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7" rupBuild="9303"/>
  <workbookPr codeName="ThisWorkbook"/>
  <bookViews>
    <workbookView xWindow="-120" yWindow="-120" windowWidth="19440" windowHeight="11160" activeTab="1"/>
  </bookViews>
  <sheets>
    <sheet name="Índice" sheetId="1" r:id="rId1"/>
    <sheet name="Presentación" sheetId="16" r:id="rId2"/>
    <sheet name="Informantes" sheetId="14" r:id="rId3"/>
    <sheet name="CNGSPSPE_2020_M3_Secc2" sheetId="5" r:id="rId4"/>
    <sheet name="Participantes y comentarios" sheetId="15" r:id="rId5"/>
    <sheet name="Glosario" sheetId="11" r:id="rId6"/>
  </sheets>
  <definedNames>
    <definedName name="_xlnm._FilterDatabase" localSheetId="3" hidden="1">CNGSPSPE_2020_M3_Secc2!$A$22:$AD$27</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L3830" i="5" l="1"/>
  <c r="BK3830" i="5"/>
  <c r="BL3829" i="5"/>
  <c r="BK3829" i="5"/>
  <c r="BL3828" i="5"/>
  <c r="BK3828" i="5"/>
  <c r="BB3814" i="5"/>
  <c r="BB3813" i="5"/>
  <c r="M3804" i="5"/>
  <c r="AU3123" i="5" l="1"/>
  <c r="AT3123" i="5"/>
  <c r="AG3020" i="5"/>
  <c r="AG3003" i="5"/>
  <c r="AG3004" i="5"/>
  <c r="AG3005" i="5"/>
  <c r="AG3006" i="5"/>
  <c r="AG3007" i="5"/>
  <c r="AG3002" i="5"/>
  <c r="AG2986" i="5"/>
  <c r="AG2974" i="5"/>
  <c r="CQ4023" i="5"/>
  <c r="CR4023" i="5"/>
  <c r="CS4023" i="5"/>
  <c r="CT4023" i="5"/>
  <c r="CU4023" i="5"/>
  <c r="CV4023" i="5"/>
  <c r="CW4023" i="5"/>
  <c r="CX4023" i="5"/>
  <c r="CY4023" i="5"/>
  <c r="CZ4023" i="5"/>
  <c r="DA4023" i="5"/>
  <c r="DB4023" i="5"/>
  <c r="DC4023" i="5"/>
  <c r="DD4023" i="5"/>
  <c r="CQ4024" i="5"/>
  <c r="CR4024" i="5"/>
  <c r="CS4024" i="5"/>
  <c r="CT4024" i="5"/>
  <c r="CU4024" i="5"/>
  <c r="CV4024" i="5"/>
  <c r="CW4024" i="5"/>
  <c r="CX4024" i="5"/>
  <c r="CY4024" i="5"/>
  <c r="CZ4024" i="5"/>
  <c r="DA4024" i="5"/>
  <c r="DB4024" i="5"/>
  <c r="DC4024" i="5"/>
  <c r="DD4024" i="5"/>
  <c r="CQ4025" i="5"/>
  <c r="CR4025" i="5"/>
  <c r="CS4025" i="5"/>
  <c r="CT4025" i="5"/>
  <c r="CU4025" i="5"/>
  <c r="CV4025" i="5"/>
  <c r="CW4025" i="5"/>
  <c r="CX4025" i="5"/>
  <c r="CY4025" i="5"/>
  <c r="CZ4025" i="5"/>
  <c r="DA4025" i="5"/>
  <c r="DB4025" i="5"/>
  <c r="DC4025" i="5"/>
  <c r="DD4025" i="5"/>
  <c r="CQ4026" i="5"/>
  <c r="CR4026" i="5"/>
  <c r="CS4026" i="5"/>
  <c r="CT4026" i="5"/>
  <c r="CU4026" i="5"/>
  <c r="CV4026" i="5"/>
  <c r="CW4026" i="5"/>
  <c r="CX4026" i="5"/>
  <c r="CY4026" i="5"/>
  <c r="CZ4026" i="5"/>
  <c r="DA4026" i="5"/>
  <c r="DB4026" i="5"/>
  <c r="DC4026" i="5"/>
  <c r="DD4026" i="5"/>
  <c r="CQ4033" i="5"/>
  <c r="CR4033" i="5"/>
  <c r="CS4033" i="5"/>
  <c r="CT4033" i="5"/>
  <c r="CU4033" i="5"/>
  <c r="CV4033" i="5"/>
  <c r="CW4033" i="5"/>
  <c r="CX4033" i="5"/>
  <c r="CY4033" i="5"/>
  <c r="CZ4033" i="5"/>
  <c r="DA4033" i="5"/>
  <c r="DB4033" i="5"/>
  <c r="DC4033" i="5"/>
  <c r="DD4033" i="5"/>
  <c r="CQ4034" i="5"/>
  <c r="CR4034" i="5"/>
  <c r="CS4034" i="5"/>
  <c r="CT4034" i="5"/>
  <c r="CU4034" i="5"/>
  <c r="CV4034" i="5"/>
  <c r="CW4034" i="5"/>
  <c r="CX4034" i="5"/>
  <c r="CY4034" i="5"/>
  <c r="CZ4034" i="5"/>
  <c r="DA4034" i="5"/>
  <c r="DB4034" i="5"/>
  <c r="DC4034" i="5"/>
  <c r="DD4034" i="5"/>
  <c r="CQ4035" i="5"/>
  <c r="CR4035" i="5"/>
  <c r="CS4035" i="5"/>
  <c r="CT4035" i="5"/>
  <c r="CU4035" i="5"/>
  <c r="CV4035" i="5"/>
  <c r="CW4035" i="5"/>
  <c r="CX4035" i="5"/>
  <c r="CY4035" i="5"/>
  <c r="CZ4035" i="5"/>
  <c r="DA4035" i="5"/>
  <c r="DB4035" i="5"/>
  <c r="DC4035" i="5"/>
  <c r="DD4035" i="5"/>
  <c r="CQ4036" i="5"/>
  <c r="CR4036" i="5"/>
  <c r="CS4036" i="5"/>
  <c r="CT4036" i="5"/>
  <c r="CU4036" i="5"/>
  <c r="CV4036" i="5"/>
  <c r="CW4036" i="5"/>
  <c r="CX4036" i="5"/>
  <c r="CY4036" i="5"/>
  <c r="CZ4036" i="5"/>
  <c r="DA4036" i="5"/>
  <c r="DB4036" i="5"/>
  <c r="DC4036" i="5"/>
  <c r="DD4036" i="5"/>
  <c r="CQ4041" i="5"/>
  <c r="CR4041" i="5"/>
  <c r="CS4041" i="5"/>
  <c r="CT4041" i="5"/>
  <c r="CU4041" i="5"/>
  <c r="CV4041" i="5"/>
  <c r="CW4041" i="5"/>
  <c r="CX4041" i="5"/>
  <c r="CY4041" i="5"/>
  <c r="CZ4041" i="5"/>
  <c r="DA4041" i="5"/>
  <c r="DB4041" i="5"/>
  <c r="DC4041" i="5"/>
  <c r="DD4041" i="5"/>
  <c r="CQ4042" i="5"/>
  <c r="CR4042" i="5"/>
  <c r="CS4042" i="5"/>
  <c r="CT4042" i="5"/>
  <c r="CU4042" i="5"/>
  <c r="CV4042" i="5"/>
  <c r="CW4042" i="5"/>
  <c r="CX4042" i="5"/>
  <c r="CY4042" i="5"/>
  <c r="CZ4042" i="5"/>
  <c r="DA4042" i="5"/>
  <c r="DB4042" i="5"/>
  <c r="DC4042" i="5"/>
  <c r="DD4042" i="5"/>
  <c r="CQ4043" i="5"/>
  <c r="CR4043" i="5"/>
  <c r="CS4043" i="5"/>
  <c r="CT4043" i="5"/>
  <c r="CU4043" i="5"/>
  <c r="CV4043" i="5"/>
  <c r="CW4043" i="5"/>
  <c r="CX4043" i="5"/>
  <c r="CY4043" i="5"/>
  <c r="CZ4043" i="5"/>
  <c r="DA4043" i="5"/>
  <c r="DB4043" i="5"/>
  <c r="DC4043" i="5"/>
  <c r="DD4043" i="5"/>
  <c r="CQ4044" i="5"/>
  <c r="CR4044" i="5"/>
  <c r="CS4044" i="5"/>
  <c r="CT4044" i="5"/>
  <c r="CU4044" i="5"/>
  <c r="CV4044" i="5"/>
  <c r="CW4044" i="5"/>
  <c r="CX4044" i="5"/>
  <c r="CY4044" i="5"/>
  <c r="CZ4044" i="5"/>
  <c r="DA4044" i="5"/>
  <c r="DB4044" i="5"/>
  <c r="DC4044" i="5"/>
  <c r="DD4044" i="5"/>
  <c r="CQ4059" i="5"/>
  <c r="CR4059" i="5"/>
  <c r="CS4059" i="5"/>
  <c r="CT4059" i="5"/>
  <c r="CU4059" i="5"/>
  <c r="CV4059" i="5"/>
  <c r="CW4059" i="5"/>
  <c r="CX4059" i="5"/>
  <c r="CY4059" i="5"/>
  <c r="CZ4059" i="5"/>
  <c r="DA4059" i="5"/>
  <c r="DB4059" i="5"/>
  <c r="DC4059" i="5"/>
  <c r="DD4059" i="5"/>
  <c r="CQ4060" i="5"/>
  <c r="CR4060" i="5"/>
  <c r="CS4060" i="5"/>
  <c r="CT4060" i="5"/>
  <c r="CU4060" i="5"/>
  <c r="CV4060" i="5"/>
  <c r="CW4060" i="5"/>
  <c r="CX4060" i="5"/>
  <c r="CY4060" i="5"/>
  <c r="CZ4060" i="5"/>
  <c r="DA4060" i="5"/>
  <c r="DB4060" i="5"/>
  <c r="DC4060" i="5"/>
  <c r="DD4060" i="5"/>
  <c r="CQ4061" i="5"/>
  <c r="CR4061" i="5"/>
  <c r="CS4061" i="5"/>
  <c r="CT4061" i="5"/>
  <c r="CU4061" i="5"/>
  <c r="CV4061" i="5"/>
  <c r="CW4061" i="5"/>
  <c r="CX4061" i="5"/>
  <c r="CY4061" i="5"/>
  <c r="CZ4061" i="5"/>
  <c r="DA4061" i="5"/>
  <c r="DB4061" i="5"/>
  <c r="DC4061" i="5"/>
  <c r="DD4061" i="5"/>
  <c r="CQ4062" i="5"/>
  <c r="CR4062" i="5"/>
  <c r="CS4062" i="5"/>
  <c r="CT4062" i="5"/>
  <c r="CU4062" i="5"/>
  <c r="CV4062" i="5"/>
  <c r="CW4062" i="5"/>
  <c r="CX4062" i="5"/>
  <c r="CY4062" i="5"/>
  <c r="CZ4062" i="5"/>
  <c r="DA4062" i="5"/>
  <c r="DB4062" i="5"/>
  <c r="DC4062" i="5"/>
  <c r="DD4062" i="5"/>
  <c r="CQ4066" i="5"/>
  <c r="CR4066" i="5"/>
  <c r="CS4066" i="5"/>
  <c r="CT4066" i="5"/>
  <c r="CU4066" i="5"/>
  <c r="CV4066" i="5"/>
  <c r="CW4066" i="5"/>
  <c r="CX4066" i="5"/>
  <c r="CY4066" i="5"/>
  <c r="CZ4066" i="5"/>
  <c r="DA4066" i="5"/>
  <c r="DB4066" i="5"/>
  <c r="DC4066" i="5"/>
  <c r="DD4066" i="5"/>
  <c r="CQ4067" i="5"/>
  <c r="CR4067" i="5"/>
  <c r="CS4067" i="5"/>
  <c r="CT4067" i="5"/>
  <c r="CU4067" i="5"/>
  <c r="CV4067" i="5"/>
  <c r="CW4067" i="5"/>
  <c r="CX4067" i="5"/>
  <c r="CY4067" i="5"/>
  <c r="CZ4067" i="5"/>
  <c r="DA4067" i="5"/>
  <c r="DB4067" i="5"/>
  <c r="DC4067" i="5"/>
  <c r="DD4067" i="5"/>
  <c r="CQ4068" i="5"/>
  <c r="CR4068" i="5"/>
  <c r="CS4068" i="5"/>
  <c r="CT4068" i="5"/>
  <c r="CU4068" i="5"/>
  <c r="CV4068" i="5"/>
  <c r="CW4068" i="5"/>
  <c r="CX4068" i="5"/>
  <c r="CY4068" i="5"/>
  <c r="CZ4068" i="5"/>
  <c r="DA4068" i="5"/>
  <c r="DB4068" i="5"/>
  <c r="DC4068" i="5"/>
  <c r="DD4068" i="5"/>
  <c r="CQ4069" i="5"/>
  <c r="CR4069" i="5"/>
  <c r="CS4069" i="5"/>
  <c r="CT4069" i="5"/>
  <c r="CU4069" i="5"/>
  <c r="CV4069" i="5"/>
  <c r="CW4069" i="5"/>
  <c r="CX4069" i="5"/>
  <c r="CY4069" i="5"/>
  <c r="CZ4069" i="5"/>
  <c r="DA4069" i="5"/>
  <c r="DB4069" i="5"/>
  <c r="DC4069" i="5"/>
  <c r="DD4069" i="5"/>
  <c r="CQ4075" i="5"/>
  <c r="CR4075" i="5"/>
  <c r="CS4075" i="5"/>
  <c r="CT4075" i="5"/>
  <c r="CU4075" i="5"/>
  <c r="CV4075" i="5"/>
  <c r="CW4075" i="5"/>
  <c r="CX4075" i="5"/>
  <c r="CY4075" i="5"/>
  <c r="CZ4075" i="5"/>
  <c r="DA4075" i="5"/>
  <c r="DB4075" i="5"/>
  <c r="DC4075" i="5"/>
  <c r="DD4075" i="5"/>
  <c r="CQ4076" i="5"/>
  <c r="CR4076" i="5"/>
  <c r="CS4076" i="5"/>
  <c r="CT4076" i="5"/>
  <c r="CU4076" i="5"/>
  <c r="CV4076" i="5"/>
  <c r="CW4076" i="5"/>
  <c r="CX4076" i="5"/>
  <c r="CY4076" i="5"/>
  <c r="CZ4076" i="5"/>
  <c r="DA4076" i="5"/>
  <c r="DB4076" i="5"/>
  <c r="DC4076" i="5"/>
  <c r="DD4076" i="5"/>
  <c r="CQ4077" i="5"/>
  <c r="CR4077" i="5"/>
  <c r="CS4077" i="5"/>
  <c r="CT4077" i="5"/>
  <c r="CU4077" i="5"/>
  <c r="CV4077" i="5"/>
  <c r="CW4077" i="5"/>
  <c r="CX4077" i="5"/>
  <c r="CY4077" i="5"/>
  <c r="CZ4077" i="5"/>
  <c r="DA4077" i="5"/>
  <c r="DB4077" i="5"/>
  <c r="DC4077" i="5"/>
  <c r="DD4077" i="5"/>
  <c r="CQ4078" i="5"/>
  <c r="CR4078" i="5"/>
  <c r="CS4078" i="5"/>
  <c r="CT4078" i="5"/>
  <c r="CU4078" i="5"/>
  <c r="CV4078" i="5"/>
  <c r="CW4078" i="5"/>
  <c r="CX4078" i="5"/>
  <c r="CY4078" i="5"/>
  <c r="CZ4078" i="5"/>
  <c r="DA4078" i="5"/>
  <c r="DB4078" i="5"/>
  <c r="DC4078" i="5"/>
  <c r="DD4078" i="5"/>
  <c r="CQ4082" i="5"/>
  <c r="CR4082" i="5"/>
  <c r="CS4082" i="5"/>
  <c r="CT4082" i="5"/>
  <c r="CU4082" i="5"/>
  <c r="CV4082" i="5"/>
  <c r="CW4082" i="5"/>
  <c r="CX4082" i="5"/>
  <c r="CY4082" i="5"/>
  <c r="CZ4082" i="5"/>
  <c r="DA4082" i="5"/>
  <c r="DB4082" i="5"/>
  <c r="DC4082" i="5"/>
  <c r="DD4082" i="5"/>
  <c r="CQ4083" i="5"/>
  <c r="CR4083" i="5"/>
  <c r="CS4083" i="5"/>
  <c r="CT4083" i="5"/>
  <c r="CU4083" i="5"/>
  <c r="CV4083" i="5"/>
  <c r="CW4083" i="5"/>
  <c r="CX4083" i="5"/>
  <c r="CY4083" i="5"/>
  <c r="CZ4083" i="5"/>
  <c r="DA4083" i="5"/>
  <c r="DB4083" i="5"/>
  <c r="DC4083" i="5"/>
  <c r="DD4083" i="5"/>
  <c r="CQ4084" i="5"/>
  <c r="CR4084" i="5"/>
  <c r="CS4084" i="5"/>
  <c r="CT4084" i="5"/>
  <c r="CU4084" i="5"/>
  <c r="CV4084" i="5"/>
  <c r="CW4084" i="5"/>
  <c r="CX4084" i="5"/>
  <c r="CY4084" i="5"/>
  <c r="CZ4084" i="5"/>
  <c r="DA4084" i="5"/>
  <c r="DB4084" i="5"/>
  <c r="DC4084" i="5"/>
  <c r="DD4084" i="5"/>
  <c r="CQ4085" i="5"/>
  <c r="CR4085" i="5"/>
  <c r="CS4085" i="5"/>
  <c r="CT4085" i="5"/>
  <c r="CU4085" i="5"/>
  <c r="CV4085" i="5"/>
  <c r="CW4085" i="5"/>
  <c r="CX4085" i="5"/>
  <c r="CY4085" i="5"/>
  <c r="CZ4085" i="5"/>
  <c r="DA4085" i="5"/>
  <c r="DB4085" i="5"/>
  <c r="DC4085" i="5"/>
  <c r="DD4085" i="5"/>
  <c r="CQ4091" i="5"/>
  <c r="CR4091" i="5"/>
  <c r="CS4091" i="5"/>
  <c r="CT4091" i="5"/>
  <c r="CU4091" i="5"/>
  <c r="CV4091" i="5"/>
  <c r="CW4091" i="5"/>
  <c r="CX4091" i="5"/>
  <c r="CY4091" i="5"/>
  <c r="CZ4091" i="5"/>
  <c r="DA4091" i="5"/>
  <c r="DB4091" i="5"/>
  <c r="DC4091" i="5"/>
  <c r="DD4091" i="5"/>
  <c r="CQ4092" i="5"/>
  <c r="CR4092" i="5"/>
  <c r="CS4092" i="5"/>
  <c r="CT4092" i="5"/>
  <c r="CU4092" i="5"/>
  <c r="CV4092" i="5"/>
  <c r="CW4092" i="5"/>
  <c r="CX4092" i="5"/>
  <c r="CY4092" i="5"/>
  <c r="CZ4092" i="5"/>
  <c r="DA4092" i="5"/>
  <c r="DB4092" i="5"/>
  <c r="DC4092" i="5"/>
  <c r="DD4092" i="5"/>
  <c r="CQ4093" i="5"/>
  <c r="CR4093" i="5"/>
  <c r="CS4093" i="5"/>
  <c r="CT4093" i="5"/>
  <c r="CU4093" i="5"/>
  <c r="CV4093" i="5"/>
  <c r="CW4093" i="5"/>
  <c r="CX4093" i="5"/>
  <c r="CY4093" i="5"/>
  <c r="CZ4093" i="5"/>
  <c r="DA4093" i="5"/>
  <c r="DB4093" i="5"/>
  <c r="DC4093" i="5"/>
  <c r="DD4093" i="5"/>
  <c r="CQ4094" i="5"/>
  <c r="CR4094" i="5"/>
  <c r="CS4094" i="5"/>
  <c r="CT4094" i="5"/>
  <c r="CU4094" i="5"/>
  <c r="CV4094" i="5"/>
  <c r="CW4094" i="5"/>
  <c r="CX4094" i="5"/>
  <c r="CY4094" i="5"/>
  <c r="CZ4094" i="5"/>
  <c r="DA4094" i="5"/>
  <c r="DB4094" i="5"/>
  <c r="DC4094" i="5"/>
  <c r="DD4094" i="5"/>
  <c r="CQ4097" i="5"/>
  <c r="CR4097" i="5"/>
  <c r="CS4097" i="5"/>
  <c r="CT4097" i="5"/>
  <c r="CU4097" i="5"/>
  <c r="CV4097" i="5"/>
  <c r="CW4097" i="5"/>
  <c r="CX4097" i="5"/>
  <c r="CY4097" i="5"/>
  <c r="CZ4097" i="5"/>
  <c r="DA4097" i="5"/>
  <c r="DB4097" i="5"/>
  <c r="DC4097" i="5"/>
  <c r="DD4097" i="5"/>
  <c r="CQ4098" i="5"/>
  <c r="CR4098" i="5"/>
  <c r="CS4098" i="5"/>
  <c r="CT4098" i="5"/>
  <c r="CU4098" i="5"/>
  <c r="CV4098" i="5"/>
  <c r="CW4098" i="5"/>
  <c r="CX4098" i="5"/>
  <c r="CY4098" i="5"/>
  <c r="CZ4098" i="5"/>
  <c r="DA4098" i="5"/>
  <c r="DB4098" i="5"/>
  <c r="DC4098" i="5"/>
  <c r="DD4098" i="5"/>
  <c r="CQ4099" i="5"/>
  <c r="CR4099" i="5"/>
  <c r="CS4099" i="5"/>
  <c r="CT4099" i="5"/>
  <c r="CU4099" i="5"/>
  <c r="CV4099" i="5"/>
  <c r="CW4099" i="5"/>
  <c r="CX4099" i="5"/>
  <c r="CY4099" i="5"/>
  <c r="CZ4099" i="5"/>
  <c r="DA4099" i="5"/>
  <c r="DB4099" i="5"/>
  <c r="DC4099" i="5"/>
  <c r="DD4099" i="5"/>
  <c r="CQ4100" i="5"/>
  <c r="CR4100" i="5"/>
  <c r="CS4100" i="5"/>
  <c r="CT4100" i="5"/>
  <c r="CU4100" i="5"/>
  <c r="CV4100" i="5"/>
  <c r="CW4100" i="5"/>
  <c r="CX4100" i="5"/>
  <c r="CY4100" i="5"/>
  <c r="CZ4100" i="5"/>
  <c r="DA4100" i="5"/>
  <c r="DB4100" i="5"/>
  <c r="DC4100" i="5"/>
  <c r="DD4100" i="5"/>
  <c r="CQ4108" i="5"/>
  <c r="CR4108" i="5"/>
  <c r="CS4108" i="5"/>
  <c r="CT4108" i="5"/>
  <c r="CU4108" i="5"/>
  <c r="CV4108" i="5"/>
  <c r="CW4108" i="5"/>
  <c r="CX4108" i="5"/>
  <c r="CY4108" i="5"/>
  <c r="CZ4108" i="5"/>
  <c r="DA4108" i="5"/>
  <c r="DB4108" i="5"/>
  <c r="DC4108" i="5"/>
  <c r="DD4108" i="5"/>
  <c r="CQ4109" i="5"/>
  <c r="CR4109" i="5"/>
  <c r="CS4109" i="5"/>
  <c r="CT4109" i="5"/>
  <c r="CU4109" i="5"/>
  <c r="CV4109" i="5"/>
  <c r="CW4109" i="5"/>
  <c r="CX4109" i="5"/>
  <c r="CY4109" i="5"/>
  <c r="CZ4109" i="5"/>
  <c r="DA4109" i="5"/>
  <c r="DB4109" i="5"/>
  <c r="DC4109" i="5"/>
  <c r="DD4109" i="5"/>
  <c r="CQ4110" i="5"/>
  <c r="CR4110" i="5"/>
  <c r="CS4110" i="5"/>
  <c r="CT4110" i="5"/>
  <c r="CU4110" i="5"/>
  <c r="CV4110" i="5"/>
  <c r="CW4110" i="5"/>
  <c r="CX4110" i="5"/>
  <c r="CY4110" i="5"/>
  <c r="CZ4110" i="5"/>
  <c r="DA4110" i="5"/>
  <c r="DB4110" i="5"/>
  <c r="DC4110" i="5"/>
  <c r="DD4110" i="5"/>
  <c r="CQ4111" i="5"/>
  <c r="CR4111" i="5"/>
  <c r="CS4111" i="5"/>
  <c r="CT4111" i="5"/>
  <c r="CU4111" i="5"/>
  <c r="CV4111" i="5"/>
  <c r="CW4111" i="5"/>
  <c r="CX4111" i="5"/>
  <c r="CY4111" i="5"/>
  <c r="CZ4111" i="5"/>
  <c r="DA4111" i="5"/>
  <c r="DB4111" i="5"/>
  <c r="DC4111" i="5"/>
  <c r="DD4111" i="5"/>
  <c r="CQ4117" i="5"/>
  <c r="CR4117" i="5"/>
  <c r="CS4117" i="5"/>
  <c r="CT4117" i="5"/>
  <c r="CU4117" i="5"/>
  <c r="CV4117" i="5"/>
  <c r="CW4117" i="5"/>
  <c r="CX4117" i="5"/>
  <c r="CY4117" i="5"/>
  <c r="CZ4117" i="5"/>
  <c r="DA4117" i="5"/>
  <c r="DB4117" i="5"/>
  <c r="DC4117" i="5"/>
  <c r="DD4117" i="5"/>
  <c r="CQ4118" i="5"/>
  <c r="CR4118" i="5"/>
  <c r="CS4118" i="5"/>
  <c r="CT4118" i="5"/>
  <c r="CU4118" i="5"/>
  <c r="CV4118" i="5"/>
  <c r="CW4118" i="5"/>
  <c r="CX4118" i="5"/>
  <c r="CY4118" i="5"/>
  <c r="CZ4118" i="5"/>
  <c r="DA4118" i="5"/>
  <c r="DB4118" i="5"/>
  <c r="DC4118" i="5"/>
  <c r="DD4118" i="5"/>
  <c r="CQ4119" i="5"/>
  <c r="CR4119" i="5"/>
  <c r="CS4119" i="5"/>
  <c r="CT4119" i="5"/>
  <c r="CU4119" i="5"/>
  <c r="CV4119" i="5"/>
  <c r="CW4119" i="5"/>
  <c r="CX4119" i="5"/>
  <c r="CY4119" i="5"/>
  <c r="CZ4119" i="5"/>
  <c r="DA4119" i="5"/>
  <c r="DB4119" i="5"/>
  <c r="DC4119" i="5"/>
  <c r="DD4119" i="5"/>
  <c r="CQ4120" i="5"/>
  <c r="CR4120" i="5"/>
  <c r="CS4120" i="5"/>
  <c r="CT4120" i="5"/>
  <c r="CU4120" i="5"/>
  <c r="CV4120" i="5"/>
  <c r="CW4120" i="5"/>
  <c r="CX4120" i="5"/>
  <c r="CY4120" i="5"/>
  <c r="CZ4120" i="5"/>
  <c r="DA4120" i="5"/>
  <c r="DB4120" i="5"/>
  <c r="DC4120" i="5"/>
  <c r="DD4120" i="5"/>
  <c r="CQ4126" i="5"/>
  <c r="CR4126" i="5"/>
  <c r="CS4126" i="5"/>
  <c r="CT4126" i="5"/>
  <c r="CU4126" i="5"/>
  <c r="CV4126" i="5"/>
  <c r="CW4126" i="5"/>
  <c r="CX4126" i="5"/>
  <c r="CY4126" i="5"/>
  <c r="CZ4126" i="5"/>
  <c r="DA4126" i="5"/>
  <c r="DB4126" i="5"/>
  <c r="DC4126" i="5"/>
  <c r="DD4126" i="5"/>
  <c r="CQ4127" i="5"/>
  <c r="CR4127" i="5"/>
  <c r="CS4127" i="5"/>
  <c r="CT4127" i="5"/>
  <c r="CU4127" i="5"/>
  <c r="CV4127" i="5"/>
  <c r="CW4127" i="5"/>
  <c r="CX4127" i="5"/>
  <c r="CY4127" i="5"/>
  <c r="CZ4127" i="5"/>
  <c r="DA4127" i="5"/>
  <c r="DB4127" i="5"/>
  <c r="DC4127" i="5"/>
  <c r="DD4127" i="5"/>
  <c r="CQ4128" i="5"/>
  <c r="CR4128" i="5"/>
  <c r="CS4128" i="5"/>
  <c r="CT4128" i="5"/>
  <c r="CU4128" i="5"/>
  <c r="CV4128" i="5"/>
  <c r="CW4128" i="5"/>
  <c r="CX4128" i="5"/>
  <c r="CY4128" i="5"/>
  <c r="CZ4128" i="5"/>
  <c r="DA4128" i="5"/>
  <c r="DB4128" i="5"/>
  <c r="DC4128" i="5"/>
  <c r="DD4128" i="5"/>
  <c r="CQ4129" i="5"/>
  <c r="CR4129" i="5"/>
  <c r="CS4129" i="5"/>
  <c r="CT4129" i="5"/>
  <c r="CU4129" i="5"/>
  <c r="CV4129" i="5"/>
  <c r="CW4129" i="5"/>
  <c r="CX4129" i="5"/>
  <c r="CY4129" i="5"/>
  <c r="CZ4129" i="5"/>
  <c r="DA4129" i="5"/>
  <c r="DB4129" i="5"/>
  <c r="DC4129" i="5"/>
  <c r="DD4129" i="5"/>
  <c r="CQ4136" i="5"/>
  <c r="CR4136" i="5"/>
  <c r="CS4136" i="5"/>
  <c r="CT4136" i="5"/>
  <c r="CU4136" i="5"/>
  <c r="CV4136" i="5"/>
  <c r="CW4136" i="5"/>
  <c r="CX4136" i="5"/>
  <c r="CY4136" i="5"/>
  <c r="CZ4136" i="5"/>
  <c r="DA4136" i="5"/>
  <c r="DB4136" i="5"/>
  <c r="DC4136" i="5"/>
  <c r="DD4136" i="5"/>
  <c r="CQ4137" i="5"/>
  <c r="CR4137" i="5"/>
  <c r="CS4137" i="5"/>
  <c r="CT4137" i="5"/>
  <c r="CU4137" i="5"/>
  <c r="CV4137" i="5"/>
  <c r="CW4137" i="5"/>
  <c r="CX4137" i="5"/>
  <c r="CY4137" i="5"/>
  <c r="CZ4137" i="5"/>
  <c r="DA4137" i="5"/>
  <c r="DB4137" i="5"/>
  <c r="DC4137" i="5"/>
  <c r="DD4137" i="5"/>
  <c r="CQ4138" i="5"/>
  <c r="CR4138" i="5"/>
  <c r="CS4138" i="5"/>
  <c r="CT4138" i="5"/>
  <c r="CU4138" i="5"/>
  <c r="CV4138" i="5"/>
  <c r="CW4138" i="5"/>
  <c r="CX4138" i="5"/>
  <c r="CY4138" i="5"/>
  <c r="CZ4138" i="5"/>
  <c r="DA4138" i="5"/>
  <c r="DB4138" i="5"/>
  <c r="DC4138" i="5"/>
  <c r="DD4138" i="5"/>
  <c r="CQ4139" i="5"/>
  <c r="CR4139" i="5"/>
  <c r="CS4139" i="5"/>
  <c r="CT4139" i="5"/>
  <c r="CU4139" i="5"/>
  <c r="CV4139" i="5"/>
  <c r="CW4139" i="5"/>
  <c r="CX4139" i="5"/>
  <c r="CY4139" i="5"/>
  <c r="CZ4139" i="5"/>
  <c r="DA4139" i="5"/>
  <c r="DB4139" i="5"/>
  <c r="DC4139" i="5"/>
  <c r="DD4139" i="5"/>
  <c r="CQ4144" i="5"/>
  <c r="CR4144" i="5"/>
  <c r="CS4144" i="5"/>
  <c r="CT4144" i="5"/>
  <c r="CU4144" i="5"/>
  <c r="CV4144" i="5"/>
  <c r="CW4144" i="5"/>
  <c r="CX4144" i="5"/>
  <c r="CY4144" i="5"/>
  <c r="CZ4144" i="5"/>
  <c r="DA4144" i="5"/>
  <c r="DB4144" i="5"/>
  <c r="DC4144" i="5"/>
  <c r="DD4144" i="5"/>
  <c r="CQ4145" i="5"/>
  <c r="CR4145" i="5"/>
  <c r="CS4145" i="5"/>
  <c r="CT4145" i="5"/>
  <c r="CU4145" i="5"/>
  <c r="CV4145" i="5"/>
  <c r="CW4145" i="5"/>
  <c r="CX4145" i="5"/>
  <c r="CY4145" i="5"/>
  <c r="CZ4145" i="5"/>
  <c r="DA4145" i="5"/>
  <c r="DB4145" i="5"/>
  <c r="DC4145" i="5"/>
  <c r="DD4145" i="5"/>
  <c r="CQ4146" i="5"/>
  <c r="CR4146" i="5"/>
  <c r="CS4146" i="5"/>
  <c r="CT4146" i="5"/>
  <c r="CU4146" i="5"/>
  <c r="CV4146" i="5"/>
  <c r="CW4146" i="5"/>
  <c r="CX4146" i="5"/>
  <c r="CY4146" i="5"/>
  <c r="CZ4146" i="5"/>
  <c r="DA4146" i="5"/>
  <c r="DB4146" i="5"/>
  <c r="DC4146" i="5"/>
  <c r="DD4146" i="5"/>
  <c r="CQ4147" i="5"/>
  <c r="CR4147" i="5"/>
  <c r="CS4147" i="5"/>
  <c r="CT4147" i="5"/>
  <c r="CU4147" i="5"/>
  <c r="CV4147" i="5"/>
  <c r="CW4147" i="5"/>
  <c r="CX4147" i="5"/>
  <c r="CY4147" i="5"/>
  <c r="CZ4147" i="5"/>
  <c r="DA4147" i="5"/>
  <c r="DB4147" i="5"/>
  <c r="DC4147" i="5"/>
  <c r="DD4147" i="5"/>
  <c r="CQ4155" i="5"/>
  <c r="CR4155" i="5"/>
  <c r="CS4155" i="5"/>
  <c r="CT4155" i="5"/>
  <c r="CU4155" i="5"/>
  <c r="CV4155" i="5"/>
  <c r="CW4155" i="5"/>
  <c r="CX4155" i="5"/>
  <c r="CY4155" i="5"/>
  <c r="CZ4155" i="5"/>
  <c r="DA4155" i="5"/>
  <c r="DB4155" i="5"/>
  <c r="DC4155" i="5"/>
  <c r="DD4155" i="5"/>
  <c r="CQ4156" i="5"/>
  <c r="CR4156" i="5"/>
  <c r="CS4156" i="5"/>
  <c r="CT4156" i="5"/>
  <c r="CU4156" i="5"/>
  <c r="CV4156" i="5"/>
  <c r="CW4156" i="5"/>
  <c r="CX4156" i="5"/>
  <c r="CY4156" i="5"/>
  <c r="CZ4156" i="5"/>
  <c r="DA4156" i="5"/>
  <c r="DB4156" i="5"/>
  <c r="DC4156" i="5"/>
  <c r="DD4156" i="5"/>
  <c r="CQ4157" i="5"/>
  <c r="CR4157" i="5"/>
  <c r="CS4157" i="5"/>
  <c r="CT4157" i="5"/>
  <c r="CU4157" i="5"/>
  <c r="CV4157" i="5"/>
  <c r="CW4157" i="5"/>
  <c r="CX4157" i="5"/>
  <c r="CY4157" i="5"/>
  <c r="CZ4157" i="5"/>
  <c r="DA4157" i="5"/>
  <c r="DB4157" i="5"/>
  <c r="DC4157" i="5"/>
  <c r="DD4157" i="5"/>
  <c r="CQ4158" i="5"/>
  <c r="CR4158" i="5"/>
  <c r="CS4158" i="5"/>
  <c r="CT4158" i="5"/>
  <c r="CU4158" i="5"/>
  <c r="CV4158" i="5"/>
  <c r="CW4158" i="5"/>
  <c r="CX4158" i="5"/>
  <c r="CY4158" i="5"/>
  <c r="CZ4158" i="5"/>
  <c r="DA4158" i="5"/>
  <c r="DB4158" i="5"/>
  <c r="DC4158" i="5"/>
  <c r="DD4158" i="5"/>
  <c r="DE4156" i="5"/>
  <c r="DE4155" i="5"/>
  <c r="DE4145" i="5"/>
  <c r="DE4144" i="5"/>
  <c r="DE4137" i="5"/>
  <c r="DE4136" i="5"/>
  <c r="DE4127" i="5"/>
  <c r="DE4126" i="5"/>
  <c r="DE4118" i="5"/>
  <c r="DE4117" i="5"/>
  <c r="DE4109" i="5"/>
  <c r="DE4108" i="5"/>
  <c r="DE4098" i="5"/>
  <c r="DE4097" i="5"/>
  <c r="DE4092" i="5"/>
  <c r="DE4091" i="5"/>
  <c r="DE4083" i="5"/>
  <c r="DE4082" i="5"/>
  <c r="DE4076" i="5"/>
  <c r="DE4075" i="5"/>
  <c r="DE4067" i="5"/>
  <c r="DE4066" i="5"/>
  <c r="DE4060" i="5"/>
  <c r="DE4059" i="5"/>
  <c r="DE4042" i="5"/>
  <c r="DE4041" i="5"/>
  <c r="DE4035" i="5"/>
  <c r="DE4034" i="5"/>
  <c r="DE4033" i="5"/>
  <c r="DE4036" i="5" s="1"/>
  <c r="DE4024" i="5"/>
  <c r="DE4023" i="5"/>
  <c r="CQ3857" i="5"/>
  <c r="CR3857" i="5"/>
  <c r="CS3857" i="5"/>
  <c r="CT3857" i="5"/>
  <c r="CU3857" i="5"/>
  <c r="CV3857" i="5"/>
  <c r="CW3857" i="5"/>
  <c r="CX3857" i="5"/>
  <c r="CY3857" i="5"/>
  <c r="CZ3857" i="5"/>
  <c r="DA3857" i="5"/>
  <c r="DB3857" i="5"/>
  <c r="DC3857" i="5"/>
  <c r="DD3857" i="5"/>
  <c r="CQ3858" i="5"/>
  <c r="CR3858" i="5"/>
  <c r="CS3858" i="5"/>
  <c r="CT3858" i="5"/>
  <c r="CU3858" i="5"/>
  <c r="CV3858" i="5"/>
  <c r="CW3858" i="5"/>
  <c r="CX3858" i="5"/>
  <c r="CY3858" i="5"/>
  <c r="CZ3858" i="5"/>
  <c r="DA3858" i="5"/>
  <c r="DB3858" i="5"/>
  <c r="DC3858" i="5"/>
  <c r="DD3858" i="5"/>
  <c r="CQ3859" i="5"/>
  <c r="CR3859" i="5"/>
  <c r="CS3859" i="5"/>
  <c r="CT3859" i="5"/>
  <c r="CU3859" i="5"/>
  <c r="CV3859" i="5"/>
  <c r="CW3859" i="5"/>
  <c r="CX3859" i="5"/>
  <c r="CY3859" i="5"/>
  <c r="CZ3859" i="5"/>
  <c r="DA3859" i="5"/>
  <c r="DB3859" i="5"/>
  <c r="DC3859" i="5"/>
  <c r="DD3859" i="5"/>
  <c r="CQ3860" i="5"/>
  <c r="CR3860" i="5"/>
  <c r="CS3860" i="5"/>
  <c r="CT3860" i="5"/>
  <c r="CU3860" i="5"/>
  <c r="CV3860" i="5"/>
  <c r="CW3860" i="5"/>
  <c r="CX3860" i="5"/>
  <c r="CY3860" i="5"/>
  <c r="CZ3860" i="5"/>
  <c r="DA3860" i="5"/>
  <c r="DB3860" i="5"/>
  <c r="DC3860" i="5"/>
  <c r="DD3860" i="5"/>
  <c r="CQ3867" i="5"/>
  <c r="CR3867" i="5"/>
  <c r="CS3867" i="5"/>
  <c r="CT3867" i="5"/>
  <c r="CU3867" i="5"/>
  <c r="CV3867" i="5"/>
  <c r="CW3867" i="5"/>
  <c r="CX3867" i="5"/>
  <c r="CY3867" i="5"/>
  <c r="CZ3867" i="5"/>
  <c r="DA3867" i="5"/>
  <c r="DB3867" i="5"/>
  <c r="DC3867" i="5"/>
  <c r="DD3867" i="5"/>
  <c r="CQ3868" i="5"/>
  <c r="CR3868" i="5"/>
  <c r="CS3868" i="5"/>
  <c r="CT3868" i="5"/>
  <c r="CU3868" i="5"/>
  <c r="CV3868" i="5"/>
  <c r="CW3868" i="5"/>
  <c r="CX3868" i="5"/>
  <c r="CY3868" i="5"/>
  <c r="CZ3868" i="5"/>
  <c r="DA3868" i="5"/>
  <c r="DB3868" i="5"/>
  <c r="DC3868" i="5"/>
  <c r="DD3868" i="5"/>
  <c r="CQ3869" i="5"/>
  <c r="CR3869" i="5"/>
  <c r="CS3869" i="5"/>
  <c r="CT3869" i="5"/>
  <c r="CU3869" i="5"/>
  <c r="CV3869" i="5"/>
  <c r="CW3869" i="5"/>
  <c r="CX3869" i="5"/>
  <c r="CY3869" i="5"/>
  <c r="CZ3869" i="5"/>
  <c r="DA3869" i="5"/>
  <c r="DB3869" i="5"/>
  <c r="DC3869" i="5"/>
  <c r="DD3869" i="5"/>
  <c r="CQ3870" i="5"/>
  <c r="CR3870" i="5"/>
  <c r="CS3870" i="5"/>
  <c r="CT3870" i="5"/>
  <c r="CU3870" i="5"/>
  <c r="CV3870" i="5"/>
  <c r="CW3870" i="5"/>
  <c r="CX3870" i="5"/>
  <c r="CY3870" i="5"/>
  <c r="CZ3870" i="5"/>
  <c r="DA3870" i="5"/>
  <c r="DB3870" i="5"/>
  <c r="DC3870" i="5"/>
  <c r="DD3870" i="5"/>
  <c r="CQ3875" i="5"/>
  <c r="CR3875" i="5"/>
  <c r="CS3875" i="5"/>
  <c r="CT3875" i="5"/>
  <c r="CU3875" i="5"/>
  <c r="CV3875" i="5"/>
  <c r="CW3875" i="5"/>
  <c r="CX3875" i="5"/>
  <c r="CY3875" i="5"/>
  <c r="CZ3875" i="5"/>
  <c r="DA3875" i="5"/>
  <c r="DB3875" i="5"/>
  <c r="DC3875" i="5"/>
  <c r="DD3875" i="5"/>
  <c r="CQ3876" i="5"/>
  <c r="CR3876" i="5"/>
  <c r="CS3876" i="5"/>
  <c r="CT3876" i="5"/>
  <c r="CU3876" i="5"/>
  <c r="CV3876" i="5"/>
  <c r="CW3876" i="5"/>
  <c r="CX3876" i="5"/>
  <c r="CY3876" i="5"/>
  <c r="CZ3876" i="5"/>
  <c r="DA3876" i="5"/>
  <c r="DB3876" i="5"/>
  <c r="DC3876" i="5"/>
  <c r="DD3876" i="5"/>
  <c r="CQ3877" i="5"/>
  <c r="CR3877" i="5"/>
  <c r="CS3877" i="5"/>
  <c r="CT3877" i="5"/>
  <c r="CU3877" i="5"/>
  <c r="CV3877" i="5"/>
  <c r="CW3877" i="5"/>
  <c r="CX3877" i="5"/>
  <c r="CY3877" i="5"/>
  <c r="CZ3877" i="5"/>
  <c r="DA3877" i="5"/>
  <c r="DB3877" i="5"/>
  <c r="DC3877" i="5"/>
  <c r="DD3877" i="5"/>
  <c r="CQ3878" i="5"/>
  <c r="CR3878" i="5"/>
  <c r="CS3878" i="5"/>
  <c r="CT3878" i="5"/>
  <c r="CU3878" i="5"/>
  <c r="CV3878" i="5"/>
  <c r="CW3878" i="5"/>
  <c r="CX3878" i="5"/>
  <c r="CY3878" i="5"/>
  <c r="CZ3878" i="5"/>
  <c r="DA3878" i="5"/>
  <c r="DB3878" i="5"/>
  <c r="DC3878" i="5"/>
  <c r="DD3878" i="5"/>
  <c r="CQ3893" i="5"/>
  <c r="CR3893" i="5"/>
  <c r="CS3893" i="5"/>
  <c r="CT3893" i="5"/>
  <c r="CU3893" i="5"/>
  <c r="CV3893" i="5"/>
  <c r="CW3893" i="5"/>
  <c r="CX3893" i="5"/>
  <c r="CY3893" i="5"/>
  <c r="CZ3893" i="5"/>
  <c r="DA3893" i="5"/>
  <c r="DB3893" i="5"/>
  <c r="DC3893" i="5"/>
  <c r="DD3893" i="5"/>
  <c r="CQ3894" i="5"/>
  <c r="CR3894" i="5"/>
  <c r="CS3894" i="5"/>
  <c r="CT3894" i="5"/>
  <c r="CU3894" i="5"/>
  <c r="CV3894" i="5"/>
  <c r="CW3894" i="5"/>
  <c r="CX3894" i="5"/>
  <c r="CY3894" i="5"/>
  <c r="CZ3894" i="5"/>
  <c r="DA3894" i="5"/>
  <c r="DB3894" i="5"/>
  <c r="DC3894" i="5"/>
  <c r="DD3894" i="5"/>
  <c r="CQ3895" i="5"/>
  <c r="CR3895" i="5"/>
  <c r="CS3895" i="5"/>
  <c r="CT3895" i="5"/>
  <c r="CU3895" i="5"/>
  <c r="CV3895" i="5"/>
  <c r="CW3895" i="5"/>
  <c r="CX3895" i="5"/>
  <c r="CY3895" i="5"/>
  <c r="CZ3895" i="5"/>
  <c r="DA3895" i="5"/>
  <c r="DB3895" i="5"/>
  <c r="DC3895" i="5"/>
  <c r="DD3895" i="5"/>
  <c r="CQ3896" i="5"/>
  <c r="CR3896" i="5"/>
  <c r="CS3896" i="5"/>
  <c r="CT3896" i="5"/>
  <c r="CU3896" i="5"/>
  <c r="CV3896" i="5"/>
  <c r="CW3896" i="5"/>
  <c r="CX3896" i="5"/>
  <c r="CY3896" i="5"/>
  <c r="CZ3896" i="5"/>
  <c r="DA3896" i="5"/>
  <c r="DB3896" i="5"/>
  <c r="DC3896" i="5"/>
  <c r="DD3896" i="5"/>
  <c r="CQ3900" i="5"/>
  <c r="CR3900" i="5"/>
  <c r="CS3900" i="5"/>
  <c r="CT3900" i="5"/>
  <c r="CU3900" i="5"/>
  <c r="CV3900" i="5"/>
  <c r="CW3900" i="5"/>
  <c r="CX3900" i="5"/>
  <c r="CY3900" i="5"/>
  <c r="CZ3900" i="5"/>
  <c r="DA3900" i="5"/>
  <c r="DB3900" i="5"/>
  <c r="DC3900" i="5"/>
  <c r="DD3900" i="5"/>
  <c r="CQ3901" i="5"/>
  <c r="CR3901" i="5"/>
  <c r="CS3901" i="5"/>
  <c r="CT3901" i="5"/>
  <c r="CU3901" i="5"/>
  <c r="CV3901" i="5"/>
  <c r="CW3901" i="5"/>
  <c r="CX3901" i="5"/>
  <c r="CY3901" i="5"/>
  <c r="CZ3901" i="5"/>
  <c r="DA3901" i="5"/>
  <c r="DB3901" i="5"/>
  <c r="DC3901" i="5"/>
  <c r="DD3901" i="5"/>
  <c r="CQ3902" i="5"/>
  <c r="CR3902" i="5"/>
  <c r="CS3902" i="5"/>
  <c r="CT3902" i="5"/>
  <c r="CU3902" i="5"/>
  <c r="CV3902" i="5"/>
  <c r="CW3902" i="5"/>
  <c r="CX3902" i="5"/>
  <c r="CY3902" i="5"/>
  <c r="CZ3902" i="5"/>
  <c r="DA3902" i="5"/>
  <c r="DB3902" i="5"/>
  <c r="DC3902" i="5"/>
  <c r="DD3902" i="5"/>
  <c r="CQ3903" i="5"/>
  <c r="CR3903" i="5"/>
  <c r="CS3903" i="5"/>
  <c r="CT3903" i="5"/>
  <c r="CU3903" i="5"/>
  <c r="CV3903" i="5"/>
  <c r="CW3903" i="5"/>
  <c r="CX3903" i="5"/>
  <c r="CY3903" i="5"/>
  <c r="CZ3903" i="5"/>
  <c r="DA3903" i="5"/>
  <c r="DB3903" i="5"/>
  <c r="DC3903" i="5"/>
  <c r="DD3903" i="5"/>
  <c r="CQ3909" i="5"/>
  <c r="CR3909" i="5"/>
  <c r="CS3909" i="5"/>
  <c r="CT3909" i="5"/>
  <c r="CU3909" i="5"/>
  <c r="CV3909" i="5"/>
  <c r="CW3909" i="5"/>
  <c r="CX3909" i="5"/>
  <c r="CY3909" i="5"/>
  <c r="CZ3909" i="5"/>
  <c r="DA3909" i="5"/>
  <c r="DB3909" i="5"/>
  <c r="DC3909" i="5"/>
  <c r="DD3909" i="5"/>
  <c r="CQ3910" i="5"/>
  <c r="CR3910" i="5"/>
  <c r="CS3910" i="5"/>
  <c r="CT3910" i="5"/>
  <c r="CU3910" i="5"/>
  <c r="CV3910" i="5"/>
  <c r="CW3910" i="5"/>
  <c r="CX3910" i="5"/>
  <c r="CY3910" i="5"/>
  <c r="CZ3910" i="5"/>
  <c r="DA3910" i="5"/>
  <c r="DB3910" i="5"/>
  <c r="DC3910" i="5"/>
  <c r="DD3910" i="5"/>
  <c r="CQ3911" i="5"/>
  <c r="CR3911" i="5"/>
  <c r="CS3911" i="5"/>
  <c r="CT3911" i="5"/>
  <c r="CU3911" i="5"/>
  <c r="CV3911" i="5"/>
  <c r="CW3911" i="5"/>
  <c r="CX3911" i="5"/>
  <c r="CY3911" i="5"/>
  <c r="CZ3911" i="5"/>
  <c r="DA3911" i="5"/>
  <c r="DB3911" i="5"/>
  <c r="DC3911" i="5"/>
  <c r="DD3911" i="5"/>
  <c r="CQ3912" i="5"/>
  <c r="CR3912" i="5"/>
  <c r="CS3912" i="5"/>
  <c r="CT3912" i="5"/>
  <c r="CU3912" i="5"/>
  <c r="CV3912" i="5"/>
  <c r="CW3912" i="5"/>
  <c r="CX3912" i="5"/>
  <c r="CY3912" i="5"/>
  <c r="CZ3912" i="5"/>
  <c r="DA3912" i="5"/>
  <c r="DB3912" i="5"/>
  <c r="DC3912" i="5"/>
  <c r="DD3912" i="5"/>
  <c r="CQ3916" i="5"/>
  <c r="CR3916" i="5"/>
  <c r="CS3916" i="5"/>
  <c r="CT3916" i="5"/>
  <c r="CU3916" i="5"/>
  <c r="CV3916" i="5"/>
  <c r="CW3916" i="5"/>
  <c r="CX3916" i="5"/>
  <c r="CY3916" i="5"/>
  <c r="CZ3916" i="5"/>
  <c r="DA3916" i="5"/>
  <c r="DB3916" i="5"/>
  <c r="DC3916" i="5"/>
  <c r="DD3916" i="5"/>
  <c r="CQ3917" i="5"/>
  <c r="CR3917" i="5"/>
  <c r="CS3917" i="5"/>
  <c r="CT3917" i="5"/>
  <c r="CU3917" i="5"/>
  <c r="CV3917" i="5"/>
  <c r="CW3917" i="5"/>
  <c r="CX3917" i="5"/>
  <c r="CY3917" i="5"/>
  <c r="CZ3917" i="5"/>
  <c r="DA3917" i="5"/>
  <c r="DB3917" i="5"/>
  <c r="DC3917" i="5"/>
  <c r="DD3917" i="5"/>
  <c r="CQ3918" i="5"/>
  <c r="CR3918" i="5"/>
  <c r="CS3918" i="5"/>
  <c r="CT3918" i="5"/>
  <c r="CU3918" i="5"/>
  <c r="CV3918" i="5"/>
  <c r="CW3918" i="5"/>
  <c r="CX3918" i="5"/>
  <c r="CY3918" i="5"/>
  <c r="CZ3918" i="5"/>
  <c r="DA3918" i="5"/>
  <c r="DB3918" i="5"/>
  <c r="DC3918" i="5"/>
  <c r="DD3918" i="5"/>
  <c r="CQ3919" i="5"/>
  <c r="CR3919" i="5"/>
  <c r="CS3919" i="5"/>
  <c r="CT3919" i="5"/>
  <c r="CU3919" i="5"/>
  <c r="CV3919" i="5"/>
  <c r="CW3919" i="5"/>
  <c r="CX3919" i="5"/>
  <c r="CY3919" i="5"/>
  <c r="CZ3919" i="5"/>
  <c r="DA3919" i="5"/>
  <c r="DB3919" i="5"/>
  <c r="DC3919" i="5"/>
  <c r="DD3919" i="5"/>
  <c r="CQ3925" i="5"/>
  <c r="CR3925" i="5"/>
  <c r="CS3925" i="5"/>
  <c r="CT3925" i="5"/>
  <c r="CU3925" i="5"/>
  <c r="CV3925" i="5"/>
  <c r="CW3925" i="5"/>
  <c r="CX3925" i="5"/>
  <c r="CY3925" i="5"/>
  <c r="CZ3925" i="5"/>
  <c r="DA3925" i="5"/>
  <c r="DB3925" i="5"/>
  <c r="DC3925" i="5"/>
  <c r="DD3925" i="5"/>
  <c r="CQ3926" i="5"/>
  <c r="CR3926" i="5"/>
  <c r="CS3926" i="5"/>
  <c r="CT3926" i="5"/>
  <c r="CU3926" i="5"/>
  <c r="CV3926" i="5"/>
  <c r="CW3926" i="5"/>
  <c r="CX3926" i="5"/>
  <c r="CY3926" i="5"/>
  <c r="CZ3926" i="5"/>
  <c r="DA3926" i="5"/>
  <c r="DB3926" i="5"/>
  <c r="DC3926" i="5"/>
  <c r="DD3926" i="5"/>
  <c r="CQ3927" i="5"/>
  <c r="CR3927" i="5"/>
  <c r="CS3927" i="5"/>
  <c r="CT3927" i="5"/>
  <c r="CU3927" i="5"/>
  <c r="CV3927" i="5"/>
  <c r="CW3927" i="5"/>
  <c r="CX3927" i="5"/>
  <c r="CY3927" i="5"/>
  <c r="CZ3927" i="5"/>
  <c r="DA3927" i="5"/>
  <c r="DB3927" i="5"/>
  <c r="DC3927" i="5"/>
  <c r="DD3927" i="5"/>
  <c r="CQ3928" i="5"/>
  <c r="CR3928" i="5"/>
  <c r="CS3928" i="5"/>
  <c r="CT3928" i="5"/>
  <c r="CU3928" i="5"/>
  <c r="CV3928" i="5"/>
  <c r="CW3928" i="5"/>
  <c r="CX3928" i="5"/>
  <c r="CY3928" i="5"/>
  <c r="CZ3928" i="5"/>
  <c r="DA3928" i="5"/>
  <c r="DB3928" i="5"/>
  <c r="DC3928" i="5"/>
  <c r="DD3928" i="5"/>
  <c r="CQ3931" i="5"/>
  <c r="CR3931" i="5"/>
  <c r="CS3931" i="5"/>
  <c r="CT3931" i="5"/>
  <c r="CU3931" i="5"/>
  <c r="CV3931" i="5"/>
  <c r="CW3931" i="5"/>
  <c r="CX3931" i="5"/>
  <c r="CY3931" i="5"/>
  <c r="CZ3931" i="5"/>
  <c r="DA3931" i="5"/>
  <c r="DB3931" i="5"/>
  <c r="DC3931" i="5"/>
  <c r="DD3931" i="5"/>
  <c r="CQ3932" i="5"/>
  <c r="CR3932" i="5"/>
  <c r="CS3932" i="5"/>
  <c r="CT3932" i="5"/>
  <c r="CU3932" i="5"/>
  <c r="CV3932" i="5"/>
  <c r="CW3932" i="5"/>
  <c r="CX3932" i="5"/>
  <c r="CY3932" i="5"/>
  <c r="CZ3932" i="5"/>
  <c r="DA3932" i="5"/>
  <c r="DB3932" i="5"/>
  <c r="DC3932" i="5"/>
  <c r="DD3932" i="5"/>
  <c r="CQ3933" i="5"/>
  <c r="CR3933" i="5"/>
  <c r="CS3933" i="5"/>
  <c r="CT3933" i="5"/>
  <c r="CU3933" i="5"/>
  <c r="CV3933" i="5"/>
  <c r="CW3933" i="5"/>
  <c r="CX3933" i="5"/>
  <c r="CY3933" i="5"/>
  <c r="CZ3933" i="5"/>
  <c r="DA3933" i="5"/>
  <c r="DB3933" i="5"/>
  <c r="DC3933" i="5"/>
  <c r="DD3933" i="5"/>
  <c r="CQ3934" i="5"/>
  <c r="CR3934" i="5"/>
  <c r="CS3934" i="5"/>
  <c r="CT3934" i="5"/>
  <c r="CU3934" i="5"/>
  <c r="CV3934" i="5"/>
  <c r="CW3934" i="5"/>
  <c r="CX3934" i="5"/>
  <c r="CY3934" i="5"/>
  <c r="CZ3934" i="5"/>
  <c r="DA3934" i="5"/>
  <c r="DB3934" i="5"/>
  <c r="DC3934" i="5"/>
  <c r="DD3934" i="5"/>
  <c r="CQ3942" i="5"/>
  <c r="CR3942" i="5"/>
  <c r="CS3942" i="5"/>
  <c r="CT3942" i="5"/>
  <c r="CU3942" i="5"/>
  <c r="CV3942" i="5"/>
  <c r="CW3942" i="5"/>
  <c r="CX3942" i="5"/>
  <c r="CY3942" i="5"/>
  <c r="CZ3942" i="5"/>
  <c r="DA3942" i="5"/>
  <c r="DB3942" i="5"/>
  <c r="DC3942" i="5"/>
  <c r="DD3942" i="5"/>
  <c r="CQ3943" i="5"/>
  <c r="CR3943" i="5"/>
  <c r="CS3943" i="5"/>
  <c r="CT3943" i="5"/>
  <c r="CU3943" i="5"/>
  <c r="CV3943" i="5"/>
  <c r="CW3943" i="5"/>
  <c r="CX3943" i="5"/>
  <c r="CY3943" i="5"/>
  <c r="CZ3943" i="5"/>
  <c r="DA3943" i="5"/>
  <c r="DB3943" i="5"/>
  <c r="DC3943" i="5"/>
  <c r="DD3943" i="5"/>
  <c r="CQ3944" i="5"/>
  <c r="CR3944" i="5"/>
  <c r="CS3944" i="5"/>
  <c r="CT3944" i="5"/>
  <c r="CU3944" i="5"/>
  <c r="CV3944" i="5"/>
  <c r="CW3944" i="5"/>
  <c r="CX3944" i="5"/>
  <c r="CY3944" i="5"/>
  <c r="CZ3944" i="5"/>
  <c r="DA3944" i="5"/>
  <c r="DB3944" i="5"/>
  <c r="DC3944" i="5"/>
  <c r="DD3944" i="5"/>
  <c r="CQ3945" i="5"/>
  <c r="CR3945" i="5"/>
  <c r="CS3945" i="5"/>
  <c r="CT3945" i="5"/>
  <c r="CU3945" i="5"/>
  <c r="CV3945" i="5"/>
  <c r="CW3945" i="5"/>
  <c r="CX3945" i="5"/>
  <c r="CY3945" i="5"/>
  <c r="CZ3945" i="5"/>
  <c r="DA3945" i="5"/>
  <c r="DB3945" i="5"/>
  <c r="DC3945" i="5"/>
  <c r="DD3945" i="5"/>
  <c r="CQ3951" i="5"/>
  <c r="CR3951" i="5"/>
  <c r="CS3951" i="5"/>
  <c r="CT3951" i="5"/>
  <c r="CU3951" i="5"/>
  <c r="CV3951" i="5"/>
  <c r="CW3951" i="5"/>
  <c r="CX3951" i="5"/>
  <c r="CY3951" i="5"/>
  <c r="CZ3951" i="5"/>
  <c r="DA3951" i="5"/>
  <c r="DB3951" i="5"/>
  <c r="DC3951" i="5"/>
  <c r="DD3951" i="5"/>
  <c r="CQ3952" i="5"/>
  <c r="CR3952" i="5"/>
  <c r="CS3952" i="5"/>
  <c r="CT3952" i="5"/>
  <c r="CU3952" i="5"/>
  <c r="CV3952" i="5"/>
  <c r="CW3952" i="5"/>
  <c r="CX3952" i="5"/>
  <c r="CY3952" i="5"/>
  <c r="CZ3952" i="5"/>
  <c r="DA3952" i="5"/>
  <c r="DB3952" i="5"/>
  <c r="DC3952" i="5"/>
  <c r="DD3952" i="5"/>
  <c r="CQ3953" i="5"/>
  <c r="CR3953" i="5"/>
  <c r="CS3953" i="5"/>
  <c r="CT3953" i="5"/>
  <c r="CU3953" i="5"/>
  <c r="CV3953" i="5"/>
  <c r="CW3953" i="5"/>
  <c r="CX3953" i="5"/>
  <c r="CY3953" i="5"/>
  <c r="CZ3953" i="5"/>
  <c r="DA3953" i="5"/>
  <c r="DB3953" i="5"/>
  <c r="DC3953" i="5"/>
  <c r="DD3953" i="5"/>
  <c r="CQ3954" i="5"/>
  <c r="CR3954" i="5"/>
  <c r="CS3954" i="5"/>
  <c r="CT3954" i="5"/>
  <c r="CU3954" i="5"/>
  <c r="CV3954" i="5"/>
  <c r="CW3954" i="5"/>
  <c r="CX3954" i="5"/>
  <c r="CY3954" i="5"/>
  <c r="CZ3954" i="5"/>
  <c r="DA3954" i="5"/>
  <c r="DB3954" i="5"/>
  <c r="DC3954" i="5"/>
  <c r="DD3954" i="5"/>
  <c r="CQ3960" i="5"/>
  <c r="CR3960" i="5"/>
  <c r="CS3960" i="5"/>
  <c r="CT3960" i="5"/>
  <c r="CU3960" i="5"/>
  <c r="CV3960" i="5"/>
  <c r="CW3960" i="5"/>
  <c r="CX3960" i="5"/>
  <c r="CY3960" i="5"/>
  <c r="CZ3960" i="5"/>
  <c r="DA3960" i="5"/>
  <c r="DB3960" i="5"/>
  <c r="DC3960" i="5"/>
  <c r="DD3960" i="5"/>
  <c r="CQ3961" i="5"/>
  <c r="CR3961" i="5"/>
  <c r="CS3961" i="5"/>
  <c r="CT3961" i="5"/>
  <c r="CU3961" i="5"/>
  <c r="CV3961" i="5"/>
  <c r="CW3961" i="5"/>
  <c r="CX3961" i="5"/>
  <c r="CY3961" i="5"/>
  <c r="CZ3961" i="5"/>
  <c r="DA3961" i="5"/>
  <c r="DB3961" i="5"/>
  <c r="DC3961" i="5"/>
  <c r="DD3961" i="5"/>
  <c r="CQ3962" i="5"/>
  <c r="CR3962" i="5"/>
  <c r="CS3962" i="5"/>
  <c r="CT3962" i="5"/>
  <c r="CU3962" i="5"/>
  <c r="CV3962" i="5"/>
  <c r="CW3962" i="5"/>
  <c r="CX3962" i="5"/>
  <c r="CY3962" i="5"/>
  <c r="CZ3962" i="5"/>
  <c r="DA3962" i="5"/>
  <c r="DB3962" i="5"/>
  <c r="DC3962" i="5"/>
  <c r="DD3962" i="5"/>
  <c r="CQ3963" i="5"/>
  <c r="CR3963" i="5"/>
  <c r="CS3963" i="5"/>
  <c r="CT3963" i="5"/>
  <c r="CU3963" i="5"/>
  <c r="CV3963" i="5"/>
  <c r="CW3963" i="5"/>
  <c r="CX3963" i="5"/>
  <c r="CY3963" i="5"/>
  <c r="CZ3963" i="5"/>
  <c r="DA3963" i="5"/>
  <c r="DB3963" i="5"/>
  <c r="DC3963" i="5"/>
  <c r="DD3963" i="5"/>
  <c r="CQ3970" i="5"/>
  <c r="CR3970" i="5"/>
  <c r="CS3970" i="5"/>
  <c r="CT3970" i="5"/>
  <c r="CU3970" i="5"/>
  <c r="CV3970" i="5"/>
  <c r="CW3970" i="5"/>
  <c r="CX3970" i="5"/>
  <c r="CY3970" i="5"/>
  <c r="CZ3970" i="5"/>
  <c r="DA3970" i="5"/>
  <c r="DB3970" i="5"/>
  <c r="DC3970" i="5"/>
  <c r="DD3970" i="5"/>
  <c r="CQ3971" i="5"/>
  <c r="CR3971" i="5"/>
  <c r="CS3971" i="5"/>
  <c r="CT3971" i="5"/>
  <c r="CU3971" i="5"/>
  <c r="CV3971" i="5"/>
  <c r="CW3971" i="5"/>
  <c r="CX3971" i="5"/>
  <c r="CY3971" i="5"/>
  <c r="CZ3971" i="5"/>
  <c r="DA3971" i="5"/>
  <c r="DB3971" i="5"/>
  <c r="DC3971" i="5"/>
  <c r="DD3971" i="5"/>
  <c r="CQ3972" i="5"/>
  <c r="CR3972" i="5"/>
  <c r="CS3972" i="5"/>
  <c r="CT3972" i="5"/>
  <c r="CU3972" i="5"/>
  <c r="CV3972" i="5"/>
  <c r="CW3972" i="5"/>
  <c r="CX3972" i="5"/>
  <c r="CY3972" i="5"/>
  <c r="CZ3972" i="5"/>
  <c r="DA3972" i="5"/>
  <c r="DB3972" i="5"/>
  <c r="DC3972" i="5"/>
  <c r="DD3972" i="5"/>
  <c r="CQ3973" i="5"/>
  <c r="CR3973" i="5"/>
  <c r="CS3973" i="5"/>
  <c r="CT3973" i="5"/>
  <c r="CU3973" i="5"/>
  <c r="CV3973" i="5"/>
  <c r="CW3973" i="5"/>
  <c r="CX3973" i="5"/>
  <c r="CY3973" i="5"/>
  <c r="CZ3973" i="5"/>
  <c r="DA3973" i="5"/>
  <c r="DB3973" i="5"/>
  <c r="DC3973" i="5"/>
  <c r="DD3973" i="5"/>
  <c r="CQ3978" i="5"/>
  <c r="CR3978" i="5"/>
  <c r="CS3978" i="5"/>
  <c r="CT3978" i="5"/>
  <c r="CU3978" i="5"/>
  <c r="CV3978" i="5"/>
  <c r="CW3978" i="5"/>
  <c r="CX3978" i="5"/>
  <c r="CY3978" i="5"/>
  <c r="CZ3978" i="5"/>
  <c r="DA3978" i="5"/>
  <c r="DB3978" i="5"/>
  <c r="DC3978" i="5"/>
  <c r="DD3978" i="5"/>
  <c r="CQ3979" i="5"/>
  <c r="CR3979" i="5"/>
  <c r="CS3979" i="5"/>
  <c r="CT3979" i="5"/>
  <c r="CU3979" i="5"/>
  <c r="CV3979" i="5"/>
  <c r="CW3979" i="5"/>
  <c r="CX3979" i="5"/>
  <c r="CY3979" i="5"/>
  <c r="CZ3979" i="5"/>
  <c r="DA3979" i="5"/>
  <c r="DB3979" i="5"/>
  <c r="DC3979" i="5"/>
  <c r="DD3979" i="5"/>
  <c r="CQ3980" i="5"/>
  <c r="CR3980" i="5"/>
  <c r="CS3980" i="5"/>
  <c r="CT3980" i="5"/>
  <c r="CU3980" i="5"/>
  <c r="CV3980" i="5"/>
  <c r="CW3980" i="5"/>
  <c r="CX3980" i="5"/>
  <c r="CY3980" i="5"/>
  <c r="CZ3980" i="5"/>
  <c r="DA3980" i="5"/>
  <c r="DB3980" i="5"/>
  <c r="DC3980" i="5"/>
  <c r="DD3980" i="5"/>
  <c r="CQ3981" i="5"/>
  <c r="CR3981" i="5"/>
  <c r="CS3981" i="5"/>
  <c r="CT3981" i="5"/>
  <c r="CU3981" i="5"/>
  <c r="CV3981" i="5"/>
  <c r="CW3981" i="5"/>
  <c r="CX3981" i="5"/>
  <c r="CY3981" i="5"/>
  <c r="CZ3981" i="5"/>
  <c r="DA3981" i="5"/>
  <c r="DB3981" i="5"/>
  <c r="DC3981" i="5"/>
  <c r="DD3981" i="5"/>
  <c r="CQ3989" i="5"/>
  <c r="CR3989" i="5"/>
  <c r="CS3989" i="5"/>
  <c r="CT3989" i="5"/>
  <c r="CU3989" i="5"/>
  <c r="CV3989" i="5"/>
  <c r="CW3989" i="5"/>
  <c r="CX3989" i="5"/>
  <c r="CY3989" i="5"/>
  <c r="CZ3989" i="5"/>
  <c r="DA3989" i="5"/>
  <c r="DB3989" i="5"/>
  <c r="DC3989" i="5"/>
  <c r="DD3989" i="5"/>
  <c r="CQ3990" i="5"/>
  <c r="CR3990" i="5"/>
  <c r="CS3990" i="5"/>
  <c r="CT3990" i="5"/>
  <c r="CU3990" i="5"/>
  <c r="CV3990" i="5"/>
  <c r="CW3990" i="5"/>
  <c r="CX3990" i="5"/>
  <c r="CY3990" i="5"/>
  <c r="CZ3990" i="5"/>
  <c r="DA3990" i="5"/>
  <c r="DB3990" i="5"/>
  <c r="DC3990" i="5"/>
  <c r="DD3990" i="5"/>
  <c r="CQ3991" i="5"/>
  <c r="CR3991" i="5"/>
  <c r="CS3991" i="5"/>
  <c r="CT3991" i="5"/>
  <c r="CU3991" i="5"/>
  <c r="CV3991" i="5"/>
  <c r="CW3991" i="5"/>
  <c r="CX3991" i="5"/>
  <c r="CY3991" i="5"/>
  <c r="CZ3991" i="5"/>
  <c r="DA3991" i="5"/>
  <c r="DB3991" i="5"/>
  <c r="DC3991" i="5"/>
  <c r="DD3991" i="5"/>
  <c r="CQ3992" i="5"/>
  <c r="CR3992" i="5"/>
  <c r="CS3992" i="5"/>
  <c r="CT3992" i="5"/>
  <c r="CU3992" i="5"/>
  <c r="CV3992" i="5"/>
  <c r="CW3992" i="5"/>
  <c r="CX3992" i="5"/>
  <c r="CY3992" i="5"/>
  <c r="CZ3992" i="5"/>
  <c r="DA3992" i="5"/>
  <c r="DB3992" i="5"/>
  <c r="DC3992" i="5"/>
  <c r="DD3992" i="5"/>
  <c r="DE3990" i="5"/>
  <c r="DE3989" i="5"/>
  <c r="DE3979" i="5"/>
  <c r="DE3978" i="5"/>
  <c r="DE3971" i="5"/>
  <c r="DE3970" i="5"/>
  <c r="DE3961" i="5"/>
  <c r="DE3960" i="5"/>
  <c r="DE3952" i="5"/>
  <c r="DE3951" i="5"/>
  <c r="DE3943" i="5"/>
  <c r="DE3942" i="5"/>
  <c r="DE3932" i="5"/>
  <c r="DE3931" i="5"/>
  <c r="DE3926" i="5"/>
  <c r="DE3925" i="5"/>
  <c r="DE3917" i="5"/>
  <c r="DE3916" i="5"/>
  <c r="DE3910" i="5"/>
  <c r="DE3909" i="5"/>
  <c r="DE3901" i="5"/>
  <c r="DE3900" i="5"/>
  <c r="DE3894" i="5"/>
  <c r="DE3893" i="5"/>
  <c r="DE3876" i="5"/>
  <c r="DE3875" i="5"/>
  <c r="DE3869" i="5"/>
  <c r="DE3868" i="5"/>
  <c r="DE3867" i="5"/>
  <c r="DE3870" i="5" s="1"/>
  <c r="DE3858" i="5"/>
  <c r="DE3857" i="5"/>
  <c r="CN2815" i="5"/>
  <c r="CO2815" i="5"/>
  <c r="CP2815" i="5"/>
  <c r="CQ2815" i="5"/>
  <c r="CR2815" i="5"/>
  <c r="CS2815" i="5"/>
  <c r="CT2815" i="5"/>
  <c r="CU2815" i="5"/>
  <c r="CV2815" i="5"/>
  <c r="CW2815" i="5"/>
  <c r="CX2815" i="5"/>
  <c r="CY2815" i="5"/>
  <c r="CZ2815" i="5"/>
  <c r="DA2815" i="5"/>
  <c r="DB2815" i="5"/>
  <c r="DC2815" i="5"/>
  <c r="DD2815" i="5"/>
  <c r="CN2816" i="5"/>
  <c r="CO2816" i="5"/>
  <c r="CP2816" i="5"/>
  <c r="CQ2816" i="5"/>
  <c r="CR2816" i="5"/>
  <c r="CS2816" i="5"/>
  <c r="CT2816" i="5"/>
  <c r="CU2816" i="5"/>
  <c r="CV2816" i="5"/>
  <c r="CW2816" i="5"/>
  <c r="CX2816" i="5"/>
  <c r="CY2816" i="5"/>
  <c r="CZ2816" i="5"/>
  <c r="DA2816" i="5"/>
  <c r="DB2816" i="5"/>
  <c r="DC2816" i="5"/>
  <c r="DD2816" i="5"/>
  <c r="CN2817" i="5"/>
  <c r="CO2817" i="5"/>
  <c r="CP2817" i="5"/>
  <c r="CQ2817" i="5"/>
  <c r="CR2817" i="5"/>
  <c r="CS2817" i="5"/>
  <c r="CT2817" i="5"/>
  <c r="CU2817" i="5"/>
  <c r="CV2817" i="5"/>
  <c r="CW2817" i="5"/>
  <c r="CX2817" i="5"/>
  <c r="CY2817" i="5"/>
  <c r="CZ2817" i="5"/>
  <c r="DA2817" i="5"/>
  <c r="DB2817" i="5"/>
  <c r="DC2817" i="5"/>
  <c r="DD2817" i="5"/>
  <c r="CN2818" i="5"/>
  <c r="CV2818" i="5"/>
  <c r="DD2818" i="5"/>
  <c r="CN2825" i="5"/>
  <c r="CO2825" i="5"/>
  <c r="CP2825" i="5"/>
  <c r="CQ2825" i="5"/>
  <c r="CR2825" i="5"/>
  <c r="CS2825" i="5"/>
  <c r="CT2825" i="5"/>
  <c r="CU2825" i="5"/>
  <c r="CV2825" i="5"/>
  <c r="CW2825" i="5"/>
  <c r="CX2825" i="5"/>
  <c r="CY2825" i="5"/>
  <c r="CZ2825" i="5"/>
  <c r="DA2825" i="5"/>
  <c r="DB2825" i="5"/>
  <c r="DC2825" i="5"/>
  <c r="DD2825" i="5"/>
  <c r="CN2826" i="5"/>
  <c r="CO2826" i="5"/>
  <c r="CP2826" i="5"/>
  <c r="CQ2826" i="5"/>
  <c r="CR2826" i="5"/>
  <c r="CS2826" i="5"/>
  <c r="CT2826" i="5"/>
  <c r="CU2826" i="5"/>
  <c r="CV2826" i="5"/>
  <c r="CW2826" i="5"/>
  <c r="CX2826" i="5"/>
  <c r="CY2826" i="5"/>
  <c r="CZ2826" i="5"/>
  <c r="DA2826" i="5"/>
  <c r="DB2826" i="5"/>
  <c r="DC2826" i="5"/>
  <c r="DD2826" i="5"/>
  <c r="CN2827" i="5"/>
  <c r="CO2827" i="5"/>
  <c r="CP2827" i="5"/>
  <c r="CQ2827" i="5"/>
  <c r="CR2827" i="5"/>
  <c r="CS2827" i="5"/>
  <c r="CT2827" i="5"/>
  <c r="CU2827" i="5"/>
  <c r="CV2827" i="5"/>
  <c r="CW2827" i="5"/>
  <c r="CX2827" i="5"/>
  <c r="CY2827" i="5"/>
  <c r="CZ2827" i="5"/>
  <c r="DA2827" i="5"/>
  <c r="DB2827" i="5"/>
  <c r="DC2827" i="5"/>
  <c r="DD2827" i="5"/>
  <c r="CN2828" i="5"/>
  <c r="CV2828" i="5"/>
  <c r="DD2828" i="5"/>
  <c r="CN2833" i="5"/>
  <c r="CO2833" i="5"/>
  <c r="CP2833" i="5"/>
  <c r="CQ2833" i="5"/>
  <c r="CR2833" i="5"/>
  <c r="CS2833" i="5"/>
  <c r="CT2833" i="5"/>
  <c r="CU2833" i="5"/>
  <c r="CV2833" i="5"/>
  <c r="CW2833" i="5"/>
  <c r="CX2833" i="5"/>
  <c r="CY2833" i="5"/>
  <c r="CZ2833" i="5"/>
  <c r="DA2833" i="5"/>
  <c r="DB2833" i="5"/>
  <c r="DC2833" i="5"/>
  <c r="DD2833" i="5"/>
  <c r="CN2834" i="5"/>
  <c r="CO2834" i="5"/>
  <c r="CP2834" i="5"/>
  <c r="CQ2834" i="5"/>
  <c r="CR2834" i="5"/>
  <c r="CS2834" i="5"/>
  <c r="CT2834" i="5"/>
  <c r="CU2834" i="5"/>
  <c r="CV2834" i="5"/>
  <c r="CW2834" i="5"/>
  <c r="CX2834" i="5"/>
  <c r="CY2834" i="5"/>
  <c r="CZ2834" i="5"/>
  <c r="DA2834" i="5"/>
  <c r="DB2834" i="5"/>
  <c r="DC2834" i="5"/>
  <c r="DD2834" i="5"/>
  <c r="CN2835" i="5"/>
  <c r="CO2835" i="5"/>
  <c r="CP2835" i="5"/>
  <c r="CQ2835" i="5"/>
  <c r="CR2835" i="5"/>
  <c r="CS2835" i="5"/>
  <c r="CT2835" i="5"/>
  <c r="CU2835" i="5"/>
  <c r="CV2835" i="5"/>
  <c r="CW2835" i="5"/>
  <c r="CX2835" i="5"/>
  <c r="CY2835" i="5"/>
  <c r="CZ2835" i="5"/>
  <c r="DA2835" i="5"/>
  <c r="DB2835" i="5"/>
  <c r="DC2835" i="5"/>
  <c r="DD2835" i="5"/>
  <c r="CN2836" i="5"/>
  <c r="CV2836" i="5"/>
  <c r="DD2836" i="5"/>
  <c r="CN2851" i="5"/>
  <c r="CO2851" i="5"/>
  <c r="CP2851" i="5"/>
  <c r="CQ2851" i="5"/>
  <c r="CR2851" i="5"/>
  <c r="CS2851" i="5"/>
  <c r="CT2851" i="5"/>
  <c r="CU2851" i="5"/>
  <c r="CV2851" i="5"/>
  <c r="CW2851" i="5"/>
  <c r="CX2851" i="5"/>
  <c r="CY2851" i="5"/>
  <c r="CZ2851" i="5"/>
  <c r="DA2851" i="5"/>
  <c r="DB2851" i="5"/>
  <c r="DC2851" i="5"/>
  <c r="DD2851" i="5"/>
  <c r="CN2852" i="5"/>
  <c r="CO2852" i="5"/>
  <c r="CP2852" i="5"/>
  <c r="CQ2852" i="5"/>
  <c r="CR2852" i="5"/>
  <c r="CS2852" i="5"/>
  <c r="CT2852" i="5"/>
  <c r="CU2852" i="5"/>
  <c r="CV2852" i="5"/>
  <c r="CW2852" i="5"/>
  <c r="CX2852" i="5"/>
  <c r="CY2852" i="5"/>
  <c r="CZ2852" i="5"/>
  <c r="DA2852" i="5"/>
  <c r="DB2852" i="5"/>
  <c r="DC2852" i="5"/>
  <c r="DD2852" i="5"/>
  <c r="CN2853" i="5"/>
  <c r="CO2853" i="5"/>
  <c r="CP2853" i="5"/>
  <c r="CQ2853" i="5"/>
  <c r="CR2853" i="5"/>
  <c r="CS2853" i="5"/>
  <c r="CT2853" i="5"/>
  <c r="CU2853" i="5"/>
  <c r="CV2853" i="5"/>
  <c r="CW2853" i="5"/>
  <c r="CX2853" i="5"/>
  <c r="CY2853" i="5"/>
  <c r="CZ2853" i="5"/>
  <c r="DA2853" i="5"/>
  <c r="DB2853" i="5"/>
  <c r="DC2853" i="5"/>
  <c r="DD2853" i="5"/>
  <c r="CN2854" i="5"/>
  <c r="DD2854" i="5"/>
  <c r="CN2858" i="5"/>
  <c r="CO2858" i="5"/>
  <c r="CP2858" i="5"/>
  <c r="CQ2858" i="5"/>
  <c r="CR2858" i="5"/>
  <c r="CS2858" i="5"/>
  <c r="CT2858" i="5"/>
  <c r="CU2858" i="5"/>
  <c r="CV2858" i="5"/>
  <c r="CW2858" i="5"/>
  <c r="CX2858" i="5"/>
  <c r="CY2858" i="5"/>
  <c r="CZ2858" i="5"/>
  <c r="DA2858" i="5"/>
  <c r="DB2858" i="5"/>
  <c r="DC2858" i="5"/>
  <c r="DD2858" i="5"/>
  <c r="CN2859" i="5"/>
  <c r="CO2859" i="5"/>
  <c r="CP2859" i="5"/>
  <c r="CQ2859" i="5"/>
  <c r="CR2859" i="5"/>
  <c r="CS2859" i="5"/>
  <c r="CT2859" i="5"/>
  <c r="CU2859" i="5"/>
  <c r="CV2859" i="5"/>
  <c r="CW2859" i="5"/>
  <c r="CX2859" i="5"/>
  <c r="CY2859" i="5"/>
  <c r="CZ2859" i="5"/>
  <c r="DA2859" i="5"/>
  <c r="DB2859" i="5"/>
  <c r="DC2859" i="5"/>
  <c r="DD2859" i="5"/>
  <c r="CN2860" i="5"/>
  <c r="CO2860" i="5"/>
  <c r="CP2860" i="5"/>
  <c r="CQ2860" i="5"/>
  <c r="CR2860" i="5"/>
  <c r="CS2860" i="5"/>
  <c r="CT2860" i="5"/>
  <c r="CU2860" i="5"/>
  <c r="CV2860" i="5"/>
  <c r="CW2860" i="5"/>
  <c r="CX2860" i="5"/>
  <c r="CY2860" i="5"/>
  <c r="CZ2860" i="5"/>
  <c r="DA2860" i="5"/>
  <c r="DB2860" i="5"/>
  <c r="DC2860" i="5"/>
  <c r="DD2860" i="5"/>
  <c r="CN2861" i="5"/>
  <c r="DD2861" i="5"/>
  <c r="CN2867" i="5"/>
  <c r="CO2867" i="5"/>
  <c r="CP2867" i="5"/>
  <c r="CQ2867" i="5"/>
  <c r="CR2867" i="5"/>
  <c r="CS2867" i="5"/>
  <c r="CT2867" i="5"/>
  <c r="CU2867" i="5"/>
  <c r="CV2867" i="5"/>
  <c r="CW2867" i="5"/>
  <c r="CX2867" i="5"/>
  <c r="CY2867" i="5"/>
  <c r="CZ2867" i="5"/>
  <c r="DA2867" i="5"/>
  <c r="DB2867" i="5"/>
  <c r="DC2867" i="5"/>
  <c r="DD2867" i="5"/>
  <c r="CN2868" i="5"/>
  <c r="CO2868" i="5"/>
  <c r="CP2868" i="5"/>
  <c r="CQ2868" i="5"/>
  <c r="CR2868" i="5"/>
  <c r="CS2868" i="5"/>
  <c r="CT2868" i="5"/>
  <c r="CU2868" i="5"/>
  <c r="CV2868" i="5"/>
  <c r="CW2868" i="5"/>
  <c r="CX2868" i="5"/>
  <c r="CY2868" i="5"/>
  <c r="CZ2868" i="5"/>
  <c r="DA2868" i="5"/>
  <c r="DB2868" i="5"/>
  <c r="DC2868" i="5"/>
  <c r="DD2868" i="5"/>
  <c r="CN2869" i="5"/>
  <c r="CO2869" i="5"/>
  <c r="CP2869" i="5"/>
  <c r="CQ2869" i="5"/>
  <c r="CR2869" i="5"/>
  <c r="CS2869" i="5"/>
  <c r="CT2869" i="5"/>
  <c r="CU2869" i="5"/>
  <c r="CV2869" i="5"/>
  <c r="CW2869" i="5"/>
  <c r="CX2869" i="5"/>
  <c r="CY2869" i="5"/>
  <c r="CZ2869" i="5"/>
  <c r="DA2869" i="5"/>
  <c r="DB2869" i="5"/>
  <c r="DC2869" i="5"/>
  <c r="DD2869" i="5"/>
  <c r="CN2870" i="5"/>
  <c r="DD2870" i="5"/>
  <c r="CN2874" i="5"/>
  <c r="CO2874" i="5"/>
  <c r="CP2874" i="5"/>
  <c r="CQ2874" i="5"/>
  <c r="CR2874" i="5"/>
  <c r="CS2874" i="5"/>
  <c r="CT2874" i="5"/>
  <c r="CU2874" i="5"/>
  <c r="CV2874" i="5"/>
  <c r="CW2874" i="5"/>
  <c r="CX2874" i="5"/>
  <c r="CY2874" i="5"/>
  <c r="CZ2874" i="5"/>
  <c r="DA2874" i="5"/>
  <c r="DB2874" i="5"/>
  <c r="DC2874" i="5"/>
  <c r="DD2874" i="5"/>
  <c r="CN2875" i="5"/>
  <c r="CO2875" i="5"/>
  <c r="CP2875" i="5"/>
  <c r="CQ2875" i="5"/>
  <c r="CR2875" i="5"/>
  <c r="CS2875" i="5"/>
  <c r="CT2875" i="5"/>
  <c r="CU2875" i="5"/>
  <c r="CV2875" i="5"/>
  <c r="CW2875" i="5"/>
  <c r="CX2875" i="5"/>
  <c r="CY2875" i="5"/>
  <c r="CZ2875" i="5"/>
  <c r="DA2875" i="5"/>
  <c r="DB2875" i="5"/>
  <c r="DC2875" i="5"/>
  <c r="DD2875" i="5"/>
  <c r="CN2876" i="5"/>
  <c r="CO2876" i="5"/>
  <c r="CP2876" i="5"/>
  <c r="CQ2876" i="5"/>
  <c r="CR2876" i="5"/>
  <c r="CS2876" i="5"/>
  <c r="CT2876" i="5"/>
  <c r="CU2876" i="5"/>
  <c r="CV2876" i="5"/>
  <c r="CW2876" i="5"/>
  <c r="CX2876" i="5"/>
  <c r="CY2876" i="5"/>
  <c r="CZ2876" i="5"/>
  <c r="DA2876" i="5"/>
  <c r="DB2876" i="5"/>
  <c r="DC2876" i="5"/>
  <c r="DD2876" i="5"/>
  <c r="CN2877" i="5"/>
  <c r="DD2877" i="5"/>
  <c r="CN2883" i="5"/>
  <c r="CO2883" i="5"/>
  <c r="CP2883" i="5"/>
  <c r="CQ2883" i="5"/>
  <c r="CR2883" i="5"/>
  <c r="CS2883" i="5"/>
  <c r="CT2883" i="5"/>
  <c r="CU2883" i="5"/>
  <c r="CV2883" i="5"/>
  <c r="CW2883" i="5"/>
  <c r="CX2883" i="5"/>
  <c r="CY2883" i="5"/>
  <c r="CZ2883" i="5"/>
  <c r="DA2883" i="5"/>
  <c r="DB2883" i="5"/>
  <c r="DC2883" i="5"/>
  <c r="DD2883" i="5"/>
  <c r="CN2884" i="5"/>
  <c r="CO2884" i="5"/>
  <c r="CP2884" i="5"/>
  <c r="CQ2884" i="5"/>
  <c r="CR2884" i="5"/>
  <c r="CS2884" i="5"/>
  <c r="CT2884" i="5"/>
  <c r="CU2884" i="5"/>
  <c r="CV2884" i="5"/>
  <c r="CW2884" i="5"/>
  <c r="CX2884" i="5"/>
  <c r="CY2884" i="5"/>
  <c r="CZ2884" i="5"/>
  <c r="DA2884" i="5"/>
  <c r="DB2884" i="5"/>
  <c r="DC2884" i="5"/>
  <c r="DD2884" i="5"/>
  <c r="CN2885" i="5"/>
  <c r="CO2885" i="5"/>
  <c r="CP2885" i="5"/>
  <c r="CQ2885" i="5"/>
  <c r="CR2885" i="5"/>
  <c r="CS2885" i="5"/>
  <c r="CT2885" i="5"/>
  <c r="CU2885" i="5"/>
  <c r="CV2885" i="5"/>
  <c r="CW2885" i="5"/>
  <c r="CX2885" i="5"/>
  <c r="CY2885" i="5"/>
  <c r="CZ2885" i="5"/>
  <c r="DA2885" i="5"/>
  <c r="DB2885" i="5"/>
  <c r="DC2885" i="5"/>
  <c r="DD2885" i="5"/>
  <c r="CN2886" i="5"/>
  <c r="DD2886" i="5"/>
  <c r="CN2889" i="5"/>
  <c r="CO2889" i="5"/>
  <c r="CP2889" i="5"/>
  <c r="CQ2889" i="5"/>
  <c r="CR2889" i="5"/>
  <c r="CS2889" i="5"/>
  <c r="CT2889" i="5"/>
  <c r="CU2889" i="5"/>
  <c r="CV2889" i="5"/>
  <c r="CW2889" i="5"/>
  <c r="CX2889" i="5"/>
  <c r="CY2889" i="5"/>
  <c r="CZ2889" i="5"/>
  <c r="DA2889" i="5"/>
  <c r="DB2889" i="5"/>
  <c r="DC2889" i="5"/>
  <c r="DD2889" i="5"/>
  <c r="CN2890" i="5"/>
  <c r="CO2890" i="5"/>
  <c r="CP2890" i="5"/>
  <c r="CQ2890" i="5"/>
  <c r="CR2890" i="5"/>
  <c r="CS2890" i="5"/>
  <c r="CT2890" i="5"/>
  <c r="CU2890" i="5"/>
  <c r="CV2890" i="5"/>
  <c r="CW2890" i="5"/>
  <c r="CX2890" i="5"/>
  <c r="CY2890" i="5"/>
  <c r="CZ2890" i="5"/>
  <c r="DA2890" i="5"/>
  <c r="DB2890" i="5"/>
  <c r="DC2890" i="5"/>
  <c r="DD2890" i="5"/>
  <c r="CN2891" i="5"/>
  <c r="CO2891" i="5"/>
  <c r="CP2891" i="5"/>
  <c r="CQ2891" i="5"/>
  <c r="CR2891" i="5"/>
  <c r="CS2891" i="5"/>
  <c r="CT2891" i="5"/>
  <c r="CU2891" i="5"/>
  <c r="CV2891" i="5"/>
  <c r="CW2891" i="5"/>
  <c r="CX2891" i="5"/>
  <c r="CY2891" i="5"/>
  <c r="CZ2891" i="5"/>
  <c r="DA2891" i="5"/>
  <c r="DB2891" i="5"/>
  <c r="DC2891" i="5"/>
  <c r="DD2891" i="5"/>
  <c r="CN2892" i="5"/>
  <c r="DD2892" i="5"/>
  <c r="CN2900" i="5"/>
  <c r="CO2900" i="5"/>
  <c r="CP2900" i="5"/>
  <c r="CQ2900" i="5"/>
  <c r="CR2900" i="5"/>
  <c r="CS2900" i="5"/>
  <c r="CT2900" i="5"/>
  <c r="CU2900" i="5"/>
  <c r="CV2900" i="5"/>
  <c r="CW2900" i="5"/>
  <c r="CX2900" i="5"/>
  <c r="CY2900" i="5"/>
  <c r="CZ2900" i="5"/>
  <c r="DA2900" i="5"/>
  <c r="DB2900" i="5"/>
  <c r="DC2900" i="5"/>
  <c r="DD2900" i="5"/>
  <c r="CN2901" i="5"/>
  <c r="CO2901" i="5"/>
  <c r="CP2901" i="5"/>
  <c r="CQ2901" i="5"/>
  <c r="CR2901" i="5"/>
  <c r="CS2901" i="5"/>
  <c r="CT2901" i="5"/>
  <c r="CU2901" i="5"/>
  <c r="CV2901" i="5"/>
  <c r="CW2901" i="5"/>
  <c r="CX2901" i="5"/>
  <c r="CY2901" i="5"/>
  <c r="CZ2901" i="5"/>
  <c r="DA2901" i="5"/>
  <c r="DB2901" i="5"/>
  <c r="DC2901" i="5"/>
  <c r="DD2901" i="5"/>
  <c r="CN2902" i="5"/>
  <c r="CO2902" i="5"/>
  <c r="CP2902" i="5"/>
  <c r="CQ2902" i="5"/>
  <c r="CR2902" i="5"/>
  <c r="CS2902" i="5"/>
  <c r="CT2902" i="5"/>
  <c r="CU2902" i="5"/>
  <c r="CV2902" i="5"/>
  <c r="CW2902" i="5"/>
  <c r="CX2902" i="5"/>
  <c r="CY2902" i="5"/>
  <c r="CZ2902" i="5"/>
  <c r="DA2902" i="5"/>
  <c r="DB2902" i="5"/>
  <c r="DC2902" i="5"/>
  <c r="DD2902" i="5"/>
  <c r="CN2903" i="5"/>
  <c r="DD2903" i="5"/>
  <c r="CN2909" i="5"/>
  <c r="CO2909" i="5"/>
  <c r="CP2909" i="5"/>
  <c r="CQ2909" i="5"/>
  <c r="CR2909" i="5"/>
  <c r="CS2909" i="5"/>
  <c r="CT2909" i="5"/>
  <c r="CU2909" i="5"/>
  <c r="CV2909" i="5"/>
  <c r="CW2909" i="5"/>
  <c r="CX2909" i="5"/>
  <c r="CY2909" i="5"/>
  <c r="CZ2909" i="5"/>
  <c r="DA2909" i="5"/>
  <c r="DB2909" i="5"/>
  <c r="DC2909" i="5"/>
  <c r="DD2909" i="5"/>
  <c r="CN2910" i="5"/>
  <c r="CO2910" i="5"/>
  <c r="CP2910" i="5"/>
  <c r="CQ2910" i="5"/>
  <c r="CR2910" i="5"/>
  <c r="CS2910" i="5"/>
  <c r="CT2910" i="5"/>
  <c r="CU2910" i="5"/>
  <c r="CV2910" i="5"/>
  <c r="CW2910" i="5"/>
  <c r="CX2910" i="5"/>
  <c r="CY2910" i="5"/>
  <c r="CZ2910" i="5"/>
  <c r="DA2910" i="5"/>
  <c r="DB2910" i="5"/>
  <c r="DC2910" i="5"/>
  <c r="DD2910" i="5"/>
  <c r="CN2911" i="5"/>
  <c r="CO2911" i="5"/>
  <c r="CP2911" i="5"/>
  <c r="CQ2911" i="5"/>
  <c r="CR2911" i="5"/>
  <c r="CS2911" i="5"/>
  <c r="CT2911" i="5"/>
  <c r="CU2911" i="5"/>
  <c r="CV2911" i="5"/>
  <c r="CW2911" i="5"/>
  <c r="CX2911" i="5"/>
  <c r="CY2911" i="5"/>
  <c r="CZ2911" i="5"/>
  <c r="DA2911" i="5"/>
  <c r="DB2911" i="5"/>
  <c r="DC2911" i="5"/>
  <c r="DD2911" i="5"/>
  <c r="CN2912" i="5"/>
  <c r="DA2912" i="5"/>
  <c r="CN2918" i="5"/>
  <c r="CO2918" i="5"/>
  <c r="CP2918" i="5"/>
  <c r="CQ2918" i="5"/>
  <c r="CR2918" i="5"/>
  <c r="CS2918" i="5"/>
  <c r="CT2918" i="5"/>
  <c r="CU2918" i="5"/>
  <c r="CV2918" i="5"/>
  <c r="CW2918" i="5"/>
  <c r="CX2918" i="5"/>
  <c r="CY2918" i="5"/>
  <c r="CZ2918" i="5"/>
  <c r="DA2918" i="5"/>
  <c r="DB2918" i="5"/>
  <c r="DC2918" i="5"/>
  <c r="DD2918" i="5"/>
  <c r="CN2919" i="5"/>
  <c r="CO2919" i="5"/>
  <c r="CP2919" i="5"/>
  <c r="CQ2919" i="5"/>
  <c r="CR2919" i="5"/>
  <c r="CS2919" i="5"/>
  <c r="CT2919" i="5"/>
  <c r="CU2919" i="5"/>
  <c r="CV2919" i="5"/>
  <c r="CW2919" i="5"/>
  <c r="CX2919" i="5"/>
  <c r="CY2919" i="5"/>
  <c r="CZ2919" i="5"/>
  <c r="DA2919" i="5"/>
  <c r="DB2919" i="5"/>
  <c r="DC2919" i="5"/>
  <c r="DD2919" i="5"/>
  <c r="CN2920" i="5"/>
  <c r="CO2920" i="5"/>
  <c r="CP2920" i="5"/>
  <c r="CQ2920" i="5"/>
  <c r="CR2920" i="5"/>
  <c r="CS2920" i="5"/>
  <c r="CT2920" i="5"/>
  <c r="CU2920" i="5"/>
  <c r="CV2920" i="5"/>
  <c r="CW2920" i="5"/>
  <c r="CX2920" i="5"/>
  <c r="CY2920" i="5"/>
  <c r="CZ2920" i="5"/>
  <c r="DA2920" i="5"/>
  <c r="DB2920" i="5"/>
  <c r="DC2920" i="5"/>
  <c r="DD2920" i="5"/>
  <c r="CQ2921" i="5"/>
  <c r="CY2921" i="5"/>
  <c r="CN2928" i="5"/>
  <c r="CO2928" i="5"/>
  <c r="CP2928" i="5"/>
  <c r="CQ2928" i="5"/>
  <c r="CR2928" i="5"/>
  <c r="CS2928" i="5"/>
  <c r="CT2928" i="5"/>
  <c r="CU2928" i="5"/>
  <c r="CV2928" i="5"/>
  <c r="CW2928" i="5"/>
  <c r="CX2928" i="5"/>
  <c r="CY2928" i="5"/>
  <c r="CZ2928" i="5"/>
  <c r="DA2928" i="5"/>
  <c r="DB2928" i="5"/>
  <c r="DC2928" i="5"/>
  <c r="DD2928" i="5"/>
  <c r="CN2929" i="5"/>
  <c r="CO2929" i="5"/>
  <c r="CP2929" i="5"/>
  <c r="CQ2929" i="5"/>
  <c r="CR2929" i="5"/>
  <c r="CS2929" i="5"/>
  <c r="CT2929" i="5"/>
  <c r="CU2929" i="5"/>
  <c r="CV2929" i="5"/>
  <c r="CW2929" i="5"/>
  <c r="CX2929" i="5"/>
  <c r="CY2929" i="5"/>
  <c r="CZ2929" i="5"/>
  <c r="DA2929" i="5"/>
  <c r="DB2929" i="5"/>
  <c r="DC2929" i="5"/>
  <c r="DD2929" i="5"/>
  <c r="CN2930" i="5"/>
  <c r="CO2930" i="5"/>
  <c r="CP2930" i="5"/>
  <c r="CQ2930" i="5"/>
  <c r="CR2930" i="5"/>
  <c r="CS2930" i="5"/>
  <c r="CT2930" i="5"/>
  <c r="CU2930" i="5"/>
  <c r="CV2930" i="5"/>
  <c r="CW2930" i="5"/>
  <c r="CX2930" i="5"/>
  <c r="CY2930" i="5"/>
  <c r="CZ2930" i="5"/>
  <c r="DA2930" i="5"/>
  <c r="DB2930" i="5"/>
  <c r="DC2930" i="5"/>
  <c r="DD2930" i="5"/>
  <c r="CS2931" i="5"/>
  <c r="DA2931" i="5"/>
  <c r="CN2936" i="5"/>
  <c r="CO2936" i="5"/>
  <c r="CP2936" i="5"/>
  <c r="CQ2936" i="5"/>
  <c r="CR2936" i="5"/>
  <c r="CS2936" i="5"/>
  <c r="CT2936" i="5"/>
  <c r="CU2936" i="5"/>
  <c r="CV2936" i="5"/>
  <c r="CW2936" i="5"/>
  <c r="CX2936" i="5"/>
  <c r="CY2936" i="5"/>
  <c r="CZ2936" i="5"/>
  <c r="DA2936" i="5"/>
  <c r="DB2936" i="5"/>
  <c r="DC2936" i="5"/>
  <c r="DD2936" i="5"/>
  <c r="CN2937" i="5"/>
  <c r="CO2937" i="5"/>
  <c r="CP2937" i="5"/>
  <c r="CQ2937" i="5"/>
  <c r="CR2937" i="5"/>
  <c r="CS2937" i="5"/>
  <c r="CT2937" i="5"/>
  <c r="CU2937" i="5"/>
  <c r="CV2937" i="5"/>
  <c r="CW2937" i="5"/>
  <c r="CX2937" i="5"/>
  <c r="CY2937" i="5"/>
  <c r="CZ2937" i="5"/>
  <c r="DA2937" i="5"/>
  <c r="DB2937" i="5"/>
  <c r="DC2937" i="5"/>
  <c r="DD2937" i="5"/>
  <c r="CN2938" i="5"/>
  <c r="CO2938" i="5"/>
  <c r="CP2938" i="5"/>
  <c r="CQ2938" i="5"/>
  <c r="CR2938" i="5"/>
  <c r="CS2938" i="5"/>
  <c r="CT2938" i="5"/>
  <c r="CU2938" i="5"/>
  <c r="CV2938" i="5"/>
  <c r="CW2938" i="5"/>
  <c r="CX2938" i="5"/>
  <c r="CY2938" i="5"/>
  <c r="CZ2938" i="5"/>
  <c r="DA2938" i="5"/>
  <c r="DB2938" i="5"/>
  <c r="DC2938" i="5"/>
  <c r="DD2938" i="5"/>
  <c r="CQ2939" i="5"/>
  <c r="CY2939" i="5"/>
  <c r="CN2947" i="5"/>
  <c r="CO2947" i="5"/>
  <c r="CP2947" i="5"/>
  <c r="CQ2947" i="5"/>
  <c r="CR2947" i="5"/>
  <c r="CS2947" i="5"/>
  <c r="CT2947" i="5"/>
  <c r="CU2947" i="5"/>
  <c r="CV2947" i="5"/>
  <c r="CW2947" i="5"/>
  <c r="CX2947" i="5"/>
  <c r="CY2947" i="5"/>
  <c r="CZ2947" i="5"/>
  <c r="DA2947" i="5"/>
  <c r="DB2947" i="5"/>
  <c r="DC2947" i="5"/>
  <c r="DD2947" i="5"/>
  <c r="CN2948" i="5"/>
  <c r="CO2948" i="5"/>
  <c r="CP2948" i="5"/>
  <c r="CQ2948" i="5"/>
  <c r="CR2948" i="5"/>
  <c r="CS2948" i="5"/>
  <c r="CT2948" i="5"/>
  <c r="CU2948" i="5"/>
  <c r="CV2948" i="5"/>
  <c r="CW2948" i="5"/>
  <c r="CX2948" i="5"/>
  <c r="CY2948" i="5"/>
  <c r="CZ2948" i="5"/>
  <c r="DA2948" i="5"/>
  <c r="DB2948" i="5"/>
  <c r="DC2948" i="5"/>
  <c r="DD2948" i="5"/>
  <c r="CN2949" i="5"/>
  <c r="CO2949" i="5"/>
  <c r="CP2949" i="5"/>
  <c r="CQ2949" i="5"/>
  <c r="CR2949" i="5"/>
  <c r="CS2949" i="5"/>
  <c r="CT2949" i="5"/>
  <c r="CU2949" i="5"/>
  <c r="CV2949" i="5"/>
  <c r="CW2949" i="5"/>
  <c r="CX2949" i="5"/>
  <c r="CY2949" i="5"/>
  <c r="CZ2949" i="5"/>
  <c r="DA2949" i="5"/>
  <c r="DB2949" i="5"/>
  <c r="DC2949" i="5"/>
  <c r="DD2949" i="5"/>
  <c r="CS2950" i="5"/>
  <c r="DA2950" i="5"/>
  <c r="DE2948" i="5"/>
  <c r="DE2947" i="5"/>
  <c r="DE2937" i="5"/>
  <c r="DE2936" i="5"/>
  <c r="DE2929" i="5"/>
  <c r="DE2928" i="5"/>
  <c r="DE2919" i="5"/>
  <c r="DE2918" i="5"/>
  <c r="DE2910" i="5"/>
  <c r="DE2909" i="5"/>
  <c r="DE2901" i="5"/>
  <c r="DE2900" i="5"/>
  <c r="DE2890" i="5"/>
  <c r="DE2889" i="5"/>
  <c r="DE2884" i="5"/>
  <c r="DE2883" i="5"/>
  <c r="DE2875" i="5"/>
  <c r="DE2874" i="5"/>
  <c r="DE2868" i="5"/>
  <c r="DE2867" i="5"/>
  <c r="DE2859" i="5"/>
  <c r="DE2858" i="5"/>
  <c r="DE2852" i="5"/>
  <c r="DE2851" i="5"/>
  <c r="DE2834" i="5"/>
  <c r="DE2833" i="5"/>
  <c r="DE2827" i="5"/>
  <c r="DE2826" i="5"/>
  <c r="DE2825" i="5"/>
  <c r="DE2816" i="5"/>
  <c r="DE2815" i="5"/>
  <c r="CN2647" i="5"/>
  <c r="CO2647" i="5"/>
  <c r="CP2647" i="5"/>
  <c r="CQ2647" i="5"/>
  <c r="CR2647" i="5"/>
  <c r="CS2647" i="5"/>
  <c r="CT2647" i="5"/>
  <c r="CU2647" i="5"/>
  <c r="CV2647" i="5"/>
  <c r="CW2647" i="5"/>
  <c r="CX2647" i="5"/>
  <c r="CY2647" i="5"/>
  <c r="CZ2647" i="5"/>
  <c r="DA2647" i="5"/>
  <c r="DB2647" i="5"/>
  <c r="DC2647" i="5"/>
  <c r="DD2647" i="5"/>
  <c r="CN2648" i="5"/>
  <c r="CO2648" i="5"/>
  <c r="CP2648" i="5"/>
  <c r="CQ2648" i="5"/>
  <c r="CR2648" i="5"/>
  <c r="CS2648" i="5"/>
  <c r="CT2648" i="5"/>
  <c r="CU2648" i="5"/>
  <c r="CV2648" i="5"/>
  <c r="CW2648" i="5"/>
  <c r="CX2648" i="5"/>
  <c r="CY2648" i="5"/>
  <c r="CZ2648" i="5"/>
  <c r="DA2648" i="5"/>
  <c r="DB2648" i="5"/>
  <c r="DC2648" i="5"/>
  <c r="DD2648" i="5"/>
  <c r="CN2649" i="5"/>
  <c r="CO2649" i="5"/>
  <c r="CP2649" i="5"/>
  <c r="CQ2649" i="5"/>
  <c r="CR2649" i="5"/>
  <c r="CS2649" i="5"/>
  <c r="CT2649" i="5"/>
  <c r="CU2649" i="5"/>
  <c r="CV2649" i="5"/>
  <c r="CW2649" i="5"/>
  <c r="CX2649" i="5"/>
  <c r="CY2649" i="5"/>
  <c r="CZ2649" i="5"/>
  <c r="DA2649" i="5"/>
  <c r="DB2649" i="5"/>
  <c r="DC2649" i="5"/>
  <c r="DD2649" i="5"/>
  <c r="CR2650" i="5"/>
  <c r="CZ2650" i="5"/>
  <c r="CN2657" i="5"/>
  <c r="CO2657" i="5"/>
  <c r="CP2657" i="5"/>
  <c r="CQ2657" i="5"/>
  <c r="CR2657" i="5"/>
  <c r="CS2657" i="5"/>
  <c r="CT2657" i="5"/>
  <c r="CU2657" i="5"/>
  <c r="CV2657" i="5"/>
  <c r="CW2657" i="5"/>
  <c r="CX2657" i="5"/>
  <c r="CY2657" i="5"/>
  <c r="CZ2657" i="5"/>
  <c r="DA2657" i="5"/>
  <c r="DB2657" i="5"/>
  <c r="DC2657" i="5"/>
  <c r="DD2657" i="5"/>
  <c r="CN2658" i="5"/>
  <c r="CO2658" i="5"/>
  <c r="CP2658" i="5"/>
  <c r="CQ2658" i="5"/>
  <c r="CR2658" i="5"/>
  <c r="CS2658" i="5"/>
  <c r="CT2658" i="5"/>
  <c r="CU2658" i="5"/>
  <c r="CV2658" i="5"/>
  <c r="CW2658" i="5"/>
  <c r="CX2658" i="5"/>
  <c r="CY2658" i="5"/>
  <c r="CZ2658" i="5"/>
  <c r="DA2658" i="5"/>
  <c r="DB2658" i="5"/>
  <c r="DC2658" i="5"/>
  <c r="DD2658" i="5"/>
  <c r="CN2659" i="5"/>
  <c r="CO2659" i="5"/>
  <c r="CP2659" i="5"/>
  <c r="CQ2659" i="5"/>
  <c r="CR2659" i="5"/>
  <c r="CS2659" i="5"/>
  <c r="CT2659" i="5"/>
  <c r="CU2659" i="5"/>
  <c r="CV2659" i="5"/>
  <c r="CW2659" i="5"/>
  <c r="CX2659" i="5"/>
  <c r="CY2659" i="5"/>
  <c r="CZ2659" i="5"/>
  <c r="DA2659" i="5"/>
  <c r="DB2659" i="5"/>
  <c r="DC2659" i="5"/>
  <c r="DD2659" i="5"/>
  <c r="CR2660" i="5"/>
  <c r="CZ2660" i="5"/>
  <c r="CN2665" i="5"/>
  <c r="CO2665" i="5"/>
  <c r="CP2665" i="5"/>
  <c r="CQ2665" i="5"/>
  <c r="CR2665" i="5"/>
  <c r="CS2665" i="5"/>
  <c r="CT2665" i="5"/>
  <c r="CU2665" i="5"/>
  <c r="CV2665" i="5"/>
  <c r="CW2665" i="5"/>
  <c r="CX2665" i="5"/>
  <c r="CY2665" i="5"/>
  <c r="CZ2665" i="5"/>
  <c r="DA2665" i="5"/>
  <c r="DB2665" i="5"/>
  <c r="DC2665" i="5"/>
  <c r="DD2665" i="5"/>
  <c r="CN2666" i="5"/>
  <c r="CO2666" i="5"/>
  <c r="CP2666" i="5"/>
  <c r="CQ2666" i="5"/>
  <c r="CR2666" i="5"/>
  <c r="CS2666" i="5"/>
  <c r="CT2666" i="5"/>
  <c r="CU2666" i="5"/>
  <c r="CV2666" i="5"/>
  <c r="CW2666" i="5"/>
  <c r="CX2666" i="5"/>
  <c r="CY2666" i="5"/>
  <c r="CZ2666" i="5"/>
  <c r="DA2666" i="5"/>
  <c r="DB2666" i="5"/>
  <c r="DC2666" i="5"/>
  <c r="DD2666" i="5"/>
  <c r="CN2667" i="5"/>
  <c r="CO2667" i="5"/>
  <c r="CP2667" i="5"/>
  <c r="CQ2667" i="5"/>
  <c r="CR2667" i="5"/>
  <c r="CS2667" i="5"/>
  <c r="CT2667" i="5"/>
  <c r="CU2667" i="5"/>
  <c r="CV2667" i="5"/>
  <c r="CW2667" i="5"/>
  <c r="CX2667" i="5"/>
  <c r="CY2667" i="5"/>
  <c r="CZ2667" i="5"/>
  <c r="DA2667" i="5"/>
  <c r="DB2667" i="5"/>
  <c r="DC2667" i="5"/>
  <c r="DD2667" i="5"/>
  <c r="CR2668" i="5"/>
  <c r="CZ2668" i="5"/>
  <c r="CN2683" i="5"/>
  <c r="CO2683" i="5"/>
  <c r="CP2683" i="5"/>
  <c r="CQ2683" i="5"/>
  <c r="CR2683" i="5"/>
  <c r="CS2683" i="5"/>
  <c r="CT2683" i="5"/>
  <c r="CU2683" i="5"/>
  <c r="CV2683" i="5"/>
  <c r="CW2683" i="5"/>
  <c r="CX2683" i="5"/>
  <c r="CY2683" i="5"/>
  <c r="CZ2683" i="5"/>
  <c r="DA2683" i="5"/>
  <c r="DB2683" i="5"/>
  <c r="DC2683" i="5"/>
  <c r="DD2683" i="5"/>
  <c r="CN2684" i="5"/>
  <c r="CO2684" i="5"/>
  <c r="CP2684" i="5"/>
  <c r="CQ2684" i="5"/>
  <c r="CR2684" i="5"/>
  <c r="CS2684" i="5"/>
  <c r="CT2684" i="5"/>
  <c r="CU2684" i="5"/>
  <c r="CV2684" i="5"/>
  <c r="CW2684" i="5"/>
  <c r="CX2684" i="5"/>
  <c r="CY2684" i="5"/>
  <c r="CZ2684" i="5"/>
  <c r="DA2684" i="5"/>
  <c r="DB2684" i="5"/>
  <c r="DC2684" i="5"/>
  <c r="DD2684" i="5"/>
  <c r="CN2685" i="5"/>
  <c r="CO2685" i="5"/>
  <c r="CP2685" i="5"/>
  <c r="CQ2685" i="5"/>
  <c r="CR2685" i="5"/>
  <c r="CS2685" i="5"/>
  <c r="CT2685" i="5"/>
  <c r="CU2685" i="5"/>
  <c r="CV2685" i="5"/>
  <c r="CW2685" i="5"/>
  <c r="CX2685" i="5"/>
  <c r="CY2685" i="5"/>
  <c r="CZ2685" i="5"/>
  <c r="DA2685" i="5"/>
  <c r="DB2685" i="5"/>
  <c r="DC2685" i="5"/>
  <c r="DD2685" i="5"/>
  <c r="CR2686" i="5"/>
  <c r="CZ2686" i="5"/>
  <c r="CN2690" i="5"/>
  <c r="CO2690" i="5"/>
  <c r="CP2690" i="5"/>
  <c r="CQ2690" i="5"/>
  <c r="CR2690" i="5"/>
  <c r="CS2690" i="5"/>
  <c r="CT2690" i="5"/>
  <c r="CU2690" i="5"/>
  <c r="CV2690" i="5"/>
  <c r="CW2690" i="5"/>
  <c r="CX2690" i="5"/>
  <c r="CY2690" i="5"/>
  <c r="CZ2690" i="5"/>
  <c r="DA2690" i="5"/>
  <c r="DB2690" i="5"/>
  <c r="DC2690" i="5"/>
  <c r="DD2690" i="5"/>
  <c r="CN2691" i="5"/>
  <c r="CO2691" i="5"/>
  <c r="CP2691" i="5"/>
  <c r="CQ2691" i="5"/>
  <c r="CR2691" i="5"/>
  <c r="CS2691" i="5"/>
  <c r="CT2691" i="5"/>
  <c r="CU2691" i="5"/>
  <c r="CV2691" i="5"/>
  <c r="CW2691" i="5"/>
  <c r="CX2691" i="5"/>
  <c r="CY2691" i="5"/>
  <c r="CZ2691" i="5"/>
  <c r="DA2691" i="5"/>
  <c r="DB2691" i="5"/>
  <c r="DC2691" i="5"/>
  <c r="DD2691" i="5"/>
  <c r="CN2692" i="5"/>
  <c r="CO2692" i="5"/>
  <c r="CP2692" i="5"/>
  <c r="CQ2692" i="5"/>
  <c r="CR2692" i="5"/>
  <c r="CS2692" i="5"/>
  <c r="CT2692" i="5"/>
  <c r="CU2692" i="5"/>
  <c r="CV2692" i="5"/>
  <c r="CW2692" i="5"/>
  <c r="CX2692" i="5"/>
  <c r="CY2692" i="5"/>
  <c r="CZ2692" i="5"/>
  <c r="DA2692" i="5"/>
  <c r="DB2692" i="5"/>
  <c r="DC2692" i="5"/>
  <c r="DD2692" i="5"/>
  <c r="CZ2693" i="5"/>
  <c r="CN2699" i="5"/>
  <c r="CO2699" i="5"/>
  <c r="CP2699" i="5"/>
  <c r="CQ2699" i="5"/>
  <c r="CR2699" i="5"/>
  <c r="CS2699" i="5"/>
  <c r="CT2699" i="5"/>
  <c r="CU2699" i="5"/>
  <c r="CV2699" i="5"/>
  <c r="CW2699" i="5"/>
  <c r="CX2699" i="5"/>
  <c r="CY2699" i="5"/>
  <c r="CZ2699" i="5"/>
  <c r="DA2699" i="5"/>
  <c r="DB2699" i="5"/>
  <c r="DC2699" i="5"/>
  <c r="DD2699" i="5"/>
  <c r="CN2700" i="5"/>
  <c r="CO2700" i="5"/>
  <c r="CP2700" i="5"/>
  <c r="CQ2700" i="5"/>
  <c r="CR2700" i="5"/>
  <c r="CS2700" i="5"/>
  <c r="CT2700" i="5"/>
  <c r="CU2700" i="5"/>
  <c r="CV2700" i="5"/>
  <c r="CW2700" i="5"/>
  <c r="CX2700" i="5"/>
  <c r="CY2700" i="5"/>
  <c r="CZ2700" i="5"/>
  <c r="DA2700" i="5"/>
  <c r="DB2700" i="5"/>
  <c r="DC2700" i="5"/>
  <c r="DD2700" i="5"/>
  <c r="CN2701" i="5"/>
  <c r="CO2701" i="5"/>
  <c r="CP2701" i="5"/>
  <c r="CQ2701" i="5"/>
  <c r="CR2701" i="5"/>
  <c r="CS2701" i="5"/>
  <c r="CT2701" i="5"/>
  <c r="CU2701" i="5"/>
  <c r="CV2701" i="5"/>
  <c r="CW2701" i="5"/>
  <c r="CX2701" i="5"/>
  <c r="CY2701" i="5"/>
  <c r="CZ2701" i="5"/>
  <c r="DA2701" i="5"/>
  <c r="DB2701" i="5"/>
  <c r="DC2701" i="5"/>
  <c r="DD2701" i="5"/>
  <c r="CR2702" i="5"/>
  <c r="CZ2702" i="5"/>
  <c r="CN2706" i="5"/>
  <c r="CO2706" i="5"/>
  <c r="CP2706" i="5"/>
  <c r="CQ2706" i="5"/>
  <c r="CR2706" i="5"/>
  <c r="CS2706" i="5"/>
  <c r="CT2706" i="5"/>
  <c r="CU2706" i="5"/>
  <c r="CV2706" i="5"/>
  <c r="CW2706" i="5"/>
  <c r="CX2706" i="5"/>
  <c r="CY2706" i="5"/>
  <c r="CZ2706" i="5"/>
  <c r="DA2706" i="5"/>
  <c r="DB2706" i="5"/>
  <c r="DC2706" i="5"/>
  <c r="DD2706" i="5"/>
  <c r="CN2707" i="5"/>
  <c r="CO2707" i="5"/>
  <c r="CP2707" i="5"/>
  <c r="CQ2707" i="5"/>
  <c r="CR2707" i="5"/>
  <c r="CS2707" i="5"/>
  <c r="CT2707" i="5"/>
  <c r="CU2707" i="5"/>
  <c r="CV2707" i="5"/>
  <c r="CW2707" i="5"/>
  <c r="CX2707" i="5"/>
  <c r="CY2707" i="5"/>
  <c r="CZ2707" i="5"/>
  <c r="DA2707" i="5"/>
  <c r="DB2707" i="5"/>
  <c r="DC2707" i="5"/>
  <c r="DD2707" i="5"/>
  <c r="CN2708" i="5"/>
  <c r="CO2708" i="5"/>
  <c r="CP2708" i="5"/>
  <c r="CQ2708" i="5"/>
  <c r="CR2708" i="5"/>
  <c r="CS2708" i="5"/>
  <c r="CT2708" i="5"/>
  <c r="CU2708" i="5"/>
  <c r="CV2708" i="5"/>
  <c r="CW2708" i="5"/>
  <c r="CX2708" i="5"/>
  <c r="CY2708" i="5"/>
  <c r="CZ2708" i="5"/>
  <c r="DA2708" i="5"/>
  <c r="DB2708" i="5"/>
  <c r="DC2708" i="5"/>
  <c r="DD2708" i="5"/>
  <c r="DD2709" i="5" s="1"/>
  <c r="CN2709" i="5"/>
  <c r="CR2709" i="5"/>
  <c r="CV2709" i="5"/>
  <c r="CZ2709" i="5"/>
  <c r="CN2715" i="5"/>
  <c r="CO2715" i="5"/>
  <c r="CP2715" i="5"/>
  <c r="CQ2715" i="5"/>
  <c r="CR2715" i="5"/>
  <c r="CS2715" i="5"/>
  <c r="CT2715" i="5"/>
  <c r="CU2715" i="5"/>
  <c r="CV2715" i="5"/>
  <c r="CW2715" i="5"/>
  <c r="CX2715" i="5"/>
  <c r="CY2715" i="5"/>
  <c r="CZ2715" i="5"/>
  <c r="DA2715" i="5"/>
  <c r="DB2715" i="5"/>
  <c r="DC2715" i="5"/>
  <c r="DD2715" i="5"/>
  <c r="CN2716" i="5"/>
  <c r="CO2716" i="5"/>
  <c r="CP2716" i="5"/>
  <c r="CQ2716" i="5"/>
  <c r="CR2716" i="5"/>
  <c r="CS2716" i="5"/>
  <c r="CT2716" i="5"/>
  <c r="CU2716" i="5"/>
  <c r="CV2716" i="5"/>
  <c r="CW2716" i="5"/>
  <c r="CX2716" i="5"/>
  <c r="CY2716" i="5"/>
  <c r="CZ2716" i="5"/>
  <c r="DA2716" i="5"/>
  <c r="DB2716" i="5"/>
  <c r="DC2716" i="5"/>
  <c r="DD2716" i="5"/>
  <c r="CN2717" i="5"/>
  <c r="CO2717" i="5"/>
  <c r="CP2717" i="5"/>
  <c r="CQ2717" i="5"/>
  <c r="CR2717" i="5"/>
  <c r="CS2717" i="5"/>
  <c r="CT2717" i="5"/>
  <c r="CU2717" i="5"/>
  <c r="CV2717" i="5"/>
  <c r="CW2717" i="5"/>
  <c r="CX2717" i="5"/>
  <c r="CY2717" i="5"/>
  <c r="CZ2717" i="5"/>
  <c r="DA2717" i="5"/>
  <c r="DB2717" i="5"/>
  <c r="DC2717" i="5"/>
  <c r="DD2717" i="5"/>
  <c r="DD2718" i="5" s="1"/>
  <c r="CN2718" i="5"/>
  <c r="CR2718" i="5"/>
  <c r="CV2718" i="5"/>
  <c r="CZ2718" i="5"/>
  <c r="CN2721" i="5"/>
  <c r="CO2721" i="5"/>
  <c r="CP2721" i="5"/>
  <c r="CQ2721" i="5"/>
  <c r="CR2721" i="5"/>
  <c r="CS2721" i="5"/>
  <c r="CT2721" i="5"/>
  <c r="CU2721" i="5"/>
  <c r="CV2721" i="5"/>
  <c r="CW2721" i="5"/>
  <c r="CX2721" i="5"/>
  <c r="CY2721" i="5"/>
  <c r="CZ2721" i="5"/>
  <c r="DA2721" i="5"/>
  <c r="DB2721" i="5"/>
  <c r="DC2721" i="5"/>
  <c r="DD2721" i="5"/>
  <c r="CN2722" i="5"/>
  <c r="CO2722" i="5"/>
  <c r="CP2722" i="5"/>
  <c r="CQ2722" i="5"/>
  <c r="CR2722" i="5"/>
  <c r="CS2722" i="5"/>
  <c r="CT2722" i="5"/>
  <c r="CU2722" i="5"/>
  <c r="CV2722" i="5"/>
  <c r="CW2722" i="5"/>
  <c r="CX2722" i="5"/>
  <c r="CY2722" i="5"/>
  <c r="CZ2722" i="5"/>
  <c r="DA2722" i="5"/>
  <c r="DB2722" i="5"/>
  <c r="DC2722" i="5"/>
  <c r="DD2722" i="5"/>
  <c r="CN2723" i="5"/>
  <c r="CO2723" i="5"/>
  <c r="CP2723" i="5"/>
  <c r="CQ2723" i="5"/>
  <c r="CR2723" i="5"/>
  <c r="CS2723" i="5"/>
  <c r="CT2723" i="5"/>
  <c r="CU2723" i="5"/>
  <c r="CV2723" i="5"/>
  <c r="CW2723" i="5"/>
  <c r="CX2723" i="5"/>
  <c r="CY2723" i="5"/>
  <c r="CZ2723" i="5"/>
  <c r="DA2723" i="5"/>
  <c r="DB2723" i="5"/>
  <c r="DC2723" i="5"/>
  <c r="DD2723" i="5"/>
  <c r="DD2724" i="5" s="1"/>
  <c r="CN2724" i="5"/>
  <c r="CR2724" i="5"/>
  <c r="CV2724" i="5"/>
  <c r="CZ2724" i="5"/>
  <c r="CN2732" i="5"/>
  <c r="CO2732" i="5"/>
  <c r="CP2732" i="5"/>
  <c r="CQ2732" i="5"/>
  <c r="CR2732" i="5"/>
  <c r="CS2732" i="5"/>
  <c r="CT2732" i="5"/>
  <c r="CU2732" i="5"/>
  <c r="CV2732" i="5"/>
  <c r="CW2732" i="5"/>
  <c r="CX2732" i="5"/>
  <c r="CY2732" i="5"/>
  <c r="CZ2732" i="5"/>
  <c r="DA2732" i="5"/>
  <c r="DB2732" i="5"/>
  <c r="DC2732" i="5"/>
  <c r="DD2732" i="5"/>
  <c r="CN2733" i="5"/>
  <c r="CO2733" i="5"/>
  <c r="CP2733" i="5"/>
  <c r="CQ2733" i="5"/>
  <c r="CR2733" i="5"/>
  <c r="CS2733" i="5"/>
  <c r="CT2733" i="5"/>
  <c r="CU2733" i="5"/>
  <c r="CV2733" i="5"/>
  <c r="CW2733" i="5"/>
  <c r="CX2733" i="5"/>
  <c r="CY2733" i="5"/>
  <c r="CZ2733" i="5"/>
  <c r="DA2733" i="5"/>
  <c r="DB2733" i="5"/>
  <c r="DC2733" i="5"/>
  <c r="DD2733" i="5"/>
  <c r="CN2734" i="5"/>
  <c r="CO2734" i="5"/>
  <c r="CP2734" i="5"/>
  <c r="CQ2734" i="5"/>
  <c r="CR2734" i="5"/>
  <c r="CS2734" i="5"/>
  <c r="CT2734" i="5"/>
  <c r="CU2734" i="5"/>
  <c r="CV2734" i="5"/>
  <c r="CW2734" i="5"/>
  <c r="CX2734" i="5"/>
  <c r="CY2734" i="5"/>
  <c r="CZ2734" i="5"/>
  <c r="DA2734" i="5"/>
  <c r="DB2734" i="5"/>
  <c r="DC2734" i="5"/>
  <c r="DD2734" i="5"/>
  <c r="CN2735" i="5"/>
  <c r="CR2735" i="5"/>
  <c r="CV2735" i="5"/>
  <c r="CZ2735" i="5"/>
  <c r="DD2735" i="5"/>
  <c r="CN2741" i="5"/>
  <c r="CO2741" i="5"/>
  <c r="CP2741" i="5"/>
  <c r="CQ2741" i="5"/>
  <c r="CR2741" i="5"/>
  <c r="CS2741" i="5"/>
  <c r="CT2741" i="5"/>
  <c r="CU2741" i="5"/>
  <c r="CV2741" i="5"/>
  <c r="CW2741" i="5"/>
  <c r="CX2741" i="5"/>
  <c r="CY2741" i="5"/>
  <c r="CZ2741" i="5"/>
  <c r="DA2741" i="5"/>
  <c r="DB2741" i="5"/>
  <c r="DC2741" i="5"/>
  <c r="DD2741" i="5"/>
  <c r="CN2742" i="5"/>
  <c r="CO2742" i="5"/>
  <c r="CP2742" i="5"/>
  <c r="CQ2742" i="5"/>
  <c r="CR2742" i="5"/>
  <c r="CS2742" i="5"/>
  <c r="CT2742" i="5"/>
  <c r="CU2742" i="5"/>
  <c r="CV2742" i="5"/>
  <c r="CW2742" i="5"/>
  <c r="CX2742" i="5"/>
  <c r="CY2742" i="5"/>
  <c r="CZ2742" i="5"/>
  <c r="DA2742" i="5"/>
  <c r="DB2742" i="5"/>
  <c r="DC2742" i="5"/>
  <c r="DD2742" i="5"/>
  <c r="CN2743" i="5"/>
  <c r="CO2743" i="5"/>
  <c r="CP2743" i="5"/>
  <c r="CQ2743" i="5"/>
  <c r="CR2743" i="5"/>
  <c r="CS2743" i="5"/>
  <c r="CT2743" i="5"/>
  <c r="CU2743" i="5"/>
  <c r="CV2743" i="5"/>
  <c r="CW2743" i="5"/>
  <c r="CX2743" i="5"/>
  <c r="CY2743" i="5"/>
  <c r="CZ2743" i="5"/>
  <c r="DA2743" i="5"/>
  <c r="DB2743" i="5"/>
  <c r="DC2743" i="5"/>
  <c r="DD2743" i="5"/>
  <c r="CN2744" i="5"/>
  <c r="CR2744" i="5"/>
  <c r="CV2744" i="5"/>
  <c r="CY2744" i="5"/>
  <c r="DA2744" i="5"/>
  <c r="DC2744" i="5"/>
  <c r="CN2750" i="5"/>
  <c r="CO2750" i="5"/>
  <c r="CP2750" i="5"/>
  <c r="CQ2750" i="5"/>
  <c r="CR2750" i="5"/>
  <c r="CS2750" i="5"/>
  <c r="CT2750" i="5"/>
  <c r="CU2750" i="5"/>
  <c r="CV2750" i="5"/>
  <c r="CW2750" i="5"/>
  <c r="CX2750" i="5"/>
  <c r="CY2750" i="5"/>
  <c r="CZ2750" i="5"/>
  <c r="DA2750" i="5"/>
  <c r="DB2750" i="5"/>
  <c r="DC2750" i="5"/>
  <c r="DD2750" i="5"/>
  <c r="CN2751" i="5"/>
  <c r="CO2751" i="5"/>
  <c r="CP2751" i="5"/>
  <c r="CQ2751" i="5"/>
  <c r="CR2751" i="5"/>
  <c r="CS2751" i="5"/>
  <c r="CT2751" i="5"/>
  <c r="CU2751" i="5"/>
  <c r="CV2751" i="5"/>
  <c r="CW2751" i="5"/>
  <c r="CX2751" i="5"/>
  <c r="CY2751" i="5"/>
  <c r="CZ2751" i="5"/>
  <c r="DA2751" i="5"/>
  <c r="DB2751" i="5"/>
  <c r="DC2751" i="5"/>
  <c r="DD2751" i="5"/>
  <c r="CN2752" i="5"/>
  <c r="CO2752" i="5"/>
  <c r="CP2752" i="5"/>
  <c r="CQ2752" i="5"/>
  <c r="CR2752" i="5"/>
  <c r="CS2752" i="5"/>
  <c r="CT2752" i="5"/>
  <c r="CU2752" i="5"/>
  <c r="CV2752" i="5"/>
  <c r="CW2752" i="5"/>
  <c r="CX2752" i="5"/>
  <c r="CY2752" i="5"/>
  <c r="CZ2752" i="5"/>
  <c r="DA2752" i="5"/>
  <c r="DB2752" i="5"/>
  <c r="DC2752" i="5"/>
  <c r="DD2752" i="5"/>
  <c r="CO2753" i="5"/>
  <c r="CQ2753" i="5"/>
  <c r="CS2753" i="5"/>
  <c r="CU2753" i="5"/>
  <c r="CW2753" i="5"/>
  <c r="CY2753" i="5"/>
  <c r="DA2753" i="5"/>
  <c r="DC2753" i="5"/>
  <c r="CN2760" i="5"/>
  <c r="CO2760" i="5"/>
  <c r="CP2760" i="5"/>
  <c r="CQ2760" i="5"/>
  <c r="CR2760" i="5"/>
  <c r="CS2760" i="5"/>
  <c r="CT2760" i="5"/>
  <c r="CU2760" i="5"/>
  <c r="CV2760" i="5"/>
  <c r="CW2760" i="5"/>
  <c r="CX2760" i="5"/>
  <c r="CY2760" i="5"/>
  <c r="CZ2760" i="5"/>
  <c r="DA2760" i="5"/>
  <c r="DB2760" i="5"/>
  <c r="DC2760" i="5"/>
  <c r="DD2760" i="5"/>
  <c r="CN2761" i="5"/>
  <c r="CO2761" i="5"/>
  <c r="CP2761" i="5"/>
  <c r="CQ2761" i="5"/>
  <c r="CR2761" i="5"/>
  <c r="CS2761" i="5"/>
  <c r="CT2761" i="5"/>
  <c r="CU2761" i="5"/>
  <c r="CV2761" i="5"/>
  <c r="CW2761" i="5"/>
  <c r="CX2761" i="5"/>
  <c r="CY2761" i="5"/>
  <c r="CZ2761" i="5"/>
  <c r="DA2761" i="5"/>
  <c r="DB2761" i="5"/>
  <c r="DC2761" i="5"/>
  <c r="DD2761" i="5"/>
  <c r="CN2762" i="5"/>
  <c r="CO2762" i="5"/>
  <c r="CP2762" i="5"/>
  <c r="CQ2762" i="5"/>
  <c r="CR2762" i="5"/>
  <c r="CS2762" i="5"/>
  <c r="CT2762" i="5"/>
  <c r="CU2762" i="5"/>
  <c r="CV2762" i="5"/>
  <c r="CW2762" i="5"/>
  <c r="CX2762" i="5"/>
  <c r="CY2762" i="5"/>
  <c r="CZ2762" i="5"/>
  <c r="DA2762" i="5"/>
  <c r="DB2762" i="5"/>
  <c r="DC2762" i="5"/>
  <c r="DD2762" i="5"/>
  <c r="CO2763" i="5"/>
  <c r="CQ2763" i="5"/>
  <c r="CS2763" i="5"/>
  <c r="CU2763" i="5"/>
  <c r="CW2763" i="5"/>
  <c r="CY2763" i="5"/>
  <c r="DA2763" i="5"/>
  <c r="DC2763" i="5"/>
  <c r="CN2768" i="5"/>
  <c r="CO2768" i="5"/>
  <c r="CP2768" i="5"/>
  <c r="CQ2768" i="5"/>
  <c r="CR2768" i="5"/>
  <c r="CS2768" i="5"/>
  <c r="CT2768" i="5"/>
  <c r="CU2768" i="5"/>
  <c r="CV2768" i="5"/>
  <c r="CW2768" i="5"/>
  <c r="CX2768" i="5"/>
  <c r="CY2768" i="5"/>
  <c r="CZ2768" i="5"/>
  <c r="DA2768" i="5"/>
  <c r="DB2768" i="5"/>
  <c r="DC2768" i="5"/>
  <c r="DD2768" i="5"/>
  <c r="CN2769" i="5"/>
  <c r="CO2769" i="5"/>
  <c r="CP2769" i="5"/>
  <c r="CQ2769" i="5"/>
  <c r="CR2769" i="5"/>
  <c r="CS2769" i="5"/>
  <c r="CT2769" i="5"/>
  <c r="CU2769" i="5"/>
  <c r="CV2769" i="5"/>
  <c r="CW2769" i="5"/>
  <c r="CX2769" i="5"/>
  <c r="CY2769" i="5"/>
  <c r="CZ2769" i="5"/>
  <c r="DA2769" i="5"/>
  <c r="DB2769" i="5"/>
  <c r="DC2769" i="5"/>
  <c r="DD2769" i="5"/>
  <c r="CN2770" i="5"/>
  <c r="CO2770" i="5"/>
  <c r="CP2770" i="5"/>
  <c r="CQ2770" i="5"/>
  <c r="CR2770" i="5"/>
  <c r="CS2770" i="5"/>
  <c r="CT2770" i="5"/>
  <c r="CU2770" i="5"/>
  <c r="CV2770" i="5"/>
  <c r="CW2770" i="5"/>
  <c r="CX2770" i="5"/>
  <c r="CY2770" i="5"/>
  <c r="CZ2770" i="5"/>
  <c r="DA2770" i="5"/>
  <c r="DB2770" i="5"/>
  <c r="DC2770" i="5"/>
  <c r="DD2770" i="5"/>
  <c r="CO2771" i="5"/>
  <c r="CQ2771" i="5"/>
  <c r="CS2771" i="5"/>
  <c r="CU2771" i="5"/>
  <c r="CW2771" i="5"/>
  <c r="CY2771" i="5"/>
  <c r="DA2771" i="5"/>
  <c r="DC2771" i="5"/>
  <c r="CN2779" i="5"/>
  <c r="CO2779" i="5"/>
  <c r="CP2779" i="5"/>
  <c r="CQ2779" i="5"/>
  <c r="CR2779" i="5"/>
  <c r="CS2779" i="5"/>
  <c r="CT2779" i="5"/>
  <c r="CU2779" i="5"/>
  <c r="CV2779" i="5"/>
  <c r="CW2779" i="5"/>
  <c r="CX2779" i="5"/>
  <c r="CY2779" i="5"/>
  <c r="CZ2779" i="5"/>
  <c r="DA2779" i="5"/>
  <c r="DB2779" i="5"/>
  <c r="DC2779" i="5"/>
  <c r="DD2779" i="5"/>
  <c r="CN2780" i="5"/>
  <c r="CO2780" i="5"/>
  <c r="CP2780" i="5"/>
  <c r="CQ2780" i="5"/>
  <c r="CR2780" i="5"/>
  <c r="CS2780" i="5"/>
  <c r="CT2780" i="5"/>
  <c r="CU2780" i="5"/>
  <c r="CV2780" i="5"/>
  <c r="CW2780" i="5"/>
  <c r="CX2780" i="5"/>
  <c r="CY2780" i="5"/>
  <c r="CZ2780" i="5"/>
  <c r="DA2780" i="5"/>
  <c r="DB2780" i="5"/>
  <c r="DC2780" i="5"/>
  <c r="DD2780" i="5"/>
  <c r="CN2781" i="5"/>
  <c r="CO2781" i="5"/>
  <c r="CP2781" i="5"/>
  <c r="CQ2781" i="5"/>
  <c r="CR2781" i="5"/>
  <c r="CS2781" i="5"/>
  <c r="CT2781" i="5"/>
  <c r="CU2781" i="5"/>
  <c r="CV2781" i="5"/>
  <c r="CW2781" i="5"/>
  <c r="CX2781" i="5"/>
  <c r="CY2781" i="5"/>
  <c r="CZ2781" i="5"/>
  <c r="DA2781" i="5"/>
  <c r="DB2781" i="5"/>
  <c r="DC2781" i="5"/>
  <c r="DD2781" i="5"/>
  <c r="CO2782" i="5"/>
  <c r="CQ2782" i="5"/>
  <c r="CS2782" i="5"/>
  <c r="CU2782" i="5"/>
  <c r="CW2782" i="5"/>
  <c r="CY2782" i="5"/>
  <c r="DA2782" i="5"/>
  <c r="DC2782" i="5"/>
  <c r="DE2780" i="5"/>
  <c r="DE2779" i="5"/>
  <c r="DE2769" i="5"/>
  <c r="DE2768" i="5"/>
  <c r="DE2761" i="5"/>
  <c r="DE2760" i="5"/>
  <c r="DE2751" i="5"/>
  <c r="DE2750" i="5"/>
  <c r="DE2742" i="5"/>
  <c r="DE2741" i="5"/>
  <c r="DE2733" i="5"/>
  <c r="DE2732" i="5"/>
  <c r="DE2722" i="5"/>
  <c r="DE2721" i="5"/>
  <c r="DE2716" i="5"/>
  <c r="DE2715" i="5"/>
  <c r="DE2707" i="5"/>
  <c r="DE2706" i="5"/>
  <c r="DE2700" i="5"/>
  <c r="DE2699" i="5"/>
  <c r="DE2691" i="5"/>
  <c r="DE2690" i="5"/>
  <c r="DE2684" i="5"/>
  <c r="DE2683" i="5"/>
  <c r="DE2666" i="5"/>
  <c r="DE2665" i="5"/>
  <c r="DE2659" i="5"/>
  <c r="DE2658" i="5"/>
  <c r="DE2657" i="5"/>
  <c r="DE2660" i="5" s="1"/>
  <c r="DE2648" i="5"/>
  <c r="DE2647" i="5"/>
  <c r="CN2686" i="5" l="1"/>
  <c r="DD2660" i="5"/>
  <c r="CV2660" i="5"/>
  <c r="CN2660" i="5"/>
  <c r="CV2912" i="5"/>
  <c r="CR2912" i="5"/>
  <c r="CZ2892" i="5"/>
  <c r="CV2892" i="5"/>
  <c r="CR2892" i="5"/>
  <c r="CZ2877" i="5"/>
  <c r="CV2877" i="5"/>
  <c r="CR2877" i="5"/>
  <c r="CZ2861" i="5"/>
  <c r="CV2861" i="5"/>
  <c r="CR2861" i="5"/>
  <c r="CR2693" i="5"/>
  <c r="DD2668" i="5"/>
  <c r="CV2668" i="5"/>
  <c r="CN2668" i="5"/>
  <c r="DD2650" i="5"/>
  <c r="CV2650" i="5"/>
  <c r="CN2650" i="5"/>
  <c r="CW2950" i="5"/>
  <c r="CO2950" i="5"/>
  <c r="DC2939" i="5"/>
  <c r="CU2939" i="5"/>
  <c r="CW2931" i="5"/>
  <c r="CO2931" i="5"/>
  <c r="DC2921" i="5"/>
  <c r="CU2921" i="5"/>
  <c r="CZ2903" i="5"/>
  <c r="CV2903" i="5"/>
  <c r="CR2903" i="5"/>
  <c r="CZ2886" i="5"/>
  <c r="CV2886" i="5"/>
  <c r="CR2886" i="5"/>
  <c r="CZ2870" i="5"/>
  <c r="CV2870" i="5"/>
  <c r="CR2870" i="5"/>
  <c r="CZ2854" i="5"/>
  <c r="CV2854" i="5"/>
  <c r="CR2854" i="5"/>
  <c r="CZ2836" i="5"/>
  <c r="CR2836" i="5"/>
  <c r="CZ2828" i="5"/>
  <c r="CR2828" i="5"/>
  <c r="CR2818" i="5"/>
  <c r="AI3000" i="5"/>
  <c r="DD2771" i="5"/>
  <c r="DB2771" i="5"/>
  <c r="CZ2771" i="5"/>
  <c r="CX2771" i="5"/>
  <c r="CV2771" i="5"/>
  <c r="CT2771" i="5"/>
  <c r="CR2771" i="5"/>
  <c r="CP2771" i="5"/>
  <c r="CN2771" i="5"/>
  <c r="DD2753" i="5"/>
  <c r="DB2753" i="5"/>
  <c r="CZ2753" i="5"/>
  <c r="CX2753" i="5"/>
  <c r="CV2753" i="5"/>
  <c r="CT2753" i="5"/>
  <c r="CR2753" i="5"/>
  <c r="CP2753" i="5"/>
  <c r="CN2753" i="5"/>
  <c r="DD2744" i="5"/>
  <c r="DB2744" i="5"/>
  <c r="CZ2744" i="5"/>
  <c r="CX2744" i="5"/>
  <c r="CT2744" i="5"/>
  <c r="CP2744" i="5"/>
  <c r="DB2735" i="5"/>
  <c r="CX2735" i="5"/>
  <c r="CT2735" i="5"/>
  <c r="CP2735" i="5"/>
  <c r="DB2724" i="5"/>
  <c r="CX2724" i="5"/>
  <c r="CT2724" i="5"/>
  <c r="CP2724" i="5"/>
  <c r="DB2718" i="5"/>
  <c r="CX2718" i="5"/>
  <c r="CT2718" i="5"/>
  <c r="CP2718" i="5"/>
  <c r="DB2709" i="5"/>
  <c r="CX2709" i="5"/>
  <c r="CT2709" i="5"/>
  <c r="CP2709" i="5"/>
  <c r="DD2702" i="5"/>
  <c r="CV2702" i="5"/>
  <c r="CN2702" i="5"/>
  <c r="DD2686" i="5"/>
  <c r="CV2686" i="5"/>
  <c r="DD2782" i="5"/>
  <c r="DB2782" i="5"/>
  <c r="CZ2782" i="5"/>
  <c r="CX2782" i="5"/>
  <c r="CV2782" i="5"/>
  <c r="CT2782" i="5"/>
  <c r="CR2782" i="5"/>
  <c r="CP2782" i="5"/>
  <c r="CN2782" i="5"/>
  <c r="DD2763" i="5"/>
  <c r="DB2763" i="5"/>
  <c r="CZ2763" i="5"/>
  <c r="CX2763" i="5"/>
  <c r="CV2763" i="5"/>
  <c r="CT2763" i="5"/>
  <c r="CR2763" i="5"/>
  <c r="CP2763" i="5"/>
  <c r="CN2763" i="5"/>
  <c r="DD2693" i="5"/>
  <c r="CV2693" i="5"/>
  <c r="CN2693" i="5"/>
  <c r="DC2912" i="5"/>
  <c r="CY2912" i="5"/>
  <c r="CZ2818" i="5"/>
  <c r="DB2702" i="5"/>
  <c r="CX2702" i="5"/>
  <c r="CT2702" i="5"/>
  <c r="CP2702" i="5"/>
  <c r="DB2693" i="5"/>
  <c r="CX2693" i="5"/>
  <c r="CT2693" i="5"/>
  <c r="CP2693" i="5"/>
  <c r="DB2686" i="5"/>
  <c r="CX2686" i="5"/>
  <c r="CT2686" i="5"/>
  <c r="CP2686" i="5"/>
  <c r="DB2668" i="5"/>
  <c r="CX2668" i="5"/>
  <c r="CT2668" i="5"/>
  <c r="CP2668" i="5"/>
  <c r="DB2660" i="5"/>
  <c r="CX2660" i="5"/>
  <c r="CT2660" i="5"/>
  <c r="CP2660" i="5"/>
  <c r="DB2650" i="5"/>
  <c r="CX2650" i="5"/>
  <c r="CT2650" i="5"/>
  <c r="CP2650" i="5"/>
  <c r="DE2828" i="5"/>
  <c r="DC2950" i="5"/>
  <c r="CY2950" i="5"/>
  <c r="CU2950" i="5"/>
  <c r="CQ2950" i="5"/>
  <c r="DA2939" i="5"/>
  <c r="CW2939" i="5"/>
  <c r="CS2939" i="5"/>
  <c r="CO2939" i="5"/>
  <c r="DC2931" i="5"/>
  <c r="CY2931" i="5"/>
  <c r="CU2931" i="5"/>
  <c r="CQ2931" i="5"/>
  <c r="DA2921" i="5"/>
  <c r="CW2921" i="5"/>
  <c r="CS2921" i="5"/>
  <c r="CO2921" i="5"/>
  <c r="DD2939" i="5"/>
  <c r="DB2939" i="5"/>
  <c r="CZ2939" i="5"/>
  <c r="CX2939" i="5"/>
  <c r="CV2939" i="5"/>
  <c r="CT2939" i="5"/>
  <c r="CR2939" i="5"/>
  <c r="CP2939" i="5"/>
  <c r="CN2939" i="5"/>
  <c r="DD2921" i="5"/>
  <c r="DB2921" i="5"/>
  <c r="CZ2921" i="5"/>
  <c r="CX2921" i="5"/>
  <c r="CV2921" i="5"/>
  <c r="CT2921" i="5"/>
  <c r="CR2921" i="5"/>
  <c r="CP2921" i="5"/>
  <c r="CN2921" i="5"/>
  <c r="DD2912" i="5"/>
  <c r="DB2912" i="5"/>
  <c r="CZ2912" i="5"/>
  <c r="CX2912" i="5"/>
  <c r="CT2912" i="5"/>
  <c r="CP2912" i="5"/>
  <c r="DB2903" i="5"/>
  <c r="CX2903" i="5"/>
  <c r="CT2903" i="5"/>
  <c r="CP2903" i="5"/>
  <c r="DB2892" i="5"/>
  <c r="CX2892" i="5"/>
  <c r="CT2892" i="5"/>
  <c r="CP2892" i="5"/>
  <c r="DB2886" i="5"/>
  <c r="CX2886" i="5"/>
  <c r="CT2886" i="5"/>
  <c r="CP2886" i="5"/>
  <c r="DB2877" i="5"/>
  <c r="CX2877" i="5"/>
  <c r="CT2877" i="5"/>
  <c r="CP2877" i="5"/>
  <c r="DB2870" i="5"/>
  <c r="CX2870" i="5"/>
  <c r="CT2870" i="5"/>
  <c r="CP2870" i="5"/>
  <c r="DB2861" i="5"/>
  <c r="CX2861" i="5"/>
  <c r="CT2861" i="5"/>
  <c r="CP2861" i="5"/>
  <c r="DB2854" i="5"/>
  <c r="CX2854" i="5"/>
  <c r="CT2854" i="5"/>
  <c r="CP2854" i="5"/>
  <c r="DB2836" i="5"/>
  <c r="CX2836" i="5"/>
  <c r="CT2836" i="5"/>
  <c r="CP2836" i="5"/>
  <c r="DB2828" i="5"/>
  <c r="CX2828" i="5"/>
  <c r="CT2828" i="5"/>
  <c r="CP2828" i="5"/>
  <c r="DB2818" i="5"/>
  <c r="CX2818" i="5"/>
  <c r="CT2818" i="5"/>
  <c r="CP2818" i="5"/>
  <c r="DD2950" i="5"/>
  <c r="DB2950" i="5"/>
  <c r="CZ2950" i="5"/>
  <c r="CX2950" i="5"/>
  <c r="CV2950" i="5"/>
  <c r="CT2950" i="5"/>
  <c r="CR2950" i="5"/>
  <c r="CP2950" i="5"/>
  <c r="CN2950" i="5"/>
  <c r="DD2931" i="5"/>
  <c r="DB2931" i="5"/>
  <c r="CZ2931" i="5"/>
  <c r="CX2931" i="5"/>
  <c r="CV2931" i="5"/>
  <c r="CT2931" i="5"/>
  <c r="CR2931" i="5"/>
  <c r="CP2931" i="5"/>
  <c r="CN2931" i="5"/>
  <c r="DE4025" i="5"/>
  <c r="DE4026" i="5" s="1"/>
  <c r="DE4043" i="5"/>
  <c r="DE4044" i="5" s="1"/>
  <c r="DE4061" i="5"/>
  <c r="DE4062" i="5" s="1"/>
  <c r="DE4068" i="5"/>
  <c r="DE4069" i="5" s="1"/>
  <c r="DE4077" i="5"/>
  <c r="DE4078" i="5" s="1"/>
  <c r="DE4084" i="5"/>
  <c r="DE4085" i="5" s="1"/>
  <c r="DE4093" i="5"/>
  <c r="DE4094" i="5" s="1"/>
  <c r="DE4099" i="5"/>
  <c r="DE4100" i="5" s="1"/>
  <c r="DE4110" i="5"/>
  <c r="DE4111" i="5" s="1"/>
  <c r="DE4119" i="5"/>
  <c r="DE4120" i="5" s="1"/>
  <c r="DE4128" i="5"/>
  <c r="DE4129" i="5" s="1"/>
  <c r="DE4138" i="5"/>
  <c r="DE4139" i="5" s="1"/>
  <c r="DE4146" i="5"/>
  <c r="DE4147" i="5" s="1"/>
  <c r="DE4157" i="5"/>
  <c r="DE4158" i="5" s="1"/>
  <c r="DE3859" i="5"/>
  <c r="DE3860" i="5" s="1"/>
  <c r="DE3877" i="5"/>
  <c r="DE3878" i="5" s="1"/>
  <c r="DE3895" i="5"/>
  <c r="DE3896" i="5" s="1"/>
  <c r="DE3902" i="5"/>
  <c r="DE3903" i="5" s="1"/>
  <c r="DE3911" i="5"/>
  <c r="DE3912" i="5" s="1"/>
  <c r="DE3918" i="5"/>
  <c r="DE3919" i="5" s="1"/>
  <c r="DE3927" i="5"/>
  <c r="DE3928" i="5" s="1"/>
  <c r="DE3933" i="5"/>
  <c r="DE3934" i="5" s="1"/>
  <c r="DE3944" i="5"/>
  <c r="DE3945" i="5" s="1"/>
  <c r="DE3953" i="5"/>
  <c r="DE3954" i="5" s="1"/>
  <c r="DE3962" i="5"/>
  <c r="DE3963" i="5" s="1"/>
  <c r="DE3972" i="5"/>
  <c r="DE3973" i="5" s="1"/>
  <c r="DE3980" i="5"/>
  <c r="DE3981" i="5" s="1"/>
  <c r="DE3991" i="5"/>
  <c r="DE3992" i="5" s="1"/>
  <c r="CW2912" i="5"/>
  <c r="CU2912" i="5"/>
  <c r="CS2912" i="5"/>
  <c r="CQ2912" i="5"/>
  <c r="CO2912" i="5"/>
  <c r="DC2903" i="5"/>
  <c r="DA2903" i="5"/>
  <c r="CY2903" i="5"/>
  <c r="CW2903" i="5"/>
  <c r="CU2903" i="5"/>
  <c r="CS2903" i="5"/>
  <c r="CQ2903" i="5"/>
  <c r="CO2903" i="5"/>
  <c r="DC2892" i="5"/>
  <c r="DA2892" i="5"/>
  <c r="CY2892" i="5"/>
  <c r="CW2892" i="5"/>
  <c r="CU2892" i="5"/>
  <c r="CS2892" i="5"/>
  <c r="CQ2892" i="5"/>
  <c r="CO2892" i="5"/>
  <c r="DC2886" i="5"/>
  <c r="DA2886" i="5"/>
  <c r="CY2886" i="5"/>
  <c r="CW2886" i="5"/>
  <c r="CU2886" i="5"/>
  <c r="CS2886" i="5"/>
  <c r="CQ2886" i="5"/>
  <c r="CO2886" i="5"/>
  <c r="DC2877" i="5"/>
  <c r="DA2877" i="5"/>
  <c r="CY2877" i="5"/>
  <c r="CW2877" i="5"/>
  <c r="CU2877" i="5"/>
  <c r="CS2877" i="5"/>
  <c r="CQ2877" i="5"/>
  <c r="CO2877" i="5"/>
  <c r="DC2870" i="5"/>
  <c r="DA2870" i="5"/>
  <c r="CY2870" i="5"/>
  <c r="CW2870" i="5"/>
  <c r="CU2870" i="5"/>
  <c r="CS2870" i="5"/>
  <c r="CQ2870" i="5"/>
  <c r="CO2870" i="5"/>
  <c r="DC2861" i="5"/>
  <c r="DA2861" i="5"/>
  <c r="CY2861" i="5"/>
  <c r="CW2861" i="5"/>
  <c r="CU2861" i="5"/>
  <c r="CS2861" i="5"/>
  <c r="CQ2861" i="5"/>
  <c r="CO2861" i="5"/>
  <c r="DC2854" i="5"/>
  <c r="DA2854" i="5"/>
  <c r="CY2854" i="5"/>
  <c r="CW2854" i="5"/>
  <c r="CU2854" i="5"/>
  <c r="CS2854" i="5"/>
  <c r="CQ2854" i="5"/>
  <c r="CO2854" i="5"/>
  <c r="DC2836" i="5"/>
  <c r="DA2836" i="5"/>
  <c r="CY2836" i="5"/>
  <c r="CW2836" i="5"/>
  <c r="CU2836" i="5"/>
  <c r="CS2836" i="5"/>
  <c r="CQ2836" i="5"/>
  <c r="CO2836" i="5"/>
  <c r="DC2828" i="5"/>
  <c r="DA2828" i="5"/>
  <c r="CY2828" i="5"/>
  <c r="CW2828" i="5"/>
  <c r="CU2828" i="5"/>
  <c r="CS2828" i="5"/>
  <c r="CQ2828" i="5"/>
  <c r="CO2828" i="5"/>
  <c r="DC2818" i="5"/>
  <c r="DA2818" i="5"/>
  <c r="CY2818" i="5"/>
  <c r="CW2818" i="5"/>
  <c r="CU2818" i="5"/>
  <c r="CS2818" i="5"/>
  <c r="CQ2818" i="5"/>
  <c r="CO2818" i="5"/>
  <c r="DE2817" i="5"/>
  <c r="DE2818" i="5" s="1"/>
  <c r="DE2835" i="5"/>
  <c r="DE2836" i="5" s="1"/>
  <c r="DE2853" i="5"/>
  <c r="DE2854" i="5" s="1"/>
  <c r="DE2860" i="5"/>
  <c r="DE2861" i="5" s="1"/>
  <c r="DE2869" i="5"/>
  <c r="DE2870" i="5" s="1"/>
  <c r="DE2876" i="5"/>
  <c r="DE2877" i="5" s="1"/>
  <c r="DE2885" i="5"/>
  <c r="DE2886" i="5" s="1"/>
  <c r="DE2891" i="5"/>
  <c r="DE2892" i="5" s="1"/>
  <c r="DE2902" i="5"/>
  <c r="DE2903" i="5" s="1"/>
  <c r="DE2911" i="5"/>
  <c r="DE2912" i="5" s="1"/>
  <c r="DE2920" i="5"/>
  <c r="DE2921" i="5" s="1"/>
  <c r="DE2930" i="5"/>
  <c r="DE2931" i="5" s="1"/>
  <c r="DE2938" i="5"/>
  <c r="DE2939" i="5" s="1"/>
  <c r="DE2949" i="5"/>
  <c r="DE2950" i="5" s="1"/>
  <c r="CW2744" i="5"/>
  <c r="CU2744" i="5"/>
  <c r="CS2744" i="5"/>
  <c r="CQ2744" i="5"/>
  <c r="CO2744" i="5"/>
  <c r="DC2735" i="5"/>
  <c r="DA2735" i="5"/>
  <c r="CY2735" i="5"/>
  <c r="CW2735" i="5"/>
  <c r="CU2735" i="5"/>
  <c r="CS2735" i="5"/>
  <c r="CQ2735" i="5"/>
  <c r="CO2735" i="5"/>
  <c r="DC2724" i="5"/>
  <c r="DA2724" i="5"/>
  <c r="CY2724" i="5"/>
  <c r="CW2724" i="5"/>
  <c r="CU2724" i="5"/>
  <c r="CS2724" i="5"/>
  <c r="CQ2724" i="5"/>
  <c r="CO2724" i="5"/>
  <c r="DC2718" i="5"/>
  <c r="DA2718" i="5"/>
  <c r="CY2718" i="5"/>
  <c r="CW2718" i="5"/>
  <c r="CU2718" i="5"/>
  <c r="CS2718" i="5"/>
  <c r="CQ2718" i="5"/>
  <c r="CO2718" i="5"/>
  <c r="DC2709" i="5"/>
  <c r="DA2709" i="5"/>
  <c r="CY2709" i="5"/>
  <c r="CW2709" i="5"/>
  <c r="CU2709" i="5"/>
  <c r="CS2709" i="5"/>
  <c r="CQ2709" i="5"/>
  <c r="CO2709" i="5"/>
  <c r="DC2702" i="5"/>
  <c r="DA2702" i="5"/>
  <c r="CY2702" i="5"/>
  <c r="CW2702" i="5"/>
  <c r="CU2702" i="5"/>
  <c r="CS2702" i="5"/>
  <c r="CQ2702" i="5"/>
  <c r="CO2702" i="5"/>
  <c r="DC2693" i="5"/>
  <c r="DA2693" i="5"/>
  <c r="CY2693" i="5"/>
  <c r="CW2693" i="5"/>
  <c r="CU2693" i="5"/>
  <c r="CS2693" i="5"/>
  <c r="CQ2693" i="5"/>
  <c r="CO2693" i="5"/>
  <c r="DC2686" i="5"/>
  <c r="DA2686" i="5"/>
  <c r="CY2686" i="5"/>
  <c r="CW2686" i="5"/>
  <c r="CU2686" i="5"/>
  <c r="CS2686" i="5"/>
  <c r="CQ2686" i="5"/>
  <c r="CO2686" i="5"/>
  <c r="DC2668" i="5"/>
  <c r="DA2668" i="5"/>
  <c r="CY2668" i="5"/>
  <c r="CW2668" i="5"/>
  <c r="CU2668" i="5"/>
  <c r="CS2668" i="5"/>
  <c r="CQ2668" i="5"/>
  <c r="CO2668" i="5"/>
  <c r="DC2660" i="5"/>
  <c r="DA2660" i="5"/>
  <c r="CY2660" i="5"/>
  <c r="CW2660" i="5"/>
  <c r="CU2660" i="5"/>
  <c r="CS2660" i="5"/>
  <c r="CQ2660" i="5"/>
  <c r="CO2660" i="5"/>
  <c r="DC2650" i="5"/>
  <c r="DA2650" i="5"/>
  <c r="CY2650" i="5"/>
  <c r="CW2650" i="5"/>
  <c r="CU2650" i="5"/>
  <c r="CS2650" i="5"/>
  <c r="CQ2650" i="5"/>
  <c r="CO2650" i="5"/>
  <c r="DE2649" i="5"/>
  <c r="DE2650" i="5" s="1"/>
  <c r="DE2667" i="5"/>
  <c r="DE2668" i="5" s="1"/>
  <c r="DE2685" i="5"/>
  <c r="DE2686" i="5" s="1"/>
  <c r="DE2692" i="5"/>
  <c r="DE2693" i="5" s="1"/>
  <c r="DE2701" i="5"/>
  <c r="DE2702" i="5" s="1"/>
  <c r="DE2708" i="5"/>
  <c r="DE2709" i="5" s="1"/>
  <c r="DE2717" i="5"/>
  <c r="DE2718" i="5" s="1"/>
  <c r="DE2723" i="5"/>
  <c r="DE2724" i="5" s="1"/>
  <c r="DE2734" i="5"/>
  <c r="DE2735" i="5" s="1"/>
  <c r="DE2743" i="5"/>
  <c r="DE2744" i="5" s="1"/>
  <c r="DE2752" i="5"/>
  <c r="DE2753" i="5" s="1"/>
  <c r="DE2762" i="5"/>
  <c r="DE2763" i="5" s="1"/>
  <c r="DE2770" i="5"/>
  <c r="DE2771" i="5" s="1"/>
  <c r="DE2781" i="5"/>
  <c r="DE2782" i="5" s="1"/>
  <c r="AG2535" i="5" l="1"/>
  <c r="BA2429" i="5"/>
  <c r="BA2428" i="5"/>
  <c r="CE2187" i="5" l="1"/>
  <c r="CF2187" i="5"/>
  <c r="CG2187" i="5"/>
  <c r="CH2187" i="5"/>
  <c r="CI2187" i="5"/>
  <c r="CJ2187" i="5"/>
  <c r="CK2187" i="5"/>
  <c r="CL2187" i="5"/>
  <c r="CM2187" i="5"/>
  <c r="CN2187" i="5"/>
  <c r="CO2187" i="5"/>
  <c r="CP2187" i="5"/>
  <c r="CQ2187" i="5"/>
  <c r="CR2187" i="5"/>
  <c r="CS2187" i="5"/>
  <c r="CT2187" i="5"/>
  <c r="CU2187" i="5"/>
  <c r="CV2187" i="5"/>
  <c r="CW2187" i="5"/>
  <c r="CX2187" i="5"/>
  <c r="CY2187" i="5"/>
  <c r="CZ2187" i="5"/>
  <c r="DA2187" i="5"/>
  <c r="DB2187" i="5"/>
  <c r="DC2187" i="5"/>
  <c r="DD2187" i="5"/>
  <c r="CE2188" i="5"/>
  <c r="CF2188" i="5"/>
  <c r="CG2188" i="5"/>
  <c r="CH2188" i="5"/>
  <c r="CI2188" i="5"/>
  <c r="CJ2188" i="5"/>
  <c r="CK2188" i="5"/>
  <c r="CL2188" i="5"/>
  <c r="CM2188" i="5"/>
  <c r="CN2188" i="5"/>
  <c r="CO2188" i="5"/>
  <c r="CP2188" i="5"/>
  <c r="CQ2188" i="5"/>
  <c r="CR2188" i="5"/>
  <c r="CS2188" i="5"/>
  <c r="CT2188" i="5"/>
  <c r="CU2188" i="5"/>
  <c r="CV2188" i="5"/>
  <c r="CW2188" i="5"/>
  <c r="CX2188" i="5"/>
  <c r="CY2188" i="5"/>
  <c r="CZ2188" i="5"/>
  <c r="DA2188" i="5"/>
  <c r="DB2188" i="5"/>
  <c r="DC2188" i="5"/>
  <c r="DD2188" i="5"/>
  <c r="CE2189" i="5"/>
  <c r="CF2189" i="5"/>
  <c r="CG2189" i="5"/>
  <c r="CH2189" i="5"/>
  <c r="CI2189" i="5"/>
  <c r="CJ2189" i="5"/>
  <c r="CK2189" i="5"/>
  <c r="CL2189" i="5"/>
  <c r="CM2189" i="5"/>
  <c r="CN2189" i="5"/>
  <c r="CO2189" i="5"/>
  <c r="CP2189" i="5"/>
  <c r="CQ2189" i="5"/>
  <c r="CR2189" i="5"/>
  <c r="CS2189" i="5"/>
  <c r="CT2189" i="5"/>
  <c r="CU2189" i="5"/>
  <c r="CV2189" i="5"/>
  <c r="CW2189" i="5"/>
  <c r="CX2189" i="5"/>
  <c r="CY2189" i="5"/>
  <c r="CZ2189" i="5"/>
  <c r="DA2189" i="5"/>
  <c r="DB2189" i="5"/>
  <c r="DC2189" i="5"/>
  <c r="DD2189" i="5"/>
  <c r="CE2190" i="5"/>
  <c r="CF2190" i="5"/>
  <c r="CG2190" i="5"/>
  <c r="CH2190" i="5"/>
  <c r="CI2190" i="5"/>
  <c r="CJ2190" i="5"/>
  <c r="CK2190" i="5"/>
  <c r="CL2190" i="5"/>
  <c r="CM2190" i="5"/>
  <c r="CN2190" i="5"/>
  <c r="CO2190" i="5"/>
  <c r="CP2190" i="5"/>
  <c r="CQ2190" i="5"/>
  <c r="CR2190" i="5"/>
  <c r="CS2190" i="5"/>
  <c r="CT2190" i="5"/>
  <c r="CU2190" i="5"/>
  <c r="CV2190" i="5"/>
  <c r="CW2190" i="5"/>
  <c r="CX2190" i="5"/>
  <c r="CY2190" i="5"/>
  <c r="CZ2190" i="5"/>
  <c r="DA2190" i="5"/>
  <c r="DB2190" i="5"/>
  <c r="DC2190" i="5"/>
  <c r="DD2190" i="5"/>
  <c r="CE2197" i="5"/>
  <c r="CF2197" i="5"/>
  <c r="CG2197" i="5"/>
  <c r="CH2197" i="5"/>
  <c r="CI2197" i="5"/>
  <c r="CJ2197" i="5"/>
  <c r="CK2197" i="5"/>
  <c r="CL2197" i="5"/>
  <c r="CM2197" i="5"/>
  <c r="CN2197" i="5"/>
  <c r="CO2197" i="5"/>
  <c r="CP2197" i="5"/>
  <c r="CQ2197" i="5"/>
  <c r="CR2197" i="5"/>
  <c r="CS2197" i="5"/>
  <c r="CT2197" i="5"/>
  <c r="CU2197" i="5"/>
  <c r="CV2197" i="5"/>
  <c r="CW2197" i="5"/>
  <c r="CX2197" i="5"/>
  <c r="CY2197" i="5"/>
  <c r="CZ2197" i="5"/>
  <c r="DA2197" i="5"/>
  <c r="DB2197" i="5"/>
  <c r="DC2197" i="5"/>
  <c r="DD2197" i="5"/>
  <c r="CE2198" i="5"/>
  <c r="CF2198" i="5"/>
  <c r="CG2198" i="5"/>
  <c r="CH2198" i="5"/>
  <c r="CI2198" i="5"/>
  <c r="CJ2198" i="5"/>
  <c r="CK2198" i="5"/>
  <c r="CL2198" i="5"/>
  <c r="CM2198" i="5"/>
  <c r="CN2198" i="5"/>
  <c r="CO2198" i="5"/>
  <c r="CP2198" i="5"/>
  <c r="CQ2198" i="5"/>
  <c r="CR2198" i="5"/>
  <c r="CS2198" i="5"/>
  <c r="CT2198" i="5"/>
  <c r="CU2198" i="5"/>
  <c r="CV2198" i="5"/>
  <c r="CW2198" i="5"/>
  <c r="CX2198" i="5"/>
  <c r="CY2198" i="5"/>
  <c r="CZ2198" i="5"/>
  <c r="DA2198" i="5"/>
  <c r="DB2198" i="5"/>
  <c r="DC2198" i="5"/>
  <c r="DD2198" i="5"/>
  <c r="CE2199" i="5"/>
  <c r="CF2199" i="5"/>
  <c r="CG2199" i="5"/>
  <c r="CH2199" i="5"/>
  <c r="CI2199" i="5"/>
  <c r="CJ2199" i="5"/>
  <c r="CK2199" i="5"/>
  <c r="CL2199" i="5"/>
  <c r="CM2199" i="5"/>
  <c r="CN2199" i="5"/>
  <c r="CO2199" i="5"/>
  <c r="CP2199" i="5"/>
  <c r="CQ2199" i="5"/>
  <c r="CR2199" i="5"/>
  <c r="CS2199" i="5"/>
  <c r="CT2199" i="5"/>
  <c r="CU2199" i="5"/>
  <c r="CV2199" i="5"/>
  <c r="CW2199" i="5"/>
  <c r="CX2199" i="5"/>
  <c r="CY2199" i="5"/>
  <c r="CZ2199" i="5"/>
  <c r="DA2199" i="5"/>
  <c r="DB2199" i="5"/>
  <c r="DC2199" i="5"/>
  <c r="DD2199" i="5"/>
  <c r="CE2200" i="5"/>
  <c r="CF2200" i="5"/>
  <c r="CG2200" i="5"/>
  <c r="CH2200" i="5"/>
  <c r="CI2200" i="5"/>
  <c r="CJ2200" i="5"/>
  <c r="CK2200" i="5"/>
  <c r="CL2200" i="5"/>
  <c r="CM2200" i="5"/>
  <c r="CN2200" i="5"/>
  <c r="CO2200" i="5"/>
  <c r="CP2200" i="5"/>
  <c r="CQ2200" i="5"/>
  <c r="CR2200" i="5"/>
  <c r="CS2200" i="5"/>
  <c r="CT2200" i="5"/>
  <c r="CU2200" i="5"/>
  <c r="CV2200" i="5"/>
  <c r="CW2200" i="5"/>
  <c r="CX2200" i="5"/>
  <c r="CY2200" i="5"/>
  <c r="CZ2200" i="5"/>
  <c r="DA2200" i="5"/>
  <c r="DB2200" i="5"/>
  <c r="DC2200" i="5"/>
  <c r="DD2200" i="5"/>
  <c r="CE2205" i="5"/>
  <c r="CF2205" i="5"/>
  <c r="CG2205" i="5"/>
  <c r="CH2205" i="5"/>
  <c r="CI2205" i="5"/>
  <c r="CJ2205" i="5"/>
  <c r="CK2205" i="5"/>
  <c r="CL2205" i="5"/>
  <c r="CM2205" i="5"/>
  <c r="CN2205" i="5"/>
  <c r="CO2205" i="5"/>
  <c r="CP2205" i="5"/>
  <c r="CQ2205" i="5"/>
  <c r="CR2205" i="5"/>
  <c r="CS2205" i="5"/>
  <c r="CT2205" i="5"/>
  <c r="CU2205" i="5"/>
  <c r="CV2205" i="5"/>
  <c r="CW2205" i="5"/>
  <c r="CX2205" i="5"/>
  <c r="CY2205" i="5"/>
  <c r="CZ2205" i="5"/>
  <c r="DA2205" i="5"/>
  <c r="DB2205" i="5"/>
  <c r="DC2205" i="5"/>
  <c r="DD2205" i="5"/>
  <c r="CE2206" i="5"/>
  <c r="CF2206" i="5"/>
  <c r="CG2206" i="5"/>
  <c r="CH2206" i="5"/>
  <c r="CI2206" i="5"/>
  <c r="CJ2206" i="5"/>
  <c r="CK2206" i="5"/>
  <c r="CL2206" i="5"/>
  <c r="CM2206" i="5"/>
  <c r="CN2206" i="5"/>
  <c r="CO2206" i="5"/>
  <c r="CP2206" i="5"/>
  <c r="CQ2206" i="5"/>
  <c r="CR2206" i="5"/>
  <c r="CS2206" i="5"/>
  <c r="CT2206" i="5"/>
  <c r="CU2206" i="5"/>
  <c r="CV2206" i="5"/>
  <c r="CW2206" i="5"/>
  <c r="CX2206" i="5"/>
  <c r="CY2206" i="5"/>
  <c r="CZ2206" i="5"/>
  <c r="DA2206" i="5"/>
  <c r="DB2206" i="5"/>
  <c r="DC2206" i="5"/>
  <c r="DD2206" i="5"/>
  <c r="CE2207" i="5"/>
  <c r="CF2207" i="5"/>
  <c r="CG2207" i="5"/>
  <c r="CH2207" i="5"/>
  <c r="CI2207" i="5"/>
  <c r="CJ2207" i="5"/>
  <c r="CK2207" i="5"/>
  <c r="CL2207" i="5"/>
  <c r="CM2207" i="5"/>
  <c r="CN2207" i="5"/>
  <c r="CO2207" i="5"/>
  <c r="CP2207" i="5"/>
  <c r="CQ2207" i="5"/>
  <c r="CR2207" i="5"/>
  <c r="CS2207" i="5"/>
  <c r="CT2207" i="5"/>
  <c r="CU2207" i="5"/>
  <c r="CV2207" i="5"/>
  <c r="CW2207" i="5"/>
  <c r="CX2207" i="5"/>
  <c r="CY2207" i="5"/>
  <c r="CZ2207" i="5"/>
  <c r="DA2207" i="5"/>
  <c r="DB2207" i="5"/>
  <c r="DC2207" i="5"/>
  <c r="DD2207" i="5"/>
  <c r="CE2208" i="5"/>
  <c r="CF2208" i="5"/>
  <c r="CG2208" i="5"/>
  <c r="CH2208" i="5"/>
  <c r="CI2208" i="5"/>
  <c r="CJ2208" i="5"/>
  <c r="CK2208" i="5"/>
  <c r="CL2208" i="5"/>
  <c r="CM2208" i="5"/>
  <c r="CN2208" i="5"/>
  <c r="CO2208" i="5"/>
  <c r="CP2208" i="5"/>
  <c r="CQ2208" i="5"/>
  <c r="CR2208" i="5"/>
  <c r="CS2208" i="5"/>
  <c r="CT2208" i="5"/>
  <c r="CU2208" i="5"/>
  <c r="CV2208" i="5"/>
  <c r="CW2208" i="5"/>
  <c r="CX2208" i="5"/>
  <c r="CY2208" i="5"/>
  <c r="CZ2208" i="5"/>
  <c r="DA2208" i="5"/>
  <c r="DB2208" i="5"/>
  <c r="DC2208" i="5"/>
  <c r="DD2208" i="5"/>
  <c r="CE2223" i="5"/>
  <c r="CF2223" i="5"/>
  <c r="CG2223" i="5"/>
  <c r="CH2223" i="5"/>
  <c r="CI2223" i="5"/>
  <c r="CJ2223" i="5"/>
  <c r="CK2223" i="5"/>
  <c r="CL2223" i="5"/>
  <c r="CM2223" i="5"/>
  <c r="CN2223" i="5"/>
  <c r="CO2223" i="5"/>
  <c r="CP2223" i="5"/>
  <c r="CQ2223" i="5"/>
  <c r="CR2223" i="5"/>
  <c r="CS2223" i="5"/>
  <c r="CT2223" i="5"/>
  <c r="CU2223" i="5"/>
  <c r="CV2223" i="5"/>
  <c r="CW2223" i="5"/>
  <c r="CX2223" i="5"/>
  <c r="CY2223" i="5"/>
  <c r="CZ2223" i="5"/>
  <c r="DA2223" i="5"/>
  <c r="DB2223" i="5"/>
  <c r="DC2223" i="5"/>
  <c r="DD2223" i="5"/>
  <c r="CE2224" i="5"/>
  <c r="CF2224" i="5"/>
  <c r="CG2224" i="5"/>
  <c r="CH2224" i="5"/>
  <c r="CI2224" i="5"/>
  <c r="CJ2224" i="5"/>
  <c r="CK2224" i="5"/>
  <c r="CL2224" i="5"/>
  <c r="CM2224" i="5"/>
  <c r="CN2224" i="5"/>
  <c r="CO2224" i="5"/>
  <c r="CP2224" i="5"/>
  <c r="CQ2224" i="5"/>
  <c r="CR2224" i="5"/>
  <c r="CS2224" i="5"/>
  <c r="CT2224" i="5"/>
  <c r="CU2224" i="5"/>
  <c r="CV2224" i="5"/>
  <c r="CW2224" i="5"/>
  <c r="CX2224" i="5"/>
  <c r="CY2224" i="5"/>
  <c r="CZ2224" i="5"/>
  <c r="DA2224" i="5"/>
  <c r="DB2224" i="5"/>
  <c r="DC2224" i="5"/>
  <c r="DD2224" i="5"/>
  <c r="CE2225" i="5"/>
  <c r="CF2225" i="5"/>
  <c r="CG2225" i="5"/>
  <c r="CH2225" i="5"/>
  <c r="CI2225" i="5"/>
  <c r="CJ2225" i="5"/>
  <c r="CK2225" i="5"/>
  <c r="CL2225" i="5"/>
  <c r="CM2225" i="5"/>
  <c r="CN2225" i="5"/>
  <c r="CO2225" i="5"/>
  <c r="CP2225" i="5"/>
  <c r="CQ2225" i="5"/>
  <c r="CR2225" i="5"/>
  <c r="CS2225" i="5"/>
  <c r="CT2225" i="5"/>
  <c r="CU2225" i="5"/>
  <c r="CV2225" i="5"/>
  <c r="CW2225" i="5"/>
  <c r="CX2225" i="5"/>
  <c r="CY2225" i="5"/>
  <c r="CZ2225" i="5"/>
  <c r="DA2225" i="5"/>
  <c r="DB2225" i="5"/>
  <c r="DC2225" i="5"/>
  <c r="DD2225" i="5"/>
  <c r="CE2226" i="5"/>
  <c r="CF2226" i="5"/>
  <c r="CG2226" i="5"/>
  <c r="CH2226" i="5"/>
  <c r="CI2226" i="5"/>
  <c r="CJ2226" i="5"/>
  <c r="CK2226" i="5"/>
  <c r="CL2226" i="5"/>
  <c r="CM2226" i="5"/>
  <c r="CN2226" i="5"/>
  <c r="CO2226" i="5"/>
  <c r="CP2226" i="5"/>
  <c r="CQ2226" i="5"/>
  <c r="CR2226" i="5"/>
  <c r="CS2226" i="5"/>
  <c r="CT2226" i="5"/>
  <c r="CU2226" i="5"/>
  <c r="CV2226" i="5"/>
  <c r="CW2226" i="5"/>
  <c r="CX2226" i="5"/>
  <c r="CY2226" i="5"/>
  <c r="CZ2226" i="5"/>
  <c r="DA2226" i="5"/>
  <c r="DB2226" i="5"/>
  <c r="DC2226" i="5"/>
  <c r="DD2226" i="5"/>
  <c r="CE2230" i="5"/>
  <c r="CF2230" i="5"/>
  <c r="CG2230" i="5"/>
  <c r="CH2230" i="5"/>
  <c r="CI2230" i="5"/>
  <c r="CJ2230" i="5"/>
  <c r="CK2230" i="5"/>
  <c r="CL2230" i="5"/>
  <c r="CM2230" i="5"/>
  <c r="CN2230" i="5"/>
  <c r="CO2230" i="5"/>
  <c r="CP2230" i="5"/>
  <c r="CQ2230" i="5"/>
  <c r="CR2230" i="5"/>
  <c r="CS2230" i="5"/>
  <c r="CT2230" i="5"/>
  <c r="CU2230" i="5"/>
  <c r="CV2230" i="5"/>
  <c r="CW2230" i="5"/>
  <c r="CX2230" i="5"/>
  <c r="CY2230" i="5"/>
  <c r="CZ2230" i="5"/>
  <c r="DA2230" i="5"/>
  <c r="DB2230" i="5"/>
  <c r="DC2230" i="5"/>
  <c r="DD2230" i="5"/>
  <c r="CE2231" i="5"/>
  <c r="CF2231" i="5"/>
  <c r="CG2231" i="5"/>
  <c r="CH2231" i="5"/>
  <c r="CI2231" i="5"/>
  <c r="CJ2231" i="5"/>
  <c r="CK2231" i="5"/>
  <c r="CL2231" i="5"/>
  <c r="CM2231" i="5"/>
  <c r="CN2231" i="5"/>
  <c r="CO2231" i="5"/>
  <c r="CP2231" i="5"/>
  <c r="CQ2231" i="5"/>
  <c r="CR2231" i="5"/>
  <c r="CS2231" i="5"/>
  <c r="CT2231" i="5"/>
  <c r="CU2231" i="5"/>
  <c r="CV2231" i="5"/>
  <c r="CW2231" i="5"/>
  <c r="CX2231" i="5"/>
  <c r="CY2231" i="5"/>
  <c r="CZ2231" i="5"/>
  <c r="DA2231" i="5"/>
  <c r="DB2231" i="5"/>
  <c r="DC2231" i="5"/>
  <c r="DD2231" i="5"/>
  <c r="CE2232" i="5"/>
  <c r="CF2232" i="5"/>
  <c r="CG2232" i="5"/>
  <c r="CH2232" i="5"/>
  <c r="CI2232" i="5"/>
  <c r="CJ2232" i="5"/>
  <c r="CK2232" i="5"/>
  <c r="CL2232" i="5"/>
  <c r="CM2232" i="5"/>
  <c r="CN2232" i="5"/>
  <c r="CO2232" i="5"/>
  <c r="CP2232" i="5"/>
  <c r="CQ2232" i="5"/>
  <c r="CR2232" i="5"/>
  <c r="CS2232" i="5"/>
  <c r="CT2232" i="5"/>
  <c r="CU2232" i="5"/>
  <c r="CV2232" i="5"/>
  <c r="CW2232" i="5"/>
  <c r="CX2232" i="5"/>
  <c r="CY2232" i="5"/>
  <c r="CZ2232" i="5"/>
  <c r="DA2232" i="5"/>
  <c r="DB2232" i="5"/>
  <c r="DC2232" i="5"/>
  <c r="DD2232" i="5"/>
  <c r="CE2233" i="5"/>
  <c r="CF2233" i="5"/>
  <c r="CG2233" i="5"/>
  <c r="CH2233" i="5"/>
  <c r="CI2233" i="5"/>
  <c r="CJ2233" i="5"/>
  <c r="CK2233" i="5"/>
  <c r="CL2233" i="5"/>
  <c r="CM2233" i="5"/>
  <c r="CN2233" i="5"/>
  <c r="CO2233" i="5"/>
  <c r="CP2233" i="5"/>
  <c r="CQ2233" i="5"/>
  <c r="CR2233" i="5"/>
  <c r="CS2233" i="5"/>
  <c r="CT2233" i="5"/>
  <c r="CU2233" i="5"/>
  <c r="CV2233" i="5"/>
  <c r="CW2233" i="5"/>
  <c r="CX2233" i="5"/>
  <c r="CY2233" i="5"/>
  <c r="CZ2233" i="5"/>
  <c r="DA2233" i="5"/>
  <c r="DB2233" i="5"/>
  <c r="DC2233" i="5"/>
  <c r="DD2233" i="5"/>
  <c r="CE2239" i="5"/>
  <c r="CF2239" i="5"/>
  <c r="CG2239" i="5"/>
  <c r="CH2239" i="5"/>
  <c r="CI2239" i="5"/>
  <c r="CJ2239" i="5"/>
  <c r="CK2239" i="5"/>
  <c r="CL2239" i="5"/>
  <c r="CM2239" i="5"/>
  <c r="CN2239" i="5"/>
  <c r="CO2239" i="5"/>
  <c r="CP2239" i="5"/>
  <c r="CQ2239" i="5"/>
  <c r="CR2239" i="5"/>
  <c r="CS2239" i="5"/>
  <c r="CT2239" i="5"/>
  <c r="CU2239" i="5"/>
  <c r="CV2239" i="5"/>
  <c r="CW2239" i="5"/>
  <c r="CX2239" i="5"/>
  <c r="CY2239" i="5"/>
  <c r="CZ2239" i="5"/>
  <c r="DA2239" i="5"/>
  <c r="DB2239" i="5"/>
  <c r="DC2239" i="5"/>
  <c r="DD2239" i="5"/>
  <c r="CE2240" i="5"/>
  <c r="CF2240" i="5"/>
  <c r="CG2240" i="5"/>
  <c r="CH2240" i="5"/>
  <c r="CI2240" i="5"/>
  <c r="CJ2240" i="5"/>
  <c r="CK2240" i="5"/>
  <c r="CL2240" i="5"/>
  <c r="CM2240" i="5"/>
  <c r="CN2240" i="5"/>
  <c r="CO2240" i="5"/>
  <c r="CP2240" i="5"/>
  <c r="CQ2240" i="5"/>
  <c r="CR2240" i="5"/>
  <c r="CS2240" i="5"/>
  <c r="CT2240" i="5"/>
  <c r="CU2240" i="5"/>
  <c r="CV2240" i="5"/>
  <c r="CW2240" i="5"/>
  <c r="CX2240" i="5"/>
  <c r="CY2240" i="5"/>
  <c r="CZ2240" i="5"/>
  <c r="DA2240" i="5"/>
  <c r="DB2240" i="5"/>
  <c r="DC2240" i="5"/>
  <c r="DD2240" i="5"/>
  <c r="CE2241" i="5"/>
  <c r="CF2241" i="5"/>
  <c r="CG2241" i="5"/>
  <c r="CH2241" i="5"/>
  <c r="CI2241" i="5"/>
  <c r="CJ2241" i="5"/>
  <c r="CK2241" i="5"/>
  <c r="CL2241" i="5"/>
  <c r="CM2241" i="5"/>
  <c r="CN2241" i="5"/>
  <c r="CO2241" i="5"/>
  <c r="CP2241" i="5"/>
  <c r="CQ2241" i="5"/>
  <c r="CR2241" i="5"/>
  <c r="CS2241" i="5"/>
  <c r="CT2241" i="5"/>
  <c r="CU2241" i="5"/>
  <c r="CV2241" i="5"/>
  <c r="CW2241" i="5"/>
  <c r="CX2241" i="5"/>
  <c r="CY2241" i="5"/>
  <c r="CZ2241" i="5"/>
  <c r="DA2241" i="5"/>
  <c r="DB2241" i="5"/>
  <c r="DC2241" i="5"/>
  <c r="DD2241" i="5"/>
  <c r="CE2242" i="5"/>
  <c r="CF2242" i="5"/>
  <c r="CG2242" i="5"/>
  <c r="CH2242" i="5"/>
  <c r="CI2242" i="5"/>
  <c r="CJ2242" i="5"/>
  <c r="CK2242" i="5"/>
  <c r="CL2242" i="5"/>
  <c r="CM2242" i="5"/>
  <c r="CN2242" i="5"/>
  <c r="CO2242" i="5"/>
  <c r="CP2242" i="5"/>
  <c r="CQ2242" i="5"/>
  <c r="CR2242" i="5"/>
  <c r="CS2242" i="5"/>
  <c r="CT2242" i="5"/>
  <c r="CU2242" i="5"/>
  <c r="CV2242" i="5"/>
  <c r="CW2242" i="5"/>
  <c r="CX2242" i="5"/>
  <c r="CY2242" i="5"/>
  <c r="CZ2242" i="5"/>
  <c r="DA2242" i="5"/>
  <c r="DB2242" i="5"/>
  <c r="DC2242" i="5"/>
  <c r="DD2242" i="5"/>
  <c r="CE2246" i="5"/>
  <c r="CF2246" i="5"/>
  <c r="CG2246" i="5"/>
  <c r="CH2246" i="5"/>
  <c r="CI2246" i="5"/>
  <c r="CJ2246" i="5"/>
  <c r="CK2246" i="5"/>
  <c r="CL2246" i="5"/>
  <c r="CM2246" i="5"/>
  <c r="CN2246" i="5"/>
  <c r="CO2246" i="5"/>
  <c r="CP2246" i="5"/>
  <c r="CQ2246" i="5"/>
  <c r="CR2246" i="5"/>
  <c r="CS2246" i="5"/>
  <c r="CT2246" i="5"/>
  <c r="CU2246" i="5"/>
  <c r="CV2246" i="5"/>
  <c r="CW2246" i="5"/>
  <c r="CX2246" i="5"/>
  <c r="CY2246" i="5"/>
  <c r="CZ2246" i="5"/>
  <c r="DA2246" i="5"/>
  <c r="DB2246" i="5"/>
  <c r="DC2246" i="5"/>
  <c r="DD2246" i="5"/>
  <c r="CE2247" i="5"/>
  <c r="CF2247" i="5"/>
  <c r="CG2247" i="5"/>
  <c r="CH2247" i="5"/>
  <c r="CI2247" i="5"/>
  <c r="CJ2247" i="5"/>
  <c r="CK2247" i="5"/>
  <c r="CL2247" i="5"/>
  <c r="CM2247" i="5"/>
  <c r="CN2247" i="5"/>
  <c r="CO2247" i="5"/>
  <c r="CP2247" i="5"/>
  <c r="CQ2247" i="5"/>
  <c r="CR2247" i="5"/>
  <c r="CS2247" i="5"/>
  <c r="CT2247" i="5"/>
  <c r="CU2247" i="5"/>
  <c r="CV2247" i="5"/>
  <c r="CW2247" i="5"/>
  <c r="CX2247" i="5"/>
  <c r="CY2247" i="5"/>
  <c r="CZ2247" i="5"/>
  <c r="DA2247" i="5"/>
  <c r="DB2247" i="5"/>
  <c r="DC2247" i="5"/>
  <c r="DD2247" i="5"/>
  <c r="CE2248" i="5"/>
  <c r="CF2248" i="5"/>
  <c r="CG2248" i="5"/>
  <c r="CH2248" i="5"/>
  <c r="CI2248" i="5"/>
  <c r="CJ2248" i="5"/>
  <c r="CK2248" i="5"/>
  <c r="CL2248" i="5"/>
  <c r="CM2248" i="5"/>
  <c r="CN2248" i="5"/>
  <c r="CO2248" i="5"/>
  <c r="CP2248" i="5"/>
  <c r="CQ2248" i="5"/>
  <c r="CR2248" i="5"/>
  <c r="CS2248" i="5"/>
  <c r="CT2248" i="5"/>
  <c r="CU2248" i="5"/>
  <c r="CV2248" i="5"/>
  <c r="CW2248" i="5"/>
  <c r="CX2248" i="5"/>
  <c r="CY2248" i="5"/>
  <c r="CZ2248" i="5"/>
  <c r="DA2248" i="5"/>
  <c r="DB2248" i="5"/>
  <c r="DC2248" i="5"/>
  <c r="DD2248" i="5"/>
  <c r="CE2249" i="5"/>
  <c r="CF2249" i="5"/>
  <c r="CG2249" i="5"/>
  <c r="CH2249" i="5"/>
  <c r="CI2249" i="5"/>
  <c r="CJ2249" i="5"/>
  <c r="CK2249" i="5"/>
  <c r="CL2249" i="5"/>
  <c r="CM2249" i="5"/>
  <c r="CN2249" i="5"/>
  <c r="CO2249" i="5"/>
  <c r="CP2249" i="5"/>
  <c r="CQ2249" i="5"/>
  <c r="CR2249" i="5"/>
  <c r="CS2249" i="5"/>
  <c r="CT2249" i="5"/>
  <c r="CU2249" i="5"/>
  <c r="CV2249" i="5"/>
  <c r="CW2249" i="5"/>
  <c r="CX2249" i="5"/>
  <c r="CY2249" i="5"/>
  <c r="CZ2249" i="5"/>
  <c r="DA2249" i="5"/>
  <c r="DB2249" i="5"/>
  <c r="DC2249" i="5"/>
  <c r="DD2249" i="5"/>
  <c r="CE2255" i="5"/>
  <c r="CF2255" i="5"/>
  <c r="CG2255" i="5"/>
  <c r="CH2255" i="5"/>
  <c r="CI2255" i="5"/>
  <c r="CJ2255" i="5"/>
  <c r="CK2255" i="5"/>
  <c r="CL2255" i="5"/>
  <c r="CM2255" i="5"/>
  <c r="CN2255" i="5"/>
  <c r="CO2255" i="5"/>
  <c r="CP2255" i="5"/>
  <c r="CQ2255" i="5"/>
  <c r="CR2255" i="5"/>
  <c r="CS2255" i="5"/>
  <c r="CT2255" i="5"/>
  <c r="CU2255" i="5"/>
  <c r="CV2255" i="5"/>
  <c r="CW2255" i="5"/>
  <c r="CX2255" i="5"/>
  <c r="CY2255" i="5"/>
  <c r="CZ2255" i="5"/>
  <c r="DA2255" i="5"/>
  <c r="DB2255" i="5"/>
  <c r="DC2255" i="5"/>
  <c r="DD2255" i="5"/>
  <c r="CE2256" i="5"/>
  <c r="CF2256" i="5"/>
  <c r="CG2256" i="5"/>
  <c r="CH2256" i="5"/>
  <c r="CI2256" i="5"/>
  <c r="CJ2256" i="5"/>
  <c r="CK2256" i="5"/>
  <c r="CL2256" i="5"/>
  <c r="CM2256" i="5"/>
  <c r="CN2256" i="5"/>
  <c r="CO2256" i="5"/>
  <c r="CP2256" i="5"/>
  <c r="CQ2256" i="5"/>
  <c r="CR2256" i="5"/>
  <c r="CS2256" i="5"/>
  <c r="CT2256" i="5"/>
  <c r="CU2256" i="5"/>
  <c r="CV2256" i="5"/>
  <c r="CW2256" i="5"/>
  <c r="CX2256" i="5"/>
  <c r="CY2256" i="5"/>
  <c r="CZ2256" i="5"/>
  <c r="DA2256" i="5"/>
  <c r="DB2256" i="5"/>
  <c r="DC2256" i="5"/>
  <c r="DD2256" i="5"/>
  <c r="CE2257" i="5"/>
  <c r="CF2257" i="5"/>
  <c r="CG2257" i="5"/>
  <c r="CH2257" i="5"/>
  <c r="CI2257" i="5"/>
  <c r="CJ2257" i="5"/>
  <c r="CK2257" i="5"/>
  <c r="CL2257" i="5"/>
  <c r="CM2257" i="5"/>
  <c r="CN2257" i="5"/>
  <c r="CO2257" i="5"/>
  <c r="CP2257" i="5"/>
  <c r="CQ2257" i="5"/>
  <c r="CR2257" i="5"/>
  <c r="CS2257" i="5"/>
  <c r="CT2257" i="5"/>
  <c r="CU2257" i="5"/>
  <c r="CV2257" i="5"/>
  <c r="CW2257" i="5"/>
  <c r="CX2257" i="5"/>
  <c r="CY2257" i="5"/>
  <c r="CZ2257" i="5"/>
  <c r="DA2257" i="5"/>
  <c r="DB2257" i="5"/>
  <c r="DC2257" i="5"/>
  <c r="DD2257" i="5"/>
  <c r="CE2258" i="5"/>
  <c r="CF2258" i="5"/>
  <c r="CG2258" i="5"/>
  <c r="CH2258" i="5"/>
  <c r="CI2258" i="5"/>
  <c r="CJ2258" i="5"/>
  <c r="CK2258" i="5"/>
  <c r="CL2258" i="5"/>
  <c r="CM2258" i="5"/>
  <c r="CN2258" i="5"/>
  <c r="CO2258" i="5"/>
  <c r="CP2258" i="5"/>
  <c r="CQ2258" i="5"/>
  <c r="CR2258" i="5"/>
  <c r="CS2258" i="5"/>
  <c r="CT2258" i="5"/>
  <c r="CU2258" i="5"/>
  <c r="CV2258" i="5"/>
  <c r="CW2258" i="5"/>
  <c r="CX2258" i="5"/>
  <c r="CY2258" i="5"/>
  <c r="CZ2258" i="5"/>
  <c r="DA2258" i="5"/>
  <c r="DB2258" i="5"/>
  <c r="DC2258" i="5"/>
  <c r="DD2258" i="5"/>
  <c r="CE2261" i="5"/>
  <c r="CF2261" i="5"/>
  <c r="CG2261" i="5"/>
  <c r="CH2261" i="5"/>
  <c r="CI2261" i="5"/>
  <c r="CJ2261" i="5"/>
  <c r="CK2261" i="5"/>
  <c r="CL2261" i="5"/>
  <c r="CM2261" i="5"/>
  <c r="CN2261" i="5"/>
  <c r="CO2261" i="5"/>
  <c r="CP2261" i="5"/>
  <c r="CQ2261" i="5"/>
  <c r="CR2261" i="5"/>
  <c r="CS2261" i="5"/>
  <c r="CT2261" i="5"/>
  <c r="CU2261" i="5"/>
  <c r="CV2261" i="5"/>
  <c r="CW2261" i="5"/>
  <c r="CX2261" i="5"/>
  <c r="CY2261" i="5"/>
  <c r="CZ2261" i="5"/>
  <c r="DA2261" i="5"/>
  <c r="DB2261" i="5"/>
  <c r="DC2261" i="5"/>
  <c r="DD2261" i="5"/>
  <c r="CE2262" i="5"/>
  <c r="CF2262" i="5"/>
  <c r="CG2262" i="5"/>
  <c r="CH2262" i="5"/>
  <c r="CI2262" i="5"/>
  <c r="CJ2262" i="5"/>
  <c r="CK2262" i="5"/>
  <c r="CL2262" i="5"/>
  <c r="CM2262" i="5"/>
  <c r="CN2262" i="5"/>
  <c r="CO2262" i="5"/>
  <c r="CP2262" i="5"/>
  <c r="CQ2262" i="5"/>
  <c r="CR2262" i="5"/>
  <c r="CS2262" i="5"/>
  <c r="CT2262" i="5"/>
  <c r="CU2262" i="5"/>
  <c r="CV2262" i="5"/>
  <c r="CW2262" i="5"/>
  <c r="CX2262" i="5"/>
  <c r="CY2262" i="5"/>
  <c r="CZ2262" i="5"/>
  <c r="DA2262" i="5"/>
  <c r="DB2262" i="5"/>
  <c r="DC2262" i="5"/>
  <c r="DD2262" i="5"/>
  <c r="CE2263" i="5"/>
  <c r="CF2263" i="5"/>
  <c r="CG2263" i="5"/>
  <c r="CH2263" i="5"/>
  <c r="CI2263" i="5"/>
  <c r="CJ2263" i="5"/>
  <c r="CK2263" i="5"/>
  <c r="CL2263" i="5"/>
  <c r="CM2263" i="5"/>
  <c r="CN2263" i="5"/>
  <c r="CO2263" i="5"/>
  <c r="CP2263" i="5"/>
  <c r="CQ2263" i="5"/>
  <c r="CR2263" i="5"/>
  <c r="CS2263" i="5"/>
  <c r="CT2263" i="5"/>
  <c r="CU2263" i="5"/>
  <c r="CV2263" i="5"/>
  <c r="CW2263" i="5"/>
  <c r="CX2263" i="5"/>
  <c r="CY2263" i="5"/>
  <c r="CZ2263" i="5"/>
  <c r="DA2263" i="5"/>
  <c r="DB2263" i="5"/>
  <c r="DC2263" i="5"/>
  <c r="DD2263" i="5"/>
  <c r="CE2264" i="5"/>
  <c r="CF2264" i="5"/>
  <c r="CG2264" i="5"/>
  <c r="CH2264" i="5"/>
  <c r="CI2264" i="5"/>
  <c r="CJ2264" i="5"/>
  <c r="CK2264" i="5"/>
  <c r="CL2264" i="5"/>
  <c r="CM2264" i="5"/>
  <c r="CN2264" i="5"/>
  <c r="CO2264" i="5"/>
  <c r="CP2264" i="5"/>
  <c r="CQ2264" i="5"/>
  <c r="CR2264" i="5"/>
  <c r="CS2264" i="5"/>
  <c r="CT2264" i="5"/>
  <c r="CU2264" i="5"/>
  <c r="CV2264" i="5"/>
  <c r="CW2264" i="5"/>
  <c r="CX2264" i="5"/>
  <c r="CY2264" i="5"/>
  <c r="CZ2264" i="5"/>
  <c r="DA2264" i="5"/>
  <c r="DB2264" i="5"/>
  <c r="DC2264" i="5"/>
  <c r="DD2264" i="5"/>
  <c r="CE2272" i="5"/>
  <c r="CF2272" i="5"/>
  <c r="CG2272" i="5"/>
  <c r="CH2272" i="5"/>
  <c r="CI2272" i="5"/>
  <c r="CJ2272" i="5"/>
  <c r="CK2272" i="5"/>
  <c r="CL2272" i="5"/>
  <c r="CM2272" i="5"/>
  <c r="CN2272" i="5"/>
  <c r="CO2272" i="5"/>
  <c r="CP2272" i="5"/>
  <c r="CQ2272" i="5"/>
  <c r="CR2272" i="5"/>
  <c r="CS2272" i="5"/>
  <c r="CT2272" i="5"/>
  <c r="CU2272" i="5"/>
  <c r="CV2272" i="5"/>
  <c r="CW2272" i="5"/>
  <c r="CX2272" i="5"/>
  <c r="CY2272" i="5"/>
  <c r="CZ2272" i="5"/>
  <c r="DA2272" i="5"/>
  <c r="DB2272" i="5"/>
  <c r="DC2272" i="5"/>
  <c r="DD2272" i="5"/>
  <c r="CE2273" i="5"/>
  <c r="CF2273" i="5"/>
  <c r="CG2273" i="5"/>
  <c r="CH2273" i="5"/>
  <c r="CI2273" i="5"/>
  <c r="CJ2273" i="5"/>
  <c r="CK2273" i="5"/>
  <c r="CL2273" i="5"/>
  <c r="CM2273" i="5"/>
  <c r="CN2273" i="5"/>
  <c r="CO2273" i="5"/>
  <c r="CP2273" i="5"/>
  <c r="CQ2273" i="5"/>
  <c r="CR2273" i="5"/>
  <c r="CS2273" i="5"/>
  <c r="CT2273" i="5"/>
  <c r="CU2273" i="5"/>
  <c r="CV2273" i="5"/>
  <c r="CW2273" i="5"/>
  <c r="CX2273" i="5"/>
  <c r="CY2273" i="5"/>
  <c r="CZ2273" i="5"/>
  <c r="DA2273" i="5"/>
  <c r="DB2273" i="5"/>
  <c r="DC2273" i="5"/>
  <c r="DD2273" i="5"/>
  <c r="CE2274" i="5"/>
  <c r="CF2274" i="5"/>
  <c r="CG2274" i="5"/>
  <c r="CH2274" i="5"/>
  <c r="CI2274" i="5"/>
  <c r="CJ2274" i="5"/>
  <c r="CK2274" i="5"/>
  <c r="CL2274" i="5"/>
  <c r="CM2274" i="5"/>
  <c r="CN2274" i="5"/>
  <c r="CO2274" i="5"/>
  <c r="CP2274" i="5"/>
  <c r="CQ2274" i="5"/>
  <c r="CR2274" i="5"/>
  <c r="CS2274" i="5"/>
  <c r="CT2274" i="5"/>
  <c r="CU2274" i="5"/>
  <c r="CV2274" i="5"/>
  <c r="CW2274" i="5"/>
  <c r="CX2274" i="5"/>
  <c r="CY2274" i="5"/>
  <c r="CZ2274" i="5"/>
  <c r="DA2274" i="5"/>
  <c r="DB2274" i="5"/>
  <c r="DC2274" i="5"/>
  <c r="DD2274" i="5"/>
  <c r="CE2275" i="5"/>
  <c r="CF2275" i="5"/>
  <c r="CG2275" i="5"/>
  <c r="CH2275" i="5"/>
  <c r="CI2275" i="5"/>
  <c r="CJ2275" i="5"/>
  <c r="CK2275" i="5"/>
  <c r="CL2275" i="5"/>
  <c r="CM2275" i="5"/>
  <c r="CN2275" i="5"/>
  <c r="CO2275" i="5"/>
  <c r="CP2275" i="5"/>
  <c r="CQ2275" i="5"/>
  <c r="CR2275" i="5"/>
  <c r="CS2275" i="5"/>
  <c r="CT2275" i="5"/>
  <c r="CU2275" i="5"/>
  <c r="CV2275" i="5"/>
  <c r="CW2275" i="5"/>
  <c r="CX2275" i="5"/>
  <c r="CY2275" i="5"/>
  <c r="CZ2275" i="5"/>
  <c r="DA2275" i="5"/>
  <c r="DB2275" i="5"/>
  <c r="DC2275" i="5"/>
  <c r="DD2275" i="5"/>
  <c r="CE2281" i="5"/>
  <c r="CF2281" i="5"/>
  <c r="CG2281" i="5"/>
  <c r="CH2281" i="5"/>
  <c r="CI2281" i="5"/>
  <c r="CJ2281" i="5"/>
  <c r="CK2281" i="5"/>
  <c r="CL2281" i="5"/>
  <c r="CM2281" i="5"/>
  <c r="CN2281" i="5"/>
  <c r="CO2281" i="5"/>
  <c r="CP2281" i="5"/>
  <c r="CQ2281" i="5"/>
  <c r="CR2281" i="5"/>
  <c r="CS2281" i="5"/>
  <c r="CT2281" i="5"/>
  <c r="CU2281" i="5"/>
  <c r="CV2281" i="5"/>
  <c r="CW2281" i="5"/>
  <c r="CX2281" i="5"/>
  <c r="CY2281" i="5"/>
  <c r="CZ2281" i="5"/>
  <c r="DA2281" i="5"/>
  <c r="DB2281" i="5"/>
  <c r="DC2281" i="5"/>
  <c r="DD2281" i="5"/>
  <c r="CE2282" i="5"/>
  <c r="CF2282" i="5"/>
  <c r="CG2282" i="5"/>
  <c r="CH2282" i="5"/>
  <c r="CI2282" i="5"/>
  <c r="CJ2282" i="5"/>
  <c r="CK2282" i="5"/>
  <c r="CL2282" i="5"/>
  <c r="CM2282" i="5"/>
  <c r="CN2282" i="5"/>
  <c r="CO2282" i="5"/>
  <c r="CP2282" i="5"/>
  <c r="CQ2282" i="5"/>
  <c r="CR2282" i="5"/>
  <c r="CS2282" i="5"/>
  <c r="CT2282" i="5"/>
  <c r="CU2282" i="5"/>
  <c r="CV2282" i="5"/>
  <c r="CW2282" i="5"/>
  <c r="CX2282" i="5"/>
  <c r="CY2282" i="5"/>
  <c r="CZ2282" i="5"/>
  <c r="DA2282" i="5"/>
  <c r="DB2282" i="5"/>
  <c r="DC2282" i="5"/>
  <c r="DD2282" i="5"/>
  <c r="CE2283" i="5"/>
  <c r="CF2283" i="5"/>
  <c r="CG2283" i="5"/>
  <c r="CH2283" i="5"/>
  <c r="CI2283" i="5"/>
  <c r="CJ2283" i="5"/>
  <c r="CK2283" i="5"/>
  <c r="CL2283" i="5"/>
  <c r="CM2283" i="5"/>
  <c r="CN2283" i="5"/>
  <c r="CO2283" i="5"/>
  <c r="CP2283" i="5"/>
  <c r="CQ2283" i="5"/>
  <c r="CR2283" i="5"/>
  <c r="CS2283" i="5"/>
  <c r="CT2283" i="5"/>
  <c r="CU2283" i="5"/>
  <c r="CV2283" i="5"/>
  <c r="CW2283" i="5"/>
  <c r="CX2283" i="5"/>
  <c r="CY2283" i="5"/>
  <c r="CZ2283" i="5"/>
  <c r="DA2283" i="5"/>
  <c r="DB2283" i="5"/>
  <c r="DC2283" i="5"/>
  <c r="DD2283" i="5"/>
  <c r="CE2284" i="5"/>
  <c r="CF2284" i="5"/>
  <c r="CG2284" i="5"/>
  <c r="CH2284" i="5"/>
  <c r="CI2284" i="5"/>
  <c r="CJ2284" i="5"/>
  <c r="CK2284" i="5"/>
  <c r="CL2284" i="5"/>
  <c r="CM2284" i="5"/>
  <c r="CN2284" i="5"/>
  <c r="CO2284" i="5"/>
  <c r="CP2284" i="5"/>
  <c r="CQ2284" i="5"/>
  <c r="CR2284" i="5"/>
  <c r="CS2284" i="5"/>
  <c r="CT2284" i="5"/>
  <c r="CU2284" i="5"/>
  <c r="CV2284" i="5"/>
  <c r="CW2284" i="5"/>
  <c r="CX2284" i="5"/>
  <c r="CY2284" i="5"/>
  <c r="CZ2284" i="5"/>
  <c r="DA2284" i="5"/>
  <c r="DB2284" i="5"/>
  <c r="DC2284" i="5"/>
  <c r="DD2284" i="5"/>
  <c r="CE2290" i="5"/>
  <c r="CF2290" i="5"/>
  <c r="CG2290" i="5"/>
  <c r="CH2290" i="5"/>
  <c r="CI2290" i="5"/>
  <c r="CJ2290" i="5"/>
  <c r="CK2290" i="5"/>
  <c r="CL2290" i="5"/>
  <c r="CM2290" i="5"/>
  <c r="CN2290" i="5"/>
  <c r="CO2290" i="5"/>
  <c r="CP2290" i="5"/>
  <c r="CQ2290" i="5"/>
  <c r="CR2290" i="5"/>
  <c r="CS2290" i="5"/>
  <c r="CT2290" i="5"/>
  <c r="CU2290" i="5"/>
  <c r="CV2290" i="5"/>
  <c r="CW2290" i="5"/>
  <c r="CX2290" i="5"/>
  <c r="CY2290" i="5"/>
  <c r="CZ2290" i="5"/>
  <c r="DA2290" i="5"/>
  <c r="DB2290" i="5"/>
  <c r="DC2290" i="5"/>
  <c r="DD2290" i="5"/>
  <c r="CE2291" i="5"/>
  <c r="CF2291" i="5"/>
  <c r="CG2291" i="5"/>
  <c r="CH2291" i="5"/>
  <c r="CI2291" i="5"/>
  <c r="CJ2291" i="5"/>
  <c r="CK2291" i="5"/>
  <c r="CL2291" i="5"/>
  <c r="CM2291" i="5"/>
  <c r="CN2291" i="5"/>
  <c r="CO2291" i="5"/>
  <c r="CP2291" i="5"/>
  <c r="CQ2291" i="5"/>
  <c r="CR2291" i="5"/>
  <c r="CS2291" i="5"/>
  <c r="CT2291" i="5"/>
  <c r="CU2291" i="5"/>
  <c r="CV2291" i="5"/>
  <c r="CW2291" i="5"/>
  <c r="CX2291" i="5"/>
  <c r="CY2291" i="5"/>
  <c r="CZ2291" i="5"/>
  <c r="DA2291" i="5"/>
  <c r="DB2291" i="5"/>
  <c r="DC2291" i="5"/>
  <c r="DD2291" i="5"/>
  <c r="CE2292" i="5"/>
  <c r="CF2292" i="5"/>
  <c r="CG2292" i="5"/>
  <c r="CH2292" i="5"/>
  <c r="CI2292" i="5"/>
  <c r="CJ2292" i="5"/>
  <c r="CK2292" i="5"/>
  <c r="CL2292" i="5"/>
  <c r="CM2292" i="5"/>
  <c r="CN2292" i="5"/>
  <c r="CO2292" i="5"/>
  <c r="CP2292" i="5"/>
  <c r="CQ2292" i="5"/>
  <c r="CR2292" i="5"/>
  <c r="CS2292" i="5"/>
  <c r="CT2292" i="5"/>
  <c r="CU2292" i="5"/>
  <c r="CV2292" i="5"/>
  <c r="CW2292" i="5"/>
  <c r="CX2292" i="5"/>
  <c r="CY2292" i="5"/>
  <c r="CZ2292" i="5"/>
  <c r="DA2292" i="5"/>
  <c r="DB2292" i="5"/>
  <c r="DC2292" i="5"/>
  <c r="DD2292" i="5"/>
  <c r="CE2293" i="5"/>
  <c r="CF2293" i="5"/>
  <c r="CG2293" i="5"/>
  <c r="CH2293" i="5"/>
  <c r="CI2293" i="5"/>
  <c r="CJ2293" i="5"/>
  <c r="CK2293" i="5"/>
  <c r="CL2293" i="5"/>
  <c r="CM2293" i="5"/>
  <c r="CN2293" i="5"/>
  <c r="CO2293" i="5"/>
  <c r="CP2293" i="5"/>
  <c r="CQ2293" i="5"/>
  <c r="CR2293" i="5"/>
  <c r="CS2293" i="5"/>
  <c r="CT2293" i="5"/>
  <c r="CU2293" i="5"/>
  <c r="CV2293" i="5"/>
  <c r="CW2293" i="5"/>
  <c r="CX2293" i="5"/>
  <c r="CY2293" i="5"/>
  <c r="CZ2293" i="5"/>
  <c r="DA2293" i="5"/>
  <c r="DB2293" i="5"/>
  <c r="DC2293" i="5"/>
  <c r="DD2293" i="5"/>
  <c r="CE2300" i="5"/>
  <c r="CF2300" i="5"/>
  <c r="CG2300" i="5"/>
  <c r="CH2300" i="5"/>
  <c r="CI2300" i="5"/>
  <c r="CJ2300" i="5"/>
  <c r="CK2300" i="5"/>
  <c r="CL2300" i="5"/>
  <c r="CM2300" i="5"/>
  <c r="CN2300" i="5"/>
  <c r="CO2300" i="5"/>
  <c r="CP2300" i="5"/>
  <c r="CQ2300" i="5"/>
  <c r="CR2300" i="5"/>
  <c r="CS2300" i="5"/>
  <c r="CT2300" i="5"/>
  <c r="CU2300" i="5"/>
  <c r="CV2300" i="5"/>
  <c r="CW2300" i="5"/>
  <c r="CX2300" i="5"/>
  <c r="CY2300" i="5"/>
  <c r="CZ2300" i="5"/>
  <c r="DA2300" i="5"/>
  <c r="DB2300" i="5"/>
  <c r="DC2300" i="5"/>
  <c r="DD2300" i="5"/>
  <c r="CE2301" i="5"/>
  <c r="CF2301" i="5"/>
  <c r="CG2301" i="5"/>
  <c r="CH2301" i="5"/>
  <c r="CI2301" i="5"/>
  <c r="CJ2301" i="5"/>
  <c r="CK2301" i="5"/>
  <c r="CL2301" i="5"/>
  <c r="CM2301" i="5"/>
  <c r="CN2301" i="5"/>
  <c r="CO2301" i="5"/>
  <c r="CP2301" i="5"/>
  <c r="CQ2301" i="5"/>
  <c r="CR2301" i="5"/>
  <c r="CS2301" i="5"/>
  <c r="CT2301" i="5"/>
  <c r="CU2301" i="5"/>
  <c r="CV2301" i="5"/>
  <c r="CW2301" i="5"/>
  <c r="CX2301" i="5"/>
  <c r="CY2301" i="5"/>
  <c r="CZ2301" i="5"/>
  <c r="DA2301" i="5"/>
  <c r="DB2301" i="5"/>
  <c r="DC2301" i="5"/>
  <c r="DD2301" i="5"/>
  <c r="CE2302" i="5"/>
  <c r="CF2302" i="5"/>
  <c r="CG2302" i="5"/>
  <c r="CH2302" i="5"/>
  <c r="CI2302" i="5"/>
  <c r="CJ2302" i="5"/>
  <c r="CK2302" i="5"/>
  <c r="CL2302" i="5"/>
  <c r="CM2302" i="5"/>
  <c r="CN2302" i="5"/>
  <c r="CO2302" i="5"/>
  <c r="CP2302" i="5"/>
  <c r="CQ2302" i="5"/>
  <c r="CR2302" i="5"/>
  <c r="CS2302" i="5"/>
  <c r="CT2302" i="5"/>
  <c r="CU2302" i="5"/>
  <c r="CV2302" i="5"/>
  <c r="CW2302" i="5"/>
  <c r="CX2302" i="5"/>
  <c r="CY2302" i="5"/>
  <c r="CZ2302" i="5"/>
  <c r="DA2302" i="5"/>
  <c r="DB2302" i="5"/>
  <c r="DC2302" i="5"/>
  <c r="DD2302" i="5"/>
  <c r="CE2303" i="5"/>
  <c r="CF2303" i="5"/>
  <c r="CG2303" i="5"/>
  <c r="CH2303" i="5"/>
  <c r="CI2303" i="5"/>
  <c r="CJ2303" i="5"/>
  <c r="CK2303" i="5"/>
  <c r="CL2303" i="5"/>
  <c r="CM2303" i="5"/>
  <c r="CN2303" i="5"/>
  <c r="CO2303" i="5"/>
  <c r="CP2303" i="5"/>
  <c r="CQ2303" i="5"/>
  <c r="CR2303" i="5"/>
  <c r="CS2303" i="5"/>
  <c r="CT2303" i="5"/>
  <c r="CU2303" i="5"/>
  <c r="CV2303" i="5"/>
  <c r="CW2303" i="5"/>
  <c r="CX2303" i="5"/>
  <c r="CY2303" i="5"/>
  <c r="CZ2303" i="5"/>
  <c r="DA2303" i="5"/>
  <c r="DB2303" i="5"/>
  <c r="DC2303" i="5"/>
  <c r="DD2303" i="5"/>
  <c r="CE2308" i="5"/>
  <c r="CF2308" i="5"/>
  <c r="CG2308" i="5"/>
  <c r="CH2308" i="5"/>
  <c r="CI2308" i="5"/>
  <c r="CJ2308" i="5"/>
  <c r="CK2308" i="5"/>
  <c r="CL2308" i="5"/>
  <c r="CM2308" i="5"/>
  <c r="CN2308" i="5"/>
  <c r="CO2308" i="5"/>
  <c r="CP2308" i="5"/>
  <c r="CQ2308" i="5"/>
  <c r="CR2308" i="5"/>
  <c r="CS2308" i="5"/>
  <c r="CT2308" i="5"/>
  <c r="CU2308" i="5"/>
  <c r="CV2308" i="5"/>
  <c r="CW2308" i="5"/>
  <c r="CX2308" i="5"/>
  <c r="CY2308" i="5"/>
  <c r="CZ2308" i="5"/>
  <c r="DA2308" i="5"/>
  <c r="DB2308" i="5"/>
  <c r="DC2308" i="5"/>
  <c r="DD2308" i="5"/>
  <c r="CE2309" i="5"/>
  <c r="CF2309" i="5"/>
  <c r="CG2309" i="5"/>
  <c r="CH2309" i="5"/>
  <c r="CI2309" i="5"/>
  <c r="CJ2309" i="5"/>
  <c r="CK2309" i="5"/>
  <c r="CL2309" i="5"/>
  <c r="CM2309" i="5"/>
  <c r="CN2309" i="5"/>
  <c r="CO2309" i="5"/>
  <c r="CP2309" i="5"/>
  <c r="CQ2309" i="5"/>
  <c r="CR2309" i="5"/>
  <c r="CS2309" i="5"/>
  <c r="CT2309" i="5"/>
  <c r="CU2309" i="5"/>
  <c r="CV2309" i="5"/>
  <c r="CW2309" i="5"/>
  <c r="CX2309" i="5"/>
  <c r="CY2309" i="5"/>
  <c r="CZ2309" i="5"/>
  <c r="DA2309" i="5"/>
  <c r="DB2309" i="5"/>
  <c r="DC2309" i="5"/>
  <c r="DD2309" i="5"/>
  <c r="CE2310" i="5"/>
  <c r="CF2310" i="5"/>
  <c r="CG2310" i="5"/>
  <c r="CH2310" i="5"/>
  <c r="CI2310" i="5"/>
  <c r="CJ2310" i="5"/>
  <c r="CK2310" i="5"/>
  <c r="CL2310" i="5"/>
  <c r="CM2310" i="5"/>
  <c r="CN2310" i="5"/>
  <c r="CO2310" i="5"/>
  <c r="CP2310" i="5"/>
  <c r="CQ2310" i="5"/>
  <c r="CR2310" i="5"/>
  <c r="CS2310" i="5"/>
  <c r="CT2310" i="5"/>
  <c r="CU2310" i="5"/>
  <c r="CV2310" i="5"/>
  <c r="CW2310" i="5"/>
  <c r="CX2310" i="5"/>
  <c r="CY2310" i="5"/>
  <c r="CZ2310" i="5"/>
  <c r="DA2310" i="5"/>
  <c r="DB2310" i="5"/>
  <c r="DC2310" i="5"/>
  <c r="DD2310" i="5"/>
  <c r="CE2311" i="5"/>
  <c r="CF2311" i="5"/>
  <c r="CG2311" i="5"/>
  <c r="CH2311" i="5"/>
  <c r="CI2311" i="5"/>
  <c r="CJ2311" i="5"/>
  <c r="CK2311" i="5"/>
  <c r="CL2311" i="5"/>
  <c r="CM2311" i="5"/>
  <c r="CN2311" i="5"/>
  <c r="CO2311" i="5"/>
  <c r="CP2311" i="5"/>
  <c r="CQ2311" i="5"/>
  <c r="CR2311" i="5"/>
  <c r="CS2311" i="5"/>
  <c r="CT2311" i="5"/>
  <c r="CU2311" i="5"/>
  <c r="CV2311" i="5"/>
  <c r="CW2311" i="5"/>
  <c r="CX2311" i="5"/>
  <c r="CY2311" i="5"/>
  <c r="CZ2311" i="5"/>
  <c r="DA2311" i="5"/>
  <c r="DB2311" i="5"/>
  <c r="DC2311" i="5"/>
  <c r="DD2311" i="5"/>
  <c r="CE2319" i="5"/>
  <c r="CF2319" i="5"/>
  <c r="CG2319" i="5"/>
  <c r="CH2319" i="5"/>
  <c r="CI2319" i="5"/>
  <c r="CJ2319" i="5"/>
  <c r="CK2319" i="5"/>
  <c r="CL2319" i="5"/>
  <c r="CM2319" i="5"/>
  <c r="CN2319" i="5"/>
  <c r="CO2319" i="5"/>
  <c r="CP2319" i="5"/>
  <c r="CQ2319" i="5"/>
  <c r="CR2319" i="5"/>
  <c r="CS2319" i="5"/>
  <c r="CT2319" i="5"/>
  <c r="CU2319" i="5"/>
  <c r="CV2319" i="5"/>
  <c r="CW2319" i="5"/>
  <c r="CX2319" i="5"/>
  <c r="CY2319" i="5"/>
  <c r="CZ2319" i="5"/>
  <c r="DA2319" i="5"/>
  <c r="DB2319" i="5"/>
  <c r="DC2319" i="5"/>
  <c r="DD2319" i="5"/>
  <c r="CE2320" i="5"/>
  <c r="CF2320" i="5"/>
  <c r="CG2320" i="5"/>
  <c r="CH2320" i="5"/>
  <c r="CI2320" i="5"/>
  <c r="CJ2320" i="5"/>
  <c r="CK2320" i="5"/>
  <c r="CL2320" i="5"/>
  <c r="CM2320" i="5"/>
  <c r="CN2320" i="5"/>
  <c r="CO2320" i="5"/>
  <c r="CP2320" i="5"/>
  <c r="CQ2320" i="5"/>
  <c r="CR2320" i="5"/>
  <c r="CS2320" i="5"/>
  <c r="CT2320" i="5"/>
  <c r="CU2320" i="5"/>
  <c r="CV2320" i="5"/>
  <c r="CW2320" i="5"/>
  <c r="CX2320" i="5"/>
  <c r="CY2320" i="5"/>
  <c r="CZ2320" i="5"/>
  <c r="DA2320" i="5"/>
  <c r="DB2320" i="5"/>
  <c r="DC2320" i="5"/>
  <c r="DD2320" i="5"/>
  <c r="CE2321" i="5"/>
  <c r="CF2321" i="5"/>
  <c r="CG2321" i="5"/>
  <c r="CH2321" i="5"/>
  <c r="CI2321" i="5"/>
  <c r="CJ2321" i="5"/>
  <c r="CK2321" i="5"/>
  <c r="CL2321" i="5"/>
  <c r="CM2321" i="5"/>
  <c r="CN2321" i="5"/>
  <c r="CO2321" i="5"/>
  <c r="CP2321" i="5"/>
  <c r="CQ2321" i="5"/>
  <c r="CR2321" i="5"/>
  <c r="CS2321" i="5"/>
  <c r="CT2321" i="5"/>
  <c r="CU2321" i="5"/>
  <c r="CV2321" i="5"/>
  <c r="CW2321" i="5"/>
  <c r="CX2321" i="5"/>
  <c r="CY2321" i="5"/>
  <c r="CZ2321" i="5"/>
  <c r="DA2321" i="5"/>
  <c r="DB2321" i="5"/>
  <c r="DC2321" i="5"/>
  <c r="DD2321" i="5"/>
  <c r="CE2322" i="5"/>
  <c r="CF2322" i="5"/>
  <c r="CG2322" i="5"/>
  <c r="CH2322" i="5"/>
  <c r="CI2322" i="5"/>
  <c r="CJ2322" i="5"/>
  <c r="CK2322" i="5"/>
  <c r="CL2322" i="5"/>
  <c r="CM2322" i="5"/>
  <c r="CN2322" i="5"/>
  <c r="CO2322" i="5"/>
  <c r="CP2322" i="5"/>
  <c r="CQ2322" i="5"/>
  <c r="CR2322" i="5"/>
  <c r="CS2322" i="5"/>
  <c r="CT2322" i="5"/>
  <c r="CU2322" i="5"/>
  <c r="CV2322" i="5"/>
  <c r="CW2322" i="5"/>
  <c r="CX2322" i="5"/>
  <c r="CY2322" i="5"/>
  <c r="CZ2322" i="5"/>
  <c r="DA2322" i="5"/>
  <c r="DB2322" i="5"/>
  <c r="DC2322" i="5"/>
  <c r="DD2322" i="5"/>
  <c r="DE2320" i="5"/>
  <c r="DE2319" i="5"/>
  <c r="DE2309" i="5"/>
  <c r="DE2308" i="5"/>
  <c r="DE2301" i="5"/>
  <c r="DE2300" i="5"/>
  <c r="DE2291" i="5"/>
  <c r="DE2290" i="5"/>
  <c r="DE2282" i="5"/>
  <c r="DE2281" i="5"/>
  <c r="DE2273" i="5"/>
  <c r="DE2272" i="5"/>
  <c r="DE2262" i="5"/>
  <c r="DE2261" i="5"/>
  <c r="DE2256" i="5"/>
  <c r="DE2255" i="5"/>
  <c r="DE2247" i="5"/>
  <c r="DE2246" i="5"/>
  <c r="DE2240" i="5"/>
  <c r="DE2239" i="5"/>
  <c r="DE2231" i="5"/>
  <c r="DE2230" i="5"/>
  <c r="DE2224" i="5"/>
  <c r="DE2223" i="5"/>
  <c r="DE2206" i="5"/>
  <c r="DE2205" i="5"/>
  <c r="DE2199" i="5"/>
  <c r="DE2198" i="5"/>
  <c r="DE2197" i="5"/>
  <c r="DE2200" i="5" s="1"/>
  <c r="DE2188" i="5"/>
  <c r="DE2187" i="5"/>
  <c r="CN2032" i="5"/>
  <c r="CO2032" i="5"/>
  <c r="CP2032" i="5"/>
  <c r="CQ2032" i="5"/>
  <c r="CR2032" i="5"/>
  <c r="CS2032" i="5"/>
  <c r="CT2032" i="5"/>
  <c r="CU2032" i="5"/>
  <c r="CV2032" i="5"/>
  <c r="CW2032" i="5"/>
  <c r="CX2032" i="5"/>
  <c r="CY2032" i="5"/>
  <c r="CZ2032" i="5"/>
  <c r="DA2032" i="5"/>
  <c r="DB2032" i="5"/>
  <c r="DC2032" i="5"/>
  <c r="DD2032" i="5"/>
  <c r="CN2033" i="5"/>
  <c r="CO2033" i="5"/>
  <c r="CP2033" i="5"/>
  <c r="CQ2033" i="5"/>
  <c r="CR2033" i="5"/>
  <c r="CS2033" i="5"/>
  <c r="CT2033" i="5"/>
  <c r="CU2033" i="5"/>
  <c r="CV2033" i="5"/>
  <c r="CW2033" i="5"/>
  <c r="CX2033" i="5"/>
  <c r="CY2033" i="5"/>
  <c r="CZ2033" i="5"/>
  <c r="DA2033" i="5"/>
  <c r="DB2033" i="5"/>
  <c r="DC2033" i="5"/>
  <c r="DD2033" i="5"/>
  <c r="CN2034" i="5"/>
  <c r="CO2034" i="5"/>
  <c r="CP2034" i="5"/>
  <c r="CQ2034" i="5"/>
  <c r="CR2034" i="5"/>
  <c r="CS2034" i="5"/>
  <c r="CT2034" i="5"/>
  <c r="CU2034" i="5"/>
  <c r="CV2034" i="5"/>
  <c r="CW2034" i="5"/>
  <c r="CX2034" i="5"/>
  <c r="CY2034" i="5"/>
  <c r="CZ2034" i="5"/>
  <c r="DA2034" i="5"/>
  <c r="DB2034" i="5"/>
  <c r="DC2034" i="5"/>
  <c r="DD2034" i="5"/>
  <c r="CN2035" i="5"/>
  <c r="CR2035" i="5"/>
  <c r="CV2035" i="5"/>
  <c r="CZ2035" i="5"/>
  <c r="DD2035" i="5"/>
  <c r="CN2042" i="5"/>
  <c r="CO2042" i="5"/>
  <c r="CP2042" i="5"/>
  <c r="CQ2042" i="5"/>
  <c r="CR2042" i="5"/>
  <c r="CS2042" i="5"/>
  <c r="CT2042" i="5"/>
  <c r="CU2042" i="5"/>
  <c r="CV2042" i="5"/>
  <c r="CW2042" i="5"/>
  <c r="CX2042" i="5"/>
  <c r="CY2042" i="5"/>
  <c r="CZ2042" i="5"/>
  <c r="DA2042" i="5"/>
  <c r="DB2042" i="5"/>
  <c r="DC2042" i="5"/>
  <c r="DD2042" i="5"/>
  <c r="CN2043" i="5"/>
  <c r="CO2043" i="5"/>
  <c r="CP2043" i="5"/>
  <c r="CQ2043" i="5"/>
  <c r="CR2043" i="5"/>
  <c r="CS2043" i="5"/>
  <c r="CT2043" i="5"/>
  <c r="CU2043" i="5"/>
  <c r="CV2043" i="5"/>
  <c r="CW2043" i="5"/>
  <c r="CX2043" i="5"/>
  <c r="CY2043" i="5"/>
  <c r="CZ2043" i="5"/>
  <c r="DA2043" i="5"/>
  <c r="DB2043" i="5"/>
  <c r="DC2043" i="5"/>
  <c r="DD2043" i="5"/>
  <c r="CN2044" i="5"/>
  <c r="CO2044" i="5"/>
  <c r="CP2044" i="5"/>
  <c r="CQ2044" i="5"/>
  <c r="CR2044" i="5"/>
  <c r="CS2044" i="5"/>
  <c r="CT2044" i="5"/>
  <c r="CU2044" i="5"/>
  <c r="CV2044" i="5"/>
  <c r="CW2044" i="5"/>
  <c r="CX2044" i="5"/>
  <c r="CY2044" i="5"/>
  <c r="CZ2044" i="5"/>
  <c r="DA2044" i="5"/>
  <c r="DB2044" i="5"/>
  <c r="DC2044" i="5"/>
  <c r="DD2044" i="5"/>
  <c r="CN2045" i="5"/>
  <c r="CR2045" i="5"/>
  <c r="CV2045" i="5"/>
  <c r="CZ2045" i="5"/>
  <c r="DD2045" i="5"/>
  <c r="CN2050" i="5"/>
  <c r="CO2050" i="5"/>
  <c r="CP2050" i="5"/>
  <c r="CQ2050" i="5"/>
  <c r="CR2050" i="5"/>
  <c r="CS2050" i="5"/>
  <c r="CT2050" i="5"/>
  <c r="CU2050" i="5"/>
  <c r="CV2050" i="5"/>
  <c r="CW2050" i="5"/>
  <c r="CX2050" i="5"/>
  <c r="CY2050" i="5"/>
  <c r="CZ2050" i="5"/>
  <c r="DA2050" i="5"/>
  <c r="DB2050" i="5"/>
  <c r="DC2050" i="5"/>
  <c r="DD2050" i="5"/>
  <c r="CN2051" i="5"/>
  <c r="CO2051" i="5"/>
  <c r="CP2051" i="5"/>
  <c r="CQ2051" i="5"/>
  <c r="CR2051" i="5"/>
  <c r="CS2051" i="5"/>
  <c r="CT2051" i="5"/>
  <c r="CU2051" i="5"/>
  <c r="CV2051" i="5"/>
  <c r="CW2051" i="5"/>
  <c r="CX2051" i="5"/>
  <c r="CY2051" i="5"/>
  <c r="CZ2051" i="5"/>
  <c r="DA2051" i="5"/>
  <c r="DB2051" i="5"/>
  <c r="DC2051" i="5"/>
  <c r="DD2051" i="5"/>
  <c r="CN2052" i="5"/>
  <c r="CO2052" i="5"/>
  <c r="CP2052" i="5"/>
  <c r="CQ2052" i="5"/>
  <c r="CR2052" i="5"/>
  <c r="CS2052" i="5"/>
  <c r="CT2052" i="5"/>
  <c r="CU2052" i="5"/>
  <c r="CV2052" i="5"/>
  <c r="CW2052" i="5"/>
  <c r="CX2052" i="5"/>
  <c r="CY2052" i="5"/>
  <c r="CZ2052" i="5"/>
  <c r="DA2052" i="5"/>
  <c r="DB2052" i="5"/>
  <c r="DC2052" i="5"/>
  <c r="DD2052" i="5"/>
  <c r="CN2053" i="5"/>
  <c r="CR2053" i="5"/>
  <c r="CV2053" i="5"/>
  <c r="CZ2053" i="5"/>
  <c r="DD2053" i="5"/>
  <c r="CN2068" i="5"/>
  <c r="CO2068" i="5"/>
  <c r="CP2068" i="5"/>
  <c r="CQ2068" i="5"/>
  <c r="CR2068" i="5"/>
  <c r="CS2068" i="5"/>
  <c r="CT2068" i="5"/>
  <c r="CU2068" i="5"/>
  <c r="CV2068" i="5"/>
  <c r="CW2068" i="5"/>
  <c r="CX2068" i="5"/>
  <c r="CY2068" i="5"/>
  <c r="CZ2068" i="5"/>
  <c r="DA2068" i="5"/>
  <c r="DB2068" i="5"/>
  <c r="DC2068" i="5"/>
  <c r="DD2068" i="5"/>
  <c r="CN2069" i="5"/>
  <c r="CO2069" i="5"/>
  <c r="CP2069" i="5"/>
  <c r="CQ2069" i="5"/>
  <c r="CR2069" i="5"/>
  <c r="CS2069" i="5"/>
  <c r="CT2069" i="5"/>
  <c r="CU2069" i="5"/>
  <c r="CV2069" i="5"/>
  <c r="CW2069" i="5"/>
  <c r="CX2069" i="5"/>
  <c r="CY2069" i="5"/>
  <c r="CZ2069" i="5"/>
  <c r="DA2069" i="5"/>
  <c r="DB2069" i="5"/>
  <c r="DC2069" i="5"/>
  <c r="DD2069" i="5"/>
  <c r="CN2070" i="5"/>
  <c r="CO2070" i="5"/>
  <c r="CP2070" i="5"/>
  <c r="CQ2070" i="5"/>
  <c r="CR2070" i="5"/>
  <c r="CS2070" i="5"/>
  <c r="CT2070" i="5"/>
  <c r="CU2070" i="5"/>
  <c r="CV2070" i="5"/>
  <c r="CW2070" i="5"/>
  <c r="CX2070" i="5"/>
  <c r="CY2070" i="5"/>
  <c r="CZ2070" i="5"/>
  <c r="DA2070" i="5"/>
  <c r="DB2070" i="5"/>
  <c r="DC2070" i="5"/>
  <c r="DD2070" i="5"/>
  <c r="CN2071" i="5"/>
  <c r="CR2071" i="5"/>
  <c r="CV2071" i="5"/>
  <c r="CZ2071" i="5"/>
  <c r="DD2071" i="5"/>
  <c r="CN2075" i="5"/>
  <c r="CO2075" i="5"/>
  <c r="CP2075" i="5"/>
  <c r="CQ2075" i="5"/>
  <c r="CR2075" i="5"/>
  <c r="CS2075" i="5"/>
  <c r="CT2075" i="5"/>
  <c r="CU2075" i="5"/>
  <c r="CV2075" i="5"/>
  <c r="CW2075" i="5"/>
  <c r="CX2075" i="5"/>
  <c r="CY2075" i="5"/>
  <c r="CZ2075" i="5"/>
  <c r="DA2075" i="5"/>
  <c r="DB2075" i="5"/>
  <c r="DC2075" i="5"/>
  <c r="DD2075" i="5"/>
  <c r="CN2076" i="5"/>
  <c r="CO2076" i="5"/>
  <c r="CP2076" i="5"/>
  <c r="CQ2076" i="5"/>
  <c r="CR2076" i="5"/>
  <c r="CS2076" i="5"/>
  <c r="CT2076" i="5"/>
  <c r="CU2076" i="5"/>
  <c r="CV2076" i="5"/>
  <c r="CW2076" i="5"/>
  <c r="CX2076" i="5"/>
  <c r="CY2076" i="5"/>
  <c r="CZ2076" i="5"/>
  <c r="DA2076" i="5"/>
  <c r="DB2076" i="5"/>
  <c r="DC2076" i="5"/>
  <c r="DD2076" i="5"/>
  <c r="CN2077" i="5"/>
  <c r="CO2077" i="5"/>
  <c r="CP2077" i="5"/>
  <c r="CQ2077" i="5"/>
  <c r="CR2077" i="5"/>
  <c r="CS2077" i="5"/>
  <c r="CT2077" i="5"/>
  <c r="CU2077" i="5"/>
  <c r="CV2077" i="5"/>
  <c r="CW2077" i="5"/>
  <c r="CX2077" i="5"/>
  <c r="CY2077" i="5"/>
  <c r="CZ2077" i="5"/>
  <c r="DA2077" i="5"/>
  <c r="DB2077" i="5"/>
  <c r="DC2077" i="5"/>
  <c r="DD2077" i="5"/>
  <c r="CN2078" i="5"/>
  <c r="CR2078" i="5"/>
  <c r="CV2078" i="5"/>
  <c r="CZ2078" i="5"/>
  <c r="DD2078" i="5"/>
  <c r="CN2084" i="5"/>
  <c r="CO2084" i="5"/>
  <c r="CP2084" i="5"/>
  <c r="CQ2084" i="5"/>
  <c r="CR2084" i="5"/>
  <c r="CS2084" i="5"/>
  <c r="CT2084" i="5"/>
  <c r="CU2084" i="5"/>
  <c r="CV2084" i="5"/>
  <c r="CW2084" i="5"/>
  <c r="CX2084" i="5"/>
  <c r="CY2084" i="5"/>
  <c r="CZ2084" i="5"/>
  <c r="DA2084" i="5"/>
  <c r="DB2084" i="5"/>
  <c r="DC2084" i="5"/>
  <c r="DD2084" i="5"/>
  <c r="CN2085" i="5"/>
  <c r="CO2085" i="5"/>
  <c r="CP2085" i="5"/>
  <c r="CQ2085" i="5"/>
  <c r="CR2085" i="5"/>
  <c r="CS2085" i="5"/>
  <c r="CT2085" i="5"/>
  <c r="CU2085" i="5"/>
  <c r="CV2085" i="5"/>
  <c r="CW2085" i="5"/>
  <c r="CX2085" i="5"/>
  <c r="CY2085" i="5"/>
  <c r="CZ2085" i="5"/>
  <c r="DA2085" i="5"/>
  <c r="DB2085" i="5"/>
  <c r="DC2085" i="5"/>
  <c r="DD2085" i="5"/>
  <c r="CN2086" i="5"/>
  <c r="CO2086" i="5"/>
  <c r="CP2086" i="5"/>
  <c r="CQ2086" i="5"/>
  <c r="CR2086" i="5"/>
  <c r="CS2086" i="5"/>
  <c r="CT2086" i="5"/>
  <c r="CU2086" i="5"/>
  <c r="CV2086" i="5"/>
  <c r="CW2086" i="5"/>
  <c r="CX2086" i="5"/>
  <c r="CY2086" i="5"/>
  <c r="CZ2086" i="5"/>
  <c r="DA2086" i="5"/>
  <c r="DB2086" i="5"/>
  <c r="DC2086" i="5"/>
  <c r="DD2086" i="5"/>
  <c r="CN2087" i="5"/>
  <c r="CR2087" i="5"/>
  <c r="CV2087" i="5"/>
  <c r="CZ2087" i="5"/>
  <c r="DD2087" i="5"/>
  <c r="CN2091" i="5"/>
  <c r="CO2091" i="5"/>
  <c r="CP2091" i="5"/>
  <c r="CQ2091" i="5"/>
  <c r="CR2091" i="5"/>
  <c r="CS2091" i="5"/>
  <c r="CT2091" i="5"/>
  <c r="CU2091" i="5"/>
  <c r="CV2091" i="5"/>
  <c r="CW2091" i="5"/>
  <c r="CX2091" i="5"/>
  <c r="CY2091" i="5"/>
  <c r="CZ2091" i="5"/>
  <c r="DA2091" i="5"/>
  <c r="DB2091" i="5"/>
  <c r="DC2091" i="5"/>
  <c r="DD2091" i="5"/>
  <c r="CN2092" i="5"/>
  <c r="CO2092" i="5"/>
  <c r="CP2092" i="5"/>
  <c r="CQ2092" i="5"/>
  <c r="CR2092" i="5"/>
  <c r="CS2092" i="5"/>
  <c r="CT2092" i="5"/>
  <c r="CU2092" i="5"/>
  <c r="CV2092" i="5"/>
  <c r="CW2092" i="5"/>
  <c r="CX2092" i="5"/>
  <c r="CY2092" i="5"/>
  <c r="CZ2092" i="5"/>
  <c r="DA2092" i="5"/>
  <c r="DB2092" i="5"/>
  <c r="DC2092" i="5"/>
  <c r="DD2092" i="5"/>
  <c r="CN2093" i="5"/>
  <c r="CO2093" i="5"/>
  <c r="CP2093" i="5"/>
  <c r="CQ2093" i="5"/>
  <c r="CR2093" i="5"/>
  <c r="CS2093" i="5"/>
  <c r="CT2093" i="5"/>
  <c r="CU2093" i="5"/>
  <c r="CV2093" i="5"/>
  <c r="CW2093" i="5"/>
  <c r="CX2093" i="5"/>
  <c r="CY2093" i="5"/>
  <c r="CZ2093" i="5"/>
  <c r="DA2093" i="5"/>
  <c r="DB2093" i="5"/>
  <c r="DC2093" i="5"/>
  <c r="DD2093" i="5"/>
  <c r="CN2094" i="5"/>
  <c r="CR2094" i="5"/>
  <c r="CV2094" i="5"/>
  <c r="CZ2094" i="5"/>
  <c r="DD2094" i="5"/>
  <c r="CN2100" i="5"/>
  <c r="CO2100" i="5"/>
  <c r="CP2100" i="5"/>
  <c r="CQ2100" i="5"/>
  <c r="CR2100" i="5"/>
  <c r="CS2100" i="5"/>
  <c r="CT2100" i="5"/>
  <c r="CU2100" i="5"/>
  <c r="CV2100" i="5"/>
  <c r="CW2100" i="5"/>
  <c r="CX2100" i="5"/>
  <c r="CY2100" i="5"/>
  <c r="CZ2100" i="5"/>
  <c r="DA2100" i="5"/>
  <c r="DB2100" i="5"/>
  <c r="DC2100" i="5"/>
  <c r="DD2100" i="5"/>
  <c r="CN2101" i="5"/>
  <c r="CO2101" i="5"/>
  <c r="CP2101" i="5"/>
  <c r="CQ2101" i="5"/>
  <c r="CR2101" i="5"/>
  <c r="CS2101" i="5"/>
  <c r="CT2101" i="5"/>
  <c r="CU2101" i="5"/>
  <c r="CV2101" i="5"/>
  <c r="CW2101" i="5"/>
  <c r="CX2101" i="5"/>
  <c r="CY2101" i="5"/>
  <c r="CZ2101" i="5"/>
  <c r="DA2101" i="5"/>
  <c r="DB2101" i="5"/>
  <c r="DC2101" i="5"/>
  <c r="DD2101" i="5"/>
  <c r="CN2102" i="5"/>
  <c r="CO2102" i="5"/>
  <c r="CP2102" i="5"/>
  <c r="CQ2102" i="5"/>
  <c r="CR2102" i="5"/>
  <c r="CS2102" i="5"/>
  <c r="CT2102" i="5"/>
  <c r="CU2102" i="5"/>
  <c r="CV2102" i="5"/>
  <c r="CW2102" i="5"/>
  <c r="CX2102" i="5"/>
  <c r="CY2102" i="5"/>
  <c r="CZ2102" i="5"/>
  <c r="DA2102" i="5"/>
  <c r="DB2102" i="5"/>
  <c r="DC2102" i="5"/>
  <c r="DD2102" i="5"/>
  <c r="CN2103" i="5"/>
  <c r="CR2103" i="5"/>
  <c r="CV2103" i="5"/>
  <c r="CZ2103" i="5"/>
  <c r="DD2103" i="5"/>
  <c r="CN2106" i="5"/>
  <c r="CO2106" i="5"/>
  <c r="CP2106" i="5"/>
  <c r="CQ2106" i="5"/>
  <c r="CR2106" i="5"/>
  <c r="CS2106" i="5"/>
  <c r="CT2106" i="5"/>
  <c r="CU2106" i="5"/>
  <c r="CV2106" i="5"/>
  <c r="CW2106" i="5"/>
  <c r="CX2106" i="5"/>
  <c r="CY2106" i="5"/>
  <c r="CZ2106" i="5"/>
  <c r="DA2106" i="5"/>
  <c r="DB2106" i="5"/>
  <c r="DC2106" i="5"/>
  <c r="DD2106" i="5"/>
  <c r="CN2107" i="5"/>
  <c r="CO2107" i="5"/>
  <c r="CP2107" i="5"/>
  <c r="CQ2107" i="5"/>
  <c r="CR2107" i="5"/>
  <c r="CS2107" i="5"/>
  <c r="CT2107" i="5"/>
  <c r="CU2107" i="5"/>
  <c r="CV2107" i="5"/>
  <c r="CW2107" i="5"/>
  <c r="CX2107" i="5"/>
  <c r="CY2107" i="5"/>
  <c r="CZ2107" i="5"/>
  <c r="DA2107" i="5"/>
  <c r="DB2107" i="5"/>
  <c r="DC2107" i="5"/>
  <c r="DD2107" i="5"/>
  <c r="CN2108" i="5"/>
  <c r="CO2108" i="5"/>
  <c r="CP2108" i="5"/>
  <c r="CQ2108" i="5"/>
  <c r="CR2108" i="5"/>
  <c r="CS2108" i="5"/>
  <c r="CT2108" i="5"/>
  <c r="CU2108" i="5"/>
  <c r="CV2108" i="5"/>
  <c r="CW2108" i="5"/>
  <c r="CX2108" i="5"/>
  <c r="CY2108" i="5"/>
  <c r="CZ2108" i="5"/>
  <c r="DA2108" i="5"/>
  <c r="DB2108" i="5"/>
  <c r="DC2108" i="5"/>
  <c r="DD2108" i="5"/>
  <c r="DD2109" i="5" s="1"/>
  <c r="CN2109" i="5"/>
  <c r="CR2109" i="5"/>
  <c r="CV2109" i="5"/>
  <c r="CZ2109" i="5"/>
  <c r="CN2117" i="5"/>
  <c r="CO2117" i="5"/>
  <c r="CP2117" i="5"/>
  <c r="CQ2117" i="5"/>
  <c r="CR2117" i="5"/>
  <c r="CS2117" i="5"/>
  <c r="CT2117" i="5"/>
  <c r="CU2117" i="5"/>
  <c r="CV2117" i="5"/>
  <c r="CW2117" i="5"/>
  <c r="CX2117" i="5"/>
  <c r="CY2117" i="5"/>
  <c r="CZ2117" i="5"/>
  <c r="DA2117" i="5"/>
  <c r="DB2117" i="5"/>
  <c r="DC2117" i="5"/>
  <c r="DD2117" i="5"/>
  <c r="CN2118" i="5"/>
  <c r="CO2118" i="5"/>
  <c r="CP2118" i="5"/>
  <c r="CQ2118" i="5"/>
  <c r="CR2118" i="5"/>
  <c r="CS2118" i="5"/>
  <c r="CT2118" i="5"/>
  <c r="CU2118" i="5"/>
  <c r="CV2118" i="5"/>
  <c r="CW2118" i="5"/>
  <c r="CX2118" i="5"/>
  <c r="CY2118" i="5"/>
  <c r="CZ2118" i="5"/>
  <c r="DA2118" i="5"/>
  <c r="DB2118" i="5"/>
  <c r="DC2118" i="5"/>
  <c r="DD2118" i="5"/>
  <c r="CN2119" i="5"/>
  <c r="CO2119" i="5"/>
  <c r="CP2119" i="5"/>
  <c r="CQ2119" i="5"/>
  <c r="CR2119" i="5"/>
  <c r="CS2119" i="5"/>
  <c r="CT2119" i="5"/>
  <c r="CU2119" i="5"/>
  <c r="CV2119" i="5"/>
  <c r="CW2119" i="5"/>
  <c r="CX2119" i="5"/>
  <c r="CY2119" i="5"/>
  <c r="CZ2119" i="5"/>
  <c r="DA2119" i="5"/>
  <c r="DB2119" i="5"/>
  <c r="DC2119" i="5"/>
  <c r="DD2119" i="5"/>
  <c r="CR2120" i="5"/>
  <c r="CZ2120" i="5"/>
  <c r="CN2126" i="5"/>
  <c r="CO2126" i="5"/>
  <c r="CP2126" i="5"/>
  <c r="CQ2126" i="5"/>
  <c r="CR2126" i="5"/>
  <c r="CS2126" i="5"/>
  <c r="CT2126" i="5"/>
  <c r="CU2126" i="5"/>
  <c r="CV2126" i="5"/>
  <c r="CW2126" i="5"/>
  <c r="CX2126" i="5"/>
  <c r="CY2126" i="5"/>
  <c r="CZ2126" i="5"/>
  <c r="DA2126" i="5"/>
  <c r="DB2126" i="5"/>
  <c r="DC2126" i="5"/>
  <c r="DD2126" i="5"/>
  <c r="CN2127" i="5"/>
  <c r="CO2127" i="5"/>
  <c r="CP2127" i="5"/>
  <c r="CQ2127" i="5"/>
  <c r="CR2127" i="5"/>
  <c r="CS2127" i="5"/>
  <c r="CT2127" i="5"/>
  <c r="CU2127" i="5"/>
  <c r="CV2127" i="5"/>
  <c r="CW2127" i="5"/>
  <c r="CX2127" i="5"/>
  <c r="CY2127" i="5"/>
  <c r="CZ2127" i="5"/>
  <c r="DA2127" i="5"/>
  <c r="DB2127" i="5"/>
  <c r="DC2127" i="5"/>
  <c r="DD2127" i="5"/>
  <c r="CN2128" i="5"/>
  <c r="CO2128" i="5"/>
  <c r="CP2128" i="5"/>
  <c r="CQ2128" i="5"/>
  <c r="CR2128" i="5"/>
  <c r="CR2129" i="5" s="1"/>
  <c r="CS2128" i="5"/>
  <c r="CT2128" i="5"/>
  <c r="CU2128" i="5"/>
  <c r="CV2128" i="5"/>
  <c r="CW2128" i="5"/>
  <c r="CX2128" i="5"/>
  <c r="CY2128" i="5"/>
  <c r="CZ2128" i="5"/>
  <c r="DA2128" i="5"/>
  <c r="DB2128" i="5"/>
  <c r="DC2128" i="5"/>
  <c r="DD2128" i="5"/>
  <c r="CY2129" i="5"/>
  <c r="DC2129" i="5"/>
  <c r="CN2135" i="5"/>
  <c r="CO2135" i="5"/>
  <c r="CP2135" i="5"/>
  <c r="CQ2135" i="5"/>
  <c r="CR2135" i="5"/>
  <c r="CS2135" i="5"/>
  <c r="CT2135" i="5"/>
  <c r="CU2135" i="5"/>
  <c r="CV2135" i="5"/>
  <c r="CW2135" i="5"/>
  <c r="CX2135" i="5"/>
  <c r="CY2135" i="5"/>
  <c r="CZ2135" i="5"/>
  <c r="DA2135" i="5"/>
  <c r="DB2135" i="5"/>
  <c r="DC2135" i="5"/>
  <c r="DD2135" i="5"/>
  <c r="CN2136" i="5"/>
  <c r="CO2136" i="5"/>
  <c r="CP2136" i="5"/>
  <c r="CQ2136" i="5"/>
  <c r="CR2136" i="5"/>
  <c r="CS2136" i="5"/>
  <c r="CT2136" i="5"/>
  <c r="CU2136" i="5"/>
  <c r="CV2136" i="5"/>
  <c r="CW2136" i="5"/>
  <c r="CX2136" i="5"/>
  <c r="CY2136" i="5"/>
  <c r="CZ2136" i="5"/>
  <c r="DA2136" i="5"/>
  <c r="DB2136" i="5"/>
  <c r="DC2136" i="5"/>
  <c r="DD2136" i="5"/>
  <c r="CN2137" i="5"/>
  <c r="CO2137" i="5"/>
  <c r="CP2137" i="5"/>
  <c r="CQ2137" i="5"/>
  <c r="CR2137" i="5"/>
  <c r="CS2137" i="5"/>
  <c r="CT2137" i="5"/>
  <c r="CU2137" i="5"/>
  <c r="CV2137" i="5"/>
  <c r="CW2137" i="5"/>
  <c r="CX2137" i="5"/>
  <c r="CY2137" i="5"/>
  <c r="CZ2137" i="5"/>
  <c r="DA2137" i="5"/>
  <c r="DA2138" i="5" s="1"/>
  <c r="DB2137" i="5"/>
  <c r="DC2137" i="5"/>
  <c r="DD2137" i="5"/>
  <c r="CO2138" i="5"/>
  <c r="CS2138" i="5"/>
  <c r="CW2138" i="5"/>
  <c r="CN2145" i="5"/>
  <c r="CO2145" i="5"/>
  <c r="CP2145" i="5"/>
  <c r="CQ2145" i="5"/>
  <c r="CR2145" i="5"/>
  <c r="CS2145" i="5"/>
  <c r="CT2145" i="5"/>
  <c r="CU2145" i="5"/>
  <c r="CV2145" i="5"/>
  <c r="CW2145" i="5"/>
  <c r="CX2145" i="5"/>
  <c r="CY2145" i="5"/>
  <c r="CZ2145" i="5"/>
  <c r="DA2145" i="5"/>
  <c r="DB2145" i="5"/>
  <c r="DC2145" i="5"/>
  <c r="DD2145" i="5"/>
  <c r="CN2146" i="5"/>
  <c r="CO2146" i="5"/>
  <c r="CP2146" i="5"/>
  <c r="CQ2146" i="5"/>
  <c r="CR2146" i="5"/>
  <c r="CS2146" i="5"/>
  <c r="CT2146" i="5"/>
  <c r="CU2146" i="5"/>
  <c r="CV2146" i="5"/>
  <c r="CW2146" i="5"/>
  <c r="CX2146" i="5"/>
  <c r="CY2146" i="5"/>
  <c r="CZ2146" i="5"/>
  <c r="DA2146" i="5"/>
  <c r="DB2146" i="5"/>
  <c r="DC2146" i="5"/>
  <c r="DD2146" i="5"/>
  <c r="CN2147" i="5"/>
  <c r="CO2147" i="5"/>
  <c r="CP2147" i="5"/>
  <c r="CQ2147" i="5"/>
  <c r="CR2147" i="5"/>
  <c r="CS2147" i="5"/>
  <c r="CT2147" i="5"/>
  <c r="CU2147" i="5"/>
  <c r="CV2147" i="5"/>
  <c r="CW2147" i="5"/>
  <c r="CX2147" i="5"/>
  <c r="CY2147" i="5"/>
  <c r="CZ2147" i="5"/>
  <c r="DA2147" i="5"/>
  <c r="DB2147" i="5"/>
  <c r="DC2147" i="5"/>
  <c r="DC2148" i="5" s="1"/>
  <c r="DD2147" i="5"/>
  <c r="CU2148" i="5"/>
  <c r="CN2153" i="5"/>
  <c r="CO2153" i="5"/>
  <c r="CP2153" i="5"/>
  <c r="CQ2153" i="5"/>
  <c r="CR2153" i="5"/>
  <c r="CS2153" i="5"/>
  <c r="CT2153" i="5"/>
  <c r="CU2153" i="5"/>
  <c r="CV2153" i="5"/>
  <c r="CW2153" i="5"/>
  <c r="CX2153" i="5"/>
  <c r="CY2153" i="5"/>
  <c r="CZ2153" i="5"/>
  <c r="DA2153" i="5"/>
  <c r="DB2153" i="5"/>
  <c r="DC2153" i="5"/>
  <c r="DD2153" i="5"/>
  <c r="CN2154" i="5"/>
  <c r="CO2154" i="5"/>
  <c r="CP2154" i="5"/>
  <c r="CQ2154" i="5"/>
  <c r="CR2154" i="5"/>
  <c r="CS2154" i="5"/>
  <c r="CT2154" i="5"/>
  <c r="CU2154" i="5"/>
  <c r="CV2154" i="5"/>
  <c r="CW2154" i="5"/>
  <c r="CX2154" i="5"/>
  <c r="CY2154" i="5"/>
  <c r="CZ2154" i="5"/>
  <c r="DA2154" i="5"/>
  <c r="DB2154" i="5"/>
  <c r="DC2154" i="5"/>
  <c r="DD2154" i="5"/>
  <c r="CN2155" i="5"/>
  <c r="CO2155" i="5"/>
  <c r="CP2155" i="5"/>
  <c r="CQ2155" i="5"/>
  <c r="CR2155" i="5"/>
  <c r="CS2155" i="5"/>
  <c r="CT2155" i="5"/>
  <c r="CU2155" i="5"/>
  <c r="CV2155" i="5"/>
  <c r="CW2155" i="5"/>
  <c r="CX2155" i="5"/>
  <c r="CY2155" i="5"/>
  <c r="CZ2155" i="5"/>
  <c r="DA2155" i="5"/>
  <c r="DB2155" i="5"/>
  <c r="DC2155" i="5"/>
  <c r="DD2155" i="5"/>
  <c r="CO2156" i="5"/>
  <c r="CS2156" i="5"/>
  <c r="CW2156" i="5"/>
  <c r="DA2156" i="5"/>
  <c r="CN2164" i="5"/>
  <c r="CO2164" i="5"/>
  <c r="CP2164" i="5"/>
  <c r="CQ2164" i="5"/>
  <c r="CR2164" i="5"/>
  <c r="CS2164" i="5"/>
  <c r="CT2164" i="5"/>
  <c r="CU2164" i="5"/>
  <c r="CV2164" i="5"/>
  <c r="CW2164" i="5"/>
  <c r="CX2164" i="5"/>
  <c r="CY2164" i="5"/>
  <c r="CZ2164" i="5"/>
  <c r="DA2164" i="5"/>
  <c r="DB2164" i="5"/>
  <c r="DC2164" i="5"/>
  <c r="DD2164" i="5"/>
  <c r="CN2165" i="5"/>
  <c r="CO2165" i="5"/>
  <c r="CP2165" i="5"/>
  <c r="CQ2165" i="5"/>
  <c r="CR2165" i="5"/>
  <c r="CS2165" i="5"/>
  <c r="CT2165" i="5"/>
  <c r="CU2165" i="5"/>
  <c r="CV2165" i="5"/>
  <c r="CW2165" i="5"/>
  <c r="CX2165" i="5"/>
  <c r="CY2165" i="5"/>
  <c r="CZ2165" i="5"/>
  <c r="DA2165" i="5"/>
  <c r="DB2165" i="5"/>
  <c r="DC2165" i="5"/>
  <c r="DD2165" i="5"/>
  <c r="CN2166" i="5"/>
  <c r="CO2166" i="5"/>
  <c r="CP2166" i="5"/>
  <c r="CQ2166" i="5"/>
  <c r="CR2166" i="5"/>
  <c r="CS2166" i="5"/>
  <c r="CT2166" i="5"/>
  <c r="CU2166" i="5"/>
  <c r="CV2166" i="5"/>
  <c r="CW2166" i="5"/>
  <c r="CX2166" i="5"/>
  <c r="CY2166" i="5"/>
  <c r="CZ2166" i="5"/>
  <c r="DA2166" i="5"/>
  <c r="DB2166" i="5"/>
  <c r="DC2166" i="5"/>
  <c r="DD2166" i="5"/>
  <c r="CQ2167" i="5"/>
  <c r="CU2167" i="5"/>
  <c r="CY2167" i="5"/>
  <c r="DC2167" i="5"/>
  <c r="DE2165" i="5"/>
  <c r="DE2164" i="5"/>
  <c r="DE2154" i="5"/>
  <c r="DE2153" i="5"/>
  <c r="DE2146" i="5"/>
  <c r="DE2145" i="5"/>
  <c r="DE2136" i="5"/>
  <c r="DE2135" i="5"/>
  <c r="DE2127" i="5"/>
  <c r="DE2126" i="5"/>
  <c r="DE2118" i="5"/>
  <c r="DE2117" i="5"/>
  <c r="DE2107" i="5"/>
  <c r="DE2106" i="5"/>
  <c r="DE2101" i="5"/>
  <c r="DE2100" i="5"/>
  <c r="DE2092" i="5"/>
  <c r="DE2091" i="5"/>
  <c r="DE2085" i="5"/>
  <c r="DE2084" i="5"/>
  <c r="DE2076" i="5"/>
  <c r="DE2075" i="5"/>
  <c r="DE2069" i="5"/>
  <c r="DE2068" i="5"/>
  <c r="DE2051" i="5"/>
  <c r="DE2050" i="5"/>
  <c r="DE2044" i="5"/>
  <c r="DE2043" i="5"/>
  <c r="DE2042" i="5"/>
  <c r="DE2033" i="5"/>
  <c r="DE2032" i="5"/>
  <c r="CE1864" i="5"/>
  <c r="CF1864" i="5"/>
  <c r="CG1864" i="5"/>
  <c r="CH1864" i="5"/>
  <c r="CI1864" i="5"/>
  <c r="CJ1864" i="5"/>
  <c r="CK1864" i="5"/>
  <c r="CL1864" i="5"/>
  <c r="CM1864" i="5"/>
  <c r="CN1864" i="5"/>
  <c r="CO1864" i="5"/>
  <c r="CP1864" i="5"/>
  <c r="CQ1864" i="5"/>
  <c r="CR1864" i="5"/>
  <c r="CS1864" i="5"/>
  <c r="CT1864" i="5"/>
  <c r="CU1864" i="5"/>
  <c r="CV1864" i="5"/>
  <c r="CW1864" i="5"/>
  <c r="CX1864" i="5"/>
  <c r="CY1864" i="5"/>
  <c r="CZ1864" i="5"/>
  <c r="DA1864" i="5"/>
  <c r="DB1864" i="5"/>
  <c r="DC1864" i="5"/>
  <c r="DD1864" i="5"/>
  <c r="CE1865" i="5"/>
  <c r="CF1865" i="5"/>
  <c r="CG1865" i="5"/>
  <c r="CH1865" i="5"/>
  <c r="CI1865" i="5"/>
  <c r="CJ1865" i="5"/>
  <c r="CK1865" i="5"/>
  <c r="CL1865" i="5"/>
  <c r="CM1865" i="5"/>
  <c r="CN1865" i="5"/>
  <c r="CO1865" i="5"/>
  <c r="CP1865" i="5"/>
  <c r="CQ1865" i="5"/>
  <c r="CR1865" i="5"/>
  <c r="CS1865" i="5"/>
  <c r="CT1865" i="5"/>
  <c r="CU1865" i="5"/>
  <c r="CV1865" i="5"/>
  <c r="CW1865" i="5"/>
  <c r="CX1865" i="5"/>
  <c r="CY1865" i="5"/>
  <c r="CZ1865" i="5"/>
  <c r="DA1865" i="5"/>
  <c r="DB1865" i="5"/>
  <c r="DC1865" i="5"/>
  <c r="DD1865" i="5"/>
  <c r="CE1866" i="5"/>
  <c r="CF1866" i="5"/>
  <c r="CG1866" i="5"/>
  <c r="CH1866" i="5"/>
  <c r="CI1866" i="5"/>
  <c r="CJ1866" i="5"/>
  <c r="CK1866" i="5"/>
  <c r="CL1866" i="5"/>
  <c r="CM1866" i="5"/>
  <c r="CN1866" i="5"/>
  <c r="CO1866" i="5"/>
  <c r="CP1866" i="5"/>
  <c r="CQ1866" i="5"/>
  <c r="CR1866" i="5"/>
  <c r="CS1866" i="5"/>
  <c r="CT1866" i="5"/>
  <c r="CU1866" i="5"/>
  <c r="CV1866" i="5"/>
  <c r="CW1866" i="5"/>
  <c r="CX1866" i="5"/>
  <c r="CY1866" i="5"/>
  <c r="CZ1866" i="5"/>
  <c r="DA1866" i="5"/>
  <c r="DB1866" i="5"/>
  <c r="DC1866" i="5"/>
  <c r="DD1866" i="5"/>
  <c r="CE1867" i="5"/>
  <c r="CF1867" i="5"/>
  <c r="CG1867" i="5"/>
  <c r="CH1867" i="5"/>
  <c r="CI1867" i="5"/>
  <c r="CJ1867" i="5"/>
  <c r="CK1867" i="5"/>
  <c r="CL1867" i="5"/>
  <c r="CM1867" i="5"/>
  <c r="CN1867" i="5"/>
  <c r="CO1867" i="5"/>
  <c r="CP1867" i="5"/>
  <c r="CQ1867" i="5"/>
  <c r="CR1867" i="5"/>
  <c r="CS1867" i="5"/>
  <c r="CT1867" i="5"/>
  <c r="CU1867" i="5"/>
  <c r="CV1867" i="5"/>
  <c r="CW1867" i="5"/>
  <c r="CX1867" i="5"/>
  <c r="CY1867" i="5"/>
  <c r="CZ1867" i="5"/>
  <c r="DA1867" i="5"/>
  <c r="DB1867" i="5"/>
  <c r="DC1867" i="5"/>
  <c r="DD1867" i="5"/>
  <c r="CE1874" i="5"/>
  <c r="CF1874" i="5"/>
  <c r="CG1874" i="5"/>
  <c r="CH1874" i="5"/>
  <c r="CI1874" i="5"/>
  <c r="CJ1874" i="5"/>
  <c r="CK1874" i="5"/>
  <c r="CL1874" i="5"/>
  <c r="CM1874" i="5"/>
  <c r="CN1874" i="5"/>
  <c r="CO1874" i="5"/>
  <c r="CP1874" i="5"/>
  <c r="CQ1874" i="5"/>
  <c r="CR1874" i="5"/>
  <c r="CS1874" i="5"/>
  <c r="CT1874" i="5"/>
  <c r="CU1874" i="5"/>
  <c r="CV1874" i="5"/>
  <c r="CW1874" i="5"/>
  <c r="CX1874" i="5"/>
  <c r="CY1874" i="5"/>
  <c r="CZ1874" i="5"/>
  <c r="DA1874" i="5"/>
  <c r="DB1874" i="5"/>
  <c r="DC1874" i="5"/>
  <c r="DD1874" i="5"/>
  <c r="CE1875" i="5"/>
  <c r="CF1875" i="5"/>
  <c r="CG1875" i="5"/>
  <c r="CH1875" i="5"/>
  <c r="CI1875" i="5"/>
  <c r="CJ1875" i="5"/>
  <c r="CK1875" i="5"/>
  <c r="CL1875" i="5"/>
  <c r="CM1875" i="5"/>
  <c r="CN1875" i="5"/>
  <c r="CO1875" i="5"/>
  <c r="CP1875" i="5"/>
  <c r="CQ1875" i="5"/>
  <c r="CR1875" i="5"/>
  <c r="CS1875" i="5"/>
  <c r="CT1875" i="5"/>
  <c r="CU1875" i="5"/>
  <c r="CV1875" i="5"/>
  <c r="CW1875" i="5"/>
  <c r="CX1875" i="5"/>
  <c r="CY1875" i="5"/>
  <c r="CZ1875" i="5"/>
  <c r="DA1875" i="5"/>
  <c r="DB1875" i="5"/>
  <c r="DC1875" i="5"/>
  <c r="DD1875" i="5"/>
  <c r="CE1876" i="5"/>
  <c r="CF1876" i="5"/>
  <c r="CG1876" i="5"/>
  <c r="CH1876" i="5"/>
  <c r="CI1876" i="5"/>
  <c r="CJ1876" i="5"/>
  <c r="CK1876" i="5"/>
  <c r="CL1876" i="5"/>
  <c r="CM1876" i="5"/>
  <c r="CN1876" i="5"/>
  <c r="CO1876" i="5"/>
  <c r="CP1876" i="5"/>
  <c r="CQ1876" i="5"/>
  <c r="CR1876" i="5"/>
  <c r="CS1876" i="5"/>
  <c r="CT1876" i="5"/>
  <c r="CU1876" i="5"/>
  <c r="CV1876" i="5"/>
  <c r="CW1876" i="5"/>
  <c r="CX1876" i="5"/>
  <c r="CY1876" i="5"/>
  <c r="CZ1876" i="5"/>
  <c r="DA1876" i="5"/>
  <c r="DB1876" i="5"/>
  <c r="DC1876" i="5"/>
  <c r="DD1876" i="5"/>
  <c r="CE1877" i="5"/>
  <c r="CF1877" i="5"/>
  <c r="CG1877" i="5"/>
  <c r="CH1877" i="5"/>
  <c r="CI1877" i="5"/>
  <c r="CJ1877" i="5"/>
  <c r="CK1877" i="5"/>
  <c r="CL1877" i="5"/>
  <c r="CM1877" i="5"/>
  <c r="CN1877" i="5"/>
  <c r="CO1877" i="5"/>
  <c r="CP1877" i="5"/>
  <c r="CQ1877" i="5"/>
  <c r="CR1877" i="5"/>
  <c r="CS1877" i="5"/>
  <c r="CT1877" i="5"/>
  <c r="CU1877" i="5"/>
  <c r="CV1877" i="5"/>
  <c r="CW1877" i="5"/>
  <c r="CX1877" i="5"/>
  <c r="CY1877" i="5"/>
  <c r="CZ1877" i="5"/>
  <c r="DA1877" i="5"/>
  <c r="DB1877" i="5"/>
  <c r="DC1877" i="5"/>
  <c r="DD1877" i="5"/>
  <c r="CE1882" i="5"/>
  <c r="CF1882" i="5"/>
  <c r="CG1882" i="5"/>
  <c r="CH1882" i="5"/>
  <c r="CI1882" i="5"/>
  <c r="CJ1882" i="5"/>
  <c r="CK1882" i="5"/>
  <c r="CL1882" i="5"/>
  <c r="CM1882" i="5"/>
  <c r="CN1882" i="5"/>
  <c r="CO1882" i="5"/>
  <c r="CP1882" i="5"/>
  <c r="CQ1882" i="5"/>
  <c r="CR1882" i="5"/>
  <c r="CS1882" i="5"/>
  <c r="CT1882" i="5"/>
  <c r="CU1882" i="5"/>
  <c r="CV1882" i="5"/>
  <c r="CW1882" i="5"/>
  <c r="CX1882" i="5"/>
  <c r="CY1882" i="5"/>
  <c r="CZ1882" i="5"/>
  <c r="DA1882" i="5"/>
  <c r="DB1882" i="5"/>
  <c r="DC1882" i="5"/>
  <c r="DD1882" i="5"/>
  <c r="CE1883" i="5"/>
  <c r="CF1883" i="5"/>
  <c r="CG1883" i="5"/>
  <c r="CH1883" i="5"/>
  <c r="CI1883" i="5"/>
  <c r="CJ1883" i="5"/>
  <c r="CK1883" i="5"/>
  <c r="CL1883" i="5"/>
  <c r="CM1883" i="5"/>
  <c r="CN1883" i="5"/>
  <c r="CO1883" i="5"/>
  <c r="CP1883" i="5"/>
  <c r="CQ1883" i="5"/>
  <c r="CR1883" i="5"/>
  <c r="CS1883" i="5"/>
  <c r="CT1883" i="5"/>
  <c r="CU1883" i="5"/>
  <c r="CV1883" i="5"/>
  <c r="CW1883" i="5"/>
  <c r="CX1883" i="5"/>
  <c r="CY1883" i="5"/>
  <c r="CZ1883" i="5"/>
  <c r="DA1883" i="5"/>
  <c r="DB1883" i="5"/>
  <c r="DC1883" i="5"/>
  <c r="DD1883" i="5"/>
  <c r="CE1884" i="5"/>
  <c r="CF1884" i="5"/>
  <c r="CG1884" i="5"/>
  <c r="CH1884" i="5"/>
  <c r="CI1884" i="5"/>
  <c r="CJ1884" i="5"/>
  <c r="CK1884" i="5"/>
  <c r="CL1884" i="5"/>
  <c r="CM1884" i="5"/>
  <c r="CN1884" i="5"/>
  <c r="CO1884" i="5"/>
  <c r="CP1884" i="5"/>
  <c r="CQ1884" i="5"/>
  <c r="CR1884" i="5"/>
  <c r="CS1884" i="5"/>
  <c r="CT1884" i="5"/>
  <c r="CU1884" i="5"/>
  <c r="CV1884" i="5"/>
  <c r="CW1884" i="5"/>
  <c r="CX1884" i="5"/>
  <c r="CY1884" i="5"/>
  <c r="CZ1884" i="5"/>
  <c r="DA1884" i="5"/>
  <c r="DB1884" i="5"/>
  <c r="DC1884" i="5"/>
  <c r="DD1884" i="5"/>
  <c r="CE1885" i="5"/>
  <c r="CF1885" i="5"/>
  <c r="CG1885" i="5"/>
  <c r="CH1885" i="5"/>
  <c r="CI1885" i="5"/>
  <c r="CJ1885" i="5"/>
  <c r="CK1885" i="5"/>
  <c r="CL1885" i="5"/>
  <c r="CM1885" i="5"/>
  <c r="CN1885" i="5"/>
  <c r="CO1885" i="5"/>
  <c r="CP1885" i="5"/>
  <c r="CQ1885" i="5"/>
  <c r="CR1885" i="5"/>
  <c r="CS1885" i="5"/>
  <c r="CT1885" i="5"/>
  <c r="CU1885" i="5"/>
  <c r="CV1885" i="5"/>
  <c r="CW1885" i="5"/>
  <c r="CX1885" i="5"/>
  <c r="CY1885" i="5"/>
  <c r="CZ1885" i="5"/>
  <c r="DA1885" i="5"/>
  <c r="DB1885" i="5"/>
  <c r="DC1885" i="5"/>
  <c r="DD1885" i="5"/>
  <c r="CE1900" i="5"/>
  <c r="CF1900" i="5"/>
  <c r="CG1900" i="5"/>
  <c r="CH1900" i="5"/>
  <c r="CI1900" i="5"/>
  <c r="CJ1900" i="5"/>
  <c r="CK1900" i="5"/>
  <c r="CL1900" i="5"/>
  <c r="CM1900" i="5"/>
  <c r="CN1900" i="5"/>
  <c r="CO1900" i="5"/>
  <c r="CP1900" i="5"/>
  <c r="CQ1900" i="5"/>
  <c r="CR1900" i="5"/>
  <c r="CS1900" i="5"/>
  <c r="CT1900" i="5"/>
  <c r="CU1900" i="5"/>
  <c r="CV1900" i="5"/>
  <c r="CW1900" i="5"/>
  <c r="CX1900" i="5"/>
  <c r="CY1900" i="5"/>
  <c r="CZ1900" i="5"/>
  <c r="DA1900" i="5"/>
  <c r="DB1900" i="5"/>
  <c r="DC1900" i="5"/>
  <c r="DD1900" i="5"/>
  <c r="CE1901" i="5"/>
  <c r="CF1901" i="5"/>
  <c r="CG1901" i="5"/>
  <c r="CH1901" i="5"/>
  <c r="CI1901" i="5"/>
  <c r="CJ1901" i="5"/>
  <c r="CK1901" i="5"/>
  <c r="CL1901" i="5"/>
  <c r="CM1901" i="5"/>
  <c r="CN1901" i="5"/>
  <c r="CO1901" i="5"/>
  <c r="CP1901" i="5"/>
  <c r="CQ1901" i="5"/>
  <c r="CR1901" i="5"/>
  <c r="CS1901" i="5"/>
  <c r="CT1901" i="5"/>
  <c r="CU1901" i="5"/>
  <c r="CV1901" i="5"/>
  <c r="CW1901" i="5"/>
  <c r="CX1901" i="5"/>
  <c r="CY1901" i="5"/>
  <c r="CZ1901" i="5"/>
  <c r="DA1901" i="5"/>
  <c r="DB1901" i="5"/>
  <c r="DC1901" i="5"/>
  <c r="DD1901" i="5"/>
  <c r="CE1902" i="5"/>
  <c r="CF1902" i="5"/>
  <c r="CG1902" i="5"/>
  <c r="CH1902" i="5"/>
  <c r="CI1902" i="5"/>
  <c r="CJ1902" i="5"/>
  <c r="CK1902" i="5"/>
  <c r="CL1902" i="5"/>
  <c r="CM1902" i="5"/>
  <c r="CN1902" i="5"/>
  <c r="CO1902" i="5"/>
  <c r="CP1902" i="5"/>
  <c r="CQ1902" i="5"/>
  <c r="CR1902" i="5"/>
  <c r="CS1902" i="5"/>
  <c r="CT1902" i="5"/>
  <c r="CU1902" i="5"/>
  <c r="CV1902" i="5"/>
  <c r="CW1902" i="5"/>
  <c r="CX1902" i="5"/>
  <c r="CY1902" i="5"/>
  <c r="CZ1902" i="5"/>
  <c r="DA1902" i="5"/>
  <c r="DB1902" i="5"/>
  <c r="DC1902" i="5"/>
  <c r="DD1902" i="5"/>
  <c r="CE1903" i="5"/>
  <c r="CF1903" i="5"/>
  <c r="CG1903" i="5"/>
  <c r="CH1903" i="5"/>
  <c r="CI1903" i="5"/>
  <c r="CJ1903" i="5"/>
  <c r="CK1903" i="5"/>
  <c r="CL1903" i="5"/>
  <c r="CM1903" i="5"/>
  <c r="CN1903" i="5"/>
  <c r="CO1903" i="5"/>
  <c r="CP1903" i="5"/>
  <c r="CQ1903" i="5"/>
  <c r="CR1903" i="5"/>
  <c r="CS1903" i="5"/>
  <c r="CT1903" i="5"/>
  <c r="CU1903" i="5"/>
  <c r="CV1903" i="5"/>
  <c r="CW1903" i="5"/>
  <c r="CX1903" i="5"/>
  <c r="CY1903" i="5"/>
  <c r="CZ1903" i="5"/>
  <c r="DA1903" i="5"/>
  <c r="DB1903" i="5"/>
  <c r="DC1903" i="5"/>
  <c r="DD1903" i="5"/>
  <c r="CE1907" i="5"/>
  <c r="CF1907" i="5"/>
  <c r="CG1907" i="5"/>
  <c r="CH1907" i="5"/>
  <c r="CI1907" i="5"/>
  <c r="CJ1907" i="5"/>
  <c r="CK1907" i="5"/>
  <c r="CL1907" i="5"/>
  <c r="CM1907" i="5"/>
  <c r="CN1907" i="5"/>
  <c r="CO1907" i="5"/>
  <c r="CP1907" i="5"/>
  <c r="CQ1907" i="5"/>
  <c r="CR1907" i="5"/>
  <c r="CS1907" i="5"/>
  <c r="CT1907" i="5"/>
  <c r="CU1907" i="5"/>
  <c r="CV1907" i="5"/>
  <c r="CW1907" i="5"/>
  <c r="CX1907" i="5"/>
  <c r="CY1907" i="5"/>
  <c r="CZ1907" i="5"/>
  <c r="DA1907" i="5"/>
  <c r="DB1907" i="5"/>
  <c r="DC1907" i="5"/>
  <c r="DD1907" i="5"/>
  <c r="CE1908" i="5"/>
  <c r="CF1908" i="5"/>
  <c r="CG1908" i="5"/>
  <c r="CH1908" i="5"/>
  <c r="CI1908" i="5"/>
  <c r="CJ1908" i="5"/>
  <c r="CK1908" i="5"/>
  <c r="CL1908" i="5"/>
  <c r="CM1908" i="5"/>
  <c r="CN1908" i="5"/>
  <c r="CO1908" i="5"/>
  <c r="CP1908" i="5"/>
  <c r="CQ1908" i="5"/>
  <c r="CR1908" i="5"/>
  <c r="CS1908" i="5"/>
  <c r="CT1908" i="5"/>
  <c r="CU1908" i="5"/>
  <c r="CV1908" i="5"/>
  <c r="CW1908" i="5"/>
  <c r="CX1908" i="5"/>
  <c r="CY1908" i="5"/>
  <c r="CZ1908" i="5"/>
  <c r="DA1908" i="5"/>
  <c r="DB1908" i="5"/>
  <c r="DC1908" i="5"/>
  <c r="DD1908" i="5"/>
  <c r="CE1909" i="5"/>
  <c r="CF1909" i="5"/>
  <c r="CG1909" i="5"/>
  <c r="CH1909" i="5"/>
  <c r="CI1909" i="5"/>
  <c r="CJ1909" i="5"/>
  <c r="CK1909" i="5"/>
  <c r="CL1909" i="5"/>
  <c r="CM1909" i="5"/>
  <c r="CN1909" i="5"/>
  <c r="CO1909" i="5"/>
  <c r="CP1909" i="5"/>
  <c r="CQ1909" i="5"/>
  <c r="CR1909" i="5"/>
  <c r="CS1909" i="5"/>
  <c r="CT1909" i="5"/>
  <c r="CU1909" i="5"/>
  <c r="CV1909" i="5"/>
  <c r="CW1909" i="5"/>
  <c r="CX1909" i="5"/>
  <c r="CY1909" i="5"/>
  <c r="CZ1909" i="5"/>
  <c r="DA1909" i="5"/>
  <c r="DB1909" i="5"/>
  <c r="DC1909" i="5"/>
  <c r="DD1909" i="5"/>
  <c r="CE1910" i="5"/>
  <c r="CF1910" i="5"/>
  <c r="CG1910" i="5"/>
  <c r="CH1910" i="5"/>
  <c r="CI1910" i="5"/>
  <c r="CJ1910" i="5"/>
  <c r="CK1910" i="5"/>
  <c r="CL1910" i="5"/>
  <c r="CM1910" i="5"/>
  <c r="CN1910" i="5"/>
  <c r="CO1910" i="5"/>
  <c r="CP1910" i="5"/>
  <c r="CQ1910" i="5"/>
  <c r="CR1910" i="5"/>
  <c r="CS1910" i="5"/>
  <c r="CT1910" i="5"/>
  <c r="CU1910" i="5"/>
  <c r="CV1910" i="5"/>
  <c r="CW1910" i="5"/>
  <c r="CX1910" i="5"/>
  <c r="CY1910" i="5"/>
  <c r="CZ1910" i="5"/>
  <c r="DA1910" i="5"/>
  <c r="DB1910" i="5"/>
  <c r="DC1910" i="5"/>
  <c r="DD1910" i="5"/>
  <c r="CE1916" i="5"/>
  <c r="CF1916" i="5"/>
  <c r="CG1916" i="5"/>
  <c r="CH1916" i="5"/>
  <c r="CI1916" i="5"/>
  <c r="CJ1916" i="5"/>
  <c r="CK1916" i="5"/>
  <c r="CL1916" i="5"/>
  <c r="CM1916" i="5"/>
  <c r="CN1916" i="5"/>
  <c r="CO1916" i="5"/>
  <c r="CP1916" i="5"/>
  <c r="CQ1916" i="5"/>
  <c r="CR1916" i="5"/>
  <c r="CS1916" i="5"/>
  <c r="CT1916" i="5"/>
  <c r="CU1916" i="5"/>
  <c r="CV1916" i="5"/>
  <c r="CW1916" i="5"/>
  <c r="CX1916" i="5"/>
  <c r="CY1916" i="5"/>
  <c r="CZ1916" i="5"/>
  <c r="DA1916" i="5"/>
  <c r="DB1916" i="5"/>
  <c r="DC1916" i="5"/>
  <c r="DD1916" i="5"/>
  <c r="CE1917" i="5"/>
  <c r="CF1917" i="5"/>
  <c r="CG1917" i="5"/>
  <c r="CH1917" i="5"/>
  <c r="CI1917" i="5"/>
  <c r="CJ1917" i="5"/>
  <c r="CK1917" i="5"/>
  <c r="CL1917" i="5"/>
  <c r="CM1917" i="5"/>
  <c r="CN1917" i="5"/>
  <c r="CO1917" i="5"/>
  <c r="CP1917" i="5"/>
  <c r="CQ1917" i="5"/>
  <c r="CR1917" i="5"/>
  <c r="CS1917" i="5"/>
  <c r="CT1917" i="5"/>
  <c r="CU1917" i="5"/>
  <c r="CV1917" i="5"/>
  <c r="CW1917" i="5"/>
  <c r="CX1917" i="5"/>
  <c r="CY1917" i="5"/>
  <c r="CZ1917" i="5"/>
  <c r="DA1917" i="5"/>
  <c r="DB1917" i="5"/>
  <c r="DC1917" i="5"/>
  <c r="DD1917" i="5"/>
  <c r="CE1918" i="5"/>
  <c r="CF1918" i="5"/>
  <c r="CG1918" i="5"/>
  <c r="CH1918" i="5"/>
  <c r="CI1918" i="5"/>
  <c r="CJ1918" i="5"/>
  <c r="CK1918" i="5"/>
  <c r="CL1918" i="5"/>
  <c r="CM1918" i="5"/>
  <c r="CN1918" i="5"/>
  <c r="CO1918" i="5"/>
  <c r="CP1918" i="5"/>
  <c r="CQ1918" i="5"/>
  <c r="CR1918" i="5"/>
  <c r="CS1918" i="5"/>
  <c r="CT1918" i="5"/>
  <c r="CU1918" i="5"/>
  <c r="CV1918" i="5"/>
  <c r="CW1918" i="5"/>
  <c r="CX1918" i="5"/>
  <c r="CY1918" i="5"/>
  <c r="CZ1918" i="5"/>
  <c r="DA1918" i="5"/>
  <c r="DB1918" i="5"/>
  <c r="DC1918" i="5"/>
  <c r="DD1918" i="5"/>
  <c r="CE1919" i="5"/>
  <c r="CF1919" i="5"/>
  <c r="CG1919" i="5"/>
  <c r="CH1919" i="5"/>
  <c r="CI1919" i="5"/>
  <c r="CJ1919" i="5"/>
  <c r="CK1919" i="5"/>
  <c r="CL1919" i="5"/>
  <c r="CM1919" i="5"/>
  <c r="CN1919" i="5"/>
  <c r="CO1919" i="5"/>
  <c r="CP1919" i="5"/>
  <c r="CQ1919" i="5"/>
  <c r="CR1919" i="5"/>
  <c r="CS1919" i="5"/>
  <c r="CT1919" i="5"/>
  <c r="CU1919" i="5"/>
  <c r="CV1919" i="5"/>
  <c r="CW1919" i="5"/>
  <c r="CX1919" i="5"/>
  <c r="CY1919" i="5"/>
  <c r="CZ1919" i="5"/>
  <c r="DA1919" i="5"/>
  <c r="DB1919" i="5"/>
  <c r="DC1919" i="5"/>
  <c r="DD1919" i="5"/>
  <c r="CE1923" i="5"/>
  <c r="CF1923" i="5"/>
  <c r="CG1923" i="5"/>
  <c r="CH1923" i="5"/>
  <c r="CI1923" i="5"/>
  <c r="CJ1923" i="5"/>
  <c r="CK1923" i="5"/>
  <c r="CL1923" i="5"/>
  <c r="CM1923" i="5"/>
  <c r="CN1923" i="5"/>
  <c r="CO1923" i="5"/>
  <c r="CP1923" i="5"/>
  <c r="CQ1923" i="5"/>
  <c r="CR1923" i="5"/>
  <c r="CS1923" i="5"/>
  <c r="CT1923" i="5"/>
  <c r="CU1923" i="5"/>
  <c r="CV1923" i="5"/>
  <c r="CW1923" i="5"/>
  <c r="CX1923" i="5"/>
  <c r="CY1923" i="5"/>
  <c r="CZ1923" i="5"/>
  <c r="DA1923" i="5"/>
  <c r="DB1923" i="5"/>
  <c r="DC1923" i="5"/>
  <c r="DD1923" i="5"/>
  <c r="CE1924" i="5"/>
  <c r="CF1924" i="5"/>
  <c r="CG1924" i="5"/>
  <c r="CH1924" i="5"/>
  <c r="CI1924" i="5"/>
  <c r="CJ1924" i="5"/>
  <c r="CK1924" i="5"/>
  <c r="CL1924" i="5"/>
  <c r="CM1924" i="5"/>
  <c r="CN1924" i="5"/>
  <c r="CO1924" i="5"/>
  <c r="CP1924" i="5"/>
  <c r="CQ1924" i="5"/>
  <c r="CR1924" i="5"/>
  <c r="CS1924" i="5"/>
  <c r="CT1924" i="5"/>
  <c r="CU1924" i="5"/>
  <c r="CV1924" i="5"/>
  <c r="CW1924" i="5"/>
  <c r="CX1924" i="5"/>
  <c r="CY1924" i="5"/>
  <c r="CZ1924" i="5"/>
  <c r="DA1924" i="5"/>
  <c r="DB1924" i="5"/>
  <c r="DC1924" i="5"/>
  <c r="DD1924" i="5"/>
  <c r="CE1925" i="5"/>
  <c r="CF1925" i="5"/>
  <c r="CG1925" i="5"/>
  <c r="CH1925" i="5"/>
  <c r="CI1925" i="5"/>
  <c r="CJ1925" i="5"/>
  <c r="CK1925" i="5"/>
  <c r="CL1925" i="5"/>
  <c r="CM1925" i="5"/>
  <c r="CN1925" i="5"/>
  <c r="CO1925" i="5"/>
  <c r="CP1925" i="5"/>
  <c r="CQ1925" i="5"/>
  <c r="CR1925" i="5"/>
  <c r="CS1925" i="5"/>
  <c r="CT1925" i="5"/>
  <c r="CU1925" i="5"/>
  <c r="CV1925" i="5"/>
  <c r="CW1925" i="5"/>
  <c r="CX1925" i="5"/>
  <c r="CY1925" i="5"/>
  <c r="CZ1925" i="5"/>
  <c r="DA1925" i="5"/>
  <c r="DB1925" i="5"/>
  <c r="DC1925" i="5"/>
  <c r="DD1925" i="5"/>
  <c r="CE1926" i="5"/>
  <c r="CF1926" i="5"/>
  <c r="CG1926" i="5"/>
  <c r="CH1926" i="5"/>
  <c r="CI1926" i="5"/>
  <c r="CJ1926" i="5"/>
  <c r="CK1926" i="5"/>
  <c r="CL1926" i="5"/>
  <c r="CM1926" i="5"/>
  <c r="CN1926" i="5"/>
  <c r="CO1926" i="5"/>
  <c r="CP1926" i="5"/>
  <c r="CQ1926" i="5"/>
  <c r="CR1926" i="5"/>
  <c r="CS1926" i="5"/>
  <c r="CT1926" i="5"/>
  <c r="CU1926" i="5"/>
  <c r="CV1926" i="5"/>
  <c r="CW1926" i="5"/>
  <c r="CX1926" i="5"/>
  <c r="CY1926" i="5"/>
  <c r="CZ1926" i="5"/>
  <c r="DA1926" i="5"/>
  <c r="DB1926" i="5"/>
  <c r="DC1926" i="5"/>
  <c r="DD1926" i="5"/>
  <c r="CE1932" i="5"/>
  <c r="CF1932" i="5"/>
  <c r="CG1932" i="5"/>
  <c r="CH1932" i="5"/>
  <c r="CI1932" i="5"/>
  <c r="CJ1932" i="5"/>
  <c r="CK1932" i="5"/>
  <c r="CL1932" i="5"/>
  <c r="CM1932" i="5"/>
  <c r="CN1932" i="5"/>
  <c r="CO1932" i="5"/>
  <c r="CP1932" i="5"/>
  <c r="CQ1932" i="5"/>
  <c r="CR1932" i="5"/>
  <c r="CS1932" i="5"/>
  <c r="CT1932" i="5"/>
  <c r="CU1932" i="5"/>
  <c r="CV1932" i="5"/>
  <c r="CW1932" i="5"/>
  <c r="CX1932" i="5"/>
  <c r="CY1932" i="5"/>
  <c r="CZ1932" i="5"/>
  <c r="DA1932" i="5"/>
  <c r="DB1932" i="5"/>
  <c r="DC1932" i="5"/>
  <c r="DD1932" i="5"/>
  <c r="CE1933" i="5"/>
  <c r="CF1933" i="5"/>
  <c r="CG1933" i="5"/>
  <c r="CH1933" i="5"/>
  <c r="CI1933" i="5"/>
  <c r="CJ1933" i="5"/>
  <c r="CK1933" i="5"/>
  <c r="CL1933" i="5"/>
  <c r="CM1933" i="5"/>
  <c r="CN1933" i="5"/>
  <c r="CO1933" i="5"/>
  <c r="CP1933" i="5"/>
  <c r="CQ1933" i="5"/>
  <c r="CR1933" i="5"/>
  <c r="CS1933" i="5"/>
  <c r="CT1933" i="5"/>
  <c r="CU1933" i="5"/>
  <c r="CV1933" i="5"/>
  <c r="CW1933" i="5"/>
  <c r="CX1933" i="5"/>
  <c r="CY1933" i="5"/>
  <c r="CZ1933" i="5"/>
  <c r="DA1933" i="5"/>
  <c r="DB1933" i="5"/>
  <c r="DC1933" i="5"/>
  <c r="DD1933" i="5"/>
  <c r="CE1934" i="5"/>
  <c r="CF1934" i="5"/>
  <c r="CG1934" i="5"/>
  <c r="CH1934" i="5"/>
  <c r="CI1934" i="5"/>
  <c r="CJ1934" i="5"/>
  <c r="CK1934" i="5"/>
  <c r="CL1934" i="5"/>
  <c r="CM1934" i="5"/>
  <c r="CN1934" i="5"/>
  <c r="CO1934" i="5"/>
  <c r="CP1934" i="5"/>
  <c r="CQ1934" i="5"/>
  <c r="CR1934" i="5"/>
  <c r="CS1934" i="5"/>
  <c r="CT1934" i="5"/>
  <c r="CU1934" i="5"/>
  <c r="CV1934" i="5"/>
  <c r="CW1934" i="5"/>
  <c r="CX1934" i="5"/>
  <c r="CY1934" i="5"/>
  <c r="CZ1934" i="5"/>
  <c r="DA1934" i="5"/>
  <c r="DB1934" i="5"/>
  <c r="DC1934" i="5"/>
  <c r="DD1934" i="5"/>
  <c r="CE1935" i="5"/>
  <c r="CF1935" i="5"/>
  <c r="CG1935" i="5"/>
  <c r="CH1935" i="5"/>
  <c r="CI1935" i="5"/>
  <c r="CJ1935" i="5"/>
  <c r="CK1935" i="5"/>
  <c r="CL1935" i="5"/>
  <c r="CM1935" i="5"/>
  <c r="CN1935" i="5"/>
  <c r="CO1935" i="5"/>
  <c r="CP1935" i="5"/>
  <c r="CQ1935" i="5"/>
  <c r="CR1935" i="5"/>
  <c r="CS1935" i="5"/>
  <c r="CT1935" i="5"/>
  <c r="CU1935" i="5"/>
  <c r="CV1935" i="5"/>
  <c r="CW1935" i="5"/>
  <c r="CX1935" i="5"/>
  <c r="CY1935" i="5"/>
  <c r="CZ1935" i="5"/>
  <c r="DA1935" i="5"/>
  <c r="DB1935" i="5"/>
  <c r="DC1935" i="5"/>
  <c r="DD1935" i="5"/>
  <c r="CE1938" i="5"/>
  <c r="CF1938" i="5"/>
  <c r="CG1938" i="5"/>
  <c r="CH1938" i="5"/>
  <c r="CI1938" i="5"/>
  <c r="CJ1938" i="5"/>
  <c r="CK1938" i="5"/>
  <c r="CL1938" i="5"/>
  <c r="CM1938" i="5"/>
  <c r="CN1938" i="5"/>
  <c r="CO1938" i="5"/>
  <c r="CP1938" i="5"/>
  <c r="CQ1938" i="5"/>
  <c r="CR1938" i="5"/>
  <c r="CS1938" i="5"/>
  <c r="CT1938" i="5"/>
  <c r="CU1938" i="5"/>
  <c r="CV1938" i="5"/>
  <c r="CW1938" i="5"/>
  <c r="CX1938" i="5"/>
  <c r="CY1938" i="5"/>
  <c r="CZ1938" i="5"/>
  <c r="DA1938" i="5"/>
  <c r="DB1938" i="5"/>
  <c r="DC1938" i="5"/>
  <c r="DD1938" i="5"/>
  <c r="CE1939" i="5"/>
  <c r="CF1939" i="5"/>
  <c r="CG1939" i="5"/>
  <c r="CH1939" i="5"/>
  <c r="CI1939" i="5"/>
  <c r="CJ1939" i="5"/>
  <c r="CK1939" i="5"/>
  <c r="CL1939" i="5"/>
  <c r="CM1939" i="5"/>
  <c r="CN1939" i="5"/>
  <c r="CO1939" i="5"/>
  <c r="CP1939" i="5"/>
  <c r="CQ1939" i="5"/>
  <c r="CR1939" i="5"/>
  <c r="CS1939" i="5"/>
  <c r="CT1939" i="5"/>
  <c r="CU1939" i="5"/>
  <c r="CV1939" i="5"/>
  <c r="CW1939" i="5"/>
  <c r="CX1939" i="5"/>
  <c r="CY1939" i="5"/>
  <c r="CZ1939" i="5"/>
  <c r="DA1939" i="5"/>
  <c r="DB1939" i="5"/>
  <c r="DC1939" i="5"/>
  <c r="DD1939" i="5"/>
  <c r="CE1940" i="5"/>
  <c r="CF1940" i="5"/>
  <c r="CG1940" i="5"/>
  <c r="CH1940" i="5"/>
  <c r="CI1940" i="5"/>
  <c r="CJ1940" i="5"/>
  <c r="CK1940" i="5"/>
  <c r="CL1940" i="5"/>
  <c r="CM1940" i="5"/>
  <c r="CN1940" i="5"/>
  <c r="CO1940" i="5"/>
  <c r="CP1940" i="5"/>
  <c r="CQ1940" i="5"/>
  <c r="CR1940" i="5"/>
  <c r="CS1940" i="5"/>
  <c r="CT1940" i="5"/>
  <c r="CU1940" i="5"/>
  <c r="CV1940" i="5"/>
  <c r="CW1940" i="5"/>
  <c r="CX1940" i="5"/>
  <c r="CY1940" i="5"/>
  <c r="CZ1940" i="5"/>
  <c r="DA1940" i="5"/>
  <c r="DB1940" i="5"/>
  <c r="DC1940" i="5"/>
  <c r="DD1940" i="5"/>
  <c r="CE1941" i="5"/>
  <c r="CF1941" i="5"/>
  <c r="CG1941" i="5"/>
  <c r="CH1941" i="5"/>
  <c r="CI1941" i="5"/>
  <c r="CJ1941" i="5"/>
  <c r="CK1941" i="5"/>
  <c r="CL1941" i="5"/>
  <c r="CM1941" i="5"/>
  <c r="CN1941" i="5"/>
  <c r="CO1941" i="5"/>
  <c r="CP1941" i="5"/>
  <c r="CQ1941" i="5"/>
  <c r="CR1941" i="5"/>
  <c r="CS1941" i="5"/>
  <c r="CT1941" i="5"/>
  <c r="CU1941" i="5"/>
  <c r="CV1941" i="5"/>
  <c r="CW1941" i="5"/>
  <c r="CX1941" i="5"/>
  <c r="CY1941" i="5"/>
  <c r="CZ1941" i="5"/>
  <c r="DA1941" i="5"/>
  <c r="DB1941" i="5"/>
  <c r="DC1941" i="5"/>
  <c r="DD1941" i="5"/>
  <c r="CE1949" i="5"/>
  <c r="CF1949" i="5"/>
  <c r="CG1949" i="5"/>
  <c r="CH1949" i="5"/>
  <c r="CI1949" i="5"/>
  <c r="CJ1949" i="5"/>
  <c r="CK1949" i="5"/>
  <c r="CL1949" i="5"/>
  <c r="CM1949" i="5"/>
  <c r="CN1949" i="5"/>
  <c r="CO1949" i="5"/>
  <c r="CP1949" i="5"/>
  <c r="CQ1949" i="5"/>
  <c r="CR1949" i="5"/>
  <c r="CS1949" i="5"/>
  <c r="CT1949" i="5"/>
  <c r="CU1949" i="5"/>
  <c r="CV1949" i="5"/>
  <c r="CW1949" i="5"/>
  <c r="CX1949" i="5"/>
  <c r="CY1949" i="5"/>
  <c r="CZ1949" i="5"/>
  <c r="DA1949" i="5"/>
  <c r="DB1949" i="5"/>
  <c r="DC1949" i="5"/>
  <c r="DD1949" i="5"/>
  <c r="CE1950" i="5"/>
  <c r="CF1950" i="5"/>
  <c r="CG1950" i="5"/>
  <c r="CH1950" i="5"/>
  <c r="CI1950" i="5"/>
  <c r="CJ1950" i="5"/>
  <c r="CK1950" i="5"/>
  <c r="CL1950" i="5"/>
  <c r="CM1950" i="5"/>
  <c r="CN1950" i="5"/>
  <c r="CO1950" i="5"/>
  <c r="CP1950" i="5"/>
  <c r="CQ1950" i="5"/>
  <c r="CR1950" i="5"/>
  <c r="CS1950" i="5"/>
  <c r="CT1950" i="5"/>
  <c r="CU1950" i="5"/>
  <c r="CV1950" i="5"/>
  <c r="CW1950" i="5"/>
  <c r="CX1950" i="5"/>
  <c r="CY1950" i="5"/>
  <c r="CZ1950" i="5"/>
  <c r="DA1950" i="5"/>
  <c r="DB1950" i="5"/>
  <c r="DC1950" i="5"/>
  <c r="DD1950" i="5"/>
  <c r="CE1951" i="5"/>
  <c r="CF1951" i="5"/>
  <c r="CG1951" i="5"/>
  <c r="CH1951" i="5"/>
  <c r="CI1951" i="5"/>
  <c r="CJ1951" i="5"/>
  <c r="CK1951" i="5"/>
  <c r="CL1951" i="5"/>
  <c r="CM1951" i="5"/>
  <c r="CN1951" i="5"/>
  <c r="CO1951" i="5"/>
  <c r="CP1951" i="5"/>
  <c r="CQ1951" i="5"/>
  <c r="CR1951" i="5"/>
  <c r="CS1951" i="5"/>
  <c r="CT1951" i="5"/>
  <c r="CU1951" i="5"/>
  <c r="CV1951" i="5"/>
  <c r="CW1951" i="5"/>
  <c r="CX1951" i="5"/>
  <c r="CY1951" i="5"/>
  <c r="CZ1951" i="5"/>
  <c r="DA1951" i="5"/>
  <c r="DB1951" i="5"/>
  <c r="DC1951" i="5"/>
  <c r="DD1951" i="5"/>
  <c r="CE1952" i="5"/>
  <c r="CF1952" i="5"/>
  <c r="CG1952" i="5"/>
  <c r="CH1952" i="5"/>
  <c r="CI1952" i="5"/>
  <c r="CJ1952" i="5"/>
  <c r="CK1952" i="5"/>
  <c r="CL1952" i="5"/>
  <c r="CM1952" i="5"/>
  <c r="CN1952" i="5"/>
  <c r="CO1952" i="5"/>
  <c r="CP1952" i="5"/>
  <c r="CQ1952" i="5"/>
  <c r="CR1952" i="5"/>
  <c r="CS1952" i="5"/>
  <c r="CT1952" i="5"/>
  <c r="CU1952" i="5"/>
  <c r="CV1952" i="5"/>
  <c r="CW1952" i="5"/>
  <c r="CX1952" i="5"/>
  <c r="CY1952" i="5"/>
  <c r="CZ1952" i="5"/>
  <c r="DA1952" i="5"/>
  <c r="DB1952" i="5"/>
  <c r="DC1952" i="5"/>
  <c r="DD1952" i="5"/>
  <c r="CE1958" i="5"/>
  <c r="CF1958" i="5"/>
  <c r="CG1958" i="5"/>
  <c r="CH1958" i="5"/>
  <c r="CI1958" i="5"/>
  <c r="CJ1958" i="5"/>
  <c r="CK1958" i="5"/>
  <c r="CL1958" i="5"/>
  <c r="CM1958" i="5"/>
  <c r="CN1958" i="5"/>
  <c r="CO1958" i="5"/>
  <c r="CP1958" i="5"/>
  <c r="CQ1958" i="5"/>
  <c r="CR1958" i="5"/>
  <c r="CS1958" i="5"/>
  <c r="CT1958" i="5"/>
  <c r="CU1958" i="5"/>
  <c r="CV1958" i="5"/>
  <c r="CW1958" i="5"/>
  <c r="CX1958" i="5"/>
  <c r="CY1958" i="5"/>
  <c r="CZ1958" i="5"/>
  <c r="DA1958" i="5"/>
  <c r="DB1958" i="5"/>
  <c r="DC1958" i="5"/>
  <c r="DD1958" i="5"/>
  <c r="CE1959" i="5"/>
  <c r="CF1959" i="5"/>
  <c r="CG1959" i="5"/>
  <c r="CH1959" i="5"/>
  <c r="CI1959" i="5"/>
  <c r="CJ1959" i="5"/>
  <c r="CK1959" i="5"/>
  <c r="CL1959" i="5"/>
  <c r="CM1959" i="5"/>
  <c r="CN1959" i="5"/>
  <c r="CO1959" i="5"/>
  <c r="CP1959" i="5"/>
  <c r="CQ1959" i="5"/>
  <c r="CR1959" i="5"/>
  <c r="CS1959" i="5"/>
  <c r="CT1959" i="5"/>
  <c r="CU1959" i="5"/>
  <c r="CV1959" i="5"/>
  <c r="CW1959" i="5"/>
  <c r="CX1959" i="5"/>
  <c r="CY1959" i="5"/>
  <c r="CZ1959" i="5"/>
  <c r="DA1959" i="5"/>
  <c r="DB1959" i="5"/>
  <c r="DC1959" i="5"/>
  <c r="DD1959" i="5"/>
  <c r="CE1960" i="5"/>
  <c r="CF1960" i="5"/>
  <c r="CG1960" i="5"/>
  <c r="CH1960" i="5"/>
  <c r="CI1960" i="5"/>
  <c r="CJ1960" i="5"/>
  <c r="CK1960" i="5"/>
  <c r="CL1960" i="5"/>
  <c r="CM1960" i="5"/>
  <c r="CN1960" i="5"/>
  <c r="CO1960" i="5"/>
  <c r="CP1960" i="5"/>
  <c r="CQ1960" i="5"/>
  <c r="CR1960" i="5"/>
  <c r="CS1960" i="5"/>
  <c r="CT1960" i="5"/>
  <c r="CU1960" i="5"/>
  <c r="CV1960" i="5"/>
  <c r="CW1960" i="5"/>
  <c r="CX1960" i="5"/>
  <c r="CY1960" i="5"/>
  <c r="CZ1960" i="5"/>
  <c r="DA1960" i="5"/>
  <c r="DB1960" i="5"/>
  <c r="DC1960" i="5"/>
  <c r="DD1960" i="5"/>
  <c r="CE1961" i="5"/>
  <c r="CF1961" i="5"/>
  <c r="CG1961" i="5"/>
  <c r="CH1961" i="5"/>
  <c r="CI1961" i="5"/>
  <c r="CJ1961" i="5"/>
  <c r="CK1961" i="5"/>
  <c r="CL1961" i="5"/>
  <c r="CM1961" i="5"/>
  <c r="CN1961" i="5"/>
  <c r="CO1961" i="5"/>
  <c r="CP1961" i="5"/>
  <c r="CQ1961" i="5"/>
  <c r="CR1961" i="5"/>
  <c r="CS1961" i="5"/>
  <c r="CT1961" i="5"/>
  <c r="CU1961" i="5"/>
  <c r="CV1961" i="5"/>
  <c r="CW1961" i="5"/>
  <c r="CX1961" i="5"/>
  <c r="CY1961" i="5"/>
  <c r="CZ1961" i="5"/>
  <c r="DA1961" i="5"/>
  <c r="DB1961" i="5"/>
  <c r="DC1961" i="5"/>
  <c r="DD1961" i="5"/>
  <c r="CE1967" i="5"/>
  <c r="CF1967" i="5"/>
  <c r="CG1967" i="5"/>
  <c r="CH1967" i="5"/>
  <c r="CI1967" i="5"/>
  <c r="CJ1967" i="5"/>
  <c r="CK1967" i="5"/>
  <c r="CL1967" i="5"/>
  <c r="CM1967" i="5"/>
  <c r="CN1967" i="5"/>
  <c r="CO1967" i="5"/>
  <c r="CP1967" i="5"/>
  <c r="CQ1967" i="5"/>
  <c r="CR1967" i="5"/>
  <c r="CS1967" i="5"/>
  <c r="CT1967" i="5"/>
  <c r="CU1967" i="5"/>
  <c r="CV1967" i="5"/>
  <c r="CW1967" i="5"/>
  <c r="CX1967" i="5"/>
  <c r="CY1967" i="5"/>
  <c r="CZ1967" i="5"/>
  <c r="DA1967" i="5"/>
  <c r="DB1967" i="5"/>
  <c r="DC1967" i="5"/>
  <c r="DD1967" i="5"/>
  <c r="CE1968" i="5"/>
  <c r="CF1968" i="5"/>
  <c r="CG1968" i="5"/>
  <c r="CH1968" i="5"/>
  <c r="CI1968" i="5"/>
  <c r="CJ1968" i="5"/>
  <c r="CK1968" i="5"/>
  <c r="CL1968" i="5"/>
  <c r="CM1968" i="5"/>
  <c r="CN1968" i="5"/>
  <c r="CO1968" i="5"/>
  <c r="CP1968" i="5"/>
  <c r="CQ1968" i="5"/>
  <c r="CR1968" i="5"/>
  <c r="CS1968" i="5"/>
  <c r="CT1968" i="5"/>
  <c r="CU1968" i="5"/>
  <c r="CV1968" i="5"/>
  <c r="CW1968" i="5"/>
  <c r="CX1968" i="5"/>
  <c r="CY1968" i="5"/>
  <c r="CZ1968" i="5"/>
  <c r="DA1968" i="5"/>
  <c r="DB1968" i="5"/>
  <c r="DC1968" i="5"/>
  <c r="DD1968" i="5"/>
  <c r="CE1969" i="5"/>
  <c r="CF1969" i="5"/>
  <c r="CG1969" i="5"/>
  <c r="CH1969" i="5"/>
  <c r="CI1969" i="5"/>
  <c r="CJ1969" i="5"/>
  <c r="CK1969" i="5"/>
  <c r="CL1969" i="5"/>
  <c r="CM1969" i="5"/>
  <c r="CN1969" i="5"/>
  <c r="CO1969" i="5"/>
  <c r="CP1969" i="5"/>
  <c r="CQ1969" i="5"/>
  <c r="CR1969" i="5"/>
  <c r="CS1969" i="5"/>
  <c r="CT1969" i="5"/>
  <c r="CU1969" i="5"/>
  <c r="CV1969" i="5"/>
  <c r="CW1969" i="5"/>
  <c r="CX1969" i="5"/>
  <c r="CY1969" i="5"/>
  <c r="CZ1969" i="5"/>
  <c r="DA1969" i="5"/>
  <c r="DB1969" i="5"/>
  <c r="DC1969" i="5"/>
  <c r="DD1969" i="5"/>
  <c r="CE1970" i="5"/>
  <c r="CF1970" i="5"/>
  <c r="CG1970" i="5"/>
  <c r="CH1970" i="5"/>
  <c r="CI1970" i="5"/>
  <c r="CJ1970" i="5"/>
  <c r="CK1970" i="5"/>
  <c r="CL1970" i="5"/>
  <c r="CM1970" i="5"/>
  <c r="CN1970" i="5"/>
  <c r="CO1970" i="5"/>
  <c r="CP1970" i="5"/>
  <c r="CQ1970" i="5"/>
  <c r="CR1970" i="5"/>
  <c r="CS1970" i="5"/>
  <c r="CT1970" i="5"/>
  <c r="CU1970" i="5"/>
  <c r="CV1970" i="5"/>
  <c r="CW1970" i="5"/>
  <c r="CX1970" i="5"/>
  <c r="CY1970" i="5"/>
  <c r="CZ1970" i="5"/>
  <c r="DA1970" i="5"/>
  <c r="DB1970" i="5"/>
  <c r="DC1970" i="5"/>
  <c r="DD1970" i="5"/>
  <c r="CE1977" i="5"/>
  <c r="CF1977" i="5"/>
  <c r="CG1977" i="5"/>
  <c r="CH1977" i="5"/>
  <c r="CI1977" i="5"/>
  <c r="CJ1977" i="5"/>
  <c r="CK1977" i="5"/>
  <c r="CL1977" i="5"/>
  <c r="CM1977" i="5"/>
  <c r="CN1977" i="5"/>
  <c r="CO1977" i="5"/>
  <c r="CP1977" i="5"/>
  <c r="CQ1977" i="5"/>
  <c r="CR1977" i="5"/>
  <c r="CS1977" i="5"/>
  <c r="CT1977" i="5"/>
  <c r="CU1977" i="5"/>
  <c r="CV1977" i="5"/>
  <c r="CW1977" i="5"/>
  <c r="CX1977" i="5"/>
  <c r="CY1977" i="5"/>
  <c r="CZ1977" i="5"/>
  <c r="DA1977" i="5"/>
  <c r="DB1977" i="5"/>
  <c r="DC1977" i="5"/>
  <c r="DD1977" i="5"/>
  <c r="CE1978" i="5"/>
  <c r="CF1978" i="5"/>
  <c r="CG1978" i="5"/>
  <c r="CH1978" i="5"/>
  <c r="CI1978" i="5"/>
  <c r="CJ1978" i="5"/>
  <c r="CK1978" i="5"/>
  <c r="CL1978" i="5"/>
  <c r="CM1978" i="5"/>
  <c r="CN1978" i="5"/>
  <c r="CO1978" i="5"/>
  <c r="CP1978" i="5"/>
  <c r="CQ1978" i="5"/>
  <c r="CR1978" i="5"/>
  <c r="CS1978" i="5"/>
  <c r="CT1978" i="5"/>
  <c r="CU1978" i="5"/>
  <c r="CV1978" i="5"/>
  <c r="CW1978" i="5"/>
  <c r="CX1978" i="5"/>
  <c r="CY1978" i="5"/>
  <c r="CZ1978" i="5"/>
  <c r="DA1978" i="5"/>
  <c r="DB1978" i="5"/>
  <c r="DC1978" i="5"/>
  <c r="DD1978" i="5"/>
  <c r="CE1979" i="5"/>
  <c r="CF1979" i="5"/>
  <c r="CG1979" i="5"/>
  <c r="CH1979" i="5"/>
  <c r="CI1979" i="5"/>
  <c r="CJ1979" i="5"/>
  <c r="CK1979" i="5"/>
  <c r="CL1979" i="5"/>
  <c r="CM1979" i="5"/>
  <c r="CN1979" i="5"/>
  <c r="CO1979" i="5"/>
  <c r="CP1979" i="5"/>
  <c r="CQ1979" i="5"/>
  <c r="CR1979" i="5"/>
  <c r="CS1979" i="5"/>
  <c r="CT1979" i="5"/>
  <c r="CU1979" i="5"/>
  <c r="CV1979" i="5"/>
  <c r="CW1979" i="5"/>
  <c r="CX1979" i="5"/>
  <c r="CY1979" i="5"/>
  <c r="CZ1979" i="5"/>
  <c r="DA1979" i="5"/>
  <c r="DB1979" i="5"/>
  <c r="DC1979" i="5"/>
  <c r="DD1979" i="5"/>
  <c r="CE1980" i="5"/>
  <c r="CF1980" i="5"/>
  <c r="CG1980" i="5"/>
  <c r="CH1980" i="5"/>
  <c r="CI1980" i="5"/>
  <c r="CJ1980" i="5"/>
  <c r="CK1980" i="5"/>
  <c r="CL1980" i="5"/>
  <c r="CM1980" i="5"/>
  <c r="CN1980" i="5"/>
  <c r="CO1980" i="5"/>
  <c r="CP1980" i="5"/>
  <c r="CQ1980" i="5"/>
  <c r="CR1980" i="5"/>
  <c r="CS1980" i="5"/>
  <c r="CT1980" i="5"/>
  <c r="CU1980" i="5"/>
  <c r="CV1980" i="5"/>
  <c r="CW1980" i="5"/>
  <c r="CX1980" i="5"/>
  <c r="CY1980" i="5"/>
  <c r="CZ1980" i="5"/>
  <c r="DA1980" i="5"/>
  <c r="DB1980" i="5"/>
  <c r="DC1980" i="5"/>
  <c r="DD1980" i="5"/>
  <c r="CE1985" i="5"/>
  <c r="CF1985" i="5"/>
  <c r="CG1985" i="5"/>
  <c r="CH1985" i="5"/>
  <c r="CI1985" i="5"/>
  <c r="CJ1985" i="5"/>
  <c r="CK1985" i="5"/>
  <c r="CL1985" i="5"/>
  <c r="CM1985" i="5"/>
  <c r="CN1985" i="5"/>
  <c r="CO1985" i="5"/>
  <c r="CP1985" i="5"/>
  <c r="CQ1985" i="5"/>
  <c r="CR1985" i="5"/>
  <c r="CS1985" i="5"/>
  <c r="CT1985" i="5"/>
  <c r="CU1985" i="5"/>
  <c r="CV1985" i="5"/>
  <c r="CW1985" i="5"/>
  <c r="CX1985" i="5"/>
  <c r="CY1985" i="5"/>
  <c r="CZ1985" i="5"/>
  <c r="DA1985" i="5"/>
  <c r="DB1985" i="5"/>
  <c r="DC1985" i="5"/>
  <c r="DD1985" i="5"/>
  <c r="CE1986" i="5"/>
  <c r="CF1986" i="5"/>
  <c r="CG1986" i="5"/>
  <c r="CH1986" i="5"/>
  <c r="CI1986" i="5"/>
  <c r="CJ1986" i="5"/>
  <c r="CK1986" i="5"/>
  <c r="CL1986" i="5"/>
  <c r="CM1986" i="5"/>
  <c r="CN1986" i="5"/>
  <c r="CO1986" i="5"/>
  <c r="CP1986" i="5"/>
  <c r="CQ1986" i="5"/>
  <c r="CR1986" i="5"/>
  <c r="CS1986" i="5"/>
  <c r="CT1986" i="5"/>
  <c r="CU1986" i="5"/>
  <c r="CV1986" i="5"/>
  <c r="CW1986" i="5"/>
  <c r="CX1986" i="5"/>
  <c r="CY1986" i="5"/>
  <c r="CZ1986" i="5"/>
  <c r="DA1986" i="5"/>
  <c r="DB1986" i="5"/>
  <c r="DC1986" i="5"/>
  <c r="DD1986" i="5"/>
  <c r="CE1987" i="5"/>
  <c r="CF1987" i="5"/>
  <c r="CG1987" i="5"/>
  <c r="CH1987" i="5"/>
  <c r="CI1987" i="5"/>
  <c r="CJ1987" i="5"/>
  <c r="CK1987" i="5"/>
  <c r="CL1987" i="5"/>
  <c r="CM1987" i="5"/>
  <c r="CN1987" i="5"/>
  <c r="CO1987" i="5"/>
  <c r="CP1987" i="5"/>
  <c r="CQ1987" i="5"/>
  <c r="CR1987" i="5"/>
  <c r="CS1987" i="5"/>
  <c r="CT1987" i="5"/>
  <c r="CU1987" i="5"/>
  <c r="CV1987" i="5"/>
  <c r="CW1987" i="5"/>
  <c r="CX1987" i="5"/>
  <c r="CY1987" i="5"/>
  <c r="CZ1987" i="5"/>
  <c r="DA1987" i="5"/>
  <c r="DB1987" i="5"/>
  <c r="DC1987" i="5"/>
  <c r="DD1987" i="5"/>
  <c r="CE1988" i="5"/>
  <c r="CF1988" i="5"/>
  <c r="CG1988" i="5"/>
  <c r="CH1988" i="5"/>
  <c r="CI1988" i="5"/>
  <c r="CJ1988" i="5"/>
  <c r="CK1988" i="5"/>
  <c r="CL1988" i="5"/>
  <c r="CM1988" i="5"/>
  <c r="CN1988" i="5"/>
  <c r="CO1988" i="5"/>
  <c r="CP1988" i="5"/>
  <c r="CQ1988" i="5"/>
  <c r="CR1988" i="5"/>
  <c r="CS1988" i="5"/>
  <c r="CT1988" i="5"/>
  <c r="CU1988" i="5"/>
  <c r="CV1988" i="5"/>
  <c r="CW1988" i="5"/>
  <c r="CX1988" i="5"/>
  <c r="CY1988" i="5"/>
  <c r="CZ1988" i="5"/>
  <c r="DA1988" i="5"/>
  <c r="DB1988" i="5"/>
  <c r="DC1988" i="5"/>
  <c r="DD1988" i="5"/>
  <c r="CE1996" i="5"/>
  <c r="CF1996" i="5"/>
  <c r="CG1996" i="5"/>
  <c r="CH1996" i="5"/>
  <c r="CI1996" i="5"/>
  <c r="CJ1996" i="5"/>
  <c r="CK1996" i="5"/>
  <c r="CL1996" i="5"/>
  <c r="CM1996" i="5"/>
  <c r="CN1996" i="5"/>
  <c r="CO1996" i="5"/>
  <c r="CP1996" i="5"/>
  <c r="CQ1996" i="5"/>
  <c r="CR1996" i="5"/>
  <c r="CS1996" i="5"/>
  <c r="CT1996" i="5"/>
  <c r="CU1996" i="5"/>
  <c r="CV1996" i="5"/>
  <c r="CW1996" i="5"/>
  <c r="CX1996" i="5"/>
  <c r="CY1996" i="5"/>
  <c r="CZ1996" i="5"/>
  <c r="DA1996" i="5"/>
  <c r="DB1996" i="5"/>
  <c r="DC1996" i="5"/>
  <c r="DD1996" i="5"/>
  <c r="CE1997" i="5"/>
  <c r="CF1997" i="5"/>
  <c r="CG1997" i="5"/>
  <c r="CH1997" i="5"/>
  <c r="CI1997" i="5"/>
  <c r="CJ1997" i="5"/>
  <c r="CK1997" i="5"/>
  <c r="CL1997" i="5"/>
  <c r="CM1997" i="5"/>
  <c r="CN1997" i="5"/>
  <c r="CO1997" i="5"/>
  <c r="CP1997" i="5"/>
  <c r="CQ1997" i="5"/>
  <c r="CR1997" i="5"/>
  <c r="CS1997" i="5"/>
  <c r="CT1997" i="5"/>
  <c r="CU1997" i="5"/>
  <c r="CV1997" i="5"/>
  <c r="CW1997" i="5"/>
  <c r="CX1997" i="5"/>
  <c r="CY1997" i="5"/>
  <c r="CZ1997" i="5"/>
  <c r="DA1997" i="5"/>
  <c r="DB1997" i="5"/>
  <c r="DC1997" i="5"/>
  <c r="DD1997" i="5"/>
  <c r="CE1998" i="5"/>
  <c r="CF1998" i="5"/>
  <c r="CG1998" i="5"/>
  <c r="CH1998" i="5"/>
  <c r="CI1998" i="5"/>
  <c r="CJ1998" i="5"/>
  <c r="CK1998" i="5"/>
  <c r="CL1998" i="5"/>
  <c r="CM1998" i="5"/>
  <c r="CN1998" i="5"/>
  <c r="CO1998" i="5"/>
  <c r="CP1998" i="5"/>
  <c r="CQ1998" i="5"/>
  <c r="CR1998" i="5"/>
  <c r="CS1998" i="5"/>
  <c r="CT1998" i="5"/>
  <c r="CU1998" i="5"/>
  <c r="CV1998" i="5"/>
  <c r="CW1998" i="5"/>
  <c r="CX1998" i="5"/>
  <c r="CY1998" i="5"/>
  <c r="CZ1998" i="5"/>
  <c r="DA1998" i="5"/>
  <c r="DB1998" i="5"/>
  <c r="DC1998" i="5"/>
  <c r="DD1998" i="5"/>
  <c r="CE1999" i="5"/>
  <c r="CF1999" i="5"/>
  <c r="CG1999" i="5"/>
  <c r="CH1999" i="5"/>
  <c r="CI1999" i="5"/>
  <c r="CJ1999" i="5"/>
  <c r="CK1999" i="5"/>
  <c r="CL1999" i="5"/>
  <c r="CM1999" i="5"/>
  <c r="CN1999" i="5"/>
  <c r="CO1999" i="5"/>
  <c r="CP1999" i="5"/>
  <c r="CQ1999" i="5"/>
  <c r="CR1999" i="5"/>
  <c r="CS1999" i="5"/>
  <c r="CT1999" i="5"/>
  <c r="CU1999" i="5"/>
  <c r="CV1999" i="5"/>
  <c r="CW1999" i="5"/>
  <c r="CX1999" i="5"/>
  <c r="CY1999" i="5"/>
  <c r="CZ1999" i="5"/>
  <c r="DA1999" i="5"/>
  <c r="DB1999" i="5"/>
  <c r="DC1999" i="5"/>
  <c r="DD1999" i="5"/>
  <c r="DE1997" i="5"/>
  <c r="DE1996" i="5"/>
  <c r="DE1986" i="5"/>
  <c r="DE1985" i="5"/>
  <c r="DE1978" i="5"/>
  <c r="DE1977" i="5"/>
  <c r="DE1968" i="5"/>
  <c r="DE1967" i="5"/>
  <c r="DE1959" i="5"/>
  <c r="DE1958" i="5"/>
  <c r="DE1950" i="5"/>
  <c r="DE1949" i="5"/>
  <c r="DE1939" i="5"/>
  <c r="DE1938" i="5"/>
  <c r="DE1933" i="5"/>
  <c r="DE1932" i="5"/>
  <c r="DE1924" i="5"/>
  <c r="DE1923" i="5"/>
  <c r="DE1917" i="5"/>
  <c r="DE1916" i="5"/>
  <c r="DE1908" i="5"/>
  <c r="DE1907" i="5"/>
  <c r="DE1901" i="5"/>
  <c r="DE1900" i="5"/>
  <c r="DE1883" i="5"/>
  <c r="DE1882" i="5"/>
  <c r="DE1876" i="5"/>
  <c r="DE1875" i="5"/>
  <c r="DE1874" i="5"/>
  <c r="DE1877" i="5" s="1"/>
  <c r="DE1865" i="5"/>
  <c r="DE1864" i="5"/>
  <c r="CN1709" i="5"/>
  <c r="CO1709" i="5"/>
  <c r="CP1709" i="5"/>
  <c r="CQ1709" i="5"/>
  <c r="CR1709" i="5"/>
  <c r="CS1709" i="5"/>
  <c r="CT1709" i="5"/>
  <c r="CU1709" i="5"/>
  <c r="CV1709" i="5"/>
  <c r="CW1709" i="5"/>
  <c r="CX1709" i="5"/>
  <c r="CY1709" i="5"/>
  <c r="CZ1709" i="5"/>
  <c r="DA1709" i="5"/>
  <c r="DB1709" i="5"/>
  <c r="DC1709" i="5"/>
  <c r="DD1709" i="5"/>
  <c r="CN1710" i="5"/>
  <c r="CO1710" i="5"/>
  <c r="CP1710" i="5"/>
  <c r="CP1712" i="5" s="1"/>
  <c r="CQ1710" i="5"/>
  <c r="CR1710" i="5"/>
  <c r="CR1712" i="5" s="1"/>
  <c r="CS1710" i="5"/>
  <c r="CT1710" i="5"/>
  <c r="CT1712" i="5" s="1"/>
  <c r="CU1710" i="5"/>
  <c r="CV1710" i="5"/>
  <c r="CV1712" i="5" s="1"/>
  <c r="CW1710" i="5"/>
  <c r="CX1710" i="5"/>
  <c r="CX1712" i="5" s="1"/>
  <c r="CY1710" i="5"/>
  <c r="CZ1710" i="5"/>
  <c r="CZ1712" i="5" s="1"/>
  <c r="DA1710" i="5"/>
  <c r="DB1710" i="5"/>
  <c r="DB1712" i="5" s="1"/>
  <c r="DC1710" i="5"/>
  <c r="DD1710" i="5"/>
  <c r="CN1711" i="5"/>
  <c r="CO1711" i="5"/>
  <c r="CP1711" i="5"/>
  <c r="CQ1711" i="5"/>
  <c r="CR1711" i="5"/>
  <c r="CS1711" i="5"/>
  <c r="CT1711" i="5"/>
  <c r="CU1711" i="5"/>
  <c r="CV1711" i="5"/>
  <c r="CW1711" i="5"/>
  <c r="CX1711" i="5"/>
  <c r="CY1711" i="5"/>
  <c r="CZ1711" i="5"/>
  <c r="DA1711" i="5"/>
  <c r="DB1711" i="5"/>
  <c r="DC1711" i="5"/>
  <c r="DD1711" i="5"/>
  <c r="CN1712" i="5"/>
  <c r="DD1712" i="5"/>
  <c r="CN1719" i="5"/>
  <c r="CO1719" i="5"/>
  <c r="CP1719" i="5"/>
  <c r="CQ1719" i="5"/>
  <c r="CR1719" i="5"/>
  <c r="CS1719" i="5"/>
  <c r="CT1719" i="5"/>
  <c r="CU1719" i="5"/>
  <c r="CV1719" i="5"/>
  <c r="CW1719" i="5"/>
  <c r="CX1719" i="5"/>
  <c r="CY1719" i="5"/>
  <c r="CZ1719" i="5"/>
  <c r="DA1719" i="5"/>
  <c r="DB1719" i="5"/>
  <c r="DC1719" i="5"/>
  <c r="DD1719" i="5"/>
  <c r="CN1720" i="5"/>
  <c r="CO1720" i="5"/>
  <c r="CP1720" i="5"/>
  <c r="CP1722" i="5" s="1"/>
  <c r="CQ1720" i="5"/>
  <c r="CR1720" i="5"/>
  <c r="CR1722" i="5" s="1"/>
  <c r="CS1720" i="5"/>
  <c r="CT1720" i="5"/>
  <c r="CT1722" i="5" s="1"/>
  <c r="CU1720" i="5"/>
  <c r="CV1720" i="5"/>
  <c r="CV1722" i="5" s="1"/>
  <c r="CW1720" i="5"/>
  <c r="CX1720" i="5"/>
  <c r="CX1722" i="5" s="1"/>
  <c r="CY1720" i="5"/>
  <c r="CZ1720" i="5"/>
  <c r="CZ1722" i="5" s="1"/>
  <c r="DA1720" i="5"/>
  <c r="DB1720" i="5"/>
  <c r="DB1722" i="5" s="1"/>
  <c r="DC1720" i="5"/>
  <c r="DD1720" i="5"/>
  <c r="DD1722" i="5" s="1"/>
  <c r="CN1721" i="5"/>
  <c r="CO1721" i="5"/>
  <c r="CP1721" i="5"/>
  <c r="CQ1721" i="5"/>
  <c r="CR1721" i="5"/>
  <c r="CS1721" i="5"/>
  <c r="CT1721" i="5"/>
  <c r="CU1721" i="5"/>
  <c r="CV1721" i="5"/>
  <c r="CW1721" i="5"/>
  <c r="CX1721" i="5"/>
  <c r="CY1721" i="5"/>
  <c r="CZ1721" i="5"/>
  <c r="DA1721" i="5"/>
  <c r="DB1721" i="5"/>
  <c r="DC1721" i="5"/>
  <c r="DD1721" i="5"/>
  <c r="CN1722" i="5"/>
  <c r="CN1727" i="5"/>
  <c r="CO1727" i="5"/>
  <c r="CP1727" i="5"/>
  <c r="CQ1727" i="5"/>
  <c r="CR1727" i="5"/>
  <c r="CS1727" i="5"/>
  <c r="CT1727" i="5"/>
  <c r="CU1727" i="5"/>
  <c r="CV1727" i="5"/>
  <c r="CW1727" i="5"/>
  <c r="CX1727" i="5"/>
  <c r="CY1727" i="5"/>
  <c r="CZ1727" i="5"/>
  <c r="DA1727" i="5"/>
  <c r="DB1727" i="5"/>
  <c r="DC1727" i="5"/>
  <c r="DD1727" i="5"/>
  <c r="CN1728" i="5"/>
  <c r="CO1728" i="5"/>
  <c r="CP1728" i="5"/>
  <c r="CP1730" i="5" s="1"/>
  <c r="CQ1728" i="5"/>
  <c r="CR1728" i="5"/>
  <c r="CR1730" i="5" s="1"/>
  <c r="CS1728" i="5"/>
  <c r="CT1728" i="5"/>
  <c r="CT1730" i="5" s="1"/>
  <c r="CU1728" i="5"/>
  <c r="CV1728" i="5"/>
  <c r="CV1730" i="5" s="1"/>
  <c r="CW1728" i="5"/>
  <c r="CX1728" i="5"/>
  <c r="CX1730" i="5" s="1"/>
  <c r="CY1728" i="5"/>
  <c r="CZ1728" i="5"/>
  <c r="CZ1730" i="5" s="1"/>
  <c r="DA1728" i="5"/>
  <c r="DB1728" i="5"/>
  <c r="DB1730" i="5" s="1"/>
  <c r="DC1728" i="5"/>
  <c r="DD1728" i="5"/>
  <c r="CN1729" i="5"/>
  <c r="CO1729" i="5"/>
  <c r="CP1729" i="5"/>
  <c r="CQ1729" i="5"/>
  <c r="CR1729" i="5"/>
  <c r="CS1729" i="5"/>
  <c r="CT1729" i="5"/>
  <c r="CU1729" i="5"/>
  <c r="CV1729" i="5"/>
  <c r="CW1729" i="5"/>
  <c r="CX1729" i="5"/>
  <c r="CY1729" i="5"/>
  <c r="CZ1729" i="5"/>
  <c r="DA1729" i="5"/>
  <c r="DB1729" i="5"/>
  <c r="DC1729" i="5"/>
  <c r="DD1729" i="5"/>
  <c r="CN1730" i="5"/>
  <c r="DD1730" i="5"/>
  <c r="CN1745" i="5"/>
  <c r="CO1745" i="5"/>
  <c r="CP1745" i="5"/>
  <c r="CQ1745" i="5"/>
  <c r="CR1745" i="5"/>
  <c r="CS1745" i="5"/>
  <c r="CT1745" i="5"/>
  <c r="CU1745" i="5"/>
  <c r="CV1745" i="5"/>
  <c r="CW1745" i="5"/>
  <c r="CX1745" i="5"/>
  <c r="CY1745" i="5"/>
  <c r="CZ1745" i="5"/>
  <c r="DA1745" i="5"/>
  <c r="DB1745" i="5"/>
  <c r="DC1745" i="5"/>
  <c r="DD1745" i="5"/>
  <c r="CN1746" i="5"/>
  <c r="CO1746" i="5"/>
  <c r="CP1746" i="5"/>
  <c r="CP1748" i="5" s="1"/>
  <c r="CQ1746" i="5"/>
  <c r="CR1746" i="5"/>
  <c r="CR1748" i="5" s="1"/>
  <c r="CS1746" i="5"/>
  <c r="CT1746" i="5"/>
  <c r="CT1748" i="5" s="1"/>
  <c r="CU1746" i="5"/>
  <c r="CV1746" i="5"/>
  <c r="CV1748" i="5" s="1"/>
  <c r="CW1746" i="5"/>
  <c r="CX1746" i="5"/>
  <c r="CX1748" i="5" s="1"/>
  <c r="CY1746" i="5"/>
  <c r="CZ1746" i="5"/>
  <c r="CZ1748" i="5" s="1"/>
  <c r="DA1746" i="5"/>
  <c r="DB1746" i="5"/>
  <c r="DB1748" i="5" s="1"/>
  <c r="DC1746" i="5"/>
  <c r="DD1746" i="5"/>
  <c r="DD1748" i="5" s="1"/>
  <c r="CN1747" i="5"/>
  <c r="CO1747" i="5"/>
  <c r="CP1747" i="5"/>
  <c r="CQ1747" i="5"/>
  <c r="CR1747" i="5"/>
  <c r="CS1747" i="5"/>
  <c r="CT1747" i="5"/>
  <c r="CU1747" i="5"/>
  <c r="CV1747" i="5"/>
  <c r="CW1747" i="5"/>
  <c r="CX1747" i="5"/>
  <c r="CY1747" i="5"/>
  <c r="CZ1747" i="5"/>
  <c r="DA1747" i="5"/>
  <c r="DB1747" i="5"/>
  <c r="DC1747" i="5"/>
  <c r="DD1747" i="5"/>
  <c r="CN1748" i="5"/>
  <c r="CN1752" i="5"/>
  <c r="CO1752" i="5"/>
  <c r="CP1752" i="5"/>
  <c r="CQ1752" i="5"/>
  <c r="CR1752" i="5"/>
  <c r="CS1752" i="5"/>
  <c r="CT1752" i="5"/>
  <c r="CU1752" i="5"/>
  <c r="CV1752" i="5"/>
  <c r="CW1752" i="5"/>
  <c r="CX1752" i="5"/>
  <c r="CY1752" i="5"/>
  <c r="CZ1752" i="5"/>
  <c r="DA1752" i="5"/>
  <c r="DB1752" i="5"/>
  <c r="DC1752" i="5"/>
  <c r="DD1752" i="5"/>
  <c r="CN1753" i="5"/>
  <c r="CO1753" i="5"/>
  <c r="CP1753" i="5"/>
  <c r="CP1755" i="5" s="1"/>
  <c r="CQ1753" i="5"/>
  <c r="CR1753" i="5"/>
  <c r="CR1755" i="5" s="1"/>
  <c r="CS1753" i="5"/>
  <c r="CT1753" i="5"/>
  <c r="CT1755" i="5" s="1"/>
  <c r="CU1753" i="5"/>
  <c r="CV1753" i="5"/>
  <c r="CV1755" i="5" s="1"/>
  <c r="CW1753" i="5"/>
  <c r="CX1753" i="5"/>
  <c r="CX1755" i="5" s="1"/>
  <c r="CY1753" i="5"/>
  <c r="CZ1753" i="5"/>
  <c r="CZ1755" i="5" s="1"/>
  <c r="DA1753" i="5"/>
  <c r="DB1753" i="5"/>
  <c r="DB1755" i="5" s="1"/>
  <c r="DC1753" i="5"/>
  <c r="DD1753" i="5"/>
  <c r="CN1754" i="5"/>
  <c r="CO1754" i="5"/>
  <c r="CP1754" i="5"/>
  <c r="CQ1754" i="5"/>
  <c r="CR1754" i="5"/>
  <c r="CS1754" i="5"/>
  <c r="CT1754" i="5"/>
  <c r="CU1754" i="5"/>
  <c r="CV1754" i="5"/>
  <c r="CW1754" i="5"/>
  <c r="CX1754" i="5"/>
  <c r="CY1754" i="5"/>
  <c r="CZ1754" i="5"/>
  <c r="DA1754" i="5"/>
  <c r="DB1754" i="5"/>
  <c r="DC1754" i="5"/>
  <c r="DD1754" i="5"/>
  <c r="CN1755" i="5"/>
  <c r="DD1755" i="5"/>
  <c r="CN1761" i="5"/>
  <c r="CO1761" i="5"/>
  <c r="CP1761" i="5"/>
  <c r="CQ1761" i="5"/>
  <c r="CR1761" i="5"/>
  <c r="CS1761" i="5"/>
  <c r="CT1761" i="5"/>
  <c r="CU1761" i="5"/>
  <c r="CV1761" i="5"/>
  <c r="CW1761" i="5"/>
  <c r="CX1761" i="5"/>
  <c r="CY1761" i="5"/>
  <c r="CZ1761" i="5"/>
  <c r="DA1761" i="5"/>
  <c r="DB1761" i="5"/>
  <c r="DC1761" i="5"/>
  <c r="DD1761" i="5"/>
  <c r="CN1762" i="5"/>
  <c r="CO1762" i="5"/>
  <c r="CP1762" i="5"/>
  <c r="CP1764" i="5" s="1"/>
  <c r="CQ1762" i="5"/>
  <c r="CR1762" i="5"/>
  <c r="CR1764" i="5" s="1"/>
  <c r="CS1762" i="5"/>
  <c r="CT1762" i="5"/>
  <c r="CT1764" i="5" s="1"/>
  <c r="CU1762" i="5"/>
  <c r="CV1762" i="5"/>
  <c r="CV1764" i="5" s="1"/>
  <c r="CW1762" i="5"/>
  <c r="CX1762" i="5"/>
  <c r="CX1764" i="5" s="1"/>
  <c r="CY1762" i="5"/>
  <c r="CZ1762" i="5"/>
  <c r="CZ1764" i="5" s="1"/>
  <c r="DA1762" i="5"/>
  <c r="DB1762" i="5"/>
  <c r="DB1764" i="5" s="1"/>
  <c r="DC1762" i="5"/>
  <c r="DD1762" i="5"/>
  <c r="DD1764" i="5" s="1"/>
  <c r="CN1763" i="5"/>
  <c r="CO1763" i="5"/>
  <c r="CP1763" i="5"/>
  <c r="CQ1763" i="5"/>
  <c r="CR1763" i="5"/>
  <c r="CS1763" i="5"/>
  <c r="CT1763" i="5"/>
  <c r="CU1763" i="5"/>
  <c r="CV1763" i="5"/>
  <c r="CW1763" i="5"/>
  <c r="CX1763" i="5"/>
  <c r="CY1763" i="5"/>
  <c r="CZ1763" i="5"/>
  <c r="DA1763" i="5"/>
  <c r="DB1763" i="5"/>
  <c r="DC1763" i="5"/>
  <c r="DD1763" i="5"/>
  <c r="CN1764" i="5"/>
  <c r="CN1768" i="5"/>
  <c r="CO1768" i="5"/>
  <c r="CP1768" i="5"/>
  <c r="CQ1768" i="5"/>
  <c r="CR1768" i="5"/>
  <c r="CS1768" i="5"/>
  <c r="CT1768" i="5"/>
  <c r="CU1768" i="5"/>
  <c r="CV1768" i="5"/>
  <c r="CW1768" i="5"/>
  <c r="CX1768" i="5"/>
  <c r="CY1768" i="5"/>
  <c r="CZ1768" i="5"/>
  <c r="DA1768" i="5"/>
  <c r="DB1768" i="5"/>
  <c r="DC1768" i="5"/>
  <c r="DD1768" i="5"/>
  <c r="CN1769" i="5"/>
  <c r="CO1769" i="5"/>
  <c r="CP1769" i="5"/>
  <c r="CP1771" i="5" s="1"/>
  <c r="CQ1769" i="5"/>
  <c r="CR1769" i="5"/>
  <c r="CR1771" i="5" s="1"/>
  <c r="CS1769" i="5"/>
  <c r="CT1769" i="5"/>
  <c r="CT1771" i="5" s="1"/>
  <c r="CU1769" i="5"/>
  <c r="CV1769" i="5"/>
  <c r="CV1771" i="5" s="1"/>
  <c r="CW1769" i="5"/>
  <c r="CX1769" i="5"/>
  <c r="CX1771" i="5" s="1"/>
  <c r="CY1769" i="5"/>
  <c r="CZ1769" i="5"/>
  <c r="CZ1771" i="5" s="1"/>
  <c r="DA1769" i="5"/>
  <c r="DB1769" i="5"/>
  <c r="DB1771" i="5" s="1"/>
  <c r="DC1769" i="5"/>
  <c r="DD1769" i="5"/>
  <c r="CN1770" i="5"/>
  <c r="CO1770" i="5"/>
  <c r="CP1770" i="5"/>
  <c r="CQ1770" i="5"/>
  <c r="CR1770" i="5"/>
  <c r="CS1770" i="5"/>
  <c r="CT1770" i="5"/>
  <c r="CU1770" i="5"/>
  <c r="CV1770" i="5"/>
  <c r="CW1770" i="5"/>
  <c r="CX1770" i="5"/>
  <c r="CY1770" i="5"/>
  <c r="CZ1770" i="5"/>
  <c r="DA1770" i="5"/>
  <c r="DB1770" i="5"/>
  <c r="DC1770" i="5"/>
  <c r="DD1770" i="5"/>
  <c r="CN1771" i="5"/>
  <c r="DD1771" i="5"/>
  <c r="CN1777" i="5"/>
  <c r="CO1777" i="5"/>
  <c r="CP1777" i="5"/>
  <c r="CQ1777" i="5"/>
  <c r="CR1777" i="5"/>
  <c r="CS1777" i="5"/>
  <c r="CT1777" i="5"/>
  <c r="CU1777" i="5"/>
  <c r="CV1777" i="5"/>
  <c r="CW1777" i="5"/>
  <c r="CX1777" i="5"/>
  <c r="CY1777" i="5"/>
  <c r="CZ1777" i="5"/>
  <c r="DA1777" i="5"/>
  <c r="DB1777" i="5"/>
  <c r="DC1777" i="5"/>
  <c r="DD1777" i="5"/>
  <c r="CN1778" i="5"/>
  <c r="CO1778" i="5"/>
  <c r="CP1778" i="5"/>
  <c r="CP1780" i="5" s="1"/>
  <c r="CQ1778" i="5"/>
  <c r="CR1778" i="5"/>
  <c r="CR1780" i="5" s="1"/>
  <c r="CS1778" i="5"/>
  <c r="CT1778" i="5"/>
  <c r="CT1780" i="5" s="1"/>
  <c r="CU1778" i="5"/>
  <c r="CV1778" i="5"/>
  <c r="CV1780" i="5" s="1"/>
  <c r="CW1778" i="5"/>
  <c r="CX1778" i="5"/>
  <c r="CX1780" i="5" s="1"/>
  <c r="CY1778" i="5"/>
  <c r="CZ1778" i="5"/>
  <c r="CZ1780" i="5" s="1"/>
  <c r="DA1778" i="5"/>
  <c r="DB1778" i="5"/>
  <c r="DB1780" i="5" s="1"/>
  <c r="DC1778" i="5"/>
  <c r="DD1778" i="5"/>
  <c r="DD1780" i="5" s="1"/>
  <c r="CN1779" i="5"/>
  <c r="CO1779" i="5"/>
  <c r="CP1779" i="5"/>
  <c r="CQ1779" i="5"/>
  <c r="CR1779" i="5"/>
  <c r="CS1779" i="5"/>
  <c r="CT1779" i="5"/>
  <c r="CU1779" i="5"/>
  <c r="CV1779" i="5"/>
  <c r="CW1779" i="5"/>
  <c r="CX1779" i="5"/>
  <c r="CY1779" i="5"/>
  <c r="CZ1779" i="5"/>
  <c r="DA1779" i="5"/>
  <c r="DB1779" i="5"/>
  <c r="DC1779" i="5"/>
  <c r="DD1779" i="5"/>
  <c r="CN1780" i="5"/>
  <c r="CN1783" i="5"/>
  <c r="CO1783" i="5"/>
  <c r="CP1783" i="5"/>
  <c r="CQ1783" i="5"/>
  <c r="CR1783" i="5"/>
  <c r="CS1783" i="5"/>
  <c r="CT1783" i="5"/>
  <c r="CU1783" i="5"/>
  <c r="CV1783" i="5"/>
  <c r="CW1783" i="5"/>
  <c r="CX1783" i="5"/>
  <c r="CY1783" i="5"/>
  <c r="CZ1783" i="5"/>
  <c r="DA1783" i="5"/>
  <c r="DB1783" i="5"/>
  <c r="DC1783" i="5"/>
  <c r="DD1783" i="5"/>
  <c r="CN1784" i="5"/>
  <c r="CO1784" i="5"/>
  <c r="CP1784" i="5"/>
  <c r="CP1786" i="5" s="1"/>
  <c r="CQ1784" i="5"/>
  <c r="CR1784" i="5"/>
  <c r="CR1786" i="5" s="1"/>
  <c r="CS1784" i="5"/>
  <c r="CT1784" i="5"/>
  <c r="CT1786" i="5" s="1"/>
  <c r="CU1784" i="5"/>
  <c r="CV1784" i="5"/>
  <c r="CV1786" i="5" s="1"/>
  <c r="CW1784" i="5"/>
  <c r="CX1784" i="5"/>
  <c r="CX1786" i="5" s="1"/>
  <c r="CY1784" i="5"/>
  <c r="CZ1784" i="5"/>
  <c r="CZ1786" i="5" s="1"/>
  <c r="DA1784" i="5"/>
  <c r="DB1784" i="5"/>
  <c r="DB1786" i="5" s="1"/>
  <c r="DC1784" i="5"/>
  <c r="DD1784" i="5"/>
  <c r="CN1785" i="5"/>
  <c r="CO1785" i="5"/>
  <c r="CP1785" i="5"/>
  <c r="CQ1785" i="5"/>
  <c r="CR1785" i="5"/>
  <c r="CS1785" i="5"/>
  <c r="CT1785" i="5"/>
  <c r="CU1785" i="5"/>
  <c r="CV1785" i="5"/>
  <c r="CW1785" i="5"/>
  <c r="CX1785" i="5"/>
  <c r="CY1785" i="5"/>
  <c r="CZ1785" i="5"/>
  <c r="DA1785" i="5"/>
  <c r="DB1785" i="5"/>
  <c r="DC1785" i="5"/>
  <c r="DD1785" i="5"/>
  <c r="CN1786" i="5"/>
  <c r="DD1786" i="5"/>
  <c r="CN1794" i="5"/>
  <c r="CO1794" i="5"/>
  <c r="CP1794" i="5"/>
  <c r="CQ1794" i="5"/>
  <c r="CR1794" i="5"/>
  <c r="CS1794" i="5"/>
  <c r="CT1794" i="5"/>
  <c r="CU1794" i="5"/>
  <c r="CV1794" i="5"/>
  <c r="CW1794" i="5"/>
  <c r="CX1794" i="5"/>
  <c r="CY1794" i="5"/>
  <c r="CZ1794" i="5"/>
  <c r="DA1794" i="5"/>
  <c r="DB1794" i="5"/>
  <c r="DC1794" i="5"/>
  <c r="DD1794" i="5"/>
  <c r="CN1795" i="5"/>
  <c r="CO1795" i="5"/>
  <c r="CP1795" i="5"/>
  <c r="CP1797" i="5" s="1"/>
  <c r="CQ1795" i="5"/>
  <c r="CR1795" i="5"/>
  <c r="CR1797" i="5" s="1"/>
  <c r="CS1795" i="5"/>
  <c r="CT1795" i="5"/>
  <c r="CT1797" i="5" s="1"/>
  <c r="CU1795" i="5"/>
  <c r="CV1795" i="5"/>
  <c r="CV1797" i="5" s="1"/>
  <c r="CW1795" i="5"/>
  <c r="CX1795" i="5"/>
  <c r="CX1797" i="5" s="1"/>
  <c r="CY1795" i="5"/>
  <c r="CZ1795" i="5"/>
  <c r="CZ1797" i="5" s="1"/>
  <c r="DA1795" i="5"/>
  <c r="DB1795" i="5"/>
  <c r="DB1797" i="5" s="1"/>
  <c r="DC1795" i="5"/>
  <c r="DD1795" i="5"/>
  <c r="DD1797" i="5" s="1"/>
  <c r="CN1796" i="5"/>
  <c r="CO1796" i="5"/>
  <c r="CP1796" i="5"/>
  <c r="CQ1796" i="5"/>
  <c r="CR1796" i="5"/>
  <c r="CS1796" i="5"/>
  <c r="CT1796" i="5"/>
  <c r="CU1796" i="5"/>
  <c r="CV1796" i="5"/>
  <c r="CW1796" i="5"/>
  <c r="CX1796" i="5"/>
  <c r="CY1796" i="5"/>
  <c r="CZ1796" i="5"/>
  <c r="DA1796" i="5"/>
  <c r="DB1796" i="5"/>
  <c r="DC1796" i="5"/>
  <c r="DD1796" i="5"/>
  <c r="CN1797" i="5"/>
  <c r="CN1803" i="5"/>
  <c r="CO1803" i="5"/>
  <c r="CP1803" i="5"/>
  <c r="CQ1803" i="5"/>
  <c r="CR1803" i="5"/>
  <c r="CS1803" i="5"/>
  <c r="CT1803" i="5"/>
  <c r="CU1803" i="5"/>
  <c r="CV1803" i="5"/>
  <c r="CW1803" i="5"/>
  <c r="CX1803" i="5"/>
  <c r="CY1803" i="5"/>
  <c r="CZ1803" i="5"/>
  <c r="DA1803" i="5"/>
  <c r="DB1803" i="5"/>
  <c r="DC1803" i="5"/>
  <c r="DD1803" i="5"/>
  <c r="CN1804" i="5"/>
  <c r="CO1804" i="5"/>
  <c r="CP1804" i="5"/>
  <c r="CP1806" i="5" s="1"/>
  <c r="CQ1804" i="5"/>
  <c r="CR1804" i="5"/>
  <c r="CR1806" i="5" s="1"/>
  <c r="CS1804" i="5"/>
  <c r="CT1804" i="5"/>
  <c r="CT1806" i="5" s="1"/>
  <c r="CU1804" i="5"/>
  <c r="CV1804" i="5"/>
  <c r="CV1806" i="5" s="1"/>
  <c r="CW1804" i="5"/>
  <c r="CX1804" i="5"/>
  <c r="CX1806" i="5" s="1"/>
  <c r="CY1804" i="5"/>
  <c r="CZ1804" i="5"/>
  <c r="CZ1806" i="5" s="1"/>
  <c r="DA1804" i="5"/>
  <c r="DB1804" i="5"/>
  <c r="DB1806" i="5" s="1"/>
  <c r="DC1804" i="5"/>
  <c r="DD1804" i="5"/>
  <c r="DD1806" i="5" s="1"/>
  <c r="CN1805" i="5"/>
  <c r="CO1805" i="5"/>
  <c r="CP1805" i="5"/>
  <c r="CQ1805" i="5"/>
  <c r="CR1805" i="5"/>
  <c r="CS1805" i="5"/>
  <c r="CT1805" i="5"/>
  <c r="CU1805" i="5"/>
  <c r="CV1805" i="5"/>
  <c r="CW1805" i="5"/>
  <c r="CX1805" i="5"/>
  <c r="CY1805" i="5"/>
  <c r="CZ1805" i="5"/>
  <c r="DA1805" i="5"/>
  <c r="DB1805" i="5"/>
  <c r="DC1805" i="5"/>
  <c r="DD1805" i="5"/>
  <c r="CN1806" i="5"/>
  <c r="DA1806" i="5"/>
  <c r="CN1812" i="5"/>
  <c r="CO1812" i="5"/>
  <c r="CP1812" i="5"/>
  <c r="CQ1812" i="5"/>
  <c r="CR1812" i="5"/>
  <c r="CS1812" i="5"/>
  <c r="CT1812" i="5"/>
  <c r="CU1812" i="5"/>
  <c r="CV1812" i="5"/>
  <c r="CW1812" i="5"/>
  <c r="CX1812" i="5"/>
  <c r="CY1812" i="5"/>
  <c r="CY1815" i="5" s="1"/>
  <c r="CZ1812" i="5"/>
  <c r="DA1812" i="5"/>
  <c r="DB1812" i="5"/>
  <c r="DC1812" i="5"/>
  <c r="DD1812" i="5"/>
  <c r="CN1813" i="5"/>
  <c r="CO1813" i="5"/>
  <c r="CP1813" i="5"/>
  <c r="CQ1813" i="5"/>
  <c r="CR1813" i="5"/>
  <c r="CS1813" i="5"/>
  <c r="CT1813" i="5"/>
  <c r="CU1813" i="5"/>
  <c r="CV1813" i="5"/>
  <c r="CW1813" i="5"/>
  <c r="CX1813" i="5"/>
  <c r="CY1813" i="5"/>
  <c r="CZ1813" i="5"/>
  <c r="DA1813" i="5"/>
  <c r="DB1813" i="5"/>
  <c r="DC1813" i="5"/>
  <c r="DD1813" i="5"/>
  <c r="CN1814" i="5"/>
  <c r="CO1814" i="5"/>
  <c r="CP1814" i="5"/>
  <c r="CQ1814" i="5"/>
  <c r="CR1814" i="5"/>
  <c r="CS1814" i="5"/>
  <c r="CT1814" i="5"/>
  <c r="CU1814" i="5"/>
  <c r="CV1814" i="5"/>
  <c r="CW1814" i="5"/>
  <c r="CX1814" i="5"/>
  <c r="CY1814" i="5"/>
  <c r="CZ1814" i="5"/>
  <c r="DA1814" i="5"/>
  <c r="DB1814" i="5"/>
  <c r="DC1814" i="5"/>
  <c r="DD1814" i="5"/>
  <c r="CQ1815" i="5"/>
  <c r="CN1822" i="5"/>
  <c r="CO1822" i="5"/>
  <c r="CP1822" i="5"/>
  <c r="CQ1822" i="5"/>
  <c r="CR1822" i="5"/>
  <c r="CS1822" i="5"/>
  <c r="CT1822" i="5"/>
  <c r="CU1822" i="5"/>
  <c r="CV1822" i="5"/>
  <c r="CW1822" i="5"/>
  <c r="CX1822" i="5"/>
  <c r="CY1822" i="5"/>
  <c r="CZ1822" i="5"/>
  <c r="DA1822" i="5"/>
  <c r="DB1822" i="5"/>
  <c r="DC1822" i="5"/>
  <c r="DD1822" i="5"/>
  <c r="CN1823" i="5"/>
  <c r="CO1823" i="5"/>
  <c r="CO1825" i="5" s="1"/>
  <c r="CP1823" i="5"/>
  <c r="CQ1823" i="5"/>
  <c r="CR1823" i="5"/>
  <c r="CS1823" i="5"/>
  <c r="CS1825" i="5" s="1"/>
  <c r="CT1823" i="5"/>
  <c r="CU1823" i="5"/>
  <c r="CV1823" i="5"/>
  <c r="CW1823" i="5"/>
  <c r="CW1825" i="5" s="1"/>
  <c r="CX1823" i="5"/>
  <c r="CY1823" i="5"/>
  <c r="CZ1823" i="5"/>
  <c r="DA1823" i="5"/>
  <c r="DB1823" i="5"/>
  <c r="DC1823" i="5"/>
  <c r="DD1823" i="5"/>
  <c r="CN1824" i="5"/>
  <c r="CO1824" i="5"/>
  <c r="CP1824" i="5"/>
  <c r="CQ1824" i="5"/>
  <c r="CR1824" i="5"/>
  <c r="CS1824" i="5"/>
  <c r="CT1824" i="5"/>
  <c r="CU1824" i="5"/>
  <c r="CV1824" i="5"/>
  <c r="CW1824" i="5"/>
  <c r="CX1824" i="5"/>
  <c r="CY1824" i="5"/>
  <c r="CZ1824" i="5"/>
  <c r="DA1824" i="5"/>
  <c r="DB1824" i="5"/>
  <c r="DC1824" i="5"/>
  <c r="DD1824" i="5"/>
  <c r="DA1825" i="5"/>
  <c r="CN1830" i="5"/>
  <c r="CO1830" i="5"/>
  <c r="CP1830" i="5"/>
  <c r="CQ1830" i="5"/>
  <c r="CR1830" i="5"/>
  <c r="CS1830" i="5"/>
  <c r="CT1830" i="5"/>
  <c r="CU1830" i="5"/>
  <c r="CV1830" i="5"/>
  <c r="CW1830" i="5"/>
  <c r="CX1830" i="5"/>
  <c r="CY1830" i="5"/>
  <c r="CY1833" i="5" s="1"/>
  <c r="CZ1830" i="5"/>
  <c r="DA1830" i="5"/>
  <c r="DB1830" i="5"/>
  <c r="DC1830" i="5"/>
  <c r="DD1830" i="5"/>
  <c r="CN1831" i="5"/>
  <c r="CO1831" i="5"/>
  <c r="CP1831" i="5"/>
  <c r="CQ1831" i="5"/>
  <c r="CR1831" i="5"/>
  <c r="CS1831" i="5"/>
  <c r="CT1831" i="5"/>
  <c r="CU1831" i="5"/>
  <c r="CV1831" i="5"/>
  <c r="CW1831" i="5"/>
  <c r="CX1831" i="5"/>
  <c r="CY1831" i="5"/>
  <c r="CZ1831" i="5"/>
  <c r="DA1831" i="5"/>
  <c r="DB1831" i="5"/>
  <c r="DC1831" i="5"/>
  <c r="DD1831" i="5"/>
  <c r="CN1832" i="5"/>
  <c r="CO1832" i="5"/>
  <c r="CP1832" i="5"/>
  <c r="CQ1832" i="5"/>
  <c r="CR1832" i="5"/>
  <c r="CS1832" i="5"/>
  <c r="CT1832" i="5"/>
  <c r="CU1832" i="5"/>
  <c r="CV1832" i="5"/>
  <c r="CW1832" i="5"/>
  <c r="CX1832" i="5"/>
  <c r="CY1832" i="5"/>
  <c r="CZ1832" i="5"/>
  <c r="DA1832" i="5"/>
  <c r="DB1832" i="5"/>
  <c r="DC1832" i="5"/>
  <c r="DD1832" i="5"/>
  <c r="CQ1833" i="5"/>
  <c r="CN1841" i="5"/>
  <c r="CO1841" i="5"/>
  <c r="CP1841" i="5"/>
  <c r="CQ1841" i="5"/>
  <c r="CR1841" i="5"/>
  <c r="CS1841" i="5"/>
  <c r="CT1841" i="5"/>
  <c r="CU1841" i="5"/>
  <c r="CV1841" i="5"/>
  <c r="CW1841" i="5"/>
  <c r="CX1841" i="5"/>
  <c r="CY1841" i="5"/>
  <c r="CZ1841" i="5"/>
  <c r="DA1841" i="5"/>
  <c r="DB1841" i="5"/>
  <c r="DC1841" i="5"/>
  <c r="DD1841" i="5"/>
  <c r="CN1842" i="5"/>
  <c r="CO1842" i="5"/>
  <c r="CO1844" i="5" s="1"/>
  <c r="CP1842" i="5"/>
  <c r="CQ1842" i="5"/>
  <c r="CR1842" i="5"/>
  <c r="CS1842" i="5"/>
  <c r="CS1844" i="5" s="1"/>
  <c r="CT1842" i="5"/>
  <c r="CU1842" i="5"/>
  <c r="CV1842" i="5"/>
  <c r="CW1842" i="5"/>
  <c r="CW1844" i="5" s="1"/>
  <c r="CX1842" i="5"/>
  <c r="CY1842" i="5"/>
  <c r="CZ1842" i="5"/>
  <c r="DA1842" i="5"/>
  <c r="DB1842" i="5"/>
  <c r="DC1842" i="5"/>
  <c r="DD1842" i="5"/>
  <c r="CN1843" i="5"/>
  <c r="CO1843" i="5"/>
  <c r="CP1843" i="5"/>
  <c r="CQ1843" i="5"/>
  <c r="CR1843" i="5"/>
  <c r="CS1843" i="5"/>
  <c r="CT1843" i="5"/>
  <c r="CU1843" i="5"/>
  <c r="CV1843" i="5"/>
  <c r="CW1843" i="5"/>
  <c r="CX1843" i="5"/>
  <c r="CY1843" i="5"/>
  <c r="CZ1843" i="5"/>
  <c r="DA1843" i="5"/>
  <c r="DB1843" i="5"/>
  <c r="DC1843" i="5"/>
  <c r="DD1843" i="5"/>
  <c r="DA1844" i="5"/>
  <c r="DE1842" i="5"/>
  <c r="DE1841" i="5"/>
  <c r="DE1831" i="5"/>
  <c r="DE1830" i="5"/>
  <c r="DE1823" i="5"/>
  <c r="DE1822" i="5"/>
  <c r="DE1813" i="5"/>
  <c r="DE1812" i="5"/>
  <c r="DE1804" i="5"/>
  <c r="DE1803" i="5"/>
  <c r="DE1795" i="5"/>
  <c r="DE1794" i="5"/>
  <c r="DE1784" i="5"/>
  <c r="DE1783" i="5"/>
  <c r="DE1778" i="5"/>
  <c r="DE1777" i="5"/>
  <c r="DE1769" i="5"/>
  <c r="DE1768" i="5"/>
  <c r="DE1762" i="5"/>
  <c r="DE1761" i="5"/>
  <c r="DE1753" i="5"/>
  <c r="DE1752" i="5"/>
  <c r="DE1746" i="5"/>
  <c r="DE1745" i="5"/>
  <c r="DE1728" i="5"/>
  <c r="DE1727" i="5"/>
  <c r="DE1721" i="5"/>
  <c r="DE1720" i="5"/>
  <c r="DE1719" i="5"/>
  <c r="DE1710" i="5"/>
  <c r="DE1709" i="5"/>
  <c r="CT1387" i="5"/>
  <c r="CU1387" i="5"/>
  <c r="CV1387" i="5"/>
  <c r="CW1387" i="5"/>
  <c r="CX1387" i="5"/>
  <c r="CX1390" i="5" s="1"/>
  <c r="CY1387" i="5"/>
  <c r="CZ1387" i="5"/>
  <c r="DA1387" i="5"/>
  <c r="DB1387" i="5"/>
  <c r="DC1387" i="5"/>
  <c r="DD1387" i="5"/>
  <c r="CT1388" i="5"/>
  <c r="CU1388" i="5"/>
  <c r="CV1388" i="5"/>
  <c r="CW1388" i="5"/>
  <c r="CX1388" i="5"/>
  <c r="CY1388" i="5"/>
  <c r="CZ1388" i="5"/>
  <c r="DA1388" i="5"/>
  <c r="DB1388" i="5"/>
  <c r="DC1388" i="5"/>
  <c r="DD1388" i="5"/>
  <c r="CT1389" i="5"/>
  <c r="CU1389" i="5"/>
  <c r="CV1389" i="5"/>
  <c r="CW1389" i="5"/>
  <c r="CX1389" i="5"/>
  <c r="CY1389" i="5"/>
  <c r="CZ1389" i="5"/>
  <c r="DA1389" i="5"/>
  <c r="DB1389" i="5"/>
  <c r="DC1389" i="5"/>
  <c r="DD1389" i="5"/>
  <c r="CT1397" i="5"/>
  <c r="CU1397" i="5"/>
  <c r="CV1397" i="5"/>
  <c r="CW1397" i="5"/>
  <c r="CX1397" i="5"/>
  <c r="CY1397" i="5"/>
  <c r="CZ1397" i="5"/>
  <c r="CZ1400" i="5" s="1"/>
  <c r="DA1397" i="5"/>
  <c r="DB1397" i="5"/>
  <c r="DC1397" i="5"/>
  <c r="DD1397" i="5"/>
  <c r="CT1398" i="5"/>
  <c r="CU1398" i="5"/>
  <c r="CV1398" i="5"/>
  <c r="CW1398" i="5"/>
  <c r="CX1398" i="5"/>
  <c r="CY1398" i="5"/>
  <c r="CZ1398" i="5"/>
  <c r="DA1398" i="5"/>
  <c r="DB1398" i="5"/>
  <c r="DC1398" i="5"/>
  <c r="DD1398" i="5"/>
  <c r="CT1399" i="5"/>
  <c r="CU1399" i="5"/>
  <c r="CV1399" i="5"/>
  <c r="CW1399" i="5"/>
  <c r="CX1399" i="5"/>
  <c r="CY1399" i="5"/>
  <c r="CZ1399" i="5"/>
  <c r="DA1399" i="5"/>
  <c r="DB1399" i="5"/>
  <c r="DC1399" i="5"/>
  <c r="DD1399" i="5"/>
  <c r="CT1405" i="5"/>
  <c r="CU1405" i="5"/>
  <c r="CV1405" i="5"/>
  <c r="CW1405" i="5"/>
  <c r="CX1405" i="5"/>
  <c r="CX1408" i="5" s="1"/>
  <c r="CY1405" i="5"/>
  <c r="CZ1405" i="5"/>
  <c r="DA1405" i="5"/>
  <c r="DB1405" i="5"/>
  <c r="DC1405" i="5"/>
  <c r="DD1405" i="5"/>
  <c r="CT1406" i="5"/>
  <c r="CU1406" i="5"/>
  <c r="CV1406" i="5"/>
  <c r="CW1406" i="5"/>
  <c r="CX1406" i="5"/>
  <c r="CY1406" i="5"/>
  <c r="CZ1406" i="5"/>
  <c r="DA1406" i="5"/>
  <c r="DB1406" i="5"/>
  <c r="DC1406" i="5"/>
  <c r="DD1406" i="5"/>
  <c r="CT1407" i="5"/>
  <c r="CU1407" i="5"/>
  <c r="CV1407" i="5"/>
  <c r="CW1407" i="5"/>
  <c r="CX1407" i="5"/>
  <c r="CY1407" i="5"/>
  <c r="CZ1407" i="5"/>
  <c r="DA1407" i="5"/>
  <c r="DB1407" i="5"/>
  <c r="DC1407" i="5"/>
  <c r="DD1407" i="5"/>
  <c r="CT1423" i="5"/>
  <c r="CU1423" i="5"/>
  <c r="CV1423" i="5"/>
  <c r="CW1423" i="5"/>
  <c r="CX1423" i="5"/>
  <c r="CY1423" i="5"/>
  <c r="CZ1423" i="5"/>
  <c r="CZ1426" i="5" s="1"/>
  <c r="DA1423" i="5"/>
  <c r="DB1423" i="5"/>
  <c r="DC1423" i="5"/>
  <c r="DD1423" i="5"/>
  <c r="CT1424" i="5"/>
  <c r="CU1424" i="5"/>
  <c r="CV1424" i="5"/>
  <c r="CW1424" i="5"/>
  <c r="CX1424" i="5"/>
  <c r="CY1424" i="5"/>
  <c r="CZ1424" i="5"/>
  <c r="DA1424" i="5"/>
  <c r="DB1424" i="5"/>
  <c r="DC1424" i="5"/>
  <c r="DD1424" i="5"/>
  <c r="CT1425" i="5"/>
  <c r="CU1425" i="5"/>
  <c r="CV1425" i="5"/>
  <c r="CW1425" i="5"/>
  <c r="CX1425" i="5"/>
  <c r="CY1425" i="5"/>
  <c r="CZ1425" i="5"/>
  <c r="DA1425" i="5"/>
  <c r="DB1425" i="5"/>
  <c r="DC1425" i="5"/>
  <c r="DD1425" i="5"/>
  <c r="CT1430" i="5"/>
  <c r="CU1430" i="5"/>
  <c r="CV1430" i="5"/>
  <c r="CW1430" i="5"/>
  <c r="CX1430" i="5"/>
  <c r="CX1433" i="5" s="1"/>
  <c r="CY1430" i="5"/>
  <c r="CZ1430" i="5"/>
  <c r="DA1430" i="5"/>
  <c r="DB1430" i="5"/>
  <c r="DC1430" i="5"/>
  <c r="DD1430" i="5"/>
  <c r="CT1431" i="5"/>
  <c r="CU1431" i="5"/>
  <c r="CV1431" i="5"/>
  <c r="CW1431" i="5"/>
  <c r="CX1431" i="5"/>
  <c r="CY1431" i="5"/>
  <c r="CZ1431" i="5"/>
  <c r="DA1431" i="5"/>
  <c r="DB1431" i="5"/>
  <c r="DC1431" i="5"/>
  <c r="DD1431" i="5"/>
  <c r="CT1432" i="5"/>
  <c r="CU1432" i="5"/>
  <c r="CV1432" i="5"/>
  <c r="CW1432" i="5"/>
  <c r="CX1432" i="5"/>
  <c r="CY1432" i="5"/>
  <c r="CZ1432" i="5"/>
  <c r="DA1432" i="5"/>
  <c r="DB1432" i="5"/>
  <c r="DC1432" i="5"/>
  <c r="DD1432" i="5"/>
  <c r="CT1439" i="5"/>
  <c r="CU1439" i="5"/>
  <c r="CV1439" i="5"/>
  <c r="CW1439" i="5"/>
  <c r="CX1439" i="5"/>
  <c r="CY1439" i="5"/>
  <c r="CZ1439" i="5"/>
  <c r="CZ1442" i="5" s="1"/>
  <c r="DA1439" i="5"/>
  <c r="DB1439" i="5"/>
  <c r="DC1439" i="5"/>
  <c r="DD1439" i="5"/>
  <c r="CT1440" i="5"/>
  <c r="CU1440" i="5"/>
  <c r="CV1440" i="5"/>
  <c r="CW1440" i="5"/>
  <c r="CX1440" i="5"/>
  <c r="CY1440" i="5"/>
  <c r="CZ1440" i="5"/>
  <c r="DA1440" i="5"/>
  <c r="DB1440" i="5"/>
  <c r="DC1440" i="5"/>
  <c r="DD1440" i="5"/>
  <c r="CT1441" i="5"/>
  <c r="CU1441" i="5"/>
  <c r="CV1441" i="5"/>
  <c r="CW1441" i="5"/>
  <c r="CX1441" i="5"/>
  <c r="CY1441" i="5"/>
  <c r="CZ1441" i="5"/>
  <c r="DA1441" i="5"/>
  <c r="DB1441" i="5"/>
  <c r="DC1441" i="5"/>
  <c r="DD1441" i="5"/>
  <c r="CT1446" i="5"/>
  <c r="CU1446" i="5"/>
  <c r="CV1446" i="5"/>
  <c r="CW1446" i="5"/>
  <c r="CX1446" i="5"/>
  <c r="CX1449" i="5" s="1"/>
  <c r="CY1446" i="5"/>
  <c r="CZ1446" i="5"/>
  <c r="DA1446" i="5"/>
  <c r="DB1446" i="5"/>
  <c r="DC1446" i="5"/>
  <c r="DD1446" i="5"/>
  <c r="CT1447" i="5"/>
  <c r="CU1447" i="5"/>
  <c r="CV1447" i="5"/>
  <c r="CW1447" i="5"/>
  <c r="CX1447" i="5"/>
  <c r="CY1447" i="5"/>
  <c r="CZ1447" i="5"/>
  <c r="DA1447" i="5"/>
  <c r="DB1447" i="5"/>
  <c r="DC1447" i="5"/>
  <c r="DD1447" i="5"/>
  <c r="CT1448" i="5"/>
  <c r="CU1448" i="5"/>
  <c r="CV1448" i="5"/>
  <c r="CW1448" i="5"/>
  <c r="CX1448" i="5"/>
  <c r="CY1448" i="5"/>
  <c r="CZ1448" i="5"/>
  <c r="DA1448" i="5"/>
  <c r="DB1448" i="5"/>
  <c r="DC1448" i="5"/>
  <c r="DD1448" i="5"/>
  <c r="CT1455" i="5"/>
  <c r="CU1455" i="5"/>
  <c r="CV1455" i="5"/>
  <c r="CW1455" i="5"/>
  <c r="CX1455" i="5"/>
  <c r="CY1455" i="5"/>
  <c r="CZ1455" i="5"/>
  <c r="CZ1458" i="5" s="1"/>
  <c r="DA1455" i="5"/>
  <c r="DB1455" i="5"/>
  <c r="DC1455" i="5"/>
  <c r="DD1455" i="5"/>
  <c r="CT1456" i="5"/>
  <c r="CU1456" i="5"/>
  <c r="CV1456" i="5"/>
  <c r="CW1456" i="5"/>
  <c r="CX1456" i="5"/>
  <c r="CY1456" i="5"/>
  <c r="CZ1456" i="5"/>
  <c r="DA1456" i="5"/>
  <c r="DB1456" i="5"/>
  <c r="DC1456" i="5"/>
  <c r="DD1456" i="5"/>
  <c r="CT1457" i="5"/>
  <c r="CU1457" i="5"/>
  <c r="CV1457" i="5"/>
  <c r="CW1457" i="5"/>
  <c r="CX1457" i="5"/>
  <c r="CY1457" i="5"/>
  <c r="CZ1457" i="5"/>
  <c r="DA1457" i="5"/>
  <c r="DB1457" i="5"/>
  <c r="DC1457" i="5"/>
  <c r="DD1457" i="5"/>
  <c r="CT1461" i="5"/>
  <c r="CU1461" i="5"/>
  <c r="CV1461" i="5"/>
  <c r="CW1461" i="5"/>
  <c r="CX1461" i="5"/>
  <c r="CX1464" i="5" s="1"/>
  <c r="CY1461" i="5"/>
  <c r="CZ1461" i="5"/>
  <c r="DA1461" i="5"/>
  <c r="DB1461" i="5"/>
  <c r="DC1461" i="5"/>
  <c r="DD1461" i="5"/>
  <c r="CT1462" i="5"/>
  <c r="CU1462" i="5"/>
  <c r="CV1462" i="5"/>
  <c r="CW1462" i="5"/>
  <c r="CX1462" i="5"/>
  <c r="CY1462" i="5"/>
  <c r="CZ1462" i="5"/>
  <c r="DA1462" i="5"/>
  <c r="DB1462" i="5"/>
  <c r="DC1462" i="5"/>
  <c r="DD1462" i="5"/>
  <c r="CT1463" i="5"/>
  <c r="CU1463" i="5"/>
  <c r="CV1463" i="5"/>
  <c r="CW1463" i="5"/>
  <c r="CX1463" i="5"/>
  <c r="CY1463" i="5"/>
  <c r="CZ1463" i="5"/>
  <c r="DA1463" i="5"/>
  <c r="DB1463" i="5"/>
  <c r="DC1463" i="5"/>
  <c r="DD1463" i="5"/>
  <c r="CT1472" i="5"/>
  <c r="CU1472" i="5"/>
  <c r="CV1472" i="5"/>
  <c r="CW1472" i="5"/>
  <c r="CX1472" i="5"/>
  <c r="CY1472" i="5"/>
  <c r="CZ1472" i="5"/>
  <c r="CZ1475" i="5" s="1"/>
  <c r="DA1472" i="5"/>
  <c r="DB1472" i="5"/>
  <c r="DC1472" i="5"/>
  <c r="DD1472" i="5"/>
  <c r="CT1473" i="5"/>
  <c r="CU1473" i="5"/>
  <c r="CV1473" i="5"/>
  <c r="CW1473" i="5"/>
  <c r="CX1473" i="5"/>
  <c r="CY1473" i="5"/>
  <c r="CZ1473" i="5"/>
  <c r="DA1473" i="5"/>
  <c r="DB1473" i="5"/>
  <c r="DC1473" i="5"/>
  <c r="DD1473" i="5"/>
  <c r="CT1474" i="5"/>
  <c r="CU1474" i="5"/>
  <c r="CV1474" i="5"/>
  <c r="CW1474" i="5"/>
  <c r="CX1474" i="5"/>
  <c r="CY1474" i="5"/>
  <c r="CZ1474" i="5"/>
  <c r="DA1474" i="5"/>
  <c r="DB1474" i="5"/>
  <c r="DC1474" i="5"/>
  <c r="DD1474" i="5"/>
  <c r="CT1481" i="5"/>
  <c r="CU1481" i="5"/>
  <c r="CV1481" i="5"/>
  <c r="CW1481" i="5"/>
  <c r="CX1481" i="5"/>
  <c r="CX1484" i="5" s="1"/>
  <c r="CY1481" i="5"/>
  <c r="CZ1481" i="5"/>
  <c r="DA1481" i="5"/>
  <c r="DB1481" i="5"/>
  <c r="DC1481" i="5"/>
  <c r="DD1481" i="5"/>
  <c r="CT1482" i="5"/>
  <c r="CU1482" i="5"/>
  <c r="CV1482" i="5"/>
  <c r="CW1482" i="5"/>
  <c r="CX1482" i="5"/>
  <c r="CY1482" i="5"/>
  <c r="CZ1482" i="5"/>
  <c r="DA1482" i="5"/>
  <c r="DB1482" i="5"/>
  <c r="DC1482" i="5"/>
  <c r="DD1482" i="5"/>
  <c r="CT1483" i="5"/>
  <c r="CU1483" i="5"/>
  <c r="CV1483" i="5"/>
  <c r="CW1483" i="5"/>
  <c r="CX1483" i="5"/>
  <c r="CY1483" i="5"/>
  <c r="CZ1483" i="5"/>
  <c r="DA1483" i="5"/>
  <c r="DB1483" i="5"/>
  <c r="DC1483" i="5"/>
  <c r="DD1483" i="5"/>
  <c r="CT1490" i="5"/>
  <c r="CU1490" i="5"/>
  <c r="CV1490" i="5"/>
  <c r="CW1490" i="5"/>
  <c r="CX1490" i="5"/>
  <c r="CY1490" i="5"/>
  <c r="CZ1490" i="5"/>
  <c r="CZ1493" i="5" s="1"/>
  <c r="DA1490" i="5"/>
  <c r="DB1490" i="5"/>
  <c r="DC1490" i="5"/>
  <c r="DD1490" i="5"/>
  <c r="CT1491" i="5"/>
  <c r="CU1491" i="5"/>
  <c r="CV1491" i="5"/>
  <c r="CW1491" i="5"/>
  <c r="CX1491" i="5"/>
  <c r="CY1491" i="5"/>
  <c r="CZ1491" i="5"/>
  <c r="DA1491" i="5"/>
  <c r="DB1491" i="5"/>
  <c r="DC1491" i="5"/>
  <c r="DD1491" i="5"/>
  <c r="CT1492" i="5"/>
  <c r="CU1492" i="5"/>
  <c r="CV1492" i="5"/>
  <c r="CW1492" i="5"/>
  <c r="CX1492" i="5"/>
  <c r="CY1492" i="5"/>
  <c r="CZ1492" i="5"/>
  <c r="DA1492" i="5"/>
  <c r="DB1492" i="5"/>
  <c r="DC1492" i="5"/>
  <c r="DD1492" i="5"/>
  <c r="CT1500" i="5"/>
  <c r="CU1500" i="5"/>
  <c r="CV1500" i="5"/>
  <c r="CW1500" i="5"/>
  <c r="CX1500" i="5"/>
  <c r="CX1503" i="5" s="1"/>
  <c r="CY1500" i="5"/>
  <c r="CZ1500" i="5"/>
  <c r="DA1500" i="5"/>
  <c r="DB1500" i="5"/>
  <c r="DC1500" i="5"/>
  <c r="DD1500" i="5"/>
  <c r="CT1501" i="5"/>
  <c r="CU1501" i="5"/>
  <c r="CV1501" i="5"/>
  <c r="CW1501" i="5"/>
  <c r="CX1501" i="5"/>
  <c r="CY1501" i="5"/>
  <c r="CZ1501" i="5"/>
  <c r="DA1501" i="5"/>
  <c r="DB1501" i="5"/>
  <c r="DC1501" i="5"/>
  <c r="DD1501" i="5"/>
  <c r="CT1502" i="5"/>
  <c r="CU1502" i="5"/>
  <c r="CV1502" i="5"/>
  <c r="CW1502" i="5"/>
  <c r="CX1502" i="5"/>
  <c r="CY1502" i="5"/>
  <c r="CZ1502" i="5"/>
  <c r="DA1502" i="5"/>
  <c r="DB1502" i="5"/>
  <c r="DC1502" i="5"/>
  <c r="DD1502" i="5"/>
  <c r="CT1508" i="5"/>
  <c r="CU1508" i="5"/>
  <c r="CV1508" i="5"/>
  <c r="CV1511" i="5" s="1"/>
  <c r="CW1508" i="5"/>
  <c r="CX1508" i="5"/>
  <c r="CY1508" i="5"/>
  <c r="CZ1508" i="5"/>
  <c r="DA1508" i="5"/>
  <c r="DB1508" i="5"/>
  <c r="DC1508" i="5"/>
  <c r="DD1508" i="5"/>
  <c r="DD1511" i="5" s="1"/>
  <c r="CT1509" i="5"/>
  <c r="CU1509" i="5"/>
  <c r="CV1509" i="5"/>
  <c r="CW1509" i="5"/>
  <c r="CX1509" i="5"/>
  <c r="CY1509" i="5"/>
  <c r="CZ1509" i="5"/>
  <c r="DA1509" i="5"/>
  <c r="DB1509" i="5"/>
  <c r="DC1509" i="5"/>
  <c r="DD1509" i="5"/>
  <c r="CT1510" i="5"/>
  <c r="CU1510" i="5"/>
  <c r="CV1510" i="5"/>
  <c r="CW1510" i="5"/>
  <c r="CX1510" i="5"/>
  <c r="CY1510" i="5"/>
  <c r="CZ1510" i="5"/>
  <c r="DA1510" i="5"/>
  <c r="DB1510" i="5"/>
  <c r="DC1510" i="5"/>
  <c r="DD1510" i="5"/>
  <c r="CZ1511" i="5"/>
  <c r="CT1519" i="5"/>
  <c r="CT1522" i="5" s="1"/>
  <c r="CU1519" i="5"/>
  <c r="CV1519" i="5"/>
  <c r="CW1519" i="5"/>
  <c r="CX1519" i="5"/>
  <c r="CY1519" i="5"/>
  <c r="CZ1519" i="5"/>
  <c r="DA1519" i="5"/>
  <c r="DB1519" i="5"/>
  <c r="DB1522" i="5" s="1"/>
  <c r="DC1519" i="5"/>
  <c r="DD1519" i="5"/>
  <c r="CT1520" i="5"/>
  <c r="CU1520" i="5"/>
  <c r="CV1520" i="5"/>
  <c r="CW1520" i="5"/>
  <c r="CX1520" i="5"/>
  <c r="CY1520" i="5"/>
  <c r="CZ1520" i="5"/>
  <c r="DA1520" i="5"/>
  <c r="DB1520" i="5"/>
  <c r="DC1520" i="5"/>
  <c r="DD1520" i="5"/>
  <c r="CT1521" i="5"/>
  <c r="CU1521" i="5"/>
  <c r="CV1521" i="5"/>
  <c r="CW1521" i="5"/>
  <c r="CX1521" i="5"/>
  <c r="CY1521" i="5"/>
  <c r="CZ1521" i="5"/>
  <c r="DA1521" i="5"/>
  <c r="DB1521" i="5"/>
  <c r="DC1521" i="5"/>
  <c r="DD1521" i="5"/>
  <c r="CX1522" i="5"/>
  <c r="DE1520" i="5"/>
  <c r="DE1519" i="5"/>
  <c r="DE1509" i="5"/>
  <c r="DE1508" i="5"/>
  <c r="DE1501" i="5"/>
  <c r="DE1500" i="5"/>
  <c r="DE1491" i="5"/>
  <c r="DE1490" i="5"/>
  <c r="DE1482" i="5"/>
  <c r="DE1481" i="5"/>
  <c r="DE1473" i="5"/>
  <c r="DE1472" i="5"/>
  <c r="DE1462" i="5"/>
  <c r="DE1461" i="5"/>
  <c r="DE1456" i="5"/>
  <c r="DE1455" i="5"/>
  <c r="DE1447" i="5"/>
  <c r="DE1446" i="5"/>
  <c r="DE1440" i="5"/>
  <c r="DE1439" i="5"/>
  <c r="DE1431" i="5"/>
  <c r="DE1430" i="5"/>
  <c r="DE1424" i="5"/>
  <c r="DE1423" i="5"/>
  <c r="DE1406" i="5"/>
  <c r="DE1405" i="5"/>
  <c r="DE1399" i="5"/>
  <c r="DE1398" i="5"/>
  <c r="DE1397" i="5"/>
  <c r="DE1388" i="5"/>
  <c r="DE1387" i="5"/>
  <c r="DO2295" i="5"/>
  <c r="DP2295" i="5"/>
  <c r="DQ2295" i="5"/>
  <c r="DR2295" i="5"/>
  <c r="DS2295" i="5"/>
  <c r="DT2295" i="5"/>
  <c r="DU2295" i="5"/>
  <c r="DV2295" i="5"/>
  <c r="DW2295" i="5"/>
  <c r="DX2295" i="5"/>
  <c r="DY2295" i="5"/>
  <c r="DZ2295" i="5"/>
  <c r="EA2295" i="5"/>
  <c r="EB2295" i="5"/>
  <c r="EC2295" i="5"/>
  <c r="ED2295" i="5"/>
  <c r="EE2295" i="5"/>
  <c r="EF2295" i="5"/>
  <c r="EG2295" i="5"/>
  <c r="EH2295" i="5"/>
  <c r="EI2295" i="5"/>
  <c r="EJ2295" i="5"/>
  <c r="EK2295" i="5"/>
  <c r="EL2295" i="5"/>
  <c r="EM2295" i="5"/>
  <c r="EN2295" i="5"/>
  <c r="DO2296" i="5"/>
  <c r="DP2296" i="5"/>
  <c r="DQ2296" i="5"/>
  <c r="DR2296" i="5"/>
  <c r="DS2296" i="5"/>
  <c r="DT2296" i="5"/>
  <c r="DU2296" i="5"/>
  <c r="DV2296" i="5"/>
  <c r="DW2296" i="5"/>
  <c r="DX2296" i="5"/>
  <c r="DY2296" i="5"/>
  <c r="DZ2296" i="5"/>
  <c r="EA2296" i="5"/>
  <c r="EB2296" i="5"/>
  <c r="EC2296" i="5"/>
  <c r="ED2296" i="5"/>
  <c r="EE2296" i="5"/>
  <c r="EF2296" i="5"/>
  <c r="EG2296" i="5"/>
  <c r="EH2296" i="5"/>
  <c r="EI2296" i="5"/>
  <c r="EJ2296" i="5"/>
  <c r="EK2296" i="5"/>
  <c r="EL2296" i="5"/>
  <c r="EM2296" i="5"/>
  <c r="EN2296" i="5"/>
  <c r="DO2297" i="5"/>
  <c r="DP2297" i="5"/>
  <c r="DQ2297" i="5"/>
  <c r="DR2297" i="5"/>
  <c r="DS2297" i="5"/>
  <c r="DT2297" i="5"/>
  <c r="DU2297" i="5"/>
  <c r="DV2297" i="5"/>
  <c r="DW2297" i="5"/>
  <c r="DX2297" i="5"/>
  <c r="DY2297" i="5"/>
  <c r="DZ2297" i="5"/>
  <c r="EA2297" i="5"/>
  <c r="EB2297" i="5"/>
  <c r="EC2297" i="5"/>
  <c r="ED2297" i="5"/>
  <c r="EE2297" i="5"/>
  <c r="EF2297" i="5"/>
  <c r="EG2297" i="5"/>
  <c r="EH2297" i="5"/>
  <c r="EI2297" i="5"/>
  <c r="EJ2297" i="5"/>
  <c r="EK2297" i="5"/>
  <c r="EL2297" i="5"/>
  <c r="EM2297" i="5"/>
  <c r="EN2297" i="5"/>
  <c r="DO2298" i="5"/>
  <c r="DP2298" i="5"/>
  <c r="DQ2298" i="5"/>
  <c r="DR2298" i="5"/>
  <c r="DS2298" i="5"/>
  <c r="DT2298" i="5"/>
  <c r="DU2298" i="5"/>
  <c r="DV2298" i="5"/>
  <c r="DW2298" i="5"/>
  <c r="DX2298" i="5"/>
  <c r="DY2298" i="5"/>
  <c r="DZ2298" i="5"/>
  <c r="EA2298" i="5"/>
  <c r="EB2298" i="5"/>
  <c r="EC2298" i="5"/>
  <c r="ED2298" i="5"/>
  <c r="EE2298" i="5"/>
  <c r="EF2298" i="5"/>
  <c r="EG2298" i="5"/>
  <c r="EH2298" i="5"/>
  <c r="EI2298" i="5"/>
  <c r="EJ2298" i="5"/>
  <c r="EK2298" i="5"/>
  <c r="EL2298" i="5"/>
  <c r="EM2298" i="5"/>
  <c r="EN2298" i="5"/>
  <c r="DO2322" i="5"/>
  <c r="DP2322" i="5"/>
  <c r="DQ2322" i="5"/>
  <c r="DR2322" i="5"/>
  <c r="DS2322" i="5"/>
  <c r="DT2322" i="5"/>
  <c r="DU2322" i="5"/>
  <c r="DV2322" i="5"/>
  <c r="DW2322" i="5"/>
  <c r="DX2322" i="5"/>
  <c r="DY2322" i="5"/>
  <c r="DZ2322" i="5"/>
  <c r="EA2322" i="5"/>
  <c r="EB2322" i="5"/>
  <c r="EC2322" i="5"/>
  <c r="ED2322" i="5"/>
  <c r="EE2322" i="5"/>
  <c r="EF2322" i="5"/>
  <c r="EG2322" i="5"/>
  <c r="EH2322" i="5"/>
  <c r="EI2322" i="5"/>
  <c r="EJ2322" i="5"/>
  <c r="EK2322" i="5"/>
  <c r="EL2322" i="5"/>
  <c r="EM2322" i="5"/>
  <c r="EN2322" i="5"/>
  <c r="DO2323" i="5"/>
  <c r="DP2323" i="5"/>
  <c r="DQ2323" i="5"/>
  <c r="DR2323" i="5"/>
  <c r="DS2323" i="5"/>
  <c r="DT2323" i="5"/>
  <c r="DU2323" i="5"/>
  <c r="DV2323" i="5"/>
  <c r="DW2323" i="5"/>
  <c r="DX2323" i="5"/>
  <c r="DY2323" i="5"/>
  <c r="DZ2323" i="5"/>
  <c r="EA2323" i="5"/>
  <c r="EB2323" i="5"/>
  <c r="EC2323" i="5"/>
  <c r="ED2323" i="5"/>
  <c r="EE2323" i="5"/>
  <c r="EF2323" i="5"/>
  <c r="EG2323" i="5"/>
  <c r="EH2323" i="5"/>
  <c r="EI2323" i="5"/>
  <c r="EJ2323" i="5"/>
  <c r="EK2323" i="5"/>
  <c r="EL2323" i="5"/>
  <c r="EM2323" i="5"/>
  <c r="EN2323" i="5"/>
  <c r="DO2324" i="5"/>
  <c r="DP2324" i="5"/>
  <c r="DQ2324" i="5"/>
  <c r="DR2324" i="5"/>
  <c r="DS2324" i="5"/>
  <c r="DT2324" i="5"/>
  <c r="DU2324" i="5"/>
  <c r="DV2324" i="5"/>
  <c r="DW2324" i="5"/>
  <c r="DX2324" i="5"/>
  <c r="DY2324" i="5"/>
  <c r="DZ2324" i="5"/>
  <c r="EA2324" i="5"/>
  <c r="EB2324" i="5"/>
  <c r="EC2324" i="5"/>
  <c r="ED2324" i="5"/>
  <c r="EE2324" i="5"/>
  <c r="EF2324" i="5"/>
  <c r="EG2324" i="5"/>
  <c r="EH2324" i="5"/>
  <c r="EI2324" i="5"/>
  <c r="EJ2324" i="5"/>
  <c r="EK2324" i="5"/>
  <c r="EL2324" i="5"/>
  <c r="EM2324" i="5"/>
  <c r="EN2324" i="5"/>
  <c r="DO2325" i="5"/>
  <c r="DP2325" i="5"/>
  <c r="DQ2325" i="5"/>
  <c r="DR2325" i="5"/>
  <c r="DS2325" i="5"/>
  <c r="DT2325" i="5"/>
  <c r="DU2325" i="5"/>
  <c r="DV2325" i="5"/>
  <c r="DW2325" i="5"/>
  <c r="DX2325" i="5"/>
  <c r="DY2325" i="5"/>
  <c r="DZ2325" i="5"/>
  <c r="EA2325" i="5"/>
  <c r="EB2325" i="5"/>
  <c r="EC2325" i="5"/>
  <c r="ED2325" i="5"/>
  <c r="EE2325" i="5"/>
  <c r="EF2325" i="5"/>
  <c r="EG2325" i="5"/>
  <c r="EH2325" i="5"/>
  <c r="EI2325" i="5"/>
  <c r="EJ2325" i="5"/>
  <c r="EK2325" i="5"/>
  <c r="EL2325" i="5"/>
  <c r="EM2325" i="5"/>
  <c r="EN2325" i="5"/>
  <c r="DB1511" i="5" l="1"/>
  <c r="CT1511" i="5"/>
  <c r="CT1503" i="5"/>
  <c r="DD1493" i="5"/>
  <c r="CV1493" i="5"/>
  <c r="DB1484" i="5"/>
  <c r="DB1475" i="5"/>
  <c r="CV1475" i="5"/>
  <c r="CT1464" i="5"/>
  <c r="DD1458" i="5"/>
  <c r="CX1458" i="5"/>
  <c r="CV1458" i="5"/>
  <c r="DB1449" i="5"/>
  <c r="DD1400" i="5"/>
  <c r="CX1400" i="5"/>
  <c r="CT1400" i="5"/>
  <c r="CT1390" i="5"/>
  <c r="DC1833" i="5"/>
  <c r="CU1833" i="5"/>
  <c r="DC1815" i="5"/>
  <c r="CU1815" i="5"/>
  <c r="CX1511" i="5"/>
  <c r="DB1503" i="5"/>
  <c r="DB1493" i="5"/>
  <c r="CX1493" i="5"/>
  <c r="CT1493" i="5"/>
  <c r="CT1484" i="5"/>
  <c r="DD1475" i="5"/>
  <c r="CX1475" i="5"/>
  <c r="CT1475" i="5"/>
  <c r="DB1464" i="5"/>
  <c r="DB1458" i="5"/>
  <c r="CT1458" i="5"/>
  <c r="CT1449" i="5"/>
  <c r="DD1442" i="5"/>
  <c r="DB1442" i="5"/>
  <c r="CX1442" i="5"/>
  <c r="CV1442" i="5"/>
  <c r="CT1442" i="5"/>
  <c r="DB1433" i="5"/>
  <c r="CT1433" i="5"/>
  <c r="DD1426" i="5"/>
  <c r="DB1426" i="5"/>
  <c r="CX1426" i="5"/>
  <c r="CV1426" i="5"/>
  <c r="CT1426" i="5"/>
  <c r="DB1408" i="5"/>
  <c r="CT1408" i="5"/>
  <c r="DB1400" i="5"/>
  <c r="CV1400" i="5"/>
  <c r="DB1390" i="5"/>
  <c r="DD1522" i="5"/>
  <c r="CZ1522" i="5"/>
  <c r="CV1522" i="5"/>
  <c r="DC1806" i="5"/>
  <c r="CY1806" i="5"/>
  <c r="DD1503" i="5"/>
  <c r="CZ1503" i="5"/>
  <c r="CV1503" i="5"/>
  <c r="DD1484" i="5"/>
  <c r="CZ1484" i="5"/>
  <c r="CV1484" i="5"/>
  <c r="DD1464" i="5"/>
  <c r="CZ1464" i="5"/>
  <c r="CV1464" i="5"/>
  <c r="DD1449" i="5"/>
  <c r="CZ1449" i="5"/>
  <c r="CV1449" i="5"/>
  <c r="DD1433" i="5"/>
  <c r="CZ1433" i="5"/>
  <c r="CV1433" i="5"/>
  <c r="DD1408" i="5"/>
  <c r="CZ1408" i="5"/>
  <c r="CV1408" i="5"/>
  <c r="DD1390" i="5"/>
  <c r="CZ1390" i="5"/>
  <c r="CV1390" i="5"/>
  <c r="DE1722" i="5"/>
  <c r="DC1844" i="5"/>
  <c r="CY1844" i="5"/>
  <c r="CU1844" i="5"/>
  <c r="CQ1844" i="5"/>
  <c r="DA1833" i="5"/>
  <c r="CW1833" i="5"/>
  <c r="CS1833" i="5"/>
  <c r="CO1833" i="5"/>
  <c r="DC1825" i="5"/>
  <c r="CY1825" i="5"/>
  <c r="CU1825" i="5"/>
  <c r="CQ1825" i="5"/>
  <c r="DA1815" i="5"/>
  <c r="CW1815" i="5"/>
  <c r="CS1815" i="5"/>
  <c r="CO1815" i="5"/>
  <c r="DA2129" i="5"/>
  <c r="DA2167" i="5"/>
  <c r="CW2167" i="5"/>
  <c r="CS2167" i="5"/>
  <c r="CO2167" i="5"/>
  <c r="DC2156" i="5"/>
  <c r="CY2156" i="5"/>
  <c r="CU2156" i="5"/>
  <c r="CQ2156" i="5"/>
  <c r="DA2148" i="5"/>
  <c r="CY2148" i="5"/>
  <c r="CW2148" i="5"/>
  <c r="CS2148" i="5"/>
  <c r="CQ2148" i="5"/>
  <c r="CO2148" i="5"/>
  <c r="DD2120" i="5"/>
  <c r="CV2120" i="5"/>
  <c r="CN2120" i="5"/>
  <c r="DI2200" i="5"/>
  <c r="DC1511" i="5"/>
  <c r="DA1511" i="5"/>
  <c r="CY1511" i="5"/>
  <c r="CW1511" i="5"/>
  <c r="CU1511" i="5"/>
  <c r="DC1493" i="5"/>
  <c r="DA1493" i="5"/>
  <c r="CY1493" i="5"/>
  <c r="CW1493" i="5"/>
  <c r="CU1493" i="5"/>
  <c r="DC1475" i="5"/>
  <c r="DA1475" i="5"/>
  <c r="CY1475" i="5"/>
  <c r="CW1475" i="5"/>
  <c r="CU1475" i="5"/>
  <c r="DC1458" i="5"/>
  <c r="DA1458" i="5"/>
  <c r="CY1458" i="5"/>
  <c r="CW1458" i="5"/>
  <c r="CU1458" i="5"/>
  <c r="DC1442" i="5"/>
  <c r="DA1442" i="5"/>
  <c r="CY1442" i="5"/>
  <c r="CW1442" i="5"/>
  <c r="CU1442" i="5"/>
  <c r="DC1426" i="5"/>
  <c r="DA1426" i="5"/>
  <c r="CY1426" i="5"/>
  <c r="CW1426" i="5"/>
  <c r="CU1426" i="5"/>
  <c r="DC1400" i="5"/>
  <c r="DA1400" i="5"/>
  <c r="CY1400" i="5"/>
  <c r="CW1400" i="5"/>
  <c r="CU1400" i="5"/>
  <c r="DD1844" i="5"/>
  <c r="DB1844" i="5"/>
  <c r="CZ1844" i="5"/>
  <c r="CX1844" i="5"/>
  <c r="CV1844" i="5"/>
  <c r="CT1844" i="5"/>
  <c r="CR1844" i="5"/>
  <c r="CP1844" i="5"/>
  <c r="CN1844" i="5"/>
  <c r="DD1825" i="5"/>
  <c r="DB1825" i="5"/>
  <c r="CZ1825" i="5"/>
  <c r="CX1825" i="5"/>
  <c r="CV1825" i="5"/>
  <c r="CT1825" i="5"/>
  <c r="CR1825" i="5"/>
  <c r="CP1825" i="5"/>
  <c r="CN1825" i="5"/>
  <c r="DE2045" i="5"/>
  <c r="DD2156" i="5"/>
  <c r="DB2156" i="5"/>
  <c r="CV2129" i="5"/>
  <c r="CN2129" i="5"/>
  <c r="DE1400" i="5"/>
  <c r="DC1522" i="5"/>
  <c r="DA1522" i="5"/>
  <c r="CY1522" i="5"/>
  <c r="CW1522" i="5"/>
  <c r="CU1522" i="5"/>
  <c r="DC1503" i="5"/>
  <c r="DA1503" i="5"/>
  <c r="CY1503" i="5"/>
  <c r="CW1503" i="5"/>
  <c r="CU1503" i="5"/>
  <c r="DC1484" i="5"/>
  <c r="DA1484" i="5"/>
  <c r="CY1484" i="5"/>
  <c r="CW1484" i="5"/>
  <c r="CU1484" i="5"/>
  <c r="DC1464" i="5"/>
  <c r="DA1464" i="5"/>
  <c r="CY1464" i="5"/>
  <c r="CW1464" i="5"/>
  <c r="CU1464" i="5"/>
  <c r="DC1449" i="5"/>
  <c r="DA1449" i="5"/>
  <c r="CY1449" i="5"/>
  <c r="CW1449" i="5"/>
  <c r="CU1449" i="5"/>
  <c r="DC1433" i="5"/>
  <c r="DA1433" i="5"/>
  <c r="CY1433" i="5"/>
  <c r="CW1433" i="5"/>
  <c r="CU1433" i="5"/>
  <c r="DC1408" i="5"/>
  <c r="DA1408" i="5"/>
  <c r="CY1408" i="5"/>
  <c r="CW1408" i="5"/>
  <c r="CU1408" i="5"/>
  <c r="DC1390" i="5"/>
  <c r="DA1390" i="5"/>
  <c r="CY1390" i="5"/>
  <c r="CW1390" i="5"/>
  <c r="CU1390" i="5"/>
  <c r="DD1833" i="5"/>
  <c r="DB1833" i="5"/>
  <c r="CZ1833" i="5"/>
  <c r="CX1833" i="5"/>
  <c r="CV1833" i="5"/>
  <c r="CT1833" i="5"/>
  <c r="CR1833" i="5"/>
  <c r="CP1833" i="5"/>
  <c r="CN1833" i="5"/>
  <c r="DD1815" i="5"/>
  <c r="DB1815" i="5"/>
  <c r="CZ1815" i="5"/>
  <c r="CX1815" i="5"/>
  <c r="CV1815" i="5"/>
  <c r="CT1815" i="5"/>
  <c r="CR1815" i="5"/>
  <c r="CP1815" i="5"/>
  <c r="CN1815" i="5"/>
  <c r="DD2167" i="5"/>
  <c r="DB2167" i="5"/>
  <c r="CZ2167" i="5"/>
  <c r="CX2167" i="5"/>
  <c r="CV2167" i="5"/>
  <c r="CT2167" i="5"/>
  <c r="CR2167" i="5"/>
  <c r="CP2167" i="5"/>
  <c r="CN2167" i="5"/>
  <c r="DD2148" i="5"/>
  <c r="DB2148" i="5"/>
  <c r="CZ2148" i="5"/>
  <c r="CX2148" i="5"/>
  <c r="CV2148" i="5"/>
  <c r="CT2148" i="5"/>
  <c r="CR2148" i="5"/>
  <c r="CP2148" i="5"/>
  <c r="CN2148" i="5"/>
  <c r="DC2138" i="5"/>
  <c r="CY2138" i="5"/>
  <c r="CU2138" i="5"/>
  <c r="CQ2138" i="5"/>
  <c r="CZ2156" i="5"/>
  <c r="CX2156" i="5"/>
  <c r="CV2156" i="5"/>
  <c r="CT2156" i="5"/>
  <c r="CR2156" i="5"/>
  <c r="CP2156" i="5"/>
  <c r="CN2156" i="5"/>
  <c r="DD2138" i="5"/>
  <c r="DB2138" i="5"/>
  <c r="CZ2138" i="5"/>
  <c r="CX2138" i="5"/>
  <c r="CV2138" i="5"/>
  <c r="CT2138" i="5"/>
  <c r="CR2138" i="5"/>
  <c r="CP2138" i="5"/>
  <c r="CN2138" i="5"/>
  <c r="DD2129" i="5"/>
  <c r="DB2129" i="5"/>
  <c r="CZ2129" i="5"/>
  <c r="CX2129" i="5"/>
  <c r="CT2129" i="5"/>
  <c r="CP2129" i="5"/>
  <c r="DB2120" i="5"/>
  <c r="CX2120" i="5"/>
  <c r="CT2120" i="5"/>
  <c r="CP2120" i="5"/>
  <c r="DB2109" i="5"/>
  <c r="CX2109" i="5"/>
  <c r="CT2109" i="5"/>
  <c r="CP2109" i="5"/>
  <c r="DB2103" i="5"/>
  <c r="CX2103" i="5"/>
  <c r="CT2103" i="5"/>
  <c r="CP2103" i="5"/>
  <c r="DB2094" i="5"/>
  <c r="CX2094" i="5"/>
  <c r="CT2094" i="5"/>
  <c r="CP2094" i="5"/>
  <c r="DB2087" i="5"/>
  <c r="CX2087" i="5"/>
  <c r="CT2087" i="5"/>
  <c r="CP2087" i="5"/>
  <c r="DB2078" i="5"/>
  <c r="CX2078" i="5"/>
  <c r="CT2078" i="5"/>
  <c r="CP2078" i="5"/>
  <c r="DB2071" i="5"/>
  <c r="CX2071" i="5"/>
  <c r="CT2071" i="5"/>
  <c r="CP2071" i="5"/>
  <c r="DB2053" i="5"/>
  <c r="CX2053" i="5"/>
  <c r="CT2053" i="5"/>
  <c r="CP2053" i="5"/>
  <c r="DB2045" i="5"/>
  <c r="CX2045" i="5"/>
  <c r="CT2045" i="5"/>
  <c r="CP2045" i="5"/>
  <c r="DB2035" i="5"/>
  <c r="CX2035" i="5"/>
  <c r="CT2035" i="5"/>
  <c r="CP2035" i="5"/>
  <c r="DE2189" i="5"/>
  <c r="DE2190" i="5" s="1"/>
  <c r="DI2190" i="5" s="1"/>
  <c r="DE2207" i="5"/>
  <c r="DE2208" i="5" s="1"/>
  <c r="DI2208" i="5" s="1"/>
  <c r="DE2225" i="5"/>
  <c r="DE2226" i="5" s="1"/>
  <c r="DI2226" i="5" s="1"/>
  <c r="DE2232" i="5"/>
  <c r="DE2233" i="5" s="1"/>
  <c r="DI2233" i="5" s="1"/>
  <c r="DE2241" i="5"/>
  <c r="DE2242" i="5" s="1"/>
  <c r="DI2242" i="5" s="1"/>
  <c r="DE2248" i="5"/>
  <c r="DE2249" i="5" s="1"/>
  <c r="DI2249" i="5" s="1"/>
  <c r="DE2257" i="5"/>
  <c r="DE2258" i="5" s="1"/>
  <c r="DI2258" i="5" s="1"/>
  <c r="DE2263" i="5"/>
  <c r="DE2264" i="5" s="1"/>
  <c r="DI2264" i="5" s="1"/>
  <c r="DE2274" i="5"/>
  <c r="DE2275" i="5" s="1"/>
  <c r="DI2275" i="5" s="1"/>
  <c r="DE2283" i="5"/>
  <c r="DE2284" i="5" s="1"/>
  <c r="DI2284" i="5" s="1"/>
  <c r="DE2292" i="5"/>
  <c r="DE2293" i="5" s="1"/>
  <c r="DI2293" i="5" s="1"/>
  <c r="DE2302" i="5"/>
  <c r="DE2303" i="5" s="1"/>
  <c r="DI2303" i="5" s="1"/>
  <c r="DE2310" i="5"/>
  <c r="DE2311" i="5" s="1"/>
  <c r="DI2311" i="5" s="1"/>
  <c r="DE2321" i="5"/>
  <c r="DE2322" i="5" s="1"/>
  <c r="DI2322" i="5" s="1"/>
  <c r="CW2129" i="5"/>
  <c r="CU2129" i="5"/>
  <c r="CS2129" i="5"/>
  <c r="CQ2129" i="5"/>
  <c r="CO2129" i="5"/>
  <c r="DC2120" i="5"/>
  <c r="DA2120" i="5"/>
  <c r="CY2120" i="5"/>
  <c r="CW2120" i="5"/>
  <c r="CU2120" i="5"/>
  <c r="CS2120" i="5"/>
  <c r="CQ2120" i="5"/>
  <c r="CO2120" i="5"/>
  <c r="DC2109" i="5"/>
  <c r="DA2109" i="5"/>
  <c r="CY2109" i="5"/>
  <c r="CW2109" i="5"/>
  <c r="CU2109" i="5"/>
  <c r="CS2109" i="5"/>
  <c r="CQ2109" i="5"/>
  <c r="CO2109" i="5"/>
  <c r="DC2103" i="5"/>
  <c r="DA2103" i="5"/>
  <c r="CY2103" i="5"/>
  <c r="CW2103" i="5"/>
  <c r="CU2103" i="5"/>
  <c r="CS2103" i="5"/>
  <c r="CQ2103" i="5"/>
  <c r="CO2103" i="5"/>
  <c r="DC2094" i="5"/>
  <c r="DA2094" i="5"/>
  <c r="CY2094" i="5"/>
  <c r="CW2094" i="5"/>
  <c r="CU2094" i="5"/>
  <c r="CS2094" i="5"/>
  <c r="CQ2094" i="5"/>
  <c r="CO2094" i="5"/>
  <c r="DC2087" i="5"/>
  <c r="DA2087" i="5"/>
  <c r="CY2087" i="5"/>
  <c r="CW2087" i="5"/>
  <c r="CU2087" i="5"/>
  <c r="CS2087" i="5"/>
  <c r="CQ2087" i="5"/>
  <c r="CO2087" i="5"/>
  <c r="DC2078" i="5"/>
  <c r="DA2078" i="5"/>
  <c r="CY2078" i="5"/>
  <c r="CW2078" i="5"/>
  <c r="CU2078" i="5"/>
  <c r="CS2078" i="5"/>
  <c r="CQ2078" i="5"/>
  <c r="CO2078" i="5"/>
  <c r="DC2071" i="5"/>
  <c r="DA2071" i="5"/>
  <c r="CY2071" i="5"/>
  <c r="CW2071" i="5"/>
  <c r="CU2071" i="5"/>
  <c r="CS2071" i="5"/>
  <c r="CQ2071" i="5"/>
  <c r="CO2071" i="5"/>
  <c r="DC2053" i="5"/>
  <c r="DA2053" i="5"/>
  <c r="CY2053" i="5"/>
  <c r="CW2053" i="5"/>
  <c r="CU2053" i="5"/>
  <c r="CS2053" i="5"/>
  <c r="CQ2053" i="5"/>
  <c r="CO2053" i="5"/>
  <c r="DC2045" i="5"/>
  <c r="DA2045" i="5"/>
  <c r="CY2045" i="5"/>
  <c r="CW2045" i="5"/>
  <c r="CU2045" i="5"/>
  <c r="CS2045" i="5"/>
  <c r="CQ2045" i="5"/>
  <c r="CO2045" i="5"/>
  <c r="DC2035" i="5"/>
  <c r="DA2035" i="5"/>
  <c r="CY2035" i="5"/>
  <c r="CW2035" i="5"/>
  <c r="CU2035" i="5"/>
  <c r="CS2035" i="5"/>
  <c r="CQ2035" i="5"/>
  <c r="CO2035" i="5"/>
  <c r="DE2034" i="5"/>
  <c r="DE2035" i="5" s="1"/>
  <c r="DE2052" i="5"/>
  <c r="DE2053" i="5" s="1"/>
  <c r="DE2070" i="5"/>
  <c r="DE2071" i="5" s="1"/>
  <c r="DE2077" i="5"/>
  <c r="DE2078" i="5" s="1"/>
  <c r="DE2086" i="5"/>
  <c r="DE2087" i="5" s="1"/>
  <c r="DE2093" i="5"/>
  <c r="DE2094" i="5" s="1"/>
  <c r="DE2102" i="5"/>
  <c r="DE2103" i="5" s="1"/>
  <c r="DE2108" i="5"/>
  <c r="DE2109" i="5" s="1"/>
  <c r="DE2119" i="5"/>
  <c r="DE2120" i="5" s="1"/>
  <c r="DE2128" i="5"/>
  <c r="DE2129" i="5" s="1"/>
  <c r="DE2137" i="5"/>
  <c r="DE2138" i="5" s="1"/>
  <c r="DE2147" i="5"/>
  <c r="DE2148" i="5" s="1"/>
  <c r="DE2155" i="5"/>
  <c r="DE2156" i="5" s="1"/>
  <c r="DE2166" i="5"/>
  <c r="DE2167" i="5" s="1"/>
  <c r="DI1877" i="5"/>
  <c r="DE1866" i="5"/>
  <c r="DE1867" i="5" s="1"/>
  <c r="DI1867" i="5" s="1"/>
  <c r="DE1884" i="5"/>
  <c r="DE1885" i="5" s="1"/>
  <c r="DI1885" i="5" s="1"/>
  <c r="DE1902" i="5"/>
  <c r="DE1903" i="5" s="1"/>
  <c r="DI1903" i="5" s="1"/>
  <c r="DE1909" i="5"/>
  <c r="DE1910" i="5" s="1"/>
  <c r="DI1910" i="5" s="1"/>
  <c r="DE1918" i="5"/>
  <c r="DE1919" i="5" s="1"/>
  <c r="DI1919" i="5" s="1"/>
  <c r="DE1925" i="5"/>
  <c r="DE1926" i="5" s="1"/>
  <c r="DI1926" i="5" s="1"/>
  <c r="DE1934" i="5"/>
  <c r="DE1935" i="5" s="1"/>
  <c r="DI1935" i="5" s="1"/>
  <c r="DE1940" i="5"/>
  <c r="DE1941" i="5" s="1"/>
  <c r="DI1941" i="5" s="1"/>
  <c r="DE1951" i="5"/>
  <c r="DE1952" i="5" s="1"/>
  <c r="DI1952" i="5" s="1"/>
  <c r="DE1960" i="5"/>
  <c r="DE1961" i="5" s="1"/>
  <c r="DI1961" i="5" s="1"/>
  <c r="DE1969" i="5"/>
  <c r="DE1970" i="5" s="1"/>
  <c r="DI1970" i="5" s="1"/>
  <c r="DE1979" i="5"/>
  <c r="DE1980" i="5" s="1"/>
  <c r="DI1980" i="5" s="1"/>
  <c r="DE1987" i="5"/>
  <c r="DE1988" i="5" s="1"/>
  <c r="DI1988" i="5" s="1"/>
  <c r="DE1998" i="5"/>
  <c r="DE1999" i="5" s="1"/>
  <c r="DI1999" i="5" s="1"/>
  <c r="CW1806" i="5"/>
  <c r="CU1806" i="5"/>
  <c r="CS1806" i="5"/>
  <c r="CQ1806" i="5"/>
  <c r="CO1806" i="5"/>
  <c r="DC1797" i="5"/>
  <c r="DA1797" i="5"/>
  <c r="CY1797" i="5"/>
  <c r="CW1797" i="5"/>
  <c r="CU1797" i="5"/>
  <c r="CS1797" i="5"/>
  <c r="CQ1797" i="5"/>
  <c r="CO1797" i="5"/>
  <c r="DC1786" i="5"/>
  <c r="DA1786" i="5"/>
  <c r="CY1786" i="5"/>
  <c r="CW1786" i="5"/>
  <c r="CU1786" i="5"/>
  <c r="CS1786" i="5"/>
  <c r="CQ1786" i="5"/>
  <c r="CO1786" i="5"/>
  <c r="DC1780" i="5"/>
  <c r="DA1780" i="5"/>
  <c r="CY1780" i="5"/>
  <c r="CW1780" i="5"/>
  <c r="CU1780" i="5"/>
  <c r="CS1780" i="5"/>
  <c r="CQ1780" i="5"/>
  <c r="CO1780" i="5"/>
  <c r="DC1771" i="5"/>
  <c r="DA1771" i="5"/>
  <c r="CY1771" i="5"/>
  <c r="CW1771" i="5"/>
  <c r="CU1771" i="5"/>
  <c r="CS1771" i="5"/>
  <c r="CQ1771" i="5"/>
  <c r="CO1771" i="5"/>
  <c r="DC1764" i="5"/>
  <c r="DA1764" i="5"/>
  <c r="CY1764" i="5"/>
  <c r="CW1764" i="5"/>
  <c r="CU1764" i="5"/>
  <c r="CS1764" i="5"/>
  <c r="CQ1764" i="5"/>
  <c r="CO1764" i="5"/>
  <c r="DC1755" i="5"/>
  <c r="DA1755" i="5"/>
  <c r="CY1755" i="5"/>
  <c r="CW1755" i="5"/>
  <c r="CU1755" i="5"/>
  <c r="CS1755" i="5"/>
  <c r="CQ1755" i="5"/>
  <c r="CO1755" i="5"/>
  <c r="DC1748" i="5"/>
  <c r="DA1748" i="5"/>
  <c r="CY1748" i="5"/>
  <c r="CW1748" i="5"/>
  <c r="CU1748" i="5"/>
  <c r="CS1748" i="5"/>
  <c r="CQ1748" i="5"/>
  <c r="CO1748" i="5"/>
  <c r="DC1730" i="5"/>
  <c r="DA1730" i="5"/>
  <c r="CY1730" i="5"/>
  <c r="CW1730" i="5"/>
  <c r="CU1730" i="5"/>
  <c r="CS1730" i="5"/>
  <c r="CQ1730" i="5"/>
  <c r="CO1730" i="5"/>
  <c r="DC1722" i="5"/>
  <c r="DA1722" i="5"/>
  <c r="CY1722" i="5"/>
  <c r="CW1722" i="5"/>
  <c r="CU1722" i="5"/>
  <c r="CS1722" i="5"/>
  <c r="CQ1722" i="5"/>
  <c r="CO1722" i="5"/>
  <c r="DC1712" i="5"/>
  <c r="DA1712" i="5"/>
  <c r="CY1712" i="5"/>
  <c r="CW1712" i="5"/>
  <c r="CU1712" i="5"/>
  <c r="CS1712" i="5"/>
  <c r="CQ1712" i="5"/>
  <c r="CO1712" i="5"/>
  <c r="DE1780" i="5"/>
  <c r="DE1712" i="5"/>
  <c r="DE1711" i="5"/>
  <c r="DE1729" i="5"/>
  <c r="DE1730" i="5" s="1"/>
  <c r="DE1747" i="5"/>
  <c r="DE1748" i="5" s="1"/>
  <c r="DE1754" i="5"/>
  <c r="DE1755" i="5" s="1"/>
  <c r="DE1763" i="5"/>
  <c r="DE1764" i="5" s="1"/>
  <c r="DE1770" i="5"/>
  <c r="DE1771" i="5" s="1"/>
  <c r="DE1779" i="5"/>
  <c r="DE1785" i="5"/>
  <c r="DE1786" i="5" s="1"/>
  <c r="DE1796" i="5"/>
  <c r="DE1797" i="5" s="1"/>
  <c r="DE1805" i="5"/>
  <c r="DE1806" i="5" s="1"/>
  <c r="DE1814" i="5"/>
  <c r="DE1815" i="5" s="1"/>
  <c r="DE1824" i="5"/>
  <c r="DE1825" i="5" s="1"/>
  <c r="DE1832" i="5"/>
  <c r="DE1833" i="5" s="1"/>
  <c r="DE1843" i="5"/>
  <c r="DE1844" i="5" s="1"/>
  <c r="DE1389" i="5"/>
  <c r="DE1390" i="5" s="1"/>
  <c r="DE1407" i="5"/>
  <c r="DE1408" i="5" s="1"/>
  <c r="DE1425" i="5"/>
  <c r="DE1426" i="5" s="1"/>
  <c r="DE1432" i="5"/>
  <c r="DE1433" i="5" s="1"/>
  <c r="DE1441" i="5"/>
  <c r="DE1442" i="5" s="1"/>
  <c r="DE1448" i="5"/>
  <c r="DE1449" i="5" s="1"/>
  <c r="DE1457" i="5"/>
  <c r="DE1458" i="5" s="1"/>
  <c r="DE1463" i="5"/>
  <c r="DE1464" i="5" s="1"/>
  <c r="DE1474" i="5"/>
  <c r="DE1475" i="5" s="1"/>
  <c r="DE1483" i="5"/>
  <c r="DE1484" i="5" s="1"/>
  <c r="DE1492" i="5"/>
  <c r="DE1493" i="5" s="1"/>
  <c r="DE1502" i="5"/>
  <c r="DE1503" i="5" s="1"/>
  <c r="DE1510" i="5"/>
  <c r="DE1511" i="5" s="1"/>
  <c r="DE1521" i="5"/>
  <c r="DE1522" i="5" s="1"/>
  <c r="CI1672" i="5" l="1"/>
  <c r="CI1671" i="5"/>
  <c r="BI1650" i="5"/>
  <c r="BH1650" i="5"/>
  <c r="BL1650" i="5"/>
  <c r="BQ1650" i="5"/>
  <c r="BP1650" i="5"/>
  <c r="U1672" i="5"/>
  <c r="S1672" i="5"/>
  <c r="Q1672" i="5"/>
  <c r="O1672" i="5"/>
  <c r="M1672" i="5"/>
  <c r="AD1672" i="5"/>
  <c r="AC1672" i="5"/>
  <c r="AA1672" i="5"/>
  <c r="Z1672" i="5"/>
  <c r="Y1672" i="5"/>
  <c r="W1672" i="5"/>
  <c r="V1672" i="5"/>
  <c r="M1618" i="5" l="1"/>
  <c r="O1618" i="5"/>
  <c r="Q1618" i="5"/>
  <c r="M1619" i="5"/>
  <c r="O1619" i="5"/>
  <c r="Q1619" i="5"/>
  <c r="M1620" i="5"/>
  <c r="O1620" i="5"/>
  <c r="Q1620" i="5"/>
  <c r="M1621" i="5"/>
  <c r="O1621" i="5"/>
  <c r="Q1621" i="5"/>
  <c r="M1622" i="5"/>
  <c r="O1622" i="5"/>
  <c r="Q1622" i="5"/>
  <c r="M1623" i="5"/>
  <c r="O1623" i="5"/>
  <c r="Q1623" i="5"/>
  <c r="M1624" i="5"/>
  <c r="O1624" i="5"/>
  <c r="Q1624" i="5"/>
  <c r="O1617" i="5"/>
  <c r="Q1617" i="5"/>
  <c r="M1617" i="5"/>
  <c r="AA1625" i="5"/>
  <c r="CE1670" i="5" s="1"/>
  <c r="W1625" i="5"/>
  <c r="CA1670" i="5" s="1"/>
  <c r="AD1625" i="5"/>
  <c r="CH1670" i="5" s="1"/>
  <c r="AC1625" i="5"/>
  <c r="CG1670" i="5" s="1"/>
  <c r="Z1625" i="5"/>
  <c r="CD1670" i="5" s="1"/>
  <c r="Y1625" i="5"/>
  <c r="CC1670" i="5" s="1"/>
  <c r="V1625" i="5"/>
  <c r="BZ1670" i="5" s="1"/>
  <c r="U1625" i="5"/>
  <c r="BY1670" i="5" s="1"/>
  <c r="S1625" i="5"/>
  <c r="BW1670" i="5" s="1"/>
  <c r="M1598" i="5"/>
  <c r="O1598" i="5"/>
  <c r="Q1598" i="5"/>
  <c r="M1599" i="5"/>
  <c r="O1599" i="5"/>
  <c r="Q1599" i="5"/>
  <c r="M1600" i="5"/>
  <c r="O1600" i="5"/>
  <c r="Q1600" i="5"/>
  <c r="M1601" i="5"/>
  <c r="O1601" i="5"/>
  <c r="Q1601" i="5"/>
  <c r="M1602" i="5"/>
  <c r="O1602" i="5"/>
  <c r="Q1602" i="5"/>
  <c r="M1603" i="5"/>
  <c r="O1603" i="5"/>
  <c r="Q1603" i="5"/>
  <c r="M1604" i="5"/>
  <c r="O1604" i="5"/>
  <c r="Q1604" i="5"/>
  <c r="Q1597" i="5"/>
  <c r="O1597" i="5"/>
  <c r="M1597" i="5"/>
  <c r="M1625" i="5" l="1"/>
  <c r="BQ1670" i="5" s="1"/>
  <c r="O1625" i="5"/>
  <c r="BS1670" i="5" s="1"/>
  <c r="Q1625" i="5"/>
  <c r="BU1670" i="5" s="1"/>
  <c r="EA1381" i="5" l="1"/>
  <c r="EB1381" i="5"/>
  <c r="EC1381" i="5"/>
  <c r="ED1381" i="5"/>
  <c r="EE1381" i="5"/>
  <c r="EF1381" i="5"/>
  <c r="EG1381" i="5"/>
  <c r="EH1381" i="5"/>
  <c r="EI1381" i="5"/>
  <c r="EJ1381" i="5"/>
  <c r="EK1381" i="5"/>
  <c r="EA1382" i="5"/>
  <c r="EB1382" i="5"/>
  <c r="EC1382" i="5"/>
  <c r="ED1382" i="5"/>
  <c r="EE1382" i="5"/>
  <c r="EF1382" i="5"/>
  <c r="EG1382" i="5"/>
  <c r="EH1382" i="5"/>
  <c r="EI1382" i="5"/>
  <c r="EJ1382" i="5"/>
  <c r="EK1382" i="5"/>
  <c r="EA1383" i="5"/>
  <c r="EB1383" i="5"/>
  <c r="EC1383" i="5"/>
  <c r="ED1383" i="5"/>
  <c r="EE1383" i="5"/>
  <c r="EF1383" i="5"/>
  <c r="EG1383" i="5"/>
  <c r="EH1383" i="5"/>
  <c r="EI1383" i="5"/>
  <c r="EJ1383" i="5"/>
  <c r="EK1383" i="5"/>
  <c r="EA1384" i="5"/>
  <c r="EC1384" i="5"/>
  <c r="EE1384" i="5"/>
  <c r="EG1384" i="5"/>
  <c r="EI1384" i="5"/>
  <c r="EK1384" i="5"/>
  <c r="EA1393" i="5"/>
  <c r="EB1393" i="5"/>
  <c r="EC1393" i="5"/>
  <c r="ED1393" i="5"/>
  <c r="EE1393" i="5"/>
  <c r="EF1393" i="5"/>
  <c r="EG1393" i="5"/>
  <c r="EH1393" i="5"/>
  <c r="EI1393" i="5"/>
  <c r="EJ1393" i="5"/>
  <c r="EK1393" i="5"/>
  <c r="EA1394" i="5"/>
  <c r="EB1394" i="5"/>
  <c r="EC1394" i="5"/>
  <c r="ED1394" i="5"/>
  <c r="EE1394" i="5"/>
  <c r="EF1394" i="5"/>
  <c r="EG1394" i="5"/>
  <c r="EH1394" i="5"/>
  <c r="EI1394" i="5"/>
  <c r="EJ1394" i="5"/>
  <c r="EK1394" i="5"/>
  <c r="EA1395" i="5"/>
  <c r="EB1395" i="5"/>
  <c r="EC1395" i="5"/>
  <c r="ED1395" i="5"/>
  <c r="EE1395" i="5"/>
  <c r="EF1395" i="5"/>
  <c r="EG1395" i="5"/>
  <c r="EH1395" i="5"/>
  <c r="EI1395" i="5"/>
  <c r="EJ1395" i="5"/>
  <c r="EK1395" i="5"/>
  <c r="EA1396" i="5"/>
  <c r="EC1396" i="5"/>
  <c r="EE1396" i="5"/>
  <c r="EG1396" i="5"/>
  <c r="EI1396" i="5"/>
  <c r="EK1396" i="5"/>
  <c r="EA1404" i="5"/>
  <c r="EB1404" i="5"/>
  <c r="EC1404" i="5"/>
  <c r="ED1404" i="5"/>
  <c r="EE1404" i="5"/>
  <c r="EF1404" i="5"/>
  <c r="EG1404" i="5"/>
  <c r="EH1404" i="5"/>
  <c r="EI1404" i="5"/>
  <c r="EJ1404" i="5"/>
  <c r="EK1404" i="5"/>
  <c r="EA1405" i="5"/>
  <c r="EB1405" i="5"/>
  <c r="EC1405" i="5"/>
  <c r="ED1405" i="5"/>
  <c r="EE1405" i="5"/>
  <c r="EF1405" i="5"/>
  <c r="EG1405" i="5"/>
  <c r="EH1405" i="5"/>
  <c r="EI1405" i="5"/>
  <c r="EJ1405" i="5"/>
  <c r="EK1405" i="5"/>
  <c r="EA1406" i="5"/>
  <c r="EB1406" i="5"/>
  <c r="EC1406" i="5"/>
  <c r="ED1406" i="5"/>
  <c r="EE1406" i="5"/>
  <c r="EF1406" i="5"/>
  <c r="EG1406" i="5"/>
  <c r="EH1406" i="5"/>
  <c r="EI1406" i="5"/>
  <c r="EJ1406" i="5"/>
  <c r="EK1406" i="5"/>
  <c r="EA1407" i="5"/>
  <c r="EC1407" i="5"/>
  <c r="EE1407" i="5"/>
  <c r="EG1407" i="5"/>
  <c r="EI1407" i="5"/>
  <c r="EK1407" i="5"/>
  <c r="EA1434" i="5"/>
  <c r="EB1434" i="5"/>
  <c r="EC1434" i="5"/>
  <c r="ED1434" i="5"/>
  <c r="EE1434" i="5"/>
  <c r="EF1434" i="5"/>
  <c r="EG1434" i="5"/>
  <c r="EH1434" i="5"/>
  <c r="EI1434" i="5"/>
  <c r="EJ1434" i="5"/>
  <c r="EK1434" i="5"/>
  <c r="EA1435" i="5"/>
  <c r="EB1435" i="5"/>
  <c r="EC1435" i="5"/>
  <c r="ED1435" i="5"/>
  <c r="EE1435" i="5"/>
  <c r="EF1435" i="5"/>
  <c r="EG1435" i="5"/>
  <c r="EH1435" i="5"/>
  <c r="EI1435" i="5"/>
  <c r="EJ1435" i="5"/>
  <c r="EK1435" i="5"/>
  <c r="EA1436" i="5"/>
  <c r="EB1436" i="5"/>
  <c r="EC1436" i="5"/>
  <c r="ED1436" i="5"/>
  <c r="EE1436" i="5"/>
  <c r="EF1436" i="5"/>
  <c r="EG1436" i="5"/>
  <c r="EH1436" i="5"/>
  <c r="EI1436" i="5"/>
  <c r="EJ1436" i="5"/>
  <c r="EK1436" i="5"/>
  <c r="EA1437" i="5"/>
  <c r="EC1437" i="5"/>
  <c r="EE1437" i="5"/>
  <c r="EG1437" i="5"/>
  <c r="EI1437" i="5"/>
  <c r="EK1437" i="5"/>
  <c r="EA1438" i="5"/>
  <c r="EB1438" i="5"/>
  <c r="EC1438" i="5"/>
  <c r="ED1438" i="5"/>
  <c r="EE1438" i="5"/>
  <c r="EF1438" i="5"/>
  <c r="EG1438" i="5"/>
  <c r="EH1438" i="5"/>
  <c r="EI1438" i="5"/>
  <c r="EJ1438" i="5"/>
  <c r="EK1438" i="5"/>
  <c r="EA1439" i="5"/>
  <c r="EB1439" i="5"/>
  <c r="EC1439" i="5"/>
  <c r="ED1439" i="5"/>
  <c r="EE1439" i="5"/>
  <c r="EF1439" i="5"/>
  <c r="EG1439" i="5"/>
  <c r="EH1439" i="5"/>
  <c r="EI1439" i="5"/>
  <c r="EJ1439" i="5"/>
  <c r="EK1439" i="5"/>
  <c r="EA1440" i="5"/>
  <c r="EB1440" i="5"/>
  <c r="EC1440" i="5"/>
  <c r="ED1440" i="5"/>
  <c r="EE1440" i="5"/>
  <c r="EF1440" i="5"/>
  <c r="EG1440" i="5"/>
  <c r="EH1440" i="5"/>
  <c r="EI1440" i="5"/>
  <c r="EJ1440" i="5"/>
  <c r="EK1440" i="5"/>
  <c r="EA1441" i="5"/>
  <c r="EC1441" i="5"/>
  <c r="EE1441" i="5"/>
  <c r="EG1441" i="5"/>
  <c r="EI1441" i="5"/>
  <c r="EK1441" i="5"/>
  <c r="EA1454" i="5"/>
  <c r="EB1454" i="5"/>
  <c r="EC1454" i="5"/>
  <c r="ED1454" i="5"/>
  <c r="EE1454" i="5"/>
  <c r="EF1454" i="5"/>
  <c r="EG1454" i="5"/>
  <c r="EH1454" i="5"/>
  <c r="EI1454" i="5"/>
  <c r="EJ1454" i="5"/>
  <c r="EK1454" i="5"/>
  <c r="EA1455" i="5"/>
  <c r="EB1455" i="5"/>
  <c r="EC1455" i="5"/>
  <c r="ED1455" i="5"/>
  <c r="EE1455" i="5"/>
  <c r="EF1455" i="5"/>
  <c r="EG1455" i="5"/>
  <c r="EH1455" i="5"/>
  <c r="EI1455" i="5"/>
  <c r="EJ1455" i="5"/>
  <c r="EK1455" i="5"/>
  <c r="EA1456" i="5"/>
  <c r="EB1456" i="5"/>
  <c r="EC1456" i="5"/>
  <c r="ED1456" i="5"/>
  <c r="EE1456" i="5"/>
  <c r="EF1456" i="5"/>
  <c r="EG1456" i="5"/>
  <c r="EH1456" i="5"/>
  <c r="EI1456" i="5"/>
  <c r="EJ1456" i="5"/>
  <c r="EK1456" i="5"/>
  <c r="EA1457" i="5"/>
  <c r="EC1457" i="5"/>
  <c r="EE1457" i="5"/>
  <c r="EG1457" i="5"/>
  <c r="EI1457" i="5"/>
  <c r="EK1457" i="5"/>
  <c r="EA1480" i="5"/>
  <c r="EB1480" i="5"/>
  <c r="EC1480" i="5"/>
  <c r="ED1480" i="5"/>
  <c r="EE1480" i="5"/>
  <c r="EF1480" i="5"/>
  <c r="EG1480" i="5"/>
  <c r="EH1480" i="5"/>
  <c r="EI1480" i="5"/>
  <c r="EJ1480" i="5"/>
  <c r="EK1480" i="5"/>
  <c r="EA1481" i="5"/>
  <c r="EB1481" i="5"/>
  <c r="EC1481" i="5"/>
  <c r="ED1481" i="5"/>
  <c r="EE1481" i="5"/>
  <c r="EF1481" i="5"/>
  <c r="EG1481" i="5"/>
  <c r="EH1481" i="5"/>
  <c r="EI1481" i="5"/>
  <c r="EJ1481" i="5"/>
  <c r="EK1481" i="5"/>
  <c r="EA1482" i="5"/>
  <c r="EB1482" i="5"/>
  <c r="EC1482" i="5"/>
  <c r="ED1482" i="5"/>
  <c r="EE1482" i="5"/>
  <c r="EF1482" i="5"/>
  <c r="EG1482" i="5"/>
  <c r="EH1482" i="5"/>
  <c r="EI1482" i="5"/>
  <c r="EJ1482" i="5"/>
  <c r="EK1482" i="5"/>
  <c r="EA1483" i="5"/>
  <c r="EC1483" i="5"/>
  <c r="EE1483" i="5"/>
  <c r="EG1483" i="5"/>
  <c r="EI1483" i="5"/>
  <c r="EK1483" i="5"/>
  <c r="EA1495" i="5"/>
  <c r="EB1495" i="5"/>
  <c r="EC1495" i="5"/>
  <c r="ED1495" i="5"/>
  <c r="EE1495" i="5"/>
  <c r="EF1495" i="5"/>
  <c r="EG1495" i="5"/>
  <c r="EH1495" i="5"/>
  <c r="EI1495" i="5"/>
  <c r="EJ1495" i="5"/>
  <c r="EK1495" i="5"/>
  <c r="EA1496" i="5"/>
  <c r="EB1496" i="5"/>
  <c r="EC1496" i="5"/>
  <c r="ED1496" i="5"/>
  <c r="EE1496" i="5"/>
  <c r="EF1496" i="5"/>
  <c r="EG1496" i="5"/>
  <c r="EH1496" i="5"/>
  <c r="EI1496" i="5"/>
  <c r="EJ1496" i="5"/>
  <c r="EK1496" i="5"/>
  <c r="EA1497" i="5"/>
  <c r="EB1497" i="5"/>
  <c r="EC1497" i="5"/>
  <c r="ED1497" i="5"/>
  <c r="EE1497" i="5"/>
  <c r="EF1497" i="5"/>
  <c r="EG1497" i="5"/>
  <c r="EH1497" i="5"/>
  <c r="EI1497" i="5"/>
  <c r="EJ1497" i="5"/>
  <c r="EK1497" i="5"/>
  <c r="EA1498" i="5"/>
  <c r="EC1498" i="5"/>
  <c r="EE1498" i="5"/>
  <c r="EG1498" i="5"/>
  <c r="EI1498" i="5"/>
  <c r="EK1498" i="5"/>
  <c r="EA1522" i="5"/>
  <c r="EB1522" i="5"/>
  <c r="EC1522" i="5"/>
  <c r="ED1522" i="5"/>
  <c r="EE1522" i="5"/>
  <c r="EF1522" i="5"/>
  <c r="EG1522" i="5"/>
  <c r="EH1522" i="5"/>
  <c r="EI1522" i="5"/>
  <c r="EJ1522" i="5"/>
  <c r="EK1522" i="5"/>
  <c r="EA1523" i="5"/>
  <c r="EB1523" i="5"/>
  <c r="EC1523" i="5"/>
  <c r="ED1523" i="5"/>
  <c r="EE1523" i="5"/>
  <c r="EF1523" i="5"/>
  <c r="EG1523" i="5"/>
  <c r="EH1523" i="5"/>
  <c r="EI1523" i="5"/>
  <c r="EJ1523" i="5"/>
  <c r="EK1523" i="5"/>
  <c r="EA1524" i="5"/>
  <c r="EB1524" i="5"/>
  <c r="EC1524" i="5"/>
  <c r="ED1524" i="5"/>
  <c r="EE1524" i="5"/>
  <c r="EF1524" i="5"/>
  <c r="EG1524" i="5"/>
  <c r="EH1524" i="5"/>
  <c r="EI1524" i="5"/>
  <c r="EJ1524" i="5"/>
  <c r="EK1524" i="5"/>
  <c r="EA1525" i="5"/>
  <c r="EB1525" i="5"/>
  <c r="EC1525" i="5"/>
  <c r="ED1525" i="5"/>
  <c r="EE1525" i="5"/>
  <c r="EF1525" i="5"/>
  <c r="EG1525" i="5"/>
  <c r="EH1525" i="5"/>
  <c r="EI1525" i="5"/>
  <c r="EJ1525" i="5"/>
  <c r="EK1525" i="5"/>
  <c r="EJ1483" i="5" l="1"/>
  <c r="EH1483" i="5"/>
  <c r="EF1483" i="5"/>
  <c r="ED1483" i="5"/>
  <c r="EB1483" i="5"/>
  <c r="EJ1441" i="5"/>
  <c r="EH1441" i="5"/>
  <c r="EF1441" i="5"/>
  <c r="ED1441" i="5"/>
  <c r="EB1441" i="5"/>
  <c r="EJ1407" i="5"/>
  <c r="EH1407" i="5"/>
  <c r="EF1407" i="5"/>
  <c r="ED1407" i="5"/>
  <c r="EB1407" i="5"/>
  <c r="EJ1384" i="5"/>
  <c r="EH1384" i="5"/>
  <c r="EF1384" i="5"/>
  <c r="ED1384" i="5"/>
  <c r="EB1384" i="5"/>
  <c r="EJ1498" i="5"/>
  <c r="EH1498" i="5"/>
  <c r="EF1498" i="5"/>
  <c r="ED1498" i="5"/>
  <c r="EB1498" i="5"/>
  <c r="EJ1457" i="5"/>
  <c r="EH1457" i="5"/>
  <c r="EF1457" i="5"/>
  <c r="ED1457" i="5"/>
  <c r="EB1457" i="5"/>
  <c r="EJ1437" i="5"/>
  <c r="EH1437" i="5"/>
  <c r="EF1437" i="5"/>
  <c r="ED1437" i="5"/>
  <c r="EB1437" i="5"/>
  <c r="EJ1396" i="5"/>
  <c r="EH1396" i="5"/>
  <c r="EF1396" i="5"/>
  <c r="ED1396" i="5"/>
  <c r="EB1396" i="5"/>
  <c r="DE1353" i="5"/>
  <c r="DD1353" i="5"/>
  <c r="DC1353" i="5"/>
  <c r="DB1353" i="5"/>
  <c r="DA1353" i="5"/>
  <c r="CZ1353" i="5"/>
  <c r="CY1353" i="5"/>
  <c r="CX1353" i="5"/>
  <c r="CW1353" i="5"/>
  <c r="CV1353" i="5"/>
  <c r="CU1353" i="5"/>
  <c r="CT1353" i="5"/>
  <c r="DE1352" i="5"/>
  <c r="DD1352" i="5"/>
  <c r="DC1352" i="5"/>
  <c r="DB1352" i="5"/>
  <c r="DA1352" i="5"/>
  <c r="CZ1352" i="5"/>
  <c r="CY1352" i="5"/>
  <c r="CX1352" i="5"/>
  <c r="CX1354" i="5" s="1"/>
  <c r="CW1352" i="5"/>
  <c r="CV1352" i="5"/>
  <c r="CU1352" i="5"/>
  <c r="CT1352" i="5"/>
  <c r="DE1342" i="5"/>
  <c r="DD1342" i="5"/>
  <c r="DC1342" i="5"/>
  <c r="DB1342" i="5"/>
  <c r="DA1342" i="5"/>
  <c r="CZ1342" i="5"/>
  <c r="CY1342" i="5"/>
  <c r="CX1342" i="5"/>
  <c r="CW1342" i="5"/>
  <c r="CV1342" i="5"/>
  <c r="CU1342" i="5"/>
  <c r="CT1342" i="5"/>
  <c r="DE1341" i="5"/>
  <c r="DD1341" i="5"/>
  <c r="DC1341" i="5"/>
  <c r="DB1341" i="5"/>
  <c r="DA1341" i="5"/>
  <c r="CZ1341" i="5"/>
  <c r="CY1341" i="5"/>
  <c r="CX1341" i="5"/>
  <c r="CX1343" i="5" s="1"/>
  <c r="CW1341" i="5"/>
  <c r="CV1341" i="5"/>
  <c r="CU1341" i="5"/>
  <c r="CT1341" i="5"/>
  <c r="DE1334" i="5"/>
  <c r="DD1334" i="5"/>
  <c r="DC1334" i="5"/>
  <c r="DB1334" i="5"/>
  <c r="DA1334" i="5"/>
  <c r="CZ1334" i="5"/>
  <c r="CY1334" i="5"/>
  <c r="CX1334" i="5"/>
  <c r="CW1334" i="5"/>
  <c r="CV1334" i="5"/>
  <c r="CU1334" i="5"/>
  <c r="CT1334" i="5"/>
  <c r="DE1333" i="5"/>
  <c r="DD1333" i="5"/>
  <c r="DC1333" i="5"/>
  <c r="DB1333" i="5"/>
  <c r="DA1333" i="5"/>
  <c r="CZ1333" i="5"/>
  <c r="CY1333" i="5"/>
  <c r="CX1333" i="5"/>
  <c r="CX1335" i="5" s="1"/>
  <c r="CW1333" i="5"/>
  <c r="CV1333" i="5"/>
  <c r="CU1333" i="5"/>
  <c r="CT1333" i="5"/>
  <c r="DE1324" i="5"/>
  <c r="DD1324" i="5"/>
  <c r="DC1324" i="5"/>
  <c r="DB1324" i="5"/>
  <c r="DA1324" i="5"/>
  <c r="CZ1324" i="5"/>
  <c r="CY1324" i="5"/>
  <c r="CX1324" i="5"/>
  <c r="CW1324" i="5"/>
  <c r="CV1324" i="5"/>
  <c r="CU1324" i="5"/>
  <c r="CT1324" i="5"/>
  <c r="DE1323" i="5"/>
  <c r="DD1323" i="5"/>
  <c r="DC1323" i="5"/>
  <c r="DB1323" i="5"/>
  <c r="DA1323" i="5"/>
  <c r="CZ1323" i="5"/>
  <c r="CY1323" i="5"/>
  <c r="CX1323" i="5"/>
  <c r="CX1325" i="5" s="1"/>
  <c r="CW1323" i="5"/>
  <c r="CV1323" i="5"/>
  <c r="CU1323" i="5"/>
  <c r="CT1323" i="5"/>
  <c r="DE1315" i="5"/>
  <c r="DD1315" i="5"/>
  <c r="DC1315" i="5"/>
  <c r="DB1315" i="5"/>
  <c r="DA1315" i="5"/>
  <c r="CZ1315" i="5"/>
  <c r="CY1315" i="5"/>
  <c r="CX1315" i="5"/>
  <c r="CW1315" i="5"/>
  <c r="CV1315" i="5"/>
  <c r="CU1315" i="5"/>
  <c r="CT1315" i="5"/>
  <c r="DE1314" i="5"/>
  <c r="DD1314" i="5"/>
  <c r="DC1314" i="5"/>
  <c r="DB1314" i="5"/>
  <c r="DA1314" i="5"/>
  <c r="CZ1314" i="5"/>
  <c r="CY1314" i="5"/>
  <c r="CX1314" i="5"/>
  <c r="CX1316" i="5" s="1"/>
  <c r="CW1314" i="5"/>
  <c r="CV1314" i="5"/>
  <c r="CU1314" i="5"/>
  <c r="CT1314" i="5"/>
  <c r="DE1306" i="5"/>
  <c r="DD1306" i="5"/>
  <c r="DC1306" i="5"/>
  <c r="DB1306" i="5"/>
  <c r="DA1306" i="5"/>
  <c r="CZ1306" i="5"/>
  <c r="CY1306" i="5"/>
  <c r="CX1306" i="5"/>
  <c r="CW1306" i="5"/>
  <c r="CV1306" i="5"/>
  <c r="CU1306" i="5"/>
  <c r="CT1306" i="5"/>
  <c r="DE1305" i="5"/>
  <c r="DD1305" i="5"/>
  <c r="DC1305" i="5"/>
  <c r="DB1305" i="5"/>
  <c r="DA1305" i="5"/>
  <c r="CZ1305" i="5"/>
  <c r="CY1305" i="5"/>
  <c r="CX1305" i="5"/>
  <c r="CX1307" i="5" s="1"/>
  <c r="CW1305" i="5"/>
  <c r="CV1305" i="5"/>
  <c r="CU1305" i="5"/>
  <c r="CT1305" i="5"/>
  <c r="DE1295" i="5"/>
  <c r="DD1295" i="5"/>
  <c r="DC1295" i="5"/>
  <c r="DB1295" i="5"/>
  <c r="DA1295" i="5"/>
  <c r="CZ1295" i="5"/>
  <c r="CY1295" i="5"/>
  <c r="CX1295" i="5"/>
  <c r="CW1295" i="5"/>
  <c r="CV1295" i="5"/>
  <c r="CU1295" i="5"/>
  <c r="CT1295" i="5"/>
  <c r="DE1294" i="5"/>
  <c r="DD1294" i="5"/>
  <c r="DC1294" i="5"/>
  <c r="DB1294" i="5"/>
  <c r="DA1294" i="5"/>
  <c r="CZ1294" i="5"/>
  <c r="CY1294" i="5"/>
  <c r="CX1294" i="5"/>
  <c r="CX1296" i="5" s="1"/>
  <c r="CW1294" i="5"/>
  <c r="CV1294" i="5"/>
  <c r="CU1294" i="5"/>
  <c r="CT1294" i="5"/>
  <c r="DE1289" i="5"/>
  <c r="DD1289" i="5"/>
  <c r="DC1289" i="5"/>
  <c r="DB1289" i="5"/>
  <c r="DA1289" i="5"/>
  <c r="CZ1289" i="5"/>
  <c r="CY1289" i="5"/>
  <c r="CX1289" i="5"/>
  <c r="CW1289" i="5"/>
  <c r="CV1289" i="5"/>
  <c r="CU1289" i="5"/>
  <c r="CT1289" i="5"/>
  <c r="DE1288" i="5"/>
  <c r="DD1288" i="5"/>
  <c r="DC1288" i="5"/>
  <c r="DB1288" i="5"/>
  <c r="DA1288" i="5"/>
  <c r="CZ1288" i="5"/>
  <c r="CY1288" i="5"/>
  <c r="CX1288" i="5"/>
  <c r="CW1288" i="5"/>
  <c r="CV1288" i="5"/>
  <c r="CU1288" i="5"/>
  <c r="CT1288" i="5"/>
  <c r="DE1280" i="5"/>
  <c r="DD1280" i="5"/>
  <c r="DC1280" i="5"/>
  <c r="DB1280" i="5"/>
  <c r="DA1280" i="5"/>
  <c r="CZ1280" i="5"/>
  <c r="CY1280" i="5"/>
  <c r="CX1280" i="5"/>
  <c r="CW1280" i="5"/>
  <c r="CV1280" i="5"/>
  <c r="CU1280" i="5"/>
  <c r="CT1280" i="5"/>
  <c r="DE1279" i="5"/>
  <c r="DD1279" i="5"/>
  <c r="DC1279" i="5"/>
  <c r="DB1279" i="5"/>
  <c r="DA1279" i="5"/>
  <c r="CZ1279" i="5"/>
  <c r="CY1279" i="5"/>
  <c r="CX1279" i="5"/>
  <c r="CW1279" i="5"/>
  <c r="CV1279" i="5"/>
  <c r="CU1279" i="5"/>
  <c r="CT1279" i="5"/>
  <c r="DE1273" i="5"/>
  <c r="DD1273" i="5"/>
  <c r="DC1273" i="5"/>
  <c r="DB1273" i="5"/>
  <c r="DA1273" i="5"/>
  <c r="CZ1273" i="5"/>
  <c r="CY1273" i="5"/>
  <c r="CX1273" i="5"/>
  <c r="CW1273" i="5"/>
  <c r="CV1273" i="5"/>
  <c r="CU1273" i="5"/>
  <c r="CT1273" i="5"/>
  <c r="DE1272" i="5"/>
  <c r="DD1272" i="5"/>
  <c r="DC1272" i="5"/>
  <c r="DB1272" i="5"/>
  <c r="DA1272" i="5"/>
  <c r="CZ1272" i="5"/>
  <c r="CY1272" i="5"/>
  <c r="CX1272" i="5"/>
  <c r="CW1272" i="5"/>
  <c r="CV1272" i="5"/>
  <c r="CU1272" i="5"/>
  <c r="CT1272" i="5"/>
  <c r="DE1264" i="5"/>
  <c r="DD1264" i="5"/>
  <c r="DC1264" i="5"/>
  <c r="DB1264" i="5"/>
  <c r="DA1264" i="5"/>
  <c r="CZ1264" i="5"/>
  <c r="CY1264" i="5"/>
  <c r="CX1264" i="5"/>
  <c r="CW1264" i="5"/>
  <c r="CV1264" i="5"/>
  <c r="CU1264" i="5"/>
  <c r="CT1264" i="5"/>
  <c r="DE1263" i="5"/>
  <c r="DD1263" i="5"/>
  <c r="DC1263" i="5"/>
  <c r="DB1263" i="5"/>
  <c r="DA1263" i="5"/>
  <c r="CZ1263" i="5"/>
  <c r="CY1263" i="5"/>
  <c r="CX1263" i="5"/>
  <c r="CW1263" i="5"/>
  <c r="CV1263" i="5"/>
  <c r="CU1263" i="5"/>
  <c r="CT1263" i="5"/>
  <c r="DE1257" i="5"/>
  <c r="DD1257" i="5"/>
  <c r="DC1257" i="5"/>
  <c r="DB1257" i="5"/>
  <c r="DA1257" i="5"/>
  <c r="CZ1257" i="5"/>
  <c r="CY1257" i="5"/>
  <c r="CX1257" i="5"/>
  <c r="CW1257" i="5"/>
  <c r="CV1257" i="5"/>
  <c r="CU1257" i="5"/>
  <c r="CT1257" i="5"/>
  <c r="DE1256" i="5"/>
  <c r="DD1256" i="5"/>
  <c r="DC1256" i="5"/>
  <c r="DB1256" i="5"/>
  <c r="DA1256" i="5"/>
  <c r="CZ1256" i="5"/>
  <c r="CY1256" i="5"/>
  <c r="CX1256" i="5"/>
  <c r="CW1256" i="5"/>
  <c r="CV1256" i="5"/>
  <c r="CU1256" i="5"/>
  <c r="CT1256" i="5"/>
  <c r="DE1239" i="5"/>
  <c r="DD1239" i="5"/>
  <c r="DC1239" i="5"/>
  <c r="DB1239" i="5"/>
  <c r="DA1239" i="5"/>
  <c r="CZ1239" i="5"/>
  <c r="CY1239" i="5"/>
  <c r="CX1239" i="5"/>
  <c r="CW1239" i="5"/>
  <c r="CV1239" i="5"/>
  <c r="CU1239" i="5"/>
  <c r="CT1239" i="5"/>
  <c r="DE1238" i="5"/>
  <c r="DD1238" i="5"/>
  <c r="DC1238" i="5"/>
  <c r="DB1238" i="5"/>
  <c r="DA1238" i="5"/>
  <c r="CZ1238" i="5"/>
  <c r="CY1238" i="5"/>
  <c r="CX1238" i="5"/>
  <c r="CW1238" i="5"/>
  <c r="CV1238" i="5"/>
  <c r="CU1238" i="5"/>
  <c r="CT1238" i="5"/>
  <c r="DE1232" i="5"/>
  <c r="DD1232" i="5"/>
  <c r="DC1232" i="5"/>
  <c r="DB1232" i="5"/>
  <c r="DA1232" i="5"/>
  <c r="CZ1232" i="5"/>
  <c r="CY1232" i="5"/>
  <c r="CX1232" i="5"/>
  <c r="CW1232" i="5"/>
  <c r="CV1232" i="5"/>
  <c r="CU1232" i="5"/>
  <c r="CT1232" i="5"/>
  <c r="DE1231" i="5"/>
  <c r="DD1231" i="5"/>
  <c r="DC1231" i="5"/>
  <c r="DB1231" i="5"/>
  <c r="DA1231" i="5"/>
  <c r="CZ1231" i="5"/>
  <c r="CY1231" i="5"/>
  <c r="CX1231" i="5"/>
  <c r="CW1231" i="5"/>
  <c r="CV1231" i="5"/>
  <c r="CU1231" i="5"/>
  <c r="CT1231" i="5"/>
  <c r="DE1230" i="5"/>
  <c r="DE1233" i="5" s="1"/>
  <c r="DD1230" i="5"/>
  <c r="DD1233" i="5" s="1"/>
  <c r="DC1230" i="5"/>
  <c r="DC1233" i="5" s="1"/>
  <c r="DB1230" i="5"/>
  <c r="DB1233" i="5" s="1"/>
  <c r="DA1230" i="5"/>
  <c r="DA1233" i="5" s="1"/>
  <c r="CZ1230" i="5"/>
  <c r="CZ1233" i="5" s="1"/>
  <c r="CY1230" i="5"/>
  <c r="CY1233" i="5" s="1"/>
  <c r="CX1230" i="5"/>
  <c r="CX1233" i="5" s="1"/>
  <c r="CW1230" i="5"/>
  <c r="CW1233" i="5" s="1"/>
  <c r="CV1230" i="5"/>
  <c r="CV1233" i="5" s="1"/>
  <c r="CU1230" i="5"/>
  <c r="CU1233" i="5" s="1"/>
  <c r="CT1230" i="5"/>
  <c r="CT1233" i="5" s="1"/>
  <c r="DE1221" i="5"/>
  <c r="DD1221" i="5"/>
  <c r="DC1221" i="5"/>
  <c r="DB1221" i="5"/>
  <c r="DA1221" i="5"/>
  <c r="CZ1221" i="5"/>
  <c r="CY1221" i="5"/>
  <c r="CX1221" i="5"/>
  <c r="CW1221" i="5"/>
  <c r="CV1221" i="5"/>
  <c r="CU1221" i="5"/>
  <c r="CT1221" i="5"/>
  <c r="DE1220" i="5"/>
  <c r="DD1220" i="5"/>
  <c r="DC1220" i="5"/>
  <c r="DB1220" i="5"/>
  <c r="DA1220" i="5"/>
  <c r="CZ1220" i="5"/>
  <c r="CY1220" i="5"/>
  <c r="CX1220" i="5"/>
  <c r="CW1220" i="5"/>
  <c r="CV1220" i="5"/>
  <c r="CU1220" i="5"/>
  <c r="CT1220" i="5"/>
  <c r="CU1222" i="5" l="1"/>
  <c r="CU1223" i="5" s="1"/>
  <c r="CW1222" i="5"/>
  <c r="CW1223" i="5" s="1"/>
  <c r="CY1222" i="5"/>
  <c r="CY1223" i="5" s="1"/>
  <c r="DA1222" i="5"/>
  <c r="DA1223" i="5" s="1"/>
  <c r="DE1222" i="5"/>
  <c r="DE1223" i="5" s="1"/>
  <c r="CW1240" i="5"/>
  <c r="CW1241" i="5" s="1"/>
  <c r="DA1240" i="5"/>
  <c r="DA1241" i="5" s="1"/>
  <c r="DE1240" i="5"/>
  <c r="DE1241" i="5" s="1"/>
  <c r="CW1258" i="5"/>
  <c r="CW1259" i="5" s="1"/>
  <c r="DA1258" i="5"/>
  <c r="DA1259" i="5" s="1"/>
  <c r="DE1258" i="5"/>
  <c r="DE1259" i="5" s="1"/>
  <c r="CW1265" i="5"/>
  <c r="CW1266" i="5" s="1"/>
  <c r="DA1265" i="5"/>
  <c r="DA1266" i="5" s="1"/>
  <c r="DE1265" i="5"/>
  <c r="DE1266" i="5" s="1"/>
  <c r="CW1274" i="5"/>
  <c r="CW1275" i="5" s="1"/>
  <c r="DA1274" i="5"/>
  <c r="DA1275" i="5" s="1"/>
  <c r="DE1274" i="5"/>
  <c r="DE1275" i="5" s="1"/>
  <c r="CW1281" i="5"/>
  <c r="CW1282" i="5" s="1"/>
  <c r="DA1281" i="5"/>
  <c r="DA1282" i="5" s="1"/>
  <c r="DE1281" i="5"/>
  <c r="DE1282" i="5" s="1"/>
  <c r="CW1290" i="5"/>
  <c r="CW1291" i="5" s="1"/>
  <c r="DA1290" i="5"/>
  <c r="DA1291" i="5" s="1"/>
  <c r="DE1290" i="5"/>
  <c r="DE1291" i="5" s="1"/>
  <c r="CV1296" i="5"/>
  <c r="CV1297" i="5" s="1"/>
  <c r="CZ1296" i="5"/>
  <c r="CZ1297" i="5" s="1"/>
  <c r="DD1296" i="5"/>
  <c r="DD1297" i="5" s="1"/>
  <c r="CT1296" i="5"/>
  <c r="CT1297" i="5" s="1"/>
  <c r="DB1296" i="5"/>
  <c r="DB1297" i="5" s="1"/>
  <c r="CX1297" i="5"/>
  <c r="CV1307" i="5"/>
  <c r="CV1308" i="5" s="1"/>
  <c r="CZ1307" i="5"/>
  <c r="CZ1308" i="5" s="1"/>
  <c r="DD1307" i="5"/>
  <c r="DD1308" i="5" s="1"/>
  <c r="CT1307" i="5"/>
  <c r="CT1308" i="5" s="1"/>
  <c r="DB1307" i="5"/>
  <c r="DB1308" i="5" s="1"/>
  <c r="CX1308" i="5"/>
  <c r="CV1316" i="5"/>
  <c r="CV1317" i="5" s="1"/>
  <c r="CZ1316" i="5"/>
  <c r="CZ1317" i="5" s="1"/>
  <c r="DD1316" i="5"/>
  <c r="DD1317" i="5" s="1"/>
  <c r="CT1316" i="5"/>
  <c r="CT1317" i="5" s="1"/>
  <c r="DB1316" i="5"/>
  <c r="DB1317" i="5" s="1"/>
  <c r="CX1317" i="5"/>
  <c r="CV1325" i="5"/>
  <c r="CV1326" i="5" s="1"/>
  <c r="CZ1325" i="5"/>
  <c r="CZ1326" i="5" s="1"/>
  <c r="DD1325" i="5"/>
  <c r="DD1326" i="5" s="1"/>
  <c r="CT1325" i="5"/>
  <c r="CT1326" i="5" s="1"/>
  <c r="DB1325" i="5"/>
  <c r="DB1326" i="5" s="1"/>
  <c r="CX1326" i="5"/>
  <c r="CV1336" i="5"/>
  <c r="CV1335" i="5"/>
  <c r="CZ1336" i="5"/>
  <c r="CZ1335" i="5"/>
  <c r="DD1336" i="5"/>
  <c r="DD1335" i="5"/>
  <c r="CT1335" i="5"/>
  <c r="CT1336" i="5" s="1"/>
  <c r="DB1335" i="5"/>
  <c r="DB1336" i="5" s="1"/>
  <c r="CX1336" i="5"/>
  <c r="CV1343" i="5"/>
  <c r="CV1344" i="5" s="1"/>
  <c r="CZ1343" i="5"/>
  <c r="CZ1344" i="5" s="1"/>
  <c r="DD1343" i="5"/>
  <c r="DD1344" i="5" s="1"/>
  <c r="CT1343" i="5"/>
  <c r="CT1344" i="5" s="1"/>
  <c r="DB1343" i="5"/>
  <c r="DB1344" i="5" s="1"/>
  <c r="CX1344" i="5"/>
  <c r="CV1354" i="5"/>
  <c r="CV1355" i="5" s="1"/>
  <c r="CZ1354" i="5"/>
  <c r="CZ1355" i="5" s="1"/>
  <c r="DD1354" i="5"/>
  <c r="DD1355" i="5" s="1"/>
  <c r="CT1354" i="5"/>
  <c r="CT1355" i="5" s="1"/>
  <c r="DB1354" i="5"/>
  <c r="DB1355" i="5" s="1"/>
  <c r="CX1355" i="5"/>
  <c r="DB1222" i="5"/>
  <c r="DB1223" i="5" s="1"/>
  <c r="DD1222" i="5"/>
  <c r="DD1223" i="5" s="1"/>
  <c r="CT1222" i="5"/>
  <c r="CT1223" i="5" s="1"/>
  <c r="CV1222" i="5"/>
  <c r="CV1223" i="5" s="1"/>
  <c r="CX1222" i="5"/>
  <c r="CX1223" i="5" s="1"/>
  <c r="CZ1222" i="5"/>
  <c r="CZ1223" i="5" s="1"/>
  <c r="DC1222" i="5"/>
  <c r="DC1223" i="5" s="1"/>
  <c r="CU1240" i="5"/>
  <c r="CU1241" i="5" s="1"/>
  <c r="CY1240" i="5"/>
  <c r="CY1241" i="5" s="1"/>
  <c r="DC1240" i="5"/>
  <c r="DC1241" i="5" s="1"/>
  <c r="CU1258" i="5"/>
  <c r="CU1259" i="5" s="1"/>
  <c r="CY1258" i="5"/>
  <c r="CY1259" i="5" s="1"/>
  <c r="DC1258" i="5"/>
  <c r="DC1259" i="5" s="1"/>
  <c r="CU1265" i="5"/>
  <c r="CU1266" i="5" s="1"/>
  <c r="CY1265" i="5"/>
  <c r="CY1266" i="5" s="1"/>
  <c r="DC1265" i="5"/>
  <c r="DC1266" i="5" s="1"/>
  <c r="CU1274" i="5"/>
  <c r="CU1275" i="5" s="1"/>
  <c r="CY1274" i="5"/>
  <c r="CY1275" i="5" s="1"/>
  <c r="DC1274" i="5"/>
  <c r="DC1275" i="5" s="1"/>
  <c r="CU1281" i="5"/>
  <c r="CU1282" i="5" s="1"/>
  <c r="CY1281" i="5"/>
  <c r="CY1282" i="5" s="1"/>
  <c r="DC1281" i="5"/>
  <c r="DC1282" i="5" s="1"/>
  <c r="CU1290" i="5"/>
  <c r="CU1291" i="5" s="1"/>
  <c r="CY1290" i="5"/>
  <c r="CY1291" i="5" s="1"/>
  <c r="DC1290" i="5"/>
  <c r="DC1291" i="5" s="1"/>
  <c r="CT1240" i="5"/>
  <c r="CT1241" i="5" s="1"/>
  <c r="CV1240" i="5"/>
  <c r="CV1241" i="5" s="1"/>
  <c r="CX1240" i="5"/>
  <c r="CX1241" i="5" s="1"/>
  <c r="CZ1240" i="5"/>
  <c r="CZ1241" i="5" s="1"/>
  <c r="DB1240" i="5"/>
  <c r="DB1241" i="5" s="1"/>
  <c r="DD1240" i="5"/>
  <c r="DD1241" i="5" s="1"/>
  <c r="CT1258" i="5"/>
  <c r="CT1259" i="5" s="1"/>
  <c r="CV1258" i="5"/>
  <c r="CV1259" i="5" s="1"/>
  <c r="CX1258" i="5"/>
  <c r="CX1259" i="5" s="1"/>
  <c r="CZ1258" i="5"/>
  <c r="CZ1259" i="5" s="1"/>
  <c r="DB1258" i="5"/>
  <c r="DB1259" i="5" s="1"/>
  <c r="DD1258" i="5"/>
  <c r="DD1259" i="5" s="1"/>
  <c r="CT1265" i="5"/>
  <c r="CT1266" i="5" s="1"/>
  <c r="CV1265" i="5"/>
  <c r="CV1266" i="5" s="1"/>
  <c r="CX1265" i="5"/>
  <c r="CX1266" i="5" s="1"/>
  <c r="CZ1265" i="5"/>
  <c r="CZ1266" i="5" s="1"/>
  <c r="DB1265" i="5"/>
  <c r="DB1266" i="5" s="1"/>
  <c r="DD1265" i="5"/>
  <c r="DD1266" i="5" s="1"/>
  <c r="CT1274" i="5"/>
  <c r="CT1275" i="5" s="1"/>
  <c r="CV1274" i="5"/>
  <c r="CV1275" i="5" s="1"/>
  <c r="CX1274" i="5"/>
  <c r="CX1275" i="5" s="1"/>
  <c r="CZ1274" i="5"/>
  <c r="CZ1275" i="5" s="1"/>
  <c r="DB1274" i="5"/>
  <c r="DB1275" i="5" s="1"/>
  <c r="DD1274" i="5"/>
  <c r="DD1275" i="5" s="1"/>
  <c r="CT1281" i="5"/>
  <c r="CT1282" i="5" s="1"/>
  <c r="CV1281" i="5"/>
  <c r="CV1282" i="5" s="1"/>
  <c r="CX1281" i="5"/>
  <c r="CX1282" i="5" s="1"/>
  <c r="CZ1281" i="5"/>
  <c r="CZ1282" i="5" s="1"/>
  <c r="DB1281" i="5"/>
  <c r="DB1282" i="5" s="1"/>
  <c r="DD1281" i="5"/>
  <c r="DD1282" i="5" s="1"/>
  <c r="CT1290" i="5"/>
  <c r="CT1291" i="5" s="1"/>
  <c r="CV1290" i="5"/>
  <c r="CV1291" i="5" s="1"/>
  <c r="CX1290" i="5"/>
  <c r="CX1291" i="5" s="1"/>
  <c r="CZ1290" i="5"/>
  <c r="CZ1291" i="5" s="1"/>
  <c r="DB1290" i="5"/>
  <c r="DB1291" i="5" s="1"/>
  <c r="DD1290" i="5"/>
  <c r="DD1291" i="5" s="1"/>
  <c r="CU1296" i="5"/>
  <c r="CU1297" i="5" s="1"/>
  <c r="CW1296" i="5"/>
  <c r="CW1297" i="5" s="1"/>
  <c r="CY1296" i="5"/>
  <c r="CY1297" i="5" s="1"/>
  <c r="DA1296" i="5"/>
  <c r="DA1297" i="5" s="1"/>
  <c r="DC1296" i="5"/>
  <c r="DC1297" i="5" s="1"/>
  <c r="DE1296" i="5"/>
  <c r="DE1297" i="5" s="1"/>
  <c r="CU1307" i="5"/>
  <c r="CU1308" i="5" s="1"/>
  <c r="CW1307" i="5"/>
  <c r="CW1308" i="5" s="1"/>
  <c r="CY1307" i="5"/>
  <c r="CY1308" i="5" s="1"/>
  <c r="DA1307" i="5"/>
  <c r="DA1308" i="5" s="1"/>
  <c r="DC1307" i="5"/>
  <c r="DC1308" i="5" s="1"/>
  <c r="DE1307" i="5"/>
  <c r="DE1308" i="5" s="1"/>
  <c r="CU1316" i="5"/>
  <c r="CU1317" i="5" s="1"/>
  <c r="CW1316" i="5"/>
  <c r="CW1317" i="5" s="1"/>
  <c r="CY1316" i="5"/>
  <c r="CY1317" i="5" s="1"/>
  <c r="DA1316" i="5"/>
  <c r="DA1317" i="5" s="1"/>
  <c r="DC1316" i="5"/>
  <c r="DC1317" i="5" s="1"/>
  <c r="DE1316" i="5"/>
  <c r="DE1317" i="5" s="1"/>
  <c r="CU1325" i="5"/>
  <c r="CU1326" i="5" s="1"/>
  <c r="CW1325" i="5"/>
  <c r="CW1326" i="5" s="1"/>
  <c r="CY1325" i="5"/>
  <c r="CY1326" i="5" s="1"/>
  <c r="DA1325" i="5"/>
  <c r="DA1326" i="5" s="1"/>
  <c r="DC1325" i="5"/>
  <c r="DC1326" i="5" s="1"/>
  <c r="DE1325" i="5"/>
  <c r="DE1326" i="5" s="1"/>
  <c r="CU1335" i="5"/>
  <c r="CU1336" i="5" s="1"/>
  <c r="CW1335" i="5"/>
  <c r="CW1336" i="5" s="1"/>
  <c r="CY1335" i="5"/>
  <c r="CY1336" i="5" s="1"/>
  <c r="DA1335" i="5"/>
  <c r="DA1336" i="5" s="1"/>
  <c r="DC1335" i="5"/>
  <c r="DC1336" i="5" s="1"/>
  <c r="DE1335" i="5"/>
  <c r="DE1336" i="5" s="1"/>
  <c r="CU1343" i="5"/>
  <c r="CU1344" i="5" s="1"/>
  <c r="CW1343" i="5"/>
  <c r="CW1344" i="5" s="1"/>
  <c r="CY1343" i="5"/>
  <c r="CY1344" i="5" s="1"/>
  <c r="DA1343" i="5"/>
  <c r="DA1344" i="5" s="1"/>
  <c r="DC1343" i="5"/>
  <c r="DC1344" i="5" s="1"/>
  <c r="DE1343" i="5"/>
  <c r="DE1344" i="5" s="1"/>
  <c r="CU1354" i="5"/>
  <c r="CU1355" i="5" s="1"/>
  <c r="CW1354" i="5"/>
  <c r="CW1355" i="5" s="1"/>
  <c r="CY1354" i="5"/>
  <c r="CY1355" i="5" s="1"/>
  <c r="DA1354" i="5"/>
  <c r="DA1355" i="5" s="1"/>
  <c r="DC1354" i="5"/>
  <c r="DC1355" i="5" s="1"/>
  <c r="DE1354" i="5"/>
  <c r="DE1355" i="5" s="1"/>
  <c r="EA1355" i="5" l="1"/>
  <c r="EB1355" i="5"/>
  <c r="EB1358" i="5" s="1"/>
  <c r="EC1355" i="5"/>
  <c r="ED1355" i="5"/>
  <c r="EE1355" i="5"/>
  <c r="EF1355" i="5"/>
  <c r="EF1358" i="5" s="1"/>
  <c r="EG1355" i="5"/>
  <c r="EH1355" i="5"/>
  <c r="EI1355" i="5"/>
  <c r="EJ1355" i="5"/>
  <c r="EJ1358" i="5" s="1"/>
  <c r="EK1355" i="5"/>
  <c r="EL1355" i="5"/>
  <c r="EB1356" i="5"/>
  <c r="EC1356" i="5"/>
  <c r="ED1356" i="5"/>
  <c r="EE1356" i="5"/>
  <c r="EF1356" i="5"/>
  <c r="EG1356" i="5"/>
  <c r="EH1356" i="5"/>
  <c r="EI1356" i="5"/>
  <c r="EJ1356" i="5"/>
  <c r="EK1356" i="5"/>
  <c r="EL1356" i="5"/>
  <c r="EB1357" i="5"/>
  <c r="EC1357" i="5"/>
  <c r="ED1357" i="5"/>
  <c r="EE1357" i="5"/>
  <c r="EF1357" i="5"/>
  <c r="EG1357" i="5"/>
  <c r="EH1357" i="5"/>
  <c r="EI1357" i="5"/>
  <c r="EJ1357" i="5"/>
  <c r="EK1357" i="5"/>
  <c r="EL1357" i="5"/>
  <c r="ED1358" i="5"/>
  <c r="EH1358" i="5"/>
  <c r="EL1358" i="5"/>
  <c r="EA1357" i="5"/>
  <c r="EA1356" i="5"/>
  <c r="BL1192" i="5"/>
  <c r="BK1192" i="5"/>
  <c r="BL1191" i="5"/>
  <c r="BK1191" i="5"/>
  <c r="BL1190" i="5"/>
  <c r="BK1190" i="5"/>
  <c r="EK1358" i="5" l="1"/>
  <c r="EI1358" i="5"/>
  <c r="EG1358" i="5"/>
  <c r="EE1358" i="5"/>
  <c r="EC1358" i="5"/>
  <c r="BQ984" i="5" l="1"/>
  <c r="BP984" i="5"/>
  <c r="BL984" i="5"/>
  <c r="BM984" i="5"/>
  <c r="AG982" i="5"/>
  <c r="BR984" i="5" s="1"/>
  <c r="AH729" i="5" l="1"/>
  <c r="G169" i="5" l="1"/>
  <c r="AN180" i="5" s="1"/>
  <c r="AD169" i="5"/>
  <c r="AC169" i="5"/>
  <c r="AB169" i="5"/>
  <c r="AA169" i="5"/>
  <c r="Z169" i="5"/>
  <c r="Y169" i="5"/>
  <c r="X169" i="5"/>
  <c r="W169" i="5"/>
  <c r="V169" i="5"/>
  <c r="U169" i="5"/>
  <c r="T169" i="5"/>
  <c r="S169" i="5"/>
  <c r="R169" i="5"/>
  <c r="Q169" i="5"/>
  <c r="P169" i="5"/>
  <c r="O169" i="5"/>
  <c r="N169" i="5"/>
  <c r="M169" i="5"/>
  <c r="L169" i="5"/>
  <c r="K169" i="5"/>
  <c r="J169" i="5"/>
  <c r="I169" i="5"/>
  <c r="H169" i="5"/>
  <c r="AM67" i="5" l="1"/>
  <c r="AG3121" i="5" l="1"/>
  <c r="AG3105" i="5"/>
  <c r="B3116" i="5" s="1"/>
  <c r="AK1102" i="5"/>
  <c r="CO67" i="5"/>
  <c r="CN67" i="5"/>
  <c r="CM67" i="5"/>
  <c r="CL67" i="5"/>
  <c r="CK67" i="5"/>
  <c r="CO74" i="5"/>
  <c r="CN74" i="5"/>
  <c r="CM74" i="5"/>
  <c r="CL74" i="5"/>
  <c r="CK74" i="5"/>
  <c r="CO73" i="5"/>
  <c r="CN73" i="5"/>
  <c r="CM73" i="5"/>
  <c r="CL73" i="5"/>
  <c r="CK73" i="5"/>
  <c r="CO72" i="5"/>
  <c r="CN72" i="5"/>
  <c r="CM72" i="5"/>
  <c r="CL72" i="5"/>
  <c r="CK72" i="5"/>
  <c r="CO71" i="5"/>
  <c r="CN71" i="5"/>
  <c r="CM71" i="5"/>
  <c r="CL71" i="5"/>
  <c r="CK71" i="5"/>
  <c r="CO70" i="5"/>
  <c r="CN70" i="5"/>
  <c r="CM70" i="5"/>
  <c r="CL70" i="5"/>
  <c r="CK70" i="5"/>
  <c r="CO69" i="5"/>
  <c r="CN69" i="5"/>
  <c r="CM69" i="5"/>
  <c r="CL69" i="5"/>
  <c r="CK69" i="5"/>
  <c r="CO68" i="5"/>
  <c r="CN68" i="5"/>
  <c r="CM68" i="5"/>
  <c r="CL68" i="5"/>
  <c r="CK68" i="5"/>
  <c r="CC68" i="5"/>
  <c r="CD68" i="5"/>
  <c r="CE68" i="5"/>
  <c r="CF68" i="5"/>
  <c r="CG68" i="5"/>
  <c r="CC69" i="5"/>
  <c r="CD69" i="5"/>
  <c r="CE69" i="5"/>
  <c r="CF69" i="5"/>
  <c r="CG69" i="5"/>
  <c r="CC70" i="5"/>
  <c r="CD70" i="5"/>
  <c r="CE70" i="5"/>
  <c r="CF70" i="5"/>
  <c r="CG70" i="5"/>
  <c r="CC71" i="5"/>
  <c r="CD71" i="5"/>
  <c r="CE71" i="5"/>
  <c r="CF71" i="5"/>
  <c r="CG71" i="5"/>
  <c r="CC72" i="5"/>
  <c r="CD72" i="5"/>
  <c r="CE72" i="5"/>
  <c r="CF72" i="5"/>
  <c r="CG72" i="5"/>
  <c r="CC73" i="5"/>
  <c r="CD73" i="5"/>
  <c r="CE73" i="5"/>
  <c r="CF73" i="5"/>
  <c r="CG73" i="5"/>
  <c r="CC74" i="5"/>
  <c r="CD74" i="5"/>
  <c r="CE74" i="5"/>
  <c r="CF74" i="5"/>
  <c r="CG74" i="5"/>
  <c r="CG67" i="5"/>
  <c r="CF67" i="5"/>
  <c r="CE67" i="5"/>
  <c r="CD67" i="5"/>
  <c r="CC67" i="5"/>
  <c r="CB3783" i="5"/>
  <c r="CB3782" i="5"/>
  <c r="CB3781" i="5"/>
  <c r="CB3780" i="5"/>
  <c r="CB3779" i="5"/>
  <c r="CN3783" i="5"/>
  <c r="CH3783" i="5"/>
  <c r="CN3782" i="5"/>
  <c r="CH3782" i="5"/>
  <c r="CN3781" i="5"/>
  <c r="CH3781" i="5"/>
  <c r="CN3780" i="5"/>
  <c r="CH3780" i="5"/>
  <c r="CN3779" i="5"/>
  <c r="CH3779" i="5"/>
  <c r="CN3761" i="5"/>
  <c r="CN3760" i="5"/>
  <c r="CN3759" i="5"/>
  <c r="CN3758" i="5"/>
  <c r="CN3757" i="5"/>
  <c r="CH3761" i="5"/>
  <c r="CB3761" i="5"/>
  <c r="CH3760" i="5"/>
  <c r="CB3760" i="5"/>
  <c r="CH3759" i="5"/>
  <c r="CB3759" i="5"/>
  <c r="CH3758" i="5"/>
  <c r="CB3758" i="5"/>
  <c r="CH3757" i="5"/>
  <c r="CB3757" i="5"/>
  <c r="CN3736" i="5"/>
  <c r="CN3735" i="5"/>
  <c r="CN3734" i="5"/>
  <c r="CN3733" i="5"/>
  <c r="CN3732" i="5"/>
  <c r="CH3736" i="5"/>
  <c r="CB3736" i="5"/>
  <c r="CH3735" i="5"/>
  <c r="CB3735" i="5"/>
  <c r="CH3734" i="5"/>
  <c r="CB3734" i="5"/>
  <c r="CH3733" i="5"/>
  <c r="CB3733" i="5"/>
  <c r="CH3732" i="5"/>
  <c r="CB3732" i="5"/>
  <c r="CB3722" i="5"/>
  <c r="CB3721" i="5"/>
  <c r="CB3720" i="5"/>
  <c r="CB3719" i="5"/>
  <c r="CB3718" i="5"/>
  <c r="CN3722" i="5"/>
  <c r="CH3722" i="5"/>
  <c r="CN3721" i="5"/>
  <c r="CH3721" i="5"/>
  <c r="CN3720" i="5"/>
  <c r="CH3720" i="5"/>
  <c r="CN3719" i="5"/>
  <c r="CH3719" i="5"/>
  <c r="CN3718" i="5"/>
  <c r="CH3718" i="5"/>
  <c r="CB3711" i="5"/>
  <c r="CB3710" i="5"/>
  <c r="CB3709" i="5"/>
  <c r="CB3708" i="5"/>
  <c r="CB3707" i="5"/>
  <c r="CN3711" i="5"/>
  <c r="CH3711" i="5"/>
  <c r="CN3710" i="5"/>
  <c r="CH3710" i="5"/>
  <c r="CN3709" i="5"/>
  <c r="CH3709" i="5"/>
  <c r="CN3708" i="5"/>
  <c r="CH3708" i="5"/>
  <c r="CN3707" i="5"/>
  <c r="CH3707" i="5"/>
  <c r="CB3681" i="5"/>
  <c r="CB3680" i="5"/>
  <c r="CB3679" i="5"/>
  <c r="CB3678" i="5"/>
  <c r="CB3677" i="5"/>
  <c r="CN3681" i="5"/>
  <c r="CH3681" i="5"/>
  <c r="CN3680" i="5"/>
  <c r="CH3680" i="5"/>
  <c r="CN3679" i="5"/>
  <c r="CH3679" i="5"/>
  <c r="CN3678" i="5"/>
  <c r="CH3678" i="5"/>
  <c r="CN3677" i="5"/>
  <c r="CH3677" i="5"/>
  <c r="CN3667" i="5"/>
  <c r="CH3667" i="5"/>
  <c r="CB3667" i="5"/>
  <c r="CB3666" i="5"/>
  <c r="CB3665" i="5"/>
  <c r="CB3664" i="5"/>
  <c r="CB3663" i="5"/>
  <c r="CN3666" i="5"/>
  <c r="CH3666" i="5"/>
  <c r="CN3665" i="5"/>
  <c r="CH3665" i="5"/>
  <c r="CN3664" i="5"/>
  <c r="CH3664" i="5"/>
  <c r="CN3663" i="5"/>
  <c r="CH3663" i="5"/>
  <c r="CN2567" i="5"/>
  <c r="CH2567" i="5"/>
  <c r="CB2567" i="5"/>
  <c r="CN2566" i="5"/>
  <c r="CH2566" i="5"/>
  <c r="CB2566" i="5"/>
  <c r="CN2565" i="5"/>
  <c r="CH2565" i="5"/>
  <c r="CB2565" i="5"/>
  <c r="CN2564" i="5"/>
  <c r="CH2564" i="5"/>
  <c r="CB2564" i="5"/>
  <c r="CN2563" i="5"/>
  <c r="CH2563" i="5"/>
  <c r="CB2563" i="5"/>
  <c r="CN2542" i="5"/>
  <c r="CH2542" i="5"/>
  <c r="CB2542" i="5"/>
  <c r="CN2541" i="5"/>
  <c r="CH2541" i="5"/>
  <c r="CB2541" i="5"/>
  <c r="CN2540" i="5"/>
  <c r="CH2540" i="5"/>
  <c r="CB2540" i="5"/>
  <c r="CN2539" i="5"/>
  <c r="CH2539" i="5"/>
  <c r="CB2539" i="5"/>
  <c r="CN2538" i="5"/>
  <c r="CH2538" i="5"/>
  <c r="CB2538" i="5"/>
  <c r="CB2528" i="5"/>
  <c r="CB2527" i="5"/>
  <c r="CB2526" i="5"/>
  <c r="CB2525" i="5"/>
  <c r="CB2524" i="5"/>
  <c r="CN2528" i="5"/>
  <c r="CH2528" i="5"/>
  <c r="CN2527" i="5"/>
  <c r="CH2527" i="5"/>
  <c r="CN2526" i="5"/>
  <c r="CH2526" i="5"/>
  <c r="CN2525" i="5"/>
  <c r="CH2525" i="5"/>
  <c r="CN2524" i="5"/>
  <c r="CH2524" i="5"/>
  <c r="CB2487" i="5"/>
  <c r="CB2486" i="5"/>
  <c r="CB2485" i="5"/>
  <c r="CB2484" i="5"/>
  <c r="CB2483" i="5"/>
  <c r="CN2517" i="5"/>
  <c r="CH2517" i="5"/>
  <c r="CB2517" i="5"/>
  <c r="CN2516" i="5"/>
  <c r="CH2516" i="5"/>
  <c r="CB2516" i="5"/>
  <c r="CN2515" i="5"/>
  <c r="CH2515" i="5"/>
  <c r="CB2515" i="5"/>
  <c r="CN2514" i="5"/>
  <c r="CH2514" i="5"/>
  <c r="CB2514" i="5"/>
  <c r="CN2513" i="5"/>
  <c r="CH2513" i="5"/>
  <c r="CB2513" i="5"/>
  <c r="CN2487" i="5"/>
  <c r="CH2487" i="5"/>
  <c r="CN2486" i="5"/>
  <c r="CH2486" i="5"/>
  <c r="CN2485" i="5"/>
  <c r="CH2485" i="5"/>
  <c r="CN2484" i="5"/>
  <c r="CH2484" i="5"/>
  <c r="CN2483" i="5"/>
  <c r="CH2483" i="5"/>
  <c r="CN2473" i="5"/>
  <c r="CH2473" i="5"/>
  <c r="CB2473" i="5"/>
  <c r="CN2472" i="5"/>
  <c r="CH2472" i="5"/>
  <c r="CB2472" i="5"/>
  <c r="CN2471" i="5"/>
  <c r="CH2471" i="5"/>
  <c r="CB2471" i="5"/>
  <c r="CN2470" i="5"/>
  <c r="CH2470" i="5"/>
  <c r="CB2470" i="5"/>
  <c r="CN2469" i="5"/>
  <c r="CH2469" i="5"/>
  <c r="CB2469" i="5"/>
  <c r="CB2431" i="5"/>
  <c r="CB2430" i="5"/>
  <c r="CB2429" i="5"/>
  <c r="CB2428" i="5"/>
  <c r="CB2432" i="5"/>
  <c r="CN2432" i="5"/>
  <c r="CH2432" i="5"/>
  <c r="CN2431" i="5"/>
  <c r="CH2431" i="5"/>
  <c r="CN2430" i="5"/>
  <c r="CH2430" i="5"/>
  <c r="CN2429" i="5"/>
  <c r="CH2429" i="5"/>
  <c r="CN2428" i="5"/>
  <c r="CH2428" i="5"/>
  <c r="CB2413" i="5"/>
  <c r="CB2412" i="5"/>
  <c r="CB2411" i="5"/>
  <c r="CB2410" i="5"/>
  <c r="CH2414" i="5"/>
  <c r="CB2414" i="5"/>
  <c r="CN2414" i="5"/>
  <c r="CN2413" i="5"/>
  <c r="CH2413" i="5"/>
  <c r="CN2412" i="5"/>
  <c r="CH2412" i="5"/>
  <c r="CN2411" i="5"/>
  <c r="CH2411" i="5"/>
  <c r="CN2410" i="5"/>
  <c r="CH2410" i="5"/>
  <c r="CN1095" i="5"/>
  <c r="CH1095" i="5"/>
  <c r="CB1095" i="5"/>
  <c r="CN1094" i="5"/>
  <c r="CN1093" i="5"/>
  <c r="CN1092" i="5"/>
  <c r="CN1091" i="5"/>
  <c r="CB1077" i="5"/>
  <c r="CB1081" i="5"/>
  <c r="CB1080" i="5"/>
  <c r="CB1079" i="5"/>
  <c r="CB1078" i="5"/>
  <c r="CN1068" i="5"/>
  <c r="CN1067" i="5"/>
  <c r="CN1066" i="5"/>
  <c r="CN1070" i="5"/>
  <c r="CN1069" i="5"/>
  <c r="CH1066" i="5"/>
  <c r="CH1070" i="5"/>
  <c r="CH1069" i="5"/>
  <c r="CH1068" i="5"/>
  <c r="CH1067" i="5"/>
  <c r="CB1070" i="5"/>
  <c r="CB1069" i="5"/>
  <c r="CB1068" i="5"/>
  <c r="CB1067" i="5"/>
  <c r="CB1066" i="5"/>
  <c r="CB1022" i="5"/>
  <c r="CN1026" i="5"/>
  <c r="CN1025" i="5"/>
  <c r="CN1024" i="5"/>
  <c r="CN1023" i="5"/>
  <c r="CN1022" i="5"/>
  <c r="CH1026" i="5"/>
  <c r="CH1025" i="5"/>
  <c r="CH1024" i="5"/>
  <c r="CH1023" i="5"/>
  <c r="CH1022" i="5"/>
  <c r="CB1026" i="5"/>
  <c r="CB1025" i="5"/>
  <c r="CB1024" i="5"/>
  <c r="CB1023" i="5"/>
  <c r="CN1040" i="5"/>
  <c r="CH1040" i="5"/>
  <c r="CB1040" i="5"/>
  <c r="CN1081" i="5"/>
  <c r="CH1081" i="5"/>
  <c r="CN1120" i="5"/>
  <c r="CH1120" i="5"/>
  <c r="CB1120" i="5"/>
  <c r="CH1141" i="5"/>
  <c r="CH1140" i="5"/>
  <c r="CH1139" i="5"/>
  <c r="CB1141" i="5"/>
  <c r="CB1140" i="5"/>
  <c r="CB1139" i="5"/>
  <c r="CB1138" i="5"/>
  <c r="CN1141" i="5"/>
  <c r="CN1140" i="5"/>
  <c r="CN1139" i="5"/>
  <c r="CN1138" i="5"/>
  <c r="CH1138" i="5"/>
  <c r="CH1142" i="5"/>
  <c r="CN1142" i="5"/>
  <c r="CB1142" i="5"/>
  <c r="CB1117" i="5"/>
  <c r="CB1116" i="5"/>
  <c r="CB1119" i="5"/>
  <c r="CB1118" i="5"/>
  <c r="CN1119" i="5"/>
  <c r="CH1119" i="5"/>
  <c r="CN1118" i="5"/>
  <c r="CH1118" i="5"/>
  <c r="CN1117" i="5"/>
  <c r="CH1117" i="5"/>
  <c r="CN1116" i="5"/>
  <c r="CH1116" i="5"/>
  <c r="CH1094" i="5"/>
  <c r="CH1093" i="5"/>
  <c r="CH1092" i="5"/>
  <c r="CH1091" i="5"/>
  <c r="CB1094" i="5"/>
  <c r="CB1093" i="5"/>
  <c r="CB1092" i="5"/>
  <c r="CB1091" i="5"/>
  <c r="CN1080" i="5"/>
  <c r="CN1079" i="5"/>
  <c r="CN1078" i="5"/>
  <c r="CN1077" i="5"/>
  <c r="CH1080" i="5"/>
  <c r="CH1079" i="5"/>
  <c r="CH1078" i="5"/>
  <c r="CH1077" i="5"/>
  <c r="CN1039" i="5"/>
  <c r="CN1038" i="5"/>
  <c r="CN1037" i="5"/>
  <c r="CN1036" i="5"/>
  <c r="CH1039" i="5"/>
  <c r="CH1038" i="5"/>
  <c r="CH1037" i="5"/>
  <c r="CH1036" i="5"/>
  <c r="CB1039" i="5"/>
  <c r="CB1038" i="5"/>
  <c r="CB1037" i="5"/>
  <c r="CB1036" i="5"/>
  <c r="AV3123" i="5" l="1"/>
  <c r="AV3129" i="5" s="1"/>
  <c r="B3130" i="5" s="1"/>
  <c r="BN4166" i="5"/>
  <c r="BM4166" i="5"/>
  <c r="BO4167" i="5"/>
  <c r="BN4167" i="5"/>
  <c r="BM4167" i="5"/>
  <c r="BO4166" i="5"/>
  <c r="BO4165" i="5"/>
  <c r="BN4165" i="5"/>
  <c r="BM4165" i="5"/>
  <c r="EM4162" i="5"/>
  <c r="B4168" i="5" s="1"/>
  <c r="DF4162" i="5"/>
  <c r="Q4166" i="5" s="1"/>
  <c r="AG4161" i="5"/>
  <c r="AG4160" i="5"/>
  <c r="AG4159" i="5"/>
  <c r="AG4158" i="5"/>
  <c r="AG4157" i="5"/>
  <c r="AG4156" i="5"/>
  <c r="AG4155" i="5"/>
  <c r="AG4154" i="5"/>
  <c r="AG4153" i="5"/>
  <c r="AG4152" i="5"/>
  <c r="AG4151" i="5"/>
  <c r="AG4150" i="5"/>
  <c r="AG4149" i="5"/>
  <c r="AG4148" i="5"/>
  <c r="AG4147" i="5"/>
  <c r="AG4146" i="5"/>
  <c r="AG4145" i="5"/>
  <c r="AG4144" i="5"/>
  <c r="AG4143" i="5"/>
  <c r="AG4142" i="5"/>
  <c r="AG4141" i="5"/>
  <c r="AG4140" i="5"/>
  <c r="AG4139" i="5"/>
  <c r="AG4138" i="5"/>
  <c r="AG4137" i="5"/>
  <c r="AG4136" i="5"/>
  <c r="AG4135" i="5"/>
  <c r="AG4134" i="5"/>
  <c r="AG4133" i="5"/>
  <c r="AG4132" i="5"/>
  <c r="AG4131" i="5"/>
  <c r="AG4130" i="5"/>
  <c r="AG4129" i="5"/>
  <c r="AG4128" i="5"/>
  <c r="AG4127" i="5"/>
  <c r="AG4126" i="5"/>
  <c r="AG4125" i="5"/>
  <c r="AG4124" i="5"/>
  <c r="AG4123" i="5"/>
  <c r="AG4122" i="5"/>
  <c r="AG4121" i="5"/>
  <c r="AG4120" i="5"/>
  <c r="AG4119" i="5"/>
  <c r="AG4118" i="5"/>
  <c r="AG4117" i="5"/>
  <c r="AG4116" i="5"/>
  <c r="AG4115" i="5"/>
  <c r="AG4114" i="5"/>
  <c r="AG4113" i="5"/>
  <c r="AG4112" i="5"/>
  <c r="AG4111" i="5"/>
  <c r="AG4110" i="5"/>
  <c r="AG4109" i="5"/>
  <c r="AG4108" i="5"/>
  <c r="AG4107" i="5"/>
  <c r="AG4106" i="5"/>
  <c r="AG4105" i="5"/>
  <c r="AG4104" i="5"/>
  <c r="AG4103" i="5"/>
  <c r="AG4102" i="5"/>
  <c r="AG4101" i="5"/>
  <c r="AG4100" i="5"/>
  <c r="AG4099" i="5"/>
  <c r="AG4098" i="5"/>
  <c r="AG4097" i="5"/>
  <c r="AG4096" i="5"/>
  <c r="AG4095" i="5"/>
  <c r="AG4094" i="5"/>
  <c r="AG4093" i="5"/>
  <c r="AG4092" i="5"/>
  <c r="AG4091" i="5"/>
  <c r="AG4090" i="5"/>
  <c r="AG4089" i="5"/>
  <c r="AG4088" i="5"/>
  <c r="AG4087" i="5"/>
  <c r="AG4086" i="5"/>
  <c r="AG4085" i="5"/>
  <c r="AG4084" i="5"/>
  <c r="AG4083" i="5"/>
  <c r="AG4082" i="5"/>
  <c r="AG4081" i="5"/>
  <c r="AG4080" i="5"/>
  <c r="AG4079" i="5"/>
  <c r="AG4078" i="5"/>
  <c r="AG4077" i="5"/>
  <c r="AG4076" i="5"/>
  <c r="AG4075" i="5"/>
  <c r="AG4074" i="5"/>
  <c r="AG4073" i="5"/>
  <c r="AG4072" i="5"/>
  <c r="AG4071" i="5"/>
  <c r="AG4070" i="5"/>
  <c r="AG4069" i="5"/>
  <c r="AG4068" i="5"/>
  <c r="AG4067" i="5"/>
  <c r="AG4066" i="5"/>
  <c r="AG4065" i="5"/>
  <c r="AG4064" i="5"/>
  <c r="AG4063" i="5"/>
  <c r="AG4062" i="5"/>
  <c r="AG4061" i="5"/>
  <c r="AG4060" i="5"/>
  <c r="AG4059" i="5"/>
  <c r="AG4058" i="5"/>
  <c r="AG4057" i="5"/>
  <c r="AG4056" i="5"/>
  <c r="AG4055" i="5"/>
  <c r="AG4054" i="5"/>
  <c r="AG4053" i="5"/>
  <c r="AG4052" i="5"/>
  <c r="AG4051" i="5"/>
  <c r="AG4050" i="5"/>
  <c r="AG4049" i="5"/>
  <c r="AG4048" i="5"/>
  <c r="AG4047" i="5"/>
  <c r="AG4046" i="5"/>
  <c r="AG4045" i="5"/>
  <c r="AG4044" i="5"/>
  <c r="AG4043" i="5"/>
  <c r="AG4042" i="5"/>
  <c r="AG4041" i="5"/>
  <c r="AG4040" i="5"/>
  <c r="AG4039" i="5"/>
  <c r="AG4038" i="5"/>
  <c r="AG4037" i="5"/>
  <c r="AG4036" i="5"/>
  <c r="AG4035" i="5"/>
  <c r="AG4034" i="5"/>
  <c r="AG4033" i="5"/>
  <c r="AG4032" i="5"/>
  <c r="AG4031" i="5"/>
  <c r="AG4030" i="5"/>
  <c r="AG4029" i="5"/>
  <c r="AG4028" i="5"/>
  <c r="AG4027" i="5"/>
  <c r="AG4026" i="5"/>
  <c r="AG4025" i="5"/>
  <c r="AG4024" i="5"/>
  <c r="AG4023" i="5"/>
  <c r="AG4022" i="5"/>
  <c r="AG4021" i="5"/>
  <c r="AG4020" i="5"/>
  <c r="AG4019" i="5"/>
  <c r="AG4018" i="5"/>
  <c r="AG4017" i="5"/>
  <c r="AG4016" i="5"/>
  <c r="AG4015" i="5"/>
  <c r="AG4014" i="5"/>
  <c r="AG4013" i="5"/>
  <c r="AG1210" i="5"/>
  <c r="AG3848" i="5"/>
  <c r="AG3849" i="5"/>
  <c r="AG3850" i="5"/>
  <c r="AG3851" i="5"/>
  <c r="AG3852" i="5"/>
  <c r="AG3853" i="5"/>
  <c r="AG3854" i="5"/>
  <c r="AG3855" i="5"/>
  <c r="AG3856" i="5"/>
  <c r="AG3857" i="5"/>
  <c r="AG3858" i="5"/>
  <c r="AG3859" i="5"/>
  <c r="AG3860" i="5"/>
  <c r="AG3861" i="5"/>
  <c r="AG3862" i="5"/>
  <c r="AG3863" i="5"/>
  <c r="AG3864" i="5"/>
  <c r="AG3865" i="5"/>
  <c r="AG3866" i="5"/>
  <c r="AG3867" i="5"/>
  <c r="AG3868" i="5"/>
  <c r="AG3869" i="5"/>
  <c r="AG3870" i="5"/>
  <c r="AG3871" i="5"/>
  <c r="AG3872" i="5"/>
  <c r="AG3873" i="5"/>
  <c r="AG3874" i="5"/>
  <c r="AG3875" i="5"/>
  <c r="AG3876" i="5"/>
  <c r="AG3877" i="5"/>
  <c r="AG3878" i="5"/>
  <c r="AG3879" i="5"/>
  <c r="AG3880" i="5"/>
  <c r="AG3881" i="5"/>
  <c r="AG3882" i="5"/>
  <c r="AG3883" i="5"/>
  <c r="AG3884" i="5"/>
  <c r="AG3885" i="5"/>
  <c r="AG3886" i="5"/>
  <c r="AG3887" i="5"/>
  <c r="AG3888" i="5"/>
  <c r="AG3889" i="5"/>
  <c r="AG3890" i="5"/>
  <c r="AG3891" i="5"/>
  <c r="AG3892" i="5"/>
  <c r="AG3893" i="5"/>
  <c r="AG3894" i="5"/>
  <c r="AG3895" i="5"/>
  <c r="AG3896" i="5"/>
  <c r="AG3897" i="5"/>
  <c r="AG3898" i="5"/>
  <c r="AG3899" i="5"/>
  <c r="AG3900" i="5"/>
  <c r="AG3901" i="5"/>
  <c r="AG3902" i="5"/>
  <c r="AG3903" i="5"/>
  <c r="AG3904" i="5"/>
  <c r="AG3905" i="5"/>
  <c r="AG3906" i="5"/>
  <c r="AG3907" i="5"/>
  <c r="AG3908" i="5"/>
  <c r="AG3909" i="5"/>
  <c r="AG3910" i="5"/>
  <c r="AG3911" i="5"/>
  <c r="AG3912" i="5"/>
  <c r="AG3913" i="5"/>
  <c r="AG3914" i="5"/>
  <c r="AG3915" i="5"/>
  <c r="AG3916" i="5"/>
  <c r="AG3917" i="5"/>
  <c r="AG3918" i="5"/>
  <c r="AG3919" i="5"/>
  <c r="AG3920" i="5"/>
  <c r="AG3921" i="5"/>
  <c r="AG3922" i="5"/>
  <c r="AG3923" i="5"/>
  <c r="AG3924" i="5"/>
  <c r="AG3925" i="5"/>
  <c r="AG3926" i="5"/>
  <c r="AG3927" i="5"/>
  <c r="AG3928" i="5"/>
  <c r="AG3929" i="5"/>
  <c r="AG3930" i="5"/>
  <c r="AG3931" i="5"/>
  <c r="AG3932" i="5"/>
  <c r="AG3933" i="5"/>
  <c r="AG3934" i="5"/>
  <c r="AG3935" i="5"/>
  <c r="AG3936" i="5"/>
  <c r="AG3937" i="5"/>
  <c r="AG3938" i="5"/>
  <c r="AG3939" i="5"/>
  <c r="AG3940" i="5"/>
  <c r="AG3941" i="5"/>
  <c r="AG3942" i="5"/>
  <c r="AG3943" i="5"/>
  <c r="AG3944" i="5"/>
  <c r="AG3945" i="5"/>
  <c r="AG3946" i="5"/>
  <c r="AG3947" i="5"/>
  <c r="AG3948" i="5"/>
  <c r="AG3949" i="5"/>
  <c r="AG3950" i="5"/>
  <c r="AG3951" i="5"/>
  <c r="AG3952" i="5"/>
  <c r="AG3953" i="5"/>
  <c r="AG3954" i="5"/>
  <c r="AG3955" i="5"/>
  <c r="AG3956" i="5"/>
  <c r="AG3957" i="5"/>
  <c r="AG3958" i="5"/>
  <c r="AG3959" i="5"/>
  <c r="AG3960" i="5"/>
  <c r="AG3961" i="5"/>
  <c r="AG3962" i="5"/>
  <c r="AG3963" i="5"/>
  <c r="AG3964" i="5"/>
  <c r="AG3965" i="5"/>
  <c r="AG3966" i="5"/>
  <c r="AG3967" i="5"/>
  <c r="AG3968" i="5"/>
  <c r="AG3969" i="5"/>
  <c r="AG3970" i="5"/>
  <c r="AG3971" i="5"/>
  <c r="AG3972" i="5"/>
  <c r="AG3973" i="5"/>
  <c r="AG3974" i="5"/>
  <c r="AG3975" i="5"/>
  <c r="AG3976" i="5"/>
  <c r="AG3977" i="5"/>
  <c r="AG3978" i="5"/>
  <c r="AG3979" i="5"/>
  <c r="AG3980" i="5"/>
  <c r="AG3981" i="5"/>
  <c r="AG3982" i="5"/>
  <c r="AG3983" i="5"/>
  <c r="AG3984" i="5"/>
  <c r="AG3985" i="5"/>
  <c r="AG3986" i="5"/>
  <c r="AG3987" i="5"/>
  <c r="AG3988" i="5"/>
  <c r="AG3989" i="5"/>
  <c r="AG3990" i="5"/>
  <c r="AG3991" i="5"/>
  <c r="AG3992" i="5"/>
  <c r="AG3993" i="5"/>
  <c r="AG3994" i="5"/>
  <c r="AG3995" i="5"/>
  <c r="AG3847" i="5"/>
  <c r="BO4001" i="5"/>
  <c r="BO3999" i="5"/>
  <c r="BN3999" i="5"/>
  <c r="BM3999" i="5"/>
  <c r="BO4000" i="5"/>
  <c r="BN4000" i="5"/>
  <c r="BN4001" i="5"/>
  <c r="BM4001" i="5"/>
  <c r="BM4000" i="5"/>
  <c r="B3836" i="5"/>
  <c r="BC3830" i="5"/>
  <c r="BB3830" i="5"/>
  <c r="AY3830" i="5"/>
  <c r="AX3830" i="5"/>
  <c r="AU3830" i="5"/>
  <c r="AT3830" i="5"/>
  <c r="BC3829" i="5"/>
  <c r="BB3829" i="5"/>
  <c r="BC3828" i="5"/>
  <c r="BB3828" i="5"/>
  <c r="AX3829" i="5"/>
  <c r="AY3829" i="5"/>
  <c r="AY3828" i="5"/>
  <c r="AX3828" i="5"/>
  <c r="AU3829" i="5"/>
  <c r="AT3829" i="5"/>
  <c r="AU3828" i="5"/>
  <c r="AT3828" i="5"/>
  <c r="BA3829" i="5"/>
  <c r="BA3828" i="5"/>
  <c r="AW3829" i="5"/>
  <c r="AW3828" i="5"/>
  <c r="AS3829" i="5"/>
  <c r="AS3828" i="5"/>
  <c r="AS3813" i="5"/>
  <c r="AT3813" i="5"/>
  <c r="AU3813" i="5"/>
  <c r="AS3814" i="5"/>
  <c r="AT3814" i="5"/>
  <c r="AU3814" i="5"/>
  <c r="AS3815" i="5"/>
  <c r="AT3815" i="5"/>
  <c r="AU3815" i="5"/>
  <c r="AS3816" i="5"/>
  <c r="B3819" i="5" s="1"/>
  <c r="AT3816" i="5"/>
  <c r="AU3816" i="5"/>
  <c r="AS3817" i="5"/>
  <c r="AS3819" i="5" s="1"/>
  <c r="AT3817" i="5"/>
  <c r="AT3819" i="5" s="1"/>
  <c r="AU3817" i="5"/>
  <c r="AU3819" i="5" s="1"/>
  <c r="AU3812" i="5"/>
  <c r="AT3812" i="5"/>
  <c r="AS3812" i="5"/>
  <c r="AG3776" i="5"/>
  <c r="Q3807" i="5" s="1"/>
  <c r="BA3812" i="5"/>
  <c r="BA3814" i="5"/>
  <c r="BA3813" i="5"/>
  <c r="BB3812" i="5"/>
  <c r="AZ3814" i="5"/>
  <c r="AZ3813" i="5"/>
  <c r="AZ3812" i="5"/>
  <c r="B3820" i="5"/>
  <c r="R3819" i="5"/>
  <c r="AR3780" i="5"/>
  <c r="AQ3780" i="5"/>
  <c r="AR3779" i="5"/>
  <c r="AQ3779" i="5"/>
  <c r="AR3778" i="5"/>
  <c r="AQ3778" i="5"/>
  <c r="AP3780" i="5"/>
  <c r="AP3779" i="5"/>
  <c r="AP3778" i="5"/>
  <c r="AR3758" i="5"/>
  <c r="AQ3758" i="5"/>
  <c r="AR3757" i="5"/>
  <c r="AQ3757" i="5"/>
  <c r="AR3756" i="5"/>
  <c r="AQ3756" i="5"/>
  <c r="AP3758" i="5"/>
  <c r="AP3757" i="5"/>
  <c r="AP3756" i="5"/>
  <c r="AQ3732" i="5"/>
  <c r="AR3731" i="5"/>
  <c r="AQ3731" i="5"/>
  <c r="AR3733" i="5"/>
  <c r="AQ3733" i="5"/>
  <c r="AR3732" i="5"/>
  <c r="AP3733" i="5"/>
  <c r="AP3732" i="5"/>
  <c r="AP3731" i="5"/>
  <c r="AR3664" i="5"/>
  <c r="AQ3664" i="5"/>
  <c r="AR3663" i="5"/>
  <c r="AQ3663" i="5"/>
  <c r="AR3662" i="5"/>
  <c r="AQ3662" i="5"/>
  <c r="AR3678" i="5"/>
  <c r="AQ3678" i="5"/>
  <c r="AR3677" i="5"/>
  <c r="AQ3677" i="5"/>
  <c r="AR3676" i="5"/>
  <c r="AQ3676" i="5"/>
  <c r="AQ3706" i="5"/>
  <c r="AR3708" i="5"/>
  <c r="AQ3708" i="5"/>
  <c r="AR3707" i="5"/>
  <c r="AQ3707" i="5"/>
  <c r="AR3706" i="5"/>
  <c r="AR3719" i="5"/>
  <c r="AQ3719" i="5"/>
  <c r="AR3718" i="5"/>
  <c r="AQ3718" i="5"/>
  <c r="AR3717" i="5"/>
  <c r="AQ3717" i="5"/>
  <c r="AP3719" i="5"/>
  <c r="AP3718" i="5"/>
  <c r="AP3717" i="5"/>
  <c r="AP3708" i="5"/>
  <c r="AP3707" i="5"/>
  <c r="AP3706" i="5"/>
  <c r="AR3635" i="5"/>
  <c r="AQ3635" i="5"/>
  <c r="AR3634" i="5"/>
  <c r="AQ3634" i="5"/>
  <c r="AR3633" i="5"/>
  <c r="AQ3633" i="5"/>
  <c r="AR3646" i="5"/>
  <c r="AQ3646" i="5"/>
  <c r="AR3648" i="5"/>
  <c r="AQ3648" i="5"/>
  <c r="AR3647" i="5"/>
  <c r="AQ3647" i="5"/>
  <c r="AP3678" i="5"/>
  <c r="AP3677" i="5"/>
  <c r="AP3676" i="5"/>
  <c r="AP3664" i="5"/>
  <c r="AP3663" i="5"/>
  <c r="AP3662" i="5"/>
  <c r="AM3662" i="5"/>
  <c r="AL3662" i="5"/>
  <c r="AK3662" i="5"/>
  <c r="AP3648" i="5"/>
  <c r="AP3647" i="5"/>
  <c r="AP3646" i="5"/>
  <c r="AP3635" i="5"/>
  <c r="AP3634" i="5"/>
  <c r="AP3633" i="5"/>
  <c r="AM3633" i="5"/>
  <c r="AL3633" i="5"/>
  <c r="AK3633" i="5"/>
  <c r="AG3618" i="5"/>
  <c r="B3627" i="5" s="1"/>
  <c r="B3616" i="5"/>
  <c r="Z4162" i="5"/>
  <c r="U4162" i="5"/>
  <c r="P4162" i="5"/>
  <c r="Z3996" i="5"/>
  <c r="U3996" i="5"/>
  <c r="P3996" i="5"/>
  <c r="Y3830" i="5"/>
  <c r="S3830" i="5"/>
  <c r="M3830" i="5"/>
  <c r="Y3818" i="5"/>
  <c r="S3818" i="5"/>
  <c r="M3818" i="5"/>
  <c r="Y3804" i="5"/>
  <c r="S3804" i="5"/>
  <c r="Y3768" i="5"/>
  <c r="S3768" i="5"/>
  <c r="M3768" i="5"/>
  <c r="Y3746" i="5"/>
  <c r="S3746" i="5"/>
  <c r="M3746" i="5"/>
  <c r="Y3720" i="5"/>
  <c r="S3720" i="5"/>
  <c r="M3720" i="5"/>
  <c r="Y3709" i="5"/>
  <c r="S3709" i="5"/>
  <c r="M3709" i="5"/>
  <c r="Y3696" i="5"/>
  <c r="S3696" i="5"/>
  <c r="M3696" i="5"/>
  <c r="Y3668" i="5"/>
  <c r="S3668" i="5"/>
  <c r="M3668" i="5"/>
  <c r="Y3653" i="5"/>
  <c r="S3653" i="5"/>
  <c r="M3653" i="5"/>
  <c r="Y3636" i="5"/>
  <c r="BA3830" i="5" s="1"/>
  <c r="S3636" i="5"/>
  <c r="AW3830" i="5" s="1"/>
  <c r="M3636" i="5"/>
  <c r="AS3830" i="5" s="1"/>
  <c r="AB3597" i="5"/>
  <c r="Z3597" i="5"/>
  <c r="X3597" i="5"/>
  <c r="V3597" i="5"/>
  <c r="T3597" i="5"/>
  <c r="R3597" i="5"/>
  <c r="P3597" i="5"/>
  <c r="AB3574" i="5"/>
  <c r="Y3574" i="5"/>
  <c r="U3574" i="5"/>
  <c r="Q3574" i="5"/>
  <c r="L3574" i="5"/>
  <c r="H3574" i="5"/>
  <c r="D3574" i="5"/>
  <c r="AB3560" i="5"/>
  <c r="Y3560" i="5"/>
  <c r="V3560" i="5"/>
  <c r="S3560" i="5"/>
  <c r="P3560" i="5"/>
  <c r="AC3538" i="5"/>
  <c r="AA3538" i="5"/>
  <c r="Y3538" i="5"/>
  <c r="W3538" i="5"/>
  <c r="U3538" i="5"/>
  <c r="S3538" i="5"/>
  <c r="Q3538" i="5"/>
  <c r="Y3518" i="5"/>
  <c r="S3518" i="5"/>
  <c r="M3518" i="5"/>
  <c r="Y3497" i="5"/>
  <c r="Y3477" i="5"/>
  <c r="S3477" i="5"/>
  <c r="AC3397" i="5"/>
  <c r="AA3397" i="5"/>
  <c r="Y3397" i="5"/>
  <c r="W3397" i="5"/>
  <c r="U3397" i="5"/>
  <c r="S3397" i="5"/>
  <c r="P3397" i="5"/>
  <c r="AC3374" i="5"/>
  <c r="AA3374" i="5"/>
  <c r="Y3374" i="5"/>
  <c r="W3374" i="5"/>
  <c r="U3374" i="5"/>
  <c r="S3374" i="5"/>
  <c r="X3351" i="5"/>
  <c r="Q3351" i="5"/>
  <c r="AC3295" i="5"/>
  <c r="AA3295" i="5"/>
  <c r="Y3295" i="5"/>
  <c r="W3295" i="5"/>
  <c r="U3295" i="5"/>
  <c r="S3295" i="5"/>
  <c r="Q3295" i="5"/>
  <c r="O3295" i="5"/>
  <c r="M3294" i="5"/>
  <c r="M3293" i="5"/>
  <c r="M3292" i="5"/>
  <c r="M3291" i="5"/>
  <c r="M3290" i="5"/>
  <c r="M3289" i="5"/>
  <c r="M3288" i="5"/>
  <c r="M3287" i="5"/>
  <c r="AC3272" i="5"/>
  <c r="AA3272" i="5"/>
  <c r="Y3272" i="5"/>
  <c r="W3272" i="5"/>
  <c r="U3272" i="5"/>
  <c r="S3272" i="5"/>
  <c r="Q3272" i="5"/>
  <c r="O3272" i="5"/>
  <c r="M3272" i="5"/>
  <c r="AB3249" i="5"/>
  <c r="Y3249" i="5"/>
  <c r="V3249" i="5"/>
  <c r="S3249" i="5"/>
  <c r="P3249" i="5"/>
  <c r="Y3166" i="5"/>
  <c r="S3166" i="5"/>
  <c r="M3166" i="5"/>
  <c r="Y3145" i="5"/>
  <c r="S3145" i="5"/>
  <c r="M3145" i="5"/>
  <c r="AC3129" i="5"/>
  <c r="AA3129" i="5"/>
  <c r="Y3129" i="5"/>
  <c r="W3129" i="5"/>
  <c r="U3129" i="5"/>
  <c r="S3129" i="5"/>
  <c r="AC3113" i="5"/>
  <c r="Z3113" i="5"/>
  <c r="W3113" i="5"/>
  <c r="T3113" i="5"/>
  <c r="R3113" i="5"/>
  <c r="P3113" i="5"/>
  <c r="AB3095" i="5"/>
  <c r="AS3123" i="5" s="1"/>
  <c r="Z3095" i="5"/>
  <c r="X3095" i="5"/>
  <c r="V3095" i="5"/>
  <c r="T3095" i="5"/>
  <c r="R3095" i="5"/>
  <c r="P3095" i="5"/>
  <c r="N3095" i="5"/>
  <c r="Y3058" i="5"/>
  <c r="S3058" i="5"/>
  <c r="M3058" i="5"/>
  <c r="V3043" i="5"/>
  <c r="CZ3019" i="5"/>
  <c r="CZ3002" i="5"/>
  <c r="CZ2986" i="5"/>
  <c r="AD2954" i="5"/>
  <c r="AC2954" i="5"/>
  <c r="AB2954" i="5"/>
  <c r="AA2954" i="5"/>
  <c r="Z2954" i="5"/>
  <c r="Y2954" i="5"/>
  <c r="X2954" i="5"/>
  <c r="W2954" i="5"/>
  <c r="V2954" i="5"/>
  <c r="U2954" i="5"/>
  <c r="T2954" i="5"/>
  <c r="S2954" i="5"/>
  <c r="R2954" i="5"/>
  <c r="Q2954" i="5"/>
  <c r="P2954" i="5"/>
  <c r="O2954" i="5"/>
  <c r="N2954" i="5"/>
  <c r="M2954" i="5"/>
  <c r="AG2953" i="5"/>
  <c r="AG2952" i="5"/>
  <c r="AG2951" i="5"/>
  <c r="AG2950" i="5"/>
  <c r="AG2949" i="5"/>
  <c r="AG2948" i="5"/>
  <c r="AG2947" i="5"/>
  <c r="AG2946" i="5"/>
  <c r="AG2945" i="5"/>
  <c r="AG2944" i="5"/>
  <c r="AG2943" i="5"/>
  <c r="AG2942" i="5"/>
  <c r="AG2941" i="5"/>
  <c r="AG2940" i="5"/>
  <c r="AG2939" i="5"/>
  <c r="AG2938" i="5"/>
  <c r="AG2937" i="5"/>
  <c r="AG2936" i="5"/>
  <c r="AG2935" i="5"/>
  <c r="AG2934" i="5"/>
  <c r="AG2933" i="5"/>
  <c r="AG2932" i="5"/>
  <c r="AG2931" i="5"/>
  <c r="AG2930" i="5"/>
  <c r="AG2929" i="5"/>
  <c r="AG2928" i="5"/>
  <c r="AG2927" i="5"/>
  <c r="AG2926" i="5"/>
  <c r="AG2925" i="5"/>
  <c r="AG2924" i="5"/>
  <c r="AG2923" i="5"/>
  <c r="AG2922" i="5"/>
  <c r="AG2921" i="5"/>
  <c r="AG2920" i="5"/>
  <c r="AG2919" i="5"/>
  <c r="AG2918" i="5"/>
  <c r="AG2917" i="5"/>
  <c r="AG2916" i="5"/>
  <c r="AG2915" i="5"/>
  <c r="AG2914" i="5"/>
  <c r="AG2913" i="5"/>
  <c r="AG2912" i="5"/>
  <c r="AG2911" i="5"/>
  <c r="AG2910" i="5"/>
  <c r="AG2909" i="5"/>
  <c r="AG2908" i="5"/>
  <c r="AG2907" i="5"/>
  <c r="AG2906" i="5"/>
  <c r="AG2905" i="5"/>
  <c r="AG2904" i="5"/>
  <c r="AG2903" i="5"/>
  <c r="AG2902" i="5"/>
  <c r="AG2901" i="5"/>
  <c r="AG2900" i="5"/>
  <c r="AG2899" i="5"/>
  <c r="AG2898" i="5"/>
  <c r="AG2897" i="5"/>
  <c r="AG2896" i="5"/>
  <c r="AG2895" i="5"/>
  <c r="AG2894" i="5"/>
  <c r="AG2893" i="5"/>
  <c r="AG2892" i="5"/>
  <c r="AG2891" i="5"/>
  <c r="AG2890" i="5"/>
  <c r="AG2889" i="5"/>
  <c r="AG2888" i="5"/>
  <c r="AG2887" i="5"/>
  <c r="AG2886" i="5"/>
  <c r="AG2885" i="5"/>
  <c r="AG2884" i="5"/>
  <c r="AG2883" i="5"/>
  <c r="AG2882" i="5"/>
  <c r="AG2881" i="5"/>
  <c r="AG2880" i="5"/>
  <c r="AG2879" i="5"/>
  <c r="AG2878" i="5"/>
  <c r="AG2877" i="5"/>
  <c r="AG2876" i="5"/>
  <c r="AG2875" i="5"/>
  <c r="AG2874" i="5"/>
  <c r="AG2873" i="5"/>
  <c r="AG2872" i="5"/>
  <c r="AG2871" i="5"/>
  <c r="AG2870" i="5"/>
  <c r="AG2869" i="5"/>
  <c r="AG2868" i="5"/>
  <c r="AG2867" i="5"/>
  <c r="AG2866" i="5"/>
  <c r="AG2865" i="5"/>
  <c r="AG2864" i="5"/>
  <c r="AG2863" i="5"/>
  <c r="AG2862" i="5"/>
  <c r="AG2861" i="5"/>
  <c r="AG2860" i="5"/>
  <c r="AG2859" i="5"/>
  <c r="AG2858" i="5"/>
  <c r="AG2857" i="5"/>
  <c r="AG2856" i="5"/>
  <c r="AG2855" i="5"/>
  <c r="AG2854" i="5"/>
  <c r="AG2853" i="5"/>
  <c r="AG2852" i="5"/>
  <c r="AG2851" i="5"/>
  <c r="AG2850" i="5"/>
  <c r="AG2849" i="5"/>
  <c r="AG2848" i="5"/>
  <c r="AG2847" i="5"/>
  <c r="AG2846" i="5"/>
  <c r="AG2845" i="5"/>
  <c r="AG2844" i="5"/>
  <c r="AG2843" i="5"/>
  <c r="AG2842" i="5"/>
  <c r="AG2841" i="5"/>
  <c r="AG2840" i="5"/>
  <c r="AG2839" i="5"/>
  <c r="AG2838" i="5"/>
  <c r="AG2837" i="5"/>
  <c r="AG2836" i="5"/>
  <c r="AG2835" i="5"/>
  <c r="AG2834" i="5"/>
  <c r="AG2833" i="5"/>
  <c r="AG2832" i="5"/>
  <c r="AG2831" i="5"/>
  <c r="AG2830" i="5"/>
  <c r="AG2829" i="5"/>
  <c r="AG2828" i="5"/>
  <c r="AG2827" i="5"/>
  <c r="AG2826" i="5"/>
  <c r="AG2825" i="5"/>
  <c r="AG2824" i="5"/>
  <c r="AG2823" i="5"/>
  <c r="AG2822" i="5"/>
  <c r="AG2821" i="5"/>
  <c r="AG2820" i="5"/>
  <c r="AG2819" i="5"/>
  <c r="AG2818" i="5"/>
  <c r="AG2817" i="5"/>
  <c r="AG2816" i="5"/>
  <c r="AG2815" i="5"/>
  <c r="AG2814" i="5"/>
  <c r="AG2813" i="5"/>
  <c r="AG2812" i="5"/>
  <c r="AG2811" i="5"/>
  <c r="AG2810" i="5"/>
  <c r="AG2809" i="5"/>
  <c r="AG2808" i="5"/>
  <c r="AG2807" i="5"/>
  <c r="AG2806" i="5"/>
  <c r="AG2805" i="5"/>
  <c r="AD2786" i="5"/>
  <c r="AC2786" i="5"/>
  <c r="AB2786" i="5"/>
  <c r="AA2786" i="5"/>
  <c r="Z2786" i="5"/>
  <c r="Y2786" i="5"/>
  <c r="X2786" i="5"/>
  <c r="W2786" i="5"/>
  <c r="V2786" i="5"/>
  <c r="U2786" i="5"/>
  <c r="T2786" i="5"/>
  <c r="S2786" i="5"/>
  <c r="R2786" i="5"/>
  <c r="Q2786" i="5"/>
  <c r="P2786" i="5"/>
  <c r="O2786" i="5"/>
  <c r="N2786" i="5"/>
  <c r="M2786" i="5"/>
  <c r="AG2785" i="5"/>
  <c r="AG2784" i="5"/>
  <c r="AG2783" i="5"/>
  <c r="AG2782" i="5"/>
  <c r="AG2781" i="5"/>
  <c r="AG2780" i="5"/>
  <c r="AG2779" i="5"/>
  <c r="AG2778" i="5"/>
  <c r="AG2777" i="5"/>
  <c r="AG2776" i="5"/>
  <c r="AG2775" i="5"/>
  <c r="AG2774" i="5"/>
  <c r="AG2773" i="5"/>
  <c r="AG2772" i="5"/>
  <c r="AG2771" i="5"/>
  <c r="AG2770" i="5"/>
  <c r="AG2769" i="5"/>
  <c r="AG2768" i="5"/>
  <c r="AG2767" i="5"/>
  <c r="AG2766" i="5"/>
  <c r="AG2765" i="5"/>
  <c r="AG2764" i="5"/>
  <c r="AG2763" i="5"/>
  <c r="AG2762" i="5"/>
  <c r="AG2761" i="5"/>
  <c r="AG2760" i="5"/>
  <c r="AG2759" i="5"/>
  <c r="AG2758" i="5"/>
  <c r="AG2757" i="5"/>
  <c r="AG2756" i="5"/>
  <c r="AG2755" i="5"/>
  <c r="AG2754" i="5"/>
  <c r="AG2753" i="5"/>
  <c r="AG2752" i="5"/>
  <c r="AG2751" i="5"/>
  <c r="AG2750" i="5"/>
  <c r="AG2749" i="5"/>
  <c r="AG2748" i="5"/>
  <c r="AG2747" i="5"/>
  <c r="AG2746" i="5"/>
  <c r="AG2745" i="5"/>
  <c r="AG2744" i="5"/>
  <c r="AG2743" i="5"/>
  <c r="AG2742" i="5"/>
  <c r="AG2741" i="5"/>
  <c r="AG2740" i="5"/>
  <c r="AG2739" i="5"/>
  <c r="AG2738" i="5"/>
  <c r="AG2737" i="5"/>
  <c r="AG2736" i="5"/>
  <c r="AG2735" i="5"/>
  <c r="AG2734" i="5"/>
  <c r="AG2733" i="5"/>
  <c r="AG2732" i="5"/>
  <c r="AG2731" i="5"/>
  <c r="AG2730" i="5"/>
  <c r="AG2729" i="5"/>
  <c r="AG2728" i="5"/>
  <c r="AG2727" i="5"/>
  <c r="AG2726" i="5"/>
  <c r="AG2725" i="5"/>
  <c r="AG2724" i="5"/>
  <c r="AG2723" i="5"/>
  <c r="AG2722" i="5"/>
  <c r="AG2721" i="5"/>
  <c r="AG2720" i="5"/>
  <c r="AG2719" i="5"/>
  <c r="AG2718" i="5"/>
  <c r="AG2717" i="5"/>
  <c r="AG2716" i="5"/>
  <c r="AG2715" i="5"/>
  <c r="AG2714" i="5"/>
  <c r="AG2713" i="5"/>
  <c r="AG2712" i="5"/>
  <c r="AG2711" i="5"/>
  <c r="AG2710" i="5"/>
  <c r="AG2709" i="5"/>
  <c r="AG2708" i="5"/>
  <c r="AG2707" i="5"/>
  <c r="AG2706" i="5"/>
  <c r="AG2705" i="5"/>
  <c r="AG2704" i="5"/>
  <c r="AG2703" i="5"/>
  <c r="AG2702" i="5"/>
  <c r="AG2701" i="5"/>
  <c r="AG2700" i="5"/>
  <c r="AG2699" i="5"/>
  <c r="AG2698" i="5"/>
  <c r="AG2697" i="5"/>
  <c r="AG2696" i="5"/>
  <c r="AG2695" i="5"/>
  <c r="AG2694" i="5"/>
  <c r="AG2693" i="5"/>
  <c r="AG2692" i="5"/>
  <c r="AG2691" i="5"/>
  <c r="AG2690" i="5"/>
  <c r="AG2689" i="5"/>
  <c r="AG2688" i="5"/>
  <c r="AG2687" i="5"/>
  <c r="AG2686" i="5"/>
  <c r="AG2685" i="5"/>
  <c r="AG2684" i="5"/>
  <c r="AG2683" i="5"/>
  <c r="AG2682" i="5"/>
  <c r="AG2681" i="5"/>
  <c r="AG2680" i="5"/>
  <c r="AG2679" i="5"/>
  <c r="AG2678" i="5"/>
  <c r="AG2677" i="5"/>
  <c r="AG2676" i="5"/>
  <c r="AG2675" i="5"/>
  <c r="AG2674" i="5"/>
  <c r="AG2673" i="5"/>
  <c r="AG2672" i="5"/>
  <c r="AG2671" i="5"/>
  <c r="AG2670" i="5"/>
  <c r="AG2669" i="5"/>
  <c r="AG2668" i="5"/>
  <c r="AG2667" i="5"/>
  <c r="AG2666" i="5"/>
  <c r="AG2665" i="5"/>
  <c r="AG2664" i="5"/>
  <c r="AG2663" i="5"/>
  <c r="AG2662" i="5"/>
  <c r="AG2661" i="5"/>
  <c r="AG2660" i="5"/>
  <c r="AG2659" i="5"/>
  <c r="AG2658" i="5"/>
  <c r="AG2657" i="5"/>
  <c r="AG2656" i="5"/>
  <c r="AG2655" i="5"/>
  <c r="AG2654" i="5"/>
  <c r="AG2653" i="5"/>
  <c r="AG2652" i="5"/>
  <c r="AG2651" i="5"/>
  <c r="AG2650" i="5"/>
  <c r="AG2649" i="5"/>
  <c r="AG2648" i="5"/>
  <c r="AG2647" i="5"/>
  <c r="AG2646" i="5"/>
  <c r="AG2645" i="5"/>
  <c r="AG2644" i="5"/>
  <c r="AG2643" i="5"/>
  <c r="AG2642" i="5"/>
  <c r="AG2641" i="5"/>
  <c r="AG2640" i="5"/>
  <c r="AG2639" i="5"/>
  <c r="AG2638" i="5"/>
  <c r="AG2637" i="5"/>
  <c r="AD2618" i="5"/>
  <c r="AC2618" i="5"/>
  <c r="AB2618" i="5"/>
  <c r="AA2618" i="5"/>
  <c r="Z2618" i="5"/>
  <c r="Y2618" i="5"/>
  <c r="X2618" i="5"/>
  <c r="W2618" i="5"/>
  <c r="V2618" i="5"/>
  <c r="U2618" i="5"/>
  <c r="T2618" i="5"/>
  <c r="S2618" i="5"/>
  <c r="R2618" i="5"/>
  <c r="Q2618" i="5"/>
  <c r="P2618" i="5"/>
  <c r="N2618" i="5"/>
  <c r="L2618" i="5"/>
  <c r="J2618" i="5"/>
  <c r="Y2602" i="5"/>
  <c r="S2602" i="5"/>
  <c r="M2602" i="5"/>
  <c r="AU2601" i="5"/>
  <c r="AU2600" i="5"/>
  <c r="AU2599" i="5"/>
  <c r="AU2598" i="5"/>
  <c r="AU2597" i="5"/>
  <c r="AU2596" i="5"/>
  <c r="Y2588" i="5"/>
  <c r="S2588" i="5"/>
  <c r="M2588" i="5"/>
  <c r="Y2552" i="5"/>
  <c r="S2552" i="5"/>
  <c r="M2552" i="5"/>
  <c r="Y2526" i="5"/>
  <c r="S2526" i="5"/>
  <c r="M2526" i="5"/>
  <c r="Y2515" i="5"/>
  <c r="S2515" i="5"/>
  <c r="M2515" i="5"/>
  <c r="Y2502" i="5"/>
  <c r="S2502" i="5"/>
  <c r="M2502" i="5"/>
  <c r="Y2474" i="5"/>
  <c r="S2474" i="5"/>
  <c r="M2474" i="5"/>
  <c r="Y2459" i="5"/>
  <c r="S2459" i="5"/>
  <c r="M2459" i="5"/>
  <c r="AB2439" i="5"/>
  <c r="Y2439" i="5"/>
  <c r="V2439" i="5"/>
  <c r="S2439" i="5"/>
  <c r="P2439" i="5"/>
  <c r="M2439" i="5"/>
  <c r="AY2429" i="5"/>
  <c r="AT2429" i="5"/>
  <c r="AY2428" i="5"/>
  <c r="AT2428" i="5"/>
  <c r="AY2427" i="5"/>
  <c r="AT2427" i="5"/>
  <c r="Y2413" i="5"/>
  <c r="S2413" i="5"/>
  <c r="M2413" i="5"/>
  <c r="AD2400" i="5"/>
  <c r="AC2400" i="5"/>
  <c r="AB2400" i="5"/>
  <c r="AA2400" i="5"/>
  <c r="Z2400" i="5"/>
  <c r="Y2400" i="5"/>
  <c r="X2400" i="5"/>
  <c r="W2400" i="5"/>
  <c r="V2400" i="5"/>
  <c r="U2400" i="5"/>
  <c r="T2400" i="5"/>
  <c r="S2400" i="5"/>
  <c r="R2400" i="5"/>
  <c r="Q2400" i="5"/>
  <c r="P2400" i="5"/>
  <c r="N2400" i="5"/>
  <c r="L2400" i="5"/>
  <c r="J2400" i="5"/>
  <c r="AD2380" i="5"/>
  <c r="AC2380" i="5"/>
  <c r="AA2380" i="5"/>
  <c r="Z2380" i="5"/>
  <c r="Y2380" i="5"/>
  <c r="W2380" i="5"/>
  <c r="V2380" i="5"/>
  <c r="U2380" i="5"/>
  <c r="S2380" i="5"/>
  <c r="Q2380" i="5"/>
  <c r="O2380" i="5"/>
  <c r="M2380" i="5"/>
  <c r="Y2360" i="5"/>
  <c r="S2360" i="5"/>
  <c r="M2360" i="5"/>
  <c r="B2329" i="5"/>
  <c r="AD2326" i="5"/>
  <c r="AC2326" i="5"/>
  <c r="AA2326" i="5"/>
  <c r="Z2326" i="5"/>
  <c r="Y2326" i="5"/>
  <c r="W2326" i="5"/>
  <c r="V2326" i="5"/>
  <c r="U2326" i="5"/>
  <c r="S2326" i="5"/>
  <c r="R2326" i="5"/>
  <c r="Q2326" i="5"/>
  <c r="O2326" i="5"/>
  <c r="N2326" i="5"/>
  <c r="M2326" i="5"/>
  <c r="K2326" i="5"/>
  <c r="J2326" i="5"/>
  <c r="I2326" i="5"/>
  <c r="G2326" i="5"/>
  <c r="F2326" i="5"/>
  <c r="E2326" i="5"/>
  <c r="D2326" i="5"/>
  <c r="AG2325" i="5"/>
  <c r="AG2324" i="5"/>
  <c r="AG2323" i="5"/>
  <c r="AG2322" i="5"/>
  <c r="AG2321" i="5"/>
  <c r="AG2320" i="5"/>
  <c r="AG2319" i="5"/>
  <c r="AG2318" i="5"/>
  <c r="AG2317" i="5"/>
  <c r="AG2316" i="5"/>
  <c r="AG2315" i="5"/>
  <c r="AG2314" i="5"/>
  <c r="AG2313" i="5"/>
  <c r="AG2312" i="5"/>
  <c r="AG2311" i="5"/>
  <c r="AG2310" i="5"/>
  <c r="AG2309" i="5"/>
  <c r="AG2308" i="5"/>
  <c r="AG2307" i="5"/>
  <c r="AG2306" i="5"/>
  <c r="AG2305" i="5"/>
  <c r="AG2304" i="5"/>
  <c r="AG2303" i="5"/>
  <c r="AG2302" i="5"/>
  <c r="AG2301" i="5"/>
  <c r="AG2300" i="5"/>
  <c r="AG2299" i="5"/>
  <c r="AG2298" i="5"/>
  <c r="AG2297" i="5"/>
  <c r="AG2296" i="5"/>
  <c r="AG2295" i="5"/>
  <c r="AG2294" i="5"/>
  <c r="AG2293" i="5"/>
  <c r="AG2292" i="5"/>
  <c r="AG2291" i="5"/>
  <c r="AG2290" i="5"/>
  <c r="AG2289" i="5"/>
  <c r="AG2288" i="5"/>
  <c r="AG2287" i="5"/>
  <c r="AG2286" i="5"/>
  <c r="AG2285" i="5"/>
  <c r="AG2284" i="5"/>
  <c r="AG2283" i="5"/>
  <c r="AG2282" i="5"/>
  <c r="AG2281" i="5"/>
  <c r="AG2280" i="5"/>
  <c r="AG2279" i="5"/>
  <c r="AG2278" i="5"/>
  <c r="AG2277" i="5"/>
  <c r="AG2276" i="5"/>
  <c r="AG2275" i="5"/>
  <c r="AG2274" i="5"/>
  <c r="AG2273" i="5"/>
  <c r="AG2272" i="5"/>
  <c r="AG2271" i="5"/>
  <c r="AG2270" i="5"/>
  <c r="AG2269" i="5"/>
  <c r="AG2268" i="5"/>
  <c r="AG2267" i="5"/>
  <c r="AG2266" i="5"/>
  <c r="AG2265" i="5"/>
  <c r="AG2264" i="5"/>
  <c r="AG2263" i="5"/>
  <c r="AG2262" i="5"/>
  <c r="AG2261" i="5"/>
  <c r="AG2260" i="5"/>
  <c r="AG2259" i="5"/>
  <c r="AG2258" i="5"/>
  <c r="AG2257" i="5"/>
  <c r="AG2256" i="5"/>
  <c r="AG2255" i="5"/>
  <c r="AG2254" i="5"/>
  <c r="AG2253" i="5"/>
  <c r="AG2252" i="5"/>
  <c r="AG2251" i="5"/>
  <c r="AG2250" i="5"/>
  <c r="AG2249" i="5"/>
  <c r="AG2248" i="5"/>
  <c r="AG2247" i="5"/>
  <c r="AG2246" i="5"/>
  <c r="AG2245" i="5"/>
  <c r="AG2244" i="5"/>
  <c r="AG2243" i="5"/>
  <c r="AG2242" i="5"/>
  <c r="AG2241" i="5"/>
  <c r="AG2240" i="5"/>
  <c r="AG2239" i="5"/>
  <c r="AG2238" i="5"/>
  <c r="AG2237" i="5"/>
  <c r="AG2236" i="5"/>
  <c r="AG2235" i="5"/>
  <c r="AG2234" i="5"/>
  <c r="AG2233" i="5"/>
  <c r="AG2232" i="5"/>
  <c r="AG2231" i="5"/>
  <c r="AG2230" i="5"/>
  <c r="AG2229" i="5"/>
  <c r="AG2228" i="5"/>
  <c r="AG2227" i="5"/>
  <c r="AG2226" i="5"/>
  <c r="AG2225" i="5"/>
  <c r="AG2224" i="5"/>
  <c r="AG2223" i="5"/>
  <c r="AG2222" i="5"/>
  <c r="AG2221" i="5"/>
  <c r="AG2220" i="5"/>
  <c r="AG2219" i="5"/>
  <c r="AG2218" i="5"/>
  <c r="AG2217" i="5"/>
  <c r="AG2216" i="5"/>
  <c r="AG2215" i="5"/>
  <c r="AG2214" i="5"/>
  <c r="AG2213" i="5"/>
  <c r="AG2212" i="5"/>
  <c r="AG2211" i="5"/>
  <c r="AG2210" i="5"/>
  <c r="AG2209" i="5"/>
  <c r="AG2208" i="5"/>
  <c r="AG2207" i="5"/>
  <c r="AG2206" i="5"/>
  <c r="AG2205" i="5"/>
  <c r="AG2204" i="5"/>
  <c r="AG2203" i="5"/>
  <c r="AG2202" i="5"/>
  <c r="AG2201" i="5"/>
  <c r="AG2200" i="5"/>
  <c r="AG2199" i="5"/>
  <c r="AG2198" i="5"/>
  <c r="AG2197" i="5"/>
  <c r="AG2196" i="5"/>
  <c r="AG2195" i="5"/>
  <c r="AG2194" i="5"/>
  <c r="AG2193" i="5"/>
  <c r="AG2192" i="5"/>
  <c r="AG2191" i="5"/>
  <c r="AG2190" i="5"/>
  <c r="AG2189" i="5"/>
  <c r="AG2188" i="5"/>
  <c r="AG2187" i="5"/>
  <c r="AG2186" i="5"/>
  <c r="AG2185" i="5"/>
  <c r="AG2184" i="5"/>
  <c r="AG2183" i="5"/>
  <c r="AG2182" i="5"/>
  <c r="AG2181" i="5"/>
  <c r="AG2180" i="5"/>
  <c r="AG2179" i="5"/>
  <c r="AG2178" i="5"/>
  <c r="AG2177" i="5"/>
  <c r="AD2171" i="5"/>
  <c r="AC2171" i="5"/>
  <c r="AA2171" i="5"/>
  <c r="Z2171" i="5"/>
  <c r="Y2171" i="5"/>
  <c r="W2171" i="5"/>
  <c r="V2171" i="5"/>
  <c r="U2171" i="5"/>
  <c r="S2171" i="5"/>
  <c r="Q2171" i="5"/>
  <c r="O2171" i="5"/>
  <c r="M2171" i="5"/>
  <c r="AG2170" i="5"/>
  <c r="AG2169" i="5"/>
  <c r="AG2168" i="5"/>
  <c r="AG2167" i="5"/>
  <c r="AG2166" i="5"/>
  <c r="AG2165" i="5"/>
  <c r="AG2164" i="5"/>
  <c r="AG2163" i="5"/>
  <c r="AG2162" i="5"/>
  <c r="AG2161" i="5"/>
  <c r="AG2160" i="5"/>
  <c r="AG2159" i="5"/>
  <c r="AG2158" i="5"/>
  <c r="AG2157" i="5"/>
  <c r="AG2156" i="5"/>
  <c r="AG2155" i="5"/>
  <c r="AG2154" i="5"/>
  <c r="AG2153" i="5"/>
  <c r="AG2152" i="5"/>
  <c r="AG2151" i="5"/>
  <c r="AG2150" i="5"/>
  <c r="AG2149" i="5"/>
  <c r="AG2148" i="5"/>
  <c r="AG2147" i="5"/>
  <c r="AG2146" i="5"/>
  <c r="AG2145" i="5"/>
  <c r="AG2144" i="5"/>
  <c r="AG2143" i="5"/>
  <c r="AG2142" i="5"/>
  <c r="AG2141" i="5"/>
  <c r="AG2140" i="5"/>
  <c r="AG2139" i="5"/>
  <c r="AG2138" i="5"/>
  <c r="AG2137" i="5"/>
  <c r="AG2136" i="5"/>
  <c r="AG2135" i="5"/>
  <c r="AG2134" i="5"/>
  <c r="AG2133" i="5"/>
  <c r="AG2132" i="5"/>
  <c r="AG2131" i="5"/>
  <c r="AG2130" i="5"/>
  <c r="AG2129" i="5"/>
  <c r="AG2128" i="5"/>
  <c r="AG2127" i="5"/>
  <c r="AG2126" i="5"/>
  <c r="AG2125" i="5"/>
  <c r="AG2124" i="5"/>
  <c r="AG2123" i="5"/>
  <c r="AG2122" i="5"/>
  <c r="AG2121" i="5"/>
  <c r="AG2120" i="5"/>
  <c r="AG2119" i="5"/>
  <c r="AG2118" i="5"/>
  <c r="AG2117" i="5"/>
  <c r="AG2116" i="5"/>
  <c r="AG2115" i="5"/>
  <c r="AG2114" i="5"/>
  <c r="AG2113" i="5"/>
  <c r="AG2112" i="5"/>
  <c r="AG2111" i="5"/>
  <c r="AG2110" i="5"/>
  <c r="AG2109" i="5"/>
  <c r="AG2108" i="5"/>
  <c r="AG2107" i="5"/>
  <c r="AG2106" i="5"/>
  <c r="AG2105" i="5"/>
  <c r="AG2104" i="5"/>
  <c r="AG2103" i="5"/>
  <c r="AG2102" i="5"/>
  <c r="AG2101" i="5"/>
  <c r="AG2100" i="5"/>
  <c r="AG2099" i="5"/>
  <c r="AG2098" i="5"/>
  <c r="AG2097" i="5"/>
  <c r="AG2096" i="5"/>
  <c r="AG2095" i="5"/>
  <c r="AG2094" i="5"/>
  <c r="AG2093" i="5"/>
  <c r="AG2092" i="5"/>
  <c r="AG2091" i="5"/>
  <c r="AG2090" i="5"/>
  <c r="AG2089" i="5"/>
  <c r="AG2088" i="5"/>
  <c r="AG2087" i="5"/>
  <c r="AG2086" i="5"/>
  <c r="AG2085" i="5"/>
  <c r="AG2084" i="5"/>
  <c r="AG2083" i="5"/>
  <c r="AG2082" i="5"/>
  <c r="AG2081" i="5"/>
  <c r="AG2080" i="5"/>
  <c r="AG2079" i="5"/>
  <c r="AG2078" i="5"/>
  <c r="AG2077" i="5"/>
  <c r="AG2076" i="5"/>
  <c r="AG2075" i="5"/>
  <c r="AG2074" i="5"/>
  <c r="AG2073" i="5"/>
  <c r="AG2072" i="5"/>
  <c r="AG2071" i="5"/>
  <c r="AG2070" i="5"/>
  <c r="AG2069" i="5"/>
  <c r="AG2068" i="5"/>
  <c r="AG2067" i="5"/>
  <c r="AG2066" i="5"/>
  <c r="AG2065" i="5"/>
  <c r="AG2064" i="5"/>
  <c r="AG2063" i="5"/>
  <c r="AG2062" i="5"/>
  <c r="AG2061" i="5"/>
  <c r="AG2060" i="5"/>
  <c r="AG2059" i="5"/>
  <c r="AG2058" i="5"/>
  <c r="AG2057" i="5"/>
  <c r="AG2056" i="5"/>
  <c r="AG2055" i="5"/>
  <c r="AG2054" i="5"/>
  <c r="AG2053" i="5"/>
  <c r="AG2052" i="5"/>
  <c r="AG2051" i="5"/>
  <c r="AG2050" i="5"/>
  <c r="AG2049" i="5"/>
  <c r="AG2048" i="5"/>
  <c r="AG2047" i="5"/>
  <c r="AG2046" i="5"/>
  <c r="AG2045" i="5"/>
  <c r="AG2044" i="5"/>
  <c r="AG2043" i="5"/>
  <c r="AG2042" i="5"/>
  <c r="AG2041" i="5"/>
  <c r="AG2040" i="5"/>
  <c r="AG2039" i="5"/>
  <c r="AG2038" i="5"/>
  <c r="AG2037" i="5"/>
  <c r="AG2036" i="5"/>
  <c r="AG2035" i="5"/>
  <c r="AG2034" i="5"/>
  <c r="AG2033" i="5"/>
  <c r="AG2032" i="5"/>
  <c r="AG2031" i="5"/>
  <c r="AG2030" i="5"/>
  <c r="AG2029" i="5"/>
  <c r="AG2028" i="5"/>
  <c r="AG2027" i="5"/>
  <c r="AG2026" i="5"/>
  <c r="AG2025" i="5"/>
  <c r="AG2024" i="5"/>
  <c r="AG2023" i="5"/>
  <c r="AG2022" i="5"/>
  <c r="AI2020" i="5" s="1"/>
  <c r="AD2003" i="5"/>
  <c r="AC2003" i="5"/>
  <c r="AA2003" i="5"/>
  <c r="Z2003" i="5"/>
  <c r="Y2003" i="5"/>
  <c r="W2003" i="5"/>
  <c r="V2003" i="5"/>
  <c r="U2003" i="5"/>
  <c r="S2003" i="5"/>
  <c r="R2003" i="5"/>
  <c r="Q2003" i="5"/>
  <c r="O2003" i="5"/>
  <c r="N2003" i="5"/>
  <c r="M2003" i="5"/>
  <c r="K2003" i="5"/>
  <c r="J2003" i="5"/>
  <c r="I2003" i="5"/>
  <c r="G2003" i="5"/>
  <c r="F2003" i="5"/>
  <c r="E2003" i="5"/>
  <c r="D2003" i="5"/>
  <c r="AG2002" i="5"/>
  <c r="AG2001" i="5"/>
  <c r="AG2000" i="5"/>
  <c r="AG1999" i="5"/>
  <c r="AG1998" i="5"/>
  <c r="AG1997" i="5"/>
  <c r="AG1996" i="5"/>
  <c r="AG1995" i="5"/>
  <c r="AG1994" i="5"/>
  <c r="AG1993" i="5"/>
  <c r="AG1992" i="5"/>
  <c r="AG1991" i="5"/>
  <c r="AG1990" i="5"/>
  <c r="AG1989" i="5"/>
  <c r="AG1988" i="5"/>
  <c r="AG1987" i="5"/>
  <c r="AG1986" i="5"/>
  <c r="AG1985" i="5"/>
  <c r="AG1984" i="5"/>
  <c r="AG1983" i="5"/>
  <c r="AG1982" i="5"/>
  <c r="AG1981" i="5"/>
  <c r="AG1980" i="5"/>
  <c r="AG1979" i="5"/>
  <c r="AG1978" i="5"/>
  <c r="AG1977" i="5"/>
  <c r="AG1976" i="5"/>
  <c r="AG1975" i="5"/>
  <c r="AG1974" i="5"/>
  <c r="AG1973" i="5"/>
  <c r="AG1972" i="5"/>
  <c r="AG1971" i="5"/>
  <c r="AG1970" i="5"/>
  <c r="AG1969" i="5"/>
  <c r="AG1968" i="5"/>
  <c r="AG1967" i="5"/>
  <c r="AG1966" i="5"/>
  <c r="AG1965" i="5"/>
  <c r="AG1964" i="5"/>
  <c r="AG1963" i="5"/>
  <c r="AG1962" i="5"/>
  <c r="AG1961" i="5"/>
  <c r="AG1960" i="5"/>
  <c r="AG1959" i="5"/>
  <c r="AG1958" i="5"/>
  <c r="AG1957" i="5"/>
  <c r="AG1956" i="5"/>
  <c r="AG1955" i="5"/>
  <c r="AG1954" i="5"/>
  <c r="AG1953" i="5"/>
  <c r="AG1952" i="5"/>
  <c r="AG1951" i="5"/>
  <c r="AG1950" i="5"/>
  <c r="AG1949" i="5"/>
  <c r="AG1948" i="5"/>
  <c r="AG1947" i="5"/>
  <c r="AG1946" i="5"/>
  <c r="AG1945" i="5"/>
  <c r="AG1944" i="5"/>
  <c r="AG1943" i="5"/>
  <c r="AG1942" i="5"/>
  <c r="AG1941" i="5"/>
  <c r="AG1940" i="5"/>
  <c r="AG1939" i="5"/>
  <c r="AG1938" i="5"/>
  <c r="AG1937" i="5"/>
  <c r="AG1936" i="5"/>
  <c r="AG1935" i="5"/>
  <c r="AG1934" i="5"/>
  <c r="AG1933" i="5"/>
  <c r="AG1932" i="5"/>
  <c r="AG1931" i="5"/>
  <c r="AG1930" i="5"/>
  <c r="AG1929" i="5"/>
  <c r="AG1928" i="5"/>
  <c r="AG1927" i="5"/>
  <c r="AG1926" i="5"/>
  <c r="AG1925" i="5"/>
  <c r="AG1924" i="5"/>
  <c r="AG1923" i="5"/>
  <c r="AG1922" i="5"/>
  <c r="AG1921" i="5"/>
  <c r="AG1920" i="5"/>
  <c r="AG1919" i="5"/>
  <c r="AG1918" i="5"/>
  <c r="AG1917" i="5"/>
  <c r="AG1916" i="5"/>
  <c r="AG1915" i="5"/>
  <c r="AG1914" i="5"/>
  <c r="AG1913" i="5"/>
  <c r="AG1912" i="5"/>
  <c r="AG1911" i="5"/>
  <c r="AG1910" i="5"/>
  <c r="AG1909" i="5"/>
  <c r="AG1908" i="5"/>
  <c r="AG1907" i="5"/>
  <c r="AG1906" i="5"/>
  <c r="AG1905" i="5"/>
  <c r="AG1904" i="5"/>
  <c r="AG1903" i="5"/>
  <c r="AG1902" i="5"/>
  <c r="AG1901" i="5"/>
  <c r="AG1900" i="5"/>
  <c r="AG1899" i="5"/>
  <c r="AG1898" i="5"/>
  <c r="AG1897" i="5"/>
  <c r="AG1896" i="5"/>
  <c r="AG1895" i="5"/>
  <c r="AG1894" i="5"/>
  <c r="AG1893" i="5"/>
  <c r="AG1892" i="5"/>
  <c r="AG1891" i="5"/>
  <c r="AG1890" i="5"/>
  <c r="AG1889" i="5"/>
  <c r="AG1888" i="5"/>
  <c r="AG1887" i="5"/>
  <c r="AG1886" i="5"/>
  <c r="AG1885" i="5"/>
  <c r="AG1884" i="5"/>
  <c r="AG1883" i="5"/>
  <c r="AG1882" i="5"/>
  <c r="AG1881" i="5"/>
  <c r="AG1880" i="5"/>
  <c r="AG1879" i="5"/>
  <c r="AG1878" i="5"/>
  <c r="AG1877" i="5"/>
  <c r="AG1876" i="5"/>
  <c r="AG1875" i="5"/>
  <c r="AG1874" i="5"/>
  <c r="AG1873" i="5"/>
  <c r="AG1872" i="5"/>
  <c r="AG1871" i="5"/>
  <c r="AG1870" i="5"/>
  <c r="AG1869" i="5"/>
  <c r="AG1868" i="5"/>
  <c r="AG1867" i="5"/>
  <c r="AG1866" i="5"/>
  <c r="AG1865" i="5"/>
  <c r="AG1864" i="5"/>
  <c r="AG1863" i="5"/>
  <c r="AG1862" i="5"/>
  <c r="AG1861" i="5"/>
  <c r="AG1860" i="5"/>
  <c r="AG1859" i="5"/>
  <c r="AG1858" i="5"/>
  <c r="AG1857" i="5"/>
  <c r="AG1856" i="5"/>
  <c r="AG1855" i="5"/>
  <c r="AG1854" i="5"/>
  <c r="AD1848" i="5"/>
  <c r="AC1848" i="5"/>
  <c r="AA1848" i="5"/>
  <c r="Z1848" i="5"/>
  <c r="Y1848" i="5"/>
  <c r="W1848" i="5"/>
  <c r="V1848" i="5"/>
  <c r="U1848" i="5"/>
  <c r="S1848" i="5"/>
  <c r="Q1848" i="5"/>
  <c r="O1848" i="5"/>
  <c r="M1848" i="5"/>
  <c r="AG1847" i="5"/>
  <c r="AG1846" i="5"/>
  <c r="AG1845" i="5"/>
  <c r="AG1844" i="5"/>
  <c r="AG1843" i="5"/>
  <c r="AG1842" i="5"/>
  <c r="AG1841" i="5"/>
  <c r="AG1840" i="5"/>
  <c r="AG1839" i="5"/>
  <c r="AG1838" i="5"/>
  <c r="AG1837" i="5"/>
  <c r="AG1836" i="5"/>
  <c r="AG1835" i="5"/>
  <c r="AG1834" i="5"/>
  <c r="AG1833" i="5"/>
  <c r="AG1832" i="5"/>
  <c r="AG1831" i="5"/>
  <c r="AG1830" i="5"/>
  <c r="AG1829" i="5"/>
  <c r="AG1828" i="5"/>
  <c r="AG1827" i="5"/>
  <c r="AG1826" i="5"/>
  <c r="AG1825" i="5"/>
  <c r="AG1824" i="5"/>
  <c r="AG1823" i="5"/>
  <c r="AG1822" i="5"/>
  <c r="AG1821" i="5"/>
  <c r="AG1820" i="5"/>
  <c r="AG1819" i="5"/>
  <c r="AG1818" i="5"/>
  <c r="AG1817" i="5"/>
  <c r="AG1816" i="5"/>
  <c r="AG1815" i="5"/>
  <c r="AG1814" i="5"/>
  <c r="AG1813" i="5"/>
  <c r="AG1812" i="5"/>
  <c r="AG1811" i="5"/>
  <c r="AG1810" i="5"/>
  <c r="AG1809" i="5"/>
  <c r="AG1808" i="5"/>
  <c r="AG1807" i="5"/>
  <c r="AG1806" i="5"/>
  <c r="AG1805" i="5"/>
  <c r="AG1804" i="5"/>
  <c r="AG1803" i="5"/>
  <c r="AG1802" i="5"/>
  <c r="AG1801" i="5"/>
  <c r="AG1800" i="5"/>
  <c r="AG1799" i="5"/>
  <c r="AG1798" i="5"/>
  <c r="AG1797" i="5"/>
  <c r="AG1796" i="5"/>
  <c r="AG1795" i="5"/>
  <c r="AG1794" i="5"/>
  <c r="AG1793" i="5"/>
  <c r="AG1792" i="5"/>
  <c r="AG1791" i="5"/>
  <c r="AG1790" i="5"/>
  <c r="AG1789" i="5"/>
  <c r="AG1788" i="5"/>
  <c r="AG1787" i="5"/>
  <c r="AG1786" i="5"/>
  <c r="AG1785" i="5"/>
  <c r="AG1784" i="5"/>
  <c r="AG1783" i="5"/>
  <c r="AG1782" i="5"/>
  <c r="AG1781" i="5"/>
  <c r="AG1780" i="5"/>
  <c r="AG1779" i="5"/>
  <c r="AG1778" i="5"/>
  <c r="AG1777" i="5"/>
  <c r="AG1776" i="5"/>
  <c r="AG1775" i="5"/>
  <c r="AG1774" i="5"/>
  <c r="AG1773" i="5"/>
  <c r="AG1772" i="5"/>
  <c r="AG1771" i="5"/>
  <c r="AG1770" i="5"/>
  <c r="AG1769" i="5"/>
  <c r="AG1768" i="5"/>
  <c r="AG1767" i="5"/>
  <c r="AG1766" i="5"/>
  <c r="AG1765" i="5"/>
  <c r="AG1764" i="5"/>
  <c r="AG1763" i="5"/>
  <c r="AG1762" i="5"/>
  <c r="AG1761" i="5"/>
  <c r="AG1760" i="5"/>
  <c r="AG1759" i="5"/>
  <c r="AG1758" i="5"/>
  <c r="AG1757" i="5"/>
  <c r="AG1756" i="5"/>
  <c r="AG1755" i="5"/>
  <c r="AG1754" i="5"/>
  <c r="AG1753" i="5"/>
  <c r="AG1752" i="5"/>
  <c r="AG1751" i="5"/>
  <c r="AG1750" i="5"/>
  <c r="AG1749" i="5"/>
  <c r="AG1748" i="5"/>
  <c r="AG1747" i="5"/>
  <c r="AG1746" i="5"/>
  <c r="AG1745" i="5"/>
  <c r="AG1744" i="5"/>
  <c r="AG1743" i="5"/>
  <c r="AG1742" i="5"/>
  <c r="AG1741" i="5"/>
  <c r="AG1740" i="5"/>
  <c r="AG1739" i="5"/>
  <c r="AG1738" i="5"/>
  <c r="AG1737" i="5"/>
  <c r="AG1736" i="5"/>
  <c r="AG1735" i="5"/>
  <c r="AG1734" i="5"/>
  <c r="AG1733" i="5"/>
  <c r="AG1732" i="5"/>
  <c r="AG1731" i="5"/>
  <c r="AG1730" i="5"/>
  <c r="AG1729" i="5"/>
  <c r="AG1728" i="5"/>
  <c r="AG1727" i="5"/>
  <c r="AG1726" i="5"/>
  <c r="AG1725" i="5"/>
  <c r="AG1724" i="5"/>
  <c r="AG1723" i="5"/>
  <c r="AG1722" i="5"/>
  <c r="AG1721" i="5"/>
  <c r="AG1720" i="5"/>
  <c r="AG1719" i="5"/>
  <c r="AG1718" i="5"/>
  <c r="AG1717" i="5"/>
  <c r="AG1716" i="5"/>
  <c r="AG1715" i="5"/>
  <c r="AG1714" i="5"/>
  <c r="AG1713" i="5"/>
  <c r="AG1712" i="5"/>
  <c r="AG1711" i="5"/>
  <c r="AG1710" i="5"/>
  <c r="AG1709" i="5"/>
  <c r="AG1708" i="5"/>
  <c r="AG1707" i="5"/>
  <c r="AG1706" i="5"/>
  <c r="AG1705" i="5"/>
  <c r="AG1704" i="5"/>
  <c r="AG1703" i="5"/>
  <c r="AG1702" i="5"/>
  <c r="AG1701" i="5"/>
  <c r="AG1700" i="5"/>
  <c r="AG1699" i="5"/>
  <c r="AD1680" i="5"/>
  <c r="AC1680" i="5"/>
  <c r="AA1680" i="5"/>
  <c r="Z1680" i="5"/>
  <c r="Y1680" i="5"/>
  <c r="W1680" i="5"/>
  <c r="V1680" i="5"/>
  <c r="U1680" i="5"/>
  <c r="S1680" i="5"/>
  <c r="R1680" i="5"/>
  <c r="Q1680" i="5"/>
  <c r="O1680" i="5"/>
  <c r="N1680" i="5"/>
  <c r="M1680" i="5"/>
  <c r="K1680" i="5"/>
  <c r="J1680" i="5"/>
  <c r="I1680" i="5"/>
  <c r="G1680" i="5"/>
  <c r="F1680" i="5"/>
  <c r="E1680" i="5"/>
  <c r="C1680" i="5"/>
  <c r="Y1656" i="5"/>
  <c r="S1656" i="5"/>
  <c r="M1656" i="5"/>
  <c r="AU1655" i="5"/>
  <c r="AU1654" i="5"/>
  <c r="AU1653" i="5"/>
  <c r="AU1652" i="5"/>
  <c r="AU1651" i="5"/>
  <c r="AU1650" i="5"/>
  <c r="AD1639" i="5"/>
  <c r="AC1639" i="5"/>
  <c r="AA1639" i="5"/>
  <c r="Z1639" i="5"/>
  <c r="Y1639" i="5"/>
  <c r="W1639" i="5"/>
  <c r="V1639" i="5"/>
  <c r="U1639" i="5"/>
  <c r="S1639" i="5"/>
  <c r="R1639" i="5"/>
  <c r="Q1639" i="5"/>
  <c r="O1639" i="5"/>
  <c r="N1639" i="5"/>
  <c r="M1639" i="5"/>
  <c r="K1639" i="5"/>
  <c r="J1639" i="5"/>
  <c r="CO1670" i="5" s="1"/>
  <c r="I1639" i="5"/>
  <c r="G1639" i="5"/>
  <c r="CL1670" i="5" s="1"/>
  <c r="F1639" i="5"/>
  <c r="CK1670" i="5" s="1"/>
  <c r="E1639" i="5"/>
  <c r="CJ1670" i="5" s="1"/>
  <c r="D1639" i="5"/>
  <c r="CI1670" i="5" s="1"/>
  <c r="AD1605" i="5"/>
  <c r="AC1605" i="5"/>
  <c r="AA1605" i="5"/>
  <c r="Z1605" i="5"/>
  <c r="Y1605" i="5"/>
  <c r="W1605" i="5"/>
  <c r="V1605" i="5"/>
  <c r="U1605" i="5"/>
  <c r="S1605" i="5"/>
  <c r="Q1605" i="5"/>
  <c r="O1605" i="5"/>
  <c r="M1605" i="5"/>
  <c r="AC1582" i="5"/>
  <c r="AA1582" i="5"/>
  <c r="Y1582" i="5"/>
  <c r="W1582" i="5"/>
  <c r="U1582" i="5"/>
  <c r="S1582" i="5"/>
  <c r="Q1582" i="5"/>
  <c r="O1582" i="5"/>
  <c r="M1582" i="5"/>
  <c r="Y1564" i="5"/>
  <c r="BO1650" i="5" s="1"/>
  <c r="S1564" i="5"/>
  <c r="BK1650" i="5" s="1"/>
  <c r="M1564" i="5"/>
  <c r="BG1650" i="5" s="1"/>
  <c r="AD1526" i="5"/>
  <c r="AC1526" i="5"/>
  <c r="AB1526" i="5"/>
  <c r="AA1526" i="5"/>
  <c r="Z1526" i="5"/>
  <c r="Y1526" i="5"/>
  <c r="X1526" i="5"/>
  <c r="W1526" i="5"/>
  <c r="V1526" i="5"/>
  <c r="U1526" i="5"/>
  <c r="T1526" i="5"/>
  <c r="S1526" i="5"/>
  <c r="AG1525" i="5"/>
  <c r="AG1524" i="5"/>
  <c r="AG1523" i="5"/>
  <c r="AG1522" i="5"/>
  <c r="AG1521" i="5"/>
  <c r="AG1520" i="5"/>
  <c r="AG1519" i="5"/>
  <c r="AG1518" i="5"/>
  <c r="AG1517" i="5"/>
  <c r="AG1516" i="5"/>
  <c r="AG1515" i="5"/>
  <c r="AG1514" i="5"/>
  <c r="AG1513" i="5"/>
  <c r="AG1512" i="5"/>
  <c r="AG1511" i="5"/>
  <c r="AG1510" i="5"/>
  <c r="AG1509" i="5"/>
  <c r="AG1508" i="5"/>
  <c r="AG1507" i="5"/>
  <c r="AG1506" i="5"/>
  <c r="AG1505" i="5"/>
  <c r="AG1504" i="5"/>
  <c r="AG1503" i="5"/>
  <c r="AG1502" i="5"/>
  <c r="AG1501" i="5"/>
  <c r="AG1500" i="5"/>
  <c r="AG1499" i="5"/>
  <c r="AG1498" i="5"/>
  <c r="AG1497" i="5"/>
  <c r="AG1496" i="5"/>
  <c r="AG1495" i="5"/>
  <c r="AG1494" i="5"/>
  <c r="AG1493" i="5"/>
  <c r="AG1492" i="5"/>
  <c r="AG1491" i="5"/>
  <c r="AG1490" i="5"/>
  <c r="AG1489" i="5"/>
  <c r="AG1488" i="5"/>
  <c r="AG1487" i="5"/>
  <c r="AG1486" i="5"/>
  <c r="AG1485" i="5"/>
  <c r="AG1484" i="5"/>
  <c r="AG1483" i="5"/>
  <c r="AG1482" i="5"/>
  <c r="AG1481" i="5"/>
  <c r="AG1480" i="5"/>
  <c r="AG1479" i="5"/>
  <c r="AG1478" i="5"/>
  <c r="AG1477" i="5"/>
  <c r="AG1476" i="5"/>
  <c r="AG1475" i="5"/>
  <c r="AG1474" i="5"/>
  <c r="AG1473" i="5"/>
  <c r="AG1472" i="5"/>
  <c r="AG1471" i="5"/>
  <c r="AG1470" i="5"/>
  <c r="AG1469" i="5"/>
  <c r="AG1468" i="5"/>
  <c r="AG1467" i="5"/>
  <c r="AG1466" i="5"/>
  <c r="AG1465" i="5"/>
  <c r="AG1464" i="5"/>
  <c r="AG1463" i="5"/>
  <c r="AG1462" i="5"/>
  <c r="AG1461" i="5"/>
  <c r="AG1460" i="5"/>
  <c r="AG1459" i="5"/>
  <c r="AG1458" i="5"/>
  <c r="AG1457" i="5"/>
  <c r="AG1456" i="5"/>
  <c r="AG1455" i="5"/>
  <c r="AG1454" i="5"/>
  <c r="AG1453" i="5"/>
  <c r="AG1452" i="5"/>
  <c r="AG1451" i="5"/>
  <c r="AG1450" i="5"/>
  <c r="AG1449" i="5"/>
  <c r="AG1448" i="5"/>
  <c r="AG1447" i="5"/>
  <c r="AG1446" i="5"/>
  <c r="AG1445" i="5"/>
  <c r="AG1444" i="5"/>
  <c r="AG1443" i="5"/>
  <c r="AG1442" i="5"/>
  <c r="AG1441" i="5"/>
  <c r="AG1440" i="5"/>
  <c r="AG1439" i="5"/>
  <c r="AG1438" i="5"/>
  <c r="AG1437" i="5"/>
  <c r="AG1436" i="5"/>
  <c r="AG1435" i="5"/>
  <c r="AG1434" i="5"/>
  <c r="AG1433" i="5"/>
  <c r="AG1432" i="5"/>
  <c r="AG1431" i="5"/>
  <c r="AG1430" i="5"/>
  <c r="AG1429" i="5"/>
  <c r="AG1428" i="5"/>
  <c r="AG1427" i="5"/>
  <c r="AG1426" i="5"/>
  <c r="AG1425" i="5"/>
  <c r="AG1424" i="5"/>
  <c r="AG1423" i="5"/>
  <c r="AG1422" i="5"/>
  <c r="AG1421" i="5"/>
  <c r="AG1420" i="5"/>
  <c r="AG1419" i="5"/>
  <c r="AG1418" i="5"/>
  <c r="AG1417" i="5"/>
  <c r="AG1416" i="5"/>
  <c r="AG1415" i="5"/>
  <c r="AG1414" i="5"/>
  <c r="AG1413" i="5"/>
  <c r="AG1412" i="5"/>
  <c r="AG1411" i="5"/>
  <c r="AG1410" i="5"/>
  <c r="AG1409" i="5"/>
  <c r="AG1408" i="5"/>
  <c r="AG1407" i="5"/>
  <c r="AG1406" i="5"/>
  <c r="AG1405" i="5"/>
  <c r="AG1404" i="5"/>
  <c r="AG1403" i="5"/>
  <c r="AG1402" i="5"/>
  <c r="AG1401" i="5"/>
  <c r="AG1400" i="5"/>
  <c r="AG1399" i="5"/>
  <c r="AG1398" i="5"/>
  <c r="AG1397" i="5"/>
  <c r="AG1396" i="5"/>
  <c r="AG1395" i="5"/>
  <c r="AG1394" i="5"/>
  <c r="AG1393" i="5"/>
  <c r="AG1392" i="5"/>
  <c r="AG1391" i="5"/>
  <c r="AG1390" i="5"/>
  <c r="AG1389" i="5"/>
  <c r="AG1388" i="5"/>
  <c r="AG1387" i="5"/>
  <c r="AG1386" i="5"/>
  <c r="AG1385" i="5"/>
  <c r="AG1384" i="5"/>
  <c r="AG1383" i="5"/>
  <c r="AG1382" i="5"/>
  <c r="AG1381" i="5"/>
  <c r="AG1380" i="5"/>
  <c r="AG1379" i="5"/>
  <c r="AG1378" i="5"/>
  <c r="AG1377" i="5"/>
  <c r="AD1359" i="5"/>
  <c r="AC1359" i="5"/>
  <c r="AB1359" i="5"/>
  <c r="AA1359" i="5"/>
  <c r="Z1359" i="5"/>
  <c r="Y1359" i="5"/>
  <c r="X1359" i="5"/>
  <c r="W1359" i="5"/>
  <c r="V1359" i="5"/>
  <c r="U1359" i="5"/>
  <c r="T1359" i="5"/>
  <c r="S1359" i="5"/>
  <c r="AG1358" i="5"/>
  <c r="AG1357" i="5"/>
  <c r="AG1356" i="5"/>
  <c r="AG1355" i="5"/>
  <c r="AG1354" i="5"/>
  <c r="AG1353" i="5"/>
  <c r="AG1352" i="5"/>
  <c r="AG1351" i="5"/>
  <c r="AG1350" i="5"/>
  <c r="AG1349" i="5"/>
  <c r="AG1348" i="5"/>
  <c r="AG1347" i="5"/>
  <c r="AG1346" i="5"/>
  <c r="AG1345" i="5"/>
  <c r="AG1344" i="5"/>
  <c r="AG1343" i="5"/>
  <c r="AG1342" i="5"/>
  <c r="AG1341" i="5"/>
  <c r="AG1340" i="5"/>
  <c r="AG1339" i="5"/>
  <c r="AG1338" i="5"/>
  <c r="AG1337" i="5"/>
  <c r="AG1336" i="5"/>
  <c r="AG1335" i="5"/>
  <c r="AG1334" i="5"/>
  <c r="AG1333" i="5"/>
  <c r="AG1332" i="5"/>
  <c r="AG1331" i="5"/>
  <c r="AG1330" i="5"/>
  <c r="AG1329" i="5"/>
  <c r="AG1328" i="5"/>
  <c r="AG1327" i="5"/>
  <c r="AG1326" i="5"/>
  <c r="AG1325" i="5"/>
  <c r="AG1324" i="5"/>
  <c r="AG1323" i="5"/>
  <c r="AG1322" i="5"/>
  <c r="AG1321" i="5"/>
  <c r="AG1320" i="5"/>
  <c r="AG1319" i="5"/>
  <c r="AG1318" i="5"/>
  <c r="AG1317" i="5"/>
  <c r="AG1316" i="5"/>
  <c r="AG1315" i="5"/>
  <c r="AG1314" i="5"/>
  <c r="AG1313" i="5"/>
  <c r="AG1312" i="5"/>
  <c r="AG1311" i="5"/>
  <c r="AG1310" i="5"/>
  <c r="AG1309" i="5"/>
  <c r="AG1308" i="5"/>
  <c r="AG1307" i="5"/>
  <c r="AG1306" i="5"/>
  <c r="AG1305" i="5"/>
  <c r="AG1304" i="5"/>
  <c r="AG1303" i="5"/>
  <c r="AG1302" i="5"/>
  <c r="AG1301" i="5"/>
  <c r="AG1300" i="5"/>
  <c r="AG1299" i="5"/>
  <c r="AG1298" i="5"/>
  <c r="AG1297" i="5"/>
  <c r="AG1296" i="5"/>
  <c r="AG1295" i="5"/>
  <c r="AG1294" i="5"/>
  <c r="AG1293" i="5"/>
  <c r="AG1292" i="5"/>
  <c r="AG1291" i="5"/>
  <c r="AG1290" i="5"/>
  <c r="AG1289" i="5"/>
  <c r="AG1288" i="5"/>
  <c r="AG1287" i="5"/>
  <c r="AG1286" i="5"/>
  <c r="AG1285" i="5"/>
  <c r="AG1284" i="5"/>
  <c r="AG1283" i="5"/>
  <c r="AG1282" i="5"/>
  <c r="AG1281" i="5"/>
  <c r="AG1280" i="5"/>
  <c r="AG1279" i="5"/>
  <c r="AG1278" i="5"/>
  <c r="AG1277" i="5"/>
  <c r="AG1276" i="5"/>
  <c r="AG1275" i="5"/>
  <c r="AG1274" i="5"/>
  <c r="AG1273" i="5"/>
  <c r="AG1272" i="5"/>
  <c r="AG1271" i="5"/>
  <c r="AG1270" i="5"/>
  <c r="AG1269" i="5"/>
  <c r="AG1268" i="5"/>
  <c r="AG1267" i="5"/>
  <c r="AG1266" i="5"/>
  <c r="AG1265" i="5"/>
  <c r="AG1264" i="5"/>
  <c r="AG1263" i="5"/>
  <c r="AG1262" i="5"/>
  <c r="AG1261" i="5"/>
  <c r="AG1260" i="5"/>
  <c r="AG1259" i="5"/>
  <c r="AG1258" i="5"/>
  <c r="AG1257" i="5"/>
  <c r="AG1256" i="5"/>
  <c r="AG1255" i="5"/>
  <c r="AG1254" i="5"/>
  <c r="AG1253" i="5"/>
  <c r="AG1252" i="5"/>
  <c r="AG1251" i="5"/>
  <c r="AG1250" i="5"/>
  <c r="AG1249" i="5"/>
  <c r="AG1248" i="5"/>
  <c r="AG1247" i="5"/>
  <c r="AG1246" i="5"/>
  <c r="AG1245" i="5"/>
  <c r="AG1244" i="5"/>
  <c r="AG1243" i="5"/>
  <c r="AG1242" i="5"/>
  <c r="AG1241" i="5"/>
  <c r="AG1240" i="5"/>
  <c r="AG1239" i="5"/>
  <c r="AG1238" i="5"/>
  <c r="AG1237" i="5"/>
  <c r="AG1236" i="5"/>
  <c r="AG1235" i="5"/>
  <c r="AG1234" i="5"/>
  <c r="AG1233" i="5"/>
  <c r="AG1232" i="5"/>
  <c r="AG1231" i="5"/>
  <c r="AG1230" i="5"/>
  <c r="AG1229" i="5"/>
  <c r="AG1228" i="5"/>
  <c r="AG1227" i="5"/>
  <c r="AG1226" i="5"/>
  <c r="AG1225" i="5"/>
  <c r="AG1224" i="5"/>
  <c r="AG1223" i="5"/>
  <c r="AG1222" i="5"/>
  <c r="AG1221" i="5"/>
  <c r="AG1220" i="5"/>
  <c r="AG1219" i="5"/>
  <c r="AG1218" i="5"/>
  <c r="AG1217" i="5"/>
  <c r="AG1216" i="5"/>
  <c r="AG1215" i="5"/>
  <c r="AG1214" i="5"/>
  <c r="AG1213" i="5"/>
  <c r="AG1212" i="5"/>
  <c r="AG1211" i="5"/>
  <c r="AD1192" i="5"/>
  <c r="AC1192" i="5"/>
  <c r="AA1192" i="5"/>
  <c r="Z1192" i="5"/>
  <c r="Y1192" i="5"/>
  <c r="W1192" i="5"/>
  <c r="V1192" i="5"/>
  <c r="U1192" i="5"/>
  <c r="S1192" i="5"/>
  <c r="Q1192" i="5"/>
  <c r="O1192" i="5"/>
  <c r="M1192" i="5"/>
  <c r="Y1177" i="5"/>
  <c r="S1177" i="5"/>
  <c r="M1177" i="5"/>
  <c r="AU1176" i="5"/>
  <c r="AU1175" i="5"/>
  <c r="AU1174" i="5"/>
  <c r="AU1173" i="5"/>
  <c r="AU1172" i="5"/>
  <c r="AU1171" i="5"/>
  <c r="Y1163" i="5"/>
  <c r="S1163" i="5"/>
  <c r="M1163" i="5"/>
  <c r="Y1127" i="5"/>
  <c r="S1127" i="5"/>
  <c r="M1127" i="5"/>
  <c r="Y1105" i="5"/>
  <c r="S1105" i="5"/>
  <c r="M1105" i="5"/>
  <c r="Y1079" i="5"/>
  <c r="S1079" i="5"/>
  <c r="M1079" i="5"/>
  <c r="Y1068" i="5"/>
  <c r="S1068" i="5"/>
  <c r="M1068" i="5"/>
  <c r="Y1055" i="5"/>
  <c r="S1055" i="5"/>
  <c r="M1055" i="5"/>
  <c r="Y1027" i="5"/>
  <c r="S1027" i="5"/>
  <c r="M1027" i="5"/>
  <c r="Y1012" i="5"/>
  <c r="S1012" i="5"/>
  <c r="M1012" i="5"/>
  <c r="AD992" i="5"/>
  <c r="AC992" i="5"/>
  <c r="AA992" i="5"/>
  <c r="Z992" i="5"/>
  <c r="Y992" i="5"/>
  <c r="W992" i="5"/>
  <c r="V992" i="5"/>
  <c r="U992" i="5"/>
  <c r="S992" i="5"/>
  <c r="Q992" i="5"/>
  <c r="O992" i="5"/>
  <c r="M992" i="5"/>
  <c r="AD973" i="5"/>
  <c r="AC973" i="5"/>
  <c r="AA973" i="5"/>
  <c r="Z973" i="5"/>
  <c r="Y973" i="5"/>
  <c r="W973" i="5"/>
  <c r="V973" i="5"/>
  <c r="U973" i="5"/>
  <c r="S973" i="5"/>
  <c r="Q973" i="5"/>
  <c r="O973" i="5"/>
  <c r="M973" i="5"/>
  <c r="AD953" i="5"/>
  <c r="AC953" i="5"/>
  <c r="AA953" i="5"/>
  <c r="Z953" i="5"/>
  <c r="Y953" i="5"/>
  <c r="W953" i="5"/>
  <c r="V953" i="5"/>
  <c r="U953" i="5"/>
  <c r="S953" i="5"/>
  <c r="Q953" i="5"/>
  <c r="O953" i="5"/>
  <c r="M953" i="5"/>
  <c r="Y933" i="5"/>
  <c r="S933" i="5"/>
  <c r="M933" i="5"/>
  <c r="AI870" i="5"/>
  <c r="AG870" i="5"/>
  <c r="AI869" i="5"/>
  <c r="AG869" i="5"/>
  <c r="AI868" i="5"/>
  <c r="AG868" i="5"/>
  <c r="AI867" i="5"/>
  <c r="AG867" i="5"/>
  <c r="AI866" i="5"/>
  <c r="AG866" i="5"/>
  <c r="AI865" i="5"/>
  <c r="AG865" i="5"/>
  <c r="AI864" i="5"/>
  <c r="AG864" i="5"/>
  <c r="AI863" i="5"/>
  <c r="AG863" i="5"/>
  <c r="AI862" i="5"/>
  <c r="AG862" i="5"/>
  <c r="AI861" i="5"/>
  <c r="AG861" i="5"/>
  <c r="X747" i="5"/>
  <c r="Q747" i="5"/>
  <c r="AD682" i="5"/>
  <c r="AC682" i="5"/>
  <c r="AB682" i="5"/>
  <c r="AA682" i="5"/>
  <c r="Z682" i="5"/>
  <c r="X682" i="5"/>
  <c r="V682" i="5"/>
  <c r="T682" i="5"/>
  <c r="S682" i="5"/>
  <c r="R682" i="5"/>
  <c r="P682" i="5"/>
  <c r="AB661" i="5"/>
  <c r="Z661" i="5"/>
  <c r="X661" i="5"/>
  <c r="V661" i="5"/>
  <c r="T661" i="5"/>
  <c r="R661" i="5"/>
  <c r="P661" i="5"/>
  <c r="N661" i="5"/>
  <c r="BG651" i="5"/>
  <c r="AC637" i="5"/>
  <c r="AA637" i="5"/>
  <c r="Y637" i="5"/>
  <c r="W637" i="5"/>
  <c r="U637" i="5"/>
  <c r="S637" i="5"/>
  <c r="Q637" i="5"/>
  <c r="O637" i="5"/>
  <c r="M637" i="5"/>
  <c r="K637" i="5"/>
  <c r="AC617" i="5"/>
  <c r="AA617" i="5"/>
  <c r="Y617" i="5"/>
  <c r="W617" i="5"/>
  <c r="U617" i="5"/>
  <c r="S617" i="5"/>
  <c r="Q617" i="5"/>
  <c r="O617" i="5"/>
  <c r="AQ616" i="5"/>
  <c r="AQ615" i="5"/>
  <c r="AQ614" i="5"/>
  <c r="AQ613" i="5"/>
  <c r="AQ612" i="5"/>
  <c r="AQ611" i="5"/>
  <c r="AQ610" i="5"/>
  <c r="AQ609" i="5"/>
  <c r="AC596" i="5"/>
  <c r="AA596" i="5"/>
  <c r="Y596" i="5"/>
  <c r="W596" i="5"/>
  <c r="U596" i="5"/>
  <c r="T596" i="5"/>
  <c r="S596" i="5"/>
  <c r="R596" i="5"/>
  <c r="Q596" i="5"/>
  <c r="P596" i="5"/>
  <c r="O596" i="5"/>
  <c r="L596" i="5"/>
  <c r="BJ588" i="5"/>
  <c r="BH588" i="5"/>
  <c r="BF588" i="5"/>
  <c r="BD588" i="5"/>
  <c r="BB588" i="5"/>
  <c r="AZ588" i="5"/>
  <c r="AX588" i="5"/>
  <c r="AV588" i="5"/>
  <c r="AT588" i="5"/>
  <c r="AR588" i="5"/>
  <c r="AP588" i="5"/>
  <c r="AN588" i="5"/>
  <c r="AH558" i="5"/>
  <c r="AH557" i="5"/>
  <c r="AG557" i="5"/>
  <c r="AH556" i="5"/>
  <c r="AG556" i="5"/>
  <c r="AH555" i="5"/>
  <c r="AG555" i="5"/>
  <c r="AH554" i="5"/>
  <c r="AG554" i="5"/>
  <c r="AH553" i="5"/>
  <c r="AG553" i="5"/>
  <c r="AH552" i="5"/>
  <c r="AG552" i="5"/>
  <c r="B534" i="5"/>
  <c r="B533" i="5"/>
  <c r="AC478" i="5"/>
  <c r="AA478" i="5"/>
  <c r="Y478" i="5"/>
  <c r="W478" i="5"/>
  <c r="U478" i="5"/>
  <c r="S478" i="5"/>
  <c r="Q478" i="5"/>
  <c r="O478" i="5"/>
  <c r="M478" i="5"/>
  <c r="AC455" i="5"/>
  <c r="AA455" i="5"/>
  <c r="X455" i="5"/>
  <c r="V455" i="5"/>
  <c r="T455" i="5"/>
  <c r="Q455" i="5"/>
  <c r="AB433" i="5"/>
  <c r="Y433" i="5"/>
  <c r="V433" i="5"/>
  <c r="S433" i="5"/>
  <c r="P433" i="5"/>
  <c r="AY403" i="5"/>
  <c r="Y392" i="5"/>
  <c r="AR391" i="5"/>
  <c r="AR390" i="5"/>
  <c r="AR389" i="5"/>
  <c r="AR388" i="5"/>
  <c r="AR387" i="5"/>
  <c r="AR386" i="5"/>
  <c r="AR385" i="5"/>
  <c r="AR384" i="5"/>
  <c r="AB350" i="5"/>
  <c r="Y350" i="5"/>
  <c r="V350" i="5"/>
  <c r="R350" i="5"/>
  <c r="N350" i="5"/>
  <c r="AH349" i="5"/>
  <c r="AG349" i="5"/>
  <c r="AH348" i="5"/>
  <c r="AG348" i="5"/>
  <c r="AH347" i="5"/>
  <c r="AG347" i="5"/>
  <c r="AH346" i="5"/>
  <c r="AG346" i="5"/>
  <c r="AH345" i="5"/>
  <c r="AG345" i="5"/>
  <c r="AH344" i="5"/>
  <c r="AG344" i="5"/>
  <c r="AH343" i="5"/>
  <c r="AG343" i="5"/>
  <c r="AH342" i="5"/>
  <c r="AG342" i="5"/>
  <c r="AH341" i="5"/>
  <c r="AG341" i="5"/>
  <c r="AH340" i="5"/>
  <c r="AG340" i="5"/>
  <c r="AH339" i="5"/>
  <c r="AG339" i="5"/>
  <c r="AH338" i="5"/>
  <c r="AG338" i="5"/>
  <c r="AH337" i="5"/>
  <c r="AG337" i="5"/>
  <c r="AH336" i="5"/>
  <c r="AG336" i="5"/>
  <c r="AB313" i="5"/>
  <c r="Y313" i="5"/>
  <c r="V313" i="5"/>
  <c r="R313" i="5"/>
  <c r="N313" i="5"/>
  <c r="AH312" i="5"/>
  <c r="AG312" i="5"/>
  <c r="AH311" i="5"/>
  <c r="AG311" i="5"/>
  <c r="AH310" i="5"/>
  <c r="AG310" i="5"/>
  <c r="AH309" i="5"/>
  <c r="AG309" i="5"/>
  <c r="AH308" i="5"/>
  <c r="AG308" i="5"/>
  <c r="AH307" i="5"/>
  <c r="AG307" i="5"/>
  <c r="AD279" i="5"/>
  <c r="AC279" i="5"/>
  <c r="AB279" i="5"/>
  <c r="AA279" i="5"/>
  <c r="Z279" i="5"/>
  <c r="Y279" i="5"/>
  <c r="X279" i="5"/>
  <c r="W279" i="5"/>
  <c r="V279" i="5"/>
  <c r="U279" i="5"/>
  <c r="T279" i="5"/>
  <c r="S279" i="5"/>
  <c r="R279" i="5"/>
  <c r="Q279" i="5"/>
  <c r="P279" i="5"/>
  <c r="O279" i="5"/>
  <c r="N279" i="5"/>
  <c r="M279" i="5"/>
  <c r="L279" i="5"/>
  <c r="K279" i="5"/>
  <c r="J279" i="5"/>
  <c r="I279" i="5"/>
  <c r="H279" i="5"/>
  <c r="G279" i="5"/>
  <c r="AD235" i="5"/>
  <c r="AC235" i="5"/>
  <c r="AB235" i="5"/>
  <c r="AA235" i="5"/>
  <c r="Z235" i="5"/>
  <c r="Y235" i="5"/>
  <c r="X235" i="5"/>
  <c r="W235" i="5"/>
  <c r="V235" i="5"/>
  <c r="U235" i="5"/>
  <c r="T235" i="5"/>
  <c r="S235" i="5"/>
  <c r="R235" i="5"/>
  <c r="Q235" i="5"/>
  <c r="P235" i="5"/>
  <c r="O235" i="5"/>
  <c r="N235" i="5"/>
  <c r="M235" i="5"/>
  <c r="L235" i="5"/>
  <c r="K235" i="5"/>
  <c r="J235" i="5"/>
  <c r="I235" i="5"/>
  <c r="H235" i="5"/>
  <c r="G235" i="5"/>
  <c r="AD216" i="5"/>
  <c r="AC216" i="5"/>
  <c r="AB216" i="5"/>
  <c r="AA216" i="5"/>
  <c r="Z216" i="5"/>
  <c r="Y216" i="5"/>
  <c r="X216" i="5"/>
  <c r="W216" i="5"/>
  <c r="V216" i="5"/>
  <c r="U216" i="5"/>
  <c r="T216" i="5"/>
  <c r="S216" i="5"/>
  <c r="R216" i="5"/>
  <c r="Q216" i="5"/>
  <c r="P216" i="5"/>
  <c r="O216" i="5"/>
  <c r="N216" i="5"/>
  <c r="M216" i="5"/>
  <c r="L216" i="5"/>
  <c r="K216" i="5"/>
  <c r="J216" i="5"/>
  <c r="I216" i="5"/>
  <c r="H216" i="5"/>
  <c r="G216" i="5"/>
  <c r="AD189" i="5"/>
  <c r="AC189" i="5"/>
  <c r="AB189" i="5"/>
  <c r="AA189" i="5"/>
  <c r="Z189" i="5"/>
  <c r="Y189" i="5"/>
  <c r="X189" i="5"/>
  <c r="W189" i="5"/>
  <c r="V189" i="5"/>
  <c r="U189" i="5"/>
  <c r="T189" i="5"/>
  <c r="S189" i="5"/>
  <c r="R189" i="5"/>
  <c r="Q189" i="5"/>
  <c r="P189" i="5"/>
  <c r="O189" i="5"/>
  <c r="N189" i="5"/>
  <c r="M189" i="5"/>
  <c r="L189" i="5"/>
  <c r="K189" i="5"/>
  <c r="J189" i="5"/>
  <c r="I189" i="5"/>
  <c r="H189" i="5"/>
  <c r="G189" i="5"/>
  <c r="Y146" i="5"/>
  <c r="S146" i="5"/>
  <c r="BN180" i="5" s="1"/>
  <c r="M146" i="5"/>
  <c r="AC75" i="5"/>
  <c r="AA75" i="5"/>
  <c r="Y75" i="5"/>
  <c r="W75" i="5"/>
  <c r="U75" i="5"/>
  <c r="S75" i="5"/>
  <c r="Q75" i="5"/>
  <c r="O75" i="5"/>
  <c r="M75" i="5"/>
  <c r="K75" i="5"/>
  <c r="AH44" i="5"/>
  <c r="AG44" i="5"/>
  <c r="AH43" i="5"/>
  <c r="AG43" i="5"/>
  <c r="AH42" i="5"/>
  <c r="AG42" i="5"/>
  <c r="AH41" i="5"/>
  <c r="AG41" i="5"/>
  <c r="AH40" i="5"/>
  <c r="AG40" i="5"/>
  <c r="AH39" i="5"/>
  <c r="AG39" i="5"/>
  <c r="AH38" i="5"/>
  <c r="AG38" i="5"/>
  <c r="AH37" i="5"/>
  <c r="AG37" i="5"/>
  <c r="AU3586" i="5"/>
  <c r="AW3586" i="5"/>
  <c r="AV3586" i="5"/>
  <c r="BK3587" i="5"/>
  <c r="BI3587" i="5"/>
  <c r="BG3587" i="5"/>
  <c r="BE3587" i="5"/>
  <c r="BC3587" i="5"/>
  <c r="BA3587" i="5"/>
  <c r="BC3588" i="5"/>
  <c r="BE3588" i="5"/>
  <c r="BG3588" i="5"/>
  <c r="BI3588" i="5"/>
  <c r="BK3588" i="5"/>
  <c r="BA3588" i="5"/>
  <c r="AQ3587" i="5"/>
  <c r="AR3587" i="5"/>
  <c r="AQ3588" i="5"/>
  <c r="AR3588" i="5"/>
  <c r="AQ3589" i="5"/>
  <c r="AR3589" i="5"/>
  <c r="AQ3590" i="5"/>
  <c r="AR3590" i="5"/>
  <c r="AQ3591" i="5"/>
  <c r="AR3591" i="5"/>
  <c r="AQ3592" i="5"/>
  <c r="AR3592" i="5"/>
  <c r="AQ3593" i="5"/>
  <c r="AR3593" i="5"/>
  <c r="AQ3594" i="5"/>
  <c r="AR3594" i="5"/>
  <c r="AQ3595" i="5"/>
  <c r="AR3595" i="5"/>
  <c r="AQ3596" i="5"/>
  <c r="AR3596" i="5"/>
  <c r="AR3586" i="5"/>
  <c r="AQ3586" i="5"/>
  <c r="AL3587" i="5"/>
  <c r="AM3587" i="5"/>
  <c r="AL3588" i="5"/>
  <c r="AM3588" i="5"/>
  <c r="AL3589" i="5"/>
  <c r="AM3589" i="5"/>
  <c r="AL3590" i="5"/>
  <c r="AM3590" i="5"/>
  <c r="AL3591" i="5"/>
  <c r="AM3591" i="5"/>
  <c r="AL3592" i="5"/>
  <c r="AM3592" i="5"/>
  <c r="AL3593" i="5"/>
  <c r="AM3593" i="5"/>
  <c r="AL3594" i="5"/>
  <c r="AM3594" i="5"/>
  <c r="AL3595" i="5"/>
  <c r="AM3595" i="5"/>
  <c r="AL3596" i="5"/>
  <c r="AM3596" i="5"/>
  <c r="AM3586" i="5"/>
  <c r="AL3586" i="5"/>
  <c r="AG3585" i="5"/>
  <c r="AG1526" i="5" l="1"/>
  <c r="AI1375" i="5" s="1"/>
  <c r="AI2175" i="5"/>
  <c r="AG1208" i="5"/>
  <c r="AG4162" i="5"/>
  <c r="AG1359" i="5"/>
  <c r="AI1208" i="5" s="1"/>
  <c r="AS3818" i="5"/>
  <c r="BJ3828" i="5" s="1"/>
  <c r="AU3818" i="5"/>
  <c r="BJ3830" i="5" s="1"/>
  <c r="AT3818" i="5"/>
  <c r="BJ3829" i="5" s="1"/>
  <c r="AG3845" i="5"/>
  <c r="Q4002" i="5" s="1"/>
  <c r="AG4011" i="5"/>
  <c r="AG3996" i="5"/>
  <c r="AU1177" i="5"/>
  <c r="BJ1192" i="5" s="1"/>
  <c r="AU1656" i="5"/>
  <c r="M3295" i="5"/>
  <c r="AU2602" i="5"/>
  <c r="AX3586" i="5"/>
  <c r="B3599" i="5" s="1"/>
  <c r="AL3552" i="5"/>
  <c r="AM3552" i="5"/>
  <c r="AK3552" i="5"/>
  <c r="AP3553" i="5"/>
  <c r="AP3554" i="5"/>
  <c r="AP3555" i="5"/>
  <c r="AP3556" i="5"/>
  <c r="AP3557" i="5"/>
  <c r="AP3558" i="5"/>
  <c r="AP3559" i="5"/>
  <c r="AP3552" i="5"/>
  <c r="AQ3553" i="5"/>
  <c r="AR3553" i="5"/>
  <c r="AQ3554" i="5"/>
  <c r="AR3554" i="5"/>
  <c r="AQ3555" i="5"/>
  <c r="AR3555" i="5"/>
  <c r="AQ3556" i="5"/>
  <c r="AR3556" i="5"/>
  <c r="AQ3557" i="5"/>
  <c r="AR3557" i="5"/>
  <c r="AQ3558" i="5"/>
  <c r="AR3558" i="5"/>
  <c r="AQ3559" i="5"/>
  <c r="AR3559" i="5"/>
  <c r="AR3552" i="5"/>
  <c r="AQ3552" i="5"/>
  <c r="Q4168" i="5" l="1"/>
  <c r="BN4168" i="5"/>
  <c r="BO4168" i="5"/>
  <c r="BM4168" i="5"/>
  <c r="AR3537" i="5"/>
  <c r="AQ3537" i="5"/>
  <c r="AP3537" i="5"/>
  <c r="AM3531" i="5"/>
  <c r="AM3532" i="5"/>
  <c r="AM3533" i="5"/>
  <c r="AM3534" i="5"/>
  <c r="AM3535" i="5"/>
  <c r="AM3536" i="5"/>
  <c r="AM3537" i="5"/>
  <c r="AM3530" i="5"/>
  <c r="AL3531" i="5"/>
  <c r="AL3532" i="5"/>
  <c r="AL3533" i="5"/>
  <c r="AL3534" i="5"/>
  <c r="AL3535" i="5"/>
  <c r="AL3536" i="5"/>
  <c r="AL3537" i="5"/>
  <c r="AL3530" i="5"/>
  <c r="AK3531" i="5"/>
  <c r="AK3532" i="5"/>
  <c r="AK3533" i="5"/>
  <c r="AK3534" i="5"/>
  <c r="AK3535" i="5"/>
  <c r="AK3536" i="5"/>
  <c r="AK3537" i="5"/>
  <c r="AK3530" i="5"/>
  <c r="AQ3531" i="5"/>
  <c r="AR3531" i="5"/>
  <c r="AQ3532" i="5"/>
  <c r="AR3532" i="5"/>
  <c r="AQ3533" i="5"/>
  <c r="AR3533" i="5"/>
  <c r="AQ3534" i="5"/>
  <c r="AR3534" i="5"/>
  <c r="AQ3535" i="5"/>
  <c r="AR3535" i="5"/>
  <c r="AQ3536" i="5"/>
  <c r="AR3536" i="5"/>
  <c r="AR3530" i="5"/>
  <c r="AQ3530" i="5"/>
  <c r="AP3531" i="5"/>
  <c r="AP3532" i="5"/>
  <c r="AP3533" i="5"/>
  <c r="AP3534" i="5"/>
  <c r="AP3535" i="5"/>
  <c r="AP3536" i="5"/>
  <c r="AP3530" i="5"/>
  <c r="AM3510" i="5"/>
  <c r="AL3510" i="5"/>
  <c r="AK3510" i="5"/>
  <c r="AG3487" i="5"/>
  <c r="AH3490" i="5" s="1"/>
  <c r="AS3397" i="5"/>
  <c r="R3399" i="5" s="1"/>
  <c r="AP3390" i="5"/>
  <c r="AQ3390" i="5"/>
  <c r="AR3390" i="5"/>
  <c r="AP3391" i="5"/>
  <c r="AQ3391" i="5"/>
  <c r="AR3391" i="5"/>
  <c r="AP3392" i="5"/>
  <c r="AQ3392" i="5"/>
  <c r="AR3392" i="5"/>
  <c r="AP3393" i="5"/>
  <c r="AQ3393" i="5"/>
  <c r="AR3393" i="5"/>
  <c r="AP3394" i="5"/>
  <c r="AQ3394" i="5"/>
  <c r="AR3394" i="5"/>
  <c r="AP3395" i="5"/>
  <c r="AQ3395" i="5"/>
  <c r="AR3395" i="5"/>
  <c r="AP3396" i="5"/>
  <c r="AQ3396" i="5"/>
  <c r="AR3396" i="5"/>
  <c r="AR3389" i="5"/>
  <c r="AQ3389" i="5"/>
  <c r="AP3389" i="5"/>
  <c r="AM3389" i="5"/>
  <c r="AL3389" i="5"/>
  <c r="AK3389" i="5"/>
  <c r="AU3390" i="5"/>
  <c r="AV3390" i="5"/>
  <c r="AW3390" i="5"/>
  <c r="AY3390" i="5"/>
  <c r="AZ3390" i="5"/>
  <c r="BA3390" i="5"/>
  <c r="BC3390" i="5"/>
  <c r="BD3390" i="5"/>
  <c r="BE3390" i="5"/>
  <c r="BG3390" i="5"/>
  <c r="BH3390" i="5"/>
  <c r="BI3390" i="5"/>
  <c r="BK3390" i="5"/>
  <c r="BL3390" i="5"/>
  <c r="BM3390" i="5"/>
  <c r="BO3390" i="5"/>
  <c r="BP3390" i="5"/>
  <c r="BQ3390" i="5"/>
  <c r="AU3391" i="5"/>
  <c r="AV3391" i="5"/>
  <c r="AW3391" i="5"/>
  <c r="AY3391" i="5"/>
  <c r="AZ3391" i="5"/>
  <c r="BA3391" i="5"/>
  <c r="BC3391" i="5"/>
  <c r="BD3391" i="5"/>
  <c r="BE3391" i="5"/>
  <c r="BG3391" i="5"/>
  <c r="BH3391" i="5"/>
  <c r="BI3391" i="5"/>
  <c r="BK3391" i="5"/>
  <c r="BL3391" i="5"/>
  <c r="BM3391" i="5"/>
  <c r="BO3391" i="5"/>
  <c r="BP3391" i="5"/>
  <c r="BQ3391" i="5"/>
  <c r="AU3392" i="5"/>
  <c r="AV3392" i="5"/>
  <c r="AW3392" i="5"/>
  <c r="AY3392" i="5"/>
  <c r="AZ3392" i="5"/>
  <c r="BA3392" i="5"/>
  <c r="BC3392" i="5"/>
  <c r="BD3392" i="5"/>
  <c r="BE3392" i="5"/>
  <c r="BG3392" i="5"/>
  <c r="BH3392" i="5"/>
  <c r="BI3392" i="5"/>
  <c r="BK3392" i="5"/>
  <c r="BL3392" i="5"/>
  <c r="BM3392" i="5"/>
  <c r="BO3392" i="5"/>
  <c r="BP3392" i="5"/>
  <c r="BQ3392" i="5"/>
  <c r="AU3393" i="5"/>
  <c r="AV3393" i="5"/>
  <c r="AW3393" i="5"/>
  <c r="AY3393" i="5"/>
  <c r="AZ3393" i="5"/>
  <c r="BA3393" i="5"/>
  <c r="BC3393" i="5"/>
  <c r="BD3393" i="5"/>
  <c r="BE3393" i="5"/>
  <c r="BG3393" i="5"/>
  <c r="BH3393" i="5"/>
  <c r="BI3393" i="5"/>
  <c r="BK3393" i="5"/>
  <c r="BL3393" i="5"/>
  <c r="BM3393" i="5"/>
  <c r="BO3393" i="5"/>
  <c r="BP3393" i="5"/>
  <c r="BQ3393" i="5"/>
  <c r="AU3394" i="5"/>
  <c r="AV3394" i="5"/>
  <c r="AW3394" i="5"/>
  <c r="AY3394" i="5"/>
  <c r="AZ3394" i="5"/>
  <c r="BA3394" i="5"/>
  <c r="BC3394" i="5"/>
  <c r="BD3394" i="5"/>
  <c r="BE3394" i="5"/>
  <c r="BG3394" i="5"/>
  <c r="BH3394" i="5"/>
  <c r="BI3394" i="5"/>
  <c r="BK3394" i="5"/>
  <c r="BL3394" i="5"/>
  <c r="BM3394" i="5"/>
  <c r="BO3394" i="5"/>
  <c r="BP3394" i="5"/>
  <c r="BQ3394" i="5"/>
  <c r="AU3395" i="5"/>
  <c r="AV3395" i="5"/>
  <c r="AW3395" i="5"/>
  <c r="AY3395" i="5"/>
  <c r="AZ3395" i="5"/>
  <c r="BA3395" i="5"/>
  <c r="BC3395" i="5"/>
  <c r="BD3395" i="5"/>
  <c r="BE3395" i="5"/>
  <c r="BG3395" i="5"/>
  <c r="BH3395" i="5"/>
  <c r="BI3395" i="5"/>
  <c r="BK3395" i="5"/>
  <c r="BL3395" i="5"/>
  <c r="BM3395" i="5"/>
  <c r="BO3395" i="5"/>
  <c r="BP3395" i="5"/>
  <c r="BQ3395" i="5"/>
  <c r="AU3396" i="5"/>
  <c r="AV3396" i="5"/>
  <c r="AW3396" i="5"/>
  <c r="AY3396" i="5"/>
  <c r="AZ3396" i="5"/>
  <c r="BA3396" i="5"/>
  <c r="BC3396" i="5"/>
  <c r="BD3396" i="5"/>
  <c r="BE3396" i="5"/>
  <c r="BG3396" i="5"/>
  <c r="BH3396" i="5"/>
  <c r="BI3396" i="5"/>
  <c r="BK3396" i="5"/>
  <c r="BL3396" i="5"/>
  <c r="BM3396" i="5"/>
  <c r="BO3396" i="5"/>
  <c r="BP3396" i="5"/>
  <c r="BQ3396" i="5"/>
  <c r="BQ3389" i="5"/>
  <c r="BP3389" i="5"/>
  <c r="BO3389" i="5"/>
  <c r="BM3389" i="5"/>
  <c r="BL3389" i="5"/>
  <c r="BK3389" i="5"/>
  <c r="BI3389" i="5"/>
  <c r="BH3389" i="5"/>
  <c r="BG3389" i="5"/>
  <c r="BE3389" i="5"/>
  <c r="BD3389" i="5"/>
  <c r="BC3389" i="5"/>
  <c r="BA3389" i="5"/>
  <c r="AZ3389" i="5"/>
  <c r="AY3389" i="5"/>
  <c r="AW3389" i="5"/>
  <c r="AV3389" i="5"/>
  <c r="AU3389" i="5"/>
  <c r="P3369" i="5"/>
  <c r="P3368" i="5"/>
  <c r="P3366" i="5"/>
  <c r="P3367" i="5"/>
  <c r="AK3367" i="5"/>
  <c r="AL3367" i="5"/>
  <c r="AM3367" i="5"/>
  <c r="AK3368" i="5"/>
  <c r="AL3368" i="5"/>
  <c r="AM3368" i="5"/>
  <c r="AK3369" i="5"/>
  <c r="AL3369" i="5"/>
  <c r="AM3369" i="5"/>
  <c r="AK3370" i="5"/>
  <c r="AL3370" i="5"/>
  <c r="AM3370" i="5"/>
  <c r="AK3371" i="5"/>
  <c r="AL3371" i="5"/>
  <c r="AM3371" i="5"/>
  <c r="AK3372" i="5"/>
  <c r="AL3372" i="5"/>
  <c r="AM3372" i="5"/>
  <c r="AK3373" i="5"/>
  <c r="AL3373" i="5"/>
  <c r="AM3373" i="5"/>
  <c r="AM3366" i="5"/>
  <c r="AL3366" i="5"/>
  <c r="AK3366" i="5"/>
  <c r="P3370" i="5"/>
  <c r="P3371" i="5"/>
  <c r="P3372" i="5"/>
  <c r="P3373" i="5"/>
  <c r="AU3288" i="5"/>
  <c r="AV3288" i="5"/>
  <c r="AW3288" i="5"/>
  <c r="AY3288" i="5"/>
  <c r="AZ3288" i="5"/>
  <c r="BA3288" i="5"/>
  <c r="BC3288" i="5"/>
  <c r="BD3288" i="5"/>
  <c r="BE3288" i="5"/>
  <c r="BG3288" i="5"/>
  <c r="BH3288" i="5"/>
  <c r="BI3288" i="5"/>
  <c r="BK3288" i="5"/>
  <c r="BL3288" i="5"/>
  <c r="BM3288" i="5"/>
  <c r="BO3288" i="5"/>
  <c r="BP3288" i="5"/>
  <c r="BQ3288" i="5"/>
  <c r="BS3288" i="5"/>
  <c r="BT3288" i="5"/>
  <c r="BU3288" i="5"/>
  <c r="BW3288" i="5"/>
  <c r="BX3288" i="5"/>
  <c r="BY3288" i="5"/>
  <c r="AV3289" i="5"/>
  <c r="AW3289" i="5"/>
  <c r="AZ3289" i="5"/>
  <c r="BA3289" i="5"/>
  <c r="BD3289" i="5"/>
  <c r="BE3289" i="5"/>
  <c r="BG3289" i="5"/>
  <c r="BH3289" i="5"/>
  <c r="BI3289" i="5"/>
  <c r="BL3289" i="5"/>
  <c r="BM3289" i="5"/>
  <c r="BP3289" i="5"/>
  <c r="BQ3289" i="5"/>
  <c r="BT3289" i="5"/>
  <c r="BU3289" i="5"/>
  <c r="BW3289" i="5"/>
  <c r="BX3289" i="5"/>
  <c r="BY3289" i="5"/>
  <c r="AV3290" i="5"/>
  <c r="AW3290" i="5"/>
  <c r="AZ3290" i="5"/>
  <c r="BA3290" i="5"/>
  <c r="BD3290" i="5"/>
  <c r="BE3290" i="5"/>
  <c r="BH3290" i="5"/>
  <c r="BI3290" i="5"/>
  <c r="BL3290" i="5"/>
  <c r="BM3290" i="5"/>
  <c r="BP3290" i="5"/>
  <c r="BQ3290" i="5"/>
  <c r="BT3290" i="5"/>
  <c r="BU3290" i="5"/>
  <c r="BX3290" i="5"/>
  <c r="BY3290" i="5"/>
  <c r="AU3291" i="5"/>
  <c r="AV3291" i="5"/>
  <c r="AW3291" i="5"/>
  <c r="AZ3291" i="5"/>
  <c r="BA3291" i="5"/>
  <c r="BD3291" i="5"/>
  <c r="BE3291" i="5"/>
  <c r="BG3291" i="5"/>
  <c r="BH3291" i="5"/>
  <c r="BI3291" i="5"/>
  <c r="BK3291" i="5"/>
  <c r="BL3291" i="5"/>
  <c r="BM3291" i="5"/>
  <c r="BP3291" i="5"/>
  <c r="BQ3291" i="5"/>
  <c r="BT3291" i="5"/>
  <c r="BU3291" i="5"/>
  <c r="BW3291" i="5"/>
  <c r="BX3291" i="5"/>
  <c r="BY3291" i="5"/>
  <c r="AU3292" i="5"/>
  <c r="AV3292" i="5"/>
  <c r="AW3292" i="5"/>
  <c r="AY3292" i="5"/>
  <c r="AZ3292" i="5"/>
  <c r="BA3292" i="5"/>
  <c r="BC3292" i="5"/>
  <c r="BD3292" i="5"/>
  <c r="BE3292" i="5"/>
  <c r="BG3292" i="5"/>
  <c r="BH3292" i="5"/>
  <c r="BI3292" i="5"/>
  <c r="BK3292" i="5"/>
  <c r="BL3292" i="5"/>
  <c r="BM3292" i="5"/>
  <c r="BO3292" i="5"/>
  <c r="BP3292" i="5"/>
  <c r="BQ3292" i="5"/>
  <c r="BS3292" i="5"/>
  <c r="BT3292" i="5"/>
  <c r="BU3292" i="5"/>
  <c r="BW3292" i="5"/>
  <c r="BX3292" i="5"/>
  <c r="BY3292" i="5"/>
  <c r="AV3293" i="5"/>
  <c r="AW3293" i="5"/>
  <c r="AZ3293" i="5"/>
  <c r="BA3293" i="5"/>
  <c r="BD3293" i="5"/>
  <c r="BE3293" i="5"/>
  <c r="BG3293" i="5"/>
  <c r="BH3293" i="5"/>
  <c r="BI3293" i="5"/>
  <c r="BL3293" i="5"/>
  <c r="BM3293" i="5"/>
  <c r="BP3293" i="5"/>
  <c r="BQ3293" i="5"/>
  <c r="BT3293" i="5"/>
  <c r="BU3293" i="5"/>
  <c r="BW3293" i="5"/>
  <c r="BX3293" i="5"/>
  <c r="BY3293" i="5"/>
  <c r="AV3294" i="5"/>
  <c r="AW3294" i="5"/>
  <c r="AZ3294" i="5"/>
  <c r="BA3294" i="5"/>
  <c r="BD3294" i="5"/>
  <c r="BE3294" i="5"/>
  <c r="BH3294" i="5"/>
  <c r="BI3294" i="5"/>
  <c r="BL3294" i="5"/>
  <c r="BM3294" i="5"/>
  <c r="BP3294" i="5"/>
  <c r="BQ3294" i="5"/>
  <c r="BT3294" i="5"/>
  <c r="BU3294" i="5"/>
  <c r="BX3294" i="5"/>
  <c r="BY3294" i="5"/>
  <c r="AG3285" i="5"/>
  <c r="BY3287" i="5"/>
  <c r="BX3287" i="5"/>
  <c r="BU3287" i="5"/>
  <c r="BT3287" i="5"/>
  <c r="BQ3287" i="5"/>
  <c r="BP3287" i="5"/>
  <c r="BO3287" i="5"/>
  <c r="BM3287" i="5"/>
  <c r="BL3287" i="5"/>
  <c r="BK3287" i="5"/>
  <c r="BI3287" i="5"/>
  <c r="BH3287" i="5"/>
  <c r="BE3287" i="5"/>
  <c r="BD3287" i="5"/>
  <c r="BC3287" i="5"/>
  <c r="BA3287" i="5"/>
  <c r="AZ3287" i="5"/>
  <c r="AY3287" i="5"/>
  <c r="AW3287" i="5"/>
  <c r="AV3287" i="5"/>
  <c r="AU3287" i="5"/>
  <c r="AP3288" i="5"/>
  <c r="AQ3288" i="5"/>
  <c r="AR3288" i="5"/>
  <c r="AP3289" i="5"/>
  <c r="AQ3289" i="5"/>
  <c r="AR3289" i="5"/>
  <c r="AP3290" i="5"/>
  <c r="AQ3290" i="5"/>
  <c r="AR3290" i="5"/>
  <c r="AP3291" i="5"/>
  <c r="AQ3291" i="5"/>
  <c r="AR3291" i="5"/>
  <c r="AP3292" i="5"/>
  <c r="AQ3292" i="5"/>
  <c r="AR3292" i="5"/>
  <c r="AP3293" i="5"/>
  <c r="AQ3293" i="5"/>
  <c r="AR3293" i="5"/>
  <c r="AP3294" i="5"/>
  <c r="AQ3294" i="5"/>
  <c r="AR3294" i="5"/>
  <c r="AR3287" i="5"/>
  <c r="AQ3287" i="5"/>
  <c r="AP3287" i="5"/>
  <c r="AM3287" i="5"/>
  <c r="AL3287" i="5"/>
  <c r="AK3289" i="5"/>
  <c r="AK3291" i="5"/>
  <c r="AK3288" i="5"/>
  <c r="BC3289" i="5"/>
  <c r="BC3290" i="5"/>
  <c r="BC3291" i="5"/>
  <c r="AK3292" i="5"/>
  <c r="BC3293" i="5"/>
  <c r="BC3294" i="5"/>
  <c r="AG3262" i="5"/>
  <c r="B3273" i="5" s="1"/>
  <c r="AP3264" i="5"/>
  <c r="K3265" i="5"/>
  <c r="AK3265" i="5" s="1"/>
  <c r="K3266" i="5"/>
  <c r="AY3266" i="5" s="1"/>
  <c r="K3267" i="5"/>
  <c r="BC3267" i="5" s="1"/>
  <c r="K3268" i="5"/>
  <c r="AU3268" i="5" s="1"/>
  <c r="K3269" i="5"/>
  <c r="AK3269" i="5" s="1"/>
  <c r="K3270" i="5"/>
  <c r="BS3270" i="5" s="1"/>
  <c r="K3271" i="5"/>
  <c r="BG3271" i="5" s="1"/>
  <c r="K3264" i="5"/>
  <c r="AK3264" i="5" s="1"/>
  <c r="AQ3265" i="5"/>
  <c r="AR3265" i="5"/>
  <c r="AQ3266" i="5"/>
  <c r="AR3266" i="5"/>
  <c r="AQ3267" i="5"/>
  <c r="AR3267" i="5"/>
  <c r="AQ3268" i="5"/>
  <c r="AR3268" i="5"/>
  <c r="AQ3269" i="5"/>
  <c r="AR3269" i="5"/>
  <c r="AQ3270" i="5"/>
  <c r="AR3270" i="5"/>
  <c r="AQ3271" i="5"/>
  <c r="AR3271" i="5"/>
  <c r="AR3264" i="5"/>
  <c r="AQ3264" i="5"/>
  <c r="AP3271" i="5"/>
  <c r="AP3265" i="5"/>
  <c r="AP3266" i="5"/>
  <c r="AP3267" i="5"/>
  <c r="AP3268" i="5"/>
  <c r="AP3269" i="5"/>
  <c r="AP3270" i="5"/>
  <c r="AM3264" i="5"/>
  <c r="AL3264" i="5"/>
  <c r="AL3265" i="5"/>
  <c r="AM3265" i="5"/>
  <c r="AL3266" i="5"/>
  <c r="AM3266" i="5"/>
  <c r="AL3267" i="5"/>
  <c r="AM3267" i="5"/>
  <c r="AL3268" i="5"/>
  <c r="AM3268" i="5"/>
  <c r="AL3269" i="5"/>
  <c r="AM3269" i="5"/>
  <c r="AL3270" i="5"/>
  <c r="AM3270" i="5"/>
  <c r="AL3271" i="5"/>
  <c r="AM3271" i="5"/>
  <c r="AV3265" i="5"/>
  <c r="AW3265" i="5"/>
  <c r="AZ3265" i="5"/>
  <c r="BA3265" i="5"/>
  <c r="BD3265" i="5"/>
  <c r="BE3265" i="5"/>
  <c r="BH3265" i="5"/>
  <c r="BI3265" i="5"/>
  <c r="BL3265" i="5"/>
  <c r="BM3265" i="5"/>
  <c r="BP3265" i="5"/>
  <c r="BQ3265" i="5"/>
  <c r="BT3265" i="5"/>
  <c r="BU3265" i="5"/>
  <c r="BX3265" i="5"/>
  <c r="BY3265" i="5"/>
  <c r="CB3265" i="5"/>
  <c r="CC3265" i="5"/>
  <c r="AV3266" i="5"/>
  <c r="AW3266" i="5"/>
  <c r="AZ3266" i="5"/>
  <c r="BA3266" i="5"/>
  <c r="BD3266" i="5"/>
  <c r="BE3266" i="5"/>
  <c r="BH3266" i="5"/>
  <c r="BI3266" i="5"/>
  <c r="BL3266" i="5"/>
  <c r="BM3266" i="5"/>
  <c r="BP3266" i="5"/>
  <c r="BQ3266" i="5"/>
  <c r="BT3266" i="5"/>
  <c r="BU3266" i="5"/>
  <c r="BX3266" i="5"/>
  <c r="BY3266" i="5"/>
  <c r="CB3266" i="5"/>
  <c r="CC3266" i="5"/>
  <c r="AV3267" i="5"/>
  <c r="AW3267" i="5"/>
  <c r="AZ3267" i="5"/>
  <c r="BA3267" i="5"/>
  <c r="BD3267" i="5"/>
  <c r="BE3267" i="5"/>
  <c r="BG3267" i="5"/>
  <c r="BH3267" i="5"/>
  <c r="BI3267" i="5"/>
  <c r="BL3267" i="5"/>
  <c r="BM3267" i="5"/>
  <c r="BP3267" i="5"/>
  <c r="BQ3267" i="5"/>
  <c r="BT3267" i="5"/>
  <c r="BU3267" i="5"/>
  <c r="BX3267" i="5"/>
  <c r="BY3267" i="5"/>
  <c r="CB3267" i="5"/>
  <c r="CC3267" i="5"/>
  <c r="AV3268" i="5"/>
  <c r="AW3268" i="5"/>
  <c r="AZ3268" i="5"/>
  <c r="BA3268" i="5"/>
  <c r="BD3268" i="5"/>
  <c r="BE3268" i="5"/>
  <c r="BH3268" i="5"/>
  <c r="BI3268" i="5"/>
  <c r="BL3268" i="5"/>
  <c r="BM3268" i="5"/>
  <c r="BO3268" i="5"/>
  <c r="BP3268" i="5"/>
  <c r="BQ3268" i="5"/>
  <c r="BT3268" i="5"/>
  <c r="BU3268" i="5"/>
  <c r="BX3268" i="5"/>
  <c r="BY3268" i="5"/>
  <c r="CB3268" i="5"/>
  <c r="CC3268" i="5"/>
  <c r="AV3269" i="5"/>
  <c r="AW3269" i="5"/>
  <c r="AZ3269" i="5"/>
  <c r="BA3269" i="5"/>
  <c r="BD3269" i="5"/>
  <c r="BE3269" i="5"/>
  <c r="BH3269" i="5"/>
  <c r="BI3269" i="5"/>
  <c r="BL3269" i="5"/>
  <c r="BM3269" i="5"/>
  <c r="BP3269" i="5"/>
  <c r="BQ3269" i="5"/>
  <c r="BT3269" i="5"/>
  <c r="BU3269" i="5"/>
  <c r="BX3269" i="5"/>
  <c r="BY3269" i="5"/>
  <c r="CB3269" i="5"/>
  <c r="CC3269" i="5"/>
  <c r="AV3270" i="5"/>
  <c r="AW3270" i="5"/>
  <c r="AZ3270" i="5"/>
  <c r="BA3270" i="5"/>
  <c r="BD3270" i="5"/>
  <c r="BE3270" i="5"/>
  <c r="BH3270" i="5"/>
  <c r="BI3270" i="5"/>
  <c r="BK3270" i="5"/>
  <c r="BL3270" i="5"/>
  <c r="BM3270" i="5"/>
  <c r="BP3270" i="5"/>
  <c r="BQ3270" i="5"/>
  <c r="BT3270" i="5"/>
  <c r="BU3270" i="5"/>
  <c r="BX3270" i="5"/>
  <c r="BY3270" i="5"/>
  <c r="CB3270" i="5"/>
  <c r="CC3270" i="5"/>
  <c r="AV3271" i="5"/>
  <c r="AW3271" i="5"/>
  <c r="AZ3271" i="5"/>
  <c r="BA3271" i="5"/>
  <c r="BC3271" i="5"/>
  <c r="BD3271" i="5"/>
  <c r="BE3271" i="5"/>
  <c r="BH3271" i="5"/>
  <c r="BI3271" i="5"/>
  <c r="BL3271" i="5"/>
  <c r="BM3271" i="5"/>
  <c r="BP3271" i="5"/>
  <c r="BQ3271" i="5"/>
  <c r="BT3271" i="5"/>
  <c r="BU3271" i="5"/>
  <c r="BX3271" i="5"/>
  <c r="BY3271" i="5"/>
  <c r="CB3271" i="5"/>
  <c r="CC3271" i="5"/>
  <c r="BQ3264" i="5"/>
  <c r="BP3264" i="5"/>
  <c r="CC3264" i="5"/>
  <c r="CB3264" i="5"/>
  <c r="BY3264" i="5"/>
  <c r="BX3264" i="5"/>
  <c r="BU3264" i="5"/>
  <c r="BT3264" i="5"/>
  <c r="BM3264" i="5"/>
  <c r="BL3264" i="5"/>
  <c r="BI3264" i="5"/>
  <c r="BH3264" i="5"/>
  <c r="BE3264" i="5"/>
  <c r="BD3264" i="5"/>
  <c r="BA3264" i="5"/>
  <c r="AZ3264" i="5"/>
  <c r="AW3264" i="5"/>
  <c r="AV3264" i="5"/>
  <c r="AM3241" i="5"/>
  <c r="AL3241" i="5"/>
  <c r="AK3241" i="5"/>
  <c r="BD3241" i="5"/>
  <c r="BC3241" i="5"/>
  <c r="BB3241" i="5"/>
  <c r="AZ3241" i="5"/>
  <c r="AY3241" i="5"/>
  <c r="AX3241" i="5"/>
  <c r="AV3241" i="5"/>
  <c r="AU3241" i="5"/>
  <c r="AT3241" i="5"/>
  <c r="AR3241" i="5"/>
  <c r="AQ3241" i="5"/>
  <c r="AP3241" i="5"/>
  <c r="BB3248" i="5"/>
  <c r="BB3247" i="5"/>
  <c r="BB3246" i="5"/>
  <c r="BB3245" i="5"/>
  <c r="BB3244" i="5"/>
  <c r="BB3243" i="5"/>
  <c r="BB3242" i="5"/>
  <c r="AX3248" i="5"/>
  <c r="AX3247" i="5"/>
  <c r="AX3246" i="5"/>
  <c r="AX3245" i="5"/>
  <c r="AX3244" i="5"/>
  <c r="AX3243" i="5"/>
  <c r="AX3242" i="5"/>
  <c r="AT3248" i="5"/>
  <c r="AT3247" i="5"/>
  <c r="AT3246" i="5"/>
  <c r="AT3245" i="5"/>
  <c r="AT3244" i="5"/>
  <c r="AT3243" i="5"/>
  <c r="AT3242" i="5"/>
  <c r="AP3242" i="5"/>
  <c r="AP3243" i="5"/>
  <c r="AP3244" i="5"/>
  <c r="AP3245" i="5"/>
  <c r="AP3246" i="5"/>
  <c r="AP3247" i="5"/>
  <c r="AP3248" i="5"/>
  <c r="AK3242" i="5"/>
  <c r="AL3242" i="5"/>
  <c r="AM3242" i="5"/>
  <c r="AK3243" i="5"/>
  <c r="AL3243" i="5"/>
  <c r="AM3243" i="5"/>
  <c r="AK3244" i="5"/>
  <c r="AL3244" i="5"/>
  <c r="AM3244" i="5"/>
  <c r="AK3245" i="5"/>
  <c r="AL3245" i="5"/>
  <c r="AM3245" i="5"/>
  <c r="AK3246" i="5"/>
  <c r="AL3246" i="5"/>
  <c r="AM3246" i="5"/>
  <c r="AK3247" i="5"/>
  <c r="AL3247" i="5"/>
  <c r="AM3247" i="5"/>
  <c r="AK3248" i="5"/>
  <c r="AL3248" i="5"/>
  <c r="AM3248" i="5"/>
  <c r="AQ3247" i="5"/>
  <c r="AR3247" i="5"/>
  <c r="AU3247" i="5"/>
  <c r="AV3247" i="5"/>
  <c r="AY3247" i="5"/>
  <c r="AZ3247" i="5"/>
  <c r="BC3247" i="5"/>
  <c r="BD3247" i="5"/>
  <c r="AQ3248" i="5"/>
  <c r="AR3248" i="5"/>
  <c r="AU3248" i="5"/>
  <c r="AV3248" i="5"/>
  <c r="AY3248" i="5"/>
  <c r="AZ3248" i="5"/>
  <c r="BC3248" i="5"/>
  <c r="BD3248" i="5"/>
  <c r="BD3246" i="5"/>
  <c r="BC3246" i="5"/>
  <c r="AZ3246" i="5"/>
  <c r="AY3246" i="5"/>
  <c r="AV3246" i="5"/>
  <c r="AU3246" i="5"/>
  <c r="AR3246" i="5"/>
  <c r="AQ3246" i="5"/>
  <c r="BD3245" i="5"/>
  <c r="BC3245" i="5"/>
  <c r="AZ3245" i="5"/>
  <c r="AY3245" i="5"/>
  <c r="AV3245" i="5"/>
  <c r="AU3245" i="5"/>
  <c r="AR3245" i="5"/>
  <c r="AQ3245" i="5"/>
  <c r="BD3244" i="5"/>
  <c r="BC3244" i="5"/>
  <c r="AZ3244" i="5"/>
  <c r="AY3244" i="5"/>
  <c r="AV3244" i="5"/>
  <c r="AU3244" i="5"/>
  <c r="AR3244" i="5"/>
  <c r="AQ3244" i="5"/>
  <c r="BD3243" i="5"/>
  <c r="BC3243" i="5"/>
  <c r="AZ3243" i="5"/>
  <c r="AY3243" i="5"/>
  <c r="AV3243" i="5"/>
  <c r="AU3243" i="5"/>
  <c r="AR3243" i="5"/>
  <c r="AQ3243" i="5"/>
  <c r="BD3242" i="5"/>
  <c r="BC3242" i="5"/>
  <c r="AZ3242" i="5"/>
  <c r="AY3242" i="5"/>
  <c r="AV3242" i="5"/>
  <c r="AU3242" i="5"/>
  <c r="AR3242" i="5"/>
  <c r="AQ3242" i="5"/>
  <c r="AG3239" i="5"/>
  <c r="AG3195" i="5"/>
  <c r="AH3198" i="5" s="1"/>
  <c r="AT3159" i="5"/>
  <c r="AS3159" i="5"/>
  <c r="AR3159" i="5"/>
  <c r="AT3161" i="5"/>
  <c r="AS3161" i="5"/>
  <c r="AR3161" i="5"/>
  <c r="AT3160" i="5"/>
  <c r="AS3160" i="5"/>
  <c r="AR3160" i="5"/>
  <c r="AM3159" i="5"/>
  <c r="AL3159" i="5"/>
  <c r="AK3159" i="5"/>
  <c r="AM3139" i="5"/>
  <c r="AL3139" i="5"/>
  <c r="AK3139" i="5"/>
  <c r="AT3139" i="5"/>
  <c r="AS3139" i="5"/>
  <c r="AR3139" i="5"/>
  <c r="AX3141" i="5"/>
  <c r="AX3140" i="5"/>
  <c r="AZ3141" i="5"/>
  <c r="AY3141" i="5"/>
  <c r="AZ3140" i="5"/>
  <c r="AY3140" i="5"/>
  <c r="AT3141" i="5"/>
  <c r="AS3141" i="5"/>
  <c r="AR3141" i="5"/>
  <c r="AT3140" i="5"/>
  <c r="AS3140" i="5"/>
  <c r="AR3140" i="5"/>
  <c r="AK3087" i="5"/>
  <c r="AO3087" i="5"/>
  <c r="AP3052" i="5"/>
  <c r="BW3271" i="5" l="1"/>
  <c r="BW3267" i="5"/>
  <c r="B4166" i="5"/>
  <c r="AS3290" i="5"/>
  <c r="BS3265" i="5"/>
  <c r="BW3269" i="5"/>
  <c r="BG3269" i="5"/>
  <c r="BC3265" i="5"/>
  <c r="AS3291" i="5"/>
  <c r="AS3289" i="5"/>
  <c r="CA3269" i="5"/>
  <c r="BK3269" i="5"/>
  <c r="AU3269" i="5"/>
  <c r="BW3265" i="5"/>
  <c r="BG3265" i="5"/>
  <c r="BO3269" i="5"/>
  <c r="AY3269" i="5"/>
  <c r="CA3265" i="5"/>
  <c r="BK3265" i="5"/>
  <c r="BS3269" i="5"/>
  <c r="BC3269" i="5"/>
  <c r="BO3265" i="5"/>
  <c r="AY3265" i="5"/>
  <c r="AY3268" i="5"/>
  <c r="AS3292" i="5"/>
  <c r="P3374" i="5"/>
  <c r="AU3265" i="5"/>
  <c r="K3272" i="5"/>
  <c r="AS3293" i="5"/>
  <c r="AY3270" i="5"/>
  <c r="AS3294" i="5"/>
  <c r="AK3266" i="5"/>
  <c r="AK3294" i="5"/>
  <c r="BC3270" i="5"/>
  <c r="AK3270" i="5"/>
  <c r="AX3288" i="5"/>
  <c r="BF3288" i="5"/>
  <c r="BJ3288" i="5"/>
  <c r="BR3288" i="5"/>
  <c r="BZ3288" i="5"/>
  <c r="BJ3289" i="5"/>
  <c r="BF3290" i="5"/>
  <c r="AX3291" i="5"/>
  <c r="BF3291" i="5"/>
  <c r="BN3291" i="5"/>
  <c r="AX3292" i="5"/>
  <c r="BF3292" i="5"/>
  <c r="BN3292" i="5"/>
  <c r="BV3292" i="5"/>
  <c r="BF3293" i="5"/>
  <c r="BF3294" i="5"/>
  <c r="BB3288" i="5"/>
  <c r="BN3288" i="5"/>
  <c r="BV3288" i="5"/>
  <c r="BF3289" i="5"/>
  <c r="BZ3289" i="5"/>
  <c r="BJ3291" i="5"/>
  <c r="BZ3291" i="5"/>
  <c r="BB3292" i="5"/>
  <c r="BJ3292" i="5"/>
  <c r="BR3292" i="5"/>
  <c r="BZ3292" i="5"/>
  <c r="BJ3293" i="5"/>
  <c r="BZ3293" i="5"/>
  <c r="BK3294" i="5"/>
  <c r="BN3294" i="5" s="1"/>
  <c r="AU3294" i="5"/>
  <c r="AX3294" i="5" s="1"/>
  <c r="BK3293" i="5"/>
  <c r="BN3293" i="5" s="1"/>
  <c r="AU3293" i="5"/>
  <c r="AX3293" i="5" s="1"/>
  <c r="BK3290" i="5"/>
  <c r="BN3290" i="5" s="1"/>
  <c r="AU3290" i="5"/>
  <c r="AX3290" i="5" s="1"/>
  <c r="BK3289" i="5"/>
  <c r="BN3289" i="5" s="1"/>
  <c r="AU3289" i="5"/>
  <c r="AX3289" i="5" s="1"/>
  <c r="BS3266" i="5"/>
  <c r="BO3294" i="5"/>
  <c r="BR3294" i="5" s="1"/>
  <c r="AY3294" i="5"/>
  <c r="BB3294" i="5" s="1"/>
  <c r="BO3293" i="5"/>
  <c r="BR3293" i="5" s="1"/>
  <c r="AY3293" i="5"/>
  <c r="BB3293" i="5" s="1"/>
  <c r="BO3291" i="5"/>
  <c r="BR3291" i="5" s="1"/>
  <c r="AY3291" i="5"/>
  <c r="BB3291" i="5" s="1"/>
  <c r="BO3290" i="5"/>
  <c r="BR3290" i="5" s="1"/>
  <c r="AY3290" i="5"/>
  <c r="BB3290" i="5" s="1"/>
  <c r="BO3289" i="5"/>
  <c r="BR3289" i="5" s="1"/>
  <c r="AY3289" i="5"/>
  <c r="BB3289" i="5" s="1"/>
  <c r="BG3270" i="5"/>
  <c r="BW3270" i="5"/>
  <c r="BW3294" i="5"/>
  <c r="BZ3294" i="5" s="1"/>
  <c r="BG3294" i="5"/>
  <c r="BJ3294" i="5" s="1"/>
  <c r="BW3290" i="5"/>
  <c r="BZ3290" i="5" s="1"/>
  <c r="BG3290" i="5"/>
  <c r="BJ3290" i="5" s="1"/>
  <c r="CA3270" i="5"/>
  <c r="BO3270" i="5"/>
  <c r="AK3293" i="5"/>
  <c r="BR3287" i="5"/>
  <c r="AU3270" i="5"/>
  <c r="BC3266" i="5"/>
  <c r="AK3271" i="5"/>
  <c r="BS3271" i="5"/>
  <c r="AK3267" i="5"/>
  <c r="BS3267" i="5"/>
  <c r="AK3268" i="5"/>
  <c r="BW3287" i="5"/>
  <c r="BZ3287" i="5" s="1"/>
  <c r="BG3287" i="5"/>
  <c r="BJ3287" i="5" s="1"/>
  <c r="AK3287" i="5"/>
  <c r="AN3287" i="5" s="1"/>
  <c r="AK3290" i="5"/>
  <c r="BS3287" i="5"/>
  <c r="BV3287" i="5" s="1"/>
  <c r="BS3294" i="5"/>
  <c r="BV3294" i="5" s="1"/>
  <c r="BS3293" i="5"/>
  <c r="BV3293" i="5" s="1"/>
  <c r="BS3291" i="5"/>
  <c r="BV3291" i="5" s="1"/>
  <c r="BS3290" i="5"/>
  <c r="BV3290" i="5" s="1"/>
  <c r="BS3289" i="5"/>
  <c r="BV3289" i="5" s="1"/>
  <c r="AH3489" i="5"/>
  <c r="AH3494" i="5"/>
  <c r="AH3493" i="5"/>
  <c r="AH3496" i="5"/>
  <c r="AH3492" i="5"/>
  <c r="AH3495" i="5"/>
  <c r="AH3491" i="5"/>
  <c r="AN3264" i="5"/>
  <c r="AG3364" i="5"/>
  <c r="AS3287" i="5"/>
  <c r="AS3288" i="5"/>
  <c r="AX3287" i="5"/>
  <c r="BN3287" i="5"/>
  <c r="BF3287" i="5"/>
  <c r="BB3287" i="5"/>
  <c r="BW3266" i="5"/>
  <c r="BG3266" i="5"/>
  <c r="CA3266" i="5"/>
  <c r="BK3266" i="5"/>
  <c r="AU3266" i="5"/>
  <c r="BO3266" i="5"/>
  <c r="BC3268" i="5"/>
  <c r="CA3271" i="5"/>
  <c r="BK3271" i="5"/>
  <c r="AU3271" i="5"/>
  <c r="BW3268" i="5"/>
  <c r="BG3268" i="5"/>
  <c r="CA3267" i="5"/>
  <c r="BK3267" i="5"/>
  <c r="AU3267" i="5"/>
  <c r="BS3268" i="5"/>
  <c r="BO3271" i="5"/>
  <c r="AY3271" i="5"/>
  <c r="CA3268" i="5"/>
  <c r="BK3268" i="5"/>
  <c r="BO3267" i="5"/>
  <c r="AY3267" i="5"/>
  <c r="BC3264" i="5"/>
  <c r="BW3264" i="5"/>
  <c r="BS3264" i="5"/>
  <c r="AU3264" i="5"/>
  <c r="BK3264" i="5"/>
  <c r="BO3264" i="5"/>
  <c r="AY3264" i="5"/>
  <c r="BG3264" i="5"/>
  <c r="CA3264" i="5"/>
  <c r="AN3248" i="5"/>
  <c r="AN3247" i="5"/>
  <c r="AN3245" i="5"/>
  <c r="AN3242" i="5"/>
  <c r="AN3246" i="5"/>
  <c r="AN3244" i="5"/>
  <c r="AN3243" i="5"/>
  <c r="AN3241" i="5"/>
  <c r="AH3204" i="5"/>
  <c r="AH3200" i="5"/>
  <c r="AH3203" i="5"/>
  <c r="AH3199" i="5"/>
  <c r="AH3202" i="5"/>
  <c r="AH3197" i="5"/>
  <c r="AH3201" i="5"/>
  <c r="AQ3123" i="5"/>
  <c r="AP3123" i="5"/>
  <c r="AO3123" i="5"/>
  <c r="AM3123" i="5"/>
  <c r="AL3123" i="5"/>
  <c r="AK3123" i="5"/>
  <c r="BK3108" i="5"/>
  <c r="BL3108" i="5"/>
  <c r="BK3109" i="5"/>
  <c r="BL3109" i="5"/>
  <c r="BK3110" i="5"/>
  <c r="BL3110" i="5"/>
  <c r="BK3111" i="5"/>
  <c r="BL3111" i="5"/>
  <c r="BK3112" i="5"/>
  <c r="BL3112" i="5"/>
  <c r="BG3108" i="5"/>
  <c r="BH3108" i="5"/>
  <c r="BG3109" i="5"/>
  <c r="BH3109" i="5"/>
  <c r="BG3110" i="5"/>
  <c r="BH3110" i="5"/>
  <c r="BG3111" i="5"/>
  <c r="BH3111" i="5"/>
  <c r="BG3112" i="5"/>
  <c r="BH3112" i="5"/>
  <c r="BC3108" i="5"/>
  <c r="BD3108" i="5"/>
  <c r="BC3109" i="5"/>
  <c r="BD3109" i="5"/>
  <c r="BC3110" i="5"/>
  <c r="BD3110" i="5"/>
  <c r="BC3111" i="5"/>
  <c r="BD3111" i="5"/>
  <c r="BC3112" i="5"/>
  <c r="BD3112" i="5"/>
  <c r="AY3108" i="5"/>
  <c r="AZ3108" i="5"/>
  <c r="AY3109" i="5"/>
  <c r="AZ3109" i="5"/>
  <c r="AY3110" i="5"/>
  <c r="AZ3110" i="5"/>
  <c r="AY3111" i="5"/>
  <c r="AZ3111" i="5"/>
  <c r="AY3112" i="5"/>
  <c r="AZ3112" i="5"/>
  <c r="AU3108" i="5"/>
  <c r="AV3108" i="5"/>
  <c r="AU3109" i="5"/>
  <c r="AV3109" i="5"/>
  <c r="AU3110" i="5"/>
  <c r="AV3110" i="5"/>
  <c r="AU3111" i="5"/>
  <c r="AV3111" i="5"/>
  <c r="AU3112" i="5"/>
  <c r="AV3112" i="5"/>
  <c r="AQ3108" i="5"/>
  <c r="AR3108" i="5"/>
  <c r="AQ3109" i="5"/>
  <c r="AR3109" i="5"/>
  <c r="AQ3110" i="5"/>
  <c r="AR3110" i="5"/>
  <c r="AQ3111" i="5"/>
  <c r="AR3111" i="5"/>
  <c r="AQ3112" i="5"/>
  <c r="AR3112" i="5"/>
  <c r="BL3107" i="5"/>
  <c r="BK3107" i="5"/>
  <c r="BH3107" i="5"/>
  <c r="BG3107" i="5"/>
  <c r="AZ3107" i="5"/>
  <c r="AY3107" i="5"/>
  <c r="BC3107" i="5"/>
  <c r="BD3107" i="5"/>
  <c r="AV3107" i="5"/>
  <c r="AU3107" i="5"/>
  <c r="AR3107" i="5"/>
  <c r="AQ3107" i="5"/>
  <c r="AM3107" i="5"/>
  <c r="AM3087" i="5"/>
  <c r="AL3087" i="5"/>
  <c r="AO3088" i="5"/>
  <c r="AP3088" i="5"/>
  <c r="AQ3088" i="5"/>
  <c r="AO3089" i="5"/>
  <c r="AP3089" i="5"/>
  <c r="AQ3089" i="5"/>
  <c r="AO3090" i="5"/>
  <c r="AP3090" i="5"/>
  <c r="AQ3090" i="5"/>
  <c r="AO3091" i="5"/>
  <c r="AP3091" i="5"/>
  <c r="AQ3091" i="5"/>
  <c r="AO3092" i="5"/>
  <c r="AP3092" i="5"/>
  <c r="AQ3092" i="5"/>
  <c r="AO3093" i="5"/>
  <c r="AP3093" i="5"/>
  <c r="AQ3093" i="5"/>
  <c r="AO3094" i="5"/>
  <c r="AP3094" i="5"/>
  <c r="AQ3094" i="5"/>
  <c r="AQ3087" i="5"/>
  <c r="AP3087" i="5"/>
  <c r="AQ3067" i="5"/>
  <c r="AQ3066" i="5"/>
  <c r="AQ3065" i="5"/>
  <c r="AP3067" i="5"/>
  <c r="AP3066" i="5"/>
  <c r="AP3065" i="5"/>
  <c r="AM3065" i="5"/>
  <c r="AL3065" i="5"/>
  <c r="AK3065" i="5"/>
  <c r="AQ3052" i="5"/>
  <c r="AM3052" i="5"/>
  <c r="AL3052" i="5"/>
  <c r="AK3052" i="5"/>
  <c r="AO3036" i="5"/>
  <c r="AO3037" i="5"/>
  <c r="AO3038" i="5"/>
  <c r="AO3039" i="5"/>
  <c r="AO3040" i="5"/>
  <c r="AO3041" i="5"/>
  <c r="AO3042" i="5"/>
  <c r="AP3036" i="5"/>
  <c r="AP3037" i="5"/>
  <c r="AP3038" i="5"/>
  <c r="AP3039" i="5"/>
  <c r="AP3040" i="5"/>
  <c r="AP3041" i="5"/>
  <c r="AP3042" i="5"/>
  <c r="AQ3036" i="5"/>
  <c r="AQ3037" i="5"/>
  <c r="AQ3038" i="5"/>
  <c r="AQ3039" i="5"/>
  <c r="AQ3040" i="5"/>
  <c r="AQ3041" i="5"/>
  <c r="AQ3042" i="5"/>
  <c r="AP3035" i="5"/>
  <c r="AQ3035" i="5"/>
  <c r="AO3035" i="5"/>
  <c r="N3021" i="5"/>
  <c r="AS3021" i="5" s="1"/>
  <c r="AG3017" i="5"/>
  <c r="AK3020" i="5"/>
  <c r="AO3020" i="5"/>
  <c r="AS3020" i="5"/>
  <c r="L3021" i="5"/>
  <c r="M3021" i="5"/>
  <c r="AO3021" i="5" s="1"/>
  <c r="L3022" i="5"/>
  <c r="M3022" i="5"/>
  <c r="AO3022" i="5" s="1"/>
  <c r="N3022" i="5"/>
  <c r="AS3022" i="5" s="1"/>
  <c r="L3023" i="5"/>
  <c r="M3023" i="5"/>
  <c r="AO3023" i="5" s="1"/>
  <c r="N3023" i="5"/>
  <c r="AS3023" i="5" s="1"/>
  <c r="L3024" i="5"/>
  <c r="M3024" i="5"/>
  <c r="AO3024" i="5" s="1"/>
  <c r="N3024" i="5"/>
  <c r="AS3024" i="5" s="1"/>
  <c r="N3019" i="5"/>
  <c r="AS3019" i="5" s="1"/>
  <c r="M3019" i="5"/>
  <c r="AO3019" i="5" s="1"/>
  <c r="L3019" i="5"/>
  <c r="AK3024" i="5" l="1"/>
  <c r="AG3024" i="5"/>
  <c r="AK3021" i="5"/>
  <c r="AG3021" i="5"/>
  <c r="AK3022" i="5"/>
  <c r="AG3022" i="5"/>
  <c r="AK3019" i="5"/>
  <c r="AG3019" i="5"/>
  <c r="AK3023" i="5"/>
  <c r="AG3023" i="5"/>
  <c r="BF3295" i="5"/>
  <c r="AS3295" i="5"/>
  <c r="BJ3295" i="5"/>
  <c r="BZ3295" i="5"/>
  <c r="BN3295" i="5"/>
  <c r="BV3295" i="5"/>
  <c r="AX3295" i="5"/>
  <c r="BR3295" i="5"/>
  <c r="BB3295" i="5"/>
  <c r="AH3371" i="5"/>
  <c r="AH3368" i="5"/>
  <c r="AH3372" i="5"/>
  <c r="AH3366" i="5"/>
  <c r="AH3367" i="5"/>
  <c r="AH3369" i="5"/>
  <c r="AH3373" i="5"/>
  <c r="AH3370" i="5"/>
  <c r="AN3372" i="5"/>
  <c r="AN3373" i="5"/>
  <c r="AN3369" i="5"/>
  <c r="AN3370" i="5"/>
  <c r="AN3368" i="5"/>
  <c r="AN3367" i="5"/>
  <c r="AN3371" i="5"/>
  <c r="AN3366" i="5"/>
  <c r="AN3249" i="5"/>
  <c r="B3251" i="5" s="1"/>
  <c r="AH3205" i="5"/>
  <c r="BH3002" i="5"/>
  <c r="BG3002" i="5"/>
  <c r="BC3002" i="5"/>
  <c r="BB3002" i="5"/>
  <c r="AX3002" i="5"/>
  <c r="AW3002" i="5"/>
  <c r="BG3003" i="5"/>
  <c r="BH3003" i="5"/>
  <c r="BG3004" i="5"/>
  <c r="BH3004" i="5"/>
  <c r="BG3005" i="5"/>
  <c r="BH3005" i="5"/>
  <c r="BG3006" i="5"/>
  <c r="BH3006" i="5"/>
  <c r="BG3007" i="5"/>
  <c r="BH3007" i="5"/>
  <c r="BB3003" i="5"/>
  <c r="BC3003" i="5"/>
  <c r="BB3004" i="5"/>
  <c r="BC3004" i="5"/>
  <c r="BB3005" i="5"/>
  <c r="BC3005" i="5"/>
  <c r="BB3006" i="5"/>
  <c r="BC3006" i="5"/>
  <c r="BB3007" i="5"/>
  <c r="BC3007" i="5"/>
  <c r="AW3003" i="5"/>
  <c r="AX3003" i="5"/>
  <c r="AW3004" i="5"/>
  <c r="AX3004" i="5"/>
  <c r="AW3005" i="5"/>
  <c r="AX3005" i="5"/>
  <c r="AW3006" i="5"/>
  <c r="AX3006" i="5"/>
  <c r="AW3007" i="5"/>
  <c r="AX3007" i="5"/>
  <c r="AK3003" i="5"/>
  <c r="AL3003" i="5"/>
  <c r="AM3003" i="5"/>
  <c r="AK3004" i="5"/>
  <c r="AL3004" i="5"/>
  <c r="AM3004" i="5"/>
  <c r="AK3005" i="5"/>
  <c r="AL3005" i="5"/>
  <c r="AM3005" i="5"/>
  <c r="AK3006" i="5"/>
  <c r="AL3006" i="5"/>
  <c r="AM3006" i="5"/>
  <c r="AK3007" i="5"/>
  <c r="AL3007" i="5"/>
  <c r="AM3007" i="5"/>
  <c r="AM3002" i="5"/>
  <c r="AL3002" i="5"/>
  <c r="AK3002" i="5"/>
  <c r="AI3017" i="5" l="1"/>
  <c r="B3296" i="5"/>
  <c r="AN3374" i="5"/>
  <c r="B3375" i="5" s="1"/>
  <c r="AH3374" i="5"/>
  <c r="B3376" i="5" s="1"/>
  <c r="DE2986" i="5"/>
  <c r="CP2986" i="5"/>
  <c r="AU2986" i="5"/>
  <c r="AT2986" i="5"/>
  <c r="AQ2986" i="5"/>
  <c r="AP2986" i="5"/>
  <c r="CC2960" i="5"/>
  <c r="CA2960" i="5"/>
  <c r="BY2960" i="5"/>
  <c r="BW2960" i="5"/>
  <c r="CQ2959" i="5"/>
  <c r="CP2959" i="5"/>
  <c r="CO2959" i="5"/>
  <c r="CN2959" i="5"/>
  <c r="CM2959" i="5"/>
  <c r="CL2959" i="5"/>
  <c r="CK2959" i="5"/>
  <c r="CJ2959" i="5"/>
  <c r="CI2959" i="5"/>
  <c r="CH2959" i="5"/>
  <c r="CG2959" i="5"/>
  <c r="CF2959" i="5"/>
  <c r="CD2959" i="5"/>
  <c r="CC2959" i="5"/>
  <c r="CA2959" i="5"/>
  <c r="BY2959" i="5"/>
  <c r="BW2959" i="5"/>
  <c r="CQ2960" i="5"/>
  <c r="CQ2958" i="5"/>
  <c r="CO2958" i="5"/>
  <c r="CN2958" i="5"/>
  <c r="CM2958" i="5"/>
  <c r="CL2958" i="5"/>
  <c r="CK2958" i="5"/>
  <c r="CJ2958" i="5"/>
  <c r="CI2958" i="5"/>
  <c r="CH2958" i="5"/>
  <c r="CG2958" i="5"/>
  <c r="CF2958" i="5"/>
  <c r="CE2958" i="5"/>
  <c r="CD2958" i="5"/>
  <c r="CC2958" i="5"/>
  <c r="CA2958" i="5"/>
  <c r="BY2958" i="5"/>
  <c r="BW2958" i="5"/>
  <c r="CP2958" i="5"/>
  <c r="CP2960" i="5"/>
  <c r="CO2960" i="5"/>
  <c r="CN2960" i="5"/>
  <c r="CM2960" i="5"/>
  <c r="CL2960" i="5"/>
  <c r="CK2960" i="5"/>
  <c r="CJ2960" i="5"/>
  <c r="CI2960" i="5"/>
  <c r="CH2960" i="5"/>
  <c r="CG2960" i="5"/>
  <c r="CF2960" i="5"/>
  <c r="CE2960" i="5"/>
  <c r="CD2960" i="5"/>
  <c r="CE2959" i="5"/>
  <c r="AG2803" i="5"/>
  <c r="B3027" i="5" l="1"/>
  <c r="BJ3024" i="5"/>
  <c r="BB3024" i="5"/>
  <c r="BJ3023" i="5"/>
  <c r="BB3023" i="5"/>
  <c r="BJ3022" i="5"/>
  <c r="BB3022" i="5"/>
  <c r="BJ3021" i="5"/>
  <c r="BB3021" i="5"/>
  <c r="BJ3020" i="5"/>
  <c r="BB3020" i="5"/>
  <c r="BK3019" i="5"/>
  <c r="BC3019" i="5"/>
  <c r="BK3024" i="5"/>
  <c r="BP3023" i="5"/>
  <c r="BE3023" i="5"/>
  <c r="BK3022" i="5"/>
  <c r="BP3021" i="5"/>
  <c r="BE3021" i="5"/>
  <c r="BK3020" i="5"/>
  <c r="BL3019" i="5"/>
  <c r="BA3019" i="5"/>
  <c r="BI3024" i="5"/>
  <c r="BO3023" i="5"/>
  <c r="BD3023" i="5"/>
  <c r="BI3022" i="5"/>
  <c r="BO3021" i="5"/>
  <c r="BD3021" i="5"/>
  <c r="BI3020" i="5"/>
  <c r="BP3019" i="5"/>
  <c r="BE3019" i="5"/>
  <c r="BL3023" i="5"/>
  <c r="BG3022" i="5"/>
  <c r="BA3021" i="5"/>
  <c r="BN3019" i="5"/>
  <c r="BM3024" i="5"/>
  <c r="BH3023" i="5"/>
  <c r="BC3022" i="5"/>
  <c r="BM3020" i="5"/>
  <c r="BM3019" i="5"/>
  <c r="BL3024" i="5"/>
  <c r="BG3023" i="5"/>
  <c r="BA3022" i="5"/>
  <c r="BL3020" i="5"/>
  <c r="BI3019" i="5"/>
  <c r="BH3020" i="5"/>
  <c r="BH3024" i="5"/>
  <c r="BH3019" i="5"/>
  <c r="BM3023" i="5"/>
  <c r="BN3024" i="5"/>
  <c r="BF3024" i="5"/>
  <c r="BN3023" i="5"/>
  <c r="BF3023" i="5"/>
  <c r="BN3022" i="5"/>
  <c r="BF3022" i="5"/>
  <c r="BN3021" i="5"/>
  <c r="BF3021" i="5"/>
  <c r="BN3020" i="5"/>
  <c r="BF3020" i="5"/>
  <c r="BO3019" i="5"/>
  <c r="BG3019" i="5"/>
  <c r="BP3024" i="5"/>
  <c r="BE3024" i="5"/>
  <c r="BK3023" i="5"/>
  <c r="BP3022" i="5"/>
  <c r="BE3022" i="5"/>
  <c r="BK3021" i="5"/>
  <c r="BP3020" i="5"/>
  <c r="BE3020" i="5"/>
  <c r="BF3019" i="5"/>
  <c r="BO3024" i="5"/>
  <c r="BD3024" i="5"/>
  <c r="BI3023" i="5"/>
  <c r="BO3022" i="5"/>
  <c r="BD3022" i="5"/>
  <c r="BI3021" i="5"/>
  <c r="BO3020" i="5"/>
  <c r="BD3020" i="5"/>
  <c r="BJ3019" i="5"/>
  <c r="BG3024" i="5"/>
  <c r="BA3023" i="5"/>
  <c r="BL3021" i="5"/>
  <c r="BG3020" i="5"/>
  <c r="BD3019" i="5"/>
  <c r="BC3024" i="5"/>
  <c r="BM3022" i="5"/>
  <c r="BH3021" i="5"/>
  <c r="BC3020" i="5"/>
  <c r="BB3019" i="5"/>
  <c r="BA3024" i="5"/>
  <c r="BL3022" i="5"/>
  <c r="BG3021" i="5"/>
  <c r="BA3020" i="5"/>
  <c r="BC3023" i="5"/>
  <c r="BH3022" i="5"/>
  <c r="BM3021" i="5"/>
  <c r="BC3021" i="5"/>
  <c r="AI2803" i="5"/>
  <c r="B2977" i="5" s="1"/>
  <c r="O2971" i="5"/>
  <c r="N2988" i="5" s="1"/>
  <c r="AV3002" i="5"/>
  <c r="BF3005" i="5"/>
  <c r="BA3004" i="5"/>
  <c r="AV3003" i="5"/>
  <c r="AV3007" i="5"/>
  <c r="BA3002" i="5"/>
  <c r="BF3006" i="5"/>
  <c r="BA3005" i="5"/>
  <c r="AV3004" i="5"/>
  <c r="O2969" i="5"/>
  <c r="BF3002" i="5"/>
  <c r="BF3003" i="5"/>
  <c r="BF3007" i="5"/>
  <c r="BA3006" i="5"/>
  <c r="AV3005" i="5"/>
  <c r="N2969" i="5"/>
  <c r="BF3004" i="5"/>
  <c r="BA3003" i="5"/>
  <c r="BA3007" i="5"/>
  <c r="AV3006" i="5"/>
  <c r="M2969" i="5"/>
  <c r="O2972" i="5"/>
  <c r="V2969" i="5"/>
  <c r="U2972" i="5"/>
  <c r="Y2970" i="5"/>
  <c r="X2969" i="5"/>
  <c r="AA2973" i="5"/>
  <c r="M2972" i="5"/>
  <c r="Q2970" i="5"/>
  <c r="P2969" i="5"/>
  <c r="AW2969" i="5" s="1"/>
  <c r="S2973" i="5"/>
  <c r="W2971" i="5"/>
  <c r="CD2961" i="5"/>
  <c r="AC2972" i="5"/>
  <c r="BY2961" i="5"/>
  <c r="N2970" i="5"/>
  <c r="M2987" i="5" s="1"/>
  <c r="R2970" i="5"/>
  <c r="V2970" i="5"/>
  <c r="Z2970" i="5"/>
  <c r="AD2970" i="5"/>
  <c r="P2971" i="5"/>
  <c r="T2971" i="5"/>
  <c r="X2971" i="5"/>
  <c r="AB2971" i="5"/>
  <c r="N2972" i="5"/>
  <c r="M2989" i="5" s="1"/>
  <c r="R2972" i="5"/>
  <c r="V2972" i="5"/>
  <c r="Z2972" i="5"/>
  <c r="AD2972" i="5"/>
  <c r="P2973" i="5"/>
  <c r="T2973" i="5"/>
  <c r="X2973" i="5"/>
  <c r="AB2973" i="5"/>
  <c r="M2991" i="5"/>
  <c r="Q2969" i="5"/>
  <c r="U2969" i="5"/>
  <c r="Y2969" i="5"/>
  <c r="AC2969" i="5"/>
  <c r="CQ2961" i="5"/>
  <c r="CI2961" i="5"/>
  <c r="O2970" i="5"/>
  <c r="N2987" i="5" s="1"/>
  <c r="S2970" i="5"/>
  <c r="W2970" i="5"/>
  <c r="AA2970" i="5"/>
  <c r="M2971" i="5"/>
  <c r="Q2971" i="5"/>
  <c r="U2971" i="5"/>
  <c r="Y2971" i="5"/>
  <c r="AC2971" i="5"/>
  <c r="S2972" i="5"/>
  <c r="W2972" i="5"/>
  <c r="AA2972" i="5"/>
  <c r="M2973" i="5"/>
  <c r="Q2973" i="5"/>
  <c r="U2973" i="5"/>
  <c r="Y2973" i="5"/>
  <c r="AC2973" i="5"/>
  <c r="N2991" i="5"/>
  <c r="R2969" i="5"/>
  <c r="CS2969" i="5" s="1"/>
  <c r="Z2969" i="5"/>
  <c r="AD2969" i="5"/>
  <c r="CP2961" i="5"/>
  <c r="CH2961" i="5"/>
  <c r="CE2961" i="5"/>
  <c r="W2969" i="5"/>
  <c r="Z2973" i="5"/>
  <c r="R2973" i="5"/>
  <c r="AB2972" i="5"/>
  <c r="T2972" i="5"/>
  <c r="AD2971" i="5"/>
  <c r="V2971" i="5"/>
  <c r="N2971" i="5"/>
  <c r="M2988" i="5" s="1"/>
  <c r="X2970" i="5"/>
  <c r="P2970" i="5"/>
  <c r="CL2961" i="5"/>
  <c r="AB2969" i="5"/>
  <c r="BM2969" i="5" s="1"/>
  <c r="T2969" i="5"/>
  <c r="L2991" i="5"/>
  <c r="AG2991" i="5" s="1"/>
  <c r="W2973" i="5"/>
  <c r="O2973" i="5"/>
  <c r="N2990" i="5" s="1"/>
  <c r="Y2972" i="5"/>
  <c r="Q2972" i="5"/>
  <c r="AA2971" i="5"/>
  <c r="S2971" i="5"/>
  <c r="AC2970" i="5"/>
  <c r="U2970" i="5"/>
  <c r="M2970" i="5"/>
  <c r="CM2961" i="5"/>
  <c r="AA2969" i="5"/>
  <c r="S2969" i="5"/>
  <c r="CT2969" i="5" s="1"/>
  <c r="AD2973" i="5"/>
  <c r="V2973" i="5"/>
  <c r="N2973" i="5"/>
  <c r="M2990" i="5" s="1"/>
  <c r="X2972" i="5"/>
  <c r="P2972" i="5"/>
  <c r="Z2971" i="5"/>
  <c r="R2971" i="5"/>
  <c r="AB2970" i="5"/>
  <c r="T2970" i="5"/>
  <c r="CA2961" i="5"/>
  <c r="CF2961" i="5"/>
  <c r="CJ2961" i="5"/>
  <c r="CN2961" i="5"/>
  <c r="BW2961" i="5"/>
  <c r="CC2961" i="5"/>
  <c r="CG2961" i="5"/>
  <c r="CK2961" i="5"/>
  <c r="CO2961" i="5"/>
  <c r="BW2792" i="5"/>
  <c r="BY2792" i="5"/>
  <c r="CA2792" i="5"/>
  <c r="CC2792" i="5"/>
  <c r="CD2792" i="5"/>
  <c r="CE2792" i="5"/>
  <c r="CF2792" i="5"/>
  <c r="CG2792" i="5"/>
  <c r="CH2792" i="5"/>
  <c r="CI2792" i="5"/>
  <c r="CJ2792" i="5"/>
  <c r="CK2792" i="5"/>
  <c r="CL2792" i="5"/>
  <c r="CM2792" i="5"/>
  <c r="CN2792" i="5"/>
  <c r="CO2792" i="5"/>
  <c r="CP2792" i="5"/>
  <c r="CQ2792" i="5"/>
  <c r="CQ2791" i="5"/>
  <c r="CP2791" i="5"/>
  <c r="CO2791" i="5"/>
  <c r="CN2791" i="5"/>
  <c r="CM2791" i="5"/>
  <c r="CL2791" i="5"/>
  <c r="CK2791" i="5"/>
  <c r="CJ2791" i="5"/>
  <c r="CI2791" i="5"/>
  <c r="CH2791" i="5"/>
  <c r="CG2791" i="5"/>
  <c r="CF2791" i="5"/>
  <c r="CE2791" i="5"/>
  <c r="CD2791" i="5"/>
  <c r="CC2791" i="5"/>
  <c r="CA2791" i="5"/>
  <c r="BY2791" i="5"/>
  <c r="BW2791" i="5"/>
  <c r="CQ2790" i="5"/>
  <c r="CP2790" i="5"/>
  <c r="CO2790" i="5"/>
  <c r="CN2790" i="5"/>
  <c r="CM2790" i="5"/>
  <c r="CL2790" i="5"/>
  <c r="CK2790" i="5"/>
  <c r="CJ2790" i="5"/>
  <c r="CI2790" i="5"/>
  <c r="CH2790" i="5"/>
  <c r="CG2790" i="5"/>
  <c r="CF2790" i="5"/>
  <c r="CE2790" i="5"/>
  <c r="CD2790" i="5"/>
  <c r="CC2790" i="5"/>
  <c r="CA2790" i="5"/>
  <c r="BY2790" i="5"/>
  <c r="BW2790" i="5"/>
  <c r="BO2637" i="5"/>
  <c r="BN2637" i="5"/>
  <c r="BM2637" i="5"/>
  <c r="BK2637" i="5"/>
  <c r="BJ2637" i="5"/>
  <c r="BI2637" i="5"/>
  <c r="BG2637" i="5"/>
  <c r="BF2637" i="5"/>
  <c r="BE2637" i="5"/>
  <c r="BC2637" i="5"/>
  <c r="BB2637" i="5"/>
  <c r="BA2637" i="5"/>
  <c r="AY2637" i="5"/>
  <c r="AX2637" i="5"/>
  <c r="AW2637" i="5"/>
  <c r="AU2637" i="5"/>
  <c r="AT2637" i="5"/>
  <c r="AS2637" i="5"/>
  <c r="AQ2637" i="5"/>
  <c r="AP2637" i="5"/>
  <c r="AO2637" i="5"/>
  <c r="AM2637" i="5"/>
  <c r="AL2637" i="5"/>
  <c r="AK2637" i="5"/>
  <c r="AG2635" i="5"/>
  <c r="BW2617" i="5"/>
  <c r="BY2618" i="5"/>
  <c r="CA2618" i="5"/>
  <c r="CC2618" i="5"/>
  <c r="CD2618" i="5"/>
  <c r="CE2618" i="5"/>
  <c r="CF2618" i="5"/>
  <c r="CG2618" i="5"/>
  <c r="CH2618" i="5"/>
  <c r="CI2618" i="5"/>
  <c r="CJ2618" i="5"/>
  <c r="CK2618" i="5"/>
  <c r="CL2618" i="5"/>
  <c r="CM2618" i="5"/>
  <c r="CN2618" i="5"/>
  <c r="CO2618" i="5"/>
  <c r="CP2618" i="5"/>
  <c r="CQ2618" i="5"/>
  <c r="BW2618" i="5"/>
  <c r="BY2617" i="5"/>
  <c r="CA2617" i="5"/>
  <c r="CC2617" i="5"/>
  <c r="CD2617" i="5"/>
  <c r="CE2617" i="5"/>
  <c r="CF2617" i="5"/>
  <c r="CG2617" i="5"/>
  <c r="CH2617" i="5"/>
  <c r="CI2617" i="5"/>
  <c r="CJ2617" i="5"/>
  <c r="CK2617" i="5"/>
  <c r="CL2617" i="5"/>
  <c r="CM2617" i="5"/>
  <c r="CN2617" i="5"/>
  <c r="CO2617" i="5"/>
  <c r="CP2617" i="5"/>
  <c r="CQ2617" i="5"/>
  <c r="BT2616" i="5"/>
  <c r="BS2616" i="5"/>
  <c r="BT2618" i="5"/>
  <c r="BS2618" i="5"/>
  <c r="BT2617" i="5"/>
  <c r="BS2617" i="5"/>
  <c r="AT2596" i="5"/>
  <c r="AS2596" i="5"/>
  <c r="AU2603" i="5"/>
  <c r="AT2601" i="5"/>
  <c r="AT2603" i="5" s="1"/>
  <c r="AS2601" i="5"/>
  <c r="AS2603" i="5" s="1"/>
  <c r="AT2600" i="5"/>
  <c r="AS2600" i="5"/>
  <c r="AT2599" i="5"/>
  <c r="AS2599" i="5"/>
  <c r="AT2598" i="5"/>
  <c r="AS2598" i="5"/>
  <c r="AT2597" i="5"/>
  <c r="AS2597" i="5"/>
  <c r="BF2598" i="5"/>
  <c r="BE2598" i="5"/>
  <c r="BF2597" i="5"/>
  <c r="BE2597" i="5"/>
  <c r="BF2596" i="5"/>
  <c r="BE2596" i="5"/>
  <c r="AS2564" i="5"/>
  <c r="AR2564" i="5"/>
  <c r="AS2563" i="5"/>
  <c r="AR2563" i="5"/>
  <c r="AS2562" i="5"/>
  <c r="AR2562" i="5"/>
  <c r="AS2539" i="5"/>
  <c r="AR2539" i="5"/>
  <c r="AS2538" i="5"/>
  <c r="AR2538" i="5"/>
  <c r="AS2537" i="5"/>
  <c r="AR2537" i="5"/>
  <c r="AR2525" i="5"/>
  <c r="AR2524" i="5"/>
  <c r="AS2523" i="5"/>
  <c r="AR2523" i="5"/>
  <c r="AS2525" i="5"/>
  <c r="AS2524" i="5"/>
  <c r="AR2512" i="5"/>
  <c r="AS2514" i="5"/>
  <c r="AR2514" i="5"/>
  <c r="AS2513" i="5"/>
  <c r="AR2513" i="5"/>
  <c r="AS2512" i="5"/>
  <c r="AR2482" i="5"/>
  <c r="AS2484" i="5"/>
  <c r="AR2484" i="5"/>
  <c r="AS2483" i="5"/>
  <c r="AR2483" i="5"/>
  <c r="AS2482" i="5"/>
  <c r="AM2482" i="5"/>
  <c r="AL2482" i="5"/>
  <c r="AK2482" i="5"/>
  <c r="AK2483" i="5"/>
  <c r="AK2484" i="5"/>
  <c r="AK2485" i="5"/>
  <c r="AK2486" i="5"/>
  <c r="AK2487" i="5"/>
  <c r="AK2488" i="5"/>
  <c r="AK2489" i="5"/>
  <c r="AK2490" i="5"/>
  <c r="AK2491" i="5"/>
  <c r="AK2492" i="5"/>
  <c r="AK2493" i="5"/>
  <c r="AK2494" i="5"/>
  <c r="AK2495" i="5"/>
  <c r="AK2496" i="5"/>
  <c r="AK2497" i="5"/>
  <c r="AK2498" i="5"/>
  <c r="AK2499" i="5"/>
  <c r="AK2500" i="5"/>
  <c r="AK2501" i="5"/>
  <c r="AS2470" i="5"/>
  <c r="AR2470" i="5"/>
  <c r="AS2469" i="5"/>
  <c r="AR2469" i="5"/>
  <c r="AS2468" i="5"/>
  <c r="AR2468" i="5"/>
  <c r="AS2452" i="5"/>
  <c r="AR2452" i="5"/>
  <c r="AG2450" i="5"/>
  <c r="AS2454" i="5"/>
  <c r="AR2454" i="5"/>
  <c r="AS2453" i="5"/>
  <c r="AR2453" i="5"/>
  <c r="AM2452" i="5"/>
  <c r="AL2452" i="5"/>
  <c r="AK2452" i="5"/>
  <c r="AZ2429" i="5"/>
  <c r="AZ2428" i="5"/>
  <c r="BA2427" i="5"/>
  <c r="AZ2427" i="5"/>
  <c r="AV2429" i="5"/>
  <c r="AU2429" i="5"/>
  <c r="AV2428" i="5"/>
  <c r="AU2428" i="5"/>
  <c r="AV2427" i="5"/>
  <c r="AU2427" i="5"/>
  <c r="CF2616" i="5"/>
  <c r="AG2425" i="5"/>
  <c r="AR2411" i="5"/>
  <c r="AQ2411" i="5"/>
  <c r="AR2410" i="5"/>
  <c r="AQ2410" i="5"/>
  <c r="AR2409" i="5"/>
  <c r="AQ2409" i="5"/>
  <c r="BX2393" i="5"/>
  <c r="BY2393" i="5"/>
  <c r="BX2394" i="5"/>
  <c r="BY2394" i="5"/>
  <c r="BX2395" i="5"/>
  <c r="BY2395" i="5"/>
  <c r="BX2396" i="5"/>
  <c r="BY2396" i="5"/>
  <c r="BX2397" i="5"/>
  <c r="BY2397" i="5"/>
  <c r="BX2398" i="5"/>
  <c r="BY2398" i="5"/>
  <c r="BX2399" i="5"/>
  <c r="BY2399" i="5"/>
  <c r="BT2393" i="5"/>
  <c r="BU2393" i="5"/>
  <c r="BT2394" i="5"/>
  <c r="BU2394" i="5"/>
  <c r="BT2395" i="5"/>
  <c r="BU2395" i="5"/>
  <c r="BT2396" i="5"/>
  <c r="BU2396" i="5"/>
  <c r="BT2397" i="5"/>
  <c r="BU2397" i="5"/>
  <c r="BT2398" i="5"/>
  <c r="BU2398" i="5"/>
  <c r="BT2399" i="5"/>
  <c r="BU2399" i="5"/>
  <c r="BY2392" i="5"/>
  <c r="BX2392" i="5"/>
  <c r="BU2392" i="5"/>
  <c r="BT2392" i="5"/>
  <c r="BW2392" i="5"/>
  <c r="BS2392" i="5"/>
  <c r="BO2392" i="5"/>
  <c r="BN2392" i="5"/>
  <c r="BM2392" i="5"/>
  <c r="BK2392" i="5"/>
  <c r="BJ2392" i="5"/>
  <c r="BI2392" i="5"/>
  <c r="BG2392" i="5"/>
  <c r="BF2392" i="5"/>
  <c r="BE2392" i="5"/>
  <c r="BC2392" i="5"/>
  <c r="BB2392" i="5"/>
  <c r="BA2392" i="5"/>
  <c r="AY2392" i="5"/>
  <c r="AX2392" i="5"/>
  <c r="AW2392" i="5"/>
  <c r="AU2392" i="5"/>
  <c r="AT2392" i="5"/>
  <c r="AS2392" i="5"/>
  <c r="AQ2392" i="5"/>
  <c r="AP2392" i="5"/>
  <c r="AO2392" i="5"/>
  <c r="AM2392" i="5"/>
  <c r="AL2392" i="5"/>
  <c r="AK2392" i="5"/>
  <c r="AG2390" i="5"/>
  <c r="BV2393" i="5" s="1"/>
  <c r="BW2399" i="5"/>
  <c r="BS2399" i="5"/>
  <c r="BW2398" i="5"/>
  <c r="BS2398" i="5"/>
  <c r="BW2397" i="5"/>
  <c r="BS2397" i="5"/>
  <c r="BW2396" i="5"/>
  <c r="BS2396" i="5"/>
  <c r="BW2395" i="5"/>
  <c r="BS2395" i="5"/>
  <c r="BW2394" i="5"/>
  <c r="BS2394" i="5"/>
  <c r="BW2393" i="5"/>
  <c r="BS2393" i="5"/>
  <c r="BO2379" i="5"/>
  <c r="BO2378" i="5"/>
  <c r="BO2377" i="5"/>
  <c r="BO2376" i="5"/>
  <c r="BO2375" i="5"/>
  <c r="BO2374" i="5"/>
  <c r="BO2373" i="5"/>
  <c r="BO2372" i="5"/>
  <c r="BK2379" i="5"/>
  <c r="BK2378" i="5"/>
  <c r="BK2377" i="5"/>
  <c r="BK2376" i="5"/>
  <c r="BK2375" i="5"/>
  <c r="BK2374" i="5"/>
  <c r="BK2373" i="5"/>
  <c r="BK2372" i="5"/>
  <c r="BQ2372" i="5"/>
  <c r="BP2372" i="5"/>
  <c r="BM2372" i="5"/>
  <c r="BL2372" i="5"/>
  <c r="BQ2379" i="5"/>
  <c r="BP2379" i="5"/>
  <c r="BM2379" i="5"/>
  <c r="BL2379" i="5"/>
  <c r="BQ2378" i="5"/>
  <c r="BP2378" i="5"/>
  <c r="BM2378" i="5"/>
  <c r="BL2378" i="5"/>
  <c r="BQ2377" i="5"/>
  <c r="BP2377" i="5"/>
  <c r="BM2377" i="5"/>
  <c r="BL2377" i="5"/>
  <c r="BQ2376" i="5"/>
  <c r="BP2376" i="5"/>
  <c r="BM2376" i="5"/>
  <c r="BL2376" i="5"/>
  <c r="BQ2375" i="5"/>
  <c r="BP2375" i="5"/>
  <c r="BM2375" i="5"/>
  <c r="BL2375" i="5"/>
  <c r="BQ2374" i="5"/>
  <c r="BP2374" i="5"/>
  <c r="BM2374" i="5"/>
  <c r="BL2374" i="5"/>
  <c r="BQ2373" i="5"/>
  <c r="BP2373" i="5"/>
  <c r="BM2373" i="5"/>
  <c r="BL2373" i="5"/>
  <c r="BG2372" i="5"/>
  <c r="BF2372" i="5"/>
  <c r="BE2372" i="5"/>
  <c r="BC2372" i="5"/>
  <c r="BB2372" i="5"/>
  <c r="BA2372" i="5"/>
  <c r="AY2372" i="5"/>
  <c r="AX2372" i="5"/>
  <c r="AW2372" i="5"/>
  <c r="AU2372" i="5"/>
  <c r="AT2372" i="5"/>
  <c r="AS2372" i="5"/>
  <c r="AQ2372" i="5"/>
  <c r="AP2372" i="5"/>
  <c r="AO2372" i="5"/>
  <c r="AM2372" i="5"/>
  <c r="AL2372" i="5"/>
  <c r="AK2372" i="5"/>
  <c r="AG2370" i="5"/>
  <c r="AK2373" i="5"/>
  <c r="AL2373" i="5"/>
  <c r="AM2373" i="5"/>
  <c r="AO2373" i="5"/>
  <c r="AP2373" i="5"/>
  <c r="AQ2373" i="5"/>
  <c r="AS2373" i="5"/>
  <c r="AT2373" i="5"/>
  <c r="AU2373" i="5"/>
  <c r="AK2374" i="5"/>
  <c r="AL2374" i="5"/>
  <c r="AM2374" i="5"/>
  <c r="AO2374" i="5"/>
  <c r="AP2374" i="5"/>
  <c r="AQ2374" i="5"/>
  <c r="AS2374" i="5"/>
  <c r="AT2374" i="5"/>
  <c r="AU2374" i="5"/>
  <c r="AK2375" i="5"/>
  <c r="AL2375" i="5"/>
  <c r="AM2375" i="5"/>
  <c r="AO2375" i="5"/>
  <c r="AP2375" i="5"/>
  <c r="AQ2375" i="5"/>
  <c r="AS2375" i="5"/>
  <c r="AT2375" i="5"/>
  <c r="AU2375" i="5"/>
  <c r="AK2376" i="5"/>
  <c r="AL2376" i="5"/>
  <c r="AM2376" i="5"/>
  <c r="AO2376" i="5"/>
  <c r="AP2376" i="5"/>
  <c r="AQ2376" i="5"/>
  <c r="AS2376" i="5"/>
  <c r="AT2376" i="5"/>
  <c r="AU2376" i="5"/>
  <c r="AK2377" i="5"/>
  <c r="AL2377" i="5"/>
  <c r="AM2377" i="5"/>
  <c r="AO2377" i="5"/>
  <c r="AP2377" i="5"/>
  <c r="AQ2377" i="5"/>
  <c r="AS2377" i="5"/>
  <c r="AT2377" i="5"/>
  <c r="AU2377" i="5"/>
  <c r="AK2378" i="5"/>
  <c r="AL2378" i="5"/>
  <c r="AM2378" i="5"/>
  <c r="AO2378" i="5"/>
  <c r="AP2378" i="5"/>
  <c r="AQ2378" i="5"/>
  <c r="AS2378" i="5"/>
  <c r="AT2378" i="5"/>
  <c r="AU2378" i="5"/>
  <c r="AK2379" i="5"/>
  <c r="AL2379" i="5"/>
  <c r="AM2379" i="5"/>
  <c r="AO2379" i="5"/>
  <c r="AP2379" i="5"/>
  <c r="AQ2379" i="5"/>
  <c r="AS2379" i="5"/>
  <c r="AT2379" i="5"/>
  <c r="AU2379" i="5"/>
  <c r="AM2352" i="5"/>
  <c r="AL2352" i="5"/>
  <c r="AK2352" i="5"/>
  <c r="AG2350" i="5"/>
  <c r="AM2359" i="5"/>
  <c r="AL2359" i="5"/>
  <c r="AK2359" i="5"/>
  <c r="AM2358" i="5"/>
  <c r="AL2358" i="5"/>
  <c r="AK2358" i="5"/>
  <c r="AM2357" i="5"/>
  <c r="AL2357" i="5"/>
  <c r="AK2357" i="5"/>
  <c r="AM2356" i="5"/>
  <c r="AL2356" i="5"/>
  <c r="AK2356" i="5"/>
  <c r="AM2355" i="5"/>
  <c r="AL2355" i="5"/>
  <c r="AK2355" i="5"/>
  <c r="AM2354" i="5"/>
  <c r="AL2354" i="5"/>
  <c r="AK2354" i="5"/>
  <c r="AM2353" i="5"/>
  <c r="AL2353" i="5"/>
  <c r="AK2353" i="5"/>
  <c r="DI2331" i="5"/>
  <c r="DH2331" i="5"/>
  <c r="DF2331" i="5"/>
  <c r="DE2331" i="5"/>
  <c r="DD2331" i="5"/>
  <c r="DB2331" i="5"/>
  <c r="DA2331" i="5"/>
  <c r="CZ2331" i="5"/>
  <c r="CX2331" i="5"/>
  <c r="CW2331" i="5"/>
  <c r="CV2331" i="5"/>
  <c r="CT2331" i="5"/>
  <c r="CS2331" i="5"/>
  <c r="CR2331" i="5"/>
  <c r="CP2331" i="5"/>
  <c r="CO2331" i="5"/>
  <c r="CN2331" i="5"/>
  <c r="CL2331" i="5"/>
  <c r="CK2331" i="5"/>
  <c r="CJ2331" i="5"/>
  <c r="CI2331" i="5"/>
  <c r="CH2331" i="5"/>
  <c r="CG2331" i="5"/>
  <c r="CE2331" i="5"/>
  <c r="CD2331" i="5"/>
  <c r="CC2331" i="5"/>
  <c r="CA2331" i="5"/>
  <c r="BZ2331" i="5"/>
  <c r="BY2331" i="5"/>
  <c r="BW2331" i="5"/>
  <c r="BU2332" i="5"/>
  <c r="BS2332" i="5"/>
  <c r="BQ2332" i="5"/>
  <c r="BQ2331" i="5"/>
  <c r="DI2330" i="5"/>
  <c r="DH2330" i="5"/>
  <c r="DF2330" i="5"/>
  <c r="DE2330" i="5"/>
  <c r="DD2330" i="5"/>
  <c r="DB2330" i="5"/>
  <c r="DA2330" i="5"/>
  <c r="CZ2330" i="5"/>
  <c r="CX2330" i="5"/>
  <c r="CW2330" i="5"/>
  <c r="CV2330" i="5"/>
  <c r="CT2330" i="5"/>
  <c r="CS2330" i="5"/>
  <c r="CR2330" i="5"/>
  <c r="CP2330" i="5"/>
  <c r="CO2330" i="5"/>
  <c r="CN2330" i="5"/>
  <c r="CL2330" i="5"/>
  <c r="CK2330" i="5"/>
  <c r="CJ2330" i="5"/>
  <c r="CI2330" i="5"/>
  <c r="CH2330" i="5"/>
  <c r="CG2330" i="5"/>
  <c r="CE2330" i="5"/>
  <c r="CD2330" i="5"/>
  <c r="CC2330" i="5"/>
  <c r="CA2330" i="5"/>
  <c r="BZ2330" i="5"/>
  <c r="BY2330" i="5"/>
  <c r="BW2330" i="5"/>
  <c r="BU2330" i="5"/>
  <c r="BS2330" i="5"/>
  <c r="BQ2330" i="5"/>
  <c r="DI2332" i="5"/>
  <c r="DH2332" i="5"/>
  <c r="DF2332" i="5"/>
  <c r="DE2332" i="5"/>
  <c r="DD2332" i="5"/>
  <c r="DB2332" i="5"/>
  <c r="DA2332" i="5"/>
  <c r="CZ2332" i="5"/>
  <c r="CX2332" i="5"/>
  <c r="CW2332" i="5"/>
  <c r="CV2332" i="5"/>
  <c r="CT2332" i="5"/>
  <c r="CS2332" i="5"/>
  <c r="CR2332" i="5"/>
  <c r="CP2332" i="5"/>
  <c r="CO2332" i="5"/>
  <c r="CN2332" i="5"/>
  <c r="CL2332" i="5"/>
  <c r="CK2332" i="5"/>
  <c r="CJ2332" i="5"/>
  <c r="CI2332" i="5"/>
  <c r="CH2332" i="5"/>
  <c r="CG2332" i="5"/>
  <c r="CE2332" i="5"/>
  <c r="CD2332" i="5"/>
  <c r="CC2332" i="5"/>
  <c r="CA2332" i="5"/>
  <c r="BZ2332" i="5"/>
  <c r="BY2332" i="5"/>
  <c r="BW2332" i="5"/>
  <c r="BU2331" i="5"/>
  <c r="BS2331" i="5"/>
  <c r="DI2007" i="5"/>
  <c r="DH2007" i="5"/>
  <c r="DF2007" i="5"/>
  <c r="DE2007" i="5"/>
  <c r="DD2007" i="5"/>
  <c r="DB2007" i="5"/>
  <c r="DA2007" i="5"/>
  <c r="CZ2007" i="5"/>
  <c r="CX2007" i="5"/>
  <c r="CW2007" i="5"/>
  <c r="CV2007" i="5"/>
  <c r="CT2007" i="5"/>
  <c r="CS2007" i="5"/>
  <c r="CR2007" i="5"/>
  <c r="CP2007" i="5"/>
  <c r="CO2007" i="5"/>
  <c r="CN2007" i="5"/>
  <c r="CL2007" i="5"/>
  <c r="CK2007" i="5"/>
  <c r="CJ2007" i="5"/>
  <c r="CI2007" i="5"/>
  <c r="CD2007" i="5"/>
  <c r="CH2007" i="5"/>
  <c r="CG2007" i="5"/>
  <c r="CE2007" i="5"/>
  <c r="CC2007" i="5"/>
  <c r="CA2007" i="5"/>
  <c r="BZ2007" i="5"/>
  <c r="BY2007" i="5"/>
  <c r="BW2007" i="5"/>
  <c r="BU2007" i="5"/>
  <c r="BS2007" i="5"/>
  <c r="BQ2007" i="5"/>
  <c r="AG2020" i="5"/>
  <c r="AN2022" i="5" s="1"/>
  <c r="AQ1699" i="5"/>
  <c r="AU1699" i="5"/>
  <c r="L2987" i="5" l="1"/>
  <c r="AG2987" i="5" s="1"/>
  <c r="AG2970" i="5"/>
  <c r="L2990" i="5"/>
  <c r="AG2990" i="5" s="1"/>
  <c r="AG2973" i="5"/>
  <c r="L2988" i="5"/>
  <c r="AG2988" i="5" s="1"/>
  <c r="AG2971" i="5"/>
  <c r="AG2969" i="5"/>
  <c r="L2989" i="5"/>
  <c r="AG2972" i="5"/>
  <c r="Q2960" i="5"/>
  <c r="AN2637" i="5"/>
  <c r="AR2637" i="5"/>
  <c r="AS2602" i="5"/>
  <c r="BR2616" i="5" s="1"/>
  <c r="BB2429" i="5"/>
  <c r="Q2445" i="5"/>
  <c r="AT2602" i="5"/>
  <c r="BI2969" i="5"/>
  <c r="CZ2969" i="5"/>
  <c r="BC2989" i="5"/>
  <c r="BG2989" i="5"/>
  <c r="BK2989" i="5"/>
  <c r="BO2989" i="5"/>
  <c r="BA2989" i="5"/>
  <c r="BE2989" i="5"/>
  <c r="BI2989" i="5"/>
  <c r="BM2989" i="5"/>
  <c r="BC2987" i="5"/>
  <c r="BG2987" i="5"/>
  <c r="BK2987" i="5"/>
  <c r="BO2987" i="5"/>
  <c r="BA2987" i="5"/>
  <c r="BE2987" i="5"/>
  <c r="BI2987" i="5"/>
  <c r="BM2987" i="5"/>
  <c r="AG2967" i="5"/>
  <c r="AI2967" i="5" s="1"/>
  <c r="AR2375" i="5"/>
  <c r="AN2374" i="5"/>
  <c r="BB2990" i="5"/>
  <c r="BF2990" i="5"/>
  <c r="BJ2990" i="5"/>
  <c r="BN2990" i="5"/>
  <c r="BD2990" i="5"/>
  <c r="BH2990" i="5"/>
  <c r="BL2990" i="5"/>
  <c r="BP2990" i="5"/>
  <c r="BB2991" i="5"/>
  <c r="BF2991" i="5"/>
  <c r="BJ2991" i="5"/>
  <c r="BN2991" i="5"/>
  <c r="BD2991" i="5"/>
  <c r="BH2991" i="5"/>
  <c r="BL2991" i="5"/>
  <c r="BP2991" i="5"/>
  <c r="BB2987" i="5"/>
  <c r="BF2987" i="5"/>
  <c r="BJ2987" i="5"/>
  <c r="BN2987" i="5"/>
  <c r="BD2987" i="5"/>
  <c r="BH2987" i="5"/>
  <c r="BL2987" i="5"/>
  <c r="BP2987" i="5"/>
  <c r="BN2376" i="5"/>
  <c r="BN2378" i="5"/>
  <c r="BC2990" i="5"/>
  <c r="BG2990" i="5"/>
  <c r="BK2990" i="5"/>
  <c r="BO2990" i="5"/>
  <c r="BI2990" i="5"/>
  <c r="BM2990" i="5"/>
  <c r="BA2990" i="5"/>
  <c r="BE2990" i="5"/>
  <c r="BC2988" i="5"/>
  <c r="BG2988" i="5"/>
  <c r="BK2988" i="5"/>
  <c r="BO2988" i="5"/>
  <c r="BA2988" i="5"/>
  <c r="BE2988" i="5"/>
  <c r="BI2988" i="5"/>
  <c r="BM2988" i="5"/>
  <c r="N2989" i="5"/>
  <c r="BC2991" i="5"/>
  <c r="BG2991" i="5"/>
  <c r="BK2991" i="5"/>
  <c r="BO2991" i="5"/>
  <c r="BI2991" i="5"/>
  <c r="BM2991" i="5"/>
  <c r="BA2991" i="5"/>
  <c r="BE2991" i="5"/>
  <c r="BB2988" i="5"/>
  <c r="BF2988" i="5"/>
  <c r="BJ2988" i="5"/>
  <c r="BN2988" i="5"/>
  <c r="BD2988" i="5"/>
  <c r="BH2988" i="5"/>
  <c r="BL2988" i="5"/>
  <c r="BP2988" i="5"/>
  <c r="BO2969" i="5"/>
  <c r="AM2969" i="5"/>
  <c r="BF2969" i="5"/>
  <c r="CQ2969" i="5"/>
  <c r="BC2969" i="5"/>
  <c r="AQ2969" i="5"/>
  <c r="AX2969" i="5"/>
  <c r="BN2969" i="5"/>
  <c r="AT2969" i="5"/>
  <c r="CR2969" i="5"/>
  <c r="BJ2969" i="5"/>
  <c r="AU2969" i="5"/>
  <c r="CN2969" i="5"/>
  <c r="AK2969" i="5"/>
  <c r="CU2969" i="5"/>
  <c r="BK2969" i="5"/>
  <c r="BE2969" i="5"/>
  <c r="CW2969" i="5"/>
  <c r="BB2969" i="5"/>
  <c r="CV2969" i="5"/>
  <c r="BA2969" i="5"/>
  <c r="CP2969" i="5"/>
  <c r="AS2969" i="5"/>
  <c r="AY2969" i="5"/>
  <c r="BG2969" i="5"/>
  <c r="CX2969" i="5"/>
  <c r="AO2969" i="5"/>
  <c r="CO2969" i="5"/>
  <c r="AL2969" i="5"/>
  <c r="AP2969" i="5"/>
  <c r="B2958" i="5"/>
  <c r="BR2379" i="5"/>
  <c r="BR2378" i="5"/>
  <c r="BR2372" i="5"/>
  <c r="Q2792" i="5"/>
  <c r="AN2638" i="5"/>
  <c r="AN2642" i="5"/>
  <c r="AN2646" i="5"/>
  <c r="AN2650" i="5"/>
  <c r="AN2654" i="5"/>
  <c r="AN2658" i="5"/>
  <c r="AN2662" i="5"/>
  <c r="AN2666" i="5"/>
  <c r="AN2670" i="5"/>
  <c r="AN2674" i="5"/>
  <c r="AN2678" i="5"/>
  <c r="AN2682" i="5"/>
  <c r="AN2686" i="5"/>
  <c r="AN2690" i="5"/>
  <c r="AN2694" i="5"/>
  <c r="AN2698" i="5"/>
  <c r="AN2702" i="5"/>
  <c r="AN2706" i="5"/>
  <c r="AN2710" i="5"/>
  <c r="AN2714" i="5"/>
  <c r="AN2722" i="5"/>
  <c r="AN2726" i="5"/>
  <c r="AN2730" i="5"/>
  <c r="AN2734" i="5"/>
  <c r="AN2738" i="5"/>
  <c r="AN2742" i="5"/>
  <c r="AN2746" i="5"/>
  <c r="AN2750" i="5"/>
  <c r="AN2754" i="5"/>
  <c r="AN2758" i="5"/>
  <c r="AN2762" i="5"/>
  <c r="AN2766" i="5"/>
  <c r="AN2770" i="5"/>
  <c r="AN2774" i="5"/>
  <c r="AN2778" i="5"/>
  <c r="AN2782" i="5"/>
  <c r="AN2639" i="5"/>
  <c r="AN2643" i="5"/>
  <c r="AN2647" i="5"/>
  <c r="AN2651" i="5"/>
  <c r="AN2655" i="5"/>
  <c r="AN2659" i="5"/>
  <c r="AN2663" i="5"/>
  <c r="AN2667" i="5"/>
  <c r="AN2671" i="5"/>
  <c r="AN2675" i="5"/>
  <c r="AN2679" i="5"/>
  <c r="AN2683" i="5"/>
  <c r="AN2687" i="5"/>
  <c r="AN2691" i="5"/>
  <c r="AN2695" i="5"/>
  <c r="AN2699" i="5"/>
  <c r="AN2703" i="5"/>
  <c r="AN2707" i="5"/>
  <c r="AN2711" i="5"/>
  <c r="AN2723" i="5"/>
  <c r="AN2727" i="5"/>
  <c r="AN2731" i="5"/>
  <c r="AN2735" i="5"/>
  <c r="AN2739" i="5"/>
  <c r="AN2743" i="5"/>
  <c r="AN2747" i="5"/>
  <c r="AN2751" i="5"/>
  <c r="AN2755" i="5"/>
  <c r="AN2759" i="5"/>
  <c r="AN2763" i="5"/>
  <c r="AN2767" i="5"/>
  <c r="AN2771" i="5"/>
  <c r="AN2775" i="5"/>
  <c r="AN2779" i="5"/>
  <c r="AN2783" i="5"/>
  <c r="AN2640" i="5"/>
  <c r="AN2644" i="5"/>
  <c r="AN2648" i="5"/>
  <c r="AN2652" i="5"/>
  <c r="AN2656" i="5"/>
  <c r="AN2660" i="5"/>
  <c r="AN2664" i="5"/>
  <c r="AN2668" i="5"/>
  <c r="AN2672" i="5"/>
  <c r="AN2676" i="5"/>
  <c r="AN2653" i="5"/>
  <c r="AN2669" i="5"/>
  <c r="AN2681" i="5"/>
  <c r="AN2689" i="5"/>
  <c r="AN2697" i="5"/>
  <c r="AN2705" i="5"/>
  <c r="AN2713" i="5"/>
  <c r="AN2721" i="5"/>
  <c r="AN2729" i="5"/>
  <c r="AN2737" i="5"/>
  <c r="AN2745" i="5"/>
  <c r="AN2753" i="5"/>
  <c r="AN2761" i="5"/>
  <c r="AN2769" i="5"/>
  <c r="AN2777" i="5"/>
  <c r="AN2785" i="5"/>
  <c r="AN2641" i="5"/>
  <c r="AN2657" i="5"/>
  <c r="AN2673" i="5"/>
  <c r="AN2684" i="5"/>
  <c r="AN2692" i="5"/>
  <c r="AN2700" i="5"/>
  <c r="AN2708" i="5"/>
  <c r="AN2724" i="5"/>
  <c r="AN2732" i="5"/>
  <c r="AN2740" i="5"/>
  <c r="AN2748" i="5"/>
  <c r="AN2756" i="5"/>
  <c r="AN2764" i="5"/>
  <c r="AN2772" i="5"/>
  <c r="AN2780" i="5"/>
  <c r="AN2645" i="5"/>
  <c r="AN2661" i="5"/>
  <c r="AN2677" i="5"/>
  <c r="AN2685" i="5"/>
  <c r="AN2693" i="5"/>
  <c r="AN2701" i="5"/>
  <c r="AN2709" i="5"/>
  <c r="AN2725" i="5"/>
  <c r="AN2733" i="5"/>
  <c r="AN2741" i="5"/>
  <c r="AN2749" i="5"/>
  <c r="AN2757" i="5"/>
  <c r="AN2765" i="5"/>
  <c r="AN2773" i="5"/>
  <c r="AN2781" i="5"/>
  <c r="AN2649" i="5"/>
  <c r="AN2665" i="5"/>
  <c r="AN2680" i="5"/>
  <c r="AN2688" i="5"/>
  <c r="AN2696" i="5"/>
  <c r="AN2704" i="5"/>
  <c r="AN2712" i="5"/>
  <c r="AN2728" i="5"/>
  <c r="AN2736" i="5"/>
  <c r="AN2744" i="5"/>
  <c r="AN2752" i="5"/>
  <c r="AN2760" i="5"/>
  <c r="AN2768" i="5"/>
  <c r="AN2776" i="5"/>
  <c r="AN2784" i="5"/>
  <c r="CC2793" i="5"/>
  <c r="CG2793" i="5"/>
  <c r="CK2793" i="5"/>
  <c r="CO2793" i="5"/>
  <c r="BW2793" i="5"/>
  <c r="CD2793" i="5"/>
  <c r="CH2793" i="5"/>
  <c r="CL2793" i="5"/>
  <c r="CP2793" i="5"/>
  <c r="BY2793" i="5"/>
  <c r="CE2793" i="5"/>
  <c r="CI2793" i="5"/>
  <c r="CM2793" i="5"/>
  <c r="CQ2793" i="5"/>
  <c r="CA2793" i="5"/>
  <c r="CF2793" i="5"/>
  <c r="CJ2793" i="5"/>
  <c r="CN2793" i="5"/>
  <c r="BR2618" i="5"/>
  <c r="B2462" i="5"/>
  <c r="AN2452" i="5"/>
  <c r="Q2173" i="5"/>
  <c r="BN2372" i="5"/>
  <c r="AR2372" i="5"/>
  <c r="AZ2372" i="5"/>
  <c r="BD2372" i="5"/>
  <c r="BN2374" i="5"/>
  <c r="BR2374" i="5"/>
  <c r="BP2637" i="5"/>
  <c r="BL2637" i="5"/>
  <c r="BH2637" i="5"/>
  <c r="BD2637" i="5"/>
  <c r="AZ2637" i="5"/>
  <c r="AV2637" i="5"/>
  <c r="AV2374" i="5"/>
  <c r="BN2379" i="5"/>
  <c r="BR2377" i="5"/>
  <c r="BN2377" i="5"/>
  <c r="BN2375" i="5"/>
  <c r="AN2372" i="5"/>
  <c r="AV2372" i="5"/>
  <c r="BH2372" i="5"/>
  <c r="BR2373" i="5"/>
  <c r="BR2375" i="5"/>
  <c r="AV2379" i="5"/>
  <c r="AR2379" i="5"/>
  <c r="AN2379" i="5"/>
  <c r="AV2378" i="5"/>
  <c r="AR2378" i="5"/>
  <c r="AN2378" i="5"/>
  <c r="AV2377" i="5"/>
  <c r="AR2377" i="5"/>
  <c r="AN2377" i="5"/>
  <c r="AV2376" i="5"/>
  <c r="AR2376" i="5"/>
  <c r="AN2376" i="5"/>
  <c r="AN2375" i="5"/>
  <c r="AV2373" i="5"/>
  <c r="BN2373" i="5"/>
  <c r="BR2376" i="5"/>
  <c r="BR2617" i="5"/>
  <c r="AV2375" i="5"/>
  <c r="AR2374" i="5"/>
  <c r="AN2373" i="5"/>
  <c r="BV2392" i="5"/>
  <c r="AR2373" i="5"/>
  <c r="AW2429" i="5"/>
  <c r="AW2428" i="5"/>
  <c r="BB2427" i="5"/>
  <c r="AW2427" i="5"/>
  <c r="BB2428" i="5"/>
  <c r="BZ2394" i="5"/>
  <c r="BV2397" i="5"/>
  <c r="BZ2396" i="5"/>
  <c r="AN2392" i="5"/>
  <c r="AR2392" i="5"/>
  <c r="AZ2392" i="5"/>
  <c r="BH2392" i="5"/>
  <c r="BP2392" i="5"/>
  <c r="BV2398" i="5"/>
  <c r="BZ2397" i="5"/>
  <c r="BV2399" i="5"/>
  <c r="BV2395" i="5"/>
  <c r="BZ2398" i="5"/>
  <c r="AH2400" i="5"/>
  <c r="AV2392" i="5"/>
  <c r="BD2392" i="5"/>
  <c r="BL2392" i="5"/>
  <c r="BZ2392" i="5"/>
  <c r="BV2394" i="5"/>
  <c r="BZ2393" i="5"/>
  <c r="BV2396" i="5"/>
  <c r="BZ2399" i="5"/>
  <c r="BZ2395" i="5"/>
  <c r="AG1852" i="5"/>
  <c r="CI2009" i="5"/>
  <c r="CJ2009" i="5"/>
  <c r="CK2009" i="5"/>
  <c r="CL2009" i="5"/>
  <c r="CN2009" i="5"/>
  <c r="CO2009" i="5"/>
  <c r="CP2009" i="5"/>
  <c r="CR2009" i="5"/>
  <c r="CS2009" i="5"/>
  <c r="CT2009" i="5"/>
  <c r="CV2009" i="5"/>
  <c r="CW2009" i="5"/>
  <c r="CX2009" i="5"/>
  <c r="CZ2009" i="5"/>
  <c r="DA2009" i="5"/>
  <c r="DB2009" i="5"/>
  <c r="DD2009" i="5"/>
  <c r="DE2009" i="5"/>
  <c r="DF2009" i="5"/>
  <c r="DH2009" i="5"/>
  <c r="DI2009" i="5"/>
  <c r="CI2008" i="5"/>
  <c r="CJ2008" i="5"/>
  <c r="CK2008" i="5"/>
  <c r="CL2008" i="5"/>
  <c r="CN2008" i="5"/>
  <c r="CO2008" i="5"/>
  <c r="CP2008" i="5"/>
  <c r="CR2008" i="5"/>
  <c r="CS2008" i="5"/>
  <c r="CT2008" i="5"/>
  <c r="CV2008" i="5"/>
  <c r="CW2008" i="5"/>
  <c r="CX2008" i="5"/>
  <c r="CZ2008" i="5"/>
  <c r="DA2008" i="5"/>
  <c r="DB2008" i="5"/>
  <c r="DD2008" i="5"/>
  <c r="DE2008" i="5"/>
  <c r="DF2008" i="5"/>
  <c r="DH2008" i="5"/>
  <c r="DI2008" i="5"/>
  <c r="BQ2009" i="5"/>
  <c r="BS2009" i="5"/>
  <c r="BU2009" i="5"/>
  <c r="BW2009" i="5"/>
  <c r="BY2009" i="5"/>
  <c r="BZ2009" i="5"/>
  <c r="CA2009" i="5"/>
  <c r="CC2009" i="5"/>
  <c r="CD2009" i="5"/>
  <c r="CE2009" i="5"/>
  <c r="CG2009" i="5"/>
  <c r="CH2009" i="5"/>
  <c r="BQ2008" i="5"/>
  <c r="BS2008" i="5"/>
  <c r="BU2008" i="5"/>
  <c r="BW2008" i="5"/>
  <c r="BY2008" i="5"/>
  <c r="BZ2008" i="5"/>
  <c r="CA2008" i="5"/>
  <c r="CC2008" i="5"/>
  <c r="CD2008" i="5"/>
  <c r="CE2008" i="5"/>
  <c r="CG2008" i="5"/>
  <c r="CH2008" i="5"/>
  <c r="BJ1854" i="5"/>
  <c r="BI1854" i="5"/>
  <c r="BH1854" i="5"/>
  <c r="BF1854" i="5"/>
  <c r="BE1854" i="5"/>
  <c r="BD1854" i="5"/>
  <c r="BB1854" i="5"/>
  <c r="BA1854" i="5"/>
  <c r="AZ1854" i="5"/>
  <c r="AX1854" i="5"/>
  <c r="AW1854" i="5"/>
  <c r="AV1854" i="5"/>
  <c r="AT1854" i="5"/>
  <c r="AS1854" i="5"/>
  <c r="AR1854" i="5"/>
  <c r="AP1854" i="5"/>
  <c r="AO1854" i="5"/>
  <c r="AN1854" i="5"/>
  <c r="AL1854" i="5"/>
  <c r="AK1854" i="5"/>
  <c r="AJ1854" i="5"/>
  <c r="BG1699" i="5"/>
  <c r="BF1699" i="5"/>
  <c r="BE1699" i="5"/>
  <c r="BC1699" i="5"/>
  <c r="BB1699" i="5"/>
  <c r="BA1699" i="5"/>
  <c r="AY1699" i="5"/>
  <c r="AX1699" i="5"/>
  <c r="AW1699" i="5"/>
  <c r="AT1699" i="5"/>
  <c r="AS1699" i="5"/>
  <c r="AP1699" i="5"/>
  <c r="AO1699" i="5"/>
  <c r="AM1699" i="5"/>
  <c r="AL1699" i="5"/>
  <c r="AK1699" i="5"/>
  <c r="BK1678" i="5"/>
  <c r="BJ1678" i="5"/>
  <c r="BI1678" i="5"/>
  <c r="BG1678" i="5"/>
  <c r="BF1678" i="5"/>
  <c r="BE1678" i="5"/>
  <c r="BC1678" i="5"/>
  <c r="BB1678" i="5"/>
  <c r="BA1678" i="5"/>
  <c r="AY1678" i="5"/>
  <c r="AX1678" i="5"/>
  <c r="AW1678" i="5"/>
  <c r="AU1678" i="5"/>
  <c r="AT1678" i="5"/>
  <c r="AS1678" i="5"/>
  <c r="AQ1678" i="5"/>
  <c r="AP1678" i="5"/>
  <c r="AO1678" i="5"/>
  <c r="AM1678" i="5"/>
  <c r="AL1678" i="5"/>
  <c r="AK1678" i="5"/>
  <c r="AG1668" i="5"/>
  <c r="DE1673" i="5" s="1"/>
  <c r="BQ1672" i="5"/>
  <c r="BS1672" i="5"/>
  <c r="BU1672" i="5"/>
  <c r="BW1672" i="5"/>
  <c r="BY1672" i="5"/>
  <c r="BZ1672" i="5"/>
  <c r="CA1672" i="5"/>
  <c r="CC1672" i="5"/>
  <c r="CD1672" i="5"/>
  <c r="CE1672" i="5"/>
  <c r="CG1672" i="5"/>
  <c r="CH1672" i="5"/>
  <c r="CJ1672" i="5"/>
  <c r="CK1672" i="5"/>
  <c r="CL1672" i="5"/>
  <c r="CN1672" i="5"/>
  <c r="CO1672" i="5"/>
  <c r="CP1672" i="5"/>
  <c r="CR1672" i="5"/>
  <c r="CS1672" i="5"/>
  <c r="CT1672" i="5"/>
  <c r="CV1672" i="5"/>
  <c r="CW1672" i="5"/>
  <c r="CX1672" i="5"/>
  <c r="CZ1672" i="5"/>
  <c r="DA1672" i="5"/>
  <c r="DB1672" i="5"/>
  <c r="DD1672" i="5"/>
  <c r="DE1672" i="5"/>
  <c r="DF1672" i="5"/>
  <c r="DH1672" i="5"/>
  <c r="DI1672" i="5"/>
  <c r="CJ1671" i="5"/>
  <c r="CK1671" i="5"/>
  <c r="CL1671" i="5"/>
  <c r="CN1671" i="5"/>
  <c r="CO1671" i="5"/>
  <c r="CP1671" i="5"/>
  <c r="CR1671" i="5"/>
  <c r="CS1671" i="5"/>
  <c r="CT1671" i="5"/>
  <c r="CV1671" i="5"/>
  <c r="CW1671" i="5"/>
  <c r="CX1671" i="5"/>
  <c r="CZ1671" i="5"/>
  <c r="DA1671" i="5"/>
  <c r="DB1671" i="5"/>
  <c r="DD1671" i="5"/>
  <c r="DE1671" i="5"/>
  <c r="CH1671" i="5"/>
  <c r="CG1671" i="5"/>
  <c r="CE1671" i="5"/>
  <c r="CD1671" i="5"/>
  <c r="CC1671" i="5"/>
  <c r="CA1671" i="5"/>
  <c r="BZ1671" i="5"/>
  <c r="BY1671" i="5"/>
  <c r="BW1671" i="5"/>
  <c r="BU1671" i="5"/>
  <c r="BS1671" i="5"/>
  <c r="BQ1671" i="5"/>
  <c r="BL1671" i="5"/>
  <c r="BL1672" i="5"/>
  <c r="BK1672" i="5"/>
  <c r="BK1671" i="5"/>
  <c r="BL1670" i="5"/>
  <c r="BK1670" i="5"/>
  <c r="AK1671" i="5"/>
  <c r="AL1671" i="5"/>
  <c r="AM1671" i="5"/>
  <c r="AO1671" i="5"/>
  <c r="AP1671" i="5"/>
  <c r="AQ1671" i="5"/>
  <c r="AS1671" i="5"/>
  <c r="AT1671" i="5"/>
  <c r="AU1671" i="5"/>
  <c r="AW1671" i="5"/>
  <c r="AX1671" i="5"/>
  <c r="AY1671" i="5"/>
  <c r="BA1671" i="5"/>
  <c r="BB1671" i="5"/>
  <c r="BC1671" i="5"/>
  <c r="BE1671" i="5"/>
  <c r="BF1671" i="5"/>
  <c r="BG1671" i="5"/>
  <c r="BG1670" i="5"/>
  <c r="BF1670" i="5"/>
  <c r="BE1670" i="5"/>
  <c r="BC1670" i="5"/>
  <c r="BB1670" i="5"/>
  <c r="BA1670" i="5"/>
  <c r="AY1670" i="5"/>
  <c r="AX1670" i="5"/>
  <c r="AW1670" i="5"/>
  <c r="AS1670" i="5"/>
  <c r="AO1670" i="5"/>
  <c r="AM1670" i="5"/>
  <c r="AL1670" i="5"/>
  <c r="AK1670" i="5"/>
  <c r="BM1650" i="5"/>
  <c r="AG1648" i="5"/>
  <c r="AM1650" i="5"/>
  <c r="AL1650" i="5"/>
  <c r="AK1650" i="5"/>
  <c r="AM1655" i="5"/>
  <c r="AL1655" i="5"/>
  <c r="AK1655" i="5"/>
  <c r="AM1654" i="5"/>
  <c r="AL1654" i="5"/>
  <c r="AK1654" i="5"/>
  <c r="AM1653" i="5"/>
  <c r="AL1653" i="5"/>
  <c r="AK1653" i="5"/>
  <c r="AM1652" i="5"/>
  <c r="AL1652" i="5"/>
  <c r="AK1652" i="5"/>
  <c r="AM1651" i="5"/>
  <c r="AL1651" i="5"/>
  <c r="AK1651" i="5"/>
  <c r="AT1650" i="5"/>
  <c r="AS1650" i="5"/>
  <c r="AU1657" i="5"/>
  <c r="AT1655" i="5"/>
  <c r="AT1657" i="5" s="1"/>
  <c r="AS1655" i="5"/>
  <c r="AS1657" i="5" s="1"/>
  <c r="AT1654" i="5"/>
  <c r="AS1654" i="5"/>
  <c r="AT1653" i="5"/>
  <c r="AS1653" i="5"/>
  <c r="AT1652" i="5"/>
  <c r="AS1652" i="5"/>
  <c r="AT1651" i="5"/>
  <c r="AS1651" i="5"/>
  <c r="AG1615" i="5"/>
  <c r="BK1618" i="5"/>
  <c r="BL1618" i="5"/>
  <c r="BM1618" i="5"/>
  <c r="BO1618" i="5"/>
  <c r="BP1618" i="5"/>
  <c r="BQ1618" i="5"/>
  <c r="BS1618" i="5"/>
  <c r="BT1618" i="5"/>
  <c r="BU1618" i="5"/>
  <c r="BK1619" i="5"/>
  <c r="BL1619" i="5"/>
  <c r="BM1619" i="5"/>
  <c r="BO1619" i="5"/>
  <c r="BP1619" i="5"/>
  <c r="BQ1619" i="5"/>
  <c r="BS1619" i="5"/>
  <c r="BT1619" i="5"/>
  <c r="BU1619" i="5"/>
  <c r="BK1620" i="5"/>
  <c r="BL1620" i="5"/>
  <c r="BM1620" i="5"/>
  <c r="BO1620" i="5"/>
  <c r="BP1620" i="5"/>
  <c r="BQ1620" i="5"/>
  <c r="BS1620" i="5"/>
  <c r="BT1620" i="5"/>
  <c r="BU1620" i="5"/>
  <c r="BK1621" i="5"/>
  <c r="BL1621" i="5"/>
  <c r="BM1621" i="5"/>
  <c r="BO1621" i="5"/>
  <c r="BP1621" i="5"/>
  <c r="BQ1621" i="5"/>
  <c r="BS1621" i="5"/>
  <c r="BT1621" i="5"/>
  <c r="BU1621" i="5"/>
  <c r="BK1622" i="5"/>
  <c r="BL1622" i="5"/>
  <c r="BM1622" i="5"/>
  <c r="BO1622" i="5"/>
  <c r="BP1622" i="5"/>
  <c r="BQ1622" i="5"/>
  <c r="BS1622" i="5"/>
  <c r="BT1622" i="5"/>
  <c r="BU1622" i="5"/>
  <c r="BK1623" i="5"/>
  <c r="BL1623" i="5"/>
  <c r="BM1623" i="5"/>
  <c r="BO1623" i="5"/>
  <c r="BP1623" i="5"/>
  <c r="BQ1623" i="5"/>
  <c r="BS1623" i="5"/>
  <c r="BT1623" i="5"/>
  <c r="BU1623" i="5"/>
  <c r="BK1624" i="5"/>
  <c r="BL1624" i="5"/>
  <c r="BM1624" i="5"/>
  <c r="BO1624" i="5"/>
  <c r="BP1624" i="5"/>
  <c r="BQ1624" i="5"/>
  <c r="BS1624" i="5"/>
  <c r="BT1624" i="5"/>
  <c r="BU1624" i="5"/>
  <c r="BM1617" i="5"/>
  <c r="BL1617" i="5"/>
  <c r="BU1617" i="5"/>
  <c r="BQ1617" i="5"/>
  <c r="BT1617" i="5"/>
  <c r="BP1617" i="5"/>
  <c r="AU1617" i="5"/>
  <c r="AT1617" i="5"/>
  <c r="AQ1617" i="5"/>
  <c r="AP1617" i="5"/>
  <c r="BS1617" i="5"/>
  <c r="BO1617" i="5"/>
  <c r="BK1617" i="5"/>
  <c r="AO1617" i="5"/>
  <c r="AS1617" i="5"/>
  <c r="BG1617" i="5"/>
  <c r="BF1617" i="5"/>
  <c r="BE1617" i="5"/>
  <c r="BC1617" i="5"/>
  <c r="BB1617" i="5"/>
  <c r="BA1617" i="5"/>
  <c r="AY1617" i="5"/>
  <c r="AX1617" i="5"/>
  <c r="AW1617" i="5"/>
  <c r="AM1617" i="5"/>
  <c r="AL1617" i="5"/>
  <c r="AK1617" i="5"/>
  <c r="BK1631" i="5"/>
  <c r="BI1631" i="5"/>
  <c r="BJ1631" i="5" s="1"/>
  <c r="BG1631" i="5"/>
  <c r="BF1631" i="5"/>
  <c r="BE1631" i="5"/>
  <c r="BC1631" i="5"/>
  <c r="BB1631" i="5"/>
  <c r="BA1631" i="5"/>
  <c r="AY1631" i="5"/>
  <c r="AX1631" i="5"/>
  <c r="AW1631" i="5"/>
  <c r="AU1631" i="5"/>
  <c r="AT1631" i="5"/>
  <c r="AS1631" i="5"/>
  <c r="AQ1631" i="5"/>
  <c r="AP1631" i="5"/>
  <c r="AO1631" i="5"/>
  <c r="AM1631" i="5"/>
  <c r="AL1631" i="5"/>
  <c r="AK1631" i="5"/>
  <c r="BO1598" i="5"/>
  <c r="BO1599" i="5"/>
  <c r="BO1600" i="5"/>
  <c r="BO1601" i="5"/>
  <c r="BO1602" i="5"/>
  <c r="BO1603" i="5"/>
  <c r="BO1604" i="5"/>
  <c r="BK1598" i="5"/>
  <c r="BK1599" i="5"/>
  <c r="BK1600" i="5"/>
  <c r="BK1601" i="5"/>
  <c r="BK1602" i="5"/>
  <c r="BK1603" i="5"/>
  <c r="BK1604" i="5"/>
  <c r="BO1597" i="5"/>
  <c r="BK1597" i="5"/>
  <c r="BQ1604" i="5"/>
  <c r="BP1604" i="5"/>
  <c r="BM1604" i="5"/>
  <c r="BL1604" i="5"/>
  <c r="BQ1603" i="5"/>
  <c r="BP1603" i="5"/>
  <c r="BM1603" i="5"/>
  <c r="BL1603" i="5"/>
  <c r="BQ1602" i="5"/>
  <c r="BP1602" i="5"/>
  <c r="BM1602" i="5"/>
  <c r="BL1602" i="5"/>
  <c r="BQ1601" i="5"/>
  <c r="BP1601" i="5"/>
  <c r="BM1601" i="5"/>
  <c r="BL1601" i="5"/>
  <c r="BQ1600" i="5"/>
  <c r="BP1600" i="5"/>
  <c r="BM1600" i="5"/>
  <c r="BL1600" i="5"/>
  <c r="BQ1599" i="5"/>
  <c r="BP1599" i="5"/>
  <c r="BM1599" i="5"/>
  <c r="BL1599" i="5"/>
  <c r="BQ1598" i="5"/>
  <c r="BP1598" i="5"/>
  <c r="BM1598" i="5"/>
  <c r="BL1598" i="5"/>
  <c r="BQ1597" i="5"/>
  <c r="BP1597" i="5"/>
  <c r="BM1597" i="5"/>
  <c r="BL1597" i="5"/>
  <c r="BG1597" i="5"/>
  <c r="BF1597" i="5"/>
  <c r="BE1597" i="5"/>
  <c r="BC1597" i="5"/>
  <c r="BB1597" i="5"/>
  <c r="BA1597" i="5"/>
  <c r="AY1597" i="5"/>
  <c r="AX1597" i="5"/>
  <c r="AW1597" i="5"/>
  <c r="AU1597" i="5"/>
  <c r="AT1597" i="5"/>
  <c r="AS1597" i="5"/>
  <c r="AQ1597" i="5"/>
  <c r="AP1597" i="5"/>
  <c r="AO1597" i="5"/>
  <c r="AM1597" i="5"/>
  <c r="AL1597" i="5"/>
  <c r="AK1597" i="5"/>
  <c r="B1587" i="5"/>
  <c r="AG1572" i="5"/>
  <c r="AM1556" i="5"/>
  <c r="AL1556" i="5"/>
  <c r="AK1556" i="5"/>
  <c r="AM1563" i="5"/>
  <c r="AL1563" i="5"/>
  <c r="AK1563" i="5"/>
  <c r="AM1562" i="5"/>
  <c r="AL1562" i="5"/>
  <c r="AK1562" i="5"/>
  <c r="AM1561" i="5"/>
  <c r="AL1561" i="5"/>
  <c r="AK1561" i="5"/>
  <c r="AM1560" i="5"/>
  <c r="AL1560" i="5"/>
  <c r="AK1560" i="5"/>
  <c r="AM1559" i="5"/>
  <c r="AL1559" i="5"/>
  <c r="AK1559" i="5"/>
  <c r="AM1558" i="5"/>
  <c r="AL1558" i="5"/>
  <c r="AK1558" i="5"/>
  <c r="AM1557" i="5"/>
  <c r="AL1557" i="5"/>
  <c r="AK1557" i="5"/>
  <c r="AG1554" i="5"/>
  <c r="BZ1530" i="5"/>
  <c r="BY1530" i="5"/>
  <c r="BX1530" i="5"/>
  <c r="BW1530" i="5"/>
  <c r="BV1530" i="5"/>
  <c r="BU1530" i="5"/>
  <c r="BT1530" i="5"/>
  <c r="BS1530" i="5"/>
  <c r="BR1530" i="5"/>
  <c r="BQ1530" i="5"/>
  <c r="BP1530" i="5"/>
  <c r="CA1531" i="5"/>
  <c r="BZ1531" i="5"/>
  <c r="BY1531" i="5"/>
  <c r="BX1531" i="5"/>
  <c r="BW1531" i="5"/>
  <c r="BV1531" i="5"/>
  <c r="BU1531" i="5"/>
  <c r="BT1531" i="5"/>
  <c r="BS1531" i="5"/>
  <c r="BR1531" i="5"/>
  <c r="BQ1531" i="5"/>
  <c r="BP1531" i="5"/>
  <c r="CA1530" i="5"/>
  <c r="CA1529" i="5"/>
  <c r="BZ1529" i="5"/>
  <c r="BY1529" i="5"/>
  <c r="BX1529" i="5"/>
  <c r="BW1529" i="5"/>
  <c r="BV1529" i="5"/>
  <c r="BU1529" i="5"/>
  <c r="BT1529" i="5"/>
  <c r="BS1529" i="5"/>
  <c r="BR1529" i="5"/>
  <c r="BQ1529" i="5"/>
  <c r="BP1529" i="5"/>
  <c r="AG1375" i="5"/>
  <c r="CA1362" i="5"/>
  <c r="BZ1362" i="5"/>
  <c r="BY1362" i="5"/>
  <c r="BX1362" i="5"/>
  <c r="BW1362" i="5"/>
  <c r="BV1362" i="5"/>
  <c r="BU1362" i="5"/>
  <c r="BT1362" i="5"/>
  <c r="BS1362" i="5"/>
  <c r="BR1362" i="5"/>
  <c r="BQ1362" i="5"/>
  <c r="BP1362" i="5"/>
  <c r="BP1364" i="5"/>
  <c r="BQ1364" i="5"/>
  <c r="BR1364" i="5"/>
  <c r="BS1364" i="5"/>
  <c r="BT1364" i="5"/>
  <c r="BU1364" i="5"/>
  <c r="BV1364" i="5"/>
  <c r="BW1364" i="5"/>
  <c r="BX1364" i="5"/>
  <c r="BY1364" i="5"/>
  <c r="BZ1364" i="5"/>
  <c r="CA1364" i="5"/>
  <c r="BP1363" i="5"/>
  <c r="BQ1363" i="5"/>
  <c r="BR1363" i="5"/>
  <c r="BS1363" i="5"/>
  <c r="BT1363" i="5"/>
  <c r="BU1363" i="5"/>
  <c r="BV1363" i="5"/>
  <c r="BW1363" i="5"/>
  <c r="BX1363" i="5"/>
  <c r="BY1363" i="5"/>
  <c r="BZ1363" i="5"/>
  <c r="CA1363" i="5"/>
  <c r="EA1271" i="5"/>
  <c r="AG1135" i="5"/>
  <c r="Q2009" i="5" l="1"/>
  <c r="BS2010" i="5"/>
  <c r="BW2010" i="5"/>
  <c r="BZ2010" i="5"/>
  <c r="CC2010" i="5"/>
  <c r="CE2010" i="5"/>
  <c r="CH2010" i="5"/>
  <c r="CJ2010" i="5"/>
  <c r="CL2010" i="5"/>
  <c r="CO2010" i="5"/>
  <c r="CR2010" i="5"/>
  <c r="CT2010" i="5"/>
  <c r="CW2010" i="5"/>
  <c r="CZ2010" i="5"/>
  <c r="DB2010" i="5"/>
  <c r="DE2010" i="5"/>
  <c r="DH2010" i="5"/>
  <c r="BQ2010" i="5"/>
  <c r="BU2010" i="5"/>
  <c r="BY2010" i="5"/>
  <c r="CA2010" i="5"/>
  <c r="CD2010" i="5"/>
  <c r="CG2010" i="5"/>
  <c r="CI2010" i="5"/>
  <c r="CK2010" i="5"/>
  <c r="CN2010" i="5"/>
  <c r="CP2010" i="5"/>
  <c r="CS2010" i="5"/>
  <c r="CV2010" i="5"/>
  <c r="CX2010" i="5"/>
  <c r="DA2010" i="5"/>
  <c r="DD2010" i="5"/>
  <c r="DF2010" i="5"/>
  <c r="DI2010" i="5"/>
  <c r="AG2989" i="5"/>
  <c r="AI2984" i="5" s="1"/>
  <c r="BR1650" i="5"/>
  <c r="BR1654" i="5" s="1"/>
  <c r="BR1617" i="5"/>
  <c r="CH1143" i="5"/>
  <c r="CB1143" i="5"/>
  <c r="Q1166" i="5"/>
  <c r="CN1143" i="5"/>
  <c r="AS1656" i="5"/>
  <c r="BJ1670" i="5" s="1"/>
  <c r="AT1656" i="5"/>
  <c r="BN2380" i="5"/>
  <c r="BR2380" i="5"/>
  <c r="AO2986" i="5"/>
  <c r="BE2986" i="5"/>
  <c r="BE2992" i="5" s="1"/>
  <c r="BI2986" i="5"/>
  <c r="BI2992" i="5" s="1"/>
  <c r="BM2986" i="5"/>
  <c r="BM2992" i="5" s="1"/>
  <c r="BA2986" i="5"/>
  <c r="BA2992" i="5" s="1"/>
  <c r="BK2986" i="5"/>
  <c r="BK2992" i="5" s="1"/>
  <c r="BO2986" i="5"/>
  <c r="BO2992" i="5" s="1"/>
  <c r="BC2986" i="5"/>
  <c r="BC2992" i="5" s="1"/>
  <c r="BG2986" i="5"/>
  <c r="BG2992" i="5" s="1"/>
  <c r="BD2986" i="5"/>
  <c r="BH2986" i="5"/>
  <c r="BL2986" i="5"/>
  <c r="BP2986" i="5"/>
  <c r="BB2986" i="5"/>
  <c r="BF2986" i="5"/>
  <c r="BJ2986" i="5"/>
  <c r="BN2986" i="5"/>
  <c r="BB2989" i="5"/>
  <c r="BF2989" i="5"/>
  <c r="BJ2989" i="5"/>
  <c r="BN2989" i="5"/>
  <c r="BN2992" i="5" s="1"/>
  <c r="BD2989" i="5"/>
  <c r="BD2992" i="5" s="1"/>
  <c r="BH2989" i="5"/>
  <c r="BH2992" i="5" s="1"/>
  <c r="BL2989" i="5"/>
  <c r="BP2989" i="5"/>
  <c r="AG2984" i="5"/>
  <c r="CO2986" i="5"/>
  <c r="CN2986" i="5"/>
  <c r="BX1532" i="5"/>
  <c r="AR2380" i="5"/>
  <c r="CA1673" i="5"/>
  <c r="B1659" i="5"/>
  <c r="CV1673" i="5"/>
  <c r="B2790" i="5"/>
  <c r="AV2380" i="5"/>
  <c r="AN2380" i="5"/>
  <c r="BB2430" i="5"/>
  <c r="Q2443" i="5" s="1"/>
  <c r="AW2430" i="5"/>
  <c r="B2443" i="5" s="1"/>
  <c r="BV2400" i="5"/>
  <c r="BZ2400" i="5"/>
  <c r="CG1673" i="5"/>
  <c r="DA1673" i="5"/>
  <c r="BJ1650" i="5"/>
  <c r="BJ1654" i="5" s="1"/>
  <c r="CK1673" i="5"/>
  <c r="DF1673" i="5"/>
  <c r="BN1650" i="5"/>
  <c r="BN1654" i="5" s="1"/>
  <c r="BU1673" i="5"/>
  <c r="CP1673" i="5"/>
  <c r="B1686" i="5"/>
  <c r="BW1673" i="5"/>
  <c r="CC1673" i="5"/>
  <c r="CH1673" i="5"/>
  <c r="CL1673" i="5"/>
  <c r="CR1673" i="5"/>
  <c r="CW1673" i="5"/>
  <c r="DB1673" i="5"/>
  <c r="DH1673" i="5"/>
  <c r="BP1532" i="5"/>
  <c r="BQ1673" i="5"/>
  <c r="BY1673" i="5"/>
  <c r="CD1673" i="5"/>
  <c r="CI1673" i="5"/>
  <c r="CN1673" i="5"/>
  <c r="CS1673" i="5"/>
  <c r="CX1673" i="5"/>
  <c r="DD1673" i="5"/>
  <c r="DI1673" i="5"/>
  <c r="CA1532" i="5"/>
  <c r="BT1532" i="5"/>
  <c r="BS1673" i="5"/>
  <c r="BZ1673" i="5"/>
  <c r="CE1673" i="5"/>
  <c r="CJ1673" i="5"/>
  <c r="CO1673" i="5"/>
  <c r="CT1673" i="5"/>
  <c r="CZ1673" i="5"/>
  <c r="BJ1671" i="5"/>
  <c r="BJ1672" i="5"/>
  <c r="AR1617" i="5"/>
  <c r="AZ1617" i="5"/>
  <c r="BD1617" i="5"/>
  <c r="BH1617" i="5"/>
  <c r="BN1620" i="5"/>
  <c r="BV1618" i="5"/>
  <c r="BV1622" i="5"/>
  <c r="BN1618" i="5"/>
  <c r="BV1624" i="5"/>
  <c r="BR1624" i="5"/>
  <c r="BN1624" i="5"/>
  <c r="BV1623" i="5"/>
  <c r="BR1623" i="5"/>
  <c r="BN1623" i="5"/>
  <c r="BR1622" i="5"/>
  <c r="BN1622" i="5"/>
  <c r="BV1621" i="5"/>
  <c r="BR1621" i="5"/>
  <c r="BN1621" i="5"/>
  <c r="BR1620" i="5"/>
  <c r="BN1619" i="5"/>
  <c r="AH1625" i="5"/>
  <c r="AV1617" i="5"/>
  <c r="BV1617" i="5"/>
  <c r="BV1620" i="5"/>
  <c r="BR1619" i="5"/>
  <c r="BV1619" i="5"/>
  <c r="BR1618" i="5"/>
  <c r="BQ1532" i="5"/>
  <c r="BU1532" i="5"/>
  <c r="BY1532" i="5"/>
  <c r="BR1532" i="5"/>
  <c r="BV1532" i="5"/>
  <c r="BZ1532" i="5"/>
  <c r="BS1532" i="5"/>
  <c r="BW1532" i="5"/>
  <c r="BN1617" i="5"/>
  <c r="AN1617" i="5"/>
  <c r="Q1532" i="5"/>
  <c r="AS1176" i="5"/>
  <c r="AS1178" i="5" s="1"/>
  <c r="CG1192" i="5"/>
  <c r="CG1191" i="5"/>
  <c r="CF1192" i="5"/>
  <c r="CF1191" i="5"/>
  <c r="CD1192" i="5"/>
  <c r="CD1191" i="5"/>
  <c r="BZ1192" i="5"/>
  <c r="BZ1191" i="5"/>
  <c r="BX1192" i="5"/>
  <c r="BX1191" i="5"/>
  <c r="BV1192" i="5"/>
  <c r="BV1191" i="5"/>
  <c r="BT1192" i="5"/>
  <c r="BT1191" i="5"/>
  <c r="BR1192" i="5"/>
  <c r="BR1191" i="5"/>
  <c r="BP1192" i="5"/>
  <c r="BP1191" i="5"/>
  <c r="BY1192" i="5"/>
  <c r="CB1192" i="5"/>
  <c r="CC1192" i="5"/>
  <c r="BY1191" i="5"/>
  <c r="CB1191" i="5"/>
  <c r="CC1191" i="5"/>
  <c r="AS1172" i="5"/>
  <c r="AT1172" i="5"/>
  <c r="AS1173" i="5"/>
  <c r="AT1173" i="5"/>
  <c r="AS1174" i="5"/>
  <c r="AT1174" i="5"/>
  <c r="AS1175" i="5"/>
  <c r="AT1175" i="5"/>
  <c r="AT1176" i="5"/>
  <c r="AT1178" i="5" s="1"/>
  <c r="AU1178" i="5"/>
  <c r="AT1171" i="5"/>
  <c r="AS1171" i="5"/>
  <c r="BQ1171" i="5"/>
  <c r="BP1171" i="5"/>
  <c r="BM1171" i="5"/>
  <c r="BL1171" i="5"/>
  <c r="BI1171" i="5"/>
  <c r="BH1171" i="5"/>
  <c r="AM1171" i="5"/>
  <c r="AL1171" i="5"/>
  <c r="AK1171" i="5"/>
  <c r="BQ1137" i="5"/>
  <c r="BP1137" i="5"/>
  <c r="BM1137" i="5"/>
  <c r="BL1137" i="5"/>
  <c r="BI1137" i="5"/>
  <c r="BH1137" i="5"/>
  <c r="BQ1115" i="5"/>
  <c r="BP1115" i="5"/>
  <c r="BM1115" i="5"/>
  <c r="BL1115" i="5"/>
  <c r="BM1090" i="5"/>
  <c r="BI1115" i="5"/>
  <c r="BH1115" i="5"/>
  <c r="BQ1090" i="5"/>
  <c r="BP1090" i="5"/>
  <c r="BL1090" i="5"/>
  <c r="BI1090" i="5"/>
  <c r="BH1090" i="5"/>
  <c r="BH1065" i="5"/>
  <c r="BQ1076" i="5"/>
  <c r="BP1076" i="5"/>
  <c r="BM1076" i="5"/>
  <c r="BL1076" i="5"/>
  <c r="BI1076" i="5"/>
  <c r="BH1076" i="5"/>
  <c r="BQ1065" i="5"/>
  <c r="BP1065" i="5"/>
  <c r="BM1065" i="5"/>
  <c r="BL1065" i="5"/>
  <c r="BI1065" i="5"/>
  <c r="BH1035" i="5"/>
  <c r="BH1005" i="5"/>
  <c r="BH1021" i="5"/>
  <c r="AG1088" i="5"/>
  <c r="B1106" i="5" s="1"/>
  <c r="AG1063" i="5"/>
  <c r="AG1033" i="5"/>
  <c r="Q1060" i="5" s="1"/>
  <c r="BQ1035" i="5"/>
  <c r="BP1035" i="5"/>
  <c r="BM1035" i="5"/>
  <c r="BL1035" i="5"/>
  <c r="BI1035" i="5"/>
  <c r="AM1054" i="5"/>
  <c r="AL1054" i="5"/>
  <c r="AK1054" i="5"/>
  <c r="AK1036" i="5"/>
  <c r="AL1036" i="5"/>
  <c r="AM1036" i="5"/>
  <c r="AK1037" i="5"/>
  <c r="AL1037" i="5"/>
  <c r="AM1037" i="5"/>
  <c r="AK1038" i="5"/>
  <c r="AL1038" i="5"/>
  <c r="AM1038" i="5"/>
  <c r="AK1039" i="5"/>
  <c r="AL1039" i="5"/>
  <c r="AM1039" i="5"/>
  <c r="AK1040" i="5"/>
  <c r="AL1040" i="5"/>
  <c r="AM1040" i="5"/>
  <c r="AK1041" i="5"/>
  <c r="AL1041" i="5"/>
  <c r="AM1041" i="5"/>
  <c r="AK1042" i="5"/>
  <c r="AL1042" i="5"/>
  <c r="AM1042" i="5"/>
  <c r="AK1043" i="5"/>
  <c r="AL1043" i="5"/>
  <c r="AM1043" i="5"/>
  <c r="AK1044" i="5"/>
  <c r="AL1044" i="5"/>
  <c r="AM1044" i="5"/>
  <c r="AK1045" i="5"/>
  <c r="AL1045" i="5"/>
  <c r="AM1045" i="5"/>
  <c r="AK1046" i="5"/>
  <c r="AL1046" i="5"/>
  <c r="AM1046" i="5"/>
  <c r="AK1047" i="5"/>
  <c r="AL1047" i="5"/>
  <c r="AM1047" i="5"/>
  <c r="AK1048" i="5"/>
  <c r="AL1048" i="5"/>
  <c r="AM1048" i="5"/>
  <c r="AK1049" i="5"/>
  <c r="AL1049" i="5"/>
  <c r="AM1049" i="5"/>
  <c r="AK1050" i="5"/>
  <c r="AL1050" i="5"/>
  <c r="AM1050" i="5"/>
  <c r="AK1051" i="5"/>
  <c r="AL1051" i="5"/>
  <c r="AM1051" i="5"/>
  <c r="AK1052" i="5"/>
  <c r="AL1052" i="5"/>
  <c r="AM1052" i="5"/>
  <c r="AK1053" i="5"/>
  <c r="AL1053" i="5"/>
  <c r="AM1053" i="5"/>
  <c r="AM1035" i="5"/>
  <c r="AL1035" i="5"/>
  <c r="AK1035" i="5"/>
  <c r="BQ1021" i="5"/>
  <c r="BP1021" i="5"/>
  <c r="BM1021" i="5"/>
  <c r="BL1021" i="5"/>
  <c r="BI1021" i="5"/>
  <c r="AK1022" i="5"/>
  <c r="AL1022" i="5"/>
  <c r="AM1022" i="5"/>
  <c r="AK1023" i="5"/>
  <c r="AL1023" i="5"/>
  <c r="AM1023" i="5"/>
  <c r="AK1024" i="5"/>
  <c r="AL1024" i="5"/>
  <c r="AM1024" i="5"/>
  <c r="AK1025" i="5"/>
  <c r="AL1025" i="5"/>
  <c r="AM1025" i="5"/>
  <c r="AK1026" i="5"/>
  <c r="AL1026" i="5"/>
  <c r="AM1026" i="5"/>
  <c r="AM1021" i="5"/>
  <c r="AL1021" i="5"/>
  <c r="AK1021" i="5"/>
  <c r="AG1019" i="5"/>
  <c r="BI1005" i="5"/>
  <c r="BQ1005" i="5"/>
  <c r="BP1005" i="5"/>
  <c r="BM1005" i="5"/>
  <c r="BL1005" i="5"/>
  <c r="AK1006" i="5"/>
  <c r="AL1006" i="5"/>
  <c r="AM1006" i="5"/>
  <c r="AK1007" i="5"/>
  <c r="AL1007" i="5"/>
  <c r="AM1007" i="5"/>
  <c r="AK1008" i="5"/>
  <c r="AL1008" i="5"/>
  <c r="AM1008" i="5"/>
  <c r="AK1009" i="5"/>
  <c r="AL1009" i="5"/>
  <c r="AM1009" i="5"/>
  <c r="AK1010" i="5"/>
  <c r="AL1010" i="5"/>
  <c r="AM1010" i="5"/>
  <c r="AK1011" i="5"/>
  <c r="AL1011" i="5"/>
  <c r="AM1011" i="5"/>
  <c r="AM1005" i="5"/>
  <c r="AL1005" i="5"/>
  <c r="AK1005" i="5"/>
  <c r="AG1003" i="5"/>
  <c r="B1015" i="5" s="1"/>
  <c r="BO984" i="5"/>
  <c r="BK984" i="5"/>
  <c r="BQ991" i="5"/>
  <c r="BP991" i="5"/>
  <c r="BO991" i="5"/>
  <c r="BM991" i="5"/>
  <c r="BL991" i="5"/>
  <c r="BK991" i="5"/>
  <c r="BQ990" i="5"/>
  <c r="BP990" i="5"/>
  <c r="BO990" i="5"/>
  <c r="BM990" i="5"/>
  <c r="BL990" i="5"/>
  <c r="BK990" i="5"/>
  <c r="BQ989" i="5"/>
  <c r="BP989" i="5"/>
  <c r="BO989" i="5"/>
  <c r="BM989" i="5"/>
  <c r="BL989" i="5"/>
  <c r="BK989" i="5"/>
  <c r="BQ988" i="5"/>
  <c r="BP988" i="5"/>
  <c r="BO988" i="5"/>
  <c r="BM988" i="5"/>
  <c r="BL988" i="5"/>
  <c r="BK988" i="5"/>
  <c r="BQ987" i="5"/>
  <c r="BP987" i="5"/>
  <c r="BO987" i="5"/>
  <c r="BM987" i="5"/>
  <c r="BL987" i="5"/>
  <c r="BK987" i="5"/>
  <c r="BQ986" i="5"/>
  <c r="BP986" i="5"/>
  <c r="BO986" i="5"/>
  <c r="BM986" i="5"/>
  <c r="BL986" i="5"/>
  <c r="BK986" i="5"/>
  <c r="BQ985" i="5"/>
  <c r="BP985" i="5"/>
  <c r="BO985" i="5"/>
  <c r="BM985" i="5"/>
  <c r="BL985" i="5"/>
  <c r="BK985" i="5"/>
  <c r="BO972" i="5"/>
  <c r="BO971" i="5"/>
  <c r="BO970" i="5"/>
  <c r="BO969" i="5"/>
  <c r="BO968" i="5"/>
  <c r="BO967" i="5"/>
  <c r="BO966" i="5"/>
  <c r="BO965" i="5"/>
  <c r="BK972" i="5"/>
  <c r="BK971" i="5"/>
  <c r="BK970" i="5"/>
  <c r="BK969" i="5"/>
  <c r="BK968" i="5"/>
  <c r="BK967" i="5"/>
  <c r="BK966" i="5"/>
  <c r="BK965" i="5"/>
  <c r="AH992" i="5"/>
  <c r="AG963" i="5"/>
  <c r="BP966" i="5"/>
  <c r="BQ966" i="5"/>
  <c r="BP967" i="5"/>
  <c r="BQ967" i="5"/>
  <c r="BP968" i="5"/>
  <c r="BQ968" i="5"/>
  <c r="BP969" i="5"/>
  <c r="BQ969" i="5"/>
  <c r="BP970" i="5"/>
  <c r="BQ970" i="5"/>
  <c r="BP971" i="5"/>
  <c r="BQ971" i="5"/>
  <c r="BP972" i="5"/>
  <c r="BQ972" i="5"/>
  <c r="BL966" i="5"/>
  <c r="BM966" i="5"/>
  <c r="BL967" i="5"/>
  <c r="BM967" i="5"/>
  <c r="BL968" i="5"/>
  <c r="BM968" i="5"/>
  <c r="BL969" i="5"/>
  <c r="BM969" i="5"/>
  <c r="BL970" i="5"/>
  <c r="BM970" i="5"/>
  <c r="BL971" i="5"/>
  <c r="BM971" i="5"/>
  <c r="BL972" i="5"/>
  <c r="BM972" i="5"/>
  <c r="BQ965" i="5"/>
  <c r="BP965" i="5"/>
  <c r="BM965" i="5"/>
  <c r="BL965" i="5"/>
  <c r="BG965" i="5"/>
  <c r="BF965" i="5"/>
  <c r="BE965" i="5"/>
  <c r="BC965" i="5"/>
  <c r="BB965" i="5"/>
  <c r="BA965" i="5"/>
  <c r="AY965" i="5"/>
  <c r="AX965" i="5"/>
  <c r="AW965" i="5"/>
  <c r="AU965" i="5"/>
  <c r="AT965" i="5"/>
  <c r="AS965" i="5"/>
  <c r="AQ965" i="5"/>
  <c r="AP965" i="5"/>
  <c r="AO965" i="5"/>
  <c r="AM965" i="5"/>
  <c r="AL965" i="5"/>
  <c r="AK965" i="5"/>
  <c r="AG943" i="5"/>
  <c r="BG945" i="5"/>
  <c r="BF945" i="5"/>
  <c r="BE945" i="5"/>
  <c r="BC945" i="5"/>
  <c r="BB945" i="5"/>
  <c r="BA945" i="5"/>
  <c r="AY945" i="5"/>
  <c r="AX945" i="5"/>
  <c r="AW945" i="5"/>
  <c r="AU945" i="5"/>
  <c r="AT945" i="5"/>
  <c r="AS945" i="5"/>
  <c r="AQ945" i="5"/>
  <c r="AP945" i="5"/>
  <c r="AO945" i="5"/>
  <c r="AM945" i="5"/>
  <c r="AL945" i="5"/>
  <c r="AK945" i="5"/>
  <c r="BF2992" i="5" l="1"/>
  <c r="B2381" i="5"/>
  <c r="CB1027" i="5"/>
  <c r="Q1071" i="5"/>
  <c r="CH1071" i="5"/>
  <c r="CB1071" i="5"/>
  <c r="CN1071" i="5"/>
  <c r="B1166" i="5"/>
  <c r="CB1096" i="5"/>
  <c r="Q1110" i="5"/>
  <c r="CN1096" i="5"/>
  <c r="CH1096" i="5"/>
  <c r="CN1041" i="5"/>
  <c r="CH1041" i="5"/>
  <c r="CB1041" i="5"/>
  <c r="Q1030" i="5"/>
  <c r="CN1027" i="5"/>
  <c r="CH1027" i="5"/>
  <c r="BP2992" i="5"/>
  <c r="AS1177" i="5"/>
  <c r="BJ1190" i="5" s="1"/>
  <c r="AT1177" i="5"/>
  <c r="BJ1191" i="5" s="1"/>
  <c r="BB2992" i="5"/>
  <c r="BJ2992" i="5"/>
  <c r="BL2992" i="5"/>
  <c r="B1657" i="5"/>
  <c r="B2401" i="5"/>
  <c r="BH965" i="5"/>
  <c r="BN1604" i="5"/>
  <c r="BN1602" i="5"/>
  <c r="BN1600" i="5"/>
  <c r="BN1598" i="5"/>
  <c r="BR1604" i="5"/>
  <c r="BR1602" i="5"/>
  <c r="BR1600" i="5"/>
  <c r="BR1598" i="5"/>
  <c r="BN1603" i="5"/>
  <c r="BN1601" i="5"/>
  <c r="BN1599" i="5"/>
  <c r="BN1597" i="5"/>
  <c r="BR1603" i="5"/>
  <c r="BR1601" i="5"/>
  <c r="BR1599" i="5"/>
  <c r="BR1597" i="5"/>
  <c r="B1684" i="5"/>
  <c r="B1530" i="5"/>
  <c r="BR1625" i="5"/>
  <c r="BN1625" i="5"/>
  <c r="BV1625" i="5"/>
  <c r="AN1022" i="5"/>
  <c r="AH973" i="5"/>
  <c r="AN1026" i="5"/>
  <c r="AN1025" i="5"/>
  <c r="AN1024" i="5"/>
  <c r="AN1023" i="5"/>
  <c r="AN1053" i="5"/>
  <c r="AN1049" i="5"/>
  <c r="AN1045" i="5"/>
  <c r="AN1041" i="5"/>
  <c r="AN1037" i="5"/>
  <c r="BN984" i="5"/>
  <c r="BN986" i="5"/>
  <c r="BN988" i="5"/>
  <c r="BN990" i="5"/>
  <c r="BJ1005" i="5"/>
  <c r="BJ1013" i="5" s="1"/>
  <c r="BR986" i="5"/>
  <c r="BR988" i="5"/>
  <c r="BR990" i="5"/>
  <c r="AN1050" i="5"/>
  <c r="AN1046" i="5"/>
  <c r="AN1042" i="5"/>
  <c r="AN1038" i="5"/>
  <c r="AN1035" i="5"/>
  <c r="AN1051" i="5"/>
  <c r="AN1047" i="5"/>
  <c r="AN1043" i="5"/>
  <c r="AN1039" i="5"/>
  <c r="BN985" i="5"/>
  <c r="BN987" i="5"/>
  <c r="BN989" i="5"/>
  <c r="BN991" i="5"/>
  <c r="BR985" i="5"/>
  <c r="BR987" i="5"/>
  <c r="BR989" i="5"/>
  <c r="BR991" i="5"/>
  <c r="AN1021" i="5"/>
  <c r="AN1052" i="5"/>
  <c r="AN1048" i="5"/>
  <c r="AN1044" i="5"/>
  <c r="AN1040" i="5"/>
  <c r="AN1036" i="5"/>
  <c r="AN1054" i="5"/>
  <c r="AN1010" i="5"/>
  <c r="AN1011" i="5"/>
  <c r="AN1007" i="5"/>
  <c r="AN1008" i="5"/>
  <c r="BR1005" i="5"/>
  <c r="BR1013" i="5" s="1"/>
  <c r="AN1009" i="5"/>
  <c r="BN1005" i="5"/>
  <c r="BN1013" i="5" s="1"/>
  <c r="AN1006" i="5"/>
  <c r="AN1005" i="5"/>
  <c r="BR965" i="5"/>
  <c r="BN972" i="5"/>
  <c r="BN971" i="5"/>
  <c r="BN970" i="5"/>
  <c r="BN969" i="5"/>
  <c r="BN968" i="5"/>
  <c r="BN967" i="5"/>
  <c r="BN966" i="5"/>
  <c r="BR972" i="5"/>
  <c r="BR971" i="5"/>
  <c r="BR970" i="5"/>
  <c r="BR969" i="5"/>
  <c r="BR968" i="5"/>
  <c r="BR967" i="5"/>
  <c r="BR966" i="5"/>
  <c r="BN965" i="5"/>
  <c r="AN965" i="5"/>
  <c r="AR965" i="5"/>
  <c r="AV965" i="5"/>
  <c r="AZ965" i="5"/>
  <c r="BD965" i="5"/>
  <c r="AH953" i="5"/>
  <c r="AN945" i="5"/>
  <c r="AR945" i="5"/>
  <c r="AV945" i="5"/>
  <c r="AZ945" i="5"/>
  <c r="BD945" i="5"/>
  <c r="BH945" i="5"/>
  <c r="AG923" i="5"/>
  <c r="AH861" i="5"/>
  <c r="AH862" i="5"/>
  <c r="AH863" i="5"/>
  <c r="AH864" i="5"/>
  <c r="AH865" i="5"/>
  <c r="AH866" i="5"/>
  <c r="AH867" i="5"/>
  <c r="AH868" i="5"/>
  <c r="AH869" i="5"/>
  <c r="AH870" i="5"/>
  <c r="AG859" i="5"/>
  <c r="AL859" i="5"/>
  <c r="B847" i="5"/>
  <c r="AG757" i="5"/>
  <c r="AH760" i="5" s="1"/>
  <c r="AG737" i="5"/>
  <c r="B752" i="5" s="1"/>
  <c r="AG727" i="5"/>
  <c r="B720" i="5"/>
  <c r="B875" i="5" l="1"/>
  <c r="B873" i="5"/>
  <c r="B871" i="5"/>
  <c r="B1030" i="5"/>
  <c r="AI727" i="5"/>
  <c r="B735" i="5" s="1"/>
  <c r="B1071" i="5"/>
  <c r="B1110" i="5"/>
  <c r="B1060" i="5"/>
  <c r="B2992" i="5"/>
  <c r="AN2357" i="5"/>
  <c r="AN2359" i="5"/>
  <c r="AN2358" i="5"/>
  <c r="AN2353" i="5"/>
  <c r="AN2354" i="5"/>
  <c r="AN2356" i="5"/>
  <c r="AN2355" i="5"/>
  <c r="AN2352" i="5"/>
  <c r="AN1561" i="5"/>
  <c r="AN1563" i="5"/>
  <c r="AN1556" i="5"/>
  <c r="AN1559" i="5"/>
  <c r="AN1558" i="5"/>
  <c r="AN1560" i="5"/>
  <c r="AN1562" i="5"/>
  <c r="AN1557" i="5"/>
  <c r="B1013" i="5"/>
  <c r="B1642" i="5"/>
  <c r="BR1605" i="5"/>
  <c r="BN1605" i="5"/>
  <c r="AN1055" i="5"/>
  <c r="B1059" i="5" s="1"/>
  <c r="AN1028" i="5"/>
  <c r="B1029" i="5" s="1"/>
  <c r="BR992" i="5"/>
  <c r="BN992" i="5"/>
  <c r="AN1012" i="5"/>
  <c r="B1014" i="5" s="1"/>
  <c r="BN973" i="5"/>
  <c r="BR973" i="5"/>
  <c r="AH871" i="5"/>
  <c r="B901" i="5" s="1"/>
  <c r="AI871" i="5"/>
  <c r="B902" i="5" s="1"/>
  <c r="AG871" i="5"/>
  <c r="B900" i="5" s="1"/>
  <c r="AH759" i="5"/>
  <c r="AH815" i="5"/>
  <c r="AH811" i="5"/>
  <c r="AH807" i="5"/>
  <c r="AH803" i="5"/>
  <c r="AH799" i="5"/>
  <c r="AH795" i="5"/>
  <c r="AH791" i="5"/>
  <c r="AH787" i="5"/>
  <c r="AH783" i="5"/>
  <c r="AH779" i="5"/>
  <c r="AH775" i="5"/>
  <c r="AH771" i="5"/>
  <c r="AH767" i="5"/>
  <c r="AH763" i="5"/>
  <c r="AH818" i="5"/>
  <c r="AH814" i="5"/>
  <c r="AH810" i="5"/>
  <c r="AH806" i="5"/>
  <c r="AH802" i="5"/>
  <c r="AH798" i="5"/>
  <c r="AH794" i="5"/>
  <c r="AH790" i="5"/>
  <c r="AH786" i="5"/>
  <c r="AH782" i="5"/>
  <c r="AH778" i="5"/>
  <c r="AH774" i="5"/>
  <c r="AH770" i="5"/>
  <c r="AH766" i="5"/>
  <c r="AH762" i="5"/>
  <c r="AH817" i="5"/>
  <c r="AH813" i="5"/>
  <c r="AH809" i="5"/>
  <c r="AH805" i="5"/>
  <c r="AH801" i="5"/>
  <c r="AH797" i="5"/>
  <c r="AH793" i="5"/>
  <c r="AH789" i="5"/>
  <c r="AH785" i="5"/>
  <c r="AH781" i="5"/>
  <c r="AH777" i="5"/>
  <c r="AH773" i="5"/>
  <c r="AH769" i="5"/>
  <c r="AH765" i="5"/>
  <c r="AH761" i="5"/>
  <c r="AH816" i="5"/>
  <c r="AH812" i="5"/>
  <c r="AH808" i="5"/>
  <c r="AH804" i="5"/>
  <c r="AH800" i="5"/>
  <c r="AH796" i="5"/>
  <c r="AH792" i="5"/>
  <c r="AH788" i="5"/>
  <c r="AH784" i="5"/>
  <c r="AH780" i="5"/>
  <c r="AH776" i="5"/>
  <c r="AH772" i="5"/>
  <c r="AH768" i="5"/>
  <c r="AH764" i="5"/>
  <c r="B734" i="5"/>
  <c r="AK447" i="5"/>
  <c r="AQ447" i="5"/>
  <c r="AP447" i="5"/>
  <c r="AO447" i="5"/>
  <c r="AM447" i="5"/>
  <c r="AL447" i="5"/>
  <c r="AG649" i="5"/>
  <c r="P664" i="5" s="1"/>
  <c r="BB651" i="5"/>
  <c r="BA651" i="5"/>
  <c r="BI651" i="5"/>
  <c r="BH651" i="5"/>
  <c r="AM651" i="5"/>
  <c r="AL651" i="5"/>
  <c r="AK651" i="5"/>
  <c r="AK630" i="5"/>
  <c r="AL630" i="5"/>
  <c r="AM630" i="5"/>
  <c r="AK631" i="5"/>
  <c r="AL631" i="5"/>
  <c r="AM631" i="5"/>
  <c r="AK632" i="5"/>
  <c r="AL632" i="5"/>
  <c r="AM632" i="5"/>
  <c r="AK633" i="5"/>
  <c r="AL633" i="5"/>
  <c r="AM633" i="5"/>
  <c r="AK634" i="5"/>
  <c r="AL634" i="5"/>
  <c r="AM634" i="5"/>
  <c r="AK635" i="5"/>
  <c r="AL635" i="5"/>
  <c r="AM635" i="5"/>
  <c r="AK636" i="5"/>
  <c r="AL636" i="5"/>
  <c r="AM636" i="5"/>
  <c r="AM629" i="5"/>
  <c r="AL629" i="5"/>
  <c r="AK629" i="5"/>
  <c r="AS609" i="5"/>
  <c r="AR609" i="5"/>
  <c r="AK610" i="5"/>
  <c r="AL610" i="5"/>
  <c r="AM610" i="5"/>
  <c r="AK611" i="5"/>
  <c r="AL611" i="5"/>
  <c r="AM611" i="5"/>
  <c r="AK612" i="5"/>
  <c r="AL612" i="5"/>
  <c r="AM612" i="5"/>
  <c r="AK613" i="5"/>
  <c r="AL613" i="5"/>
  <c r="AM613" i="5"/>
  <c r="AK614" i="5"/>
  <c r="AL614" i="5"/>
  <c r="AM614" i="5"/>
  <c r="AK615" i="5"/>
  <c r="AL615" i="5"/>
  <c r="AM615" i="5"/>
  <c r="AK616" i="5"/>
  <c r="AL616" i="5"/>
  <c r="AM616" i="5"/>
  <c r="AK609" i="5"/>
  <c r="AM609" i="5"/>
  <c r="AL609" i="5"/>
  <c r="AR610" i="5"/>
  <c r="AS610" i="5"/>
  <c r="AR611" i="5"/>
  <c r="AS611" i="5"/>
  <c r="AR612" i="5"/>
  <c r="AS612" i="5"/>
  <c r="AR613" i="5"/>
  <c r="AS613" i="5"/>
  <c r="AR614" i="5"/>
  <c r="AS614" i="5"/>
  <c r="AR615" i="5"/>
  <c r="AS615" i="5"/>
  <c r="AR616" i="5"/>
  <c r="AS616" i="5"/>
  <c r="AM511" i="5"/>
  <c r="AL511" i="5"/>
  <c r="AK511" i="5"/>
  <c r="AL4161" i="5"/>
  <c r="AL4160" i="5"/>
  <c r="AL4159" i="5"/>
  <c r="AL4158" i="5"/>
  <c r="AL4157" i="5"/>
  <c r="AL4156" i="5"/>
  <c r="AL4155" i="5"/>
  <c r="AL4154" i="5"/>
  <c r="AL4153" i="5"/>
  <c r="AL4152" i="5"/>
  <c r="AL4151" i="5"/>
  <c r="AL4150" i="5"/>
  <c r="AL4149" i="5"/>
  <c r="AL4148" i="5"/>
  <c r="AL4147" i="5"/>
  <c r="AL4146" i="5"/>
  <c r="AL4145" i="5"/>
  <c r="AL4144" i="5"/>
  <c r="AL4143" i="5"/>
  <c r="AL4142" i="5"/>
  <c r="AL4141" i="5"/>
  <c r="AL4140" i="5"/>
  <c r="AL4139" i="5"/>
  <c r="AL4138" i="5"/>
  <c r="AL4137" i="5"/>
  <c r="AL4136" i="5"/>
  <c r="AL4135" i="5"/>
  <c r="AL4134" i="5"/>
  <c r="AL4133" i="5"/>
  <c r="AL4132" i="5"/>
  <c r="AL4131" i="5"/>
  <c r="AL4130" i="5"/>
  <c r="AL4129" i="5"/>
  <c r="AL4128" i="5"/>
  <c r="AL4127" i="5"/>
  <c r="AL4126" i="5"/>
  <c r="AL4125" i="5"/>
  <c r="AL4124" i="5"/>
  <c r="AL4123" i="5"/>
  <c r="AL4122" i="5"/>
  <c r="AL4121" i="5"/>
  <c r="AL4120" i="5"/>
  <c r="AL4119" i="5"/>
  <c r="AL4118" i="5"/>
  <c r="AL4117" i="5"/>
  <c r="AL4116" i="5"/>
  <c r="AL4115" i="5"/>
  <c r="AL4114" i="5"/>
  <c r="AL4113" i="5"/>
  <c r="AL4112" i="5"/>
  <c r="AL4111" i="5"/>
  <c r="AL4110" i="5"/>
  <c r="AL4109" i="5"/>
  <c r="AL4108" i="5"/>
  <c r="AL4107" i="5"/>
  <c r="AL4106" i="5"/>
  <c r="AL4105" i="5"/>
  <c r="AL4104" i="5"/>
  <c r="AL4103" i="5"/>
  <c r="AL4102" i="5"/>
  <c r="AL4101" i="5"/>
  <c r="AL4100" i="5"/>
  <c r="AL4099" i="5"/>
  <c r="AL4098" i="5"/>
  <c r="AL4097" i="5"/>
  <c r="AL4096" i="5"/>
  <c r="AL4095" i="5"/>
  <c r="AL4094" i="5"/>
  <c r="AL4093" i="5"/>
  <c r="AL4092" i="5"/>
  <c r="AL4091" i="5"/>
  <c r="AL4090" i="5"/>
  <c r="AL4089" i="5"/>
  <c r="AL4088" i="5"/>
  <c r="AL4087" i="5"/>
  <c r="AL4086" i="5"/>
  <c r="AL4085" i="5"/>
  <c r="AL4084" i="5"/>
  <c r="AL4083" i="5"/>
  <c r="AL4082" i="5"/>
  <c r="AL4081" i="5"/>
  <c r="AL4080" i="5"/>
  <c r="AL4079" i="5"/>
  <c r="AL4078" i="5"/>
  <c r="AL4077" i="5"/>
  <c r="AL4076" i="5"/>
  <c r="AL4075" i="5"/>
  <c r="AL4074" i="5"/>
  <c r="AL4073" i="5"/>
  <c r="AL4072" i="5"/>
  <c r="AL4071" i="5"/>
  <c r="AL4070" i="5"/>
  <c r="AL4069" i="5"/>
  <c r="AL4068" i="5"/>
  <c r="AL4067" i="5"/>
  <c r="AL4066" i="5"/>
  <c r="AL4065" i="5"/>
  <c r="AL4064" i="5"/>
  <c r="AL4063" i="5"/>
  <c r="AL4062" i="5"/>
  <c r="AL4061" i="5"/>
  <c r="AL4060" i="5"/>
  <c r="AL4059" i="5"/>
  <c r="AL4058" i="5"/>
  <c r="AL4057" i="5"/>
  <c r="AL4056" i="5"/>
  <c r="AL4055" i="5"/>
  <c r="AL4054" i="5"/>
  <c r="AL4053" i="5"/>
  <c r="AL4052" i="5"/>
  <c r="AL4051" i="5"/>
  <c r="AL4050" i="5"/>
  <c r="AL4049" i="5"/>
  <c r="AL4048" i="5"/>
  <c r="AL4047" i="5"/>
  <c r="AL4046" i="5"/>
  <c r="AL4045" i="5"/>
  <c r="AL4044" i="5"/>
  <c r="AL4043" i="5"/>
  <c r="AL4042" i="5"/>
  <c r="AL4041" i="5"/>
  <c r="AL4040" i="5"/>
  <c r="AL4039" i="5"/>
  <c r="AL4038" i="5"/>
  <c r="AL4037" i="5"/>
  <c r="AL4036" i="5"/>
  <c r="AL4035" i="5"/>
  <c r="AL4034" i="5"/>
  <c r="AL4033" i="5"/>
  <c r="AL4032" i="5"/>
  <c r="AL4031" i="5"/>
  <c r="AL4030" i="5"/>
  <c r="AL4029" i="5"/>
  <c r="AL4028" i="5"/>
  <c r="AL4027" i="5"/>
  <c r="AL4026" i="5"/>
  <c r="AL4025" i="5"/>
  <c r="AL4024" i="5"/>
  <c r="AL4023" i="5"/>
  <c r="AL4022" i="5"/>
  <c r="AL4021" i="5"/>
  <c r="AL4020" i="5"/>
  <c r="AL4019" i="5"/>
  <c r="AL4018" i="5"/>
  <c r="AL4017" i="5"/>
  <c r="AL4016" i="5"/>
  <c r="AL4015" i="5"/>
  <c r="AL4014" i="5"/>
  <c r="AL4013" i="5"/>
  <c r="AL3995" i="5"/>
  <c r="AL3994" i="5"/>
  <c r="AL3993" i="5"/>
  <c r="AL3992" i="5"/>
  <c r="AL3991" i="5"/>
  <c r="AL3990" i="5"/>
  <c r="AL3989" i="5"/>
  <c r="AL3988" i="5"/>
  <c r="AL3987" i="5"/>
  <c r="AL3986" i="5"/>
  <c r="AL3985" i="5"/>
  <c r="AL3984" i="5"/>
  <c r="AL3983" i="5"/>
  <c r="AL3982" i="5"/>
  <c r="AL3981" i="5"/>
  <c r="AL3980" i="5"/>
  <c r="AL3979" i="5"/>
  <c r="AL3978" i="5"/>
  <c r="AL3977" i="5"/>
  <c r="AL3976" i="5"/>
  <c r="AL3975" i="5"/>
  <c r="AL3974" i="5"/>
  <c r="AL3973" i="5"/>
  <c r="AL3972" i="5"/>
  <c r="AL3971" i="5"/>
  <c r="AL3970" i="5"/>
  <c r="AL3969" i="5"/>
  <c r="AL3968" i="5"/>
  <c r="AL3967" i="5"/>
  <c r="AL3966" i="5"/>
  <c r="AL3965" i="5"/>
  <c r="AL3964" i="5"/>
  <c r="AL3963" i="5"/>
  <c r="AL3962" i="5"/>
  <c r="AL3961" i="5"/>
  <c r="AL3960" i="5"/>
  <c r="AL3959" i="5"/>
  <c r="AL3958" i="5"/>
  <c r="AL3957" i="5"/>
  <c r="AL3956" i="5"/>
  <c r="AL3955" i="5"/>
  <c r="AL3954" i="5"/>
  <c r="AL3953" i="5"/>
  <c r="AL3952" i="5"/>
  <c r="AL3951" i="5"/>
  <c r="AL3950" i="5"/>
  <c r="AL3949" i="5"/>
  <c r="AL3948" i="5"/>
  <c r="AL3947" i="5"/>
  <c r="AL3946" i="5"/>
  <c r="AL3945" i="5"/>
  <c r="AL3944" i="5"/>
  <c r="AL3943" i="5"/>
  <c r="AL3942" i="5"/>
  <c r="AL3941" i="5"/>
  <c r="AL3940" i="5"/>
  <c r="AL3939" i="5"/>
  <c r="AL3938" i="5"/>
  <c r="AL3937" i="5"/>
  <c r="AL3936" i="5"/>
  <c r="AL3935" i="5"/>
  <c r="AL3934" i="5"/>
  <c r="AL3933" i="5"/>
  <c r="AL3932" i="5"/>
  <c r="AL3931" i="5"/>
  <c r="AL3930" i="5"/>
  <c r="AL3929" i="5"/>
  <c r="AL3928" i="5"/>
  <c r="AL3927" i="5"/>
  <c r="AL3926" i="5"/>
  <c r="AL3925" i="5"/>
  <c r="AL3924" i="5"/>
  <c r="AL3923" i="5"/>
  <c r="AL3922" i="5"/>
  <c r="AL3921" i="5"/>
  <c r="AL3920" i="5"/>
  <c r="AL3919" i="5"/>
  <c r="AL3918" i="5"/>
  <c r="AL3917" i="5"/>
  <c r="AL3916" i="5"/>
  <c r="AL3915" i="5"/>
  <c r="AL3914" i="5"/>
  <c r="AL3913" i="5"/>
  <c r="AL3912" i="5"/>
  <c r="AL3911" i="5"/>
  <c r="AL3910" i="5"/>
  <c r="AL3909" i="5"/>
  <c r="AL3908" i="5"/>
  <c r="AL3907" i="5"/>
  <c r="AL3906" i="5"/>
  <c r="AL3905" i="5"/>
  <c r="AL3904" i="5"/>
  <c r="AL3903" i="5"/>
  <c r="AL3902" i="5"/>
  <c r="AL3901" i="5"/>
  <c r="AL3900" i="5"/>
  <c r="AL3899" i="5"/>
  <c r="AL3898" i="5"/>
  <c r="AL3897" i="5"/>
  <c r="AL3896" i="5"/>
  <c r="AL3895" i="5"/>
  <c r="AL3894" i="5"/>
  <c r="AL3893" i="5"/>
  <c r="AL3892" i="5"/>
  <c r="AL3891" i="5"/>
  <c r="AL3890" i="5"/>
  <c r="AL3889" i="5"/>
  <c r="AL3888" i="5"/>
  <c r="AL3887" i="5"/>
  <c r="AL3886" i="5"/>
  <c r="AL3885" i="5"/>
  <c r="AL3884" i="5"/>
  <c r="AL3883" i="5"/>
  <c r="AL3882" i="5"/>
  <c r="AL3881" i="5"/>
  <c r="AL3880" i="5"/>
  <c r="AL3879" i="5"/>
  <c r="AL3878" i="5"/>
  <c r="AL3877" i="5"/>
  <c r="AL3876" i="5"/>
  <c r="AL3875" i="5"/>
  <c r="AL3874" i="5"/>
  <c r="AL3873" i="5"/>
  <c r="AL3872" i="5"/>
  <c r="AL3871" i="5"/>
  <c r="AL3870" i="5"/>
  <c r="AL3869" i="5"/>
  <c r="AL3868" i="5"/>
  <c r="AL3867" i="5"/>
  <c r="AL3866" i="5"/>
  <c r="AL3865" i="5"/>
  <c r="AL3864" i="5"/>
  <c r="AL3863" i="5"/>
  <c r="AL3862" i="5"/>
  <c r="AL3861" i="5"/>
  <c r="AL3860" i="5"/>
  <c r="AL3859" i="5"/>
  <c r="AL3858" i="5"/>
  <c r="AL3857" i="5"/>
  <c r="AL3856" i="5"/>
  <c r="AL3855" i="5"/>
  <c r="AL3854" i="5"/>
  <c r="AL3853" i="5"/>
  <c r="AL3852" i="5"/>
  <c r="AL3851" i="5"/>
  <c r="AL3850" i="5"/>
  <c r="AL3849" i="5"/>
  <c r="AL3848" i="5"/>
  <c r="AL3847" i="5"/>
  <c r="AL3829" i="5"/>
  <c r="AL3828" i="5"/>
  <c r="AL3817" i="5"/>
  <c r="AL3816" i="5"/>
  <c r="AL3815" i="5"/>
  <c r="AL3814" i="5"/>
  <c r="AL3813" i="5"/>
  <c r="AL3812" i="5"/>
  <c r="AL3803" i="5"/>
  <c r="AL3802" i="5"/>
  <c r="AL3800" i="5"/>
  <c r="AL3799" i="5"/>
  <c r="AL3798" i="5"/>
  <c r="AL3797" i="5"/>
  <c r="AL3796" i="5"/>
  <c r="AL3795" i="5"/>
  <c r="AL3794" i="5"/>
  <c r="AL3793" i="5"/>
  <c r="AL3792" i="5"/>
  <c r="AL3791" i="5"/>
  <c r="AL3790" i="5"/>
  <c r="AL3789" i="5"/>
  <c r="AL3788" i="5"/>
  <c r="AL3787" i="5"/>
  <c r="AL3786" i="5"/>
  <c r="AL3785" i="5"/>
  <c r="AL3784" i="5"/>
  <c r="AL3783" i="5"/>
  <c r="AL3782" i="5"/>
  <c r="AL3781" i="5"/>
  <c r="AL3780" i="5"/>
  <c r="AL3779" i="5"/>
  <c r="AL3778" i="5"/>
  <c r="AL3767" i="5"/>
  <c r="AL3766" i="5"/>
  <c r="AL3765" i="5"/>
  <c r="AL3764" i="5"/>
  <c r="AL3763" i="5"/>
  <c r="AL3762" i="5"/>
  <c r="AL3761" i="5"/>
  <c r="AL3760" i="5"/>
  <c r="AL3759" i="5"/>
  <c r="AL3758" i="5"/>
  <c r="AL3757" i="5"/>
  <c r="AL3756" i="5"/>
  <c r="AL3745" i="5"/>
  <c r="AL3744" i="5"/>
  <c r="AL3742" i="5"/>
  <c r="AL3741" i="5"/>
  <c r="AL3740" i="5"/>
  <c r="AL3739" i="5"/>
  <c r="AL3738" i="5"/>
  <c r="AL3737" i="5"/>
  <c r="AL3736" i="5"/>
  <c r="AL3735" i="5"/>
  <c r="AL3734" i="5"/>
  <c r="AL3733" i="5"/>
  <c r="AL3732" i="5"/>
  <c r="AL3731" i="5"/>
  <c r="AL3719" i="5"/>
  <c r="AL3718" i="5"/>
  <c r="AL3717" i="5"/>
  <c r="AL3708" i="5"/>
  <c r="AL3707" i="5"/>
  <c r="AL3706" i="5"/>
  <c r="AL3695" i="5"/>
  <c r="AL3694" i="5"/>
  <c r="AL3693" i="5"/>
  <c r="AL3692" i="5"/>
  <c r="AL3691" i="5"/>
  <c r="AL3690" i="5"/>
  <c r="AL3689" i="5"/>
  <c r="AL3688" i="5"/>
  <c r="AL3687" i="5"/>
  <c r="AL3686" i="5"/>
  <c r="AL3685" i="5"/>
  <c r="AL3684" i="5"/>
  <c r="AL3683" i="5"/>
  <c r="AL3682" i="5"/>
  <c r="AL3681" i="5"/>
  <c r="AL3680" i="5"/>
  <c r="AL3679" i="5"/>
  <c r="AL3678" i="5"/>
  <c r="AL3677" i="5"/>
  <c r="AL3676" i="5"/>
  <c r="AL3667" i="5"/>
  <c r="AL3666" i="5"/>
  <c r="AL3665" i="5"/>
  <c r="AL3664" i="5"/>
  <c r="AL3663" i="5"/>
  <c r="AL3652" i="5"/>
  <c r="AL3651" i="5"/>
  <c r="AL3650" i="5"/>
  <c r="AL3649" i="5"/>
  <c r="AL3648" i="5"/>
  <c r="AL3647" i="5"/>
  <c r="AL3646" i="5"/>
  <c r="AL3635" i="5"/>
  <c r="AL3634" i="5"/>
  <c r="AL3620" i="5"/>
  <c r="AL3559" i="5"/>
  <c r="AL3558" i="5"/>
  <c r="AL3557" i="5"/>
  <c r="AL3556" i="5"/>
  <c r="AL3555" i="5"/>
  <c r="AL3554" i="5"/>
  <c r="AL3553" i="5"/>
  <c r="AL3517" i="5"/>
  <c r="AL3516" i="5"/>
  <c r="AL3515" i="5"/>
  <c r="AL3514" i="5"/>
  <c r="AL3513" i="5"/>
  <c r="AL3512" i="5"/>
  <c r="AL3511" i="5"/>
  <c r="AL3396" i="5"/>
  <c r="AL3395" i="5"/>
  <c r="AL3394" i="5"/>
  <c r="AL3393" i="5"/>
  <c r="AL3392" i="5"/>
  <c r="AL3391" i="5"/>
  <c r="AL3390" i="5"/>
  <c r="AL3294" i="5"/>
  <c r="AL3293" i="5"/>
  <c r="AL3292" i="5"/>
  <c r="AL3291" i="5"/>
  <c r="AL3290" i="5"/>
  <c r="AL3289" i="5"/>
  <c r="AL3288" i="5"/>
  <c r="AL3165" i="5"/>
  <c r="AL3164" i="5"/>
  <c r="AL3163" i="5"/>
  <c r="AL3162" i="5"/>
  <c r="AL3161" i="5"/>
  <c r="AL3160" i="5"/>
  <c r="AL3144" i="5"/>
  <c r="AL3143" i="5"/>
  <c r="AL3142" i="5"/>
  <c r="AL3141" i="5"/>
  <c r="AL3140" i="5"/>
  <c r="AP3128" i="5"/>
  <c r="AL3128" i="5"/>
  <c r="AP3127" i="5"/>
  <c r="AL3127" i="5"/>
  <c r="AP3126" i="5"/>
  <c r="AL3126" i="5"/>
  <c r="AP3125" i="5"/>
  <c r="AL3125" i="5"/>
  <c r="AP3124" i="5"/>
  <c r="AL3124" i="5"/>
  <c r="AL3112" i="5"/>
  <c r="AL3111" i="5"/>
  <c r="AL3110" i="5"/>
  <c r="AL3109" i="5"/>
  <c r="AL3108" i="5"/>
  <c r="AL3107" i="5"/>
  <c r="AL3094" i="5"/>
  <c r="AL3093" i="5"/>
  <c r="AL3092" i="5"/>
  <c r="AL3091" i="5"/>
  <c r="AL3090" i="5"/>
  <c r="AL3089" i="5"/>
  <c r="AL3088" i="5"/>
  <c r="AL3057" i="5"/>
  <c r="AL3056" i="5"/>
  <c r="AL3055" i="5"/>
  <c r="AL3054" i="5"/>
  <c r="AL3053" i="5"/>
  <c r="AT3024" i="5"/>
  <c r="AP3024" i="5"/>
  <c r="AL3024" i="5"/>
  <c r="AT3023" i="5"/>
  <c r="AP3023" i="5"/>
  <c r="AL3023" i="5"/>
  <c r="AT3022" i="5"/>
  <c r="AP3022" i="5"/>
  <c r="AL3022" i="5"/>
  <c r="AT3021" i="5"/>
  <c r="AP3021" i="5"/>
  <c r="AL3021" i="5"/>
  <c r="AT3020" i="5"/>
  <c r="AP3020" i="5"/>
  <c r="AL3020" i="5"/>
  <c r="AT3019" i="5"/>
  <c r="AP3019" i="5"/>
  <c r="AL3019" i="5"/>
  <c r="AT2991" i="5"/>
  <c r="AP2991" i="5"/>
  <c r="AT2990" i="5"/>
  <c r="AP2990" i="5"/>
  <c r="AT2989" i="5"/>
  <c r="AP2989" i="5"/>
  <c r="AT2988" i="5"/>
  <c r="AP2988" i="5"/>
  <c r="AT2987" i="5"/>
  <c r="AP2987" i="5"/>
  <c r="BN2974" i="5"/>
  <c r="BJ2974" i="5"/>
  <c r="BF2974" i="5"/>
  <c r="BB2974" i="5"/>
  <c r="AX2974" i="5"/>
  <c r="AT2974" i="5"/>
  <c r="AP2974" i="5"/>
  <c r="AL2974" i="5"/>
  <c r="BN2973" i="5"/>
  <c r="BJ2973" i="5"/>
  <c r="BF2973" i="5"/>
  <c r="BB2973" i="5"/>
  <c r="AX2973" i="5"/>
  <c r="AT2973" i="5"/>
  <c r="AP2973" i="5"/>
  <c r="AL2973" i="5"/>
  <c r="BN2972" i="5"/>
  <c r="BJ2972" i="5"/>
  <c r="BF2972" i="5"/>
  <c r="BB2972" i="5"/>
  <c r="AX2972" i="5"/>
  <c r="AT2972" i="5"/>
  <c r="AP2972" i="5"/>
  <c r="AL2972" i="5"/>
  <c r="BN2971" i="5"/>
  <c r="BJ2971" i="5"/>
  <c r="BF2971" i="5"/>
  <c r="BB2971" i="5"/>
  <c r="AX2971" i="5"/>
  <c r="AT2971" i="5"/>
  <c r="AP2971" i="5"/>
  <c r="AL2971" i="5"/>
  <c r="BN2970" i="5"/>
  <c r="BJ2970" i="5"/>
  <c r="BF2970" i="5"/>
  <c r="BB2970" i="5"/>
  <c r="AX2970" i="5"/>
  <c r="AT2970" i="5"/>
  <c r="AP2970" i="5"/>
  <c r="AL2970" i="5"/>
  <c r="BN2953" i="5"/>
  <c r="BJ2953" i="5"/>
  <c r="BF2953" i="5"/>
  <c r="BB2953" i="5"/>
  <c r="AX2953" i="5"/>
  <c r="AT2953" i="5"/>
  <c r="AP2953" i="5"/>
  <c r="AL2953" i="5"/>
  <c r="BN2952" i="5"/>
  <c r="BJ2952" i="5"/>
  <c r="BF2952" i="5"/>
  <c r="BB2952" i="5"/>
  <c r="AX2952" i="5"/>
  <c r="AT2952" i="5"/>
  <c r="AP2952" i="5"/>
  <c r="AL2952" i="5"/>
  <c r="BN2951" i="5"/>
  <c r="BJ2951" i="5"/>
  <c r="BF2951" i="5"/>
  <c r="BB2951" i="5"/>
  <c r="AX2951" i="5"/>
  <c r="AT2951" i="5"/>
  <c r="AP2951" i="5"/>
  <c r="AL2951" i="5"/>
  <c r="BN2950" i="5"/>
  <c r="BJ2950" i="5"/>
  <c r="BF2950" i="5"/>
  <c r="BB2950" i="5"/>
  <c r="AX2950" i="5"/>
  <c r="AT2950" i="5"/>
  <c r="AP2950" i="5"/>
  <c r="AL2950" i="5"/>
  <c r="BN2949" i="5"/>
  <c r="BJ2949" i="5"/>
  <c r="BF2949" i="5"/>
  <c r="BB2949" i="5"/>
  <c r="AX2949" i="5"/>
  <c r="AT2949" i="5"/>
  <c r="AP2949" i="5"/>
  <c r="AL2949" i="5"/>
  <c r="BN2948" i="5"/>
  <c r="BJ2948" i="5"/>
  <c r="BF2948" i="5"/>
  <c r="BB2948" i="5"/>
  <c r="AX2948" i="5"/>
  <c r="AT2948" i="5"/>
  <c r="AP2948" i="5"/>
  <c r="AL2948" i="5"/>
  <c r="BN2947" i="5"/>
  <c r="BJ2947" i="5"/>
  <c r="BF2947" i="5"/>
  <c r="BB2947" i="5"/>
  <c r="AX2947" i="5"/>
  <c r="AT2947" i="5"/>
  <c r="AP2947" i="5"/>
  <c r="AL2947" i="5"/>
  <c r="BN2946" i="5"/>
  <c r="BJ2946" i="5"/>
  <c r="BF2946" i="5"/>
  <c r="BB2946" i="5"/>
  <c r="AX2946" i="5"/>
  <c r="AT2946" i="5"/>
  <c r="AP2946" i="5"/>
  <c r="AL2946" i="5"/>
  <c r="BN2945" i="5"/>
  <c r="BJ2945" i="5"/>
  <c r="BF2945" i="5"/>
  <c r="BB2945" i="5"/>
  <c r="AX2945" i="5"/>
  <c r="AT2945" i="5"/>
  <c r="AP2945" i="5"/>
  <c r="AL2945" i="5"/>
  <c r="BN2944" i="5"/>
  <c r="BJ2944" i="5"/>
  <c r="BF2944" i="5"/>
  <c r="BB2944" i="5"/>
  <c r="AX2944" i="5"/>
  <c r="AT2944" i="5"/>
  <c r="AP2944" i="5"/>
  <c r="AL2944" i="5"/>
  <c r="BN2943" i="5"/>
  <c r="BJ2943" i="5"/>
  <c r="BF2943" i="5"/>
  <c r="BB2943" i="5"/>
  <c r="AX2943" i="5"/>
  <c r="AT2943" i="5"/>
  <c r="AP2943" i="5"/>
  <c r="AL2943" i="5"/>
  <c r="BN2942" i="5"/>
  <c r="BJ2942" i="5"/>
  <c r="BF2942" i="5"/>
  <c r="BB2942" i="5"/>
  <c r="AX2942" i="5"/>
  <c r="AT2942" i="5"/>
  <c r="AP2942" i="5"/>
  <c r="AL2942" i="5"/>
  <c r="BN2941" i="5"/>
  <c r="BJ2941" i="5"/>
  <c r="BF2941" i="5"/>
  <c r="BB2941" i="5"/>
  <c r="AX2941" i="5"/>
  <c r="AT2941" i="5"/>
  <c r="AP2941" i="5"/>
  <c r="AL2941" i="5"/>
  <c r="BN2940" i="5"/>
  <c r="BJ2940" i="5"/>
  <c r="BF2940" i="5"/>
  <c r="BB2940" i="5"/>
  <c r="AX2940" i="5"/>
  <c r="AT2940" i="5"/>
  <c r="AP2940" i="5"/>
  <c r="AL2940" i="5"/>
  <c r="BN2939" i="5"/>
  <c r="BJ2939" i="5"/>
  <c r="BF2939" i="5"/>
  <c r="BB2939" i="5"/>
  <c r="AX2939" i="5"/>
  <c r="AT2939" i="5"/>
  <c r="AP2939" i="5"/>
  <c r="AL2939" i="5"/>
  <c r="BN2938" i="5"/>
  <c r="BJ2938" i="5"/>
  <c r="BF2938" i="5"/>
  <c r="BB2938" i="5"/>
  <c r="AX2938" i="5"/>
  <c r="AT2938" i="5"/>
  <c r="AP2938" i="5"/>
  <c r="AL2938" i="5"/>
  <c r="BN2937" i="5"/>
  <c r="BJ2937" i="5"/>
  <c r="BF2937" i="5"/>
  <c r="BB2937" i="5"/>
  <c r="AX2937" i="5"/>
  <c r="AT2937" i="5"/>
  <c r="AP2937" i="5"/>
  <c r="AL2937" i="5"/>
  <c r="BN2936" i="5"/>
  <c r="BJ2936" i="5"/>
  <c r="BF2936" i="5"/>
  <c r="BB2936" i="5"/>
  <c r="AX2936" i="5"/>
  <c r="AT2936" i="5"/>
  <c r="AP2936" i="5"/>
  <c r="AL2936" i="5"/>
  <c r="BN2935" i="5"/>
  <c r="BJ2935" i="5"/>
  <c r="BF2935" i="5"/>
  <c r="BB2935" i="5"/>
  <c r="AX2935" i="5"/>
  <c r="AT2935" i="5"/>
  <c r="AP2935" i="5"/>
  <c r="AL2935" i="5"/>
  <c r="BN2934" i="5"/>
  <c r="BJ2934" i="5"/>
  <c r="BF2934" i="5"/>
  <c r="BB2934" i="5"/>
  <c r="AX2934" i="5"/>
  <c r="AT2934" i="5"/>
  <c r="AP2934" i="5"/>
  <c r="AL2934" i="5"/>
  <c r="BN2933" i="5"/>
  <c r="BJ2933" i="5"/>
  <c r="BF2933" i="5"/>
  <c r="BB2933" i="5"/>
  <c r="AX2933" i="5"/>
  <c r="AT2933" i="5"/>
  <c r="AP2933" i="5"/>
  <c r="AL2933" i="5"/>
  <c r="BN2932" i="5"/>
  <c r="BJ2932" i="5"/>
  <c r="BF2932" i="5"/>
  <c r="BB2932" i="5"/>
  <c r="AX2932" i="5"/>
  <c r="AT2932" i="5"/>
  <c r="AP2932" i="5"/>
  <c r="AL2932" i="5"/>
  <c r="BN2931" i="5"/>
  <c r="BJ2931" i="5"/>
  <c r="BF2931" i="5"/>
  <c r="BB2931" i="5"/>
  <c r="AX2931" i="5"/>
  <c r="AT2931" i="5"/>
  <c r="AP2931" i="5"/>
  <c r="AL2931" i="5"/>
  <c r="BN2930" i="5"/>
  <c r="BJ2930" i="5"/>
  <c r="BF2930" i="5"/>
  <c r="BB2930" i="5"/>
  <c r="AX2930" i="5"/>
  <c r="AT2930" i="5"/>
  <c r="AP2930" i="5"/>
  <c r="AL2930" i="5"/>
  <c r="BN2929" i="5"/>
  <c r="BJ2929" i="5"/>
  <c r="BF2929" i="5"/>
  <c r="BB2929" i="5"/>
  <c r="AX2929" i="5"/>
  <c r="AT2929" i="5"/>
  <c r="AP2929" i="5"/>
  <c r="AL2929" i="5"/>
  <c r="BN2928" i="5"/>
  <c r="BJ2928" i="5"/>
  <c r="BF2928" i="5"/>
  <c r="BB2928" i="5"/>
  <c r="AX2928" i="5"/>
  <c r="AT2928" i="5"/>
  <c r="AP2928" i="5"/>
  <c r="AL2928" i="5"/>
  <c r="BN2927" i="5"/>
  <c r="BJ2927" i="5"/>
  <c r="BF2927" i="5"/>
  <c r="BB2927" i="5"/>
  <c r="AX2927" i="5"/>
  <c r="AT2927" i="5"/>
  <c r="AP2927" i="5"/>
  <c r="AL2927" i="5"/>
  <c r="BN2926" i="5"/>
  <c r="BJ2926" i="5"/>
  <c r="BF2926" i="5"/>
  <c r="BB2926" i="5"/>
  <c r="AX2926" i="5"/>
  <c r="AT2926" i="5"/>
  <c r="AP2926" i="5"/>
  <c r="AL2926" i="5"/>
  <c r="BN2925" i="5"/>
  <c r="BJ2925" i="5"/>
  <c r="BF2925" i="5"/>
  <c r="BB2925" i="5"/>
  <c r="AX2925" i="5"/>
  <c r="AT2925" i="5"/>
  <c r="AP2925" i="5"/>
  <c r="AL2925" i="5"/>
  <c r="BN2924" i="5"/>
  <c r="BJ2924" i="5"/>
  <c r="BF2924" i="5"/>
  <c r="BB2924" i="5"/>
  <c r="AX2924" i="5"/>
  <c r="AT2924" i="5"/>
  <c r="AP2924" i="5"/>
  <c r="AL2924" i="5"/>
  <c r="BN2923" i="5"/>
  <c r="BJ2923" i="5"/>
  <c r="BF2923" i="5"/>
  <c r="BB2923" i="5"/>
  <c r="AX2923" i="5"/>
  <c r="AT2923" i="5"/>
  <c r="AP2923" i="5"/>
  <c r="AL2923" i="5"/>
  <c r="BN2922" i="5"/>
  <c r="BJ2922" i="5"/>
  <c r="BF2922" i="5"/>
  <c r="BB2922" i="5"/>
  <c r="AX2922" i="5"/>
  <c r="AT2922" i="5"/>
  <c r="AP2922" i="5"/>
  <c r="AL2922" i="5"/>
  <c r="BN2921" i="5"/>
  <c r="BJ2921" i="5"/>
  <c r="BF2921" i="5"/>
  <c r="BB2921" i="5"/>
  <c r="AX2921" i="5"/>
  <c r="AT2921" i="5"/>
  <c r="AP2921" i="5"/>
  <c r="AL2921" i="5"/>
  <c r="BN2920" i="5"/>
  <c r="BJ2920" i="5"/>
  <c r="BF2920" i="5"/>
  <c r="BB2920" i="5"/>
  <c r="AX2920" i="5"/>
  <c r="AT2920" i="5"/>
  <c r="AP2920" i="5"/>
  <c r="AL2920" i="5"/>
  <c r="BN2919" i="5"/>
  <c r="BJ2919" i="5"/>
  <c r="BF2919" i="5"/>
  <c r="BB2919" i="5"/>
  <c r="AX2919" i="5"/>
  <c r="AT2919" i="5"/>
  <c r="AP2919" i="5"/>
  <c r="AL2919" i="5"/>
  <c r="BN2918" i="5"/>
  <c r="BJ2918" i="5"/>
  <c r="BF2918" i="5"/>
  <c r="BB2918" i="5"/>
  <c r="AX2918" i="5"/>
  <c r="AT2918" i="5"/>
  <c r="AP2918" i="5"/>
  <c r="AL2918" i="5"/>
  <c r="BN2917" i="5"/>
  <c r="BJ2917" i="5"/>
  <c r="BF2917" i="5"/>
  <c r="BB2917" i="5"/>
  <c r="AX2917" i="5"/>
  <c r="AT2917" i="5"/>
  <c r="AP2917" i="5"/>
  <c r="AL2917" i="5"/>
  <c r="BN2916" i="5"/>
  <c r="BJ2916" i="5"/>
  <c r="BF2916" i="5"/>
  <c r="BB2916" i="5"/>
  <c r="AX2916" i="5"/>
  <c r="AT2916" i="5"/>
  <c r="AP2916" i="5"/>
  <c r="AL2916" i="5"/>
  <c r="BN2915" i="5"/>
  <c r="BJ2915" i="5"/>
  <c r="BF2915" i="5"/>
  <c r="BB2915" i="5"/>
  <c r="AX2915" i="5"/>
  <c r="AT2915" i="5"/>
  <c r="AP2915" i="5"/>
  <c r="AL2915" i="5"/>
  <c r="BN2914" i="5"/>
  <c r="BJ2914" i="5"/>
  <c r="BF2914" i="5"/>
  <c r="BB2914" i="5"/>
  <c r="AX2914" i="5"/>
  <c r="AT2914" i="5"/>
  <c r="AP2914" i="5"/>
  <c r="AL2914" i="5"/>
  <c r="BN2913" i="5"/>
  <c r="BJ2913" i="5"/>
  <c r="BF2913" i="5"/>
  <c r="BB2913" i="5"/>
  <c r="AX2913" i="5"/>
  <c r="AT2913" i="5"/>
  <c r="AP2913" i="5"/>
  <c r="AL2913" i="5"/>
  <c r="BN2912" i="5"/>
  <c r="BJ2912" i="5"/>
  <c r="BF2912" i="5"/>
  <c r="BB2912" i="5"/>
  <c r="AX2912" i="5"/>
  <c r="AT2912" i="5"/>
  <c r="AP2912" i="5"/>
  <c r="AL2912" i="5"/>
  <c r="BN2911" i="5"/>
  <c r="BJ2911" i="5"/>
  <c r="BF2911" i="5"/>
  <c r="BB2911" i="5"/>
  <c r="AX2911" i="5"/>
  <c r="AT2911" i="5"/>
  <c r="AP2911" i="5"/>
  <c r="AL2911" i="5"/>
  <c r="BN2910" i="5"/>
  <c r="BJ2910" i="5"/>
  <c r="BF2910" i="5"/>
  <c r="BB2910" i="5"/>
  <c r="AX2910" i="5"/>
  <c r="AT2910" i="5"/>
  <c r="AP2910" i="5"/>
  <c r="AL2910" i="5"/>
  <c r="BN2909" i="5"/>
  <c r="BJ2909" i="5"/>
  <c r="BF2909" i="5"/>
  <c r="BB2909" i="5"/>
  <c r="AX2909" i="5"/>
  <c r="AT2909" i="5"/>
  <c r="AP2909" i="5"/>
  <c r="AL2909" i="5"/>
  <c r="BN2908" i="5"/>
  <c r="BJ2908" i="5"/>
  <c r="BF2908" i="5"/>
  <c r="BB2908" i="5"/>
  <c r="AX2908" i="5"/>
  <c r="AT2908" i="5"/>
  <c r="AP2908" i="5"/>
  <c r="AL2908" i="5"/>
  <c r="BN2907" i="5"/>
  <c r="BJ2907" i="5"/>
  <c r="BF2907" i="5"/>
  <c r="BB2907" i="5"/>
  <c r="AX2907" i="5"/>
  <c r="AT2907" i="5"/>
  <c r="AP2907" i="5"/>
  <c r="AL2907" i="5"/>
  <c r="BN2906" i="5"/>
  <c r="BJ2906" i="5"/>
  <c r="BF2906" i="5"/>
  <c r="BB2906" i="5"/>
  <c r="AX2906" i="5"/>
  <c r="AT2906" i="5"/>
  <c r="AP2906" i="5"/>
  <c r="AL2906" i="5"/>
  <c r="BN2905" i="5"/>
  <c r="BJ2905" i="5"/>
  <c r="BF2905" i="5"/>
  <c r="BB2905" i="5"/>
  <c r="AX2905" i="5"/>
  <c r="AT2905" i="5"/>
  <c r="AP2905" i="5"/>
  <c r="AL2905" i="5"/>
  <c r="BN2904" i="5"/>
  <c r="BJ2904" i="5"/>
  <c r="BF2904" i="5"/>
  <c r="BB2904" i="5"/>
  <c r="AX2904" i="5"/>
  <c r="AT2904" i="5"/>
  <c r="AP2904" i="5"/>
  <c r="AL2904" i="5"/>
  <c r="BN2903" i="5"/>
  <c r="BJ2903" i="5"/>
  <c r="BF2903" i="5"/>
  <c r="BB2903" i="5"/>
  <c r="AX2903" i="5"/>
  <c r="AT2903" i="5"/>
  <c r="AP2903" i="5"/>
  <c r="AL2903" i="5"/>
  <c r="BN2902" i="5"/>
  <c r="BJ2902" i="5"/>
  <c r="BF2902" i="5"/>
  <c r="BB2902" i="5"/>
  <c r="AX2902" i="5"/>
  <c r="AT2902" i="5"/>
  <c r="AP2902" i="5"/>
  <c r="AL2902" i="5"/>
  <c r="BN2901" i="5"/>
  <c r="BJ2901" i="5"/>
  <c r="BF2901" i="5"/>
  <c r="BB2901" i="5"/>
  <c r="AX2901" i="5"/>
  <c r="AT2901" i="5"/>
  <c r="AP2901" i="5"/>
  <c r="AL2901" i="5"/>
  <c r="BN2900" i="5"/>
  <c r="BJ2900" i="5"/>
  <c r="BF2900" i="5"/>
  <c r="BB2900" i="5"/>
  <c r="AX2900" i="5"/>
  <c r="AT2900" i="5"/>
  <c r="AP2900" i="5"/>
  <c r="AL2900" i="5"/>
  <c r="BN2899" i="5"/>
  <c r="BJ2899" i="5"/>
  <c r="BF2899" i="5"/>
  <c r="BB2899" i="5"/>
  <c r="AX2899" i="5"/>
  <c r="AT2899" i="5"/>
  <c r="AP2899" i="5"/>
  <c r="AL2899" i="5"/>
  <c r="BN2898" i="5"/>
  <c r="BJ2898" i="5"/>
  <c r="BF2898" i="5"/>
  <c r="BB2898" i="5"/>
  <c r="AX2898" i="5"/>
  <c r="AT2898" i="5"/>
  <c r="AP2898" i="5"/>
  <c r="AL2898" i="5"/>
  <c r="BN2897" i="5"/>
  <c r="BJ2897" i="5"/>
  <c r="BF2897" i="5"/>
  <c r="BB2897" i="5"/>
  <c r="AX2897" i="5"/>
  <c r="AT2897" i="5"/>
  <c r="AP2897" i="5"/>
  <c r="AL2897" i="5"/>
  <c r="BN2896" i="5"/>
  <c r="BJ2896" i="5"/>
  <c r="BF2896" i="5"/>
  <c r="BB2896" i="5"/>
  <c r="AX2896" i="5"/>
  <c r="AT2896" i="5"/>
  <c r="AP2896" i="5"/>
  <c r="AL2896" i="5"/>
  <c r="BN2895" i="5"/>
  <c r="BJ2895" i="5"/>
  <c r="BF2895" i="5"/>
  <c r="BB2895" i="5"/>
  <c r="AX2895" i="5"/>
  <c r="AT2895" i="5"/>
  <c r="AP2895" i="5"/>
  <c r="AL2895" i="5"/>
  <c r="BN2894" i="5"/>
  <c r="BJ2894" i="5"/>
  <c r="BF2894" i="5"/>
  <c r="BB2894" i="5"/>
  <c r="AX2894" i="5"/>
  <c r="AT2894" i="5"/>
  <c r="AP2894" i="5"/>
  <c r="AL2894" i="5"/>
  <c r="BN2893" i="5"/>
  <c r="BJ2893" i="5"/>
  <c r="BF2893" i="5"/>
  <c r="BB2893" i="5"/>
  <c r="AX2893" i="5"/>
  <c r="AT2893" i="5"/>
  <c r="AP2893" i="5"/>
  <c r="AL2893" i="5"/>
  <c r="BN2892" i="5"/>
  <c r="BJ2892" i="5"/>
  <c r="BF2892" i="5"/>
  <c r="BB2892" i="5"/>
  <c r="AX2892" i="5"/>
  <c r="AT2892" i="5"/>
  <c r="AP2892" i="5"/>
  <c r="AL2892" i="5"/>
  <c r="BN2891" i="5"/>
  <c r="BJ2891" i="5"/>
  <c r="BF2891" i="5"/>
  <c r="BB2891" i="5"/>
  <c r="AX2891" i="5"/>
  <c r="AT2891" i="5"/>
  <c r="AP2891" i="5"/>
  <c r="AL2891" i="5"/>
  <c r="BN2890" i="5"/>
  <c r="BJ2890" i="5"/>
  <c r="BF2890" i="5"/>
  <c r="BB2890" i="5"/>
  <c r="AX2890" i="5"/>
  <c r="AT2890" i="5"/>
  <c r="AP2890" i="5"/>
  <c r="AL2890" i="5"/>
  <c r="BN2889" i="5"/>
  <c r="BJ2889" i="5"/>
  <c r="BF2889" i="5"/>
  <c r="BB2889" i="5"/>
  <c r="AX2889" i="5"/>
  <c r="AT2889" i="5"/>
  <c r="AP2889" i="5"/>
  <c r="AL2889" i="5"/>
  <c r="BN2888" i="5"/>
  <c r="BJ2888" i="5"/>
  <c r="BF2888" i="5"/>
  <c r="BB2888" i="5"/>
  <c r="AX2888" i="5"/>
  <c r="AT2888" i="5"/>
  <c r="AP2888" i="5"/>
  <c r="AL2888" i="5"/>
  <c r="BN2887" i="5"/>
  <c r="BJ2887" i="5"/>
  <c r="BF2887" i="5"/>
  <c r="BB2887" i="5"/>
  <c r="AX2887" i="5"/>
  <c r="AT2887" i="5"/>
  <c r="AP2887" i="5"/>
  <c r="AL2887" i="5"/>
  <c r="BN2886" i="5"/>
  <c r="BJ2886" i="5"/>
  <c r="BF2886" i="5"/>
  <c r="BB2886" i="5"/>
  <c r="AX2886" i="5"/>
  <c r="AT2886" i="5"/>
  <c r="AP2886" i="5"/>
  <c r="AL2886" i="5"/>
  <c r="BN2885" i="5"/>
  <c r="BJ2885" i="5"/>
  <c r="BF2885" i="5"/>
  <c r="BB2885" i="5"/>
  <c r="AX2885" i="5"/>
  <c r="AT2885" i="5"/>
  <c r="AP2885" i="5"/>
  <c r="AL2885" i="5"/>
  <c r="BN2884" i="5"/>
  <c r="BJ2884" i="5"/>
  <c r="BF2884" i="5"/>
  <c r="BB2884" i="5"/>
  <c r="AX2884" i="5"/>
  <c r="AT2884" i="5"/>
  <c r="AP2884" i="5"/>
  <c r="AL2884" i="5"/>
  <c r="BN2883" i="5"/>
  <c r="BJ2883" i="5"/>
  <c r="BF2883" i="5"/>
  <c r="BB2883" i="5"/>
  <c r="AX2883" i="5"/>
  <c r="AT2883" i="5"/>
  <c r="AP2883" i="5"/>
  <c r="AL2883" i="5"/>
  <c r="BN2882" i="5"/>
  <c r="BJ2882" i="5"/>
  <c r="BF2882" i="5"/>
  <c r="BB2882" i="5"/>
  <c r="AX2882" i="5"/>
  <c r="AT2882" i="5"/>
  <c r="AP2882" i="5"/>
  <c r="AL2882" i="5"/>
  <c r="BN2881" i="5"/>
  <c r="BJ2881" i="5"/>
  <c r="BF2881" i="5"/>
  <c r="BB2881" i="5"/>
  <c r="AX2881" i="5"/>
  <c r="AT2881" i="5"/>
  <c r="AP2881" i="5"/>
  <c r="AL2881" i="5"/>
  <c r="BN2880" i="5"/>
  <c r="BJ2880" i="5"/>
  <c r="BF2880" i="5"/>
  <c r="BB2880" i="5"/>
  <c r="AX2880" i="5"/>
  <c r="AT2880" i="5"/>
  <c r="AP2880" i="5"/>
  <c r="AL2880" i="5"/>
  <c r="BN2879" i="5"/>
  <c r="BJ2879" i="5"/>
  <c r="BF2879" i="5"/>
  <c r="BB2879" i="5"/>
  <c r="AX2879" i="5"/>
  <c r="AT2879" i="5"/>
  <c r="AP2879" i="5"/>
  <c r="AL2879" i="5"/>
  <c r="BN2878" i="5"/>
  <c r="BJ2878" i="5"/>
  <c r="BF2878" i="5"/>
  <c r="BB2878" i="5"/>
  <c r="AX2878" i="5"/>
  <c r="AT2878" i="5"/>
  <c r="AP2878" i="5"/>
  <c r="AL2878" i="5"/>
  <c r="BN2877" i="5"/>
  <c r="BJ2877" i="5"/>
  <c r="BF2877" i="5"/>
  <c r="BB2877" i="5"/>
  <c r="AX2877" i="5"/>
  <c r="AT2877" i="5"/>
  <c r="AP2877" i="5"/>
  <c r="AL2877" i="5"/>
  <c r="BN2876" i="5"/>
  <c r="BJ2876" i="5"/>
  <c r="BF2876" i="5"/>
  <c r="BB2876" i="5"/>
  <c r="AX2876" i="5"/>
  <c r="AT2876" i="5"/>
  <c r="AP2876" i="5"/>
  <c r="AL2876" i="5"/>
  <c r="BN2875" i="5"/>
  <c r="BJ2875" i="5"/>
  <c r="BF2875" i="5"/>
  <c r="BB2875" i="5"/>
  <c r="AX2875" i="5"/>
  <c r="AT2875" i="5"/>
  <c r="AP2875" i="5"/>
  <c r="AL2875" i="5"/>
  <c r="BN2874" i="5"/>
  <c r="BJ2874" i="5"/>
  <c r="BF2874" i="5"/>
  <c r="BB2874" i="5"/>
  <c r="AX2874" i="5"/>
  <c r="AT2874" i="5"/>
  <c r="AP2874" i="5"/>
  <c r="AL2874" i="5"/>
  <c r="BN2873" i="5"/>
  <c r="BJ2873" i="5"/>
  <c r="BF2873" i="5"/>
  <c r="BB2873" i="5"/>
  <c r="AX2873" i="5"/>
  <c r="AT2873" i="5"/>
  <c r="AP2873" i="5"/>
  <c r="AL2873" i="5"/>
  <c r="BN2872" i="5"/>
  <c r="BJ2872" i="5"/>
  <c r="BF2872" i="5"/>
  <c r="BB2872" i="5"/>
  <c r="AX2872" i="5"/>
  <c r="AT2872" i="5"/>
  <c r="AP2872" i="5"/>
  <c r="AL2872" i="5"/>
  <c r="BN2871" i="5"/>
  <c r="BJ2871" i="5"/>
  <c r="BF2871" i="5"/>
  <c r="BB2871" i="5"/>
  <c r="AX2871" i="5"/>
  <c r="AT2871" i="5"/>
  <c r="AP2871" i="5"/>
  <c r="AL2871" i="5"/>
  <c r="BN2870" i="5"/>
  <c r="BJ2870" i="5"/>
  <c r="BF2870" i="5"/>
  <c r="BB2870" i="5"/>
  <c r="AX2870" i="5"/>
  <c r="AT2870" i="5"/>
  <c r="AP2870" i="5"/>
  <c r="AL2870" i="5"/>
  <c r="BN2869" i="5"/>
  <c r="BJ2869" i="5"/>
  <c r="BF2869" i="5"/>
  <c r="BB2869" i="5"/>
  <c r="AX2869" i="5"/>
  <c r="AT2869" i="5"/>
  <c r="AP2869" i="5"/>
  <c r="AL2869" i="5"/>
  <c r="BN2868" i="5"/>
  <c r="BJ2868" i="5"/>
  <c r="BF2868" i="5"/>
  <c r="BB2868" i="5"/>
  <c r="AX2868" i="5"/>
  <c r="AT2868" i="5"/>
  <c r="AP2868" i="5"/>
  <c r="AL2868" i="5"/>
  <c r="BN2867" i="5"/>
  <c r="BJ2867" i="5"/>
  <c r="BF2867" i="5"/>
  <c r="BB2867" i="5"/>
  <c r="AX2867" i="5"/>
  <c r="AT2867" i="5"/>
  <c r="AP2867" i="5"/>
  <c r="AL2867" i="5"/>
  <c r="BN2866" i="5"/>
  <c r="BJ2866" i="5"/>
  <c r="BF2866" i="5"/>
  <c r="BB2866" i="5"/>
  <c r="AX2866" i="5"/>
  <c r="AT2866" i="5"/>
  <c r="AP2866" i="5"/>
  <c r="AL2866" i="5"/>
  <c r="BN2865" i="5"/>
  <c r="BJ2865" i="5"/>
  <c r="BF2865" i="5"/>
  <c r="BB2865" i="5"/>
  <c r="AX2865" i="5"/>
  <c r="AT2865" i="5"/>
  <c r="AP2865" i="5"/>
  <c r="AL2865" i="5"/>
  <c r="BN2864" i="5"/>
  <c r="BJ2864" i="5"/>
  <c r="BF2864" i="5"/>
  <c r="BB2864" i="5"/>
  <c r="AX2864" i="5"/>
  <c r="AT2864" i="5"/>
  <c r="AP2864" i="5"/>
  <c r="AL2864" i="5"/>
  <c r="BN2863" i="5"/>
  <c r="BJ2863" i="5"/>
  <c r="BF2863" i="5"/>
  <c r="BB2863" i="5"/>
  <c r="AX2863" i="5"/>
  <c r="AT2863" i="5"/>
  <c r="AP2863" i="5"/>
  <c r="AL2863" i="5"/>
  <c r="BN2862" i="5"/>
  <c r="BJ2862" i="5"/>
  <c r="BF2862" i="5"/>
  <c r="BB2862" i="5"/>
  <c r="AX2862" i="5"/>
  <c r="AT2862" i="5"/>
  <c r="AP2862" i="5"/>
  <c r="AL2862" i="5"/>
  <c r="BN2861" i="5"/>
  <c r="BJ2861" i="5"/>
  <c r="BF2861" i="5"/>
  <c r="BB2861" i="5"/>
  <c r="AX2861" i="5"/>
  <c r="AT2861" i="5"/>
  <c r="AP2861" i="5"/>
  <c r="AL2861" i="5"/>
  <c r="BN2860" i="5"/>
  <c r="BJ2860" i="5"/>
  <c r="BF2860" i="5"/>
  <c r="BB2860" i="5"/>
  <c r="AX2860" i="5"/>
  <c r="AT2860" i="5"/>
  <c r="AP2860" i="5"/>
  <c r="AL2860" i="5"/>
  <c r="BN2859" i="5"/>
  <c r="BJ2859" i="5"/>
  <c r="BF2859" i="5"/>
  <c r="BB2859" i="5"/>
  <c r="AX2859" i="5"/>
  <c r="AT2859" i="5"/>
  <c r="AP2859" i="5"/>
  <c r="AL2859" i="5"/>
  <c r="BN2858" i="5"/>
  <c r="BJ2858" i="5"/>
  <c r="BF2858" i="5"/>
  <c r="BB2858" i="5"/>
  <c r="AX2858" i="5"/>
  <c r="AT2858" i="5"/>
  <c r="AP2858" i="5"/>
  <c r="AL2858" i="5"/>
  <c r="BN2857" i="5"/>
  <c r="BJ2857" i="5"/>
  <c r="BF2857" i="5"/>
  <c r="BB2857" i="5"/>
  <c r="AX2857" i="5"/>
  <c r="AT2857" i="5"/>
  <c r="AP2857" i="5"/>
  <c r="AL2857" i="5"/>
  <c r="BN2856" i="5"/>
  <c r="BJ2856" i="5"/>
  <c r="BF2856" i="5"/>
  <c r="BB2856" i="5"/>
  <c r="AX2856" i="5"/>
  <c r="AT2856" i="5"/>
  <c r="AP2856" i="5"/>
  <c r="AL2856" i="5"/>
  <c r="BN2855" i="5"/>
  <c r="BJ2855" i="5"/>
  <c r="BF2855" i="5"/>
  <c r="BB2855" i="5"/>
  <c r="AX2855" i="5"/>
  <c r="AT2855" i="5"/>
  <c r="AP2855" i="5"/>
  <c r="AL2855" i="5"/>
  <c r="BN2854" i="5"/>
  <c r="BJ2854" i="5"/>
  <c r="BF2854" i="5"/>
  <c r="BB2854" i="5"/>
  <c r="AX2854" i="5"/>
  <c r="AT2854" i="5"/>
  <c r="AP2854" i="5"/>
  <c r="AL2854" i="5"/>
  <c r="BN2853" i="5"/>
  <c r="BJ2853" i="5"/>
  <c r="BF2853" i="5"/>
  <c r="BB2853" i="5"/>
  <c r="AX2853" i="5"/>
  <c r="AT2853" i="5"/>
  <c r="AP2853" i="5"/>
  <c r="AL2853" i="5"/>
  <c r="BN2852" i="5"/>
  <c r="BJ2852" i="5"/>
  <c r="BF2852" i="5"/>
  <c r="BB2852" i="5"/>
  <c r="AX2852" i="5"/>
  <c r="AT2852" i="5"/>
  <c r="AP2852" i="5"/>
  <c r="AL2852" i="5"/>
  <c r="BN2851" i="5"/>
  <c r="BJ2851" i="5"/>
  <c r="BF2851" i="5"/>
  <c r="BB2851" i="5"/>
  <c r="AX2851" i="5"/>
  <c r="AT2851" i="5"/>
  <c r="AP2851" i="5"/>
  <c r="AL2851" i="5"/>
  <c r="BN2850" i="5"/>
  <c r="BJ2850" i="5"/>
  <c r="BF2850" i="5"/>
  <c r="BB2850" i="5"/>
  <c r="AX2850" i="5"/>
  <c r="AT2850" i="5"/>
  <c r="AP2850" i="5"/>
  <c r="AL2850" i="5"/>
  <c r="BN2849" i="5"/>
  <c r="BJ2849" i="5"/>
  <c r="BF2849" i="5"/>
  <c r="BB2849" i="5"/>
  <c r="AX2849" i="5"/>
  <c r="AT2849" i="5"/>
  <c r="AP2849" i="5"/>
  <c r="AL2849" i="5"/>
  <c r="BN2848" i="5"/>
  <c r="BJ2848" i="5"/>
  <c r="BF2848" i="5"/>
  <c r="BB2848" i="5"/>
  <c r="AX2848" i="5"/>
  <c r="AT2848" i="5"/>
  <c r="AP2848" i="5"/>
  <c r="AL2848" i="5"/>
  <c r="BN2847" i="5"/>
  <c r="BJ2847" i="5"/>
  <c r="BF2847" i="5"/>
  <c r="BB2847" i="5"/>
  <c r="AX2847" i="5"/>
  <c r="AT2847" i="5"/>
  <c r="AP2847" i="5"/>
  <c r="AL2847" i="5"/>
  <c r="BN2846" i="5"/>
  <c r="BJ2846" i="5"/>
  <c r="BF2846" i="5"/>
  <c r="BB2846" i="5"/>
  <c r="AX2846" i="5"/>
  <c r="AT2846" i="5"/>
  <c r="AP2846" i="5"/>
  <c r="AL2846" i="5"/>
  <c r="BN2845" i="5"/>
  <c r="BJ2845" i="5"/>
  <c r="BF2845" i="5"/>
  <c r="BB2845" i="5"/>
  <c r="AX2845" i="5"/>
  <c r="AT2845" i="5"/>
  <c r="AP2845" i="5"/>
  <c r="AL2845" i="5"/>
  <c r="BN2844" i="5"/>
  <c r="BJ2844" i="5"/>
  <c r="BF2844" i="5"/>
  <c r="BB2844" i="5"/>
  <c r="AX2844" i="5"/>
  <c r="AT2844" i="5"/>
  <c r="AP2844" i="5"/>
  <c r="AL2844" i="5"/>
  <c r="BN2843" i="5"/>
  <c r="BJ2843" i="5"/>
  <c r="BF2843" i="5"/>
  <c r="BB2843" i="5"/>
  <c r="AX2843" i="5"/>
  <c r="AT2843" i="5"/>
  <c r="AP2843" i="5"/>
  <c r="AL2843" i="5"/>
  <c r="BN2842" i="5"/>
  <c r="BJ2842" i="5"/>
  <c r="BF2842" i="5"/>
  <c r="BB2842" i="5"/>
  <c r="AX2842" i="5"/>
  <c r="AT2842" i="5"/>
  <c r="AP2842" i="5"/>
  <c r="AL2842" i="5"/>
  <c r="BN2841" i="5"/>
  <c r="BJ2841" i="5"/>
  <c r="BF2841" i="5"/>
  <c r="BB2841" i="5"/>
  <c r="AX2841" i="5"/>
  <c r="AT2841" i="5"/>
  <c r="AP2841" i="5"/>
  <c r="AL2841" i="5"/>
  <c r="BN2840" i="5"/>
  <c r="BJ2840" i="5"/>
  <c r="BF2840" i="5"/>
  <c r="BB2840" i="5"/>
  <c r="AX2840" i="5"/>
  <c r="AT2840" i="5"/>
  <c r="AP2840" i="5"/>
  <c r="AL2840" i="5"/>
  <c r="BN2839" i="5"/>
  <c r="BJ2839" i="5"/>
  <c r="BF2839" i="5"/>
  <c r="BB2839" i="5"/>
  <c r="AX2839" i="5"/>
  <c r="AT2839" i="5"/>
  <c r="AP2839" i="5"/>
  <c r="AL2839" i="5"/>
  <c r="BN2838" i="5"/>
  <c r="BJ2838" i="5"/>
  <c r="BF2838" i="5"/>
  <c r="BB2838" i="5"/>
  <c r="AX2838" i="5"/>
  <c r="AT2838" i="5"/>
  <c r="AP2838" i="5"/>
  <c r="AL2838" i="5"/>
  <c r="BN2837" i="5"/>
  <c r="BJ2837" i="5"/>
  <c r="BF2837" i="5"/>
  <c r="BB2837" i="5"/>
  <c r="AX2837" i="5"/>
  <c r="AT2837" i="5"/>
  <c r="AP2837" i="5"/>
  <c r="AL2837" i="5"/>
  <c r="BN2836" i="5"/>
  <c r="BJ2836" i="5"/>
  <c r="BF2836" i="5"/>
  <c r="BB2836" i="5"/>
  <c r="AX2836" i="5"/>
  <c r="AT2836" i="5"/>
  <c r="AP2836" i="5"/>
  <c r="AL2836" i="5"/>
  <c r="BN2835" i="5"/>
  <c r="BJ2835" i="5"/>
  <c r="BF2835" i="5"/>
  <c r="BB2835" i="5"/>
  <c r="AX2835" i="5"/>
  <c r="AT2835" i="5"/>
  <c r="AP2835" i="5"/>
  <c r="AL2835" i="5"/>
  <c r="BN2834" i="5"/>
  <c r="BJ2834" i="5"/>
  <c r="BF2834" i="5"/>
  <c r="BB2834" i="5"/>
  <c r="AX2834" i="5"/>
  <c r="AT2834" i="5"/>
  <c r="AP2834" i="5"/>
  <c r="AL2834" i="5"/>
  <c r="BN2833" i="5"/>
  <c r="BJ2833" i="5"/>
  <c r="BF2833" i="5"/>
  <c r="BB2833" i="5"/>
  <c r="AX2833" i="5"/>
  <c r="AT2833" i="5"/>
  <c r="AP2833" i="5"/>
  <c r="AL2833" i="5"/>
  <c r="BN2832" i="5"/>
  <c r="BJ2832" i="5"/>
  <c r="BF2832" i="5"/>
  <c r="BB2832" i="5"/>
  <c r="AX2832" i="5"/>
  <c r="AT2832" i="5"/>
  <c r="AP2832" i="5"/>
  <c r="AL2832" i="5"/>
  <c r="BN2831" i="5"/>
  <c r="BJ2831" i="5"/>
  <c r="BF2831" i="5"/>
  <c r="BB2831" i="5"/>
  <c r="AX2831" i="5"/>
  <c r="AT2831" i="5"/>
  <c r="AP2831" i="5"/>
  <c r="AL2831" i="5"/>
  <c r="BN2830" i="5"/>
  <c r="BJ2830" i="5"/>
  <c r="BF2830" i="5"/>
  <c r="BB2830" i="5"/>
  <c r="AX2830" i="5"/>
  <c r="AT2830" i="5"/>
  <c r="AP2830" i="5"/>
  <c r="AL2830" i="5"/>
  <c r="BN2829" i="5"/>
  <c r="BJ2829" i="5"/>
  <c r="BF2829" i="5"/>
  <c r="BB2829" i="5"/>
  <c r="AX2829" i="5"/>
  <c r="AT2829" i="5"/>
  <c r="AP2829" i="5"/>
  <c r="AL2829" i="5"/>
  <c r="BN2828" i="5"/>
  <c r="BJ2828" i="5"/>
  <c r="BF2828" i="5"/>
  <c r="BB2828" i="5"/>
  <c r="AX2828" i="5"/>
  <c r="AT2828" i="5"/>
  <c r="AP2828" i="5"/>
  <c r="AL2828" i="5"/>
  <c r="BN2827" i="5"/>
  <c r="BJ2827" i="5"/>
  <c r="BF2827" i="5"/>
  <c r="BB2827" i="5"/>
  <c r="AX2827" i="5"/>
  <c r="AT2827" i="5"/>
  <c r="AP2827" i="5"/>
  <c r="AL2827" i="5"/>
  <c r="BN2826" i="5"/>
  <c r="BJ2826" i="5"/>
  <c r="BF2826" i="5"/>
  <c r="BB2826" i="5"/>
  <c r="AX2826" i="5"/>
  <c r="AT2826" i="5"/>
  <c r="AP2826" i="5"/>
  <c r="AL2826" i="5"/>
  <c r="BN2825" i="5"/>
  <c r="BJ2825" i="5"/>
  <c r="BF2825" i="5"/>
  <c r="BB2825" i="5"/>
  <c r="AX2825" i="5"/>
  <c r="AT2825" i="5"/>
  <c r="AP2825" i="5"/>
  <c r="AL2825" i="5"/>
  <c r="BN2824" i="5"/>
  <c r="BJ2824" i="5"/>
  <c r="BF2824" i="5"/>
  <c r="BB2824" i="5"/>
  <c r="AX2824" i="5"/>
  <c r="AT2824" i="5"/>
  <c r="AP2824" i="5"/>
  <c r="AL2824" i="5"/>
  <c r="BN2823" i="5"/>
  <c r="BJ2823" i="5"/>
  <c r="BF2823" i="5"/>
  <c r="BB2823" i="5"/>
  <c r="AX2823" i="5"/>
  <c r="AT2823" i="5"/>
  <c r="AP2823" i="5"/>
  <c r="AL2823" i="5"/>
  <c r="BN2822" i="5"/>
  <c r="BJ2822" i="5"/>
  <c r="BF2822" i="5"/>
  <c r="BB2822" i="5"/>
  <c r="AX2822" i="5"/>
  <c r="AT2822" i="5"/>
  <c r="AP2822" i="5"/>
  <c r="AL2822" i="5"/>
  <c r="BN2821" i="5"/>
  <c r="BJ2821" i="5"/>
  <c r="BF2821" i="5"/>
  <c r="BB2821" i="5"/>
  <c r="AX2821" i="5"/>
  <c r="AT2821" i="5"/>
  <c r="AP2821" i="5"/>
  <c r="AL2821" i="5"/>
  <c r="BN2820" i="5"/>
  <c r="BJ2820" i="5"/>
  <c r="BF2820" i="5"/>
  <c r="BB2820" i="5"/>
  <c r="AX2820" i="5"/>
  <c r="AT2820" i="5"/>
  <c r="AP2820" i="5"/>
  <c r="AL2820" i="5"/>
  <c r="BN2819" i="5"/>
  <c r="BJ2819" i="5"/>
  <c r="BF2819" i="5"/>
  <c r="BB2819" i="5"/>
  <c r="AX2819" i="5"/>
  <c r="AT2819" i="5"/>
  <c r="AP2819" i="5"/>
  <c r="AL2819" i="5"/>
  <c r="BN2818" i="5"/>
  <c r="BJ2818" i="5"/>
  <c r="BF2818" i="5"/>
  <c r="BB2818" i="5"/>
  <c r="AX2818" i="5"/>
  <c r="AT2818" i="5"/>
  <c r="AP2818" i="5"/>
  <c r="AL2818" i="5"/>
  <c r="BN2817" i="5"/>
  <c r="BJ2817" i="5"/>
  <c r="BF2817" i="5"/>
  <c r="BB2817" i="5"/>
  <c r="AX2817" i="5"/>
  <c r="AT2817" i="5"/>
  <c r="AP2817" i="5"/>
  <c r="AL2817" i="5"/>
  <c r="BN2816" i="5"/>
  <c r="BJ2816" i="5"/>
  <c r="BF2816" i="5"/>
  <c r="BB2816" i="5"/>
  <c r="AX2816" i="5"/>
  <c r="AT2816" i="5"/>
  <c r="AP2816" i="5"/>
  <c r="AL2816" i="5"/>
  <c r="BN2815" i="5"/>
  <c r="BJ2815" i="5"/>
  <c r="BF2815" i="5"/>
  <c r="BB2815" i="5"/>
  <c r="AX2815" i="5"/>
  <c r="AT2815" i="5"/>
  <c r="AP2815" i="5"/>
  <c r="AL2815" i="5"/>
  <c r="BN2814" i="5"/>
  <c r="BJ2814" i="5"/>
  <c r="BF2814" i="5"/>
  <c r="BB2814" i="5"/>
  <c r="AX2814" i="5"/>
  <c r="AT2814" i="5"/>
  <c r="AP2814" i="5"/>
  <c r="AL2814" i="5"/>
  <c r="BN2813" i="5"/>
  <c r="BJ2813" i="5"/>
  <c r="BF2813" i="5"/>
  <c r="BB2813" i="5"/>
  <c r="AX2813" i="5"/>
  <c r="AT2813" i="5"/>
  <c r="AP2813" i="5"/>
  <c r="AL2813" i="5"/>
  <c r="BN2812" i="5"/>
  <c r="BJ2812" i="5"/>
  <c r="BF2812" i="5"/>
  <c r="BB2812" i="5"/>
  <c r="AX2812" i="5"/>
  <c r="AT2812" i="5"/>
  <c r="AP2812" i="5"/>
  <c r="AL2812" i="5"/>
  <c r="BN2811" i="5"/>
  <c r="BJ2811" i="5"/>
  <c r="BF2811" i="5"/>
  <c r="BB2811" i="5"/>
  <c r="AX2811" i="5"/>
  <c r="AT2811" i="5"/>
  <c r="AP2811" i="5"/>
  <c r="AL2811" i="5"/>
  <c r="BN2810" i="5"/>
  <c r="BJ2810" i="5"/>
  <c r="BF2810" i="5"/>
  <c r="BB2810" i="5"/>
  <c r="AX2810" i="5"/>
  <c r="AT2810" i="5"/>
  <c r="AP2810" i="5"/>
  <c r="AL2810" i="5"/>
  <c r="BN2809" i="5"/>
  <c r="BJ2809" i="5"/>
  <c r="BF2809" i="5"/>
  <c r="BB2809" i="5"/>
  <c r="AX2809" i="5"/>
  <c r="AT2809" i="5"/>
  <c r="AP2809" i="5"/>
  <c r="AL2809" i="5"/>
  <c r="BN2808" i="5"/>
  <c r="BJ2808" i="5"/>
  <c r="BF2808" i="5"/>
  <c r="BB2808" i="5"/>
  <c r="AX2808" i="5"/>
  <c r="AT2808" i="5"/>
  <c r="AP2808" i="5"/>
  <c r="AL2808" i="5"/>
  <c r="BN2807" i="5"/>
  <c r="BJ2807" i="5"/>
  <c r="BF2807" i="5"/>
  <c r="BB2807" i="5"/>
  <c r="AX2807" i="5"/>
  <c r="AT2807" i="5"/>
  <c r="AP2807" i="5"/>
  <c r="AL2807" i="5"/>
  <c r="BN2806" i="5"/>
  <c r="BJ2806" i="5"/>
  <c r="BF2806" i="5"/>
  <c r="BB2806" i="5"/>
  <c r="AX2806" i="5"/>
  <c r="AT2806" i="5"/>
  <c r="AP2806" i="5"/>
  <c r="AL2806" i="5"/>
  <c r="BN2805" i="5"/>
  <c r="BJ2805" i="5"/>
  <c r="BF2805" i="5"/>
  <c r="BB2805" i="5"/>
  <c r="AX2805" i="5"/>
  <c r="AT2805" i="5"/>
  <c r="AP2805" i="5"/>
  <c r="AL2805" i="5"/>
  <c r="BN2785" i="5"/>
  <c r="BJ2785" i="5"/>
  <c r="BF2785" i="5"/>
  <c r="BB2785" i="5"/>
  <c r="AX2785" i="5"/>
  <c r="AT2785" i="5"/>
  <c r="AP2785" i="5"/>
  <c r="AL2785" i="5"/>
  <c r="BN2784" i="5"/>
  <c r="BJ2784" i="5"/>
  <c r="BF2784" i="5"/>
  <c r="BB2784" i="5"/>
  <c r="AX2784" i="5"/>
  <c r="AT2784" i="5"/>
  <c r="AP2784" i="5"/>
  <c r="AL2784" i="5"/>
  <c r="BN2783" i="5"/>
  <c r="BJ2783" i="5"/>
  <c r="BF2783" i="5"/>
  <c r="BB2783" i="5"/>
  <c r="AX2783" i="5"/>
  <c r="AT2783" i="5"/>
  <c r="AP2783" i="5"/>
  <c r="AL2783" i="5"/>
  <c r="BN2782" i="5"/>
  <c r="BJ2782" i="5"/>
  <c r="BF2782" i="5"/>
  <c r="BB2782" i="5"/>
  <c r="AX2782" i="5"/>
  <c r="AT2782" i="5"/>
  <c r="AP2782" i="5"/>
  <c r="AL2782" i="5"/>
  <c r="BN2781" i="5"/>
  <c r="BJ2781" i="5"/>
  <c r="BF2781" i="5"/>
  <c r="BB2781" i="5"/>
  <c r="AX2781" i="5"/>
  <c r="AT2781" i="5"/>
  <c r="AP2781" i="5"/>
  <c r="AL2781" i="5"/>
  <c r="BN2780" i="5"/>
  <c r="BJ2780" i="5"/>
  <c r="BF2780" i="5"/>
  <c r="BB2780" i="5"/>
  <c r="AX2780" i="5"/>
  <c r="AT2780" i="5"/>
  <c r="AP2780" i="5"/>
  <c r="AL2780" i="5"/>
  <c r="BN2779" i="5"/>
  <c r="BJ2779" i="5"/>
  <c r="BF2779" i="5"/>
  <c r="BB2779" i="5"/>
  <c r="AX2779" i="5"/>
  <c r="AT2779" i="5"/>
  <c r="AP2779" i="5"/>
  <c r="AL2779" i="5"/>
  <c r="BN2778" i="5"/>
  <c r="BJ2778" i="5"/>
  <c r="BF2778" i="5"/>
  <c r="BB2778" i="5"/>
  <c r="AX2778" i="5"/>
  <c r="AT2778" i="5"/>
  <c r="AP2778" i="5"/>
  <c r="AL2778" i="5"/>
  <c r="BN2777" i="5"/>
  <c r="BJ2777" i="5"/>
  <c r="BF2777" i="5"/>
  <c r="BB2777" i="5"/>
  <c r="AX2777" i="5"/>
  <c r="AT2777" i="5"/>
  <c r="AP2777" i="5"/>
  <c r="AL2777" i="5"/>
  <c r="BN2776" i="5"/>
  <c r="BJ2776" i="5"/>
  <c r="BF2776" i="5"/>
  <c r="BB2776" i="5"/>
  <c r="AX2776" i="5"/>
  <c r="AT2776" i="5"/>
  <c r="AP2776" i="5"/>
  <c r="AL2776" i="5"/>
  <c r="BN2775" i="5"/>
  <c r="BJ2775" i="5"/>
  <c r="BF2775" i="5"/>
  <c r="BB2775" i="5"/>
  <c r="AX2775" i="5"/>
  <c r="AT2775" i="5"/>
  <c r="AP2775" i="5"/>
  <c r="AL2775" i="5"/>
  <c r="BN2774" i="5"/>
  <c r="BJ2774" i="5"/>
  <c r="BF2774" i="5"/>
  <c r="BB2774" i="5"/>
  <c r="AX2774" i="5"/>
  <c r="AT2774" i="5"/>
  <c r="AP2774" i="5"/>
  <c r="AL2774" i="5"/>
  <c r="BN2773" i="5"/>
  <c r="BJ2773" i="5"/>
  <c r="BF2773" i="5"/>
  <c r="BB2773" i="5"/>
  <c r="AX2773" i="5"/>
  <c r="AT2773" i="5"/>
  <c r="AP2773" i="5"/>
  <c r="AL2773" i="5"/>
  <c r="BN2772" i="5"/>
  <c r="BJ2772" i="5"/>
  <c r="BF2772" i="5"/>
  <c r="BB2772" i="5"/>
  <c r="AX2772" i="5"/>
  <c r="AT2772" i="5"/>
  <c r="AP2772" i="5"/>
  <c r="AL2772" i="5"/>
  <c r="BN2771" i="5"/>
  <c r="BJ2771" i="5"/>
  <c r="BF2771" i="5"/>
  <c r="BB2771" i="5"/>
  <c r="AX2771" i="5"/>
  <c r="AT2771" i="5"/>
  <c r="AP2771" i="5"/>
  <c r="AL2771" i="5"/>
  <c r="BN2770" i="5"/>
  <c r="BJ2770" i="5"/>
  <c r="BF2770" i="5"/>
  <c r="BB2770" i="5"/>
  <c r="AX2770" i="5"/>
  <c r="AT2770" i="5"/>
  <c r="AP2770" i="5"/>
  <c r="AL2770" i="5"/>
  <c r="BN2769" i="5"/>
  <c r="BJ2769" i="5"/>
  <c r="BF2769" i="5"/>
  <c r="BB2769" i="5"/>
  <c r="AX2769" i="5"/>
  <c r="AT2769" i="5"/>
  <c r="AP2769" i="5"/>
  <c r="AL2769" i="5"/>
  <c r="BN2768" i="5"/>
  <c r="BJ2768" i="5"/>
  <c r="BF2768" i="5"/>
  <c r="BB2768" i="5"/>
  <c r="AX2768" i="5"/>
  <c r="AT2768" i="5"/>
  <c r="AP2768" i="5"/>
  <c r="AL2768" i="5"/>
  <c r="BN2767" i="5"/>
  <c r="BJ2767" i="5"/>
  <c r="BF2767" i="5"/>
  <c r="BB2767" i="5"/>
  <c r="AX2767" i="5"/>
  <c r="AT2767" i="5"/>
  <c r="AP2767" i="5"/>
  <c r="AL2767" i="5"/>
  <c r="BN2766" i="5"/>
  <c r="BJ2766" i="5"/>
  <c r="BF2766" i="5"/>
  <c r="BB2766" i="5"/>
  <c r="AX2766" i="5"/>
  <c r="AT2766" i="5"/>
  <c r="AP2766" i="5"/>
  <c r="AL2766" i="5"/>
  <c r="BN2765" i="5"/>
  <c r="BJ2765" i="5"/>
  <c r="BF2765" i="5"/>
  <c r="BB2765" i="5"/>
  <c r="AX2765" i="5"/>
  <c r="AT2765" i="5"/>
  <c r="AP2765" i="5"/>
  <c r="AL2765" i="5"/>
  <c r="BN2764" i="5"/>
  <c r="BJ2764" i="5"/>
  <c r="BF2764" i="5"/>
  <c r="BB2764" i="5"/>
  <c r="AX2764" i="5"/>
  <c r="AT2764" i="5"/>
  <c r="AP2764" i="5"/>
  <c r="AL2764" i="5"/>
  <c r="BN2763" i="5"/>
  <c r="BJ2763" i="5"/>
  <c r="BF2763" i="5"/>
  <c r="BB2763" i="5"/>
  <c r="AX2763" i="5"/>
  <c r="AT2763" i="5"/>
  <c r="AP2763" i="5"/>
  <c r="AL2763" i="5"/>
  <c r="BN2762" i="5"/>
  <c r="BJ2762" i="5"/>
  <c r="BF2762" i="5"/>
  <c r="BB2762" i="5"/>
  <c r="AX2762" i="5"/>
  <c r="AT2762" i="5"/>
  <c r="AP2762" i="5"/>
  <c r="AL2762" i="5"/>
  <c r="BN2761" i="5"/>
  <c r="BJ2761" i="5"/>
  <c r="BF2761" i="5"/>
  <c r="BB2761" i="5"/>
  <c r="AX2761" i="5"/>
  <c r="AT2761" i="5"/>
  <c r="AP2761" i="5"/>
  <c r="AL2761" i="5"/>
  <c r="BN2760" i="5"/>
  <c r="BJ2760" i="5"/>
  <c r="BF2760" i="5"/>
  <c r="BB2760" i="5"/>
  <c r="AX2760" i="5"/>
  <c r="AT2760" i="5"/>
  <c r="AP2760" i="5"/>
  <c r="AL2760" i="5"/>
  <c r="BN2759" i="5"/>
  <c r="BJ2759" i="5"/>
  <c r="BF2759" i="5"/>
  <c r="BB2759" i="5"/>
  <c r="AX2759" i="5"/>
  <c r="AT2759" i="5"/>
  <c r="AP2759" i="5"/>
  <c r="AL2759" i="5"/>
  <c r="BN2758" i="5"/>
  <c r="BJ2758" i="5"/>
  <c r="BF2758" i="5"/>
  <c r="BB2758" i="5"/>
  <c r="AX2758" i="5"/>
  <c r="AT2758" i="5"/>
  <c r="AP2758" i="5"/>
  <c r="AL2758" i="5"/>
  <c r="BN2757" i="5"/>
  <c r="BJ2757" i="5"/>
  <c r="BF2757" i="5"/>
  <c r="BB2757" i="5"/>
  <c r="AX2757" i="5"/>
  <c r="AT2757" i="5"/>
  <c r="AP2757" i="5"/>
  <c r="AL2757" i="5"/>
  <c r="BN2756" i="5"/>
  <c r="BJ2756" i="5"/>
  <c r="BF2756" i="5"/>
  <c r="BB2756" i="5"/>
  <c r="AX2756" i="5"/>
  <c r="AT2756" i="5"/>
  <c r="AP2756" i="5"/>
  <c r="AL2756" i="5"/>
  <c r="BN2755" i="5"/>
  <c r="BJ2755" i="5"/>
  <c r="BF2755" i="5"/>
  <c r="BB2755" i="5"/>
  <c r="AX2755" i="5"/>
  <c r="AT2755" i="5"/>
  <c r="AP2755" i="5"/>
  <c r="AL2755" i="5"/>
  <c r="BN2754" i="5"/>
  <c r="BJ2754" i="5"/>
  <c r="BF2754" i="5"/>
  <c r="BB2754" i="5"/>
  <c r="AX2754" i="5"/>
  <c r="AT2754" i="5"/>
  <c r="AP2754" i="5"/>
  <c r="AL2754" i="5"/>
  <c r="BN2753" i="5"/>
  <c r="BJ2753" i="5"/>
  <c r="BF2753" i="5"/>
  <c r="BB2753" i="5"/>
  <c r="AX2753" i="5"/>
  <c r="AT2753" i="5"/>
  <c r="AP2753" i="5"/>
  <c r="AL2753" i="5"/>
  <c r="BN2752" i="5"/>
  <c r="BJ2752" i="5"/>
  <c r="BF2752" i="5"/>
  <c r="BB2752" i="5"/>
  <c r="AX2752" i="5"/>
  <c r="AT2752" i="5"/>
  <c r="AP2752" i="5"/>
  <c r="AL2752" i="5"/>
  <c r="BN2751" i="5"/>
  <c r="BJ2751" i="5"/>
  <c r="BF2751" i="5"/>
  <c r="BB2751" i="5"/>
  <c r="AX2751" i="5"/>
  <c r="AT2751" i="5"/>
  <c r="AP2751" i="5"/>
  <c r="AL2751" i="5"/>
  <c r="BN2750" i="5"/>
  <c r="BJ2750" i="5"/>
  <c r="BF2750" i="5"/>
  <c r="BB2750" i="5"/>
  <c r="AX2750" i="5"/>
  <c r="AT2750" i="5"/>
  <c r="AP2750" i="5"/>
  <c r="AL2750" i="5"/>
  <c r="BN2749" i="5"/>
  <c r="BJ2749" i="5"/>
  <c r="BF2749" i="5"/>
  <c r="BB2749" i="5"/>
  <c r="AX2749" i="5"/>
  <c r="AT2749" i="5"/>
  <c r="AP2749" i="5"/>
  <c r="AL2749" i="5"/>
  <c r="BN2748" i="5"/>
  <c r="BJ2748" i="5"/>
  <c r="BF2748" i="5"/>
  <c r="BB2748" i="5"/>
  <c r="AX2748" i="5"/>
  <c r="AT2748" i="5"/>
  <c r="AP2748" i="5"/>
  <c r="AL2748" i="5"/>
  <c r="BN2747" i="5"/>
  <c r="BJ2747" i="5"/>
  <c r="BF2747" i="5"/>
  <c r="BB2747" i="5"/>
  <c r="AX2747" i="5"/>
  <c r="AT2747" i="5"/>
  <c r="AP2747" i="5"/>
  <c r="AL2747" i="5"/>
  <c r="BN2746" i="5"/>
  <c r="BJ2746" i="5"/>
  <c r="BF2746" i="5"/>
  <c r="BB2746" i="5"/>
  <c r="AX2746" i="5"/>
  <c r="AT2746" i="5"/>
  <c r="AP2746" i="5"/>
  <c r="AL2746" i="5"/>
  <c r="BN2745" i="5"/>
  <c r="BJ2745" i="5"/>
  <c r="BF2745" i="5"/>
  <c r="BB2745" i="5"/>
  <c r="AX2745" i="5"/>
  <c r="AT2745" i="5"/>
  <c r="AP2745" i="5"/>
  <c r="AL2745" i="5"/>
  <c r="BN2744" i="5"/>
  <c r="BJ2744" i="5"/>
  <c r="BF2744" i="5"/>
  <c r="BB2744" i="5"/>
  <c r="AX2744" i="5"/>
  <c r="AT2744" i="5"/>
  <c r="AP2744" i="5"/>
  <c r="AL2744" i="5"/>
  <c r="BN2743" i="5"/>
  <c r="BJ2743" i="5"/>
  <c r="BF2743" i="5"/>
  <c r="BB2743" i="5"/>
  <c r="AX2743" i="5"/>
  <c r="AT2743" i="5"/>
  <c r="AP2743" i="5"/>
  <c r="AL2743" i="5"/>
  <c r="BN2742" i="5"/>
  <c r="BJ2742" i="5"/>
  <c r="BF2742" i="5"/>
  <c r="BB2742" i="5"/>
  <c r="AX2742" i="5"/>
  <c r="AT2742" i="5"/>
  <c r="AP2742" i="5"/>
  <c r="AL2742" i="5"/>
  <c r="BN2741" i="5"/>
  <c r="BJ2741" i="5"/>
  <c r="BF2741" i="5"/>
  <c r="BB2741" i="5"/>
  <c r="AX2741" i="5"/>
  <c r="AT2741" i="5"/>
  <c r="AP2741" i="5"/>
  <c r="AL2741" i="5"/>
  <c r="BN2740" i="5"/>
  <c r="BJ2740" i="5"/>
  <c r="BF2740" i="5"/>
  <c r="BB2740" i="5"/>
  <c r="AX2740" i="5"/>
  <c r="AT2740" i="5"/>
  <c r="AP2740" i="5"/>
  <c r="AL2740" i="5"/>
  <c r="BN2739" i="5"/>
  <c r="BJ2739" i="5"/>
  <c r="BF2739" i="5"/>
  <c r="BB2739" i="5"/>
  <c r="AX2739" i="5"/>
  <c r="AT2739" i="5"/>
  <c r="AP2739" i="5"/>
  <c r="AL2739" i="5"/>
  <c r="BN2738" i="5"/>
  <c r="BJ2738" i="5"/>
  <c r="BF2738" i="5"/>
  <c r="BB2738" i="5"/>
  <c r="AX2738" i="5"/>
  <c r="AT2738" i="5"/>
  <c r="AP2738" i="5"/>
  <c r="AL2738" i="5"/>
  <c r="BN2737" i="5"/>
  <c r="BJ2737" i="5"/>
  <c r="BF2737" i="5"/>
  <c r="BB2737" i="5"/>
  <c r="AX2737" i="5"/>
  <c r="AT2737" i="5"/>
  <c r="AP2737" i="5"/>
  <c r="AL2737" i="5"/>
  <c r="BN2736" i="5"/>
  <c r="BJ2736" i="5"/>
  <c r="BF2736" i="5"/>
  <c r="BB2736" i="5"/>
  <c r="AX2736" i="5"/>
  <c r="AT2736" i="5"/>
  <c r="AP2736" i="5"/>
  <c r="AL2736" i="5"/>
  <c r="BN2735" i="5"/>
  <c r="BJ2735" i="5"/>
  <c r="BF2735" i="5"/>
  <c r="BB2735" i="5"/>
  <c r="AX2735" i="5"/>
  <c r="AT2735" i="5"/>
  <c r="AP2735" i="5"/>
  <c r="AL2735" i="5"/>
  <c r="BN2734" i="5"/>
  <c r="BJ2734" i="5"/>
  <c r="BF2734" i="5"/>
  <c r="BB2734" i="5"/>
  <c r="AX2734" i="5"/>
  <c r="AT2734" i="5"/>
  <c r="AP2734" i="5"/>
  <c r="AL2734" i="5"/>
  <c r="BN2733" i="5"/>
  <c r="BJ2733" i="5"/>
  <c r="BF2733" i="5"/>
  <c r="BB2733" i="5"/>
  <c r="AX2733" i="5"/>
  <c r="AT2733" i="5"/>
  <c r="AP2733" i="5"/>
  <c r="AL2733" i="5"/>
  <c r="BN2732" i="5"/>
  <c r="BJ2732" i="5"/>
  <c r="BF2732" i="5"/>
  <c r="BB2732" i="5"/>
  <c r="AX2732" i="5"/>
  <c r="AT2732" i="5"/>
  <c r="AP2732" i="5"/>
  <c r="AL2732" i="5"/>
  <c r="BN2731" i="5"/>
  <c r="BJ2731" i="5"/>
  <c r="BF2731" i="5"/>
  <c r="BB2731" i="5"/>
  <c r="AX2731" i="5"/>
  <c r="AT2731" i="5"/>
  <c r="AP2731" i="5"/>
  <c r="AL2731" i="5"/>
  <c r="BN2730" i="5"/>
  <c r="BJ2730" i="5"/>
  <c r="BF2730" i="5"/>
  <c r="BB2730" i="5"/>
  <c r="AX2730" i="5"/>
  <c r="AT2730" i="5"/>
  <c r="AP2730" i="5"/>
  <c r="AL2730" i="5"/>
  <c r="BN2729" i="5"/>
  <c r="BJ2729" i="5"/>
  <c r="BF2729" i="5"/>
  <c r="BB2729" i="5"/>
  <c r="AX2729" i="5"/>
  <c r="AT2729" i="5"/>
  <c r="AP2729" i="5"/>
  <c r="AL2729" i="5"/>
  <c r="BN2728" i="5"/>
  <c r="BJ2728" i="5"/>
  <c r="BF2728" i="5"/>
  <c r="BB2728" i="5"/>
  <c r="AX2728" i="5"/>
  <c r="AT2728" i="5"/>
  <c r="AP2728" i="5"/>
  <c r="AL2728" i="5"/>
  <c r="BN2727" i="5"/>
  <c r="BJ2727" i="5"/>
  <c r="BF2727" i="5"/>
  <c r="BB2727" i="5"/>
  <c r="AX2727" i="5"/>
  <c r="AT2727" i="5"/>
  <c r="AP2727" i="5"/>
  <c r="AL2727" i="5"/>
  <c r="BN2726" i="5"/>
  <c r="BJ2726" i="5"/>
  <c r="BF2726" i="5"/>
  <c r="BB2726" i="5"/>
  <c r="AX2726" i="5"/>
  <c r="AT2726" i="5"/>
  <c r="AP2726" i="5"/>
  <c r="AL2726" i="5"/>
  <c r="BN2725" i="5"/>
  <c r="BJ2725" i="5"/>
  <c r="BF2725" i="5"/>
  <c r="BB2725" i="5"/>
  <c r="AX2725" i="5"/>
  <c r="AT2725" i="5"/>
  <c r="AP2725" i="5"/>
  <c r="AL2725" i="5"/>
  <c r="BN2724" i="5"/>
  <c r="BJ2724" i="5"/>
  <c r="BF2724" i="5"/>
  <c r="BB2724" i="5"/>
  <c r="AX2724" i="5"/>
  <c r="AT2724" i="5"/>
  <c r="AP2724" i="5"/>
  <c r="AL2724" i="5"/>
  <c r="BN2723" i="5"/>
  <c r="BJ2723" i="5"/>
  <c r="BF2723" i="5"/>
  <c r="BB2723" i="5"/>
  <c r="AX2723" i="5"/>
  <c r="AT2723" i="5"/>
  <c r="AP2723" i="5"/>
  <c r="AL2723" i="5"/>
  <c r="BN2722" i="5"/>
  <c r="BJ2722" i="5"/>
  <c r="BF2722" i="5"/>
  <c r="BB2722" i="5"/>
  <c r="AX2722" i="5"/>
  <c r="AT2722" i="5"/>
  <c r="AP2722" i="5"/>
  <c r="AL2722" i="5"/>
  <c r="BN2721" i="5"/>
  <c r="BJ2721" i="5"/>
  <c r="BF2721" i="5"/>
  <c r="BB2721" i="5"/>
  <c r="AX2721" i="5"/>
  <c r="AT2721" i="5"/>
  <c r="AP2721" i="5"/>
  <c r="AL2721" i="5"/>
  <c r="BN2720" i="5"/>
  <c r="BJ2720" i="5"/>
  <c r="BF2720" i="5"/>
  <c r="BB2720" i="5"/>
  <c r="AX2720" i="5"/>
  <c r="AT2720" i="5"/>
  <c r="AP2720" i="5"/>
  <c r="AL2720" i="5"/>
  <c r="BN2719" i="5"/>
  <c r="BJ2719" i="5"/>
  <c r="BF2719" i="5"/>
  <c r="BB2719" i="5"/>
  <c r="AX2719" i="5"/>
  <c r="AT2719" i="5"/>
  <c r="AP2719" i="5"/>
  <c r="AL2719" i="5"/>
  <c r="BN2718" i="5"/>
  <c r="BJ2718" i="5"/>
  <c r="BF2718" i="5"/>
  <c r="BB2718" i="5"/>
  <c r="AX2718" i="5"/>
  <c r="AT2718" i="5"/>
  <c r="AP2718" i="5"/>
  <c r="AL2718" i="5"/>
  <c r="BN2717" i="5"/>
  <c r="BJ2717" i="5"/>
  <c r="BF2717" i="5"/>
  <c r="BB2717" i="5"/>
  <c r="AX2717" i="5"/>
  <c r="AT2717" i="5"/>
  <c r="AP2717" i="5"/>
  <c r="AL2717" i="5"/>
  <c r="BN2716" i="5"/>
  <c r="BJ2716" i="5"/>
  <c r="BF2716" i="5"/>
  <c r="BB2716" i="5"/>
  <c r="AX2716" i="5"/>
  <c r="AT2716" i="5"/>
  <c r="AP2716" i="5"/>
  <c r="AL2716" i="5"/>
  <c r="BN2715" i="5"/>
  <c r="BJ2715" i="5"/>
  <c r="BF2715" i="5"/>
  <c r="BB2715" i="5"/>
  <c r="AX2715" i="5"/>
  <c r="AT2715" i="5"/>
  <c r="AP2715" i="5"/>
  <c r="AL2715" i="5"/>
  <c r="BN2714" i="5"/>
  <c r="BJ2714" i="5"/>
  <c r="BF2714" i="5"/>
  <c r="BB2714" i="5"/>
  <c r="AX2714" i="5"/>
  <c r="AT2714" i="5"/>
  <c r="AP2714" i="5"/>
  <c r="AL2714" i="5"/>
  <c r="BN2713" i="5"/>
  <c r="BJ2713" i="5"/>
  <c r="BF2713" i="5"/>
  <c r="BB2713" i="5"/>
  <c r="AX2713" i="5"/>
  <c r="AT2713" i="5"/>
  <c r="AP2713" i="5"/>
  <c r="AL2713" i="5"/>
  <c r="BN2712" i="5"/>
  <c r="BJ2712" i="5"/>
  <c r="BF2712" i="5"/>
  <c r="BB2712" i="5"/>
  <c r="AX2712" i="5"/>
  <c r="AT2712" i="5"/>
  <c r="AP2712" i="5"/>
  <c r="AL2712" i="5"/>
  <c r="BN2711" i="5"/>
  <c r="BJ2711" i="5"/>
  <c r="BF2711" i="5"/>
  <c r="BB2711" i="5"/>
  <c r="AX2711" i="5"/>
  <c r="AT2711" i="5"/>
  <c r="AP2711" i="5"/>
  <c r="AL2711" i="5"/>
  <c r="BN2710" i="5"/>
  <c r="BJ2710" i="5"/>
  <c r="BF2710" i="5"/>
  <c r="BB2710" i="5"/>
  <c r="AX2710" i="5"/>
  <c r="AT2710" i="5"/>
  <c r="AP2710" i="5"/>
  <c r="AL2710" i="5"/>
  <c r="BN2709" i="5"/>
  <c r="BJ2709" i="5"/>
  <c r="BF2709" i="5"/>
  <c r="BB2709" i="5"/>
  <c r="AX2709" i="5"/>
  <c r="AT2709" i="5"/>
  <c r="AP2709" i="5"/>
  <c r="AL2709" i="5"/>
  <c r="BN2708" i="5"/>
  <c r="BJ2708" i="5"/>
  <c r="BF2708" i="5"/>
  <c r="BB2708" i="5"/>
  <c r="AX2708" i="5"/>
  <c r="AT2708" i="5"/>
  <c r="AP2708" i="5"/>
  <c r="AL2708" i="5"/>
  <c r="BN2707" i="5"/>
  <c r="BJ2707" i="5"/>
  <c r="BF2707" i="5"/>
  <c r="BB2707" i="5"/>
  <c r="AX2707" i="5"/>
  <c r="AT2707" i="5"/>
  <c r="AP2707" i="5"/>
  <c r="AL2707" i="5"/>
  <c r="BN2706" i="5"/>
  <c r="BJ2706" i="5"/>
  <c r="BF2706" i="5"/>
  <c r="BB2706" i="5"/>
  <c r="AX2706" i="5"/>
  <c r="AT2706" i="5"/>
  <c r="AP2706" i="5"/>
  <c r="AL2706" i="5"/>
  <c r="BN2705" i="5"/>
  <c r="BJ2705" i="5"/>
  <c r="BF2705" i="5"/>
  <c r="BB2705" i="5"/>
  <c r="AX2705" i="5"/>
  <c r="AT2705" i="5"/>
  <c r="AP2705" i="5"/>
  <c r="AL2705" i="5"/>
  <c r="BN2704" i="5"/>
  <c r="BJ2704" i="5"/>
  <c r="BF2704" i="5"/>
  <c r="BB2704" i="5"/>
  <c r="AX2704" i="5"/>
  <c r="AT2704" i="5"/>
  <c r="AP2704" i="5"/>
  <c r="AL2704" i="5"/>
  <c r="BN2703" i="5"/>
  <c r="BJ2703" i="5"/>
  <c r="BF2703" i="5"/>
  <c r="BB2703" i="5"/>
  <c r="AX2703" i="5"/>
  <c r="AT2703" i="5"/>
  <c r="AP2703" i="5"/>
  <c r="AL2703" i="5"/>
  <c r="BN2702" i="5"/>
  <c r="BJ2702" i="5"/>
  <c r="BF2702" i="5"/>
  <c r="BB2702" i="5"/>
  <c r="AX2702" i="5"/>
  <c r="AT2702" i="5"/>
  <c r="AP2702" i="5"/>
  <c r="AL2702" i="5"/>
  <c r="BN2701" i="5"/>
  <c r="BJ2701" i="5"/>
  <c r="BF2701" i="5"/>
  <c r="BB2701" i="5"/>
  <c r="AX2701" i="5"/>
  <c r="AT2701" i="5"/>
  <c r="AP2701" i="5"/>
  <c r="AL2701" i="5"/>
  <c r="BN2700" i="5"/>
  <c r="BJ2700" i="5"/>
  <c r="BF2700" i="5"/>
  <c r="BB2700" i="5"/>
  <c r="AX2700" i="5"/>
  <c r="AT2700" i="5"/>
  <c r="AP2700" i="5"/>
  <c r="AL2700" i="5"/>
  <c r="BN2699" i="5"/>
  <c r="BJ2699" i="5"/>
  <c r="BF2699" i="5"/>
  <c r="BB2699" i="5"/>
  <c r="AX2699" i="5"/>
  <c r="AT2699" i="5"/>
  <c r="AP2699" i="5"/>
  <c r="AL2699" i="5"/>
  <c r="BN2698" i="5"/>
  <c r="BJ2698" i="5"/>
  <c r="BF2698" i="5"/>
  <c r="BB2698" i="5"/>
  <c r="AX2698" i="5"/>
  <c r="AT2698" i="5"/>
  <c r="AP2698" i="5"/>
  <c r="AL2698" i="5"/>
  <c r="BN2697" i="5"/>
  <c r="BJ2697" i="5"/>
  <c r="BF2697" i="5"/>
  <c r="BB2697" i="5"/>
  <c r="AX2697" i="5"/>
  <c r="AT2697" i="5"/>
  <c r="AP2697" i="5"/>
  <c r="AL2697" i="5"/>
  <c r="BN2696" i="5"/>
  <c r="BJ2696" i="5"/>
  <c r="BF2696" i="5"/>
  <c r="BB2696" i="5"/>
  <c r="AX2696" i="5"/>
  <c r="AT2696" i="5"/>
  <c r="AP2696" i="5"/>
  <c r="AL2696" i="5"/>
  <c r="BN2695" i="5"/>
  <c r="BJ2695" i="5"/>
  <c r="BF2695" i="5"/>
  <c r="BB2695" i="5"/>
  <c r="AX2695" i="5"/>
  <c r="AT2695" i="5"/>
  <c r="AP2695" i="5"/>
  <c r="AL2695" i="5"/>
  <c r="BN2694" i="5"/>
  <c r="BJ2694" i="5"/>
  <c r="BF2694" i="5"/>
  <c r="BB2694" i="5"/>
  <c r="AX2694" i="5"/>
  <c r="AT2694" i="5"/>
  <c r="AP2694" i="5"/>
  <c r="AL2694" i="5"/>
  <c r="BN2693" i="5"/>
  <c r="BJ2693" i="5"/>
  <c r="BF2693" i="5"/>
  <c r="BB2693" i="5"/>
  <c r="AX2693" i="5"/>
  <c r="AT2693" i="5"/>
  <c r="AP2693" i="5"/>
  <c r="AL2693" i="5"/>
  <c r="BN2692" i="5"/>
  <c r="BJ2692" i="5"/>
  <c r="BF2692" i="5"/>
  <c r="BB2692" i="5"/>
  <c r="AX2692" i="5"/>
  <c r="AT2692" i="5"/>
  <c r="AP2692" i="5"/>
  <c r="AL2692" i="5"/>
  <c r="BN2691" i="5"/>
  <c r="BJ2691" i="5"/>
  <c r="BF2691" i="5"/>
  <c r="BB2691" i="5"/>
  <c r="AX2691" i="5"/>
  <c r="AT2691" i="5"/>
  <c r="AP2691" i="5"/>
  <c r="AL2691" i="5"/>
  <c r="BN2690" i="5"/>
  <c r="BJ2690" i="5"/>
  <c r="BF2690" i="5"/>
  <c r="BB2690" i="5"/>
  <c r="AX2690" i="5"/>
  <c r="AT2690" i="5"/>
  <c r="AP2690" i="5"/>
  <c r="AL2690" i="5"/>
  <c r="BN2689" i="5"/>
  <c r="BJ2689" i="5"/>
  <c r="BF2689" i="5"/>
  <c r="BB2689" i="5"/>
  <c r="AX2689" i="5"/>
  <c r="AT2689" i="5"/>
  <c r="AP2689" i="5"/>
  <c r="AL2689" i="5"/>
  <c r="BN2688" i="5"/>
  <c r="BJ2688" i="5"/>
  <c r="BF2688" i="5"/>
  <c r="BB2688" i="5"/>
  <c r="AX2688" i="5"/>
  <c r="AT2688" i="5"/>
  <c r="AP2688" i="5"/>
  <c r="AL2688" i="5"/>
  <c r="BN2687" i="5"/>
  <c r="BJ2687" i="5"/>
  <c r="BF2687" i="5"/>
  <c r="BB2687" i="5"/>
  <c r="AX2687" i="5"/>
  <c r="AT2687" i="5"/>
  <c r="AP2687" i="5"/>
  <c r="AL2687" i="5"/>
  <c r="BN2686" i="5"/>
  <c r="BJ2686" i="5"/>
  <c r="BF2686" i="5"/>
  <c r="BB2686" i="5"/>
  <c r="AX2686" i="5"/>
  <c r="AT2686" i="5"/>
  <c r="AP2686" i="5"/>
  <c r="AL2686" i="5"/>
  <c r="BN2685" i="5"/>
  <c r="BJ2685" i="5"/>
  <c r="BF2685" i="5"/>
  <c r="BB2685" i="5"/>
  <c r="AX2685" i="5"/>
  <c r="AT2685" i="5"/>
  <c r="AP2685" i="5"/>
  <c r="AL2685" i="5"/>
  <c r="BN2684" i="5"/>
  <c r="BJ2684" i="5"/>
  <c r="BF2684" i="5"/>
  <c r="BB2684" i="5"/>
  <c r="AX2684" i="5"/>
  <c r="AT2684" i="5"/>
  <c r="AP2684" i="5"/>
  <c r="AL2684" i="5"/>
  <c r="BN2683" i="5"/>
  <c r="BJ2683" i="5"/>
  <c r="BF2683" i="5"/>
  <c r="BB2683" i="5"/>
  <c r="AX2683" i="5"/>
  <c r="AT2683" i="5"/>
  <c r="AP2683" i="5"/>
  <c r="AL2683" i="5"/>
  <c r="BN2682" i="5"/>
  <c r="BJ2682" i="5"/>
  <c r="BF2682" i="5"/>
  <c r="BB2682" i="5"/>
  <c r="AX2682" i="5"/>
  <c r="AT2682" i="5"/>
  <c r="AP2682" i="5"/>
  <c r="AL2682" i="5"/>
  <c r="BN2681" i="5"/>
  <c r="BJ2681" i="5"/>
  <c r="BF2681" i="5"/>
  <c r="BB2681" i="5"/>
  <c r="AX2681" i="5"/>
  <c r="AT2681" i="5"/>
  <c r="AP2681" i="5"/>
  <c r="AL2681" i="5"/>
  <c r="BN2680" i="5"/>
  <c r="BJ2680" i="5"/>
  <c r="BF2680" i="5"/>
  <c r="BB2680" i="5"/>
  <c r="AX2680" i="5"/>
  <c r="AT2680" i="5"/>
  <c r="AP2680" i="5"/>
  <c r="AL2680" i="5"/>
  <c r="BN2679" i="5"/>
  <c r="BJ2679" i="5"/>
  <c r="BF2679" i="5"/>
  <c r="BB2679" i="5"/>
  <c r="AX2679" i="5"/>
  <c r="AT2679" i="5"/>
  <c r="AP2679" i="5"/>
  <c r="AL2679" i="5"/>
  <c r="BN2678" i="5"/>
  <c r="BJ2678" i="5"/>
  <c r="BF2678" i="5"/>
  <c r="BB2678" i="5"/>
  <c r="AX2678" i="5"/>
  <c r="AT2678" i="5"/>
  <c r="AP2678" i="5"/>
  <c r="AL2678" i="5"/>
  <c r="BN2677" i="5"/>
  <c r="BJ2677" i="5"/>
  <c r="BF2677" i="5"/>
  <c r="BB2677" i="5"/>
  <c r="AX2677" i="5"/>
  <c r="AT2677" i="5"/>
  <c r="AP2677" i="5"/>
  <c r="AL2677" i="5"/>
  <c r="BN2676" i="5"/>
  <c r="BJ2676" i="5"/>
  <c r="BF2676" i="5"/>
  <c r="BB2676" i="5"/>
  <c r="AX2676" i="5"/>
  <c r="AT2676" i="5"/>
  <c r="AP2676" i="5"/>
  <c r="AL2676" i="5"/>
  <c r="BN2675" i="5"/>
  <c r="BJ2675" i="5"/>
  <c r="BF2675" i="5"/>
  <c r="BB2675" i="5"/>
  <c r="AX2675" i="5"/>
  <c r="AT2675" i="5"/>
  <c r="AP2675" i="5"/>
  <c r="AL2675" i="5"/>
  <c r="BN2674" i="5"/>
  <c r="BJ2674" i="5"/>
  <c r="BF2674" i="5"/>
  <c r="BB2674" i="5"/>
  <c r="AX2674" i="5"/>
  <c r="AT2674" i="5"/>
  <c r="AP2674" i="5"/>
  <c r="AL2674" i="5"/>
  <c r="BN2673" i="5"/>
  <c r="BJ2673" i="5"/>
  <c r="BF2673" i="5"/>
  <c r="BB2673" i="5"/>
  <c r="AX2673" i="5"/>
  <c r="AT2673" i="5"/>
  <c r="AP2673" i="5"/>
  <c r="AL2673" i="5"/>
  <c r="BN2672" i="5"/>
  <c r="BJ2672" i="5"/>
  <c r="BF2672" i="5"/>
  <c r="BB2672" i="5"/>
  <c r="AX2672" i="5"/>
  <c r="AT2672" i="5"/>
  <c r="AP2672" i="5"/>
  <c r="AL2672" i="5"/>
  <c r="BN2671" i="5"/>
  <c r="BJ2671" i="5"/>
  <c r="BF2671" i="5"/>
  <c r="BB2671" i="5"/>
  <c r="AX2671" i="5"/>
  <c r="AT2671" i="5"/>
  <c r="AP2671" i="5"/>
  <c r="AL2671" i="5"/>
  <c r="BN2670" i="5"/>
  <c r="BJ2670" i="5"/>
  <c r="BF2670" i="5"/>
  <c r="BB2670" i="5"/>
  <c r="AX2670" i="5"/>
  <c r="AT2670" i="5"/>
  <c r="AP2670" i="5"/>
  <c r="AL2670" i="5"/>
  <c r="BN2669" i="5"/>
  <c r="BJ2669" i="5"/>
  <c r="BF2669" i="5"/>
  <c r="BB2669" i="5"/>
  <c r="AX2669" i="5"/>
  <c r="AT2669" i="5"/>
  <c r="AP2669" i="5"/>
  <c r="AL2669" i="5"/>
  <c r="BN2668" i="5"/>
  <c r="BJ2668" i="5"/>
  <c r="BF2668" i="5"/>
  <c r="BB2668" i="5"/>
  <c r="AX2668" i="5"/>
  <c r="AT2668" i="5"/>
  <c r="AP2668" i="5"/>
  <c r="AL2668" i="5"/>
  <c r="BN2667" i="5"/>
  <c r="BJ2667" i="5"/>
  <c r="BF2667" i="5"/>
  <c r="BB2667" i="5"/>
  <c r="AX2667" i="5"/>
  <c r="AT2667" i="5"/>
  <c r="AP2667" i="5"/>
  <c r="AL2667" i="5"/>
  <c r="BN2666" i="5"/>
  <c r="BJ2666" i="5"/>
  <c r="BF2666" i="5"/>
  <c r="BB2666" i="5"/>
  <c r="AX2666" i="5"/>
  <c r="AT2666" i="5"/>
  <c r="AP2666" i="5"/>
  <c r="AL2666" i="5"/>
  <c r="BN2665" i="5"/>
  <c r="BJ2665" i="5"/>
  <c r="BF2665" i="5"/>
  <c r="BB2665" i="5"/>
  <c r="AX2665" i="5"/>
  <c r="AT2665" i="5"/>
  <c r="AP2665" i="5"/>
  <c r="AL2665" i="5"/>
  <c r="BN2664" i="5"/>
  <c r="BJ2664" i="5"/>
  <c r="BF2664" i="5"/>
  <c r="BB2664" i="5"/>
  <c r="AX2664" i="5"/>
  <c r="AT2664" i="5"/>
  <c r="AP2664" i="5"/>
  <c r="AL2664" i="5"/>
  <c r="BN2663" i="5"/>
  <c r="BJ2663" i="5"/>
  <c r="BF2663" i="5"/>
  <c r="BB2663" i="5"/>
  <c r="AX2663" i="5"/>
  <c r="AT2663" i="5"/>
  <c r="AP2663" i="5"/>
  <c r="AL2663" i="5"/>
  <c r="BN2662" i="5"/>
  <c r="BJ2662" i="5"/>
  <c r="BF2662" i="5"/>
  <c r="BB2662" i="5"/>
  <c r="AX2662" i="5"/>
  <c r="AT2662" i="5"/>
  <c r="AP2662" i="5"/>
  <c r="AL2662" i="5"/>
  <c r="BN2661" i="5"/>
  <c r="BJ2661" i="5"/>
  <c r="BF2661" i="5"/>
  <c r="BB2661" i="5"/>
  <c r="AX2661" i="5"/>
  <c r="AT2661" i="5"/>
  <c r="AP2661" i="5"/>
  <c r="AL2661" i="5"/>
  <c r="BN2660" i="5"/>
  <c r="BJ2660" i="5"/>
  <c r="BF2660" i="5"/>
  <c r="BB2660" i="5"/>
  <c r="AX2660" i="5"/>
  <c r="AT2660" i="5"/>
  <c r="AP2660" i="5"/>
  <c r="AL2660" i="5"/>
  <c r="BN2659" i="5"/>
  <c r="BJ2659" i="5"/>
  <c r="BF2659" i="5"/>
  <c r="BB2659" i="5"/>
  <c r="AX2659" i="5"/>
  <c r="AT2659" i="5"/>
  <c r="AP2659" i="5"/>
  <c r="AL2659" i="5"/>
  <c r="BN2658" i="5"/>
  <c r="BJ2658" i="5"/>
  <c r="BF2658" i="5"/>
  <c r="BB2658" i="5"/>
  <c r="AX2658" i="5"/>
  <c r="AT2658" i="5"/>
  <c r="AP2658" i="5"/>
  <c r="AL2658" i="5"/>
  <c r="BN2657" i="5"/>
  <c r="BJ2657" i="5"/>
  <c r="BF2657" i="5"/>
  <c r="BB2657" i="5"/>
  <c r="AX2657" i="5"/>
  <c r="AT2657" i="5"/>
  <c r="AP2657" i="5"/>
  <c r="AL2657" i="5"/>
  <c r="BN2656" i="5"/>
  <c r="BJ2656" i="5"/>
  <c r="BF2656" i="5"/>
  <c r="BB2656" i="5"/>
  <c r="AX2656" i="5"/>
  <c r="AT2656" i="5"/>
  <c r="AP2656" i="5"/>
  <c r="AL2656" i="5"/>
  <c r="BN2655" i="5"/>
  <c r="BJ2655" i="5"/>
  <c r="BF2655" i="5"/>
  <c r="BB2655" i="5"/>
  <c r="AX2655" i="5"/>
  <c r="AT2655" i="5"/>
  <c r="AP2655" i="5"/>
  <c r="AL2655" i="5"/>
  <c r="BN2654" i="5"/>
  <c r="BJ2654" i="5"/>
  <c r="BF2654" i="5"/>
  <c r="BB2654" i="5"/>
  <c r="AX2654" i="5"/>
  <c r="AT2654" i="5"/>
  <c r="AP2654" i="5"/>
  <c r="AL2654" i="5"/>
  <c r="BN2653" i="5"/>
  <c r="BJ2653" i="5"/>
  <c r="BF2653" i="5"/>
  <c r="BB2653" i="5"/>
  <c r="AX2653" i="5"/>
  <c r="AT2653" i="5"/>
  <c r="AP2653" i="5"/>
  <c r="AL2653" i="5"/>
  <c r="BN2652" i="5"/>
  <c r="BJ2652" i="5"/>
  <c r="BF2652" i="5"/>
  <c r="BB2652" i="5"/>
  <c r="AX2652" i="5"/>
  <c r="AT2652" i="5"/>
  <c r="AP2652" i="5"/>
  <c r="AL2652" i="5"/>
  <c r="BN2651" i="5"/>
  <c r="BJ2651" i="5"/>
  <c r="BF2651" i="5"/>
  <c r="BB2651" i="5"/>
  <c r="AX2651" i="5"/>
  <c r="AT2651" i="5"/>
  <c r="AP2651" i="5"/>
  <c r="AL2651" i="5"/>
  <c r="BN2650" i="5"/>
  <c r="BJ2650" i="5"/>
  <c r="BF2650" i="5"/>
  <c r="BB2650" i="5"/>
  <c r="AX2650" i="5"/>
  <c r="AT2650" i="5"/>
  <c r="AP2650" i="5"/>
  <c r="AL2650" i="5"/>
  <c r="BN2649" i="5"/>
  <c r="BJ2649" i="5"/>
  <c r="BF2649" i="5"/>
  <c r="BB2649" i="5"/>
  <c r="AX2649" i="5"/>
  <c r="AT2649" i="5"/>
  <c r="AP2649" i="5"/>
  <c r="AL2649" i="5"/>
  <c r="BN2648" i="5"/>
  <c r="BJ2648" i="5"/>
  <c r="BF2648" i="5"/>
  <c r="BB2648" i="5"/>
  <c r="AX2648" i="5"/>
  <c r="AT2648" i="5"/>
  <c r="AP2648" i="5"/>
  <c r="AL2648" i="5"/>
  <c r="BN2647" i="5"/>
  <c r="BJ2647" i="5"/>
  <c r="BF2647" i="5"/>
  <c r="BB2647" i="5"/>
  <c r="AX2647" i="5"/>
  <c r="AT2647" i="5"/>
  <c r="AP2647" i="5"/>
  <c r="AL2647" i="5"/>
  <c r="BN2646" i="5"/>
  <c r="BJ2646" i="5"/>
  <c r="BF2646" i="5"/>
  <c r="BB2646" i="5"/>
  <c r="AX2646" i="5"/>
  <c r="AT2646" i="5"/>
  <c r="AP2646" i="5"/>
  <c r="AL2646" i="5"/>
  <c r="BN2645" i="5"/>
  <c r="BJ2645" i="5"/>
  <c r="BF2645" i="5"/>
  <c r="BB2645" i="5"/>
  <c r="AX2645" i="5"/>
  <c r="AT2645" i="5"/>
  <c r="AP2645" i="5"/>
  <c r="AL2645" i="5"/>
  <c r="BN2644" i="5"/>
  <c r="BJ2644" i="5"/>
  <c r="BF2644" i="5"/>
  <c r="BB2644" i="5"/>
  <c r="AX2644" i="5"/>
  <c r="AT2644" i="5"/>
  <c r="AP2644" i="5"/>
  <c r="AL2644" i="5"/>
  <c r="BN2643" i="5"/>
  <c r="BJ2643" i="5"/>
  <c r="BF2643" i="5"/>
  <c r="BB2643" i="5"/>
  <c r="AX2643" i="5"/>
  <c r="AT2643" i="5"/>
  <c r="AP2643" i="5"/>
  <c r="AL2643" i="5"/>
  <c r="BN2642" i="5"/>
  <c r="BJ2642" i="5"/>
  <c r="BF2642" i="5"/>
  <c r="BB2642" i="5"/>
  <c r="AX2642" i="5"/>
  <c r="AT2642" i="5"/>
  <c r="AP2642" i="5"/>
  <c r="AL2642" i="5"/>
  <c r="BN2641" i="5"/>
  <c r="BJ2641" i="5"/>
  <c r="BF2641" i="5"/>
  <c r="BB2641" i="5"/>
  <c r="AX2641" i="5"/>
  <c r="AT2641" i="5"/>
  <c r="AP2641" i="5"/>
  <c r="AL2641" i="5"/>
  <c r="BN2640" i="5"/>
  <c r="BJ2640" i="5"/>
  <c r="BF2640" i="5"/>
  <c r="BB2640" i="5"/>
  <c r="AX2640" i="5"/>
  <c r="AT2640" i="5"/>
  <c r="AP2640" i="5"/>
  <c r="AL2640" i="5"/>
  <c r="BN2639" i="5"/>
  <c r="BJ2639" i="5"/>
  <c r="BF2639" i="5"/>
  <c r="BB2639" i="5"/>
  <c r="AX2639" i="5"/>
  <c r="AT2639" i="5"/>
  <c r="AP2639" i="5"/>
  <c r="AL2639" i="5"/>
  <c r="BN2638" i="5"/>
  <c r="BJ2638" i="5"/>
  <c r="BF2638" i="5"/>
  <c r="BB2638" i="5"/>
  <c r="AX2638" i="5"/>
  <c r="AT2638" i="5"/>
  <c r="AP2638" i="5"/>
  <c r="AL2638" i="5"/>
  <c r="BN2617" i="5"/>
  <c r="BJ2617" i="5"/>
  <c r="BF2617" i="5"/>
  <c r="BB2617" i="5"/>
  <c r="AX2617" i="5"/>
  <c r="AT2617" i="5"/>
  <c r="AP2617" i="5"/>
  <c r="AL2617" i="5"/>
  <c r="BN2616" i="5"/>
  <c r="BJ2616" i="5"/>
  <c r="BF2616" i="5"/>
  <c r="BB2616" i="5"/>
  <c r="AX2616" i="5"/>
  <c r="AT2616" i="5"/>
  <c r="AP2616" i="5"/>
  <c r="AL2616" i="5"/>
  <c r="AL2601" i="5"/>
  <c r="AL2600" i="5"/>
  <c r="AL2599" i="5"/>
  <c r="AL2598" i="5"/>
  <c r="AL2597" i="5"/>
  <c r="AL2596" i="5"/>
  <c r="AL2587" i="5"/>
  <c r="AL2586" i="5"/>
  <c r="AL2585" i="5"/>
  <c r="AL2584" i="5"/>
  <c r="AL2583" i="5"/>
  <c r="AL2582" i="5"/>
  <c r="AL2581" i="5"/>
  <c r="AL2580" i="5"/>
  <c r="AL2579" i="5"/>
  <c r="AL2578" i="5"/>
  <c r="AL2577" i="5"/>
  <c r="AL2576" i="5"/>
  <c r="AL2575" i="5"/>
  <c r="AL2574" i="5"/>
  <c r="AL2573" i="5"/>
  <c r="AL2572" i="5"/>
  <c r="AL2571" i="5"/>
  <c r="AL2570" i="5"/>
  <c r="AL2569" i="5"/>
  <c r="AL2568" i="5"/>
  <c r="AL2567" i="5"/>
  <c r="AL2566" i="5"/>
  <c r="AL2565" i="5"/>
  <c r="AL2564" i="5"/>
  <c r="AL2563" i="5"/>
  <c r="AL2562" i="5"/>
  <c r="AL2551" i="5"/>
  <c r="AL2550" i="5"/>
  <c r="AL2548" i="5"/>
  <c r="AL2547" i="5"/>
  <c r="AL2546" i="5"/>
  <c r="AL2545" i="5"/>
  <c r="AL2544" i="5"/>
  <c r="AL2543" i="5"/>
  <c r="AL2542" i="5"/>
  <c r="AL2541" i="5"/>
  <c r="AL2540" i="5"/>
  <c r="AL2539" i="5"/>
  <c r="AL2538" i="5"/>
  <c r="AL2537" i="5"/>
  <c r="AL2525" i="5"/>
  <c r="AL2524" i="5"/>
  <c r="AL2523" i="5"/>
  <c r="AL2514" i="5"/>
  <c r="AL2513" i="5"/>
  <c r="AL2512" i="5"/>
  <c r="AL2501" i="5"/>
  <c r="AL2500" i="5"/>
  <c r="AL2499" i="5"/>
  <c r="AL2498" i="5"/>
  <c r="AL2497" i="5"/>
  <c r="AL2496" i="5"/>
  <c r="AL2495" i="5"/>
  <c r="AL2494" i="5"/>
  <c r="AL2493" i="5"/>
  <c r="AL2492" i="5"/>
  <c r="AL2491" i="5"/>
  <c r="AL2490" i="5"/>
  <c r="AL2489" i="5"/>
  <c r="AL2488" i="5"/>
  <c r="AL2487" i="5"/>
  <c r="AL2486" i="5"/>
  <c r="AL2485" i="5"/>
  <c r="AL2484" i="5"/>
  <c r="AL2483" i="5"/>
  <c r="AL2473" i="5"/>
  <c r="AL2472" i="5"/>
  <c r="AL2471" i="5"/>
  <c r="AL2470" i="5"/>
  <c r="AL2469" i="5"/>
  <c r="AL2468" i="5"/>
  <c r="AL2458" i="5"/>
  <c r="AL2457" i="5"/>
  <c r="AL2456" i="5"/>
  <c r="AL2455" i="5"/>
  <c r="AL2454" i="5"/>
  <c r="AL2453" i="5"/>
  <c r="AP2438" i="5"/>
  <c r="AL2438" i="5"/>
  <c r="AP2437" i="5"/>
  <c r="AL2437" i="5"/>
  <c r="AP2436" i="5"/>
  <c r="AL2436" i="5"/>
  <c r="AP2435" i="5"/>
  <c r="AL2435" i="5"/>
  <c r="AP2434" i="5"/>
  <c r="AL2434" i="5"/>
  <c r="AP2433" i="5"/>
  <c r="AL2433" i="5"/>
  <c r="AP2432" i="5"/>
  <c r="AL2432" i="5"/>
  <c r="AP2431" i="5"/>
  <c r="AL2431" i="5"/>
  <c r="AP2430" i="5"/>
  <c r="AL2430" i="5"/>
  <c r="AP2429" i="5"/>
  <c r="AL2429" i="5"/>
  <c r="AP2428" i="5"/>
  <c r="AL2428" i="5"/>
  <c r="AP2427" i="5"/>
  <c r="AL2427" i="5"/>
  <c r="AL2412" i="5"/>
  <c r="AL2411" i="5"/>
  <c r="AL2410" i="5"/>
  <c r="AL2409" i="5"/>
  <c r="BN2399" i="5"/>
  <c r="BJ2399" i="5"/>
  <c r="BF2399" i="5"/>
  <c r="BB2399" i="5"/>
  <c r="AX2399" i="5"/>
  <c r="AT2399" i="5"/>
  <c r="AP2399" i="5"/>
  <c r="AL2399" i="5"/>
  <c r="BN2398" i="5"/>
  <c r="BJ2398" i="5"/>
  <c r="BF2398" i="5"/>
  <c r="BB2398" i="5"/>
  <c r="AX2398" i="5"/>
  <c r="AT2398" i="5"/>
  <c r="AP2398" i="5"/>
  <c r="AL2398" i="5"/>
  <c r="BN2397" i="5"/>
  <c r="BJ2397" i="5"/>
  <c r="BF2397" i="5"/>
  <c r="BB2397" i="5"/>
  <c r="AX2397" i="5"/>
  <c r="AT2397" i="5"/>
  <c r="AP2397" i="5"/>
  <c r="AL2397" i="5"/>
  <c r="BN2396" i="5"/>
  <c r="BJ2396" i="5"/>
  <c r="BF2396" i="5"/>
  <c r="BB2396" i="5"/>
  <c r="AX2396" i="5"/>
  <c r="AT2396" i="5"/>
  <c r="AP2396" i="5"/>
  <c r="AL2396" i="5"/>
  <c r="BN2395" i="5"/>
  <c r="BJ2395" i="5"/>
  <c r="BF2395" i="5"/>
  <c r="BB2395" i="5"/>
  <c r="AX2395" i="5"/>
  <c r="AT2395" i="5"/>
  <c r="AP2395" i="5"/>
  <c r="AL2395" i="5"/>
  <c r="BN2394" i="5"/>
  <c r="BJ2394" i="5"/>
  <c r="BF2394" i="5"/>
  <c r="BB2394" i="5"/>
  <c r="AX2394" i="5"/>
  <c r="AT2394" i="5"/>
  <c r="AP2394" i="5"/>
  <c r="AL2394" i="5"/>
  <c r="BN2393" i="5"/>
  <c r="BJ2393" i="5"/>
  <c r="BF2393" i="5"/>
  <c r="BB2393" i="5"/>
  <c r="AX2393" i="5"/>
  <c r="AT2393" i="5"/>
  <c r="AP2393" i="5"/>
  <c r="AL2393" i="5"/>
  <c r="BF2379" i="5"/>
  <c r="BB2379" i="5"/>
  <c r="AX2379" i="5"/>
  <c r="BF2378" i="5"/>
  <c r="BB2378" i="5"/>
  <c r="AX2378" i="5"/>
  <c r="BF2377" i="5"/>
  <c r="BB2377" i="5"/>
  <c r="AX2377" i="5"/>
  <c r="BF2376" i="5"/>
  <c r="BB2376" i="5"/>
  <c r="AX2376" i="5"/>
  <c r="BF2375" i="5"/>
  <c r="BB2375" i="5"/>
  <c r="AX2375" i="5"/>
  <c r="BF2374" i="5"/>
  <c r="BB2374" i="5"/>
  <c r="AX2374" i="5"/>
  <c r="BF2373" i="5"/>
  <c r="BB2373" i="5"/>
  <c r="AX2373" i="5"/>
  <c r="BI2325" i="5"/>
  <c r="BE2325" i="5"/>
  <c r="BA2325" i="5"/>
  <c r="AW2325" i="5"/>
  <c r="AS2325" i="5"/>
  <c r="AO2325" i="5"/>
  <c r="AK2325" i="5"/>
  <c r="BI2324" i="5"/>
  <c r="BE2324" i="5"/>
  <c r="BA2324" i="5"/>
  <c r="AW2324" i="5"/>
  <c r="AS2324" i="5"/>
  <c r="AO2324" i="5"/>
  <c r="AK2324" i="5"/>
  <c r="BI2323" i="5"/>
  <c r="BE2323" i="5"/>
  <c r="BA2323" i="5"/>
  <c r="AW2323" i="5"/>
  <c r="AS2323" i="5"/>
  <c r="AO2323" i="5"/>
  <c r="AK2323" i="5"/>
  <c r="BI2322" i="5"/>
  <c r="BE2322" i="5"/>
  <c r="BA2322" i="5"/>
  <c r="AW2322" i="5"/>
  <c r="AS2322" i="5"/>
  <c r="AO2322" i="5"/>
  <c r="AK2322" i="5"/>
  <c r="BI2321" i="5"/>
  <c r="BE2321" i="5"/>
  <c r="BA2321" i="5"/>
  <c r="AW2321" i="5"/>
  <c r="AS2321" i="5"/>
  <c r="AO2321" i="5"/>
  <c r="AK2321" i="5"/>
  <c r="BI2320" i="5"/>
  <c r="BE2320" i="5"/>
  <c r="BA2320" i="5"/>
  <c r="AW2320" i="5"/>
  <c r="AS2320" i="5"/>
  <c r="AO2320" i="5"/>
  <c r="AK2320" i="5"/>
  <c r="BI2319" i="5"/>
  <c r="BE2319" i="5"/>
  <c r="BA2319" i="5"/>
  <c r="AW2319" i="5"/>
  <c r="AS2319" i="5"/>
  <c r="AO2319" i="5"/>
  <c r="AK2319" i="5"/>
  <c r="BI2318" i="5"/>
  <c r="BE2318" i="5"/>
  <c r="BA2318" i="5"/>
  <c r="AW2318" i="5"/>
  <c r="AS2318" i="5"/>
  <c r="AO2318" i="5"/>
  <c r="AK2318" i="5"/>
  <c r="BI2317" i="5"/>
  <c r="BE2317" i="5"/>
  <c r="BA2317" i="5"/>
  <c r="AW2317" i="5"/>
  <c r="AS2317" i="5"/>
  <c r="AO2317" i="5"/>
  <c r="AK2317" i="5"/>
  <c r="BI2316" i="5"/>
  <c r="BE2316" i="5"/>
  <c r="BA2316" i="5"/>
  <c r="AW2316" i="5"/>
  <c r="AS2316" i="5"/>
  <c r="AO2316" i="5"/>
  <c r="AK2316" i="5"/>
  <c r="BI2315" i="5"/>
  <c r="BE2315" i="5"/>
  <c r="BA2315" i="5"/>
  <c r="AW2315" i="5"/>
  <c r="AS2315" i="5"/>
  <c r="AO2315" i="5"/>
  <c r="AK2315" i="5"/>
  <c r="BI2314" i="5"/>
  <c r="BE2314" i="5"/>
  <c r="BA2314" i="5"/>
  <c r="AW2314" i="5"/>
  <c r="AS2314" i="5"/>
  <c r="AO2314" i="5"/>
  <c r="AK2314" i="5"/>
  <c r="BI2313" i="5"/>
  <c r="BE2313" i="5"/>
  <c r="BA2313" i="5"/>
  <c r="AW2313" i="5"/>
  <c r="AS2313" i="5"/>
  <c r="AO2313" i="5"/>
  <c r="AK2313" i="5"/>
  <c r="BI2312" i="5"/>
  <c r="BE2312" i="5"/>
  <c r="BA2312" i="5"/>
  <c r="AW2312" i="5"/>
  <c r="AS2312" i="5"/>
  <c r="AO2312" i="5"/>
  <c r="AK2312" i="5"/>
  <c r="BI2311" i="5"/>
  <c r="BE2311" i="5"/>
  <c r="BA2311" i="5"/>
  <c r="AW2311" i="5"/>
  <c r="AS2311" i="5"/>
  <c r="AO2311" i="5"/>
  <c r="AK2311" i="5"/>
  <c r="BI2310" i="5"/>
  <c r="BE2310" i="5"/>
  <c r="BA2310" i="5"/>
  <c r="AW2310" i="5"/>
  <c r="AS2310" i="5"/>
  <c r="AO2310" i="5"/>
  <c r="AK2310" i="5"/>
  <c r="BI2309" i="5"/>
  <c r="BE2309" i="5"/>
  <c r="BA2309" i="5"/>
  <c r="AW2309" i="5"/>
  <c r="AS2309" i="5"/>
  <c r="AO2309" i="5"/>
  <c r="AK2309" i="5"/>
  <c r="BI2308" i="5"/>
  <c r="BE2308" i="5"/>
  <c r="BA2308" i="5"/>
  <c r="AW2308" i="5"/>
  <c r="AS2308" i="5"/>
  <c r="AO2308" i="5"/>
  <c r="AK2308" i="5"/>
  <c r="BI2307" i="5"/>
  <c r="BE2307" i="5"/>
  <c r="BA2307" i="5"/>
  <c r="AW2307" i="5"/>
  <c r="AS2307" i="5"/>
  <c r="AO2307" i="5"/>
  <c r="AK2307" i="5"/>
  <c r="BI2306" i="5"/>
  <c r="BE2306" i="5"/>
  <c r="BA2306" i="5"/>
  <c r="AW2306" i="5"/>
  <c r="AS2306" i="5"/>
  <c r="AO2306" i="5"/>
  <c r="AK2306" i="5"/>
  <c r="BI2305" i="5"/>
  <c r="BE2305" i="5"/>
  <c r="BA2305" i="5"/>
  <c r="AW2305" i="5"/>
  <c r="AS2305" i="5"/>
  <c r="AO2305" i="5"/>
  <c r="AK2305" i="5"/>
  <c r="BI2304" i="5"/>
  <c r="BE2304" i="5"/>
  <c r="BA2304" i="5"/>
  <c r="AW2304" i="5"/>
  <c r="AS2304" i="5"/>
  <c r="AO2304" i="5"/>
  <c r="AK2304" i="5"/>
  <c r="BI2303" i="5"/>
  <c r="BE2303" i="5"/>
  <c r="BA2303" i="5"/>
  <c r="AW2303" i="5"/>
  <c r="AS2303" i="5"/>
  <c r="AO2303" i="5"/>
  <c r="AK2303" i="5"/>
  <c r="BI2302" i="5"/>
  <c r="BE2302" i="5"/>
  <c r="BA2302" i="5"/>
  <c r="AW2302" i="5"/>
  <c r="AS2302" i="5"/>
  <c r="AO2302" i="5"/>
  <c r="AK2302" i="5"/>
  <c r="BI2301" i="5"/>
  <c r="BE2301" i="5"/>
  <c r="BA2301" i="5"/>
  <c r="AW2301" i="5"/>
  <c r="AS2301" i="5"/>
  <c r="AO2301" i="5"/>
  <c r="AK2301" i="5"/>
  <c r="BI2300" i="5"/>
  <c r="BE2300" i="5"/>
  <c r="BA2300" i="5"/>
  <c r="AW2300" i="5"/>
  <c r="AS2300" i="5"/>
  <c r="AO2300" i="5"/>
  <c r="AK2300" i="5"/>
  <c r="BI2299" i="5"/>
  <c r="BE2299" i="5"/>
  <c r="BA2299" i="5"/>
  <c r="AW2299" i="5"/>
  <c r="AS2299" i="5"/>
  <c r="AO2299" i="5"/>
  <c r="AK2299" i="5"/>
  <c r="BI2298" i="5"/>
  <c r="BE2298" i="5"/>
  <c r="BA2298" i="5"/>
  <c r="AW2298" i="5"/>
  <c r="AS2298" i="5"/>
  <c r="AO2298" i="5"/>
  <c r="AK2298" i="5"/>
  <c r="BI2297" i="5"/>
  <c r="BE2297" i="5"/>
  <c r="BA2297" i="5"/>
  <c r="AW2297" i="5"/>
  <c r="AS2297" i="5"/>
  <c r="AO2297" i="5"/>
  <c r="AK2297" i="5"/>
  <c r="BI2296" i="5"/>
  <c r="BE2296" i="5"/>
  <c r="BA2296" i="5"/>
  <c r="AW2296" i="5"/>
  <c r="AS2296" i="5"/>
  <c r="AO2296" i="5"/>
  <c r="AK2296" i="5"/>
  <c r="BI2295" i="5"/>
  <c r="BE2295" i="5"/>
  <c r="BA2295" i="5"/>
  <c r="AW2295" i="5"/>
  <c r="AS2295" i="5"/>
  <c r="AO2295" i="5"/>
  <c r="AK2295" i="5"/>
  <c r="BI2294" i="5"/>
  <c r="BE2294" i="5"/>
  <c r="BA2294" i="5"/>
  <c r="AW2294" i="5"/>
  <c r="AS2294" i="5"/>
  <c r="AO2294" i="5"/>
  <c r="AK2294" i="5"/>
  <c r="BI2293" i="5"/>
  <c r="BE2293" i="5"/>
  <c r="BA2293" i="5"/>
  <c r="AW2293" i="5"/>
  <c r="AS2293" i="5"/>
  <c r="AO2293" i="5"/>
  <c r="AK2293" i="5"/>
  <c r="BI2292" i="5"/>
  <c r="BE2292" i="5"/>
  <c r="BA2292" i="5"/>
  <c r="AW2292" i="5"/>
  <c r="AS2292" i="5"/>
  <c r="AO2292" i="5"/>
  <c r="AK2292" i="5"/>
  <c r="BI2291" i="5"/>
  <c r="BE2291" i="5"/>
  <c r="BA2291" i="5"/>
  <c r="AW2291" i="5"/>
  <c r="AS2291" i="5"/>
  <c r="AO2291" i="5"/>
  <c r="AK2291" i="5"/>
  <c r="BI2290" i="5"/>
  <c r="BE2290" i="5"/>
  <c r="BA2290" i="5"/>
  <c r="AW2290" i="5"/>
  <c r="AS2290" i="5"/>
  <c r="AO2290" i="5"/>
  <c r="AK2290" i="5"/>
  <c r="BI2289" i="5"/>
  <c r="BE2289" i="5"/>
  <c r="BA2289" i="5"/>
  <c r="AW2289" i="5"/>
  <c r="AS2289" i="5"/>
  <c r="AO2289" i="5"/>
  <c r="AK2289" i="5"/>
  <c r="BI2288" i="5"/>
  <c r="BE2288" i="5"/>
  <c r="BA2288" i="5"/>
  <c r="AW2288" i="5"/>
  <c r="AS2288" i="5"/>
  <c r="AO2288" i="5"/>
  <c r="AK2288" i="5"/>
  <c r="BI2287" i="5"/>
  <c r="BE2287" i="5"/>
  <c r="BA2287" i="5"/>
  <c r="AW2287" i="5"/>
  <c r="AS2287" i="5"/>
  <c r="AO2287" i="5"/>
  <c r="AK2287" i="5"/>
  <c r="BI2286" i="5"/>
  <c r="BE2286" i="5"/>
  <c r="BA2286" i="5"/>
  <c r="AW2286" i="5"/>
  <c r="AS2286" i="5"/>
  <c r="AO2286" i="5"/>
  <c r="AK2286" i="5"/>
  <c r="BI2285" i="5"/>
  <c r="BE2285" i="5"/>
  <c r="BA2285" i="5"/>
  <c r="AW2285" i="5"/>
  <c r="AS2285" i="5"/>
  <c r="AO2285" i="5"/>
  <c r="AK2285" i="5"/>
  <c r="BI2284" i="5"/>
  <c r="BE2284" i="5"/>
  <c r="BA2284" i="5"/>
  <c r="AW2284" i="5"/>
  <c r="AS2284" i="5"/>
  <c r="AO2284" i="5"/>
  <c r="AK2284" i="5"/>
  <c r="BI2283" i="5"/>
  <c r="BE2283" i="5"/>
  <c r="BA2283" i="5"/>
  <c r="AW2283" i="5"/>
  <c r="AS2283" i="5"/>
  <c r="AO2283" i="5"/>
  <c r="AK2283" i="5"/>
  <c r="BI2282" i="5"/>
  <c r="BE2282" i="5"/>
  <c r="BA2282" i="5"/>
  <c r="AW2282" i="5"/>
  <c r="AS2282" i="5"/>
  <c r="AO2282" i="5"/>
  <c r="AK2282" i="5"/>
  <c r="BI2281" i="5"/>
  <c r="BE2281" i="5"/>
  <c r="BA2281" i="5"/>
  <c r="AW2281" i="5"/>
  <c r="AS2281" i="5"/>
  <c r="AO2281" i="5"/>
  <c r="AK2281" i="5"/>
  <c r="BI2280" i="5"/>
  <c r="BE2280" i="5"/>
  <c r="BA2280" i="5"/>
  <c r="AW2280" i="5"/>
  <c r="AS2280" i="5"/>
  <c r="AO2280" i="5"/>
  <c r="AK2280" i="5"/>
  <c r="BI2279" i="5"/>
  <c r="BE2279" i="5"/>
  <c r="BA2279" i="5"/>
  <c r="AW2279" i="5"/>
  <c r="AS2279" i="5"/>
  <c r="AO2279" i="5"/>
  <c r="AK2279" i="5"/>
  <c r="BI2278" i="5"/>
  <c r="BE2278" i="5"/>
  <c r="BA2278" i="5"/>
  <c r="AW2278" i="5"/>
  <c r="AS2278" i="5"/>
  <c r="AO2278" i="5"/>
  <c r="AK2278" i="5"/>
  <c r="BI2277" i="5"/>
  <c r="BE2277" i="5"/>
  <c r="BA2277" i="5"/>
  <c r="AW2277" i="5"/>
  <c r="AS2277" i="5"/>
  <c r="AO2277" i="5"/>
  <c r="AK2277" i="5"/>
  <c r="BI2276" i="5"/>
  <c r="BE2276" i="5"/>
  <c r="BA2276" i="5"/>
  <c r="AW2276" i="5"/>
  <c r="AS2276" i="5"/>
  <c r="AO2276" i="5"/>
  <c r="AK2276" i="5"/>
  <c r="BI2275" i="5"/>
  <c r="BE2275" i="5"/>
  <c r="BA2275" i="5"/>
  <c r="AW2275" i="5"/>
  <c r="AS2275" i="5"/>
  <c r="AO2275" i="5"/>
  <c r="AK2275" i="5"/>
  <c r="BI2274" i="5"/>
  <c r="BE2274" i="5"/>
  <c r="BA2274" i="5"/>
  <c r="AW2274" i="5"/>
  <c r="AS2274" i="5"/>
  <c r="AO2274" i="5"/>
  <c r="AK2274" i="5"/>
  <c r="BI2273" i="5"/>
  <c r="BE2273" i="5"/>
  <c r="BA2273" i="5"/>
  <c r="AW2273" i="5"/>
  <c r="AS2273" i="5"/>
  <c r="AO2273" i="5"/>
  <c r="AK2273" i="5"/>
  <c r="BI2272" i="5"/>
  <c r="BE2272" i="5"/>
  <c r="BA2272" i="5"/>
  <c r="AW2272" i="5"/>
  <c r="AS2272" i="5"/>
  <c r="AO2272" i="5"/>
  <c r="AK2272" i="5"/>
  <c r="BI2271" i="5"/>
  <c r="BE2271" i="5"/>
  <c r="BA2271" i="5"/>
  <c r="AW2271" i="5"/>
  <c r="AS2271" i="5"/>
  <c r="AO2271" i="5"/>
  <c r="AK2271" i="5"/>
  <c r="BI2270" i="5"/>
  <c r="BE2270" i="5"/>
  <c r="BA2270" i="5"/>
  <c r="AW2270" i="5"/>
  <c r="AS2270" i="5"/>
  <c r="AO2270" i="5"/>
  <c r="AK2270" i="5"/>
  <c r="BI2269" i="5"/>
  <c r="BE2269" i="5"/>
  <c r="BA2269" i="5"/>
  <c r="AW2269" i="5"/>
  <c r="AS2269" i="5"/>
  <c r="AO2269" i="5"/>
  <c r="AK2269" i="5"/>
  <c r="BI2268" i="5"/>
  <c r="BE2268" i="5"/>
  <c r="BA2268" i="5"/>
  <c r="AW2268" i="5"/>
  <c r="AS2268" i="5"/>
  <c r="AO2268" i="5"/>
  <c r="AK2268" i="5"/>
  <c r="BI2267" i="5"/>
  <c r="BE2267" i="5"/>
  <c r="BA2267" i="5"/>
  <c r="AW2267" i="5"/>
  <c r="AS2267" i="5"/>
  <c r="AO2267" i="5"/>
  <c r="AK2267" i="5"/>
  <c r="BI2266" i="5"/>
  <c r="BE2266" i="5"/>
  <c r="BA2266" i="5"/>
  <c r="AW2266" i="5"/>
  <c r="AS2266" i="5"/>
  <c r="AO2266" i="5"/>
  <c r="AK2266" i="5"/>
  <c r="BI2265" i="5"/>
  <c r="BE2265" i="5"/>
  <c r="BA2265" i="5"/>
  <c r="AW2265" i="5"/>
  <c r="AS2265" i="5"/>
  <c r="AO2265" i="5"/>
  <c r="AK2265" i="5"/>
  <c r="BI2264" i="5"/>
  <c r="BE2264" i="5"/>
  <c r="BA2264" i="5"/>
  <c r="AW2264" i="5"/>
  <c r="AS2264" i="5"/>
  <c r="AO2264" i="5"/>
  <c r="AK2264" i="5"/>
  <c r="BI2263" i="5"/>
  <c r="BE2263" i="5"/>
  <c r="BA2263" i="5"/>
  <c r="AW2263" i="5"/>
  <c r="AS2263" i="5"/>
  <c r="AO2263" i="5"/>
  <c r="AK2263" i="5"/>
  <c r="BI2262" i="5"/>
  <c r="BE2262" i="5"/>
  <c r="BA2262" i="5"/>
  <c r="AW2262" i="5"/>
  <c r="AS2262" i="5"/>
  <c r="AO2262" i="5"/>
  <c r="AK2262" i="5"/>
  <c r="BI2261" i="5"/>
  <c r="BE2261" i="5"/>
  <c r="BA2261" i="5"/>
  <c r="AW2261" i="5"/>
  <c r="AS2261" i="5"/>
  <c r="AO2261" i="5"/>
  <c r="AK2261" i="5"/>
  <c r="BI2260" i="5"/>
  <c r="BE2260" i="5"/>
  <c r="BA2260" i="5"/>
  <c r="AW2260" i="5"/>
  <c r="AS2260" i="5"/>
  <c r="AO2260" i="5"/>
  <c r="AK2260" i="5"/>
  <c r="BI2259" i="5"/>
  <c r="BE2259" i="5"/>
  <c r="BA2259" i="5"/>
  <c r="AW2259" i="5"/>
  <c r="AS2259" i="5"/>
  <c r="AO2259" i="5"/>
  <c r="AK2259" i="5"/>
  <c r="BI2258" i="5"/>
  <c r="BE2258" i="5"/>
  <c r="BA2258" i="5"/>
  <c r="AW2258" i="5"/>
  <c r="AS2258" i="5"/>
  <c r="AO2258" i="5"/>
  <c r="AK2258" i="5"/>
  <c r="BI2257" i="5"/>
  <c r="BE2257" i="5"/>
  <c r="BA2257" i="5"/>
  <c r="AW2257" i="5"/>
  <c r="AS2257" i="5"/>
  <c r="AO2257" i="5"/>
  <c r="AK2257" i="5"/>
  <c r="BI2256" i="5"/>
  <c r="BE2256" i="5"/>
  <c r="BA2256" i="5"/>
  <c r="AW2256" i="5"/>
  <c r="AS2256" i="5"/>
  <c r="AO2256" i="5"/>
  <c r="AK2256" i="5"/>
  <c r="BI2255" i="5"/>
  <c r="BE2255" i="5"/>
  <c r="BA2255" i="5"/>
  <c r="AW2255" i="5"/>
  <c r="AS2255" i="5"/>
  <c r="AO2255" i="5"/>
  <c r="AK2255" i="5"/>
  <c r="BI2254" i="5"/>
  <c r="BE2254" i="5"/>
  <c r="BA2254" i="5"/>
  <c r="AW2254" i="5"/>
  <c r="AS2254" i="5"/>
  <c r="AO2254" i="5"/>
  <c r="AK2254" i="5"/>
  <c r="BI2253" i="5"/>
  <c r="BE2253" i="5"/>
  <c r="BA2253" i="5"/>
  <c r="AW2253" i="5"/>
  <c r="AS2253" i="5"/>
  <c r="AO2253" i="5"/>
  <c r="AK2253" i="5"/>
  <c r="BI2252" i="5"/>
  <c r="BE2252" i="5"/>
  <c r="BA2252" i="5"/>
  <c r="AW2252" i="5"/>
  <c r="AS2252" i="5"/>
  <c r="AO2252" i="5"/>
  <c r="AK2252" i="5"/>
  <c r="BI2251" i="5"/>
  <c r="BE2251" i="5"/>
  <c r="BA2251" i="5"/>
  <c r="AW2251" i="5"/>
  <c r="AS2251" i="5"/>
  <c r="AO2251" i="5"/>
  <c r="AK2251" i="5"/>
  <c r="BI2250" i="5"/>
  <c r="BE2250" i="5"/>
  <c r="BA2250" i="5"/>
  <c r="AW2250" i="5"/>
  <c r="AS2250" i="5"/>
  <c r="AO2250" i="5"/>
  <c r="AK2250" i="5"/>
  <c r="BI2249" i="5"/>
  <c r="BE2249" i="5"/>
  <c r="BA2249" i="5"/>
  <c r="AW2249" i="5"/>
  <c r="AS2249" i="5"/>
  <c r="AO2249" i="5"/>
  <c r="AK2249" i="5"/>
  <c r="BI2248" i="5"/>
  <c r="BE2248" i="5"/>
  <c r="BA2248" i="5"/>
  <c r="AW2248" i="5"/>
  <c r="AS2248" i="5"/>
  <c r="AO2248" i="5"/>
  <c r="AK2248" i="5"/>
  <c r="BI2247" i="5"/>
  <c r="BE2247" i="5"/>
  <c r="BA2247" i="5"/>
  <c r="AW2247" i="5"/>
  <c r="AS2247" i="5"/>
  <c r="AO2247" i="5"/>
  <c r="AK2247" i="5"/>
  <c r="BI2246" i="5"/>
  <c r="BE2246" i="5"/>
  <c r="BA2246" i="5"/>
  <c r="AW2246" i="5"/>
  <c r="AS2246" i="5"/>
  <c r="AO2246" i="5"/>
  <c r="AK2246" i="5"/>
  <c r="BI2245" i="5"/>
  <c r="BE2245" i="5"/>
  <c r="BA2245" i="5"/>
  <c r="AW2245" i="5"/>
  <c r="AS2245" i="5"/>
  <c r="AO2245" i="5"/>
  <c r="AK2245" i="5"/>
  <c r="BI2244" i="5"/>
  <c r="BE2244" i="5"/>
  <c r="BA2244" i="5"/>
  <c r="AW2244" i="5"/>
  <c r="AS2244" i="5"/>
  <c r="AO2244" i="5"/>
  <c r="AK2244" i="5"/>
  <c r="BI2243" i="5"/>
  <c r="BE2243" i="5"/>
  <c r="BA2243" i="5"/>
  <c r="AW2243" i="5"/>
  <c r="AS2243" i="5"/>
  <c r="AO2243" i="5"/>
  <c r="AK2243" i="5"/>
  <c r="BI2242" i="5"/>
  <c r="BE2242" i="5"/>
  <c r="BA2242" i="5"/>
  <c r="AW2242" i="5"/>
  <c r="AS2242" i="5"/>
  <c r="AO2242" i="5"/>
  <c r="AK2242" i="5"/>
  <c r="BI2241" i="5"/>
  <c r="BE2241" i="5"/>
  <c r="BA2241" i="5"/>
  <c r="AW2241" i="5"/>
  <c r="AS2241" i="5"/>
  <c r="AO2241" i="5"/>
  <c r="AK2241" i="5"/>
  <c r="BI2240" i="5"/>
  <c r="BE2240" i="5"/>
  <c r="BA2240" i="5"/>
  <c r="AW2240" i="5"/>
  <c r="AS2240" i="5"/>
  <c r="AO2240" i="5"/>
  <c r="AK2240" i="5"/>
  <c r="BI2239" i="5"/>
  <c r="BE2239" i="5"/>
  <c r="BA2239" i="5"/>
  <c r="AW2239" i="5"/>
  <c r="AS2239" i="5"/>
  <c r="AO2239" i="5"/>
  <c r="AK2239" i="5"/>
  <c r="BI2238" i="5"/>
  <c r="BE2238" i="5"/>
  <c r="BA2238" i="5"/>
  <c r="AW2238" i="5"/>
  <c r="AS2238" i="5"/>
  <c r="AO2238" i="5"/>
  <c r="AK2238" i="5"/>
  <c r="BI2237" i="5"/>
  <c r="BE2237" i="5"/>
  <c r="BA2237" i="5"/>
  <c r="AW2237" i="5"/>
  <c r="AS2237" i="5"/>
  <c r="AO2237" i="5"/>
  <c r="AK2237" i="5"/>
  <c r="BI2236" i="5"/>
  <c r="BE2236" i="5"/>
  <c r="BA2236" i="5"/>
  <c r="AW2236" i="5"/>
  <c r="AS2236" i="5"/>
  <c r="AO2236" i="5"/>
  <c r="AK2236" i="5"/>
  <c r="BI2235" i="5"/>
  <c r="BE2235" i="5"/>
  <c r="BA2235" i="5"/>
  <c r="AW2235" i="5"/>
  <c r="AS2235" i="5"/>
  <c r="AO2235" i="5"/>
  <c r="AK2235" i="5"/>
  <c r="BI2234" i="5"/>
  <c r="BE2234" i="5"/>
  <c r="BA2234" i="5"/>
  <c r="AW2234" i="5"/>
  <c r="AS2234" i="5"/>
  <c r="AO2234" i="5"/>
  <c r="AK2234" i="5"/>
  <c r="BI2233" i="5"/>
  <c r="BE2233" i="5"/>
  <c r="BA2233" i="5"/>
  <c r="AW2233" i="5"/>
  <c r="AS2233" i="5"/>
  <c r="AO2233" i="5"/>
  <c r="AK2233" i="5"/>
  <c r="BI2232" i="5"/>
  <c r="BE2232" i="5"/>
  <c r="BA2232" i="5"/>
  <c r="AW2232" i="5"/>
  <c r="AS2232" i="5"/>
  <c r="AO2232" i="5"/>
  <c r="AK2232" i="5"/>
  <c r="BI2231" i="5"/>
  <c r="BE2231" i="5"/>
  <c r="BA2231" i="5"/>
  <c r="AW2231" i="5"/>
  <c r="AS2231" i="5"/>
  <c r="AO2231" i="5"/>
  <c r="AK2231" i="5"/>
  <c r="BI2230" i="5"/>
  <c r="BE2230" i="5"/>
  <c r="BA2230" i="5"/>
  <c r="AW2230" i="5"/>
  <c r="AS2230" i="5"/>
  <c r="AO2230" i="5"/>
  <c r="AK2230" i="5"/>
  <c r="BI2229" i="5"/>
  <c r="BE2229" i="5"/>
  <c r="BA2229" i="5"/>
  <c r="AW2229" i="5"/>
  <c r="AS2229" i="5"/>
  <c r="AO2229" i="5"/>
  <c r="AK2229" i="5"/>
  <c r="BI2228" i="5"/>
  <c r="BE2228" i="5"/>
  <c r="BA2228" i="5"/>
  <c r="AW2228" i="5"/>
  <c r="AS2228" i="5"/>
  <c r="AO2228" i="5"/>
  <c r="AK2228" i="5"/>
  <c r="BI2227" i="5"/>
  <c r="BE2227" i="5"/>
  <c r="BA2227" i="5"/>
  <c r="AW2227" i="5"/>
  <c r="AS2227" i="5"/>
  <c r="AO2227" i="5"/>
  <c r="AK2227" i="5"/>
  <c r="BI2226" i="5"/>
  <c r="BE2226" i="5"/>
  <c r="BA2226" i="5"/>
  <c r="AW2226" i="5"/>
  <c r="AS2226" i="5"/>
  <c r="AO2226" i="5"/>
  <c r="AK2226" i="5"/>
  <c r="BI2225" i="5"/>
  <c r="BE2225" i="5"/>
  <c r="BA2225" i="5"/>
  <c r="AW2225" i="5"/>
  <c r="AS2225" i="5"/>
  <c r="AO2225" i="5"/>
  <c r="AK2225" i="5"/>
  <c r="BI2224" i="5"/>
  <c r="BE2224" i="5"/>
  <c r="BA2224" i="5"/>
  <c r="AW2224" i="5"/>
  <c r="AS2224" i="5"/>
  <c r="AO2224" i="5"/>
  <c r="AK2224" i="5"/>
  <c r="BI2223" i="5"/>
  <c r="BE2223" i="5"/>
  <c r="BA2223" i="5"/>
  <c r="AW2223" i="5"/>
  <c r="AS2223" i="5"/>
  <c r="AO2223" i="5"/>
  <c r="AK2223" i="5"/>
  <c r="BI2222" i="5"/>
  <c r="BE2222" i="5"/>
  <c r="BA2222" i="5"/>
  <c r="AW2222" i="5"/>
  <c r="AS2222" i="5"/>
  <c r="AO2222" i="5"/>
  <c r="AK2222" i="5"/>
  <c r="BI2221" i="5"/>
  <c r="BE2221" i="5"/>
  <c r="BA2221" i="5"/>
  <c r="AW2221" i="5"/>
  <c r="AS2221" i="5"/>
  <c r="AO2221" i="5"/>
  <c r="AK2221" i="5"/>
  <c r="BI2220" i="5"/>
  <c r="BE2220" i="5"/>
  <c r="BA2220" i="5"/>
  <c r="AW2220" i="5"/>
  <c r="AS2220" i="5"/>
  <c r="AO2220" i="5"/>
  <c r="AK2220" i="5"/>
  <c r="BI2219" i="5"/>
  <c r="BE2219" i="5"/>
  <c r="BA2219" i="5"/>
  <c r="AW2219" i="5"/>
  <c r="AS2219" i="5"/>
  <c r="AO2219" i="5"/>
  <c r="AK2219" i="5"/>
  <c r="BI2218" i="5"/>
  <c r="BE2218" i="5"/>
  <c r="BA2218" i="5"/>
  <c r="AW2218" i="5"/>
  <c r="AS2218" i="5"/>
  <c r="AO2218" i="5"/>
  <c r="AK2218" i="5"/>
  <c r="BI2217" i="5"/>
  <c r="BE2217" i="5"/>
  <c r="BA2217" i="5"/>
  <c r="AW2217" i="5"/>
  <c r="AS2217" i="5"/>
  <c r="AO2217" i="5"/>
  <c r="AK2217" i="5"/>
  <c r="BI2216" i="5"/>
  <c r="BE2216" i="5"/>
  <c r="BA2216" i="5"/>
  <c r="AW2216" i="5"/>
  <c r="AS2216" i="5"/>
  <c r="AO2216" i="5"/>
  <c r="AK2216" i="5"/>
  <c r="BI2215" i="5"/>
  <c r="BE2215" i="5"/>
  <c r="BA2215" i="5"/>
  <c r="AW2215" i="5"/>
  <c r="AS2215" i="5"/>
  <c r="AO2215" i="5"/>
  <c r="AK2215" i="5"/>
  <c r="BI2214" i="5"/>
  <c r="BE2214" i="5"/>
  <c r="BA2214" i="5"/>
  <c r="AW2214" i="5"/>
  <c r="AS2214" i="5"/>
  <c r="AO2214" i="5"/>
  <c r="AK2214" i="5"/>
  <c r="BI2213" i="5"/>
  <c r="BE2213" i="5"/>
  <c r="BA2213" i="5"/>
  <c r="AW2213" i="5"/>
  <c r="AS2213" i="5"/>
  <c r="AO2213" i="5"/>
  <c r="AK2213" i="5"/>
  <c r="BI2212" i="5"/>
  <c r="BE2212" i="5"/>
  <c r="BA2212" i="5"/>
  <c r="AW2212" i="5"/>
  <c r="AS2212" i="5"/>
  <c r="AO2212" i="5"/>
  <c r="AK2212" i="5"/>
  <c r="BI2211" i="5"/>
  <c r="BE2211" i="5"/>
  <c r="BA2211" i="5"/>
  <c r="AW2211" i="5"/>
  <c r="AS2211" i="5"/>
  <c r="AO2211" i="5"/>
  <c r="AK2211" i="5"/>
  <c r="BI2210" i="5"/>
  <c r="BE2210" i="5"/>
  <c r="BA2210" i="5"/>
  <c r="AW2210" i="5"/>
  <c r="AS2210" i="5"/>
  <c r="AO2210" i="5"/>
  <c r="AK2210" i="5"/>
  <c r="BI2209" i="5"/>
  <c r="BE2209" i="5"/>
  <c r="BA2209" i="5"/>
  <c r="AW2209" i="5"/>
  <c r="AS2209" i="5"/>
  <c r="AO2209" i="5"/>
  <c r="AK2209" i="5"/>
  <c r="BI2208" i="5"/>
  <c r="BE2208" i="5"/>
  <c r="BA2208" i="5"/>
  <c r="AW2208" i="5"/>
  <c r="AS2208" i="5"/>
  <c r="AO2208" i="5"/>
  <c r="AK2208" i="5"/>
  <c r="BI2207" i="5"/>
  <c r="BE2207" i="5"/>
  <c r="BA2207" i="5"/>
  <c r="AW2207" i="5"/>
  <c r="AS2207" i="5"/>
  <c r="AO2207" i="5"/>
  <c r="AK2207" i="5"/>
  <c r="BI2206" i="5"/>
  <c r="BE2206" i="5"/>
  <c r="BA2206" i="5"/>
  <c r="AW2206" i="5"/>
  <c r="AS2206" i="5"/>
  <c r="AO2206" i="5"/>
  <c r="AK2206" i="5"/>
  <c r="BI2205" i="5"/>
  <c r="BE2205" i="5"/>
  <c r="BA2205" i="5"/>
  <c r="AW2205" i="5"/>
  <c r="AS2205" i="5"/>
  <c r="AO2205" i="5"/>
  <c r="AK2205" i="5"/>
  <c r="BI2204" i="5"/>
  <c r="BE2204" i="5"/>
  <c r="BA2204" i="5"/>
  <c r="AW2204" i="5"/>
  <c r="AS2204" i="5"/>
  <c r="AO2204" i="5"/>
  <c r="AK2204" i="5"/>
  <c r="BI2203" i="5"/>
  <c r="BE2203" i="5"/>
  <c r="BA2203" i="5"/>
  <c r="AW2203" i="5"/>
  <c r="AS2203" i="5"/>
  <c r="AO2203" i="5"/>
  <c r="AK2203" i="5"/>
  <c r="BI2202" i="5"/>
  <c r="BE2202" i="5"/>
  <c r="BA2202" i="5"/>
  <c r="AW2202" i="5"/>
  <c r="AS2202" i="5"/>
  <c r="AO2202" i="5"/>
  <c r="AK2202" i="5"/>
  <c r="BI2201" i="5"/>
  <c r="BE2201" i="5"/>
  <c r="BA2201" i="5"/>
  <c r="AW2201" i="5"/>
  <c r="AS2201" i="5"/>
  <c r="AO2201" i="5"/>
  <c r="AK2201" i="5"/>
  <c r="BI2200" i="5"/>
  <c r="BE2200" i="5"/>
  <c r="BA2200" i="5"/>
  <c r="AW2200" i="5"/>
  <c r="AS2200" i="5"/>
  <c r="AO2200" i="5"/>
  <c r="AK2200" i="5"/>
  <c r="BI2199" i="5"/>
  <c r="BE2199" i="5"/>
  <c r="BA2199" i="5"/>
  <c r="AW2199" i="5"/>
  <c r="AS2199" i="5"/>
  <c r="AO2199" i="5"/>
  <c r="AK2199" i="5"/>
  <c r="BI2198" i="5"/>
  <c r="BE2198" i="5"/>
  <c r="BA2198" i="5"/>
  <c r="AW2198" i="5"/>
  <c r="AS2198" i="5"/>
  <c r="AO2198" i="5"/>
  <c r="AK2198" i="5"/>
  <c r="BI2197" i="5"/>
  <c r="BE2197" i="5"/>
  <c r="BA2197" i="5"/>
  <c r="AW2197" i="5"/>
  <c r="AS2197" i="5"/>
  <c r="AO2197" i="5"/>
  <c r="AK2197" i="5"/>
  <c r="BI2196" i="5"/>
  <c r="BE2196" i="5"/>
  <c r="BA2196" i="5"/>
  <c r="AW2196" i="5"/>
  <c r="AS2196" i="5"/>
  <c r="AO2196" i="5"/>
  <c r="AK2196" i="5"/>
  <c r="BI2195" i="5"/>
  <c r="BE2195" i="5"/>
  <c r="BA2195" i="5"/>
  <c r="AW2195" i="5"/>
  <c r="AS2195" i="5"/>
  <c r="AO2195" i="5"/>
  <c r="AK2195" i="5"/>
  <c r="BI2194" i="5"/>
  <c r="BE2194" i="5"/>
  <c r="BA2194" i="5"/>
  <c r="AW2194" i="5"/>
  <c r="AS2194" i="5"/>
  <c r="AO2194" i="5"/>
  <c r="AK2194" i="5"/>
  <c r="BI2193" i="5"/>
  <c r="BE2193" i="5"/>
  <c r="BA2193" i="5"/>
  <c r="AW2193" i="5"/>
  <c r="AS2193" i="5"/>
  <c r="AO2193" i="5"/>
  <c r="AK2193" i="5"/>
  <c r="BI2192" i="5"/>
  <c r="BE2192" i="5"/>
  <c r="BA2192" i="5"/>
  <c r="AW2192" i="5"/>
  <c r="AS2192" i="5"/>
  <c r="AO2192" i="5"/>
  <c r="AK2192" i="5"/>
  <c r="BI2191" i="5"/>
  <c r="BE2191" i="5"/>
  <c r="BA2191" i="5"/>
  <c r="AW2191" i="5"/>
  <c r="AS2191" i="5"/>
  <c r="AO2191" i="5"/>
  <c r="AK2191" i="5"/>
  <c r="BI2190" i="5"/>
  <c r="BE2190" i="5"/>
  <c r="BA2190" i="5"/>
  <c r="AW2190" i="5"/>
  <c r="AS2190" i="5"/>
  <c r="AO2190" i="5"/>
  <c r="AK2190" i="5"/>
  <c r="BI2189" i="5"/>
  <c r="BE2189" i="5"/>
  <c r="BA2189" i="5"/>
  <c r="AW2189" i="5"/>
  <c r="AS2189" i="5"/>
  <c r="AO2189" i="5"/>
  <c r="AK2189" i="5"/>
  <c r="BI2188" i="5"/>
  <c r="BE2188" i="5"/>
  <c r="BA2188" i="5"/>
  <c r="AW2188" i="5"/>
  <c r="AS2188" i="5"/>
  <c r="AO2188" i="5"/>
  <c r="AK2188" i="5"/>
  <c r="BI2187" i="5"/>
  <c r="BE2187" i="5"/>
  <c r="BA2187" i="5"/>
  <c r="AW2187" i="5"/>
  <c r="AS2187" i="5"/>
  <c r="AO2187" i="5"/>
  <c r="AK2187" i="5"/>
  <c r="BI2186" i="5"/>
  <c r="BE2186" i="5"/>
  <c r="BA2186" i="5"/>
  <c r="AW2186" i="5"/>
  <c r="AS2186" i="5"/>
  <c r="AO2186" i="5"/>
  <c r="AK2186" i="5"/>
  <c r="BI2185" i="5"/>
  <c r="BE2185" i="5"/>
  <c r="BA2185" i="5"/>
  <c r="AW2185" i="5"/>
  <c r="AS2185" i="5"/>
  <c r="AO2185" i="5"/>
  <c r="AK2185" i="5"/>
  <c r="BI2184" i="5"/>
  <c r="BE2184" i="5"/>
  <c r="BA2184" i="5"/>
  <c r="AW2184" i="5"/>
  <c r="AS2184" i="5"/>
  <c r="AO2184" i="5"/>
  <c r="AK2184" i="5"/>
  <c r="BI2183" i="5"/>
  <c r="BE2183" i="5"/>
  <c r="BA2183" i="5"/>
  <c r="AW2183" i="5"/>
  <c r="AS2183" i="5"/>
  <c r="AO2183" i="5"/>
  <c r="AK2183" i="5"/>
  <c r="BI2182" i="5"/>
  <c r="BE2182" i="5"/>
  <c r="BA2182" i="5"/>
  <c r="AW2182" i="5"/>
  <c r="AS2182" i="5"/>
  <c r="AO2182" i="5"/>
  <c r="AK2182" i="5"/>
  <c r="BI2181" i="5"/>
  <c r="BE2181" i="5"/>
  <c r="BA2181" i="5"/>
  <c r="AW2181" i="5"/>
  <c r="AS2181" i="5"/>
  <c r="AO2181" i="5"/>
  <c r="AK2181" i="5"/>
  <c r="BI2180" i="5"/>
  <c r="BE2180" i="5"/>
  <c r="BA2180" i="5"/>
  <c r="AW2180" i="5"/>
  <c r="AS2180" i="5"/>
  <c r="AO2180" i="5"/>
  <c r="AK2180" i="5"/>
  <c r="BI2179" i="5"/>
  <c r="BE2179" i="5"/>
  <c r="BA2179" i="5"/>
  <c r="AW2179" i="5"/>
  <c r="AS2179" i="5"/>
  <c r="AO2179" i="5"/>
  <c r="AK2179" i="5"/>
  <c r="BI2178" i="5"/>
  <c r="BE2178" i="5"/>
  <c r="BA2178" i="5"/>
  <c r="AW2178" i="5"/>
  <c r="AS2178" i="5"/>
  <c r="AO2178" i="5"/>
  <c r="AK2178" i="5"/>
  <c r="BI2177" i="5"/>
  <c r="BE2177" i="5"/>
  <c r="BA2177" i="5"/>
  <c r="AW2177" i="5"/>
  <c r="AS2177" i="5"/>
  <c r="AO2177" i="5"/>
  <c r="AK2177" i="5"/>
  <c r="BF2170" i="5"/>
  <c r="BB2170" i="5"/>
  <c r="AX2170" i="5"/>
  <c r="AT2170" i="5"/>
  <c r="AP2170" i="5"/>
  <c r="AL2170" i="5"/>
  <c r="BF2169" i="5"/>
  <c r="BB2169" i="5"/>
  <c r="AX2169" i="5"/>
  <c r="AT2169" i="5"/>
  <c r="AP2169" i="5"/>
  <c r="AL2169" i="5"/>
  <c r="BF2168" i="5"/>
  <c r="BB2168" i="5"/>
  <c r="AX2168" i="5"/>
  <c r="AT2168" i="5"/>
  <c r="AP2168" i="5"/>
  <c r="AL2168" i="5"/>
  <c r="BF2167" i="5"/>
  <c r="BB2167" i="5"/>
  <c r="AX2167" i="5"/>
  <c r="AT2167" i="5"/>
  <c r="AP2167" i="5"/>
  <c r="AL2167" i="5"/>
  <c r="BF2166" i="5"/>
  <c r="BB2166" i="5"/>
  <c r="AX2166" i="5"/>
  <c r="AT2166" i="5"/>
  <c r="AP2166" i="5"/>
  <c r="AL2166" i="5"/>
  <c r="BF2165" i="5"/>
  <c r="BB2165" i="5"/>
  <c r="AX2165" i="5"/>
  <c r="AT2165" i="5"/>
  <c r="AP2165" i="5"/>
  <c r="AL2165" i="5"/>
  <c r="BF2164" i="5"/>
  <c r="BB2164" i="5"/>
  <c r="AX2164" i="5"/>
  <c r="AT2164" i="5"/>
  <c r="AP2164" i="5"/>
  <c r="AL2164" i="5"/>
  <c r="BF2163" i="5"/>
  <c r="BB2163" i="5"/>
  <c r="AX2163" i="5"/>
  <c r="AT2163" i="5"/>
  <c r="AP2163" i="5"/>
  <c r="AL2163" i="5"/>
  <c r="BF2162" i="5"/>
  <c r="BB2162" i="5"/>
  <c r="AX2162" i="5"/>
  <c r="AT2162" i="5"/>
  <c r="AP2162" i="5"/>
  <c r="AL2162" i="5"/>
  <c r="BF2161" i="5"/>
  <c r="BB2161" i="5"/>
  <c r="AX2161" i="5"/>
  <c r="AT2161" i="5"/>
  <c r="AP2161" i="5"/>
  <c r="AL2161" i="5"/>
  <c r="BF2160" i="5"/>
  <c r="BB2160" i="5"/>
  <c r="AX2160" i="5"/>
  <c r="AT2160" i="5"/>
  <c r="AP2160" i="5"/>
  <c r="AL2160" i="5"/>
  <c r="BF2159" i="5"/>
  <c r="BB2159" i="5"/>
  <c r="AX2159" i="5"/>
  <c r="AT2159" i="5"/>
  <c r="AP2159" i="5"/>
  <c r="AL2159" i="5"/>
  <c r="BF2158" i="5"/>
  <c r="BB2158" i="5"/>
  <c r="AX2158" i="5"/>
  <c r="AT2158" i="5"/>
  <c r="AP2158" i="5"/>
  <c r="AL2158" i="5"/>
  <c r="BF2157" i="5"/>
  <c r="BB2157" i="5"/>
  <c r="AX2157" i="5"/>
  <c r="AT2157" i="5"/>
  <c r="AP2157" i="5"/>
  <c r="AL2157" i="5"/>
  <c r="BF2156" i="5"/>
  <c r="BB2156" i="5"/>
  <c r="AX2156" i="5"/>
  <c r="AT2156" i="5"/>
  <c r="AP2156" i="5"/>
  <c r="AL2156" i="5"/>
  <c r="BF2155" i="5"/>
  <c r="BB2155" i="5"/>
  <c r="AX2155" i="5"/>
  <c r="AT2155" i="5"/>
  <c r="AP2155" i="5"/>
  <c r="AL2155" i="5"/>
  <c r="BF2154" i="5"/>
  <c r="BB2154" i="5"/>
  <c r="AX2154" i="5"/>
  <c r="AT2154" i="5"/>
  <c r="AP2154" i="5"/>
  <c r="AL2154" i="5"/>
  <c r="BF2153" i="5"/>
  <c r="BB2153" i="5"/>
  <c r="AX2153" i="5"/>
  <c r="AT2153" i="5"/>
  <c r="AP2153" i="5"/>
  <c r="AL2153" i="5"/>
  <c r="BF2152" i="5"/>
  <c r="BB2152" i="5"/>
  <c r="AX2152" i="5"/>
  <c r="AT2152" i="5"/>
  <c r="AP2152" i="5"/>
  <c r="AL2152" i="5"/>
  <c r="BF2151" i="5"/>
  <c r="BB2151" i="5"/>
  <c r="AX2151" i="5"/>
  <c r="AT2151" i="5"/>
  <c r="AP2151" i="5"/>
  <c r="AL2151" i="5"/>
  <c r="BF2150" i="5"/>
  <c r="BB2150" i="5"/>
  <c r="AX2150" i="5"/>
  <c r="AT2150" i="5"/>
  <c r="AP2150" i="5"/>
  <c r="AL2150" i="5"/>
  <c r="BF2149" i="5"/>
  <c r="BB2149" i="5"/>
  <c r="AX2149" i="5"/>
  <c r="AT2149" i="5"/>
  <c r="AP2149" i="5"/>
  <c r="AL2149" i="5"/>
  <c r="BF2148" i="5"/>
  <c r="BB2148" i="5"/>
  <c r="AX2148" i="5"/>
  <c r="AT2148" i="5"/>
  <c r="AP2148" i="5"/>
  <c r="AL2148" i="5"/>
  <c r="BF2147" i="5"/>
  <c r="BB2147" i="5"/>
  <c r="AX2147" i="5"/>
  <c r="AT2147" i="5"/>
  <c r="AP2147" i="5"/>
  <c r="AL2147" i="5"/>
  <c r="BF2146" i="5"/>
  <c r="BB2146" i="5"/>
  <c r="AX2146" i="5"/>
  <c r="AT2146" i="5"/>
  <c r="AP2146" i="5"/>
  <c r="AL2146" i="5"/>
  <c r="BF2145" i="5"/>
  <c r="BB2145" i="5"/>
  <c r="AX2145" i="5"/>
  <c r="AT2145" i="5"/>
  <c r="AP2145" i="5"/>
  <c r="AL2145" i="5"/>
  <c r="BF2144" i="5"/>
  <c r="BB2144" i="5"/>
  <c r="AX2144" i="5"/>
  <c r="AT2144" i="5"/>
  <c r="AP2144" i="5"/>
  <c r="AL2144" i="5"/>
  <c r="BF2143" i="5"/>
  <c r="BB2143" i="5"/>
  <c r="AX2143" i="5"/>
  <c r="AT2143" i="5"/>
  <c r="AP2143" i="5"/>
  <c r="AL2143" i="5"/>
  <c r="BF2142" i="5"/>
  <c r="BB2142" i="5"/>
  <c r="AX2142" i="5"/>
  <c r="AT2142" i="5"/>
  <c r="AP2142" i="5"/>
  <c r="AL2142" i="5"/>
  <c r="BF2141" i="5"/>
  <c r="BB2141" i="5"/>
  <c r="AX2141" i="5"/>
  <c r="AT2141" i="5"/>
  <c r="AP2141" i="5"/>
  <c r="AL2141" i="5"/>
  <c r="BF2140" i="5"/>
  <c r="BB2140" i="5"/>
  <c r="AX2140" i="5"/>
  <c r="AT2140" i="5"/>
  <c r="AP2140" i="5"/>
  <c r="AL2140" i="5"/>
  <c r="BF2139" i="5"/>
  <c r="BB2139" i="5"/>
  <c r="AX2139" i="5"/>
  <c r="AT2139" i="5"/>
  <c r="AP2139" i="5"/>
  <c r="AL2139" i="5"/>
  <c r="BF2138" i="5"/>
  <c r="BB2138" i="5"/>
  <c r="AX2138" i="5"/>
  <c r="AT2138" i="5"/>
  <c r="AP2138" i="5"/>
  <c r="AL2138" i="5"/>
  <c r="BF2137" i="5"/>
  <c r="BB2137" i="5"/>
  <c r="AX2137" i="5"/>
  <c r="AT2137" i="5"/>
  <c r="AP2137" i="5"/>
  <c r="AL2137" i="5"/>
  <c r="BF2136" i="5"/>
  <c r="BB2136" i="5"/>
  <c r="AX2136" i="5"/>
  <c r="AT2136" i="5"/>
  <c r="AP2136" i="5"/>
  <c r="AL2136" i="5"/>
  <c r="BF2135" i="5"/>
  <c r="BB2135" i="5"/>
  <c r="AX2135" i="5"/>
  <c r="AT2135" i="5"/>
  <c r="AP2135" i="5"/>
  <c r="AL2135" i="5"/>
  <c r="BF2134" i="5"/>
  <c r="BB2134" i="5"/>
  <c r="AX2134" i="5"/>
  <c r="AT2134" i="5"/>
  <c r="AP2134" i="5"/>
  <c r="AL2134" i="5"/>
  <c r="BF2133" i="5"/>
  <c r="BB2133" i="5"/>
  <c r="AX2133" i="5"/>
  <c r="AT2133" i="5"/>
  <c r="AP2133" i="5"/>
  <c r="AL2133" i="5"/>
  <c r="BF2132" i="5"/>
  <c r="BB2132" i="5"/>
  <c r="AX2132" i="5"/>
  <c r="AT2132" i="5"/>
  <c r="AP2132" i="5"/>
  <c r="AL2132" i="5"/>
  <c r="BF2131" i="5"/>
  <c r="BB2131" i="5"/>
  <c r="AX2131" i="5"/>
  <c r="AT2131" i="5"/>
  <c r="AP2131" i="5"/>
  <c r="AL2131" i="5"/>
  <c r="BF2130" i="5"/>
  <c r="BB2130" i="5"/>
  <c r="AX2130" i="5"/>
  <c r="AT2130" i="5"/>
  <c r="AP2130" i="5"/>
  <c r="AL2130" i="5"/>
  <c r="BF2129" i="5"/>
  <c r="BB2129" i="5"/>
  <c r="AX2129" i="5"/>
  <c r="AT2129" i="5"/>
  <c r="AP2129" i="5"/>
  <c r="AL2129" i="5"/>
  <c r="BF2128" i="5"/>
  <c r="BB2128" i="5"/>
  <c r="AX2128" i="5"/>
  <c r="AT2128" i="5"/>
  <c r="AP2128" i="5"/>
  <c r="AL2128" i="5"/>
  <c r="BF2127" i="5"/>
  <c r="BB2127" i="5"/>
  <c r="AX2127" i="5"/>
  <c r="AT2127" i="5"/>
  <c r="AP2127" i="5"/>
  <c r="AL2127" i="5"/>
  <c r="BF2126" i="5"/>
  <c r="BB2126" i="5"/>
  <c r="AX2126" i="5"/>
  <c r="AT2126" i="5"/>
  <c r="AP2126" i="5"/>
  <c r="AL2126" i="5"/>
  <c r="BF2125" i="5"/>
  <c r="BB2125" i="5"/>
  <c r="AX2125" i="5"/>
  <c r="AT2125" i="5"/>
  <c r="AP2125" i="5"/>
  <c r="AL2125" i="5"/>
  <c r="BF2124" i="5"/>
  <c r="BB2124" i="5"/>
  <c r="AX2124" i="5"/>
  <c r="AT2124" i="5"/>
  <c r="AP2124" i="5"/>
  <c r="AL2124" i="5"/>
  <c r="BF2123" i="5"/>
  <c r="BB2123" i="5"/>
  <c r="AX2123" i="5"/>
  <c r="AT2123" i="5"/>
  <c r="AP2123" i="5"/>
  <c r="AL2123" i="5"/>
  <c r="BF2122" i="5"/>
  <c r="BB2122" i="5"/>
  <c r="AX2122" i="5"/>
  <c r="AT2122" i="5"/>
  <c r="AP2122" i="5"/>
  <c r="AL2122" i="5"/>
  <c r="BF2121" i="5"/>
  <c r="BB2121" i="5"/>
  <c r="AX2121" i="5"/>
  <c r="AT2121" i="5"/>
  <c r="AP2121" i="5"/>
  <c r="AL2121" i="5"/>
  <c r="BF2120" i="5"/>
  <c r="BB2120" i="5"/>
  <c r="AX2120" i="5"/>
  <c r="AT2120" i="5"/>
  <c r="AP2120" i="5"/>
  <c r="AL2120" i="5"/>
  <c r="BF2119" i="5"/>
  <c r="BB2119" i="5"/>
  <c r="AX2119" i="5"/>
  <c r="AT2119" i="5"/>
  <c r="AP2119" i="5"/>
  <c r="AL2119" i="5"/>
  <c r="BF2118" i="5"/>
  <c r="BB2118" i="5"/>
  <c r="AX2118" i="5"/>
  <c r="AT2118" i="5"/>
  <c r="AP2118" i="5"/>
  <c r="AL2118" i="5"/>
  <c r="BF2117" i="5"/>
  <c r="BB2117" i="5"/>
  <c r="AX2117" i="5"/>
  <c r="AT2117" i="5"/>
  <c r="AP2117" i="5"/>
  <c r="AL2117" i="5"/>
  <c r="BF2116" i="5"/>
  <c r="BB2116" i="5"/>
  <c r="AX2116" i="5"/>
  <c r="AT2116" i="5"/>
  <c r="AP2116" i="5"/>
  <c r="AL2116" i="5"/>
  <c r="BF2115" i="5"/>
  <c r="BB2115" i="5"/>
  <c r="AX2115" i="5"/>
  <c r="AT2115" i="5"/>
  <c r="AP2115" i="5"/>
  <c r="AL2115" i="5"/>
  <c r="BF2114" i="5"/>
  <c r="BB2114" i="5"/>
  <c r="AX2114" i="5"/>
  <c r="AT2114" i="5"/>
  <c r="AP2114" i="5"/>
  <c r="AL2114" i="5"/>
  <c r="BF2113" i="5"/>
  <c r="BB2113" i="5"/>
  <c r="AX2113" i="5"/>
  <c r="AT2113" i="5"/>
  <c r="AP2113" i="5"/>
  <c r="AL2113" i="5"/>
  <c r="BF2112" i="5"/>
  <c r="BB2112" i="5"/>
  <c r="AX2112" i="5"/>
  <c r="AT2112" i="5"/>
  <c r="AP2112" i="5"/>
  <c r="AL2112" i="5"/>
  <c r="BF2111" i="5"/>
  <c r="BB2111" i="5"/>
  <c r="AX2111" i="5"/>
  <c r="AT2111" i="5"/>
  <c r="AP2111" i="5"/>
  <c r="AL2111" i="5"/>
  <c r="BF2110" i="5"/>
  <c r="BB2110" i="5"/>
  <c r="AX2110" i="5"/>
  <c r="AT2110" i="5"/>
  <c r="AP2110" i="5"/>
  <c r="AL2110" i="5"/>
  <c r="BF2109" i="5"/>
  <c r="BB2109" i="5"/>
  <c r="AX2109" i="5"/>
  <c r="AT2109" i="5"/>
  <c r="AP2109" i="5"/>
  <c r="AL2109" i="5"/>
  <c r="BF2108" i="5"/>
  <c r="BB2108" i="5"/>
  <c r="AX2108" i="5"/>
  <c r="AT2108" i="5"/>
  <c r="AP2108" i="5"/>
  <c r="AL2108" i="5"/>
  <c r="BF2107" i="5"/>
  <c r="BB2107" i="5"/>
  <c r="AX2107" i="5"/>
  <c r="AT2107" i="5"/>
  <c r="AP2107" i="5"/>
  <c r="AL2107" i="5"/>
  <c r="BF2106" i="5"/>
  <c r="BB2106" i="5"/>
  <c r="AX2106" i="5"/>
  <c r="AT2106" i="5"/>
  <c r="AP2106" i="5"/>
  <c r="AL2106" i="5"/>
  <c r="BF2105" i="5"/>
  <c r="BB2105" i="5"/>
  <c r="AX2105" i="5"/>
  <c r="AT2105" i="5"/>
  <c r="AP2105" i="5"/>
  <c r="AL2105" i="5"/>
  <c r="BF2104" i="5"/>
  <c r="BB2104" i="5"/>
  <c r="AX2104" i="5"/>
  <c r="AT2104" i="5"/>
  <c r="AP2104" i="5"/>
  <c r="AL2104" i="5"/>
  <c r="BF2103" i="5"/>
  <c r="BB2103" i="5"/>
  <c r="AX2103" i="5"/>
  <c r="AT2103" i="5"/>
  <c r="AP2103" i="5"/>
  <c r="AL2103" i="5"/>
  <c r="BF2102" i="5"/>
  <c r="BB2102" i="5"/>
  <c r="AX2102" i="5"/>
  <c r="AT2102" i="5"/>
  <c r="AP2102" i="5"/>
  <c r="AL2102" i="5"/>
  <c r="BF2101" i="5"/>
  <c r="BB2101" i="5"/>
  <c r="AX2101" i="5"/>
  <c r="AT2101" i="5"/>
  <c r="AP2101" i="5"/>
  <c r="AL2101" i="5"/>
  <c r="BF2100" i="5"/>
  <c r="BB2100" i="5"/>
  <c r="AX2100" i="5"/>
  <c r="AT2100" i="5"/>
  <c r="AP2100" i="5"/>
  <c r="AL2100" i="5"/>
  <c r="BF2099" i="5"/>
  <c r="BB2099" i="5"/>
  <c r="AX2099" i="5"/>
  <c r="AT2099" i="5"/>
  <c r="AP2099" i="5"/>
  <c r="AL2099" i="5"/>
  <c r="BF2098" i="5"/>
  <c r="BB2098" i="5"/>
  <c r="AX2098" i="5"/>
  <c r="AT2098" i="5"/>
  <c r="AP2098" i="5"/>
  <c r="AL2098" i="5"/>
  <c r="BF2097" i="5"/>
  <c r="BB2097" i="5"/>
  <c r="AX2097" i="5"/>
  <c r="AT2097" i="5"/>
  <c r="AP2097" i="5"/>
  <c r="AL2097" i="5"/>
  <c r="BF2096" i="5"/>
  <c r="BB2096" i="5"/>
  <c r="AX2096" i="5"/>
  <c r="AT2096" i="5"/>
  <c r="AP2096" i="5"/>
  <c r="AL2096" i="5"/>
  <c r="BF2095" i="5"/>
  <c r="BB2095" i="5"/>
  <c r="AX2095" i="5"/>
  <c r="AT2095" i="5"/>
  <c r="AP2095" i="5"/>
  <c r="AL2095" i="5"/>
  <c r="BF2094" i="5"/>
  <c r="BB2094" i="5"/>
  <c r="AX2094" i="5"/>
  <c r="AT2094" i="5"/>
  <c r="AP2094" i="5"/>
  <c r="AL2094" i="5"/>
  <c r="BF2093" i="5"/>
  <c r="BB2093" i="5"/>
  <c r="AX2093" i="5"/>
  <c r="AT2093" i="5"/>
  <c r="AP2093" i="5"/>
  <c r="AL2093" i="5"/>
  <c r="BF2092" i="5"/>
  <c r="BB2092" i="5"/>
  <c r="AX2092" i="5"/>
  <c r="AT2092" i="5"/>
  <c r="AP2092" i="5"/>
  <c r="AL2092" i="5"/>
  <c r="BF2091" i="5"/>
  <c r="BB2091" i="5"/>
  <c r="AX2091" i="5"/>
  <c r="AT2091" i="5"/>
  <c r="AP2091" i="5"/>
  <c r="AL2091" i="5"/>
  <c r="BF2090" i="5"/>
  <c r="BB2090" i="5"/>
  <c r="AX2090" i="5"/>
  <c r="AT2090" i="5"/>
  <c r="AP2090" i="5"/>
  <c r="AL2090" i="5"/>
  <c r="BF2089" i="5"/>
  <c r="BB2089" i="5"/>
  <c r="AX2089" i="5"/>
  <c r="AT2089" i="5"/>
  <c r="AP2089" i="5"/>
  <c r="AL2089" i="5"/>
  <c r="BF2088" i="5"/>
  <c r="BB2088" i="5"/>
  <c r="AX2088" i="5"/>
  <c r="AT2088" i="5"/>
  <c r="AP2088" i="5"/>
  <c r="AL2088" i="5"/>
  <c r="BF2087" i="5"/>
  <c r="BB2087" i="5"/>
  <c r="AX2087" i="5"/>
  <c r="AT2087" i="5"/>
  <c r="AP2087" i="5"/>
  <c r="AL2087" i="5"/>
  <c r="BF2086" i="5"/>
  <c r="BB2086" i="5"/>
  <c r="AX2086" i="5"/>
  <c r="AT2086" i="5"/>
  <c r="AP2086" i="5"/>
  <c r="AL2086" i="5"/>
  <c r="BF2085" i="5"/>
  <c r="BB2085" i="5"/>
  <c r="AX2085" i="5"/>
  <c r="AT2085" i="5"/>
  <c r="AP2085" i="5"/>
  <c r="AL2085" i="5"/>
  <c r="BF2084" i="5"/>
  <c r="BB2084" i="5"/>
  <c r="AX2084" i="5"/>
  <c r="AT2084" i="5"/>
  <c r="AP2084" i="5"/>
  <c r="AL2084" i="5"/>
  <c r="BF2083" i="5"/>
  <c r="BB2083" i="5"/>
  <c r="AX2083" i="5"/>
  <c r="AT2083" i="5"/>
  <c r="AP2083" i="5"/>
  <c r="AL2083" i="5"/>
  <c r="BF2082" i="5"/>
  <c r="BB2082" i="5"/>
  <c r="AX2082" i="5"/>
  <c r="AT2082" i="5"/>
  <c r="AP2082" i="5"/>
  <c r="AL2082" i="5"/>
  <c r="BF2081" i="5"/>
  <c r="BB2081" i="5"/>
  <c r="AX2081" i="5"/>
  <c r="AT2081" i="5"/>
  <c r="AP2081" i="5"/>
  <c r="AL2081" i="5"/>
  <c r="BF2080" i="5"/>
  <c r="BB2080" i="5"/>
  <c r="AX2080" i="5"/>
  <c r="AT2080" i="5"/>
  <c r="AP2080" i="5"/>
  <c r="AL2080" i="5"/>
  <c r="BF2079" i="5"/>
  <c r="BB2079" i="5"/>
  <c r="AX2079" i="5"/>
  <c r="AT2079" i="5"/>
  <c r="AP2079" i="5"/>
  <c r="AL2079" i="5"/>
  <c r="BF2078" i="5"/>
  <c r="BB2078" i="5"/>
  <c r="AX2078" i="5"/>
  <c r="AT2078" i="5"/>
  <c r="AP2078" i="5"/>
  <c r="AL2078" i="5"/>
  <c r="BF2077" i="5"/>
  <c r="BB2077" i="5"/>
  <c r="AX2077" i="5"/>
  <c r="AT2077" i="5"/>
  <c r="AP2077" i="5"/>
  <c r="AL2077" i="5"/>
  <c r="BF2076" i="5"/>
  <c r="BB2076" i="5"/>
  <c r="AX2076" i="5"/>
  <c r="AT2076" i="5"/>
  <c r="AP2076" i="5"/>
  <c r="AL2076" i="5"/>
  <c r="BF2075" i="5"/>
  <c r="BB2075" i="5"/>
  <c r="AX2075" i="5"/>
  <c r="AT2075" i="5"/>
  <c r="AP2075" i="5"/>
  <c r="AL2075" i="5"/>
  <c r="BF2074" i="5"/>
  <c r="BB2074" i="5"/>
  <c r="AX2074" i="5"/>
  <c r="AT2074" i="5"/>
  <c r="AP2074" i="5"/>
  <c r="AL2074" i="5"/>
  <c r="BF2073" i="5"/>
  <c r="BB2073" i="5"/>
  <c r="AX2073" i="5"/>
  <c r="AT2073" i="5"/>
  <c r="AP2073" i="5"/>
  <c r="AL2073" i="5"/>
  <c r="BF2072" i="5"/>
  <c r="BB2072" i="5"/>
  <c r="AX2072" i="5"/>
  <c r="AT2072" i="5"/>
  <c r="AP2072" i="5"/>
  <c r="AL2072" i="5"/>
  <c r="BF2071" i="5"/>
  <c r="BB2071" i="5"/>
  <c r="AX2071" i="5"/>
  <c r="AT2071" i="5"/>
  <c r="AP2071" i="5"/>
  <c r="AL2071" i="5"/>
  <c r="BF2070" i="5"/>
  <c r="BB2070" i="5"/>
  <c r="AX2070" i="5"/>
  <c r="AT2070" i="5"/>
  <c r="AP2070" i="5"/>
  <c r="AL2070" i="5"/>
  <c r="BF2069" i="5"/>
  <c r="BB2069" i="5"/>
  <c r="AX2069" i="5"/>
  <c r="AT2069" i="5"/>
  <c r="AP2069" i="5"/>
  <c r="AL2069" i="5"/>
  <c r="BF2068" i="5"/>
  <c r="BB2068" i="5"/>
  <c r="AX2068" i="5"/>
  <c r="AT2068" i="5"/>
  <c r="AP2068" i="5"/>
  <c r="AL2068" i="5"/>
  <c r="BF2067" i="5"/>
  <c r="BB2067" i="5"/>
  <c r="AX2067" i="5"/>
  <c r="AT2067" i="5"/>
  <c r="AP2067" i="5"/>
  <c r="AL2067" i="5"/>
  <c r="BF2066" i="5"/>
  <c r="BB2066" i="5"/>
  <c r="AX2066" i="5"/>
  <c r="AT2066" i="5"/>
  <c r="AP2066" i="5"/>
  <c r="AL2066" i="5"/>
  <c r="BF2065" i="5"/>
  <c r="BB2065" i="5"/>
  <c r="AX2065" i="5"/>
  <c r="AT2065" i="5"/>
  <c r="AP2065" i="5"/>
  <c r="AL2065" i="5"/>
  <c r="BF2064" i="5"/>
  <c r="BB2064" i="5"/>
  <c r="AX2064" i="5"/>
  <c r="AT2064" i="5"/>
  <c r="AP2064" i="5"/>
  <c r="AL2064" i="5"/>
  <c r="BF2063" i="5"/>
  <c r="BB2063" i="5"/>
  <c r="AX2063" i="5"/>
  <c r="AT2063" i="5"/>
  <c r="AP2063" i="5"/>
  <c r="AL2063" i="5"/>
  <c r="BF2062" i="5"/>
  <c r="BB2062" i="5"/>
  <c r="AX2062" i="5"/>
  <c r="AT2062" i="5"/>
  <c r="AP2062" i="5"/>
  <c r="AL2062" i="5"/>
  <c r="BF2061" i="5"/>
  <c r="BB2061" i="5"/>
  <c r="AX2061" i="5"/>
  <c r="AT2061" i="5"/>
  <c r="AP2061" i="5"/>
  <c r="AL2061" i="5"/>
  <c r="BF2060" i="5"/>
  <c r="BB2060" i="5"/>
  <c r="AX2060" i="5"/>
  <c r="AT2060" i="5"/>
  <c r="AP2060" i="5"/>
  <c r="AL2060" i="5"/>
  <c r="BF2059" i="5"/>
  <c r="BB2059" i="5"/>
  <c r="AX2059" i="5"/>
  <c r="AT2059" i="5"/>
  <c r="AP2059" i="5"/>
  <c r="AL2059" i="5"/>
  <c r="BF2058" i="5"/>
  <c r="BB2058" i="5"/>
  <c r="AX2058" i="5"/>
  <c r="AT2058" i="5"/>
  <c r="AP2058" i="5"/>
  <c r="AL2058" i="5"/>
  <c r="BF2057" i="5"/>
  <c r="BB2057" i="5"/>
  <c r="AX2057" i="5"/>
  <c r="AT2057" i="5"/>
  <c r="AP2057" i="5"/>
  <c r="AL2057" i="5"/>
  <c r="BF2056" i="5"/>
  <c r="BB2056" i="5"/>
  <c r="AX2056" i="5"/>
  <c r="AT2056" i="5"/>
  <c r="AP2056" i="5"/>
  <c r="AL2056" i="5"/>
  <c r="BF2055" i="5"/>
  <c r="BB2055" i="5"/>
  <c r="AX2055" i="5"/>
  <c r="AT2055" i="5"/>
  <c r="AP2055" i="5"/>
  <c r="AL2055" i="5"/>
  <c r="BF2054" i="5"/>
  <c r="BB2054" i="5"/>
  <c r="AX2054" i="5"/>
  <c r="AT2054" i="5"/>
  <c r="AP2054" i="5"/>
  <c r="AL2054" i="5"/>
  <c r="BF2053" i="5"/>
  <c r="BB2053" i="5"/>
  <c r="AX2053" i="5"/>
  <c r="AT2053" i="5"/>
  <c r="AP2053" i="5"/>
  <c r="AL2053" i="5"/>
  <c r="BF2052" i="5"/>
  <c r="BB2052" i="5"/>
  <c r="AX2052" i="5"/>
  <c r="AT2052" i="5"/>
  <c r="AP2052" i="5"/>
  <c r="AL2052" i="5"/>
  <c r="BF2051" i="5"/>
  <c r="BB2051" i="5"/>
  <c r="AX2051" i="5"/>
  <c r="AT2051" i="5"/>
  <c r="AP2051" i="5"/>
  <c r="AL2051" i="5"/>
  <c r="BF2050" i="5"/>
  <c r="BB2050" i="5"/>
  <c r="AX2050" i="5"/>
  <c r="AT2050" i="5"/>
  <c r="AP2050" i="5"/>
  <c r="AL2050" i="5"/>
  <c r="BF2049" i="5"/>
  <c r="BB2049" i="5"/>
  <c r="AX2049" i="5"/>
  <c r="AT2049" i="5"/>
  <c r="AP2049" i="5"/>
  <c r="AL2049" i="5"/>
  <c r="BF2048" i="5"/>
  <c r="BB2048" i="5"/>
  <c r="AX2048" i="5"/>
  <c r="AT2048" i="5"/>
  <c r="AP2048" i="5"/>
  <c r="AL2048" i="5"/>
  <c r="BF2047" i="5"/>
  <c r="BB2047" i="5"/>
  <c r="AX2047" i="5"/>
  <c r="AT2047" i="5"/>
  <c r="AP2047" i="5"/>
  <c r="AL2047" i="5"/>
  <c r="BF2046" i="5"/>
  <c r="BB2046" i="5"/>
  <c r="AX2046" i="5"/>
  <c r="AT2046" i="5"/>
  <c r="AP2046" i="5"/>
  <c r="AL2046" i="5"/>
  <c r="BF2045" i="5"/>
  <c r="BB2045" i="5"/>
  <c r="AX2045" i="5"/>
  <c r="AT2045" i="5"/>
  <c r="AP2045" i="5"/>
  <c r="AL2045" i="5"/>
  <c r="BF2044" i="5"/>
  <c r="BB2044" i="5"/>
  <c r="AX2044" i="5"/>
  <c r="AT2044" i="5"/>
  <c r="AP2044" i="5"/>
  <c r="AL2044" i="5"/>
  <c r="BF2043" i="5"/>
  <c r="BB2043" i="5"/>
  <c r="AX2043" i="5"/>
  <c r="AT2043" i="5"/>
  <c r="AP2043" i="5"/>
  <c r="AL2043" i="5"/>
  <c r="BF2042" i="5"/>
  <c r="BB2042" i="5"/>
  <c r="AX2042" i="5"/>
  <c r="AT2042" i="5"/>
  <c r="AP2042" i="5"/>
  <c r="AL2042" i="5"/>
  <c r="BF2041" i="5"/>
  <c r="BB2041" i="5"/>
  <c r="AX2041" i="5"/>
  <c r="AT2041" i="5"/>
  <c r="AP2041" i="5"/>
  <c r="AL2041" i="5"/>
  <c r="BF2040" i="5"/>
  <c r="BB2040" i="5"/>
  <c r="AX2040" i="5"/>
  <c r="AT2040" i="5"/>
  <c r="AP2040" i="5"/>
  <c r="AL2040" i="5"/>
  <c r="BF2039" i="5"/>
  <c r="BB2039" i="5"/>
  <c r="AX2039" i="5"/>
  <c r="AT2039" i="5"/>
  <c r="AP2039" i="5"/>
  <c r="AL2039" i="5"/>
  <c r="BF2038" i="5"/>
  <c r="BB2038" i="5"/>
  <c r="AX2038" i="5"/>
  <c r="AT2038" i="5"/>
  <c r="AP2038" i="5"/>
  <c r="AL2038" i="5"/>
  <c r="BF2037" i="5"/>
  <c r="BB2037" i="5"/>
  <c r="AX2037" i="5"/>
  <c r="AT2037" i="5"/>
  <c r="AP2037" i="5"/>
  <c r="AL2037" i="5"/>
  <c r="BF2036" i="5"/>
  <c r="BB2036" i="5"/>
  <c r="AX2036" i="5"/>
  <c r="AT2036" i="5"/>
  <c r="AP2036" i="5"/>
  <c r="AL2036" i="5"/>
  <c r="BF2035" i="5"/>
  <c r="BB2035" i="5"/>
  <c r="AX2035" i="5"/>
  <c r="AT2035" i="5"/>
  <c r="AP2035" i="5"/>
  <c r="AL2035" i="5"/>
  <c r="BF2034" i="5"/>
  <c r="BB2034" i="5"/>
  <c r="AX2034" i="5"/>
  <c r="AT2034" i="5"/>
  <c r="AP2034" i="5"/>
  <c r="AL2034" i="5"/>
  <c r="BF2033" i="5"/>
  <c r="BB2033" i="5"/>
  <c r="AX2033" i="5"/>
  <c r="AT2033" i="5"/>
  <c r="AP2033" i="5"/>
  <c r="AL2033" i="5"/>
  <c r="BF2032" i="5"/>
  <c r="BB2032" i="5"/>
  <c r="AX2032" i="5"/>
  <c r="AT2032" i="5"/>
  <c r="AP2032" i="5"/>
  <c r="AL2032" i="5"/>
  <c r="BF2031" i="5"/>
  <c r="BB2031" i="5"/>
  <c r="AX2031" i="5"/>
  <c r="AT2031" i="5"/>
  <c r="AP2031" i="5"/>
  <c r="AL2031" i="5"/>
  <c r="BF2030" i="5"/>
  <c r="BB2030" i="5"/>
  <c r="AX2030" i="5"/>
  <c r="AT2030" i="5"/>
  <c r="AP2030" i="5"/>
  <c r="AL2030" i="5"/>
  <c r="BF2029" i="5"/>
  <c r="BB2029" i="5"/>
  <c r="AX2029" i="5"/>
  <c r="AT2029" i="5"/>
  <c r="AP2029" i="5"/>
  <c r="AL2029" i="5"/>
  <c r="BF2028" i="5"/>
  <c r="BB2028" i="5"/>
  <c r="AX2028" i="5"/>
  <c r="AT2028" i="5"/>
  <c r="AP2028" i="5"/>
  <c r="AL2028" i="5"/>
  <c r="BF2027" i="5"/>
  <c r="BB2027" i="5"/>
  <c r="AX2027" i="5"/>
  <c r="AT2027" i="5"/>
  <c r="AP2027" i="5"/>
  <c r="AL2027" i="5"/>
  <c r="BF2026" i="5"/>
  <c r="BB2026" i="5"/>
  <c r="AX2026" i="5"/>
  <c r="AT2026" i="5"/>
  <c r="AP2026" i="5"/>
  <c r="AL2026" i="5"/>
  <c r="BF2025" i="5"/>
  <c r="BB2025" i="5"/>
  <c r="AX2025" i="5"/>
  <c r="AT2025" i="5"/>
  <c r="AP2025" i="5"/>
  <c r="AL2025" i="5"/>
  <c r="BF2024" i="5"/>
  <c r="BB2024" i="5"/>
  <c r="AX2024" i="5"/>
  <c r="AT2024" i="5"/>
  <c r="AP2024" i="5"/>
  <c r="AL2024" i="5"/>
  <c r="BF2023" i="5"/>
  <c r="BB2023" i="5"/>
  <c r="AX2023" i="5"/>
  <c r="AT2023" i="5"/>
  <c r="AP2023" i="5"/>
  <c r="AL2023" i="5"/>
  <c r="BF2022" i="5"/>
  <c r="BB2022" i="5"/>
  <c r="AX2022" i="5"/>
  <c r="AT2022" i="5"/>
  <c r="AP2022" i="5"/>
  <c r="AL2022" i="5"/>
  <c r="BI2002" i="5"/>
  <c r="BE2002" i="5"/>
  <c r="BA2002" i="5"/>
  <c r="AW2002" i="5"/>
  <c r="AS2002" i="5"/>
  <c r="AO2002" i="5"/>
  <c r="AK2002" i="5"/>
  <c r="BI2001" i="5"/>
  <c r="BE2001" i="5"/>
  <c r="BA2001" i="5"/>
  <c r="AW2001" i="5"/>
  <c r="AS2001" i="5"/>
  <c r="AO2001" i="5"/>
  <c r="AK2001" i="5"/>
  <c r="BI2000" i="5"/>
  <c r="BE2000" i="5"/>
  <c r="BA2000" i="5"/>
  <c r="AW2000" i="5"/>
  <c r="AS2000" i="5"/>
  <c r="AO2000" i="5"/>
  <c r="AK2000" i="5"/>
  <c r="BI1999" i="5"/>
  <c r="BE1999" i="5"/>
  <c r="BA1999" i="5"/>
  <c r="AW1999" i="5"/>
  <c r="AS1999" i="5"/>
  <c r="AO1999" i="5"/>
  <c r="AK1999" i="5"/>
  <c r="BI1998" i="5"/>
  <c r="BE1998" i="5"/>
  <c r="BA1998" i="5"/>
  <c r="AW1998" i="5"/>
  <c r="AS1998" i="5"/>
  <c r="AO1998" i="5"/>
  <c r="AK1998" i="5"/>
  <c r="BI1997" i="5"/>
  <c r="BE1997" i="5"/>
  <c r="BA1997" i="5"/>
  <c r="AW1997" i="5"/>
  <c r="AS1997" i="5"/>
  <c r="AO1997" i="5"/>
  <c r="AK1997" i="5"/>
  <c r="BI1996" i="5"/>
  <c r="BE1996" i="5"/>
  <c r="BA1996" i="5"/>
  <c r="AW1996" i="5"/>
  <c r="AS1996" i="5"/>
  <c r="AO1996" i="5"/>
  <c r="AK1996" i="5"/>
  <c r="BI1995" i="5"/>
  <c r="BE1995" i="5"/>
  <c r="BA1995" i="5"/>
  <c r="AW1995" i="5"/>
  <c r="AS1995" i="5"/>
  <c r="AO1995" i="5"/>
  <c r="AK1995" i="5"/>
  <c r="BI1994" i="5"/>
  <c r="BE1994" i="5"/>
  <c r="BA1994" i="5"/>
  <c r="AW1994" i="5"/>
  <c r="AS1994" i="5"/>
  <c r="AO1994" i="5"/>
  <c r="AK1994" i="5"/>
  <c r="BI1993" i="5"/>
  <c r="BE1993" i="5"/>
  <c r="BA1993" i="5"/>
  <c r="AW1993" i="5"/>
  <c r="AS1993" i="5"/>
  <c r="AO1993" i="5"/>
  <c r="AK1993" i="5"/>
  <c r="BI1992" i="5"/>
  <c r="BE1992" i="5"/>
  <c r="BA1992" i="5"/>
  <c r="AW1992" i="5"/>
  <c r="AS1992" i="5"/>
  <c r="AO1992" i="5"/>
  <c r="AK1992" i="5"/>
  <c r="BI1991" i="5"/>
  <c r="BE1991" i="5"/>
  <c r="BA1991" i="5"/>
  <c r="AW1991" i="5"/>
  <c r="AS1991" i="5"/>
  <c r="AO1991" i="5"/>
  <c r="AK1991" i="5"/>
  <c r="BI1990" i="5"/>
  <c r="BE1990" i="5"/>
  <c r="BA1990" i="5"/>
  <c r="AW1990" i="5"/>
  <c r="AS1990" i="5"/>
  <c r="AO1990" i="5"/>
  <c r="AK1990" i="5"/>
  <c r="BI1989" i="5"/>
  <c r="BE1989" i="5"/>
  <c r="BA1989" i="5"/>
  <c r="AW1989" i="5"/>
  <c r="AS1989" i="5"/>
  <c r="AO1989" i="5"/>
  <c r="AK1989" i="5"/>
  <c r="BI1988" i="5"/>
  <c r="BE1988" i="5"/>
  <c r="BA1988" i="5"/>
  <c r="AW1988" i="5"/>
  <c r="AS1988" i="5"/>
  <c r="AO1988" i="5"/>
  <c r="AK1988" i="5"/>
  <c r="BI1987" i="5"/>
  <c r="BE1987" i="5"/>
  <c r="BA1987" i="5"/>
  <c r="AW1987" i="5"/>
  <c r="AS1987" i="5"/>
  <c r="AO1987" i="5"/>
  <c r="AK1987" i="5"/>
  <c r="BI1986" i="5"/>
  <c r="BE1986" i="5"/>
  <c r="BA1986" i="5"/>
  <c r="AW1986" i="5"/>
  <c r="AS1986" i="5"/>
  <c r="AO1986" i="5"/>
  <c r="AK1986" i="5"/>
  <c r="BI1985" i="5"/>
  <c r="BE1985" i="5"/>
  <c r="BA1985" i="5"/>
  <c r="AW1985" i="5"/>
  <c r="AS1985" i="5"/>
  <c r="AO1985" i="5"/>
  <c r="AK1985" i="5"/>
  <c r="BI1984" i="5"/>
  <c r="BE1984" i="5"/>
  <c r="BA1984" i="5"/>
  <c r="AW1984" i="5"/>
  <c r="AS1984" i="5"/>
  <c r="AO1984" i="5"/>
  <c r="AK1984" i="5"/>
  <c r="BI1983" i="5"/>
  <c r="BE1983" i="5"/>
  <c r="BA1983" i="5"/>
  <c r="AW1983" i="5"/>
  <c r="AS1983" i="5"/>
  <c r="AO1983" i="5"/>
  <c r="AK1983" i="5"/>
  <c r="BI1982" i="5"/>
  <c r="BE1982" i="5"/>
  <c r="BA1982" i="5"/>
  <c r="AW1982" i="5"/>
  <c r="AS1982" i="5"/>
  <c r="AO1982" i="5"/>
  <c r="AK1982" i="5"/>
  <c r="BI1981" i="5"/>
  <c r="BE1981" i="5"/>
  <c r="BA1981" i="5"/>
  <c r="AW1981" i="5"/>
  <c r="AS1981" i="5"/>
  <c r="AO1981" i="5"/>
  <c r="AK1981" i="5"/>
  <c r="BI1980" i="5"/>
  <c r="BE1980" i="5"/>
  <c r="BA1980" i="5"/>
  <c r="AW1980" i="5"/>
  <c r="AS1980" i="5"/>
  <c r="AO1980" i="5"/>
  <c r="AK1980" i="5"/>
  <c r="BI1979" i="5"/>
  <c r="BE1979" i="5"/>
  <c r="BA1979" i="5"/>
  <c r="AW1979" i="5"/>
  <c r="AS1979" i="5"/>
  <c r="AO1979" i="5"/>
  <c r="AK1979" i="5"/>
  <c r="BI1978" i="5"/>
  <c r="BE1978" i="5"/>
  <c r="BA1978" i="5"/>
  <c r="AW1978" i="5"/>
  <c r="AS1978" i="5"/>
  <c r="AO1978" i="5"/>
  <c r="AK1978" i="5"/>
  <c r="BI1977" i="5"/>
  <c r="BE1977" i="5"/>
  <c r="BA1977" i="5"/>
  <c r="AW1977" i="5"/>
  <c r="AS1977" i="5"/>
  <c r="AO1977" i="5"/>
  <c r="AK1977" i="5"/>
  <c r="BI1976" i="5"/>
  <c r="BE1976" i="5"/>
  <c r="BA1976" i="5"/>
  <c r="AW1976" i="5"/>
  <c r="AS1976" i="5"/>
  <c r="AO1976" i="5"/>
  <c r="AK1976" i="5"/>
  <c r="BI1975" i="5"/>
  <c r="BE1975" i="5"/>
  <c r="BA1975" i="5"/>
  <c r="AW1975" i="5"/>
  <c r="AS1975" i="5"/>
  <c r="AO1975" i="5"/>
  <c r="AK1975" i="5"/>
  <c r="BI1974" i="5"/>
  <c r="BE1974" i="5"/>
  <c r="BA1974" i="5"/>
  <c r="AW1974" i="5"/>
  <c r="AS1974" i="5"/>
  <c r="AO1974" i="5"/>
  <c r="AK1974" i="5"/>
  <c r="BI1973" i="5"/>
  <c r="BE1973" i="5"/>
  <c r="BA1973" i="5"/>
  <c r="AW1973" i="5"/>
  <c r="AS1973" i="5"/>
  <c r="AO1973" i="5"/>
  <c r="AK1973" i="5"/>
  <c r="BI1972" i="5"/>
  <c r="BE1972" i="5"/>
  <c r="BA1972" i="5"/>
  <c r="AW1972" i="5"/>
  <c r="AS1972" i="5"/>
  <c r="AO1972" i="5"/>
  <c r="AK1972" i="5"/>
  <c r="BI1971" i="5"/>
  <c r="BE1971" i="5"/>
  <c r="BA1971" i="5"/>
  <c r="AW1971" i="5"/>
  <c r="AS1971" i="5"/>
  <c r="AO1971" i="5"/>
  <c r="AK1971" i="5"/>
  <c r="BI1970" i="5"/>
  <c r="BE1970" i="5"/>
  <c r="BA1970" i="5"/>
  <c r="AW1970" i="5"/>
  <c r="AS1970" i="5"/>
  <c r="AO1970" i="5"/>
  <c r="AK1970" i="5"/>
  <c r="BI1969" i="5"/>
  <c r="BE1969" i="5"/>
  <c r="BA1969" i="5"/>
  <c r="AW1969" i="5"/>
  <c r="AS1969" i="5"/>
  <c r="AO1969" i="5"/>
  <c r="AK1969" i="5"/>
  <c r="BI1968" i="5"/>
  <c r="BE1968" i="5"/>
  <c r="BA1968" i="5"/>
  <c r="AW1968" i="5"/>
  <c r="AS1968" i="5"/>
  <c r="AO1968" i="5"/>
  <c r="AK1968" i="5"/>
  <c r="BI1967" i="5"/>
  <c r="BE1967" i="5"/>
  <c r="BA1967" i="5"/>
  <c r="AW1967" i="5"/>
  <c r="AS1967" i="5"/>
  <c r="AO1967" i="5"/>
  <c r="AK1967" i="5"/>
  <c r="BI1966" i="5"/>
  <c r="BE1966" i="5"/>
  <c r="BA1966" i="5"/>
  <c r="AW1966" i="5"/>
  <c r="AS1966" i="5"/>
  <c r="AO1966" i="5"/>
  <c r="AK1966" i="5"/>
  <c r="BI1965" i="5"/>
  <c r="BE1965" i="5"/>
  <c r="BA1965" i="5"/>
  <c r="AW1965" i="5"/>
  <c r="AS1965" i="5"/>
  <c r="AO1965" i="5"/>
  <c r="AK1965" i="5"/>
  <c r="BI1964" i="5"/>
  <c r="BE1964" i="5"/>
  <c r="BA1964" i="5"/>
  <c r="AW1964" i="5"/>
  <c r="AS1964" i="5"/>
  <c r="AO1964" i="5"/>
  <c r="AK1964" i="5"/>
  <c r="BI1963" i="5"/>
  <c r="BE1963" i="5"/>
  <c r="BA1963" i="5"/>
  <c r="AW1963" i="5"/>
  <c r="AS1963" i="5"/>
  <c r="AO1963" i="5"/>
  <c r="AK1963" i="5"/>
  <c r="BI1962" i="5"/>
  <c r="BE1962" i="5"/>
  <c r="BA1962" i="5"/>
  <c r="AW1962" i="5"/>
  <c r="AS1962" i="5"/>
  <c r="AO1962" i="5"/>
  <c r="AK1962" i="5"/>
  <c r="BI1961" i="5"/>
  <c r="BE1961" i="5"/>
  <c r="BA1961" i="5"/>
  <c r="AW1961" i="5"/>
  <c r="AS1961" i="5"/>
  <c r="AO1961" i="5"/>
  <c r="AK1961" i="5"/>
  <c r="BI1960" i="5"/>
  <c r="BE1960" i="5"/>
  <c r="BA1960" i="5"/>
  <c r="AW1960" i="5"/>
  <c r="AS1960" i="5"/>
  <c r="AO1960" i="5"/>
  <c r="AK1960" i="5"/>
  <c r="BI1959" i="5"/>
  <c r="BE1959" i="5"/>
  <c r="BA1959" i="5"/>
  <c r="AW1959" i="5"/>
  <c r="AS1959" i="5"/>
  <c r="AO1959" i="5"/>
  <c r="AK1959" i="5"/>
  <c r="BI1958" i="5"/>
  <c r="BE1958" i="5"/>
  <c r="BA1958" i="5"/>
  <c r="AW1958" i="5"/>
  <c r="AS1958" i="5"/>
  <c r="AO1958" i="5"/>
  <c r="AK1958" i="5"/>
  <c r="BI1957" i="5"/>
  <c r="BE1957" i="5"/>
  <c r="BA1957" i="5"/>
  <c r="AW1957" i="5"/>
  <c r="AS1957" i="5"/>
  <c r="AO1957" i="5"/>
  <c r="AK1957" i="5"/>
  <c r="BI1956" i="5"/>
  <c r="BE1956" i="5"/>
  <c r="BA1956" i="5"/>
  <c r="AW1956" i="5"/>
  <c r="AS1956" i="5"/>
  <c r="AO1956" i="5"/>
  <c r="AK1956" i="5"/>
  <c r="BI1955" i="5"/>
  <c r="BE1955" i="5"/>
  <c r="BA1955" i="5"/>
  <c r="AW1955" i="5"/>
  <c r="AS1955" i="5"/>
  <c r="AO1955" i="5"/>
  <c r="AK1955" i="5"/>
  <c r="BI1954" i="5"/>
  <c r="BE1954" i="5"/>
  <c r="BA1954" i="5"/>
  <c r="AW1954" i="5"/>
  <c r="AS1954" i="5"/>
  <c r="AO1954" i="5"/>
  <c r="AK1954" i="5"/>
  <c r="BI1953" i="5"/>
  <c r="BE1953" i="5"/>
  <c r="BA1953" i="5"/>
  <c r="AW1953" i="5"/>
  <c r="AS1953" i="5"/>
  <c r="AO1953" i="5"/>
  <c r="AK1953" i="5"/>
  <c r="BI1952" i="5"/>
  <c r="BE1952" i="5"/>
  <c r="BA1952" i="5"/>
  <c r="AW1952" i="5"/>
  <c r="AS1952" i="5"/>
  <c r="AO1952" i="5"/>
  <c r="AK1952" i="5"/>
  <c r="BI1951" i="5"/>
  <c r="BE1951" i="5"/>
  <c r="BA1951" i="5"/>
  <c r="AW1951" i="5"/>
  <c r="AS1951" i="5"/>
  <c r="AO1951" i="5"/>
  <c r="AK1951" i="5"/>
  <c r="BI1950" i="5"/>
  <c r="BE1950" i="5"/>
  <c r="BA1950" i="5"/>
  <c r="AW1950" i="5"/>
  <c r="AS1950" i="5"/>
  <c r="AO1950" i="5"/>
  <c r="AK1950" i="5"/>
  <c r="BI1949" i="5"/>
  <c r="BE1949" i="5"/>
  <c r="BA1949" i="5"/>
  <c r="AW1949" i="5"/>
  <c r="AS1949" i="5"/>
  <c r="AO1949" i="5"/>
  <c r="AK1949" i="5"/>
  <c r="BI1948" i="5"/>
  <c r="BE1948" i="5"/>
  <c r="BA1948" i="5"/>
  <c r="AW1948" i="5"/>
  <c r="AS1948" i="5"/>
  <c r="AO1948" i="5"/>
  <c r="AK1948" i="5"/>
  <c r="BI1947" i="5"/>
  <c r="BE1947" i="5"/>
  <c r="BA1947" i="5"/>
  <c r="AW1947" i="5"/>
  <c r="AS1947" i="5"/>
  <c r="AO1947" i="5"/>
  <c r="AK1947" i="5"/>
  <c r="BI1946" i="5"/>
  <c r="BE1946" i="5"/>
  <c r="BA1946" i="5"/>
  <c r="AW1946" i="5"/>
  <c r="AS1946" i="5"/>
  <c r="AO1946" i="5"/>
  <c r="AK1946" i="5"/>
  <c r="BI1945" i="5"/>
  <c r="BE1945" i="5"/>
  <c r="BA1945" i="5"/>
  <c r="AW1945" i="5"/>
  <c r="AS1945" i="5"/>
  <c r="AO1945" i="5"/>
  <c r="AK1945" i="5"/>
  <c r="BI1944" i="5"/>
  <c r="BE1944" i="5"/>
  <c r="BA1944" i="5"/>
  <c r="AW1944" i="5"/>
  <c r="AS1944" i="5"/>
  <c r="AO1944" i="5"/>
  <c r="AK1944" i="5"/>
  <c r="BI1943" i="5"/>
  <c r="BE1943" i="5"/>
  <c r="BA1943" i="5"/>
  <c r="AW1943" i="5"/>
  <c r="AS1943" i="5"/>
  <c r="AO1943" i="5"/>
  <c r="AK1943" i="5"/>
  <c r="BI1942" i="5"/>
  <c r="BE1942" i="5"/>
  <c r="BA1942" i="5"/>
  <c r="AW1942" i="5"/>
  <c r="AS1942" i="5"/>
  <c r="AO1942" i="5"/>
  <c r="AK1942" i="5"/>
  <c r="BI1941" i="5"/>
  <c r="BE1941" i="5"/>
  <c r="BA1941" i="5"/>
  <c r="AW1941" i="5"/>
  <c r="AS1941" i="5"/>
  <c r="AO1941" i="5"/>
  <c r="AK1941" i="5"/>
  <c r="BI1940" i="5"/>
  <c r="BE1940" i="5"/>
  <c r="BA1940" i="5"/>
  <c r="AW1940" i="5"/>
  <c r="AS1940" i="5"/>
  <c r="AO1940" i="5"/>
  <c r="AK1940" i="5"/>
  <c r="BI1939" i="5"/>
  <c r="BE1939" i="5"/>
  <c r="BA1939" i="5"/>
  <c r="AW1939" i="5"/>
  <c r="AS1939" i="5"/>
  <c r="AO1939" i="5"/>
  <c r="AK1939" i="5"/>
  <c r="BI1938" i="5"/>
  <c r="BE1938" i="5"/>
  <c r="BA1938" i="5"/>
  <c r="AW1938" i="5"/>
  <c r="AS1938" i="5"/>
  <c r="AO1938" i="5"/>
  <c r="AK1938" i="5"/>
  <c r="BI1937" i="5"/>
  <c r="BE1937" i="5"/>
  <c r="BA1937" i="5"/>
  <c r="AW1937" i="5"/>
  <c r="AS1937" i="5"/>
  <c r="AO1937" i="5"/>
  <c r="AK1937" i="5"/>
  <c r="BI1936" i="5"/>
  <c r="BE1936" i="5"/>
  <c r="BA1936" i="5"/>
  <c r="AW1936" i="5"/>
  <c r="AS1936" i="5"/>
  <c r="AO1936" i="5"/>
  <c r="AK1936" i="5"/>
  <c r="BI1935" i="5"/>
  <c r="BE1935" i="5"/>
  <c r="BA1935" i="5"/>
  <c r="AW1935" i="5"/>
  <c r="AS1935" i="5"/>
  <c r="AO1935" i="5"/>
  <c r="AK1935" i="5"/>
  <c r="BI1934" i="5"/>
  <c r="BE1934" i="5"/>
  <c r="BA1934" i="5"/>
  <c r="AW1934" i="5"/>
  <c r="AS1934" i="5"/>
  <c r="AO1934" i="5"/>
  <c r="AK1934" i="5"/>
  <c r="BI1933" i="5"/>
  <c r="BE1933" i="5"/>
  <c r="BA1933" i="5"/>
  <c r="AW1933" i="5"/>
  <c r="AS1933" i="5"/>
  <c r="AO1933" i="5"/>
  <c r="AK1933" i="5"/>
  <c r="BI1932" i="5"/>
  <c r="BE1932" i="5"/>
  <c r="BA1932" i="5"/>
  <c r="AW1932" i="5"/>
  <c r="AS1932" i="5"/>
  <c r="AO1932" i="5"/>
  <c r="AK1932" i="5"/>
  <c r="BI1931" i="5"/>
  <c r="BE1931" i="5"/>
  <c r="BA1931" i="5"/>
  <c r="AW1931" i="5"/>
  <c r="AS1931" i="5"/>
  <c r="AO1931" i="5"/>
  <c r="AK1931" i="5"/>
  <c r="BI1930" i="5"/>
  <c r="BE1930" i="5"/>
  <c r="BA1930" i="5"/>
  <c r="AW1930" i="5"/>
  <c r="AS1930" i="5"/>
  <c r="AO1930" i="5"/>
  <c r="AK1930" i="5"/>
  <c r="BI1929" i="5"/>
  <c r="BE1929" i="5"/>
  <c r="BA1929" i="5"/>
  <c r="AW1929" i="5"/>
  <c r="AS1929" i="5"/>
  <c r="AO1929" i="5"/>
  <c r="AK1929" i="5"/>
  <c r="BI1928" i="5"/>
  <c r="BE1928" i="5"/>
  <c r="BA1928" i="5"/>
  <c r="AW1928" i="5"/>
  <c r="AS1928" i="5"/>
  <c r="AO1928" i="5"/>
  <c r="AK1928" i="5"/>
  <c r="BI1927" i="5"/>
  <c r="BE1927" i="5"/>
  <c r="BA1927" i="5"/>
  <c r="AW1927" i="5"/>
  <c r="AS1927" i="5"/>
  <c r="AO1927" i="5"/>
  <c r="AK1927" i="5"/>
  <c r="BI1926" i="5"/>
  <c r="BE1926" i="5"/>
  <c r="BA1926" i="5"/>
  <c r="AW1926" i="5"/>
  <c r="AS1926" i="5"/>
  <c r="AO1926" i="5"/>
  <c r="AK1926" i="5"/>
  <c r="BI1925" i="5"/>
  <c r="BE1925" i="5"/>
  <c r="BA1925" i="5"/>
  <c r="AW1925" i="5"/>
  <c r="AS1925" i="5"/>
  <c r="AO1925" i="5"/>
  <c r="AK1925" i="5"/>
  <c r="BI1924" i="5"/>
  <c r="BE1924" i="5"/>
  <c r="BA1924" i="5"/>
  <c r="AW1924" i="5"/>
  <c r="AS1924" i="5"/>
  <c r="AO1924" i="5"/>
  <c r="AK1924" i="5"/>
  <c r="BI1923" i="5"/>
  <c r="BE1923" i="5"/>
  <c r="BA1923" i="5"/>
  <c r="AW1923" i="5"/>
  <c r="AS1923" i="5"/>
  <c r="AO1923" i="5"/>
  <c r="AK1923" i="5"/>
  <c r="BI1922" i="5"/>
  <c r="BE1922" i="5"/>
  <c r="BA1922" i="5"/>
  <c r="AW1922" i="5"/>
  <c r="AS1922" i="5"/>
  <c r="AO1922" i="5"/>
  <c r="AK1922" i="5"/>
  <c r="BI1921" i="5"/>
  <c r="BE1921" i="5"/>
  <c r="BA1921" i="5"/>
  <c r="AW1921" i="5"/>
  <c r="AS1921" i="5"/>
  <c r="AO1921" i="5"/>
  <c r="AK1921" i="5"/>
  <c r="BI1920" i="5"/>
  <c r="BE1920" i="5"/>
  <c r="BA1920" i="5"/>
  <c r="AW1920" i="5"/>
  <c r="AS1920" i="5"/>
  <c r="AO1920" i="5"/>
  <c r="AK1920" i="5"/>
  <c r="BI1919" i="5"/>
  <c r="BE1919" i="5"/>
  <c r="BA1919" i="5"/>
  <c r="AW1919" i="5"/>
  <c r="AS1919" i="5"/>
  <c r="AO1919" i="5"/>
  <c r="AK1919" i="5"/>
  <c r="BI1918" i="5"/>
  <c r="BE1918" i="5"/>
  <c r="BA1918" i="5"/>
  <c r="AW1918" i="5"/>
  <c r="AS1918" i="5"/>
  <c r="AO1918" i="5"/>
  <c r="AK1918" i="5"/>
  <c r="BI1917" i="5"/>
  <c r="BE1917" i="5"/>
  <c r="BA1917" i="5"/>
  <c r="AW1917" i="5"/>
  <c r="AS1917" i="5"/>
  <c r="AO1917" i="5"/>
  <c r="AK1917" i="5"/>
  <c r="BI1916" i="5"/>
  <c r="BE1916" i="5"/>
  <c r="BA1916" i="5"/>
  <c r="AW1916" i="5"/>
  <c r="AS1916" i="5"/>
  <c r="AO1916" i="5"/>
  <c r="AK1916" i="5"/>
  <c r="BI1915" i="5"/>
  <c r="BE1915" i="5"/>
  <c r="BA1915" i="5"/>
  <c r="AW1915" i="5"/>
  <c r="AS1915" i="5"/>
  <c r="AO1915" i="5"/>
  <c r="AK1915" i="5"/>
  <c r="BI1914" i="5"/>
  <c r="BE1914" i="5"/>
  <c r="BA1914" i="5"/>
  <c r="AW1914" i="5"/>
  <c r="AS1914" i="5"/>
  <c r="AO1914" i="5"/>
  <c r="AK1914" i="5"/>
  <c r="BI1913" i="5"/>
  <c r="BE1913" i="5"/>
  <c r="BA1913" i="5"/>
  <c r="AW1913" i="5"/>
  <c r="AS1913" i="5"/>
  <c r="AO1913" i="5"/>
  <c r="AK1913" i="5"/>
  <c r="BI1912" i="5"/>
  <c r="BE1912" i="5"/>
  <c r="BA1912" i="5"/>
  <c r="AW1912" i="5"/>
  <c r="AS1912" i="5"/>
  <c r="AO1912" i="5"/>
  <c r="AK1912" i="5"/>
  <c r="BI1911" i="5"/>
  <c r="BE1911" i="5"/>
  <c r="BA1911" i="5"/>
  <c r="AW1911" i="5"/>
  <c r="AS1911" i="5"/>
  <c r="AO1911" i="5"/>
  <c r="AK1911" i="5"/>
  <c r="BI1910" i="5"/>
  <c r="BE1910" i="5"/>
  <c r="BA1910" i="5"/>
  <c r="AW1910" i="5"/>
  <c r="AS1910" i="5"/>
  <c r="AO1910" i="5"/>
  <c r="AK1910" i="5"/>
  <c r="BI1909" i="5"/>
  <c r="BE1909" i="5"/>
  <c r="BA1909" i="5"/>
  <c r="AW1909" i="5"/>
  <c r="AS1909" i="5"/>
  <c r="AO1909" i="5"/>
  <c r="AK1909" i="5"/>
  <c r="BI1908" i="5"/>
  <c r="BE1908" i="5"/>
  <c r="BA1908" i="5"/>
  <c r="AW1908" i="5"/>
  <c r="AS1908" i="5"/>
  <c r="AO1908" i="5"/>
  <c r="AK1908" i="5"/>
  <c r="BI1907" i="5"/>
  <c r="BE1907" i="5"/>
  <c r="BA1907" i="5"/>
  <c r="AW1907" i="5"/>
  <c r="AS1907" i="5"/>
  <c r="AO1907" i="5"/>
  <c r="AK1907" i="5"/>
  <c r="BI1906" i="5"/>
  <c r="BE1906" i="5"/>
  <c r="BA1906" i="5"/>
  <c r="AW1906" i="5"/>
  <c r="AS1906" i="5"/>
  <c r="AO1906" i="5"/>
  <c r="AK1906" i="5"/>
  <c r="BI1905" i="5"/>
  <c r="BE1905" i="5"/>
  <c r="BA1905" i="5"/>
  <c r="AW1905" i="5"/>
  <c r="AS1905" i="5"/>
  <c r="AO1905" i="5"/>
  <c r="AK1905" i="5"/>
  <c r="BI1904" i="5"/>
  <c r="BE1904" i="5"/>
  <c r="BA1904" i="5"/>
  <c r="AW1904" i="5"/>
  <c r="AS1904" i="5"/>
  <c r="AO1904" i="5"/>
  <c r="AK1904" i="5"/>
  <c r="BI1903" i="5"/>
  <c r="BE1903" i="5"/>
  <c r="BA1903" i="5"/>
  <c r="AW1903" i="5"/>
  <c r="AS1903" i="5"/>
  <c r="AO1903" i="5"/>
  <c r="AK1903" i="5"/>
  <c r="BI1902" i="5"/>
  <c r="BE1902" i="5"/>
  <c r="BA1902" i="5"/>
  <c r="AW1902" i="5"/>
  <c r="AS1902" i="5"/>
  <c r="AO1902" i="5"/>
  <c r="AK1902" i="5"/>
  <c r="BI1901" i="5"/>
  <c r="BE1901" i="5"/>
  <c r="BA1901" i="5"/>
  <c r="AW1901" i="5"/>
  <c r="AS1901" i="5"/>
  <c r="AO1901" i="5"/>
  <c r="AK1901" i="5"/>
  <c r="BI1900" i="5"/>
  <c r="BE1900" i="5"/>
  <c r="BA1900" i="5"/>
  <c r="AW1900" i="5"/>
  <c r="AS1900" i="5"/>
  <c r="AO1900" i="5"/>
  <c r="AK1900" i="5"/>
  <c r="BI1899" i="5"/>
  <c r="BE1899" i="5"/>
  <c r="BA1899" i="5"/>
  <c r="AW1899" i="5"/>
  <c r="AS1899" i="5"/>
  <c r="AO1899" i="5"/>
  <c r="AK1899" i="5"/>
  <c r="BI1898" i="5"/>
  <c r="BE1898" i="5"/>
  <c r="BA1898" i="5"/>
  <c r="AW1898" i="5"/>
  <c r="AS1898" i="5"/>
  <c r="AO1898" i="5"/>
  <c r="AK1898" i="5"/>
  <c r="BI1897" i="5"/>
  <c r="BE1897" i="5"/>
  <c r="BA1897" i="5"/>
  <c r="AW1897" i="5"/>
  <c r="AS1897" i="5"/>
  <c r="AO1897" i="5"/>
  <c r="AK1897" i="5"/>
  <c r="BI1896" i="5"/>
  <c r="BE1896" i="5"/>
  <c r="BA1896" i="5"/>
  <c r="AW1896" i="5"/>
  <c r="AS1896" i="5"/>
  <c r="AO1896" i="5"/>
  <c r="AK1896" i="5"/>
  <c r="BI1895" i="5"/>
  <c r="BE1895" i="5"/>
  <c r="BA1895" i="5"/>
  <c r="AW1895" i="5"/>
  <c r="AS1895" i="5"/>
  <c r="AO1895" i="5"/>
  <c r="AK1895" i="5"/>
  <c r="BI1894" i="5"/>
  <c r="BE1894" i="5"/>
  <c r="BA1894" i="5"/>
  <c r="AW1894" i="5"/>
  <c r="AS1894" i="5"/>
  <c r="AO1894" i="5"/>
  <c r="AK1894" i="5"/>
  <c r="BI1893" i="5"/>
  <c r="BE1893" i="5"/>
  <c r="BA1893" i="5"/>
  <c r="AW1893" i="5"/>
  <c r="AS1893" i="5"/>
  <c r="AO1893" i="5"/>
  <c r="AK1893" i="5"/>
  <c r="BI1892" i="5"/>
  <c r="BE1892" i="5"/>
  <c r="BA1892" i="5"/>
  <c r="AW1892" i="5"/>
  <c r="AS1892" i="5"/>
  <c r="AO1892" i="5"/>
  <c r="AK1892" i="5"/>
  <c r="BI1891" i="5"/>
  <c r="BE1891" i="5"/>
  <c r="BA1891" i="5"/>
  <c r="AW1891" i="5"/>
  <c r="AS1891" i="5"/>
  <c r="AO1891" i="5"/>
  <c r="AK1891" i="5"/>
  <c r="BI1890" i="5"/>
  <c r="BE1890" i="5"/>
  <c r="BA1890" i="5"/>
  <c r="AW1890" i="5"/>
  <c r="AS1890" i="5"/>
  <c r="AO1890" i="5"/>
  <c r="AK1890" i="5"/>
  <c r="BI1889" i="5"/>
  <c r="BE1889" i="5"/>
  <c r="BA1889" i="5"/>
  <c r="AW1889" i="5"/>
  <c r="AS1889" i="5"/>
  <c r="AO1889" i="5"/>
  <c r="AK1889" i="5"/>
  <c r="BI1888" i="5"/>
  <c r="BE1888" i="5"/>
  <c r="BA1888" i="5"/>
  <c r="AW1888" i="5"/>
  <c r="AS1888" i="5"/>
  <c r="AO1888" i="5"/>
  <c r="AK1888" i="5"/>
  <c r="BI1887" i="5"/>
  <c r="BE1887" i="5"/>
  <c r="BA1887" i="5"/>
  <c r="AW1887" i="5"/>
  <c r="AS1887" i="5"/>
  <c r="AO1887" i="5"/>
  <c r="AK1887" i="5"/>
  <c r="BI1886" i="5"/>
  <c r="BE1886" i="5"/>
  <c r="BA1886" i="5"/>
  <c r="AW1886" i="5"/>
  <c r="AS1886" i="5"/>
  <c r="AO1886" i="5"/>
  <c r="AK1886" i="5"/>
  <c r="BI1885" i="5"/>
  <c r="BE1885" i="5"/>
  <c r="BA1885" i="5"/>
  <c r="AW1885" i="5"/>
  <c r="AS1885" i="5"/>
  <c r="AO1885" i="5"/>
  <c r="AK1885" i="5"/>
  <c r="BI1884" i="5"/>
  <c r="BE1884" i="5"/>
  <c r="BA1884" i="5"/>
  <c r="AW1884" i="5"/>
  <c r="AS1884" i="5"/>
  <c r="AO1884" i="5"/>
  <c r="AK1884" i="5"/>
  <c r="BI1883" i="5"/>
  <c r="BE1883" i="5"/>
  <c r="BA1883" i="5"/>
  <c r="AW1883" i="5"/>
  <c r="AS1883" i="5"/>
  <c r="AO1883" i="5"/>
  <c r="AK1883" i="5"/>
  <c r="BI1882" i="5"/>
  <c r="BE1882" i="5"/>
  <c r="BA1882" i="5"/>
  <c r="AW1882" i="5"/>
  <c r="AS1882" i="5"/>
  <c r="AO1882" i="5"/>
  <c r="AK1882" i="5"/>
  <c r="BI1881" i="5"/>
  <c r="BE1881" i="5"/>
  <c r="BA1881" i="5"/>
  <c r="AW1881" i="5"/>
  <c r="AS1881" i="5"/>
  <c r="AO1881" i="5"/>
  <c r="AK1881" i="5"/>
  <c r="BI1880" i="5"/>
  <c r="BE1880" i="5"/>
  <c r="BA1880" i="5"/>
  <c r="AW1880" i="5"/>
  <c r="AS1880" i="5"/>
  <c r="AO1880" i="5"/>
  <c r="AK1880" i="5"/>
  <c r="BI1879" i="5"/>
  <c r="BE1879" i="5"/>
  <c r="BA1879" i="5"/>
  <c r="AW1879" i="5"/>
  <c r="AS1879" i="5"/>
  <c r="AO1879" i="5"/>
  <c r="AK1879" i="5"/>
  <c r="BI1878" i="5"/>
  <c r="BE1878" i="5"/>
  <c r="BA1878" i="5"/>
  <c r="AW1878" i="5"/>
  <c r="AS1878" i="5"/>
  <c r="AO1878" i="5"/>
  <c r="AK1878" i="5"/>
  <c r="BI1877" i="5"/>
  <c r="BE1877" i="5"/>
  <c r="BA1877" i="5"/>
  <c r="AW1877" i="5"/>
  <c r="AS1877" i="5"/>
  <c r="AO1877" i="5"/>
  <c r="AK1877" i="5"/>
  <c r="BI1876" i="5"/>
  <c r="BE1876" i="5"/>
  <c r="BA1876" i="5"/>
  <c r="AW1876" i="5"/>
  <c r="AS1876" i="5"/>
  <c r="AO1876" i="5"/>
  <c r="AK1876" i="5"/>
  <c r="BI1875" i="5"/>
  <c r="BE1875" i="5"/>
  <c r="BA1875" i="5"/>
  <c r="AW1875" i="5"/>
  <c r="AS1875" i="5"/>
  <c r="AO1875" i="5"/>
  <c r="AK1875" i="5"/>
  <c r="BI1874" i="5"/>
  <c r="BE1874" i="5"/>
  <c r="BA1874" i="5"/>
  <c r="AW1874" i="5"/>
  <c r="AS1874" i="5"/>
  <c r="AO1874" i="5"/>
  <c r="AK1874" i="5"/>
  <c r="BI1873" i="5"/>
  <c r="BE1873" i="5"/>
  <c r="BA1873" i="5"/>
  <c r="AW1873" i="5"/>
  <c r="AS1873" i="5"/>
  <c r="AO1873" i="5"/>
  <c r="AK1873" i="5"/>
  <c r="BI1872" i="5"/>
  <c r="BE1872" i="5"/>
  <c r="BA1872" i="5"/>
  <c r="AW1872" i="5"/>
  <c r="AS1872" i="5"/>
  <c r="AO1872" i="5"/>
  <c r="AK1872" i="5"/>
  <c r="BI1871" i="5"/>
  <c r="BE1871" i="5"/>
  <c r="BA1871" i="5"/>
  <c r="AW1871" i="5"/>
  <c r="AS1871" i="5"/>
  <c r="AO1871" i="5"/>
  <c r="AK1871" i="5"/>
  <c r="BI1870" i="5"/>
  <c r="BE1870" i="5"/>
  <c r="BA1870" i="5"/>
  <c r="AW1870" i="5"/>
  <c r="AS1870" i="5"/>
  <c r="AO1870" i="5"/>
  <c r="AK1870" i="5"/>
  <c r="BI1869" i="5"/>
  <c r="BE1869" i="5"/>
  <c r="BA1869" i="5"/>
  <c r="AW1869" i="5"/>
  <c r="AS1869" i="5"/>
  <c r="AO1869" i="5"/>
  <c r="AK1869" i="5"/>
  <c r="BI1868" i="5"/>
  <c r="BE1868" i="5"/>
  <c r="BA1868" i="5"/>
  <c r="AW1868" i="5"/>
  <c r="AS1868" i="5"/>
  <c r="AO1868" i="5"/>
  <c r="AK1868" i="5"/>
  <c r="BI1867" i="5"/>
  <c r="BE1867" i="5"/>
  <c r="BA1867" i="5"/>
  <c r="AW1867" i="5"/>
  <c r="AS1867" i="5"/>
  <c r="AO1867" i="5"/>
  <c r="AK1867" i="5"/>
  <c r="BI1866" i="5"/>
  <c r="BE1866" i="5"/>
  <c r="BA1866" i="5"/>
  <c r="AW1866" i="5"/>
  <c r="AS1866" i="5"/>
  <c r="AO1866" i="5"/>
  <c r="AK1866" i="5"/>
  <c r="BI1865" i="5"/>
  <c r="BE1865" i="5"/>
  <c r="BA1865" i="5"/>
  <c r="AW1865" i="5"/>
  <c r="AS1865" i="5"/>
  <c r="AO1865" i="5"/>
  <c r="AK1865" i="5"/>
  <c r="BI1864" i="5"/>
  <c r="BE1864" i="5"/>
  <c r="BA1864" i="5"/>
  <c r="AW1864" i="5"/>
  <c r="AS1864" i="5"/>
  <c r="AO1864" i="5"/>
  <c r="AK1864" i="5"/>
  <c r="BI1863" i="5"/>
  <c r="BE1863" i="5"/>
  <c r="BA1863" i="5"/>
  <c r="AW1863" i="5"/>
  <c r="AS1863" i="5"/>
  <c r="AO1863" i="5"/>
  <c r="AK1863" i="5"/>
  <c r="BI1862" i="5"/>
  <c r="BE1862" i="5"/>
  <c r="BA1862" i="5"/>
  <c r="AW1862" i="5"/>
  <c r="AS1862" i="5"/>
  <c r="AO1862" i="5"/>
  <c r="AK1862" i="5"/>
  <c r="BI1861" i="5"/>
  <c r="BE1861" i="5"/>
  <c r="BA1861" i="5"/>
  <c r="AW1861" i="5"/>
  <c r="AS1861" i="5"/>
  <c r="AO1861" i="5"/>
  <c r="AK1861" i="5"/>
  <c r="BI1860" i="5"/>
  <c r="BE1860" i="5"/>
  <c r="BA1860" i="5"/>
  <c r="AW1860" i="5"/>
  <c r="AS1860" i="5"/>
  <c r="AO1860" i="5"/>
  <c r="AK1860" i="5"/>
  <c r="BI1859" i="5"/>
  <c r="BE1859" i="5"/>
  <c r="BA1859" i="5"/>
  <c r="AW1859" i="5"/>
  <c r="AS1859" i="5"/>
  <c r="AO1859" i="5"/>
  <c r="AK1859" i="5"/>
  <c r="BI1858" i="5"/>
  <c r="BE1858" i="5"/>
  <c r="BA1858" i="5"/>
  <c r="AW1858" i="5"/>
  <c r="AS1858" i="5"/>
  <c r="AO1858" i="5"/>
  <c r="AK1858" i="5"/>
  <c r="BI1857" i="5"/>
  <c r="BE1857" i="5"/>
  <c r="BA1857" i="5"/>
  <c r="AW1857" i="5"/>
  <c r="AS1857" i="5"/>
  <c r="AO1857" i="5"/>
  <c r="AK1857" i="5"/>
  <c r="BI1856" i="5"/>
  <c r="BE1856" i="5"/>
  <c r="BA1856" i="5"/>
  <c r="AW1856" i="5"/>
  <c r="AS1856" i="5"/>
  <c r="AO1856" i="5"/>
  <c r="AK1856" i="5"/>
  <c r="BI1855" i="5"/>
  <c r="BE1855" i="5"/>
  <c r="BA1855" i="5"/>
  <c r="AW1855" i="5"/>
  <c r="AS1855" i="5"/>
  <c r="AO1855" i="5"/>
  <c r="AK1855" i="5"/>
  <c r="BF1847" i="5"/>
  <c r="BB1847" i="5"/>
  <c r="AX1847" i="5"/>
  <c r="AT1847" i="5"/>
  <c r="AP1847" i="5"/>
  <c r="AL1847" i="5"/>
  <c r="BF1846" i="5"/>
  <c r="BB1846" i="5"/>
  <c r="AX1846" i="5"/>
  <c r="AT1846" i="5"/>
  <c r="AP1846" i="5"/>
  <c r="AL1846" i="5"/>
  <c r="BF1845" i="5"/>
  <c r="BB1845" i="5"/>
  <c r="AX1845" i="5"/>
  <c r="AT1845" i="5"/>
  <c r="AP1845" i="5"/>
  <c r="AL1845" i="5"/>
  <c r="BF1844" i="5"/>
  <c r="BB1844" i="5"/>
  <c r="AX1844" i="5"/>
  <c r="AT1844" i="5"/>
  <c r="AP1844" i="5"/>
  <c r="AL1844" i="5"/>
  <c r="BF1843" i="5"/>
  <c r="BB1843" i="5"/>
  <c r="AX1843" i="5"/>
  <c r="AT1843" i="5"/>
  <c r="AP1843" i="5"/>
  <c r="AL1843" i="5"/>
  <c r="BF1842" i="5"/>
  <c r="BB1842" i="5"/>
  <c r="AX1842" i="5"/>
  <c r="AT1842" i="5"/>
  <c r="AP1842" i="5"/>
  <c r="AL1842" i="5"/>
  <c r="BF1841" i="5"/>
  <c r="BB1841" i="5"/>
  <c r="AX1841" i="5"/>
  <c r="AT1841" i="5"/>
  <c r="AP1841" i="5"/>
  <c r="AL1841" i="5"/>
  <c r="BF1840" i="5"/>
  <c r="BB1840" i="5"/>
  <c r="AX1840" i="5"/>
  <c r="AT1840" i="5"/>
  <c r="AP1840" i="5"/>
  <c r="AL1840" i="5"/>
  <c r="BF1839" i="5"/>
  <c r="BB1839" i="5"/>
  <c r="AX1839" i="5"/>
  <c r="AT1839" i="5"/>
  <c r="AP1839" i="5"/>
  <c r="AL1839" i="5"/>
  <c r="BF1838" i="5"/>
  <c r="BB1838" i="5"/>
  <c r="AX1838" i="5"/>
  <c r="AT1838" i="5"/>
  <c r="AP1838" i="5"/>
  <c r="AL1838" i="5"/>
  <c r="BF1837" i="5"/>
  <c r="BB1837" i="5"/>
  <c r="AX1837" i="5"/>
  <c r="AT1837" i="5"/>
  <c r="AP1837" i="5"/>
  <c r="AL1837" i="5"/>
  <c r="BF1836" i="5"/>
  <c r="BB1836" i="5"/>
  <c r="AX1836" i="5"/>
  <c r="AT1836" i="5"/>
  <c r="AP1836" i="5"/>
  <c r="AL1836" i="5"/>
  <c r="BF1835" i="5"/>
  <c r="BB1835" i="5"/>
  <c r="AX1835" i="5"/>
  <c r="AT1835" i="5"/>
  <c r="AP1835" i="5"/>
  <c r="AL1835" i="5"/>
  <c r="BF1834" i="5"/>
  <c r="BB1834" i="5"/>
  <c r="AX1834" i="5"/>
  <c r="AT1834" i="5"/>
  <c r="AP1834" i="5"/>
  <c r="AL1834" i="5"/>
  <c r="BF1833" i="5"/>
  <c r="BB1833" i="5"/>
  <c r="AX1833" i="5"/>
  <c r="AT1833" i="5"/>
  <c r="AP1833" i="5"/>
  <c r="AL1833" i="5"/>
  <c r="BF1832" i="5"/>
  <c r="BB1832" i="5"/>
  <c r="AX1832" i="5"/>
  <c r="AT1832" i="5"/>
  <c r="AP1832" i="5"/>
  <c r="AL1832" i="5"/>
  <c r="BF1831" i="5"/>
  <c r="BB1831" i="5"/>
  <c r="AX1831" i="5"/>
  <c r="AT1831" i="5"/>
  <c r="AP1831" i="5"/>
  <c r="AL1831" i="5"/>
  <c r="BF1830" i="5"/>
  <c r="BB1830" i="5"/>
  <c r="AX1830" i="5"/>
  <c r="AT1830" i="5"/>
  <c r="AP1830" i="5"/>
  <c r="AL1830" i="5"/>
  <c r="BF1829" i="5"/>
  <c r="BB1829" i="5"/>
  <c r="AX1829" i="5"/>
  <c r="AT1829" i="5"/>
  <c r="AP1829" i="5"/>
  <c r="AL1829" i="5"/>
  <c r="BF1828" i="5"/>
  <c r="BB1828" i="5"/>
  <c r="AX1828" i="5"/>
  <c r="AT1828" i="5"/>
  <c r="AP1828" i="5"/>
  <c r="AL1828" i="5"/>
  <c r="BF1827" i="5"/>
  <c r="BB1827" i="5"/>
  <c r="AX1827" i="5"/>
  <c r="AT1827" i="5"/>
  <c r="AP1827" i="5"/>
  <c r="AL1827" i="5"/>
  <c r="BF1826" i="5"/>
  <c r="BB1826" i="5"/>
  <c r="AX1826" i="5"/>
  <c r="AT1826" i="5"/>
  <c r="AP1826" i="5"/>
  <c r="AL1826" i="5"/>
  <c r="BF1825" i="5"/>
  <c r="BB1825" i="5"/>
  <c r="AX1825" i="5"/>
  <c r="AT1825" i="5"/>
  <c r="AP1825" i="5"/>
  <c r="AL1825" i="5"/>
  <c r="BF1824" i="5"/>
  <c r="BB1824" i="5"/>
  <c r="AX1824" i="5"/>
  <c r="AT1824" i="5"/>
  <c r="AP1824" i="5"/>
  <c r="AL1824" i="5"/>
  <c r="BF1823" i="5"/>
  <c r="BB1823" i="5"/>
  <c r="AX1823" i="5"/>
  <c r="AT1823" i="5"/>
  <c r="AP1823" i="5"/>
  <c r="AL1823" i="5"/>
  <c r="BF1822" i="5"/>
  <c r="BB1822" i="5"/>
  <c r="AX1822" i="5"/>
  <c r="AT1822" i="5"/>
  <c r="AP1822" i="5"/>
  <c r="AL1822" i="5"/>
  <c r="BF1821" i="5"/>
  <c r="BB1821" i="5"/>
  <c r="AX1821" i="5"/>
  <c r="AT1821" i="5"/>
  <c r="AP1821" i="5"/>
  <c r="AL1821" i="5"/>
  <c r="BF1820" i="5"/>
  <c r="BB1820" i="5"/>
  <c r="AX1820" i="5"/>
  <c r="AT1820" i="5"/>
  <c r="AP1820" i="5"/>
  <c r="AL1820" i="5"/>
  <c r="BF1819" i="5"/>
  <c r="BB1819" i="5"/>
  <c r="AX1819" i="5"/>
  <c r="AT1819" i="5"/>
  <c r="AP1819" i="5"/>
  <c r="AL1819" i="5"/>
  <c r="BF1818" i="5"/>
  <c r="BB1818" i="5"/>
  <c r="AX1818" i="5"/>
  <c r="AT1818" i="5"/>
  <c r="AP1818" i="5"/>
  <c r="AL1818" i="5"/>
  <c r="BF1817" i="5"/>
  <c r="BB1817" i="5"/>
  <c r="AX1817" i="5"/>
  <c r="AT1817" i="5"/>
  <c r="AP1817" i="5"/>
  <c r="AL1817" i="5"/>
  <c r="BF1816" i="5"/>
  <c r="BB1816" i="5"/>
  <c r="AX1816" i="5"/>
  <c r="AT1816" i="5"/>
  <c r="AP1816" i="5"/>
  <c r="AL1816" i="5"/>
  <c r="BF1815" i="5"/>
  <c r="BB1815" i="5"/>
  <c r="AX1815" i="5"/>
  <c r="AT1815" i="5"/>
  <c r="AP1815" i="5"/>
  <c r="AL1815" i="5"/>
  <c r="BF1814" i="5"/>
  <c r="BB1814" i="5"/>
  <c r="AX1814" i="5"/>
  <c r="AT1814" i="5"/>
  <c r="AP1814" i="5"/>
  <c r="AL1814" i="5"/>
  <c r="BF1813" i="5"/>
  <c r="BB1813" i="5"/>
  <c r="AX1813" i="5"/>
  <c r="AT1813" i="5"/>
  <c r="AP1813" i="5"/>
  <c r="AL1813" i="5"/>
  <c r="BF1812" i="5"/>
  <c r="BB1812" i="5"/>
  <c r="AX1812" i="5"/>
  <c r="AT1812" i="5"/>
  <c r="AP1812" i="5"/>
  <c r="AL1812" i="5"/>
  <c r="BF1811" i="5"/>
  <c r="BB1811" i="5"/>
  <c r="AX1811" i="5"/>
  <c r="AT1811" i="5"/>
  <c r="AP1811" i="5"/>
  <c r="AL1811" i="5"/>
  <c r="BF1810" i="5"/>
  <c r="BB1810" i="5"/>
  <c r="AX1810" i="5"/>
  <c r="AT1810" i="5"/>
  <c r="AP1810" i="5"/>
  <c r="AL1810" i="5"/>
  <c r="BF1809" i="5"/>
  <c r="BB1809" i="5"/>
  <c r="AX1809" i="5"/>
  <c r="AT1809" i="5"/>
  <c r="AP1809" i="5"/>
  <c r="AL1809" i="5"/>
  <c r="BF1808" i="5"/>
  <c r="BB1808" i="5"/>
  <c r="AX1808" i="5"/>
  <c r="AT1808" i="5"/>
  <c r="AP1808" i="5"/>
  <c r="AL1808" i="5"/>
  <c r="BF1807" i="5"/>
  <c r="BB1807" i="5"/>
  <c r="AX1807" i="5"/>
  <c r="AT1807" i="5"/>
  <c r="AP1807" i="5"/>
  <c r="AL1807" i="5"/>
  <c r="BF1806" i="5"/>
  <c r="BB1806" i="5"/>
  <c r="AX1806" i="5"/>
  <c r="AT1806" i="5"/>
  <c r="AP1806" i="5"/>
  <c r="AL1806" i="5"/>
  <c r="BF1805" i="5"/>
  <c r="BB1805" i="5"/>
  <c r="AX1805" i="5"/>
  <c r="AT1805" i="5"/>
  <c r="AP1805" i="5"/>
  <c r="AL1805" i="5"/>
  <c r="BF1804" i="5"/>
  <c r="BB1804" i="5"/>
  <c r="AX1804" i="5"/>
  <c r="AT1804" i="5"/>
  <c r="AP1804" i="5"/>
  <c r="AL1804" i="5"/>
  <c r="BF1803" i="5"/>
  <c r="BB1803" i="5"/>
  <c r="AX1803" i="5"/>
  <c r="AT1803" i="5"/>
  <c r="AP1803" i="5"/>
  <c r="AL1803" i="5"/>
  <c r="BF1802" i="5"/>
  <c r="BB1802" i="5"/>
  <c r="AX1802" i="5"/>
  <c r="AT1802" i="5"/>
  <c r="AP1802" i="5"/>
  <c r="AL1802" i="5"/>
  <c r="BF1801" i="5"/>
  <c r="BB1801" i="5"/>
  <c r="AX1801" i="5"/>
  <c r="AT1801" i="5"/>
  <c r="AP1801" i="5"/>
  <c r="AL1801" i="5"/>
  <c r="BF1800" i="5"/>
  <c r="BB1800" i="5"/>
  <c r="AX1800" i="5"/>
  <c r="AT1800" i="5"/>
  <c r="AP1800" i="5"/>
  <c r="AL1800" i="5"/>
  <c r="BF1799" i="5"/>
  <c r="BB1799" i="5"/>
  <c r="AX1799" i="5"/>
  <c r="AT1799" i="5"/>
  <c r="AP1799" i="5"/>
  <c r="AL1799" i="5"/>
  <c r="BF1798" i="5"/>
  <c r="BB1798" i="5"/>
  <c r="AX1798" i="5"/>
  <c r="AT1798" i="5"/>
  <c r="AP1798" i="5"/>
  <c r="AL1798" i="5"/>
  <c r="BF1797" i="5"/>
  <c r="BB1797" i="5"/>
  <c r="AX1797" i="5"/>
  <c r="AT1797" i="5"/>
  <c r="AP1797" i="5"/>
  <c r="AL1797" i="5"/>
  <c r="BF1796" i="5"/>
  <c r="BB1796" i="5"/>
  <c r="AX1796" i="5"/>
  <c r="AT1796" i="5"/>
  <c r="AP1796" i="5"/>
  <c r="AL1796" i="5"/>
  <c r="BF1795" i="5"/>
  <c r="BB1795" i="5"/>
  <c r="AX1795" i="5"/>
  <c r="AT1795" i="5"/>
  <c r="AP1795" i="5"/>
  <c r="AL1795" i="5"/>
  <c r="BF1794" i="5"/>
  <c r="BB1794" i="5"/>
  <c r="AX1794" i="5"/>
  <c r="AT1794" i="5"/>
  <c r="AP1794" i="5"/>
  <c r="AL1794" i="5"/>
  <c r="BF1793" i="5"/>
  <c r="BB1793" i="5"/>
  <c r="AX1793" i="5"/>
  <c r="AT1793" i="5"/>
  <c r="AP1793" i="5"/>
  <c r="AL1793" i="5"/>
  <c r="BF1792" i="5"/>
  <c r="BB1792" i="5"/>
  <c r="AX1792" i="5"/>
  <c r="AT1792" i="5"/>
  <c r="AP1792" i="5"/>
  <c r="AL1792" i="5"/>
  <c r="BF1791" i="5"/>
  <c r="BB1791" i="5"/>
  <c r="AX1791" i="5"/>
  <c r="AT1791" i="5"/>
  <c r="AP1791" i="5"/>
  <c r="AL1791" i="5"/>
  <c r="BF1790" i="5"/>
  <c r="BB1790" i="5"/>
  <c r="AX1790" i="5"/>
  <c r="AT1790" i="5"/>
  <c r="AP1790" i="5"/>
  <c r="AL1790" i="5"/>
  <c r="BF1789" i="5"/>
  <c r="BB1789" i="5"/>
  <c r="AX1789" i="5"/>
  <c r="AT1789" i="5"/>
  <c r="AP1789" i="5"/>
  <c r="AL1789" i="5"/>
  <c r="BF1788" i="5"/>
  <c r="BB1788" i="5"/>
  <c r="AX1788" i="5"/>
  <c r="AT1788" i="5"/>
  <c r="AP1788" i="5"/>
  <c r="AL1788" i="5"/>
  <c r="BF1787" i="5"/>
  <c r="BB1787" i="5"/>
  <c r="AX1787" i="5"/>
  <c r="AT1787" i="5"/>
  <c r="AP1787" i="5"/>
  <c r="AL1787" i="5"/>
  <c r="BF1786" i="5"/>
  <c r="BB1786" i="5"/>
  <c r="AX1786" i="5"/>
  <c r="AT1786" i="5"/>
  <c r="AP1786" i="5"/>
  <c r="AL1786" i="5"/>
  <c r="BF1785" i="5"/>
  <c r="BB1785" i="5"/>
  <c r="AX1785" i="5"/>
  <c r="AT1785" i="5"/>
  <c r="AP1785" i="5"/>
  <c r="AL1785" i="5"/>
  <c r="BF1784" i="5"/>
  <c r="BB1784" i="5"/>
  <c r="AX1784" i="5"/>
  <c r="AT1784" i="5"/>
  <c r="AP1784" i="5"/>
  <c r="AL1784" i="5"/>
  <c r="BF1783" i="5"/>
  <c r="BB1783" i="5"/>
  <c r="AX1783" i="5"/>
  <c r="AT1783" i="5"/>
  <c r="AP1783" i="5"/>
  <c r="AL1783" i="5"/>
  <c r="BF1782" i="5"/>
  <c r="BB1782" i="5"/>
  <c r="AX1782" i="5"/>
  <c r="AT1782" i="5"/>
  <c r="AP1782" i="5"/>
  <c r="AL1782" i="5"/>
  <c r="BF1781" i="5"/>
  <c r="BB1781" i="5"/>
  <c r="AX1781" i="5"/>
  <c r="AT1781" i="5"/>
  <c r="AP1781" i="5"/>
  <c r="AL1781" i="5"/>
  <c r="BF1780" i="5"/>
  <c r="BB1780" i="5"/>
  <c r="AX1780" i="5"/>
  <c r="AT1780" i="5"/>
  <c r="AP1780" i="5"/>
  <c r="AL1780" i="5"/>
  <c r="BF1779" i="5"/>
  <c r="BB1779" i="5"/>
  <c r="AX1779" i="5"/>
  <c r="AT1779" i="5"/>
  <c r="AP1779" i="5"/>
  <c r="AL1779" i="5"/>
  <c r="BF1778" i="5"/>
  <c r="BB1778" i="5"/>
  <c r="AX1778" i="5"/>
  <c r="AT1778" i="5"/>
  <c r="AP1778" i="5"/>
  <c r="AL1778" i="5"/>
  <c r="BF1777" i="5"/>
  <c r="BB1777" i="5"/>
  <c r="AX1777" i="5"/>
  <c r="AT1777" i="5"/>
  <c r="AP1777" i="5"/>
  <c r="AL1777" i="5"/>
  <c r="BF1776" i="5"/>
  <c r="BB1776" i="5"/>
  <c r="AX1776" i="5"/>
  <c r="AT1776" i="5"/>
  <c r="AP1776" i="5"/>
  <c r="AL1776" i="5"/>
  <c r="BF1775" i="5"/>
  <c r="BB1775" i="5"/>
  <c r="AX1775" i="5"/>
  <c r="AT1775" i="5"/>
  <c r="AP1775" i="5"/>
  <c r="AL1775" i="5"/>
  <c r="BF1774" i="5"/>
  <c r="BB1774" i="5"/>
  <c r="AX1774" i="5"/>
  <c r="AT1774" i="5"/>
  <c r="AP1774" i="5"/>
  <c r="AL1774" i="5"/>
  <c r="BF1773" i="5"/>
  <c r="BB1773" i="5"/>
  <c r="AX1773" i="5"/>
  <c r="AT1773" i="5"/>
  <c r="AP1773" i="5"/>
  <c r="AL1773" i="5"/>
  <c r="BF1772" i="5"/>
  <c r="BB1772" i="5"/>
  <c r="AX1772" i="5"/>
  <c r="AT1772" i="5"/>
  <c r="AP1772" i="5"/>
  <c r="AL1772" i="5"/>
  <c r="BF1771" i="5"/>
  <c r="BB1771" i="5"/>
  <c r="AX1771" i="5"/>
  <c r="AT1771" i="5"/>
  <c r="AP1771" i="5"/>
  <c r="AL1771" i="5"/>
  <c r="BF1770" i="5"/>
  <c r="BB1770" i="5"/>
  <c r="AX1770" i="5"/>
  <c r="AT1770" i="5"/>
  <c r="AP1770" i="5"/>
  <c r="AL1770" i="5"/>
  <c r="BF1769" i="5"/>
  <c r="BB1769" i="5"/>
  <c r="AX1769" i="5"/>
  <c r="AT1769" i="5"/>
  <c r="AP1769" i="5"/>
  <c r="AL1769" i="5"/>
  <c r="BF1768" i="5"/>
  <c r="BB1768" i="5"/>
  <c r="AX1768" i="5"/>
  <c r="AT1768" i="5"/>
  <c r="AP1768" i="5"/>
  <c r="AL1768" i="5"/>
  <c r="BF1767" i="5"/>
  <c r="BB1767" i="5"/>
  <c r="AX1767" i="5"/>
  <c r="AT1767" i="5"/>
  <c r="AP1767" i="5"/>
  <c r="AL1767" i="5"/>
  <c r="BF1766" i="5"/>
  <c r="BB1766" i="5"/>
  <c r="AX1766" i="5"/>
  <c r="AT1766" i="5"/>
  <c r="AP1766" i="5"/>
  <c r="AL1766" i="5"/>
  <c r="BF1765" i="5"/>
  <c r="BB1765" i="5"/>
  <c r="AX1765" i="5"/>
  <c r="AT1765" i="5"/>
  <c r="AP1765" i="5"/>
  <c r="AL1765" i="5"/>
  <c r="BF1764" i="5"/>
  <c r="BB1764" i="5"/>
  <c r="AX1764" i="5"/>
  <c r="AT1764" i="5"/>
  <c r="AP1764" i="5"/>
  <c r="AL1764" i="5"/>
  <c r="BF1763" i="5"/>
  <c r="BB1763" i="5"/>
  <c r="AX1763" i="5"/>
  <c r="AT1763" i="5"/>
  <c r="AP1763" i="5"/>
  <c r="AL1763" i="5"/>
  <c r="BF1762" i="5"/>
  <c r="BB1762" i="5"/>
  <c r="AX1762" i="5"/>
  <c r="AT1762" i="5"/>
  <c r="AP1762" i="5"/>
  <c r="AL1762" i="5"/>
  <c r="BF1761" i="5"/>
  <c r="BB1761" i="5"/>
  <c r="AX1761" i="5"/>
  <c r="AT1761" i="5"/>
  <c r="AP1761" i="5"/>
  <c r="AL1761" i="5"/>
  <c r="BF1760" i="5"/>
  <c r="BB1760" i="5"/>
  <c r="AX1760" i="5"/>
  <c r="AT1760" i="5"/>
  <c r="AP1760" i="5"/>
  <c r="AL1760" i="5"/>
  <c r="BF1759" i="5"/>
  <c r="BB1759" i="5"/>
  <c r="AX1759" i="5"/>
  <c r="AT1759" i="5"/>
  <c r="AP1759" i="5"/>
  <c r="AL1759" i="5"/>
  <c r="BF1758" i="5"/>
  <c r="BB1758" i="5"/>
  <c r="AX1758" i="5"/>
  <c r="AT1758" i="5"/>
  <c r="AP1758" i="5"/>
  <c r="AL1758" i="5"/>
  <c r="BF1757" i="5"/>
  <c r="BB1757" i="5"/>
  <c r="AX1757" i="5"/>
  <c r="AT1757" i="5"/>
  <c r="AP1757" i="5"/>
  <c r="AL1757" i="5"/>
  <c r="BF1756" i="5"/>
  <c r="BB1756" i="5"/>
  <c r="AX1756" i="5"/>
  <c r="AT1756" i="5"/>
  <c r="AP1756" i="5"/>
  <c r="AL1756" i="5"/>
  <c r="BF1755" i="5"/>
  <c r="BB1755" i="5"/>
  <c r="AX1755" i="5"/>
  <c r="AT1755" i="5"/>
  <c r="AP1755" i="5"/>
  <c r="AL1755" i="5"/>
  <c r="BF1754" i="5"/>
  <c r="BB1754" i="5"/>
  <c r="AX1754" i="5"/>
  <c r="AT1754" i="5"/>
  <c r="AP1754" i="5"/>
  <c r="AL1754" i="5"/>
  <c r="BF1753" i="5"/>
  <c r="BB1753" i="5"/>
  <c r="AX1753" i="5"/>
  <c r="AT1753" i="5"/>
  <c r="AP1753" i="5"/>
  <c r="AL1753" i="5"/>
  <c r="BF1752" i="5"/>
  <c r="BB1752" i="5"/>
  <c r="AX1752" i="5"/>
  <c r="AT1752" i="5"/>
  <c r="AP1752" i="5"/>
  <c r="AL1752" i="5"/>
  <c r="BF1751" i="5"/>
  <c r="BB1751" i="5"/>
  <c r="AX1751" i="5"/>
  <c r="AT1751" i="5"/>
  <c r="AP1751" i="5"/>
  <c r="AL1751" i="5"/>
  <c r="BF1750" i="5"/>
  <c r="BB1750" i="5"/>
  <c r="AX1750" i="5"/>
  <c r="AT1750" i="5"/>
  <c r="AP1750" i="5"/>
  <c r="AL1750" i="5"/>
  <c r="BF1749" i="5"/>
  <c r="BB1749" i="5"/>
  <c r="AX1749" i="5"/>
  <c r="AT1749" i="5"/>
  <c r="AP1749" i="5"/>
  <c r="AL1749" i="5"/>
  <c r="BF1748" i="5"/>
  <c r="BB1748" i="5"/>
  <c r="AX1748" i="5"/>
  <c r="AT1748" i="5"/>
  <c r="AP1748" i="5"/>
  <c r="AL1748" i="5"/>
  <c r="BF1747" i="5"/>
  <c r="BB1747" i="5"/>
  <c r="AX1747" i="5"/>
  <c r="AT1747" i="5"/>
  <c r="AP1747" i="5"/>
  <c r="AL1747" i="5"/>
  <c r="BF1746" i="5"/>
  <c r="BB1746" i="5"/>
  <c r="AX1746" i="5"/>
  <c r="AT1746" i="5"/>
  <c r="AP1746" i="5"/>
  <c r="AL1746" i="5"/>
  <c r="BF1745" i="5"/>
  <c r="BB1745" i="5"/>
  <c r="AX1745" i="5"/>
  <c r="AT1745" i="5"/>
  <c r="AP1745" i="5"/>
  <c r="AL1745" i="5"/>
  <c r="BF1744" i="5"/>
  <c r="BB1744" i="5"/>
  <c r="AX1744" i="5"/>
  <c r="AT1744" i="5"/>
  <c r="AP1744" i="5"/>
  <c r="AL1744" i="5"/>
  <c r="BF1743" i="5"/>
  <c r="BB1743" i="5"/>
  <c r="AX1743" i="5"/>
  <c r="AT1743" i="5"/>
  <c r="AP1743" i="5"/>
  <c r="AL1743" i="5"/>
  <c r="BF1742" i="5"/>
  <c r="BB1742" i="5"/>
  <c r="AX1742" i="5"/>
  <c r="AT1742" i="5"/>
  <c r="AP1742" i="5"/>
  <c r="AL1742" i="5"/>
  <c r="BF1741" i="5"/>
  <c r="BB1741" i="5"/>
  <c r="AX1741" i="5"/>
  <c r="AT1741" i="5"/>
  <c r="AP1741" i="5"/>
  <c r="AL1741" i="5"/>
  <c r="BF1740" i="5"/>
  <c r="BB1740" i="5"/>
  <c r="AX1740" i="5"/>
  <c r="AT1740" i="5"/>
  <c r="AP1740" i="5"/>
  <c r="AL1740" i="5"/>
  <c r="BF1739" i="5"/>
  <c r="BB1739" i="5"/>
  <c r="AX1739" i="5"/>
  <c r="AT1739" i="5"/>
  <c r="AP1739" i="5"/>
  <c r="AL1739" i="5"/>
  <c r="BF1738" i="5"/>
  <c r="BB1738" i="5"/>
  <c r="AX1738" i="5"/>
  <c r="AT1738" i="5"/>
  <c r="AP1738" i="5"/>
  <c r="AL1738" i="5"/>
  <c r="BF1737" i="5"/>
  <c r="BB1737" i="5"/>
  <c r="AX1737" i="5"/>
  <c r="AT1737" i="5"/>
  <c r="AP1737" i="5"/>
  <c r="AL1737" i="5"/>
  <c r="BF1736" i="5"/>
  <c r="BB1736" i="5"/>
  <c r="AX1736" i="5"/>
  <c r="AT1736" i="5"/>
  <c r="AP1736" i="5"/>
  <c r="AL1736" i="5"/>
  <c r="BF1735" i="5"/>
  <c r="BB1735" i="5"/>
  <c r="AX1735" i="5"/>
  <c r="AT1735" i="5"/>
  <c r="AP1735" i="5"/>
  <c r="AL1735" i="5"/>
  <c r="BF1734" i="5"/>
  <c r="BB1734" i="5"/>
  <c r="AX1734" i="5"/>
  <c r="AT1734" i="5"/>
  <c r="AP1734" i="5"/>
  <c r="AL1734" i="5"/>
  <c r="BF1733" i="5"/>
  <c r="BB1733" i="5"/>
  <c r="AX1733" i="5"/>
  <c r="AT1733" i="5"/>
  <c r="AP1733" i="5"/>
  <c r="AL1733" i="5"/>
  <c r="BF1732" i="5"/>
  <c r="BB1732" i="5"/>
  <c r="AX1732" i="5"/>
  <c r="AT1732" i="5"/>
  <c r="AP1732" i="5"/>
  <c r="AL1732" i="5"/>
  <c r="BF1731" i="5"/>
  <c r="BB1731" i="5"/>
  <c r="AX1731" i="5"/>
  <c r="AT1731" i="5"/>
  <c r="AP1731" i="5"/>
  <c r="AL1731" i="5"/>
  <c r="BF1730" i="5"/>
  <c r="BB1730" i="5"/>
  <c r="AX1730" i="5"/>
  <c r="AT1730" i="5"/>
  <c r="AP1730" i="5"/>
  <c r="AL1730" i="5"/>
  <c r="BF1729" i="5"/>
  <c r="BB1729" i="5"/>
  <c r="AX1729" i="5"/>
  <c r="AT1729" i="5"/>
  <c r="AP1729" i="5"/>
  <c r="AL1729" i="5"/>
  <c r="BF1728" i="5"/>
  <c r="BB1728" i="5"/>
  <c r="AX1728" i="5"/>
  <c r="AT1728" i="5"/>
  <c r="AP1728" i="5"/>
  <c r="AL1728" i="5"/>
  <c r="BF1727" i="5"/>
  <c r="BB1727" i="5"/>
  <c r="AX1727" i="5"/>
  <c r="AT1727" i="5"/>
  <c r="AP1727" i="5"/>
  <c r="AL1727" i="5"/>
  <c r="BF1726" i="5"/>
  <c r="BB1726" i="5"/>
  <c r="AX1726" i="5"/>
  <c r="AT1726" i="5"/>
  <c r="AP1726" i="5"/>
  <c r="AL1726" i="5"/>
  <c r="BF1725" i="5"/>
  <c r="BB1725" i="5"/>
  <c r="AX1725" i="5"/>
  <c r="AT1725" i="5"/>
  <c r="AP1725" i="5"/>
  <c r="AL1725" i="5"/>
  <c r="BF1724" i="5"/>
  <c r="BB1724" i="5"/>
  <c r="AX1724" i="5"/>
  <c r="AT1724" i="5"/>
  <c r="AP1724" i="5"/>
  <c r="AL1724" i="5"/>
  <c r="BF1723" i="5"/>
  <c r="BB1723" i="5"/>
  <c r="AX1723" i="5"/>
  <c r="AT1723" i="5"/>
  <c r="AP1723" i="5"/>
  <c r="AL1723" i="5"/>
  <c r="BF1722" i="5"/>
  <c r="BB1722" i="5"/>
  <c r="AX1722" i="5"/>
  <c r="AT1722" i="5"/>
  <c r="AP1722" i="5"/>
  <c r="AL1722" i="5"/>
  <c r="BF1721" i="5"/>
  <c r="BB1721" i="5"/>
  <c r="AX1721" i="5"/>
  <c r="AT1721" i="5"/>
  <c r="AP1721" i="5"/>
  <c r="AL1721" i="5"/>
  <c r="BF1720" i="5"/>
  <c r="BB1720" i="5"/>
  <c r="AX1720" i="5"/>
  <c r="AT1720" i="5"/>
  <c r="AP1720" i="5"/>
  <c r="AL1720" i="5"/>
  <c r="BF1719" i="5"/>
  <c r="BB1719" i="5"/>
  <c r="AX1719" i="5"/>
  <c r="AT1719" i="5"/>
  <c r="AP1719" i="5"/>
  <c r="AL1719" i="5"/>
  <c r="BF1718" i="5"/>
  <c r="BB1718" i="5"/>
  <c r="AX1718" i="5"/>
  <c r="AT1718" i="5"/>
  <c r="AP1718" i="5"/>
  <c r="AL1718" i="5"/>
  <c r="BF1717" i="5"/>
  <c r="BB1717" i="5"/>
  <c r="AX1717" i="5"/>
  <c r="AT1717" i="5"/>
  <c r="AP1717" i="5"/>
  <c r="AL1717" i="5"/>
  <c r="BF1716" i="5"/>
  <c r="BB1716" i="5"/>
  <c r="AX1716" i="5"/>
  <c r="AT1716" i="5"/>
  <c r="AP1716" i="5"/>
  <c r="AL1716" i="5"/>
  <c r="BF1715" i="5"/>
  <c r="BB1715" i="5"/>
  <c r="AX1715" i="5"/>
  <c r="AT1715" i="5"/>
  <c r="AP1715" i="5"/>
  <c r="AL1715" i="5"/>
  <c r="BF1714" i="5"/>
  <c r="BB1714" i="5"/>
  <c r="AX1714" i="5"/>
  <c r="AT1714" i="5"/>
  <c r="AP1714" i="5"/>
  <c r="AL1714" i="5"/>
  <c r="BF1713" i="5"/>
  <c r="BB1713" i="5"/>
  <c r="AX1713" i="5"/>
  <c r="AT1713" i="5"/>
  <c r="AP1713" i="5"/>
  <c r="AL1713" i="5"/>
  <c r="BF1712" i="5"/>
  <c r="BB1712" i="5"/>
  <c r="AX1712" i="5"/>
  <c r="AT1712" i="5"/>
  <c r="AP1712" i="5"/>
  <c r="AL1712" i="5"/>
  <c r="BF1711" i="5"/>
  <c r="BB1711" i="5"/>
  <c r="AX1711" i="5"/>
  <c r="AT1711" i="5"/>
  <c r="AP1711" i="5"/>
  <c r="AL1711" i="5"/>
  <c r="BF1710" i="5"/>
  <c r="BB1710" i="5"/>
  <c r="AX1710" i="5"/>
  <c r="AT1710" i="5"/>
  <c r="AP1710" i="5"/>
  <c r="AL1710" i="5"/>
  <c r="BF1709" i="5"/>
  <c r="BB1709" i="5"/>
  <c r="AX1709" i="5"/>
  <c r="AT1709" i="5"/>
  <c r="AP1709" i="5"/>
  <c r="AL1709" i="5"/>
  <c r="BF1708" i="5"/>
  <c r="BB1708" i="5"/>
  <c r="AX1708" i="5"/>
  <c r="AT1708" i="5"/>
  <c r="AP1708" i="5"/>
  <c r="AL1708" i="5"/>
  <c r="BF1707" i="5"/>
  <c r="BB1707" i="5"/>
  <c r="AX1707" i="5"/>
  <c r="AT1707" i="5"/>
  <c r="AP1707" i="5"/>
  <c r="AL1707" i="5"/>
  <c r="BF1706" i="5"/>
  <c r="BB1706" i="5"/>
  <c r="AX1706" i="5"/>
  <c r="AT1706" i="5"/>
  <c r="AP1706" i="5"/>
  <c r="AL1706" i="5"/>
  <c r="BF1705" i="5"/>
  <c r="BB1705" i="5"/>
  <c r="AX1705" i="5"/>
  <c r="AT1705" i="5"/>
  <c r="AP1705" i="5"/>
  <c r="AL1705" i="5"/>
  <c r="BF1704" i="5"/>
  <c r="BB1704" i="5"/>
  <c r="AX1704" i="5"/>
  <c r="AT1704" i="5"/>
  <c r="AP1704" i="5"/>
  <c r="AL1704" i="5"/>
  <c r="BF1703" i="5"/>
  <c r="BB1703" i="5"/>
  <c r="AX1703" i="5"/>
  <c r="AT1703" i="5"/>
  <c r="AP1703" i="5"/>
  <c r="AL1703" i="5"/>
  <c r="BF1702" i="5"/>
  <c r="BB1702" i="5"/>
  <c r="AX1702" i="5"/>
  <c r="AT1702" i="5"/>
  <c r="AP1702" i="5"/>
  <c r="AL1702" i="5"/>
  <c r="BF1701" i="5"/>
  <c r="BB1701" i="5"/>
  <c r="AX1701" i="5"/>
  <c r="AT1701" i="5"/>
  <c r="AP1701" i="5"/>
  <c r="AL1701" i="5"/>
  <c r="BF1700" i="5"/>
  <c r="BB1700" i="5"/>
  <c r="AX1700" i="5"/>
  <c r="AT1700" i="5"/>
  <c r="AP1700" i="5"/>
  <c r="AL1700" i="5"/>
  <c r="BJ1679" i="5"/>
  <c r="BF1679" i="5"/>
  <c r="BB1679" i="5"/>
  <c r="AX1679" i="5"/>
  <c r="AT1679" i="5"/>
  <c r="AP1679" i="5"/>
  <c r="AL1679" i="5"/>
  <c r="BF1638" i="5"/>
  <c r="BB1638" i="5"/>
  <c r="AX1638" i="5"/>
  <c r="AT1638" i="5"/>
  <c r="AP1638" i="5"/>
  <c r="AL1638" i="5"/>
  <c r="BF1637" i="5"/>
  <c r="BB1637" i="5"/>
  <c r="AX1637" i="5"/>
  <c r="AT1637" i="5"/>
  <c r="AP1637" i="5"/>
  <c r="AL1637" i="5"/>
  <c r="BF1636" i="5"/>
  <c r="BB1636" i="5"/>
  <c r="AX1636" i="5"/>
  <c r="AT1636" i="5"/>
  <c r="AP1636" i="5"/>
  <c r="AL1636" i="5"/>
  <c r="BF1635" i="5"/>
  <c r="BB1635" i="5"/>
  <c r="AX1635" i="5"/>
  <c r="AT1635" i="5"/>
  <c r="AP1635" i="5"/>
  <c r="AL1635" i="5"/>
  <c r="BF1634" i="5"/>
  <c r="BB1634" i="5"/>
  <c r="AX1634" i="5"/>
  <c r="AT1634" i="5"/>
  <c r="AP1634" i="5"/>
  <c r="AL1634" i="5"/>
  <c r="BF1633" i="5"/>
  <c r="BB1633" i="5"/>
  <c r="AX1633" i="5"/>
  <c r="AT1633" i="5"/>
  <c r="AP1633" i="5"/>
  <c r="AL1633" i="5"/>
  <c r="BF1632" i="5"/>
  <c r="BB1632" i="5"/>
  <c r="AX1632" i="5"/>
  <c r="AT1632" i="5"/>
  <c r="AP1632" i="5"/>
  <c r="AL1632" i="5"/>
  <c r="BF1624" i="5"/>
  <c r="BB1624" i="5"/>
  <c r="AX1624" i="5"/>
  <c r="AT1624" i="5"/>
  <c r="AP1624" i="5"/>
  <c r="AL1624" i="5"/>
  <c r="BF1623" i="5"/>
  <c r="BB1623" i="5"/>
  <c r="AX1623" i="5"/>
  <c r="AT1623" i="5"/>
  <c r="AP1623" i="5"/>
  <c r="AL1623" i="5"/>
  <c r="BF1622" i="5"/>
  <c r="BB1622" i="5"/>
  <c r="AX1622" i="5"/>
  <c r="AT1622" i="5"/>
  <c r="AP1622" i="5"/>
  <c r="AL1622" i="5"/>
  <c r="BF1621" i="5"/>
  <c r="BB1621" i="5"/>
  <c r="AX1621" i="5"/>
  <c r="AT1621" i="5"/>
  <c r="AP1621" i="5"/>
  <c r="AL1621" i="5"/>
  <c r="BF1620" i="5"/>
  <c r="BB1620" i="5"/>
  <c r="AX1620" i="5"/>
  <c r="AT1620" i="5"/>
  <c r="AP1620" i="5"/>
  <c r="AL1620" i="5"/>
  <c r="BF1619" i="5"/>
  <c r="BB1619" i="5"/>
  <c r="AX1619" i="5"/>
  <c r="AT1619" i="5"/>
  <c r="AP1619" i="5"/>
  <c r="AL1619" i="5"/>
  <c r="BF1618" i="5"/>
  <c r="BB1618" i="5"/>
  <c r="AX1618" i="5"/>
  <c r="AT1618" i="5"/>
  <c r="AP1618" i="5"/>
  <c r="AL1618" i="5"/>
  <c r="BF1604" i="5"/>
  <c r="BB1604" i="5"/>
  <c r="AX1604" i="5"/>
  <c r="AL1604" i="5"/>
  <c r="BF1603" i="5"/>
  <c r="BB1603" i="5"/>
  <c r="AX1603" i="5"/>
  <c r="AL1603" i="5"/>
  <c r="BF1602" i="5"/>
  <c r="BB1602" i="5"/>
  <c r="AX1602" i="5"/>
  <c r="AL1602" i="5"/>
  <c r="BF1601" i="5"/>
  <c r="BB1601" i="5"/>
  <c r="AX1601" i="5"/>
  <c r="AL1601" i="5"/>
  <c r="BF1600" i="5"/>
  <c r="BB1600" i="5"/>
  <c r="AX1600" i="5"/>
  <c r="AL1600" i="5"/>
  <c r="BF1599" i="5"/>
  <c r="BB1599" i="5"/>
  <c r="AX1599" i="5"/>
  <c r="AL1599" i="5"/>
  <c r="BF1598" i="5"/>
  <c r="BB1598" i="5"/>
  <c r="AX1598" i="5"/>
  <c r="AL1598" i="5"/>
  <c r="AT1581" i="5"/>
  <c r="AP1581" i="5"/>
  <c r="AL1581" i="5"/>
  <c r="AT1580" i="5"/>
  <c r="AP1580" i="5"/>
  <c r="AL1580" i="5"/>
  <c r="AT1579" i="5"/>
  <c r="AP1579" i="5"/>
  <c r="AL1579" i="5"/>
  <c r="AT1578" i="5"/>
  <c r="AP1578" i="5"/>
  <c r="AL1578" i="5"/>
  <c r="AT1577" i="5"/>
  <c r="AP1577" i="5"/>
  <c r="AL1577" i="5"/>
  <c r="AT1576" i="5"/>
  <c r="AP1576" i="5"/>
  <c r="AL1576" i="5"/>
  <c r="AT1575" i="5"/>
  <c r="AP1575" i="5"/>
  <c r="AL1575" i="5"/>
  <c r="AT1574" i="5"/>
  <c r="AP1574" i="5"/>
  <c r="AL1574" i="5"/>
  <c r="BF1525" i="5"/>
  <c r="BB1525" i="5"/>
  <c r="AX1525" i="5"/>
  <c r="AT1525" i="5"/>
  <c r="AP1525" i="5"/>
  <c r="AL1525" i="5"/>
  <c r="BF1524" i="5"/>
  <c r="BB1524" i="5"/>
  <c r="AX1524" i="5"/>
  <c r="AT1524" i="5"/>
  <c r="AP1524" i="5"/>
  <c r="AL1524" i="5"/>
  <c r="BF1523" i="5"/>
  <c r="BB1523" i="5"/>
  <c r="AX1523" i="5"/>
  <c r="AT1523" i="5"/>
  <c r="AP1523" i="5"/>
  <c r="AL1523" i="5"/>
  <c r="BF1522" i="5"/>
  <c r="BB1522" i="5"/>
  <c r="AX1522" i="5"/>
  <c r="AT1522" i="5"/>
  <c r="AP1522" i="5"/>
  <c r="AL1522" i="5"/>
  <c r="BF1521" i="5"/>
  <c r="BB1521" i="5"/>
  <c r="AX1521" i="5"/>
  <c r="AT1521" i="5"/>
  <c r="AP1521" i="5"/>
  <c r="AL1521" i="5"/>
  <c r="BF1520" i="5"/>
  <c r="BB1520" i="5"/>
  <c r="AX1520" i="5"/>
  <c r="AT1520" i="5"/>
  <c r="AP1520" i="5"/>
  <c r="AL1520" i="5"/>
  <c r="BF1519" i="5"/>
  <c r="BB1519" i="5"/>
  <c r="AX1519" i="5"/>
  <c r="AT1519" i="5"/>
  <c r="AP1519" i="5"/>
  <c r="AL1519" i="5"/>
  <c r="BF1518" i="5"/>
  <c r="BB1518" i="5"/>
  <c r="AX1518" i="5"/>
  <c r="AT1518" i="5"/>
  <c r="AP1518" i="5"/>
  <c r="AL1518" i="5"/>
  <c r="BF1517" i="5"/>
  <c r="BB1517" i="5"/>
  <c r="AX1517" i="5"/>
  <c r="AT1517" i="5"/>
  <c r="AP1517" i="5"/>
  <c r="AL1517" i="5"/>
  <c r="BF1516" i="5"/>
  <c r="BB1516" i="5"/>
  <c r="AX1516" i="5"/>
  <c r="AT1516" i="5"/>
  <c r="AP1516" i="5"/>
  <c r="AL1516" i="5"/>
  <c r="BF1515" i="5"/>
  <c r="BB1515" i="5"/>
  <c r="AX1515" i="5"/>
  <c r="AT1515" i="5"/>
  <c r="AP1515" i="5"/>
  <c r="AL1515" i="5"/>
  <c r="BF1514" i="5"/>
  <c r="BB1514" i="5"/>
  <c r="AX1514" i="5"/>
  <c r="AT1514" i="5"/>
  <c r="AP1514" i="5"/>
  <c r="AL1514" i="5"/>
  <c r="BF1513" i="5"/>
  <c r="BB1513" i="5"/>
  <c r="AX1513" i="5"/>
  <c r="AT1513" i="5"/>
  <c r="AP1513" i="5"/>
  <c r="AL1513" i="5"/>
  <c r="BF1512" i="5"/>
  <c r="BB1512" i="5"/>
  <c r="AX1512" i="5"/>
  <c r="AT1512" i="5"/>
  <c r="AP1512" i="5"/>
  <c r="AL1512" i="5"/>
  <c r="BF1511" i="5"/>
  <c r="BB1511" i="5"/>
  <c r="AX1511" i="5"/>
  <c r="AT1511" i="5"/>
  <c r="AP1511" i="5"/>
  <c r="AL1511" i="5"/>
  <c r="BF1510" i="5"/>
  <c r="BB1510" i="5"/>
  <c r="AX1510" i="5"/>
  <c r="AT1510" i="5"/>
  <c r="AP1510" i="5"/>
  <c r="AL1510" i="5"/>
  <c r="BF1509" i="5"/>
  <c r="BB1509" i="5"/>
  <c r="AX1509" i="5"/>
  <c r="AT1509" i="5"/>
  <c r="AP1509" i="5"/>
  <c r="AL1509" i="5"/>
  <c r="BF1508" i="5"/>
  <c r="BB1508" i="5"/>
  <c r="AX1508" i="5"/>
  <c r="AT1508" i="5"/>
  <c r="AP1508" i="5"/>
  <c r="AL1508" i="5"/>
  <c r="BF1507" i="5"/>
  <c r="BB1507" i="5"/>
  <c r="AX1507" i="5"/>
  <c r="AT1507" i="5"/>
  <c r="AP1507" i="5"/>
  <c r="AL1507" i="5"/>
  <c r="BF1506" i="5"/>
  <c r="BB1506" i="5"/>
  <c r="AX1506" i="5"/>
  <c r="AT1506" i="5"/>
  <c r="AP1506" i="5"/>
  <c r="AL1506" i="5"/>
  <c r="BF1505" i="5"/>
  <c r="BB1505" i="5"/>
  <c r="AX1505" i="5"/>
  <c r="AT1505" i="5"/>
  <c r="AP1505" i="5"/>
  <c r="AL1505" i="5"/>
  <c r="BF1504" i="5"/>
  <c r="BB1504" i="5"/>
  <c r="AX1504" i="5"/>
  <c r="AT1504" i="5"/>
  <c r="AP1504" i="5"/>
  <c r="AL1504" i="5"/>
  <c r="BF1503" i="5"/>
  <c r="BB1503" i="5"/>
  <c r="AX1503" i="5"/>
  <c r="AT1503" i="5"/>
  <c r="AP1503" i="5"/>
  <c r="AL1503" i="5"/>
  <c r="BF1502" i="5"/>
  <c r="BB1502" i="5"/>
  <c r="AX1502" i="5"/>
  <c r="AT1502" i="5"/>
  <c r="AP1502" i="5"/>
  <c r="AL1502" i="5"/>
  <c r="BF1501" i="5"/>
  <c r="BB1501" i="5"/>
  <c r="AX1501" i="5"/>
  <c r="AT1501" i="5"/>
  <c r="AP1501" i="5"/>
  <c r="AL1501" i="5"/>
  <c r="BF1500" i="5"/>
  <c r="BB1500" i="5"/>
  <c r="AX1500" i="5"/>
  <c r="AT1500" i="5"/>
  <c r="AP1500" i="5"/>
  <c r="AL1500" i="5"/>
  <c r="BF1499" i="5"/>
  <c r="BB1499" i="5"/>
  <c r="AX1499" i="5"/>
  <c r="AT1499" i="5"/>
  <c r="AP1499" i="5"/>
  <c r="AL1499" i="5"/>
  <c r="BF1498" i="5"/>
  <c r="BB1498" i="5"/>
  <c r="AX1498" i="5"/>
  <c r="AT1498" i="5"/>
  <c r="AP1498" i="5"/>
  <c r="AL1498" i="5"/>
  <c r="BF1497" i="5"/>
  <c r="BB1497" i="5"/>
  <c r="AX1497" i="5"/>
  <c r="AT1497" i="5"/>
  <c r="AP1497" i="5"/>
  <c r="AL1497" i="5"/>
  <c r="BF1496" i="5"/>
  <c r="BB1496" i="5"/>
  <c r="AX1496" i="5"/>
  <c r="AT1496" i="5"/>
  <c r="AP1496" i="5"/>
  <c r="AL1496" i="5"/>
  <c r="BF1495" i="5"/>
  <c r="BB1495" i="5"/>
  <c r="AX1495" i="5"/>
  <c r="AT1495" i="5"/>
  <c r="AP1495" i="5"/>
  <c r="AL1495" i="5"/>
  <c r="BF1494" i="5"/>
  <c r="BB1494" i="5"/>
  <c r="AX1494" i="5"/>
  <c r="AT1494" i="5"/>
  <c r="AP1494" i="5"/>
  <c r="AL1494" i="5"/>
  <c r="BF1493" i="5"/>
  <c r="BB1493" i="5"/>
  <c r="AX1493" i="5"/>
  <c r="AT1493" i="5"/>
  <c r="AP1493" i="5"/>
  <c r="AL1493" i="5"/>
  <c r="BF1492" i="5"/>
  <c r="BB1492" i="5"/>
  <c r="AX1492" i="5"/>
  <c r="AT1492" i="5"/>
  <c r="AP1492" i="5"/>
  <c r="AL1492" i="5"/>
  <c r="BF1491" i="5"/>
  <c r="BB1491" i="5"/>
  <c r="AX1491" i="5"/>
  <c r="AT1491" i="5"/>
  <c r="AP1491" i="5"/>
  <c r="AL1491" i="5"/>
  <c r="BF1490" i="5"/>
  <c r="BB1490" i="5"/>
  <c r="AX1490" i="5"/>
  <c r="AT1490" i="5"/>
  <c r="AP1490" i="5"/>
  <c r="AL1490" i="5"/>
  <c r="BF1489" i="5"/>
  <c r="BB1489" i="5"/>
  <c r="AX1489" i="5"/>
  <c r="AT1489" i="5"/>
  <c r="AP1489" i="5"/>
  <c r="AL1489" i="5"/>
  <c r="BF1488" i="5"/>
  <c r="BB1488" i="5"/>
  <c r="AX1488" i="5"/>
  <c r="AT1488" i="5"/>
  <c r="AP1488" i="5"/>
  <c r="AL1488" i="5"/>
  <c r="BF1487" i="5"/>
  <c r="BB1487" i="5"/>
  <c r="AX1487" i="5"/>
  <c r="AT1487" i="5"/>
  <c r="AP1487" i="5"/>
  <c r="AL1487" i="5"/>
  <c r="BF1486" i="5"/>
  <c r="BB1486" i="5"/>
  <c r="AX1486" i="5"/>
  <c r="AT1486" i="5"/>
  <c r="AP1486" i="5"/>
  <c r="AL1486" i="5"/>
  <c r="BF1485" i="5"/>
  <c r="BB1485" i="5"/>
  <c r="AX1485" i="5"/>
  <c r="AT1485" i="5"/>
  <c r="AP1485" i="5"/>
  <c r="AL1485" i="5"/>
  <c r="BF1484" i="5"/>
  <c r="BB1484" i="5"/>
  <c r="AX1484" i="5"/>
  <c r="AT1484" i="5"/>
  <c r="AP1484" i="5"/>
  <c r="AL1484" i="5"/>
  <c r="BF1483" i="5"/>
  <c r="BB1483" i="5"/>
  <c r="AX1483" i="5"/>
  <c r="AT1483" i="5"/>
  <c r="AP1483" i="5"/>
  <c r="AL1483" i="5"/>
  <c r="BF1482" i="5"/>
  <c r="BB1482" i="5"/>
  <c r="AX1482" i="5"/>
  <c r="AT1482" i="5"/>
  <c r="AP1482" i="5"/>
  <c r="AL1482" i="5"/>
  <c r="BF1481" i="5"/>
  <c r="BB1481" i="5"/>
  <c r="AX1481" i="5"/>
  <c r="AT1481" i="5"/>
  <c r="AP1481" i="5"/>
  <c r="AL1481" i="5"/>
  <c r="BF1480" i="5"/>
  <c r="BB1480" i="5"/>
  <c r="AX1480" i="5"/>
  <c r="AT1480" i="5"/>
  <c r="AP1480" i="5"/>
  <c r="AL1480" i="5"/>
  <c r="BF1479" i="5"/>
  <c r="BB1479" i="5"/>
  <c r="AX1479" i="5"/>
  <c r="AT1479" i="5"/>
  <c r="AP1479" i="5"/>
  <c r="AL1479" i="5"/>
  <c r="BF1478" i="5"/>
  <c r="BB1478" i="5"/>
  <c r="AX1478" i="5"/>
  <c r="AT1478" i="5"/>
  <c r="AP1478" i="5"/>
  <c r="AL1478" i="5"/>
  <c r="BF1477" i="5"/>
  <c r="BB1477" i="5"/>
  <c r="AX1477" i="5"/>
  <c r="AT1477" i="5"/>
  <c r="AP1477" i="5"/>
  <c r="AL1477" i="5"/>
  <c r="BF1476" i="5"/>
  <c r="BB1476" i="5"/>
  <c r="AX1476" i="5"/>
  <c r="AT1476" i="5"/>
  <c r="AP1476" i="5"/>
  <c r="AL1476" i="5"/>
  <c r="BF1475" i="5"/>
  <c r="BB1475" i="5"/>
  <c r="AX1475" i="5"/>
  <c r="AT1475" i="5"/>
  <c r="AP1475" i="5"/>
  <c r="AL1475" i="5"/>
  <c r="BF1474" i="5"/>
  <c r="BB1474" i="5"/>
  <c r="AX1474" i="5"/>
  <c r="AT1474" i="5"/>
  <c r="AP1474" i="5"/>
  <c r="AL1474" i="5"/>
  <c r="BF1473" i="5"/>
  <c r="BB1473" i="5"/>
  <c r="AX1473" i="5"/>
  <c r="AT1473" i="5"/>
  <c r="AP1473" i="5"/>
  <c r="AL1473" i="5"/>
  <c r="BF1472" i="5"/>
  <c r="BB1472" i="5"/>
  <c r="AX1472" i="5"/>
  <c r="AT1472" i="5"/>
  <c r="AP1472" i="5"/>
  <c r="AL1472" i="5"/>
  <c r="BF1471" i="5"/>
  <c r="BB1471" i="5"/>
  <c r="AX1471" i="5"/>
  <c r="AT1471" i="5"/>
  <c r="AP1471" i="5"/>
  <c r="AL1471" i="5"/>
  <c r="BF1470" i="5"/>
  <c r="BB1470" i="5"/>
  <c r="AX1470" i="5"/>
  <c r="AT1470" i="5"/>
  <c r="AP1470" i="5"/>
  <c r="AL1470" i="5"/>
  <c r="BF1469" i="5"/>
  <c r="BB1469" i="5"/>
  <c r="AX1469" i="5"/>
  <c r="AT1469" i="5"/>
  <c r="AP1469" i="5"/>
  <c r="AL1469" i="5"/>
  <c r="BF1468" i="5"/>
  <c r="BB1468" i="5"/>
  <c r="AX1468" i="5"/>
  <c r="AT1468" i="5"/>
  <c r="AP1468" i="5"/>
  <c r="AL1468" i="5"/>
  <c r="BF1467" i="5"/>
  <c r="BB1467" i="5"/>
  <c r="AX1467" i="5"/>
  <c r="AT1467" i="5"/>
  <c r="AP1467" i="5"/>
  <c r="AL1467" i="5"/>
  <c r="BF1466" i="5"/>
  <c r="BB1466" i="5"/>
  <c r="AX1466" i="5"/>
  <c r="AT1466" i="5"/>
  <c r="AP1466" i="5"/>
  <c r="AL1466" i="5"/>
  <c r="BF1465" i="5"/>
  <c r="BB1465" i="5"/>
  <c r="AX1465" i="5"/>
  <c r="AT1465" i="5"/>
  <c r="AP1465" i="5"/>
  <c r="AL1465" i="5"/>
  <c r="BF1464" i="5"/>
  <c r="BB1464" i="5"/>
  <c r="AX1464" i="5"/>
  <c r="AT1464" i="5"/>
  <c r="AP1464" i="5"/>
  <c r="AL1464" i="5"/>
  <c r="BF1463" i="5"/>
  <c r="BB1463" i="5"/>
  <c r="AX1463" i="5"/>
  <c r="AT1463" i="5"/>
  <c r="AP1463" i="5"/>
  <c r="AL1463" i="5"/>
  <c r="BF1462" i="5"/>
  <c r="BB1462" i="5"/>
  <c r="AX1462" i="5"/>
  <c r="AT1462" i="5"/>
  <c r="AP1462" i="5"/>
  <c r="AL1462" i="5"/>
  <c r="BF1461" i="5"/>
  <c r="BB1461" i="5"/>
  <c r="AX1461" i="5"/>
  <c r="AT1461" i="5"/>
  <c r="AP1461" i="5"/>
  <c r="AL1461" i="5"/>
  <c r="BF1460" i="5"/>
  <c r="BB1460" i="5"/>
  <c r="AX1460" i="5"/>
  <c r="AT1460" i="5"/>
  <c r="AP1460" i="5"/>
  <c r="AL1460" i="5"/>
  <c r="BF1459" i="5"/>
  <c r="BB1459" i="5"/>
  <c r="AX1459" i="5"/>
  <c r="AT1459" i="5"/>
  <c r="AP1459" i="5"/>
  <c r="AL1459" i="5"/>
  <c r="BF1458" i="5"/>
  <c r="BB1458" i="5"/>
  <c r="AX1458" i="5"/>
  <c r="AT1458" i="5"/>
  <c r="AP1458" i="5"/>
  <c r="AL1458" i="5"/>
  <c r="BF1457" i="5"/>
  <c r="BB1457" i="5"/>
  <c r="AX1457" i="5"/>
  <c r="AT1457" i="5"/>
  <c r="AP1457" i="5"/>
  <c r="AL1457" i="5"/>
  <c r="BF1456" i="5"/>
  <c r="BB1456" i="5"/>
  <c r="AX1456" i="5"/>
  <c r="AT1456" i="5"/>
  <c r="AP1456" i="5"/>
  <c r="AL1456" i="5"/>
  <c r="BF1455" i="5"/>
  <c r="BB1455" i="5"/>
  <c r="AX1455" i="5"/>
  <c r="AT1455" i="5"/>
  <c r="AP1455" i="5"/>
  <c r="AL1455" i="5"/>
  <c r="BF1454" i="5"/>
  <c r="BB1454" i="5"/>
  <c r="AX1454" i="5"/>
  <c r="AT1454" i="5"/>
  <c r="AP1454" i="5"/>
  <c r="AL1454" i="5"/>
  <c r="BF1453" i="5"/>
  <c r="BB1453" i="5"/>
  <c r="AX1453" i="5"/>
  <c r="AT1453" i="5"/>
  <c r="AP1453" i="5"/>
  <c r="AL1453" i="5"/>
  <c r="BF1452" i="5"/>
  <c r="BB1452" i="5"/>
  <c r="AX1452" i="5"/>
  <c r="AT1452" i="5"/>
  <c r="AP1452" i="5"/>
  <c r="AL1452" i="5"/>
  <c r="BF1451" i="5"/>
  <c r="BB1451" i="5"/>
  <c r="AX1451" i="5"/>
  <c r="AT1451" i="5"/>
  <c r="AP1451" i="5"/>
  <c r="AL1451" i="5"/>
  <c r="BF1450" i="5"/>
  <c r="BB1450" i="5"/>
  <c r="AX1450" i="5"/>
  <c r="AT1450" i="5"/>
  <c r="AP1450" i="5"/>
  <c r="AL1450" i="5"/>
  <c r="BF1449" i="5"/>
  <c r="BB1449" i="5"/>
  <c r="AX1449" i="5"/>
  <c r="AT1449" i="5"/>
  <c r="AP1449" i="5"/>
  <c r="AL1449" i="5"/>
  <c r="BF1448" i="5"/>
  <c r="BB1448" i="5"/>
  <c r="AX1448" i="5"/>
  <c r="AT1448" i="5"/>
  <c r="AP1448" i="5"/>
  <c r="AL1448" i="5"/>
  <c r="BF1447" i="5"/>
  <c r="BB1447" i="5"/>
  <c r="AX1447" i="5"/>
  <c r="AT1447" i="5"/>
  <c r="AP1447" i="5"/>
  <c r="AL1447" i="5"/>
  <c r="BF1446" i="5"/>
  <c r="BB1446" i="5"/>
  <c r="AX1446" i="5"/>
  <c r="AT1446" i="5"/>
  <c r="AP1446" i="5"/>
  <c r="AL1446" i="5"/>
  <c r="BF1445" i="5"/>
  <c r="BB1445" i="5"/>
  <c r="AX1445" i="5"/>
  <c r="AT1445" i="5"/>
  <c r="AP1445" i="5"/>
  <c r="AL1445" i="5"/>
  <c r="BF1444" i="5"/>
  <c r="BB1444" i="5"/>
  <c r="AX1444" i="5"/>
  <c r="AT1444" i="5"/>
  <c r="AP1444" i="5"/>
  <c r="AL1444" i="5"/>
  <c r="BF1443" i="5"/>
  <c r="BB1443" i="5"/>
  <c r="AX1443" i="5"/>
  <c r="AT1443" i="5"/>
  <c r="AP1443" i="5"/>
  <c r="AL1443" i="5"/>
  <c r="BF1442" i="5"/>
  <c r="BB1442" i="5"/>
  <c r="AX1442" i="5"/>
  <c r="AT1442" i="5"/>
  <c r="AP1442" i="5"/>
  <c r="AL1442" i="5"/>
  <c r="BF1441" i="5"/>
  <c r="BB1441" i="5"/>
  <c r="AX1441" i="5"/>
  <c r="AT1441" i="5"/>
  <c r="AP1441" i="5"/>
  <c r="AL1441" i="5"/>
  <c r="BF1440" i="5"/>
  <c r="BB1440" i="5"/>
  <c r="AX1440" i="5"/>
  <c r="AT1440" i="5"/>
  <c r="AP1440" i="5"/>
  <c r="AL1440" i="5"/>
  <c r="BF1439" i="5"/>
  <c r="BB1439" i="5"/>
  <c r="AX1439" i="5"/>
  <c r="AT1439" i="5"/>
  <c r="AP1439" i="5"/>
  <c r="AL1439" i="5"/>
  <c r="BF1438" i="5"/>
  <c r="BB1438" i="5"/>
  <c r="AX1438" i="5"/>
  <c r="AT1438" i="5"/>
  <c r="AP1438" i="5"/>
  <c r="AL1438" i="5"/>
  <c r="BF1437" i="5"/>
  <c r="BB1437" i="5"/>
  <c r="AX1437" i="5"/>
  <c r="AT1437" i="5"/>
  <c r="AP1437" i="5"/>
  <c r="AL1437" i="5"/>
  <c r="BF1436" i="5"/>
  <c r="BB1436" i="5"/>
  <c r="AX1436" i="5"/>
  <c r="AT1436" i="5"/>
  <c r="AP1436" i="5"/>
  <c r="AL1436" i="5"/>
  <c r="BF1435" i="5"/>
  <c r="BB1435" i="5"/>
  <c r="AX1435" i="5"/>
  <c r="AT1435" i="5"/>
  <c r="AP1435" i="5"/>
  <c r="AL1435" i="5"/>
  <c r="BF1434" i="5"/>
  <c r="BB1434" i="5"/>
  <c r="AX1434" i="5"/>
  <c r="AT1434" i="5"/>
  <c r="AP1434" i="5"/>
  <c r="AL1434" i="5"/>
  <c r="BF1433" i="5"/>
  <c r="BB1433" i="5"/>
  <c r="AX1433" i="5"/>
  <c r="AT1433" i="5"/>
  <c r="AP1433" i="5"/>
  <c r="AL1433" i="5"/>
  <c r="BF1432" i="5"/>
  <c r="BB1432" i="5"/>
  <c r="AX1432" i="5"/>
  <c r="AT1432" i="5"/>
  <c r="AP1432" i="5"/>
  <c r="AL1432" i="5"/>
  <c r="BF1431" i="5"/>
  <c r="BB1431" i="5"/>
  <c r="AX1431" i="5"/>
  <c r="AT1431" i="5"/>
  <c r="AP1431" i="5"/>
  <c r="AL1431" i="5"/>
  <c r="BF1430" i="5"/>
  <c r="BB1430" i="5"/>
  <c r="AX1430" i="5"/>
  <c r="AT1430" i="5"/>
  <c r="AP1430" i="5"/>
  <c r="AL1430" i="5"/>
  <c r="BF1429" i="5"/>
  <c r="BB1429" i="5"/>
  <c r="AX1429" i="5"/>
  <c r="AT1429" i="5"/>
  <c r="AP1429" i="5"/>
  <c r="AL1429" i="5"/>
  <c r="BF1428" i="5"/>
  <c r="BB1428" i="5"/>
  <c r="AX1428" i="5"/>
  <c r="AT1428" i="5"/>
  <c r="AP1428" i="5"/>
  <c r="AL1428" i="5"/>
  <c r="BF1427" i="5"/>
  <c r="BB1427" i="5"/>
  <c r="AX1427" i="5"/>
  <c r="AT1427" i="5"/>
  <c r="AP1427" i="5"/>
  <c r="AL1427" i="5"/>
  <c r="BF1426" i="5"/>
  <c r="BB1426" i="5"/>
  <c r="AX1426" i="5"/>
  <c r="AT1426" i="5"/>
  <c r="AP1426" i="5"/>
  <c r="AL1426" i="5"/>
  <c r="BF1425" i="5"/>
  <c r="BB1425" i="5"/>
  <c r="AX1425" i="5"/>
  <c r="AT1425" i="5"/>
  <c r="AP1425" i="5"/>
  <c r="AL1425" i="5"/>
  <c r="BF1424" i="5"/>
  <c r="BB1424" i="5"/>
  <c r="AX1424" i="5"/>
  <c r="AT1424" i="5"/>
  <c r="AP1424" i="5"/>
  <c r="AL1424" i="5"/>
  <c r="BF1423" i="5"/>
  <c r="BB1423" i="5"/>
  <c r="AX1423" i="5"/>
  <c r="AT1423" i="5"/>
  <c r="AP1423" i="5"/>
  <c r="AL1423" i="5"/>
  <c r="BF1422" i="5"/>
  <c r="BB1422" i="5"/>
  <c r="AX1422" i="5"/>
  <c r="AT1422" i="5"/>
  <c r="AP1422" i="5"/>
  <c r="AL1422" i="5"/>
  <c r="BF1421" i="5"/>
  <c r="BB1421" i="5"/>
  <c r="AX1421" i="5"/>
  <c r="AT1421" i="5"/>
  <c r="AP1421" i="5"/>
  <c r="AL1421" i="5"/>
  <c r="BF1420" i="5"/>
  <c r="BB1420" i="5"/>
  <c r="AX1420" i="5"/>
  <c r="AT1420" i="5"/>
  <c r="AP1420" i="5"/>
  <c r="AL1420" i="5"/>
  <c r="BF1419" i="5"/>
  <c r="BB1419" i="5"/>
  <c r="AX1419" i="5"/>
  <c r="AT1419" i="5"/>
  <c r="AP1419" i="5"/>
  <c r="AL1419" i="5"/>
  <c r="BF1418" i="5"/>
  <c r="BB1418" i="5"/>
  <c r="AX1418" i="5"/>
  <c r="AT1418" i="5"/>
  <c r="AP1418" i="5"/>
  <c r="AL1418" i="5"/>
  <c r="BF1417" i="5"/>
  <c r="BB1417" i="5"/>
  <c r="AX1417" i="5"/>
  <c r="AT1417" i="5"/>
  <c r="AP1417" i="5"/>
  <c r="AL1417" i="5"/>
  <c r="BF1416" i="5"/>
  <c r="BB1416" i="5"/>
  <c r="AX1416" i="5"/>
  <c r="AT1416" i="5"/>
  <c r="AP1416" i="5"/>
  <c r="AL1416" i="5"/>
  <c r="BF1415" i="5"/>
  <c r="BB1415" i="5"/>
  <c r="AX1415" i="5"/>
  <c r="AT1415" i="5"/>
  <c r="AP1415" i="5"/>
  <c r="AL1415" i="5"/>
  <c r="BF1414" i="5"/>
  <c r="BB1414" i="5"/>
  <c r="AX1414" i="5"/>
  <c r="AT1414" i="5"/>
  <c r="AP1414" i="5"/>
  <c r="AL1414" i="5"/>
  <c r="BF1413" i="5"/>
  <c r="BB1413" i="5"/>
  <c r="AX1413" i="5"/>
  <c r="AT1413" i="5"/>
  <c r="AP1413" i="5"/>
  <c r="AL1413" i="5"/>
  <c r="BF1412" i="5"/>
  <c r="BB1412" i="5"/>
  <c r="AX1412" i="5"/>
  <c r="AT1412" i="5"/>
  <c r="AP1412" i="5"/>
  <c r="AL1412" i="5"/>
  <c r="BF1411" i="5"/>
  <c r="BB1411" i="5"/>
  <c r="AX1411" i="5"/>
  <c r="AT1411" i="5"/>
  <c r="AP1411" i="5"/>
  <c r="AL1411" i="5"/>
  <c r="BF1410" i="5"/>
  <c r="BB1410" i="5"/>
  <c r="AX1410" i="5"/>
  <c r="AT1410" i="5"/>
  <c r="AP1410" i="5"/>
  <c r="AL1410" i="5"/>
  <c r="BF1409" i="5"/>
  <c r="BB1409" i="5"/>
  <c r="AX1409" i="5"/>
  <c r="AT1409" i="5"/>
  <c r="AP1409" i="5"/>
  <c r="AL1409" i="5"/>
  <c r="BF1408" i="5"/>
  <c r="BB1408" i="5"/>
  <c r="AX1408" i="5"/>
  <c r="AT1408" i="5"/>
  <c r="AP1408" i="5"/>
  <c r="AL1408" i="5"/>
  <c r="BF1407" i="5"/>
  <c r="BB1407" i="5"/>
  <c r="AX1407" i="5"/>
  <c r="AT1407" i="5"/>
  <c r="AP1407" i="5"/>
  <c r="AL1407" i="5"/>
  <c r="BF1406" i="5"/>
  <c r="BB1406" i="5"/>
  <c r="AX1406" i="5"/>
  <c r="AT1406" i="5"/>
  <c r="AP1406" i="5"/>
  <c r="AL1406" i="5"/>
  <c r="BF1405" i="5"/>
  <c r="BB1405" i="5"/>
  <c r="AX1405" i="5"/>
  <c r="AT1405" i="5"/>
  <c r="AP1405" i="5"/>
  <c r="AL1405" i="5"/>
  <c r="BF1404" i="5"/>
  <c r="BB1404" i="5"/>
  <c r="AX1404" i="5"/>
  <c r="AT1404" i="5"/>
  <c r="AP1404" i="5"/>
  <c r="AL1404" i="5"/>
  <c r="BF1403" i="5"/>
  <c r="BB1403" i="5"/>
  <c r="AX1403" i="5"/>
  <c r="AT1403" i="5"/>
  <c r="AP1403" i="5"/>
  <c r="AL1403" i="5"/>
  <c r="BF1402" i="5"/>
  <c r="BB1402" i="5"/>
  <c r="AX1402" i="5"/>
  <c r="AT1402" i="5"/>
  <c r="AP1402" i="5"/>
  <c r="AL1402" i="5"/>
  <c r="BF1401" i="5"/>
  <c r="BB1401" i="5"/>
  <c r="AX1401" i="5"/>
  <c r="AT1401" i="5"/>
  <c r="AP1401" i="5"/>
  <c r="AL1401" i="5"/>
  <c r="BF1400" i="5"/>
  <c r="BB1400" i="5"/>
  <c r="AX1400" i="5"/>
  <c r="AT1400" i="5"/>
  <c r="AP1400" i="5"/>
  <c r="AL1400" i="5"/>
  <c r="BF1399" i="5"/>
  <c r="BB1399" i="5"/>
  <c r="AX1399" i="5"/>
  <c r="AT1399" i="5"/>
  <c r="AP1399" i="5"/>
  <c r="AL1399" i="5"/>
  <c r="BF1398" i="5"/>
  <c r="BB1398" i="5"/>
  <c r="AX1398" i="5"/>
  <c r="AT1398" i="5"/>
  <c r="AP1398" i="5"/>
  <c r="AL1398" i="5"/>
  <c r="BF1397" i="5"/>
  <c r="BB1397" i="5"/>
  <c r="AX1397" i="5"/>
  <c r="AT1397" i="5"/>
  <c r="AP1397" i="5"/>
  <c r="AL1397" i="5"/>
  <c r="BF1396" i="5"/>
  <c r="BB1396" i="5"/>
  <c r="AX1396" i="5"/>
  <c r="AT1396" i="5"/>
  <c r="AP1396" i="5"/>
  <c r="AL1396" i="5"/>
  <c r="BF1395" i="5"/>
  <c r="BB1395" i="5"/>
  <c r="AX1395" i="5"/>
  <c r="AT1395" i="5"/>
  <c r="AP1395" i="5"/>
  <c r="AL1395" i="5"/>
  <c r="BF1394" i="5"/>
  <c r="BB1394" i="5"/>
  <c r="AX1394" i="5"/>
  <c r="AT1394" i="5"/>
  <c r="AP1394" i="5"/>
  <c r="AL1394" i="5"/>
  <c r="BF1393" i="5"/>
  <c r="BB1393" i="5"/>
  <c r="AX1393" i="5"/>
  <c r="AT1393" i="5"/>
  <c r="AP1393" i="5"/>
  <c r="AL1393" i="5"/>
  <c r="BF1392" i="5"/>
  <c r="BB1392" i="5"/>
  <c r="AX1392" i="5"/>
  <c r="AT1392" i="5"/>
  <c r="AP1392" i="5"/>
  <c r="AL1392" i="5"/>
  <c r="BF1391" i="5"/>
  <c r="BB1391" i="5"/>
  <c r="AX1391" i="5"/>
  <c r="AT1391" i="5"/>
  <c r="AP1391" i="5"/>
  <c r="AL1391" i="5"/>
  <c r="BF1390" i="5"/>
  <c r="BB1390" i="5"/>
  <c r="AX1390" i="5"/>
  <c r="AT1390" i="5"/>
  <c r="AP1390" i="5"/>
  <c r="AL1390" i="5"/>
  <c r="BF1389" i="5"/>
  <c r="BB1389" i="5"/>
  <c r="AX1389" i="5"/>
  <c r="AT1389" i="5"/>
  <c r="AP1389" i="5"/>
  <c r="AL1389" i="5"/>
  <c r="BF1388" i="5"/>
  <c r="BB1388" i="5"/>
  <c r="AX1388" i="5"/>
  <c r="AT1388" i="5"/>
  <c r="AP1388" i="5"/>
  <c r="AL1388" i="5"/>
  <c r="BF1387" i="5"/>
  <c r="BB1387" i="5"/>
  <c r="AX1387" i="5"/>
  <c r="AT1387" i="5"/>
  <c r="AP1387" i="5"/>
  <c r="AL1387" i="5"/>
  <c r="BF1386" i="5"/>
  <c r="BB1386" i="5"/>
  <c r="AX1386" i="5"/>
  <c r="AT1386" i="5"/>
  <c r="AP1386" i="5"/>
  <c r="AL1386" i="5"/>
  <c r="BF1385" i="5"/>
  <c r="BB1385" i="5"/>
  <c r="AX1385" i="5"/>
  <c r="AT1385" i="5"/>
  <c r="AP1385" i="5"/>
  <c r="AL1385" i="5"/>
  <c r="BF1384" i="5"/>
  <c r="BB1384" i="5"/>
  <c r="AX1384" i="5"/>
  <c r="AT1384" i="5"/>
  <c r="AP1384" i="5"/>
  <c r="AL1384" i="5"/>
  <c r="BF1383" i="5"/>
  <c r="BB1383" i="5"/>
  <c r="AX1383" i="5"/>
  <c r="AT1383" i="5"/>
  <c r="AP1383" i="5"/>
  <c r="AL1383" i="5"/>
  <c r="BF1382" i="5"/>
  <c r="BB1382" i="5"/>
  <c r="AX1382" i="5"/>
  <c r="AT1382" i="5"/>
  <c r="AP1382" i="5"/>
  <c r="AL1382" i="5"/>
  <c r="BF1381" i="5"/>
  <c r="BB1381" i="5"/>
  <c r="AX1381" i="5"/>
  <c r="AT1381" i="5"/>
  <c r="AP1381" i="5"/>
  <c r="AL1381" i="5"/>
  <c r="BF1380" i="5"/>
  <c r="BB1380" i="5"/>
  <c r="AX1380" i="5"/>
  <c r="AT1380" i="5"/>
  <c r="AP1380" i="5"/>
  <c r="AL1380" i="5"/>
  <c r="BF1379" i="5"/>
  <c r="BB1379" i="5"/>
  <c r="AX1379" i="5"/>
  <c r="AT1379" i="5"/>
  <c r="AP1379" i="5"/>
  <c r="AL1379" i="5"/>
  <c r="BF1378" i="5"/>
  <c r="BB1378" i="5"/>
  <c r="AX1378" i="5"/>
  <c r="AT1378" i="5"/>
  <c r="AP1378" i="5"/>
  <c r="AL1378" i="5"/>
  <c r="BF1377" i="5"/>
  <c r="BB1377" i="5"/>
  <c r="AX1377" i="5"/>
  <c r="AT1377" i="5"/>
  <c r="AP1377" i="5"/>
  <c r="AL1377" i="5"/>
  <c r="BF1358" i="5"/>
  <c r="BB1358" i="5"/>
  <c r="AX1358" i="5"/>
  <c r="AT1358" i="5"/>
  <c r="AP1358" i="5"/>
  <c r="AL1358" i="5"/>
  <c r="BF1357" i="5"/>
  <c r="BB1357" i="5"/>
  <c r="AX1357" i="5"/>
  <c r="AT1357" i="5"/>
  <c r="AP1357" i="5"/>
  <c r="AL1357" i="5"/>
  <c r="BF1356" i="5"/>
  <c r="BB1356" i="5"/>
  <c r="AX1356" i="5"/>
  <c r="AT1356" i="5"/>
  <c r="AP1356" i="5"/>
  <c r="AL1356" i="5"/>
  <c r="BF1355" i="5"/>
  <c r="BB1355" i="5"/>
  <c r="AX1355" i="5"/>
  <c r="AT1355" i="5"/>
  <c r="AP1355" i="5"/>
  <c r="AL1355" i="5"/>
  <c r="BF1354" i="5"/>
  <c r="BB1354" i="5"/>
  <c r="AX1354" i="5"/>
  <c r="AT1354" i="5"/>
  <c r="AP1354" i="5"/>
  <c r="AL1354" i="5"/>
  <c r="BF1353" i="5"/>
  <c r="BB1353" i="5"/>
  <c r="AX1353" i="5"/>
  <c r="AT1353" i="5"/>
  <c r="AP1353" i="5"/>
  <c r="AL1353" i="5"/>
  <c r="BF1352" i="5"/>
  <c r="BB1352" i="5"/>
  <c r="AX1352" i="5"/>
  <c r="AT1352" i="5"/>
  <c r="AP1352" i="5"/>
  <c r="AL1352" i="5"/>
  <c r="BF1351" i="5"/>
  <c r="BB1351" i="5"/>
  <c r="AX1351" i="5"/>
  <c r="AT1351" i="5"/>
  <c r="AP1351" i="5"/>
  <c r="AL1351" i="5"/>
  <c r="BF1350" i="5"/>
  <c r="BB1350" i="5"/>
  <c r="AX1350" i="5"/>
  <c r="AT1350" i="5"/>
  <c r="AP1350" i="5"/>
  <c r="AL1350" i="5"/>
  <c r="BF1349" i="5"/>
  <c r="BB1349" i="5"/>
  <c r="AX1349" i="5"/>
  <c r="AT1349" i="5"/>
  <c r="AP1349" i="5"/>
  <c r="AL1349" i="5"/>
  <c r="BF1348" i="5"/>
  <c r="BB1348" i="5"/>
  <c r="AX1348" i="5"/>
  <c r="AT1348" i="5"/>
  <c r="AP1348" i="5"/>
  <c r="AL1348" i="5"/>
  <c r="BF1347" i="5"/>
  <c r="BB1347" i="5"/>
  <c r="AX1347" i="5"/>
  <c r="AT1347" i="5"/>
  <c r="AP1347" i="5"/>
  <c r="AL1347" i="5"/>
  <c r="BF1346" i="5"/>
  <c r="BB1346" i="5"/>
  <c r="AX1346" i="5"/>
  <c r="AT1346" i="5"/>
  <c r="AP1346" i="5"/>
  <c r="AL1346" i="5"/>
  <c r="BF1345" i="5"/>
  <c r="BB1345" i="5"/>
  <c r="AX1345" i="5"/>
  <c r="AT1345" i="5"/>
  <c r="AP1345" i="5"/>
  <c r="AL1345" i="5"/>
  <c r="BF1344" i="5"/>
  <c r="BB1344" i="5"/>
  <c r="AX1344" i="5"/>
  <c r="AT1344" i="5"/>
  <c r="AP1344" i="5"/>
  <c r="AL1344" i="5"/>
  <c r="BF1343" i="5"/>
  <c r="BB1343" i="5"/>
  <c r="AX1343" i="5"/>
  <c r="AT1343" i="5"/>
  <c r="AP1343" i="5"/>
  <c r="AL1343" i="5"/>
  <c r="BF1342" i="5"/>
  <c r="BB1342" i="5"/>
  <c r="AX1342" i="5"/>
  <c r="AT1342" i="5"/>
  <c r="AP1342" i="5"/>
  <c r="AL1342" i="5"/>
  <c r="BF1341" i="5"/>
  <c r="BB1341" i="5"/>
  <c r="AX1341" i="5"/>
  <c r="AT1341" i="5"/>
  <c r="AP1341" i="5"/>
  <c r="AL1341" i="5"/>
  <c r="BF1340" i="5"/>
  <c r="BB1340" i="5"/>
  <c r="AX1340" i="5"/>
  <c r="AT1340" i="5"/>
  <c r="AP1340" i="5"/>
  <c r="AL1340" i="5"/>
  <c r="BF1339" i="5"/>
  <c r="BB1339" i="5"/>
  <c r="AX1339" i="5"/>
  <c r="AT1339" i="5"/>
  <c r="AP1339" i="5"/>
  <c r="AL1339" i="5"/>
  <c r="BF1338" i="5"/>
  <c r="BB1338" i="5"/>
  <c r="AX1338" i="5"/>
  <c r="AT1338" i="5"/>
  <c r="AP1338" i="5"/>
  <c r="AL1338" i="5"/>
  <c r="BF1337" i="5"/>
  <c r="BB1337" i="5"/>
  <c r="AX1337" i="5"/>
  <c r="AT1337" i="5"/>
  <c r="AP1337" i="5"/>
  <c r="AL1337" i="5"/>
  <c r="BF1336" i="5"/>
  <c r="BB1336" i="5"/>
  <c r="AX1336" i="5"/>
  <c r="AT1336" i="5"/>
  <c r="AP1336" i="5"/>
  <c r="AL1336" i="5"/>
  <c r="BF1335" i="5"/>
  <c r="BB1335" i="5"/>
  <c r="AX1335" i="5"/>
  <c r="AT1335" i="5"/>
  <c r="AP1335" i="5"/>
  <c r="AL1335" i="5"/>
  <c r="BF1334" i="5"/>
  <c r="BB1334" i="5"/>
  <c r="AX1334" i="5"/>
  <c r="AT1334" i="5"/>
  <c r="AP1334" i="5"/>
  <c r="AL1334" i="5"/>
  <c r="BF1333" i="5"/>
  <c r="BB1333" i="5"/>
  <c r="AX1333" i="5"/>
  <c r="AT1333" i="5"/>
  <c r="AP1333" i="5"/>
  <c r="AL1333" i="5"/>
  <c r="BF1332" i="5"/>
  <c r="BB1332" i="5"/>
  <c r="AX1332" i="5"/>
  <c r="AT1332" i="5"/>
  <c r="AP1332" i="5"/>
  <c r="AL1332" i="5"/>
  <c r="BF1331" i="5"/>
  <c r="BB1331" i="5"/>
  <c r="AX1331" i="5"/>
  <c r="AT1331" i="5"/>
  <c r="AP1331" i="5"/>
  <c r="AL1331" i="5"/>
  <c r="BF1330" i="5"/>
  <c r="BB1330" i="5"/>
  <c r="AX1330" i="5"/>
  <c r="AT1330" i="5"/>
  <c r="AP1330" i="5"/>
  <c r="AL1330" i="5"/>
  <c r="BF1329" i="5"/>
  <c r="BB1329" i="5"/>
  <c r="AX1329" i="5"/>
  <c r="AT1329" i="5"/>
  <c r="AP1329" i="5"/>
  <c r="AL1329" i="5"/>
  <c r="BF1328" i="5"/>
  <c r="BB1328" i="5"/>
  <c r="AX1328" i="5"/>
  <c r="AT1328" i="5"/>
  <c r="AP1328" i="5"/>
  <c r="AL1328" i="5"/>
  <c r="BF1327" i="5"/>
  <c r="BB1327" i="5"/>
  <c r="AX1327" i="5"/>
  <c r="AT1327" i="5"/>
  <c r="AP1327" i="5"/>
  <c r="AL1327" i="5"/>
  <c r="BF1326" i="5"/>
  <c r="BB1326" i="5"/>
  <c r="AX1326" i="5"/>
  <c r="AT1326" i="5"/>
  <c r="AP1326" i="5"/>
  <c r="AL1326" i="5"/>
  <c r="BF1325" i="5"/>
  <c r="BB1325" i="5"/>
  <c r="AX1325" i="5"/>
  <c r="AT1325" i="5"/>
  <c r="AP1325" i="5"/>
  <c r="AL1325" i="5"/>
  <c r="BF1324" i="5"/>
  <c r="BB1324" i="5"/>
  <c r="AX1324" i="5"/>
  <c r="AT1324" i="5"/>
  <c r="AP1324" i="5"/>
  <c r="AL1324" i="5"/>
  <c r="BF1323" i="5"/>
  <c r="BB1323" i="5"/>
  <c r="AX1323" i="5"/>
  <c r="AT1323" i="5"/>
  <c r="AP1323" i="5"/>
  <c r="AL1323" i="5"/>
  <c r="BF1322" i="5"/>
  <c r="BB1322" i="5"/>
  <c r="AX1322" i="5"/>
  <c r="AT1322" i="5"/>
  <c r="AP1322" i="5"/>
  <c r="AL1322" i="5"/>
  <c r="BF1321" i="5"/>
  <c r="BB1321" i="5"/>
  <c r="AX1321" i="5"/>
  <c r="AT1321" i="5"/>
  <c r="AP1321" i="5"/>
  <c r="AL1321" i="5"/>
  <c r="BF1320" i="5"/>
  <c r="BB1320" i="5"/>
  <c r="AX1320" i="5"/>
  <c r="AT1320" i="5"/>
  <c r="AP1320" i="5"/>
  <c r="AL1320" i="5"/>
  <c r="BF1319" i="5"/>
  <c r="BB1319" i="5"/>
  <c r="AX1319" i="5"/>
  <c r="AT1319" i="5"/>
  <c r="AP1319" i="5"/>
  <c r="AL1319" i="5"/>
  <c r="BF1318" i="5"/>
  <c r="BB1318" i="5"/>
  <c r="AX1318" i="5"/>
  <c r="AT1318" i="5"/>
  <c r="AP1318" i="5"/>
  <c r="AL1318" i="5"/>
  <c r="BF1317" i="5"/>
  <c r="BB1317" i="5"/>
  <c r="AX1317" i="5"/>
  <c r="AT1317" i="5"/>
  <c r="AP1317" i="5"/>
  <c r="AL1317" i="5"/>
  <c r="BF1316" i="5"/>
  <c r="BB1316" i="5"/>
  <c r="AX1316" i="5"/>
  <c r="AT1316" i="5"/>
  <c r="AP1316" i="5"/>
  <c r="AL1316" i="5"/>
  <c r="BF1315" i="5"/>
  <c r="BB1315" i="5"/>
  <c r="AX1315" i="5"/>
  <c r="AT1315" i="5"/>
  <c r="AP1315" i="5"/>
  <c r="AL1315" i="5"/>
  <c r="BF1314" i="5"/>
  <c r="BB1314" i="5"/>
  <c r="AX1314" i="5"/>
  <c r="AT1314" i="5"/>
  <c r="AP1314" i="5"/>
  <c r="AL1314" i="5"/>
  <c r="BF1313" i="5"/>
  <c r="BB1313" i="5"/>
  <c r="AX1313" i="5"/>
  <c r="AT1313" i="5"/>
  <c r="AP1313" i="5"/>
  <c r="AL1313" i="5"/>
  <c r="BF1312" i="5"/>
  <c r="BB1312" i="5"/>
  <c r="AX1312" i="5"/>
  <c r="AT1312" i="5"/>
  <c r="AP1312" i="5"/>
  <c r="AL1312" i="5"/>
  <c r="BF1311" i="5"/>
  <c r="BB1311" i="5"/>
  <c r="AX1311" i="5"/>
  <c r="AT1311" i="5"/>
  <c r="AP1311" i="5"/>
  <c r="AL1311" i="5"/>
  <c r="BF1310" i="5"/>
  <c r="BB1310" i="5"/>
  <c r="AX1310" i="5"/>
  <c r="AT1310" i="5"/>
  <c r="AP1310" i="5"/>
  <c r="AL1310" i="5"/>
  <c r="BF1309" i="5"/>
  <c r="BB1309" i="5"/>
  <c r="AX1309" i="5"/>
  <c r="AT1309" i="5"/>
  <c r="AP1309" i="5"/>
  <c r="AL1309" i="5"/>
  <c r="BF1308" i="5"/>
  <c r="BB1308" i="5"/>
  <c r="AX1308" i="5"/>
  <c r="AT1308" i="5"/>
  <c r="AP1308" i="5"/>
  <c r="AL1308" i="5"/>
  <c r="BF1307" i="5"/>
  <c r="BB1307" i="5"/>
  <c r="AX1307" i="5"/>
  <c r="AT1307" i="5"/>
  <c r="AP1307" i="5"/>
  <c r="AL1307" i="5"/>
  <c r="BF1306" i="5"/>
  <c r="BB1306" i="5"/>
  <c r="AX1306" i="5"/>
  <c r="AT1306" i="5"/>
  <c r="AP1306" i="5"/>
  <c r="AL1306" i="5"/>
  <c r="BF1305" i="5"/>
  <c r="BB1305" i="5"/>
  <c r="AX1305" i="5"/>
  <c r="AT1305" i="5"/>
  <c r="AP1305" i="5"/>
  <c r="AL1305" i="5"/>
  <c r="BF1304" i="5"/>
  <c r="BB1304" i="5"/>
  <c r="AX1304" i="5"/>
  <c r="AT1304" i="5"/>
  <c r="AP1304" i="5"/>
  <c r="AL1304" i="5"/>
  <c r="BF1303" i="5"/>
  <c r="BB1303" i="5"/>
  <c r="AX1303" i="5"/>
  <c r="AT1303" i="5"/>
  <c r="AP1303" i="5"/>
  <c r="AL1303" i="5"/>
  <c r="BF1302" i="5"/>
  <c r="BB1302" i="5"/>
  <c r="AX1302" i="5"/>
  <c r="AT1302" i="5"/>
  <c r="AP1302" i="5"/>
  <c r="AL1302" i="5"/>
  <c r="BF1301" i="5"/>
  <c r="BB1301" i="5"/>
  <c r="AX1301" i="5"/>
  <c r="AT1301" i="5"/>
  <c r="AP1301" i="5"/>
  <c r="AL1301" i="5"/>
  <c r="BF1300" i="5"/>
  <c r="BB1300" i="5"/>
  <c r="AX1300" i="5"/>
  <c r="AT1300" i="5"/>
  <c r="AP1300" i="5"/>
  <c r="AL1300" i="5"/>
  <c r="BF1299" i="5"/>
  <c r="BB1299" i="5"/>
  <c r="AX1299" i="5"/>
  <c r="AT1299" i="5"/>
  <c r="AP1299" i="5"/>
  <c r="AL1299" i="5"/>
  <c r="BF1298" i="5"/>
  <c r="BB1298" i="5"/>
  <c r="AX1298" i="5"/>
  <c r="AT1298" i="5"/>
  <c r="AP1298" i="5"/>
  <c r="AL1298" i="5"/>
  <c r="BF1297" i="5"/>
  <c r="BB1297" i="5"/>
  <c r="AX1297" i="5"/>
  <c r="AT1297" i="5"/>
  <c r="AP1297" i="5"/>
  <c r="AL1297" i="5"/>
  <c r="BF1296" i="5"/>
  <c r="BB1296" i="5"/>
  <c r="AX1296" i="5"/>
  <c r="AT1296" i="5"/>
  <c r="AP1296" i="5"/>
  <c r="AL1296" i="5"/>
  <c r="BF1295" i="5"/>
  <c r="BB1295" i="5"/>
  <c r="AX1295" i="5"/>
  <c r="AT1295" i="5"/>
  <c r="AP1295" i="5"/>
  <c r="AL1295" i="5"/>
  <c r="BF1294" i="5"/>
  <c r="BB1294" i="5"/>
  <c r="AX1294" i="5"/>
  <c r="AT1294" i="5"/>
  <c r="AP1294" i="5"/>
  <c r="AL1294" i="5"/>
  <c r="BF1293" i="5"/>
  <c r="BB1293" i="5"/>
  <c r="AX1293" i="5"/>
  <c r="AT1293" i="5"/>
  <c r="AP1293" i="5"/>
  <c r="AL1293" i="5"/>
  <c r="BF1292" i="5"/>
  <c r="BB1292" i="5"/>
  <c r="AX1292" i="5"/>
  <c r="AT1292" i="5"/>
  <c r="AP1292" i="5"/>
  <c r="AL1292" i="5"/>
  <c r="BF1291" i="5"/>
  <c r="BB1291" i="5"/>
  <c r="AX1291" i="5"/>
  <c r="AT1291" i="5"/>
  <c r="AP1291" i="5"/>
  <c r="AL1291" i="5"/>
  <c r="BF1290" i="5"/>
  <c r="BB1290" i="5"/>
  <c r="AX1290" i="5"/>
  <c r="AT1290" i="5"/>
  <c r="AP1290" i="5"/>
  <c r="AL1290" i="5"/>
  <c r="BF1289" i="5"/>
  <c r="BB1289" i="5"/>
  <c r="AX1289" i="5"/>
  <c r="AT1289" i="5"/>
  <c r="AP1289" i="5"/>
  <c r="AL1289" i="5"/>
  <c r="BF1288" i="5"/>
  <c r="BB1288" i="5"/>
  <c r="AX1288" i="5"/>
  <c r="AT1288" i="5"/>
  <c r="AP1288" i="5"/>
  <c r="AL1288" i="5"/>
  <c r="BF1287" i="5"/>
  <c r="BB1287" i="5"/>
  <c r="AX1287" i="5"/>
  <c r="AT1287" i="5"/>
  <c r="AP1287" i="5"/>
  <c r="AL1287" i="5"/>
  <c r="BF1286" i="5"/>
  <c r="BB1286" i="5"/>
  <c r="AX1286" i="5"/>
  <c r="AT1286" i="5"/>
  <c r="AP1286" i="5"/>
  <c r="AL1286" i="5"/>
  <c r="BF1285" i="5"/>
  <c r="BB1285" i="5"/>
  <c r="AX1285" i="5"/>
  <c r="AT1285" i="5"/>
  <c r="AP1285" i="5"/>
  <c r="AL1285" i="5"/>
  <c r="BF1284" i="5"/>
  <c r="BB1284" i="5"/>
  <c r="AX1284" i="5"/>
  <c r="AT1284" i="5"/>
  <c r="AP1284" i="5"/>
  <c r="AL1284" i="5"/>
  <c r="BF1283" i="5"/>
  <c r="BB1283" i="5"/>
  <c r="AX1283" i="5"/>
  <c r="AT1283" i="5"/>
  <c r="AP1283" i="5"/>
  <c r="AL1283" i="5"/>
  <c r="BF1282" i="5"/>
  <c r="BB1282" i="5"/>
  <c r="AX1282" i="5"/>
  <c r="AT1282" i="5"/>
  <c r="AP1282" i="5"/>
  <c r="AL1282" i="5"/>
  <c r="BF1281" i="5"/>
  <c r="BB1281" i="5"/>
  <c r="AX1281" i="5"/>
  <c r="AT1281" i="5"/>
  <c r="AP1281" i="5"/>
  <c r="AL1281" i="5"/>
  <c r="BF1280" i="5"/>
  <c r="BB1280" i="5"/>
  <c r="AX1280" i="5"/>
  <c r="AT1280" i="5"/>
  <c r="AP1280" i="5"/>
  <c r="AL1280" i="5"/>
  <c r="BF1279" i="5"/>
  <c r="BB1279" i="5"/>
  <c r="AX1279" i="5"/>
  <c r="AT1279" i="5"/>
  <c r="AP1279" i="5"/>
  <c r="AL1279" i="5"/>
  <c r="BF1278" i="5"/>
  <c r="BB1278" i="5"/>
  <c r="AX1278" i="5"/>
  <c r="AT1278" i="5"/>
  <c r="AP1278" i="5"/>
  <c r="AL1278" i="5"/>
  <c r="BF1277" i="5"/>
  <c r="BB1277" i="5"/>
  <c r="AX1277" i="5"/>
  <c r="AT1277" i="5"/>
  <c r="AP1277" i="5"/>
  <c r="AL1277" i="5"/>
  <c r="BF1276" i="5"/>
  <c r="BB1276" i="5"/>
  <c r="AX1276" i="5"/>
  <c r="AT1276" i="5"/>
  <c r="AP1276" i="5"/>
  <c r="AL1276" i="5"/>
  <c r="BF1275" i="5"/>
  <c r="BB1275" i="5"/>
  <c r="AX1275" i="5"/>
  <c r="AT1275" i="5"/>
  <c r="AP1275" i="5"/>
  <c r="AL1275" i="5"/>
  <c r="BF1274" i="5"/>
  <c r="BB1274" i="5"/>
  <c r="AX1274" i="5"/>
  <c r="AT1274" i="5"/>
  <c r="AP1274" i="5"/>
  <c r="AL1274" i="5"/>
  <c r="BF1273" i="5"/>
  <c r="BB1273" i="5"/>
  <c r="AX1273" i="5"/>
  <c r="AT1273" i="5"/>
  <c r="AP1273" i="5"/>
  <c r="AL1273" i="5"/>
  <c r="BF1272" i="5"/>
  <c r="BB1272" i="5"/>
  <c r="AX1272" i="5"/>
  <c r="AT1272" i="5"/>
  <c r="AP1272" i="5"/>
  <c r="AL1272" i="5"/>
  <c r="BF1271" i="5"/>
  <c r="BB1271" i="5"/>
  <c r="AX1271" i="5"/>
  <c r="AT1271" i="5"/>
  <c r="AP1271" i="5"/>
  <c r="AL1271" i="5"/>
  <c r="BF1270" i="5"/>
  <c r="BB1270" i="5"/>
  <c r="AX1270" i="5"/>
  <c r="AT1270" i="5"/>
  <c r="AP1270" i="5"/>
  <c r="AL1270" i="5"/>
  <c r="BF1269" i="5"/>
  <c r="BB1269" i="5"/>
  <c r="AX1269" i="5"/>
  <c r="AT1269" i="5"/>
  <c r="AP1269" i="5"/>
  <c r="AL1269" i="5"/>
  <c r="BF1268" i="5"/>
  <c r="BB1268" i="5"/>
  <c r="AX1268" i="5"/>
  <c r="AT1268" i="5"/>
  <c r="AP1268" i="5"/>
  <c r="AL1268" i="5"/>
  <c r="BF1267" i="5"/>
  <c r="BB1267" i="5"/>
  <c r="AX1267" i="5"/>
  <c r="AT1267" i="5"/>
  <c r="AP1267" i="5"/>
  <c r="AL1267" i="5"/>
  <c r="BF1266" i="5"/>
  <c r="BB1266" i="5"/>
  <c r="AX1266" i="5"/>
  <c r="AT1266" i="5"/>
  <c r="AP1266" i="5"/>
  <c r="AL1266" i="5"/>
  <c r="BF1265" i="5"/>
  <c r="BB1265" i="5"/>
  <c r="AX1265" i="5"/>
  <c r="AT1265" i="5"/>
  <c r="AP1265" i="5"/>
  <c r="AL1265" i="5"/>
  <c r="BF1264" i="5"/>
  <c r="BB1264" i="5"/>
  <c r="AX1264" i="5"/>
  <c r="AT1264" i="5"/>
  <c r="AP1264" i="5"/>
  <c r="AL1264" i="5"/>
  <c r="BF1263" i="5"/>
  <c r="BB1263" i="5"/>
  <c r="AX1263" i="5"/>
  <c r="AT1263" i="5"/>
  <c r="AP1263" i="5"/>
  <c r="AL1263" i="5"/>
  <c r="BF1262" i="5"/>
  <c r="BB1262" i="5"/>
  <c r="AX1262" i="5"/>
  <c r="AT1262" i="5"/>
  <c r="AP1262" i="5"/>
  <c r="AL1262" i="5"/>
  <c r="BF1261" i="5"/>
  <c r="BB1261" i="5"/>
  <c r="AX1261" i="5"/>
  <c r="AT1261" i="5"/>
  <c r="AP1261" i="5"/>
  <c r="AL1261" i="5"/>
  <c r="BF1260" i="5"/>
  <c r="BB1260" i="5"/>
  <c r="AX1260" i="5"/>
  <c r="AT1260" i="5"/>
  <c r="AP1260" i="5"/>
  <c r="AL1260" i="5"/>
  <c r="BF1259" i="5"/>
  <c r="BB1259" i="5"/>
  <c r="AX1259" i="5"/>
  <c r="AT1259" i="5"/>
  <c r="AP1259" i="5"/>
  <c r="AL1259" i="5"/>
  <c r="BF1258" i="5"/>
  <c r="BB1258" i="5"/>
  <c r="AX1258" i="5"/>
  <c r="AT1258" i="5"/>
  <c r="AP1258" i="5"/>
  <c r="AL1258" i="5"/>
  <c r="BF1257" i="5"/>
  <c r="BB1257" i="5"/>
  <c r="AX1257" i="5"/>
  <c r="AT1257" i="5"/>
  <c r="AP1257" i="5"/>
  <c r="AL1257" i="5"/>
  <c r="BF1256" i="5"/>
  <c r="BB1256" i="5"/>
  <c r="AX1256" i="5"/>
  <c r="AT1256" i="5"/>
  <c r="AP1256" i="5"/>
  <c r="AL1256" i="5"/>
  <c r="BF1255" i="5"/>
  <c r="BB1255" i="5"/>
  <c r="AX1255" i="5"/>
  <c r="AT1255" i="5"/>
  <c r="AP1255" i="5"/>
  <c r="AL1255" i="5"/>
  <c r="BF1254" i="5"/>
  <c r="BB1254" i="5"/>
  <c r="AX1254" i="5"/>
  <c r="AT1254" i="5"/>
  <c r="AP1254" i="5"/>
  <c r="AL1254" i="5"/>
  <c r="BF1253" i="5"/>
  <c r="BB1253" i="5"/>
  <c r="AX1253" i="5"/>
  <c r="AT1253" i="5"/>
  <c r="AP1253" i="5"/>
  <c r="AL1253" i="5"/>
  <c r="BF1252" i="5"/>
  <c r="BB1252" i="5"/>
  <c r="AX1252" i="5"/>
  <c r="AT1252" i="5"/>
  <c r="AP1252" i="5"/>
  <c r="AL1252" i="5"/>
  <c r="BF1251" i="5"/>
  <c r="BB1251" i="5"/>
  <c r="AX1251" i="5"/>
  <c r="AT1251" i="5"/>
  <c r="AP1251" i="5"/>
  <c r="AL1251" i="5"/>
  <c r="BF1250" i="5"/>
  <c r="BB1250" i="5"/>
  <c r="AX1250" i="5"/>
  <c r="AT1250" i="5"/>
  <c r="AP1250" i="5"/>
  <c r="AL1250" i="5"/>
  <c r="BF1249" i="5"/>
  <c r="BB1249" i="5"/>
  <c r="AX1249" i="5"/>
  <c r="AT1249" i="5"/>
  <c r="AP1249" i="5"/>
  <c r="AL1249" i="5"/>
  <c r="BF1248" i="5"/>
  <c r="BB1248" i="5"/>
  <c r="AX1248" i="5"/>
  <c r="AT1248" i="5"/>
  <c r="AP1248" i="5"/>
  <c r="AL1248" i="5"/>
  <c r="BF1247" i="5"/>
  <c r="BB1247" i="5"/>
  <c r="AX1247" i="5"/>
  <c r="AT1247" i="5"/>
  <c r="AP1247" i="5"/>
  <c r="AL1247" i="5"/>
  <c r="BF1246" i="5"/>
  <c r="BB1246" i="5"/>
  <c r="AX1246" i="5"/>
  <c r="AT1246" i="5"/>
  <c r="AP1246" i="5"/>
  <c r="AL1246" i="5"/>
  <c r="BF1245" i="5"/>
  <c r="BB1245" i="5"/>
  <c r="AX1245" i="5"/>
  <c r="AT1245" i="5"/>
  <c r="AP1245" i="5"/>
  <c r="AL1245" i="5"/>
  <c r="BF1244" i="5"/>
  <c r="BB1244" i="5"/>
  <c r="AX1244" i="5"/>
  <c r="AT1244" i="5"/>
  <c r="AP1244" i="5"/>
  <c r="AL1244" i="5"/>
  <c r="BF1243" i="5"/>
  <c r="BB1243" i="5"/>
  <c r="AX1243" i="5"/>
  <c r="AT1243" i="5"/>
  <c r="AP1243" i="5"/>
  <c r="AL1243" i="5"/>
  <c r="BF1242" i="5"/>
  <c r="BB1242" i="5"/>
  <c r="AX1242" i="5"/>
  <c r="AT1242" i="5"/>
  <c r="AP1242" i="5"/>
  <c r="AL1242" i="5"/>
  <c r="BF1241" i="5"/>
  <c r="BB1241" i="5"/>
  <c r="AX1241" i="5"/>
  <c r="AT1241" i="5"/>
  <c r="AP1241" i="5"/>
  <c r="AL1241" i="5"/>
  <c r="BF1240" i="5"/>
  <c r="BB1240" i="5"/>
  <c r="AX1240" i="5"/>
  <c r="AT1240" i="5"/>
  <c r="AP1240" i="5"/>
  <c r="AL1240" i="5"/>
  <c r="BF1239" i="5"/>
  <c r="BB1239" i="5"/>
  <c r="AX1239" i="5"/>
  <c r="AT1239" i="5"/>
  <c r="AP1239" i="5"/>
  <c r="AL1239" i="5"/>
  <c r="BF1238" i="5"/>
  <c r="BB1238" i="5"/>
  <c r="AX1238" i="5"/>
  <c r="AT1238" i="5"/>
  <c r="AP1238" i="5"/>
  <c r="AL1238" i="5"/>
  <c r="BF1237" i="5"/>
  <c r="BB1237" i="5"/>
  <c r="AX1237" i="5"/>
  <c r="AT1237" i="5"/>
  <c r="AP1237" i="5"/>
  <c r="AL1237" i="5"/>
  <c r="BF1236" i="5"/>
  <c r="BB1236" i="5"/>
  <c r="AX1236" i="5"/>
  <c r="AT1236" i="5"/>
  <c r="AP1236" i="5"/>
  <c r="AL1236" i="5"/>
  <c r="BF1235" i="5"/>
  <c r="BB1235" i="5"/>
  <c r="AX1235" i="5"/>
  <c r="AT1235" i="5"/>
  <c r="AP1235" i="5"/>
  <c r="AL1235" i="5"/>
  <c r="BF1234" i="5"/>
  <c r="BB1234" i="5"/>
  <c r="AX1234" i="5"/>
  <c r="AT1234" i="5"/>
  <c r="AP1234" i="5"/>
  <c r="AL1234" i="5"/>
  <c r="BF1233" i="5"/>
  <c r="BB1233" i="5"/>
  <c r="AX1233" i="5"/>
  <c r="AT1233" i="5"/>
  <c r="AP1233" i="5"/>
  <c r="AL1233" i="5"/>
  <c r="BF1232" i="5"/>
  <c r="BB1232" i="5"/>
  <c r="AX1232" i="5"/>
  <c r="AT1232" i="5"/>
  <c r="AP1232" i="5"/>
  <c r="AL1232" i="5"/>
  <c r="BF1231" i="5"/>
  <c r="BB1231" i="5"/>
  <c r="AX1231" i="5"/>
  <c r="AT1231" i="5"/>
  <c r="AP1231" i="5"/>
  <c r="AL1231" i="5"/>
  <c r="BF1230" i="5"/>
  <c r="BB1230" i="5"/>
  <c r="AX1230" i="5"/>
  <c r="AT1230" i="5"/>
  <c r="AP1230" i="5"/>
  <c r="AL1230" i="5"/>
  <c r="BF1229" i="5"/>
  <c r="BB1229" i="5"/>
  <c r="AX1229" i="5"/>
  <c r="AT1229" i="5"/>
  <c r="AP1229" i="5"/>
  <c r="AL1229" i="5"/>
  <c r="BF1228" i="5"/>
  <c r="BB1228" i="5"/>
  <c r="AX1228" i="5"/>
  <c r="AT1228" i="5"/>
  <c r="AP1228" i="5"/>
  <c r="AL1228" i="5"/>
  <c r="BF1227" i="5"/>
  <c r="BB1227" i="5"/>
  <c r="AX1227" i="5"/>
  <c r="AT1227" i="5"/>
  <c r="AP1227" i="5"/>
  <c r="AL1227" i="5"/>
  <c r="BF1226" i="5"/>
  <c r="BB1226" i="5"/>
  <c r="AX1226" i="5"/>
  <c r="AT1226" i="5"/>
  <c r="AP1226" i="5"/>
  <c r="AL1226" i="5"/>
  <c r="BF1225" i="5"/>
  <c r="BB1225" i="5"/>
  <c r="AX1225" i="5"/>
  <c r="AT1225" i="5"/>
  <c r="AP1225" i="5"/>
  <c r="AL1225" i="5"/>
  <c r="BF1224" i="5"/>
  <c r="BB1224" i="5"/>
  <c r="AX1224" i="5"/>
  <c r="AT1224" i="5"/>
  <c r="AP1224" i="5"/>
  <c r="AL1224" i="5"/>
  <c r="BF1223" i="5"/>
  <c r="BB1223" i="5"/>
  <c r="AX1223" i="5"/>
  <c r="AT1223" i="5"/>
  <c r="AP1223" i="5"/>
  <c r="AL1223" i="5"/>
  <c r="BF1222" i="5"/>
  <c r="BB1222" i="5"/>
  <c r="AX1222" i="5"/>
  <c r="AT1222" i="5"/>
  <c r="AP1222" i="5"/>
  <c r="AL1222" i="5"/>
  <c r="BF1221" i="5"/>
  <c r="BB1221" i="5"/>
  <c r="AX1221" i="5"/>
  <c r="AT1221" i="5"/>
  <c r="AP1221" i="5"/>
  <c r="AL1221" i="5"/>
  <c r="BF1220" i="5"/>
  <c r="BB1220" i="5"/>
  <c r="AX1220" i="5"/>
  <c r="AT1220" i="5"/>
  <c r="AP1220" i="5"/>
  <c r="AL1220" i="5"/>
  <c r="BF1219" i="5"/>
  <c r="BB1219" i="5"/>
  <c r="AX1219" i="5"/>
  <c r="AT1219" i="5"/>
  <c r="AP1219" i="5"/>
  <c r="AL1219" i="5"/>
  <c r="BF1218" i="5"/>
  <c r="BB1218" i="5"/>
  <c r="AX1218" i="5"/>
  <c r="AT1218" i="5"/>
  <c r="AP1218" i="5"/>
  <c r="AL1218" i="5"/>
  <c r="BF1217" i="5"/>
  <c r="BB1217" i="5"/>
  <c r="AX1217" i="5"/>
  <c r="AT1217" i="5"/>
  <c r="AP1217" i="5"/>
  <c r="AL1217" i="5"/>
  <c r="BF1216" i="5"/>
  <c r="BB1216" i="5"/>
  <c r="AX1216" i="5"/>
  <c r="AT1216" i="5"/>
  <c r="AP1216" i="5"/>
  <c r="AL1216" i="5"/>
  <c r="BF1215" i="5"/>
  <c r="BB1215" i="5"/>
  <c r="AX1215" i="5"/>
  <c r="AT1215" i="5"/>
  <c r="AP1215" i="5"/>
  <c r="AL1215" i="5"/>
  <c r="BF1214" i="5"/>
  <c r="BB1214" i="5"/>
  <c r="AX1214" i="5"/>
  <c r="AT1214" i="5"/>
  <c r="AP1214" i="5"/>
  <c r="AL1214" i="5"/>
  <c r="BF1213" i="5"/>
  <c r="BB1213" i="5"/>
  <c r="AX1213" i="5"/>
  <c r="AT1213" i="5"/>
  <c r="AP1213" i="5"/>
  <c r="AL1213" i="5"/>
  <c r="BF1212" i="5"/>
  <c r="BB1212" i="5"/>
  <c r="AX1212" i="5"/>
  <c r="AT1212" i="5"/>
  <c r="AP1212" i="5"/>
  <c r="AL1212" i="5"/>
  <c r="BF1211" i="5"/>
  <c r="BB1211" i="5"/>
  <c r="AX1211" i="5"/>
  <c r="AT1211" i="5"/>
  <c r="AP1211" i="5"/>
  <c r="AL1211" i="5"/>
  <c r="BF1210" i="5"/>
  <c r="BB1210" i="5"/>
  <c r="AX1210" i="5"/>
  <c r="AT1210" i="5"/>
  <c r="AP1210" i="5"/>
  <c r="AL1210" i="5"/>
  <c r="BF1191" i="5"/>
  <c r="BB1191" i="5"/>
  <c r="AX1191" i="5"/>
  <c r="AT1191" i="5"/>
  <c r="AP1191" i="5"/>
  <c r="AL1191" i="5"/>
  <c r="BF1190" i="5"/>
  <c r="BB1190" i="5"/>
  <c r="AX1190" i="5"/>
  <c r="AT1190" i="5"/>
  <c r="AP1190" i="5"/>
  <c r="AL1190" i="5"/>
  <c r="AL1176" i="5"/>
  <c r="AL1175" i="5"/>
  <c r="AL1174" i="5"/>
  <c r="AL1173" i="5"/>
  <c r="AL1172" i="5"/>
  <c r="AL1162" i="5"/>
  <c r="AL1161" i="5"/>
  <c r="AL1160" i="5"/>
  <c r="AL1159" i="5"/>
  <c r="AL1158" i="5"/>
  <c r="AL1157" i="5"/>
  <c r="AL1156" i="5"/>
  <c r="AL1155" i="5"/>
  <c r="AL1154" i="5"/>
  <c r="AL1153" i="5"/>
  <c r="AL1152" i="5"/>
  <c r="AL1151" i="5"/>
  <c r="AL1150" i="5"/>
  <c r="AL1149" i="5"/>
  <c r="AL1148" i="5"/>
  <c r="AL1147" i="5"/>
  <c r="AL1146" i="5"/>
  <c r="AL1145" i="5"/>
  <c r="AL1144" i="5"/>
  <c r="AL1143" i="5"/>
  <c r="AL1142" i="5"/>
  <c r="AL1141" i="5"/>
  <c r="AL1140" i="5"/>
  <c r="AL1139" i="5"/>
  <c r="AL1138" i="5"/>
  <c r="AL1137" i="5"/>
  <c r="AL1126" i="5"/>
  <c r="AL1125" i="5"/>
  <c r="AL1124" i="5"/>
  <c r="AL1123" i="5"/>
  <c r="AL1122" i="5"/>
  <c r="AL1121" i="5"/>
  <c r="AL1120" i="5"/>
  <c r="AL1119" i="5"/>
  <c r="AL1118" i="5"/>
  <c r="AL1117" i="5"/>
  <c r="AL1116" i="5"/>
  <c r="AL1115" i="5"/>
  <c r="AL1104" i="5"/>
  <c r="AL1103" i="5"/>
  <c r="AL1102" i="5"/>
  <c r="AL1101" i="5"/>
  <c r="AL1100" i="5"/>
  <c r="AL1099" i="5"/>
  <c r="AL1098" i="5"/>
  <c r="AL1097" i="5"/>
  <c r="AL1096" i="5"/>
  <c r="AL1095" i="5"/>
  <c r="AL1094" i="5"/>
  <c r="AL1093" i="5"/>
  <c r="AL1092" i="5"/>
  <c r="AL1091" i="5"/>
  <c r="AL1090" i="5"/>
  <c r="AL1078" i="5"/>
  <c r="AL1077" i="5"/>
  <c r="AL1076" i="5"/>
  <c r="AL1067" i="5"/>
  <c r="AL1066" i="5"/>
  <c r="AL1065" i="5"/>
  <c r="BF991" i="5"/>
  <c r="BB991" i="5"/>
  <c r="AX991" i="5"/>
  <c r="AT991" i="5"/>
  <c r="AP991" i="5"/>
  <c r="AL991" i="5"/>
  <c r="BF990" i="5"/>
  <c r="BB990" i="5"/>
  <c r="AX990" i="5"/>
  <c r="AT990" i="5"/>
  <c r="AP990" i="5"/>
  <c r="AL990" i="5"/>
  <c r="BF989" i="5"/>
  <c r="BB989" i="5"/>
  <c r="AX989" i="5"/>
  <c r="AT989" i="5"/>
  <c r="AP989" i="5"/>
  <c r="AL989" i="5"/>
  <c r="BF988" i="5"/>
  <c r="BB988" i="5"/>
  <c r="AX988" i="5"/>
  <c r="AT988" i="5"/>
  <c r="AP988" i="5"/>
  <c r="AL988" i="5"/>
  <c r="BF987" i="5"/>
  <c r="BB987" i="5"/>
  <c r="AX987" i="5"/>
  <c r="AT987" i="5"/>
  <c r="AP987" i="5"/>
  <c r="AL987" i="5"/>
  <c r="BF986" i="5"/>
  <c r="BB986" i="5"/>
  <c r="AX986" i="5"/>
  <c r="AT986" i="5"/>
  <c r="AP986" i="5"/>
  <c r="AL986" i="5"/>
  <c r="BF985" i="5"/>
  <c r="BB985" i="5"/>
  <c r="AX985" i="5"/>
  <c r="AT985" i="5"/>
  <c r="AP985" i="5"/>
  <c r="AL985" i="5"/>
  <c r="BF984" i="5"/>
  <c r="BB984" i="5"/>
  <c r="AX984" i="5"/>
  <c r="AT984" i="5"/>
  <c r="AP984" i="5"/>
  <c r="AL984" i="5"/>
  <c r="BF972" i="5"/>
  <c r="BB972" i="5"/>
  <c r="AX972" i="5"/>
  <c r="AT972" i="5"/>
  <c r="AP972" i="5"/>
  <c r="AL972" i="5"/>
  <c r="BF971" i="5"/>
  <c r="BB971" i="5"/>
  <c r="AX971" i="5"/>
  <c r="AT971" i="5"/>
  <c r="AP971" i="5"/>
  <c r="AL971" i="5"/>
  <c r="BF970" i="5"/>
  <c r="BB970" i="5"/>
  <c r="AX970" i="5"/>
  <c r="AT970" i="5"/>
  <c r="AP970" i="5"/>
  <c r="AL970" i="5"/>
  <c r="BF969" i="5"/>
  <c r="BB969" i="5"/>
  <c r="AX969" i="5"/>
  <c r="AT969" i="5"/>
  <c r="AP969" i="5"/>
  <c r="AL969" i="5"/>
  <c r="BF968" i="5"/>
  <c r="BB968" i="5"/>
  <c r="AX968" i="5"/>
  <c r="AT968" i="5"/>
  <c r="AP968" i="5"/>
  <c r="AL968" i="5"/>
  <c r="BF967" i="5"/>
  <c r="BB967" i="5"/>
  <c r="AX967" i="5"/>
  <c r="AT967" i="5"/>
  <c r="AP967" i="5"/>
  <c r="AL967" i="5"/>
  <c r="BF966" i="5"/>
  <c r="BB966" i="5"/>
  <c r="AX966" i="5"/>
  <c r="AT966" i="5"/>
  <c r="AP966" i="5"/>
  <c r="AL966" i="5"/>
  <c r="BF952" i="5"/>
  <c r="BB952" i="5"/>
  <c r="AX952" i="5"/>
  <c r="AT952" i="5"/>
  <c r="AP952" i="5"/>
  <c r="AL952" i="5"/>
  <c r="BF951" i="5"/>
  <c r="BB951" i="5"/>
  <c r="AX951" i="5"/>
  <c r="AT951" i="5"/>
  <c r="AP951" i="5"/>
  <c r="AL951" i="5"/>
  <c r="BF950" i="5"/>
  <c r="BB950" i="5"/>
  <c r="AX950" i="5"/>
  <c r="AT950" i="5"/>
  <c r="AP950" i="5"/>
  <c r="AL950" i="5"/>
  <c r="BF949" i="5"/>
  <c r="BB949" i="5"/>
  <c r="AX949" i="5"/>
  <c r="AT949" i="5"/>
  <c r="AP949" i="5"/>
  <c r="AL949" i="5"/>
  <c r="BF948" i="5"/>
  <c r="BB948" i="5"/>
  <c r="AX948" i="5"/>
  <c r="AT948" i="5"/>
  <c r="AP948" i="5"/>
  <c r="AL948" i="5"/>
  <c r="BF947" i="5"/>
  <c r="BB947" i="5"/>
  <c r="AX947" i="5"/>
  <c r="AT947" i="5"/>
  <c r="AP947" i="5"/>
  <c r="AL947" i="5"/>
  <c r="BF946" i="5"/>
  <c r="BB946" i="5"/>
  <c r="AX946" i="5"/>
  <c r="AT946" i="5"/>
  <c r="AP946" i="5"/>
  <c r="AL946" i="5"/>
  <c r="AL932" i="5"/>
  <c r="AL931" i="5"/>
  <c r="AL930" i="5"/>
  <c r="AL929" i="5"/>
  <c r="AL928" i="5"/>
  <c r="AL927" i="5"/>
  <c r="AL926" i="5"/>
  <c r="AL925" i="5"/>
  <c r="AL681" i="5"/>
  <c r="AL680" i="5"/>
  <c r="AL679" i="5"/>
  <c r="AL678" i="5"/>
  <c r="AL677" i="5"/>
  <c r="AL676" i="5"/>
  <c r="AL675" i="5"/>
  <c r="AL674" i="5"/>
  <c r="AQ660" i="5"/>
  <c r="AL660" i="5"/>
  <c r="AQ659" i="5"/>
  <c r="AL659" i="5"/>
  <c r="AQ658" i="5"/>
  <c r="AL658" i="5"/>
  <c r="AQ657" i="5"/>
  <c r="AL657" i="5"/>
  <c r="AQ656" i="5"/>
  <c r="AL656" i="5"/>
  <c r="AQ655" i="5"/>
  <c r="AL655" i="5"/>
  <c r="AQ654" i="5"/>
  <c r="AL654" i="5"/>
  <c r="AQ653" i="5"/>
  <c r="AL653" i="5"/>
  <c r="AQ652" i="5"/>
  <c r="AL652" i="5"/>
  <c r="AQ651" i="5"/>
  <c r="AP477" i="5"/>
  <c r="AL477" i="5"/>
  <c r="AP476" i="5"/>
  <c r="AL476" i="5"/>
  <c r="AP475" i="5"/>
  <c r="AL475" i="5"/>
  <c r="AP474" i="5"/>
  <c r="AL474" i="5"/>
  <c r="AP473" i="5"/>
  <c r="AL473" i="5"/>
  <c r="AP472" i="5"/>
  <c r="AL472" i="5"/>
  <c r="AP471" i="5"/>
  <c r="AL471" i="5"/>
  <c r="AP470" i="5"/>
  <c r="AL470" i="5"/>
  <c r="AP454" i="5"/>
  <c r="AL454" i="5"/>
  <c r="AP453" i="5"/>
  <c r="AL453" i="5"/>
  <c r="AP452" i="5"/>
  <c r="AL452" i="5"/>
  <c r="AP451" i="5"/>
  <c r="AL451" i="5"/>
  <c r="AP450" i="5"/>
  <c r="AL450" i="5"/>
  <c r="AP449" i="5"/>
  <c r="AL449" i="5"/>
  <c r="AP448" i="5"/>
  <c r="AL448" i="5"/>
  <c r="AL432" i="5"/>
  <c r="AL431" i="5"/>
  <c r="AL430" i="5"/>
  <c r="AL429" i="5"/>
  <c r="AL428" i="5"/>
  <c r="AL427" i="5"/>
  <c r="AL426" i="5"/>
  <c r="AL425" i="5"/>
  <c r="AN589" i="5"/>
  <c r="BJ590" i="5"/>
  <c r="BH590" i="5"/>
  <c r="BF590" i="5"/>
  <c r="BD590" i="5"/>
  <c r="BB590" i="5"/>
  <c r="AZ590" i="5"/>
  <c r="AX590" i="5"/>
  <c r="AV590" i="5"/>
  <c r="AT590" i="5"/>
  <c r="AR590" i="5"/>
  <c r="AP590" i="5"/>
  <c r="AN590" i="5"/>
  <c r="BJ589" i="5"/>
  <c r="BH589" i="5"/>
  <c r="BF589" i="5"/>
  <c r="BD589" i="5"/>
  <c r="BB589" i="5"/>
  <c r="AZ589" i="5"/>
  <c r="AX589" i="5"/>
  <c r="AV589" i="5"/>
  <c r="AT589" i="5"/>
  <c r="AR589" i="5"/>
  <c r="AP589" i="5"/>
  <c r="B996" i="5" l="1"/>
  <c r="B1606" i="5"/>
  <c r="AN2360" i="5"/>
  <c r="B2362" i="5" s="1"/>
  <c r="B974" i="5"/>
  <c r="AN1564" i="5"/>
  <c r="B1566" i="5" s="1"/>
  <c r="BC653" i="5"/>
  <c r="BC654" i="5"/>
  <c r="BC657" i="5"/>
  <c r="BJ651" i="5"/>
  <c r="B664" i="5" s="1"/>
  <c r="AH819" i="5"/>
  <c r="B833" i="5" s="1"/>
  <c r="BC655" i="5"/>
  <c r="BC651" i="5"/>
  <c r="AN651" i="5"/>
  <c r="BC652" i="5"/>
  <c r="BC656" i="5"/>
  <c r="AG586" i="5"/>
  <c r="B542" i="5"/>
  <c r="AG549" i="5"/>
  <c r="B571" i="5" s="1"/>
  <c r="AI757" i="5" l="1"/>
  <c r="B834" i="5" s="1"/>
  <c r="BC658" i="5"/>
  <c r="P663" i="5" s="1"/>
  <c r="AH559" i="5"/>
  <c r="AG558" i="5"/>
  <c r="AG559" i="5" s="1"/>
  <c r="AI549" i="5" s="1"/>
  <c r="B575" i="5" s="1"/>
  <c r="B574" i="5" l="1"/>
  <c r="AG509" i="5"/>
  <c r="B518" i="5" l="1"/>
  <c r="AN511" i="5"/>
  <c r="B517" i="5" s="1"/>
  <c r="B507" i="5"/>
  <c r="B501" i="5" l="1"/>
  <c r="B493" i="5"/>
  <c r="AK471" i="5"/>
  <c r="AM471" i="5"/>
  <c r="AO471" i="5"/>
  <c r="AQ471" i="5"/>
  <c r="AK472" i="5"/>
  <c r="AM472" i="5"/>
  <c r="AO472" i="5"/>
  <c r="AQ472" i="5"/>
  <c r="AK473" i="5"/>
  <c r="AM473" i="5"/>
  <c r="AO473" i="5"/>
  <c r="AQ473" i="5"/>
  <c r="AK474" i="5"/>
  <c r="AM474" i="5"/>
  <c r="AO474" i="5"/>
  <c r="AQ474" i="5"/>
  <c r="AK475" i="5"/>
  <c r="AM475" i="5"/>
  <c r="AO475" i="5"/>
  <c r="AQ475" i="5"/>
  <c r="AK476" i="5"/>
  <c r="AM476" i="5"/>
  <c r="AO476" i="5"/>
  <c r="AQ476" i="5"/>
  <c r="AK477" i="5"/>
  <c r="AM477" i="5"/>
  <c r="AO477" i="5"/>
  <c r="AQ477" i="5"/>
  <c r="AQ470" i="5"/>
  <c r="AO470" i="5"/>
  <c r="AM470" i="5"/>
  <c r="AK470" i="5"/>
  <c r="AG468" i="5"/>
  <c r="AK448" i="5"/>
  <c r="AM448" i="5"/>
  <c r="AO448" i="5"/>
  <c r="AQ448" i="5"/>
  <c r="AK449" i="5"/>
  <c r="AM449" i="5"/>
  <c r="AO449" i="5"/>
  <c r="AQ449" i="5"/>
  <c r="AK450" i="5"/>
  <c r="AM450" i="5"/>
  <c r="AO450" i="5"/>
  <c r="AQ450" i="5"/>
  <c r="AK451" i="5"/>
  <c r="AM451" i="5"/>
  <c r="AO451" i="5"/>
  <c r="AQ451" i="5"/>
  <c r="AK452" i="5"/>
  <c r="AM452" i="5"/>
  <c r="AO452" i="5"/>
  <c r="AQ452" i="5"/>
  <c r="AK453" i="5"/>
  <c r="AM453" i="5"/>
  <c r="AO453" i="5"/>
  <c r="AQ453" i="5"/>
  <c r="AK454" i="5"/>
  <c r="AM454" i="5"/>
  <c r="AO454" i="5"/>
  <c r="AQ454" i="5"/>
  <c r="AG445" i="5"/>
  <c r="AG423" i="5"/>
  <c r="AH433" i="5" s="1"/>
  <c r="AI423" i="5" s="1"/>
  <c r="AG408" i="5"/>
  <c r="B414" i="5" s="1"/>
  <c r="AM411" i="5"/>
  <c r="AL411" i="5"/>
  <c r="AK411" i="5"/>
  <c r="AR410" i="5"/>
  <c r="AR411" i="5" s="1"/>
  <c r="B413" i="5" s="1"/>
  <c r="AZ403" i="5"/>
  <c r="AZ404" i="5" s="1"/>
  <c r="AY404" i="5"/>
  <c r="AX403" i="5"/>
  <c r="AX404" i="5" s="1"/>
  <c r="AW403" i="5"/>
  <c r="AW404" i="5" s="1"/>
  <c r="AV403" i="5"/>
  <c r="AV404" i="5" s="1"/>
  <c r="AU403" i="5"/>
  <c r="AU404" i="5" s="1"/>
  <c r="AT403" i="5"/>
  <c r="AT404" i="5" s="1"/>
  <c r="AS403" i="5"/>
  <c r="AS404" i="5" s="1"/>
  <c r="AR403" i="5"/>
  <c r="AR404" i="5" s="1"/>
  <c r="AS391" i="5"/>
  <c r="AS384" i="5"/>
  <c r="AS385" i="5"/>
  <c r="AS386" i="5"/>
  <c r="AS387" i="5"/>
  <c r="AS388" i="5"/>
  <c r="AS389" i="5"/>
  <c r="AS390" i="5"/>
  <c r="AM384" i="5"/>
  <c r="AL384" i="5"/>
  <c r="AK384" i="5"/>
  <c r="AG366" i="5"/>
  <c r="B375" i="5" s="1"/>
  <c r="AI369" i="5"/>
  <c r="AJ369" i="5" s="1"/>
  <c r="AI368" i="5"/>
  <c r="AJ368" i="5" s="1"/>
  <c r="AI367" i="5"/>
  <c r="AJ367" i="5" s="1"/>
  <c r="AG401" i="5"/>
  <c r="AG382" i="5"/>
  <c r="AN384" i="5" s="1"/>
  <c r="B393" i="5" s="1"/>
  <c r="AM403" i="5"/>
  <c r="AL403" i="5"/>
  <c r="AK403" i="5"/>
  <c r="AG364" i="5"/>
  <c r="B377" i="5" s="1"/>
  <c r="AM349" i="5"/>
  <c r="AL349" i="5"/>
  <c r="AK349" i="5"/>
  <c r="AK337" i="5"/>
  <c r="AL337" i="5"/>
  <c r="AM337" i="5"/>
  <c r="AK338" i="5"/>
  <c r="AL338" i="5"/>
  <c r="AM338" i="5"/>
  <c r="AK339" i="5"/>
  <c r="AL339" i="5"/>
  <c r="AM339" i="5"/>
  <c r="AK340" i="5"/>
  <c r="AL340" i="5"/>
  <c r="AM340" i="5"/>
  <c r="AK341" i="5"/>
  <c r="AL341" i="5"/>
  <c r="AM341" i="5"/>
  <c r="AK342" i="5"/>
  <c r="AL342" i="5"/>
  <c r="AM342" i="5"/>
  <c r="AK343" i="5"/>
  <c r="AL343" i="5"/>
  <c r="AM343" i="5"/>
  <c r="AK344" i="5"/>
  <c r="AL344" i="5"/>
  <c r="AM344" i="5"/>
  <c r="AK345" i="5"/>
  <c r="AL345" i="5"/>
  <c r="AM345" i="5"/>
  <c r="AK346" i="5"/>
  <c r="AL346" i="5"/>
  <c r="AM346" i="5"/>
  <c r="AK347" i="5"/>
  <c r="AL347" i="5"/>
  <c r="AM347" i="5"/>
  <c r="AK348" i="5"/>
  <c r="AL348" i="5"/>
  <c r="AM348" i="5"/>
  <c r="AM336" i="5"/>
  <c r="AL336" i="5"/>
  <c r="AK336" i="5"/>
  <c r="AG334" i="5"/>
  <c r="B294" i="5"/>
  <c r="AR447" i="5" l="1"/>
  <c r="AN447" i="5"/>
  <c r="AS392" i="5"/>
  <c r="B394" i="5" s="1"/>
  <c r="AH392" i="5"/>
  <c r="AI382" i="5" s="1"/>
  <c r="B395" i="5" s="1"/>
  <c r="AN476" i="5"/>
  <c r="AN474" i="5"/>
  <c r="AN472" i="5"/>
  <c r="AR470" i="5"/>
  <c r="AR476" i="5"/>
  <c r="AR474" i="5"/>
  <c r="AR472" i="5"/>
  <c r="AN470" i="5"/>
  <c r="AN477" i="5"/>
  <c r="AN475" i="5"/>
  <c r="AN473" i="5"/>
  <c r="AN471" i="5"/>
  <c r="AR477" i="5"/>
  <c r="AR475" i="5"/>
  <c r="AR473" i="5"/>
  <c r="AR471" i="5"/>
  <c r="AR454" i="5"/>
  <c r="AN454" i="5"/>
  <c r="AR453" i="5"/>
  <c r="AN453" i="5"/>
  <c r="AR452" i="5"/>
  <c r="AN452" i="5"/>
  <c r="AR451" i="5"/>
  <c r="AN451" i="5"/>
  <c r="AR450" i="5"/>
  <c r="AN450" i="5"/>
  <c r="AR449" i="5"/>
  <c r="AN449" i="5"/>
  <c r="AR448" i="5"/>
  <c r="AN448" i="5"/>
  <c r="AN411" i="5"/>
  <c r="B412" i="5" s="1"/>
  <c r="BA404" i="5"/>
  <c r="B405" i="5" s="1"/>
  <c r="AN403" i="5"/>
  <c r="B404" i="5" s="1"/>
  <c r="B406" i="5"/>
  <c r="AJ370" i="5"/>
  <c r="B376" i="5" s="1"/>
  <c r="AG350" i="5"/>
  <c r="AH350" i="5"/>
  <c r="AI334" i="5"/>
  <c r="B353" i="5" s="1"/>
  <c r="B266" i="5"/>
  <c r="D254" i="5"/>
  <c r="D250" i="5"/>
  <c r="AG250" i="5" s="1"/>
  <c r="D251" i="5"/>
  <c r="D252" i="5"/>
  <c r="D253" i="5"/>
  <c r="AN229" i="5"/>
  <c r="AN228" i="5"/>
  <c r="AY163" i="5"/>
  <c r="AX163" i="5"/>
  <c r="AY162" i="5"/>
  <c r="AX162" i="5"/>
  <c r="AN164" i="5"/>
  <c r="AT163" i="5"/>
  <c r="AS163" i="5"/>
  <c r="AR163" i="5"/>
  <c r="AP163" i="5"/>
  <c r="AO163" i="5"/>
  <c r="AN163" i="5"/>
  <c r="AT162" i="5"/>
  <c r="AS162" i="5"/>
  <c r="AR162" i="5"/>
  <c r="AP162" i="5"/>
  <c r="AO162" i="5"/>
  <c r="AN162" i="5"/>
  <c r="AT161" i="5"/>
  <c r="AS161" i="5"/>
  <c r="AR161" i="5"/>
  <c r="AP161" i="5"/>
  <c r="AO161" i="5"/>
  <c r="AN161" i="5"/>
  <c r="AT168" i="5"/>
  <c r="AS168" i="5"/>
  <c r="AR168" i="5"/>
  <c r="AP168" i="5"/>
  <c r="AO168" i="5"/>
  <c r="AN168" i="5"/>
  <c r="AS164" i="5"/>
  <c r="AT164" i="5"/>
  <c r="AS165" i="5"/>
  <c r="AT165" i="5"/>
  <c r="AS166" i="5"/>
  <c r="AT166" i="5"/>
  <c r="AS167" i="5"/>
  <c r="AT167" i="5"/>
  <c r="AO164" i="5"/>
  <c r="AP164" i="5"/>
  <c r="AO165" i="5"/>
  <c r="AP165" i="5"/>
  <c r="AO166" i="5"/>
  <c r="AP166" i="5"/>
  <c r="AO167" i="5"/>
  <c r="AP167" i="5"/>
  <c r="AR164" i="5"/>
  <c r="AR165" i="5"/>
  <c r="AR166" i="5"/>
  <c r="AR167" i="5"/>
  <c r="AN165" i="5"/>
  <c r="AN166" i="5"/>
  <c r="AN167" i="5"/>
  <c r="AK139" i="5"/>
  <c r="AL139" i="5"/>
  <c r="AM139" i="5"/>
  <c r="AK140" i="5"/>
  <c r="AL140" i="5"/>
  <c r="AM140" i="5"/>
  <c r="AK141" i="5"/>
  <c r="AL141" i="5"/>
  <c r="AM141" i="5"/>
  <c r="AK142" i="5"/>
  <c r="AL142" i="5"/>
  <c r="AM142" i="5"/>
  <c r="AK143" i="5"/>
  <c r="AL143" i="5"/>
  <c r="AM143" i="5"/>
  <c r="AK144" i="5"/>
  <c r="AL144" i="5"/>
  <c r="AM144" i="5"/>
  <c r="AK145" i="5"/>
  <c r="AL145" i="5"/>
  <c r="AM145" i="5"/>
  <c r="AK138" i="5"/>
  <c r="AG35" i="5"/>
  <c r="AH45" i="5" s="1"/>
  <c r="AH251" i="5" l="1"/>
  <c r="AG251" i="5"/>
  <c r="AH252" i="5"/>
  <c r="AG252" i="5"/>
  <c r="AH253" i="5"/>
  <c r="AG253" i="5"/>
  <c r="AH254" i="5"/>
  <c r="AG254" i="5"/>
  <c r="B352" i="5"/>
  <c r="AH250" i="5"/>
  <c r="AR455" i="5"/>
  <c r="AN455" i="5"/>
  <c r="AM4013" i="5"/>
  <c r="AK4013" i="5"/>
  <c r="AM3847" i="5"/>
  <c r="AK3847" i="5"/>
  <c r="AM3828" i="5"/>
  <c r="AK3828" i="5"/>
  <c r="AM3812" i="5"/>
  <c r="AK3812" i="5"/>
  <c r="AM3778" i="5"/>
  <c r="AK3778" i="5"/>
  <c r="AM3756" i="5"/>
  <c r="AK3756" i="5"/>
  <c r="AM3731" i="5"/>
  <c r="AK3731" i="5"/>
  <c r="AM3717" i="5"/>
  <c r="AK3717" i="5"/>
  <c r="AM3706" i="5"/>
  <c r="AK3706" i="5"/>
  <c r="AM3695" i="5"/>
  <c r="AK3695" i="5"/>
  <c r="AM3676" i="5"/>
  <c r="AK3676" i="5"/>
  <c r="AM3646" i="5"/>
  <c r="AK3646" i="5"/>
  <c r="AM3620" i="5"/>
  <c r="AK3620" i="5"/>
  <c r="AK3390" i="5"/>
  <c r="AM3390" i="5"/>
  <c r="AK3391" i="5"/>
  <c r="AM3391" i="5"/>
  <c r="AK3392" i="5"/>
  <c r="AM3392" i="5"/>
  <c r="AK3393" i="5"/>
  <c r="AM3393" i="5"/>
  <c r="AK3394" i="5"/>
  <c r="AM3394" i="5"/>
  <c r="AK3395" i="5"/>
  <c r="AM3395" i="5"/>
  <c r="AK3396" i="5"/>
  <c r="AM3396" i="5"/>
  <c r="AM3020" i="5"/>
  <c r="AQ3020" i="5"/>
  <c r="AR3020" i="5" s="1"/>
  <c r="AU3020" i="5"/>
  <c r="AV3020" i="5" s="1"/>
  <c r="AM3021" i="5"/>
  <c r="AN3021" i="5" s="1"/>
  <c r="AQ3021" i="5"/>
  <c r="AR3021" i="5" s="1"/>
  <c r="AU3021" i="5"/>
  <c r="AM3022" i="5"/>
  <c r="AQ3022" i="5"/>
  <c r="AR3022" i="5" s="1"/>
  <c r="AU3022" i="5"/>
  <c r="AV3022" i="5" s="1"/>
  <c r="AM3023" i="5"/>
  <c r="AQ3023" i="5"/>
  <c r="AR3023" i="5" s="1"/>
  <c r="AU3023" i="5"/>
  <c r="AV3023" i="5" s="1"/>
  <c r="AM3024" i="5"/>
  <c r="AQ3024" i="5"/>
  <c r="AR3024" i="5" s="1"/>
  <c r="AU3024" i="5"/>
  <c r="AV3024" i="5" s="1"/>
  <c r="AU3019" i="5"/>
  <c r="AQ3019" i="5"/>
  <c r="AM3019" i="5"/>
  <c r="AN3019" i="5" s="1"/>
  <c r="AO2987" i="5"/>
  <c r="AQ2987" i="5"/>
  <c r="AS2987" i="5"/>
  <c r="AU2987" i="5"/>
  <c r="AO2988" i="5"/>
  <c r="AQ2988" i="5"/>
  <c r="AS2988" i="5"/>
  <c r="AU2988" i="5"/>
  <c r="AO2989" i="5"/>
  <c r="AQ2989" i="5"/>
  <c r="AS2989" i="5"/>
  <c r="AU2989" i="5"/>
  <c r="AO2990" i="5"/>
  <c r="AQ2990" i="5"/>
  <c r="AS2990" i="5"/>
  <c r="AU2990" i="5"/>
  <c r="AO2991" i="5"/>
  <c r="AQ2991" i="5"/>
  <c r="AS2991" i="5"/>
  <c r="AU2991" i="5"/>
  <c r="AS2986" i="5"/>
  <c r="AK2970" i="5"/>
  <c r="AM2970" i="5"/>
  <c r="AO2970" i="5"/>
  <c r="AQ2970" i="5"/>
  <c r="AS2970" i="5"/>
  <c r="AU2970" i="5"/>
  <c r="AW2970" i="5"/>
  <c r="AY2970" i="5"/>
  <c r="BA2970" i="5"/>
  <c r="BC2970" i="5"/>
  <c r="BE2970" i="5"/>
  <c r="BG2970" i="5"/>
  <c r="BI2970" i="5"/>
  <c r="BK2970" i="5"/>
  <c r="BM2970" i="5"/>
  <c r="BO2970" i="5"/>
  <c r="AK2971" i="5"/>
  <c r="AM2971" i="5"/>
  <c r="AO2971" i="5"/>
  <c r="AQ2971" i="5"/>
  <c r="AS2971" i="5"/>
  <c r="AU2971" i="5"/>
  <c r="AW2971" i="5"/>
  <c r="AY2971" i="5"/>
  <c r="BA2971" i="5"/>
  <c r="BC2971" i="5"/>
  <c r="BE2971" i="5"/>
  <c r="BG2971" i="5"/>
  <c r="BI2971" i="5"/>
  <c r="BK2971" i="5"/>
  <c r="BM2971" i="5"/>
  <c r="BO2971" i="5"/>
  <c r="AK2972" i="5"/>
  <c r="AM2972" i="5"/>
  <c r="AO2972" i="5"/>
  <c r="AQ2972" i="5"/>
  <c r="AS2972" i="5"/>
  <c r="AU2972" i="5"/>
  <c r="AW2972" i="5"/>
  <c r="AY2972" i="5"/>
  <c r="BA2972" i="5"/>
  <c r="BC2972" i="5"/>
  <c r="BE2972" i="5"/>
  <c r="BG2972" i="5"/>
  <c r="BI2972" i="5"/>
  <c r="BK2972" i="5"/>
  <c r="BM2972" i="5"/>
  <c r="BO2972" i="5"/>
  <c r="AK2973" i="5"/>
  <c r="AM2973" i="5"/>
  <c r="AO2973" i="5"/>
  <c r="AQ2973" i="5"/>
  <c r="AS2973" i="5"/>
  <c r="AU2973" i="5"/>
  <c r="AW2973" i="5"/>
  <c r="AY2973" i="5"/>
  <c r="BA2973" i="5"/>
  <c r="BC2973" i="5"/>
  <c r="BE2973" i="5"/>
  <c r="BG2973" i="5"/>
  <c r="BI2973" i="5"/>
  <c r="BK2973" i="5"/>
  <c r="BM2973" i="5"/>
  <c r="BO2973" i="5"/>
  <c r="AK2974" i="5"/>
  <c r="AM2974" i="5"/>
  <c r="AO2974" i="5"/>
  <c r="AQ2974" i="5"/>
  <c r="AS2974" i="5"/>
  <c r="AU2974" i="5"/>
  <c r="AW2974" i="5"/>
  <c r="AY2974" i="5"/>
  <c r="BA2974" i="5"/>
  <c r="BC2974" i="5"/>
  <c r="BE2974" i="5"/>
  <c r="BG2974" i="5"/>
  <c r="BI2974" i="5"/>
  <c r="BK2974" i="5"/>
  <c r="BM2974" i="5"/>
  <c r="BO2974" i="5"/>
  <c r="BO2953" i="5"/>
  <c r="BM2953" i="5"/>
  <c r="BK2953" i="5"/>
  <c r="BI2953" i="5"/>
  <c r="BG2953" i="5"/>
  <c r="BE2953" i="5"/>
  <c r="BC2953" i="5"/>
  <c r="BA2953" i="5"/>
  <c r="AY2953" i="5"/>
  <c r="AW2953" i="5"/>
  <c r="AU2953" i="5"/>
  <c r="AS2953" i="5"/>
  <c r="AQ2953" i="5"/>
  <c r="AO2953" i="5"/>
  <c r="AM2953" i="5"/>
  <c r="AK2953" i="5"/>
  <c r="BO2952" i="5"/>
  <c r="BM2952" i="5"/>
  <c r="BK2952" i="5"/>
  <c r="BI2952" i="5"/>
  <c r="BG2952" i="5"/>
  <c r="BE2952" i="5"/>
  <c r="BC2952" i="5"/>
  <c r="BA2952" i="5"/>
  <c r="AY2952" i="5"/>
  <c r="AW2952" i="5"/>
  <c r="AU2952" i="5"/>
  <c r="AS2952" i="5"/>
  <c r="AQ2952" i="5"/>
  <c r="AO2952" i="5"/>
  <c r="AM2952" i="5"/>
  <c r="AK2952" i="5"/>
  <c r="BO2951" i="5"/>
  <c r="BM2951" i="5"/>
  <c r="BK2951" i="5"/>
  <c r="BI2951" i="5"/>
  <c r="BG2951" i="5"/>
  <c r="BE2951" i="5"/>
  <c r="BC2951" i="5"/>
  <c r="BA2951" i="5"/>
  <c r="AY2951" i="5"/>
  <c r="AW2951" i="5"/>
  <c r="AU2951" i="5"/>
  <c r="AS2951" i="5"/>
  <c r="AQ2951" i="5"/>
  <c r="AO2951" i="5"/>
  <c r="AM2951" i="5"/>
  <c r="AK2951" i="5"/>
  <c r="BO2950" i="5"/>
  <c r="BM2950" i="5"/>
  <c r="BK2950" i="5"/>
  <c r="BI2950" i="5"/>
  <c r="BG2950" i="5"/>
  <c r="BE2950" i="5"/>
  <c r="BC2950" i="5"/>
  <c r="BA2950" i="5"/>
  <c r="AY2950" i="5"/>
  <c r="AW2950" i="5"/>
  <c r="AU2950" i="5"/>
  <c r="AS2950" i="5"/>
  <c r="AQ2950" i="5"/>
  <c r="AO2950" i="5"/>
  <c r="AM2950" i="5"/>
  <c r="AK2950" i="5"/>
  <c r="BO2949" i="5"/>
  <c r="BM2949" i="5"/>
  <c r="BK2949" i="5"/>
  <c r="BI2949" i="5"/>
  <c r="BG2949" i="5"/>
  <c r="BE2949" i="5"/>
  <c r="BC2949" i="5"/>
  <c r="BA2949" i="5"/>
  <c r="AY2949" i="5"/>
  <c r="AW2949" i="5"/>
  <c r="AU2949" i="5"/>
  <c r="AS2949" i="5"/>
  <c r="AQ2949" i="5"/>
  <c r="AO2949" i="5"/>
  <c r="AM2949" i="5"/>
  <c r="AK2949" i="5"/>
  <c r="BO2948" i="5"/>
  <c r="BM2948" i="5"/>
  <c r="BK2948" i="5"/>
  <c r="BI2948" i="5"/>
  <c r="BG2948" i="5"/>
  <c r="BE2948" i="5"/>
  <c r="BC2948" i="5"/>
  <c r="BA2948" i="5"/>
  <c r="AY2948" i="5"/>
  <c r="AW2948" i="5"/>
  <c r="AU2948" i="5"/>
  <c r="AS2948" i="5"/>
  <c r="AQ2948" i="5"/>
  <c r="AO2948" i="5"/>
  <c r="AM2948" i="5"/>
  <c r="AK2948" i="5"/>
  <c r="BO2947" i="5"/>
  <c r="BM2947" i="5"/>
  <c r="BK2947" i="5"/>
  <c r="BI2947" i="5"/>
  <c r="BG2947" i="5"/>
  <c r="BE2947" i="5"/>
  <c r="BC2947" i="5"/>
  <c r="BA2947" i="5"/>
  <c r="AY2947" i="5"/>
  <c r="AW2947" i="5"/>
  <c r="AU2947" i="5"/>
  <c r="AS2947" i="5"/>
  <c r="AQ2947" i="5"/>
  <c r="AO2947" i="5"/>
  <c r="AM2947" i="5"/>
  <c r="AK2947" i="5"/>
  <c r="BO2946" i="5"/>
  <c r="BM2946" i="5"/>
  <c r="BK2946" i="5"/>
  <c r="BI2946" i="5"/>
  <c r="BG2946" i="5"/>
  <c r="BE2946" i="5"/>
  <c r="BC2946" i="5"/>
  <c r="BA2946" i="5"/>
  <c r="AY2946" i="5"/>
  <c r="AW2946" i="5"/>
  <c r="AU2946" i="5"/>
  <c r="AS2946" i="5"/>
  <c r="AQ2946" i="5"/>
  <c r="AO2946" i="5"/>
  <c r="AM2946" i="5"/>
  <c r="AK2946" i="5"/>
  <c r="BO2945" i="5"/>
  <c r="BM2945" i="5"/>
  <c r="BK2945" i="5"/>
  <c r="BI2945" i="5"/>
  <c r="BG2945" i="5"/>
  <c r="BE2945" i="5"/>
  <c r="BC2945" i="5"/>
  <c r="BA2945" i="5"/>
  <c r="AY2945" i="5"/>
  <c r="AW2945" i="5"/>
  <c r="AU2945" i="5"/>
  <c r="AS2945" i="5"/>
  <c r="AQ2945" i="5"/>
  <c r="AO2945" i="5"/>
  <c r="AM2945" i="5"/>
  <c r="AK2945" i="5"/>
  <c r="BO2944" i="5"/>
  <c r="BM2944" i="5"/>
  <c r="BK2944" i="5"/>
  <c r="BI2944" i="5"/>
  <c r="BG2944" i="5"/>
  <c r="BE2944" i="5"/>
  <c r="BC2944" i="5"/>
  <c r="BA2944" i="5"/>
  <c r="AY2944" i="5"/>
  <c r="AW2944" i="5"/>
  <c r="AU2944" i="5"/>
  <c r="AS2944" i="5"/>
  <c r="AQ2944" i="5"/>
  <c r="AO2944" i="5"/>
  <c r="AM2944" i="5"/>
  <c r="AK2944" i="5"/>
  <c r="BO2943" i="5"/>
  <c r="BM2943" i="5"/>
  <c r="BK2943" i="5"/>
  <c r="BI2943" i="5"/>
  <c r="BG2943" i="5"/>
  <c r="BE2943" i="5"/>
  <c r="BC2943" i="5"/>
  <c r="BA2943" i="5"/>
  <c r="AY2943" i="5"/>
  <c r="AW2943" i="5"/>
  <c r="AU2943" i="5"/>
  <c r="AS2943" i="5"/>
  <c r="AQ2943" i="5"/>
  <c r="AO2943" i="5"/>
  <c r="AM2943" i="5"/>
  <c r="AK2943" i="5"/>
  <c r="BO2942" i="5"/>
  <c r="BM2942" i="5"/>
  <c r="BK2942" i="5"/>
  <c r="BI2942" i="5"/>
  <c r="BG2942" i="5"/>
  <c r="BE2942" i="5"/>
  <c r="BC2942" i="5"/>
  <c r="BA2942" i="5"/>
  <c r="AY2942" i="5"/>
  <c r="AW2942" i="5"/>
  <c r="AU2942" i="5"/>
  <c r="AS2942" i="5"/>
  <c r="AQ2942" i="5"/>
  <c r="AO2942" i="5"/>
  <c r="AM2942" i="5"/>
  <c r="AK2942" i="5"/>
  <c r="BO2941" i="5"/>
  <c r="BM2941" i="5"/>
  <c r="BK2941" i="5"/>
  <c r="BI2941" i="5"/>
  <c r="BG2941" i="5"/>
  <c r="BE2941" i="5"/>
  <c r="BC2941" i="5"/>
  <c r="BA2941" i="5"/>
  <c r="AY2941" i="5"/>
  <c r="AW2941" i="5"/>
  <c r="AU2941" i="5"/>
  <c r="AS2941" i="5"/>
  <c r="AQ2941" i="5"/>
  <c r="AO2941" i="5"/>
  <c r="AM2941" i="5"/>
  <c r="AK2941" i="5"/>
  <c r="BO2940" i="5"/>
  <c r="BM2940" i="5"/>
  <c r="BK2940" i="5"/>
  <c r="BI2940" i="5"/>
  <c r="BG2940" i="5"/>
  <c r="BE2940" i="5"/>
  <c r="BC2940" i="5"/>
  <c r="BA2940" i="5"/>
  <c r="AY2940" i="5"/>
  <c r="AW2940" i="5"/>
  <c r="AU2940" i="5"/>
  <c r="AS2940" i="5"/>
  <c r="AQ2940" i="5"/>
  <c r="AO2940" i="5"/>
  <c r="AM2940" i="5"/>
  <c r="AK2940" i="5"/>
  <c r="BO2939" i="5"/>
  <c r="BM2939" i="5"/>
  <c r="BK2939" i="5"/>
  <c r="BI2939" i="5"/>
  <c r="BG2939" i="5"/>
  <c r="BE2939" i="5"/>
  <c r="BC2939" i="5"/>
  <c r="BA2939" i="5"/>
  <c r="AY2939" i="5"/>
  <c r="AW2939" i="5"/>
  <c r="AU2939" i="5"/>
  <c r="AS2939" i="5"/>
  <c r="AQ2939" i="5"/>
  <c r="AO2939" i="5"/>
  <c r="AM2939" i="5"/>
  <c r="AK2939" i="5"/>
  <c r="BO2938" i="5"/>
  <c r="BM2938" i="5"/>
  <c r="BK2938" i="5"/>
  <c r="BI2938" i="5"/>
  <c r="BG2938" i="5"/>
  <c r="BE2938" i="5"/>
  <c r="BC2938" i="5"/>
  <c r="BA2938" i="5"/>
  <c r="AY2938" i="5"/>
  <c r="AW2938" i="5"/>
  <c r="AU2938" i="5"/>
  <c r="AS2938" i="5"/>
  <c r="AQ2938" i="5"/>
  <c r="AO2938" i="5"/>
  <c r="AM2938" i="5"/>
  <c r="AK2938" i="5"/>
  <c r="BO2937" i="5"/>
  <c r="BM2937" i="5"/>
  <c r="BK2937" i="5"/>
  <c r="BI2937" i="5"/>
  <c r="BG2937" i="5"/>
  <c r="BE2937" i="5"/>
  <c r="BC2937" i="5"/>
  <c r="BA2937" i="5"/>
  <c r="AY2937" i="5"/>
  <c r="AW2937" i="5"/>
  <c r="AU2937" i="5"/>
  <c r="AS2937" i="5"/>
  <c r="AQ2937" i="5"/>
  <c r="AO2937" i="5"/>
  <c r="AM2937" i="5"/>
  <c r="AK2937" i="5"/>
  <c r="BO2936" i="5"/>
  <c r="BM2936" i="5"/>
  <c r="BK2936" i="5"/>
  <c r="BI2936" i="5"/>
  <c r="BG2936" i="5"/>
  <c r="BE2936" i="5"/>
  <c r="BC2936" i="5"/>
  <c r="BA2936" i="5"/>
  <c r="AY2936" i="5"/>
  <c r="AW2936" i="5"/>
  <c r="AU2936" i="5"/>
  <c r="AS2936" i="5"/>
  <c r="AQ2936" i="5"/>
  <c r="AO2936" i="5"/>
  <c r="AM2936" i="5"/>
  <c r="AK2936" i="5"/>
  <c r="BO2935" i="5"/>
  <c r="BM2935" i="5"/>
  <c r="BK2935" i="5"/>
  <c r="BI2935" i="5"/>
  <c r="BG2935" i="5"/>
  <c r="BE2935" i="5"/>
  <c r="BC2935" i="5"/>
  <c r="BA2935" i="5"/>
  <c r="AY2935" i="5"/>
  <c r="AW2935" i="5"/>
  <c r="AU2935" i="5"/>
  <c r="AS2935" i="5"/>
  <c r="AQ2935" i="5"/>
  <c r="AO2935" i="5"/>
  <c r="AM2935" i="5"/>
  <c r="AK2935" i="5"/>
  <c r="BO2934" i="5"/>
  <c r="BM2934" i="5"/>
  <c r="BK2934" i="5"/>
  <c r="BI2934" i="5"/>
  <c r="BG2934" i="5"/>
  <c r="BE2934" i="5"/>
  <c r="BC2934" i="5"/>
  <c r="BA2934" i="5"/>
  <c r="AY2934" i="5"/>
  <c r="AW2934" i="5"/>
  <c r="AU2934" i="5"/>
  <c r="AS2934" i="5"/>
  <c r="AQ2934" i="5"/>
  <c r="AO2934" i="5"/>
  <c r="AM2934" i="5"/>
  <c r="AK2934" i="5"/>
  <c r="BO2933" i="5"/>
  <c r="BM2933" i="5"/>
  <c r="BK2933" i="5"/>
  <c r="BI2933" i="5"/>
  <c r="BG2933" i="5"/>
  <c r="BE2933" i="5"/>
  <c r="BC2933" i="5"/>
  <c r="BA2933" i="5"/>
  <c r="AY2933" i="5"/>
  <c r="AW2933" i="5"/>
  <c r="AU2933" i="5"/>
  <c r="AS2933" i="5"/>
  <c r="AQ2933" i="5"/>
  <c r="AO2933" i="5"/>
  <c r="AM2933" i="5"/>
  <c r="AK2933" i="5"/>
  <c r="BO2932" i="5"/>
  <c r="BM2932" i="5"/>
  <c r="BK2932" i="5"/>
  <c r="BI2932" i="5"/>
  <c r="BG2932" i="5"/>
  <c r="BE2932" i="5"/>
  <c r="BC2932" i="5"/>
  <c r="BA2932" i="5"/>
  <c r="AY2932" i="5"/>
  <c r="AW2932" i="5"/>
  <c r="AU2932" i="5"/>
  <c r="AS2932" i="5"/>
  <c r="AQ2932" i="5"/>
  <c r="AO2932" i="5"/>
  <c r="AM2932" i="5"/>
  <c r="AK2932" i="5"/>
  <c r="BO2931" i="5"/>
  <c r="BM2931" i="5"/>
  <c r="BK2931" i="5"/>
  <c r="BI2931" i="5"/>
  <c r="BG2931" i="5"/>
  <c r="BE2931" i="5"/>
  <c r="BC2931" i="5"/>
  <c r="BA2931" i="5"/>
  <c r="AY2931" i="5"/>
  <c r="AW2931" i="5"/>
  <c r="AU2931" i="5"/>
  <c r="AS2931" i="5"/>
  <c r="AQ2931" i="5"/>
  <c r="AO2931" i="5"/>
  <c r="AM2931" i="5"/>
  <c r="AK2931" i="5"/>
  <c r="BO2930" i="5"/>
  <c r="BM2930" i="5"/>
  <c r="BK2930" i="5"/>
  <c r="BI2930" i="5"/>
  <c r="BG2930" i="5"/>
  <c r="BE2930" i="5"/>
  <c r="BC2930" i="5"/>
  <c r="BA2930" i="5"/>
  <c r="AY2930" i="5"/>
  <c r="AW2930" i="5"/>
  <c r="AU2930" i="5"/>
  <c r="AS2930" i="5"/>
  <c r="AQ2930" i="5"/>
  <c r="AO2930" i="5"/>
  <c r="AM2930" i="5"/>
  <c r="AK2930" i="5"/>
  <c r="BO2929" i="5"/>
  <c r="BM2929" i="5"/>
  <c r="BK2929" i="5"/>
  <c r="BI2929" i="5"/>
  <c r="BG2929" i="5"/>
  <c r="BE2929" i="5"/>
  <c r="BC2929" i="5"/>
  <c r="BA2929" i="5"/>
  <c r="AY2929" i="5"/>
  <c r="AW2929" i="5"/>
  <c r="AU2929" i="5"/>
  <c r="AS2929" i="5"/>
  <c r="AQ2929" i="5"/>
  <c r="AO2929" i="5"/>
  <c r="AM2929" i="5"/>
  <c r="AK2929" i="5"/>
  <c r="BO2928" i="5"/>
  <c r="BM2928" i="5"/>
  <c r="BK2928" i="5"/>
  <c r="BI2928" i="5"/>
  <c r="BG2928" i="5"/>
  <c r="BE2928" i="5"/>
  <c r="BC2928" i="5"/>
  <c r="BA2928" i="5"/>
  <c r="AY2928" i="5"/>
  <c r="AW2928" i="5"/>
  <c r="AU2928" i="5"/>
  <c r="AS2928" i="5"/>
  <c r="AQ2928" i="5"/>
  <c r="AO2928" i="5"/>
  <c r="AM2928" i="5"/>
  <c r="AK2928" i="5"/>
  <c r="BO2927" i="5"/>
  <c r="BM2927" i="5"/>
  <c r="BK2927" i="5"/>
  <c r="BI2927" i="5"/>
  <c r="BG2927" i="5"/>
  <c r="BE2927" i="5"/>
  <c r="BC2927" i="5"/>
  <c r="BA2927" i="5"/>
  <c r="AY2927" i="5"/>
  <c r="AW2927" i="5"/>
  <c r="AU2927" i="5"/>
  <c r="AS2927" i="5"/>
  <c r="AQ2927" i="5"/>
  <c r="AO2927" i="5"/>
  <c r="AM2927" i="5"/>
  <c r="AK2927" i="5"/>
  <c r="BO2926" i="5"/>
  <c r="BM2926" i="5"/>
  <c r="BK2926" i="5"/>
  <c r="BI2926" i="5"/>
  <c r="BG2926" i="5"/>
  <c r="BE2926" i="5"/>
  <c r="BC2926" i="5"/>
  <c r="BA2926" i="5"/>
  <c r="AY2926" i="5"/>
  <c r="AW2926" i="5"/>
  <c r="AU2926" i="5"/>
  <c r="AS2926" i="5"/>
  <c r="AQ2926" i="5"/>
  <c r="AO2926" i="5"/>
  <c r="AM2926" i="5"/>
  <c r="AK2926" i="5"/>
  <c r="BO2925" i="5"/>
  <c r="BM2925" i="5"/>
  <c r="BK2925" i="5"/>
  <c r="BI2925" i="5"/>
  <c r="BG2925" i="5"/>
  <c r="BE2925" i="5"/>
  <c r="BC2925" i="5"/>
  <c r="BA2925" i="5"/>
  <c r="AY2925" i="5"/>
  <c r="AW2925" i="5"/>
  <c r="AU2925" i="5"/>
  <c r="AS2925" i="5"/>
  <c r="AQ2925" i="5"/>
  <c r="AO2925" i="5"/>
  <c r="AM2925" i="5"/>
  <c r="AK2925" i="5"/>
  <c r="BO2924" i="5"/>
  <c r="BM2924" i="5"/>
  <c r="BK2924" i="5"/>
  <c r="BI2924" i="5"/>
  <c r="BG2924" i="5"/>
  <c r="BE2924" i="5"/>
  <c r="BC2924" i="5"/>
  <c r="BA2924" i="5"/>
  <c r="AY2924" i="5"/>
  <c r="AW2924" i="5"/>
  <c r="AU2924" i="5"/>
  <c r="AS2924" i="5"/>
  <c r="AQ2924" i="5"/>
  <c r="AO2924" i="5"/>
  <c r="AM2924" i="5"/>
  <c r="AK2924" i="5"/>
  <c r="BO2923" i="5"/>
  <c r="BM2923" i="5"/>
  <c r="BK2923" i="5"/>
  <c r="BI2923" i="5"/>
  <c r="BG2923" i="5"/>
  <c r="BE2923" i="5"/>
  <c r="BC2923" i="5"/>
  <c r="BA2923" i="5"/>
  <c r="AY2923" i="5"/>
  <c r="AW2923" i="5"/>
  <c r="AU2923" i="5"/>
  <c r="AS2923" i="5"/>
  <c r="AQ2923" i="5"/>
  <c r="AO2923" i="5"/>
  <c r="AM2923" i="5"/>
  <c r="AK2923" i="5"/>
  <c r="BO2922" i="5"/>
  <c r="BM2922" i="5"/>
  <c r="BK2922" i="5"/>
  <c r="BI2922" i="5"/>
  <c r="BG2922" i="5"/>
  <c r="BE2922" i="5"/>
  <c r="BC2922" i="5"/>
  <c r="BA2922" i="5"/>
  <c r="AY2922" i="5"/>
  <c r="AW2922" i="5"/>
  <c r="AU2922" i="5"/>
  <c r="AS2922" i="5"/>
  <c r="AQ2922" i="5"/>
  <c r="AO2922" i="5"/>
  <c r="AM2922" i="5"/>
  <c r="AK2922" i="5"/>
  <c r="BO2921" i="5"/>
  <c r="BM2921" i="5"/>
  <c r="BK2921" i="5"/>
  <c r="BI2921" i="5"/>
  <c r="BG2921" i="5"/>
  <c r="BE2921" i="5"/>
  <c r="BC2921" i="5"/>
  <c r="BA2921" i="5"/>
  <c r="AY2921" i="5"/>
  <c r="AW2921" i="5"/>
  <c r="AU2921" i="5"/>
  <c r="AS2921" i="5"/>
  <c r="AQ2921" i="5"/>
  <c r="AO2921" i="5"/>
  <c r="AM2921" i="5"/>
  <c r="AK2921" i="5"/>
  <c r="BO2920" i="5"/>
  <c r="BM2920" i="5"/>
  <c r="BK2920" i="5"/>
  <c r="BI2920" i="5"/>
  <c r="BG2920" i="5"/>
  <c r="BE2920" i="5"/>
  <c r="BC2920" i="5"/>
  <c r="BA2920" i="5"/>
  <c r="AY2920" i="5"/>
  <c r="AW2920" i="5"/>
  <c r="AU2920" i="5"/>
  <c r="AS2920" i="5"/>
  <c r="AQ2920" i="5"/>
  <c r="AO2920" i="5"/>
  <c r="AM2920" i="5"/>
  <c r="AK2920" i="5"/>
  <c r="BO2919" i="5"/>
  <c r="BM2919" i="5"/>
  <c r="BK2919" i="5"/>
  <c r="BI2919" i="5"/>
  <c r="BG2919" i="5"/>
  <c r="BE2919" i="5"/>
  <c r="BC2919" i="5"/>
  <c r="BA2919" i="5"/>
  <c r="AY2919" i="5"/>
  <c r="AW2919" i="5"/>
  <c r="AU2919" i="5"/>
  <c r="AS2919" i="5"/>
  <c r="AQ2919" i="5"/>
  <c r="AO2919" i="5"/>
  <c r="AM2919" i="5"/>
  <c r="AK2919" i="5"/>
  <c r="BO2918" i="5"/>
  <c r="BM2918" i="5"/>
  <c r="BK2918" i="5"/>
  <c r="BI2918" i="5"/>
  <c r="BG2918" i="5"/>
  <c r="BE2918" i="5"/>
  <c r="BC2918" i="5"/>
  <c r="BA2918" i="5"/>
  <c r="AY2918" i="5"/>
  <c r="AW2918" i="5"/>
  <c r="AU2918" i="5"/>
  <c r="AS2918" i="5"/>
  <c r="AQ2918" i="5"/>
  <c r="AO2918" i="5"/>
  <c r="AM2918" i="5"/>
  <c r="AK2918" i="5"/>
  <c r="BO2917" i="5"/>
  <c r="BM2917" i="5"/>
  <c r="BK2917" i="5"/>
  <c r="BI2917" i="5"/>
  <c r="BG2917" i="5"/>
  <c r="BE2917" i="5"/>
  <c r="BC2917" i="5"/>
  <c r="BA2917" i="5"/>
  <c r="AY2917" i="5"/>
  <c r="AW2917" i="5"/>
  <c r="AU2917" i="5"/>
  <c r="AS2917" i="5"/>
  <c r="AQ2917" i="5"/>
  <c r="AO2917" i="5"/>
  <c r="AM2917" i="5"/>
  <c r="AK2917" i="5"/>
  <c r="BO2916" i="5"/>
  <c r="BM2916" i="5"/>
  <c r="BK2916" i="5"/>
  <c r="BI2916" i="5"/>
  <c r="BG2916" i="5"/>
  <c r="BE2916" i="5"/>
  <c r="BC2916" i="5"/>
  <c r="BA2916" i="5"/>
  <c r="AY2916" i="5"/>
  <c r="AW2916" i="5"/>
  <c r="AU2916" i="5"/>
  <c r="AS2916" i="5"/>
  <c r="AQ2916" i="5"/>
  <c r="AO2916" i="5"/>
  <c r="AM2916" i="5"/>
  <c r="AK2916" i="5"/>
  <c r="BO2915" i="5"/>
  <c r="BM2915" i="5"/>
  <c r="BK2915" i="5"/>
  <c r="BI2915" i="5"/>
  <c r="BG2915" i="5"/>
  <c r="BE2915" i="5"/>
  <c r="BC2915" i="5"/>
  <c r="BA2915" i="5"/>
  <c r="AY2915" i="5"/>
  <c r="AW2915" i="5"/>
  <c r="AU2915" i="5"/>
  <c r="AS2915" i="5"/>
  <c r="AQ2915" i="5"/>
  <c r="AO2915" i="5"/>
  <c r="AM2915" i="5"/>
  <c r="AK2915" i="5"/>
  <c r="BO2914" i="5"/>
  <c r="BM2914" i="5"/>
  <c r="BK2914" i="5"/>
  <c r="BI2914" i="5"/>
  <c r="BG2914" i="5"/>
  <c r="BE2914" i="5"/>
  <c r="BC2914" i="5"/>
  <c r="BA2914" i="5"/>
  <c r="AY2914" i="5"/>
  <c r="AW2914" i="5"/>
  <c r="AU2914" i="5"/>
  <c r="AS2914" i="5"/>
  <c r="AQ2914" i="5"/>
  <c r="AO2914" i="5"/>
  <c r="AM2914" i="5"/>
  <c r="AK2914" i="5"/>
  <c r="BO2913" i="5"/>
  <c r="BM2913" i="5"/>
  <c r="BK2913" i="5"/>
  <c r="BI2913" i="5"/>
  <c r="BG2913" i="5"/>
  <c r="BE2913" i="5"/>
  <c r="BC2913" i="5"/>
  <c r="BA2913" i="5"/>
  <c r="AY2913" i="5"/>
  <c r="AW2913" i="5"/>
  <c r="AU2913" i="5"/>
  <c r="AS2913" i="5"/>
  <c r="AQ2913" i="5"/>
  <c r="AO2913" i="5"/>
  <c r="AM2913" i="5"/>
  <c r="AK2913" i="5"/>
  <c r="BO2912" i="5"/>
  <c r="BM2912" i="5"/>
  <c r="BK2912" i="5"/>
  <c r="BI2912" i="5"/>
  <c r="BG2912" i="5"/>
  <c r="BE2912" i="5"/>
  <c r="BC2912" i="5"/>
  <c r="BA2912" i="5"/>
  <c r="AY2912" i="5"/>
  <c r="AW2912" i="5"/>
  <c r="AU2912" i="5"/>
  <c r="AS2912" i="5"/>
  <c r="AQ2912" i="5"/>
  <c r="AO2912" i="5"/>
  <c r="AM2912" i="5"/>
  <c r="AK2912" i="5"/>
  <c r="BO2911" i="5"/>
  <c r="BM2911" i="5"/>
  <c r="BK2911" i="5"/>
  <c r="BI2911" i="5"/>
  <c r="BG2911" i="5"/>
  <c r="BE2911" i="5"/>
  <c r="BC2911" i="5"/>
  <c r="BA2911" i="5"/>
  <c r="AY2911" i="5"/>
  <c r="AW2911" i="5"/>
  <c r="AU2911" i="5"/>
  <c r="AS2911" i="5"/>
  <c r="AQ2911" i="5"/>
  <c r="AO2911" i="5"/>
  <c r="AM2911" i="5"/>
  <c r="AK2911" i="5"/>
  <c r="BO2910" i="5"/>
  <c r="BM2910" i="5"/>
  <c r="BK2910" i="5"/>
  <c r="BI2910" i="5"/>
  <c r="BG2910" i="5"/>
  <c r="BE2910" i="5"/>
  <c r="BC2910" i="5"/>
  <c r="BA2910" i="5"/>
  <c r="AY2910" i="5"/>
  <c r="AW2910" i="5"/>
  <c r="AU2910" i="5"/>
  <c r="AS2910" i="5"/>
  <c r="AQ2910" i="5"/>
  <c r="AO2910" i="5"/>
  <c r="AM2910" i="5"/>
  <c r="AK2910" i="5"/>
  <c r="BO2909" i="5"/>
  <c r="BM2909" i="5"/>
  <c r="BK2909" i="5"/>
  <c r="BI2909" i="5"/>
  <c r="BG2909" i="5"/>
  <c r="BE2909" i="5"/>
  <c r="BC2909" i="5"/>
  <c r="BA2909" i="5"/>
  <c r="AY2909" i="5"/>
  <c r="AW2909" i="5"/>
  <c r="AU2909" i="5"/>
  <c r="AS2909" i="5"/>
  <c r="AQ2909" i="5"/>
  <c r="AO2909" i="5"/>
  <c r="AM2909" i="5"/>
  <c r="AK2909" i="5"/>
  <c r="BO2908" i="5"/>
  <c r="BM2908" i="5"/>
  <c r="BK2908" i="5"/>
  <c r="BI2908" i="5"/>
  <c r="BG2908" i="5"/>
  <c r="BE2908" i="5"/>
  <c r="BC2908" i="5"/>
  <c r="BA2908" i="5"/>
  <c r="AY2908" i="5"/>
  <c r="AW2908" i="5"/>
  <c r="AU2908" i="5"/>
  <c r="AS2908" i="5"/>
  <c r="AQ2908" i="5"/>
  <c r="AO2908" i="5"/>
  <c r="AM2908" i="5"/>
  <c r="AK2908" i="5"/>
  <c r="BO2907" i="5"/>
  <c r="BM2907" i="5"/>
  <c r="BK2907" i="5"/>
  <c r="BI2907" i="5"/>
  <c r="BG2907" i="5"/>
  <c r="BE2907" i="5"/>
  <c r="BC2907" i="5"/>
  <c r="BA2907" i="5"/>
  <c r="AY2907" i="5"/>
  <c r="AW2907" i="5"/>
  <c r="AU2907" i="5"/>
  <c r="AS2907" i="5"/>
  <c r="AQ2907" i="5"/>
  <c r="AO2907" i="5"/>
  <c r="AM2907" i="5"/>
  <c r="AK2907" i="5"/>
  <c r="BO2906" i="5"/>
  <c r="BM2906" i="5"/>
  <c r="BK2906" i="5"/>
  <c r="BI2906" i="5"/>
  <c r="BG2906" i="5"/>
  <c r="BE2906" i="5"/>
  <c r="BC2906" i="5"/>
  <c r="BA2906" i="5"/>
  <c r="AY2906" i="5"/>
  <c r="AW2906" i="5"/>
  <c r="AU2906" i="5"/>
  <c r="AS2906" i="5"/>
  <c r="AQ2906" i="5"/>
  <c r="AO2906" i="5"/>
  <c r="AM2906" i="5"/>
  <c r="AK2906" i="5"/>
  <c r="BO2905" i="5"/>
  <c r="BM2905" i="5"/>
  <c r="BK2905" i="5"/>
  <c r="BI2905" i="5"/>
  <c r="BG2905" i="5"/>
  <c r="BE2905" i="5"/>
  <c r="BC2905" i="5"/>
  <c r="BA2905" i="5"/>
  <c r="AY2905" i="5"/>
  <c r="AW2905" i="5"/>
  <c r="AU2905" i="5"/>
  <c r="AS2905" i="5"/>
  <c r="AQ2905" i="5"/>
  <c r="AO2905" i="5"/>
  <c r="AM2905" i="5"/>
  <c r="AK2905" i="5"/>
  <c r="BO2904" i="5"/>
  <c r="BM2904" i="5"/>
  <c r="BK2904" i="5"/>
  <c r="BI2904" i="5"/>
  <c r="BG2904" i="5"/>
  <c r="BE2904" i="5"/>
  <c r="BC2904" i="5"/>
  <c r="BA2904" i="5"/>
  <c r="AY2904" i="5"/>
  <c r="AW2904" i="5"/>
  <c r="AU2904" i="5"/>
  <c r="AS2904" i="5"/>
  <c r="AQ2904" i="5"/>
  <c r="AO2904" i="5"/>
  <c r="AM2904" i="5"/>
  <c r="AK2904" i="5"/>
  <c r="BO2903" i="5"/>
  <c r="BM2903" i="5"/>
  <c r="BK2903" i="5"/>
  <c r="BI2903" i="5"/>
  <c r="BG2903" i="5"/>
  <c r="BE2903" i="5"/>
  <c r="BC2903" i="5"/>
  <c r="BA2903" i="5"/>
  <c r="AY2903" i="5"/>
  <c r="AW2903" i="5"/>
  <c r="AU2903" i="5"/>
  <c r="AS2903" i="5"/>
  <c r="AQ2903" i="5"/>
  <c r="AO2903" i="5"/>
  <c r="AM2903" i="5"/>
  <c r="AK2903" i="5"/>
  <c r="BO2902" i="5"/>
  <c r="BM2902" i="5"/>
  <c r="BK2902" i="5"/>
  <c r="BI2902" i="5"/>
  <c r="BG2902" i="5"/>
  <c r="BE2902" i="5"/>
  <c r="BC2902" i="5"/>
  <c r="BA2902" i="5"/>
  <c r="AY2902" i="5"/>
  <c r="AW2902" i="5"/>
  <c r="AU2902" i="5"/>
  <c r="AS2902" i="5"/>
  <c r="AQ2902" i="5"/>
  <c r="AO2902" i="5"/>
  <c r="AM2902" i="5"/>
  <c r="AK2902" i="5"/>
  <c r="BO2901" i="5"/>
  <c r="BM2901" i="5"/>
  <c r="BK2901" i="5"/>
  <c r="BI2901" i="5"/>
  <c r="BG2901" i="5"/>
  <c r="BE2901" i="5"/>
  <c r="BC2901" i="5"/>
  <c r="BA2901" i="5"/>
  <c r="AY2901" i="5"/>
  <c r="AW2901" i="5"/>
  <c r="AU2901" i="5"/>
  <c r="AS2901" i="5"/>
  <c r="AQ2901" i="5"/>
  <c r="AO2901" i="5"/>
  <c r="AM2901" i="5"/>
  <c r="AK2901" i="5"/>
  <c r="BO2900" i="5"/>
  <c r="BM2900" i="5"/>
  <c r="BK2900" i="5"/>
  <c r="BI2900" i="5"/>
  <c r="BG2900" i="5"/>
  <c r="BE2900" i="5"/>
  <c r="BC2900" i="5"/>
  <c r="BA2900" i="5"/>
  <c r="AY2900" i="5"/>
  <c r="AW2900" i="5"/>
  <c r="AU2900" i="5"/>
  <c r="AS2900" i="5"/>
  <c r="AQ2900" i="5"/>
  <c r="AO2900" i="5"/>
  <c r="AM2900" i="5"/>
  <c r="AK2900" i="5"/>
  <c r="BO2899" i="5"/>
  <c r="BM2899" i="5"/>
  <c r="BK2899" i="5"/>
  <c r="BI2899" i="5"/>
  <c r="BG2899" i="5"/>
  <c r="BE2899" i="5"/>
  <c r="BC2899" i="5"/>
  <c r="BA2899" i="5"/>
  <c r="AY2899" i="5"/>
  <c r="AW2899" i="5"/>
  <c r="AU2899" i="5"/>
  <c r="AS2899" i="5"/>
  <c r="AQ2899" i="5"/>
  <c r="AO2899" i="5"/>
  <c r="AM2899" i="5"/>
  <c r="AK2899" i="5"/>
  <c r="BO2898" i="5"/>
  <c r="BM2898" i="5"/>
  <c r="BK2898" i="5"/>
  <c r="BI2898" i="5"/>
  <c r="BG2898" i="5"/>
  <c r="BE2898" i="5"/>
  <c r="BC2898" i="5"/>
  <c r="BA2898" i="5"/>
  <c r="AY2898" i="5"/>
  <c r="AW2898" i="5"/>
  <c r="AU2898" i="5"/>
  <c r="AS2898" i="5"/>
  <c r="AQ2898" i="5"/>
  <c r="AO2898" i="5"/>
  <c r="AM2898" i="5"/>
  <c r="AK2898" i="5"/>
  <c r="BO2897" i="5"/>
  <c r="BM2897" i="5"/>
  <c r="BK2897" i="5"/>
  <c r="BI2897" i="5"/>
  <c r="BG2897" i="5"/>
  <c r="BE2897" i="5"/>
  <c r="BC2897" i="5"/>
  <c r="BA2897" i="5"/>
  <c r="AY2897" i="5"/>
  <c r="AW2897" i="5"/>
  <c r="AU2897" i="5"/>
  <c r="AS2897" i="5"/>
  <c r="AQ2897" i="5"/>
  <c r="AO2897" i="5"/>
  <c r="AM2897" i="5"/>
  <c r="AK2897" i="5"/>
  <c r="BO2896" i="5"/>
  <c r="BM2896" i="5"/>
  <c r="BK2896" i="5"/>
  <c r="BI2896" i="5"/>
  <c r="BG2896" i="5"/>
  <c r="BE2896" i="5"/>
  <c r="BC2896" i="5"/>
  <c r="BA2896" i="5"/>
  <c r="AY2896" i="5"/>
  <c r="AW2896" i="5"/>
  <c r="AU2896" i="5"/>
  <c r="AS2896" i="5"/>
  <c r="AQ2896" i="5"/>
  <c r="AO2896" i="5"/>
  <c r="AM2896" i="5"/>
  <c r="AK2896" i="5"/>
  <c r="BO2895" i="5"/>
  <c r="BM2895" i="5"/>
  <c r="BK2895" i="5"/>
  <c r="BI2895" i="5"/>
  <c r="BG2895" i="5"/>
  <c r="BE2895" i="5"/>
  <c r="BC2895" i="5"/>
  <c r="BA2895" i="5"/>
  <c r="AY2895" i="5"/>
  <c r="AW2895" i="5"/>
  <c r="AU2895" i="5"/>
  <c r="AS2895" i="5"/>
  <c r="AQ2895" i="5"/>
  <c r="AO2895" i="5"/>
  <c r="AM2895" i="5"/>
  <c r="AK2895" i="5"/>
  <c r="BO2894" i="5"/>
  <c r="BM2894" i="5"/>
  <c r="BK2894" i="5"/>
  <c r="BI2894" i="5"/>
  <c r="BG2894" i="5"/>
  <c r="BE2894" i="5"/>
  <c r="BC2894" i="5"/>
  <c r="BA2894" i="5"/>
  <c r="AY2894" i="5"/>
  <c r="AW2894" i="5"/>
  <c r="AU2894" i="5"/>
  <c r="AS2894" i="5"/>
  <c r="AQ2894" i="5"/>
  <c r="AO2894" i="5"/>
  <c r="AM2894" i="5"/>
  <c r="AK2894" i="5"/>
  <c r="BO2893" i="5"/>
  <c r="BM2893" i="5"/>
  <c r="BK2893" i="5"/>
  <c r="BI2893" i="5"/>
  <c r="BG2893" i="5"/>
  <c r="BE2893" i="5"/>
  <c r="BC2893" i="5"/>
  <c r="BA2893" i="5"/>
  <c r="AY2893" i="5"/>
  <c r="AW2893" i="5"/>
  <c r="AU2893" i="5"/>
  <c r="AS2893" i="5"/>
  <c r="AQ2893" i="5"/>
  <c r="AO2893" i="5"/>
  <c r="AM2893" i="5"/>
  <c r="AK2893" i="5"/>
  <c r="BO2892" i="5"/>
  <c r="BM2892" i="5"/>
  <c r="BK2892" i="5"/>
  <c r="BI2892" i="5"/>
  <c r="BG2892" i="5"/>
  <c r="BE2892" i="5"/>
  <c r="BC2892" i="5"/>
  <c r="BA2892" i="5"/>
  <c r="AY2892" i="5"/>
  <c r="AW2892" i="5"/>
  <c r="AU2892" i="5"/>
  <c r="AS2892" i="5"/>
  <c r="AQ2892" i="5"/>
  <c r="AO2892" i="5"/>
  <c r="AM2892" i="5"/>
  <c r="AK2892" i="5"/>
  <c r="BO2891" i="5"/>
  <c r="BM2891" i="5"/>
  <c r="BK2891" i="5"/>
  <c r="BI2891" i="5"/>
  <c r="BG2891" i="5"/>
  <c r="BE2891" i="5"/>
  <c r="BC2891" i="5"/>
  <c r="BA2891" i="5"/>
  <c r="AY2891" i="5"/>
  <c r="AW2891" i="5"/>
  <c r="AU2891" i="5"/>
  <c r="AS2891" i="5"/>
  <c r="AQ2891" i="5"/>
  <c r="AO2891" i="5"/>
  <c r="AM2891" i="5"/>
  <c r="AK2891" i="5"/>
  <c r="BO2890" i="5"/>
  <c r="BM2890" i="5"/>
  <c r="BK2890" i="5"/>
  <c r="BI2890" i="5"/>
  <c r="BG2890" i="5"/>
  <c r="BE2890" i="5"/>
  <c r="BC2890" i="5"/>
  <c r="BA2890" i="5"/>
  <c r="AY2890" i="5"/>
  <c r="AW2890" i="5"/>
  <c r="AU2890" i="5"/>
  <c r="AS2890" i="5"/>
  <c r="AQ2890" i="5"/>
  <c r="AO2890" i="5"/>
  <c r="AM2890" i="5"/>
  <c r="AK2890" i="5"/>
  <c r="BO2889" i="5"/>
  <c r="BM2889" i="5"/>
  <c r="BK2889" i="5"/>
  <c r="BI2889" i="5"/>
  <c r="BG2889" i="5"/>
  <c r="BE2889" i="5"/>
  <c r="BC2889" i="5"/>
  <c r="BA2889" i="5"/>
  <c r="AY2889" i="5"/>
  <c r="AW2889" i="5"/>
  <c r="AU2889" i="5"/>
  <c r="AS2889" i="5"/>
  <c r="AQ2889" i="5"/>
  <c r="AO2889" i="5"/>
  <c r="AM2889" i="5"/>
  <c r="AK2889" i="5"/>
  <c r="BO2888" i="5"/>
  <c r="BM2888" i="5"/>
  <c r="BK2888" i="5"/>
  <c r="BI2888" i="5"/>
  <c r="BG2888" i="5"/>
  <c r="BE2888" i="5"/>
  <c r="BC2888" i="5"/>
  <c r="BA2888" i="5"/>
  <c r="AY2888" i="5"/>
  <c r="AW2888" i="5"/>
  <c r="AU2888" i="5"/>
  <c r="AS2888" i="5"/>
  <c r="AQ2888" i="5"/>
  <c r="AO2888" i="5"/>
  <c r="AM2888" i="5"/>
  <c r="AK2888" i="5"/>
  <c r="BO2887" i="5"/>
  <c r="BM2887" i="5"/>
  <c r="BK2887" i="5"/>
  <c r="BI2887" i="5"/>
  <c r="BG2887" i="5"/>
  <c r="BE2887" i="5"/>
  <c r="BC2887" i="5"/>
  <c r="BA2887" i="5"/>
  <c r="AY2887" i="5"/>
  <c r="AW2887" i="5"/>
  <c r="AU2887" i="5"/>
  <c r="AS2887" i="5"/>
  <c r="AQ2887" i="5"/>
  <c r="AO2887" i="5"/>
  <c r="AM2887" i="5"/>
  <c r="AK2887" i="5"/>
  <c r="BO2886" i="5"/>
  <c r="BM2886" i="5"/>
  <c r="BK2886" i="5"/>
  <c r="BI2886" i="5"/>
  <c r="BG2886" i="5"/>
  <c r="BE2886" i="5"/>
  <c r="BC2886" i="5"/>
  <c r="BA2886" i="5"/>
  <c r="AY2886" i="5"/>
  <c r="AW2886" i="5"/>
  <c r="AU2886" i="5"/>
  <c r="AS2886" i="5"/>
  <c r="AQ2886" i="5"/>
  <c r="AO2886" i="5"/>
  <c r="AM2886" i="5"/>
  <c r="AK2886" i="5"/>
  <c r="BO2885" i="5"/>
  <c r="BM2885" i="5"/>
  <c r="BK2885" i="5"/>
  <c r="BI2885" i="5"/>
  <c r="BG2885" i="5"/>
  <c r="BE2885" i="5"/>
  <c r="BC2885" i="5"/>
  <c r="BA2885" i="5"/>
  <c r="AY2885" i="5"/>
  <c r="AW2885" i="5"/>
  <c r="AU2885" i="5"/>
  <c r="AS2885" i="5"/>
  <c r="AQ2885" i="5"/>
  <c r="AO2885" i="5"/>
  <c r="AM2885" i="5"/>
  <c r="AK2885" i="5"/>
  <c r="BO2884" i="5"/>
  <c r="BM2884" i="5"/>
  <c r="BK2884" i="5"/>
  <c r="BI2884" i="5"/>
  <c r="BG2884" i="5"/>
  <c r="BE2884" i="5"/>
  <c r="BC2884" i="5"/>
  <c r="BA2884" i="5"/>
  <c r="AY2884" i="5"/>
  <c r="AW2884" i="5"/>
  <c r="AU2884" i="5"/>
  <c r="AS2884" i="5"/>
  <c r="AQ2884" i="5"/>
  <c r="AO2884" i="5"/>
  <c r="AM2884" i="5"/>
  <c r="AK2884" i="5"/>
  <c r="BO2883" i="5"/>
  <c r="BM2883" i="5"/>
  <c r="BK2883" i="5"/>
  <c r="BI2883" i="5"/>
  <c r="BG2883" i="5"/>
  <c r="BE2883" i="5"/>
  <c r="BC2883" i="5"/>
  <c r="BA2883" i="5"/>
  <c r="AY2883" i="5"/>
  <c r="AW2883" i="5"/>
  <c r="AU2883" i="5"/>
  <c r="AS2883" i="5"/>
  <c r="AQ2883" i="5"/>
  <c r="AO2883" i="5"/>
  <c r="AM2883" i="5"/>
  <c r="AK2883" i="5"/>
  <c r="BO2882" i="5"/>
  <c r="BM2882" i="5"/>
  <c r="BK2882" i="5"/>
  <c r="BI2882" i="5"/>
  <c r="BG2882" i="5"/>
  <c r="BE2882" i="5"/>
  <c r="BC2882" i="5"/>
  <c r="BA2882" i="5"/>
  <c r="AY2882" i="5"/>
  <c r="AW2882" i="5"/>
  <c r="AU2882" i="5"/>
  <c r="AS2882" i="5"/>
  <c r="AQ2882" i="5"/>
  <c r="AO2882" i="5"/>
  <c r="AM2882" i="5"/>
  <c r="AK2882" i="5"/>
  <c r="BO2881" i="5"/>
  <c r="BM2881" i="5"/>
  <c r="BK2881" i="5"/>
  <c r="BI2881" i="5"/>
  <c r="BG2881" i="5"/>
  <c r="BE2881" i="5"/>
  <c r="BC2881" i="5"/>
  <c r="BA2881" i="5"/>
  <c r="AY2881" i="5"/>
  <c r="AW2881" i="5"/>
  <c r="AU2881" i="5"/>
  <c r="AS2881" i="5"/>
  <c r="AQ2881" i="5"/>
  <c r="AO2881" i="5"/>
  <c r="AM2881" i="5"/>
  <c r="AK2881" i="5"/>
  <c r="BO2880" i="5"/>
  <c r="BM2880" i="5"/>
  <c r="BK2880" i="5"/>
  <c r="BI2880" i="5"/>
  <c r="BG2880" i="5"/>
  <c r="BE2880" i="5"/>
  <c r="BC2880" i="5"/>
  <c r="BA2880" i="5"/>
  <c r="AY2880" i="5"/>
  <c r="AW2880" i="5"/>
  <c r="AU2880" i="5"/>
  <c r="AS2880" i="5"/>
  <c r="AQ2880" i="5"/>
  <c r="AO2880" i="5"/>
  <c r="AM2880" i="5"/>
  <c r="AK2880" i="5"/>
  <c r="BO2879" i="5"/>
  <c r="BM2879" i="5"/>
  <c r="BK2879" i="5"/>
  <c r="BI2879" i="5"/>
  <c r="BG2879" i="5"/>
  <c r="BE2879" i="5"/>
  <c r="BC2879" i="5"/>
  <c r="BA2879" i="5"/>
  <c r="AY2879" i="5"/>
  <c r="AW2879" i="5"/>
  <c r="AU2879" i="5"/>
  <c r="AS2879" i="5"/>
  <c r="AQ2879" i="5"/>
  <c r="AO2879" i="5"/>
  <c r="AM2879" i="5"/>
  <c r="AK2879" i="5"/>
  <c r="BO2878" i="5"/>
  <c r="BM2878" i="5"/>
  <c r="BK2878" i="5"/>
  <c r="BI2878" i="5"/>
  <c r="BG2878" i="5"/>
  <c r="BE2878" i="5"/>
  <c r="BC2878" i="5"/>
  <c r="BA2878" i="5"/>
  <c r="AY2878" i="5"/>
  <c r="AW2878" i="5"/>
  <c r="AU2878" i="5"/>
  <c r="AS2878" i="5"/>
  <c r="AQ2878" i="5"/>
  <c r="AO2878" i="5"/>
  <c r="AM2878" i="5"/>
  <c r="AK2878" i="5"/>
  <c r="BO2877" i="5"/>
  <c r="BM2877" i="5"/>
  <c r="BK2877" i="5"/>
  <c r="BI2877" i="5"/>
  <c r="BG2877" i="5"/>
  <c r="BE2877" i="5"/>
  <c r="BC2877" i="5"/>
  <c r="BA2877" i="5"/>
  <c r="AY2877" i="5"/>
  <c r="AW2877" i="5"/>
  <c r="AU2877" i="5"/>
  <c r="AS2877" i="5"/>
  <c r="AQ2877" i="5"/>
  <c r="AO2877" i="5"/>
  <c r="AM2877" i="5"/>
  <c r="AK2877" i="5"/>
  <c r="BO2876" i="5"/>
  <c r="BM2876" i="5"/>
  <c r="BK2876" i="5"/>
  <c r="BI2876" i="5"/>
  <c r="BG2876" i="5"/>
  <c r="BE2876" i="5"/>
  <c r="BC2876" i="5"/>
  <c r="BA2876" i="5"/>
  <c r="AY2876" i="5"/>
  <c r="AW2876" i="5"/>
  <c r="AU2876" i="5"/>
  <c r="AS2876" i="5"/>
  <c r="AQ2876" i="5"/>
  <c r="AO2876" i="5"/>
  <c r="AM2876" i="5"/>
  <c r="AK2876" i="5"/>
  <c r="BO2875" i="5"/>
  <c r="BM2875" i="5"/>
  <c r="BK2875" i="5"/>
  <c r="BI2875" i="5"/>
  <c r="BG2875" i="5"/>
  <c r="BE2875" i="5"/>
  <c r="BC2875" i="5"/>
  <c r="BA2875" i="5"/>
  <c r="AY2875" i="5"/>
  <c r="AW2875" i="5"/>
  <c r="AU2875" i="5"/>
  <c r="AS2875" i="5"/>
  <c r="AQ2875" i="5"/>
  <c r="AO2875" i="5"/>
  <c r="AM2875" i="5"/>
  <c r="AK2875" i="5"/>
  <c r="BO2874" i="5"/>
  <c r="BM2874" i="5"/>
  <c r="BK2874" i="5"/>
  <c r="BI2874" i="5"/>
  <c r="BG2874" i="5"/>
  <c r="BE2874" i="5"/>
  <c r="BC2874" i="5"/>
  <c r="BA2874" i="5"/>
  <c r="AY2874" i="5"/>
  <c r="AW2874" i="5"/>
  <c r="AU2874" i="5"/>
  <c r="AS2874" i="5"/>
  <c r="AQ2874" i="5"/>
  <c r="AO2874" i="5"/>
  <c r="AM2874" i="5"/>
  <c r="AK2874" i="5"/>
  <c r="BO2873" i="5"/>
  <c r="BM2873" i="5"/>
  <c r="BK2873" i="5"/>
  <c r="BI2873" i="5"/>
  <c r="BG2873" i="5"/>
  <c r="BE2873" i="5"/>
  <c r="BC2873" i="5"/>
  <c r="BA2873" i="5"/>
  <c r="AY2873" i="5"/>
  <c r="AW2873" i="5"/>
  <c r="AU2873" i="5"/>
  <c r="AS2873" i="5"/>
  <c r="AQ2873" i="5"/>
  <c r="AO2873" i="5"/>
  <c r="AM2873" i="5"/>
  <c r="AK2873" i="5"/>
  <c r="BO2872" i="5"/>
  <c r="BM2872" i="5"/>
  <c r="BK2872" i="5"/>
  <c r="BI2872" i="5"/>
  <c r="BG2872" i="5"/>
  <c r="BE2872" i="5"/>
  <c r="BC2872" i="5"/>
  <c r="BA2872" i="5"/>
  <c r="AY2872" i="5"/>
  <c r="AW2872" i="5"/>
  <c r="AU2872" i="5"/>
  <c r="AS2872" i="5"/>
  <c r="AQ2872" i="5"/>
  <c r="AO2872" i="5"/>
  <c r="AM2872" i="5"/>
  <c r="AK2872" i="5"/>
  <c r="BO2871" i="5"/>
  <c r="BM2871" i="5"/>
  <c r="BK2871" i="5"/>
  <c r="BI2871" i="5"/>
  <c r="BG2871" i="5"/>
  <c r="BE2871" i="5"/>
  <c r="BC2871" i="5"/>
  <c r="BA2871" i="5"/>
  <c r="AY2871" i="5"/>
  <c r="AW2871" i="5"/>
  <c r="AU2871" i="5"/>
  <c r="AS2871" i="5"/>
  <c r="AQ2871" i="5"/>
  <c r="AO2871" i="5"/>
  <c r="AM2871" i="5"/>
  <c r="AK2871" i="5"/>
  <c r="BO2870" i="5"/>
  <c r="BM2870" i="5"/>
  <c r="BK2870" i="5"/>
  <c r="BI2870" i="5"/>
  <c r="BG2870" i="5"/>
  <c r="BE2870" i="5"/>
  <c r="BC2870" i="5"/>
  <c r="BA2870" i="5"/>
  <c r="AY2870" i="5"/>
  <c r="AW2870" i="5"/>
  <c r="AU2870" i="5"/>
  <c r="AS2870" i="5"/>
  <c r="AQ2870" i="5"/>
  <c r="AO2870" i="5"/>
  <c r="AM2870" i="5"/>
  <c r="AK2870" i="5"/>
  <c r="BO2869" i="5"/>
  <c r="BM2869" i="5"/>
  <c r="BK2869" i="5"/>
  <c r="BI2869" i="5"/>
  <c r="BG2869" i="5"/>
  <c r="BE2869" i="5"/>
  <c r="BC2869" i="5"/>
  <c r="BA2869" i="5"/>
  <c r="AY2869" i="5"/>
  <c r="AW2869" i="5"/>
  <c r="AU2869" i="5"/>
  <c r="AS2869" i="5"/>
  <c r="AQ2869" i="5"/>
  <c r="AO2869" i="5"/>
  <c r="AM2869" i="5"/>
  <c r="AK2869" i="5"/>
  <c r="BO2868" i="5"/>
  <c r="BM2868" i="5"/>
  <c r="BK2868" i="5"/>
  <c r="BI2868" i="5"/>
  <c r="BG2868" i="5"/>
  <c r="BE2868" i="5"/>
  <c r="BC2868" i="5"/>
  <c r="BA2868" i="5"/>
  <c r="AY2868" i="5"/>
  <c r="AW2868" i="5"/>
  <c r="AU2868" i="5"/>
  <c r="AS2868" i="5"/>
  <c r="AQ2868" i="5"/>
  <c r="AO2868" i="5"/>
  <c r="AM2868" i="5"/>
  <c r="AK2868" i="5"/>
  <c r="BO2867" i="5"/>
  <c r="BM2867" i="5"/>
  <c r="BK2867" i="5"/>
  <c r="BI2867" i="5"/>
  <c r="BG2867" i="5"/>
  <c r="BE2867" i="5"/>
  <c r="BC2867" i="5"/>
  <c r="BA2867" i="5"/>
  <c r="AY2867" i="5"/>
  <c r="AW2867" i="5"/>
  <c r="AU2867" i="5"/>
  <c r="AS2867" i="5"/>
  <c r="AQ2867" i="5"/>
  <c r="AO2867" i="5"/>
  <c r="AM2867" i="5"/>
  <c r="AK2867" i="5"/>
  <c r="BO2866" i="5"/>
  <c r="BM2866" i="5"/>
  <c r="BK2866" i="5"/>
  <c r="BI2866" i="5"/>
  <c r="BG2866" i="5"/>
  <c r="BE2866" i="5"/>
  <c r="BC2866" i="5"/>
  <c r="BA2866" i="5"/>
  <c r="AY2866" i="5"/>
  <c r="AW2866" i="5"/>
  <c r="AU2866" i="5"/>
  <c r="AS2866" i="5"/>
  <c r="AQ2866" i="5"/>
  <c r="AO2866" i="5"/>
  <c r="AM2866" i="5"/>
  <c r="AK2866" i="5"/>
  <c r="BO2865" i="5"/>
  <c r="BM2865" i="5"/>
  <c r="BK2865" i="5"/>
  <c r="BI2865" i="5"/>
  <c r="BG2865" i="5"/>
  <c r="BE2865" i="5"/>
  <c r="BC2865" i="5"/>
  <c r="BA2865" i="5"/>
  <c r="AY2865" i="5"/>
  <c r="AW2865" i="5"/>
  <c r="AU2865" i="5"/>
  <c r="AS2865" i="5"/>
  <c r="AQ2865" i="5"/>
  <c r="AO2865" i="5"/>
  <c r="AM2865" i="5"/>
  <c r="AK2865" i="5"/>
  <c r="BO2864" i="5"/>
  <c r="BM2864" i="5"/>
  <c r="BK2864" i="5"/>
  <c r="BI2864" i="5"/>
  <c r="BG2864" i="5"/>
  <c r="BE2864" i="5"/>
  <c r="BC2864" i="5"/>
  <c r="BA2864" i="5"/>
  <c r="AY2864" i="5"/>
  <c r="AW2864" i="5"/>
  <c r="AU2864" i="5"/>
  <c r="AS2864" i="5"/>
  <c r="AQ2864" i="5"/>
  <c r="AO2864" i="5"/>
  <c r="AM2864" i="5"/>
  <c r="AK2864" i="5"/>
  <c r="BO2863" i="5"/>
  <c r="BM2863" i="5"/>
  <c r="BK2863" i="5"/>
  <c r="BI2863" i="5"/>
  <c r="BG2863" i="5"/>
  <c r="BE2863" i="5"/>
  <c r="BC2863" i="5"/>
  <c r="BA2863" i="5"/>
  <c r="AY2863" i="5"/>
  <c r="AW2863" i="5"/>
  <c r="AU2863" i="5"/>
  <c r="AS2863" i="5"/>
  <c r="AQ2863" i="5"/>
  <c r="AO2863" i="5"/>
  <c r="AM2863" i="5"/>
  <c r="AK2863" i="5"/>
  <c r="BO2862" i="5"/>
  <c r="BM2862" i="5"/>
  <c r="BK2862" i="5"/>
  <c r="BI2862" i="5"/>
  <c r="BG2862" i="5"/>
  <c r="BE2862" i="5"/>
  <c r="BC2862" i="5"/>
  <c r="BA2862" i="5"/>
  <c r="AY2862" i="5"/>
  <c r="AW2862" i="5"/>
  <c r="AU2862" i="5"/>
  <c r="AS2862" i="5"/>
  <c r="AQ2862" i="5"/>
  <c r="AO2862" i="5"/>
  <c r="AM2862" i="5"/>
  <c r="AK2862" i="5"/>
  <c r="BO2861" i="5"/>
  <c r="BM2861" i="5"/>
  <c r="BK2861" i="5"/>
  <c r="BI2861" i="5"/>
  <c r="BG2861" i="5"/>
  <c r="BE2861" i="5"/>
  <c r="BC2861" i="5"/>
  <c r="BA2861" i="5"/>
  <c r="AY2861" i="5"/>
  <c r="AW2861" i="5"/>
  <c r="AU2861" i="5"/>
  <c r="AS2861" i="5"/>
  <c r="AQ2861" i="5"/>
  <c r="AO2861" i="5"/>
  <c r="AM2861" i="5"/>
  <c r="AK2861" i="5"/>
  <c r="BO2860" i="5"/>
  <c r="BM2860" i="5"/>
  <c r="BK2860" i="5"/>
  <c r="BI2860" i="5"/>
  <c r="BG2860" i="5"/>
  <c r="BE2860" i="5"/>
  <c r="BC2860" i="5"/>
  <c r="BA2860" i="5"/>
  <c r="AY2860" i="5"/>
  <c r="AW2860" i="5"/>
  <c r="AU2860" i="5"/>
  <c r="AS2860" i="5"/>
  <c r="AQ2860" i="5"/>
  <c r="AO2860" i="5"/>
  <c r="AM2860" i="5"/>
  <c r="AK2860" i="5"/>
  <c r="BO2859" i="5"/>
  <c r="BM2859" i="5"/>
  <c r="BK2859" i="5"/>
  <c r="BI2859" i="5"/>
  <c r="BG2859" i="5"/>
  <c r="BE2859" i="5"/>
  <c r="BC2859" i="5"/>
  <c r="BA2859" i="5"/>
  <c r="AY2859" i="5"/>
  <c r="AW2859" i="5"/>
  <c r="AU2859" i="5"/>
  <c r="AS2859" i="5"/>
  <c r="AQ2859" i="5"/>
  <c r="AO2859" i="5"/>
  <c r="AM2859" i="5"/>
  <c r="AK2859" i="5"/>
  <c r="BO2858" i="5"/>
  <c r="BM2858" i="5"/>
  <c r="BK2858" i="5"/>
  <c r="BI2858" i="5"/>
  <c r="BG2858" i="5"/>
  <c r="BE2858" i="5"/>
  <c r="BC2858" i="5"/>
  <c r="BA2858" i="5"/>
  <c r="AY2858" i="5"/>
  <c r="AW2858" i="5"/>
  <c r="AU2858" i="5"/>
  <c r="AS2858" i="5"/>
  <c r="AQ2858" i="5"/>
  <c r="AO2858" i="5"/>
  <c r="AM2858" i="5"/>
  <c r="AK2858" i="5"/>
  <c r="BO2857" i="5"/>
  <c r="BM2857" i="5"/>
  <c r="BK2857" i="5"/>
  <c r="BI2857" i="5"/>
  <c r="BG2857" i="5"/>
  <c r="BE2857" i="5"/>
  <c r="BC2857" i="5"/>
  <c r="BA2857" i="5"/>
  <c r="AY2857" i="5"/>
  <c r="AW2857" i="5"/>
  <c r="AU2857" i="5"/>
  <c r="AS2857" i="5"/>
  <c r="AQ2857" i="5"/>
  <c r="AO2857" i="5"/>
  <c r="AM2857" i="5"/>
  <c r="AK2857" i="5"/>
  <c r="BO2856" i="5"/>
  <c r="BM2856" i="5"/>
  <c r="BK2856" i="5"/>
  <c r="BI2856" i="5"/>
  <c r="BG2856" i="5"/>
  <c r="BE2856" i="5"/>
  <c r="BC2856" i="5"/>
  <c r="BA2856" i="5"/>
  <c r="AY2856" i="5"/>
  <c r="AW2856" i="5"/>
  <c r="AU2856" i="5"/>
  <c r="AS2856" i="5"/>
  <c r="AQ2856" i="5"/>
  <c r="AO2856" i="5"/>
  <c r="AM2856" i="5"/>
  <c r="AK2856" i="5"/>
  <c r="BO2855" i="5"/>
  <c r="BM2855" i="5"/>
  <c r="BK2855" i="5"/>
  <c r="BI2855" i="5"/>
  <c r="BG2855" i="5"/>
  <c r="BE2855" i="5"/>
  <c r="BC2855" i="5"/>
  <c r="BA2855" i="5"/>
  <c r="AY2855" i="5"/>
  <c r="AW2855" i="5"/>
  <c r="AU2855" i="5"/>
  <c r="AS2855" i="5"/>
  <c r="AQ2855" i="5"/>
  <c r="AO2855" i="5"/>
  <c r="AM2855" i="5"/>
  <c r="AK2855" i="5"/>
  <c r="BO2854" i="5"/>
  <c r="BM2854" i="5"/>
  <c r="BK2854" i="5"/>
  <c r="BI2854" i="5"/>
  <c r="BG2854" i="5"/>
  <c r="BE2854" i="5"/>
  <c r="BC2854" i="5"/>
  <c r="BA2854" i="5"/>
  <c r="AY2854" i="5"/>
  <c r="AW2854" i="5"/>
  <c r="AU2854" i="5"/>
  <c r="AS2854" i="5"/>
  <c r="AQ2854" i="5"/>
  <c r="AO2854" i="5"/>
  <c r="AM2854" i="5"/>
  <c r="AK2854" i="5"/>
  <c r="BO2853" i="5"/>
  <c r="BM2853" i="5"/>
  <c r="BK2853" i="5"/>
  <c r="BI2853" i="5"/>
  <c r="BG2853" i="5"/>
  <c r="BE2853" i="5"/>
  <c r="BC2853" i="5"/>
  <c r="BA2853" i="5"/>
  <c r="AY2853" i="5"/>
  <c r="AW2853" i="5"/>
  <c r="AU2853" i="5"/>
  <c r="AS2853" i="5"/>
  <c r="AQ2853" i="5"/>
  <c r="AO2853" i="5"/>
  <c r="AM2853" i="5"/>
  <c r="AK2853" i="5"/>
  <c r="BO2852" i="5"/>
  <c r="BM2852" i="5"/>
  <c r="BK2852" i="5"/>
  <c r="BI2852" i="5"/>
  <c r="BG2852" i="5"/>
  <c r="BE2852" i="5"/>
  <c r="BC2852" i="5"/>
  <c r="BA2852" i="5"/>
  <c r="AY2852" i="5"/>
  <c r="AW2852" i="5"/>
  <c r="AU2852" i="5"/>
  <c r="AS2852" i="5"/>
  <c r="AQ2852" i="5"/>
  <c r="AO2852" i="5"/>
  <c r="AM2852" i="5"/>
  <c r="AK2852" i="5"/>
  <c r="BO2851" i="5"/>
  <c r="BM2851" i="5"/>
  <c r="BK2851" i="5"/>
  <c r="BI2851" i="5"/>
  <c r="BG2851" i="5"/>
  <c r="BE2851" i="5"/>
  <c r="BC2851" i="5"/>
  <c r="BA2851" i="5"/>
  <c r="AY2851" i="5"/>
  <c r="AW2851" i="5"/>
  <c r="AU2851" i="5"/>
  <c r="AS2851" i="5"/>
  <c r="AQ2851" i="5"/>
  <c r="AO2851" i="5"/>
  <c r="AM2851" i="5"/>
  <c r="AK2851" i="5"/>
  <c r="BO2850" i="5"/>
  <c r="BM2850" i="5"/>
  <c r="BK2850" i="5"/>
  <c r="BI2850" i="5"/>
  <c r="BG2850" i="5"/>
  <c r="BE2850" i="5"/>
  <c r="BC2850" i="5"/>
  <c r="BA2850" i="5"/>
  <c r="AY2850" i="5"/>
  <c r="AW2850" i="5"/>
  <c r="AU2850" i="5"/>
  <c r="AS2850" i="5"/>
  <c r="AQ2850" i="5"/>
  <c r="AO2850" i="5"/>
  <c r="AM2850" i="5"/>
  <c r="AK2850" i="5"/>
  <c r="BO2849" i="5"/>
  <c r="BM2849" i="5"/>
  <c r="BK2849" i="5"/>
  <c r="BI2849" i="5"/>
  <c r="BG2849" i="5"/>
  <c r="BE2849" i="5"/>
  <c r="BC2849" i="5"/>
  <c r="BA2849" i="5"/>
  <c r="AY2849" i="5"/>
  <c r="AW2849" i="5"/>
  <c r="AU2849" i="5"/>
  <c r="AS2849" i="5"/>
  <c r="AQ2849" i="5"/>
  <c r="AO2849" i="5"/>
  <c r="AM2849" i="5"/>
  <c r="AK2849" i="5"/>
  <c r="BO2848" i="5"/>
  <c r="BM2848" i="5"/>
  <c r="BK2848" i="5"/>
  <c r="BI2848" i="5"/>
  <c r="BG2848" i="5"/>
  <c r="BE2848" i="5"/>
  <c r="BC2848" i="5"/>
  <c r="BA2848" i="5"/>
  <c r="AY2848" i="5"/>
  <c r="AW2848" i="5"/>
  <c r="AU2848" i="5"/>
  <c r="AS2848" i="5"/>
  <c r="AQ2848" i="5"/>
  <c r="AO2848" i="5"/>
  <c r="AM2848" i="5"/>
  <c r="AK2848" i="5"/>
  <c r="BO2847" i="5"/>
  <c r="BM2847" i="5"/>
  <c r="BK2847" i="5"/>
  <c r="BI2847" i="5"/>
  <c r="BG2847" i="5"/>
  <c r="BE2847" i="5"/>
  <c r="BC2847" i="5"/>
  <c r="BA2847" i="5"/>
  <c r="AY2847" i="5"/>
  <c r="AW2847" i="5"/>
  <c r="AU2847" i="5"/>
  <c r="AS2847" i="5"/>
  <c r="AQ2847" i="5"/>
  <c r="AO2847" i="5"/>
  <c r="AM2847" i="5"/>
  <c r="AK2847" i="5"/>
  <c r="BO2846" i="5"/>
  <c r="BM2846" i="5"/>
  <c r="BK2846" i="5"/>
  <c r="BI2846" i="5"/>
  <c r="BG2846" i="5"/>
  <c r="BE2846" i="5"/>
  <c r="BC2846" i="5"/>
  <c r="BA2846" i="5"/>
  <c r="AY2846" i="5"/>
  <c r="AW2846" i="5"/>
  <c r="AU2846" i="5"/>
  <c r="AS2846" i="5"/>
  <c r="AQ2846" i="5"/>
  <c r="AO2846" i="5"/>
  <c r="AM2846" i="5"/>
  <c r="AK2846" i="5"/>
  <c r="BO2845" i="5"/>
  <c r="BM2845" i="5"/>
  <c r="BK2845" i="5"/>
  <c r="BI2845" i="5"/>
  <c r="BG2845" i="5"/>
  <c r="BE2845" i="5"/>
  <c r="BC2845" i="5"/>
  <c r="BA2845" i="5"/>
  <c r="AY2845" i="5"/>
  <c r="AW2845" i="5"/>
  <c r="AU2845" i="5"/>
  <c r="AS2845" i="5"/>
  <c r="AQ2845" i="5"/>
  <c r="AO2845" i="5"/>
  <c r="AM2845" i="5"/>
  <c r="AK2845" i="5"/>
  <c r="BO2844" i="5"/>
  <c r="BM2844" i="5"/>
  <c r="BK2844" i="5"/>
  <c r="BI2844" i="5"/>
  <c r="BG2844" i="5"/>
  <c r="BE2844" i="5"/>
  <c r="BC2844" i="5"/>
  <c r="BA2844" i="5"/>
  <c r="AY2844" i="5"/>
  <c r="AW2844" i="5"/>
  <c r="AU2844" i="5"/>
  <c r="AS2844" i="5"/>
  <c r="AQ2844" i="5"/>
  <c r="AO2844" i="5"/>
  <c r="AM2844" i="5"/>
  <c r="AK2844" i="5"/>
  <c r="BO2843" i="5"/>
  <c r="BM2843" i="5"/>
  <c r="BK2843" i="5"/>
  <c r="BI2843" i="5"/>
  <c r="BG2843" i="5"/>
  <c r="BE2843" i="5"/>
  <c r="BC2843" i="5"/>
  <c r="BA2843" i="5"/>
  <c r="AY2843" i="5"/>
  <c r="AW2843" i="5"/>
  <c r="AU2843" i="5"/>
  <c r="AS2843" i="5"/>
  <c r="AQ2843" i="5"/>
  <c r="AO2843" i="5"/>
  <c r="AM2843" i="5"/>
  <c r="AK2843" i="5"/>
  <c r="BO2842" i="5"/>
  <c r="BM2842" i="5"/>
  <c r="BK2842" i="5"/>
  <c r="BI2842" i="5"/>
  <c r="BG2842" i="5"/>
  <c r="BE2842" i="5"/>
  <c r="BC2842" i="5"/>
  <c r="BA2842" i="5"/>
  <c r="AY2842" i="5"/>
  <c r="AW2842" i="5"/>
  <c r="AU2842" i="5"/>
  <c r="AS2842" i="5"/>
  <c r="AQ2842" i="5"/>
  <c r="AO2842" i="5"/>
  <c r="AM2842" i="5"/>
  <c r="AK2842" i="5"/>
  <c r="BO2841" i="5"/>
  <c r="BM2841" i="5"/>
  <c r="BK2841" i="5"/>
  <c r="BI2841" i="5"/>
  <c r="BG2841" i="5"/>
  <c r="BE2841" i="5"/>
  <c r="BC2841" i="5"/>
  <c r="BA2841" i="5"/>
  <c r="AY2841" i="5"/>
  <c r="AW2841" i="5"/>
  <c r="AU2841" i="5"/>
  <c r="AS2841" i="5"/>
  <c r="AQ2841" i="5"/>
  <c r="AO2841" i="5"/>
  <c r="AM2841" i="5"/>
  <c r="AK2841" i="5"/>
  <c r="BO2840" i="5"/>
  <c r="BM2840" i="5"/>
  <c r="BK2840" i="5"/>
  <c r="BI2840" i="5"/>
  <c r="BG2840" i="5"/>
  <c r="BE2840" i="5"/>
  <c r="BC2840" i="5"/>
  <c r="BA2840" i="5"/>
  <c r="AY2840" i="5"/>
  <c r="AW2840" i="5"/>
  <c r="AU2840" i="5"/>
  <c r="AS2840" i="5"/>
  <c r="AQ2840" i="5"/>
  <c r="AO2840" i="5"/>
  <c r="AM2840" i="5"/>
  <c r="AK2840" i="5"/>
  <c r="BO2839" i="5"/>
  <c r="BM2839" i="5"/>
  <c r="BK2839" i="5"/>
  <c r="BI2839" i="5"/>
  <c r="BG2839" i="5"/>
  <c r="BE2839" i="5"/>
  <c r="BC2839" i="5"/>
  <c r="BA2839" i="5"/>
  <c r="AY2839" i="5"/>
  <c r="AW2839" i="5"/>
  <c r="AU2839" i="5"/>
  <c r="AS2839" i="5"/>
  <c r="AQ2839" i="5"/>
  <c r="AO2839" i="5"/>
  <c r="AM2839" i="5"/>
  <c r="AK2839" i="5"/>
  <c r="BO2838" i="5"/>
  <c r="BM2838" i="5"/>
  <c r="BK2838" i="5"/>
  <c r="BI2838" i="5"/>
  <c r="BG2838" i="5"/>
  <c r="BE2838" i="5"/>
  <c r="BC2838" i="5"/>
  <c r="BA2838" i="5"/>
  <c r="AY2838" i="5"/>
  <c r="AW2838" i="5"/>
  <c r="AU2838" i="5"/>
  <c r="AS2838" i="5"/>
  <c r="AQ2838" i="5"/>
  <c r="AO2838" i="5"/>
  <c r="AM2838" i="5"/>
  <c r="AK2838" i="5"/>
  <c r="BO2837" i="5"/>
  <c r="BM2837" i="5"/>
  <c r="BK2837" i="5"/>
  <c r="BI2837" i="5"/>
  <c r="BG2837" i="5"/>
  <c r="BE2837" i="5"/>
  <c r="BC2837" i="5"/>
  <c r="BA2837" i="5"/>
  <c r="AY2837" i="5"/>
  <c r="AW2837" i="5"/>
  <c r="AU2837" i="5"/>
  <c r="AS2837" i="5"/>
  <c r="AQ2837" i="5"/>
  <c r="AO2837" i="5"/>
  <c r="AM2837" i="5"/>
  <c r="AK2837" i="5"/>
  <c r="BO2836" i="5"/>
  <c r="BM2836" i="5"/>
  <c r="BK2836" i="5"/>
  <c r="BI2836" i="5"/>
  <c r="BG2836" i="5"/>
  <c r="BE2836" i="5"/>
  <c r="BC2836" i="5"/>
  <c r="BA2836" i="5"/>
  <c r="AY2836" i="5"/>
  <c r="AW2836" i="5"/>
  <c r="AU2836" i="5"/>
  <c r="AS2836" i="5"/>
  <c r="AQ2836" i="5"/>
  <c r="AO2836" i="5"/>
  <c r="AM2836" i="5"/>
  <c r="AK2836" i="5"/>
  <c r="BO2835" i="5"/>
  <c r="BM2835" i="5"/>
  <c r="BK2835" i="5"/>
  <c r="BI2835" i="5"/>
  <c r="BG2835" i="5"/>
  <c r="BE2835" i="5"/>
  <c r="BC2835" i="5"/>
  <c r="BA2835" i="5"/>
  <c r="AY2835" i="5"/>
  <c r="AW2835" i="5"/>
  <c r="AU2835" i="5"/>
  <c r="AS2835" i="5"/>
  <c r="AQ2835" i="5"/>
  <c r="AO2835" i="5"/>
  <c r="AM2835" i="5"/>
  <c r="AK2835" i="5"/>
  <c r="BO2834" i="5"/>
  <c r="BM2834" i="5"/>
  <c r="BK2834" i="5"/>
  <c r="BI2834" i="5"/>
  <c r="BG2834" i="5"/>
  <c r="BE2834" i="5"/>
  <c r="BC2834" i="5"/>
  <c r="BA2834" i="5"/>
  <c r="AY2834" i="5"/>
  <c r="AW2834" i="5"/>
  <c r="AU2834" i="5"/>
  <c r="AS2834" i="5"/>
  <c r="AQ2834" i="5"/>
  <c r="AO2834" i="5"/>
  <c r="AM2834" i="5"/>
  <c r="AK2834" i="5"/>
  <c r="BO2833" i="5"/>
  <c r="BM2833" i="5"/>
  <c r="BK2833" i="5"/>
  <c r="BI2833" i="5"/>
  <c r="BG2833" i="5"/>
  <c r="BE2833" i="5"/>
  <c r="BC2833" i="5"/>
  <c r="BA2833" i="5"/>
  <c r="AY2833" i="5"/>
  <c r="AW2833" i="5"/>
  <c r="AU2833" i="5"/>
  <c r="AS2833" i="5"/>
  <c r="AQ2833" i="5"/>
  <c r="AO2833" i="5"/>
  <c r="AM2833" i="5"/>
  <c r="AK2833" i="5"/>
  <c r="BO2832" i="5"/>
  <c r="BM2832" i="5"/>
  <c r="BK2832" i="5"/>
  <c r="BI2832" i="5"/>
  <c r="BG2832" i="5"/>
  <c r="BE2832" i="5"/>
  <c r="BC2832" i="5"/>
  <c r="BA2832" i="5"/>
  <c r="AY2832" i="5"/>
  <c r="AW2832" i="5"/>
  <c r="AU2832" i="5"/>
  <c r="AS2832" i="5"/>
  <c r="AQ2832" i="5"/>
  <c r="AO2832" i="5"/>
  <c r="AM2832" i="5"/>
  <c r="AK2832" i="5"/>
  <c r="BO2831" i="5"/>
  <c r="BM2831" i="5"/>
  <c r="BK2831" i="5"/>
  <c r="BI2831" i="5"/>
  <c r="BG2831" i="5"/>
  <c r="BE2831" i="5"/>
  <c r="BC2831" i="5"/>
  <c r="BA2831" i="5"/>
  <c r="AY2831" i="5"/>
  <c r="AW2831" i="5"/>
  <c r="AU2831" i="5"/>
  <c r="AS2831" i="5"/>
  <c r="AQ2831" i="5"/>
  <c r="AO2831" i="5"/>
  <c r="AM2831" i="5"/>
  <c r="AK2831" i="5"/>
  <c r="BO2830" i="5"/>
  <c r="BM2830" i="5"/>
  <c r="BK2830" i="5"/>
  <c r="BI2830" i="5"/>
  <c r="BG2830" i="5"/>
  <c r="BE2830" i="5"/>
  <c r="BC2830" i="5"/>
  <c r="BA2830" i="5"/>
  <c r="AY2830" i="5"/>
  <c r="AW2830" i="5"/>
  <c r="AU2830" i="5"/>
  <c r="AS2830" i="5"/>
  <c r="AQ2830" i="5"/>
  <c r="AO2830" i="5"/>
  <c r="AM2830" i="5"/>
  <c r="AK2830" i="5"/>
  <c r="BO2829" i="5"/>
  <c r="BM2829" i="5"/>
  <c r="BK2829" i="5"/>
  <c r="BI2829" i="5"/>
  <c r="BG2829" i="5"/>
  <c r="BE2829" i="5"/>
  <c r="BC2829" i="5"/>
  <c r="BA2829" i="5"/>
  <c r="AY2829" i="5"/>
  <c r="AW2829" i="5"/>
  <c r="AU2829" i="5"/>
  <c r="AS2829" i="5"/>
  <c r="AQ2829" i="5"/>
  <c r="AO2829" i="5"/>
  <c r="AM2829" i="5"/>
  <c r="AK2829" i="5"/>
  <c r="BO2828" i="5"/>
  <c r="BM2828" i="5"/>
  <c r="BK2828" i="5"/>
  <c r="BI2828" i="5"/>
  <c r="BG2828" i="5"/>
  <c r="BE2828" i="5"/>
  <c r="BC2828" i="5"/>
  <c r="BA2828" i="5"/>
  <c r="AY2828" i="5"/>
  <c r="AW2828" i="5"/>
  <c r="AU2828" i="5"/>
  <c r="AS2828" i="5"/>
  <c r="AQ2828" i="5"/>
  <c r="AO2828" i="5"/>
  <c r="AM2828" i="5"/>
  <c r="AK2828" i="5"/>
  <c r="BO2827" i="5"/>
  <c r="BM2827" i="5"/>
  <c r="BK2827" i="5"/>
  <c r="BI2827" i="5"/>
  <c r="BG2827" i="5"/>
  <c r="BE2827" i="5"/>
  <c r="BC2827" i="5"/>
  <c r="BA2827" i="5"/>
  <c r="AY2827" i="5"/>
  <c r="AW2827" i="5"/>
  <c r="AU2827" i="5"/>
  <c r="AS2827" i="5"/>
  <c r="AQ2827" i="5"/>
  <c r="AO2827" i="5"/>
  <c r="AM2827" i="5"/>
  <c r="AK2827" i="5"/>
  <c r="BO2826" i="5"/>
  <c r="BM2826" i="5"/>
  <c r="BK2826" i="5"/>
  <c r="BI2826" i="5"/>
  <c r="BG2826" i="5"/>
  <c r="BE2826" i="5"/>
  <c r="BC2826" i="5"/>
  <c r="BA2826" i="5"/>
  <c r="AY2826" i="5"/>
  <c r="AW2826" i="5"/>
  <c r="AU2826" i="5"/>
  <c r="AS2826" i="5"/>
  <c r="AQ2826" i="5"/>
  <c r="AO2826" i="5"/>
  <c r="AM2826" i="5"/>
  <c r="AK2826" i="5"/>
  <c r="BO2825" i="5"/>
  <c r="BM2825" i="5"/>
  <c r="BK2825" i="5"/>
  <c r="BI2825" i="5"/>
  <c r="BG2825" i="5"/>
  <c r="BE2825" i="5"/>
  <c r="BC2825" i="5"/>
  <c r="BA2825" i="5"/>
  <c r="AY2825" i="5"/>
  <c r="AW2825" i="5"/>
  <c r="AU2825" i="5"/>
  <c r="AS2825" i="5"/>
  <c r="AQ2825" i="5"/>
  <c r="AO2825" i="5"/>
  <c r="AM2825" i="5"/>
  <c r="AK2825" i="5"/>
  <c r="BO2824" i="5"/>
  <c r="BM2824" i="5"/>
  <c r="BK2824" i="5"/>
  <c r="BI2824" i="5"/>
  <c r="BG2824" i="5"/>
  <c r="BE2824" i="5"/>
  <c r="BC2824" i="5"/>
  <c r="BA2824" i="5"/>
  <c r="AY2824" i="5"/>
  <c r="AW2824" i="5"/>
  <c r="AU2824" i="5"/>
  <c r="AS2824" i="5"/>
  <c r="AQ2824" i="5"/>
  <c r="AO2824" i="5"/>
  <c r="AM2824" i="5"/>
  <c r="AK2824" i="5"/>
  <c r="BO2823" i="5"/>
  <c r="BM2823" i="5"/>
  <c r="BK2823" i="5"/>
  <c r="BI2823" i="5"/>
  <c r="BG2823" i="5"/>
  <c r="BE2823" i="5"/>
  <c r="BC2823" i="5"/>
  <c r="BA2823" i="5"/>
  <c r="AY2823" i="5"/>
  <c r="AW2823" i="5"/>
  <c r="AU2823" i="5"/>
  <c r="AS2823" i="5"/>
  <c r="AQ2823" i="5"/>
  <c r="AO2823" i="5"/>
  <c r="AM2823" i="5"/>
  <c r="AK2823" i="5"/>
  <c r="BO2822" i="5"/>
  <c r="BM2822" i="5"/>
  <c r="BK2822" i="5"/>
  <c r="BI2822" i="5"/>
  <c r="BG2822" i="5"/>
  <c r="BE2822" i="5"/>
  <c r="BC2822" i="5"/>
  <c r="BA2822" i="5"/>
  <c r="AY2822" i="5"/>
  <c r="AW2822" i="5"/>
  <c r="AU2822" i="5"/>
  <c r="AS2822" i="5"/>
  <c r="AQ2822" i="5"/>
  <c r="AO2822" i="5"/>
  <c r="AM2822" i="5"/>
  <c r="AK2822" i="5"/>
  <c r="BO2821" i="5"/>
  <c r="BM2821" i="5"/>
  <c r="BK2821" i="5"/>
  <c r="BI2821" i="5"/>
  <c r="BG2821" i="5"/>
  <c r="BE2821" i="5"/>
  <c r="BC2821" i="5"/>
  <c r="BA2821" i="5"/>
  <c r="AY2821" i="5"/>
  <c r="AW2821" i="5"/>
  <c r="AU2821" i="5"/>
  <c r="AS2821" i="5"/>
  <c r="AQ2821" i="5"/>
  <c r="AO2821" i="5"/>
  <c r="AM2821" i="5"/>
  <c r="AK2821" i="5"/>
  <c r="BO2820" i="5"/>
  <c r="BM2820" i="5"/>
  <c r="BK2820" i="5"/>
  <c r="BI2820" i="5"/>
  <c r="BG2820" i="5"/>
  <c r="BE2820" i="5"/>
  <c r="BC2820" i="5"/>
  <c r="BA2820" i="5"/>
  <c r="AY2820" i="5"/>
  <c r="AW2820" i="5"/>
  <c r="AU2820" i="5"/>
  <c r="AS2820" i="5"/>
  <c r="AQ2820" i="5"/>
  <c r="AO2820" i="5"/>
  <c r="AM2820" i="5"/>
  <c r="AK2820" i="5"/>
  <c r="BO2819" i="5"/>
  <c r="BM2819" i="5"/>
  <c r="BK2819" i="5"/>
  <c r="BI2819" i="5"/>
  <c r="BG2819" i="5"/>
  <c r="BE2819" i="5"/>
  <c r="BC2819" i="5"/>
  <c r="BA2819" i="5"/>
  <c r="AY2819" i="5"/>
  <c r="AW2819" i="5"/>
  <c r="AU2819" i="5"/>
  <c r="AS2819" i="5"/>
  <c r="AQ2819" i="5"/>
  <c r="AO2819" i="5"/>
  <c r="AM2819" i="5"/>
  <c r="AK2819" i="5"/>
  <c r="BO2818" i="5"/>
  <c r="BM2818" i="5"/>
  <c r="BK2818" i="5"/>
  <c r="BI2818" i="5"/>
  <c r="BG2818" i="5"/>
  <c r="BE2818" i="5"/>
  <c r="BC2818" i="5"/>
  <c r="BA2818" i="5"/>
  <c r="AY2818" i="5"/>
  <c r="AW2818" i="5"/>
  <c r="AU2818" i="5"/>
  <c r="AS2818" i="5"/>
  <c r="AQ2818" i="5"/>
  <c r="AO2818" i="5"/>
  <c r="AM2818" i="5"/>
  <c r="AK2818" i="5"/>
  <c r="BO2817" i="5"/>
  <c r="BM2817" i="5"/>
  <c r="BK2817" i="5"/>
  <c r="BI2817" i="5"/>
  <c r="BG2817" i="5"/>
  <c r="BE2817" i="5"/>
  <c r="BC2817" i="5"/>
  <c r="BA2817" i="5"/>
  <c r="AY2817" i="5"/>
  <c r="AW2817" i="5"/>
  <c r="AU2817" i="5"/>
  <c r="AS2817" i="5"/>
  <c r="AQ2817" i="5"/>
  <c r="AO2817" i="5"/>
  <c r="AM2817" i="5"/>
  <c r="AK2817" i="5"/>
  <c r="BO2816" i="5"/>
  <c r="BM2816" i="5"/>
  <c r="BK2816" i="5"/>
  <c r="BI2816" i="5"/>
  <c r="BG2816" i="5"/>
  <c r="BE2816" i="5"/>
  <c r="BC2816" i="5"/>
  <c r="BA2816" i="5"/>
  <c r="AY2816" i="5"/>
  <c r="AW2816" i="5"/>
  <c r="AU2816" i="5"/>
  <c r="AS2816" i="5"/>
  <c r="AQ2816" i="5"/>
  <c r="AO2816" i="5"/>
  <c r="AM2816" i="5"/>
  <c r="AK2816" i="5"/>
  <c r="BO2815" i="5"/>
  <c r="BM2815" i="5"/>
  <c r="BK2815" i="5"/>
  <c r="BI2815" i="5"/>
  <c r="BG2815" i="5"/>
  <c r="BE2815" i="5"/>
  <c r="BC2815" i="5"/>
  <c r="BA2815" i="5"/>
  <c r="AY2815" i="5"/>
  <c r="AW2815" i="5"/>
  <c r="AU2815" i="5"/>
  <c r="AS2815" i="5"/>
  <c r="AQ2815" i="5"/>
  <c r="AO2815" i="5"/>
  <c r="AM2815" i="5"/>
  <c r="AK2815" i="5"/>
  <c r="BO2814" i="5"/>
  <c r="BM2814" i="5"/>
  <c r="BK2814" i="5"/>
  <c r="BI2814" i="5"/>
  <c r="BG2814" i="5"/>
  <c r="BE2814" i="5"/>
  <c r="BC2814" i="5"/>
  <c r="BA2814" i="5"/>
  <c r="AY2814" i="5"/>
  <c r="AW2814" i="5"/>
  <c r="AU2814" i="5"/>
  <c r="AS2814" i="5"/>
  <c r="AQ2814" i="5"/>
  <c r="AO2814" i="5"/>
  <c r="AM2814" i="5"/>
  <c r="AK2814" i="5"/>
  <c r="BO2813" i="5"/>
  <c r="BM2813" i="5"/>
  <c r="BK2813" i="5"/>
  <c r="BI2813" i="5"/>
  <c r="BG2813" i="5"/>
  <c r="BE2813" i="5"/>
  <c r="BC2813" i="5"/>
  <c r="BA2813" i="5"/>
  <c r="AY2813" i="5"/>
  <c r="AW2813" i="5"/>
  <c r="AU2813" i="5"/>
  <c r="AS2813" i="5"/>
  <c r="AQ2813" i="5"/>
  <c r="AO2813" i="5"/>
  <c r="AM2813" i="5"/>
  <c r="AK2813" i="5"/>
  <c r="BO2812" i="5"/>
  <c r="BM2812" i="5"/>
  <c r="BK2812" i="5"/>
  <c r="BI2812" i="5"/>
  <c r="BG2812" i="5"/>
  <c r="BE2812" i="5"/>
  <c r="BC2812" i="5"/>
  <c r="BA2812" i="5"/>
  <c r="AY2812" i="5"/>
  <c r="AW2812" i="5"/>
  <c r="AU2812" i="5"/>
  <c r="AS2812" i="5"/>
  <c r="AQ2812" i="5"/>
  <c r="AO2812" i="5"/>
  <c r="AM2812" i="5"/>
  <c r="AK2812" i="5"/>
  <c r="BO2811" i="5"/>
  <c r="BM2811" i="5"/>
  <c r="BK2811" i="5"/>
  <c r="BI2811" i="5"/>
  <c r="BG2811" i="5"/>
  <c r="BE2811" i="5"/>
  <c r="BC2811" i="5"/>
  <c r="BA2811" i="5"/>
  <c r="AY2811" i="5"/>
  <c r="AW2811" i="5"/>
  <c r="AU2811" i="5"/>
  <c r="AS2811" i="5"/>
  <c r="AQ2811" i="5"/>
  <c r="AO2811" i="5"/>
  <c r="AM2811" i="5"/>
  <c r="AK2811" i="5"/>
  <c r="BO2810" i="5"/>
  <c r="BM2810" i="5"/>
  <c r="BK2810" i="5"/>
  <c r="BI2810" i="5"/>
  <c r="BG2810" i="5"/>
  <c r="BE2810" i="5"/>
  <c r="BC2810" i="5"/>
  <c r="BA2810" i="5"/>
  <c r="AY2810" i="5"/>
  <c r="AW2810" i="5"/>
  <c r="AU2810" i="5"/>
  <c r="AS2810" i="5"/>
  <c r="AQ2810" i="5"/>
  <c r="AO2810" i="5"/>
  <c r="AM2810" i="5"/>
  <c r="AK2810" i="5"/>
  <c r="BO2809" i="5"/>
  <c r="BM2809" i="5"/>
  <c r="BK2809" i="5"/>
  <c r="BI2809" i="5"/>
  <c r="BG2809" i="5"/>
  <c r="BE2809" i="5"/>
  <c r="BC2809" i="5"/>
  <c r="BA2809" i="5"/>
  <c r="AY2809" i="5"/>
  <c r="AW2809" i="5"/>
  <c r="AU2809" i="5"/>
  <c r="AS2809" i="5"/>
  <c r="AQ2809" i="5"/>
  <c r="AO2809" i="5"/>
  <c r="AM2809" i="5"/>
  <c r="AK2809" i="5"/>
  <c r="BO2808" i="5"/>
  <c r="BM2808" i="5"/>
  <c r="BK2808" i="5"/>
  <c r="BI2808" i="5"/>
  <c r="BG2808" i="5"/>
  <c r="BE2808" i="5"/>
  <c r="BC2808" i="5"/>
  <c r="BA2808" i="5"/>
  <c r="AY2808" i="5"/>
  <c r="AW2808" i="5"/>
  <c r="AU2808" i="5"/>
  <c r="AS2808" i="5"/>
  <c r="AQ2808" i="5"/>
  <c r="AO2808" i="5"/>
  <c r="AM2808" i="5"/>
  <c r="AK2808" i="5"/>
  <c r="BO2807" i="5"/>
  <c r="BM2807" i="5"/>
  <c r="BK2807" i="5"/>
  <c r="BI2807" i="5"/>
  <c r="BG2807" i="5"/>
  <c r="BE2807" i="5"/>
  <c r="BC2807" i="5"/>
  <c r="BA2807" i="5"/>
  <c r="AY2807" i="5"/>
  <c r="AW2807" i="5"/>
  <c r="AU2807" i="5"/>
  <c r="AS2807" i="5"/>
  <c r="AQ2807" i="5"/>
  <c r="AO2807" i="5"/>
  <c r="AM2807" i="5"/>
  <c r="AK2807" i="5"/>
  <c r="BO2806" i="5"/>
  <c r="BM2806" i="5"/>
  <c r="BK2806" i="5"/>
  <c r="BI2806" i="5"/>
  <c r="BG2806" i="5"/>
  <c r="BE2806" i="5"/>
  <c r="BC2806" i="5"/>
  <c r="BA2806" i="5"/>
  <c r="AY2806" i="5"/>
  <c r="AW2806" i="5"/>
  <c r="AU2806" i="5"/>
  <c r="AS2806" i="5"/>
  <c r="AQ2806" i="5"/>
  <c r="AO2806" i="5"/>
  <c r="AM2806" i="5"/>
  <c r="AK2806" i="5"/>
  <c r="BO2805" i="5"/>
  <c r="BM2805" i="5"/>
  <c r="BK2805" i="5"/>
  <c r="BI2805" i="5"/>
  <c r="BG2805" i="5"/>
  <c r="BE2805" i="5"/>
  <c r="BC2805" i="5"/>
  <c r="BA2805" i="5"/>
  <c r="AY2805" i="5"/>
  <c r="AW2805" i="5"/>
  <c r="AU2805" i="5"/>
  <c r="AS2805" i="5"/>
  <c r="AQ2805" i="5"/>
  <c r="AO2805" i="5"/>
  <c r="AM2805" i="5"/>
  <c r="AK2805" i="5"/>
  <c r="BO2785" i="5"/>
  <c r="BM2785" i="5"/>
  <c r="BK2785" i="5"/>
  <c r="BI2785" i="5"/>
  <c r="BG2785" i="5"/>
  <c r="BE2785" i="5"/>
  <c r="BC2785" i="5"/>
  <c r="BA2785" i="5"/>
  <c r="AY2785" i="5"/>
  <c r="AW2785" i="5"/>
  <c r="AU2785" i="5"/>
  <c r="AS2785" i="5"/>
  <c r="AQ2785" i="5"/>
  <c r="AO2785" i="5"/>
  <c r="AM2785" i="5"/>
  <c r="AK2785" i="5"/>
  <c r="BO2784" i="5"/>
  <c r="BM2784" i="5"/>
  <c r="BK2784" i="5"/>
  <c r="BI2784" i="5"/>
  <c r="BG2784" i="5"/>
  <c r="BE2784" i="5"/>
  <c r="BC2784" i="5"/>
  <c r="BA2784" i="5"/>
  <c r="AY2784" i="5"/>
  <c r="AW2784" i="5"/>
  <c r="AU2784" i="5"/>
  <c r="AS2784" i="5"/>
  <c r="AQ2784" i="5"/>
  <c r="AO2784" i="5"/>
  <c r="AM2784" i="5"/>
  <c r="AK2784" i="5"/>
  <c r="BO2783" i="5"/>
  <c r="BM2783" i="5"/>
  <c r="BK2783" i="5"/>
  <c r="BI2783" i="5"/>
  <c r="BG2783" i="5"/>
  <c r="BE2783" i="5"/>
  <c r="BC2783" i="5"/>
  <c r="BA2783" i="5"/>
  <c r="AY2783" i="5"/>
  <c r="AW2783" i="5"/>
  <c r="AU2783" i="5"/>
  <c r="AS2783" i="5"/>
  <c r="AQ2783" i="5"/>
  <c r="AO2783" i="5"/>
  <c r="AM2783" i="5"/>
  <c r="AK2783" i="5"/>
  <c r="BO2782" i="5"/>
  <c r="BM2782" i="5"/>
  <c r="BK2782" i="5"/>
  <c r="BI2782" i="5"/>
  <c r="BG2782" i="5"/>
  <c r="BE2782" i="5"/>
  <c r="BC2782" i="5"/>
  <c r="BA2782" i="5"/>
  <c r="AY2782" i="5"/>
  <c r="AW2782" i="5"/>
  <c r="AU2782" i="5"/>
  <c r="AS2782" i="5"/>
  <c r="AQ2782" i="5"/>
  <c r="AO2782" i="5"/>
  <c r="AM2782" i="5"/>
  <c r="AK2782" i="5"/>
  <c r="BO2781" i="5"/>
  <c r="BM2781" i="5"/>
  <c r="BK2781" i="5"/>
  <c r="BI2781" i="5"/>
  <c r="BG2781" i="5"/>
  <c r="BE2781" i="5"/>
  <c r="BC2781" i="5"/>
  <c r="BA2781" i="5"/>
  <c r="AY2781" i="5"/>
  <c r="AW2781" i="5"/>
  <c r="AU2781" i="5"/>
  <c r="AS2781" i="5"/>
  <c r="AQ2781" i="5"/>
  <c r="AO2781" i="5"/>
  <c r="AM2781" i="5"/>
  <c r="AK2781" i="5"/>
  <c r="BO2780" i="5"/>
  <c r="BM2780" i="5"/>
  <c r="BK2780" i="5"/>
  <c r="BI2780" i="5"/>
  <c r="BG2780" i="5"/>
  <c r="BE2780" i="5"/>
  <c r="BC2780" i="5"/>
  <c r="BA2780" i="5"/>
  <c r="AY2780" i="5"/>
  <c r="AW2780" i="5"/>
  <c r="AU2780" i="5"/>
  <c r="AS2780" i="5"/>
  <c r="AQ2780" i="5"/>
  <c r="AO2780" i="5"/>
  <c r="AM2780" i="5"/>
  <c r="AK2780" i="5"/>
  <c r="BO2779" i="5"/>
  <c r="BM2779" i="5"/>
  <c r="BK2779" i="5"/>
  <c r="BI2779" i="5"/>
  <c r="BG2779" i="5"/>
  <c r="BE2779" i="5"/>
  <c r="BC2779" i="5"/>
  <c r="BA2779" i="5"/>
  <c r="AY2779" i="5"/>
  <c r="AW2779" i="5"/>
  <c r="AU2779" i="5"/>
  <c r="AS2779" i="5"/>
  <c r="AQ2779" i="5"/>
  <c r="AO2779" i="5"/>
  <c r="AM2779" i="5"/>
  <c r="AK2779" i="5"/>
  <c r="BO2778" i="5"/>
  <c r="BM2778" i="5"/>
  <c r="BK2778" i="5"/>
  <c r="BI2778" i="5"/>
  <c r="BG2778" i="5"/>
  <c r="BE2778" i="5"/>
  <c r="BC2778" i="5"/>
  <c r="BA2778" i="5"/>
  <c r="AY2778" i="5"/>
  <c r="AW2778" i="5"/>
  <c r="AU2778" i="5"/>
  <c r="AS2778" i="5"/>
  <c r="AQ2778" i="5"/>
  <c r="AO2778" i="5"/>
  <c r="AM2778" i="5"/>
  <c r="AK2778" i="5"/>
  <c r="BO2777" i="5"/>
  <c r="BM2777" i="5"/>
  <c r="BK2777" i="5"/>
  <c r="BI2777" i="5"/>
  <c r="BG2777" i="5"/>
  <c r="BE2777" i="5"/>
  <c r="BC2777" i="5"/>
  <c r="BA2777" i="5"/>
  <c r="AY2777" i="5"/>
  <c r="AW2777" i="5"/>
  <c r="AU2777" i="5"/>
  <c r="AS2777" i="5"/>
  <c r="AQ2777" i="5"/>
  <c r="AO2777" i="5"/>
  <c r="AM2777" i="5"/>
  <c r="AK2777" i="5"/>
  <c r="BO2776" i="5"/>
  <c r="BM2776" i="5"/>
  <c r="BK2776" i="5"/>
  <c r="BI2776" i="5"/>
  <c r="BG2776" i="5"/>
  <c r="BE2776" i="5"/>
  <c r="BC2776" i="5"/>
  <c r="BA2776" i="5"/>
  <c r="AY2776" i="5"/>
  <c r="AW2776" i="5"/>
  <c r="AU2776" i="5"/>
  <c r="AS2776" i="5"/>
  <c r="AQ2776" i="5"/>
  <c r="AO2776" i="5"/>
  <c r="AM2776" i="5"/>
  <c r="AK2776" i="5"/>
  <c r="BO2775" i="5"/>
  <c r="BM2775" i="5"/>
  <c r="BK2775" i="5"/>
  <c r="BI2775" i="5"/>
  <c r="BG2775" i="5"/>
  <c r="BE2775" i="5"/>
  <c r="BC2775" i="5"/>
  <c r="BA2775" i="5"/>
  <c r="AY2775" i="5"/>
  <c r="AW2775" i="5"/>
  <c r="AU2775" i="5"/>
  <c r="AS2775" i="5"/>
  <c r="AQ2775" i="5"/>
  <c r="AO2775" i="5"/>
  <c r="AM2775" i="5"/>
  <c r="AK2775" i="5"/>
  <c r="BO2774" i="5"/>
  <c r="BM2774" i="5"/>
  <c r="BK2774" i="5"/>
  <c r="BI2774" i="5"/>
  <c r="BG2774" i="5"/>
  <c r="BE2774" i="5"/>
  <c r="BC2774" i="5"/>
  <c r="BA2774" i="5"/>
  <c r="AY2774" i="5"/>
  <c r="AW2774" i="5"/>
  <c r="AU2774" i="5"/>
  <c r="AS2774" i="5"/>
  <c r="AQ2774" i="5"/>
  <c r="AO2774" i="5"/>
  <c r="AM2774" i="5"/>
  <c r="AK2774" i="5"/>
  <c r="BO2773" i="5"/>
  <c r="BM2773" i="5"/>
  <c r="BK2773" i="5"/>
  <c r="BI2773" i="5"/>
  <c r="BG2773" i="5"/>
  <c r="BE2773" i="5"/>
  <c r="BC2773" i="5"/>
  <c r="BA2773" i="5"/>
  <c r="AY2773" i="5"/>
  <c r="AW2773" i="5"/>
  <c r="AU2773" i="5"/>
  <c r="AS2773" i="5"/>
  <c r="AQ2773" i="5"/>
  <c r="AO2773" i="5"/>
  <c r="AM2773" i="5"/>
  <c r="AK2773" i="5"/>
  <c r="BO2772" i="5"/>
  <c r="BM2772" i="5"/>
  <c r="BK2772" i="5"/>
  <c r="BI2772" i="5"/>
  <c r="BG2772" i="5"/>
  <c r="BE2772" i="5"/>
  <c r="BC2772" i="5"/>
  <c r="BA2772" i="5"/>
  <c r="AY2772" i="5"/>
  <c r="AW2772" i="5"/>
  <c r="AU2772" i="5"/>
  <c r="AS2772" i="5"/>
  <c r="AQ2772" i="5"/>
  <c r="AO2772" i="5"/>
  <c r="AM2772" i="5"/>
  <c r="AK2772" i="5"/>
  <c r="BO2771" i="5"/>
  <c r="BM2771" i="5"/>
  <c r="BK2771" i="5"/>
  <c r="BI2771" i="5"/>
  <c r="BG2771" i="5"/>
  <c r="BE2771" i="5"/>
  <c r="BC2771" i="5"/>
  <c r="BA2771" i="5"/>
  <c r="AY2771" i="5"/>
  <c r="AW2771" i="5"/>
  <c r="AU2771" i="5"/>
  <c r="AS2771" i="5"/>
  <c r="AQ2771" i="5"/>
  <c r="AO2771" i="5"/>
  <c r="AM2771" i="5"/>
  <c r="AK2771" i="5"/>
  <c r="BO2770" i="5"/>
  <c r="BM2770" i="5"/>
  <c r="BK2770" i="5"/>
  <c r="BI2770" i="5"/>
  <c r="BG2770" i="5"/>
  <c r="BE2770" i="5"/>
  <c r="BC2770" i="5"/>
  <c r="BA2770" i="5"/>
  <c r="AY2770" i="5"/>
  <c r="AW2770" i="5"/>
  <c r="AU2770" i="5"/>
  <c r="AS2770" i="5"/>
  <c r="AQ2770" i="5"/>
  <c r="AO2770" i="5"/>
  <c r="AM2770" i="5"/>
  <c r="AK2770" i="5"/>
  <c r="BO2769" i="5"/>
  <c r="BM2769" i="5"/>
  <c r="BK2769" i="5"/>
  <c r="BI2769" i="5"/>
  <c r="BG2769" i="5"/>
  <c r="BE2769" i="5"/>
  <c r="BC2769" i="5"/>
  <c r="BA2769" i="5"/>
  <c r="AY2769" i="5"/>
  <c r="AW2769" i="5"/>
  <c r="AU2769" i="5"/>
  <c r="AS2769" i="5"/>
  <c r="AQ2769" i="5"/>
  <c r="AO2769" i="5"/>
  <c r="AM2769" i="5"/>
  <c r="AK2769" i="5"/>
  <c r="BO2768" i="5"/>
  <c r="BM2768" i="5"/>
  <c r="BK2768" i="5"/>
  <c r="BI2768" i="5"/>
  <c r="BG2768" i="5"/>
  <c r="BE2768" i="5"/>
  <c r="BC2768" i="5"/>
  <c r="BA2768" i="5"/>
  <c r="AY2768" i="5"/>
  <c r="AW2768" i="5"/>
  <c r="AU2768" i="5"/>
  <c r="AS2768" i="5"/>
  <c r="AQ2768" i="5"/>
  <c r="AO2768" i="5"/>
  <c r="AM2768" i="5"/>
  <c r="AK2768" i="5"/>
  <c r="BO2767" i="5"/>
  <c r="BM2767" i="5"/>
  <c r="BK2767" i="5"/>
  <c r="BI2767" i="5"/>
  <c r="BG2767" i="5"/>
  <c r="BE2767" i="5"/>
  <c r="BC2767" i="5"/>
  <c r="BA2767" i="5"/>
  <c r="AY2767" i="5"/>
  <c r="AW2767" i="5"/>
  <c r="AU2767" i="5"/>
  <c r="AS2767" i="5"/>
  <c r="AQ2767" i="5"/>
  <c r="AO2767" i="5"/>
  <c r="AM2767" i="5"/>
  <c r="AK2767" i="5"/>
  <c r="BO2766" i="5"/>
  <c r="BM2766" i="5"/>
  <c r="BK2766" i="5"/>
  <c r="BI2766" i="5"/>
  <c r="BG2766" i="5"/>
  <c r="BE2766" i="5"/>
  <c r="BC2766" i="5"/>
  <c r="BA2766" i="5"/>
  <c r="AY2766" i="5"/>
  <c r="AW2766" i="5"/>
  <c r="AU2766" i="5"/>
  <c r="AS2766" i="5"/>
  <c r="AQ2766" i="5"/>
  <c r="AO2766" i="5"/>
  <c r="AM2766" i="5"/>
  <c r="AK2766" i="5"/>
  <c r="BO2765" i="5"/>
  <c r="BM2765" i="5"/>
  <c r="BK2765" i="5"/>
  <c r="BI2765" i="5"/>
  <c r="BG2765" i="5"/>
  <c r="BE2765" i="5"/>
  <c r="BC2765" i="5"/>
  <c r="BA2765" i="5"/>
  <c r="AY2765" i="5"/>
  <c r="AW2765" i="5"/>
  <c r="AU2765" i="5"/>
  <c r="AS2765" i="5"/>
  <c r="AQ2765" i="5"/>
  <c r="AO2765" i="5"/>
  <c r="AM2765" i="5"/>
  <c r="AK2765" i="5"/>
  <c r="BO2764" i="5"/>
  <c r="BM2764" i="5"/>
  <c r="BK2764" i="5"/>
  <c r="BI2764" i="5"/>
  <c r="BG2764" i="5"/>
  <c r="BE2764" i="5"/>
  <c r="BC2764" i="5"/>
  <c r="BA2764" i="5"/>
  <c r="AY2764" i="5"/>
  <c r="AW2764" i="5"/>
  <c r="AU2764" i="5"/>
  <c r="AS2764" i="5"/>
  <c r="AQ2764" i="5"/>
  <c r="AO2764" i="5"/>
  <c r="AM2764" i="5"/>
  <c r="AK2764" i="5"/>
  <c r="BO2763" i="5"/>
  <c r="BM2763" i="5"/>
  <c r="BK2763" i="5"/>
  <c r="BI2763" i="5"/>
  <c r="BG2763" i="5"/>
  <c r="BE2763" i="5"/>
  <c r="BC2763" i="5"/>
  <c r="BA2763" i="5"/>
  <c r="AY2763" i="5"/>
  <c r="AW2763" i="5"/>
  <c r="AU2763" i="5"/>
  <c r="AS2763" i="5"/>
  <c r="AQ2763" i="5"/>
  <c r="AO2763" i="5"/>
  <c r="AM2763" i="5"/>
  <c r="AK2763" i="5"/>
  <c r="BO2762" i="5"/>
  <c r="BM2762" i="5"/>
  <c r="BK2762" i="5"/>
  <c r="BI2762" i="5"/>
  <c r="BG2762" i="5"/>
  <c r="BE2762" i="5"/>
  <c r="BC2762" i="5"/>
  <c r="BA2762" i="5"/>
  <c r="AY2762" i="5"/>
  <c r="AW2762" i="5"/>
  <c r="AU2762" i="5"/>
  <c r="AS2762" i="5"/>
  <c r="AQ2762" i="5"/>
  <c r="AO2762" i="5"/>
  <c r="AM2762" i="5"/>
  <c r="AK2762" i="5"/>
  <c r="BO2761" i="5"/>
  <c r="BM2761" i="5"/>
  <c r="BK2761" i="5"/>
  <c r="BI2761" i="5"/>
  <c r="BG2761" i="5"/>
  <c r="BE2761" i="5"/>
  <c r="BC2761" i="5"/>
  <c r="BA2761" i="5"/>
  <c r="AY2761" i="5"/>
  <c r="AW2761" i="5"/>
  <c r="AU2761" i="5"/>
  <c r="AS2761" i="5"/>
  <c r="AQ2761" i="5"/>
  <c r="AO2761" i="5"/>
  <c r="AM2761" i="5"/>
  <c r="AK2761" i="5"/>
  <c r="BO2760" i="5"/>
  <c r="BM2760" i="5"/>
  <c r="BK2760" i="5"/>
  <c r="BI2760" i="5"/>
  <c r="BG2760" i="5"/>
  <c r="BE2760" i="5"/>
  <c r="BC2760" i="5"/>
  <c r="BA2760" i="5"/>
  <c r="AY2760" i="5"/>
  <c r="AW2760" i="5"/>
  <c r="AU2760" i="5"/>
  <c r="AS2760" i="5"/>
  <c r="AQ2760" i="5"/>
  <c r="AO2760" i="5"/>
  <c r="AM2760" i="5"/>
  <c r="AK2760" i="5"/>
  <c r="BO2759" i="5"/>
  <c r="BM2759" i="5"/>
  <c r="BK2759" i="5"/>
  <c r="BI2759" i="5"/>
  <c r="BG2759" i="5"/>
  <c r="BE2759" i="5"/>
  <c r="BC2759" i="5"/>
  <c r="BA2759" i="5"/>
  <c r="AY2759" i="5"/>
  <c r="AW2759" i="5"/>
  <c r="AU2759" i="5"/>
  <c r="AS2759" i="5"/>
  <c r="AQ2759" i="5"/>
  <c r="AO2759" i="5"/>
  <c r="AM2759" i="5"/>
  <c r="AK2759" i="5"/>
  <c r="BO2758" i="5"/>
  <c r="BM2758" i="5"/>
  <c r="BK2758" i="5"/>
  <c r="BI2758" i="5"/>
  <c r="BG2758" i="5"/>
  <c r="BE2758" i="5"/>
  <c r="BC2758" i="5"/>
  <c r="BA2758" i="5"/>
  <c r="AY2758" i="5"/>
  <c r="AW2758" i="5"/>
  <c r="AU2758" i="5"/>
  <c r="AS2758" i="5"/>
  <c r="AQ2758" i="5"/>
  <c r="AO2758" i="5"/>
  <c r="AM2758" i="5"/>
  <c r="AK2758" i="5"/>
  <c r="BO2757" i="5"/>
  <c r="BM2757" i="5"/>
  <c r="BK2757" i="5"/>
  <c r="BI2757" i="5"/>
  <c r="BG2757" i="5"/>
  <c r="BE2757" i="5"/>
  <c r="BC2757" i="5"/>
  <c r="BA2757" i="5"/>
  <c r="AY2757" i="5"/>
  <c r="AW2757" i="5"/>
  <c r="AU2757" i="5"/>
  <c r="AS2757" i="5"/>
  <c r="AQ2757" i="5"/>
  <c r="AO2757" i="5"/>
  <c r="AM2757" i="5"/>
  <c r="AK2757" i="5"/>
  <c r="BO2756" i="5"/>
  <c r="BM2756" i="5"/>
  <c r="BK2756" i="5"/>
  <c r="BI2756" i="5"/>
  <c r="BG2756" i="5"/>
  <c r="BE2756" i="5"/>
  <c r="BC2756" i="5"/>
  <c r="BA2756" i="5"/>
  <c r="AY2756" i="5"/>
  <c r="AW2756" i="5"/>
  <c r="AU2756" i="5"/>
  <c r="AS2756" i="5"/>
  <c r="AQ2756" i="5"/>
  <c r="AO2756" i="5"/>
  <c r="AM2756" i="5"/>
  <c r="AK2756" i="5"/>
  <c r="BO2755" i="5"/>
  <c r="BM2755" i="5"/>
  <c r="BK2755" i="5"/>
  <c r="BI2755" i="5"/>
  <c r="BG2755" i="5"/>
  <c r="BE2755" i="5"/>
  <c r="BC2755" i="5"/>
  <c r="BA2755" i="5"/>
  <c r="AY2755" i="5"/>
  <c r="AW2755" i="5"/>
  <c r="AU2755" i="5"/>
  <c r="AS2755" i="5"/>
  <c r="AQ2755" i="5"/>
  <c r="AO2755" i="5"/>
  <c r="AM2755" i="5"/>
  <c r="AK2755" i="5"/>
  <c r="BO2754" i="5"/>
  <c r="BM2754" i="5"/>
  <c r="BK2754" i="5"/>
  <c r="BI2754" i="5"/>
  <c r="BG2754" i="5"/>
  <c r="BE2754" i="5"/>
  <c r="BC2754" i="5"/>
  <c r="BA2754" i="5"/>
  <c r="AY2754" i="5"/>
  <c r="AW2754" i="5"/>
  <c r="AU2754" i="5"/>
  <c r="AS2754" i="5"/>
  <c r="AQ2754" i="5"/>
  <c r="AO2754" i="5"/>
  <c r="AM2754" i="5"/>
  <c r="AK2754" i="5"/>
  <c r="BO2753" i="5"/>
  <c r="BM2753" i="5"/>
  <c r="BK2753" i="5"/>
  <c r="BI2753" i="5"/>
  <c r="BG2753" i="5"/>
  <c r="BE2753" i="5"/>
  <c r="BC2753" i="5"/>
  <c r="BA2753" i="5"/>
  <c r="AY2753" i="5"/>
  <c r="AW2753" i="5"/>
  <c r="AU2753" i="5"/>
  <c r="AS2753" i="5"/>
  <c r="AQ2753" i="5"/>
  <c r="AO2753" i="5"/>
  <c r="AM2753" i="5"/>
  <c r="AK2753" i="5"/>
  <c r="BO2752" i="5"/>
  <c r="BM2752" i="5"/>
  <c r="BK2752" i="5"/>
  <c r="BI2752" i="5"/>
  <c r="BG2752" i="5"/>
  <c r="BE2752" i="5"/>
  <c r="BC2752" i="5"/>
  <c r="BA2752" i="5"/>
  <c r="AY2752" i="5"/>
  <c r="AW2752" i="5"/>
  <c r="AU2752" i="5"/>
  <c r="AS2752" i="5"/>
  <c r="AQ2752" i="5"/>
  <c r="AO2752" i="5"/>
  <c r="AM2752" i="5"/>
  <c r="AK2752" i="5"/>
  <c r="BO2751" i="5"/>
  <c r="BM2751" i="5"/>
  <c r="BK2751" i="5"/>
  <c r="BI2751" i="5"/>
  <c r="BG2751" i="5"/>
  <c r="BE2751" i="5"/>
  <c r="BC2751" i="5"/>
  <c r="BA2751" i="5"/>
  <c r="AY2751" i="5"/>
  <c r="AW2751" i="5"/>
  <c r="AU2751" i="5"/>
  <c r="AS2751" i="5"/>
  <c r="AQ2751" i="5"/>
  <c r="AO2751" i="5"/>
  <c r="AM2751" i="5"/>
  <c r="AK2751" i="5"/>
  <c r="BO2750" i="5"/>
  <c r="BM2750" i="5"/>
  <c r="BK2750" i="5"/>
  <c r="BI2750" i="5"/>
  <c r="BG2750" i="5"/>
  <c r="BE2750" i="5"/>
  <c r="BC2750" i="5"/>
  <c r="BA2750" i="5"/>
  <c r="AY2750" i="5"/>
  <c r="AW2750" i="5"/>
  <c r="AU2750" i="5"/>
  <c r="AS2750" i="5"/>
  <c r="AQ2750" i="5"/>
  <c r="AO2750" i="5"/>
  <c r="AM2750" i="5"/>
  <c r="AK2750" i="5"/>
  <c r="BO2749" i="5"/>
  <c r="BM2749" i="5"/>
  <c r="BK2749" i="5"/>
  <c r="BI2749" i="5"/>
  <c r="BG2749" i="5"/>
  <c r="BE2749" i="5"/>
  <c r="BC2749" i="5"/>
  <c r="BA2749" i="5"/>
  <c r="AY2749" i="5"/>
  <c r="AW2749" i="5"/>
  <c r="AU2749" i="5"/>
  <c r="AS2749" i="5"/>
  <c r="AQ2749" i="5"/>
  <c r="AO2749" i="5"/>
  <c r="AM2749" i="5"/>
  <c r="AK2749" i="5"/>
  <c r="BO2748" i="5"/>
  <c r="BM2748" i="5"/>
  <c r="BK2748" i="5"/>
  <c r="BI2748" i="5"/>
  <c r="BG2748" i="5"/>
  <c r="BE2748" i="5"/>
  <c r="BC2748" i="5"/>
  <c r="BA2748" i="5"/>
  <c r="AY2748" i="5"/>
  <c r="AW2748" i="5"/>
  <c r="AU2748" i="5"/>
  <c r="AS2748" i="5"/>
  <c r="AQ2748" i="5"/>
  <c r="AO2748" i="5"/>
  <c r="AM2748" i="5"/>
  <c r="AK2748" i="5"/>
  <c r="BO2747" i="5"/>
  <c r="BM2747" i="5"/>
  <c r="BK2747" i="5"/>
  <c r="BI2747" i="5"/>
  <c r="BG2747" i="5"/>
  <c r="BE2747" i="5"/>
  <c r="BC2747" i="5"/>
  <c r="BA2747" i="5"/>
  <c r="AY2747" i="5"/>
  <c r="AW2747" i="5"/>
  <c r="AU2747" i="5"/>
  <c r="AS2747" i="5"/>
  <c r="AQ2747" i="5"/>
  <c r="AO2747" i="5"/>
  <c r="AM2747" i="5"/>
  <c r="AK2747" i="5"/>
  <c r="BO2746" i="5"/>
  <c r="BM2746" i="5"/>
  <c r="BK2746" i="5"/>
  <c r="BI2746" i="5"/>
  <c r="BG2746" i="5"/>
  <c r="BE2746" i="5"/>
  <c r="BC2746" i="5"/>
  <c r="BA2746" i="5"/>
  <c r="AY2746" i="5"/>
  <c r="AW2746" i="5"/>
  <c r="AU2746" i="5"/>
  <c r="AS2746" i="5"/>
  <c r="AQ2746" i="5"/>
  <c r="AO2746" i="5"/>
  <c r="AM2746" i="5"/>
  <c r="AK2746" i="5"/>
  <c r="BO2745" i="5"/>
  <c r="BM2745" i="5"/>
  <c r="BK2745" i="5"/>
  <c r="BI2745" i="5"/>
  <c r="BG2745" i="5"/>
  <c r="BE2745" i="5"/>
  <c r="BC2745" i="5"/>
  <c r="BA2745" i="5"/>
  <c r="AY2745" i="5"/>
  <c r="AW2745" i="5"/>
  <c r="AU2745" i="5"/>
  <c r="AS2745" i="5"/>
  <c r="AQ2745" i="5"/>
  <c r="AO2745" i="5"/>
  <c r="AM2745" i="5"/>
  <c r="AK2745" i="5"/>
  <c r="BO2744" i="5"/>
  <c r="BM2744" i="5"/>
  <c r="BK2744" i="5"/>
  <c r="BI2744" i="5"/>
  <c r="BG2744" i="5"/>
  <c r="BE2744" i="5"/>
  <c r="BC2744" i="5"/>
  <c r="BA2744" i="5"/>
  <c r="AY2744" i="5"/>
  <c r="AW2744" i="5"/>
  <c r="AU2744" i="5"/>
  <c r="AS2744" i="5"/>
  <c r="AQ2744" i="5"/>
  <c r="AO2744" i="5"/>
  <c r="AM2744" i="5"/>
  <c r="AK2744" i="5"/>
  <c r="BO2743" i="5"/>
  <c r="BM2743" i="5"/>
  <c r="BK2743" i="5"/>
  <c r="BI2743" i="5"/>
  <c r="BG2743" i="5"/>
  <c r="BE2743" i="5"/>
  <c r="BC2743" i="5"/>
  <c r="BA2743" i="5"/>
  <c r="AY2743" i="5"/>
  <c r="AW2743" i="5"/>
  <c r="AU2743" i="5"/>
  <c r="AS2743" i="5"/>
  <c r="AQ2743" i="5"/>
  <c r="AO2743" i="5"/>
  <c r="AM2743" i="5"/>
  <c r="AK2743" i="5"/>
  <c r="BO2742" i="5"/>
  <c r="BM2742" i="5"/>
  <c r="BK2742" i="5"/>
  <c r="BI2742" i="5"/>
  <c r="BG2742" i="5"/>
  <c r="BE2742" i="5"/>
  <c r="BC2742" i="5"/>
  <c r="BA2742" i="5"/>
  <c r="AY2742" i="5"/>
  <c r="AW2742" i="5"/>
  <c r="AU2742" i="5"/>
  <c r="AS2742" i="5"/>
  <c r="AQ2742" i="5"/>
  <c r="AO2742" i="5"/>
  <c r="AM2742" i="5"/>
  <c r="AK2742" i="5"/>
  <c r="BO2741" i="5"/>
  <c r="BM2741" i="5"/>
  <c r="BK2741" i="5"/>
  <c r="BI2741" i="5"/>
  <c r="BG2741" i="5"/>
  <c r="BE2741" i="5"/>
  <c r="BC2741" i="5"/>
  <c r="BA2741" i="5"/>
  <c r="AY2741" i="5"/>
  <c r="AW2741" i="5"/>
  <c r="AU2741" i="5"/>
  <c r="AS2741" i="5"/>
  <c r="AQ2741" i="5"/>
  <c r="AO2741" i="5"/>
  <c r="AM2741" i="5"/>
  <c r="AK2741" i="5"/>
  <c r="BO2740" i="5"/>
  <c r="BM2740" i="5"/>
  <c r="BK2740" i="5"/>
  <c r="BI2740" i="5"/>
  <c r="BG2740" i="5"/>
  <c r="BE2740" i="5"/>
  <c r="BC2740" i="5"/>
  <c r="BA2740" i="5"/>
  <c r="AY2740" i="5"/>
  <c r="AW2740" i="5"/>
  <c r="AU2740" i="5"/>
  <c r="AS2740" i="5"/>
  <c r="AQ2740" i="5"/>
  <c r="AO2740" i="5"/>
  <c r="AM2740" i="5"/>
  <c r="AK2740" i="5"/>
  <c r="BO2739" i="5"/>
  <c r="BM2739" i="5"/>
  <c r="BK2739" i="5"/>
  <c r="BI2739" i="5"/>
  <c r="BG2739" i="5"/>
  <c r="BE2739" i="5"/>
  <c r="BC2739" i="5"/>
  <c r="BA2739" i="5"/>
  <c r="AY2739" i="5"/>
  <c r="AW2739" i="5"/>
  <c r="AU2739" i="5"/>
  <c r="AS2739" i="5"/>
  <c r="AQ2739" i="5"/>
  <c r="AO2739" i="5"/>
  <c r="AM2739" i="5"/>
  <c r="AK2739" i="5"/>
  <c r="BO2738" i="5"/>
  <c r="BM2738" i="5"/>
  <c r="BK2738" i="5"/>
  <c r="BI2738" i="5"/>
  <c r="BG2738" i="5"/>
  <c r="BE2738" i="5"/>
  <c r="BC2738" i="5"/>
  <c r="BA2738" i="5"/>
  <c r="AY2738" i="5"/>
  <c r="AW2738" i="5"/>
  <c r="AU2738" i="5"/>
  <c r="AS2738" i="5"/>
  <c r="AQ2738" i="5"/>
  <c r="AO2738" i="5"/>
  <c r="AM2738" i="5"/>
  <c r="AK2738" i="5"/>
  <c r="BO2737" i="5"/>
  <c r="BM2737" i="5"/>
  <c r="BK2737" i="5"/>
  <c r="BI2737" i="5"/>
  <c r="BG2737" i="5"/>
  <c r="BE2737" i="5"/>
  <c r="BC2737" i="5"/>
  <c r="BA2737" i="5"/>
  <c r="AY2737" i="5"/>
  <c r="AW2737" i="5"/>
  <c r="AU2737" i="5"/>
  <c r="AS2737" i="5"/>
  <c r="AQ2737" i="5"/>
  <c r="AO2737" i="5"/>
  <c r="AM2737" i="5"/>
  <c r="AK2737" i="5"/>
  <c r="BO2736" i="5"/>
  <c r="BM2736" i="5"/>
  <c r="BK2736" i="5"/>
  <c r="BI2736" i="5"/>
  <c r="BG2736" i="5"/>
  <c r="BE2736" i="5"/>
  <c r="BC2736" i="5"/>
  <c r="BA2736" i="5"/>
  <c r="AY2736" i="5"/>
  <c r="AW2736" i="5"/>
  <c r="AU2736" i="5"/>
  <c r="AS2736" i="5"/>
  <c r="AQ2736" i="5"/>
  <c r="AO2736" i="5"/>
  <c r="AM2736" i="5"/>
  <c r="AK2736" i="5"/>
  <c r="BO2735" i="5"/>
  <c r="BM2735" i="5"/>
  <c r="BK2735" i="5"/>
  <c r="BI2735" i="5"/>
  <c r="BG2735" i="5"/>
  <c r="BE2735" i="5"/>
  <c r="BC2735" i="5"/>
  <c r="BA2735" i="5"/>
  <c r="AY2735" i="5"/>
  <c r="AW2735" i="5"/>
  <c r="AU2735" i="5"/>
  <c r="AS2735" i="5"/>
  <c r="AQ2735" i="5"/>
  <c r="AO2735" i="5"/>
  <c r="AM2735" i="5"/>
  <c r="AK2735" i="5"/>
  <c r="BO2734" i="5"/>
  <c r="BM2734" i="5"/>
  <c r="BK2734" i="5"/>
  <c r="BI2734" i="5"/>
  <c r="BG2734" i="5"/>
  <c r="BE2734" i="5"/>
  <c r="BC2734" i="5"/>
  <c r="BA2734" i="5"/>
  <c r="AY2734" i="5"/>
  <c r="AW2734" i="5"/>
  <c r="AU2734" i="5"/>
  <c r="AS2734" i="5"/>
  <c r="AQ2734" i="5"/>
  <c r="AO2734" i="5"/>
  <c r="AM2734" i="5"/>
  <c r="AK2734" i="5"/>
  <c r="BO2733" i="5"/>
  <c r="BM2733" i="5"/>
  <c r="BK2733" i="5"/>
  <c r="BI2733" i="5"/>
  <c r="BG2733" i="5"/>
  <c r="BE2733" i="5"/>
  <c r="BC2733" i="5"/>
  <c r="BA2733" i="5"/>
  <c r="AY2733" i="5"/>
  <c r="AW2733" i="5"/>
  <c r="AU2733" i="5"/>
  <c r="AS2733" i="5"/>
  <c r="AQ2733" i="5"/>
  <c r="AO2733" i="5"/>
  <c r="AM2733" i="5"/>
  <c r="AK2733" i="5"/>
  <c r="BO2732" i="5"/>
  <c r="BM2732" i="5"/>
  <c r="BK2732" i="5"/>
  <c r="BI2732" i="5"/>
  <c r="BG2732" i="5"/>
  <c r="BE2732" i="5"/>
  <c r="BC2732" i="5"/>
  <c r="BA2732" i="5"/>
  <c r="AY2732" i="5"/>
  <c r="AW2732" i="5"/>
  <c r="AU2732" i="5"/>
  <c r="AS2732" i="5"/>
  <c r="AQ2732" i="5"/>
  <c r="AO2732" i="5"/>
  <c r="AM2732" i="5"/>
  <c r="AK2732" i="5"/>
  <c r="BO2731" i="5"/>
  <c r="BM2731" i="5"/>
  <c r="BK2731" i="5"/>
  <c r="BI2731" i="5"/>
  <c r="BG2731" i="5"/>
  <c r="BE2731" i="5"/>
  <c r="BC2731" i="5"/>
  <c r="BA2731" i="5"/>
  <c r="AY2731" i="5"/>
  <c r="AW2731" i="5"/>
  <c r="AU2731" i="5"/>
  <c r="AS2731" i="5"/>
  <c r="AQ2731" i="5"/>
  <c r="AO2731" i="5"/>
  <c r="AM2731" i="5"/>
  <c r="AK2731" i="5"/>
  <c r="BO2730" i="5"/>
  <c r="BM2730" i="5"/>
  <c r="BK2730" i="5"/>
  <c r="BI2730" i="5"/>
  <c r="BG2730" i="5"/>
  <c r="BE2730" i="5"/>
  <c r="BC2730" i="5"/>
  <c r="BA2730" i="5"/>
  <c r="AY2730" i="5"/>
  <c r="AW2730" i="5"/>
  <c r="AU2730" i="5"/>
  <c r="AS2730" i="5"/>
  <c r="AQ2730" i="5"/>
  <c r="AO2730" i="5"/>
  <c r="AM2730" i="5"/>
  <c r="AK2730" i="5"/>
  <c r="BO2729" i="5"/>
  <c r="BM2729" i="5"/>
  <c r="BK2729" i="5"/>
  <c r="BI2729" i="5"/>
  <c r="BG2729" i="5"/>
  <c r="BE2729" i="5"/>
  <c r="BC2729" i="5"/>
  <c r="BA2729" i="5"/>
  <c r="AY2729" i="5"/>
  <c r="AW2729" i="5"/>
  <c r="AU2729" i="5"/>
  <c r="AS2729" i="5"/>
  <c r="AQ2729" i="5"/>
  <c r="AO2729" i="5"/>
  <c r="AM2729" i="5"/>
  <c r="AK2729" i="5"/>
  <c r="BO2728" i="5"/>
  <c r="BM2728" i="5"/>
  <c r="BK2728" i="5"/>
  <c r="BI2728" i="5"/>
  <c r="BG2728" i="5"/>
  <c r="BE2728" i="5"/>
  <c r="BC2728" i="5"/>
  <c r="BA2728" i="5"/>
  <c r="AY2728" i="5"/>
  <c r="AW2728" i="5"/>
  <c r="AU2728" i="5"/>
  <c r="AS2728" i="5"/>
  <c r="AQ2728" i="5"/>
  <c r="AO2728" i="5"/>
  <c r="AM2728" i="5"/>
  <c r="AK2728" i="5"/>
  <c r="BO2727" i="5"/>
  <c r="BM2727" i="5"/>
  <c r="BK2727" i="5"/>
  <c r="BI2727" i="5"/>
  <c r="BG2727" i="5"/>
  <c r="BE2727" i="5"/>
  <c r="BC2727" i="5"/>
  <c r="BA2727" i="5"/>
  <c r="AY2727" i="5"/>
  <c r="AW2727" i="5"/>
  <c r="AU2727" i="5"/>
  <c r="AS2727" i="5"/>
  <c r="AQ2727" i="5"/>
  <c r="AO2727" i="5"/>
  <c r="AM2727" i="5"/>
  <c r="AK2727" i="5"/>
  <c r="BO2726" i="5"/>
  <c r="BM2726" i="5"/>
  <c r="BK2726" i="5"/>
  <c r="BI2726" i="5"/>
  <c r="BG2726" i="5"/>
  <c r="BE2726" i="5"/>
  <c r="BC2726" i="5"/>
  <c r="BA2726" i="5"/>
  <c r="AY2726" i="5"/>
  <c r="AW2726" i="5"/>
  <c r="AU2726" i="5"/>
  <c r="AS2726" i="5"/>
  <c r="AQ2726" i="5"/>
  <c r="AO2726" i="5"/>
  <c r="AM2726" i="5"/>
  <c r="AK2726" i="5"/>
  <c r="BO2725" i="5"/>
  <c r="BM2725" i="5"/>
  <c r="BK2725" i="5"/>
  <c r="BI2725" i="5"/>
  <c r="BG2725" i="5"/>
  <c r="BE2725" i="5"/>
  <c r="BC2725" i="5"/>
  <c r="BA2725" i="5"/>
  <c r="AY2725" i="5"/>
  <c r="AW2725" i="5"/>
  <c r="AU2725" i="5"/>
  <c r="AS2725" i="5"/>
  <c r="AQ2725" i="5"/>
  <c r="AO2725" i="5"/>
  <c r="AM2725" i="5"/>
  <c r="AK2725" i="5"/>
  <c r="BO2724" i="5"/>
  <c r="BM2724" i="5"/>
  <c r="BK2724" i="5"/>
  <c r="BI2724" i="5"/>
  <c r="BG2724" i="5"/>
  <c r="BE2724" i="5"/>
  <c r="BC2724" i="5"/>
  <c r="BA2724" i="5"/>
  <c r="AY2724" i="5"/>
  <c r="AW2724" i="5"/>
  <c r="AU2724" i="5"/>
  <c r="AS2724" i="5"/>
  <c r="AQ2724" i="5"/>
  <c r="AO2724" i="5"/>
  <c r="AM2724" i="5"/>
  <c r="AK2724" i="5"/>
  <c r="BO2723" i="5"/>
  <c r="BM2723" i="5"/>
  <c r="BK2723" i="5"/>
  <c r="BI2723" i="5"/>
  <c r="BG2723" i="5"/>
  <c r="BE2723" i="5"/>
  <c r="BC2723" i="5"/>
  <c r="BA2723" i="5"/>
  <c r="AY2723" i="5"/>
  <c r="AW2723" i="5"/>
  <c r="AU2723" i="5"/>
  <c r="AS2723" i="5"/>
  <c r="AQ2723" i="5"/>
  <c r="AO2723" i="5"/>
  <c r="AM2723" i="5"/>
  <c r="AK2723" i="5"/>
  <c r="BO2722" i="5"/>
  <c r="BM2722" i="5"/>
  <c r="BK2722" i="5"/>
  <c r="BI2722" i="5"/>
  <c r="BG2722" i="5"/>
  <c r="BE2722" i="5"/>
  <c r="BC2722" i="5"/>
  <c r="BA2722" i="5"/>
  <c r="AY2722" i="5"/>
  <c r="AW2722" i="5"/>
  <c r="AU2722" i="5"/>
  <c r="AS2722" i="5"/>
  <c r="AQ2722" i="5"/>
  <c r="AO2722" i="5"/>
  <c r="AM2722" i="5"/>
  <c r="AK2722" i="5"/>
  <c r="BO2721" i="5"/>
  <c r="BM2721" i="5"/>
  <c r="BK2721" i="5"/>
  <c r="BI2721" i="5"/>
  <c r="BG2721" i="5"/>
  <c r="BE2721" i="5"/>
  <c r="BC2721" i="5"/>
  <c r="BA2721" i="5"/>
  <c r="AY2721" i="5"/>
  <c r="AW2721" i="5"/>
  <c r="AU2721" i="5"/>
  <c r="AS2721" i="5"/>
  <c r="AQ2721" i="5"/>
  <c r="AO2721" i="5"/>
  <c r="AM2721" i="5"/>
  <c r="AK2721" i="5"/>
  <c r="BO2720" i="5"/>
  <c r="BM2720" i="5"/>
  <c r="BK2720" i="5"/>
  <c r="BI2720" i="5"/>
  <c r="BG2720" i="5"/>
  <c r="BE2720" i="5"/>
  <c r="BC2720" i="5"/>
  <c r="BA2720" i="5"/>
  <c r="AY2720" i="5"/>
  <c r="AW2720" i="5"/>
  <c r="AU2720" i="5"/>
  <c r="AS2720" i="5"/>
  <c r="AQ2720" i="5"/>
  <c r="AO2720" i="5"/>
  <c r="AM2720" i="5"/>
  <c r="AK2720" i="5"/>
  <c r="AN2720" i="5" s="1"/>
  <c r="BO2719" i="5"/>
  <c r="BM2719" i="5"/>
  <c r="BK2719" i="5"/>
  <c r="BI2719" i="5"/>
  <c r="BG2719" i="5"/>
  <c r="BE2719" i="5"/>
  <c r="BC2719" i="5"/>
  <c r="BA2719" i="5"/>
  <c r="AY2719" i="5"/>
  <c r="AW2719" i="5"/>
  <c r="AU2719" i="5"/>
  <c r="AS2719" i="5"/>
  <c r="AQ2719" i="5"/>
  <c r="AO2719" i="5"/>
  <c r="AM2719" i="5"/>
  <c r="AK2719" i="5"/>
  <c r="AN2719" i="5" s="1"/>
  <c r="BO2718" i="5"/>
  <c r="BM2718" i="5"/>
  <c r="BK2718" i="5"/>
  <c r="BI2718" i="5"/>
  <c r="BG2718" i="5"/>
  <c r="BE2718" i="5"/>
  <c r="BC2718" i="5"/>
  <c r="BA2718" i="5"/>
  <c r="AY2718" i="5"/>
  <c r="AW2718" i="5"/>
  <c r="AU2718" i="5"/>
  <c r="AS2718" i="5"/>
  <c r="AQ2718" i="5"/>
  <c r="AO2718" i="5"/>
  <c r="AM2718" i="5"/>
  <c r="AK2718" i="5"/>
  <c r="AN2718" i="5" s="1"/>
  <c r="BO2717" i="5"/>
  <c r="BM2717" i="5"/>
  <c r="BK2717" i="5"/>
  <c r="BI2717" i="5"/>
  <c r="BG2717" i="5"/>
  <c r="BE2717" i="5"/>
  <c r="BC2717" i="5"/>
  <c r="BA2717" i="5"/>
  <c r="AY2717" i="5"/>
  <c r="AW2717" i="5"/>
  <c r="AU2717" i="5"/>
  <c r="AS2717" i="5"/>
  <c r="AQ2717" i="5"/>
  <c r="AO2717" i="5"/>
  <c r="AM2717" i="5"/>
  <c r="AK2717" i="5"/>
  <c r="AN2717" i="5" s="1"/>
  <c r="BO2716" i="5"/>
  <c r="BM2716" i="5"/>
  <c r="BK2716" i="5"/>
  <c r="BI2716" i="5"/>
  <c r="BG2716" i="5"/>
  <c r="BE2716" i="5"/>
  <c r="BC2716" i="5"/>
  <c r="BA2716" i="5"/>
  <c r="AY2716" i="5"/>
  <c r="AW2716" i="5"/>
  <c r="AU2716" i="5"/>
  <c r="AS2716" i="5"/>
  <c r="AQ2716" i="5"/>
  <c r="AO2716" i="5"/>
  <c r="AM2716" i="5"/>
  <c r="AK2716" i="5"/>
  <c r="AN2716" i="5" s="1"/>
  <c r="BO2715" i="5"/>
  <c r="BM2715" i="5"/>
  <c r="BK2715" i="5"/>
  <c r="BI2715" i="5"/>
  <c r="BG2715" i="5"/>
  <c r="BE2715" i="5"/>
  <c r="BC2715" i="5"/>
  <c r="BA2715" i="5"/>
  <c r="AY2715" i="5"/>
  <c r="AW2715" i="5"/>
  <c r="AU2715" i="5"/>
  <c r="AS2715" i="5"/>
  <c r="AQ2715" i="5"/>
  <c r="AO2715" i="5"/>
  <c r="AM2715" i="5"/>
  <c r="AK2715" i="5"/>
  <c r="AN2715" i="5" s="1"/>
  <c r="BO2714" i="5"/>
  <c r="BM2714" i="5"/>
  <c r="BK2714" i="5"/>
  <c r="BI2714" i="5"/>
  <c r="BG2714" i="5"/>
  <c r="BE2714" i="5"/>
  <c r="BC2714" i="5"/>
  <c r="BA2714" i="5"/>
  <c r="AY2714" i="5"/>
  <c r="AW2714" i="5"/>
  <c r="AU2714" i="5"/>
  <c r="AS2714" i="5"/>
  <c r="AQ2714" i="5"/>
  <c r="AO2714" i="5"/>
  <c r="AM2714" i="5"/>
  <c r="AK2714" i="5"/>
  <c r="BO2713" i="5"/>
  <c r="BM2713" i="5"/>
  <c r="BK2713" i="5"/>
  <c r="BI2713" i="5"/>
  <c r="BG2713" i="5"/>
  <c r="BE2713" i="5"/>
  <c r="BC2713" i="5"/>
  <c r="BA2713" i="5"/>
  <c r="AY2713" i="5"/>
  <c r="AW2713" i="5"/>
  <c r="AU2713" i="5"/>
  <c r="AS2713" i="5"/>
  <c r="AQ2713" i="5"/>
  <c r="AO2713" i="5"/>
  <c r="AM2713" i="5"/>
  <c r="AK2713" i="5"/>
  <c r="BO2712" i="5"/>
  <c r="BM2712" i="5"/>
  <c r="BK2712" i="5"/>
  <c r="BI2712" i="5"/>
  <c r="BG2712" i="5"/>
  <c r="BE2712" i="5"/>
  <c r="BC2712" i="5"/>
  <c r="BA2712" i="5"/>
  <c r="AY2712" i="5"/>
  <c r="AW2712" i="5"/>
  <c r="AU2712" i="5"/>
  <c r="AS2712" i="5"/>
  <c r="AQ2712" i="5"/>
  <c r="AO2712" i="5"/>
  <c r="AM2712" i="5"/>
  <c r="AK2712" i="5"/>
  <c r="BO2711" i="5"/>
  <c r="BM2711" i="5"/>
  <c r="BK2711" i="5"/>
  <c r="BI2711" i="5"/>
  <c r="BG2711" i="5"/>
  <c r="BE2711" i="5"/>
  <c r="BC2711" i="5"/>
  <c r="BA2711" i="5"/>
  <c r="AY2711" i="5"/>
  <c r="AW2711" i="5"/>
  <c r="AU2711" i="5"/>
  <c r="AS2711" i="5"/>
  <c r="AQ2711" i="5"/>
  <c r="AO2711" i="5"/>
  <c r="AM2711" i="5"/>
  <c r="AK2711" i="5"/>
  <c r="BO2710" i="5"/>
  <c r="BM2710" i="5"/>
  <c r="BK2710" i="5"/>
  <c r="BI2710" i="5"/>
  <c r="BG2710" i="5"/>
  <c r="BE2710" i="5"/>
  <c r="BC2710" i="5"/>
  <c r="BA2710" i="5"/>
  <c r="AY2710" i="5"/>
  <c r="AW2710" i="5"/>
  <c r="AU2710" i="5"/>
  <c r="AS2710" i="5"/>
  <c r="AQ2710" i="5"/>
  <c r="AO2710" i="5"/>
  <c r="AM2710" i="5"/>
  <c r="AK2710" i="5"/>
  <c r="BO2709" i="5"/>
  <c r="BM2709" i="5"/>
  <c r="BK2709" i="5"/>
  <c r="BI2709" i="5"/>
  <c r="BG2709" i="5"/>
  <c r="BE2709" i="5"/>
  <c r="BC2709" i="5"/>
  <c r="BA2709" i="5"/>
  <c r="AY2709" i="5"/>
  <c r="AW2709" i="5"/>
  <c r="AU2709" i="5"/>
  <c r="AS2709" i="5"/>
  <c r="AQ2709" i="5"/>
  <c r="AO2709" i="5"/>
  <c r="AM2709" i="5"/>
  <c r="AK2709" i="5"/>
  <c r="BO2708" i="5"/>
  <c r="BM2708" i="5"/>
  <c r="BK2708" i="5"/>
  <c r="BI2708" i="5"/>
  <c r="BG2708" i="5"/>
  <c r="BE2708" i="5"/>
  <c r="BC2708" i="5"/>
  <c r="BA2708" i="5"/>
  <c r="AY2708" i="5"/>
  <c r="AW2708" i="5"/>
  <c r="AU2708" i="5"/>
  <c r="AS2708" i="5"/>
  <c r="AQ2708" i="5"/>
  <c r="AO2708" i="5"/>
  <c r="AM2708" i="5"/>
  <c r="AK2708" i="5"/>
  <c r="BO2707" i="5"/>
  <c r="BM2707" i="5"/>
  <c r="BK2707" i="5"/>
  <c r="BI2707" i="5"/>
  <c r="BG2707" i="5"/>
  <c r="BE2707" i="5"/>
  <c r="BC2707" i="5"/>
  <c r="BA2707" i="5"/>
  <c r="AY2707" i="5"/>
  <c r="AW2707" i="5"/>
  <c r="AU2707" i="5"/>
  <c r="AS2707" i="5"/>
  <c r="AQ2707" i="5"/>
  <c r="AO2707" i="5"/>
  <c r="AM2707" i="5"/>
  <c r="AK2707" i="5"/>
  <c r="BO2706" i="5"/>
  <c r="BM2706" i="5"/>
  <c r="BK2706" i="5"/>
  <c r="BI2706" i="5"/>
  <c r="BG2706" i="5"/>
  <c r="BE2706" i="5"/>
  <c r="BC2706" i="5"/>
  <c r="BA2706" i="5"/>
  <c r="AY2706" i="5"/>
  <c r="AW2706" i="5"/>
  <c r="AU2706" i="5"/>
  <c r="AS2706" i="5"/>
  <c r="AQ2706" i="5"/>
  <c r="AO2706" i="5"/>
  <c r="AM2706" i="5"/>
  <c r="AK2706" i="5"/>
  <c r="BO2705" i="5"/>
  <c r="BM2705" i="5"/>
  <c r="BK2705" i="5"/>
  <c r="BI2705" i="5"/>
  <c r="BG2705" i="5"/>
  <c r="BE2705" i="5"/>
  <c r="BC2705" i="5"/>
  <c r="BA2705" i="5"/>
  <c r="AY2705" i="5"/>
  <c r="AW2705" i="5"/>
  <c r="AU2705" i="5"/>
  <c r="AS2705" i="5"/>
  <c r="AQ2705" i="5"/>
  <c r="AO2705" i="5"/>
  <c r="AM2705" i="5"/>
  <c r="AK2705" i="5"/>
  <c r="BO2704" i="5"/>
  <c r="BM2704" i="5"/>
  <c r="BK2704" i="5"/>
  <c r="BI2704" i="5"/>
  <c r="BG2704" i="5"/>
  <c r="BE2704" i="5"/>
  <c r="BC2704" i="5"/>
  <c r="BA2704" i="5"/>
  <c r="AY2704" i="5"/>
  <c r="AW2704" i="5"/>
  <c r="AU2704" i="5"/>
  <c r="AS2704" i="5"/>
  <c r="AQ2704" i="5"/>
  <c r="AO2704" i="5"/>
  <c r="AM2704" i="5"/>
  <c r="AK2704" i="5"/>
  <c r="BO2703" i="5"/>
  <c r="BM2703" i="5"/>
  <c r="BK2703" i="5"/>
  <c r="BI2703" i="5"/>
  <c r="BG2703" i="5"/>
  <c r="BE2703" i="5"/>
  <c r="BC2703" i="5"/>
  <c r="BA2703" i="5"/>
  <c r="AY2703" i="5"/>
  <c r="AW2703" i="5"/>
  <c r="AU2703" i="5"/>
  <c r="AS2703" i="5"/>
  <c r="AQ2703" i="5"/>
  <c r="AO2703" i="5"/>
  <c r="AM2703" i="5"/>
  <c r="AK2703" i="5"/>
  <c r="BO2702" i="5"/>
  <c r="BM2702" i="5"/>
  <c r="BK2702" i="5"/>
  <c r="BI2702" i="5"/>
  <c r="BG2702" i="5"/>
  <c r="BE2702" i="5"/>
  <c r="BC2702" i="5"/>
  <c r="BA2702" i="5"/>
  <c r="AY2702" i="5"/>
  <c r="AW2702" i="5"/>
  <c r="AU2702" i="5"/>
  <c r="AS2702" i="5"/>
  <c r="AQ2702" i="5"/>
  <c r="AO2702" i="5"/>
  <c r="AM2702" i="5"/>
  <c r="AK2702" i="5"/>
  <c r="BO2701" i="5"/>
  <c r="BM2701" i="5"/>
  <c r="BK2701" i="5"/>
  <c r="BI2701" i="5"/>
  <c r="BG2701" i="5"/>
  <c r="BE2701" i="5"/>
  <c r="BC2701" i="5"/>
  <c r="BA2701" i="5"/>
  <c r="AY2701" i="5"/>
  <c r="AW2701" i="5"/>
  <c r="AU2701" i="5"/>
  <c r="AS2701" i="5"/>
  <c r="AQ2701" i="5"/>
  <c r="AO2701" i="5"/>
  <c r="AM2701" i="5"/>
  <c r="AK2701" i="5"/>
  <c r="BO2700" i="5"/>
  <c r="BM2700" i="5"/>
  <c r="BK2700" i="5"/>
  <c r="BI2700" i="5"/>
  <c r="BG2700" i="5"/>
  <c r="BE2700" i="5"/>
  <c r="BC2700" i="5"/>
  <c r="BA2700" i="5"/>
  <c r="AY2700" i="5"/>
  <c r="AW2700" i="5"/>
  <c r="AU2700" i="5"/>
  <c r="AS2700" i="5"/>
  <c r="AQ2700" i="5"/>
  <c r="AO2700" i="5"/>
  <c r="AM2700" i="5"/>
  <c r="AK2700" i="5"/>
  <c r="BO2699" i="5"/>
  <c r="BM2699" i="5"/>
  <c r="BK2699" i="5"/>
  <c r="BI2699" i="5"/>
  <c r="BG2699" i="5"/>
  <c r="BE2699" i="5"/>
  <c r="BC2699" i="5"/>
  <c r="BA2699" i="5"/>
  <c r="AY2699" i="5"/>
  <c r="AW2699" i="5"/>
  <c r="AU2699" i="5"/>
  <c r="AS2699" i="5"/>
  <c r="AQ2699" i="5"/>
  <c r="AO2699" i="5"/>
  <c r="AM2699" i="5"/>
  <c r="AK2699" i="5"/>
  <c r="BO2698" i="5"/>
  <c r="BM2698" i="5"/>
  <c r="BK2698" i="5"/>
  <c r="BI2698" i="5"/>
  <c r="BG2698" i="5"/>
  <c r="BE2698" i="5"/>
  <c r="BC2698" i="5"/>
  <c r="BA2698" i="5"/>
  <c r="AY2698" i="5"/>
  <c r="AW2698" i="5"/>
  <c r="AU2698" i="5"/>
  <c r="AS2698" i="5"/>
  <c r="AQ2698" i="5"/>
  <c r="AO2698" i="5"/>
  <c r="AM2698" i="5"/>
  <c r="AK2698" i="5"/>
  <c r="BO2697" i="5"/>
  <c r="BM2697" i="5"/>
  <c r="BK2697" i="5"/>
  <c r="BI2697" i="5"/>
  <c r="BG2697" i="5"/>
  <c r="BE2697" i="5"/>
  <c r="BC2697" i="5"/>
  <c r="BA2697" i="5"/>
  <c r="AY2697" i="5"/>
  <c r="AW2697" i="5"/>
  <c r="AU2697" i="5"/>
  <c r="AS2697" i="5"/>
  <c r="AQ2697" i="5"/>
  <c r="AO2697" i="5"/>
  <c r="AM2697" i="5"/>
  <c r="AK2697" i="5"/>
  <c r="BO2696" i="5"/>
  <c r="BM2696" i="5"/>
  <c r="BK2696" i="5"/>
  <c r="BI2696" i="5"/>
  <c r="BG2696" i="5"/>
  <c r="BE2696" i="5"/>
  <c r="BC2696" i="5"/>
  <c r="BA2696" i="5"/>
  <c r="AY2696" i="5"/>
  <c r="AW2696" i="5"/>
  <c r="AU2696" i="5"/>
  <c r="AS2696" i="5"/>
  <c r="AQ2696" i="5"/>
  <c r="AO2696" i="5"/>
  <c r="AM2696" i="5"/>
  <c r="AK2696" i="5"/>
  <c r="BO2695" i="5"/>
  <c r="BM2695" i="5"/>
  <c r="BK2695" i="5"/>
  <c r="BI2695" i="5"/>
  <c r="BG2695" i="5"/>
  <c r="BE2695" i="5"/>
  <c r="BC2695" i="5"/>
  <c r="BA2695" i="5"/>
  <c r="AY2695" i="5"/>
  <c r="AW2695" i="5"/>
  <c r="AU2695" i="5"/>
  <c r="AS2695" i="5"/>
  <c r="AQ2695" i="5"/>
  <c r="AO2695" i="5"/>
  <c r="AM2695" i="5"/>
  <c r="AK2695" i="5"/>
  <c r="BO2694" i="5"/>
  <c r="BM2694" i="5"/>
  <c r="BK2694" i="5"/>
  <c r="BI2694" i="5"/>
  <c r="BG2694" i="5"/>
  <c r="BE2694" i="5"/>
  <c r="BC2694" i="5"/>
  <c r="BA2694" i="5"/>
  <c r="AY2694" i="5"/>
  <c r="AW2694" i="5"/>
  <c r="AU2694" i="5"/>
  <c r="AS2694" i="5"/>
  <c r="AQ2694" i="5"/>
  <c r="AO2694" i="5"/>
  <c r="AM2694" i="5"/>
  <c r="AK2694" i="5"/>
  <c r="BO2693" i="5"/>
  <c r="BM2693" i="5"/>
  <c r="BK2693" i="5"/>
  <c r="BI2693" i="5"/>
  <c r="BG2693" i="5"/>
  <c r="BE2693" i="5"/>
  <c r="BC2693" i="5"/>
  <c r="BA2693" i="5"/>
  <c r="AY2693" i="5"/>
  <c r="AW2693" i="5"/>
  <c r="AU2693" i="5"/>
  <c r="AS2693" i="5"/>
  <c r="AQ2693" i="5"/>
  <c r="AO2693" i="5"/>
  <c r="AM2693" i="5"/>
  <c r="AK2693" i="5"/>
  <c r="BO2692" i="5"/>
  <c r="BM2692" i="5"/>
  <c r="BK2692" i="5"/>
  <c r="BI2692" i="5"/>
  <c r="BG2692" i="5"/>
  <c r="BE2692" i="5"/>
  <c r="BC2692" i="5"/>
  <c r="BA2692" i="5"/>
  <c r="AY2692" i="5"/>
  <c r="AW2692" i="5"/>
  <c r="AU2692" i="5"/>
  <c r="AS2692" i="5"/>
  <c r="AQ2692" i="5"/>
  <c r="AO2692" i="5"/>
  <c r="AM2692" i="5"/>
  <c r="AK2692" i="5"/>
  <c r="BO2691" i="5"/>
  <c r="BM2691" i="5"/>
  <c r="BK2691" i="5"/>
  <c r="BI2691" i="5"/>
  <c r="BG2691" i="5"/>
  <c r="BE2691" i="5"/>
  <c r="BC2691" i="5"/>
  <c r="BA2691" i="5"/>
  <c r="AY2691" i="5"/>
  <c r="AW2691" i="5"/>
  <c r="AU2691" i="5"/>
  <c r="AS2691" i="5"/>
  <c r="AQ2691" i="5"/>
  <c r="AO2691" i="5"/>
  <c r="AM2691" i="5"/>
  <c r="AK2691" i="5"/>
  <c r="BO2690" i="5"/>
  <c r="BM2690" i="5"/>
  <c r="BK2690" i="5"/>
  <c r="BI2690" i="5"/>
  <c r="BG2690" i="5"/>
  <c r="BE2690" i="5"/>
  <c r="BC2690" i="5"/>
  <c r="BA2690" i="5"/>
  <c r="AY2690" i="5"/>
  <c r="AW2690" i="5"/>
  <c r="AU2690" i="5"/>
  <c r="AS2690" i="5"/>
  <c r="AQ2690" i="5"/>
  <c r="AO2690" i="5"/>
  <c r="AM2690" i="5"/>
  <c r="AK2690" i="5"/>
  <c r="BO2689" i="5"/>
  <c r="BM2689" i="5"/>
  <c r="BK2689" i="5"/>
  <c r="BI2689" i="5"/>
  <c r="BG2689" i="5"/>
  <c r="BE2689" i="5"/>
  <c r="BC2689" i="5"/>
  <c r="BA2689" i="5"/>
  <c r="AY2689" i="5"/>
  <c r="AW2689" i="5"/>
  <c r="AU2689" i="5"/>
  <c r="AS2689" i="5"/>
  <c r="AQ2689" i="5"/>
  <c r="AO2689" i="5"/>
  <c r="AM2689" i="5"/>
  <c r="AK2689" i="5"/>
  <c r="BO2688" i="5"/>
  <c r="BM2688" i="5"/>
  <c r="BK2688" i="5"/>
  <c r="BI2688" i="5"/>
  <c r="BG2688" i="5"/>
  <c r="BE2688" i="5"/>
  <c r="BC2688" i="5"/>
  <c r="BA2688" i="5"/>
  <c r="AY2688" i="5"/>
  <c r="AW2688" i="5"/>
  <c r="AU2688" i="5"/>
  <c r="AS2688" i="5"/>
  <c r="AQ2688" i="5"/>
  <c r="AO2688" i="5"/>
  <c r="AM2688" i="5"/>
  <c r="AK2688" i="5"/>
  <c r="BO2687" i="5"/>
  <c r="BM2687" i="5"/>
  <c r="BK2687" i="5"/>
  <c r="BI2687" i="5"/>
  <c r="BG2687" i="5"/>
  <c r="BE2687" i="5"/>
  <c r="BC2687" i="5"/>
  <c r="BA2687" i="5"/>
  <c r="AY2687" i="5"/>
  <c r="AW2687" i="5"/>
  <c r="AU2687" i="5"/>
  <c r="AS2687" i="5"/>
  <c r="AQ2687" i="5"/>
  <c r="AO2687" i="5"/>
  <c r="AM2687" i="5"/>
  <c r="AK2687" i="5"/>
  <c r="BO2686" i="5"/>
  <c r="BM2686" i="5"/>
  <c r="BK2686" i="5"/>
  <c r="BI2686" i="5"/>
  <c r="BG2686" i="5"/>
  <c r="BE2686" i="5"/>
  <c r="BC2686" i="5"/>
  <c r="BA2686" i="5"/>
  <c r="AY2686" i="5"/>
  <c r="AW2686" i="5"/>
  <c r="AU2686" i="5"/>
  <c r="AS2686" i="5"/>
  <c r="AQ2686" i="5"/>
  <c r="AO2686" i="5"/>
  <c r="AM2686" i="5"/>
  <c r="AK2686" i="5"/>
  <c r="BO2685" i="5"/>
  <c r="BM2685" i="5"/>
  <c r="BK2685" i="5"/>
  <c r="BI2685" i="5"/>
  <c r="BG2685" i="5"/>
  <c r="BE2685" i="5"/>
  <c r="BC2685" i="5"/>
  <c r="BA2685" i="5"/>
  <c r="AY2685" i="5"/>
  <c r="AW2685" i="5"/>
  <c r="AU2685" i="5"/>
  <c r="AS2685" i="5"/>
  <c r="AQ2685" i="5"/>
  <c r="AO2685" i="5"/>
  <c r="AM2685" i="5"/>
  <c r="AK2685" i="5"/>
  <c r="BO2684" i="5"/>
  <c r="BM2684" i="5"/>
  <c r="BK2684" i="5"/>
  <c r="BI2684" i="5"/>
  <c r="BG2684" i="5"/>
  <c r="BE2684" i="5"/>
  <c r="BC2684" i="5"/>
  <c r="BA2684" i="5"/>
  <c r="AY2684" i="5"/>
  <c r="AW2684" i="5"/>
  <c r="AU2684" i="5"/>
  <c r="AS2684" i="5"/>
  <c r="AQ2684" i="5"/>
  <c r="AO2684" i="5"/>
  <c r="AM2684" i="5"/>
  <c r="AK2684" i="5"/>
  <c r="BO2683" i="5"/>
  <c r="BM2683" i="5"/>
  <c r="BK2683" i="5"/>
  <c r="BI2683" i="5"/>
  <c r="BG2683" i="5"/>
  <c r="BE2683" i="5"/>
  <c r="BC2683" i="5"/>
  <c r="BA2683" i="5"/>
  <c r="AY2683" i="5"/>
  <c r="AW2683" i="5"/>
  <c r="AU2683" i="5"/>
  <c r="AS2683" i="5"/>
  <c r="AQ2683" i="5"/>
  <c r="AO2683" i="5"/>
  <c r="AM2683" i="5"/>
  <c r="AK2683" i="5"/>
  <c r="BO2682" i="5"/>
  <c r="BM2682" i="5"/>
  <c r="BK2682" i="5"/>
  <c r="BI2682" i="5"/>
  <c r="BG2682" i="5"/>
  <c r="BE2682" i="5"/>
  <c r="BC2682" i="5"/>
  <c r="BA2682" i="5"/>
  <c r="AY2682" i="5"/>
  <c r="AW2682" i="5"/>
  <c r="AU2682" i="5"/>
  <c r="AS2682" i="5"/>
  <c r="AQ2682" i="5"/>
  <c r="AO2682" i="5"/>
  <c r="AM2682" i="5"/>
  <c r="AK2682" i="5"/>
  <c r="BO2681" i="5"/>
  <c r="BM2681" i="5"/>
  <c r="BK2681" i="5"/>
  <c r="BI2681" i="5"/>
  <c r="BG2681" i="5"/>
  <c r="BE2681" i="5"/>
  <c r="BC2681" i="5"/>
  <c r="BA2681" i="5"/>
  <c r="AY2681" i="5"/>
  <c r="AW2681" i="5"/>
  <c r="AU2681" i="5"/>
  <c r="AS2681" i="5"/>
  <c r="AQ2681" i="5"/>
  <c r="AO2681" i="5"/>
  <c r="AM2681" i="5"/>
  <c r="AK2681" i="5"/>
  <c r="BO2680" i="5"/>
  <c r="BM2680" i="5"/>
  <c r="BK2680" i="5"/>
  <c r="BI2680" i="5"/>
  <c r="BG2680" i="5"/>
  <c r="BE2680" i="5"/>
  <c r="BC2680" i="5"/>
  <c r="BA2680" i="5"/>
  <c r="AY2680" i="5"/>
  <c r="AW2680" i="5"/>
  <c r="AU2680" i="5"/>
  <c r="AS2680" i="5"/>
  <c r="AQ2680" i="5"/>
  <c r="AO2680" i="5"/>
  <c r="AM2680" i="5"/>
  <c r="AK2680" i="5"/>
  <c r="BO2679" i="5"/>
  <c r="BM2679" i="5"/>
  <c r="BK2679" i="5"/>
  <c r="BI2679" i="5"/>
  <c r="BG2679" i="5"/>
  <c r="BE2679" i="5"/>
  <c r="BC2679" i="5"/>
  <c r="BA2679" i="5"/>
  <c r="AY2679" i="5"/>
  <c r="AW2679" i="5"/>
  <c r="AU2679" i="5"/>
  <c r="AS2679" i="5"/>
  <c r="AQ2679" i="5"/>
  <c r="AO2679" i="5"/>
  <c r="AM2679" i="5"/>
  <c r="AK2679" i="5"/>
  <c r="BO2678" i="5"/>
  <c r="BM2678" i="5"/>
  <c r="BK2678" i="5"/>
  <c r="BI2678" i="5"/>
  <c r="BG2678" i="5"/>
  <c r="BE2678" i="5"/>
  <c r="BC2678" i="5"/>
  <c r="BA2678" i="5"/>
  <c r="AY2678" i="5"/>
  <c r="AW2678" i="5"/>
  <c r="AU2678" i="5"/>
  <c r="AS2678" i="5"/>
  <c r="AQ2678" i="5"/>
  <c r="AO2678" i="5"/>
  <c r="AM2678" i="5"/>
  <c r="AK2678" i="5"/>
  <c r="BO2677" i="5"/>
  <c r="BM2677" i="5"/>
  <c r="BK2677" i="5"/>
  <c r="BI2677" i="5"/>
  <c r="BG2677" i="5"/>
  <c r="BE2677" i="5"/>
  <c r="BC2677" i="5"/>
  <c r="BA2677" i="5"/>
  <c r="AY2677" i="5"/>
  <c r="AW2677" i="5"/>
  <c r="AU2677" i="5"/>
  <c r="AS2677" i="5"/>
  <c r="AQ2677" i="5"/>
  <c r="AO2677" i="5"/>
  <c r="AM2677" i="5"/>
  <c r="AK2677" i="5"/>
  <c r="BO2676" i="5"/>
  <c r="BM2676" i="5"/>
  <c r="BK2676" i="5"/>
  <c r="BI2676" i="5"/>
  <c r="BG2676" i="5"/>
  <c r="BE2676" i="5"/>
  <c r="BC2676" i="5"/>
  <c r="BA2676" i="5"/>
  <c r="AY2676" i="5"/>
  <c r="AW2676" i="5"/>
  <c r="AU2676" i="5"/>
  <c r="AS2676" i="5"/>
  <c r="AQ2676" i="5"/>
  <c r="AO2676" i="5"/>
  <c r="AM2676" i="5"/>
  <c r="AK2676" i="5"/>
  <c r="BO2675" i="5"/>
  <c r="BM2675" i="5"/>
  <c r="BK2675" i="5"/>
  <c r="BI2675" i="5"/>
  <c r="BG2675" i="5"/>
  <c r="BE2675" i="5"/>
  <c r="BC2675" i="5"/>
  <c r="BA2675" i="5"/>
  <c r="AY2675" i="5"/>
  <c r="AW2675" i="5"/>
  <c r="AU2675" i="5"/>
  <c r="AS2675" i="5"/>
  <c r="AQ2675" i="5"/>
  <c r="AO2675" i="5"/>
  <c r="AM2675" i="5"/>
  <c r="AK2675" i="5"/>
  <c r="BO2674" i="5"/>
  <c r="BM2674" i="5"/>
  <c r="BK2674" i="5"/>
  <c r="BI2674" i="5"/>
  <c r="BG2674" i="5"/>
  <c r="BE2674" i="5"/>
  <c r="BC2674" i="5"/>
  <c r="BA2674" i="5"/>
  <c r="AY2674" i="5"/>
  <c r="AW2674" i="5"/>
  <c r="AU2674" i="5"/>
  <c r="AS2674" i="5"/>
  <c r="AQ2674" i="5"/>
  <c r="AO2674" i="5"/>
  <c r="AM2674" i="5"/>
  <c r="AK2674" i="5"/>
  <c r="BO2673" i="5"/>
  <c r="BM2673" i="5"/>
  <c r="BK2673" i="5"/>
  <c r="BI2673" i="5"/>
  <c r="BG2673" i="5"/>
  <c r="BE2673" i="5"/>
  <c r="BC2673" i="5"/>
  <c r="BA2673" i="5"/>
  <c r="AY2673" i="5"/>
  <c r="AW2673" i="5"/>
  <c r="AU2673" i="5"/>
  <c r="AS2673" i="5"/>
  <c r="AQ2673" i="5"/>
  <c r="AO2673" i="5"/>
  <c r="AM2673" i="5"/>
  <c r="AK2673" i="5"/>
  <c r="BO2672" i="5"/>
  <c r="BM2672" i="5"/>
  <c r="BK2672" i="5"/>
  <c r="BI2672" i="5"/>
  <c r="BG2672" i="5"/>
  <c r="BE2672" i="5"/>
  <c r="BC2672" i="5"/>
  <c r="BA2672" i="5"/>
  <c r="AY2672" i="5"/>
  <c r="AW2672" i="5"/>
  <c r="AU2672" i="5"/>
  <c r="AS2672" i="5"/>
  <c r="AQ2672" i="5"/>
  <c r="AO2672" i="5"/>
  <c r="AM2672" i="5"/>
  <c r="AK2672" i="5"/>
  <c r="BO2671" i="5"/>
  <c r="BM2671" i="5"/>
  <c r="BK2671" i="5"/>
  <c r="BI2671" i="5"/>
  <c r="BG2671" i="5"/>
  <c r="BE2671" i="5"/>
  <c r="BC2671" i="5"/>
  <c r="BA2671" i="5"/>
  <c r="AY2671" i="5"/>
  <c r="AW2671" i="5"/>
  <c r="AU2671" i="5"/>
  <c r="AS2671" i="5"/>
  <c r="AQ2671" i="5"/>
  <c r="AO2671" i="5"/>
  <c r="AM2671" i="5"/>
  <c r="AK2671" i="5"/>
  <c r="BO2670" i="5"/>
  <c r="BM2670" i="5"/>
  <c r="BK2670" i="5"/>
  <c r="BI2670" i="5"/>
  <c r="BG2670" i="5"/>
  <c r="BE2670" i="5"/>
  <c r="BC2670" i="5"/>
  <c r="BA2670" i="5"/>
  <c r="AY2670" i="5"/>
  <c r="AW2670" i="5"/>
  <c r="AU2670" i="5"/>
  <c r="AS2670" i="5"/>
  <c r="AQ2670" i="5"/>
  <c r="AO2670" i="5"/>
  <c r="AM2670" i="5"/>
  <c r="AK2670" i="5"/>
  <c r="BO2669" i="5"/>
  <c r="BM2669" i="5"/>
  <c r="BK2669" i="5"/>
  <c r="BI2669" i="5"/>
  <c r="BG2669" i="5"/>
  <c r="BE2669" i="5"/>
  <c r="BC2669" i="5"/>
  <c r="BA2669" i="5"/>
  <c r="AY2669" i="5"/>
  <c r="AW2669" i="5"/>
  <c r="AU2669" i="5"/>
  <c r="AS2669" i="5"/>
  <c r="AQ2669" i="5"/>
  <c r="AO2669" i="5"/>
  <c r="AM2669" i="5"/>
  <c r="AK2669" i="5"/>
  <c r="BO2668" i="5"/>
  <c r="BM2668" i="5"/>
  <c r="BK2668" i="5"/>
  <c r="BI2668" i="5"/>
  <c r="BG2668" i="5"/>
  <c r="BE2668" i="5"/>
  <c r="BC2668" i="5"/>
  <c r="BA2668" i="5"/>
  <c r="AY2668" i="5"/>
  <c r="AW2668" i="5"/>
  <c r="AU2668" i="5"/>
  <c r="AS2668" i="5"/>
  <c r="AQ2668" i="5"/>
  <c r="AO2668" i="5"/>
  <c r="AM2668" i="5"/>
  <c r="AK2668" i="5"/>
  <c r="BO2667" i="5"/>
  <c r="BM2667" i="5"/>
  <c r="BK2667" i="5"/>
  <c r="BI2667" i="5"/>
  <c r="BG2667" i="5"/>
  <c r="BE2667" i="5"/>
  <c r="BC2667" i="5"/>
  <c r="BA2667" i="5"/>
  <c r="AY2667" i="5"/>
  <c r="AW2667" i="5"/>
  <c r="AU2667" i="5"/>
  <c r="AS2667" i="5"/>
  <c r="AQ2667" i="5"/>
  <c r="AO2667" i="5"/>
  <c r="AM2667" i="5"/>
  <c r="AK2667" i="5"/>
  <c r="BO2666" i="5"/>
  <c r="BM2666" i="5"/>
  <c r="BK2666" i="5"/>
  <c r="BI2666" i="5"/>
  <c r="BG2666" i="5"/>
  <c r="BE2666" i="5"/>
  <c r="BC2666" i="5"/>
  <c r="BA2666" i="5"/>
  <c r="AY2666" i="5"/>
  <c r="AW2666" i="5"/>
  <c r="AU2666" i="5"/>
  <c r="AS2666" i="5"/>
  <c r="AQ2666" i="5"/>
  <c r="AO2666" i="5"/>
  <c r="AM2666" i="5"/>
  <c r="AK2666" i="5"/>
  <c r="BO2665" i="5"/>
  <c r="BM2665" i="5"/>
  <c r="BK2665" i="5"/>
  <c r="BI2665" i="5"/>
  <c r="BG2665" i="5"/>
  <c r="BE2665" i="5"/>
  <c r="BC2665" i="5"/>
  <c r="BA2665" i="5"/>
  <c r="AY2665" i="5"/>
  <c r="AW2665" i="5"/>
  <c r="AU2665" i="5"/>
  <c r="AS2665" i="5"/>
  <c r="AQ2665" i="5"/>
  <c r="AO2665" i="5"/>
  <c r="AM2665" i="5"/>
  <c r="AK2665" i="5"/>
  <c r="BO2664" i="5"/>
  <c r="BM2664" i="5"/>
  <c r="BK2664" i="5"/>
  <c r="BI2664" i="5"/>
  <c r="BG2664" i="5"/>
  <c r="BE2664" i="5"/>
  <c r="BC2664" i="5"/>
  <c r="BA2664" i="5"/>
  <c r="AY2664" i="5"/>
  <c r="AW2664" i="5"/>
  <c r="AU2664" i="5"/>
  <c r="AS2664" i="5"/>
  <c r="AQ2664" i="5"/>
  <c r="AO2664" i="5"/>
  <c r="AM2664" i="5"/>
  <c r="AK2664" i="5"/>
  <c r="BO2663" i="5"/>
  <c r="BM2663" i="5"/>
  <c r="BK2663" i="5"/>
  <c r="BI2663" i="5"/>
  <c r="BG2663" i="5"/>
  <c r="BE2663" i="5"/>
  <c r="BC2663" i="5"/>
  <c r="BA2663" i="5"/>
  <c r="AY2663" i="5"/>
  <c r="AW2663" i="5"/>
  <c r="AU2663" i="5"/>
  <c r="AS2663" i="5"/>
  <c r="AQ2663" i="5"/>
  <c r="AO2663" i="5"/>
  <c r="AM2663" i="5"/>
  <c r="AK2663" i="5"/>
  <c r="BO2662" i="5"/>
  <c r="BM2662" i="5"/>
  <c r="BK2662" i="5"/>
  <c r="BI2662" i="5"/>
  <c r="BG2662" i="5"/>
  <c r="BE2662" i="5"/>
  <c r="BC2662" i="5"/>
  <c r="BA2662" i="5"/>
  <c r="AY2662" i="5"/>
  <c r="AW2662" i="5"/>
  <c r="AU2662" i="5"/>
  <c r="AS2662" i="5"/>
  <c r="AQ2662" i="5"/>
  <c r="AO2662" i="5"/>
  <c r="AM2662" i="5"/>
  <c r="AK2662" i="5"/>
  <c r="BO2661" i="5"/>
  <c r="BM2661" i="5"/>
  <c r="BK2661" i="5"/>
  <c r="BI2661" i="5"/>
  <c r="BG2661" i="5"/>
  <c r="BE2661" i="5"/>
  <c r="BC2661" i="5"/>
  <c r="BA2661" i="5"/>
  <c r="AY2661" i="5"/>
  <c r="AW2661" i="5"/>
  <c r="AU2661" i="5"/>
  <c r="AS2661" i="5"/>
  <c r="AQ2661" i="5"/>
  <c r="AO2661" i="5"/>
  <c r="AM2661" i="5"/>
  <c r="AK2661" i="5"/>
  <c r="BO2660" i="5"/>
  <c r="BM2660" i="5"/>
  <c r="BK2660" i="5"/>
  <c r="BI2660" i="5"/>
  <c r="BG2660" i="5"/>
  <c r="BE2660" i="5"/>
  <c r="BC2660" i="5"/>
  <c r="BA2660" i="5"/>
  <c r="AY2660" i="5"/>
  <c r="AW2660" i="5"/>
  <c r="AU2660" i="5"/>
  <c r="AS2660" i="5"/>
  <c r="AQ2660" i="5"/>
  <c r="AO2660" i="5"/>
  <c r="AM2660" i="5"/>
  <c r="AK2660" i="5"/>
  <c r="BO2659" i="5"/>
  <c r="BM2659" i="5"/>
  <c r="BK2659" i="5"/>
  <c r="BI2659" i="5"/>
  <c r="BG2659" i="5"/>
  <c r="BE2659" i="5"/>
  <c r="BC2659" i="5"/>
  <c r="BA2659" i="5"/>
  <c r="AY2659" i="5"/>
  <c r="AW2659" i="5"/>
  <c r="AU2659" i="5"/>
  <c r="AS2659" i="5"/>
  <c r="AQ2659" i="5"/>
  <c r="AO2659" i="5"/>
  <c r="AM2659" i="5"/>
  <c r="AK2659" i="5"/>
  <c r="BO2658" i="5"/>
  <c r="BM2658" i="5"/>
  <c r="BK2658" i="5"/>
  <c r="BI2658" i="5"/>
  <c r="BG2658" i="5"/>
  <c r="BE2658" i="5"/>
  <c r="BC2658" i="5"/>
  <c r="BA2658" i="5"/>
  <c r="AY2658" i="5"/>
  <c r="AW2658" i="5"/>
  <c r="AU2658" i="5"/>
  <c r="AS2658" i="5"/>
  <c r="AQ2658" i="5"/>
  <c r="AO2658" i="5"/>
  <c r="AM2658" i="5"/>
  <c r="AK2658" i="5"/>
  <c r="BO2657" i="5"/>
  <c r="BM2657" i="5"/>
  <c r="BK2657" i="5"/>
  <c r="BI2657" i="5"/>
  <c r="BG2657" i="5"/>
  <c r="BE2657" i="5"/>
  <c r="BC2657" i="5"/>
  <c r="BA2657" i="5"/>
  <c r="AY2657" i="5"/>
  <c r="AW2657" i="5"/>
  <c r="AU2657" i="5"/>
  <c r="AS2657" i="5"/>
  <c r="AQ2657" i="5"/>
  <c r="AO2657" i="5"/>
  <c r="AM2657" i="5"/>
  <c r="AK2657" i="5"/>
  <c r="BO2656" i="5"/>
  <c r="BM2656" i="5"/>
  <c r="BK2656" i="5"/>
  <c r="BI2656" i="5"/>
  <c r="BG2656" i="5"/>
  <c r="BE2656" i="5"/>
  <c r="BC2656" i="5"/>
  <c r="BA2656" i="5"/>
  <c r="AY2656" i="5"/>
  <c r="AW2656" i="5"/>
  <c r="AU2656" i="5"/>
  <c r="AS2656" i="5"/>
  <c r="AQ2656" i="5"/>
  <c r="AO2656" i="5"/>
  <c r="AM2656" i="5"/>
  <c r="AK2656" i="5"/>
  <c r="BO2655" i="5"/>
  <c r="BM2655" i="5"/>
  <c r="BK2655" i="5"/>
  <c r="BI2655" i="5"/>
  <c r="BG2655" i="5"/>
  <c r="BE2655" i="5"/>
  <c r="BC2655" i="5"/>
  <c r="BA2655" i="5"/>
  <c r="AY2655" i="5"/>
  <c r="AW2655" i="5"/>
  <c r="AU2655" i="5"/>
  <c r="AS2655" i="5"/>
  <c r="AQ2655" i="5"/>
  <c r="AO2655" i="5"/>
  <c r="AM2655" i="5"/>
  <c r="AK2655" i="5"/>
  <c r="BO2654" i="5"/>
  <c r="BM2654" i="5"/>
  <c r="BK2654" i="5"/>
  <c r="BI2654" i="5"/>
  <c r="BG2654" i="5"/>
  <c r="BE2654" i="5"/>
  <c r="BC2654" i="5"/>
  <c r="BA2654" i="5"/>
  <c r="AY2654" i="5"/>
  <c r="AW2654" i="5"/>
  <c r="AU2654" i="5"/>
  <c r="AS2654" i="5"/>
  <c r="AQ2654" i="5"/>
  <c r="AO2654" i="5"/>
  <c r="AM2654" i="5"/>
  <c r="AK2654" i="5"/>
  <c r="BO2653" i="5"/>
  <c r="BM2653" i="5"/>
  <c r="BK2653" i="5"/>
  <c r="BI2653" i="5"/>
  <c r="BG2653" i="5"/>
  <c r="BE2653" i="5"/>
  <c r="BC2653" i="5"/>
  <c r="BA2653" i="5"/>
  <c r="AY2653" i="5"/>
  <c r="AW2653" i="5"/>
  <c r="AU2653" i="5"/>
  <c r="AS2653" i="5"/>
  <c r="AQ2653" i="5"/>
  <c r="AO2653" i="5"/>
  <c r="AM2653" i="5"/>
  <c r="AK2653" i="5"/>
  <c r="BO2652" i="5"/>
  <c r="BM2652" i="5"/>
  <c r="BK2652" i="5"/>
  <c r="BI2652" i="5"/>
  <c r="BG2652" i="5"/>
  <c r="BE2652" i="5"/>
  <c r="BC2652" i="5"/>
  <c r="BA2652" i="5"/>
  <c r="AY2652" i="5"/>
  <c r="AW2652" i="5"/>
  <c r="AU2652" i="5"/>
  <c r="AS2652" i="5"/>
  <c r="AQ2652" i="5"/>
  <c r="AO2652" i="5"/>
  <c r="AM2652" i="5"/>
  <c r="AK2652" i="5"/>
  <c r="BO2651" i="5"/>
  <c r="BM2651" i="5"/>
  <c r="BK2651" i="5"/>
  <c r="BI2651" i="5"/>
  <c r="BG2651" i="5"/>
  <c r="BE2651" i="5"/>
  <c r="BC2651" i="5"/>
  <c r="BA2651" i="5"/>
  <c r="AY2651" i="5"/>
  <c r="AW2651" i="5"/>
  <c r="AU2651" i="5"/>
  <c r="AS2651" i="5"/>
  <c r="AQ2651" i="5"/>
  <c r="AO2651" i="5"/>
  <c r="AM2651" i="5"/>
  <c r="AK2651" i="5"/>
  <c r="BO2650" i="5"/>
  <c r="BM2650" i="5"/>
  <c r="BK2650" i="5"/>
  <c r="BI2650" i="5"/>
  <c r="BG2650" i="5"/>
  <c r="BE2650" i="5"/>
  <c r="BC2650" i="5"/>
  <c r="BA2650" i="5"/>
  <c r="AY2650" i="5"/>
  <c r="AW2650" i="5"/>
  <c r="AU2650" i="5"/>
  <c r="AS2650" i="5"/>
  <c r="AQ2650" i="5"/>
  <c r="AO2650" i="5"/>
  <c r="AM2650" i="5"/>
  <c r="AK2650" i="5"/>
  <c r="BO2649" i="5"/>
  <c r="BM2649" i="5"/>
  <c r="BK2649" i="5"/>
  <c r="BI2649" i="5"/>
  <c r="BG2649" i="5"/>
  <c r="BE2649" i="5"/>
  <c r="BC2649" i="5"/>
  <c r="BA2649" i="5"/>
  <c r="AY2649" i="5"/>
  <c r="AW2649" i="5"/>
  <c r="AU2649" i="5"/>
  <c r="AS2649" i="5"/>
  <c r="AQ2649" i="5"/>
  <c r="AO2649" i="5"/>
  <c r="AM2649" i="5"/>
  <c r="AK2649" i="5"/>
  <c r="BO2648" i="5"/>
  <c r="BM2648" i="5"/>
  <c r="BK2648" i="5"/>
  <c r="BI2648" i="5"/>
  <c r="BG2648" i="5"/>
  <c r="BE2648" i="5"/>
  <c r="BC2648" i="5"/>
  <c r="BA2648" i="5"/>
  <c r="AY2648" i="5"/>
  <c r="AW2648" i="5"/>
  <c r="AU2648" i="5"/>
  <c r="AS2648" i="5"/>
  <c r="AQ2648" i="5"/>
  <c r="AO2648" i="5"/>
  <c r="AM2648" i="5"/>
  <c r="AK2648" i="5"/>
  <c r="BO2647" i="5"/>
  <c r="BM2647" i="5"/>
  <c r="BK2647" i="5"/>
  <c r="BI2647" i="5"/>
  <c r="BG2647" i="5"/>
  <c r="BE2647" i="5"/>
  <c r="BC2647" i="5"/>
  <c r="BA2647" i="5"/>
  <c r="AY2647" i="5"/>
  <c r="AW2647" i="5"/>
  <c r="AU2647" i="5"/>
  <c r="AS2647" i="5"/>
  <c r="AQ2647" i="5"/>
  <c r="AO2647" i="5"/>
  <c r="AM2647" i="5"/>
  <c r="AK2647" i="5"/>
  <c r="BO2646" i="5"/>
  <c r="BM2646" i="5"/>
  <c r="BK2646" i="5"/>
  <c r="BI2646" i="5"/>
  <c r="BG2646" i="5"/>
  <c r="BE2646" i="5"/>
  <c r="BC2646" i="5"/>
  <c r="BA2646" i="5"/>
  <c r="AY2646" i="5"/>
  <c r="AW2646" i="5"/>
  <c r="AU2646" i="5"/>
  <c r="AS2646" i="5"/>
  <c r="AQ2646" i="5"/>
  <c r="AO2646" i="5"/>
  <c r="AM2646" i="5"/>
  <c r="AK2646" i="5"/>
  <c r="BO2645" i="5"/>
  <c r="BM2645" i="5"/>
  <c r="BK2645" i="5"/>
  <c r="BI2645" i="5"/>
  <c r="BG2645" i="5"/>
  <c r="BE2645" i="5"/>
  <c r="BC2645" i="5"/>
  <c r="BA2645" i="5"/>
  <c r="AY2645" i="5"/>
  <c r="AW2645" i="5"/>
  <c r="AU2645" i="5"/>
  <c r="AS2645" i="5"/>
  <c r="AQ2645" i="5"/>
  <c r="AO2645" i="5"/>
  <c r="AM2645" i="5"/>
  <c r="AK2645" i="5"/>
  <c r="BO2644" i="5"/>
  <c r="BM2644" i="5"/>
  <c r="BK2644" i="5"/>
  <c r="BI2644" i="5"/>
  <c r="BG2644" i="5"/>
  <c r="BE2644" i="5"/>
  <c r="BC2644" i="5"/>
  <c r="BA2644" i="5"/>
  <c r="AY2644" i="5"/>
  <c r="AW2644" i="5"/>
  <c r="AU2644" i="5"/>
  <c r="AS2644" i="5"/>
  <c r="AQ2644" i="5"/>
  <c r="AO2644" i="5"/>
  <c r="AM2644" i="5"/>
  <c r="AK2644" i="5"/>
  <c r="BO2643" i="5"/>
  <c r="BM2643" i="5"/>
  <c r="BK2643" i="5"/>
  <c r="BI2643" i="5"/>
  <c r="BG2643" i="5"/>
  <c r="BE2643" i="5"/>
  <c r="BC2643" i="5"/>
  <c r="BA2643" i="5"/>
  <c r="AY2643" i="5"/>
  <c r="AW2643" i="5"/>
  <c r="AU2643" i="5"/>
  <c r="AS2643" i="5"/>
  <c r="AQ2643" i="5"/>
  <c r="AO2643" i="5"/>
  <c r="AM2643" i="5"/>
  <c r="AK2643" i="5"/>
  <c r="BO2642" i="5"/>
  <c r="BM2642" i="5"/>
  <c r="BK2642" i="5"/>
  <c r="BI2642" i="5"/>
  <c r="BG2642" i="5"/>
  <c r="BE2642" i="5"/>
  <c r="BC2642" i="5"/>
  <c r="BA2642" i="5"/>
  <c r="AY2642" i="5"/>
  <c r="AW2642" i="5"/>
  <c r="AU2642" i="5"/>
  <c r="AS2642" i="5"/>
  <c r="AQ2642" i="5"/>
  <c r="AO2642" i="5"/>
  <c r="AM2642" i="5"/>
  <c r="AK2642" i="5"/>
  <c r="BO2641" i="5"/>
  <c r="BM2641" i="5"/>
  <c r="BK2641" i="5"/>
  <c r="BI2641" i="5"/>
  <c r="BG2641" i="5"/>
  <c r="BE2641" i="5"/>
  <c r="BC2641" i="5"/>
  <c r="BA2641" i="5"/>
  <c r="AY2641" i="5"/>
  <c r="AW2641" i="5"/>
  <c r="AU2641" i="5"/>
  <c r="AS2641" i="5"/>
  <c r="AQ2641" i="5"/>
  <c r="AO2641" i="5"/>
  <c r="AM2641" i="5"/>
  <c r="AK2641" i="5"/>
  <c r="BO2640" i="5"/>
  <c r="BM2640" i="5"/>
  <c r="BK2640" i="5"/>
  <c r="BI2640" i="5"/>
  <c r="BG2640" i="5"/>
  <c r="BE2640" i="5"/>
  <c r="BC2640" i="5"/>
  <c r="BA2640" i="5"/>
  <c r="AY2640" i="5"/>
  <c r="AW2640" i="5"/>
  <c r="AU2640" i="5"/>
  <c r="AS2640" i="5"/>
  <c r="AQ2640" i="5"/>
  <c r="AO2640" i="5"/>
  <c r="AM2640" i="5"/>
  <c r="AK2640" i="5"/>
  <c r="BO2639" i="5"/>
  <c r="BM2639" i="5"/>
  <c r="BK2639" i="5"/>
  <c r="BI2639" i="5"/>
  <c r="BG2639" i="5"/>
  <c r="BE2639" i="5"/>
  <c r="BC2639" i="5"/>
  <c r="BA2639" i="5"/>
  <c r="AY2639" i="5"/>
  <c r="AW2639" i="5"/>
  <c r="AU2639" i="5"/>
  <c r="AS2639" i="5"/>
  <c r="AQ2639" i="5"/>
  <c r="AO2639" i="5"/>
  <c r="AM2639" i="5"/>
  <c r="AK2639" i="5"/>
  <c r="BO2638" i="5"/>
  <c r="BM2638" i="5"/>
  <c r="BK2638" i="5"/>
  <c r="BI2638" i="5"/>
  <c r="BG2638" i="5"/>
  <c r="BE2638" i="5"/>
  <c r="BC2638" i="5"/>
  <c r="BA2638" i="5"/>
  <c r="AY2638" i="5"/>
  <c r="AW2638" i="5"/>
  <c r="AU2638" i="5"/>
  <c r="AS2638" i="5"/>
  <c r="AQ2638" i="5"/>
  <c r="AO2638" i="5"/>
  <c r="AM2638" i="5"/>
  <c r="AK2638" i="5"/>
  <c r="AK2617" i="5"/>
  <c r="AM2617" i="5"/>
  <c r="AO2617" i="5"/>
  <c r="AQ2617" i="5"/>
  <c r="AS2617" i="5"/>
  <c r="AU2617" i="5"/>
  <c r="AW2617" i="5"/>
  <c r="AY2617" i="5"/>
  <c r="BA2617" i="5"/>
  <c r="BC2617" i="5"/>
  <c r="BE2617" i="5"/>
  <c r="BG2617" i="5"/>
  <c r="BI2617" i="5"/>
  <c r="BK2617" i="5"/>
  <c r="BM2617" i="5"/>
  <c r="BO2617" i="5"/>
  <c r="AM2537" i="5"/>
  <c r="AK2537" i="5"/>
  <c r="AM2525" i="5"/>
  <c r="AK2525" i="5"/>
  <c r="AM2514" i="5"/>
  <c r="AK2514" i="5"/>
  <c r="AM2501" i="5"/>
  <c r="AM2483" i="5"/>
  <c r="AM2484" i="5"/>
  <c r="AM2485" i="5"/>
  <c r="AM2486" i="5"/>
  <c r="AM2487" i="5"/>
  <c r="AM2488" i="5"/>
  <c r="AM2489" i="5"/>
  <c r="AM2490" i="5"/>
  <c r="AM2491" i="5"/>
  <c r="AM2492" i="5"/>
  <c r="AM2493" i="5"/>
  <c r="AM2494" i="5"/>
  <c r="AM2495" i="5"/>
  <c r="AM2496" i="5"/>
  <c r="AM2497" i="5"/>
  <c r="AM2498" i="5"/>
  <c r="AM2499" i="5"/>
  <c r="AM2500" i="5"/>
  <c r="AK2469" i="5"/>
  <c r="AM2469" i="5"/>
  <c r="AK2470" i="5"/>
  <c r="AM2470" i="5"/>
  <c r="AK2471" i="5"/>
  <c r="AM2471" i="5"/>
  <c r="AK2472" i="5"/>
  <c r="AM2472" i="5"/>
  <c r="AK2473" i="5"/>
  <c r="AM2473" i="5"/>
  <c r="AM2468" i="5"/>
  <c r="AK2468" i="5"/>
  <c r="AK2453" i="5"/>
  <c r="AM2453" i="5"/>
  <c r="AK2454" i="5"/>
  <c r="AM2454" i="5"/>
  <c r="AK2455" i="5"/>
  <c r="AM2455" i="5"/>
  <c r="AK2456" i="5"/>
  <c r="AM2456" i="5"/>
  <c r="AK2457" i="5"/>
  <c r="AM2457" i="5"/>
  <c r="AK2458" i="5"/>
  <c r="AM2458" i="5"/>
  <c r="AK2428" i="5"/>
  <c r="AM2428" i="5"/>
  <c r="AO2428" i="5"/>
  <c r="AQ2428" i="5"/>
  <c r="AK2429" i="5"/>
  <c r="AM2429" i="5"/>
  <c r="AO2429" i="5"/>
  <c r="AQ2429" i="5"/>
  <c r="AK2430" i="5"/>
  <c r="AM2430" i="5"/>
  <c r="AO2430" i="5"/>
  <c r="AQ2430" i="5"/>
  <c r="AK2431" i="5"/>
  <c r="AM2431" i="5"/>
  <c r="AO2431" i="5"/>
  <c r="AQ2431" i="5"/>
  <c r="AK2432" i="5"/>
  <c r="AM2432" i="5"/>
  <c r="AO2432" i="5"/>
  <c r="AQ2432" i="5"/>
  <c r="AK2433" i="5"/>
  <c r="AM2433" i="5"/>
  <c r="AO2433" i="5"/>
  <c r="AQ2433" i="5"/>
  <c r="AK2434" i="5"/>
  <c r="AM2434" i="5"/>
  <c r="AO2434" i="5"/>
  <c r="AQ2434" i="5"/>
  <c r="AK2435" i="5"/>
  <c r="AM2435" i="5"/>
  <c r="AO2435" i="5"/>
  <c r="AQ2435" i="5"/>
  <c r="AK2436" i="5"/>
  <c r="AM2436" i="5"/>
  <c r="AO2436" i="5"/>
  <c r="AQ2436" i="5"/>
  <c r="AK2437" i="5"/>
  <c r="AM2437" i="5"/>
  <c r="AO2437" i="5"/>
  <c r="AQ2437" i="5"/>
  <c r="AK2438" i="5"/>
  <c r="AM2438" i="5"/>
  <c r="AO2438" i="5"/>
  <c r="AQ2438" i="5"/>
  <c r="AQ2427" i="5"/>
  <c r="AO2427" i="5"/>
  <c r="AM2427" i="5"/>
  <c r="AK2427" i="5"/>
  <c r="AM2409" i="5"/>
  <c r="AK2409" i="5"/>
  <c r="AK2393" i="5"/>
  <c r="AM2393" i="5"/>
  <c r="AO2393" i="5"/>
  <c r="AQ2393" i="5"/>
  <c r="AS2393" i="5"/>
  <c r="AU2393" i="5"/>
  <c r="AW2393" i="5"/>
  <c r="AY2393" i="5"/>
  <c r="BA2393" i="5"/>
  <c r="BC2393" i="5"/>
  <c r="BE2393" i="5"/>
  <c r="BG2393" i="5"/>
  <c r="BI2393" i="5"/>
  <c r="BK2393" i="5"/>
  <c r="BM2393" i="5"/>
  <c r="BO2393" i="5"/>
  <c r="AK2394" i="5"/>
  <c r="AM2394" i="5"/>
  <c r="AO2394" i="5"/>
  <c r="AQ2394" i="5"/>
  <c r="AS2394" i="5"/>
  <c r="AU2394" i="5"/>
  <c r="AW2394" i="5"/>
  <c r="AY2394" i="5"/>
  <c r="BA2394" i="5"/>
  <c r="BC2394" i="5"/>
  <c r="BE2394" i="5"/>
  <c r="BG2394" i="5"/>
  <c r="BI2394" i="5"/>
  <c r="BK2394" i="5"/>
  <c r="BM2394" i="5"/>
  <c r="BO2394" i="5"/>
  <c r="AK2395" i="5"/>
  <c r="AM2395" i="5"/>
  <c r="AO2395" i="5"/>
  <c r="AQ2395" i="5"/>
  <c r="AS2395" i="5"/>
  <c r="AU2395" i="5"/>
  <c r="AW2395" i="5"/>
  <c r="AY2395" i="5"/>
  <c r="BA2395" i="5"/>
  <c r="BC2395" i="5"/>
  <c r="BE2395" i="5"/>
  <c r="BG2395" i="5"/>
  <c r="BI2395" i="5"/>
  <c r="BK2395" i="5"/>
  <c r="BM2395" i="5"/>
  <c r="BO2395" i="5"/>
  <c r="AK2396" i="5"/>
  <c r="AM2396" i="5"/>
  <c r="AO2396" i="5"/>
  <c r="AQ2396" i="5"/>
  <c r="AS2396" i="5"/>
  <c r="AU2396" i="5"/>
  <c r="AW2396" i="5"/>
  <c r="AY2396" i="5"/>
  <c r="BA2396" i="5"/>
  <c r="BC2396" i="5"/>
  <c r="BE2396" i="5"/>
  <c r="BG2396" i="5"/>
  <c r="BI2396" i="5"/>
  <c r="BK2396" i="5"/>
  <c r="BM2396" i="5"/>
  <c r="BO2396" i="5"/>
  <c r="AK2397" i="5"/>
  <c r="AM2397" i="5"/>
  <c r="AO2397" i="5"/>
  <c r="AQ2397" i="5"/>
  <c r="AS2397" i="5"/>
  <c r="AU2397" i="5"/>
  <c r="AW2397" i="5"/>
  <c r="AY2397" i="5"/>
  <c r="BA2397" i="5"/>
  <c r="BC2397" i="5"/>
  <c r="BE2397" i="5"/>
  <c r="BG2397" i="5"/>
  <c r="BI2397" i="5"/>
  <c r="BK2397" i="5"/>
  <c r="BM2397" i="5"/>
  <c r="BO2397" i="5"/>
  <c r="AK2398" i="5"/>
  <c r="AM2398" i="5"/>
  <c r="AO2398" i="5"/>
  <c r="AQ2398" i="5"/>
  <c r="AS2398" i="5"/>
  <c r="AU2398" i="5"/>
  <c r="AW2398" i="5"/>
  <c r="AY2398" i="5"/>
  <c r="BA2398" i="5"/>
  <c r="BC2398" i="5"/>
  <c r="BE2398" i="5"/>
  <c r="BG2398" i="5"/>
  <c r="BI2398" i="5"/>
  <c r="BK2398" i="5"/>
  <c r="BM2398" i="5"/>
  <c r="BO2398" i="5"/>
  <c r="AK2399" i="5"/>
  <c r="AM2399" i="5"/>
  <c r="AO2399" i="5"/>
  <c r="AQ2399" i="5"/>
  <c r="AS2399" i="5"/>
  <c r="AU2399" i="5"/>
  <c r="AW2399" i="5"/>
  <c r="AY2399" i="5"/>
  <c r="BA2399" i="5"/>
  <c r="BC2399" i="5"/>
  <c r="BE2399" i="5"/>
  <c r="BG2399" i="5"/>
  <c r="BI2399" i="5"/>
  <c r="BK2399" i="5"/>
  <c r="BM2399" i="5"/>
  <c r="BO2399" i="5"/>
  <c r="BG2373" i="5"/>
  <c r="BE2373" i="5"/>
  <c r="BC2373" i="5"/>
  <c r="BA2373" i="5"/>
  <c r="AY2373" i="5"/>
  <c r="AW2373" i="5"/>
  <c r="AW2374" i="5"/>
  <c r="AY2374" i="5"/>
  <c r="BA2374" i="5"/>
  <c r="BC2374" i="5"/>
  <c r="BE2374" i="5"/>
  <c r="BG2374" i="5"/>
  <c r="AW2375" i="5"/>
  <c r="AY2375" i="5"/>
  <c r="BA2375" i="5"/>
  <c r="BC2375" i="5"/>
  <c r="BE2375" i="5"/>
  <c r="BG2375" i="5"/>
  <c r="AW2376" i="5"/>
  <c r="AY2376" i="5"/>
  <c r="BA2376" i="5"/>
  <c r="BC2376" i="5"/>
  <c r="BE2376" i="5"/>
  <c r="BG2376" i="5"/>
  <c r="AW2377" i="5"/>
  <c r="AY2377" i="5"/>
  <c r="BA2377" i="5"/>
  <c r="BC2377" i="5"/>
  <c r="BE2377" i="5"/>
  <c r="BG2377" i="5"/>
  <c r="AW2378" i="5"/>
  <c r="AY2378" i="5"/>
  <c r="BA2378" i="5"/>
  <c r="BC2378" i="5"/>
  <c r="BE2378" i="5"/>
  <c r="BG2378" i="5"/>
  <c r="AW2379" i="5"/>
  <c r="AY2379" i="5"/>
  <c r="BA2379" i="5"/>
  <c r="BC2379" i="5"/>
  <c r="BE2379" i="5"/>
  <c r="BG2379" i="5"/>
  <c r="AJ2178" i="5"/>
  <c r="AL2178" i="5"/>
  <c r="AN2178" i="5"/>
  <c r="AP2178" i="5"/>
  <c r="AR2178" i="5"/>
  <c r="AT2178" i="5"/>
  <c r="AV2178" i="5"/>
  <c r="AX2178" i="5"/>
  <c r="AZ2178" i="5"/>
  <c r="BB2178" i="5"/>
  <c r="BD2178" i="5"/>
  <c r="BF2178" i="5"/>
  <c r="BH2178" i="5"/>
  <c r="BJ2178" i="5"/>
  <c r="AJ2179" i="5"/>
  <c r="AL2179" i="5"/>
  <c r="AN2179" i="5"/>
  <c r="AP2179" i="5"/>
  <c r="AR2179" i="5"/>
  <c r="AT2179" i="5"/>
  <c r="AV2179" i="5"/>
  <c r="AX2179" i="5"/>
  <c r="AZ2179" i="5"/>
  <c r="BB2179" i="5"/>
  <c r="BD2179" i="5"/>
  <c r="BF2179" i="5"/>
  <c r="BH2179" i="5"/>
  <c r="BJ2179" i="5"/>
  <c r="AJ2180" i="5"/>
  <c r="AL2180" i="5"/>
  <c r="AN2180" i="5"/>
  <c r="AP2180" i="5"/>
  <c r="AR2180" i="5"/>
  <c r="AT2180" i="5"/>
  <c r="AV2180" i="5"/>
  <c r="AX2180" i="5"/>
  <c r="AZ2180" i="5"/>
  <c r="BB2180" i="5"/>
  <c r="BD2180" i="5"/>
  <c r="BF2180" i="5"/>
  <c r="BH2180" i="5"/>
  <c r="BJ2180" i="5"/>
  <c r="AJ2181" i="5"/>
  <c r="AL2181" i="5"/>
  <c r="AN2181" i="5"/>
  <c r="AP2181" i="5"/>
  <c r="AR2181" i="5"/>
  <c r="AT2181" i="5"/>
  <c r="AV2181" i="5"/>
  <c r="AX2181" i="5"/>
  <c r="AZ2181" i="5"/>
  <c r="BB2181" i="5"/>
  <c r="BD2181" i="5"/>
  <c r="BF2181" i="5"/>
  <c r="BH2181" i="5"/>
  <c r="BJ2181" i="5"/>
  <c r="AJ2182" i="5"/>
  <c r="AL2182" i="5"/>
  <c r="AN2182" i="5"/>
  <c r="AP2182" i="5"/>
  <c r="AR2182" i="5"/>
  <c r="AT2182" i="5"/>
  <c r="AV2182" i="5"/>
  <c r="AX2182" i="5"/>
  <c r="AZ2182" i="5"/>
  <c r="BB2182" i="5"/>
  <c r="BD2182" i="5"/>
  <c r="BF2182" i="5"/>
  <c r="BH2182" i="5"/>
  <c r="BJ2182" i="5"/>
  <c r="AJ2183" i="5"/>
  <c r="AL2183" i="5"/>
  <c r="AN2183" i="5"/>
  <c r="AP2183" i="5"/>
  <c r="AR2183" i="5"/>
  <c r="AT2183" i="5"/>
  <c r="AV2183" i="5"/>
  <c r="AX2183" i="5"/>
  <c r="AZ2183" i="5"/>
  <c r="BB2183" i="5"/>
  <c r="BD2183" i="5"/>
  <c r="BF2183" i="5"/>
  <c r="BH2183" i="5"/>
  <c r="BJ2183" i="5"/>
  <c r="AJ2184" i="5"/>
  <c r="AL2184" i="5"/>
  <c r="AN2184" i="5"/>
  <c r="AP2184" i="5"/>
  <c r="AR2184" i="5"/>
  <c r="AT2184" i="5"/>
  <c r="AV2184" i="5"/>
  <c r="AX2184" i="5"/>
  <c r="AZ2184" i="5"/>
  <c r="BB2184" i="5"/>
  <c r="BD2184" i="5"/>
  <c r="BF2184" i="5"/>
  <c r="BH2184" i="5"/>
  <c r="BJ2184" i="5"/>
  <c r="AJ2185" i="5"/>
  <c r="AL2185" i="5"/>
  <c r="AN2185" i="5"/>
  <c r="AP2185" i="5"/>
  <c r="AR2185" i="5"/>
  <c r="AT2185" i="5"/>
  <c r="AV2185" i="5"/>
  <c r="AX2185" i="5"/>
  <c r="AZ2185" i="5"/>
  <c r="BB2185" i="5"/>
  <c r="BD2185" i="5"/>
  <c r="BF2185" i="5"/>
  <c r="BH2185" i="5"/>
  <c r="BJ2185" i="5"/>
  <c r="AJ2186" i="5"/>
  <c r="AL2186" i="5"/>
  <c r="AN2186" i="5"/>
  <c r="AP2186" i="5"/>
  <c r="AR2186" i="5"/>
  <c r="AT2186" i="5"/>
  <c r="AV2186" i="5"/>
  <c r="AX2186" i="5"/>
  <c r="AZ2186" i="5"/>
  <c r="BB2186" i="5"/>
  <c r="BD2186" i="5"/>
  <c r="BF2186" i="5"/>
  <c r="BH2186" i="5"/>
  <c r="BJ2186" i="5"/>
  <c r="AJ2187" i="5"/>
  <c r="AL2187" i="5"/>
  <c r="AN2187" i="5"/>
  <c r="AP2187" i="5"/>
  <c r="AR2187" i="5"/>
  <c r="AT2187" i="5"/>
  <c r="AV2187" i="5"/>
  <c r="AX2187" i="5"/>
  <c r="AZ2187" i="5"/>
  <c r="BB2187" i="5"/>
  <c r="BD2187" i="5"/>
  <c r="BF2187" i="5"/>
  <c r="BH2187" i="5"/>
  <c r="BJ2187" i="5"/>
  <c r="AJ2188" i="5"/>
  <c r="AL2188" i="5"/>
  <c r="AN2188" i="5"/>
  <c r="AP2188" i="5"/>
  <c r="AR2188" i="5"/>
  <c r="AT2188" i="5"/>
  <c r="AV2188" i="5"/>
  <c r="AX2188" i="5"/>
  <c r="AZ2188" i="5"/>
  <c r="BB2188" i="5"/>
  <c r="BD2188" i="5"/>
  <c r="BF2188" i="5"/>
  <c r="BH2188" i="5"/>
  <c r="BJ2188" i="5"/>
  <c r="AJ2189" i="5"/>
  <c r="AL2189" i="5"/>
  <c r="AN2189" i="5"/>
  <c r="AP2189" i="5"/>
  <c r="AR2189" i="5"/>
  <c r="AT2189" i="5"/>
  <c r="AV2189" i="5"/>
  <c r="AX2189" i="5"/>
  <c r="AZ2189" i="5"/>
  <c r="BB2189" i="5"/>
  <c r="BD2189" i="5"/>
  <c r="BF2189" i="5"/>
  <c r="BH2189" i="5"/>
  <c r="BJ2189" i="5"/>
  <c r="AJ2190" i="5"/>
  <c r="AL2190" i="5"/>
  <c r="AN2190" i="5"/>
  <c r="AP2190" i="5"/>
  <c r="AR2190" i="5"/>
  <c r="AT2190" i="5"/>
  <c r="AV2190" i="5"/>
  <c r="AX2190" i="5"/>
  <c r="AZ2190" i="5"/>
  <c r="BB2190" i="5"/>
  <c r="BD2190" i="5"/>
  <c r="BF2190" i="5"/>
  <c r="BH2190" i="5"/>
  <c r="BJ2190" i="5"/>
  <c r="AJ2191" i="5"/>
  <c r="AL2191" i="5"/>
  <c r="AN2191" i="5"/>
  <c r="AP2191" i="5"/>
  <c r="AR2191" i="5"/>
  <c r="AT2191" i="5"/>
  <c r="AV2191" i="5"/>
  <c r="AX2191" i="5"/>
  <c r="AZ2191" i="5"/>
  <c r="BB2191" i="5"/>
  <c r="BD2191" i="5"/>
  <c r="BF2191" i="5"/>
  <c r="BH2191" i="5"/>
  <c r="BJ2191" i="5"/>
  <c r="AJ2192" i="5"/>
  <c r="AL2192" i="5"/>
  <c r="AN2192" i="5"/>
  <c r="AP2192" i="5"/>
  <c r="AR2192" i="5"/>
  <c r="AT2192" i="5"/>
  <c r="AV2192" i="5"/>
  <c r="AX2192" i="5"/>
  <c r="AZ2192" i="5"/>
  <c r="BB2192" i="5"/>
  <c r="BD2192" i="5"/>
  <c r="BF2192" i="5"/>
  <c r="BH2192" i="5"/>
  <c r="BJ2192" i="5"/>
  <c r="AJ2193" i="5"/>
  <c r="AL2193" i="5"/>
  <c r="AN2193" i="5"/>
  <c r="AP2193" i="5"/>
  <c r="AR2193" i="5"/>
  <c r="AT2193" i="5"/>
  <c r="AV2193" i="5"/>
  <c r="AX2193" i="5"/>
  <c r="AZ2193" i="5"/>
  <c r="BB2193" i="5"/>
  <c r="BD2193" i="5"/>
  <c r="BF2193" i="5"/>
  <c r="BH2193" i="5"/>
  <c r="BJ2193" i="5"/>
  <c r="AJ2194" i="5"/>
  <c r="AL2194" i="5"/>
  <c r="AN2194" i="5"/>
  <c r="AP2194" i="5"/>
  <c r="AR2194" i="5"/>
  <c r="AT2194" i="5"/>
  <c r="AV2194" i="5"/>
  <c r="AX2194" i="5"/>
  <c r="AZ2194" i="5"/>
  <c r="BB2194" i="5"/>
  <c r="BD2194" i="5"/>
  <c r="BF2194" i="5"/>
  <c r="BH2194" i="5"/>
  <c r="BJ2194" i="5"/>
  <c r="AJ2195" i="5"/>
  <c r="AL2195" i="5"/>
  <c r="AN2195" i="5"/>
  <c r="AP2195" i="5"/>
  <c r="AR2195" i="5"/>
  <c r="AT2195" i="5"/>
  <c r="AV2195" i="5"/>
  <c r="AX2195" i="5"/>
  <c r="AZ2195" i="5"/>
  <c r="BB2195" i="5"/>
  <c r="BD2195" i="5"/>
  <c r="BF2195" i="5"/>
  <c r="BH2195" i="5"/>
  <c r="BJ2195" i="5"/>
  <c r="AJ2196" i="5"/>
  <c r="AL2196" i="5"/>
  <c r="AN2196" i="5"/>
  <c r="AP2196" i="5"/>
  <c r="AR2196" i="5"/>
  <c r="AT2196" i="5"/>
  <c r="AV2196" i="5"/>
  <c r="AX2196" i="5"/>
  <c r="AZ2196" i="5"/>
  <c r="BB2196" i="5"/>
  <c r="BD2196" i="5"/>
  <c r="BF2196" i="5"/>
  <c r="BH2196" i="5"/>
  <c r="BJ2196" i="5"/>
  <c r="AJ2197" i="5"/>
  <c r="AL2197" i="5"/>
  <c r="AN2197" i="5"/>
  <c r="AP2197" i="5"/>
  <c r="AR2197" i="5"/>
  <c r="AT2197" i="5"/>
  <c r="AV2197" i="5"/>
  <c r="AX2197" i="5"/>
  <c r="AZ2197" i="5"/>
  <c r="BB2197" i="5"/>
  <c r="BD2197" i="5"/>
  <c r="BF2197" i="5"/>
  <c r="BH2197" i="5"/>
  <c r="BJ2197" i="5"/>
  <c r="AJ2198" i="5"/>
  <c r="AL2198" i="5"/>
  <c r="AN2198" i="5"/>
  <c r="AP2198" i="5"/>
  <c r="AR2198" i="5"/>
  <c r="AT2198" i="5"/>
  <c r="AV2198" i="5"/>
  <c r="AX2198" i="5"/>
  <c r="AZ2198" i="5"/>
  <c r="BB2198" i="5"/>
  <c r="BD2198" i="5"/>
  <c r="BF2198" i="5"/>
  <c r="BH2198" i="5"/>
  <c r="BJ2198" i="5"/>
  <c r="AJ2199" i="5"/>
  <c r="AL2199" i="5"/>
  <c r="AN2199" i="5"/>
  <c r="AP2199" i="5"/>
  <c r="AR2199" i="5"/>
  <c r="AT2199" i="5"/>
  <c r="AV2199" i="5"/>
  <c r="AX2199" i="5"/>
  <c r="AZ2199" i="5"/>
  <c r="BB2199" i="5"/>
  <c r="BD2199" i="5"/>
  <c r="BF2199" i="5"/>
  <c r="BH2199" i="5"/>
  <c r="BJ2199" i="5"/>
  <c r="AJ2200" i="5"/>
  <c r="AL2200" i="5"/>
  <c r="AN2200" i="5"/>
  <c r="AP2200" i="5"/>
  <c r="AR2200" i="5"/>
  <c r="AT2200" i="5"/>
  <c r="AV2200" i="5"/>
  <c r="AX2200" i="5"/>
  <c r="AZ2200" i="5"/>
  <c r="BB2200" i="5"/>
  <c r="BD2200" i="5"/>
  <c r="BF2200" i="5"/>
  <c r="BH2200" i="5"/>
  <c r="BJ2200" i="5"/>
  <c r="AJ2201" i="5"/>
  <c r="AL2201" i="5"/>
  <c r="AN2201" i="5"/>
  <c r="AP2201" i="5"/>
  <c r="AR2201" i="5"/>
  <c r="AT2201" i="5"/>
  <c r="AV2201" i="5"/>
  <c r="AX2201" i="5"/>
  <c r="AZ2201" i="5"/>
  <c r="BB2201" i="5"/>
  <c r="BD2201" i="5"/>
  <c r="BF2201" i="5"/>
  <c r="BH2201" i="5"/>
  <c r="BJ2201" i="5"/>
  <c r="AJ2202" i="5"/>
  <c r="AL2202" i="5"/>
  <c r="AN2202" i="5"/>
  <c r="AP2202" i="5"/>
  <c r="AR2202" i="5"/>
  <c r="AT2202" i="5"/>
  <c r="AV2202" i="5"/>
  <c r="AX2202" i="5"/>
  <c r="AZ2202" i="5"/>
  <c r="BB2202" i="5"/>
  <c r="BD2202" i="5"/>
  <c r="BF2202" i="5"/>
  <c r="BH2202" i="5"/>
  <c r="BJ2202" i="5"/>
  <c r="AJ2203" i="5"/>
  <c r="AL2203" i="5"/>
  <c r="AN2203" i="5"/>
  <c r="AP2203" i="5"/>
  <c r="AR2203" i="5"/>
  <c r="AT2203" i="5"/>
  <c r="AV2203" i="5"/>
  <c r="AX2203" i="5"/>
  <c r="AZ2203" i="5"/>
  <c r="BB2203" i="5"/>
  <c r="BD2203" i="5"/>
  <c r="BF2203" i="5"/>
  <c r="BH2203" i="5"/>
  <c r="BJ2203" i="5"/>
  <c r="AJ2204" i="5"/>
  <c r="AL2204" i="5"/>
  <c r="AN2204" i="5"/>
  <c r="AP2204" i="5"/>
  <c r="AR2204" i="5"/>
  <c r="AT2204" i="5"/>
  <c r="AV2204" i="5"/>
  <c r="AX2204" i="5"/>
  <c r="AZ2204" i="5"/>
  <c r="BB2204" i="5"/>
  <c r="BD2204" i="5"/>
  <c r="BF2204" i="5"/>
  <c r="BH2204" i="5"/>
  <c r="BJ2204" i="5"/>
  <c r="AJ2205" i="5"/>
  <c r="AL2205" i="5"/>
  <c r="AN2205" i="5"/>
  <c r="AP2205" i="5"/>
  <c r="AR2205" i="5"/>
  <c r="AT2205" i="5"/>
  <c r="AV2205" i="5"/>
  <c r="AX2205" i="5"/>
  <c r="AZ2205" i="5"/>
  <c r="BB2205" i="5"/>
  <c r="BD2205" i="5"/>
  <c r="BF2205" i="5"/>
  <c r="BH2205" i="5"/>
  <c r="BJ2205" i="5"/>
  <c r="AJ2206" i="5"/>
  <c r="AL2206" i="5"/>
  <c r="AN2206" i="5"/>
  <c r="AP2206" i="5"/>
  <c r="AR2206" i="5"/>
  <c r="AT2206" i="5"/>
  <c r="AV2206" i="5"/>
  <c r="AX2206" i="5"/>
  <c r="AZ2206" i="5"/>
  <c r="BB2206" i="5"/>
  <c r="BD2206" i="5"/>
  <c r="BF2206" i="5"/>
  <c r="BH2206" i="5"/>
  <c r="BJ2206" i="5"/>
  <c r="AJ2207" i="5"/>
  <c r="AL2207" i="5"/>
  <c r="AN2207" i="5"/>
  <c r="AP2207" i="5"/>
  <c r="AR2207" i="5"/>
  <c r="AT2207" i="5"/>
  <c r="AV2207" i="5"/>
  <c r="AX2207" i="5"/>
  <c r="AZ2207" i="5"/>
  <c r="BB2207" i="5"/>
  <c r="BD2207" i="5"/>
  <c r="BF2207" i="5"/>
  <c r="BH2207" i="5"/>
  <c r="BJ2207" i="5"/>
  <c r="AJ2208" i="5"/>
  <c r="AL2208" i="5"/>
  <c r="AN2208" i="5"/>
  <c r="AP2208" i="5"/>
  <c r="AR2208" i="5"/>
  <c r="AT2208" i="5"/>
  <c r="AV2208" i="5"/>
  <c r="AX2208" i="5"/>
  <c r="AZ2208" i="5"/>
  <c r="BB2208" i="5"/>
  <c r="BD2208" i="5"/>
  <c r="BF2208" i="5"/>
  <c r="BH2208" i="5"/>
  <c r="BJ2208" i="5"/>
  <c r="AJ2209" i="5"/>
  <c r="AL2209" i="5"/>
  <c r="AN2209" i="5"/>
  <c r="AP2209" i="5"/>
  <c r="AR2209" i="5"/>
  <c r="AT2209" i="5"/>
  <c r="AV2209" i="5"/>
  <c r="AX2209" i="5"/>
  <c r="AZ2209" i="5"/>
  <c r="BB2209" i="5"/>
  <c r="BD2209" i="5"/>
  <c r="BF2209" i="5"/>
  <c r="BH2209" i="5"/>
  <c r="BJ2209" i="5"/>
  <c r="AJ2210" i="5"/>
  <c r="AL2210" i="5"/>
  <c r="AN2210" i="5"/>
  <c r="AP2210" i="5"/>
  <c r="AR2210" i="5"/>
  <c r="AT2210" i="5"/>
  <c r="AV2210" i="5"/>
  <c r="AX2210" i="5"/>
  <c r="AZ2210" i="5"/>
  <c r="BB2210" i="5"/>
  <c r="BD2210" i="5"/>
  <c r="BF2210" i="5"/>
  <c r="BH2210" i="5"/>
  <c r="BJ2210" i="5"/>
  <c r="AJ2211" i="5"/>
  <c r="AL2211" i="5"/>
  <c r="AN2211" i="5"/>
  <c r="AP2211" i="5"/>
  <c r="AR2211" i="5"/>
  <c r="AT2211" i="5"/>
  <c r="AV2211" i="5"/>
  <c r="AX2211" i="5"/>
  <c r="AZ2211" i="5"/>
  <c r="BB2211" i="5"/>
  <c r="BD2211" i="5"/>
  <c r="BF2211" i="5"/>
  <c r="BH2211" i="5"/>
  <c r="BJ2211" i="5"/>
  <c r="AJ2212" i="5"/>
  <c r="AL2212" i="5"/>
  <c r="AN2212" i="5"/>
  <c r="AP2212" i="5"/>
  <c r="AR2212" i="5"/>
  <c r="AT2212" i="5"/>
  <c r="AV2212" i="5"/>
  <c r="AX2212" i="5"/>
  <c r="AZ2212" i="5"/>
  <c r="BB2212" i="5"/>
  <c r="BD2212" i="5"/>
  <c r="BF2212" i="5"/>
  <c r="BH2212" i="5"/>
  <c r="BJ2212" i="5"/>
  <c r="AJ2213" i="5"/>
  <c r="AL2213" i="5"/>
  <c r="AN2213" i="5"/>
  <c r="AP2213" i="5"/>
  <c r="AR2213" i="5"/>
  <c r="AT2213" i="5"/>
  <c r="AV2213" i="5"/>
  <c r="AX2213" i="5"/>
  <c r="AZ2213" i="5"/>
  <c r="BB2213" i="5"/>
  <c r="BD2213" i="5"/>
  <c r="BF2213" i="5"/>
  <c r="BH2213" i="5"/>
  <c r="BJ2213" i="5"/>
  <c r="AJ2214" i="5"/>
  <c r="AL2214" i="5"/>
  <c r="AN2214" i="5"/>
  <c r="AP2214" i="5"/>
  <c r="AR2214" i="5"/>
  <c r="AT2214" i="5"/>
  <c r="AV2214" i="5"/>
  <c r="AX2214" i="5"/>
  <c r="AZ2214" i="5"/>
  <c r="BB2214" i="5"/>
  <c r="BD2214" i="5"/>
  <c r="BF2214" i="5"/>
  <c r="BH2214" i="5"/>
  <c r="BJ2214" i="5"/>
  <c r="AJ2215" i="5"/>
  <c r="AL2215" i="5"/>
  <c r="AN2215" i="5"/>
  <c r="AP2215" i="5"/>
  <c r="AR2215" i="5"/>
  <c r="AT2215" i="5"/>
  <c r="AV2215" i="5"/>
  <c r="AX2215" i="5"/>
  <c r="AZ2215" i="5"/>
  <c r="BB2215" i="5"/>
  <c r="BD2215" i="5"/>
  <c r="BF2215" i="5"/>
  <c r="BH2215" i="5"/>
  <c r="BJ2215" i="5"/>
  <c r="AJ2216" i="5"/>
  <c r="AL2216" i="5"/>
  <c r="AN2216" i="5"/>
  <c r="AP2216" i="5"/>
  <c r="AR2216" i="5"/>
  <c r="AT2216" i="5"/>
  <c r="AV2216" i="5"/>
  <c r="AX2216" i="5"/>
  <c r="AZ2216" i="5"/>
  <c r="BB2216" i="5"/>
  <c r="BD2216" i="5"/>
  <c r="BF2216" i="5"/>
  <c r="BH2216" i="5"/>
  <c r="BJ2216" i="5"/>
  <c r="AJ2217" i="5"/>
  <c r="AL2217" i="5"/>
  <c r="AN2217" i="5"/>
  <c r="AP2217" i="5"/>
  <c r="AR2217" i="5"/>
  <c r="AT2217" i="5"/>
  <c r="AV2217" i="5"/>
  <c r="AX2217" i="5"/>
  <c r="AZ2217" i="5"/>
  <c r="BB2217" i="5"/>
  <c r="BD2217" i="5"/>
  <c r="BF2217" i="5"/>
  <c r="BH2217" i="5"/>
  <c r="BJ2217" i="5"/>
  <c r="AJ2218" i="5"/>
  <c r="AL2218" i="5"/>
  <c r="AN2218" i="5"/>
  <c r="AP2218" i="5"/>
  <c r="AR2218" i="5"/>
  <c r="AT2218" i="5"/>
  <c r="AV2218" i="5"/>
  <c r="AX2218" i="5"/>
  <c r="AZ2218" i="5"/>
  <c r="BB2218" i="5"/>
  <c r="BD2218" i="5"/>
  <c r="BF2218" i="5"/>
  <c r="BH2218" i="5"/>
  <c r="BJ2218" i="5"/>
  <c r="AJ2219" i="5"/>
  <c r="AL2219" i="5"/>
  <c r="AN2219" i="5"/>
  <c r="AP2219" i="5"/>
  <c r="AR2219" i="5"/>
  <c r="AT2219" i="5"/>
  <c r="AV2219" i="5"/>
  <c r="AX2219" i="5"/>
  <c r="AZ2219" i="5"/>
  <c r="BB2219" i="5"/>
  <c r="BD2219" i="5"/>
  <c r="BF2219" i="5"/>
  <c r="BH2219" i="5"/>
  <c r="BJ2219" i="5"/>
  <c r="AJ2220" i="5"/>
  <c r="AL2220" i="5"/>
  <c r="AN2220" i="5"/>
  <c r="AP2220" i="5"/>
  <c r="AR2220" i="5"/>
  <c r="AT2220" i="5"/>
  <c r="AV2220" i="5"/>
  <c r="AX2220" i="5"/>
  <c r="AZ2220" i="5"/>
  <c r="BB2220" i="5"/>
  <c r="BD2220" i="5"/>
  <c r="BF2220" i="5"/>
  <c r="BH2220" i="5"/>
  <c r="BJ2220" i="5"/>
  <c r="AJ2221" i="5"/>
  <c r="AL2221" i="5"/>
  <c r="AN2221" i="5"/>
  <c r="AP2221" i="5"/>
  <c r="AR2221" i="5"/>
  <c r="AT2221" i="5"/>
  <c r="AV2221" i="5"/>
  <c r="AX2221" i="5"/>
  <c r="AZ2221" i="5"/>
  <c r="BB2221" i="5"/>
  <c r="BD2221" i="5"/>
  <c r="BF2221" i="5"/>
  <c r="BH2221" i="5"/>
  <c r="BJ2221" i="5"/>
  <c r="AJ2222" i="5"/>
  <c r="AL2222" i="5"/>
  <c r="AN2222" i="5"/>
  <c r="AP2222" i="5"/>
  <c r="AR2222" i="5"/>
  <c r="AT2222" i="5"/>
  <c r="AV2222" i="5"/>
  <c r="AX2222" i="5"/>
  <c r="AZ2222" i="5"/>
  <c r="BB2222" i="5"/>
  <c r="BD2222" i="5"/>
  <c r="BF2222" i="5"/>
  <c r="BH2222" i="5"/>
  <c r="BJ2222" i="5"/>
  <c r="AJ2223" i="5"/>
  <c r="AL2223" i="5"/>
  <c r="AN2223" i="5"/>
  <c r="AP2223" i="5"/>
  <c r="AR2223" i="5"/>
  <c r="AT2223" i="5"/>
  <c r="AV2223" i="5"/>
  <c r="AX2223" i="5"/>
  <c r="AZ2223" i="5"/>
  <c r="BB2223" i="5"/>
  <c r="BD2223" i="5"/>
  <c r="BF2223" i="5"/>
  <c r="BH2223" i="5"/>
  <c r="BJ2223" i="5"/>
  <c r="AJ2224" i="5"/>
  <c r="AL2224" i="5"/>
  <c r="AN2224" i="5"/>
  <c r="AP2224" i="5"/>
  <c r="AR2224" i="5"/>
  <c r="AT2224" i="5"/>
  <c r="AV2224" i="5"/>
  <c r="AX2224" i="5"/>
  <c r="AZ2224" i="5"/>
  <c r="BB2224" i="5"/>
  <c r="BD2224" i="5"/>
  <c r="BF2224" i="5"/>
  <c r="BH2224" i="5"/>
  <c r="BJ2224" i="5"/>
  <c r="AJ2225" i="5"/>
  <c r="AL2225" i="5"/>
  <c r="AN2225" i="5"/>
  <c r="AP2225" i="5"/>
  <c r="AR2225" i="5"/>
  <c r="AT2225" i="5"/>
  <c r="AV2225" i="5"/>
  <c r="AX2225" i="5"/>
  <c r="AZ2225" i="5"/>
  <c r="BB2225" i="5"/>
  <c r="BD2225" i="5"/>
  <c r="BF2225" i="5"/>
  <c r="BH2225" i="5"/>
  <c r="BJ2225" i="5"/>
  <c r="AJ2226" i="5"/>
  <c r="AL2226" i="5"/>
  <c r="AN2226" i="5"/>
  <c r="AP2226" i="5"/>
  <c r="AR2226" i="5"/>
  <c r="AT2226" i="5"/>
  <c r="AV2226" i="5"/>
  <c r="AX2226" i="5"/>
  <c r="AZ2226" i="5"/>
  <c r="BB2226" i="5"/>
  <c r="BD2226" i="5"/>
  <c r="BF2226" i="5"/>
  <c r="BH2226" i="5"/>
  <c r="BJ2226" i="5"/>
  <c r="AJ2227" i="5"/>
  <c r="AL2227" i="5"/>
  <c r="AN2227" i="5"/>
  <c r="AP2227" i="5"/>
  <c r="AR2227" i="5"/>
  <c r="AT2227" i="5"/>
  <c r="AV2227" i="5"/>
  <c r="AX2227" i="5"/>
  <c r="AZ2227" i="5"/>
  <c r="BB2227" i="5"/>
  <c r="BD2227" i="5"/>
  <c r="BF2227" i="5"/>
  <c r="BH2227" i="5"/>
  <c r="BJ2227" i="5"/>
  <c r="AJ2228" i="5"/>
  <c r="AL2228" i="5"/>
  <c r="AN2228" i="5"/>
  <c r="AP2228" i="5"/>
  <c r="AR2228" i="5"/>
  <c r="AT2228" i="5"/>
  <c r="AV2228" i="5"/>
  <c r="AX2228" i="5"/>
  <c r="AZ2228" i="5"/>
  <c r="BB2228" i="5"/>
  <c r="BD2228" i="5"/>
  <c r="BF2228" i="5"/>
  <c r="BH2228" i="5"/>
  <c r="BJ2228" i="5"/>
  <c r="AJ2229" i="5"/>
  <c r="AL2229" i="5"/>
  <c r="AN2229" i="5"/>
  <c r="AP2229" i="5"/>
  <c r="AR2229" i="5"/>
  <c r="AT2229" i="5"/>
  <c r="AV2229" i="5"/>
  <c r="AX2229" i="5"/>
  <c r="AZ2229" i="5"/>
  <c r="BB2229" i="5"/>
  <c r="BD2229" i="5"/>
  <c r="BF2229" i="5"/>
  <c r="BH2229" i="5"/>
  <c r="BJ2229" i="5"/>
  <c r="AJ2230" i="5"/>
  <c r="AL2230" i="5"/>
  <c r="AN2230" i="5"/>
  <c r="AP2230" i="5"/>
  <c r="AR2230" i="5"/>
  <c r="AT2230" i="5"/>
  <c r="AV2230" i="5"/>
  <c r="AX2230" i="5"/>
  <c r="AZ2230" i="5"/>
  <c r="BB2230" i="5"/>
  <c r="BD2230" i="5"/>
  <c r="BF2230" i="5"/>
  <c r="BH2230" i="5"/>
  <c r="BJ2230" i="5"/>
  <c r="AJ2231" i="5"/>
  <c r="AL2231" i="5"/>
  <c r="AN2231" i="5"/>
  <c r="AP2231" i="5"/>
  <c r="AR2231" i="5"/>
  <c r="AT2231" i="5"/>
  <c r="AV2231" i="5"/>
  <c r="AX2231" i="5"/>
  <c r="AZ2231" i="5"/>
  <c r="BB2231" i="5"/>
  <c r="BD2231" i="5"/>
  <c r="BF2231" i="5"/>
  <c r="BH2231" i="5"/>
  <c r="BJ2231" i="5"/>
  <c r="AJ2232" i="5"/>
  <c r="AL2232" i="5"/>
  <c r="AN2232" i="5"/>
  <c r="AP2232" i="5"/>
  <c r="AR2232" i="5"/>
  <c r="AT2232" i="5"/>
  <c r="AV2232" i="5"/>
  <c r="AX2232" i="5"/>
  <c r="AZ2232" i="5"/>
  <c r="BB2232" i="5"/>
  <c r="BD2232" i="5"/>
  <c r="BF2232" i="5"/>
  <c r="BH2232" i="5"/>
  <c r="BJ2232" i="5"/>
  <c r="AJ2233" i="5"/>
  <c r="AL2233" i="5"/>
  <c r="AN2233" i="5"/>
  <c r="AP2233" i="5"/>
  <c r="AR2233" i="5"/>
  <c r="AT2233" i="5"/>
  <c r="AV2233" i="5"/>
  <c r="AX2233" i="5"/>
  <c r="AZ2233" i="5"/>
  <c r="BB2233" i="5"/>
  <c r="BD2233" i="5"/>
  <c r="BF2233" i="5"/>
  <c r="BH2233" i="5"/>
  <c r="BJ2233" i="5"/>
  <c r="AJ2234" i="5"/>
  <c r="AL2234" i="5"/>
  <c r="AN2234" i="5"/>
  <c r="AP2234" i="5"/>
  <c r="AR2234" i="5"/>
  <c r="AT2234" i="5"/>
  <c r="AV2234" i="5"/>
  <c r="AX2234" i="5"/>
  <c r="AZ2234" i="5"/>
  <c r="BB2234" i="5"/>
  <c r="BD2234" i="5"/>
  <c r="BF2234" i="5"/>
  <c r="BH2234" i="5"/>
  <c r="BJ2234" i="5"/>
  <c r="AJ2235" i="5"/>
  <c r="AL2235" i="5"/>
  <c r="AN2235" i="5"/>
  <c r="AP2235" i="5"/>
  <c r="AR2235" i="5"/>
  <c r="AT2235" i="5"/>
  <c r="AV2235" i="5"/>
  <c r="AX2235" i="5"/>
  <c r="AZ2235" i="5"/>
  <c r="BB2235" i="5"/>
  <c r="BD2235" i="5"/>
  <c r="BF2235" i="5"/>
  <c r="BH2235" i="5"/>
  <c r="BJ2235" i="5"/>
  <c r="AJ2236" i="5"/>
  <c r="AL2236" i="5"/>
  <c r="AN2236" i="5"/>
  <c r="AP2236" i="5"/>
  <c r="AR2236" i="5"/>
  <c r="AT2236" i="5"/>
  <c r="AV2236" i="5"/>
  <c r="AX2236" i="5"/>
  <c r="AZ2236" i="5"/>
  <c r="BB2236" i="5"/>
  <c r="BD2236" i="5"/>
  <c r="BF2236" i="5"/>
  <c r="BH2236" i="5"/>
  <c r="BJ2236" i="5"/>
  <c r="AJ2237" i="5"/>
  <c r="AL2237" i="5"/>
  <c r="AN2237" i="5"/>
  <c r="AP2237" i="5"/>
  <c r="AR2237" i="5"/>
  <c r="AT2237" i="5"/>
  <c r="AV2237" i="5"/>
  <c r="AX2237" i="5"/>
  <c r="AZ2237" i="5"/>
  <c r="BB2237" i="5"/>
  <c r="BD2237" i="5"/>
  <c r="BF2237" i="5"/>
  <c r="BH2237" i="5"/>
  <c r="BJ2237" i="5"/>
  <c r="AJ2238" i="5"/>
  <c r="AL2238" i="5"/>
  <c r="AN2238" i="5"/>
  <c r="AP2238" i="5"/>
  <c r="AR2238" i="5"/>
  <c r="AT2238" i="5"/>
  <c r="AV2238" i="5"/>
  <c r="AX2238" i="5"/>
  <c r="AZ2238" i="5"/>
  <c r="BB2238" i="5"/>
  <c r="BD2238" i="5"/>
  <c r="BF2238" i="5"/>
  <c r="BH2238" i="5"/>
  <c r="BJ2238" i="5"/>
  <c r="AJ2239" i="5"/>
  <c r="AL2239" i="5"/>
  <c r="AN2239" i="5"/>
  <c r="AP2239" i="5"/>
  <c r="AR2239" i="5"/>
  <c r="AT2239" i="5"/>
  <c r="AV2239" i="5"/>
  <c r="AX2239" i="5"/>
  <c r="AZ2239" i="5"/>
  <c r="BB2239" i="5"/>
  <c r="BD2239" i="5"/>
  <c r="BF2239" i="5"/>
  <c r="BH2239" i="5"/>
  <c r="BJ2239" i="5"/>
  <c r="AJ2240" i="5"/>
  <c r="AL2240" i="5"/>
  <c r="AN2240" i="5"/>
  <c r="AP2240" i="5"/>
  <c r="AR2240" i="5"/>
  <c r="AT2240" i="5"/>
  <c r="AV2240" i="5"/>
  <c r="AX2240" i="5"/>
  <c r="AZ2240" i="5"/>
  <c r="BB2240" i="5"/>
  <c r="BD2240" i="5"/>
  <c r="BF2240" i="5"/>
  <c r="BH2240" i="5"/>
  <c r="BJ2240" i="5"/>
  <c r="AJ2241" i="5"/>
  <c r="AL2241" i="5"/>
  <c r="AN2241" i="5"/>
  <c r="AP2241" i="5"/>
  <c r="AR2241" i="5"/>
  <c r="AT2241" i="5"/>
  <c r="AV2241" i="5"/>
  <c r="AX2241" i="5"/>
  <c r="AZ2241" i="5"/>
  <c r="BB2241" i="5"/>
  <c r="BD2241" i="5"/>
  <c r="BF2241" i="5"/>
  <c r="BH2241" i="5"/>
  <c r="BJ2241" i="5"/>
  <c r="AJ2242" i="5"/>
  <c r="AL2242" i="5"/>
  <c r="AN2242" i="5"/>
  <c r="AP2242" i="5"/>
  <c r="AR2242" i="5"/>
  <c r="AT2242" i="5"/>
  <c r="AV2242" i="5"/>
  <c r="AX2242" i="5"/>
  <c r="AZ2242" i="5"/>
  <c r="BB2242" i="5"/>
  <c r="BD2242" i="5"/>
  <c r="BF2242" i="5"/>
  <c r="BH2242" i="5"/>
  <c r="BJ2242" i="5"/>
  <c r="AJ2243" i="5"/>
  <c r="AL2243" i="5"/>
  <c r="AN2243" i="5"/>
  <c r="AP2243" i="5"/>
  <c r="AR2243" i="5"/>
  <c r="AT2243" i="5"/>
  <c r="AV2243" i="5"/>
  <c r="AX2243" i="5"/>
  <c r="AZ2243" i="5"/>
  <c r="BB2243" i="5"/>
  <c r="BD2243" i="5"/>
  <c r="BF2243" i="5"/>
  <c r="BH2243" i="5"/>
  <c r="BJ2243" i="5"/>
  <c r="AJ2244" i="5"/>
  <c r="AL2244" i="5"/>
  <c r="AN2244" i="5"/>
  <c r="AP2244" i="5"/>
  <c r="AR2244" i="5"/>
  <c r="AT2244" i="5"/>
  <c r="AV2244" i="5"/>
  <c r="AX2244" i="5"/>
  <c r="AZ2244" i="5"/>
  <c r="BB2244" i="5"/>
  <c r="BD2244" i="5"/>
  <c r="BF2244" i="5"/>
  <c r="BH2244" i="5"/>
  <c r="BJ2244" i="5"/>
  <c r="AJ2245" i="5"/>
  <c r="AL2245" i="5"/>
  <c r="AN2245" i="5"/>
  <c r="AP2245" i="5"/>
  <c r="AR2245" i="5"/>
  <c r="AT2245" i="5"/>
  <c r="AV2245" i="5"/>
  <c r="AX2245" i="5"/>
  <c r="AZ2245" i="5"/>
  <c r="BB2245" i="5"/>
  <c r="BD2245" i="5"/>
  <c r="BF2245" i="5"/>
  <c r="BH2245" i="5"/>
  <c r="BJ2245" i="5"/>
  <c r="AJ2246" i="5"/>
  <c r="AL2246" i="5"/>
  <c r="AN2246" i="5"/>
  <c r="AP2246" i="5"/>
  <c r="AR2246" i="5"/>
  <c r="AT2246" i="5"/>
  <c r="AV2246" i="5"/>
  <c r="AX2246" i="5"/>
  <c r="AZ2246" i="5"/>
  <c r="BB2246" i="5"/>
  <c r="BD2246" i="5"/>
  <c r="BF2246" i="5"/>
  <c r="BH2246" i="5"/>
  <c r="BJ2246" i="5"/>
  <c r="AJ2247" i="5"/>
  <c r="AL2247" i="5"/>
  <c r="AN2247" i="5"/>
  <c r="AP2247" i="5"/>
  <c r="AR2247" i="5"/>
  <c r="AT2247" i="5"/>
  <c r="AV2247" i="5"/>
  <c r="AX2247" i="5"/>
  <c r="AZ2247" i="5"/>
  <c r="BB2247" i="5"/>
  <c r="BD2247" i="5"/>
  <c r="BF2247" i="5"/>
  <c r="BH2247" i="5"/>
  <c r="BJ2247" i="5"/>
  <c r="AJ2248" i="5"/>
  <c r="AL2248" i="5"/>
  <c r="AN2248" i="5"/>
  <c r="AP2248" i="5"/>
  <c r="AR2248" i="5"/>
  <c r="AT2248" i="5"/>
  <c r="AV2248" i="5"/>
  <c r="AX2248" i="5"/>
  <c r="AZ2248" i="5"/>
  <c r="BB2248" i="5"/>
  <c r="BD2248" i="5"/>
  <c r="BF2248" i="5"/>
  <c r="BH2248" i="5"/>
  <c r="BJ2248" i="5"/>
  <c r="AJ2249" i="5"/>
  <c r="AL2249" i="5"/>
  <c r="AN2249" i="5"/>
  <c r="AP2249" i="5"/>
  <c r="AR2249" i="5"/>
  <c r="AT2249" i="5"/>
  <c r="AV2249" i="5"/>
  <c r="AX2249" i="5"/>
  <c r="AZ2249" i="5"/>
  <c r="BB2249" i="5"/>
  <c r="BD2249" i="5"/>
  <c r="BF2249" i="5"/>
  <c r="BH2249" i="5"/>
  <c r="BJ2249" i="5"/>
  <c r="AJ2250" i="5"/>
  <c r="AL2250" i="5"/>
  <c r="AN2250" i="5"/>
  <c r="AP2250" i="5"/>
  <c r="AR2250" i="5"/>
  <c r="AT2250" i="5"/>
  <c r="AV2250" i="5"/>
  <c r="AX2250" i="5"/>
  <c r="AZ2250" i="5"/>
  <c r="BB2250" i="5"/>
  <c r="BD2250" i="5"/>
  <c r="BF2250" i="5"/>
  <c r="BH2250" i="5"/>
  <c r="BJ2250" i="5"/>
  <c r="AJ2251" i="5"/>
  <c r="AL2251" i="5"/>
  <c r="AN2251" i="5"/>
  <c r="AP2251" i="5"/>
  <c r="AR2251" i="5"/>
  <c r="AT2251" i="5"/>
  <c r="AV2251" i="5"/>
  <c r="AX2251" i="5"/>
  <c r="AZ2251" i="5"/>
  <c r="BB2251" i="5"/>
  <c r="BD2251" i="5"/>
  <c r="BF2251" i="5"/>
  <c r="BH2251" i="5"/>
  <c r="BJ2251" i="5"/>
  <c r="AJ2252" i="5"/>
  <c r="AL2252" i="5"/>
  <c r="AN2252" i="5"/>
  <c r="AP2252" i="5"/>
  <c r="AR2252" i="5"/>
  <c r="AT2252" i="5"/>
  <c r="AV2252" i="5"/>
  <c r="AX2252" i="5"/>
  <c r="AZ2252" i="5"/>
  <c r="BB2252" i="5"/>
  <c r="BD2252" i="5"/>
  <c r="BF2252" i="5"/>
  <c r="BH2252" i="5"/>
  <c r="BJ2252" i="5"/>
  <c r="AJ2253" i="5"/>
  <c r="AL2253" i="5"/>
  <c r="AN2253" i="5"/>
  <c r="AP2253" i="5"/>
  <c r="AR2253" i="5"/>
  <c r="AT2253" i="5"/>
  <c r="AV2253" i="5"/>
  <c r="AX2253" i="5"/>
  <c r="AZ2253" i="5"/>
  <c r="BB2253" i="5"/>
  <c r="BD2253" i="5"/>
  <c r="BF2253" i="5"/>
  <c r="BH2253" i="5"/>
  <c r="BJ2253" i="5"/>
  <c r="AJ2254" i="5"/>
  <c r="AL2254" i="5"/>
  <c r="AN2254" i="5"/>
  <c r="AP2254" i="5"/>
  <c r="AR2254" i="5"/>
  <c r="AT2254" i="5"/>
  <c r="AV2254" i="5"/>
  <c r="AX2254" i="5"/>
  <c r="AZ2254" i="5"/>
  <c r="BB2254" i="5"/>
  <c r="BD2254" i="5"/>
  <c r="BF2254" i="5"/>
  <c r="BH2254" i="5"/>
  <c r="BJ2254" i="5"/>
  <c r="AJ2255" i="5"/>
  <c r="AL2255" i="5"/>
  <c r="AN2255" i="5"/>
  <c r="AP2255" i="5"/>
  <c r="AR2255" i="5"/>
  <c r="AT2255" i="5"/>
  <c r="AV2255" i="5"/>
  <c r="AX2255" i="5"/>
  <c r="AZ2255" i="5"/>
  <c r="BB2255" i="5"/>
  <c r="BD2255" i="5"/>
  <c r="BF2255" i="5"/>
  <c r="BH2255" i="5"/>
  <c r="BJ2255" i="5"/>
  <c r="AJ2256" i="5"/>
  <c r="AL2256" i="5"/>
  <c r="AN2256" i="5"/>
  <c r="AP2256" i="5"/>
  <c r="AR2256" i="5"/>
  <c r="AT2256" i="5"/>
  <c r="AV2256" i="5"/>
  <c r="AX2256" i="5"/>
  <c r="AZ2256" i="5"/>
  <c r="BB2256" i="5"/>
  <c r="BD2256" i="5"/>
  <c r="BF2256" i="5"/>
  <c r="BH2256" i="5"/>
  <c r="BJ2256" i="5"/>
  <c r="AJ2257" i="5"/>
  <c r="AL2257" i="5"/>
  <c r="AN2257" i="5"/>
  <c r="AP2257" i="5"/>
  <c r="AR2257" i="5"/>
  <c r="AT2257" i="5"/>
  <c r="AV2257" i="5"/>
  <c r="AX2257" i="5"/>
  <c r="AZ2257" i="5"/>
  <c r="BB2257" i="5"/>
  <c r="BD2257" i="5"/>
  <c r="BF2257" i="5"/>
  <c r="BH2257" i="5"/>
  <c r="BJ2257" i="5"/>
  <c r="AJ2258" i="5"/>
  <c r="AL2258" i="5"/>
  <c r="AN2258" i="5"/>
  <c r="AP2258" i="5"/>
  <c r="AR2258" i="5"/>
  <c r="AT2258" i="5"/>
  <c r="AV2258" i="5"/>
  <c r="AX2258" i="5"/>
  <c r="AZ2258" i="5"/>
  <c r="BB2258" i="5"/>
  <c r="BD2258" i="5"/>
  <c r="BF2258" i="5"/>
  <c r="BH2258" i="5"/>
  <c r="BJ2258" i="5"/>
  <c r="AJ2259" i="5"/>
  <c r="AL2259" i="5"/>
  <c r="AN2259" i="5"/>
  <c r="AP2259" i="5"/>
  <c r="AR2259" i="5"/>
  <c r="AT2259" i="5"/>
  <c r="AV2259" i="5"/>
  <c r="AX2259" i="5"/>
  <c r="AZ2259" i="5"/>
  <c r="BB2259" i="5"/>
  <c r="BD2259" i="5"/>
  <c r="BF2259" i="5"/>
  <c r="BH2259" i="5"/>
  <c r="BJ2259" i="5"/>
  <c r="AJ2260" i="5"/>
  <c r="AL2260" i="5"/>
  <c r="AN2260" i="5"/>
  <c r="AP2260" i="5"/>
  <c r="AR2260" i="5"/>
  <c r="AT2260" i="5"/>
  <c r="AV2260" i="5"/>
  <c r="AX2260" i="5"/>
  <c r="AZ2260" i="5"/>
  <c r="BB2260" i="5"/>
  <c r="BD2260" i="5"/>
  <c r="BF2260" i="5"/>
  <c r="BH2260" i="5"/>
  <c r="BJ2260" i="5"/>
  <c r="AJ2261" i="5"/>
  <c r="AL2261" i="5"/>
  <c r="AN2261" i="5"/>
  <c r="AP2261" i="5"/>
  <c r="AR2261" i="5"/>
  <c r="AT2261" i="5"/>
  <c r="AV2261" i="5"/>
  <c r="AX2261" i="5"/>
  <c r="AZ2261" i="5"/>
  <c r="BB2261" i="5"/>
  <c r="BD2261" i="5"/>
  <c r="BF2261" i="5"/>
  <c r="BH2261" i="5"/>
  <c r="BJ2261" i="5"/>
  <c r="AJ2262" i="5"/>
  <c r="AL2262" i="5"/>
  <c r="AN2262" i="5"/>
  <c r="AP2262" i="5"/>
  <c r="AR2262" i="5"/>
  <c r="AT2262" i="5"/>
  <c r="AV2262" i="5"/>
  <c r="AX2262" i="5"/>
  <c r="AZ2262" i="5"/>
  <c r="BB2262" i="5"/>
  <c r="BD2262" i="5"/>
  <c r="BF2262" i="5"/>
  <c r="BH2262" i="5"/>
  <c r="BJ2262" i="5"/>
  <c r="AJ2263" i="5"/>
  <c r="AL2263" i="5"/>
  <c r="AN2263" i="5"/>
  <c r="AP2263" i="5"/>
  <c r="AR2263" i="5"/>
  <c r="AT2263" i="5"/>
  <c r="AV2263" i="5"/>
  <c r="AX2263" i="5"/>
  <c r="AZ2263" i="5"/>
  <c r="BB2263" i="5"/>
  <c r="BD2263" i="5"/>
  <c r="BF2263" i="5"/>
  <c r="BH2263" i="5"/>
  <c r="BJ2263" i="5"/>
  <c r="AJ2264" i="5"/>
  <c r="AL2264" i="5"/>
  <c r="AN2264" i="5"/>
  <c r="AP2264" i="5"/>
  <c r="AR2264" i="5"/>
  <c r="AT2264" i="5"/>
  <c r="AV2264" i="5"/>
  <c r="AX2264" i="5"/>
  <c r="AZ2264" i="5"/>
  <c r="BB2264" i="5"/>
  <c r="BD2264" i="5"/>
  <c r="BF2264" i="5"/>
  <c r="BH2264" i="5"/>
  <c r="BJ2264" i="5"/>
  <c r="AJ2265" i="5"/>
  <c r="AL2265" i="5"/>
  <c r="AN2265" i="5"/>
  <c r="AP2265" i="5"/>
  <c r="AR2265" i="5"/>
  <c r="AT2265" i="5"/>
  <c r="AV2265" i="5"/>
  <c r="AX2265" i="5"/>
  <c r="AZ2265" i="5"/>
  <c r="BB2265" i="5"/>
  <c r="BD2265" i="5"/>
  <c r="BF2265" i="5"/>
  <c r="BH2265" i="5"/>
  <c r="BJ2265" i="5"/>
  <c r="AJ2266" i="5"/>
  <c r="AL2266" i="5"/>
  <c r="AN2266" i="5"/>
  <c r="AP2266" i="5"/>
  <c r="AR2266" i="5"/>
  <c r="AT2266" i="5"/>
  <c r="AV2266" i="5"/>
  <c r="AX2266" i="5"/>
  <c r="AZ2266" i="5"/>
  <c r="BB2266" i="5"/>
  <c r="BD2266" i="5"/>
  <c r="BF2266" i="5"/>
  <c r="BH2266" i="5"/>
  <c r="BJ2266" i="5"/>
  <c r="AJ2267" i="5"/>
  <c r="AL2267" i="5"/>
  <c r="AN2267" i="5"/>
  <c r="AP2267" i="5"/>
  <c r="AR2267" i="5"/>
  <c r="AT2267" i="5"/>
  <c r="AV2267" i="5"/>
  <c r="AX2267" i="5"/>
  <c r="AZ2267" i="5"/>
  <c r="BB2267" i="5"/>
  <c r="BD2267" i="5"/>
  <c r="BF2267" i="5"/>
  <c r="BH2267" i="5"/>
  <c r="BJ2267" i="5"/>
  <c r="AJ2268" i="5"/>
  <c r="AL2268" i="5"/>
  <c r="AN2268" i="5"/>
  <c r="AP2268" i="5"/>
  <c r="AR2268" i="5"/>
  <c r="AT2268" i="5"/>
  <c r="AV2268" i="5"/>
  <c r="AX2268" i="5"/>
  <c r="AZ2268" i="5"/>
  <c r="BB2268" i="5"/>
  <c r="BD2268" i="5"/>
  <c r="BF2268" i="5"/>
  <c r="BH2268" i="5"/>
  <c r="BJ2268" i="5"/>
  <c r="AJ2269" i="5"/>
  <c r="AL2269" i="5"/>
  <c r="AN2269" i="5"/>
  <c r="AP2269" i="5"/>
  <c r="AR2269" i="5"/>
  <c r="AT2269" i="5"/>
  <c r="AV2269" i="5"/>
  <c r="AX2269" i="5"/>
  <c r="AZ2269" i="5"/>
  <c r="BB2269" i="5"/>
  <c r="BD2269" i="5"/>
  <c r="BF2269" i="5"/>
  <c r="BH2269" i="5"/>
  <c r="BJ2269" i="5"/>
  <c r="AJ2270" i="5"/>
  <c r="AL2270" i="5"/>
  <c r="AN2270" i="5"/>
  <c r="AP2270" i="5"/>
  <c r="AR2270" i="5"/>
  <c r="AT2270" i="5"/>
  <c r="AV2270" i="5"/>
  <c r="AX2270" i="5"/>
  <c r="AZ2270" i="5"/>
  <c r="BB2270" i="5"/>
  <c r="BD2270" i="5"/>
  <c r="BF2270" i="5"/>
  <c r="BH2270" i="5"/>
  <c r="BJ2270" i="5"/>
  <c r="AJ2271" i="5"/>
  <c r="AL2271" i="5"/>
  <c r="AN2271" i="5"/>
  <c r="AP2271" i="5"/>
  <c r="AR2271" i="5"/>
  <c r="AT2271" i="5"/>
  <c r="AV2271" i="5"/>
  <c r="AX2271" i="5"/>
  <c r="AZ2271" i="5"/>
  <c r="BB2271" i="5"/>
  <c r="BD2271" i="5"/>
  <c r="BF2271" i="5"/>
  <c r="BH2271" i="5"/>
  <c r="BJ2271" i="5"/>
  <c r="AJ2272" i="5"/>
  <c r="AL2272" i="5"/>
  <c r="AN2272" i="5"/>
  <c r="AP2272" i="5"/>
  <c r="AR2272" i="5"/>
  <c r="AT2272" i="5"/>
  <c r="AV2272" i="5"/>
  <c r="AX2272" i="5"/>
  <c r="AZ2272" i="5"/>
  <c r="BB2272" i="5"/>
  <c r="BD2272" i="5"/>
  <c r="BF2272" i="5"/>
  <c r="BH2272" i="5"/>
  <c r="BJ2272" i="5"/>
  <c r="AJ2273" i="5"/>
  <c r="AL2273" i="5"/>
  <c r="AN2273" i="5"/>
  <c r="AP2273" i="5"/>
  <c r="AR2273" i="5"/>
  <c r="AT2273" i="5"/>
  <c r="AV2273" i="5"/>
  <c r="AX2273" i="5"/>
  <c r="AZ2273" i="5"/>
  <c r="BB2273" i="5"/>
  <c r="BD2273" i="5"/>
  <c r="BF2273" i="5"/>
  <c r="BH2273" i="5"/>
  <c r="BJ2273" i="5"/>
  <c r="AJ2274" i="5"/>
  <c r="AL2274" i="5"/>
  <c r="AN2274" i="5"/>
  <c r="AP2274" i="5"/>
  <c r="AR2274" i="5"/>
  <c r="AT2274" i="5"/>
  <c r="AV2274" i="5"/>
  <c r="AX2274" i="5"/>
  <c r="AZ2274" i="5"/>
  <c r="BB2274" i="5"/>
  <c r="BD2274" i="5"/>
  <c r="BF2274" i="5"/>
  <c r="BH2274" i="5"/>
  <c r="BJ2274" i="5"/>
  <c r="AJ2275" i="5"/>
  <c r="AL2275" i="5"/>
  <c r="AN2275" i="5"/>
  <c r="AP2275" i="5"/>
  <c r="AR2275" i="5"/>
  <c r="AT2275" i="5"/>
  <c r="AV2275" i="5"/>
  <c r="AX2275" i="5"/>
  <c r="AZ2275" i="5"/>
  <c r="BB2275" i="5"/>
  <c r="BD2275" i="5"/>
  <c r="BF2275" i="5"/>
  <c r="BH2275" i="5"/>
  <c r="BJ2275" i="5"/>
  <c r="AJ2276" i="5"/>
  <c r="AL2276" i="5"/>
  <c r="AN2276" i="5"/>
  <c r="AP2276" i="5"/>
  <c r="AR2276" i="5"/>
  <c r="AT2276" i="5"/>
  <c r="AV2276" i="5"/>
  <c r="AX2276" i="5"/>
  <c r="AZ2276" i="5"/>
  <c r="BB2276" i="5"/>
  <c r="BD2276" i="5"/>
  <c r="BF2276" i="5"/>
  <c r="BH2276" i="5"/>
  <c r="BJ2276" i="5"/>
  <c r="AJ2277" i="5"/>
  <c r="AL2277" i="5"/>
  <c r="AN2277" i="5"/>
  <c r="AP2277" i="5"/>
  <c r="AR2277" i="5"/>
  <c r="AT2277" i="5"/>
  <c r="AV2277" i="5"/>
  <c r="AX2277" i="5"/>
  <c r="AZ2277" i="5"/>
  <c r="BB2277" i="5"/>
  <c r="BD2277" i="5"/>
  <c r="BF2277" i="5"/>
  <c r="BH2277" i="5"/>
  <c r="BJ2277" i="5"/>
  <c r="AJ2278" i="5"/>
  <c r="AL2278" i="5"/>
  <c r="AN2278" i="5"/>
  <c r="AP2278" i="5"/>
  <c r="AR2278" i="5"/>
  <c r="AT2278" i="5"/>
  <c r="AV2278" i="5"/>
  <c r="AX2278" i="5"/>
  <c r="AZ2278" i="5"/>
  <c r="BB2278" i="5"/>
  <c r="BD2278" i="5"/>
  <c r="BF2278" i="5"/>
  <c r="BH2278" i="5"/>
  <c r="BJ2278" i="5"/>
  <c r="AJ2279" i="5"/>
  <c r="AL2279" i="5"/>
  <c r="AN2279" i="5"/>
  <c r="AP2279" i="5"/>
  <c r="AR2279" i="5"/>
  <c r="AT2279" i="5"/>
  <c r="AV2279" i="5"/>
  <c r="AX2279" i="5"/>
  <c r="AZ2279" i="5"/>
  <c r="BB2279" i="5"/>
  <c r="BD2279" i="5"/>
  <c r="BF2279" i="5"/>
  <c r="BH2279" i="5"/>
  <c r="BJ2279" i="5"/>
  <c r="AJ2280" i="5"/>
  <c r="AL2280" i="5"/>
  <c r="AN2280" i="5"/>
  <c r="AP2280" i="5"/>
  <c r="AR2280" i="5"/>
  <c r="AT2280" i="5"/>
  <c r="AV2280" i="5"/>
  <c r="AX2280" i="5"/>
  <c r="AZ2280" i="5"/>
  <c r="BB2280" i="5"/>
  <c r="BD2280" i="5"/>
  <c r="BF2280" i="5"/>
  <c r="BH2280" i="5"/>
  <c r="BJ2280" i="5"/>
  <c r="AJ2281" i="5"/>
  <c r="AL2281" i="5"/>
  <c r="AN2281" i="5"/>
  <c r="AP2281" i="5"/>
  <c r="AR2281" i="5"/>
  <c r="AT2281" i="5"/>
  <c r="AV2281" i="5"/>
  <c r="AX2281" i="5"/>
  <c r="AZ2281" i="5"/>
  <c r="BB2281" i="5"/>
  <c r="BD2281" i="5"/>
  <c r="BF2281" i="5"/>
  <c r="BH2281" i="5"/>
  <c r="BJ2281" i="5"/>
  <c r="AJ2282" i="5"/>
  <c r="AL2282" i="5"/>
  <c r="AN2282" i="5"/>
  <c r="AP2282" i="5"/>
  <c r="AR2282" i="5"/>
  <c r="AT2282" i="5"/>
  <c r="AV2282" i="5"/>
  <c r="AX2282" i="5"/>
  <c r="AZ2282" i="5"/>
  <c r="BB2282" i="5"/>
  <c r="BD2282" i="5"/>
  <c r="BF2282" i="5"/>
  <c r="BH2282" i="5"/>
  <c r="BJ2282" i="5"/>
  <c r="AJ2283" i="5"/>
  <c r="AL2283" i="5"/>
  <c r="AN2283" i="5"/>
  <c r="AP2283" i="5"/>
  <c r="AR2283" i="5"/>
  <c r="AT2283" i="5"/>
  <c r="AV2283" i="5"/>
  <c r="AX2283" i="5"/>
  <c r="AZ2283" i="5"/>
  <c r="BB2283" i="5"/>
  <c r="BD2283" i="5"/>
  <c r="BF2283" i="5"/>
  <c r="BH2283" i="5"/>
  <c r="BJ2283" i="5"/>
  <c r="AJ2284" i="5"/>
  <c r="AL2284" i="5"/>
  <c r="AN2284" i="5"/>
  <c r="AP2284" i="5"/>
  <c r="AR2284" i="5"/>
  <c r="AT2284" i="5"/>
  <c r="AV2284" i="5"/>
  <c r="AX2284" i="5"/>
  <c r="AZ2284" i="5"/>
  <c r="BB2284" i="5"/>
  <c r="BD2284" i="5"/>
  <c r="BF2284" i="5"/>
  <c r="BH2284" i="5"/>
  <c r="BJ2284" i="5"/>
  <c r="AJ2285" i="5"/>
  <c r="AL2285" i="5"/>
  <c r="AN2285" i="5"/>
  <c r="AP2285" i="5"/>
  <c r="AR2285" i="5"/>
  <c r="AT2285" i="5"/>
  <c r="AV2285" i="5"/>
  <c r="AX2285" i="5"/>
  <c r="AZ2285" i="5"/>
  <c r="BB2285" i="5"/>
  <c r="BD2285" i="5"/>
  <c r="BF2285" i="5"/>
  <c r="BH2285" i="5"/>
  <c r="BJ2285" i="5"/>
  <c r="AJ2286" i="5"/>
  <c r="AL2286" i="5"/>
  <c r="AN2286" i="5"/>
  <c r="AP2286" i="5"/>
  <c r="AR2286" i="5"/>
  <c r="AT2286" i="5"/>
  <c r="AV2286" i="5"/>
  <c r="AX2286" i="5"/>
  <c r="AZ2286" i="5"/>
  <c r="BB2286" i="5"/>
  <c r="BD2286" i="5"/>
  <c r="BF2286" i="5"/>
  <c r="BH2286" i="5"/>
  <c r="BJ2286" i="5"/>
  <c r="AJ2287" i="5"/>
  <c r="AL2287" i="5"/>
  <c r="AN2287" i="5"/>
  <c r="AP2287" i="5"/>
  <c r="AR2287" i="5"/>
  <c r="AT2287" i="5"/>
  <c r="AV2287" i="5"/>
  <c r="AX2287" i="5"/>
  <c r="AZ2287" i="5"/>
  <c r="BB2287" i="5"/>
  <c r="BD2287" i="5"/>
  <c r="BF2287" i="5"/>
  <c r="BH2287" i="5"/>
  <c r="BJ2287" i="5"/>
  <c r="AJ2288" i="5"/>
  <c r="AL2288" i="5"/>
  <c r="AN2288" i="5"/>
  <c r="AP2288" i="5"/>
  <c r="AR2288" i="5"/>
  <c r="AT2288" i="5"/>
  <c r="AV2288" i="5"/>
  <c r="AX2288" i="5"/>
  <c r="AZ2288" i="5"/>
  <c r="BB2288" i="5"/>
  <c r="BD2288" i="5"/>
  <c r="BF2288" i="5"/>
  <c r="BH2288" i="5"/>
  <c r="BJ2288" i="5"/>
  <c r="AJ2289" i="5"/>
  <c r="AL2289" i="5"/>
  <c r="AN2289" i="5"/>
  <c r="AP2289" i="5"/>
  <c r="AR2289" i="5"/>
  <c r="AT2289" i="5"/>
  <c r="AV2289" i="5"/>
  <c r="AX2289" i="5"/>
  <c r="AZ2289" i="5"/>
  <c r="BB2289" i="5"/>
  <c r="BD2289" i="5"/>
  <c r="BF2289" i="5"/>
  <c r="BH2289" i="5"/>
  <c r="BJ2289" i="5"/>
  <c r="AJ2290" i="5"/>
  <c r="AL2290" i="5"/>
  <c r="AN2290" i="5"/>
  <c r="AP2290" i="5"/>
  <c r="AR2290" i="5"/>
  <c r="AT2290" i="5"/>
  <c r="AV2290" i="5"/>
  <c r="AX2290" i="5"/>
  <c r="AZ2290" i="5"/>
  <c r="BB2290" i="5"/>
  <c r="BD2290" i="5"/>
  <c r="BF2290" i="5"/>
  <c r="BH2290" i="5"/>
  <c r="BJ2290" i="5"/>
  <c r="AJ2291" i="5"/>
  <c r="AL2291" i="5"/>
  <c r="AN2291" i="5"/>
  <c r="AP2291" i="5"/>
  <c r="AR2291" i="5"/>
  <c r="AT2291" i="5"/>
  <c r="AV2291" i="5"/>
  <c r="AX2291" i="5"/>
  <c r="AZ2291" i="5"/>
  <c r="BB2291" i="5"/>
  <c r="BD2291" i="5"/>
  <c r="BF2291" i="5"/>
  <c r="BH2291" i="5"/>
  <c r="BJ2291" i="5"/>
  <c r="AJ2292" i="5"/>
  <c r="AL2292" i="5"/>
  <c r="AN2292" i="5"/>
  <c r="AP2292" i="5"/>
  <c r="AR2292" i="5"/>
  <c r="AT2292" i="5"/>
  <c r="AV2292" i="5"/>
  <c r="AX2292" i="5"/>
  <c r="AZ2292" i="5"/>
  <c r="BB2292" i="5"/>
  <c r="BD2292" i="5"/>
  <c r="BF2292" i="5"/>
  <c r="BH2292" i="5"/>
  <c r="BJ2292" i="5"/>
  <c r="AJ2293" i="5"/>
  <c r="AL2293" i="5"/>
  <c r="AN2293" i="5"/>
  <c r="AP2293" i="5"/>
  <c r="AR2293" i="5"/>
  <c r="AT2293" i="5"/>
  <c r="AV2293" i="5"/>
  <c r="AX2293" i="5"/>
  <c r="AZ2293" i="5"/>
  <c r="BB2293" i="5"/>
  <c r="BD2293" i="5"/>
  <c r="BF2293" i="5"/>
  <c r="BH2293" i="5"/>
  <c r="BJ2293" i="5"/>
  <c r="AJ2294" i="5"/>
  <c r="AL2294" i="5"/>
  <c r="AN2294" i="5"/>
  <c r="AP2294" i="5"/>
  <c r="AR2294" i="5"/>
  <c r="AT2294" i="5"/>
  <c r="AV2294" i="5"/>
  <c r="AX2294" i="5"/>
  <c r="AZ2294" i="5"/>
  <c r="BB2294" i="5"/>
  <c r="BD2294" i="5"/>
  <c r="BF2294" i="5"/>
  <c r="BH2294" i="5"/>
  <c r="BJ2294" i="5"/>
  <c r="AJ2295" i="5"/>
  <c r="AL2295" i="5"/>
  <c r="AN2295" i="5"/>
  <c r="AP2295" i="5"/>
  <c r="AR2295" i="5"/>
  <c r="AT2295" i="5"/>
  <c r="AV2295" i="5"/>
  <c r="AX2295" i="5"/>
  <c r="AZ2295" i="5"/>
  <c r="BB2295" i="5"/>
  <c r="BD2295" i="5"/>
  <c r="BF2295" i="5"/>
  <c r="BH2295" i="5"/>
  <c r="BJ2295" i="5"/>
  <c r="AJ2296" i="5"/>
  <c r="AL2296" i="5"/>
  <c r="AN2296" i="5"/>
  <c r="AP2296" i="5"/>
  <c r="AR2296" i="5"/>
  <c r="AT2296" i="5"/>
  <c r="AV2296" i="5"/>
  <c r="AX2296" i="5"/>
  <c r="AZ2296" i="5"/>
  <c r="BB2296" i="5"/>
  <c r="BD2296" i="5"/>
  <c r="BF2296" i="5"/>
  <c r="BH2296" i="5"/>
  <c r="BJ2296" i="5"/>
  <c r="AJ2297" i="5"/>
  <c r="AL2297" i="5"/>
  <c r="AN2297" i="5"/>
  <c r="AP2297" i="5"/>
  <c r="AR2297" i="5"/>
  <c r="AT2297" i="5"/>
  <c r="AV2297" i="5"/>
  <c r="AX2297" i="5"/>
  <c r="AZ2297" i="5"/>
  <c r="BB2297" i="5"/>
  <c r="BD2297" i="5"/>
  <c r="BF2297" i="5"/>
  <c r="BH2297" i="5"/>
  <c r="BJ2297" i="5"/>
  <c r="AJ2298" i="5"/>
  <c r="AL2298" i="5"/>
  <c r="AN2298" i="5"/>
  <c r="AP2298" i="5"/>
  <c r="AR2298" i="5"/>
  <c r="AT2298" i="5"/>
  <c r="AV2298" i="5"/>
  <c r="AX2298" i="5"/>
  <c r="AZ2298" i="5"/>
  <c r="BB2298" i="5"/>
  <c r="BD2298" i="5"/>
  <c r="BF2298" i="5"/>
  <c r="BH2298" i="5"/>
  <c r="BJ2298" i="5"/>
  <c r="AJ2299" i="5"/>
  <c r="AL2299" i="5"/>
  <c r="AN2299" i="5"/>
  <c r="AP2299" i="5"/>
  <c r="AR2299" i="5"/>
  <c r="AT2299" i="5"/>
  <c r="AV2299" i="5"/>
  <c r="AX2299" i="5"/>
  <c r="AZ2299" i="5"/>
  <c r="BB2299" i="5"/>
  <c r="BD2299" i="5"/>
  <c r="BF2299" i="5"/>
  <c r="BH2299" i="5"/>
  <c r="BJ2299" i="5"/>
  <c r="AJ2300" i="5"/>
  <c r="AL2300" i="5"/>
  <c r="AN2300" i="5"/>
  <c r="AP2300" i="5"/>
  <c r="AR2300" i="5"/>
  <c r="AT2300" i="5"/>
  <c r="AV2300" i="5"/>
  <c r="AX2300" i="5"/>
  <c r="AZ2300" i="5"/>
  <c r="BB2300" i="5"/>
  <c r="BD2300" i="5"/>
  <c r="BF2300" i="5"/>
  <c r="BH2300" i="5"/>
  <c r="BJ2300" i="5"/>
  <c r="AJ2301" i="5"/>
  <c r="AL2301" i="5"/>
  <c r="AN2301" i="5"/>
  <c r="AP2301" i="5"/>
  <c r="AR2301" i="5"/>
  <c r="AT2301" i="5"/>
  <c r="AV2301" i="5"/>
  <c r="AX2301" i="5"/>
  <c r="AZ2301" i="5"/>
  <c r="BB2301" i="5"/>
  <c r="BD2301" i="5"/>
  <c r="BF2301" i="5"/>
  <c r="BH2301" i="5"/>
  <c r="BJ2301" i="5"/>
  <c r="AJ2302" i="5"/>
  <c r="AL2302" i="5"/>
  <c r="AN2302" i="5"/>
  <c r="AP2302" i="5"/>
  <c r="AR2302" i="5"/>
  <c r="AT2302" i="5"/>
  <c r="AV2302" i="5"/>
  <c r="AX2302" i="5"/>
  <c r="AZ2302" i="5"/>
  <c r="BB2302" i="5"/>
  <c r="BD2302" i="5"/>
  <c r="BF2302" i="5"/>
  <c r="BH2302" i="5"/>
  <c r="BJ2302" i="5"/>
  <c r="AJ2303" i="5"/>
  <c r="AL2303" i="5"/>
  <c r="AN2303" i="5"/>
  <c r="AP2303" i="5"/>
  <c r="AR2303" i="5"/>
  <c r="AT2303" i="5"/>
  <c r="AV2303" i="5"/>
  <c r="AX2303" i="5"/>
  <c r="AZ2303" i="5"/>
  <c r="BB2303" i="5"/>
  <c r="BD2303" i="5"/>
  <c r="BF2303" i="5"/>
  <c r="BH2303" i="5"/>
  <c r="BJ2303" i="5"/>
  <c r="AJ2304" i="5"/>
  <c r="AL2304" i="5"/>
  <c r="AN2304" i="5"/>
  <c r="AP2304" i="5"/>
  <c r="AR2304" i="5"/>
  <c r="AT2304" i="5"/>
  <c r="AV2304" i="5"/>
  <c r="AX2304" i="5"/>
  <c r="AZ2304" i="5"/>
  <c r="BB2304" i="5"/>
  <c r="BD2304" i="5"/>
  <c r="BF2304" i="5"/>
  <c r="BH2304" i="5"/>
  <c r="BJ2304" i="5"/>
  <c r="AJ2305" i="5"/>
  <c r="AL2305" i="5"/>
  <c r="AN2305" i="5"/>
  <c r="AP2305" i="5"/>
  <c r="AR2305" i="5"/>
  <c r="AT2305" i="5"/>
  <c r="AV2305" i="5"/>
  <c r="AX2305" i="5"/>
  <c r="AZ2305" i="5"/>
  <c r="BB2305" i="5"/>
  <c r="BD2305" i="5"/>
  <c r="BF2305" i="5"/>
  <c r="BH2305" i="5"/>
  <c r="BJ2305" i="5"/>
  <c r="AJ2306" i="5"/>
  <c r="AL2306" i="5"/>
  <c r="AN2306" i="5"/>
  <c r="AP2306" i="5"/>
  <c r="AR2306" i="5"/>
  <c r="AT2306" i="5"/>
  <c r="AV2306" i="5"/>
  <c r="AX2306" i="5"/>
  <c r="AZ2306" i="5"/>
  <c r="BB2306" i="5"/>
  <c r="BD2306" i="5"/>
  <c r="BF2306" i="5"/>
  <c r="BH2306" i="5"/>
  <c r="BJ2306" i="5"/>
  <c r="AJ2307" i="5"/>
  <c r="AL2307" i="5"/>
  <c r="AN2307" i="5"/>
  <c r="AP2307" i="5"/>
  <c r="AR2307" i="5"/>
  <c r="AT2307" i="5"/>
  <c r="AV2307" i="5"/>
  <c r="AX2307" i="5"/>
  <c r="AZ2307" i="5"/>
  <c r="BB2307" i="5"/>
  <c r="BD2307" i="5"/>
  <c r="BF2307" i="5"/>
  <c r="BH2307" i="5"/>
  <c r="BJ2307" i="5"/>
  <c r="AJ2308" i="5"/>
  <c r="AL2308" i="5"/>
  <c r="AN2308" i="5"/>
  <c r="AP2308" i="5"/>
  <c r="AR2308" i="5"/>
  <c r="AT2308" i="5"/>
  <c r="AV2308" i="5"/>
  <c r="AX2308" i="5"/>
  <c r="AZ2308" i="5"/>
  <c r="BB2308" i="5"/>
  <c r="BD2308" i="5"/>
  <c r="BF2308" i="5"/>
  <c r="BH2308" i="5"/>
  <c r="BJ2308" i="5"/>
  <c r="AJ2309" i="5"/>
  <c r="AL2309" i="5"/>
  <c r="AN2309" i="5"/>
  <c r="AP2309" i="5"/>
  <c r="AR2309" i="5"/>
  <c r="AT2309" i="5"/>
  <c r="AV2309" i="5"/>
  <c r="AX2309" i="5"/>
  <c r="AZ2309" i="5"/>
  <c r="BB2309" i="5"/>
  <c r="BD2309" i="5"/>
  <c r="BF2309" i="5"/>
  <c r="BH2309" i="5"/>
  <c r="BJ2309" i="5"/>
  <c r="AJ2310" i="5"/>
  <c r="AL2310" i="5"/>
  <c r="AN2310" i="5"/>
  <c r="AP2310" i="5"/>
  <c r="AR2310" i="5"/>
  <c r="AT2310" i="5"/>
  <c r="AV2310" i="5"/>
  <c r="AX2310" i="5"/>
  <c r="AZ2310" i="5"/>
  <c r="BB2310" i="5"/>
  <c r="BD2310" i="5"/>
  <c r="BF2310" i="5"/>
  <c r="BH2310" i="5"/>
  <c r="BJ2310" i="5"/>
  <c r="AJ2311" i="5"/>
  <c r="AL2311" i="5"/>
  <c r="AN2311" i="5"/>
  <c r="AP2311" i="5"/>
  <c r="AR2311" i="5"/>
  <c r="AT2311" i="5"/>
  <c r="AV2311" i="5"/>
  <c r="AX2311" i="5"/>
  <c r="AZ2311" i="5"/>
  <c r="BB2311" i="5"/>
  <c r="BD2311" i="5"/>
  <c r="BF2311" i="5"/>
  <c r="BH2311" i="5"/>
  <c r="BJ2311" i="5"/>
  <c r="AJ2312" i="5"/>
  <c r="AL2312" i="5"/>
  <c r="AN2312" i="5"/>
  <c r="AP2312" i="5"/>
  <c r="AR2312" i="5"/>
  <c r="AT2312" i="5"/>
  <c r="AV2312" i="5"/>
  <c r="AX2312" i="5"/>
  <c r="AZ2312" i="5"/>
  <c r="BB2312" i="5"/>
  <c r="BD2312" i="5"/>
  <c r="BF2312" i="5"/>
  <c r="BH2312" i="5"/>
  <c r="BJ2312" i="5"/>
  <c r="AJ2313" i="5"/>
  <c r="AL2313" i="5"/>
  <c r="AN2313" i="5"/>
  <c r="AP2313" i="5"/>
  <c r="AR2313" i="5"/>
  <c r="AT2313" i="5"/>
  <c r="AV2313" i="5"/>
  <c r="AX2313" i="5"/>
  <c r="AZ2313" i="5"/>
  <c r="BB2313" i="5"/>
  <c r="BD2313" i="5"/>
  <c r="BF2313" i="5"/>
  <c r="BH2313" i="5"/>
  <c r="BJ2313" i="5"/>
  <c r="AJ2314" i="5"/>
  <c r="AL2314" i="5"/>
  <c r="AN2314" i="5"/>
  <c r="AP2314" i="5"/>
  <c r="AR2314" i="5"/>
  <c r="AT2314" i="5"/>
  <c r="AV2314" i="5"/>
  <c r="AX2314" i="5"/>
  <c r="AZ2314" i="5"/>
  <c r="BB2314" i="5"/>
  <c r="BD2314" i="5"/>
  <c r="BF2314" i="5"/>
  <c r="BH2314" i="5"/>
  <c r="BJ2314" i="5"/>
  <c r="AJ2315" i="5"/>
  <c r="AL2315" i="5"/>
  <c r="AN2315" i="5"/>
  <c r="AP2315" i="5"/>
  <c r="AR2315" i="5"/>
  <c r="AT2315" i="5"/>
  <c r="AV2315" i="5"/>
  <c r="AX2315" i="5"/>
  <c r="AZ2315" i="5"/>
  <c r="BB2315" i="5"/>
  <c r="BD2315" i="5"/>
  <c r="BF2315" i="5"/>
  <c r="BH2315" i="5"/>
  <c r="BJ2315" i="5"/>
  <c r="AJ2316" i="5"/>
  <c r="AL2316" i="5"/>
  <c r="AN2316" i="5"/>
  <c r="AP2316" i="5"/>
  <c r="AR2316" i="5"/>
  <c r="AT2316" i="5"/>
  <c r="AV2316" i="5"/>
  <c r="AX2316" i="5"/>
  <c r="AZ2316" i="5"/>
  <c r="BB2316" i="5"/>
  <c r="BD2316" i="5"/>
  <c r="BF2316" i="5"/>
  <c r="BH2316" i="5"/>
  <c r="BJ2316" i="5"/>
  <c r="AJ2317" i="5"/>
  <c r="AL2317" i="5"/>
  <c r="AN2317" i="5"/>
  <c r="AP2317" i="5"/>
  <c r="AR2317" i="5"/>
  <c r="AT2317" i="5"/>
  <c r="AV2317" i="5"/>
  <c r="AX2317" i="5"/>
  <c r="AZ2317" i="5"/>
  <c r="BB2317" i="5"/>
  <c r="BD2317" i="5"/>
  <c r="BF2317" i="5"/>
  <c r="BH2317" i="5"/>
  <c r="BJ2317" i="5"/>
  <c r="AJ2318" i="5"/>
  <c r="AL2318" i="5"/>
  <c r="AN2318" i="5"/>
  <c r="AP2318" i="5"/>
  <c r="AR2318" i="5"/>
  <c r="AT2318" i="5"/>
  <c r="AV2318" i="5"/>
  <c r="AX2318" i="5"/>
  <c r="AZ2318" i="5"/>
  <c r="BB2318" i="5"/>
  <c r="BD2318" i="5"/>
  <c r="BF2318" i="5"/>
  <c r="BH2318" i="5"/>
  <c r="BJ2318" i="5"/>
  <c r="AJ2319" i="5"/>
  <c r="AL2319" i="5"/>
  <c r="AN2319" i="5"/>
  <c r="AP2319" i="5"/>
  <c r="AR2319" i="5"/>
  <c r="AT2319" i="5"/>
  <c r="AV2319" i="5"/>
  <c r="AX2319" i="5"/>
  <c r="AZ2319" i="5"/>
  <c r="BB2319" i="5"/>
  <c r="BD2319" i="5"/>
  <c r="BF2319" i="5"/>
  <c r="BH2319" i="5"/>
  <c r="BJ2319" i="5"/>
  <c r="AJ2320" i="5"/>
  <c r="AL2320" i="5"/>
  <c r="AN2320" i="5"/>
  <c r="AP2320" i="5"/>
  <c r="AR2320" i="5"/>
  <c r="AT2320" i="5"/>
  <c r="AV2320" i="5"/>
  <c r="AX2320" i="5"/>
  <c r="AZ2320" i="5"/>
  <c r="BB2320" i="5"/>
  <c r="BD2320" i="5"/>
  <c r="BF2320" i="5"/>
  <c r="BH2320" i="5"/>
  <c r="BJ2320" i="5"/>
  <c r="AJ2321" i="5"/>
  <c r="AL2321" i="5"/>
  <c r="AN2321" i="5"/>
  <c r="AP2321" i="5"/>
  <c r="AR2321" i="5"/>
  <c r="AT2321" i="5"/>
  <c r="AV2321" i="5"/>
  <c r="AX2321" i="5"/>
  <c r="AZ2321" i="5"/>
  <c r="BB2321" i="5"/>
  <c r="BD2321" i="5"/>
  <c r="BF2321" i="5"/>
  <c r="BH2321" i="5"/>
  <c r="BJ2321" i="5"/>
  <c r="AJ2322" i="5"/>
  <c r="AL2322" i="5"/>
  <c r="AN2322" i="5"/>
  <c r="AP2322" i="5"/>
  <c r="AR2322" i="5"/>
  <c r="AT2322" i="5"/>
  <c r="AV2322" i="5"/>
  <c r="AX2322" i="5"/>
  <c r="AZ2322" i="5"/>
  <c r="BB2322" i="5"/>
  <c r="BD2322" i="5"/>
  <c r="BF2322" i="5"/>
  <c r="BH2322" i="5"/>
  <c r="BJ2322" i="5"/>
  <c r="AJ2323" i="5"/>
  <c r="AL2323" i="5"/>
  <c r="AN2323" i="5"/>
  <c r="AP2323" i="5"/>
  <c r="AR2323" i="5"/>
  <c r="AT2323" i="5"/>
  <c r="AV2323" i="5"/>
  <c r="AX2323" i="5"/>
  <c r="AZ2323" i="5"/>
  <c r="BB2323" i="5"/>
  <c r="BD2323" i="5"/>
  <c r="BF2323" i="5"/>
  <c r="BH2323" i="5"/>
  <c r="BJ2323" i="5"/>
  <c r="AJ2324" i="5"/>
  <c r="AL2324" i="5"/>
  <c r="AN2324" i="5"/>
  <c r="AP2324" i="5"/>
  <c r="AR2324" i="5"/>
  <c r="AT2324" i="5"/>
  <c r="AV2324" i="5"/>
  <c r="AX2324" i="5"/>
  <c r="AZ2324" i="5"/>
  <c r="BB2324" i="5"/>
  <c r="BD2324" i="5"/>
  <c r="BF2324" i="5"/>
  <c r="BH2324" i="5"/>
  <c r="BJ2324" i="5"/>
  <c r="AJ2325" i="5"/>
  <c r="AL2325" i="5"/>
  <c r="AN2325" i="5"/>
  <c r="AP2325" i="5"/>
  <c r="AR2325" i="5"/>
  <c r="AT2325" i="5"/>
  <c r="AV2325" i="5"/>
  <c r="AX2325" i="5"/>
  <c r="AZ2325" i="5"/>
  <c r="BB2325" i="5"/>
  <c r="BD2325" i="5"/>
  <c r="BF2325" i="5"/>
  <c r="BH2325" i="5"/>
  <c r="BJ2325" i="5"/>
  <c r="BJ2177" i="5"/>
  <c r="BH2177" i="5"/>
  <c r="BF2177" i="5"/>
  <c r="BD2177" i="5"/>
  <c r="BB2177" i="5"/>
  <c r="AZ2177" i="5"/>
  <c r="AX2177" i="5"/>
  <c r="AV2177" i="5"/>
  <c r="AT2177" i="5"/>
  <c r="AR2177" i="5"/>
  <c r="AP2177" i="5"/>
  <c r="AN2177" i="5"/>
  <c r="AL2177" i="5"/>
  <c r="AJ2177" i="5"/>
  <c r="BG2022" i="5"/>
  <c r="BE2022" i="5"/>
  <c r="BC2022" i="5"/>
  <c r="BA2022" i="5"/>
  <c r="AY2022" i="5"/>
  <c r="AW2022" i="5"/>
  <c r="AU2022" i="5"/>
  <c r="AS2022" i="5"/>
  <c r="AQ2022" i="5"/>
  <c r="AO2022" i="5"/>
  <c r="AM2022" i="5"/>
  <c r="AK2022" i="5"/>
  <c r="AK2023" i="5"/>
  <c r="AM2023" i="5"/>
  <c r="AO2023" i="5"/>
  <c r="AQ2023" i="5"/>
  <c r="AS2023" i="5"/>
  <c r="AU2023" i="5"/>
  <c r="AW2023" i="5"/>
  <c r="AY2023" i="5"/>
  <c r="BA2023" i="5"/>
  <c r="BC2023" i="5"/>
  <c r="BE2023" i="5"/>
  <c r="BG2023" i="5"/>
  <c r="AK2024" i="5"/>
  <c r="AM2024" i="5"/>
  <c r="AO2024" i="5"/>
  <c r="AQ2024" i="5"/>
  <c r="AS2024" i="5"/>
  <c r="AU2024" i="5"/>
  <c r="AW2024" i="5"/>
  <c r="AY2024" i="5"/>
  <c r="BA2024" i="5"/>
  <c r="BC2024" i="5"/>
  <c r="BE2024" i="5"/>
  <c r="BG2024" i="5"/>
  <c r="AK2025" i="5"/>
  <c r="AM2025" i="5"/>
  <c r="AO2025" i="5"/>
  <c r="AQ2025" i="5"/>
  <c r="AS2025" i="5"/>
  <c r="AU2025" i="5"/>
  <c r="AW2025" i="5"/>
  <c r="AY2025" i="5"/>
  <c r="BA2025" i="5"/>
  <c r="BC2025" i="5"/>
  <c r="BE2025" i="5"/>
  <c r="BG2025" i="5"/>
  <c r="AK2026" i="5"/>
  <c r="AM2026" i="5"/>
  <c r="AO2026" i="5"/>
  <c r="AQ2026" i="5"/>
  <c r="AS2026" i="5"/>
  <c r="AU2026" i="5"/>
  <c r="AW2026" i="5"/>
  <c r="AY2026" i="5"/>
  <c r="BA2026" i="5"/>
  <c r="BC2026" i="5"/>
  <c r="BE2026" i="5"/>
  <c r="BG2026" i="5"/>
  <c r="AK2027" i="5"/>
  <c r="AM2027" i="5"/>
  <c r="AO2027" i="5"/>
  <c r="AQ2027" i="5"/>
  <c r="AS2027" i="5"/>
  <c r="AU2027" i="5"/>
  <c r="AW2027" i="5"/>
  <c r="AY2027" i="5"/>
  <c r="BA2027" i="5"/>
  <c r="BC2027" i="5"/>
  <c r="BE2027" i="5"/>
  <c r="BG2027" i="5"/>
  <c r="AK2028" i="5"/>
  <c r="AM2028" i="5"/>
  <c r="AO2028" i="5"/>
  <c r="AQ2028" i="5"/>
  <c r="AS2028" i="5"/>
  <c r="AU2028" i="5"/>
  <c r="AW2028" i="5"/>
  <c r="AY2028" i="5"/>
  <c r="BA2028" i="5"/>
  <c r="BC2028" i="5"/>
  <c r="BE2028" i="5"/>
  <c r="BG2028" i="5"/>
  <c r="AK2029" i="5"/>
  <c r="AM2029" i="5"/>
  <c r="AO2029" i="5"/>
  <c r="AQ2029" i="5"/>
  <c r="AS2029" i="5"/>
  <c r="AU2029" i="5"/>
  <c r="AW2029" i="5"/>
  <c r="AY2029" i="5"/>
  <c r="BA2029" i="5"/>
  <c r="BC2029" i="5"/>
  <c r="BE2029" i="5"/>
  <c r="BG2029" i="5"/>
  <c r="AK2030" i="5"/>
  <c r="AM2030" i="5"/>
  <c r="AO2030" i="5"/>
  <c r="AQ2030" i="5"/>
  <c r="AS2030" i="5"/>
  <c r="AU2030" i="5"/>
  <c r="AW2030" i="5"/>
  <c r="AY2030" i="5"/>
  <c r="BA2030" i="5"/>
  <c r="BC2030" i="5"/>
  <c r="BE2030" i="5"/>
  <c r="BG2030" i="5"/>
  <c r="AK2031" i="5"/>
  <c r="AM2031" i="5"/>
  <c r="AO2031" i="5"/>
  <c r="AQ2031" i="5"/>
  <c r="AS2031" i="5"/>
  <c r="AU2031" i="5"/>
  <c r="AW2031" i="5"/>
  <c r="AY2031" i="5"/>
  <c r="BA2031" i="5"/>
  <c r="BC2031" i="5"/>
  <c r="BE2031" i="5"/>
  <c r="BG2031" i="5"/>
  <c r="AK2032" i="5"/>
  <c r="AM2032" i="5"/>
  <c r="AO2032" i="5"/>
  <c r="AQ2032" i="5"/>
  <c r="AS2032" i="5"/>
  <c r="AU2032" i="5"/>
  <c r="AW2032" i="5"/>
  <c r="AY2032" i="5"/>
  <c r="BA2032" i="5"/>
  <c r="BC2032" i="5"/>
  <c r="BE2032" i="5"/>
  <c r="BG2032" i="5"/>
  <c r="AK2033" i="5"/>
  <c r="AM2033" i="5"/>
  <c r="AO2033" i="5"/>
  <c r="AQ2033" i="5"/>
  <c r="AS2033" i="5"/>
  <c r="AU2033" i="5"/>
  <c r="AW2033" i="5"/>
  <c r="AY2033" i="5"/>
  <c r="BA2033" i="5"/>
  <c r="BC2033" i="5"/>
  <c r="BE2033" i="5"/>
  <c r="BG2033" i="5"/>
  <c r="AK2034" i="5"/>
  <c r="AM2034" i="5"/>
  <c r="AO2034" i="5"/>
  <c r="AQ2034" i="5"/>
  <c r="AS2034" i="5"/>
  <c r="AU2034" i="5"/>
  <c r="AW2034" i="5"/>
  <c r="AY2034" i="5"/>
  <c r="BA2034" i="5"/>
  <c r="BC2034" i="5"/>
  <c r="BE2034" i="5"/>
  <c r="BG2034" i="5"/>
  <c r="AK2035" i="5"/>
  <c r="AM2035" i="5"/>
  <c r="AO2035" i="5"/>
  <c r="AQ2035" i="5"/>
  <c r="AS2035" i="5"/>
  <c r="AU2035" i="5"/>
  <c r="AW2035" i="5"/>
  <c r="AY2035" i="5"/>
  <c r="BA2035" i="5"/>
  <c r="BC2035" i="5"/>
  <c r="BE2035" i="5"/>
  <c r="BG2035" i="5"/>
  <c r="AK2036" i="5"/>
  <c r="AM2036" i="5"/>
  <c r="AO2036" i="5"/>
  <c r="AQ2036" i="5"/>
  <c r="AS2036" i="5"/>
  <c r="AU2036" i="5"/>
  <c r="AW2036" i="5"/>
  <c r="AY2036" i="5"/>
  <c r="BA2036" i="5"/>
  <c r="BC2036" i="5"/>
  <c r="BE2036" i="5"/>
  <c r="BG2036" i="5"/>
  <c r="AK2037" i="5"/>
  <c r="AM2037" i="5"/>
  <c r="AO2037" i="5"/>
  <c r="AQ2037" i="5"/>
  <c r="AS2037" i="5"/>
  <c r="AU2037" i="5"/>
  <c r="AW2037" i="5"/>
  <c r="AY2037" i="5"/>
  <c r="BA2037" i="5"/>
  <c r="BC2037" i="5"/>
  <c r="BE2037" i="5"/>
  <c r="BG2037" i="5"/>
  <c r="AK2038" i="5"/>
  <c r="AM2038" i="5"/>
  <c r="AO2038" i="5"/>
  <c r="AQ2038" i="5"/>
  <c r="AS2038" i="5"/>
  <c r="AU2038" i="5"/>
  <c r="AW2038" i="5"/>
  <c r="AY2038" i="5"/>
  <c r="BA2038" i="5"/>
  <c r="BC2038" i="5"/>
  <c r="BE2038" i="5"/>
  <c r="BG2038" i="5"/>
  <c r="AK2039" i="5"/>
  <c r="AM2039" i="5"/>
  <c r="AO2039" i="5"/>
  <c r="AQ2039" i="5"/>
  <c r="AS2039" i="5"/>
  <c r="AU2039" i="5"/>
  <c r="AW2039" i="5"/>
  <c r="AY2039" i="5"/>
  <c r="BA2039" i="5"/>
  <c r="BC2039" i="5"/>
  <c r="BE2039" i="5"/>
  <c r="BG2039" i="5"/>
  <c r="AK2040" i="5"/>
  <c r="AM2040" i="5"/>
  <c r="AO2040" i="5"/>
  <c r="AQ2040" i="5"/>
  <c r="AS2040" i="5"/>
  <c r="AU2040" i="5"/>
  <c r="AW2040" i="5"/>
  <c r="AY2040" i="5"/>
  <c r="BA2040" i="5"/>
  <c r="BC2040" i="5"/>
  <c r="BE2040" i="5"/>
  <c r="BG2040" i="5"/>
  <c r="AK2041" i="5"/>
  <c r="AM2041" i="5"/>
  <c r="AO2041" i="5"/>
  <c r="AQ2041" i="5"/>
  <c r="AS2041" i="5"/>
  <c r="AU2041" i="5"/>
  <c r="AW2041" i="5"/>
  <c r="AY2041" i="5"/>
  <c r="BA2041" i="5"/>
  <c r="BC2041" i="5"/>
  <c r="BE2041" i="5"/>
  <c r="BG2041" i="5"/>
  <c r="AK2042" i="5"/>
  <c r="AM2042" i="5"/>
  <c r="AO2042" i="5"/>
  <c r="AQ2042" i="5"/>
  <c r="AS2042" i="5"/>
  <c r="AU2042" i="5"/>
  <c r="AW2042" i="5"/>
  <c r="AY2042" i="5"/>
  <c r="BA2042" i="5"/>
  <c r="BC2042" i="5"/>
  <c r="BE2042" i="5"/>
  <c r="BG2042" i="5"/>
  <c r="AK2043" i="5"/>
  <c r="AM2043" i="5"/>
  <c r="AO2043" i="5"/>
  <c r="AQ2043" i="5"/>
  <c r="AS2043" i="5"/>
  <c r="AU2043" i="5"/>
  <c r="AW2043" i="5"/>
  <c r="AY2043" i="5"/>
  <c r="BA2043" i="5"/>
  <c r="BC2043" i="5"/>
  <c r="BE2043" i="5"/>
  <c r="BG2043" i="5"/>
  <c r="AK2044" i="5"/>
  <c r="AM2044" i="5"/>
  <c r="AO2044" i="5"/>
  <c r="AQ2044" i="5"/>
  <c r="AS2044" i="5"/>
  <c r="AU2044" i="5"/>
  <c r="AW2044" i="5"/>
  <c r="AY2044" i="5"/>
  <c r="BA2044" i="5"/>
  <c r="BC2044" i="5"/>
  <c r="BE2044" i="5"/>
  <c r="BG2044" i="5"/>
  <c r="AK2045" i="5"/>
  <c r="AM2045" i="5"/>
  <c r="AO2045" i="5"/>
  <c r="AQ2045" i="5"/>
  <c r="AS2045" i="5"/>
  <c r="AU2045" i="5"/>
  <c r="AW2045" i="5"/>
  <c r="AY2045" i="5"/>
  <c r="BA2045" i="5"/>
  <c r="BC2045" i="5"/>
  <c r="BE2045" i="5"/>
  <c r="BG2045" i="5"/>
  <c r="AK2046" i="5"/>
  <c r="AM2046" i="5"/>
  <c r="AO2046" i="5"/>
  <c r="AQ2046" i="5"/>
  <c r="AS2046" i="5"/>
  <c r="AU2046" i="5"/>
  <c r="AW2046" i="5"/>
  <c r="AY2046" i="5"/>
  <c r="BA2046" i="5"/>
  <c r="BC2046" i="5"/>
  <c r="BE2046" i="5"/>
  <c r="BG2046" i="5"/>
  <c r="AK2047" i="5"/>
  <c r="AM2047" i="5"/>
  <c r="AO2047" i="5"/>
  <c r="AQ2047" i="5"/>
  <c r="AS2047" i="5"/>
  <c r="AU2047" i="5"/>
  <c r="AW2047" i="5"/>
  <c r="AY2047" i="5"/>
  <c r="BA2047" i="5"/>
  <c r="BC2047" i="5"/>
  <c r="BE2047" i="5"/>
  <c r="BG2047" i="5"/>
  <c r="AK2048" i="5"/>
  <c r="AM2048" i="5"/>
  <c r="AO2048" i="5"/>
  <c r="AQ2048" i="5"/>
  <c r="AS2048" i="5"/>
  <c r="AU2048" i="5"/>
  <c r="AW2048" i="5"/>
  <c r="AY2048" i="5"/>
  <c r="BA2048" i="5"/>
  <c r="BC2048" i="5"/>
  <c r="BE2048" i="5"/>
  <c r="BG2048" i="5"/>
  <c r="AK2049" i="5"/>
  <c r="AM2049" i="5"/>
  <c r="AO2049" i="5"/>
  <c r="AQ2049" i="5"/>
  <c r="AS2049" i="5"/>
  <c r="AU2049" i="5"/>
  <c r="AW2049" i="5"/>
  <c r="AY2049" i="5"/>
  <c r="BA2049" i="5"/>
  <c r="BC2049" i="5"/>
  <c r="BE2049" i="5"/>
  <c r="BG2049" i="5"/>
  <c r="AK2050" i="5"/>
  <c r="AM2050" i="5"/>
  <c r="AO2050" i="5"/>
  <c r="AQ2050" i="5"/>
  <c r="AS2050" i="5"/>
  <c r="AU2050" i="5"/>
  <c r="AW2050" i="5"/>
  <c r="AY2050" i="5"/>
  <c r="BA2050" i="5"/>
  <c r="BC2050" i="5"/>
  <c r="BE2050" i="5"/>
  <c r="BG2050" i="5"/>
  <c r="AK2051" i="5"/>
  <c r="AM2051" i="5"/>
  <c r="AO2051" i="5"/>
  <c r="AQ2051" i="5"/>
  <c r="AS2051" i="5"/>
  <c r="AU2051" i="5"/>
  <c r="AW2051" i="5"/>
  <c r="AY2051" i="5"/>
  <c r="BA2051" i="5"/>
  <c r="BC2051" i="5"/>
  <c r="BE2051" i="5"/>
  <c r="BG2051" i="5"/>
  <c r="AK2052" i="5"/>
  <c r="AM2052" i="5"/>
  <c r="AO2052" i="5"/>
  <c r="AQ2052" i="5"/>
  <c r="AS2052" i="5"/>
  <c r="AU2052" i="5"/>
  <c r="AW2052" i="5"/>
  <c r="AY2052" i="5"/>
  <c r="BA2052" i="5"/>
  <c r="BC2052" i="5"/>
  <c r="BE2052" i="5"/>
  <c r="BG2052" i="5"/>
  <c r="AK2053" i="5"/>
  <c r="AM2053" i="5"/>
  <c r="AO2053" i="5"/>
  <c r="AQ2053" i="5"/>
  <c r="AS2053" i="5"/>
  <c r="AU2053" i="5"/>
  <c r="AW2053" i="5"/>
  <c r="AY2053" i="5"/>
  <c r="BA2053" i="5"/>
  <c r="BC2053" i="5"/>
  <c r="BE2053" i="5"/>
  <c r="BG2053" i="5"/>
  <c r="AK2054" i="5"/>
  <c r="AM2054" i="5"/>
  <c r="AO2054" i="5"/>
  <c r="AQ2054" i="5"/>
  <c r="AS2054" i="5"/>
  <c r="AU2054" i="5"/>
  <c r="AW2054" i="5"/>
  <c r="AY2054" i="5"/>
  <c r="BA2054" i="5"/>
  <c r="BC2054" i="5"/>
  <c r="BE2054" i="5"/>
  <c r="BG2054" i="5"/>
  <c r="AK2055" i="5"/>
  <c r="AM2055" i="5"/>
  <c r="AO2055" i="5"/>
  <c r="AQ2055" i="5"/>
  <c r="AS2055" i="5"/>
  <c r="AU2055" i="5"/>
  <c r="AW2055" i="5"/>
  <c r="AY2055" i="5"/>
  <c r="BA2055" i="5"/>
  <c r="BC2055" i="5"/>
  <c r="BE2055" i="5"/>
  <c r="BG2055" i="5"/>
  <c r="AK2056" i="5"/>
  <c r="AM2056" i="5"/>
  <c r="AO2056" i="5"/>
  <c r="AQ2056" i="5"/>
  <c r="AS2056" i="5"/>
  <c r="AU2056" i="5"/>
  <c r="AW2056" i="5"/>
  <c r="AY2056" i="5"/>
  <c r="BA2056" i="5"/>
  <c r="BC2056" i="5"/>
  <c r="BE2056" i="5"/>
  <c r="BG2056" i="5"/>
  <c r="AK2057" i="5"/>
  <c r="AM2057" i="5"/>
  <c r="AO2057" i="5"/>
  <c r="AQ2057" i="5"/>
  <c r="AS2057" i="5"/>
  <c r="AU2057" i="5"/>
  <c r="AW2057" i="5"/>
  <c r="AY2057" i="5"/>
  <c r="BA2057" i="5"/>
  <c r="BC2057" i="5"/>
  <c r="BE2057" i="5"/>
  <c r="BG2057" i="5"/>
  <c r="AK2058" i="5"/>
  <c r="AM2058" i="5"/>
  <c r="AO2058" i="5"/>
  <c r="AQ2058" i="5"/>
  <c r="AS2058" i="5"/>
  <c r="AU2058" i="5"/>
  <c r="AW2058" i="5"/>
  <c r="AY2058" i="5"/>
  <c r="BA2058" i="5"/>
  <c r="BC2058" i="5"/>
  <c r="BE2058" i="5"/>
  <c r="BG2058" i="5"/>
  <c r="AK2059" i="5"/>
  <c r="AM2059" i="5"/>
  <c r="AO2059" i="5"/>
  <c r="AQ2059" i="5"/>
  <c r="AS2059" i="5"/>
  <c r="AU2059" i="5"/>
  <c r="AW2059" i="5"/>
  <c r="AY2059" i="5"/>
  <c r="BA2059" i="5"/>
  <c r="BC2059" i="5"/>
  <c r="BE2059" i="5"/>
  <c r="BG2059" i="5"/>
  <c r="AK2060" i="5"/>
  <c r="AM2060" i="5"/>
  <c r="AO2060" i="5"/>
  <c r="AQ2060" i="5"/>
  <c r="AS2060" i="5"/>
  <c r="AU2060" i="5"/>
  <c r="AW2060" i="5"/>
  <c r="AY2060" i="5"/>
  <c r="BA2060" i="5"/>
  <c r="BC2060" i="5"/>
  <c r="BE2060" i="5"/>
  <c r="BG2060" i="5"/>
  <c r="AK2061" i="5"/>
  <c r="AM2061" i="5"/>
  <c r="AO2061" i="5"/>
  <c r="AQ2061" i="5"/>
  <c r="AS2061" i="5"/>
  <c r="AU2061" i="5"/>
  <c r="AW2061" i="5"/>
  <c r="AY2061" i="5"/>
  <c r="BA2061" i="5"/>
  <c r="BC2061" i="5"/>
  <c r="BE2061" i="5"/>
  <c r="BG2061" i="5"/>
  <c r="AK2062" i="5"/>
  <c r="AM2062" i="5"/>
  <c r="AO2062" i="5"/>
  <c r="AQ2062" i="5"/>
  <c r="AS2062" i="5"/>
  <c r="AU2062" i="5"/>
  <c r="AW2062" i="5"/>
  <c r="AY2062" i="5"/>
  <c r="BA2062" i="5"/>
  <c r="BC2062" i="5"/>
  <c r="BE2062" i="5"/>
  <c r="BG2062" i="5"/>
  <c r="AK2063" i="5"/>
  <c r="AM2063" i="5"/>
  <c r="AO2063" i="5"/>
  <c r="AQ2063" i="5"/>
  <c r="AS2063" i="5"/>
  <c r="AU2063" i="5"/>
  <c r="AW2063" i="5"/>
  <c r="AY2063" i="5"/>
  <c r="BA2063" i="5"/>
  <c r="BC2063" i="5"/>
  <c r="BE2063" i="5"/>
  <c r="BG2063" i="5"/>
  <c r="AK2064" i="5"/>
  <c r="AM2064" i="5"/>
  <c r="AO2064" i="5"/>
  <c r="AQ2064" i="5"/>
  <c r="AS2064" i="5"/>
  <c r="AU2064" i="5"/>
  <c r="AW2064" i="5"/>
  <c r="AY2064" i="5"/>
  <c r="BA2064" i="5"/>
  <c r="BC2064" i="5"/>
  <c r="BE2064" i="5"/>
  <c r="BG2064" i="5"/>
  <c r="AK2065" i="5"/>
  <c r="AM2065" i="5"/>
  <c r="AO2065" i="5"/>
  <c r="AQ2065" i="5"/>
  <c r="AS2065" i="5"/>
  <c r="AU2065" i="5"/>
  <c r="AW2065" i="5"/>
  <c r="AY2065" i="5"/>
  <c r="BA2065" i="5"/>
  <c r="BC2065" i="5"/>
  <c r="BE2065" i="5"/>
  <c r="BG2065" i="5"/>
  <c r="AK2066" i="5"/>
  <c r="AM2066" i="5"/>
  <c r="AO2066" i="5"/>
  <c r="AQ2066" i="5"/>
  <c r="AS2066" i="5"/>
  <c r="AU2066" i="5"/>
  <c r="AW2066" i="5"/>
  <c r="AY2066" i="5"/>
  <c r="BA2066" i="5"/>
  <c r="BC2066" i="5"/>
  <c r="BE2066" i="5"/>
  <c r="BG2066" i="5"/>
  <c r="AK2067" i="5"/>
  <c r="AM2067" i="5"/>
  <c r="AO2067" i="5"/>
  <c r="AQ2067" i="5"/>
  <c r="AS2067" i="5"/>
  <c r="AU2067" i="5"/>
  <c r="AW2067" i="5"/>
  <c r="AY2067" i="5"/>
  <c r="BA2067" i="5"/>
  <c r="BC2067" i="5"/>
  <c r="BE2067" i="5"/>
  <c r="BG2067" i="5"/>
  <c r="AK2068" i="5"/>
  <c r="AM2068" i="5"/>
  <c r="AO2068" i="5"/>
  <c r="AQ2068" i="5"/>
  <c r="AS2068" i="5"/>
  <c r="AU2068" i="5"/>
  <c r="AW2068" i="5"/>
  <c r="AY2068" i="5"/>
  <c r="BA2068" i="5"/>
  <c r="BC2068" i="5"/>
  <c r="BE2068" i="5"/>
  <c r="BG2068" i="5"/>
  <c r="AK2069" i="5"/>
  <c r="AM2069" i="5"/>
  <c r="AO2069" i="5"/>
  <c r="AQ2069" i="5"/>
  <c r="AS2069" i="5"/>
  <c r="AU2069" i="5"/>
  <c r="AW2069" i="5"/>
  <c r="AY2069" i="5"/>
  <c r="BA2069" i="5"/>
  <c r="BC2069" i="5"/>
  <c r="BE2069" i="5"/>
  <c r="BG2069" i="5"/>
  <c r="AK2070" i="5"/>
  <c r="AM2070" i="5"/>
  <c r="AO2070" i="5"/>
  <c r="AQ2070" i="5"/>
  <c r="AS2070" i="5"/>
  <c r="AU2070" i="5"/>
  <c r="AW2070" i="5"/>
  <c r="AY2070" i="5"/>
  <c r="BA2070" i="5"/>
  <c r="BC2070" i="5"/>
  <c r="BE2070" i="5"/>
  <c r="BG2070" i="5"/>
  <c r="AK2071" i="5"/>
  <c r="AM2071" i="5"/>
  <c r="AO2071" i="5"/>
  <c r="AQ2071" i="5"/>
  <c r="AS2071" i="5"/>
  <c r="AU2071" i="5"/>
  <c r="AW2071" i="5"/>
  <c r="AY2071" i="5"/>
  <c r="BA2071" i="5"/>
  <c r="BC2071" i="5"/>
  <c r="BE2071" i="5"/>
  <c r="BG2071" i="5"/>
  <c r="AK2072" i="5"/>
  <c r="AM2072" i="5"/>
  <c r="AO2072" i="5"/>
  <c r="AQ2072" i="5"/>
  <c r="AS2072" i="5"/>
  <c r="AU2072" i="5"/>
  <c r="AW2072" i="5"/>
  <c r="AY2072" i="5"/>
  <c r="BA2072" i="5"/>
  <c r="BC2072" i="5"/>
  <c r="BE2072" i="5"/>
  <c r="BG2072" i="5"/>
  <c r="AK2073" i="5"/>
  <c r="AM2073" i="5"/>
  <c r="AO2073" i="5"/>
  <c r="AQ2073" i="5"/>
  <c r="AS2073" i="5"/>
  <c r="AU2073" i="5"/>
  <c r="AW2073" i="5"/>
  <c r="AY2073" i="5"/>
  <c r="BA2073" i="5"/>
  <c r="BC2073" i="5"/>
  <c r="BE2073" i="5"/>
  <c r="BG2073" i="5"/>
  <c r="AK2074" i="5"/>
  <c r="AM2074" i="5"/>
  <c r="AO2074" i="5"/>
  <c r="AQ2074" i="5"/>
  <c r="AS2074" i="5"/>
  <c r="AU2074" i="5"/>
  <c r="AW2074" i="5"/>
  <c r="AY2074" i="5"/>
  <c r="BA2074" i="5"/>
  <c r="BC2074" i="5"/>
  <c r="BE2074" i="5"/>
  <c r="BG2074" i="5"/>
  <c r="AK2075" i="5"/>
  <c r="AM2075" i="5"/>
  <c r="AO2075" i="5"/>
  <c r="AQ2075" i="5"/>
  <c r="AS2075" i="5"/>
  <c r="AU2075" i="5"/>
  <c r="AW2075" i="5"/>
  <c r="AY2075" i="5"/>
  <c r="BA2075" i="5"/>
  <c r="BC2075" i="5"/>
  <c r="BE2075" i="5"/>
  <c r="BG2075" i="5"/>
  <c r="AK2076" i="5"/>
  <c r="AM2076" i="5"/>
  <c r="AO2076" i="5"/>
  <c r="AQ2076" i="5"/>
  <c r="AS2076" i="5"/>
  <c r="AU2076" i="5"/>
  <c r="AW2076" i="5"/>
  <c r="AY2076" i="5"/>
  <c r="BA2076" i="5"/>
  <c r="BC2076" i="5"/>
  <c r="BE2076" i="5"/>
  <c r="BG2076" i="5"/>
  <c r="AK2077" i="5"/>
  <c r="AM2077" i="5"/>
  <c r="AO2077" i="5"/>
  <c r="AQ2077" i="5"/>
  <c r="AS2077" i="5"/>
  <c r="AU2077" i="5"/>
  <c r="AW2077" i="5"/>
  <c r="AY2077" i="5"/>
  <c r="BA2077" i="5"/>
  <c r="BC2077" i="5"/>
  <c r="BE2077" i="5"/>
  <c r="BG2077" i="5"/>
  <c r="AK2078" i="5"/>
  <c r="AM2078" i="5"/>
  <c r="AO2078" i="5"/>
  <c r="AQ2078" i="5"/>
  <c r="AS2078" i="5"/>
  <c r="AU2078" i="5"/>
  <c r="AW2078" i="5"/>
  <c r="AY2078" i="5"/>
  <c r="BA2078" i="5"/>
  <c r="BC2078" i="5"/>
  <c r="BE2078" i="5"/>
  <c r="BG2078" i="5"/>
  <c r="AK2079" i="5"/>
  <c r="AM2079" i="5"/>
  <c r="AO2079" i="5"/>
  <c r="AQ2079" i="5"/>
  <c r="AS2079" i="5"/>
  <c r="AU2079" i="5"/>
  <c r="AW2079" i="5"/>
  <c r="AY2079" i="5"/>
  <c r="BA2079" i="5"/>
  <c r="BC2079" i="5"/>
  <c r="BE2079" i="5"/>
  <c r="BG2079" i="5"/>
  <c r="AK2080" i="5"/>
  <c r="AM2080" i="5"/>
  <c r="AO2080" i="5"/>
  <c r="AQ2080" i="5"/>
  <c r="AS2080" i="5"/>
  <c r="AU2080" i="5"/>
  <c r="AW2080" i="5"/>
  <c r="AY2080" i="5"/>
  <c r="BA2080" i="5"/>
  <c r="BC2080" i="5"/>
  <c r="BE2080" i="5"/>
  <c r="BG2080" i="5"/>
  <c r="AK2081" i="5"/>
  <c r="AM2081" i="5"/>
  <c r="AO2081" i="5"/>
  <c r="AQ2081" i="5"/>
  <c r="AS2081" i="5"/>
  <c r="AU2081" i="5"/>
  <c r="AW2081" i="5"/>
  <c r="AY2081" i="5"/>
  <c r="BA2081" i="5"/>
  <c r="BC2081" i="5"/>
  <c r="BE2081" i="5"/>
  <c r="BG2081" i="5"/>
  <c r="AK2082" i="5"/>
  <c r="AM2082" i="5"/>
  <c r="AO2082" i="5"/>
  <c r="AQ2082" i="5"/>
  <c r="AS2082" i="5"/>
  <c r="AU2082" i="5"/>
  <c r="AW2082" i="5"/>
  <c r="AY2082" i="5"/>
  <c r="BA2082" i="5"/>
  <c r="BC2082" i="5"/>
  <c r="BE2082" i="5"/>
  <c r="BG2082" i="5"/>
  <c r="AK2083" i="5"/>
  <c r="AM2083" i="5"/>
  <c r="AO2083" i="5"/>
  <c r="AQ2083" i="5"/>
  <c r="AS2083" i="5"/>
  <c r="AU2083" i="5"/>
  <c r="AW2083" i="5"/>
  <c r="AY2083" i="5"/>
  <c r="BA2083" i="5"/>
  <c r="BC2083" i="5"/>
  <c r="BE2083" i="5"/>
  <c r="BG2083" i="5"/>
  <c r="AK2084" i="5"/>
  <c r="AM2084" i="5"/>
  <c r="AO2084" i="5"/>
  <c r="AQ2084" i="5"/>
  <c r="AS2084" i="5"/>
  <c r="AU2084" i="5"/>
  <c r="AW2084" i="5"/>
  <c r="AY2084" i="5"/>
  <c r="BA2084" i="5"/>
  <c r="BC2084" i="5"/>
  <c r="BE2084" i="5"/>
  <c r="BG2084" i="5"/>
  <c r="AK2085" i="5"/>
  <c r="AM2085" i="5"/>
  <c r="AO2085" i="5"/>
  <c r="AQ2085" i="5"/>
  <c r="AS2085" i="5"/>
  <c r="AU2085" i="5"/>
  <c r="AW2085" i="5"/>
  <c r="AY2085" i="5"/>
  <c r="BA2085" i="5"/>
  <c r="BC2085" i="5"/>
  <c r="BE2085" i="5"/>
  <c r="BG2085" i="5"/>
  <c r="AK2086" i="5"/>
  <c r="AM2086" i="5"/>
  <c r="AO2086" i="5"/>
  <c r="AQ2086" i="5"/>
  <c r="AS2086" i="5"/>
  <c r="AU2086" i="5"/>
  <c r="AW2086" i="5"/>
  <c r="AY2086" i="5"/>
  <c r="BA2086" i="5"/>
  <c r="BC2086" i="5"/>
  <c r="BE2086" i="5"/>
  <c r="BG2086" i="5"/>
  <c r="AK2087" i="5"/>
  <c r="AM2087" i="5"/>
  <c r="AO2087" i="5"/>
  <c r="AQ2087" i="5"/>
  <c r="AS2087" i="5"/>
  <c r="AU2087" i="5"/>
  <c r="AW2087" i="5"/>
  <c r="AY2087" i="5"/>
  <c r="BA2087" i="5"/>
  <c r="BC2087" i="5"/>
  <c r="BE2087" i="5"/>
  <c r="BG2087" i="5"/>
  <c r="AK2088" i="5"/>
  <c r="AM2088" i="5"/>
  <c r="AO2088" i="5"/>
  <c r="AQ2088" i="5"/>
  <c r="AS2088" i="5"/>
  <c r="AU2088" i="5"/>
  <c r="AW2088" i="5"/>
  <c r="AY2088" i="5"/>
  <c r="BA2088" i="5"/>
  <c r="BC2088" i="5"/>
  <c r="BE2088" i="5"/>
  <c r="BG2088" i="5"/>
  <c r="AK2089" i="5"/>
  <c r="AM2089" i="5"/>
  <c r="AO2089" i="5"/>
  <c r="AQ2089" i="5"/>
  <c r="AS2089" i="5"/>
  <c r="AU2089" i="5"/>
  <c r="AW2089" i="5"/>
  <c r="AY2089" i="5"/>
  <c r="BA2089" i="5"/>
  <c r="BC2089" i="5"/>
  <c r="BE2089" i="5"/>
  <c r="BG2089" i="5"/>
  <c r="AK2090" i="5"/>
  <c r="AM2090" i="5"/>
  <c r="AO2090" i="5"/>
  <c r="AQ2090" i="5"/>
  <c r="AS2090" i="5"/>
  <c r="AU2090" i="5"/>
  <c r="AW2090" i="5"/>
  <c r="AY2090" i="5"/>
  <c r="BA2090" i="5"/>
  <c r="BC2090" i="5"/>
  <c r="BE2090" i="5"/>
  <c r="BG2090" i="5"/>
  <c r="AK2091" i="5"/>
  <c r="AM2091" i="5"/>
  <c r="AO2091" i="5"/>
  <c r="AQ2091" i="5"/>
  <c r="AS2091" i="5"/>
  <c r="AU2091" i="5"/>
  <c r="AW2091" i="5"/>
  <c r="AY2091" i="5"/>
  <c r="BA2091" i="5"/>
  <c r="BC2091" i="5"/>
  <c r="BE2091" i="5"/>
  <c r="BG2091" i="5"/>
  <c r="AK2092" i="5"/>
  <c r="AM2092" i="5"/>
  <c r="AO2092" i="5"/>
  <c r="AQ2092" i="5"/>
  <c r="AS2092" i="5"/>
  <c r="AU2092" i="5"/>
  <c r="AW2092" i="5"/>
  <c r="AY2092" i="5"/>
  <c r="BA2092" i="5"/>
  <c r="BC2092" i="5"/>
  <c r="BE2092" i="5"/>
  <c r="BG2092" i="5"/>
  <c r="AK2093" i="5"/>
  <c r="AM2093" i="5"/>
  <c r="AO2093" i="5"/>
  <c r="AQ2093" i="5"/>
  <c r="AS2093" i="5"/>
  <c r="AU2093" i="5"/>
  <c r="AW2093" i="5"/>
  <c r="AY2093" i="5"/>
  <c r="BA2093" i="5"/>
  <c r="BC2093" i="5"/>
  <c r="BE2093" i="5"/>
  <c r="BG2093" i="5"/>
  <c r="AK2094" i="5"/>
  <c r="AM2094" i="5"/>
  <c r="AO2094" i="5"/>
  <c r="AQ2094" i="5"/>
  <c r="AS2094" i="5"/>
  <c r="AU2094" i="5"/>
  <c r="AW2094" i="5"/>
  <c r="AY2094" i="5"/>
  <c r="BA2094" i="5"/>
  <c r="BC2094" i="5"/>
  <c r="BE2094" i="5"/>
  <c r="BG2094" i="5"/>
  <c r="AK2095" i="5"/>
  <c r="AM2095" i="5"/>
  <c r="AO2095" i="5"/>
  <c r="AQ2095" i="5"/>
  <c r="AS2095" i="5"/>
  <c r="AU2095" i="5"/>
  <c r="AW2095" i="5"/>
  <c r="AY2095" i="5"/>
  <c r="BA2095" i="5"/>
  <c r="BC2095" i="5"/>
  <c r="BE2095" i="5"/>
  <c r="BG2095" i="5"/>
  <c r="AK2096" i="5"/>
  <c r="AM2096" i="5"/>
  <c r="AO2096" i="5"/>
  <c r="AQ2096" i="5"/>
  <c r="AS2096" i="5"/>
  <c r="AU2096" i="5"/>
  <c r="AW2096" i="5"/>
  <c r="AY2096" i="5"/>
  <c r="BA2096" i="5"/>
  <c r="BC2096" i="5"/>
  <c r="BE2096" i="5"/>
  <c r="BG2096" i="5"/>
  <c r="AK2097" i="5"/>
  <c r="AM2097" i="5"/>
  <c r="AO2097" i="5"/>
  <c r="AQ2097" i="5"/>
  <c r="AS2097" i="5"/>
  <c r="AU2097" i="5"/>
  <c r="AW2097" i="5"/>
  <c r="AY2097" i="5"/>
  <c r="BA2097" i="5"/>
  <c r="BC2097" i="5"/>
  <c r="BE2097" i="5"/>
  <c r="BG2097" i="5"/>
  <c r="AK2098" i="5"/>
  <c r="AM2098" i="5"/>
  <c r="AO2098" i="5"/>
  <c r="AQ2098" i="5"/>
  <c r="AS2098" i="5"/>
  <c r="AU2098" i="5"/>
  <c r="AW2098" i="5"/>
  <c r="AY2098" i="5"/>
  <c r="BA2098" i="5"/>
  <c r="BC2098" i="5"/>
  <c r="BE2098" i="5"/>
  <c r="BG2098" i="5"/>
  <c r="AK2099" i="5"/>
  <c r="AM2099" i="5"/>
  <c r="AO2099" i="5"/>
  <c r="AQ2099" i="5"/>
  <c r="AS2099" i="5"/>
  <c r="AU2099" i="5"/>
  <c r="AW2099" i="5"/>
  <c r="AY2099" i="5"/>
  <c r="BA2099" i="5"/>
  <c r="BC2099" i="5"/>
  <c r="BE2099" i="5"/>
  <c r="BG2099" i="5"/>
  <c r="AK2100" i="5"/>
  <c r="AM2100" i="5"/>
  <c r="AO2100" i="5"/>
  <c r="AQ2100" i="5"/>
  <c r="AS2100" i="5"/>
  <c r="AU2100" i="5"/>
  <c r="AW2100" i="5"/>
  <c r="AY2100" i="5"/>
  <c r="BA2100" i="5"/>
  <c r="BC2100" i="5"/>
  <c r="BE2100" i="5"/>
  <c r="BG2100" i="5"/>
  <c r="AK2101" i="5"/>
  <c r="AM2101" i="5"/>
  <c r="AO2101" i="5"/>
  <c r="AQ2101" i="5"/>
  <c r="AS2101" i="5"/>
  <c r="AU2101" i="5"/>
  <c r="AW2101" i="5"/>
  <c r="AY2101" i="5"/>
  <c r="BA2101" i="5"/>
  <c r="BC2101" i="5"/>
  <c r="BE2101" i="5"/>
  <c r="BG2101" i="5"/>
  <c r="AK2102" i="5"/>
  <c r="AM2102" i="5"/>
  <c r="AO2102" i="5"/>
  <c r="AQ2102" i="5"/>
  <c r="AS2102" i="5"/>
  <c r="AU2102" i="5"/>
  <c r="AW2102" i="5"/>
  <c r="AY2102" i="5"/>
  <c r="BA2102" i="5"/>
  <c r="BC2102" i="5"/>
  <c r="BE2102" i="5"/>
  <c r="BG2102" i="5"/>
  <c r="AK2103" i="5"/>
  <c r="AM2103" i="5"/>
  <c r="AO2103" i="5"/>
  <c r="AQ2103" i="5"/>
  <c r="AS2103" i="5"/>
  <c r="AU2103" i="5"/>
  <c r="AW2103" i="5"/>
  <c r="AY2103" i="5"/>
  <c r="BA2103" i="5"/>
  <c r="BC2103" i="5"/>
  <c r="BE2103" i="5"/>
  <c r="BG2103" i="5"/>
  <c r="AK2104" i="5"/>
  <c r="AM2104" i="5"/>
  <c r="AO2104" i="5"/>
  <c r="AQ2104" i="5"/>
  <c r="AS2104" i="5"/>
  <c r="AU2104" i="5"/>
  <c r="AW2104" i="5"/>
  <c r="AY2104" i="5"/>
  <c r="BA2104" i="5"/>
  <c r="BC2104" i="5"/>
  <c r="BE2104" i="5"/>
  <c r="BG2104" i="5"/>
  <c r="AK2105" i="5"/>
  <c r="AM2105" i="5"/>
  <c r="AO2105" i="5"/>
  <c r="AQ2105" i="5"/>
  <c r="AS2105" i="5"/>
  <c r="AU2105" i="5"/>
  <c r="AW2105" i="5"/>
  <c r="AY2105" i="5"/>
  <c r="BA2105" i="5"/>
  <c r="BC2105" i="5"/>
  <c r="BE2105" i="5"/>
  <c r="BG2105" i="5"/>
  <c r="AK2106" i="5"/>
  <c r="AM2106" i="5"/>
  <c r="AO2106" i="5"/>
  <c r="AQ2106" i="5"/>
  <c r="AS2106" i="5"/>
  <c r="AU2106" i="5"/>
  <c r="AW2106" i="5"/>
  <c r="AY2106" i="5"/>
  <c r="BA2106" i="5"/>
  <c r="BC2106" i="5"/>
  <c r="BE2106" i="5"/>
  <c r="BG2106" i="5"/>
  <c r="AK2107" i="5"/>
  <c r="AM2107" i="5"/>
  <c r="AO2107" i="5"/>
  <c r="AQ2107" i="5"/>
  <c r="AS2107" i="5"/>
  <c r="AU2107" i="5"/>
  <c r="AW2107" i="5"/>
  <c r="AY2107" i="5"/>
  <c r="BA2107" i="5"/>
  <c r="BC2107" i="5"/>
  <c r="BE2107" i="5"/>
  <c r="BG2107" i="5"/>
  <c r="AK2108" i="5"/>
  <c r="AM2108" i="5"/>
  <c r="AO2108" i="5"/>
  <c r="AQ2108" i="5"/>
  <c r="AS2108" i="5"/>
  <c r="AU2108" i="5"/>
  <c r="AW2108" i="5"/>
  <c r="AY2108" i="5"/>
  <c r="BA2108" i="5"/>
  <c r="BC2108" i="5"/>
  <c r="BE2108" i="5"/>
  <c r="BG2108" i="5"/>
  <c r="AK2109" i="5"/>
  <c r="AM2109" i="5"/>
  <c r="AO2109" i="5"/>
  <c r="AQ2109" i="5"/>
  <c r="AS2109" i="5"/>
  <c r="AU2109" i="5"/>
  <c r="AW2109" i="5"/>
  <c r="AY2109" i="5"/>
  <c r="BA2109" i="5"/>
  <c r="BC2109" i="5"/>
  <c r="BE2109" i="5"/>
  <c r="BG2109" i="5"/>
  <c r="AK2110" i="5"/>
  <c r="AM2110" i="5"/>
  <c r="AO2110" i="5"/>
  <c r="AQ2110" i="5"/>
  <c r="AS2110" i="5"/>
  <c r="AU2110" i="5"/>
  <c r="AW2110" i="5"/>
  <c r="AY2110" i="5"/>
  <c r="BA2110" i="5"/>
  <c r="BC2110" i="5"/>
  <c r="BE2110" i="5"/>
  <c r="BG2110" i="5"/>
  <c r="AK2111" i="5"/>
  <c r="AM2111" i="5"/>
  <c r="AO2111" i="5"/>
  <c r="AQ2111" i="5"/>
  <c r="AS2111" i="5"/>
  <c r="AU2111" i="5"/>
  <c r="AW2111" i="5"/>
  <c r="AY2111" i="5"/>
  <c r="BA2111" i="5"/>
  <c r="BC2111" i="5"/>
  <c r="BE2111" i="5"/>
  <c r="BG2111" i="5"/>
  <c r="AK2112" i="5"/>
  <c r="AM2112" i="5"/>
  <c r="AO2112" i="5"/>
  <c r="AQ2112" i="5"/>
  <c r="AS2112" i="5"/>
  <c r="AU2112" i="5"/>
  <c r="AW2112" i="5"/>
  <c r="AY2112" i="5"/>
  <c r="BA2112" i="5"/>
  <c r="BC2112" i="5"/>
  <c r="BE2112" i="5"/>
  <c r="BG2112" i="5"/>
  <c r="AK2113" i="5"/>
  <c r="AM2113" i="5"/>
  <c r="AO2113" i="5"/>
  <c r="AQ2113" i="5"/>
  <c r="AS2113" i="5"/>
  <c r="AU2113" i="5"/>
  <c r="AW2113" i="5"/>
  <c r="AY2113" i="5"/>
  <c r="BA2113" i="5"/>
  <c r="BC2113" i="5"/>
  <c r="BE2113" i="5"/>
  <c r="BG2113" i="5"/>
  <c r="AK2114" i="5"/>
  <c r="AM2114" i="5"/>
  <c r="AO2114" i="5"/>
  <c r="AQ2114" i="5"/>
  <c r="AS2114" i="5"/>
  <c r="AU2114" i="5"/>
  <c r="AW2114" i="5"/>
  <c r="AY2114" i="5"/>
  <c r="BA2114" i="5"/>
  <c r="BC2114" i="5"/>
  <c r="BE2114" i="5"/>
  <c r="BG2114" i="5"/>
  <c r="AK2115" i="5"/>
  <c r="AM2115" i="5"/>
  <c r="AO2115" i="5"/>
  <c r="AQ2115" i="5"/>
  <c r="AS2115" i="5"/>
  <c r="AU2115" i="5"/>
  <c r="AW2115" i="5"/>
  <c r="AY2115" i="5"/>
  <c r="BA2115" i="5"/>
  <c r="BC2115" i="5"/>
  <c r="BE2115" i="5"/>
  <c r="BG2115" i="5"/>
  <c r="AK2116" i="5"/>
  <c r="AM2116" i="5"/>
  <c r="AO2116" i="5"/>
  <c r="AQ2116" i="5"/>
  <c r="AS2116" i="5"/>
  <c r="AU2116" i="5"/>
  <c r="AW2116" i="5"/>
  <c r="AY2116" i="5"/>
  <c r="BA2116" i="5"/>
  <c r="BC2116" i="5"/>
  <c r="BE2116" i="5"/>
  <c r="BG2116" i="5"/>
  <c r="AK2117" i="5"/>
  <c r="AM2117" i="5"/>
  <c r="AO2117" i="5"/>
  <c r="AQ2117" i="5"/>
  <c r="AS2117" i="5"/>
  <c r="AU2117" i="5"/>
  <c r="AW2117" i="5"/>
  <c r="AY2117" i="5"/>
  <c r="BA2117" i="5"/>
  <c r="BC2117" i="5"/>
  <c r="BE2117" i="5"/>
  <c r="BG2117" i="5"/>
  <c r="AK2118" i="5"/>
  <c r="AM2118" i="5"/>
  <c r="AO2118" i="5"/>
  <c r="AQ2118" i="5"/>
  <c r="AS2118" i="5"/>
  <c r="AU2118" i="5"/>
  <c r="AW2118" i="5"/>
  <c r="AY2118" i="5"/>
  <c r="BA2118" i="5"/>
  <c r="BC2118" i="5"/>
  <c r="BE2118" i="5"/>
  <c r="BG2118" i="5"/>
  <c r="AK2119" i="5"/>
  <c r="AM2119" i="5"/>
  <c r="AO2119" i="5"/>
  <c r="AQ2119" i="5"/>
  <c r="AS2119" i="5"/>
  <c r="AU2119" i="5"/>
  <c r="AW2119" i="5"/>
  <c r="AY2119" i="5"/>
  <c r="BA2119" i="5"/>
  <c r="BC2119" i="5"/>
  <c r="BE2119" i="5"/>
  <c r="BG2119" i="5"/>
  <c r="AK2120" i="5"/>
  <c r="AM2120" i="5"/>
  <c r="AO2120" i="5"/>
  <c r="AQ2120" i="5"/>
  <c r="AS2120" i="5"/>
  <c r="AU2120" i="5"/>
  <c r="AW2120" i="5"/>
  <c r="AY2120" i="5"/>
  <c r="BA2120" i="5"/>
  <c r="BC2120" i="5"/>
  <c r="BE2120" i="5"/>
  <c r="BG2120" i="5"/>
  <c r="AK2121" i="5"/>
  <c r="AM2121" i="5"/>
  <c r="AO2121" i="5"/>
  <c r="AQ2121" i="5"/>
  <c r="AS2121" i="5"/>
  <c r="AU2121" i="5"/>
  <c r="AW2121" i="5"/>
  <c r="AY2121" i="5"/>
  <c r="BA2121" i="5"/>
  <c r="BC2121" i="5"/>
  <c r="BE2121" i="5"/>
  <c r="BG2121" i="5"/>
  <c r="AK2122" i="5"/>
  <c r="AM2122" i="5"/>
  <c r="AO2122" i="5"/>
  <c r="AQ2122" i="5"/>
  <c r="AS2122" i="5"/>
  <c r="AU2122" i="5"/>
  <c r="AW2122" i="5"/>
  <c r="AY2122" i="5"/>
  <c r="BA2122" i="5"/>
  <c r="BC2122" i="5"/>
  <c r="BE2122" i="5"/>
  <c r="BG2122" i="5"/>
  <c r="AK2123" i="5"/>
  <c r="AM2123" i="5"/>
  <c r="AO2123" i="5"/>
  <c r="AQ2123" i="5"/>
  <c r="AS2123" i="5"/>
  <c r="AU2123" i="5"/>
  <c r="AW2123" i="5"/>
  <c r="AY2123" i="5"/>
  <c r="BA2123" i="5"/>
  <c r="BC2123" i="5"/>
  <c r="BE2123" i="5"/>
  <c r="BG2123" i="5"/>
  <c r="AK2124" i="5"/>
  <c r="AM2124" i="5"/>
  <c r="AO2124" i="5"/>
  <c r="AQ2124" i="5"/>
  <c r="AS2124" i="5"/>
  <c r="AU2124" i="5"/>
  <c r="AW2124" i="5"/>
  <c r="AY2124" i="5"/>
  <c r="BA2124" i="5"/>
  <c r="BC2124" i="5"/>
  <c r="BE2124" i="5"/>
  <c r="BG2124" i="5"/>
  <c r="AK2125" i="5"/>
  <c r="AM2125" i="5"/>
  <c r="AO2125" i="5"/>
  <c r="AQ2125" i="5"/>
  <c r="AS2125" i="5"/>
  <c r="AU2125" i="5"/>
  <c r="AW2125" i="5"/>
  <c r="AY2125" i="5"/>
  <c r="BA2125" i="5"/>
  <c r="BC2125" i="5"/>
  <c r="BE2125" i="5"/>
  <c r="BG2125" i="5"/>
  <c r="AK2126" i="5"/>
  <c r="AM2126" i="5"/>
  <c r="AO2126" i="5"/>
  <c r="AQ2126" i="5"/>
  <c r="AS2126" i="5"/>
  <c r="AU2126" i="5"/>
  <c r="AW2126" i="5"/>
  <c r="AY2126" i="5"/>
  <c r="BA2126" i="5"/>
  <c r="BC2126" i="5"/>
  <c r="BE2126" i="5"/>
  <c r="BG2126" i="5"/>
  <c r="AK2127" i="5"/>
  <c r="AM2127" i="5"/>
  <c r="AO2127" i="5"/>
  <c r="AQ2127" i="5"/>
  <c r="AS2127" i="5"/>
  <c r="AU2127" i="5"/>
  <c r="AW2127" i="5"/>
  <c r="AY2127" i="5"/>
  <c r="BA2127" i="5"/>
  <c r="BC2127" i="5"/>
  <c r="BE2127" i="5"/>
  <c r="BG2127" i="5"/>
  <c r="AK2128" i="5"/>
  <c r="AM2128" i="5"/>
  <c r="AO2128" i="5"/>
  <c r="AQ2128" i="5"/>
  <c r="AS2128" i="5"/>
  <c r="AU2128" i="5"/>
  <c r="AW2128" i="5"/>
  <c r="AY2128" i="5"/>
  <c r="BA2128" i="5"/>
  <c r="BC2128" i="5"/>
  <c r="BE2128" i="5"/>
  <c r="BG2128" i="5"/>
  <c r="AK2129" i="5"/>
  <c r="AM2129" i="5"/>
  <c r="AO2129" i="5"/>
  <c r="AQ2129" i="5"/>
  <c r="AS2129" i="5"/>
  <c r="AU2129" i="5"/>
  <c r="AW2129" i="5"/>
  <c r="AY2129" i="5"/>
  <c r="BA2129" i="5"/>
  <c r="BC2129" i="5"/>
  <c r="BE2129" i="5"/>
  <c r="BG2129" i="5"/>
  <c r="AK2130" i="5"/>
  <c r="AM2130" i="5"/>
  <c r="AO2130" i="5"/>
  <c r="AQ2130" i="5"/>
  <c r="AS2130" i="5"/>
  <c r="AU2130" i="5"/>
  <c r="AW2130" i="5"/>
  <c r="AY2130" i="5"/>
  <c r="BA2130" i="5"/>
  <c r="BC2130" i="5"/>
  <c r="BE2130" i="5"/>
  <c r="BG2130" i="5"/>
  <c r="AK2131" i="5"/>
  <c r="AM2131" i="5"/>
  <c r="AO2131" i="5"/>
  <c r="AQ2131" i="5"/>
  <c r="AS2131" i="5"/>
  <c r="AU2131" i="5"/>
  <c r="AW2131" i="5"/>
  <c r="AY2131" i="5"/>
  <c r="BA2131" i="5"/>
  <c r="BC2131" i="5"/>
  <c r="BE2131" i="5"/>
  <c r="BG2131" i="5"/>
  <c r="AK2132" i="5"/>
  <c r="AM2132" i="5"/>
  <c r="AO2132" i="5"/>
  <c r="AQ2132" i="5"/>
  <c r="AS2132" i="5"/>
  <c r="AU2132" i="5"/>
  <c r="AW2132" i="5"/>
  <c r="AY2132" i="5"/>
  <c r="BA2132" i="5"/>
  <c r="BC2132" i="5"/>
  <c r="BE2132" i="5"/>
  <c r="BG2132" i="5"/>
  <c r="AK2133" i="5"/>
  <c r="AM2133" i="5"/>
  <c r="AO2133" i="5"/>
  <c r="AQ2133" i="5"/>
  <c r="AS2133" i="5"/>
  <c r="AU2133" i="5"/>
  <c r="AW2133" i="5"/>
  <c r="AY2133" i="5"/>
  <c r="BA2133" i="5"/>
  <c r="BC2133" i="5"/>
  <c r="BE2133" i="5"/>
  <c r="BG2133" i="5"/>
  <c r="AK2134" i="5"/>
  <c r="AM2134" i="5"/>
  <c r="AO2134" i="5"/>
  <c r="AQ2134" i="5"/>
  <c r="AS2134" i="5"/>
  <c r="AU2134" i="5"/>
  <c r="AW2134" i="5"/>
  <c r="AY2134" i="5"/>
  <c r="BA2134" i="5"/>
  <c r="BC2134" i="5"/>
  <c r="BE2134" i="5"/>
  <c r="BG2134" i="5"/>
  <c r="AK2135" i="5"/>
  <c r="AM2135" i="5"/>
  <c r="AO2135" i="5"/>
  <c r="AQ2135" i="5"/>
  <c r="AS2135" i="5"/>
  <c r="AU2135" i="5"/>
  <c r="AW2135" i="5"/>
  <c r="AY2135" i="5"/>
  <c r="BA2135" i="5"/>
  <c r="BC2135" i="5"/>
  <c r="BE2135" i="5"/>
  <c r="BG2135" i="5"/>
  <c r="AK2136" i="5"/>
  <c r="AM2136" i="5"/>
  <c r="AO2136" i="5"/>
  <c r="AQ2136" i="5"/>
  <c r="AS2136" i="5"/>
  <c r="AU2136" i="5"/>
  <c r="AW2136" i="5"/>
  <c r="AY2136" i="5"/>
  <c r="BA2136" i="5"/>
  <c r="BC2136" i="5"/>
  <c r="BE2136" i="5"/>
  <c r="BG2136" i="5"/>
  <c r="AK2137" i="5"/>
  <c r="AM2137" i="5"/>
  <c r="AO2137" i="5"/>
  <c r="AQ2137" i="5"/>
  <c r="AS2137" i="5"/>
  <c r="AU2137" i="5"/>
  <c r="AW2137" i="5"/>
  <c r="AY2137" i="5"/>
  <c r="BA2137" i="5"/>
  <c r="BC2137" i="5"/>
  <c r="BE2137" i="5"/>
  <c r="BG2137" i="5"/>
  <c r="AK2138" i="5"/>
  <c r="AM2138" i="5"/>
  <c r="AO2138" i="5"/>
  <c r="AQ2138" i="5"/>
  <c r="AS2138" i="5"/>
  <c r="AU2138" i="5"/>
  <c r="AW2138" i="5"/>
  <c r="AY2138" i="5"/>
  <c r="BA2138" i="5"/>
  <c r="BC2138" i="5"/>
  <c r="BE2138" i="5"/>
  <c r="BG2138" i="5"/>
  <c r="AK2139" i="5"/>
  <c r="AM2139" i="5"/>
  <c r="AO2139" i="5"/>
  <c r="AQ2139" i="5"/>
  <c r="AS2139" i="5"/>
  <c r="AU2139" i="5"/>
  <c r="AW2139" i="5"/>
  <c r="AY2139" i="5"/>
  <c r="BA2139" i="5"/>
  <c r="BC2139" i="5"/>
  <c r="BE2139" i="5"/>
  <c r="BG2139" i="5"/>
  <c r="AK2140" i="5"/>
  <c r="AM2140" i="5"/>
  <c r="AO2140" i="5"/>
  <c r="AQ2140" i="5"/>
  <c r="AS2140" i="5"/>
  <c r="AU2140" i="5"/>
  <c r="AW2140" i="5"/>
  <c r="AY2140" i="5"/>
  <c r="BA2140" i="5"/>
  <c r="BC2140" i="5"/>
  <c r="BE2140" i="5"/>
  <c r="BG2140" i="5"/>
  <c r="AK2141" i="5"/>
  <c r="AM2141" i="5"/>
  <c r="AO2141" i="5"/>
  <c r="AQ2141" i="5"/>
  <c r="AS2141" i="5"/>
  <c r="AU2141" i="5"/>
  <c r="AW2141" i="5"/>
  <c r="AY2141" i="5"/>
  <c r="BA2141" i="5"/>
  <c r="BC2141" i="5"/>
  <c r="BE2141" i="5"/>
  <c r="BG2141" i="5"/>
  <c r="AK2142" i="5"/>
  <c r="AM2142" i="5"/>
  <c r="AO2142" i="5"/>
  <c r="AQ2142" i="5"/>
  <c r="AS2142" i="5"/>
  <c r="AU2142" i="5"/>
  <c r="AW2142" i="5"/>
  <c r="AY2142" i="5"/>
  <c r="BA2142" i="5"/>
  <c r="BC2142" i="5"/>
  <c r="BE2142" i="5"/>
  <c r="BG2142" i="5"/>
  <c r="AK2143" i="5"/>
  <c r="AM2143" i="5"/>
  <c r="AO2143" i="5"/>
  <c r="AQ2143" i="5"/>
  <c r="AS2143" i="5"/>
  <c r="AU2143" i="5"/>
  <c r="AW2143" i="5"/>
  <c r="AY2143" i="5"/>
  <c r="BA2143" i="5"/>
  <c r="BC2143" i="5"/>
  <c r="BE2143" i="5"/>
  <c r="BG2143" i="5"/>
  <c r="AK2144" i="5"/>
  <c r="AM2144" i="5"/>
  <c r="AO2144" i="5"/>
  <c r="AQ2144" i="5"/>
  <c r="AS2144" i="5"/>
  <c r="AU2144" i="5"/>
  <c r="AW2144" i="5"/>
  <c r="AY2144" i="5"/>
  <c r="BA2144" i="5"/>
  <c r="BC2144" i="5"/>
  <c r="BE2144" i="5"/>
  <c r="BG2144" i="5"/>
  <c r="AK2145" i="5"/>
  <c r="AM2145" i="5"/>
  <c r="AO2145" i="5"/>
  <c r="AQ2145" i="5"/>
  <c r="AS2145" i="5"/>
  <c r="AU2145" i="5"/>
  <c r="AW2145" i="5"/>
  <c r="AY2145" i="5"/>
  <c r="BA2145" i="5"/>
  <c r="BC2145" i="5"/>
  <c r="BE2145" i="5"/>
  <c r="BG2145" i="5"/>
  <c r="AK2146" i="5"/>
  <c r="AM2146" i="5"/>
  <c r="AO2146" i="5"/>
  <c r="AQ2146" i="5"/>
  <c r="AS2146" i="5"/>
  <c r="AU2146" i="5"/>
  <c r="AW2146" i="5"/>
  <c r="AY2146" i="5"/>
  <c r="BA2146" i="5"/>
  <c r="BC2146" i="5"/>
  <c r="BE2146" i="5"/>
  <c r="BG2146" i="5"/>
  <c r="AK2147" i="5"/>
  <c r="AM2147" i="5"/>
  <c r="AO2147" i="5"/>
  <c r="AQ2147" i="5"/>
  <c r="AS2147" i="5"/>
  <c r="AU2147" i="5"/>
  <c r="AW2147" i="5"/>
  <c r="AY2147" i="5"/>
  <c r="BA2147" i="5"/>
  <c r="BC2147" i="5"/>
  <c r="BE2147" i="5"/>
  <c r="BG2147" i="5"/>
  <c r="AK2148" i="5"/>
  <c r="AM2148" i="5"/>
  <c r="AO2148" i="5"/>
  <c r="AQ2148" i="5"/>
  <c r="AS2148" i="5"/>
  <c r="AU2148" i="5"/>
  <c r="AW2148" i="5"/>
  <c r="AY2148" i="5"/>
  <c r="BA2148" i="5"/>
  <c r="BC2148" i="5"/>
  <c r="BE2148" i="5"/>
  <c r="BG2148" i="5"/>
  <c r="AK2149" i="5"/>
  <c r="AM2149" i="5"/>
  <c r="AO2149" i="5"/>
  <c r="AQ2149" i="5"/>
  <c r="AS2149" i="5"/>
  <c r="AU2149" i="5"/>
  <c r="AW2149" i="5"/>
  <c r="AY2149" i="5"/>
  <c r="BA2149" i="5"/>
  <c r="BC2149" i="5"/>
  <c r="BE2149" i="5"/>
  <c r="BG2149" i="5"/>
  <c r="AK2150" i="5"/>
  <c r="AM2150" i="5"/>
  <c r="AO2150" i="5"/>
  <c r="AQ2150" i="5"/>
  <c r="AS2150" i="5"/>
  <c r="AU2150" i="5"/>
  <c r="AW2150" i="5"/>
  <c r="AY2150" i="5"/>
  <c r="BA2150" i="5"/>
  <c r="BC2150" i="5"/>
  <c r="BE2150" i="5"/>
  <c r="BG2150" i="5"/>
  <c r="AK2151" i="5"/>
  <c r="AM2151" i="5"/>
  <c r="AO2151" i="5"/>
  <c r="AQ2151" i="5"/>
  <c r="AS2151" i="5"/>
  <c r="AU2151" i="5"/>
  <c r="AW2151" i="5"/>
  <c r="AY2151" i="5"/>
  <c r="BA2151" i="5"/>
  <c r="BC2151" i="5"/>
  <c r="BE2151" i="5"/>
  <c r="BG2151" i="5"/>
  <c r="AK2152" i="5"/>
  <c r="AM2152" i="5"/>
  <c r="AO2152" i="5"/>
  <c r="AQ2152" i="5"/>
  <c r="AS2152" i="5"/>
  <c r="AU2152" i="5"/>
  <c r="AW2152" i="5"/>
  <c r="AY2152" i="5"/>
  <c r="BA2152" i="5"/>
  <c r="BC2152" i="5"/>
  <c r="BE2152" i="5"/>
  <c r="BG2152" i="5"/>
  <c r="AK2153" i="5"/>
  <c r="AM2153" i="5"/>
  <c r="AO2153" i="5"/>
  <c r="AQ2153" i="5"/>
  <c r="AS2153" i="5"/>
  <c r="AU2153" i="5"/>
  <c r="AW2153" i="5"/>
  <c r="AY2153" i="5"/>
  <c r="BA2153" i="5"/>
  <c r="BC2153" i="5"/>
  <c r="BE2153" i="5"/>
  <c r="BG2153" i="5"/>
  <c r="AK2154" i="5"/>
  <c r="AM2154" i="5"/>
  <c r="AO2154" i="5"/>
  <c r="AQ2154" i="5"/>
  <c r="AS2154" i="5"/>
  <c r="AU2154" i="5"/>
  <c r="AW2154" i="5"/>
  <c r="AY2154" i="5"/>
  <c r="BA2154" i="5"/>
  <c r="BC2154" i="5"/>
  <c r="BE2154" i="5"/>
  <c r="BG2154" i="5"/>
  <c r="AK2155" i="5"/>
  <c r="AM2155" i="5"/>
  <c r="AO2155" i="5"/>
  <c r="AQ2155" i="5"/>
  <c r="AS2155" i="5"/>
  <c r="AU2155" i="5"/>
  <c r="AW2155" i="5"/>
  <c r="AY2155" i="5"/>
  <c r="BA2155" i="5"/>
  <c r="BC2155" i="5"/>
  <c r="BE2155" i="5"/>
  <c r="BG2155" i="5"/>
  <c r="AK2156" i="5"/>
  <c r="AM2156" i="5"/>
  <c r="AO2156" i="5"/>
  <c r="AQ2156" i="5"/>
  <c r="AS2156" i="5"/>
  <c r="AU2156" i="5"/>
  <c r="AW2156" i="5"/>
  <c r="AY2156" i="5"/>
  <c r="BA2156" i="5"/>
  <c r="BC2156" i="5"/>
  <c r="BE2156" i="5"/>
  <c r="BG2156" i="5"/>
  <c r="AK2157" i="5"/>
  <c r="AM2157" i="5"/>
  <c r="AO2157" i="5"/>
  <c r="AQ2157" i="5"/>
  <c r="AS2157" i="5"/>
  <c r="AU2157" i="5"/>
  <c r="AW2157" i="5"/>
  <c r="AY2157" i="5"/>
  <c r="BA2157" i="5"/>
  <c r="BC2157" i="5"/>
  <c r="BE2157" i="5"/>
  <c r="BG2157" i="5"/>
  <c r="AK2158" i="5"/>
  <c r="AM2158" i="5"/>
  <c r="AO2158" i="5"/>
  <c r="AQ2158" i="5"/>
  <c r="AS2158" i="5"/>
  <c r="AU2158" i="5"/>
  <c r="AW2158" i="5"/>
  <c r="AY2158" i="5"/>
  <c r="BA2158" i="5"/>
  <c r="BC2158" i="5"/>
  <c r="BE2158" i="5"/>
  <c r="BG2158" i="5"/>
  <c r="AK2159" i="5"/>
  <c r="AM2159" i="5"/>
  <c r="AO2159" i="5"/>
  <c r="AQ2159" i="5"/>
  <c r="AS2159" i="5"/>
  <c r="AU2159" i="5"/>
  <c r="AW2159" i="5"/>
  <c r="AY2159" i="5"/>
  <c r="BA2159" i="5"/>
  <c r="BC2159" i="5"/>
  <c r="BE2159" i="5"/>
  <c r="BG2159" i="5"/>
  <c r="AK2160" i="5"/>
  <c r="AM2160" i="5"/>
  <c r="AO2160" i="5"/>
  <c r="AQ2160" i="5"/>
  <c r="AS2160" i="5"/>
  <c r="AU2160" i="5"/>
  <c r="AW2160" i="5"/>
  <c r="AY2160" i="5"/>
  <c r="BA2160" i="5"/>
  <c r="BC2160" i="5"/>
  <c r="BE2160" i="5"/>
  <c r="BG2160" i="5"/>
  <c r="AK2161" i="5"/>
  <c r="AM2161" i="5"/>
  <c r="AO2161" i="5"/>
  <c r="AQ2161" i="5"/>
  <c r="AS2161" i="5"/>
  <c r="AU2161" i="5"/>
  <c r="AW2161" i="5"/>
  <c r="AY2161" i="5"/>
  <c r="BA2161" i="5"/>
  <c r="BC2161" i="5"/>
  <c r="BE2161" i="5"/>
  <c r="BG2161" i="5"/>
  <c r="AK2162" i="5"/>
  <c r="AM2162" i="5"/>
  <c r="AO2162" i="5"/>
  <c r="AQ2162" i="5"/>
  <c r="AS2162" i="5"/>
  <c r="AU2162" i="5"/>
  <c r="AW2162" i="5"/>
  <c r="AY2162" i="5"/>
  <c r="BA2162" i="5"/>
  <c r="BC2162" i="5"/>
  <c r="BE2162" i="5"/>
  <c r="BG2162" i="5"/>
  <c r="AK2163" i="5"/>
  <c r="AM2163" i="5"/>
  <c r="AO2163" i="5"/>
  <c r="AQ2163" i="5"/>
  <c r="AS2163" i="5"/>
  <c r="AU2163" i="5"/>
  <c r="AW2163" i="5"/>
  <c r="AY2163" i="5"/>
  <c r="BA2163" i="5"/>
  <c r="BC2163" i="5"/>
  <c r="BE2163" i="5"/>
  <c r="BG2163" i="5"/>
  <c r="AK2164" i="5"/>
  <c r="AM2164" i="5"/>
  <c r="AO2164" i="5"/>
  <c r="AQ2164" i="5"/>
  <c r="AS2164" i="5"/>
  <c r="AU2164" i="5"/>
  <c r="AW2164" i="5"/>
  <c r="AY2164" i="5"/>
  <c r="BA2164" i="5"/>
  <c r="BC2164" i="5"/>
  <c r="BE2164" i="5"/>
  <c r="BG2164" i="5"/>
  <c r="AK2165" i="5"/>
  <c r="AM2165" i="5"/>
  <c r="AO2165" i="5"/>
  <c r="AQ2165" i="5"/>
  <c r="AS2165" i="5"/>
  <c r="AU2165" i="5"/>
  <c r="AW2165" i="5"/>
  <c r="AY2165" i="5"/>
  <c r="BA2165" i="5"/>
  <c r="BC2165" i="5"/>
  <c r="BE2165" i="5"/>
  <c r="BG2165" i="5"/>
  <c r="AK2166" i="5"/>
  <c r="AM2166" i="5"/>
  <c r="AO2166" i="5"/>
  <c r="AQ2166" i="5"/>
  <c r="AS2166" i="5"/>
  <c r="AU2166" i="5"/>
  <c r="AW2166" i="5"/>
  <c r="AY2166" i="5"/>
  <c r="BA2166" i="5"/>
  <c r="BC2166" i="5"/>
  <c r="BE2166" i="5"/>
  <c r="BG2166" i="5"/>
  <c r="AK2167" i="5"/>
  <c r="AM2167" i="5"/>
  <c r="AO2167" i="5"/>
  <c r="AQ2167" i="5"/>
  <c r="AS2167" i="5"/>
  <c r="AU2167" i="5"/>
  <c r="AW2167" i="5"/>
  <c r="AY2167" i="5"/>
  <c r="BA2167" i="5"/>
  <c r="BC2167" i="5"/>
  <c r="BE2167" i="5"/>
  <c r="BG2167" i="5"/>
  <c r="AK2168" i="5"/>
  <c r="AM2168" i="5"/>
  <c r="AO2168" i="5"/>
  <c r="AQ2168" i="5"/>
  <c r="AS2168" i="5"/>
  <c r="AU2168" i="5"/>
  <c r="AW2168" i="5"/>
  <c r="AY2168" i="5"/>
  <c r="BA2168" i="5"/>
  <c r="BC2168" i="5"/>
  <c r="BE2168" i="5"/>
  <c r="BG2168" i="5"/>
  <c r="AK2169" i="5"/>
  <c r="AM2169" i="5"/>
  <c r="AO2169" i="5"/>
  <c r="AQ2169" i="5"/>
  <c r="AS2169" i="5"/>
  <c r="AU2169" i="5"/>
  <c r="AW2169" i="5"/>
  <c r="AY2169" i="5"/>
  <c r="BA2169" i="5"/>
  <c r="BC2169" i="5"/>
  <c r="BE2169" i="5"/>
  <c r="BG2169" i="5"/>
  <c r="AK2170" i="5"/>
  <c r="AM2170" i="5"/>
  <c r="AO2170" i="5"/>
  <c r="AQ2170" i="5"/>
  <c r="AS2170" i="5"/>
  <c r="AU2170" i="5"/>
  <c r="AW2170" i="5"/>
  <c r="AY2170" i="5"/>
  <c r="BA2170" i="5"/>
  <c r="BC2170" i="5"/>
  <c r="BE2170" i="5"/>
  <c r="BG2170" i="5"/>
  <c r="BJ2002" i="5"/>
  <c r="BH2002" i="5"/>
  <c r="BF2002" i="5"/>
  <c r="BD2002" i="5"/>
  <c r="BB2002" i="5"/>
  <c r="AZ2002" i="5"/>
  <c r="AX2002" i="5"/>
  <c r="AV2002" i="5"/>
  <c r="AT2002" i="5"/>
  <c r="AR2002" i="5"/>
  <c r="AP2002" i="5"/>
  <c r="AN2002" i="5"/>
  <c r="AL2002" i="5"/>
  <c r="AJ2002" i="5"/>
  <c r="BJ2001" i="5"/>
  <c r="BH2001" i="5"/>
  <c r="BF2001" i="5"/>
  <c r="BD2001" i="5"/>
  <c r="BB2001" i="5"/>
  <c r="AZ2001" i="5"/>
  <c r="AX2001" i="5"/>
  <c r="AV2001" i="5"/>
  <c r="AT2001" i="5"/>
  <c r="AR2001" i="5"/>
  <c r="AP2001" i="5"/>
  <c r="AN2001" i="5"/>
  <c r="AL2001" i="5"/>
  <c r="AJ2001" i="5"/>
  <c r="BJ2000" i="5"/>
  <c r="BH2000" i="5"/>
  <c r="BF2000" i="5"/>
  <c r="BD2000" i="5"/>
  <c r="BB2000" i="5"/>
  <c r="AZ2000" i="5"/>
  <c r="AX2000" i="5"/>
  <c r="AV2000" i="5"/>
  <c r="AT2000" i="5"/>
  <c r="AR2000" i="5"/>
  <c r="AP2000" i="5"/>
  <c r="AN2000" i="5"/>
  <c r="AL2000" i="5"/>
  <c r="AJ2000" i="5"/>
  <c r="BJ1999" i="5"/>
  <c r="BH1999" i="5"/>
  <c r="BF1999" i="5"/>
  <c r="BD1999" i="5"/>
  <c r="BB1999" i="5"/>
  <c r="AZ1999" i="5"/>
  <c r="AX1999" i="5"/>
  <c r="AV1999" i="5"/>
  <c r="AT1999" i="5"/>
  <c r="AR1999" i="5"/>
  <c r="AP1999" i="5"/>
  <c r="AN1999" i="5"/>
  <c r="AL1999" i="5"/>
  <c r="AJ1999" i="5"/>
  <c r="BJ1998" i="5"/>
  <c r="BH1998" i="5"/>
  <c r="BF1998" i="5"/>
  <c r="BD1998" i="5"/>
  <c r="BB1998" i="5"/>
  <c r="AZ1998" i="5"/>
  <c r="AX1998" i="5"/>
  <c r="AV1998" i="5"/>
  <c r="AT1998" i="5"/>
  <c r="AR1998" i="5"/>
  <c r="AP1998" i="5"/>
  <c r="AN1998" i="5"/>
  <c r="AL1998" i="5"/>
  <c r="AJ1998" i="5"/>
  <c r="BJ1997" i="5"/>
  <c r="BH1997" i="5"/>
  <c r="BF1997" i="5"/>
  <c r="BD1997" i="5"/>
  <c r="BB1997" i="5"/>
  <c r="AZ1997" i="5"/>
  <c r="AX1997" i="5"/>
  <c r="AV1997" i="5"/>
  <c r="AT1997" i="5"/>
  <c r="AR1997" i="5"/>
  <c r="AP1997" i="5"/>
  <c r="AN1997" i="5"/>
  <c r="AL1997" i="5"/>
  <c r="AJ1997" i="5"/>
  <c r="BJ1996" i="5"/>
  <c r="BH1996" i="5"/>
  <c r="BF1996" i="5"/>
  <c r="BD1996" i="5"/>
  <c r="BB1996" i="5"/>
  <c r="AZ1996" i="5"/>
  <c r="AX1996" i="5"/>
  <c r="AV1996" i="5"/>
  <c r="AT1996" i="5"/>
  <c r="AR1996" i="5"/>
  <c r="AP1996" i="5"/>
  <c r="AN1996" i="5"/>
  <c r="AL1996" i="5"/>
  <c r="AJ1996" i="5"/>
  <c r="BJ1995" i="5"/>
  <c r="BH1995" i="5"/>
  <c r="BF1995" i="5"/>
  <c r="BD1995" i="5"/>
  <c r="BB1995" i="5"/>
  <c r="AZ1995" i="5"/>
  <c r="AX1995" i="5"/>
  <c r="AV1995" i="5"/>
  <c r="AT1995" i="5"/>
  <c r="AR1995" i="5"/>
  <c r="AP1995" i="5"/>
  <c r="AN1995" i="5"/>
  <c r="AL1995" i="5"/>
  <c r="AJ1995" i="5"/>
  <c r="BJ1994" i="5"/>
  <c r="BH1994" i="5"/>
  <c r="BF1994" i="5"/>
  <c r="BD1994" i="5"/>
  <c r="BB1994" i="5"/>
  <c r="AZ1994" i="5"/>
  <c r="AX1994" i="5"/>
  <c r="AV1994" i="5"/>
  <c r="AT1994" i="5"/>
  <c r="AR1994" i="5"/>
  <c r="AP1994" i="5"/>
  <c r="AN1994" i="5"/>
  <c r="AL1994" i="5"/>
  <c r="AJ1994" i="5"/>
  <c r="BJ1993" i="5"/>
  <c r="BH1993" i="5"/>
  <c r="BF1993" i="5"/>
  <c r="BD1993" i="5"/>
  <c r="BB1993" i="5"/>
  <c r="AZ1993" i="5"/>
  <c r="AX1993" i="5"/>
  <c r="AV1993" i="5"/>
  <c r="AT1993" i="5"/>
  <c r="AR1993" i="5"/>
  <c r="AP1993" i="5"/>
  <c r="AN1993" i="5"/>
  <c r="AL1993" i="5"/>
  <c r="AJ1993" i="5"/>
  <c r="BJ1992" i="5"/>
  <c r="BH1992" i="5"/>
  <c r="BF1992" i="5"/>
  <c r="BD1992" i="5"/>
  <c r="BB1992" i="5"/>
  <c r="AZ1992" i="5"/>
  <c r="AX1992" i="5"/>
  <c r="AV1992" i="5"/>
  <c r="AT1992" i="5"/>
  <c r="AR1992" i="5"/>
  <c r="AP1992" i="5"/>
  <c r="AN1992" i="5"/>
  <c r="AL1992" i="5"/>
  <c r="AJ1992" i="5"/>
  <c r="BJ1991" i="5"/>
  <c r="BH1991" i="5"/>
  <c r="BF1991" i="5"/>
  <c r="BD1991" i="5"/>
  <c r="BB1991" i="5"/>
  <c r="AZ1991" i="5"/>
  <c r="AX1991" i="5"/>
  <c r="AV1991" i="5"/>
  <c r="AT1991" i="5"/>
  <c r="AR1991" i="5"/>
  <c r="AP1991" i="5"/>
  <c r="AN1991" i="5"/>
  <c r="AL1991" i="5"/>
  <c r="AJ1991" i="5"/>
  <c r="BJ1990" i="5"/>
  <c r="BH1990" i="5"/>
  <c r="BF1990" i="5"/>
  <c r="BD1990" i="5"/>
  <c r="BB1990" i="5"/>
  <c r="AZ1990" i="5"/>
  <c r="AX1990" i="5"/>
  <c r="AV1990" i="5"/>
  <c r="AT1990" i="5"/>
  <c r="AR1990" i="5"/>
  <c r="AP1990" i="5"/>
  <c r="AN1990" i="5"/>
  <c r="AL1990" i="5"/>
  <c r="AJ1990" i="5"/>
  <c r="BJ1989" i="5"/>
  <c r="BH1989" i="5"/>
  <c r="BF1989" i="5"/>
  <c r="BD1989" i="5"/>
  <c r="BB1989" i="5"/>
  <c r="AZ1989" i="5"/>
  <c r="AX1989" i="5"/>
  <c r="AV1989" i="5"/>
  <c r="AT1989" i="5"/>
  <c r="AR1989" i="5"/>
  <c r="AP1989" i="5"/>
  <c r="AN1989" i="5"/>
  <c r="AL1989" i="5"/>
  <c r="AJ1989" i="5"/>
  <c r="BJ1988" i="5"/>
  <c r="BH1988" i="5"/>
  <c r="BF1988" i="5"/>
  <c r="BD1988" i="5"/>
  <c r="BB1988" i="5"/>
  <c r="AZ1988" i="5"/>
  <c r="AX1988" i="5"/>
  <c r="AV1988" i="5"/>
  <c r="AT1988" i="5"/>
  <c r="AR1988" i="5"/>
  <c r="AP1988" i="5"/>
  <c r="AN1988" i="5"/>
  <c r="AL1988" i="5"/>
  <c r="AJ1988" i="5"/>
  <c r="BJ1987" i="5"/>
  <c r="BH1987" i="5"/>
  <c r="BF1987" i="5"/>
  <c r="BD1987" i="5"/>
  <c r="BB1987" i="5"/>
  <c r="AZ1987" i="5"/>
  <c r="AX1987" i="5"/>
  <c r="AV1987" i="5"/>
  <c r="AT1987" i="5"/>
  <c r="AR1987" i="5"/>
  <c r="AP1987" i="5"/>
  <c r="AN1987" i="5"/>
  <c r="AL1987" i="5"/>
  <c r="AJ1987" i="5"/>
  <c r="BJ1986" i="5"/>
  <c r="BH1986" i="5"/>
  <c r="BF1986" i="5"/>
  <c r="BD1986" i="5"/>
  <c r="BB1986" i="5"/>
  <c r="AZ1986" i="5"/>
  <c r="AX1986" i="5"/>
  <c r="AV1986" i="5"/>
  <c r="AT1986" i="5"/>
  <c r="AR1986" i="5"/>
  <c r="AP1986" i="5"/>
  <c r="AN1986" i="5"/>
  <c r="AL1986" i="5"/>
  <c r="AJ1986" i="5"/>
  <c r="BJ1985" i="5"/>
  <c r="BH1985" i="5"/>
  <c r="BF1985" i="5"/>
  <c r="BD1985" i="5"/>
  <c r="BB1985" i="5"/>
  <c r="AZ1985" i="5"/>
  <c r="AX1985" i="5"/>
  <c r="AV1985" i="5"/>
  <c r="AT1985" i="5"/>
  <c r="AR1985" i="5"/>
  <c r="AP1985" i="5"/>
  <c r="AN1985" i="5"/>
  <c r="AL1985" i="5"/>
  <c r="AJ1985" i="5"/>
  <c r="BJ1984" i="5"/>
  <c r="BH1984" i="5"/>
  <c r="BF1984" i="5"/>
  <c r="BD1984" i="5"/>
  <c r="BB1984" i="5"/>
  <c r="AZ1984" i="5"/>
  <c r="AX1984" i="5"/>
  <c r="AV1984" i="5"/>
  <c r="AT1984" i="5"/>
  <c r="AR1984" i="5"/>
  <c r="AP1984" i="5"/>
  <c r="AN1984" i="5"/>
  <c r="AL1984" i="5"/>
  <c r="AJ1984" i="5"/>
  <c r="BJ1983" i="5"/>
  <c r="BH1983" i="5"/>
  <c r="BF1983" i="5"/>
  <c r="BD1983" i="5"/>
  <c r="BB1983" i="5"/>
  <c r="AZ1983" i="5"/>
  <c r="AX1983" i="5"/>
  <c r="AV1983" i="5"/>
  <c r="AT1983" i="5"/>
  <c r="AR1983" i="5"/>
  <c r="AP1983" i="5"/>
  <c r="AN1983" i="5"/>
  <c r="AL1983" i="5"/>
  <c r="AJ1983" i="5"/>
  <c r="BJ1982" i="5"/>
  <c r="BH1982" i="5"/>
  <c r="BF1982" i="5"/>
  <c r="BD1982" i="5"/>
  <c r="BB1982" i="5"/>
  <c r="AZ1982" i="5"/>
  <c r="AX1982" i="5"/>
  <c r="AV1982" i="5"/>
  <c r="AT1982" i="5"/>
  <c r="AR1982" i="5"/>
  <c r="AP1982" i="5"/>
  <c r="AN1982" i="5"/>
  <c r="AL1982" i="5"/>
  <c r="AJ1982" i="5"/>
  <c r="BJ1981" i="5"/>
  <c r="BH1981" i="5"/>
  <c r="BF1981" i="5"/>
  <c r="BD1981" i="5"/>
  <c r="BB1981" i="5"/>
  <c r="AZ1981" i="5"/>
  <c r="AX1981" i="5"/>
  <c r="AV1981" i="5"/>
  <c r="AT1981" i="5"/>
  <c r="AR1981" i="5"/>
  <c r="AP1981" i="5"/>
  <c r="AN1981" i="5"/>
  <c r="AL1981" i="5"/>
  <c r="AJ1981" i="5"/>
  <c r="BJ1980" i="5"/>
  <c r="BH1980" i="5"/>
  <c r="BF1980" i="5"/>
  <c r="BD1980" i="5"/>
  <c r="BB1980" i="5"/>
  <c r="AZ1980" i="5"/>
  <c r="AX1980" i="5"/>
  <c r="AV1980" i="5"/>
  <c r="AT1980" i="5"/>
  <c r="AR1980" i="5"/>
  <c r="AP1980" i="5"/>
  <c r="AN1980" i="5"/>
  <c r="AL1980" i="5"/>
  <c r="AJ1980" i="5"/>
  <c r="BJ1979" i="5"/>
  <c r="BH1979" i="5"/>
  <c r="BF1979" i="5"/>
  <c r="BD1979" i="5"/>
  <c r="BB1979" i="5"/>
  <c r="AZ1979" i="5"/>
  <c r="AX1979" i="5"/>
  <c r="AV1979" i="5"/>
  <c r="AT1979" i="5"/>
  <c r="AR1979" i="5"/>
  <c r="AP1979" i="5"/>
  <c r="AN1979" i="5"/>
  <c r="AL1979" i="5"/>
  <c r="AJ1979" i="5"/>
  <c r="BJ1978" i="5"/>
  <c r="BH1978" i="5"/>
  <c r="BF1978" i="5"/>
  <c r="BD1978" i="5"/>
  <c r="BB1978" i="5"/>
  <c r="AZ1978" i="5"/>
  <c r="AX1978" i="5"/>
  <c r="AV1978" i="5"/>
  <c r="AT1978" i="5"/>
  <c r="AR1978" i="5"/>
  <c r="AP1978" i="5"/>
  <c r="AN1978" i="5"/>
  <c r="AL1978" i="5"/>
  <c r="AJ1978" i="5"/>
  <c r="BJ1977" i="5"/>
  <c r="BH1977" i="5"/>
  <c r="BF1977" i="5"/>
  <c r="BD1977" i="5"/>
  <c r="BB1977" i="5"/>
  <c r="AZ1977" i="5"/>
  <c r="AX1977" i="5"/>
  <c r="AV1977" i="5"/>
  <c r="AT1977" i="5"/>
  <c r="AR1977" i="5"/>
  <c r="AP1977" i="5"/>
  <c r="AN1977" i="5"/>
  <c r="AL1977" i="5"/>
  <c r="AJ1977" i="5"/>
  <c r="BJ1976" i="5"/>
  <c r="BH1976" i="5"/>
  <c r="BF1976" i="5"/>
  <c r="BD1976" i="5"/>
  <c r="BB1976" i="5"/>
  <c r="AZ1976" i="5"/>
  <c r="AX1976" i="5"/>
  <c r="AV1976" i="5"/>
  <c r="AT1976" i="5"/>
  <c r="AR1976" i="5"/>
  <c r="AP1976" i="5"/>
  <c r="AN1976" i="5"/>
  <c r="AL1976" i="5"/>
  <c r="AJ1976" i="5"/>
  <c r="BJ1975" i="5"/>
  <c r="BH1975" i="5"/>
  <c r="BF1975" i="5"/>
  <c r="BD1975" i="5"/>
  <c r="BB1975" i="5"/>
  <c r="AZ1975" i="5"/>
  <c r="AX1975" i="5"/>
  <c r="AV1975" i="5"/>
  <c r="AT1975" i="5"/>
  <c r="AR1975" i="5"/>
  <c r="AP1975" i="5"/>
  <c r="AN1975" i="5"/>
  <c r="AL1975" i="5"/>
  <c r="AJ1975" i="5"/>
  <c r="BJ1974" i="5"/>
  <c r="BH1974" i="5"/>
  <c r="BF1974" i="5"/>
  <c r="BD1974" i="5"/>
  <c r="BB1974" i="5"/>
  <c r="AZ1974" i="5"/>
  <c r="AX1974" i="5"/>
  <c r="AV1974" i="5"/>
  <c r="AT1974" i="5"/>
  <c r="AR1974" i="5"/>
  <c r="AP1974" i="5"/>
  <c r="AN1974" i="5"/>
  <c r="AL1974" i="5"/>
  <c r="AJ1974" i="5"/>
  <c r="BJ1973" i="5"/>
  <c r="BH1973" i="5"/>
  <c r="BF1973" i="5"/>
  <c r="BD1973" i="5"/>
  <c r="BB1973" i="5"/>
  <c r="AZ1973" i="5"/>
  <c r="AX1973" i="5"/>
  <c r="AV1973" i="5"/>
  <c r="AT1973" i="5"/>
  <c r="AR1973" i="5"/>
  <c r="AP1973" i="5"/>
  <c r="AN1973" i="5"/>
  <c r="AL1973" i="5"/>
  <c r="AJ1973" i="5"/>
  <c r="BJ1972" i="5"/>
  <c r="BH1972" i="5"/>
  <c r="BF1972" i="5"/>
  <c r="BD1972" i="5"/>
  <c r="BB1972" i="5"/>
  <c r="AZ1972" i="5"/>
  <c r="AX1972" i="5"/>
  <c r="AV1972" i="5"/>
  <c r="AT1972" i="5"/>
  <c r="AR1972" i="5"/>
  <c r="AP1972" i="5"/>
  <c r="AN1972" i="5"/>
  <c r="AL1972" i="5"/>
  <c r="AJ1972" i="5"/>
  <c r="BJ1971" i="5"/>
  <c r="BH1971" i="5"/>
  <c r="BF1971" i="5"/>
  <c r="BD1971" i="5"/>
  <c r="BB1971" i="5"/>
  <c r="AZ1971" i="5"/>
  <c r="AX1971" i="5"/>
  <c r="AV1971" i="5"/>
  <c r="AT1971" i="5"/>
  <c r="AR1971" i="5"/>
  <c r="AP1971" i="5"/>
  <c r="AN1971" i="5"/>
  <c r="AL1971" i="5"/>
  <c r="AJ1971" i="5"/>
  <c r="BJ1970" i="5"/>
  <c r="BH1970" i="5"/>
  <c r="BF1970" i="5"/>
  <c r="BD1970" i="5"/>
  <c r="BB1970" i="5"/>
  <c r="AZ1970" i="5"/>
  <c r="AX1970" i="5"/>
  <c r="AV1970" i="5"/>
  <c r="AT1970" i="5"/>
  <c r="AR1970" i="5"/>
  <c r="AP1970" i="5"/>
  <c r="AN1970" i="5"/>
  <c r="AL1970" i="5"/>
  <c r="AJ1970" i="5"/>
  <c r="BJ1969" i="5"/>
  <c r="BH1969" i="5"/>
  <c r="BF1969" i="5"/>
  <c r="BD1969" i="5"/>
  <c r="BB1969" i="5"/>
  <c r="AZ1969" i="5"/>
  <c r="AX1969" i="5"/>
  <c r="AV1969" i="5"/>
  <c r="AT1969" i="5"/>
  <c r="AR1969" i="5"/>
  <c r="AP1969" i="5"/>
  <c r="AN1969" i="5"/>
  <c r="AL1969" i="5"/>
  <c r="AJ1969" i="5"/>
  <c r="BJ1968" i="5"/>
  <c r="BH1968" i="5"/>
  <c r="BF1968" i="5"/>
  <c r="BD1968" i="5"/>
  <c r="BB1968" i="5"/>
  <c r="AZ1968" i="5"/>
  <c r="AX1968" i="5"/>
  <c r="AV1968" i="5"/>
  <c r="AT1968" i="5"/>
  <c r="AR1968" i="5"/>
  <c r="AP1968" i="5"/>
  <c r="AN1968" i="5"/>
  <c r="AL1968" i="5"/>
  <c r="AJ1968" i="5"/>
  <c r="BJ1967" i="5"/>
  <c r="BH1967" i="5"/>
  <c r="BF1967" i="5"/>
  <c r="BD1967" i="5"/>
  <c r="BB1967" i="5"/>
  <c r="AZ1967" i="5"/>
  <c r="AX1967" i="5"/>
  <c r="AV1967" i="5"/>
  <c r="AT1967" i="5"/>
  <c r="AR1967" i="5"/>
  <c r="AP1967" i="5"/>
  <c r="AN1967" i="5"/>
  <c r="AL1967" i="5"/>
  <c r="AJ1967" i="5"/>
  <c r="BJ1966" i="5"/>
  <c r="BH1966" i="5"/>
  <c r="BF1966" i="5"/>
  <c r="BD1966" i="5"/>
  <c r="BB1966" i="5"/>
  <c r="AZ1966" i="5"/>
  <c r="AX1966" i="5"/>
  <c r="AV1966" i="5"/>
  <c r="AT1966" i="5"/>
  <c r="AR1966" i="5"/>
  <c r="AP1966" i="5"/>
  <c r="AN1966" i="5"/>
  <c r="AL1966" i="5"/>
  <c r="AJ1966" i="5"/>
  <c r="BJ1965" i="5"/>
  <c r="BH1965" i="5"/>
  <c r="BF1965" i="5"/>
  <c r="BD1965" i="5"/>
  <c r="BB1965" i="5"/>
  <c r="AZ1965" i="5"/>
  <c r="AX1965" i="5"/>
  <c r="AV1965" i="5"/>
  <c r="AT1965" i="5"/>
  <c r="AR1965" i="5"/>
  <c r="AP1965" i="5"/>
  <c r="AN1965" i="5"/>
  <c r="AL1965" i="5"/>
  <c r="AJ1965" i="5"/>
  <c r="BJ1964" i="5"/>
  <c r="BH1964" i="5"/>
  <c r="BF1964" i="5"/>
  <c r="BD1964" i="5"/>
  <c r="BB1964" i="5"/>
  <c r="AZ1964" i="5"/>
  <c r="AX1964" i="5"/>
  <c r="AV1964" i="5"/>
  <c r="AT1964" i="5"/>
  <c r="AR1964" i="5"/>
  <c r="AP1964" i="5"/>
  <c r="AN1964" i="5"/>
  <c r="AL1964" i="5"/>
  <c r="AJ1964" i="5"/>
  <c r="BJ1963" i="5"/>
  <c r="BH1963" i="5"/>
  <c r="BF1963" i="5"/>
  <c r="BD1963" i="5"/>
  <c r="BB1963" i="5"/>
  <c r="AZ1963" i="5"/>
  <c r="AX1963" i="5"/>
  <c r="AV1963" i="5"/>
  <c r="AT1963" i="5"/>
  <c r="AR1963" i="5"/>
  <c r="AP1963" i="5"/>
  <c r="AN1963" i="5"/>
  <c r="AL1963" i="5"/>
  <c r="AJ1963" i="5"/>
  <c r="BJ1962" i="5"/>
  <c r="BH1962" i="5"/>
  <c r="BF1962" i="5"/>
  <c r="BD1962" i="5"/>
  <c r="BB1962" i="5"/>
  <c r="AZ1962" i="5"/>
  <c r="AX1962" i="5"/>
  <c r="AV1962" i="5"/>
  <c r="AT1962" i="5"/>
  <c r="AR1962" i="5"/>
  <c r="AP1962" i="5"/>
  <c r="AN1962" i="5"/>
  <c r="AL1962" i="5"/>
  <c r="AJ1962" i="5"/>
  <c r="BJ1961" i="5"/>
  <c r="BH1961" i="5"/>
  <c r="BF1961" i="5"/>
  <c r="BD1961" i="5"/>
  <c r="BB1961" i="5"/>
  <c r="AZ1961" i="5"/>
  <c r="AX1961" i="5"/>
  <c r="AV1961" i="5"/>
  <c r="AT1961" i="5"/>
  <c r="AR1961" i="5"/>
  <c r="AP1961" i="5"/>
  <c r="AN1961" i="5"/>
  <c r="AL1961" i="5"/>
  <c r="AJ1961" i="5"/>
  <c r="BJ1960" i="5"/>
  <c r="BH1960" i="5"/>
  <c r="BF1960" i="5"/>
  <c r="BD1960" i="5"/>
  <c r="BB1960" i="5"/>
  <c r="AZ1960" i="5"/>
  <c r="AX1960" i="5"/>
  <c r="AV1960" i="5"/>
  <c r="AT1960" i="5"/>
  <c r="AR1960" i="5"/>
  <c r="AP1960" i="5"/>
  <c r="AN1960" i="5"/>
  <c r="AL1960" i="5"/>
  <c r="AJ1960" i="5"/>
  <c r="BJ1959" i="5"/>
  <c r="BH1959" i="5"/>
  <c r="BF1959" i="5"/>
  <c r="BD1959" i="5"/>
  <c r="BB1959" i="5"/>
  <c r="AZ1959" i="5"/>
  <c r="AX1959" i="5"/>
  <c r="AV1959" i="5"/>
  <c r="AT1959" i="5"/>
  <c r="AR1959" i="5"/>
  <c r="AP1959" i="5"/>
  <c r="AN1959" i="5"/>
  <c r="AL1959" i="5"/>
  <c r="AJ1959" i="5"/>
  <c r="BJ1958" i="5"/>
  <c r="BH1958" i="5"/>
  <c r="BF1958" i="5"/>
  <c r="BD1958" i="5"/>
  <c r="BB1958" i="5"/>
  <c r="AZ1958" i="5"/>
  <c r="AX1958" i="5"/>
  <c r="AV1958" i="5"/>
  <c r="AT1958" i="5"/>
  <c r="AR1958" i="5"/>
  <c r="AP1958" i="5"/>
  <c r="AN1958" i="5"/>
  <c r="AL1958" i="5"/>
  <c r="AJ1958" i="5"/>
  <c r="BJ1957" i="5"/>
  <c r="BH1957" i="5"/>
  <c r="BF1957" i="5"/>
  <c r="BD1957" i="5"/>
  <c r="BB1957" i="5"/>
  <c r="AZ1957" i="5"/>
  <c r="AX1957" i="5"/>
  <c r="AV1957" i="5"/>
  <c r="AT1957" i="5"/>
  <c r="AR1957" i="5"/>
  <c r="AP1957" i="5"/>
  <c r="AN1957" i="5"/>
  <c r="AL1957" i="5"/>
  <c r="AJ1957" i="5"/>
  <c r="BJ1956" i="5"/>
  <c r="BH1956" i="5"/>
  <c r="BF1956" i="5"/>
  <c r="BD1956" i="5"/>
  <c r="BB1956" i="5"/>
  <c r="AZ1956" i="5"/>
  <c r="AX1956" i="5"/>
  <c r="AV1956" i="5"/>
  <c r="AT1956" i="5"/>
  <c r="AR1956" i="5"/>
  <c r="AP1956" i="5"/>
  <c r="AN1956" i="5"/>
  <c r="AL1956" i="5"/>
  <c r="AJ1956" i="5"/>
  <c r="BJ1955" i="5"/>
  <c r="BH1955" i="5"/>
  <c r="BF1955" i="5"/>
  <c r="BD1955" i="5"/>
  <c r="BB1955" i="5"/>
  <c r="AZ1955" i="5"/>
  <c r="AX1955" i="5"/>
  <c r="AV1955" i="5"/>
  <c r="AT1955" i="5"/>
  <c r="AR1955" i="5"/>
  <c r="AP1955" i="5"/>
  <c r="AN1955" i="5"/>
  <c r="AL1955" i="5"/>
  <c r="AJ1955" i="5"/>
  <c r="BJ1954" i="5"/>
  <c r="BH1954" i="5"/>
  <c r="BF1954" i="5"/>
  <c r="BD1954" i="5"/>
  <c r="BB1954" i="5"/>
  <c r="AZ1954" i="5"/>
  <c r="AX1954" i="5"/>
  <c r="AV1954" i="5"/>
  <c r="AT1954" i="5"/>
  <c r="AR1954" i="5"/>
  <c r="AP1954" i="5"/>
  <c r="AN1954" i="5"/>
  <c r="AL1954" i="5"/>
  <c r="AJ1954" i="5"/>
  <c r="BJ1953" i="5"/>
  <c r="BH1953" i="5"/>
  <c r="BF1953" i="5"/>
  <c r="BD1953" i="5"/>
  <c r="BB1953" i="5"/>
  <c r="AZ1953" i="5"/>
  <c r="AX1953" i="5"/>
  <c r="AV1953" i="5"/>
  <c r="AT1953" i="5"/>
  <c r="AR1953" i="5"/>
  <c r="AP1953" i="5"/>
  <c r="AN1953" i="5"/>
  <c r="AL1953" i="5"/>
  <c r="AJ1953" i="5"/>
  <c r="BJ1952" i="5"/>
  <c r="BH1952" i="5"/>
  <c r="BF1952" i="5"/>
  <c r="BD1952" i="5"/>
  <c r="BB1952" i="5"/>
  <c r="AZ1952" i="5"/>
  <c r="AX1952" i="5"/>
  <c r="AV1952" i="5"/>
  <c r="AT1952" i="5"/>
  <c r="AR1952" i="5"/>
  <c r="AP1952" i="5"/>
  <c r="AN1952" i="5"/>
  <c r="AL1952" i="5"/>
  <c r="AJ1952" i="5"/>
  <c r="BJ1951" i="5"/>
  <c r="BH1951" i="5"/>
  <c r="BF1951" i="5"/>
  <c r="BD1951" i="5"/>
  <c r="BB1951" i="5"/>
  <c r="AZ1951" i="5"/>
  <c r="AX1951" i="5"/>
  <c r="AV1951" i="5"/>
  <c r="AT1951" i="5"/>
  <c r="AR1951" i="5"/>
  <c r="AP1951" i="5"/>
  <c r="AN1951" i="5"/>
  <c r="AL1951" i="5"/>
  <c r="AJ1951" i="5"/>
  <c r="BJ1950" i="5"/>
  <c r="BH1950" i="5"/>
  <c r="BF1950" i="5"/>
  <c r="BD1950" i="5"/>
  <c r="BB1950" i="5"/>
  <c r="AZ1950" i="5"/>
  <c r="AX1950" i="5"/>
  <c r="AV1950" i="5"/>
  <c r="AT1950" i="5"/>
  <c r="AR1950" i="5"/>
  <c r="AP1950" i="5"/>
  <c r="AN1950" i="5"/>
  <c r="AL1950" i="5"/>
  <c r="AJ1950" i="5"/>
  <c r="BJ1949" i="5"/>
  <c r="BH1949" i="5"/>
  <c r="BF1949" i="5"/>
  <c r="BD1949" i="5"/>
  <c r="BB1949" i="5"/>
  <c r="AZ1949" i="5"/>
  <c r="AX1949" i="5"/>
  <c r="AV1949" i="5"/>
  <c r="AT1949" i="5"/>
  <c r="AR1949" i="5"/>
  <c r="AP1949" i="5"/>
  <c r="AN1949" i="5"/>
  <c r="AL1949" i="5"/>
  <c r="AJ1949" i="5"/>
  <c r="BJ1948" i="5"/>
  <c r="BH1948" i="5"/>
  <c r="BF1948" i="5"/>
  <c r="BD1948" i="5"/>
  <c r="BB1948" i="5"/>
  <c r="AZ1948" i="5"/>
  <c r="AX1948" i="5"/>
  <c r="AV1948" i="5"/>
  <c r="AT1948" i="5"/>
  <c r="AR1948" i="5"/>
  <c r="AP1948" i="5"/>
  <c r="AN1948" i="5"/>
  <c r="AL1948" i="5"/>
  <c r="AJ1948" i="5"/>
  <c r="BJ1947" i="5"/>
  <c r="BH1947" i="5"/>
  <c r="BF1947" i="5"/>
  <c r="BD1947" i="5"/>
  <c r="BB1947" i="5"/>
  <c r="AZ1947" i="5"/>
  <c r="AX1947" i="5"/>
  <c r="AV1947" i="5"/>
  <c r="AT1947" i="5"/>
  <c r="AR1947" i="5"/>
  <c r="AP1947" i="5"/>
  <c r="AN1947" i="5"/>
  <c r="AL1947" i="5"/>
  <c r="AJ1947" i="5"/>
  <c r="BJ1946" i="5"/>
  <c r="BH1946" i="5"/>
  <c r="BF1946" i="5"/>
  <c r="BD1946" i="5"/>
  <c r="BB1946" i="5"/>
  <c r="AZ1946" i="5"/>
  <c r="AX1946" i="5"/>
  <c r="AV1946" i="5"/>
  <c r="AT1946" i="5"/>
  <c r="AR1946" i="5"/>
  <c r="AP1946" i="5"/>
  <c r="AN1946" i="5"/>
  <c r="AL1946" i="5"/>
  <c r="AJ1946" i="5"/>
  <c r="BJ1945" i="5"/>
  <c r="BH1945" i="5"/>
  <c r="BF1945" i="5"/>
  <c r="BD1945" i="5"/>
  <c r="BB1945" i="5"/>
  <c r="AZ1945" i="5"/>
  <c r="AX1945" i="5"/>
  <c r="AV1945" i="5"/>
  <c r="AT1945" i="5"/>
  <c r="AR1945" i="5"/>
  <c r="AP1945" i="5"/>
  <c r="AN1945" i="5"/>
  <c r="AL1945" i="5"/>
  <c r="AJ1945" i="5"/>
  <c r="BJ1944" i="5"/>
  <c r="BH1944" i="5"/>
  <c r="BF1944" i="5"/>
  <c r="BD1944" i="5"/>
  <c r="BB1944" i="5"/>
  <c r="AZ1944" i="5"/>
  <c r="AX1944" i="5"/>
  <c r="AV1944" i="5"/>
  <c r="AT1944" i="5"/>
  <c r="AR1944" i="5"/>
  <c r="AP1944" i="5"/>
  <c r="AN1944" i="5"/>
  <c r="AL1944" i="5"/>
  <c r="AJ1944" i="5"/>
  <c r="BJ1943" i="5"/>
  <c r="BH1943" i="5"/>
  <c r="BF1943" i="5"/>
  <c r="BD1943" i="5"/>
  <c r="BB1943" i="5"/>
  <c r="AZ1943" i="5"/>
  <c r="AX1943" i="5"/>
  <c r="AV1943" i="5"/>
  <c r="AT1943" i="5"/>
  <c r="AR1943" i="5"/>
  <c r="AP1943" i="5"/>
  <c r="AN1943" i="5"/>
  <c r="AL1943" i="5"/>
  <c r="AJ1943" i="5"/>
  <c r="BJ1942" i="5"/>
  <c r="BH1942" i="5"/>
  <c r="BF1942" i="5"/>
  <c r="BD1942" i="5"/>
  <c r="BB1942" i="5"/>
  <c r="AZ1942" i="5"/>
  <c r="AX1942" i="5"/>
  <c r="AV1942" i="5"/>
  <c r="AT1942" i="5"/>
  <c r="AR1942" i="5"/>
  <c r="AP1942" i="5"/>
  <c r="AN1942" i="5"/>
  <c r="AL1942" i="5"/>
  <c r="AJ1942" i="5"/>
  <c r="BJ1941" i="5"/>
  <c r="BH1941" i="5"/>
  <c r="BF1941" i="5"/>
  <c r="BD1941" i="5"/>
  <c r="BB1941" i="5"/>
  <c r="AZ1941" i="5"/>
  <c r="AX1941" i="5"/>
  <c r="AV1941" i="5"/>
  <c r="AT1941" i="5"/>
  <c r="AR1941" i="5"/>
  <c r="AP1941" i="5"/>
  <c r="AN1941" i="5"/>
  <c r="AL1941" i="5"/>
  <c r="AJ1941" i="5"/>
  <c r="BJ1940" i="5"/>
  <c r="BH1940" i="5"/>
  <c r="BF1940" i="5"/>
  <c r="BD1940" i="5"/>
  <c r="BB1940" i="5"/>
  <c r="AZ1940" i="5"/>
  <c r="AX1940" i="5"/>
  <c r="AV1940" i="5"/>
  <c r="AT1940" i="5"/>
  <c r="AR1940" i="5"/>
  <c r="AP1940" i="5"/>
  <c r="AN1940" i="5"/>
  <c r="AL1940" i="5"/>
  <c r="AJ1940" i="5"/>
  <c r="BJ1939" i="5"/>
  <c r="BH1939" i="5"/>
  <c r="BF1939" i="5"/>
  <c r="BD1939" i="5"/>
  <c r="BB1939" i="5"/>
  <c r="AZ1939" i="5"/>
  <c r="AX1939" i="5"/>
  <c r="AV1939" i="5"/>
  <c r="AT1939" i="5"/>
  <c r="AR1939" i="5"/>
  <c r="AP1939" i="5"/>
  <c r="AN1939" i="5"/>
  <c r="AL1939" i="5"/>
  <c r="AJ1939" i="5"/>
  <c r="BJ1938" i="5"/>
  <c r="BH1938" i="5"/>
  <c r="BF1938" i="5"/>
  <c r="BD1938" i="5"/>
  <c r="BB1938" i="5"/>
  <c r="AZ1938" i="5"/>
  <c r="AX1938" i="5"/>
  <c r="AV1938" i="5"/>
  <c r="AT1938" i="5"/>
  <c r="AR1938" i="5"/>
  <c r="AP1938" i="5"/>
  <c r="AN1938" i="5"/>
  <c r="AL1938" i="5"/>
  <c r="AJ1938" i="5"/>
  <c r="BJ1937" i="5"/>
  <c r="BH1937" i="5"/>
  <c r="BF1937" i="5"/>
  <c r="BD1937" i="5"/>
  <c r="BB1937" i="5"/>
  <c r="AZ1937" i="5"/>
  <c r="AX1937" i="5"/>
  <c r="AV1937" i="5"/>
  <c r="AT1937" i="5"/>
  <c r="AR1937" i="5"/>
  <c r="AP1937" i="5"/>
  <c r="AN1937" i="5"/>
  <c r="AL1937" i="5"/>
  <c r="AJ1937" i="5"/>
  <c r="BJ1936" i="5"/>
  <c r="BH1936" i="5"/>
  <c r="BF1936" i="5"/>
  <c r="BD1936" i="5"/>
  <c r="BB1936" i="5"/>
  <c r="AZ1936" i="5"/>
  <c r="AX1936" i="5"/>
  <c r="AV1936" i="5"/>
  <c r="AT1936" i="5"/>
  <c r="AR1936" i="5"/>
  <c r="AP1936" i="5"/>
  <c r="AN1936" i="5"/>
  <c r="AL1936" i="5"/>
  <c r="AJ1936" i="5"/>
  <c r="BJ1935" i="5"/>
  <c r="BH1935" i="5"/>
  <c r="BF1935" i="5"/>
  <c r="BD1935" i="5"/>
  <c r="BB1935" i="5"/>
  <c r="AZ1935" i="5"/>
  <c r="AX1935" i="5"/>
  <c r="AV1935" i="5"/>
  <c r="AT1935" i="5"/>
  <c r="AR1935" i="5"/>
  <c r="AP1935" i="5"/>
  <c r="AN1935" i="5"/>
  <c r="AL1935" i="5"/>
  <c r="AJ1935" i="5"/>
  <c r="BJ1934" i="5"/>
  <c r="BH1934" i="5"/>
  <c r="BF1934" i="5"/>
  <c r="BD1934" i="5"/>
  <c r="BB1934" i="5"/>
  <c r="AZ1934" i="5"/>
  <c r="AX1934" i="5"/>
  <c r="AV1934" i="5"/>
  <c r="AT1934" i="5"/>
  <c r="AR1934" i="5"/>
  <c r="AP1934" i="5"/>
  <c r="AN1934" i="5"/>
  <c r="AL1934" i="5"/>
  <c r="AJ1934" i="5"/>
  <c r="BJ1933" i="5"/>
  <c r="BH1933" i="5"/>
  <c r="BF1933" i="5"/>
  <c r="BD1933" i="5"/>
  <c r="BB1933" i="5"/>
  <c r="AZ1933" i="5"/>
  <c r="AX1933" i="5"/>
  <c r="AV1933" i="5"/>
  <c r="AT1933" i="5"/>
  <c r="AR1933" i="5"/>
  <c r="AP1933" i="5"/>
  <c r="AN1933" i="5"/>
  <c r="AL1933" i="5"/>
  <c r="AJ1933" i="5"/>
  <c r="BJ1932" i="5"/>
  <c r="BH1932" i="5"/>
  <c r="BF1932" i="5"/>
  <c r="BD1932" i="5"/>
  <c r="BB1932" i="5"/>
  <c r="AZ1932" i="5"/>
  <c r="AX1932" i="5"/>
  <c r="AV1932" i="5"/>
  <c r="AT1932" i="5"/>
  <c r="AR1932" i="5"/>
  <c r="AP1932" i="5"/>
  <c r="AN1932" i="5"/>
  <c r="AL1932" i="5"/>
  <c r="AJ1932" i="5"/>
  <c r="BJ1931" i="5"/>
  <c r="BH1931" i="5"/>
  <c r="BF1931" i="5"/>
  <c r="BD1931" i="5"/>
  <c r="BB1931" i="5"/>
  <c r="AZ1931" i="5"/>
  <c r="AX1931" i="5"/>
  <c r="AV1931" i="5"/>
  <c r="AT1931" i="5"/>
  <c r="AR1931" i="5"/>
  <c r="AP1931" i="5"/>
  <c r="AN1931" i="5"/>
  <c r="AL1931" i="5"/>
  <c r="AJ1931" i="5"/>
  <c r="BJ1930" i="5"/>
  <c r="BH1930" i="5"/>
  <c r="BF1930" i="5"/>
  <c r="BD1930" i="5"/>
  <c r="BB1930" i="5"/>
  <c r="AZ1930" i="5"/>
  <c r="AX1930" i="5"/>
  <c r="AV1930" i="5"/>
  <c r="AT1930" i="5"/>
  <c r="AR1930" i="5"/>
  <c r="AP1930" i="5"/>
  <c r="AN1930" i="5"/>
  <c r="AL1930" i="5"/>
  <c r="AJ1930" i="5"/>
  <c r="BJ1929" i="5"/>
  <c r="BH1929" i="5"/>
  <c r="BF1929" i="5"/>
  <c r="BD1929" i="5"/>
  <c r="BB1929" i="5"/>
  <c r="AZ1929" i="5"/>
  <c r="AX1929" i="5"/>
  <c r="AV1929" i="5"/>
  <c r="AT1929" i="5"/>
  <c r="AR1929" i="5"/>
  <c r="AP1929" i="5"/>
  <c r="AN1929" i="5"/>
  <c r="AL1929" i="5"/>
  <c r="AJ1929" i="5"/>
  <c r="BJ1928" i="5"/>
  <c r="BH1928" i="5"/>
  <c r="BF1928" i="5"/>
  <c r="BD1928" i="5"/>
  <c r="BB1928" i="5"/>
  <c r="AZ1928" i="5"/>
  <c r="AX1928" i="5"/>
  <c r="AV1928" i="5"/>
  <c r="AT1928" i="5"/>
  <c r="AR1928" i="5"/>
  <c r="AP1928" i="5"/>
  <c r="AN1928" i="5"/>
  <c r="AL1928" i="5"/>
  <c r="AJ1928" i="5"/>
  <c r="BJ1927" i="5"/>
  <c r="BH1927" i="5"/>
  <c r="BF1927" i="5"/>
  <c r="BD1927" i="5"/>
  <c r="BB1927" i="5"/>
  <c r="AZ1927" i="5"/>
  <c r="AX1927" i="5"/>
  <c r="AV1927" i="5"/>
  <c r="AT1927" i="5"/>
  <c r="AR1927" i="5"/>
  <c r="AP1927" i="5"/>
  <c r="AN1927" i="5"/>
  <c r="AL1927" i="5"/>
  <c r="AJ1927" i="5"/>
  <c r="BJ1926" i="5"/>
  <c r="BH1926" i="5"/>
  <c r="BF1926" i="5"/>
  <c r="BD1926" i="5"/>
  <c r="BB1926" i="5"/>
  <c r="AZ1926" i="5"/>
  <c r="AX1926" i="5"/>
  <c r="AV1926" i="5"/>
  <c r="AT1926" i="5"/>
  <c r="AR1926" i="5"/>
  <c r="AP1926" i="5"/>
  <c r="AN1926" i="5"/>
  <c r="AL1926" i="5"/>
  <c r="AJ1926" i="5"/>
  <c r="BJ1925" i="5"/>
  <c r="BH1925" i="5"/>
  <c r="BF1925" i="5"/>
  <c r="BD1925" i="5"/>
  <c r="BB1925" i="5"/>
  <c r="AZ1925" i="5"/>
  <c r="AX1925" i="5"/>
  <c r="AV1925" i="5"/>
  <c r="AT1925" i="5"/>
  <c r="AR1925" i="5"/>
  <c r="AP1925" i="5"/>
  <c r="AN1925" i="5"/>
  <c r="AL1925" i="5"/>
  <c r="AJ1925" i="5"/>
  <c r="BJ1924" i="5"/>
  <c r="BH1924" i="5"/>
  <c r="BF1924" i="5"/>
  <c r="BD1924" i="5"/>
  <c r="BB1924" i="5"/>
  <c r="AZ1924" i="5"/>
  <c r="AX1924" i="5"/>
  <c r="AV1924" i="5"/>
  <c r="AT1924" i="5"/>
  <c r="AR1924" i="5"/>
  <c r="AP1924" i="5"/>
  <c r="AN1924" i="5"/>
  <c r="AL1924" i="5"/>
  <c r="AJ1924" i="5"/>
  <c r="BJ1923" i="5"/>
  <c r="BH1923" i="5"/>
  <c r="BF1923" i="5"/>
  <c r="BD1923" i="5"/>
  <c r="BB1923" i="5"/>
  <c r="AZ1923" i="5"/>
  <c r="AX1923" i="5"/>
  <c r="AV1923" i="5"/>
  <c r="AT1923" i="5"/>
  <c r="AR1923" i="5"/>
  <c r="AP1923" i="5"/>
  <c r="AN1923" i="5"/>
  <c r="AL1923" i="5"/>
  <c r="AJ1923" i="5"/>
  <c r="BJ1922" i="5"/>
  <c r="BH1922" i="5"/>
  <c r="BF1922" i="5"/>
  <c r="BD1922" i="5"/>
  <c r="BB1922" i="5"/>
  <c r="AZ1922" i="5"/>
  <c r="AX1922" i="5"/>
  <c r="AV1922" i="5"/>
  <c r="AT1922" i="5"/>
  <c r="AR1922" i="5"/>
  <c r="AP1922" i="5"/>
  <c r="AN1922" i="5"/>
  <c r="AL1922" i="5"/>
  <c r="AJ1922" i="5"/>
  <c r="BJ1921" i="5"/>
  <c r="BH1921" i="5"/>
  <c r="BF1921" i="5"/>
  <c r="BD1921" i="5"/>
  <c r="BB1921" i="5"/>
  <c r="AZ1921" i="5"/>
  <c r="AX1921" i="5"/>
  <c r="AV1921" i="5"/>
  <c r="AT1921" i="5"/>
  <c r="AR1921" i="5"/>
  <c r="AP1921" i="5"/>
  <c r="AN1921" i="5"/>
  <c r="AL1921" i="5"/>
  <c r="AJ1921" i="5"/>
  <c r="BJ1920" i="5"/>
  <c r="BH1920" i="5"/>
  <c r="BF1920" i="5"/>
  <c r="BD1920" i="5"/>
  <c r="BB1920" i="5"/>
  <c r="AZ1920" i="5"/>
  <c r="AX1920" i="5"/>
  <c r="AV1920" i="5"/>
  <c r="AT1920" i="5"/>
  <c r="AR1920" i="5"/>
  <c r="AP1920" i="5"/>
  <c r="AN1920" i="5"/>
  <c r="AL1920" i="5"/>
  <c r="AJ1920" i="5"/>
  <c r="BJ1919" i="5"/>
  <c r="BH1919" i="5"/>
  <c r="BF1919" i="5"/>
  <c r="BD1919" i="5"/>
  <c r="BB1919" i="5"/>
  <c r="AZ1919" i="5"/>
  <c r="AX1919" i="5"/>
  <c r="AV1919" i="5"/>
  <c r="AT1919" i="5"/>
  <c r="AR1919" i="5"/>
  <c r="AP1919" i="5"/>
  <c r="AN1919" i="5"/>
  <c r="AL1919" i="5"/>
  <c r="AJ1919" i="5"/>
  <c r="BJ1918" i="5"/>
  <c r="BH1918" i="5"/>
  <c r="BF1918" i="5"/>
  <c r="BD1918" i="5"/>
  <c r="BB1918" i="5"/>
  <c r="AZ1918" i="5"/>
  <c r="AX1918" i="5"/>
  <c r="AV1918" i="5"/>
  <c r="AT1918" i="5"/>
  <c r="AR1918" i="5"/>
  <c r="AP1918" i="5"/>
  <c r="AN1918" i="5"/>
  <c r="AL1918" i="5"/>
  <c r="AJ1918" i="5"/>
  <c r="BJ1917" i="5"/>
  <c r="BH1917" i="5"/>
  <c r="BF1917" i="5"/>
  <c r="BD1917" i="5"/>
  <c r="BB1917" i="5"/>
  <c r="AZ1917" i="5"/>
  <c r="AX1917" i="5"/>
  <c r="AV1917" i="5"/>
  <c r="AT1917" i="5"/>
  <c r="AR1917" i="5"/>
  <c r="AP1917" i="5"/>
  <c r="AN1917" i="5"/>
  <c r="AL1917" i="5"/>
  <c r="AJ1917" i="5"/>
  <c r="BJ1916" i="5"/>
  <c r="BH1916" i="5"/>
  <c r="BF1916" i="5"/>
  <c r="BD1916" i="5"/>
  <c r="BB1916" i="5"/>
  <c r="AZ1916" i="5"/>
  <c r="AX1916" i="5"/>
  <c r="AV1916" i="5"/>
  <c r="AT1916" i="5"/>
  <c r="AR1916" i="5"/>
  <c r="AP1916" i="5"/>
  <c r="AN1916" i="5"/>
  <c r="AL1916" i="5"/>
  <c r="AJ1916" i="5"/>
  <c r="BJ1915" i="5"/>
  <c r="BH1915" i="5"/>
  <c r="BF1915" i="5"/>
  <c r="BD1915" i="5"/>
  <c r="BB1915" i="5"/>
  <c r="AZ1915" i="5"/>
  <c r="AX1915" i="5"/>
  <c r="AV1915" i="5"/>
  <c r="AT1915" i="5"/>
  <c r="AR1915" i="5"/>
  <c r="AP1915" i="5"/>
  <c r="AN1915" i="5"/>
  <c r="AL1915" i="5"/>
  <c r="AJ1915" i="5"/>
  <c r="BJ1914" i="5"/>
  <c r="BH1914" i="5"/>
  <c r="BF1914" i="5"/>
  <c r="BD1914" i="5"/>
  <c r="BB1914" i="5"/>
  <c r="AZ1914" i="5"/>
  <c r="AX1914" i="5"/>
  <c r="AV1914" i="5"/>
  <c r="AT1914" i="5"/>
  <c r="AR1914" i="5"/>
  <c r="AP1914" i="5"/>
  <c r="AN1914" i="5"/>
  <c r="AL1914" i="5"/>
  <c r="AJ1914" i="5"/>
  <c r="BJ1913" i="5"/>
  <c r="BH1913" i="5"/>
  <c r="BF1913" i="5"/>
  <c r="BD1913" i="5"/>
  <c r="BB1913" i="5"/>
  <c r="AZ1913" i="5"/>
  <c r="AX1913" i="5"/>
  <c r="AV1913" i="5"/>
  <c r="AT1913" i="5"/>
  <c r="AR1913" i="5"/>
  <c r="AP1913" i="5"/>
  <c r="AN1913" i="5"/>
  <c r="AL1913" i="5"/>
  <c r="AJ1913" i="5"/>
  <c r="BJ1912" i="5"/>
  <c r="BH1912" i="5"/>
  <c r="BF1912" i="5"/>
  <c r="BD1912" i="5"/>
  <c r="BB1912" i="5"/>
  <c r="AZ1912" i="5"/>
  <c r="AX1912" i="5"/>
  <c r="AV1912" i="5"/>
  <c r="AT1912" i="5"/>
  <c r="AR1912" i="5"/>
  <c r="AP1912" i="5"/>
  <c r="AN1912" i="5"/>
  <c r="AL1912" i="5"/>
  <c r="AJ1912" i="5"/>
  <c r="BJ1911" i="5"/>
  <c r="BH1911" i="5"/>
  <c r="BF1911" i="5"/>
  <c r="BD1911" i="5"/>
  <c r="BB1911" i="5"/>
  <c r="AZ1911" i="5"/>
  <c r="AX1911" i="5"/>
  <c r="AV1911" i="5"/>
  <c r="AT1911" i="5"/>
  <c r="AR1911" i="5"/>
  <c r="AP1911" i="5"/>
  <c r="AN1911" i="5"/>
  <c r="AL1911" i="5"/>
  <c r="AJ1911" i="5"/>
  <c r="BJ1910" i="5"/>
  <c r="BH1910" i="5"/>
  <c r="BF1910" i="5"/>
  <c r="BD1910" i="5"/>
  <c r="BB1910" i="5"/>
  <c r="AZ1910" i="5"/>
  <c r="AX1910" i="5"/>
  <c r="AV1910" i="5"/>
  <c r="AT1910" i="5"/>
  <c r="AR1910" i="5"/>
  <c r="AP1910" i="5"/>
  <c r="AN1910" i="5"/>
  <c r="AL1910" i="5"/>
  <c r="AJ1910" i="5"/>
  <c r="BJ1909" i="5"/>
  <c r="BH1909" i="5"/>
  <c r="BF1909" i="5"/>
  <c r="BD1909" i="5"/>
  <c r="BB1909" i="5"/>
  <c r="AZ1909" i="5"/>
  <c r="AX1909" i="5"/>
  <c r="AV1909" i="5"/>
  <c r="AT1909" i="5"/>
  <c r="AR1909" i="5"/>
  <c r="AP1909" i="5"/>
  <c r="AN1909" i="5"/>
  <c r="AL1909" i="5"/>
  <c r="AJ1909" i="5"/>
  <c r="BJ1908" i="5"/>
  <c r="BH1908" i="5"/>
  <c r="BF1908" i="5"/>
  <c r="BD1908" i="5"/>
  <c r="BB1908" i="5"/>
  <c r="AZ1908" i="5"/>
  <c r="AX1908" i="5"/>
  <c r="AV1908" i="5"/>
  <c r="AT1908" i="5"/>
  <c r="AR1908" i="5"/>
  <c r="AP1908" i="5"/>
  <c r="AN1908" i="5"/>
  <c r="AL1908" i="5"/>
  <c r="AJ1908" i="5"/>
  <c r="BJ1907" i="5"/>
  <c r="BH1907" i="5"/>
  <c r="BF1907" i="5"/>
  <c r="BD1907" i="5"/>
  <c r="BB1907" i="5"/>
  <c r="AZ1907" i="5"/>
  <c r="AX1907" i="5"/>
  <c r="AV1907" i="5"/>
  <c r="AT1907" i="5"/>
  <c r="AR1907" i="5"/>
  <c r="AP1907" i="5"/>
  <c r="AN1907" i="5"/>
  <c r="AL1907" i="5"/>
  <c r="AJ1907" i="5"/>
  <c r="BJ1906" i="5"/>
  <c r="BH1906" i="5"/>
  <c r="BF1906" i="5"/>
  <c r="BD1906" i="5"/>
  <c r="BB1906" i="5"/>
  <c r="AZ1906" i="5"/>
  <c r="AX1906" i="5"/>
  <c r="AV1906" i="5"/>
  <c r="AT1906" i="5"/>
  <c r="AR1906" i="5"/>
  <c r="AP1906" i="5"/>
  <c r="AN1906" i="5"/>
  <c r="AL1906" i="5"/>
  <c r="AJ1906" i="5"/>
  <c r="BJ1905" i="5"/>
  <c r="BH1905" i="5"/>
  <c r="BF1905" i="5"/>
  <c r="BD1905" i="5"/>
  <c r="BB1905" i="5"/>
  <c r="AZ1905" i="5"/>
  <c r="AX1905" i="5"/>
  <c r="AV1905" i="5"/>
  <c r="AT1905" i="5"/>
  <c r="AR1905" i="5"/>
  <c r="AP1905" i="5"/>
  <c r="AN1905" i="5"/>
  <c r="AL1905" i="5"/>
  <c r="AJ1905" i="5"/>
  <c r="BJ1904" i="5"/>
  <c r="BH1904" i="5"/>
  <c r="BF1904" i="5"/>
  <c r="BD1904" i="5"/>
  <c r="BB1904" i="5"/>
  <c r="AZ1904" i="5"/>
  <c r="AX1904" i="5"/>
  <c r="AV1904" i="5"/>
  <c r="AT1904" i="5"/>
  <c r="AR1904" i="5"/>
  <c r="AP1904" i="5"/>
  <c r="AN1904" i="5"/>
  <c r="AL1904" i="5"/>
  <c r="AJ1904" i="5"/>
  <c r="BJ1903" i="5"/>
  <c r="BH1903" i="5"/>
  <c r="BF1903" i="5"/>
  <c r="BD1903" i="5"/>
  <c r="BB1903" i="5"/>
  <c r="AZ1903" i="5"/>
  <c r="AX1903" i="5"/>
  <c r="AV1903" i="5"/>
  <c r="AT1903" i="5"/>
  <c r="AR1903" i="5"/>
  <c r="AP1903" i="5"/>
  <c r="AN1903" i="5"/>
  <c r="AL1903" i="5"/>
  <c r="AJ1903" i="5"/>
  <c r="BJ1902" i="5"/>
  <c r="BH1902" i="5"/>
  <c r="BF1902" i="5"/>
  <c r="BD1902" i="5"/>
  <c r="BB1902" i="5"/>
  <c r="AZ1902" i="5"/>
  <c r="AX1902" i="5"/>
  <c r="AV1902" i="5"/>
  <c r="AT1902" i="5"/>
  <c r="AR1902" i="5"/>
  <c r="AP1902" i="5"/>
  <c r="AN1902" i="5"/>
  <c r="AL1902" i="5"/>
  <c r="AJ1902" i="5"/>
  <c r="BJ1901" i="5"/>
  <c r="BH1901" i="5"/>
  <c r="BF1901" i="5"/>
  <c r="BD1901" i="5"/>
  <c r="BB1901" i="5"/>
  <c r="AZ1901" i="5"/>
  <c r="AX1901" i="5"/>
  <c r="AV1901" i="5"/>
  <c r="AT1901" i="5"/>
  <c r="AR1901" i="5"/>
  <c r="AP1901" i="5"/>
  <c r="AN1901" i="5"/>
  <c r="AL1901" i="5"/>
  <c r="AJ1901" i="5"/>
  <c r="BJ1900" i="5"/>
  <c r="BH1900" i="5"/>
  <c r="BF1900" i="5"/>
  <c r="BD1900" i="5"/>
  <c r="BB1900" i="5"/>
  <c r="AZ1900" i="5"/>
  <c r="AX1900" i="5"/>
  <c r="AV1900" i="5"/>
  <c r="AT1900" i="5"/>
  <c r="AR1900" i="5"/>
  <c r="AP1900" i="5"/>
  <c r="AN1900" i="5"/>
  <c r="AL1900" i="5"/>
  <c r="AJ1900" i="5"/>
  <c r="BJ1899" i="5"/>
  <c r="BH1899" i="5"/>
  <c r="BF1899" i="5"/>
  <c r="BD1899" i="5"/>
  <c r="BB1899" i="5"/>
  <c r="AZ1899" i="5"/>
  <c r="AX1899" i="5"/>
  <c r="AV1899" i="5"/>
  <c r="AT1899" i="5"/>
  <c r="AR1899" i="5"/>
  <c r="AP1899" i="5"/>
  <c r="AN1899" i="5"/>
  <c r="AL1899" i="5"/>
  <c r="AJ1899" i="5"/>
  <c r="BJ1898" i="5"/>
  <c r="BH1898" i="5"/>
  <c r="BF1898" i="5"/>
  <c r="BD1898" i="5"/>
  <c r="BB1898" i="5"/>
  <c r="AZ1898" i="5"/>
  <c r="AX1898" i="5"/>
  <c r="AV1898" i="5"/>
  <c r="AT1898" i="5"/>
  <c r="AR1898" i="5"/>
  <c r="AP1898" i="5"/>
  <c r="AN1898" i="5"/>
  <c r="AL1898" i="5"/>
  <c r="AJ1898" i="5"/>
  <c r="BJ1897" i="5"/>
  <c r="BH1897" i="5"/>
  <c r="BF1897" i="5"/>
  <c r="BD1897" i="5"/>
  <c r="BB1897" i="5"/>
  <c r="AZ1897" i="5"/>
  <c r="AX1897" i="5"/>
  <c r="AV1897" i="5"/>
  <c r="AT1897" i="5"/>
  <c r="AR1897" i="5"/>
  <c r="AP1897" i="5"/>
  <c r="AN1897" i="5"/>
  <c r="AL1897" i="5"/>
  <c r="AJ1897" i="5"/>
  <c r="BJ1896" i="5"/>
  <c r="BH1896" i="5"/>
  <c r="BF1896" i="5"/>
  <c r="BD1896" i="5"/>
  <c r="BB1896" i="5"/>
  <c r="AZ1896" i="5"/>
  <c r="AX1896" i="5"/>
  <c r="AV1896" i="5"/>
  <c r="AT1896" i="5"/>
  <c r="AR1896" i="5"/>
  <c r="AP1896" i="5"/>
  <c r="AN1896" i="5"/>
  <c r="AL1896" i="5"/>
  <c r="AJ1896" i="5"/>
  <c r="BJ1895" i="5"/>
  <c r="BH1895" i="5"/>
  <c r="BF1895" i="5"/>
  <c r="BD1895" i="5"/>
  <c r="BB1895" i="5"/>
  <c r="AZ1895" i="5"/>
  <c r="AX1895" i="5"/>
  <c r="AV1895" i="5"/>
  <c r="AT1895" i="5"/>
  <c r="AR1895" i="5"/>
  <c r="AP1895" i="5"/>
  <c r="AN1895" i="5"/>
  <c r="AL1895" i="5"/>
  <c r="AJ1895" i="5"/>
  <c r="BJ1894" i="5"/>
  <c r="BH1894" i="5"/>
  <c r="BF1894" i="5"/>
  <c r="BD1894" i="5"/>
  <c r="BB1894" i="5"/>
  <c r="AZ1894" i="5"/>
  <c r="AX1894" i="5"/>
  <c r="AV1894" i="5"/>
  <c r="AT1894" i="5"/>
  <c r="AR1894" i="5"/>
  <c r="AP1894" i="5"/>
  <c r="AN1894" i="5"/>
  <c r="AL1894" i="5"/>
  <c r="AJ1894" i="5"/>
  <c r="BJ1893" i="5"/>
  <c r="BH1893" i="5"/>
  <c r="BF1893" i="5"/>
  <c r="BD1893" i="5"/>
  <c r="BB1893" i="5"/>
  <c r="AZ1893" i="5"/>
  <c r="AX1893" i="5"/>
  <c r="AV1893" i="5"/>
  <c r="AT1893" i="5"/>
  <c r="AR1893" i="5"/>
  <c r="AP1893" i="5"/>
  <c r="AN1893" i="5"/>
  <c r="AL1893" i="5"/>
  <c r="AJ1893" i="5"/>
  <c r="BJ1892" i="5"/>
  <c r="BH1892" i="5"/>
  <c r="BF1892" i="5"/>
  <c r="BD1892" i="5"/>
  <c r="BB1892" i="5"/>
  <c r="AZ1892" i="5"/>
  <c r="AX1892" i="5"/>
  <c r="AV1892" i="5"/>
  <c r="AT1892" i="5"/>
  <c r="AR1892" i="5"/>
  <c r="AP1892" i="5"/>
  <c r="AN1892" i="5"/>
  <c r="AL1892" i="5"/>
  <c r="AJ1892" i="5"/>
  <c r="BJ1891" i="5"/>
  <c r="BH1891" i="5"/>
  <c r="BF1891" i="5"/>
  <c r="BD1891" i="5"/>
  <c r="BB1891" i="5"/>
  <c r="AZ1891" i="5"/>
  <c r="AX1891" i="5"/>
  <c r="AV1891" i="5"/>
  <c r="AT1891" i="5"/>
  <c r="AR1891" i="5"/>
  <c r="AP1891" i="5"/>
  <c r="AN1891" i="5"/>
  <c r="AL1891" i="5"/>
  <c r="AJ1891" i="5"/>
  <c r="BJ1890" i="5"/>
  <c r="BH1890" i="5"/>
  <c r="BF1890" i="5"/>
  <c r="BD1890" i="5"/>
  <c r="BB1890" i="5"/>
  <c r="AZ1890" i="5"/>
  <c r="AX1890" i="5"/>
  <c r="AV1890" i="5"/>
  <c r="AT1890" i="5"/>
  <c r="AR1890" i="5"/>
  <c r="AP1890" i="5"/>
  <c r="AN1890" i="5"/>
  <c r="AL1890" i="5"/>
  <c r="AJ1890" i="5"/>
  <c r="BJ1889" i="5"/>
  <c r="BH1889" i="5"/>
  <c r="BF1889" i="5"/>
  <c r="BD1889" i="5"/>
  <c r="BB1889" i="5"/>
  <c r="AZ1889" i="5"/>
  <c r="AX1889" i="5"/>
  <c r="AV1889" i="5"/>
  <c r="AT1889" i="5"/>
  <c r="AR1889" i="5"/>
  <c r="AP1889" i="5"/>
  <c r="AN1889" i="5"/>
  <c r="AL1889" i="5"/>
  <c r="AJ1889" i="5"/>
  <c r="BJ1888" i="5"/>
  <c r="BH1888" i="5"/>
  <c r="BF1888" i="5"/>
  <c r="BD1888" i="5"/>
  <c r="BB1888" i="5"/>
  <c r="AZ1888" i="5"/>
  <c r="AX1888" i="5"/>
  <c r="AV1888" i="5"/>
  <c r="AT1888" i="5"/>
  <c r="AR1888" i="5"/>
  <c r="AP1888" i="5"/>
  <c r="AN1888" i="5"/>
  <c r="AL1888" i="5"/>
  <c r="AJ1888" i="5"/>
  <c r="BJ1887" i="5"/>
  <c r="BH1887" i="5"/>
  <c r="BF1887" i="5"/>
  <c r="BD1887" i="5"/>
  <c r="BB1887" i="5"/>
  <c r="AZ1887" i="5"/>
  <c r="AX1887" i="5"/>
  <c r="AV1887" i="5"/>
  <c r="AT1887" i="5"/>
  <c r="AR1887" i="5"/>
  <c r="AP1887" i="5"/>
  <c r="AN1887" i="5"/>
  <c r="AL1887" i="5"/>
  <c r="AJ1887" i="5"/>
  <c r="BJ1886" i="5"/>
  <c r="BH1886" i="5"/>
  <c r="BF1886" i="5"/>
  <c r="BD1886" i="5"/>
  <c r="BB1886" i="5"/>
  <c r="AZ1886" i="5"/>
  <c r="AX1886" i="5"/>
  <c r="AV1886" i="5"/>
  <c r="AT1886" i="5"/>
  <c r="AR1886" i="5"/>
  <c r="AP1886" i="5"/>
  <c r="AN1886" i="5"/>
  <c r="AL1886" i="5"/>
  <c r="AJ1886" i="5"/>
  <c r="BJ1885" i="5"/>
  <c r="BH1885" i="5"/>
  <c r="BF1885" i="5"/>
  <c r="BD1885" i="5"/>
  <c r="BB1885" i="5"/>
  <c r="AZ1885" i="5"/>
  <c r="AX1885" i="5"/>
  <c r="AV1885" i="5"/>
  <c r="AT1885" i="5"/>
  <c r="AR1885" i="5"/>
  <c r="AP1885" i="5"/>
  <c r="AN1885" i="5"/>
  <c r="AL1885" i="5"/>
  <c r="AJ1885" i="5"/>
  <c r="BJ1884" i="5"/>
  <c r="BH1884" i="5"/>
  <c r="BF1884" i="5"/>
  <c r="BD1884" i="5"/>
  <c r="BB1884" i="5"/>
  <c r="AZ1884" i="5"/>
  <c r="AX1884" i="5"/>
  <c r="AV1884" i="5"/>
  <c r="AT1884" i="5"/>
  <c r="AR1884" i="5"/>
  <c r="AP1884" i="5"/>
  <c r="AN1884" i="5"/>
  <c r="AL1884" i="5"/>
  <c r="AJ1884" i="5"/>
  <c r="BJ1883" i="5"/>
  <c r="BH1883" i="5"/>
  <c r="BF1883" i="5"/>
  <c r="BD1883" i="5"/>
  <c r="BB1883" i="5"/>
  <c r="AZ1883" i="5"/>
  <c r="AX1883" i="5"/>
  <c r="AV1883" i="5"/>
  <c r="AT1883" i="5"/>
  <c r="AR1883" i="5"/>
  <c r="AP1883" i="5"/>
  <c r="AN1883" i="5"/>
  <c r="AL1883" i="5"/>
  <c r="AJ1883" i="5"/>
  <c r="BJ1882" i="5"/>
  <c r="BH1882" i="5"/>
  <c r="BF1882" i="5"/>
  <c r="BD1882" i="5"/>
  <c r="BB1882" i="5"/>
  <c r="AZ1882" i="5"/>
  <c r="AX1882" i="5"/>
  <c r="AV1882" i="5"/>
  <c r="AT1882" i="5"/>
  <c r="AR1882" i="5"/>
  <c r="AP1882" i="5"/>
  <c r="AN1882" i="5"/>
  <c r="AL1882" i="5"/>
  <c r="AJ1882" i="5"/>
  <c r="BJ1881" i="5"/>
  <c r="BH1881" i="5"/>
  <c r="BF1881" i="5"/>
  <c r="BD1881" i="5"/>
  <c r="BB1881" i="5"/>
  <c r="AZ1881" i="5"/>
  <c r="AX1881" i="5"/>
  <c r="AV1881" i="5"/>
  <c r="AT1881" i="5"/>
  <c r="AR1881" i="5"/>
  <c r="AP1881" i="5"/>
  <c r="AN1881" i="5"/>
  <c r="AL1881" i="5"/>
  <c r="AJ1881" i="5"/>
  <c r="BJ1880" i="5"/>
  <c r="BH1880" i="5"/>
  <c r="BF1880" i="5"/>
  <c r="BD1880" i="5"/>
  <c r="BB1880" i="5"/>
  <c r="AZ1880" i="5"/>
  <c r="AX1880" i="5"/>
  <c r="AV1880" i="5"/>
  <c r="AT1880" i="5"/>
  <c r="AR1880" i="5"/>
  <c r="AP1880" i="5"/>
  <c r="AN1880" i="5"/>
  <c r="AL1880" i="5"/>
  <c r="AJ1880" i="5"/>
  <c r="BJ1879" i="5"/>
  <c r="BH1879" i="5"/>
  <c r="BF1879" i="5"/>
  <c r="BD1879" i="5"/>
  <c r="BB1879" i="5"/>
  <c r="AZ1879" i="5"/>
  <c r="AX1879" i="5"/>
  <c r="AV1879" i="5"/>
  <c r="AT1879" i="5"/>
  <c r="AR1879" i="5"/>
  <c r="AP1879" i="5"/>
  <c r="AN1879" i="5"/>
  <c r="AL1879" i="5"/>
  <c r="AJ1879" i="5"/>
  <c r="BJ1878" i="5"/>
  <c r="BH1878" i="5"/>
  <c r="BF1878" i="5"/>
  <c r="BD1878" i="5"/>
  <c r="BB1878" i="5"/>
  <c r="AZ1878" i="5"/>
  <c r="AX1878" i="5"/>
  <c r="AV1878" i="5"/>
  <c r="AT1878" i="5"/>
  <c r="AR1878" i="5"/>
  <c r="AP1878" i="5"/>
  <c r="AN1878" i="5"/>
  <c r="AL1878" i="5"/>
  <c r="AJ1878" i="5"/>
  <c r="BJ1877" i="5"/>
  <c r="BH1877" i="5"/>
  <c r="BF1877" i="5"/>
  <c r="BD1877" i="5"/>
  <c r="BB1877" i="5"/>
  <c r="AZ1877" i="5"/>
  <c r="AX1877" i="5"/>
  <c r="AV1877" i="5"/>
  <c r="AT1877" i="5"/>
  <c r="AR1877" i="5"/>
  <c r="AP1877" i="5"/>
  <c r="AN1877" i="5"/>
  <c r="AL1877" i="5"/>
  <c r="AJ1877" i="5"/>
  <c r="BJ1876" i="5"/>
  <c r="BH1876" i="5"/>
  <c r="BF1876" i="5"/>
  <c r="BD1876" i="5"/>
  <c r="BB1876" i="5"/>
  <c r="AZ1876" i="5"/>
  <c r="AX1876" i="5"/>
  <c r="AV1876" i="5"/>
  <c r="AT1876" i="5"/>
  <c r="AR1876" i="5"/>
  <c r="AP1876" i="5"/>
  <c r="AN1876" i="5"/>
  <c r="AL1876" i="5"/>
  <c r="AJ1876" i="5"/>
  <c r="BJ1875" i="5"/>
  <c r="BH1875" i="5"/>
  <c r="BF1875" i="5"/>
  <c r="BD1875" i="5"/>
  <c r="BB1875" i="5"/>
  <c r="AZ1875" i="5"/>
  <c r="AX1875" i="5"/>
  <c r="AV1875" i="5"/>
  <c r="AT1875" i="5"/>
  <c r="AR1875" i="5"/>
  <c r="AP1875" i="5"/>
  <c r="AN1875" i="5"/>
  <c r="AL1875" i="5"/>
  <c r="AJ1875" i="5"/>
  <c r="BJ1874" i="5"/>
  <c r="BH1874" i="5"/>
  <c r="BF1874" i="5"/>
  <c r="BD1874" i="5"/>
  <c r="BB1874" i="5"/>
  <c r="AZ1874" i="5"/>
  <c r="AX1874" i="5"/>
  <c r="AV1874" i="5"/>
  <c r="AT1874" i="5"/>
  <c r="AR1874" i="5"/>
  <c r="AP1874" i="5"/>
  <c r="AN1874" i="5"/>
  <c r="AL1874" i="5"/>
  <c r="AJ1874" i="5"/>
  <c r="BJ1873" i="5"/>
  <c r="BH1873" i="5"/>
  <c r="BF1873" i="5"/>
  <c r="BD1873" i="5"/>
  <c r="BB1873" i="5"/>
  <c r="AZ1873" i="5"/>
  <c r="AX1873" i="5"/>
  <c r="AV1873" i="5"/>
  <c r="AT1873" i="5"/>
  <c r="AR1873" i="5"/>
  <c r="AP1873" i="5"/>
  <c r="AN1873" i="5"/>
  <c r="AL1873" i="5"/>
  <c r="AJ1873" i="5"/>
  <c r="BJ1872" i="5"/>
  <c r="BH1872" i="5"/>
  <c r="BF1872" i="5"/>
  <c r="BD1872" i="5"/>
  <c r="BB1872" i="5"/>
  <c r="AZ1872" i="5"/>
  <c r="AX1872" i="5"/>
  <c r="AV1872" i="5"/>
  <c r="AT1872" i="5"/>
  <c r="AR1872" i="5"/>
  <c r="AP1872" i="5"/>
  <c r="AN1872" i="5"/>
  <c r="AL1872" i="5"/>
  <c r="AJ1872" i="5"/>
  <c r="BJ1871" i="5"/>
  <c r="BH1871" i="5"/>
  <c r="BF1871" i="5"/>
  <c r="BD1871" i="5"/>
  <c r="BB1871" i="5"/>
  <c r="AZ1871" i="5"/>
  <c r="AX1871" i="5"/>
  <c r="AV1871" i="5"/>
  <c r="AT1871" i="5"/>
  <c r="AR1871" i="5"/>
  <c r="AP1871" i="5"/>
  <c r="AN1871" i="5"/>
  <c r="AL1871" i="5"/>
  <c r="AJ1871" i="5"/>
  <c r="BJ1870" i="5"/>
  <c r="BH1870" i="5"/>
  <c r="BF1870" i="5"/>
  <c r="BD1870" i="5"/>
  <c r="BB1870" i="5"/>
  <c r="AZ1870" i="5"/>
  <c r="AX1870" i="5"/>
  <c r="AV1870" i="5"/>
  <c r="AT1870" i="5"/>
  <c r="AR1870" i="5"/>
  <c r="AP1870" i="5"/>
  <c r="AN1870" i="5"/>
  <c r="AL1870" i="5"/>
  <c r="AJ1870" i="5"/>
  <c r="BJ1869" i="5"/>
  <c r="BH1869" i="5"/>
  <c r="BF1869" i="5"/>
  <c r="BD1869" i="5"/>
  <c r="BB1869" i="5"/>
  <c r="AZ1869" i="5"/>
  <c r="AX1869" i="5"/>
  <c r="AV1869" i="5"/>
  <c r="AT1869" i="5"/>
  <c r="AR1869" i="5"/>
  <c r="AP1869" i="5"/>
  <c r="AN1869" i="5"/>
  <c r="AL1869" i="5"/>
  <c r="AJ1869" i="5"/>
  <c r="BJ1868" i="5"/>
  <c r="BH1868" i="5"/>
  <c r="BF1868" i="5"/>
  <c r="BD1868" i="5"/>
  <c r="BB1868" i="5"/>
  <c r="AZ1868" i="5"/>
  <c r="AX1868" i="5"/>
  <c r="AV1868" i="5"/>
  <c r="AT1868" i="5"/>
  <c r="AR1868" i="5"/>
  <c r="AP1868" i="5"/>
  <c r="AN1868" i="5"/>
  <c r="AL1868" i="5"/>
  <c r="AJ1868" i="5"/>
  <c r="BJ1867" i="5"/>
  <c r="BH1867" i="5"/>
  <c r="BF1867" i="5"/>
  <c r="BD1867" i="5"/>
  <c r="BB1867" i="5"/>
  <c r="AZ1867" i="5"/>
  <c r="AX1867" i="5"/>
  <c r="AV1867" i="5"/>
  <c r="AT1867" i="5"/>
  <c r="AR1867" i="5"/>
  <c r="AP1867" i="5"/>
  <c r="AN1867" i="5"/>
  <c r="AL1867" i="5"/>
  <c r="AJ1867" i="5"/>
  <c r="BJ1866" i="5"/>
  <c r="BH1866" i="5"/>
  <c r="BF1866" i="5"/>
  <c r="BD1866" i="5"/>
  <c r="BB1866" i="5"/>
  <c r="AZ1866" i="5"/>
  <c r="AX1866" i="5"/>
  <c r="AV1866" i="5"/>
  <c r="AT1866" i="5"/>
  <c r="AR1866" i="5"/>
  <c r="AP1866" i="5"/>
  <c r="AN1866" i="5"/>
  <c r="AL1866" i="5"/>
  <c r="AJ1866" i="5"/>
  <c r="BJ1865" i="5"/>
  <c r="BH1865" i="5"/>
  <c r="BF1865" i="5"/>
  <c r="BD1865" i="5"/>
  <c r="BB1865" i="5"/>
  <c r="AZ1865" i="5"/>
  <c r="AX1865" i="5"/>
  <c r="AV1865" i="5"/>
  <c r="AT1865" i="5"/>
  <c r="AR1865" i="5"/>
  <c r="AP1865" i="5"/>
  <c r="AN1865" i="5"/>
  <c r="AL1865" i="5"/>
  <c r="AJ1865" i="5"/>
  <c r="BJ1864" i="5"/>
  <c r="BH1864" i="5"/>
  <c r="BF1864" i="5"/>
  <c r="BD1864" i="5"/>
  <c r="BB1864" i="5"/>
  <c r="AZ1864" i="5"/>
  <c r="AX1864" i="5"/>
  <c r="AV1864" i="5"/>
  <c r="AT1864" i="5"/>
  <c r="AR1864" i="5"/>
  <c r="AP1864" i="5"/>
  <c r="AN1864" i="5"/>
  <c r="AL1864" i="5"/>
  <c r="AJ1864" i="5"/>
  <c r="BJ1863" i="5"/>
  <c r="BH1863" i="5"/>
  <c r="BF1863" i="5"/>
  <c r="BD1863" i="5"/>
  <c r="BB1863" i="5"/>
  <c r="AZ1863" i="5"/>
  <c r="AX1863" i="5"/>
  <c r="AV1863" i="5"/>
  <c r="AT1863" i="5"/>
  <c r="AR1863" i="5"/>
  <c r="AP1863" i="5"/>
  <c r="AN1863" i="5"/>
  <c r="AL1863" i="5"/>
  <c r="AJ1863" i="5"/>
  <c r="BJ1862" i="5"/>
  <c r="BH1862" i="5"/>
  <c r="BF1862" i="5"/>
  <c r="BD1862" i="5"/>
  <c r="BB1862" i="5"/>
  <c r="AZ1862" i="5"/>
  <c r="AX1862" i="5"/>
  <c r="AV1862" i="5"/>
  <c r="AT1862" i="5"/>
  <c r="AR1862" i="5"/>
  <c r="AP1862" i="5"/>
  <c r="AN1862" i="5"/>
  <c r="AL1862" i="5"/>
  <c r="AJ1862" i="5"/>
  <c r="BJ1861" i="5"/>
  <c r="BH1861" i="5"/>
  <c r="BF1861" i="5"/>
  <c r="BD1861" i="5"/>
  <c r="BB1861" i="5"/>
  <c r="AZ1861" i="5"/>
  <c r="AX1861" i="5"/>
  <c r="AV1861" i="5"/>
  <c r="AT1861" i="5"/>
  <c r="AR1861" i="5"/>
  <c r="AP1861" i="5"/>
  <c r="AN1861" i="5"/>
  <c r="AL1861" i="5"/>
  <c r="AJ1861" i="5"/>
  <c r="BJ1860" i="5"/>
  <c r="BH1860" i="5"/>
  <c r="BF1860" i="5"/>
  <c r="BD1860" i="5"/>
  <c r="BB1860" i="5"/>
  <c r="AZ1860" i="5"/>
  <c r="AX1860" i="5"/>
  <c r="AV1860" i="5"/>
  <c r="AT1860" i="5"/>
  <c r="AR1860" i="5"/>
  <c r="AP1860" i="5"/>
  <c r="AN1860" i="5"/>
  <c r="AL1860" i="5"/>
  <c r="AJ1860" i="5"/>
  <c r="BJ1859" i="5"/>
  <c r="BH1859" i="5"/>
  <c r="BF1859" i="5"/>
  <c r="BD1859" i="5"/>
  <c r="BB1859" i="5"/>
  <c r="AZ1859" i="5"/>
  <c r="AX1859" i="5"/>
  <c r="AV1859" i="5"/>
  <c r="AT1859" i="5"/>
  <c r="AR1859" i="5"/>
  <c r="AP1859" i="5"/>
  <c r="AN1859" i="5"/>
  <c r="AL1859" i="5"/>
  <c r="AJ1859" i="5"/>
  <c r="BJ1858" i="5"/>
  <c r="BH1858" i="5"/>
  <c r="BF1858" i="5"/>
  <c r="BD1858" i="5"/>
  <c r="BB1858" i="5"/>
  <c r="AZ1858" i="5"/>
  <c r="AX1858" i="5"/>
  <c r="AV1858" i="5"/>
  <c r="AT1858" i="5"/>
  <c r="AR1858" i="5"/>
  <c r="AP1858" i="5"/>
  <c r="AN1858" i="5"/>
  <c r="AL1858" i="5"/>
  <c r="AJ1858" i="5"/>
  <c r="BJ1857" i="5"/>
  <c r="BH1857" i="5"/>
  <c r="BF1857" i="5"/>
  <c r="BD1857" i="5"/>
  <c r="BB1857" i="5"/>
  <c r="AZ1857" i="5"/>
  <c r="AX1857" i="5"/>
  <c r="AV1857" i="5"/>
  <c r="AT1857" i="5"/>
  <c r="AR1857" i="5"/>
  <c r="AP1857" i="5"/>
  <c r="AN1857" i="5"/>
  <c r="AL1857" i="5"/>
  <c r="AJ1857" i="5"/>
  <c r="BJ1856" i="5"/>
  <c r="BH1856" i="5"/>
  <c r="BF1856" i="5"/>
  <c r="BD1856" i="5"/>
  <c r="BB1856" i="5"/>
  <c r="AZ1856" i="5"/>
  <c r="AX1856" i="5"/>
  <c r="AV1856" i="5"/>
  <c r="AT1856" i="5"/>
  <c r="AR1856" i="5"/>
  <c r="AP1856" i="5"/>
  <c r="AN1856" i="5"/>
  <c r="AL1856" i="5"/>
  <c r="AJ1856" i="5"/>
  <c r="BJ1855" i="5"/>
  <c r="BH1855" i="5"/>
  <c r="BF1855" i="5"/>
  <c r="BD1855" i="5"/>
  <c r="BB1855" i="5"/>
  <c r="AZ1855" i="5"/>
  <c r="AX1855" i="5"/>
  <c r="AV1855" i="5"/>
  <c r="AT1855" i="5"/>
  <c r="AR1855" i="5"/>
  <c r="AP1855" i="5"/>
  <c r="AN1855" i="5"/>
  <c r="AL1855" i="5"/>
  <c r="AJ1855" i="5"/>
  <c r="BG1847" i="5"/>
  <c r="BE1847" i="5"/>
  <c r="BC1847" i="5"/>
  <c r="BA1847" i="5"/>
  <c r="AY1847" i="5"/>
  <c r="AW1847" i="5"/>
  <c r="AU1847" i="5"/>
  <c r="AS1847" i="5"/>
  <c r="AQ1847" i="5"/>
  <c r="AO1847" i="5"/>
  <c r="AM1847" i="5"/>
  <c r="AK1847" i="5"/>
  <c r="BG1846" i="5"/>
  <c r="BE1846" i="5"/>
  <c r="BC1846" i="5"/>
  <c r="BA1846" i="5"/>
  <c r="AY1846" i="5"/>
  <c r="AW1846" i="5"/>
  <c r="AU1846" i="5"/>
  <c r="AS1846" i="5"/>
  <c r="AQ1846" i="5"/>
  <c r="AO1846" i="5"/>
  <c r="AM1846" i="5"/>
  <c r="AK1846" i="5"/>
  <c r="BG1845" i="5"/>
  <c r="BE1845" i="5"/>
  <c r="BC1845" i="5"/>
  <c r="BA1845" i="5"/>
  <c r="AY1845" i="5"/>
  <c r="AW1845" i="5"/>
  <c r="AU1845" i="5"/>
  <c r="AS1845" i="5"/>
  <c r="AQ1845" i="5"/>
  <c r="AO1845" i="5"/>
  <c r="AM1845" i="5"/>
  <c r="AK1845" i="5"/>
  <c r="BG1844" i="5"/>
  <c r="BE1844" i="5"/>
  <c r="BC1844" i="5"/>
  <c r="BA1844" i="5"/>
  <c r="AY1844" i="5"/>
  <c r="AW1844" i="5"/>
  <c r="AU1844" i="5"/>
  <c r="AS1844" i="5"/>
  <c r="AQ1844" i="5"/>
  <c r="AO1844" i="5"/>
  <c r="AM1844" i="5"/>
  <c r="AK1844" i="5"/>
  <c r="BG1843" i="5"/>
  <c r="BE1843" i="5"/>
  <c r="BC1843" i="5"/>
  <c r="BA1843" i="5"/>
  <c r="AY1843" i="5"/>
  <c r="AW1843" i="5"/>
  <c r="AU1843" i="5"/>
  <c r="AS1843" i="5"/>
  <c r="AQ1843" i="5"/>
  <c r="AO1843" i="5"/>
  <c r="AM1843" i="5"/>
  <c r="AK1843" i="5"/>
  <c r="BG1842" i="5"/>
  <c r="BE1842" i="5"/>
  <c r="BC1842" i="5"/>
  <c r="BA1842" i="5"/>
  <c r="AY1842" i="5"/>
  <c r="AW1842" i="5"/>
  <c r="AU1842" i="5"/>
  <c r="AS1842" i="5"/>
  <c r="AQ1842" i="5"/>
  <c r="AO1842" i="5"/>
  <c r="AM1842" i="5"/>
  <c r="AK1842" i="5"/>
  <c r="BG1841" i="5"/>
  <c r="BE1841" i="5"/>
  <c r="BC1841" i="5"/>
  <c r="BA1841" i="5"/>
  <c r="AY1841" i="5"/>
  <c r="AW1841" i="5"/>
  <c r="AU1841" i="5"/>
  <c r="AS1841" i="5"/>
  <c r="AQ1841" i="5"/>
  <c r="AO1841" i="5"/>
  <c r="AM1841" i="5"/>
  <c r="AK1841" i="5"/>
  <c r="BG1840" i="5"/>
  <c r="BE1840" i="5"/>
  <c r="BC1840" i="5"/>
  <c r="BA1840" i="5"/>
  <c r="AY1840" i="5"/>
  <c r="AW1840" i="5"/>
  <c r="AU1840" i="5"/>
  <c r="AS1840" i="5"/>
  <c r="AQ1840" i="5"/>
  <c r="AO1840" i="5"/>
  <c r="AM1840" i="5"/>
  <c r="AK1840" i="5"/>
  <c r="BG1839" i="5"/>
  <c r="BE1839" i="5"/>
  <c r="BC1839" i="5"/>
  <c r="BA1839" i="5"/>
  <c r="AY1839" i="5"/>
  <c r="AW1839" i="5"/>
  <c r="AU1839" i="5"/>
  <c r="AS1839" i="5"/>
  <c r="AQ1839" i="5"/>
  <c r="AO1839" i="5"/>
  <c r="AM1839" i="5"/>
  <c r="AK1839" i="5"/>
  <c r="BG1838" i="5"/>
  <c r="BE1838" i="5"/>
  <c r="BC1838" i="5"/>
  <c r="BA1838" i="5"/>
  <c r="AY1838" i="5"/>
  <c r="AW1838" i="5"/>
  <c r="AU1838" i="5"/>
  <c r="AS1838" i="5"/>
  <c r="AQ1838" i="5"/>
  <c r="AO1838" i="5"/>
  <c r="AM1838" i="5"/>
  <c r="AK1838" i="5"/>
  <c r="BG1837" i="5"/>
  <c r="BE1837" i="5"/>
  <c r="BC1837" i="5"/>
  <c r="BA1837" i="5"/>
  <c r="AY1837" i="5"/>
  <c r="AW1837" i="5"/>
  <c r="AU1837" i="5"/>
  <c r="AS1837" i="5"/>
  <c r="AQ1837" i="5"/>
  <c r="AO1837" i="5"/>
  <c r="AM1837" i="5"/>
  <c r="AK1837" i="5"/>
  <c r="BG1836" i="5"/>
  <c r="BE1836" i="5"/>
  <c r="BC1836" i="5"/>
  <c r="BA1836" i="5"/>
  <c r="AY1836" i="5"/>
  <c r="AW1836" i="5"/>
  <c r="AU1836" i="5"/>
  <c r="AS1836" i="5"/>
  <c r="AQ1836" i="5"/>
  <c r="AO1836" i="5"/>
  <c r="AM1836" i="5"/>
  <c r="AK1836" i="5"/>
  <c r="BG1835" i="5"/>
  <c r="BE1835" i="5"/>
  <c r="BC1835" i="5"/>
  <c r="BA1835" i="5"/>
  <c r="AY1835" i="5"/>
  <c r="AW1835" i="5"/>
  <c r="AU1835" i="5"/>
  <c r="AS1835" i="5"/>
  <c r="AQ1835" i="5"/>
  <c r="AO1835" i="5"/>
  <c r="AM1835" i="5"/>
  <c r="AK1835" i="5"/>
  <c r="BG1834" i="5"/>
  <c r="BE1834" i="5"/>
  <c r="BC1834" i="5"/>
  <c r="BA1834" i="5"/>
  <c r="AY1834" i="5"/>
  <c r="AW1834" i="5"/>
  <c r="AU1834" i="5"/>
  <c r="AS1834" i="5"/>
  <c r="AQ1834" i="5"/>
  <c r="AO1834" i="5"/>
  <c r="AM1834" i="5"/>
  <c r="AK1834" i="5"/>
  <c r="BG1833" i="5"/>
  <c r="BE1833" i="5"/>
  <c r="BC1833" i="5"/>
  <c r="BA1833" i="5"/>
  <c r="AY1833" i="5"/>
  <c r="AW1833" i="5"/>
  <c r="AU1833" i="5"/>
  <c r="AS1833" i="5"/>
  <c r="AQ1833" i="5"/>
  <c r="AO1833" i="5"/>
  <c r="AM1833" i="5"/>
  <c r="AK1833" i="5"/>
  <c r="BG1832" i="5"/>
  <c r="BE1832" i="5"/>
  <c r="BC1832" i="5"/>
  <c r="BA1832" i="5"/>
  <c r="AY1832" i="5"/>
  <c r="AW1832" i="5"/>
  <c r="AU1832" i="5"/>
  <c r="AS1832" i="5"/>
  <c r="AQ1832" i="5"/>
  <c r="AO1832" i="5"/>
  <c r="AM1832" i="5"/>
  <c r="AK1832" i="5"/>
  <c r="BG1831" i="5"/>
  <c r="BE1831" i="5"/>
  <c r="BC1831" i="5"/>
  <c r="BA1831" i="5"/>
  <c r="AY1831" i="5"/>
  <c r="AW1831" i="5"/>
  <c r="AU1831" i="5"/>
  <c r="AS1831" i="5"/>
  <c r="AQ1831" i="5"/>
  <c r="AO1831" i="5"/>
  <c r="AM1831" i="5"/>
  <c r="AK1831" i="5"/>
  <c r="BG1830" i="5"/>
  <c r="BE1830" i="5"/>
  <c r="BC1830" i="5"/>
  <c r="BA1830" i="5"/>
  <c r="AY1830" i="5"/>
  <c r="AW1830" i="5"/>
  <c r="AU1830" i="5"/>
  <c r="AS1830" i="5"/>
  <c r="AQ1830" i="5"/>
  <c r="AO1830" i="5"/>
  <c r="AM1830" i="5"/>
  <c r="AK1830" i="5"/>
  <c r="BG1829" i="5"/>
  <c r="BE1829" i="5"/>
  <c r="BC1829" i="5"/>
  <c r="BA1829" i="5"/>
  <c r="AY1829" i="5"/>
  <c r="AW1829" i="5"/>
  <c r="AU1829" i="5"/>
  <c r="AS1829" i="5"/>
  <c r="AQ1829" i="5"/>
  <c r="AO1829" i="5"/>
  <c r="AM1829" i="5"/>
  <c r="AK1829" i="5"/>
  <c r="BG1828" i="5"/>
  <c r="BE1828" i="5"/>
  <c r="BC1828" i="5"/>
  <c r="BA1828" i="5"/>
  <c r="AY1828" i="5"/>
  <c r="AW1828" i="5"/>
  <c r="AU1828" i="5"/>
  <c r="AS1828" i="5"/>
  <c r="AQ1828" i="5"/>
  <c r="AO1828" i="5"/>
  <c r="AM1828" i="5"/>
  <c r="AK1828" i="5"/>
  <c r="BG1827" i="5"/>
  <c r="BE1827" i="5"/>
  <c r="BC1827" i="5"/>
  <c r="BA1827" i="5"/>
  <c r="AY1827" i="5"/>
  <c r="AW1827" i="5"/>
  <c r="AU1827" i="5"/>
  <c r="AS1827" i="5"/>
  <c r="AQ1827" i="5"/>
  <c r="AO1827" i="5"/>
  <c r="AM1827" i="5"/>
  <c r="AK1827" i="5"/>
  <c r="BG1826" i="5"/>
  <c r="BE1826" i="5"/>
  <c r="BC1826" i="5"/>
  <c r="BA1826" i="5"/>
  <c r="AY1826" i="5"/>
  <c r="AW1826" i="5"/>
  <c r="AU1826" i="5"/>
  <c r="AS1826" i="5"/>
  <c r="AQ1826" i="5"/>
  <c r="AO1826" i="5"/>
  <c r="AM1826" i="5"/>
  <c r="AK1826" i="5"/>
  <c r="BG1825" i="5"/>
  <c r="BE1825" i="5"/>
  <c r="BC1825" i="5"/>
  <c r="BA1825" i="5"/>
  <c r="AY1825" i="5"/>
  <c r="AW1825" i="5"/>
  <c r="AU1825" i="5"/>
  <c r="AS1825" i="5"/>
  <c r="AQ1825" i="5"/>
  <c r="AO1825" i="5"/>
  <c r="AM1825" i="5"/>
  <c r="AK1825" i="5"/>
  <c r="BG1824" i="5"/>
  <c r="BE1824" i="5"/>
  <c r="BC1824" i="5"/>
  <c r="BA1824" i="5"/>
  <c r="AY1824" i="5"/>
  <c r="AW1824" i="5"/>
  <c r="AU1824" i="5"/>
  <c r="AS1824" i="5"/>
  <c r="AQ1824" i="5"/>
  <c r="AO1824" i="5"/>
  <c r="AM1824" i="5"/>
  <c r="AK1824" i="5"/>
  <c r="BG1823" i="5"/>
  <c r="BE1823" i="5"/>
  <c r="BC1823" i="5"/>
  <c r="BA1823" i="5"/>
  <c r="AY1823" i="5"/>
  <c r="AW1823" i="5"/>
  <c r="AU1823" i="5"/>
  <c r="AS1823" i="5"/>
  <c r="AQ1823" i="5"/>
  <c r="AO1823" i="5"/>
  <c r="AM1823" i="5"/>
  <c r="AK1823" i="5"/>
  <c r="BG1822" i="5"/>
  <c r="BE1822" i="5"/>
  <c r="BC1822" i="5"/>
  <c r="BA1822" i="5"/>
  <c r="AY1822" i="5"/>
  <c r="AW1822" i="5"/>
  <c r="AU1822" i="5"/>
  <c r="AS1822" i="5"/>
  <c r="AQ1822" i="5"/>
  <c r="AO1822" i="5"/>
  <c r="AM1822" i="5"/>
  <c r="AK1822" i="5"/>
  <c r="BG1821" i="5"/>
  <c r="BE1821" i="5"/>
  <c r="BC1821" i="5"/>
  <c r="BA1821" i="5"/>
  <c r="AY1821" i="5"/>
  <c r="AW1821" i="5"/>
  <c r="AU1821" i="5"/>
  <c r="AS1821" i="5"/>
  <c r="AQ1821" i="5"/>
  <c r="AO1821" i="5"/>
  <c r="AM1821" i="5"/>
  <c r="AK1821" i="5"/>
  <c r="BG1820" i="5"/>
  <c r="BE1820" i="5"/>
  <c r="BC1820" i="5"/>
  <c r="BA1820" i="5"/>
  <c r="AY1820" i="5"/>
  <c r="AW1820" i="5"/>
  <c r="AU1820" i="5"/>
  <c r="AS1820" i="5"/>
  <c r="AQ1820" i="5"/>
  <c r="AO1820" i="5"/>
  <c r="AM1820" i="5"/>
  <c r="AK1820" i="5"/>
  <c r="BG1819" i="5"/>
  <c r="BE1819" i="5"/>
  <c r="BC1819" i="5"/>
  <c r="BA1819" i="5"/>
  <c r="AY1819" i="5"/>
  <c r="AW1819" i="5"/>
  <c r="AU1819" i="5"/>
  <c r="AS1819" i="5"/>
  <c r="AQ1819" i="5"/>
  <c r="AO1819" i="5"/>
  <c r="AM1819" i="5"/>
  <c r="AK1819" i="5"/>
  <c r="BG1818" i="5"/>
  <c r="BE1818" i="5"/>
  <c r="BC1818" i="5"/>
  <c r="BA1818" i="5"/>
  <c r="AY1818" i="5"/>
  <c r="AW1818" i="5"/>
  <c r="AU1818" i="5"/>
  <c r="AS1818" i="5"/>
  <c r="AQ1818" i="5"/>
  <c r="AO1818" i="5"/>
  <c r="AM1818" i="5"/>
  <c r="AK1818" i="5"/>
  <c r="BG1817" i="5"/>
  <c r="BE1817" i="5"/>
  <c r="BC1817" i="5"/>
  <c r="BA1817" i="5"/>
  <c r="AY1817" i="5"/>
  <c r="AW1817" i="5"/>
  <c r="AU1817" i="5"/>
  <c r="AS1817" i="5"/>
  <c r="AQ1817" i="5"/>
  <c r="AO1817" i="5"/>
  <c r="AM1817" i="5"/>
  <c r="AK1817" i="5"/>
  <c r="BG1816" i="5"/>
  <c r="BE1816" i="5"/>
  <c r="BC1816" i="5"/>
  <c r="BA1816" i="5"/>
  <c r="AY1816" i="5"/>
  <c r="AW1816" i="5"/>
  <c r="AU1816" i="5"/>
  <c r="AS1816" i="5"/>
  <c r="AQ1816" i="5"/>
  <c r="AO1816" i="5"/>
  <c r="AM1816" i="5"/>
  <c r="AK1816" i="5"/>
  <c r="BG1815" i="5"/>
  <c r="BE1815" i="5"/>
  <c r="BC1815" i="5"/>
  <c r="BA1815" i="5"/>
  <c r="AY1815" i="5"/>
  <c r="AW1815" i="5"/>
  <c r="AU1815" i="5"/>
  <c r="AS1815" i="5"/>
  <c r="AQ1815" i="5"/>
  <c r="AO1815" i="5"/>
  <c r="AM1815" i="5"/>
  <c r="AK1815" i="5"/>
  <c r="BG1814" i="5"/>
  <c r="BE1814" i="5"/>
  <c r="BC1814" i="5"/>
  <c r="BA1814" i="5"/>
  <c r="AY1814" i="5"/>
  <c r="AW1814" i="5"/>
  <c r="AU1814" i="5"/>
  <c r="AS1814" i="5"/>
  <c r="AQ1814" i="5"/>
  <c r="AO1814" i="5"/>
  <c r="AM1814" i="5"/>
  <c r="AK1814" i="5"/>
  <c r="BG1813" i="5"/>
  <c r="BE1813" i="5"/>
  <c r="BC1813" i="5"/>
  <c r="BA1813" i="5"/>
  <c r="AY1813" i="5"/>
  <c r="AW1813" i="5"/>
  <c r="AU1813" i="5"/>
  <c r="AS1813" i="5"/>
  <c r="AQ1813" i="5"/>
  <c r="AO1813" i="5"/>
  <c r="AM1813" i="5"/>
  <c r="AK1813" i="5"/>
  <c r="BG1812" i="5"/>
  <c r="BE1812" i="5"/>
  <c r="BC1812" i="5"/>
  <c r="BA1812" i="5"/>
  <c r="AY1812" i="5"/>
  <c r="AW1812" i="5"/>
  <c r="AU1812" i="5"/>
  <c r="AS1812" i="5"/>
  <c r="AQ1812" i="5"/>
  <c r="AO1812" i="5"/>
  <c r="AM1812" i="5"/>
  <c r="AK1812" i="5"/>
  <c r="BG1811" i="5"/>
  <c r="BE1811" i="5"/>
  <c r="BC1811" i="5"/>
  <c r="BA1811" i="5"/>
  <c r="AY1811" i="5"/>
  <c r="AW1811" i="5"/>
  <c r="AU1811" i="5"/>
  <c r="AS1811" i="5"/>
  <c r="AQ1811" i="5"/>
  <c r="AO1811" i="5"/>
  <c r="AM1811" i="5"/>
  <c r="AK1811" i="5"/>
  <c r="BG1810" i="5"/>
  <c r="BE1810" i="5"/>
  <c r="BC1810" i="5"/>
  <c r="BA1810" i="5"/>
  <c r="AY1810" i="5"/>
  <c r="AW1810" i="5"/>
  <c r="AU1810" i="5"/>
  <c r="AS1810" i="5"/>
  <c r="AQ1810" i="5"/>
  <c r="AO1810" i="5"/>
  <c r="AM1810" i="5"/>
  <c r="AK1810" i="5"/>
  <c r="BG1809" i="5"/>
  <c r="BE1809" i="5"/>
  <c r="BC1809" i="5"/>
  <c r="BA1809" i="5"/>
  <c r="AY1809" i="5"/>
  <c r="AW1809" i="5"/>
  <c r="AU1809" i="5"/>
  <c r="AS1809" i="5"/>
  <c r="AQ1809" i="5"/>
  <c r="AO1809" i="5"/>
  <c r="AM1809" i="5"/>
  <c r="AK1809" i="5"/>
  <c r="BG1808" i="5"/>
  <c r="BE1808" i="5"/>
  <c r="BC1808" i="5"/>
  <c r="BA1808" i="5"/>
  <c r="AY1808" i="5"/>
  <c r="AW1808" i="5"/>
  <c r="AU1808" i="5"/>
  <c r="AS1808" i="5"/>
  <c r="AQ1808" i="5"/>
  <c r="AO1808" i="5"/>
  <c r="AM1808" i="5"/>
  <c r="AK1808" i="5"/>
  <c r="BG1807" i="5"/>
  <c r="BE1807" i="5"/>
  <c r="BC1807" i="5"/>
  <c r="BA1807" i="5"/>
  <c r="AY1807" i="5"/>
  <c r="AW1807" i="5"/>
  <c r="AU1807" i="5"/>
  <c r="AS1807" i="5"/>
  <c r="AQ1807" i="5"/>
  <c r="AO1807" i="5"/>
  <c r="AM1807" i="5"/>
  <c r="AK1807" i="5"/>
  <c r="BG1806" i="5"/>
  <c r="BE1806" i="5"/>
  <c r="BC1806" i="5"/>
  <c r="BA1806" i="5"/>
  <c r="AY1806" i="5"/>
  <c r="AW1806" i="5"/>
  <c r="AU1806" i="5"/>
  <c r="AS1806" i="5"/>
  <c r="AQ1806" i="5"/>
  <c r="AO1806" i="5"/>
  <c r="AM1806" i="5"/>
  <c r="AK1806" i="5"/>
  <c r="BG1805" i="5"/>
  <c r="BE1805" i="5"/>
  <c r="BC1805" i="5"/>
  <c r="BA1805" i="5"/>
  <c r="AY1805" i="5"/>
  <c r="AW1805" i="5"/>
  <c r="AU1805" i="5"/>
  <c r="AS1805" i="5"/>
  <c r="AQ1805" i="5"/>
  <c r="AO1805" i="5"/>
  <c r="AM1805" i="5"/>
  <c r="AK1805" i="5"/>
  <c r="BG1804" i="5"/>
  <c r="BE1804" i="5"/>
  <c r="BC1804" i="5"/>
  <c r="BA1804" i="5"/>
  <c r="AY1804" i="5"/>
  <c r="AW1804" i="5"/>
  <c r="AU1804" i="5"/>
  <c r="AS1804" i="5"/>
  <c r="AQ1804" i="5"/>
  <c r="AO1804" i="5"/>
  <c r="AM1804" i="5"/>
  <c r="AK1804" i="5"/>
  <c r="BG1803" i="5"/>
  <c r="BE1803" i="5"/>
  <c r="BC1803" i="5"/>
  <c r="BA1803" i="5"/>
  <c r="AY1803" i="5"/>
  <c r="AW1803" i="5"/>
  <c r="AU1803" i="5"/>
  <c r="AS1803" i="5"/>
  <c r="AQ1803" i="5"/>
  <c r="AO1803" i="5"/>
  <c r="AM1803" i="5"/>
  <c r="AK1803" i="5"/>
  <c r="BG1802" i="5"/>
  <c r="BE1802" i="5"/>
  <c r="BC1802" i="5"/>
  <c r="BA1802" i="5"/>
  <c r="AY1802" i="5"/>
  <c r="AW1802" i="5"/>
  <c r="AU1802" i="5"/>
  <c r="AS1802" i="5"/>
  <c r="AQ1802" i="5"/>
  <c r="AO1802" i="5"/>
  <c r="AM1802" i="5"/>
  <c r="AK1802" i="5"/>
  <c r="BG1801" i="5"/>
  <c r="BE1801" i="5"/>
  <c r="BC1801" i="5"/>
  <c r="BA1801" i="5"/>
  <c r="AY1801" i="5"/>
  <c r="AW1801" i="5"/>
  <c r="AU1801" i="5"/>
  <c r="AS1801" i="5"/>
  <c r="AQ1801" i="5"/>
  <c r="AO1801" i="5"/>
  <c r="AM1801" i="5"/>
  <c r="AK1801" i="5"/>
  <c r="BG1800" i="5"/>
  <c r="BE1800" i="5"/>
  <c r="BC1800" i="5"/>
  <c r="BA1800" i="5"/>
  <c r="AY1800" i="5"/>
  <c r="AW1800" i="5"/>
  <c r="AU1800" i="5"/>
  <c r="AS1800" i="5"/>
  <c r="AQ1800" i="5"/>
  <c r="AO1800" i="5"/>
  <c r="AM1800" i="5"/>
  <c r="AK1800" i="5"/>
  <c r="BG1799" i="5"/>
  <c r="BE1799" i="5"/>
  <c r="BC1799" i="5"/>
  <c r="BA1799" i="5"/>
  <c r="AY1799" i="5"/>
  <c r="AW1799" i="5"/>
  <c r="AU1799" i="5"/>
  <c r="AS1799" i="5"/>
  <c r="AQ1799" i="5"/>
  <c r="AO1799" i="5"/>
  <c r="AM1799" i="5"/>
  <c r="AK1799" i="5"/>
  <c r="BG1798" i="5"/>
  <c r="BE1798" i="5"/>
  <c r="BC1798" i="5"/>
  <c r="BA1798" i="5"/>
  <c r="AY1798" i="5"/>
  <c r="AW1798" i="5"/>
  <c r="AU1798" i="5"/>
  <c r="AS1798" i="5"/>
  <c r="AQ1798" i="5"/>
  <c r="AO1798" i="5"/>
  <c r="AM1798" i="5"/>
  <c r="AK1798" i="5"/>
  <c r="BG1797" i="5"/>
  <c r="BE1797" i="5"/>
  <c r="BC1797" i="5"/>
  <c r="BA1797" i="5"/>
  <c r="AY1797" i="5"/>
  <c r="AW1797" i="5"/>
  <c r="AU1797" i="5"/>
  <c r="AS1797" i="5"/>
  <c r="AQ1797" i="5"/>
  <c r="AO1797" i="5"/>
  <c r="AM1797" i="5"/>
  <c r="AK1797" i="5"/>
  <c r="BG1796" i="5"/>
  <c r="BE1796" i="5"/>
  <c r="BC1796" i="5"/>
  <c r="BA1796" i="5"/>
  <c r="AY1796" i="5"/>
  <c r="AW1796" i="5"/>
  <c r="AU1796" i="5"/>
  <c r="AS1796" i="5"/>
  <c r="AQ1796" i="5"/>
  <c r="AO1796" i="5"/>
  <c r="AM1796" i="5"/>
  <c r="AK1796" i="5"/>
  <c r="BG1795" i="5"/>
  <c r="BE1795" i="5"/>
  <c r="BC1795" i="5"/>
  <c r="BA1795" i="5"/>
  <c r="AY1795" i="5"/>
  <c r="AW1795" i="5"/>
  <c r="AU1795" i="5"/>
  <c r="AS1795" i="5"/>
  <c r="AQ1795" i="5"/>
  <c r="AO1795" i="5"/>
  <c r="AM1795" i="5"/>
  <c r="AK1795" i="5"/>
  <c r="BG1794" i="5"/>
  <c r="BE1794" i="5"/>
  <c r="BC1794" i="5"/>
  <c r="BA1794" i="5"/>
  <c r="AY1794" i="5"/>
  <c r="AW1794" i="5"/>
  <c r="AU1794" i="5"/>
  <c r="AS1794" i="5"/>
  <c r="AQ1794" i="5"/>
  <c r="AO1794" i="5"/>
  <c r="AM1794" i="5"/>
  <c r="AK1794" i="5"/>
  <c r="BG1793" i="5"/>
  <c r="BE1793" i="5"/>
  <c r="BC1793" i="5"/>
  <c r="BA1793" i="5"/>
  <c r="AY1793" i="5"/>
  <c r="AW1793" i="5"/>
  <c r="AU1793" i="5"/>
  <c r="AS1793" i="5"/>
  <c r="AQ1793" i="5"/>
  <c r="AO1793" i="5"/>
  <c r="AM1793" i="5"/>
  <c r="AK1793" i="5"/>
  <c r="BG1792" i="5"/>
  <c r="BE1792" i="5"/>
  <c r="BC1792" i="5"/>
  <c r="BA1792" i="5"/>
  <c r="AY1792" i="5"/>
  <c r="AW1792" i="5"/>
  <c r="AU1792" i="5"/>
  <c r="AS1792" i="5"/>
  <c r="AQ1792" i="5"/>
  <c r="AO1792" i="5"/>
  <c r="AM1792" i="5"/>
  <c r="AK1792" i="5"/>
  <c r="BG1791" i="5"/>
  <c r="BE1791" i="5"/>
  <c r="BC1791" i="5"/>
  <c r="BA1791" i="5"/>
  <c r="AY1791" i="5"/>
  <c r="AW1791" i="5"/>
  <c r="AU1791" i="5"/>
  <c r="AS1791" i="5"/>
  <c r="AQ1791" i="5"/>
  <c r="AO1791" i="5"/>
  <c r="AM1791" i="5"/>
  <c r="AK1791" i="5"/>
  <c r="BG1790" i="5"/>
  <c r="BE1790" i="5"/>
  <c r="BC1790" i="5"/>
  <c r="BA1790" i="5"/>
  <c r="AY1790" i="5"/>
  <c r="AW1790" i="5"/>
  <c r="AU1790" i="5"/>
  <c r="AS1790" i="5"/>
  <c r="AQ1790" i="5"/>
  <c r="AO1790" i="5"/>
  <c r="AM1790" i="5"/>
  <c r="AK1790" i="5"/>
  <c r="BG1789" i="5"/>
  <c r="BE1789" i="5"/>
  <c r="BC1789" i="5"/>
  <c r="BA1789" i="5"/>
  <c r="AY1789" i="5"/>
  <c r="AW1789" i="5"/>
  <c r="AU1789" i="5"/>
  <c r="AS1789" i="5"/>
  <c r="AQ1789" i="5"/>
  <c r="AO1789" i="5"/>
  <c r="AM1789" i="5"/>
  <c r="AK1789" i="5"/>
  <c r="BG1788" i="5"/>
  <c r="BE1788" i="5"/>
  <c r="BC1788" i="5"/>
  <c r="BA1788" i="5"/>
  <c r="AY1788" i="5"/>
  <c r="AW1788" i="5"/>
  <c r="AU1788" i="5"/>
  <c r="AS1788" i="5"/>
  <c r="AQ1788" i="5"/>
  <c r="AO1788" i="5"/>
  <c r="AM1788" i="5"/>
  <c r="AK1788" i="5"/>
  <c r="BG1787" i="5"/>
  <c r="BE1787" i="5"/>
  <c r="BC1787" i="5"/>
  <c r="BA1787" i="5"/>
  <c r="AY1787" i="5"/>
  <c r="AW1787" i="5"/>
  <c r="AU1787" i="5"/>
  <c r="AS1787" i="5"/>
  <c r="AQ1787" i="5"/>
  <c r="AO1787" i="5"/>
  <c r="AM1787" i="5"/>
  <c r="AK1787" i="5"/>
  <c r="BG1786" i="5"/>
  <c r="BE1786" i="5"/>
  <c r="BC1786" i="5"/>
  <c r="BA1786" i="5"/>
  <c r="AY1786" i="5"/>
  <c r="AW1786" i="5"/>
  <c r="AU1786" i="5"/>
  <c r="AS1786" i="5"/>
  <c r="AQ1786" i="5"/>
  <c r="AO1786" i="5"/>
  <c r="AM1786" i="5"/>
  <c r="AK1786" i="5"/>
  <c r="BG1785" i="5"/>
  <c r="BE1785" i="5"/>
  <c r="BC1785" i="5"/>
  <c r="BA1785" i="5"/>
  <c r="AY1785" i="5"/>
  <c r="AW1785" i="5"/>
  <c r="AU1785" i="5"/>
  <c r="AS1785" i="5"/>
  <c r="AQ1785" i="5"/>
  <c r="AO1785" i="5"/>
  <c r="AM1785" i="5"/>
  <c r="AK1785" i="5"/>
  <c r="BG1784" i="5"/>
  <c r="BE1784" i="5"/>
  <c r="BC1784" i="5"/>
  <c r="BA1784" i="5"/>
  <c r="AY1784" i="5"/>
  <c r="AW1784" i="5"/>
  <c r="AU1784" i="5"/>
  <c r="AS1784" i="5"/>
  <c r="AQ1784" i="5"/>
  <c r="AO1784" i="5"/>
  <c r="AM1784" i="5"/>
  <c r="AK1784" i="5"/>
  <c r="BG1783" i="5"/>
  <c r="BE1783" i="5"/>
  <c r="BC1783" i="5"/>
  <c r="BA1783" i="5"/>
  <c r="AY1783" i="5"/>
  <c r="AW1783" i="5"/>
  <c r="AU1783" i="5"/>
  <c r="AS1783" i="5"/>
  <c r="AQ1783" i="5"/>
  <c r="AO1783" i="5"/>
  <c r="AM1783" i="5"/>
  <c r="AK1783" i="5"/>
  <c r="BG1782" i="5"/>
  <c r="BE1782" i="5"/>
  <c r="BC1782" i="5"/>
  <c r="BA1782" i="5"/>
  <c r="AY1782" i="5"/>
  <c r="AW1782" i="5"/>
  <c r="AU1782" i="5"/>
  <c r="AS1782" i="5"/>
  <c r="AQ1782" i="5"/>
  <c r="AO1782" i="5"/>
  <c r="AM1782" i="5"/>
  <c r="AK1782" i="5"/>
  <c r="BG1781" i="5"/>
  <c r="BE1781" i="5"/>
  <c r="BC1781" i="5"/>
  <c r="BA1781" i="5"/>
  <c r="AY1781" i="5"/>
  <c r="AW1781" i="5"/>
  <c r="AU1781" i="5"/>
  <c r="AS1781" i="5"/>
  <c r="AQ1781" i="5"/>
  <c r="AO1781" i="5"/>
  <c r="AM1781" i="5"/>
  <c r="AK1781" i="5"/>
  <c r="BG1780" i="5"/>
  <c r="BE1780" i="5"/>
  <c r="BC1780" i="5"/>
  <c r="BA1780" i="5"/>
  <c r="AY1780" i="5"/>
  <c r="AW1780" i="5"/>
  <c r="AU1780" i="5"/>
  <c r="AS1780" i="5"/>
  <c r="AQ1780" i="5"/>
  <c r="AO1780" i="5"/>
  <c r="AM1780" i="5"/>
  <c r="AK1780" i="5"/>
  <c r="BG1779" i="5"/>
  <c r="BE1779" i="5"/>
  <c r="BC1779" i="5"/>
  <c r="BA1779" i="5"/>
  <c r="AY1779" i="5"/>
  <c r="AW1779" i="5"/>
  <c r="AU1779" i="5"/>
  <c r="AS1779" i="5"/>
  <c r="AQ1779" i="5"/>
  <c r="AO1779" i="5"/>
  <c r="AM1779" i="5"/>
  <c r="AK1779" i="5"/>
  <c r="BG1778" i="5"/>
  <c r="BE1778" i="5"/>
  <c r="BC1778" i="5"/>
  <c r="BA1778" i="5"/>
  <c r="AY1778" i="5"/>
  <c r="AW1778" i="5"/>
  <c r="AU1778" i="5"/>
  <c r="AS1778" i="5"/>
  <c r="AQ1778" i="5"/>
  <c r="AO1778" i="5"/>
  <c r="AM1778" i="5"/>
  <c r="AK1778" i="5"/>
  <c r="BG1777" i="5"/>
  <c r="BE1777" i="5"/>
  <c r="BC1777" i="5"/>
  <c r="BA1777" i="5"/>
  <c r="AY1777" i="5"/>
  <c r="AW1777" i="5"/>
  <c r="AU1777" i="5"/>
  <c r="AS1777" i="5"/>
  <c r="AQ1777" i="5"/>
  <c r="AO1777" i="5"/>
  <c r="AM1777" i="5"/>
  <c r="AK1777" i="5"/>
  <c r="BG1776" i="5"/>
  <c r="BE1776" i="5"/>
  <c r="BC1776" i="5"/>
  <c r="BA1776" i="5"/>
  <c r="AY1776" i="5"/>
  <c r="AW1776" i="5"/>
  <c r="AU1776" i="5"/>
  <c r="AS1776" i="5"/>
  <c r="AQ1776" i="5"/>
  <c r="AO1776" i="5"/>
  <c r="AM1776" i="5"/>
  <c r="AK1776" i="5"/>
  <c r="BG1775" i="5"/>
  <c r="BE1775" i="5"/>
  <c r="BC1775" i="5"/>
  <c r="BA1775" i="5"/>
  <c r="AY1775" i="5"/>
  <c r="AW1775" i="5"/>
  <c r="AU1775" i="5"/>
  <c r="AS1775" i="5"/>
  <c r="AQ1775" i="5"/>
  <c r="AO1775" i="5"/>
  <c r="AM1775" i="5"/>
  <c r="AK1775" i="5"/>
  <c r="BG1774" i="5"/>
  <c r="BE1774" i="5"/>
  <c r="BC1774" i="5"/>
  <c r="BA1774" i="5"/>
  <c r="AY1774" i="5"/>
  <c r="AW1774" i="5"/>
  <c r="AU1774" i="5"/>
  <c r="AS1774" i="5"/>
  <c r="AQ1774" i="5"/>
  <c r="AO1774" i="5"/>
  <c r="AM1774" i="5"/>
  <c r="AK1774" i="5"/>
  <c r="BG1773" i="5"/>
  <c r="BE1773" i="5"/>
  <c r="BC1773" i="5"/>
  <c r="BA1773" i="5"/>
  <c r="AY1773" i="5"/>
  <c r="AW1773" i="5"/>
  <c r="AU1773" i="5"/>
  <c r="AS1773" i="5"/>
  <c r="AQ1773" i="5"/>
  <c r="AO1773" i="5"/>
  <c r="AM1773" i="5"/>
  <c r="AK1773" i="5"/>
  <c r="BG1772" i="5"/>
  <c r="BE1772" i="5"/>
  <c r="BC1772" i="5"/>
  <c r="BA1772" i="5"/>
  <c r="AY1772" i="5"/>
  <c r="AW1772" i="5"/>
  <c r="AU1772" i="5"/>
  <c r="AS1772" i="5"/>
  <c r="AQ1772" i="5"/>
  <c r="AO1772" i="5"/>
  <c r="AM1772" i="5"/>
  <c r="AK1772" i="5"/>
  <c r="BG1771" i="5"/>
  <c r="BE1771" i="5"/>
  <c r="BC1771" i="5"/>
  <c r="BA1771" i="5"/>
  <c r="AY1771" i="5"/>
  <c r="AW1771" i="5"/>
  <c r="AU1771" i="5"/>
  <c r="AS1771" i="5"/>
  <c r="AQ1771" i="5"/>
  <c r="AO1771" i="5"/>
  <c r="AM1771" i="5"/>
  <c r="AK1771" i="5"/>
  <c r="BG1770" i="5"/>
  <c r="BE1770" i="5"/>
  <c r="BC1770" i="5"/>
  <c r="BA1770" i="5"/>
  <c r="AY1770" i="5"/>
  <c r="AW1770" i="5"/>
  <c r="AU1770" i="5"/>
  <c r="AS1770" i="5"/>
  <c r="AQ1770" i="5"/>
  <c r="AO1770" i="5"/>
  <c r="AM1770" i="5"/>
  <c r="AK1770" i="5"/>
  <c r="BG1769" i="5"/>
  <c r="BE1769" i="5"/>
  <c r="BC1769" i="5"/>
  <c r="BA1769" i="5"/>
  <c r="AY1769" i="5"/>
  <c r="AW1769" i="5"/>
  <c r="AU1769" i="5"/>
  <c r="AS1769" i="5"/>
  <c r="AQ1769" i="5"/>
  <c r="AO1769" i="5"/>
  <c r="AM1769" i="5"/>
  <c r="AK1769" i="5"/>
  <c r="BG1768" i="5"/>
  <c r="BE1768" i="5"/>
  <c r="BC1768" i="5"/>
  <c r="BA1768" i="5"/>
  <c r="AY1768" i="5"/>
  <c r="AW1768" i="5"/>
  <c r="AU1768" i="5"/>
  <c r="AS1768" i="5"/>
  <c r="AQ1768" i="5"/>
  <c r="AO1768" i="5"/>
  <c r="AM1768" i="5"/>
  <c r="AK1768" i="5"/>
  <c r="BG1767" i="5"/>
  <c r="BE1767" i="5"/>
  <c r="BC1767" i="5"/>
  <c r="BA1767" i="5"/>
  <c r="AY1767" i="5"/>
  <c r="AW1767" i="5"/>
  <c r="AU1767" i="5"/>
  <c r="AS1767" i="5"/>
  <c r="AQ1767" i="5"/>
  <c r="AO1767" i="5"/>
  <c r="AM1767" i="5"/>
  <c r="AK1767" i="5"/>
  <c r="BG1766" i="5"/>
  <c r="BE1766" i="5"/>
  <c r="BC1766" i="5"/>
  <c r="BA1766" i="5"/>
  <c r="AY1766" i="5"/>
  <c r="AW1766" i="5"/>
  <c r="AU1766" i="5"/>
  <c r="AS1766" i="5"/>
  <c r="AQ1766" i="5"/>
  <c r="AO1766" i="5"/>
  <c r="AM1766" i="5"/>
  <c r="AK1766" i="5"/>
  <c r="BG1765" i="5"/>
  <c r="BE1765" i="5"/>
  <c r="BC1765" i="5"/>
  <c r="BA1765" i="5"/>
  <c r="AY1765" i="5"/>
  <c r="AW1765" i="5"/>
  <c r="AU1765" i="5"/>
  <c r="AS1765" i="5"/>
  <c r="AQ1765" i="5"/>
  <c r="AO1765" i="5"/>
  <c r="AM1765" i="5"/>
  <c r="AK1765" i="5"/>
  <c r="BG1764" i="5"/>
  <c r="BE1764" i="5"/>
  <c r="BC1764" i="5"/>
  <c r="BA1764" i="5"/>
  <c r="AY1764" i="5"/>
  <c r="AW1764" i="5"/>
  <c r="AU1764" i="5"/>
  <c r="AS1764" i="5"/>
  <c r="AQ1764" i="5"/>
  <c r="AO1764" i="5"/>
  <c r="AM1764" i="5"/>
  <c r="AK1764" i="5"/>
  <c r="BG1763" i="5"/>
  <c r="BE1763" i="5"/>
  <c r="BC1763" i="5"/>
  <c r="BA1763" i="5"/>
  <c r="AY1763" i="5"/>
  <c r="AW1763" i="5"/>
  <c r="AU1763" i="5"/>
  <c r="AS1763" i="5"/>
  <c r="AQ1763" i="5"/>
  <c r="AO1763" i="5"/>
  <c r="AM1763" i="5"/>
  <c r="AK1763" i="5"/>
  <c r="BG1762" i="5"/>
  <c r="BE1762" i="5"/>
  <c r="BC1762" i="5"/>
  <c r="BA1762" i="5"/>
  <c r="AY1762" i="5"/>
  <c r="AW1762" i="5"/>
  <c r="AU1762" i="5"/>
  <c r="AS1762" i="5"/>
  <c r="AQ1762" i="5"/>
  <c r="AO1762" i="5"/>
  <c r="AM1762" i="5"/>
  <c r="AK1762" i="5"/>
  <c r="BG1761" i="5"/>
  <c r="BE1761" i="5"/>
  <c r="BC1761" i="5"/>
  <c r="BA1761" i="5"/>
  <c r="AY1761" i="5"/>
  <c r="AW1761" i="5"/>
  <c r="AU1761" i="5"/>
  <c r="AS1761" i="5"/>
  <c r="AQ1761" i="5"/>
  <c r="AO1761" i="5"/>
  <c r="AM1761" i="5"/>
  <c r="AK1761" i="5"/>
  <c r="BG1760" i="5"/>
  <c r="BE1760" i="5"/>
  <c r="BC1760" i="5"/>
  <c r="BA1760" i="5"/>
  <c r="AY1760" i="5"/>
  <c r="AW1760" i="5"/>
  <c r="AU1760" i="5"/>
  <c r="AS1760" i="5"/>
  <c r="AQ1760" i="5"/>
  <c r="AO1760" i="5"/>
  <c r="AM1760" i="5"/>
  <c r="AK1760" i="5"/>
  <c r="BG1759" i="5"/>
  <c r="BE1759" i="5"/>
  <c r="BC1759" i="5"/>
  <c r="BA1759" i="5"/>
  <c r="AY1759" i="5"/>
  <c r="AW1759" i="5"/>
  <c r="AU1759" i="5"/>
  <c r="AS1759" i="5"/>
  <c r="AQ1759" i="5"/>
  <c r="AO1759" i="5"/>
  <c r="AM1759" i="5"/>
  <c r="AK1759" i="5"/>
  <c r="BG1758" i="5"/>
  <c r="BE1758" i="5"/>
  <c r="BC1758" i="5"/>
  <c r="BA1758" i="5"/>
  <c r="AY1758" i="5"/>
  <c r="AW1758" i="5"/>
  <c r="AU1758" i="5"/>
  <c r="AS1758" i="5"/>
  <c r="AQ1758" i="5"/>
  <c r="AO1758" i="5"/>
  <c r="AM1758" i="5"/>
  <c r="AK1758" i="5"/>
  <c r="BG1757" i="5"/>
  <c r="BE1757" i="5"/>
  <c r="BC1757" i="5"/>
  <c r="BA1757" i="5"/>
  <c r="AY1757" i="5"/>
  <c r="AW1757" i="5"/>
  <c r="AU1757" i="5"/>
  <c r="AS1757" i="5"/>
  <c r="AQ1757" i="5"/>
  <c r="AO1757" i="5"/>
  <c r="AM1757" i="5"/>
  <c r="AK1757" i="5"/>
  <c r="BG1756" i="5"/>
  <c r="BE1756" i="5"/>
  <c r="BC1756" i="5"/>
  <c r="BA1756" i="5"/>
  <c r="AY1756" i="5"/>
  <c r="AW1756" i="5"/>
  <c r="AU1756" i="5"/>
  <c r="AS1756" i="5"/>
  <c r="AQ1756" i="5"/>
  <c r="AO1756" i="5"/>
  <c r="AM1756" i="5"/>
  <c r="AK1756" i="5"/>
  <c r="BG1755" i="5"/>
  <c r="BE1755" i="5"/>
  <c r="BC1755" i="5"/>
  <c r="BA1755" i="5"/>
  <c r="AY1755" i="5"/>
  <c r="AW1755" i="5"/>
  <c r="AU1755" i="5"/>
  <c r="AS1755" i="5"/>
  <c r="AQ1755" i="5"/>
  <c r="AO1755" i="5"/>
  <c r="AM1755" i="5"/>
  <c r="AK1755" i="5"/>
  <c r="BG1754" i="5"/>
  <c r="BE1754" i="5"/>
  <c r="BC1754" i="5"/>
  <c r="BA1754" i="5"/>
  <c r="AY1754" i="5"/>
  <c r="AW1754" i="5"/>
  <c r="AU1754" i="5"/>
  <c r="AS1754" i="5"/>
  <c r="AQ1754" i="5"/>
  <c r="AO1754" i="5"/>
  <c r="AM1754" i="5"/>
  <c r="AK1754" i="5"/>
  <c r="BG1753" i="5"/>
  <c r="BE1753" i="5"/>
  <c r="BC1753" i="5"/>
  <c r="BA1753" i="5"/>
  <c r="AY1753" i="5"/>
  <c r="AW1753" i="5"/>
  <c r="AU1753" i="5"/>
  <c r="AS1753" i="5"/>
  <c r="AQ1753" i="5"/>
  <c r="AO1753" i="5"/>
  <c r="AM1753" i="5"/>
  <c r="AK1753" i="5"/>
  <c r="BG1752" i="5"/>
  <c r="BE1752" i="5"/>
  <c r="BC1752" i="5"/>
  <c r="BA1752" i="5"/>
  <c r="AY1752" i="5"/>
  <c r="AW1752" i="5"/>
  <c r="AU1752" i="5"/>
  <c r="AS1752" i="5"/>
  <c r="AQ1752" i="5"/>
  <c r="AO1752" i="5"/>
  <c r="AM1752" i="5"/>
  <c r="AK1752" i="5"/>
  <c r="BG1751" i="5"/>
  <c r="BE1751" i="5"/>
  <c r="BC1751" i="5"/>
  <c r="BA1751" i="5"/>
  <c r="AY1751" i="5"/>
  <c r="AW1751" i="5"/>
  <c r="AU1751" i="5"/>
  <c r="AS1751" i="5"/>
  <c r="AQ1751" i="5"/>
  <c r="AO1751" i="5"/>
  <c r="AM1751" i="5"/>
  <c r="AK1751" i="5"/>
  <c r="BG1750" i="5"/>
  <c r="BE1750" i="5"/>
  <c r="BC1750" i="5"/>
  <c r="BA1750" i="5"/>
  <c r="AY1750" i="5"/>
  <c r="AW1750" i="5"/>
  <c r="AU1750" i="5"/>
  <c r="AS1750" i="5"/>
  <c r="AQ1750" i="5"/>
  <c r="AO1750" i="5"/>
  <c r="AM1750" i="5"/>
  <c r="AK1750" i="5"/>
  <c r="BG1749" i="5"/>
  <c r="BE1749" i="5"/>
  <c r="BC1749" i="5"/>
  <c r="BA1749" i="5"/>
  <c r="AY1749" i="5"/>
  <c r="AW1749" i="5"/>
  <c r="AU1749" i="5"/>
  <c r="AS1749" i="5"/>
  <c r="AQ1749" i="5"/>
  <c r="AO1749" i="5"/>
  <c r="AM1749" i="5"/>
  <c r="AK1749" i="5"/>
  <c r="BG1748" i="5"/>
  <c r="BE1748" i="5"/>
  <c r="BC1748" i="5"/>
  <c r="BA1748" i="5"/>
  <c r="AY1748" i="5"/>
  <c r="AW1748" i="5"/>
  <c r="AU1748" i="5"/>
  <c r="AS1748" i="5"/>
  <c r="AQ1748" i="5"/>
  <c r="AO1748" i="5"/>
  <c r="AM1748" i="5"/>
  <c r="AK1748" i="5"/>
  <c r="BG1747" i="5"/>
  <c r="BE1747" i="5"/>
  <c r="BC1747" i="5"/>
  <c r="BA1747" i="5"/>
  <c r="AY1747" i="5"/>
  <c r="AW1747" i="5"/>
  <c r="AU1747" i="5"/>
  <c r="AS1747" i="5"/>
  <c r="AQ1747" i="5"/>
  <c r="AO1747" i="5"/>
  <c r="AM1747" i="5"/>
  <c r="AK1747" i="5"/>
  <c r="BG1746" i="5"/>
  <c r="BE1746" i="5"/>
  <c r="BC1746" i="5"/>
  <c r="BA1746" i="5"/>
  <c r="AY1746" i="5"/>
  <c r="AW1746" i="5"/>
  <c r="AU1746" i="5"/>
  <c r="AS1746" i="5"/>
  <c r="AQ1746" i="5"/>
  <c r="AO1746" i="5"/>
  <c r="AM1746" i="5"/>
  <c r="AK1746" i="5"/>
  <c r="BG1745" i="5"/>
  <c r="BE1745" i="5"/>
  <c r="BC1745" i="5"/>
  <c r="BA1745" i="5"/>
  <c r="AY1745" i="5"/>
  <c r="AW1745" i="5"/>
  <c r="AU1745" i="5"/>
  <c r="AS1745" i="5"/>
  <c r="AQ1745" i="5"/>
  <c r="AO1745" i="5"/>
  <c r="AM1745" i="5"/>
  <c r="AK1745" i="5"/>
  <c r="BG1744" i="5"/>
  <c r="BE1744" i="5"/>
  <c r="BC1744" i="5"/>
  <c r="BA1744" i="5"/>
  <c r="AY1744" i="5"/>
  <c r="AW1744" i="5"/>
  <c r="AU1744" i="5"/>
  <c r="AS1744" i="5"/>
  <c r="AQ1744" i="5"/>
  <c r="AO1744" i="5"/>
  <c r="AM1744" i="5"/>
  <c r="AK1744" i="5"/>
  <c r="BG1743" i="5"/>
  <c r="BE1743" i="5"/>
  <c r="BC1743" i="5"/>
  <c r="BA1743" i="5"/>
  <c r="AY1743" i="5"/>
  <c r="AW1743" i="5"/>
  <c r="AU1743" i="5"/>
  <c r="AS1743" i="5"/>
  <c r="AQ1743" i="5"/>
  <c r="AO1743" i="5"/>
  <c r="AM1743" i="5"/>
  <c r="AK1743" i="5"/>
  <c r="BG1742" i="5"/>
  <c r="BE1742" i="5"/>
  <c r="BC1742" i="5"/>
  <c r="BA1742" i="5"/>
  <c r="AY1742" i="5"/>
  <c r="AW1742" i="5"/>
  <c r="AU1742" i="5"/>
  <c r="AS1742" i="5"/>
  <c r="AQ1742" i="5"/>
  <c r="AO1742" i="5"/>
  <c r="AM1742" i="5"/>
  <c r="AK1742" i="5"/>
  <c r="BG1741" i="5"/>
  <c r="BE1741" i="5"/>
  <c r="BC1741" i="5"/>
  <c r="BA1741" i="5"/>
  <c r="AY1741" i="5"/>
  <c r="AW1741" i="5"/>
  <c r="AU1741" i="5"/>
  <c r="AS1741" i="5"/>
  <c r="AQ1741" i="5"/>
  <c r="AO1741" i="5"/>
  <c r="AM1741" i="5"/>
  <c r="AK1741" i="5"/>
  <c r="BG1740" i="5"/>
  <c r="BE1740" i="5"/>
  <c r="BC1740" i="5"/>
  <c r="BA1740" i="5"/>
  <c r="AY1740" i="5"/>
  <c r="AW1740" i="5"/>
  <c r="AU1740" i="5"/>
  <c r="AS1740" i="5"/>
  <c r="AQ1740" i="5"/>
  <c r="AO1740" i="5"/>
  <c r="AM1740" i="5"/>
  <c r="AK1740" i="5"/>
  <c r="BG1739" i="5"/>
  <c r="BE1739" i="5"/>
  <c r="BC1739" i="5"/>
  <c r="BA1739" i="5"/>
  <c r="AY1739" i="5"/>
  <c r="AW1739" i="5"/>
  <c r="AU1739" i="5"/>
  <c r="AS1739" i="5"/>
  <c r="AQ1739" i="5"/>
  <c r="AO1739" i="5"/>
  <c r="AM1739" i="5"/>
  <c r="AK1739" i="5"/>
  <c r="BG1738" i="5"/>
  <c r="BE1738" i="5"/>
  <c r="BC1738" i="5"/>
  <c r="BA1738" i="5"/>
  <c r="AY1738" i="5"/>
  <c r="AW1738" i="5"/>
  <c r="AU1738" i="5"/>
  <c r="AS1738" i="5"/>
  <c r="AQ1738" i="5"/>
  <c r="AO1738" i="5"/>
  <c r="AM1738" i="5"/>
  <c r="AK1738" i="5"/>
  <c r="BG1737" i="5"/>
  <c r="BE1737" i="5"/>
  <c r="BC1737" i="5"/>
  <c r="BA1737" i="5"/>
  <c r="AY1737" i="5"/>
  <c r="AW1737" i="5"/>
  <c r="AU1737" i="5"/>
  <c r="AS1737" i="5"/>
  <c r="AQ1737" i="5"/>
  <c r="AO1737" i="5"/>
  <c r="AM1737" i="5"/>
  <c r="AK1737" i="5"/>
  <c r="BG1736" i="5"/>
  <c r="BE1736" i="5"/>
  <c r="BC1736" i="5"/>
  <c r="BA1736" i="5"/>
  <c r="AY1736" i="5"/>
  <c r="AW1736" i="5"/>
  <c r="AU1736" i="5"/>
  <c r="AS1736" i="5"/>
  <c r="AQ1736" i="5"/>
  <c r="AO1736" i="5"/>
  <c r="AM1736" i="5"/>
  <c r="AK1736" i="5"/>
  <c r="BG1735" i="5"/>
  <c r="BE1735" i="5"/>
  <c r="BC1735" i="5"/>
  <c r="BA1735" i="5"/>
  <c r="AY1735" i="5"/>
  <c r="AW1735" i="5"/>
  <c r="AU1735" i="5"/>
  <c r="AS1735" i="5"/>
  <c r="AQ1735" i="5"/>
  <c r="AO1735" i="5"/>
  <c r="AM1735" i="5"/>
  <c r="AK1735" i="5"/>
  <c r="BG1734" i="5"/>
  <c r="BE1734" i="5"/>
  <c r="BC1734" i="5"/>
  <c r="BA1734" i="5"/>
  <c r="AY1734" i="5"/>
  <c r="AW1734" i="5"/>
  <c r="AU1734" i="5"/>
  <c r="AS1734" i="5"/>
  <c r="AQ1734" i="5"/>
  <c r="AO1734" i="5"/>
  <c r="AM1734" i="5"/>
  <c r="AK1734" i="5"/>
  <c r="BG1733" i="5"/>
  <c r="BE1733" i="5"/>
  <c r="BC1733" i="5"/>
  <c r="BA1733" i="5"/>
  <c r="AY1733" i="5"/>
  <c r="AW1733" i="5"/>
  <c r="AU1733" i="5"/>
  <c r="AS1733" i="5"/>
  <c r="AQ1733" i="5"/>
  <c r="AO1733" i="5"/>
  <c r="AM1733" i="5"/>
  <c r="AK1733" i="5"/>
  <c r="BG1732" i="5"/>
  <c r="BE1732" i="5"/>
  <c r="BC1732" i="5"/>
  <c r="BA1732" i="5"/>
  <c r="AY1732" i="5"/>
  <c r="AW1732" i="5"/>
  <c r="AU1732" i="5"/>
  <c r="AS1732" i="5"/>
  <c r="AQ1732" i="5"/>
  <c r="AO1732" i="5"/>
  <c r="AM1732" i="5"/>
  <c r="AK1732" i="5"/>
  <c r="BG1731" i="5"/>
  <c r="BE1731" i="5"/>
  <c r="BC1731" i="5"/>
  <c r="BA1731" i="5"/>
  <c r="AY1731" i="5"/>
  <c r="AW1731" i="5"/>
  <c r="AU1731" i="5"/>
  <c r="AS1731" i="5"/>
  <c r="AQ1731" i="5"/>
  <c r="AO1731" i="5"/>
  <c r="AM1731" i="5"/>
  <c r="AK1731" i="5"/>
  <c r="BG1730" i="5"/>
  <c r="BE1730" i="5"/>
  <c r="BC1730" i="5"/>
  <c r="BA1730" i="5"/>
  <c r="AY1730" i="5"/>
  <c r="AW1730" i="5"/>
  <c r="AU1730" i="5"/>
  <c r="AS1730" i="5"/>
  <c r="AQ1730" i="5"/>
  <c r="AO1730" i="5"/>
  <c r="AM1730" i="5"/>
  <c r="AK1730" i="5"/>
  <c r="BG1729" i="5"/>
  <c r="BE1729" i="5"/>
  <c r="BC1729" i="5"/>
  <c r="BA1729" i="5"/>
  <c r="AY1729" i="5"/>
  <c r="AW1729" i="5"/>
  <c r="AU1729" i="5"/>
  <c r="AS1729" i="5"/>
  <c r="AQ1729" i="5"/>
  <c r="AO1729" i="5"/>
  <c r="AM1729" i="5"/>
  <c r="AK1729" i="5"/>
  <c r="BG1728" i="5"/>
  <c r="BE1728" i="5"/>
  <c r="BC1728" i="5"/>
  <c r="BA1728" i="5"/>
  <c r="AY1728" i="5"/>
  <c r="AW1728" i="5"/>
  <c r="AU1728" i="5"/>
  <c r="AS1728" i="5"/>
  <c r="AQ1728" i="5"/>
  <c r="AO1728" i="5"/>
  <c r="AM1728" i="5"/>
  <c r="AK1728" i="5"/>
  <c r="BG1727" i="5"/>
  <c r="BE1727" i="5"/>
  <c r="BC1727" i="5"/>
  <c r="BA1727" i="5"/>
  <c r="AY1727" i="5"/>
  <c r="AW1727" i="5"/>
  <c r="AU1727" i="5"/>
  <c r="AS1727" i="5"/>
  <c r="AQ1727" i="5"/>
  <c r="AO1727" i="5"/>
  <c r="AM1727" i="5"/>
  <c r="AK1727" i="5"/>
  <c r="BG1726" i="5"/>
  <c r="BE1726" i="5"/>
  <c r="BC1726" i="5"/>
  <c r="BA1726" i="5"/>
  <c r="AY1726" i="5"/>
  <c r="AW1726" i="5"/>
  <c r="AU1726" i="5"/>
  <c r="AS1726" i="5"/>
  <c r="AQ1726" i="5"/>
  <c r="AO1726" i="5"/>
  <c r="AM1726" i="5"/>
  <c r="AK1726" i="5"/>
  <c r="BG1725" i="5"/>
  <c r="BE1725" i="5"/>
  <c r="BC1725" i="5"/>
  <c r="BA1725" i="5"/>
  <c r="AY1725" i="5"/>
  <c r="AW1725" i="5"/>
  <c r="AU1725" i="5"/>
  <c r="AS1725" i="5"/>
  <c r="AQ1725" i="5"/>
  <c r="AO1725" i="5"/>
  <c r="AM1725" i="5"/>
  <c r="AK1725" i="5"/>
  <c r="BG1724" i="5"/>
  <c r="BE1724" i="5"/>
  <c r="BC1724" i="5"/>
  <c r="BA1724" i="5"/>
  <c r="AY1724" i="5"/>
  <c r="AW1724" i="5"/>
  <c r="AU1724" i="5"/>
  <c r="AS1724" i="5"/>
  <c r="AQ1724" i="5"/>
  <c r="AO1724" i="5"/>
  <c r="AM1724" i="5"/>
  <c r="AK1724" i="5"/>
  <c r="BG1723" i="5"/>
  <c r="BE1723" i="5"/>
  <c r="BC1723" i="5"/>
  <c r="BA1723" i="5"/>
  <c r="AY1723" i="5"/>
  <c r="AW1723" i="5"/>
  <c r="AU1723" i="5"/>
  <c r="AS1723" i="5"/>
  <c r="AQ1723" i="5"/>
  <c r="AO1723" i="5"/>
  <c r="AM1723" i="5"/>
  <c r="AK1723" i="5"/>
  <c r="BG1722" i="5"/>
  <c r="BE1722" i="5"/>
  <c r="BC1722" i="5"/>
  <c r="BA1722" i="5"/>
  <c r="AY1722" i="5"/>
  <c r="AW1722" i="5"/>
  <c r="AU1722" i="5"/>
  <c r="AS1722" i="5"/>
  <c r="AQ1722" i="5"/>
  <c r="AO1722" i="5"/>
  <c r="AM1722" i="5"/>
  <c r="AK1722" i="5"/>
  <c r="BG1721" i="5"/>
  <c r="BE1721" i="5"/>
  <c r="BC1721" i="5"/>
  <c r="BA1721" i="5"/>
  <c r="AY1721" i="5"/>
  <c r="AW1721" i="5"/>
  <c r="AU1721" i="5"/>
  <c r="AS1721" i="5"/>
  <c r="AQ1721" i="5"/>
  <c r="AO1721" i="5"/>
  <c r="AM1721" i="5"/>
  <c r="AK1721" i="5"/>
  <c r="BG1720" i="5"/>
  <c r="BE1720" i="5"/>
  <c r="BC1720" i="5"/>
  <c r="BA1720" i="5"/>
  <c r="AY1720" i="5"/>
  <c r="AW1720" i="5"/>
  <c r="AU1720" i="5"/>
  <c r="AS1720" i="5"/>
  <c r="AQ1720" i="5"/>
  <c r="AO1720" i="5"/>
  <c r="AM1720" i="5"/>
  <c r="AK1720" i="5"/>
  <c r="BG1719" i="5"/>
  <c r="BE1719" i="5"/>
  <c r="BC1719" i="5"/>
  <c r="BA1719" i="5"/>
  <c r="AY1719" i="5"/>
  <c r="AW1719" i="5"/>
  <c r="AU1719" i="5"/>
  <c r="AS1719" i="5"/>
  <c r="AQ1719" i="5"/>
  <c r="AO1719" i="5"/>
  <c r="AM1719" i="5"/>
  <c r="AK1719" i="5"/>
  <c r="BG1718" i="5"/>
  <c r="BE1718" i="5"/>
  <c r="BC1718" i="5"/>
  <c r="BA1718" i="5"/>
  <c r="AY1718" i="5"/>
  <c r="AW1718" i="5"/>
  <c r="AU1718" i="5"/>
  <c r="AS1718" i="5"/>
  <c r="AQ1718" i="5"/>
  <c r="AO1718" i="5"/>
  <c r="AM1718" i="5"/>
  <c r="AK1718" i="5"/>
  <c r="BG1717" i="5"/>
  <c r="BE1717" i="5"/>
  <c r="BC1717" i="5"/>
  <c r="BA1717" i="5"/>
  <c r="AY1717" i="5"/>
  <c r="AW1717" i="5"/>
  <c r="AU1717" i="5"/>
  <c r="AS1717" i="5"/>
  <c r="AQ1717" i="5"/>
  <c r="AO1717" i="5"/>
  <c r="AM1717" i="5"/>
  <c r="AK1717" i="5"/>
  <c r="BG1716" i="5"/>
  <c r="BE1716" i="5"/>
  <c r="BC1716" i="5"/>
  <c r="BA1716" i="5"/>
  <c r="AY1716" i="5"/>
  <c r="AW1716" i="5"/>
  <c r="AU1716" i="5"/>
  <c r="AS1716" i="5"/>
  <c r="AQ1716" i="5"/>
  <c r="AO1716" i="5"/>
  <c r="AM1716" i="5"/>
  <c r="AK1716" i="5"/>
  <c r="BG1715" i="5"/>
  <c r="BE1715" i="5"/>
  <c r="BC1715" i="5"/>
  <c r="BA1715" i="5"/>
  <c r="AY1715" i="5"/>
  <c r="AW1715" i="5"/>
  <c r="AU1715" i="5"/>
  <c r="AS1715" i="5"/>
  <c r="AQ1715" i="5"/>
  <c r="AO1715" i="5"/>
  <c r="AM1715" i="5"/>
  <c r="AK1715" i="5"/>
  <c r="BG1714" i="5"/>
  <c r="BE1714" i="5"/>
  <c r="BC1714" i="5"/>
  <c r="BA1714" i="5"/>
  <c r="AY1714" i="5"/>
  <c r="AW1714" i="5"/>
  <c r="AU1714" i="5"/>
  <c r="AS1714" i="5"/>
  <c r="AQ1714" i="5"/>
  <c r="AO1714" i="5"/>
  <c r="AM1714" i="5"/>
  <c r="AK1714" i="5"/>
  <c r="BG1713" i="5"/>
  <c r="BE1713" i="5"/>
  <c r="BC1713" i="5"/>
  <c r="BA1713" i="5"/>
  <c r="AY1713" i="5"/>
  <c r="AW1713" i="5"/>
  <c r="AU1713" i="5"/>
  <c r="AS1713" i="5"/>
  <c r="AQ1713" i="5"/>
  <c r="AO1713" i="5"/>
  <c r="AM1713" i="5"/>
  <c r="AK1713" i="5"/>
  <c r="BG1712" i="5"/>
  <c r="BE1712" i="5"/>
  <c r="BC1712" i="5"/>
  <c r="BA1712" i="5"/>
  <c r="AY1712" i="5"/>
  <c r="AW1712" i="5"/>
  <c r="AU1712" i="5"/>
  <c r="AS1712" i="5"/>
  <c r="AQ1712" i="5"/>
  <c r="AO1712" i="5"/>
  <c r="AM1712" i="5"/>
  <c r="AK1712" i="5"/>
  <c r="BG1711" i="5"/>
  <c r="BE1711" i="5"/>
  <c r="BC1711" i="5"/>
  <c r="BA1711" i="5"/>
  <c r="AY1711" i="5"/>
  <c r="AW1711" i="5"/>
  <c r="AU1711" i="5"/>
  <c r="AS1711" i="5"/>
  <c r="AQ1711" i="5"/>
  <c r="AO1711" i="5"/>
  <c r="AM1711" i="5"/>
  <c r="AK1711" i="5"/>
  <c r="BG1710" i="5"/>
  <c r="BE1710" i="5"/>
  <c r="BC1710" i="5"/>
  <c r="BA1710" i="5"/>
  <c r="AY1710" i="5"/>
  <c r="AW1710" i="5"/>
  <c r="AU1710" i="5"/>
  <c r="AS1710" i="5"/>
  <c r="AQ1710" i="5"/>
  <c r="AO1710" i="5"/>
  <c r="AM1710" i="5"/>
  <c r="AK1710" i="5"/>
  <c r="BG1709" i="5"/>
  <c r="BE1709" i="5"/>
  <c r="BC1709" i="5"/>
  <c r="BA1709" i="5"/>
  <c r="AY1709" i="5"/>
  <c r="AW1709" i="5"/>
  <c r="AU1709" i="5"/>
  <c r="AS1709" i="5"/>
  <c r="AQ1709" i="5"/>
  <c r="AO1709" i="5"/>
  <c r="AM1709" i="5"/>
  <c r="AK1709" i="5"/>
  <c r="BG1708" i="5"/>
  <c r="BE1708" i="5"/>
  <c r="BC1708" i="5"/>
  <c r="BA1708" i="5"/>
  <c r="AY1708" i="5"/>
  <c r="AW1708" i="5"/>
  <c r="AU1708" i="5"/>
  <c r="AS1708" i="5"/>
  <c r="AQ1708" i="5"/>
  <c r="AO1708" i="5"/>
  <c r="AM1708" i="5"/>
  <c r="AK1708" i="5"/>
  <c r="BG1707" i="5"/>
  <c r="BE1707" i="5"/>
  <c r="BC1707" i="5"/>
  <c r="BA1707" i="5"/>
  <c r="AY1707" i="5"/>
  <c r="AW1707" i="5"/>
  <c r="AU1707" i="5"/>
  <c r="AS1707" i="5"/>
  <c r="AQ1707" i="5"/>
  <c r="AO1707" i="5"/>
  <c r="AM1707" i="5"/>
  <c r="AK1707" i="5"/>
  <c r="BG1706" i="5"/>
  <c r="BE1706" i="5"/>
  <c r="BC1706" i="5"/>
  <c r="BA1706" i="5"/>
  <c r="AY1706" i="5"/>
  <c r="AW1706" i="5"/>
  <c r="AU1706" i="5"/>
  <c r="AS1706" i="5"/>
  <c r="AQ1706" i="5"/>
  <c r="AO1706" i="5"/>
  <c r="AM1706" i="5"/>
  <c r="AK1706" i="5"/>
  <c r="BG1705" i="5"/>
  <c r="BE1705" i="5"/>
  <c r="BC1705" i="5"/>
  <c r="BA1705" i="5"/>
  <c r="AY1705" i="5"/>
  <c r="AW1705" i="5"/>
  <c r="AU1705" i="5"/>
  <c r="AS1705" i="5"/>
  <c r="AQ1705" i="5"/>
  <c r="AO1705" i="5"/>
  <c r="AM1705" i="5"/>
  <c r="AK1705" i="5"/>
  <c r="BG1704" i="5"/>
  <c r="BE1704" i="5"/>
  <c r="BC1704" i="5"/>
  <c r="BA1704" i="5"/>
  <c r="AY1704" i="5"/>
  <c r="AW1704" i="5"/>
  <c r="AU1704" i="5"/>
  <c r="AS1704" i="5"/>
  <c r="AQ1704" i="5"/>
  <c r="AO1704" i="5"/>
  <c r="AM1704" i="5"/>
  <c r="AK1704" i="5"/>
  <c r="BG1703" i="5"/>
  <c r="BE1703" i="5"/>
  <c r="BC1703" i="5"/>
  <c r="BA1703" i="5"/>
  <c r="AY1703" i="5"/>
  <c r="AW1703" i="5"/>
  <c r="AU1703" i="5"/>
  <c r="AS1703" i="5"/>
  <c r="AQ1703" i="5"/>
  <c r="AO1703" i="5"/>
  <c r="AM1703" i="5"/>
  <c r="AK1703" i="5"/>
  <c r="BG1702" i="5"/>
  <c r="BE1702" i="5"/>
  <c r="BC1702" i="5"/>
  <c r="BA1702" i="5"/>
  <c r="AY1702" i="5"/>
  <c r="AW1702" i="5"/>
  <c r="AU1702" i="5"/>
  <c r="AS1702" i="5"/>
  <c r="AQ1702" i="5"/>
  <c r="AO1702" i="5"/>
  <c r="AM1702" i="5"/>
  <c r="AK1702" i="5"/>
  <c r="BG1701" i="5"/>
  <c r="BE1701" i="5"/>
  <c r="BC1701" i="5"/>
  <c r="BA1701" i="5"/>
  <c r="AY1701" i="5"/>
  <c r="AW1701" i="5"/>
  <c r="AU1701" i="5"/>
  <c r="AS1701" i="5"/>
  <c r="AQ1701" i="5"/>
  <c r="AO1701" i="5"/>
  <c r="AM1701" i="5"/>
  <c r="AK1701" i="5"/>
  <c r="BG1700" i="5"/>
  <c r="BE1700" i="5"/>
  <c r="BC1700" i="5"/>
  <c r="BA1700" i="5"/>
  <c r="AY1700" i="5"/>
  <c r="AW1700" i="5"/>
  <c r="AU1700" i="5"/>
  <c r="AS1700" i="5"/>
  <c r="AQ1700" i="5"/>
  <c r="AO1700" i="5"/>
  <c r="AM1700" i="5"/>
  <c r="AK1700" i="5"/>
  <c r="AK1679" i="5"/>
  <c r="AM1679" i="5"/>
  <c r="AO1679" i="5"/>
  <c r="AQ1679" i="5"/>
  <c r="AS1679" i="5"/>
  <c r="AU1679" i="5"/>
  <c r="AW1679" i="5"/>
  <c r="AY1679" i="5"/>
  <c r="BA1679" i="5"/>
  <c r="BC1679" i="5"/>
  <c r="BE1679" i="5"/>
  <c r="BG1679" i="5"/>
  <c r="BI1679" i="5"/>
  <c r="BK1679" i="5"/>
  <c r="AK1632" i="5"/>
  <c r="AM1632" i="5"/>
  <c r="AO1632" i="5"/>
  <c r="AQ1632" i="5"/>
  <c r="AS1632" i="5"/>
  <c r="AU1632" i="5"/>
  <c r="AW1632" i="5"/>
  <c r="AY1632" i="5"/>
  <c r="BA1632" i="5"/>
  <c r="BC1632" i="5"/>
  <c r="BE1632" i="5"/>
  <c r="BG1632" i="5"/>
  <c r="BI1632" i="5"/>
  <c r="BJ1632" i="5" s="1"/>
  <c r="BK1632" i="5"/>
  <c r="AK1633" i="5"/>
  <c r="AM1633" i="5"/>
  <c r="AO1633" i="5"/>
  <c r="AQ1633" i="5"/>
  <c r="AS1633" i="5"/>
  <c r="AU1633" i="5"/>
  <c r="AW1633" i="5"/>
  <c r="AY1633" i="5"/>
  <c r="BA1633" i="5"/>
  <c r="BC1633" i="5"/>
  <c r="BE1633" i="5"/>
  <c r="BG1633" i="5"/>
  <c r="BI1633" i="5"/>
  <c r="BJ1633" i="5" s="1"/>
  <c r="BK1633" i="5"/>
  <c r="AK1634" i="5"/>
  <c r="AM1634" i="5"/>
  <c r="AO1634" i="5"/>
  <c r="AQ1634" i="5"/>
  <c r="AS1634" i="5"/>
  <c r="AU1634" i="5"/>
  <c r="AW1634" i="5"/>
  <c r="AY1634" i="5"/>
  <c r="BA1634" i="5"/>
  <c r="BC1634" i="5"/>
  <c r="BE1634" i="5"/>
  <c r="BG1634" i="5"/>
  <c r="BI1634" i="5"/>
  <c r="BJ1634" i="5" s="1"/>
  <c r="BK1634" i="5"/>
  <c r="AK1635" i="5"/>
  <c r="AM1635" i="5"/>
  <c r="AO1635" i="5"/>
  <c r="AQ1635" i="5"/>
  <c r="AS1635" i="5"/>
  <c r="AU1635" i="5"/>
  <c r="AW1635" i="5"/>
  <c r="AY1635" i="5"/>
  <c r="BA1635" i="5"/>
  <c r="BC1635" i="5"/>
  <c r="BE1635" i="5"/>
  <c r="BG1635" i="5"/>
  <c r="BI1635" i="5"/>
  <c r="BJ1635" i="5" s="1"/>
  <c r="BK1635" i="5"/>
  <c r="AK1636" i="5"/>
  <c r="AM1636" i="5"/>
  <c r="AO1636" i="5"/>
  <c r="AQ1636" i="5"/>
  <c r="AS1636" i="5"/>
  <c r="AU1636" i="5"/>
  <c r="AW1636" i="5"/>
  <c r="AY1636" i="5"/>
  <c r="BA1636" i="5"/>
  <c r="BC1636" i="5"/>
  <c r="BE1636" i="5"/>
  <c r="BG1636" i="5"/>
  <c r="BI1636" i="5"/>
  <c r="BJ1636" i="5" s="1"/>
  <c r="BK1636" i="5"/>
  <c r="AK1637" i="5"/>
  <c r="AM1637" i="5"/>
  <c r="AO1637" i="5"/>
  <c r="AQ1637" i="5"/>
  <c r="AS1637" i="5"/>
  <c r="AU1637" i="5"/>
  <c r="AW1637" i="5"/>
  <c r="AY1637" i="5"/>
  <c r="BA1637" i="5"/>
  <c r="BC1637" i="5"/>
  <c r="BE1637" i="5"/>
  <c r="BG1637" i="5"/>
  <c r="BI1637" i="5"/>
  <c r="BJ1637" i="5" s="1"/>
  <c r="BK1637" i="5"/>
  <c r="AK1638" i="5"/>
  <c r="AM1638" i="5"/>
  <c r="AO1638" i="5"/>
  <c r="AQ1638" i="5"/>
  <c r="AS1638" i="5"/>
  <c r="AU1638" i="5"/>
  <c r="AW1638" i="5"/>
  <c r="AY1638" i="5"/>
  <c r="BA1638" i="5"/>
  <c r="BC1638" i="5"/>
  <c r="BE1638" i="5"/>
  <c r="BG1638" i="5"/>
  <c r="BI1638" i="5"/>
  <c r="BJ1638" i="5" s="1"/>
  <c r="BK1638" i="5"/>
  <c r="AK1618" i="5"/>
  <c r="AM1618" i="5"/>
  <c r="AO1618" i="5"/>
  <c r="AQ1618" i="5"/>
  <c r="AS1618" i="5"/>
  <c r="AU1618" i="5"/>
  <c r="AW1618" i="5"/>
  <c r="AY1618" i="5"/>
  <c r="BA1618" i="5"/>
  <c r="BC1618" i="5"/>
  <c r="BE1618" i="5"/>
  <c r="BG1618" i="5"/>
  <c r="AK1619" i="5"/>
  <c r="AM1619" i="5"/>
  <c r="AO1619" i="5"/>
  <c r="AQ1619" i="5"/>
  <c r="AS1619" i="5"/>
  <c r="AU1619" i="5"/>
  <c r="AW1619" i="5"/>
  <c r="AY1619" i="5"/>
  <c r="BA1619" i="5"/>
  <c r="BC1619" i="5"/>
  <c r="BE1619" i="5"/>
  <c r="BG1619" i="5"/>
  <c r="AK1620" i="5"/>
  <c r="AM1620" i="5"/>
  <c r="AO1620" i="5"/>
  <c r="AQ1620" i="5"/>
  <c r="AS1620" i="5"/>
  <c r="AU1620" i="5"/>
  <c r="AW1620" i="5"/>
  <c r="AY1620" i="5"/>
  <c r="BA1620" i="5"/>
  <c r="BC1620" i="5"/>
  <c r="BE1620" i="5"/>
  <c r="BG1620" i="5"/>
  <c r="AK1621" i="5"/>
  <c r="AM1621" i="5"/>
  <c r="AO1621" i="5"/>
  <c r="AQ1621" i="5"/>
  <c r="AS1621" i="5"/>
  <c r="AU1621" i="5"/>
  <c r="AW1621" i="5"/>
  <c r="AY1621" i="5"/>
  <c r="BA1621" i="5"/>
  <c r="BC1621" i="5"/>
  <c r="BE1621" i="5"/>
  <c r="BG1621" i="5"/>
  <c r="AK1622" i="5"/>
  <c r="AM1622" i="5"/>
  <c r="AO1622" i="5"/>
  <c r="AQ1622" i="5"/>
  <c r="AS1622" i="5"/>
  <c r="AU1622" i="5"/>
  <c r="AW1622" i="5"/>
  <c r="AY1622" i="5"/>
  <c r="BA1622" i="5"/>
  <c r="BC1622" i="5"/>
  <c r="BE1622" i="5"/>
  <c r="BG1622" i="5"/>
  <c r="AK1623" i="5"/>
  <c r="AM1623" i="5"/>
  <c r="AO1623" i="5"/>
  <c r="AQ1623" i="5"/>
  <c r="AS1623" i="5"/>
  <c r="AU1623" i="5"/>
  <c r="AW1623" i="5"/>
  <c r="AY1623" i="5"/>
  <c r="BA1623" i="5"/>
  <c r="BC1623" i="5"/>
  <c r="BE1623" i="5"/>
  <c r="BG1623" i="5"/>
  <c r="AK1624" i="5"/>
  <c r="AM1624" i="5"/>
  <c r="AO1624" i="5"/>
  <c r="AQ1624" i="5"/>
  <c r="AS1624" i="5"/>
  <c r="AU1624" i="5"/>
  <c r="AW1624" i="5"/>
  <c r="AY1624" i="5"/>
  <c r="BA1624" i="5"/>
  <c r="BC1624" i="5"/>
  <c r="BE1624" i="5"/>
  <c r="BG1624" i="5"/>
  <c r="AK1598" i="5"/>
  <c r="AM1598" i="5"/>
  <c r="AO1598" i="5"/>
  <c r="AP1598" i="5"/>
  <c r="AQ1598" i="5"/>
  <c r="AS1598" i="5"/>
  <c r="AT1598" i="5"/>
  <c r="AU1598" i="5"/>
  <c r="AW1598" i="5"/>
  <c r="AY1598" i="5"/>
  <c r="BA1598" i="5"/>
  <c r="BC1598" i="5"/>
  <c r="BE1598" i="5"/>
  <c r="BG1598" i="5"/>
  <c r="AK1599" i="5"/>
  <c r="AM1599" i="5"/>
  <c r="AO1599" i="5"/>
  <c r="AP1599" i="5"/>
  <c r="AQ1599" i="5"/>
  <c r="AS1599" i="5"/>
  <c r="AT1599" i="5"/>
  <c r="AU1599" i="5"/>
  <c r="AW1599" i="5"/>
  <c r="AY1599" i="5"/>
  <c r="BA1599" i="5"/>
  <c r="BC1599" i="5"/>
  <c r="BE1599" i="5"/>
  <c r="BG1599" i="5"/>
  <c r="AK1600" i="5"/>
  <c r="AM1600" i="5"/>
  <c r="AO1600" i="5"/>
  <c r="AP1600" i="5"/>
  <c r="AQ1600" i="5"/>
  <c r="AS1600" i="5"/>
  <c r="AT1600" i="5"/>
  <c r="AU1600" i="5"/>
  <c r="AW1600" i="5"/>
  <c r="AY1600" i="5"/>
  <c r="BA1600" i="5"/>
  <c r="BC1600" i="5"/>
  <c r="BE1600" i="5"/>
  <c r="BG1600" i="5"/>
  <c r="AK1601" i="5"/>
  <c r="AM1601" i="5"/>
  <c r="AO1601" i="5"/>
  <c r="AP1601" i="5"/>
  <c r="AQ1601" i="5"/>
  <c r="AS1601" i="5"/>
  <c r="AT1601" i="5"/>
  <c r="AU1601" i="5"/>
  <c r="AW1601" i="5"/>
  <c r="AY1601" i="5"/>
  <c r="BA1601" i="5"/>
  <c r="BC1601" i="5"/>
  <c r="BE1601" i="5"/>
  <c r="BG1601" i="5"/>
  <c r="AK1602" i="5"/>
  <c r="AM1602" i="5"/>
  <c r="AO1602" i="5"/>
  <c r="AP1602" i="5"/>
  <c r="AQ1602" i="5"/>
  <c r="AS1602" i="5"/>
  <c r="AT1602" i="5"/>
  <c r="AU1602" i="5"/>
  <c r="AW1602" i="5"/>
  <c r="AY1602" i="5"/>
  <c r="BA1602" i="5"/>
  <c r="BC1602" i="5"/>
  <c r="BE1602" i="5"/>
  <c r="BG1602" i="5"/>
  <c r="AK1603" i="5"/>
  <c r="AM1603" i="5"/>
  <c r="AO1603" i="5"/>
  <c r="AP1603" i="5"/>
  <c r="AQ1603" i="5"/>
  <c r="AS1603" i="5"/>
  <c r="AT1603" i="5"/>
  <c r="AU1603" i="5"/>
  <c r="AW1603" i="5"/>
  <c r="AY1603" i="5"/>
  <c r="BA1603" i="5"/>
  <c r="BC1603" i="5"/>
  <c r="BE1603" i="5"/>
  <c r="BG1603" i="5"/>
  <c r="AK1604" i="5"/>
  <c r="AM1604" i="5"/>
  <c r="AO1604" i="5"/>
  <c r="AP1604" i="5"/>
  <c r="AQ1604" i="5"/>
  <c r="AS1604" i="5"/>
  <c r="AT1604" i="5"/>
  <c r="AU1604" i="5"/>
  <c r="AW1604" i="5"/>
  <c r="AY1604" i="5"/>
  <c r="BA1604" i="5"/>
  <c r="BC1604" i="5"/>
  <c r="BE1604" i="5"/>
  <c r="BG1604" i="5"/>
  <c r="AK1575" i="5"/>
  <c r="AM1575" i="5"/>
  <c r="AO1575" i="5"/>
  <c r="AQ1575" i="5"/>
  <c r="AS1575" i="5"/>
  <c r="AU1575" i="5"/>
  <c r="AK1576" i="5"/>
  <c r="AM1576" i="5"/>
  <c r="AO1576" i="5"/>
  <c r="AQ1576" i="5"/>
  <c r="AS1576" i="5"/>
  <c r="AU1576" i="5"/>
  <c r="AK1577" i="5"/>
  <c r="AM1577" i="5"/>
  <c r="AO1577" i="5"/>
  <c r="AQ1577" i="5"/>
  <c r="AS1577" i="5"/>
  <c r="AU1577" i="5"/>
  <c r="AK1578" i="5"/>
  <c r="AM1578" i="5"/>
  <c r="AO1578" i="5"/>
  <c r="AQ1578" i="5"/>
  <c r="AS1578" i="5"/>
  <c r="AU1578" i="5"/>
  <c r="AK1579" i="5"/>
  <c r="AM1579" i="5"/>
  <c r="AO1579" i="5"/>
  <c r="AQ1579" i="5"/>
  <c r="AS1579" i="5"/>
  <c r="AU1579" i="5"/>
  <c r="AK1580" i="5"/>
  <c r="AM1580" i="5"/>
  <c r="AO1580" i="5"/>
  <c r="AQ1580" i="5"/>
  <c r="AS1580" i="5"/>
  <c r="AU1580" i="5"/>
  <c r="AK1581" i="5"/>
  <c r="AM1581" i="5"/>
  <c r="AO1581" i="5"/>
  <c r="AQ1581" i="5"/>
  <c r="AS1581" i="5"/>
  <c r="AU1581" i="5"/>
  <c r="AK1378" i="5"/>
  <c r="AM1378" i="5"/>
  <c r="AO1378" i="5"/>
  <c r="AQ1378" i="5"/>
  <c r="AS1378" i="5"/>
  <c r="AU1378" i="5"/>
  <c r="AW1378" i="5"/>
  <c r="AY1378" i="5"/>
  <c r="BA1378" i="5"/>
  <c r="BC1378" i="5"/>
  <c r="BE1378" i="5"/>
  <c r="BG1378" i="5"/>
  <c r="AK1379" i="5"/>
  <c r="AM1379" i="5"/>
  <c r="AO1379" i="5"/>
  <c r="AQ1379" i="5"/>
  <c r="AS1379" i="5"/>
  <c r="AU1379" i="5"/>
  <c r="AW1379" i="5"/>
  <c r="AY1379" i="5"/>
  <c r="BA1379" i="5"/>
  <c r="BC1379" i="5"/>
  <c r="BE1379" i="5"/>
  <c r="BG1379" i="5"/>
  <c r="AK1380" i="5"/>
  <c r="AM1380" i="5"/>
  <c r="AO1380" i="5"/>
  <c r="AQ1380" i="5"/>
  <c r="AS1380" i="5"/>
  <c r="AU1380" i="5"/>
  <c r="AW1380" i="5"/>
  <c r="AY1380" i="5"/>
  <c r="BA1380" i="5"/>
  <c r="BC1380" i="5"/>
  <c r="BE1380" i="5"/>
  <c r="BG1380" i="5"/>
  <c r="AK1381" i="5"/>
  <c r="AM1381" i="5"/>
  <c r="AO1381" i="5"/>
  <c r="AQ1381" i="5"/>
  <c r="AS1381" i="5"/>
  <c r="AU1381" i="5"/>
  <c r="AW1381" i="5"/>
  <c r="AY1381" i="5"/>
  <c r="BA1381" i="5"/>
  <c r="BC1381" i="5"/>
  <c r="BE1381" i="5"/>
  <c r="BG1381" i="5"/>
  <c r="AK1382" i="5"/>
  <c r="AM1382" i="5"/>
  <c r="AO1382" i="5"/>
  <c r="AQ1382" i="5"/>
  <c r="AS1382" i="5"/>
  <c r="AU1382" i="5"/>
  <c r="AW1382" i="5"/>
  <c r="AY1382" i="5"/>
  <c r="BA1382" i="5"/>
  <c r="BC1382" i="5"/>
  <c r="BE1382" i="5"/>
  <c r="BG1382" i="5"/>
  <c r="AK1383" i="5"/>
  <c r="AM1383" i="5"/>
  <c r="AO1383" i="5"/>
  <c r="AQ1383" i="5"/>
  <c r="AS1383" i="5"/>
  <c r="AU1383" i="5"/>
  <c r="AW1383" i="5"/>
  <c r="AY1383" i="5"/>
  <c r="BA1383" i="5"/>
  <c r="BC1383" i="5"/>
  <c r="BE1383" i="5"/>
  <c r="BG1383" i="5"/>
  <c r="AK1384" i="5"/>
  <c r="AM1384" i="5"/>
  <c r="AO1384" i="5"/>
  <c r="AQ1384" i="5"/>
  <c r="AS1384" i="5"/>
  <c r="AU1384" i="5"/>
  <c r="AW1384" i="5"/>
  <c r="AY1384" i="5"/>
  <c r="BA1384" i="5"/>
  <c r="BC1384" i="5"/>
  <c r="BE1384" i="5"/>
  <c r="BG1384" i="5"/>
  <c r="AK1385" i="5"/>
  <c r="AM1385" i="5"/>
  <c r="AO1385" i="5"/>
  <c r="AQ1385" i="5"/>
  <c r="AS1385" i="5"/>
  <c r="AU1385" i="5"/>
  <c r="AW1385" i="5"/>
  <c r="AY1385" i="5"/>
  <c r="BA1385" i="5"/>
  <c r="BC1385" i="5"/>
  <c r="BE1385" i="5"/>
  <c r="BG1385" i="5"/>
  <c r="AK1386" i="5"/>
  <c r="AM1386" i="5"/>
  <c r="AO1386" i="5"/>
  <c r="AQ1386" i="5"/>
  <c r="AS1386" i="5"/>
  <c r="AU1386" i="5"/>
  <c r="AW1386" i="5"/>
  <c r="AY1386" i="5"/>
  <c r="BA1386" i="5"/>
  <c r="BC1386" i="5"/>
  <c r="BE1386" i="5"/>
  <c r="BG1386" i="5"/>
  <c r="AK1387" i="5"/>
  <c r="AM1387" i="5"/>
  <c r="AO1387" i="5"/>
  <c r="AQ1387" i="5"/>
  <c r="AS1387" i="5"/>
  <c r="AU1387" i="5"/>
  <c r="AW1387" i="5"/>
  <c r="AY1387" i="5"/>
  <c r="BA1387" i="5"/>
  <c r="BC1387" i="5"/>
  <c r="BE1387" i="5"/>
  <c r="BG1387" i="5"/>
  <c r="AK1388" i="5"/>
  <c r="AM1388" i="5"/>
  <c r="AO1388" i="5"/>
  <c r="AQ1388" i="5"/>
  <c r="AS1388" i="5"/>
  <c r="AU1388" i="5"/>
  <c r="AW1388" i="5"/>
  <c r="AY1388" i="5"/>
  <c r="BA1388" i="5"/>
  <c r="BC1388" i="5"/>
  <c r="BE1388" i="5"/>
  <c r="BG1388" i="5"/>
  <c r="AK1389" i="5"/>
  <c r="AM1389" i="5"/>
  <c r="AO1389" i="5"/>
  <c r="AQ1389" i="5"/>
  <c r="AS1389" i="5"/>
  <c r="AU1389" i="5"/>
  <c r="AW1389" i="5"/>
  <c r="AY1389" i="5"/>
  <c r="BA1389" i="5"/>
  <c r="BC1389" i="5"/>
  <c r="BE1389" i="5"/>
  <c r="BG1389" i="5"/>
  <c r="AK1390" i="5"/>
  <c r="AM1390" i="5"/>
  <c r="AO1390" i="5"/>
  <c r="AQ1390" i="5"/>
  <c r="AS1390" i="5"/>
  <c r="AU1390" i="5"/>
  <c r="AW1390" i="5"/>
  <c r="AY1390" i="5"/>
  <c r="BA1390" i="5"/>
  <c r="BC1390" i="5"/>
  <c r="BE1390" i="5"/>
  <c r="BG1390" i="5"/>
  <c r="AK1391" i="5"/>
  <c r="AM1391" i="5"/>
  <c r="AO1391" i="5"/>
  <c r="AQ1391" i="5"/>
  <c r="AS1391" i="5"/>
  <c r="AU1391" i="5"/>
  <c r="AW1391" i="5"/>
  <c r="AY1391" i="5"/>
  <c r="BA1391" i="5"/>
  <c r="BC1391" i="5"/>
  <c r="BE1391" i="5"/>
  <c r="BG1391" i="5"/>
  <c r="AK1392" i="5"/>
  <c r="AM1392" i="5"/>
  <c r="AO1392" i="5"/>
  <c r="AQ1392" i="5"/>
  <c r="AS1392" i="5"/>
  <c r="AU1392" i="5"/>
  <c r="AW1392" i="5"/>
  <c r="AY1392" i="5"/>
  <c r="BA1392" i="5"/>
  <c r="BC1392" i="5"/>
  <c r="BE1392" i="5"/>
  <c r="BG1392" i="5"/>
  <c r="AK1393" i="5"/>
  <c r="AM1393" i="5"/>
  <c r="AO1393" i="5"/>
  <c r="AQ1393" i="5"/>
  <c r="AS1393" i="5"/>
  <c r="AU1393" i="5"/>
  <c r="AW1393" i="5"/>
  <c r="AY1393" i="5"/>
  <c r="BA1393" i="5"/>
  <c r="BC1393" i="5"/>
  <c r="BE1393" i="5"/>
  <c r="BG1393" i="5"/>
  <c r="AK1394" i="5"/>
  <c r="AM1394" i="5"/>
  <c r="AO1394" i="5"/>
  <c r="AQ1394" i="5"/>
  <c r="AS1394" i="5"/>
  <c r="AU1394" i="5"/>
  <c r="AW1394" i="5"/>
  <c r="AY1394" i="5"/>
  <c r="BA1394" i="5"/>
  <c r="BC1394" i="5"/>
  <c r="BE1394" i="5"/>
  <c r="BG1394" i="5"/>
  <c r="AK1395" i="5"/>
  <c r="AM1395" i="5"/>
  <c r="AO1395" i="5"/>
  <c r="AQ1395" i="5"/>
  <c r="AS1395" i="5"/>
  <c r="AU1395" i="5"/>
  <c r="AW1395" i="5"/>
  <c r="AY1395" i="5"/>
  <c r="BA1395" i="5"/>
  <c r="BC1395" i="5"/>
  <c r="BE1395" i="5"/>
  <c r="BG1395" i="5"/>
  <c r="AK1396" i="5"/>
  <c r="AM1396" i="5"/>
  <c r="AO1396" i="5"/>
  <c r="AQ1396" i="5"/>
  <c r="AS1396" i="5"/>
  <c r="AU1396" i="5"/>
  <c r="AW1396" i="5"/>
  <c r="AY1396" i="5"/>
  <c r="BA1396" i="5"/>
  <c r="BC1396" i="5"/>
  <c r="BE1396" i="5"/>
  <c r="BG1396" i="5"/>
  <c r="AK1397" i="5"/>
  <c r="AM1397" i="5"/>
  <c r="AO1397" i="5"/>
  <c r="AQ1397" i="5"/>
  <c r="AS1397" i="5"/>
  <c r="AU1397" i="5"/>
  <c r="AW1397" i="5"/>
  <c r="AY1397" i="5"/>
  <c r="BA1397" i="5"/>
  <c r="BC1397" i="5"/>
  <c r="BE1397" i="5"/>
  <c r="BG1397" i="5"/>
  <c r="AK1398" i="5"/>
  <c r="AM1398" i="5"/>
  <c r="AO1398" i="5"/>
  <c r="AQ1398" i="5"/>
  <c r="AS1398" i="5"/>
  <c r="AU1398" i="5"/>
  <c r="AW1398" i="5"/>
  <c r="AY1398" i="5"/>
  <c r="BA1398" i="5"/>
  <c r="BC1398" i="5"/>
  <c r="BE1398" i="5"/>
  <c r="BG1398" i="5"/>
  <c r="AK1399" i="5"/>
  <c r="AM1399" i="5"/>
  <c r="AO1399" i="5"/>
  <c r="AQ1399" i="5"/>
  <c r="AS1399" i="5"/>
  <c r="AU1399" i="5"/>
  <c r="AW1399" i="5"/>
  <c r="AY1399" i="5"/>
  <c r="BA1399" i="5"/>
  <c r="BC1399" i="5"/>
  <c r="BE1399" i="5"/>
  <c r="BG1399" i="5"/>
  <c r="AK1400" i="5"/>
  <c r="AM1400" i="5"/>
  <c r="AO1400" i="5"/>
  <c r="AQ1400" i="5"/>
  <c r="AS1400" i="5"/>
  <c r="AU1400" i="5"/>
  <c r="AW1400" i="5"/>
  <c r="AY1400" i="5"/>
  <c r="BA1400" i="5"/>
  <c r="BC1400" i="5"/>
  <c r="BE1400" i="5"/>
  <c r="BG1400" i="5"/>
  <c r="AK1401" i="5"/>
  <c r="AM1401" i="5"/>
  <c r="AO1401" i="5"/>
  <c r="AQ1401" i="5"/>
  <c r="AS1401" i="5"/>
  <c r="AU1401" i="5"/>
  <c r="AW1401" i="5"/>
  <c r="AY1401" i="5"/>
  <c r="BA1401" i="5"/>
  <c r="BC1401" i="5"/>
  <c r="BE1401" i="5"/>
  <c r="BG1401" i="5"/>
  <c r="AK1402" i="5"/>
  <c r="AM1402" i="5"/>
  <c r="AO1402" i="5"/>
  <c r="AQ1402" i="5"/>
  <c r="AS1402" i="5"/>
  <c r="AU1402" i="5"/>
  <c r="AW1402" i="5"/>
  <c r="AY1402" i="5"/>
  <c r="BA1402" i="5"/>
  <c r="BC1402" i="5"/>
  <c r="BE1402" i="5"/>
  <c r="BG1402" i="5"/>
  <c r="AK1403" i="5"/>
  <c r="AM1403" i="5"/>
  <c r="AO1403" i="5"/>
  <c r="AQ1403" i="5"/>
  <c r="AS1403" i="5"/>
  <c r="AU1403" i="5"/>
  <c r="AW1403" i="5"/>
  <c r="AY1403" i="5"/>
  <c r="BA1403" i="5"/>
  <c r="BC1403" i="5"/>
  <c r="BE1403" i="5"/>
  <c r="BG1403" i="5"/>
  <c r="AK1404" i="5"/>
  <c r="AM1404" i="5"/>
  <c r="AO1404" i="5"/>
  <c r="AQ1404" i="5"/>
  <c r="AS1404" i="5"/>
  <c r="AU1404" i="5"/>
  <c r="AW1404" i="5"/>
  <c r="AY1404" i="5"/>
  <c r="BA1404" i="5"/>
  <c r="BC1404" i="5"/>
  <c r="BE1404" i="5"/>
  <c r="BG1404" i="5"/>
  <c r="AK1405" i="5"/>
  <c r="AM1405" i="5"/>
  <c r="AO1405" i="5"/>
  <c r="AQ1405" i="5"/>
  <c r="AS1405" i="5"/>
  <c r="AU1405" i="5"/>
  <c r="AW1405" i="5"/>
  <c r="AY1405" i="5"/>
  <c r="BA1405" i="5"/>
  <c r="BC1405" i="5"/>
  <c r="BE1405" i="5"/>
  <c r="BG1405" i="5"/>
  <c r="AK1406" i="5"/>
  <c r="AM1406" i="5"/>
  <c r="AO1406" i="5"/>
  <c r="AQ1406" i="5"/>
  <c r="AS1406" i="5"/>
  <c r="AU1406" i="5"/>
  <c r="AW1406" i="5"/>
  <c r="AY1406" i="5"/>
  <c r="BA1406" i="5"/>
  <c r="BC1406" i="5"/>
  <c r="BE1406" i="5"/>
  <c r="BG1406" i="5"/>
  <c r="AK1407" i="5"/>
  <c r="AM1407" i="5"/>
  <c r="AO1407" i="5"/>
  <c r="AQ1407" i="5"/>
  <c r="AS1407" i="5"/>
  <c r="AU1407" i="5"/>
  <c r="AW1407" i="5"/>
  <c r="AY1407" i="5"/>
  <c r="BA1407" i="5"/>
  <c r="BC1407" i="5"/>
  <c r="BE1407" i="5"/>
  <c r="BG1407" i="5"/>
  <c r="AK1408" i="5"/>
  <c r="AM1408" i="5"/>
  <c r="AO1408" i="5"/>
  <c r="AQ1408" i="5"/>
  <c r="AS1408" i="5"/>
  <c r="AU1408" i="5"/>
  <c r="AW1408" i="5"/>
  <c r="AY1408" i="5"/>
  <c r="BA1408" i="5"/>
  <c r="BC1408" i="5"/>
  <c r="BE1408" i="5"/>
  <c r="BG1408" i="5"/>
  <c r="AK1409" i="5"/>
  <c r="AM1409" i="5"/>
  <c r="AO1409" i="5"/>
  <c r="AQ1409" i="5"/>
  <c r="AS1409" i="5"/>
  <c r="AU1409" i="5"/>
  <c r="AW1409" i="5"/>
  <c r="AY1409" i="5"/>
  <c r="BA1409" i="5"/>
  <c r="BC1409" i="5"/>
  <c r="BE1409" i="5"/>
  <c r="BG1409" i="5"/>
  <c r="AK1410" i="5"/>
  <c r="AM1410" i="5"/>
  <c r="AO1410" i="5"/>
  <c r="AQ1410" i="5"/>
  <c r="AS1410" i="5"/>
  <c r="AU1410" i="5"/>
  <c r="AW1410" i="5"/>
  <c r="AY1410" i="5"/>
  <c r="BA1410" i="5"/>
  <c r="BC1410" i="5"/>
  <c r="BE1410" i="5"/>
  <c r="BG1410" i="5"/>
  <c r="AK1411" i="5"/>
  <c r="AM1411" i="5"/>
  <c r="AO1411" i="5"/>
  <c r="AQ1411" i="5"/>
  <c r="AS1411" i="5"/>
  <c r="AU1411" i="5"/>
  <c r="AW1411" i="5"/>
  <c r="AY1411" i="5"/>
  <c r="BA1411" i="5"/>
  <c r="BC1411" i="5"/>
  <c r="BE1411" i="5"/>
  <c r="BG1411" i="5"/>
  <c r="AK1412" i="5"/>
  <c r="AM1412" i="5"/>
  <c r="AO1412" i="5"/>
  <c r="AQ1412" i="5"/>
  <c r="AS1412" i="5"/>
  <c r="AU1412" i="5"/>
  <c r="AW1412" i="5"/>
  <c r="AY1412" i="5"/>
  <c r="BA1412" i="5"/>
  <c r="BC1412" i="5"/>
  <c r="BE1412" i="5"/>
  <c r="BG1412" i="5"/>
  <c r="AK1413" i="5"/>
  <c r="AM1413" i="5"/>
  <c r="AO1413" i="5"/>
  <c r="AQ1413" i="5"/>
  <c r="AS1413" i="5"/>
  <c r="AU1413" i="5"/>
  <c r="AW1413" i="5"/>
  <c r="AY1413" i="5"/>
  <c r="BA1413" i="5"/>
  <c r="BC1413" i="5"/>
  <c r="BE1413" i="5"/>
  <c r="BG1413" i="5"/>
  <c r="AK1414" i="5"/>
  <c r="AM1414" i="5"/>
  <c r="AO1414" i="5"/>
  <c r="AQ1414" i="5"/>
  <c r="AS1414" i="5"/>
  <c r="AU1414" i="5"/>
  <c r="AW1414" i="5"/>
  <c r="AY1414" i="5"/>
  <c r="BA1414" i="5"/>
  <c r="BC1414" i="5"/>
  <c r="BE1414" i="5"/>
  <c r="BG1414" i="5"/>
  <c r="AK1415" i="5"/>
  <c r="AM1415" i="5"/>
  <c r="AO1415" i="5"/>
  <c r="AQ1415" i="5"/>
  <c r="AS1415" i="5"/>
  <c r="AU1415" i="5"/>
  <c r="AW1415" i="5"/>
  <c r="AY1415" i="5"/>
  <c r="BA1415" i="5"/>
  <c r="BC1415" i="5"/>
  <c r="BE1415" i="5"/>
  <c r="BG1415" i="5"/>
  <c r="AK1416" i="5"/>
  <c r="AM1416" i="5"/>
  <c r="AO1416" i="5"/>
  <c r="AQ1416" i="5"/>
  <c r="AS1416" i="5"/>
  <c r="AU1416" i="5"/>
  <c r="AW1416" i="5"/>
  <c r="AY1416" i="5"/>
  <c r="BA1416" i="5"/>
  <c r="BC1416" i="5"/>
  <c r="BE1416" i="5"/>
  <c r="BG1416" i="5"/>
  <c r="AK1417" i="5"/>
  <c r="AM1417" i="5"/>
  <c r="AO1417" i="5"/>
  <c r="AQ1417" i="5"/>
  <c r="AS1417" i="5"/>
  <c r="AU1417" i="5"/>
  <c r="AW1417" i="5"/>
  <c r="AY1417" i="5"/>
  <c r="BA1417" i="5"/>
  <c r="BC1417" i="5"/>
  <c r="BE1417" i="5"/>
  <c r="BG1417" i="5"/>
  <c r="AK1418" i="5"/>
  <c r="AM1418" i="5"/>
  <c r="AO1418" i="5"/>
  <c r="AQ1418" i="5"/>
  <c r="AS1418" i="5"/>
  <c r="AU1418" i="5"/>
  <c r="AW1418" i="5"/>
  <c r="AY1418" i="5"/>
  <c r="BA1418" i="5"/>
  <c r="BC1418" i="5"/>
  <c r="BE1418" i="5"/>
  <c r="BG1418" i="5"/>
  <c r="AK1419" i="5"/>
  <c r="AM1419" i="5"/>
  <c r="AO1419" i="5"/>
  <c r="AQ1419" i="5"/>
  <c r="AS1419" i="5"/>
  <c r="AU1419" i="5"/>
  <c r="AW1419" i="5"/>
  <c r="AY1419" i="5"/>
  <c r="BA1419" i="5"/>
  <c r="BC1419" i="5"/>
  <c r="BE1419" i="5"/>
  <c r="BG1419" i="5"/>
  <c r="AK1420" i="5"/>
  <c r="AM1420" i="5"/>
  <c r="AO1420" i="5"/>
  <c r="AQ1420" i="5"/>
  <c r="AS1420" i="5"/>
  <c r="AU1420" i="5"/>
  <c r="AW1420" i="5"/>
  <c r="AY1420" i="5"/>
  <c r="BA1420" i="5"/>
  <c r="BC1420" i="5"/>
  <c r="BE1420" i="5"/>
  <c r="BG1420" i="5"/>
  <c r="AK1421" i="5"/>
  <c r="AM1421" i="5"/>
  <c r="AO1421" i="5"/>
  <c r="AQ1421" i="5"/>
  <c r="AS1421" i="5"/>
  <c r="AU1421" i="5"/>
  <c r="AW1421" i="5"/>
  <c r="AY1421" i="5"/>
  <c r="BA1421" i="5"/>
  <c r="BC1421" i="5"/>
  <c r="BE1421" i="5"/>
  <c r="BG1421" i="5"/>
  <c r="AK1422" i="5"/>
  <c r="AM1422" i="5"/>
  <c r="AO1422" i="5"/>
  <c r="AQ1422" i="5"/>
  <c r="AS1422" i="5"/>
  <c r="AU1422" i="5"/>
  <c r="AW1422" i="5"/>
  <c r="AY1422" i="5"/>
  <c r="BA1422" i="5"/>
  <c r="BC1422" i="5"/>
  <c r="BE1422" i="5"/>
  <c r="BG1422" i="5"/>
  <c r="AK1423" i="5"/>
  <c r="AM1423" i="5"/>
  <c r="AO1423" i="5"/>
  <c r="AQ1423" i="5"/>
  <c r="AS1423" i="5"/>
  <c r="AU1423" i="5"/>
  <c r="AW1423" i="5"/>
  <c r="AY1423" i="5"/>
  <c r="BA1423" i="5"/>
  <c r="BC1423" i="5"/>
  <c r="BE1423" i="5"/>
  <c r="BG1423" i="5"/>
  <c r="AK1424" i="5"/>
  <c r="AM1424" i="5"/>
  <c r="AO1424" i="5"/>
  <c r="AQ1424" i="5"/>
  <c r="AS1424" i="5"/>
  <c r="AU1424" i="5"/>
  <c r="AW1424" i="5"/>
  <c r="AY1424" i="5"/>
  <c r="BA1424" i="5"/>
  <c r="BC1424" i="5"/>
  <c r="BE1424" i="5"/>
  <c r="BG1424" i="5"/>
  <c r="AK1425" i="5"/>
  <c r="AM1425" i="5"/>
  <c r="AO1425" i="5"/>
  <c r="AQ1425" i="5"/>
  <c r="AS1425" i="5"/>
  <c r="AU1425" i="5"/>
  <c r="AW1425" i="5"/>
  <c r="AY1425" i="5"/>
  <c r="BA1425" i="5"/>
  <c r="BC1425" i="5"/>
  <c r="BE1425" i="5"/>
  <c r="BG1425" i="5"/>
  <c r="AK1426" i="5"/>
  <c r="AM1426" i="5"/>
  <c r="AO1426" i="5"/>
  <c r="AQ1426" i="5"/>
  <c r="AS1426" i="5"/>
  <c r="AU1426" i="5"/>
  <c r="AW1426" i="5"/>
  <c r="AY1426" i="5"/>
  <c r="BA1426" i="5"/>
  <c r="BC1426" i="5"/>
  <c r="BE1426" i="5"/>
  <c r="BG1426" i="5"/>
  <c r="AK1427" i="5"/>
  <c r="AM1427" i="5"/>
  <c r="AO1427" i="5"/>
  <c r="AQ1427" i="5"/>
  <c r="AS1427" i="5"/>
  <c r="AU1427" i="5"/>
  <c r="AW1427" i="5"/>
  <c r="AY1427" i="5"/>
  <c r="BA1427" i="5"/>
  <c r="BC1427" i="5"/>
  <c r="BE1427" i="5"/>
  <c r="BG1427" i="5"/>
  <c r="AK1428" i="5"/>
  <c r="AM1428" i="5"/>
  <c r="AO1428" i="5"/>
  <c r="AQ1428" i="5"/>
  <c r="AS1428" i="5"/>
  <c r="AU1428" i="5"/>
  <c r="AW1428" i="5"/>
  <c r="AY1428" i="5"/>
  <c r="BA1428" i="5"/>
  <c r="BC1428" i="5"/>
  <c r="BE1428" i="5"/>
  <c r="BG1428" i="5"/>
  <c r="AK1429" i="5"/>
  <c r="AM1429" i="5"/>
  <c r="AO1429" i="5"/>
  <c r="AQ1429" i="5"/>
  <c r="AS1429" i="5"/>
  <c r="AU1429" i="5"/>
  <c r="AW1429" i="5"/>
  <c r="AY1429" i="5"/>
  <c r="BA1429" i="5"/>
  <c r="BC1429" i="5"/>
  <c r="BE1429" i="5"/>
  <c r="BG1429" i="5"/>
  <c r="AK1430" i="5"/>
  <c r="AM1430" i="5"/>
  <c r="AO1430" i="5"/>
  <c r="AQ1430" i="5"/>
  <c r="AS1430" i="5"/>
  <c r="AU1430" i="5"/>
  <c r="AW1430" i="5"/>
  <c r="AY1430" i="5"/>
  <c r="BA1430" i="5"/>
  <c r="BC1430" i="5"/>
  <c r="BE1430" i="5"/>
  <c r="BG1430" i="5"/>
  <c r="AK1431" i="5"/>
  <c r="AM1431" i="5"/>
  <c r="AO1431" i="5"/>
  <c r="AQ1431" i="5"/>
  <c r="AS1431" i="5"/>
  <c r="AU1431" i="5"/>
  <c r="AW1431" i="5"/>
  <c r="AY1431" i="5"/>
  <c r="BA1431" i="5"/>
  <c r="BC1431" i="5"/>
  <c r="BE1431" i="5"/>
  <c r="BG1431" i="5"/>
  <c r="AK1432" i="5"/>
  <c r="AM1432" i="5"/>
  <c r="AO1432" i="5"/>
  <c r="AQ1432" i="5"/>
  <c r="AS1432" i="5"/>
  <c r="AU1432" i="5"/>
  <c r="AW1432" i="5"/>
  <c r="AY1432" i="5"/>
  <c r="BA1432" i="5"/>
  <c r="BC1432" i="5"/>
  <c r="BE1432" i="5"/>
  <c r="BG1432" i="5"/>
  <c r="AK1433" i="5"/>
  <c r="AM1433" i="5"/>
  <c r="AO1433" i="5"/>
  <c r="AQ1433" i="5"/>
  <c r="AS1433" i="5"/>
  <c r="AU1433" i="5"/>
  <c r="AW1433" i="5"/>
  <c r="AY1433" i="5"/>
  <c r="BA1433" i="5"/>
  <c r="BC1433" i="5"/>
  <c r="BE1433" i="5"/>
  <c r="BG1433" i="5"/>
  <c r="AK1434" i="5"/>
  <c r="AM1434" i="5"/>
  <c r="AO1434" i="5"/>
  <c r="AQ1434" i="5"/>
  <c r="AS1434" i="5"/>
  <c r="AU1434" i="5"/>
  <c r="AW1434" i="5"/>
  <c r="AY1434" i="5"/>
  <c r="BA1434" i="5"/>
  <c r="BC1434" i="5"/>
  <c r="BE1434" i="5"/>
  <c r="BG1434" i="5"/>
  <c r="AK1435" i="5"/>
  <c r="AM1435" i="5"/>
  <c r="AO1435" i="5"/>
  <c r="AQ1435" i="5"/>
  <c r="AS1435" i="5"/>
  <c r="AU1435" i="5"/>
  <c r="AW1435" i="5"/>
  <c r="AY1435" i="5"/>
  <c r="BA1435" i="5"/>
  <c r="BC1435" i="5"/>
  <c r="BE1435" i="5"/>
  <c r="BG1435" i="5"/>
  <c r="AK1436" i="5"/>
  <c r="AM1436" i="5"/>
  <c r="AO1436" i="5"/>
  <c r="AQ1436" i="5"/>
  <c r="AS1436" i="5"/>
  <c r="AU1436" i="5"/>
  <c r="AW1436" i="5"/>
  <c r="AY1436" i="5"/>
  <c r="BA1436" i="5"/>
  <c r="BC1436" i="5"/>
  <c r="BE1436" i="5"/>
  <c r="BG1436" i="5"/>
  <c r="AK1437" i="5"/>
  <c r="AM1437" i="5"/>
  <c r="AO1437" i="5"/>
  <c r="AQ1437" i="5"/>
  <c r="AS1437" i="5"/>
  <c r="AU1437" i="5"/>
  <c r="AW1437" i="5"/>
  <c r="AY1437" i="5"/>
  <c r="BA1437" i="5"/>
  <c r="BC1437" i="5"/>
  <c r="BE1437" i="5"/>
  <c r="BG1437" i="5"/>
  <c r="AK1438" i="5"/>
  <c r="AM1438" i="5"/>
  <c r="AO1438" i="5"/>
  <c r="AQ1438" i="5"/>
  <c r="AS1438" i="5"/>
  <c r="AU1438" i="5"/>
  <c r="AW1438" i="5"/>
  <c r="AY1438" i="5"/>
  <c r="BA1438" i="5"/>
  <c r="BC1438" i="5"/>
  <c r="BE1438" i="5"/>
  <c r="BG1438" i="5"/>
  <c r="AK1439" i="5"/>
  <c r="AM1439" i="5"/>
  <c r="AO1439" i="5"/>
  <c r="AQ1439" i="5"/>
  <c r="AS1439" i="5"/>
  <c r="AU1439" i="5"/>
  <c r="AW1439" i="5"/>
  <c r="AY1439" i="5"/>
  <c r="BA1439" i="5"/>
  <c r="BC1439" i="5"/>
  <c r="BE1439" i="5"/>
  <c r="BG1439" i="5"/>
  <c r="AK1440" i="5"/>
  <c r="AM1440" i="5"/>
  <c r="AO1440" i="5"/>
  <c r="AQ1440" i="5"/>
  <c r="AS1440" i="5"/>
  <c r="AU1440" i="5"/>
  <c r="AW1440" i="5"/>
  <c r="AY1440" i="5"/>
  <c r="BA1440" i="5"/>
  <c r="BC1440" i="5"/>
  <c r="BE1440" i="5"/>
  <c r="BG1440" i="5"/>
  <c r="AK1441" i="5"/>
  <c r="AM1441" i="5"/>
  <c r="AO1441" i="5"/>
  <c r="AQ1441" i="5"/>
  <c r="AS1441" i="5"/>
  <c r="AU1441" i="5"/>
  <c r="AW1441" i="5"/>
  <c r="AY1441" i="5"/>
  <c r="BA1441" i="5"/>
  <c r="BC1441" i="5"/>
  <c r="BE1441" i="5"/>
  <c r="BG1441" i="5"/>
  <c r="AK1442" i="5"/>
  <c r="AM1442" i="5"/>
  <c r="AO1442" i="5"/>
  <c r="AQ1442" i="5"/>
  <c r="AS1442" i="5"/>
  <c r="AU1442" i="5"/>
  <c r="AW1442" i="5"/>
  <c r="AY1442" i="5"/>
  <c r="BA1442" i="5"/>
  <c r="BC1442" i="5"/>
  <c r="BE1442" i="5"/>
  <c r="BG1442" i="5"/>
  <c r="AK1443" i="5"/>
  <c r="AM1443" i="5"/>
  <c r="AO1443" i="5"/>
  <c r="AQ1443" i="5"/>
  <c r="AS1443" i="5"/>
  <c r="AU1443" i="5"/>
  <c r="AW1443" i="5"/>
  <c r="AY1443" i="5"/>
  <c r="BA1443" i="5"/>
  <c r="BC1443" i="5"/>
  <c r="BE1443" i="5"/>
  <c r="BG1443" i="5"/>
  <c r="AK1444" i="5"/>
  <c r="AM1444" i="5"/>
  <c r="AO1444" i="5"/>
  <c r="AQ1444" i="5"/>
  <c r="AS1444" i="5"/>
  <c r="AU1444" i="5"/>
  <c r="AW1444" i="5"/>
  <c r="AY1444" i="5"/>
  <c r="BA1444" i="5"/>
  <c r="BC1444" i="5"/>
  <c r="BE1444" i="5"/>
  <c r="BG1444" i="5"/>
  <c r="AK1445" i="5"/>
  <c r="AM1445" i="5"/>
  <c r="AO1445" i="5"/>
  <c r="AQ1445" i="5"/>
  <c r="AS1445" i="5"/>
  <c r="AU1445" i="5"/>
  <c r="AW1445" i="5"/>
  <c r="AY1445" i="5"/>
  <c r="BA1445" i="5"/>
  <c r="BC1445" i="5"/>
  <c r="BE1445" i="5"/>
  <c r="BG1445" i="5"/>
  <c r="AK1446" i="5"/>
  <c r="AM1446" i="5"/>
  <c r="AO1446" i="5"/>
  <c r="AQ1446" i="5"/>
  <c r="AS1446" i="5"/>
  <c r="AU1446" i="5"/>
  <c r="AW1446" i="5"/>
  <c r="AY1446" i="5"/>
  <c r="BA1446" i="5"/>
  <c r="BC1446" i="5"/>
  <c r="BE1446" i="5"/>
  <c r="BG1446" i="5"/>
  <c r="AK1447" i="5"/>
  <c r="AM1447" i="5"/>
  <c r="AO1447" i="5"/>
  <c r="AQ1447" i="5"/>
  <c r="AS1447" i="5"/>
  <c r="AU1447" i="5"/>
  <c r="AW1447" i="5"/>
  <c r="AY1447" i="5"/>
  <c r="BA1447" i="5"/>
  <c r="BC1447" i="5"/>
  <c r="BE1447" i="5"/>
  <c r="BG1447" i="5"/>
  <c r="AK1448" i="5"/>
  <c r="AM1448" i="5"/>
  <c r="AO1448" i="5"/>
  <c r="AQ1448" i="5"/>
  <c r="AS1448" i="5"/>
  <c r="AU1448" i="5"/>
  <c r="AW1448" i="5"/>
  <c r="AY1448" i="5"/>
  <c r="BA1448" i="5"/>
  <c r="BC1448" i="5"/>
  <c r="BE1448" i="5"/>
  <c r="BG1448" i="5"/>
  <c r="AK1449" i="5"/>
  <c r="AM1449" i="5"/>
  <c r="AO1449" i="5"/>
  <c r="AQ1449" i="5"/>
  <c r="AS1449" i="5"/>
  <c r="AU1449" i="5"/>
  <c r="AW1449" i="5"/>
  <c r="AY1449" i="5"/>
  <c r="BA1449" i="5"/>
  <c r="BC1449" i="5"/>
  <c r="BE1449" i="5"/>
  <c r="BG1449" i="5"/>
  <c r="AK1450" i="5"/>
  <c r="AM1450" i="5"/>
  <c r="AO1450" i="5"/>
  <c r="AQ1450" i="5"/>
  <c r="AS1450" i="5"/>
  <c r="AU1450" i="5"/>
  <c r="AW1450" i="5"/>
  <c r="AY1450" i="5"/>
  <c r="BA1450" i="5"/>
  <c r="BC1450" i="5"/>
  <c r="BE1450" i="5"/>
  <c r="BG1450" i="5"/>
  <c r="AK1451" i="5"/>
  <c r="AM1451" i="5"/>
  <c r="AO1451" i="5"/>
  <c r="AQ1451" i="5"/>
  <c r="AS1451" i="5"/>
  <c r="AU1451" i="5"/>
  <c r="AW1451" i="5"/>
  <c r="AY1451" i="5"/>
  <c r="BA1451" i="5"/>
  <c r="BC1451" i="5"/>
  <c r="BE1451" i="5"/>
  <c r="BG1451" i="5"/>
  <c r="AK1452" i="5"/>
  <c r="AM1452" i="5"/>
  <c r="AO1452" i="5"/>
  <c r="AQ1452" i="5"/>
  <c r="AS1452" i="5"/>
  <c r="AU1452" i="5"/>
  <c r="AW1452" i="5"/>
  <c r="AY1452" i="5"/>
  <c r="BA1452" i="5"/>
  <c r="BC1452" i="5"/>
  <c r="BE1452" i="5"/>
  <c r="BG1452" i="5"/>
  <c r="AK1453" i="5"/>
  <c r="AM1453" i="5"/>
  <c r="AO1453" i="5"/>
  <c r="AQ1453" i="5"/>
  <c r="AS1453" i="5"/>
  <c r="AU1453" i="5"/>
  <c r="AW1453" i="5"/>
  <c r="AY1453" i="5"/>
  <c r="BA1453" i="5"/>
  <c r="BC1453" i="5"/>
  <c r="BE1453" i="5"/>
  <c r="BG1453" i="5"/>
  <c r="AK1454" i="5"/>
  <c r="AM1454" i="5"/>
  <c r="AO1454" i="5"/>
  <c r="AQ1454" i="5"/>
  <c r="AS1454" i="5"/>
  <c r="AU1454" i="5"/>
  <c r="AW1454" i="5"/>
  <c r="AY1454" i="5"/>
  <c r="BA1454" i="5"/>
  <c r="BC1454" i="5"/>
  <c r="BE1454" i="5"/>
  <c r="BG1454" i="5"/>
  <c r="AK1455" i="5"/>
  <c r="AM1455" i="5"/>
  <c r="AO1455" i="5"/>
  <c r="AQ1455" i="5"/>
  <c r="AS1455" i="5"/>
  <c r="AU1455" i="5"/>
  <c r="AW1455" i="5"/>
  <c r="AY1455" i="5"/>
  <c r="BA1455" i="5"/>
  <c r="BC1455" i="5"/>
  <c r="BE1455" i="5"/>
  <c r="BG1455" i="5"/>
  <c r="AK1456" i="5"/>
  <c r="AM1456" i="5"/>
  <c r="AO1456" i="5"/>
  <c r="AQ1456" i="5"/>
  <c r="AS1456" i="5"/>
  <c r="AU1456" i="5"/>
  <c r="AW1456" i="5"/>
  <c r="AY1456" i="5"/>
  <c r="BA1456" i="5"/>
  <c r="BC1456" i="5"/>
  <c r="BE1456" i="5"/>
  <c r="BG1456" i="5"/>
  <c r="AK1457" i="5"/>
  <c r="AM1457" i="5"/>
  <c r="AO1457" i="5"/>
  <c r="AQ1457" i="5"/>
  <c r="AS1457" i="5"/>
  <c r="AU1457" i="5"/>
  <c r="AW1457" i="5"/>
  <c r="AY1457" i="5"/>
  <c r="BA1457" i="5"/>
  <c r="BC1457" i="5"/>
  <c r="BE1457" i="5"/>
  <c r="BG1457" i="5"/>
  <c r="AK1458" i="5"/>
  <c r="AM1458" i="5"/>
  <c r="AO1458" i="5"/>
  <c r="AQ1458" i="5"/>
  <c r="AS1458" i="5"/>
  <c r="AU1458" i="5"/>
  <c r="AW1458" i="5"/>
  <c r="AY1458" i="5"/>
  <c r="BA1458" i="5"/>
  <c r="BC1458" i="5"/>
  <c r="BE1458" i="5"/>
  <c r="BG1458" i="5"/>
  <c r="AK1459" i="5"/>
  <c r="AM1459" i="5"/>
  <c r="AO1459" i="5"/>
  <c r="AQ1459" i="5"/>
  <c r="AS1459" i="5"/>
  <c r="AU1459" i="5"/>
  <c r="AW1459" i="5"/>
  <c r="AY1459" i="5"/>
  <c r="BA1459" i="5"/>
  <c r="BC1459" i="5"/>
  <c r="BE1459" i="5"/>
  <c r="BG1459" i="5"/>
  <c r="AK1460" i="5"/>
  <c r="AM1460" i="5"/>
  <c r="AO1460" i="5"/>
  <c r="AQ1460" i="5"/>
  <c r="AS1460" i="5"/>
  <c r="AU1460" i="5"/>
  <c r="AW1460" i="5"/>
  <c r="AY1460" i="5"/>
  <c r="BA1460" i="5"/>
  <c r="BC1460" i="5"/>
  <c r="BE1460" i="5"/>
  <c r="BG1460" i="5"/>
  <c r="AK1461" i="5"/>
  <c r="AM1461" i="5"/>
  <c r="AO1461" i="5"/>
  <c r="AQ1461" i="5"/>
  <c r="AS1461" i="5"/>
  <c r="AU1461" i="5"/>
  <c r="AW1461" i="5"/>
  <c r="AY1461" i="5"/>
  <c r="BA1461" i="5"/>
  <c r="BC1461" i="5"/>
  <c r="BE1461" i="5"/>
  <c r="BG1461" i="5"/>
  <c r="AK1462" i="5"/>
  <c r="AM1462" i="5"/>
  <c r="AO1462" i="5"/>
  <c r="AQ1462" i="5"/>
  <c r="AS1462" i="5"/>
  <c r="AU1462" i="5"/>
  <c r="AW1462" i="5"/>
  <c r="AY1462" i="5"/>
  <c r="BA1462" i="5"/>
  <c r="BC1462" i="5"/>
  <c r="BE1462" i="5"/>
  <c r="BG1462" i="5"/>
  <c r="AK1463" i="5"/>
  <c r="AM1463" i="5"/>
  <c r="AO1463" i="5"/>
  <c r="AQ1463" i="5"/>
  <c r="AS1463" i="5"/>
  <c r="AU1463" i="5"/>
  <c r="AW1463" i="5"/>
  <c r="AY1463" i="5"/>
  <c r="BA1463" i="5"/>
  <c r="BC1463" i="5"/>
  <c r="BE1463" i="5"/>
  <c r="BG1463" i="5"/>
  <c r="AK1464" i="5"/>
  <c r="AM1464" i="5"/>
  <c r="AO1464" i="5"/>
  <c r="AQ1464" i="5"/>
  <c r="AS1464" i="5"/>
  <c r="AU1464" i="5"/>
  <c r="AW1464" i="5"/>
  <c r="AY1464" i="5"/>
  <c r="BA1464" i="5"/>
  <c r="BC1464" i="5"/>
  <c r="BE1464" i="5"/>
  <c r="BG1464" i="5"/>
  <c r="AK1465" i="5"/>
  <c r="AM1465" i="5"/>
  <c r="AO1465" i="5"/>
  <c r="AQ1465" i="5"/>
  <c r="AS1465" i="5"/>
  <c r="AU1465" i="5"/>
  <c r="AW1465" i="5"/>
  <c r="AY1465" i="5"/>
  <c r="BA1465" i="5"/>
  <c r="BC1465" i="5"/>
  <c r="BE1465" i="5"/>
  <c r="BG1465" i="5"/>
  <c r="AK1466" i="5"/>
  <c r="AM1466" i="5"/>
  <c r="AO1466" i="5"/>
  <c r="AQ1466" i="5"/>
  <c r="AS1466" i="5"/>
  <c r="AU1466" i="5"/>
  <c r="AW1466" i="5"/>
  <c r="AY1466" i="5"/>
  <c r="BA1466" i="5"/>
  <c r="BC1466" i="5"/>
  <c r="BE1466" i="5"/>
  <c r="BG1466" i="5"/>
  <c r="AK1467" i="5"/>
  <c r="AM1467" i="5"/>
  <c r="AO1467" i="5"/>
  <c r="AQ1467" i="5"/>
  <c r="AS1467" i="5"/>
  <c r="AU1467" i="5"/>
  <c r="AW1467" i="5"/>
  <c r="AY1467" i="5"/>
  <c r="BA1467" i="5"/>
  <c r="BC1467" i="5"/>
  <c r="BE1467" i="5"/>
  <c r="BG1467" i="5"/>
  <c r="AK1468" i="5"/>
  <c r="AM1468" i="5"/>
  <c r="AO1468" i="5"/>
  <c r="AQ1468" i="5"/>
  <c r="AS1468" i="5"/>
  <c r="AU1468" i="5"/>
  <c r="AW1468" i="5"/>
  <c r="AY1468" i="5"/>
  <c r="BA1468" i="5"/>
  <c r="BC1468" i="5"/>
  <c r="BE1468" i="5"/>
  <c r="BG1468" i="5"/>
  <c r="AK1469" i="5"/>
  <c r="AM1469" i="5"/>
  <c r="AO1469" i="5"/>
  <c r="AQ1469" i="5"/>
  <c r="AS1469" i="5"/>
  <c r="AU1469" i="5"/>
  <c r="AW1469" i="5"/>
  <c r="AY1469" i="5"/>
  <c r="BA1469" i="5"/>
  <c r="BC1469" i="5"/>
  <c r="BE1469" i="5"/>
  <c r="BG1469" i="5"/>
  <c r="AK1470" i="5"/>
  <c r="AM1470" i="5"/>
  <c r="AO1470" i="5"/>
  <c r="AQ1470" i="5"/>
  <c r="AS1470" i="5"/>
  <c r="AU1470" i="5"/>
  <c r="AW1470" i="5"/>
  <c r="AY1470" i="5"/>
  <c r="BA1470" i="5"/>
  <c r="BC1470" i="5"/>
  <c r="BE1470" i="5"/>
  <c r="BG1470" i="5"/>
  <c r="AK1471" i="5"/>
  <c r="AM1471" i="5"/>
  <c r="AO1471" i="5"/>
  <c r="AQ1471" i="5"/>
  <c r="AS1471" i="5"/>
  <c r="AU1471" i="5"/>
  <c r="AW1471" i="5"/>
  <c r="AY1471" i="5"/>
  <c r="BA1471" i="5"/>
  <c r="BC1471" i="5"/>
  <c r="BE1471" i="5"/>
  <c r="BG1471" i="5"/>
  <c r="AK1472" i="5"/>
  <c r="AM1472" i="5"/>
  <c r="AO1472" i="5"/>
  <c r="AQ1472" i="5"/>
  <c r="AS1472" i="5"/>
  <c r="AU1472" i="5"/>
  <c r="AW1472" i="5"/>
  <c r="AY1472" i="5"/>
  <c r="BA1472" i="5"/>
  <c r="BC1472" i="5"/>
  <c r="BE1472" i="5"/>
  <c r="BG1472" i="5"/>
  <c r="AK1473" i="5"/>
  <c r="AM1473" i="5"/>
  <c r="AO1473" i="5"/>
  <c r="AQ1473" i="5"/>
  <c r="AS1473" i="5"/>
  <c r="AU1473" i="5"/>
  <c r="AW1473" i="5"/>
  <c r="AY1473" i="5"/>
  <c r="BA1473" i="5"/>
  <c r="BC1473" i="5"/>
  <c r="BE1473" i="5"/>
  <c r="BG1473" i="5"/>
  <c r="AK1474" i="5"/>
  <c r="AM1474" i="5"/>
  <c r="AO1474" i="5"/>
  <c r="AQ1474" i="5"/>
  <c r="AS1474" i="5"/>
  <c r="AU1474" i="5"/>
  <c r="AW1474" i="5"/>
  <c r="AY1474" i="5"/>
  <c r="BA1474" i="5"/>
  <c r="BC1474" i="5"/>
  <c r="BE1474" i="5"/>
  <c r="BG1474" i="5"/>
  <c r="AK1475" i="5"/>
  <c r="AM1475" i="5"/>
  <c r="AO1475" i="5"/>
  <c r="AQ1475" i="5"/>
  <c r="AS1475" i="5"/>
  <c r="AU1475" i="5"/>
  <c r="AW1475" i="5"/>
  <c r="AY1475" i="5"/>
  <c r="BA1475" i="5"/>
  <c r="BC1475" i="5"/>
  <c r="BE1475" i="5"/>
  <c r="BG1475" i="5"/>
  <c r="AK1476" i="5"/>
  <c r="AM1476" i="5"/>
  <c r="AO1476" i="5"/>
  <c r="AQ1476" i="5"/>
  <c r="AS1476" i="5"/>
  <c r="AU1476" i="5"/>
  <c r="AW1476" i="5"/>
  <c r="AY1476" i="5"/>
  <c r="BA1476" i="5"/>
  <c r="BC1476" i="5"/>
  <c r="BE1476" i="5"/>
  <c r="BG1476" i="5"/>
  <c r="AK1477" i="5"/>
  <c r="AM1477" i="5"/>
  <c r="AO1477" i="5"/>
  <c r="AQ1477" i="5"/>
  <c r="AS1477" i="5"/>
  <c r="AU1477" i="5"/>
  <c r="AW1477" i="5"/>
  <c r="AY1477" i="5"/>
  <c r="BA1477" i="5"/>
  <c r="BC1477" i="5"/>
  <c r="BE1477" i="5"/>
  <c r="BG1477" i="5"/>
  <c r="AK1478" i="5"/>
  <c r="AM1478" i="5"/>
  <c r="AO1478" i="5"/>
  <c r="AQ1478" i="5"/>
  <c r="AS1478" i="5"/>
  <c r="AU1478" i="5"/>
  <c r="AW1478" i="5"/>
  <c r="AY1478" i="5"/>
  <c r="BA1478" i="5"/>
  <c r="BC1478" i="5"/>
  <c r="BE1478" i="5"/>
  <c r="BG1478" i="5"/>
  <c r="AK1479" i="5"/>
  <c r="AM1479" i="5"/>
  <c r="AO1479" i="5"/>
  <c r="AQ1479" i="5"/>
  <c r="AS1479" i="5"/>
  <c r="AU1479" i="5"/>
  <c r="AW1479" i="5"/>
  <c r="AY1479" i="5"/>
  <c r="BA1479" i="5"/>
  <c r="BC1479" i="5"/>
  <c r="BE1479" i="5"/>
  <c r="BG1479" i="5"/>
  <c r="AK1480" i="5"/>
  <c r="AM1480" i="5"/>
  <c r="AO1480" i="5"/>
  <c r="AQ1480" i="5"/>
  <c r="AS1480" i="5"/>
  <c r="AU1480" i="5"/>
  <c r="AW1480" i="5"/>
  <c r="AY1480" i="5"/>
  <c r="BA1480" i="5"/>
  <c r="BC1480" i="5"/>
  <c r="BE1480" i="5"/>
  <c r="BG1480" i="5"/>
  <c r="AK1481" i="5"/>
  <c r="AM1481" i="5"/>
  <c r="AO1481" i="5"/>
  <c r="AQ1481" i="5"/>
  <c r="AS1481" i="5"/>
  <c r="AU1481" i="5"/>
  <c r="AW1481" i="5"/>
  <c r="AY1481" i="5"/>
  <c r="BA1481" i="5"/>
  <c r="BC1481" i="5"/>
  <c r="BE1481" i="5"/>
  <c r="BG1481" i="5"/>
  <c r="AK1482" i="5"/>
  <c r="AM1482" i="5"/>
  <c r="AO1482" i="5"/>
  <c r="AQ1482" i="5"/>
  <c r="AS1482" i="5"/>
  <c r="AU1482" i="5"/>
  <c r="AW1482" i="5"/>
  <c r="AY1482" i="5"/>
  <c r="BA1482" i="5"/>
  <c r="BC1482" i="5"/>
  <c r="BE1482" i="5"/>
  <c r="BG1482" i="5"/>
  <c r="AK1483" i="5"/>
  <c r="AM1483" i="5"/>
  <c r="AO1483" i="5"/>
  <c r="AQ1483" i="5"/>
  <c r="AS1483" i="5"/>
  <c r="AU1483" i="5"/>
  <c r="AW1483" i="5"/>
  <c r="AY1483" i="5"/>
  <c r="BA1483" i="5"/>
  <c r="BC1483" i="5"/>
  <c r="BE1483" i="5"/>
  <c r="BG1483" i="5"/>
  <c r="AK1484" i="5"/>
  <c r="AM1484" i="5"/>
  <c r="AO1484" i="5"/>
  <c r="AQ1484" i="5"/>
  <c r="AS1484" i="5"/>
  <c r="AU1484" i="5"/>
  <c r="AW1484" i="5"/>
  <c r="AY1484" i="5"/>
  <c r="BA1484" i="5"/>
  <c r="BC1484" i="5"/>
  <c r="BE1484" i="5"/>
  <c r="BG1484" i="5"/>
  <c r="AK1485" i="5"/>
  <c r="AM1485" i="5"/>
  <c r="AO1485" i="5"/>
  <c r="AQ1485" i="5"/>
  <c r="AS1485" i="5"/>
  <c r="AU1485" i="5"/>
  <c r="AW1485" i="5"/>
  <c r="AY1485" i="5"/>
  <c r="BA1485" i="5"/>
  <c r="BC1485" i="5"/>
  <c r="BE1485" i="5"/>
  <c r="BG1485" i="5"/>
  <c r="AK1486" i="5"/>
  <c r="AM1486" i="5"/>
  <c r="AO1486" i="5"/>
  <c r="AQ1486" i="5"/>
  <c r="AS1486" i="5"/>
  <c r="AU1486" i="5"/>
  <c r="AW1486" i="5"/>
  <c r="AY1486" i="5"/>
  <c r="BA1486" i="5"/>
  <c r="BC1486" i="5"/>
  <c r="BE1486" i="5"/>
  <c r="BG1486" i="5"/>
  <c r="AK1487" i="5"/>
  <c r="AM1487" i="5"/>
  <c r="AO1487" i="5"/>
  <c r="AQ1487" i="5"/>
  <c r="AS1487" i="5"/>
  <c r="AU1487" i="5"/>
  <c r="AW1487" i="5"/>
  <c r="AY1487" i="5"/>
  <c r="BA1487" i="5"/>
  <c r="BC1487" i="5"/>
  <c r="BE1487" i="5"/>
  <c r="BG1487" i="5"/>
  <c r="AK1488" i="5"/>
  <c r="AM1488" i="5"/>
  <c r="AO1488" i="5"/>
  <c r="AQ1488" i="5"/>
  <c r="AS1488" i="5"/>
  <c r="AU1488" i="5"/>
  <c r="AW1488" i="5"/>
  <c r="AY1488" i="5"/>
  <c r="BA1488" i="5"/>
  <c r="BC1488" i="5"/>
  <c r="BE1488" i="5"/>
  <c r="BG1488" i="5"/>
  <c r="AK1489" i="5"/>
  <c r="AM1489" i="5"/>
  <c r="AO1489" i="5"/>
  <c r="AQ1489" i="5"/>
  <c r="AS1489" i="5"/>
  <c r="AU1489" i="5"/>
  <c r="AW1489" i="5"/>
  <c r="AY1489" i="5"/>
  <c r="BA1489" i="5"/>
  <c r="BC1489" i="5"/>
  <c r="BE1489" i="5"/>
  <c r="BG1489" i="5"/>
  <c r="AK1490" i="5"/>
  <c r="AM1490" i="5"/>
  <c r="AO1490" i="5"/>
  <c r="AQ1490" i="5"/>
  <c r="AS1490" i="5"/>
  <c r="AU1490" i="5"/>
  <c r="AW1490" i="5"/>
  <c r="AY1490" i="5"/>
  <c r="BA1490" i="5"/>
  <c r="BC1490" i="5"/>
  <c r="BE1490" i="5"/>
  <c r="BG1490" i="5"/>
  <c r="AK1491" i="5"/>
  <c r="AM1491" i="5"/>
  <c r="AO1491" i="5"/>
  <c r="AQ1491" i="5"/>
  <c r="AS1491" i="5"/>
  <c r="AU1491" i="5"/>
  <c r="AW1491" i="5"/>
  <c r="AY1491" i="5"/>
  <c r="BA1491" i="5"/>
  <c r="BC1491" i="5"/>
  <c r="BE1491" i="5"/>
  <c r="BG1491" i="5"/>
  <c r="AK1492" i="5"/>
  <c r="AM1492" i="5"/>
  <c r="AO1492" i="5"/>
  <c r="AQ1492" i="5"/>
  <c r="AS1492" i="5"/>
  <c r="AU1492" i="5"/>
  <c r="AW1492" i="5"/>
  <c r="AY1492" i="5"/>
  <c r="BA1492" i="5"/>
  <c r="BC1492" i="5"/>
  <c r="BE1492" i="5"/>
  <c r="BG1492" i="5"/>
  <c r="AK1493" i="5"/>
  <c r="AM1493" i="5"/>
  <c r="AO1493" i="5"/>
  <c r="AQ1493" i="5"/>
  <c r="AS1493" i="5"/>
  <c r="AU1493" i="5"/>
  <c r="AW1493" i="5"/>
  <c r="AY1493" i="5"/>
  <c r="BA1493" i="5"/>
  <c r="BC1493" i="5"/>
  <c r="BE1493" i="5"/>
  <c r="BG1493" i="5"/>
  <c r="AK1494" i="5"/>
  <c r="AM1494" i="5"/>
  <c r="AO1494" i="5"/>
  <c r="AQ1494" i="5"/>
  <c r="AS1494" i="5"/>
  <c r="AU1494" i="5"/>
  <c r="AW1494" i="5"/>
  <c r="AY1494" i="5"/>
  <c r="BA1494" i="5"/>
  <c r="BC1494" i="5"/>
  <c r="BE1494" i="5"/>
  <c r="BG1494" i="5"/>
  <c r="AK1495" i="5"/>
  <c r="AM1495" i="5"/>
  <c r="AO1495" i="5"/>
  <c r="AQ1495" i="5"/>
  <c r="AS1495" i="5"/>
  <c r="AU1495" i="5"/>
  <c r="AW1495" i="5"/>
  <c r="AY1495" i="5"/>
  <c r="BA1495" i="5"/>
  <c r="BC1495" i="5"/>
  <c r="BE1495" i="5"/>
  <c r="BG1495" i="5"/>
  <c r="AK1496" i="5"/>
  <c r="AM1496" i="5"/>
  <c r="AO1496" i="5"/>
  <c r="AQ1496" i="5"/>
  <c r="AS1496" i="5"/>
  <c r="AU1496" i="5"/>
  <c r="AW1496" i="5"/>
  <c r="AY1496" i="5"/>
  <c r="BA1496" i="5"/>
  <c r="BC1496" i="5"/>
  <c r="BE1496" i="5"/>
  <c r="BG1496" i="5"/>
  <c r="AK1497" i="5"/>
  <c r="AM1497" i="5"/>
  <c r="AO1497" i="5"/>
  <c r="AQ1497" i="5"/>
  <c r="AS1497" i="5"/>
  <c r="AU1497" i="5"/>
  <c r="AW1497" i="5"/>
  <c r="AY1497" i="5"/>
  <c r="BA1497" i="5"/>
  <c r="BC1497" i="5"/>
  <c r="BE1497" i="5"/>
  <c r="BG1497" i="5"/>
  <c r="AK1498" i="5"/>
  <c r="AM1498" i="5"/>
  <c r="AO1498" i="5"/>
  <c r="AQ1498" i="5"/>
  <c r="AS1498" i="5"/>
  <c r="AU1498" i="5"/>
  <c r="AW1498" i="5"/>
  <c r="AY1498" i="5"/>
  <c r="BA1498" i="5"/>
  <c r="BC1498" i="5"/>
  <c r="BE1498" i="5"/>
  <c r="BG1498" i="5"/>
  <c r="AK1499" i="5"/>
  <c r="AM1499" i="5"/>
  <c r="AO1499" i="5"/>
  <c r="AQ1499" i="5"/>
  <c r="AS1499" i="5"/>
  <c r="AU1499" i="5"/>
  <c r="AW1499" i="5"/>
  <c r="AY1499" i="5"/>
  <c r="BA1499" i="5"/>
  <c r="BC1499" i="5"/>
  <c r="BE1499" i="5"/>
  <c r="BG1499" i="5"/>
  <c r="AK1500" i="5"/>
  <c r="AM1500" i="5"/>
  <c r="AO1500" i="5"/>
  <c r="AQ1500" i="5"/>
  <c r="AS1500" i="5"/>
  <c r="AU1500" i="5"/>
  <c r="AW1500" i="5"/>
  <c r="AY1500" i="5"/>
  <c r="BA1500" i="5"/>
  <c r="BC1500" i="5"/>
  <c r="BE1500" i="5"/>
  <c r="BG1500" i="5"/>
  <c r="AK1501" i="5"/>
  <c r="AM1501" i="5"/>
  <c r="AO1501" i="5"/>
  <c r="AQ1501" i="5"/>
  <c r="AS1501" i="5"/>
  <c r="AU1501" i="5"/>
  <c r="AW1501" i="5"/>
  <c r="AY1501" i="5"/>
  <c r="BA1501" i="5"/>
  <c r="BC1501" i="5"/>
  <c r="BE1501" i="5"/>
  <c r="BG1501" i="5"/>
  <c r="AK1502" i="5"/>
  <c r="AM1502" i="5"/>
  <c r="AO1502" i="5"/>
  <c r="AQ1502" i="5"/>
  <c r="AS1502" i="5"/>
  <c r="AU1502" i="5"/>
  <c r="AW1502" i="5"/>
  <c r="AY1502" i="5"/>
  <c r="BA1502" i="5"/>
  <c r="BC1502" i="5"/>
  <c r="BE1502" i="5"/>
  <c r="BG1502" i="5"/>
  <c r="AK1503" i="5"/>
  <c r="AM1503" i="5"/>
  <c r="AO1503" i="5"/>
  <c r="AQ1503" i="5"/>
  <c r="AS1503" i="5"/>
  <c r="AU1503" i="5"/>
  <c r="AW1503" i="5"/>
  <c r="AY1503" i="5"/>
  <c r="BA1503" i="5"/>
  <c r="BC1503" i="5"/>
  <c r="BE1503" i="5"/>
  <c r="BG1503" i="5"/>
  <c r="AK1504" i="5"/>
  <c r="AM1504" i="5"/>
  <c r="AO1504" i="5"/>
  <c r="AQ1504" i="5"/>
  <c r="AS1504" i="5"/>
  <c r="AU1504" i="5"/>
  <c r="AW1504" i="5"/>
  <c r="AY1504" i="5"/>
  <c r="BA1504" i="5"/>
  <c r="BC1504" i="5"/>
  <c r="BE1504" i="5"/>
  <c r="BG1504" i="5"/>
  <c r="AK1505" i="5"/>
  <c r="AM1505" i="5"/>
  <c r="AO1505" i="5"/>
  <c r="AQ1505" i="5"/>
  <c r="AS1505" i="5"/>
  <c r="AU1505" i="5"/>
  <c r="AW1505" i="5"/>
  <c r="AY1505" i="5"/>
  <c r="BA1505" i="5"/>
  <c r="BC1505" i="5"/>
  <c r="BE1505" i="5"/>
  <c r="BG1505" i="5"/>
  <c r="AK1506" i="5"/>
  <c r="AM1506" i="5"/>
  <c r="AO1506" i="5"/>
  <c r="AQ1506" i="5"/>
  <c r="AS1506" i="5"/>
  <c r="AU1506" i="5"/>
  <c r="AW1506" i="5"/>
  <c r="AY1506" i="5"/>
  <c r="BA1506" i="5"/>
  <c r="BC1506" i="5"/>
  <c r="BE1506" i="5"/>
  <c r="BG1506" i="5"/>
  <c r="AK1507" i="5"/>
  <c r="AM1507" i="5"/>
  <c r="AO1507" i="5"/>
  <c r="AQ1507" i="5"/>
  <c r="AS1507" i="5"/>
  <c r="AU1507" i="5"/>
  <c r="AW1507" i="5"/>
  <c r="AY1507" i="5"/>
  <c r="BA1507" i="5"/>
  <c r="BC1507" i="5"/>
  <c r="BE1507" i="5"/>
  <c r="BG1507" i="5"/>
  <c r="AK1508" i="5"/>
  <c r="AM1508" i="5"/>
  <c r="AO1508" i="5"/>
  <c r="AQ1508" i="5"/>
  <c r="AS1508" i="5"/>
  <c r="AU1508" i="5"/>
  <c r="AW1508" i="5"/>
  <c r="AY1508" i="5"/>
  <c r="BA1508" i="5"/>
  <c r="BC1508" i="5"/>
  <c r="BE1508" i="5"/>
  <c r="BG1508" i="5"/>
  <c r="AK1509" i="5"/>
  <c r="AM1509" i="5"/>
  <c r="AO1509" i="5"/>
  <c r="AQ1509" i="5"/>
  <c r="AS1509" i="5"/>
  <c r="AU1509" i="5"/>
  <c r="AW1509" i="5"/>
  <c r="AY1509" i="5"/>
  <c r="BA1509" i="5"/>
  <c r="BC1509" i="5"/>
  <c r="BE1509" i="5"/>
  <c r="BG1509" i="5"/>
  <c r="AK1510" i="5"/>
  <c r="AM1510" i="5"/>
  <c r="AO1510" i="5"/>
  <c r="AQ1510" i="5"/>
  <c r="AS1510" i="5"/>
  <c r="AU1510" i="5"/>
  <c r="AW1510" i="5"/>
  <c r="AY1510" i="5"/>
  <c r="BA1510" i="5"/>
  <c r="BC1510" i="5"/>
  <c r="BE1510" i="5"/>
  <c r="BG1510" i="5"/>
  <c r="AK1511" i="5"/>
  <c r="AM1511" i="5"/>
  <c r="AO1511" i="5"/>
  <c r="AQ1511" i="5"/>
  <c r="AS1511" i="5"/>
  <c r="AU1511" i="5"/>
  <c r="AW1511" i="5"/>
  <c r="AY1511" i="5"/>
  <c r="BA1511" i="5"/>
  <c r="BC1511" i="5"/>
  <c r="BE1511" i="5"/>
  <c r="BG1511" i="5"/>
  <c r="AK1512" i="5"/>
  <c r="AM1512" i="5"/>
  <c r="AO1512" i="5"/>
  <c r="AQ1512" i="5"/>
  <c r="AS1512" i="5"/>
  <c r="AU1512" i="5"/>
  <c r="AW1512" i="5"/>
  <c r="AY1512" i="5"/>
  <c r="BA1512" i="5"/>
  <c r="BC1512" i="5"/>
  <c r="BE1512" i="5"/>
  <c r="BG1512" i="5"/>
  <c r="AK1513" i="5"/>
  <c r="AM1513" i="5"/>
  <c r="AO1513" i="5"/>
  <c r="AQ1513" i="5"/>
  <c r="AS1513" i="5"/>
  <c r="AU1513" i="5"/>
  <c r="AW1513" i="5"/>
  <c r="AY1513" i="5"/>
  <c r="BA1513" i="5"/>
  <c r="BC1513" i="5"/>
  <c r="BE1513" i="5"/>
  <c r="BG1513" i="5"/>
  <c r="AK1514" i="5"/>
  <c r="AM1514" i="5"/>
  <c r="AO1514" i="5"/>
  <c r="AQ1514" i="5"/>
  <c r="AS1514" i="5"/>
  <c r="AU1514" i="5"/>
  <c r="AW1514" i="5"/>
  <c r="AY1514" i="5"/>
  <c r="BA1514" i="5"/>
  <c r="BC1514" i="5"/>
  <c r="BE1514" i="5"/>
  <c r="BG1514" i="5"/>
  <c r="AK1515" i="5"/>
  <c r="AM1515" i="5"/>
  <c r="AO1515" i="5"/>
  <c r="AQ1515" i="5"/>
  <c r="AS1515" i="5"/>
  <c r="AU1515" i="5"/>
  <c r="AW1515" i="5"/>
  <c r="AY1515" i="5"/>
  <c r="BA1515" i="5"/>
  <c r="BC1515" i="5"/>
  <c r="BE1515" i="5"/>
  <c r="BG1515" i="5"/>
  <c r="AK1516" i="5"/>
  <c r="AM1516" i="5"/>
  <c r="AO1516" i="5"/>
  <c r="AQ1516" i="5"/>
  <c r="AS1516" i="5"/>
  <c r="AU1516" i="5"/>
  <c r="AW1516" i="5"/>
  <c r="AY1516" i="5"/>
  <c r="BA1516" i="5"/>
  <c r="BC1516" i="5"/>
  <c r="BE1516" i="5"/>
  <c r="BG1516" i="5"/>
  <c r="AK1517" i="5"/>
  <c r="AM1517" i="5"/>
  <c r="AO1517" i="5"/>
  <c r="AQ1517" i="5"/>
  <c r="AS1517" i="5"/>
  <c r="AU1517" i="5"/>
  <c r="AW1517" i="5"/>
  <c r="AY1517" i="5"/>
  <c r="BA1517" i="5"/>
  <c r="BC1517" i="5"/>
  <c r="BE1517" i="5"/>
  <c r="BG1517" i="5"/>
  <c r="AK1518" i="5"/>
  <c r="AM1518" i="5"/>
  <c r="AO1518" i="5"/>
  <c r="AQ1518" i="5"/>
  <c r="AS1518" i="5"/>
  <c r="AU1518" i="5"/>
  <c r="AW1518" i="5"/>
  <c r="AY1518" i="5"/>
  <c r="BA1518" i="5"/>
  <c r="BC1518" i="5"/>
  <c r="BE1518" i="5"/>
  <c r="BG1518" i="5"/>
  <c r="AK1519" i="5"/>
  <c r="AM1519" i="5"/>
  <c r="AO1519" i="5"/>
  <c r="AQ1519" i="5"/>
  <c r="AS1519" i="5"/>
  <c r="AU1519" i="5"/>
  <c r="AW1519" i="5"/>
  <c r="AY1519" i="5"/>
  <c r="BA1519" i="5"/>
  <c r="BC1519" i="5"/>
  <c r="BE1519" i="5"/>
  <c r="BG1519" i="5"/>
  <c r="AK1520" i="5"/>
  <c r="AM1520" i="5"/>
  <c r="AO1520" i="5"/>
  <c r="AQ1520" i="5"/>
  <c r="AS1520" i="5"/>
  <c r="AU1520" i="5"/>
  <c r="AW1520" i="5"/>
  <c r="AY1520" i="5"/>
  <c r="BA1520" i="5"/>
  <c r="BC1520" i="5"/>
  <c r="BE1520" i="5"/>
  <c r="BG1520" i="5"/>
  <c r="AK1521" i="5"/>
  <c r="AM1521" i="5"/>
  <c r="AO1521" i="5"/>
  <c r="AQ1521" i="5"/>
  <c r="AS1521" i="5"/>
  <c r="AU1521" i="5"/>
  <c r="AW1521" i="5"/>
  <c r="AY1521" i="5"/>
  <c r="BA1521" i="5"/>
  <c r="BC1521" i="5"/>
  <c r="BE1521" i="5"/>
  <c r="BG1521" i="5"/>
  <c r="AK1522" i="5"/>
  <c r="AM1522" i="5"/>
  <c r="AO1522" i="5"/>
  <c r="AQ1522" i="5"/>
  <c r="AS1522" i="5"/>
  <c r="AU1522" i="5"/>
  <c r="AW1522" i="5"/>
  <c r="AY1522" i="5"/>
  <c r="BA1522" i="5"/>
  <c r="BC1522" i="5"/>
  <c r="BE1522" i="5"/>
  <c r="BG1522" i="5"/>
  <c r="AK1523" i="5"/>
  <c r="AM1523" i="5"/>
  <c r="AO1523" i="5"/>
  <c r="AQ1523" i="5"/>
  <c r="AS1523" i="5"/>
  <c r="AU1523" i="5"/>
  <c r="AW1523" i="5"/>
  <c r="AY1523" i="5"/>
  <c r="BA1523" i="5"/>
  <c r="BC1523" i="5"/>
  <c r="BE1523" i="5"/>
  <c r="BG1523" i="5"/>
  <c r="AK1524" i="5"/>
  <c r="AM1524" i="5"/>
  <c r="AO1524" i="5"/>
  <c r="AQ1524" i="5"/>
  <c r="AS1524" i="5"/>
  <c r="AU1524" i="5"/>
  <c r="AW1524" i="5"/>
  <c r="AY1524" i="5"/>
  <c r="BA1524" i="5"/>
  <c r="BC1524" i="5"/>
  <c r="BE1524" i="5"/>
  <c r="BG1524" i="5"/>
  <c r="AK1525" i="5"/>
  <c r="AM1525" i="5"/>
  <c r="AO1525" i="5"/>
  <c r="AQ1525" i="5"/>
  <c r="AS1525" i="5"/>
  <c r="AU1525" i="5"/>
  <c r="AW1525" i="5"/>
  <c r="AY1525" i="5"/>
  <c r="BA1525" i="5"/>
  <c r="BC1525" i="5"/>
  <c r="BE1525" i="5"/>
  <c r="BG1525" i="5"/>
  <c r="AK1211" i="5"/>
  <c r="AM1211" i="5"/>
  <c r="AO1211" i="5"/>
  <c r="AQ1211" i="5"/>
  <c r="AS1211" i="5"/>
  <c r="AU1211" i="5"/>
  <c r="AW1211" i="5"/>
  <c r="AY1211" i="5"/>
  <c r="BA1211" i="5"/>
  <c r="BC1211" i="5"/>
  <c r="BE1211" i="5"/>
  <c r="BG1211" i="5"/>
  <c r="AK1212" i="5"/>
  <c r="AM1212" i="5"/>
  <c r="AO1212" i="5"/>
  <c r="AQ1212" i="5"/>
  <c r="AS1212" i="5"/>
  <c r="AU1212" i="5"/>
  <c r="AW1212" i="5"/>
  <c r="AY1212" i="5"/>
  <c r="BA1212" i="5"/>
  <c r="BC1212" i="5"/>
  <c r="BE1212" i="5"/>
  <c r="BG1212" i="5"/>
  <c r="AK1213" i="5"/>
  <c r="AM1213" i="5"/>
  <c r="AO1213" i="5"/>
  <c r="AQ1213" i="5"/>
  <c r="AS1213" i="5"/>
  <c r="AU1213" i="5"/>
  <c r="AW1213" i="5"/>
  <c r="AY1213" i="5"/>
  <c r="BA1213" i="5"/>
  <c r="BC1213" i="5"/>
  <c r="BE1213" i="5"/>
  <c r="BG1213" i="5"/>
  <c r="AK1214" i="5"/>
  <c r="AM1214" i="5"/>
  <c r="AO1214" i="5"/>
  <c r="AQ1214" i="5"/>
  <c r="AS1214" i="5"/>
  <c r="AU1214" i="5"/>
  <c r="AW1214" i="5"/>
  <c r="AY1214" i="5"/>
  <c r="BA1214" i="5"/>
  <c r="BC1214" i="5"/>
  <c r="BE1214" i="5"/>
  <c r="BG1214" i="5"/>
  <c r="AK1215" i="5"/>
  <c r="AM1215" i="5"/>
  <c r="AO1215" i="5"/>
  <c r="AQ1215" i="5"/>
  <c r="AS1215" i="5"/>
  <c r="AU1215" i="5"/>
  <c r="AW1215" i="5"/>
  <c r="AY1215" i="5"/>
  <c r="BA1215" i="5"/>
  <c r="BC1215" i="5"/>
  <c r="BE1215" i="5"/>
  <c r="BG1215" i="5"/>
  <c r="AK1216" i="5"/>
  <c r="AM1216" i="5"/>
  <c r="AO1216" i="5"/>
  <c r="AQ1216" i="5"/>
  <c r="AS1216" i="5"/>
  <c r="AU1216" i="5"/>
  <c r="AW1216" i="5"/>
  <c r="AY1216" i="5"/>
  <c r="BA1216" i="5"/>
  <c r="BC1216" i="5"/>
  <c r="BE1216" i="5"/>
  <c r="BG1216" i="5"/>
  <c r="AK1217" i="5"/>
  <c r="AM1217" i="5"/>
  <c r="AO1217" i="5"/>
  <c r="AQ1217" i="5"/>
  <c r="AS1217" i="5"/>
  <c r="AU1217" i="5"/>
  <c r="AW1217" i="5"/>
  <c r="AY1217" i="5"/>
  <c r="BA1217" i="5"/>
  <c r="BC1217" i="5"/>
  <c r="BE1217" i="5"/>
  <c r="BG1217" i="5"/>
  <c r="AK1218" i="5"/>
  <c r="AM1218" i="5"/>
  <c r="AO1218" i="5"/>
  <c r="AQ1218" i="5"/>
  <c r="AS1218" i="5"/>
  <c r="AU1218" i="5"/>
  <c r="AW1218" i="5"/>
  <c r="AY1218" i="5"/>
  <c r="BA1218" i="5"/>
  <c r="BC1218" i="5"/>
  <c r="BE1218" i="5"/>
  <c r="BG1218" i="5"/>
  <c r="AK1219" i="5"/>
  <c r="AM1219" i="5"/>
  <c r="AO1219" i="5"/>
  <c r="AQ1219" i="5"/>
  <c r="AS1219" i="5"/>
  <c r="AU1219" i="5"/>
  <c r="AW1219" i="5"/>
  <c r="AY1219" i="5"/>
  <c r="BA1219" i="5"/>
  <c r="BC1219" i="5"/>
  <c r="BE1219" i="5"/>
  <c r="BG1219" i="5"/>
  <c r="AK1220" i="5"/>
  <c r="AM1220" i="5"/>
  <c r="AO1220" i="5"/>
  <c r="AQ1220" i="5"/>
  <c r="AS1220" i="5"/>
  <c r="AU1220" i="5"/>
  <c r="AW1220" i="5"/>
  <c r="AY1220" i="5"/>
  <c r="BA1220" i="5"/>
  <c r="BC1220" i="5"/>
  <c r="BE1220" i="5"/>
  <c r="BG1220" i="5"/>
  <c r="AK1221" i="5"/>
  <c r="AM1221" i="5"/>
  <c r="AO1221" i="5"/>
  <c r="AQ1221" i="5"/>
  <c r="AS1221" i="5"/>
  <c r="AU1221" i="5"/>
  <c r="AW1221" i="5"/>
  <c r="AY1221" i="5"/>
  <c r="BA1221" i="5"/>
  <c r="BC1221" i="5"/>
  <c r="BE1221" i="5"/>
  <c r="BG1221" i="5"/>
  <c r="AK1222" i="5"/>
  <c r="AM1222" i="5"/>
  <c r="AO1222" i="5"/>
  <c r="AQ1222" i="5"/>
  <c r="AS1222" i="5"/>
  <c r="AU1222" i="5"/>
  <c r="AW1222" i="5"/>
  <c r="AY1222" i="5"/>
  <c r="BA1222" i="5"/>
  <c r="BC1222" i="5"/>
  <c r="BE1222" i="5"/>
  <c r="BG1222" i="5"/>
  <c r="AK1223" i="5"/>
  <c r="AM1223" i="5"/>
  <c r="AO1223" i="5"/>
  <c r="AQ1223" i="5"/>
  <c r="AS1223" i="5"/>
  <c r="AU1223" i="5"/>
  <c r="AW1223" i="5"/>
  <c r="AY1223" i="5"/>
  <c r="BA1223" i="5"/>
  <c r="BC1223" i="5"/>
  <c r="BE1223" i="5"/>
  <c r="BG1223" i="5"/>
  <c r="AK1224" i="5"/>
  <c r="AM1224" i="5"/>
  <c r="AO1224" i="5"/>
  <c r="AQ1224" i="5"/>
  <c r="AS1224" i="5"/>
  <c r="AU1224" i="5"/>
  <c r="AW1224" i="5"/>
  <c r="AY1224" i="5"/>
  <c r="BA1224" i="5"/>
  <c r="BC1224" i="5"/>
  <c r="BE1224" i="5"/>
  <c r="BG1224" i="5"/>
  <c r="AK1225" i="5"/>
  <c r="AM1225" i="5"/>
  <c r="AO1225" i="5"/>
  <c r="AQ1225" i="5"/>
  <c r="AS1225" i="5"/>
  <c r="AU1225" i="5"/>
  <c r="AW1225" i="5"/>
  <c r="AY1225" i="5"/>
  <c r="BA1225" i="5"/>
  <c r="BC1225" i="5"/>
  <c r="BE1225" i="5"/>
  <c r="BG1225" i="5"/>
  <c r="AK1226" i="5"/>
  <c r="AM1226" i="5"/>
  <c r="AO1226" i="5"/>
  <c r="AQ1226" i="5"/>
  <c r="AS1226" i="5"/>
  <c r="AU1226" i="5"/>
  <c r="AW1226" i="5"/>
  <c r="AY1226" i="5"/>
  <c r="BA1226" i="5"/>
  <c r="BC1226" i="5"/>
  <c r="BE1226" i="5"/>
  <c r="BG1226" i="5"/>
  <c r="AK1227" i="5"/>
  <c r="AM1227" i="5"/>
  <c r="AO1227" i="5"/>
  <c r="AQ1227" i="5"/>
  <c r="AS1227" i="5"/>
  <c r="AU1227" i="5"/>
  <c r="AW1227" i="5"/>
  <c r="AY1227" i="5"/>
  <c r="BA1227" i="5"/>
  <c r="BC1227" i="5"/>
  <c r="BE1227" i="5"/>
  <c r="BG1227" i="5"/>
  <c r="AK1228" i="5"/>
  <c r="AM1228" i="5"/>
  <c r="AO1228" i="5"/>
  <c r="AQ1228" i="5"/>
  <c r="AS1228" i="5"/>
  <c r="AU1228" i="5"/>
  <c r="AW1228" i="5"/>
  <c r="AY1228" i="5"/>
  <c r="BA1228" i="5"/>
  <c r="BC1228" i="5"/>
  <c r="BE1228" i="5"/>
  <c r="BG1228" i="5"/>
  <c r="AK1229" i="5"/>
  <c r="AM1229" i="5"/>
  <c r="AO1229" i="5"/>
  <c r="AQ1229" i="5"/>
  <c r="AS1229" i="5"/>
  <c r="AU1229" i="5"/>
  <c r="AW1229" i="5"/>
  <c r="AY1229" i="5"/>
  <c r="BA1229" i="5"/>
  <c r="BC1229" i="5"/>
  <c r="BE1229" i="5"/>
  <c r="BG1229" i="5"/>
  <c r="AK1230" i="5"/>
  <c r="AM1230" i="5"/>
  <c r="AO1230" i="5"/>
  <c r="AQ1230" i="5"/>
  <c r="AS1230" i="5"/>
  <c r="AU1230" i="5"/>
  <c r="AW1230" i="5"/>
  <c r="AY1230" i="5"/>
  <c r="BA1230" i="5"/>
  <c r="BC1230" i="5"/>
  <c r="BE1230" i="5"/>
  <c r="BG1230" i="5"/>
  <c r="AK1231" i="5"/>
  <c r="AM1231" i="5"/>
  <c r="AO1231" i="5"/>
  <c r="AQ1231" i="5"/>
  <c r="AS1231" i="5"/>
  <c r="AU1231" i="5"/>
  <c r="AW1231" i="5"/>
  <c r="AY1231" i="5"/>
  <c r="BA1231" i="5"/>
  <c r="BC1231" i="5"/>
  <c r="BE1231" i="5"/>
  <c r="BG1231" i="5"/>
  <c r="AK1232" i="5"/>
  <c r="AM1232" i="5"/>
  <c r="AO1232" i="5"/>
  <c r="AQ1232" i="5"/>
  <c r="AS1232" i="5"/>
  <c r="AU1232" i="5"/>
  <c r="AW1232" i="5"/>
  <c r="AY1232" i="5"/>
  <c r="BA1232" i="5"/>
  <c r="BC1232" i="5"/>
  <c r="BE1232" i="5"/>
  <c r="BG1232" i="5"/>
  <c r="AK1233" i="5"/>
  <c r="AM1233" i="5"/>
  <c r="AO1233" i="5"/>
  <c r="AQ1233" i="5"/>
  <c r="AS1233" i="5"/>
  <c r="AU1233" i="5"/>
  <c r="AW1233" i="5"/>
  <c r="AY1233" i="5"/>
  <c r="BA1233" i="5"/>
  <c r="BC1233" i="5"/>
  <c r="BE1233" i="5"/>
  <c r="BG1233" i="5"/>
  <c r="AK1234" i="5"/>
  <c r="AM1234" i="5"/>
  <c r="AO1234" i="5"/>
  <c r="AQ1234" i="5"/>
  <c r="AS1234" i="5"/>
  <c r="AU1234" i="5"/>
  <c r="AW1234" i="5"/>
  <c r="AY1234" i="5"/>
  <c r="BA1234" i="5"/>
  <c r="BC1234" i="5"/>
  <c r="BE1234" i="5"/>
  <c r="BG1234" i="5"/>
  <c r="AK1235" i="5"/>
  <c r="AM1235" i="5"/>
  <c r="AO1235" i="5"/>
  <c r="AQ1235" i="5"/>
  <c r="AS1235" i="5"/>
  <c r="AU1235" i="5"/>
  <c r="AW1235" i="5"/>
  <c r="AY1235" i="5"/>
  <c r="BA1235" i="5"/>
  <c r="BC1235" i="5"/>
  <c r="BE1235" i="5"/>
  <c r="BG1235" i="5"/>
  <c r="AK1236" i="5"/>
  <c r="AM1236" i="5"/>
  <c r="AO1236" i="5"/>
  <c r="AQ1236" i="5"/>
  <c r="AS1236" i="5"/>
  <c r="AU1236" i="5"/>
  <c r="AW1236" i="5"/>
  <c r="AY1236" i="5"/>
  <c r="BA1236" i="5"/>
  <c r="BC1236" i="5"/>
  <c r="BE1236" i="5"/>
  <c r="BG1236" i="5"/>
  <c r="AK1237" i="5"/>
  <c r="AM1237" i="5"/>
  <c r="AO1237" i="5"/>
  <c r="AQ1237" i="5"/>
  <c r="AS1237" i="5"/>
  <c r="AU1237" i="5"/>
  <c r="AW1237" i="5"/>
  <c r="AY1237" i="5"/>
  <c r="BA1237" i="5"/>
  <c r="BC1237" i="5"/>
  <c r="BE1237" i="5"/>
  <c r="BG1237" i="5"/>
  <c r="AK1238" i="5"/>
  <c r="AM1238" i="5"/>
  <c r="AO1238" i="5"/>
  <c r="AQ1238" i="5"/>
  <c r="AS1238" i="5"/>
  <c r="AU1238" i="5"/>
  <c r="AW1238" i="5"/>
  <c r="AY1238" i="5"/>
  <c r="BA1238" i="5"/>
  <c r="BC1238" i="5"/>
  <c r="BE1238" i="5"/>
  <c r="BG1238" i="5"/>
  <c r="AK1239" i="5"/>
  <c r="AM1239" i="5"/>
  <c r="AO1239" i="5"/>
  <c r="AQ1239" i="5"/>
  <c r="AS1239" i="5"/>
  <c r="AU1239" i="5"/>
  <c r="AW1239" i="5"/>
  <c r="AY1239" i="5"/>
  <c r="BA1239" i="5"/>
  <c r="BC1239" i="5"/>
  <c r="BE1239" i="5"/>
  <c r="BG1239" i="5"/>
  <c r="AK1240" i="5"/>
  <c r="AM1240" i="5"/>
  <c r="AO1240" i="5"/>
  <c r="AQ1240" i="5"/>
  <c r="AS1240" i="5"/>
  <c r="AU1240" i="5"/>
  <c r="AW1240" i="5"/>
  <c r="AY1240" i="5"/>
  <c r="BA1240" i="5"/>
  <c r="BC1240" i="5"/>
  <c r="BE1240" i="5"/>
  <c r="BG1240" i="5"/>
  <c r="AK1241" i="5"/>
  <c r="AM1241" i="5"/>
  <c r="AO1241" i="5"/>
  <c r="AQ1241" i="5"/>
  <c r="AS1241" i="5"/>
  <c r="AU1241" i="5"/>
  <c r="AW1241" i="5"/>
  <c r="AY1241" i="5"/>
  <c r="BA1241" i="5"/>
  <c r="BC1241" i="5"/>
  <c r="BE1241" i="5"/>
  <c r="BG1241" i="5"/>
  <c r="AK1242" i="5"/>
  <c r="AM1242" i="5"/>
  <c r="AO1242" i="5"/>
  <c r="AQ1242" i="5"/>
  <c r="AS1242" i="5"/>
  <c r="AU1242" i="5"/>
  <c r="AW1242" i="5"/>
  <c r="AY1242" i="5"/>
  <c r="BA1242" i="5"/>
  <c r="BC1242" i="5"/>
  <c r="BE1242" i="5"/>
  <c r="BG1242" i="5"/>
  <c r="AK1243" i="5"/>
  <c r="AM1243" i="5"/>
  <c r="AO1243" i="5"/>
  <c r="AQ1243" i="5"/>
  <c r="AS1243" i="5"/>
  <c r="AU1243" i="5"/>
  <c r="AW1243" i="5"/>
  <c r="AY1243" i="5"/>
  <c r="BA1243" i="5"/>
  <c r="BC1243" i="5"/>
  <c r="BE1243" i="5"/>
  <c r="BG1243" i="5"/>
  <c r="AK1244" i="5"/>
  <c r="AM1244" i="5"/>
  <c r="AO1244" i="5"/>
  <c r="AQ1244" i="5"/>
  <c r="AS1244" i="5"/>
  <c r="AU1244" i="5"/>
  <c r="AW1244" i="5"/>
  <c r="AY1244" i="5"/>
  <c r="BA1244" i="5"/>
  <c r="BC1244" i="5"/>
  <c r="BE1244" i="5"/>
  <c r="BG1244" i="5"/>
  <c r="AK1245" i="5"/>
  <c r="AM1245" i="5"/>
  <c r="AO1245" i="5"/>
  <c r="AQ1245" i="5"/>
  <c r="AS1245" i="5"/>
  <c r="AU1245" i="5"/>
  <c r="AW1245" i="5"/>
  <c r="AY1245" i="5"/>
  <c r="BA1245" i="5"/>
  <c r="BC1245" i="5"/>
  <c r="BE1245" i="5"/>
  <c r="BG1245" i="5"/>
  <c r="AK1246" i="5"/>
  <c r="AM1246" i="5"/>
  <c r="AO1246" i="5"/>
  <c r="AQ1246" i="5"/>
  <c r="AS1246" i="5"/>
  <c r="AU1246" i="5"/>
  <c r="AW1246" i="5"/>
  <c r="AY1246" i="5"/>
  <c r="BA1246" i="5"/>
  <c r="BC1246" i="5"/>
  <c r="BE1246" i="5"/>
  <c r="BG1246" i="5"/>
  <c r="AK1247" i="5"/>
  <c r="AM1247" i="5"/>
  <c r="AO1247" i="5"/>
  <c r="AQ1247" i="5"/>
  <c r="AS1247" i="5"/>
  <c r="AU1247" i="5"/>
  <c r="AW1247" i="5"/>
  <c r="AY1247" i="5"/>
  <c r="BA1247" i="5"/>
  <c r="BC1247" i="5"/>
  <c r="BE1247" i="5"/>
  <c r="BG1247" i="5"/>
  <c r="AK1248" i="5"/>
  <c r="AM1248" i="5"/>
  <c r="AO1248" i="5"/>
  <c r="AQ1248" i="5"/>
  <c r="AS1248" i="5"/>
  <c r="AU1248" i="5"/>
  <c r="AW1248" i="5"/>
  <c r="AY1248" i="5"/>
  <c r="BA1248" i="5"/>
  <c r="BC1248" i="5"/>
  <c r="BE1248" i="5"/>
  <c r="BG1248" i="5"/>
  <c r="AK1249" i="5"/>
  <c r="AM1249" i="5"/>
  <c r="AO1249" i="5"/>
  <c r="AQ1249" i="5"/>
  <c r="AS1249" i="5"/>
  <c r="AU1249" i="5"/>
  <c r="AW1249" i="5"/>
  <c r="AY1249" i="5"/>
  <c r="BA1249" i="5"/>
  <c r="BC1249" i="5"/>
  <c r="BE1249" i="5"/>
  <c r="BG1249" i="5"/>
  <c r="AK1250" i="5"/>
  <c r="AM1250" i="5"/>
  <c r="AO1250" i="5"/>
  <c r="AQ1250" i="5"/>
  <c r="AS1250" i="5"/>
  <c r="AU1250" i="5"/>
  <c r="AW1250" i="5"/>
  <c r="AY1250" i="5"/>
  <c r="BA1250" i="5"/>
  <c r="BC1250" i="5"/>
  <c r="BE1250" i="5"/>
  <c r="BG1250" i="5"/>
  <c r="AK1251" i="5"/>
  <c r="AM1251" i="5"/>
  <c r="AO1251" i="5"/>
  <c r="AQ1251" i="5"/>
  <c r="AS1251" i="5"/>
  <c r="AU1251" i="5"/>
  <c r="AW1251" i="5"/>
  <c r="AY1251" i="5"/>
  <c r="BA1251" i="5"/>
  <c r="BC1251" i="5"/>
  <c r="BE1251" i="5"/>
  <c r="BG1251" i="5"/>
  <c r="AK1252" i="5"/>
  <c r="AM1252" i="5"/>
  <c r="AO1252" i="5"/>
  <c r="AQ1252" i="5"/>
  <c r="AS1252" i="5"/>
  <c r="AU1252" i="5"/>
  <c r="AW1252" i="5"/>
  <c r="AY1252" i="5"/>
  <c r="BA1252" i="5"/>
  <c r="BC1252" i="5"/>
  <c r="BE1252" i="5"/>
  <c r="BG1252" i="5"/>
  <c r="AK1253" i="5"/>
  <c r="AM1253" i="5"/>
  <c r="AO1253" i="5"/>
  <c r="AQ1253" i="5"/>
  <c r="AS1253" i="5"/>
  <c r="AU1253" i="5"/>
  <c r="AW1253" i="5"/>
  <c r="AY1253" i="5"/>
  <c r="BA1253" i="5"/>
  <c r="BC1253" i="5"/>
  <c r="BE1253" i="5"/>
  <c r="BG1253" i="5"/>
  <c r="AK1254" i="5"/>
  <c r="AM1254" i="5"/>
  <c r="AO1254" i="5"/>
  <c r="AQ1254" i="5"/>
  <c r="AS1254" i="5"/>
  <c r="AU1254" i="5"/>
  <c r="AW1254" i="5"/>
  <c r="AY1254" i="5"/>
  <c r="BA1254" i="5"/>
  <c r="BC1254" i="5"/>
  <c r="BE1254" i="5"/>
  <c r="BG1254" i="5"/>
  <c r="AK1255" i="5"/>
  <c r="AM1255" i="5"/>
  <c r="AO1255" i="5"/>
  <c r="AQ1255" i="5"/>
  <c r="AS1255" i="5"/>
  <c r="AU1255" i="5"/>
  <c r="AW1255" i="5"/>
  <c r="AY1255" i="5"/>
  <c r="BA1255" i="5"/>
  <c r="BC1255" i="5"/>
  <c r="BE1255" i="5"/>
  <c r="BG1255" i="5"/>
  <c r="AK1256" i="5"/>
  <c r="AM1256" i="5"/>
  <c r="AO1256" i="5"/>
  <c r="AQ1256" i="5"/>
  <c r="AS1256" i="5"/>
  <c r="AU1256" i="5"/>
  <c r="AW1256" i="5"/>
  <c r="AY1256" i="5"/>
  <c r="BA1256" i="5"/>
  <c r="BC1256" i="5"/>
  <c r="BE1256" i="5"/>
  <c r="BG1256" i="5"/>
  <c r="AK1257" i="5"/>
  <c r="AM1257" i="5"/>
  <c r="AO1257" i="5"/>
  <c r="AQ1257" i="5"/>
  <c r="AS1257" i="5"/>
  <c r="AU1257" i="5"/>
  <c r="AW1257" i="5"/>
  <c r="AY1257" i="5"/>
  <c r="BA1257" i="5"/>
  <c r="BC1257" i="5"/>
  <c r="BE1257" i="5"/>
  <c r="BG1257" i="5"/>
  <c r="AK1258" i="5"/>
  <c r="AM1258" i="5"/>
  <c r="AO1258" i="5"/>
  <c r="AQ1258" i="5"/>
  <c r="AS1258" i="5"/>
  <c r="AU1258" i="5"/>
  <c r="AW1258" i="5"/>
  <c r="AY1258" i="5"/>
  <c r="BA1258" i="5"/>
  <c r="BC1258" i="5"/>
  <c r="BE1258" i="5"/>
  <c r="BG1258" i="5"/>
  <c r="AK1259" i="5"/>
  <c r="AM1259" i="5"/>
  <c r="AO1259" i="5"/>
  <c r="AQ1259" i="5"/>
  <c r="AS1259" i="5"/>
  <c r="AU1259" i="5"/>
  <c r="AW1259" i="5"/>
  <c r="AY1259" i="5"/>
  <c r="BA1259" i="5"/>
  <c r="BC1259" i="5"/>
  <c r="BE1259" i="5"/>
  <c r="BG1259" i="5"/>
  <c r="AK1260" i="5"/>
  <c r="AM1260" i="5"/>
  <c r="AO1260" i="5"/>
  <c r="AQ1260" i="5"/>
  <c r="AS1260" i="5"/>
  <c r="AU1260" i="5"/>
  <c r="AW1260" i="5"/>
  <c r="AY1260" i="5"/>
  <c r="BA1260" i="5"/>
  <c r="BC1260" i="5"/>
  <c r="BE1260" i="5"/>
  <c r="BG1260" i="5"/>
  <c r="AK1261" i="5"/>
  <c r="AM1261" i="5"/>
  <c r="AO1261" i="5"/>
  <c r="AQ1261" i="5"/>
  <c r="AS1261" i="5"/>
  <c r="AU1261" i="5"/>
  <c r="AW1261" i="5"/>
  <c r="AY1261" i="5"/>
  <c r="BA1261" i="5"/>
  <c r="BC1261" i="5"/>
  <c r="BE1261" i="5"/>
  <c r="BG1261" i="5"/>
  <c r="AK1262" i="5"/>
  <c r="AM1262" i="5"/>
  <c r="AO1262" i="5"/>
  <c r="AQ1262" i="5"/>
  <c r="AS1262" i="5"/>
  <c r="AU1262" i="5"/>
  <c r="AW1262" i="5"/>
  <c r="AY1262" i="5"/>
  <c r="BA1262" i="5"/>
  <c r="BC1262" i="5"/>
  <c r="BE1262" i="5"/>
  <c r="BG1262" i="5"/>
  <c r="AK1263" i="5"/>
  <c r="AM1263" i="5"/>
  <c r="AO1263" i="5"/>
  <c r="AQ1263" i="5"/>
  <c r="AS1263" i="5"/>
  <c r="AU1263" i="5"/>
  <c r="AW1263" i="5"/>
  <c r="AY1263" i="5"/>
  <c r="BA1263" i="5"/>
  <c r="BC1263" i="5"/>
  <c r="BE1263" i="5"/>
  <c r="BG1263" i="5"/>
  <c r="AK1264" i="5"/>
  <c r="AM1264" i="5"/>
  <c r="AO1264" i="5"/>
  <c r="AQ1264" i="5"/>
  <c r="AS1264" i="5"/>
  <c r="AU1264" i="5"/>
  <c r="AW1264" i="5"/>
  <c r="AY1264" i="5"/>
  <c r="BA1264" i="5"/>
  <c r="BC1264" i="5"/>
  <c r="BE1264" i="5"/>
  <c r="BG1264" i="5"/>
  <c r="AK1265" i="5"/>
  <c r="AM1265" i="5"/>
  <c r="AO1265" i="5"/>
  <c r="AQ1265" i="5"/>
  <c r="AS1265" i="5"/>
  <c r="AU1265" i="5"/>
  <c r="AW1265" i="5"/>
  <c r="AY1265" i="5"/>
  <c r="BA1265" i="5"/>
  <c r="BC1265" i="5"/>
  <c r="BE1265" i="5"/>
  <c r="BG1265" i="5"/>
  <c r="AK1266" i="5"/>
  <c r="AM1266" i="5"/>
  <c r="AO1266" i="5"/>
  <c r="AQ1266" i="5"/>
  <c r="AS1266" i="5"/>
  <c r="AU1266" i="5"/>
  <c r="AW1266" i="5"/>
  <c r="AY1266" i="5"/>
  <c r="BA1266" i="5"/>
  <c r="BC1266" i="5"/>
  <c r="BE1266" i="5"/>
  <c r="BG1266" i="5"/>
  <c r="AK1267" i="5"/>
  <c r="AM1267" i="5"/>
  <c r="AO1267" i="5"/>
  <c r="AQ1267" i="5"/>
  <c r="AS1267" i="5"/>
  <c r="AU1267" i="5"/>
  <c r="AW1267" i="5"/>
  <c r="AY1267" i="5"/>
  <c r="BA1267" i="5"/>
  <c r="BC1267" i="5"/>
  <c r="BE1267" i="5"/>
  <c r="BG1267" i="5"/>
  <c r="AK1268" i="5"/>
  <c r="AM1268" i="5"/>
  <c r="AO1268" i="5"/>
  <c r="AQ1268" i="5"/>
  <c r="AS1268" i="5"/>
  <c r="AU1268" i="5"/>
  <c r="AW1268" i="5"/>
  <c r="AY1268" i="5"/>
  <c r="BA1268" i="5"/>
  <c r="BC1268" i="5"/>
  <c r="BE1268" i="5"/>
  <c r="BG1268" i="5"/>
  <c r="AK1269" i="5"/>
  <c r="AM1269" i="5"/>
  <c r="AO1269" i="5"/>
  <c r="AQ1269" i="5"/>
  <c r="AS1269" i="5"/>
  <c r="AU1269" i="5"/>
  <c r="AW1269" i="5"/>
  <c r="AY1269" i="5"/>
  <c r="BA1269" i="5"/>
  <c r="BC1269" i="5"/>
  <c r="BE1269" i="5"/>
  <c r="BG1269" i="5"/>
  <c r="AK1270" i="5"/>
  <c r="AM1270" i="5"/>
  <c r="AO1270" i="5"/>
  <c r="AQ1270" i="5"/>
  <c r="AS1270" i="5"/>
  <c r="AU1270" i="5"/>
  <c r="AW1270" i="5"/>
  <c r="AY1270" i="5"/>
  <c r="BA1270" i="5"/>
  <c r="BC1270" i="5"/>
  <c r="BE1270" i="5"/>
  <c r="BG1270" i="5"/>
  <c r="AK1271" i="5"/>
  <c r="AM1271" i="5"/>
  <c r="AO1271" i="5"/>
  <c r="AQ1271" i="5"/>
  <c r="AS1271" i="5"/>
  <c r="AU1271" i="5"/>
  <c r="AW1271" i="5"/>
  <c r="AY1271" i="5"/>
  <c r="BA1271" i="5"/>
  <c r="BC1271" i="5"/>
  <c r="BE1271" i="5"/>
  <c r="BG1271" i="5"/>
  <c r="AK1272" i="5"/>
  <c r="AM1272" i="5"/>
  <c r="AO1272" i="5"/>
  <c r="AQ1272" i="5"/>
  <c r="AS1272" i="5"/>
  <c r="AU1272" i="5"/>
  <c r="AW1272" i="5"/>
  <c r="AY1272" i="5"/>
  <c r="BA1272" i="5"/>
  <c r="BC1272" i="5"/>
  <c r="BE1272" i="5"/>
  <c r="BG1272" i="5"/>
  <c r="AK1273" i="5"/>
  <c r="AM1273" i="5"/>
  <c r="AO1273" i="5"/>
  <c r="AQ1273" i="5"/>
  <c r="AS1273" i="5"/>
  <c r="AU1273" i="5"/>
  <c r="AW1273" i="5"/>
  <c r="AY1273" i="5"/>
  <c r="BA1273" i="5"/>
  <c r="BC1273" i="5"/>
  <c r="BE1273" i="5"/>
  <c r="BG1273" i="5"/>
  <c r="AK1274" i="5"/>
  <c r="AM1274" i="5"/>
  <c r="AO1274" i="5"/>
  <c r="AQ1274" i="5"/>
  <c r="AS1274" i="5"/>
  <c r="AU1274" i="5"/>
  <c r="AW1274" i="5"/>
  <c r="AY1274" i="5"/>
  <c r="BA1274" i="5"/>
  <c r="BC1274" i="5"/>
  <c r="BE1274" i="5"/>
  <c r="BG1274" i="5"/>
  <c r="AK1275" i="5"/>
  <c r="AM1275" i="5"/>
  <c r="AO1275" i="5"/>
  <c r="AQ1275" i="5"/>
  <c r="AS1275" i="5"/>
  <c r="AU1275" i="5"/>
  <c r="AW1275" i="5"/>
  <c r="AY1275" i="5"/>
  <c r="BA1275" i="5"/>
  <c r="BC1275" i="5"/>
  <c r="BE1275" i="5"/>
  <c r="BG1275" i="5"/>
  <c r="AK1276" i="5"/>
  <c r="AM1276" i="5"/>
  <c r="AO1276" i="5"/>
  <c r="AQ1276" i="5"/>
  <c r="AS1276" i="5"/>
  <c r="AU1276" i="5"/>
  <c r="AW1276" i="5"/>
  <c r="AY1276" i="5"/>
  <c r="BA1276" i="5"/>
  <c r="BC1276" i="5"/>
  <c r="BE1276" i="5"/>
  <c r="BG1276" i="5"/>
  <c r="AK1277" i="5"/>
  <c r="AM1277" i="5"/>
  <c r="AO1277" i="5"/>
  <c r="AQ1277" i="5"/>
  <c r="AS1277" i="5"/>
  <c r="AU1277" i="5"/>
  <c r="AW1277" i="5"/>
  <c r="AY1277" i="5"/>
  <c r="BA1277" i="5"/>
  <c r="BC1277" i="5"/>
  <c r="BE1277" i="5"/>
  <c r="BG1277" i="5"/>
  <c r="AK1278" i="5"/>
  <c r="AM1278" i="5"/>
  <c r="AO1278" i="5"/>
  <c r="AQ1278" i="5"/>
  <c r="AS1278" i="5"/>
  <c r="AU1278" i="5"/>
  <c r="AW1278" i="5"/>
  <c r="AY1278" i="5"/>
  <c r="BA1278" i="5"/>
  <c r="BC1278" i="5"/>
  <c r="BE1278" i="5"/>
  <c r="BG1278" i="5"/>
  <c r="AK1279" i="5"/>
  <c r="AM1279" i="5"/>
  <c r="AO1279" i="5"/>
  <c r="AQ1279" i="5"/>
  <c r="AS1279" i="5"/>
  <c r="AU1279" i="5"/>
  <c r="AW1279" i="5"/>
  <c r="AY1279" i="5"/>
  <c r="BA1279" i="5"/>
  <c r="BC1279" i="5"/>
  <c r="BE1279" i="5"/>
  <c r="BG1279" i="5"/>
  <c r="AK1280" i="5"/>
  <c r="AM1280" i="5"/>
  <c r="AO1280" i="5"/>
  <c r="AQ1280" i="5"/>
  <c r="AS1280" i="5"/>
  <c r="AU1280" i="5"/>
  <c r="AW1280" i="5"/>
  <c r="AY1280" i="5"/>
  <c r="BA1280" i="5"/>
  <c r="BC1280" i="5"/>
  <c r="BE1280" i="5"/>
  <c r="BG1280" i="5"/>
  <c r="AK1281" i="5"/>
  <c r="AM1281" i="5"/>
  <c r="AO1281" i="5"/>
  <c r="AQ1281" i="5"/>
  <c r="AS1281" i="5"/>
  <c r="AU1281" i="5"/>
  <c r="AW1281" i="5"/>
  <c r="AY1281" i="5"/>
  <c r="BA1281" i="5"/>
  <c r="BC1281" i="5"/>
  <c r="BE1281" i="5"/>
  <c r="BG1281" i="5"/>
  <c r="AK1282" i="5"/>
  <c r="AM1282" i="5"/>
  <c r="AO1282" i="5"/>
  <c r="AQ1282" i="5"/>
  <c r="AS1282" i="5"/>
  <c r="AU1282" i="5"/>
  <c r="AW1282" i="5"/>
  <c r="AY1282" i="5"/>
  <c r="BA1282" i="5"/>
  <c r="BC1282" i="5"/>
  <c r="BE1282" i="5"/>
  <c r="BG1282" i="5"/>
  <c r="AK1283" i="5"/>
  <c r="AM1283" i="5"/>
  <c r="AO1283" i="5"/>
  <c r="AQ1283" i="5"/>
  <c r="AS1283" i="5"/>
  <c r="AU1283" i="5"/>
  <c r="AW1283" i="5"/>
  <c r="AY1283" i="5"/>
  <c r="BA1283" i="5"/>
  <c r="BC1283" i="5"/>
  <c r="BE1283" i="5"/>
  <c r="BG1283" i="5"/>
  <c r="AK1284" i="5"/>
  <c r="AM1284" i="5"/>
  <c r="AO1284" i="5"/>
  <c r="AQ1284" i="5"/>
  <c r="AS1284" i="5"/>
  <c r="AU1284" i="5"/>
  <c r="AW1284" i="5"/>
  <c r="AY1284" i="5"/>
  <c r="BA1284" i="5"/>
  <c r="BC1284" i="5"/>
  <c r="BE1284" i="5"/>
  <c r="BG1284" i="5"/>
  <c r="AK1285" i="5"/>
  <c r="AM1285" i="5"/>
  <c r="AO1285" i="5"/>
  <c r="AQ1285" i="5"/>
  <c r="AS1285" i="5"/>
  <c r="AU1285" i="5"/>
  <c r="AW1285" i="5"/>
  <c r="AY1285" i="5"/>
  <c r="BA1285" i="5"/>
  <c r="BC1285" i="5"/>
  <c r="BE1285" i="5"/>
  <c r="BG1285" i="5"/>
  <c r="AK1286" i="5"/>
  <c r="AM1286" i="5"/>
  <c r="AO1286" i="5"/>
  <c r="AQ1286" i="5"/>
  <c r="AS1286" i="5"/>
  <c r="AU1286" i="5"/>
  <c r="AW1286" i="5"/>
  <c r="AY1286" i="5"/>
  <c r="BA1286" i="5"/>
  <c r="BC1286" i="5"/>
  <c r="BE1286" i="5"/>
  <c r="BG1286" i="5"/>
  <c r="AK1287" i="5"/>
  <c r="AM1287" i="5"/>
  <c r="AO1287" i="5"/>
  <c r="AQ1287" i="5"/>
  <c r="AS1287" i="5"/>
  <c r="AU1287" i="5"/>
  <c r="AW1287" i="5"/>
  <c r="AY1287" i="5"/>
  <c r="BA1287" i="5"/>
  <c r="BC1287" i="5"/>
  <c r="BE1287" i="5"/>
  <c r="BG1287" i="5"/>
  <c r="AK1288" i="5"/>
  <c r="AM1288" i="5"/>
  <c r="AO1288" i="5"/>
  <c r="AQ1288" i="5"/>
  <c r="AS1288" i="5"/>
  <c r="AU1288" i="5"/>
  <c r="AW1288" i="5"/>
  <c r="AY1288" i="5"/>
  <c r="BA1288" i="5"/>
  <c r="BC1288" i="5"/>
  <c r="BE1288" i="5"/>
  <c r="BG1288" i="5"/>
  <c r="AK1289" i="5"/>
  <c r="AM1289" i="5"/>
  <c r="AO1289" i="5"/>
  <c r="AQ1289" i="5"/>
  <c r="AS1289" i="5"/>
  <c r="AU1289" i="5"/>
  <c r="AW1289" i="5"/>
  <c r="AY1289" i="5"/>
  <c r="BA1289" i="5"/>
  <c r="BC1289" i="5"/>
  <c r="BE1289" i="5"/>
  <c r="BG1289" i="5"/>
  <c r="AK1290" i="5"/>
  <c r="AM1290" i="5"/>
  <c r="AO1290" i="5"/>
  <c r="AQ1290" i="5"/>
  <c r="AS1290" i="5"/>
  <c r="AU1290" i="5"/>
  <c r="AW1290" i="5"/>
  <c r="AY1290" i="5"/>
  <c r="BA1290" i="5"/>
  <c r="BC1290" i="5"/>
  <c r="BE1290" i="5"/>
  <c r="BG1290" i="5"/>
  <c r="AK1291" i="5"/>
  <c r="AM1291" i="5"/>
  <c r="AO1291" i="5"/>
  <c r="AQ1291" i="5"/>
  <c r="AS1291" i="5"/>
  <c r="AU1291" i="5"/>
  <c r="AW1291" i="5"/>
  <c r="AY1291" i="5"/>
  <c r="BA1291" i="5"/>
  <c r="BC1291" i="5"/>
  <c r="BE1291" i="5"/>
  <c r="BG1291" i="5"/>
  <c r="AK1292" i="5"/>
  <c r="AM1292" i="5"/>
  <c r="AO1292" i="5"/>
  <c r="AQ1292" i="5"/>
  <c r="AS1292" i="5"/>
  <c r="AU1292" i="5"/>
  <c r="AW1292" i="5"/>
  <c r="AY1292" i="5"/>
  <c r="BA1292" i="5"/>
  <c r="BC1292" i="5"/>
  <c r="BE1292" i="5"/>
  <c r="BG1292" i="5"/>
  <c r="AK1293" i="5"/>
  <c r="AM1293" i="5"/>
  <c r="AO1293" i="5"/>
  <c r="AQ1293" i="5"/>
  <c r="AS1293" i="5"/>
  <c r="AU1293" i="5"/>
  <c r="AW1293" i="5"/>
  <c r="AY1293" i="5"/>
  <c r="BA1293" i="5"/>
  <c r="BC1293" i="5"/>
  <c r="BE1293" i="5"/>
  <c r="BG1293" i="5"/>
  <c r="AK1294" i="5"/>
  <c r="AM1294" i="5"/>
  <c r="AO1294" i="5"/>
  <c r="AQ1294" i="5"/>
  <c r="AS1294" i="5"/>
  <c r="AU1294" i="5"/>
  <c r="AW1294" i="5"/>
  <c r="AY1294" i="5"/>
  <c r="BA1294" i="5"/>
  <c r="BC1294" i="5"/>
  <c r="BE1294" i="5"/>
  <c r="BG1294" i="5"/>
  <c r="AK1295" i="5"/>
  <c r="AM1295" i="5"/>
  <c r="AO1295" i="5"/>
  <c r="AQ1295" i="5"/>
  <c r="AS1295" i="5"/>
  <c r="AU1295" i="5"/>
  <c r="AW1295" i="5"/>
  <c r="AY1295" i="5"/>
  <c r="BA1295" i="5"/>
  <c r="BC1295" i="5"/>
  <c r="BE1295" i="5"/>
  <c r="BG1295" i="5"/>
  <c r="AK1296" i="5"/>
  <c r="AM1296" i="5"/>
  <c r="AO1296" i="5"/>
  <c r="AQ1296" i="5"/>
  <c r="AS1296" i="5"/>
  <c r="AU1296" i="5"/>
  <c r="AW1296" i="5"/>
  <c r="AY1296" i="5"/>
  <c r="BA1296" i="5"/>
  <c r="BC1296" i="5"/>
  <c r="BE1296" i="5"/>
  <c r="BG1296" i="5"/>
  <c r="AK1297" i="5"/>
  <c r="AM1297" i="5"/>
  <c r="AO1297" i="5"/>
  <c r="AQ1297" i="5"/>
  <c r="AS1297" i="5"/>
  <c r="AU1297" i="5"/>
  <c r="AW1297" i="5"/>
  <c r="AY1297" i="5"/>
  <c r="BA1297" i="5"/>
  <c r="BC1297" i="5"/>
  <c r="BE1297" i="5"/>
  <c r="BG1297" i="5"/>
  <c r="AK1298" i="5"/>
  <c r="AM1298" i="5"/>
  <c r="AO1298" i="5"/>
  <c r="AQ1298" i="5"/>
  <c r="AS1298" i="5"/>
  <c r="AU1298" i="5"/>
  <c r="AW1298" i="5"/>
  <c r="AY1298" i="5"/>
  <c r="BA1298" i="5"/>
  <c r="BC1298" i="5"/>
  <c r="BE1298" i="5"/>
  <c r="BG1298" i="5"/>
  <c r="AK1299" i="5"/>
  <c r="AM1299" i="5"/>
  <c r="AO1299" i="5"/>
  <c r="AQ1299" i="5"/>
  <c r="AS1299" i="5"/>
  <c r="AU1299" i="5"/>
  <c r="AW1299" i="5"/>
  <c r="AY1299" i="5"/>
  <c r="BA1299" i="5"/>
  <c r="BC1299" i="5"/>
  <c r="BE1299" i="5"/>
  <c r="BG1299" i="5"/>
  <c r="AK1300" i="5"/>
  <c r="AM1300" i="5"/>
  <c r="AO1300" i="5"/>
  <c r="AQ1300" i="5"/>
  <c r="AS1300" i="5"/>
  <c r="AU1300" i="5"/>
  <c r="AW1300" i="5"/>
  <c r="AY1300" i="5"/>
  <c r="BA1300" i="5"/>
  <c r="BC1300" i="5"/>
  <c r="BE1300" i="5"/>
  <c r="BG1300" i="5"/>
  <c r="AK1301" i="5"/>
  <c r="AM1301" i="5"/>
  <c r="AO1301" i="5"/>
  <c r="AQ1301" i="5"/>
  <c r="AS1301" i="5"/>
  <c r="AU1301" i="5"/>
  <c r="AW1301" i="5"/>
  <c r="AY1301" i="5"/>
  <c r="BA1301" i="5"/>
  <c r="BC1301" i="5"/>
  <c r="BE1301" i="5"/>
  <c r="BG1301" i="5"/>
  <c r="AK1302" i="5"/>
  <c r="AM1302" i="5"/>
  <c r="AO1302" i="5"/>
  <c r="AQ1302" i="5"/>
  <c r="AS1302" i="5"/>
  <c r="AU1302" i="5"/>
  <c r="AW1302" i="5"/>
  <c r="AY1302" i="5"/>
  <c r="BA1302" i="5"/>
  <c r="BC1302" i="5"/>
  <c r="BE1302" i="5"/>
  <c r="BG1302" i="5"/>
  <c r="AK1303" i="5"/>
  <c r="AM1303" i="5"/>
  <c r="AO1303" i="5"/>
  <c r="AQ1303" i="5"/>
  <c r="AS1303" i="5"/>
  <c r="AU1303" i="5"/>
  <c r="AW1303" i="5"/>
  <c r="AY1303" i="5"/>
  <c r="BA1303" i="5"/>
  <c r="BC1303" i="5"/>
  <c r="BE1303" i="5"/>
  <c r="BG1303" i="5"/>
  <c r="AK1304" i="5"/>
  <c r="AM1304" i="5"/>
  <c r="AO1304" i="5"/>
  <c r="AQ1304" i="5"/>
  <c r="AS1304" i="5"/>
  <c r="AU1304" i="5"/>
  <c r="AW1304" i="5"/>
  <c r="AY1304" i="5"/>
  <c r="BA1304" i="5"/>
  <c r="BC1304" i="5"/>
  <c r="BE1304" i="5"/>
  <c r="BG1304" i="5"/>
  <c r="AK1305" i="5"/>
  <c r="AM1305" i="5"/>
  <c r="AO1305" i="5"/>
  <c r="AQ1305" i="5"/>
  <c r="AS1305" i="5"/>
  <c r="AU1305" i="5"/>
  <c r="AW1305" i="5"/>
  <c r="AY1305" i="5"/>
  <c r="BA1305" i="5"/>
  <c r="BC1305" i="5"/>
  <c r="BE1305" i="5"/>
  <c r="BG1305" i="5"/>
  <c r="AK1306" i="5"/>
  <c r="AM1306" i="5"/>
  <c r="AO1306" i="5"/>
  <c r="AQ1306" i="5"/>
  <c r="AS1306" i="5"/>
  <c r="AU1306" i="5"/>
  <c r="AW1306" i="5"/>
  <c r="AY1306" i="5"/>
  <c r="BA1306" i="5"/>
  <c r="BC1306" i="5"/>
  <c r="BE1306" i="5"/>
  <c r="BG1306" i="5"/>
  <c r="AK1307" i="5"/>
  <c r="AM1307" i="5"/>
  <c r="AO1307" i="5"/>
  <c r="AQ1307" i="5"/>
  <c r="AS1307" i="5"/>
  <c r="AU1307" i="5"/>
  <c r="AW1307" i="5"/>
  <c r="AY1307" i="5"/>
  <c r="BA1307" i="5"/>
  <c r="BC1307" i="5"/>
  <c r="BE1307" i="5"/>
  <c r="BG1307" i="5"/>
  <c r="AK1308" i="5"/>
  <c r="AM1308" i="5"/>
  <c r="AO1308" i="5"/>
  <c r="AQ1308" i="5"/>
  <c r="AS1308" i="5"/>
  <c r="AU1308" i="5"/>
  <c r="AW1308" i="5"/>
  <c r="AY1308" i="5"/>
  <c r="BA1308" i="5"/>
  <c r="BC1308" i="5"/>
  <c r="BE1308" i="5"/>
  <c r="BG1308" i="5"/>
  <c r="AK1309" i="5"/>
  <c r="AM1309" i="5"/>
  <c r="AO1309" i="5"/>
  <c r="AQ1309" i="5"/>
  <c r="AS1309" i="5"/>
  <c r="AU1309" i="5"/>
  <c r="AW1309" i="5"/>
  <c r="AY1309" i="5"/>
  <c r="BA1309" i="5"/>
  <c r="BC1309" i="5"/>
  <c r="BE1309" i="5"/>
  <c r="BG1309" i="5"/>
  <c r="AK1310" i="5"/>
  <c r="AM1310" i="5"/>
  <c r="AO1310" i="5"/>
  <c r="AQ1310" i="5"/>
  <c r="AS1310" i="5"/>
  <c r="AU1310" i="5"/>
  <c r="AW1310" i="5"/>
  <c r="AY1310" i="5"/>
  <c r="BA1310" i="5"/>
  <c r="BC1310" i="5"/>
  <c r="BE1310" i="5"/>
  <c r="BG1310" i="5"/>
  <c r="AK1311" i="5"/>
  <c r="AM1311" i="5"/>
  <c r="AO1311" i="5"/>
  <c r="AQ1311" i="5"/>
  <c r="AS1311" i="5"/>
  <c r="AU1311" i="5"/>
  <c r="AW1311" i="5"/>
  <c r="AY1311" i="5"/>
  <c r="BA1311" i="5"/>
  <c r="BC1311" i="5"/>
  <c r="BE1311" i="5"/>
  <c r="BG1311" i="5"/>
  <c r="AK1312" i="5"/>
  <c r="AM1312" i="5"/>
  <c r="AO1312" i="5"/>
  <c r="AQ1312" i="5"/>
  <c r="AS1312" i="5"/>
  <c r="AU1312" i="5"/>
  <c r="AW1312" i="5"/>
  <c r="AY1312" i="5"/>
  <c r="BA1312" i="5"/>
  <c r="BC1312" i="5"/>
  <c r="BE1312" i="5"/>
  <c r="BG1312" i="5"/>
  <c r="AK1313" i="5"/>
  <c r="AM1313" i="5"/>
  <c r="AO1313" i="5"/>
  <c r="AQ1313" i="5"/>
  <c r="AS1313" i="5"/>
  <c r="AU1313" i="5"/>
  <c r="AW1313" i="5"/>
  <c r="AY1313" i="5"/>
  <c r="BA1313" i="5"/>
  <c r="BC1313" i="5"/>
  <c r="BE1313" i="5"/>
  <c r="BG1313" i="5"/>
  <c r="AK1314" i="5"/>
  <c r="AM1314" i="5"/>
  <c r="AO1314" i="5"/>
  <c r="AQ1314" i="5"/>
  <c r="AS1314" i="5"/>
  <c r="AU1314" i="5"/>
  <c r="AW1314" i="5"/>
  <c r="AY1314" i="5"/>
  <c r="BA1314" i="5"/>
  <c r="BC1314" i="5"/>
  <c r="BE1314" i="5"/>
  <c r="BG1314" i="5"/>
  <c r="AK1315" i="5"/>
  <c r="AM1315" i="5"/>
  <c r="AO1315" i="5"/>
  <c r="AQ1315" i="5"/>
  <c r="AS1315" i="5"/>
  <c r="AU1315" i="5"/>
  <c r="AW1315" i="5"/>
  <c r="AY1315" i="5"/>
  <c r="BA1315" i="5"/>
  <c r="BC1315" i="5"/>
  <c r="BE1315" i="5"/>
  <c r="BG1315" i="5"/>
  <c r="AK1316" i="5"/>
  <c r="AM1316" i="5"/>
  <c r="AO1316" i="5"/>
  <c r="AQ1316" i="5"/>
  <c r="AS1316" i="5"/>
  <c r="AU1316" i="5"/>
  <c r="AW1316" i="5"/>
  <c r="AY1316" i="5"/>
  <c r="BA1316" i="5"/>
  <c r="BC1316" i="5"/>
  <c r="BE1316" i="5"/>
  <c r="BG1316" i="5"/>
  <c r="AK1317" i="5"/>
  <c r="AM1317" i="5"/>
  <c r="AO1317" i="5"/>
  <c r="AQ1317" i="5"/>
  <c r="AS1317" i="5"/>
  <c r="AU1317" i="5"/>
  <c r="AW1317" i="5"/>
  <c r="AY1317" i="5"/>
  <c r="BA1317" i="5"/>
  <c r="BC1317" i="5"/>
  <c r="BE1317" i="5"/>
  <c r="BG1317" i="5"/>
  <c r="AK1318" i="5"/>
  <c r="AM1318" i="5"/>
  <c r="AO1318" i="5"/>
  <c r="AQ1318" i="5"/>
  <c r="AS1318" i="5"/>
  <c r="AU1318" i="5"/>
  <c r="AW1318" i="5"/>
  <c r="AY1318" i="5"/>
  <c r="BA1318" i="5"/>
  <c r="BC1318" i="5"/>
  <c r="BE1318" i="5"/>
  <c r="BG1318" i="5"/>
  <c r="AK1319" i="5"/>
  <c r="AM1319" i="5"/>
  <c r="AO1319" i="5"/>
  <c r="AQ1319" i="5"/>
  <c r="AS1319" i="5"/>
  <c r="AU1319" i="5"/>
  <c r="AW1319" i="5"/>
  <c r="AY1319" i="5"/>
  <c r="BA1319" i="5"/>
  <c r="BC1319" i="5"/>
  <c r="BE1319" i="5"/>
  <c r="BG1319" i="5"/>
  <c r="AK1320" i="5"/>
  <c r="AM1320" i="5"/>
  <c r="AO1320" i="5"/>
  <c r="AQ1320" i="5"/>
  <c r="AS1320" i="5"/>
  <c r="AU1320" i="5"/>
  <c r="AW1320" i="5"/>
  <c r="AY1320" i="5"/>
  <c r="BA1320" i="5"/>
  <c r="BC1320" i="5"/>
  <c r="BE1320" i="5"/>
  <c r="BG1320" i="5"/>
  <c r="AK1321" i="5"/>
  <c r="AM1321" i="5"/>
  <c r="AO1321" i="5"/>
  <c r="AQ1321" i="5"/>
  <c r="AS1321" i="5"/>
  <c r="AU1321" i="5"/>
  <c r="AW1321" i="5"/>
  <c r="AY1321" i="5"/>
  <c r="BA1321" i="5"/>
  <c r="BC1321" i="5"/>
  <c r="BE1321" i="5"/>
  <c r="BG1321" i="5"/>
  <c r="AK1322" i="5"/>
  <c r="AM1322" i="5"/>
  <c r="AO1322" i="5"/>
  <c r="AQ1322" i="5"/>
  <c r="AS1322" i="5"/>
  <c r="AU1322" i="5"/>
  <c r="AW1322" i="5"/>
  <c r="AY1322" i="5"/>
  <c r="BA1322" i="5"/>
  <c r="BC1322" i="5"/>
  <c r="BE1322" i="5"/>
  <c r="BG1322" i="5"/>
  <c r="AK1323" i="5"/>
  <c r="AM1323" i="5"/>
  <c r="AO1323" i="5"/>
  <c r="AQ1323" i="5"/>
  <c r="AS1323" i="5"/>
  <c r="AU1323" i="5"/>
  <c r="AW1323" i="5"/>
  <c r="AY1323" i="5"/>
  <c r="BA1323" i="5"/>
  <c r="BC1323" i="5"/>
  <c r="BE1323" i="5"/>
  <c r="BG1323" i="5"/>
  <c r="AK1324" i="5"/>
  <c r="AM1324" i="5"/>
  <c r="AO1324" i="5"/>
  <c r="AQ1324" i="5"/>
  <c r="AS1324" i="5"/>
  <c r="AU1324" i="5"/>
  <c r="AW1324" i="5"/>
  <c r="AY1324" i="5"/>
  <c r="BA1324" i="5"/>
  <c r="BC1324" i="5"/>
  <c r="BE1324" i="5"/>
  <c r="BG1324" i="5"/>
  <c r="AK1325" i="5"/>
  <c r="AM1325" i="5"/>
  <c r="AO1325" i="5"/>
  <c r="AQ1325" i="5"/>
  <c r="AS1325" i="5"/>
  <c r="AU1325" i="5"/>
  <c r="AW1325" i="5"/>
  <c r="AY1325" i="5"/>
  <c r="BA1325" i="5"/>
  <c r="BC1325" i="5"/>
  <c r="BE1325" i="5"/>
  <c r="BG1325" i="5"/>
  <c r="AK1326" i="5"/>
  <c r="AM1326" i="5"/>
  <c r="AO1326" i="5"/>
  <c r="AQ1326" i="5"/>
  <c r="AS1326" i="5"/>
  <c r="AU1326" i="5"/>
  <c r="AW1326" i="5"/>
  <c r="AY1326" i="5"/>
  <c r="BA1326" i="5"/>
  <c r="BC1326" i="5"/>
  <c r="BE1326" i="5"/>
  <c r="BG1326" i="5"/>
  <c r="AK1327" i="5"/>
  <c r="AM1327" i="5"/>
  <c r="AO1327" i="5"/>
  <c r="AQ1327" i="5"/>
  <c r="AS1327" i="5"/>
  <c r="AU1327" i="5"/>
  <c r="AW1327" i="5"/>
  <c r="AY1327" i="5"/>
  <c r="BA1327" i="5"/>
  <c r="BC1327" i="5"/>
  <c r="BE1327" i="5"/>
  <c r="BG1327" i="5"/>
  <c r="AK1328" i="5"/>
  <c r="AM1328" i="5"/>
  <c r="AO1328" i="5"/>
  <c r="AQ1328" i="5"/>
  <c r="AS1328" i="5"/>
  <c r="AU1328" i="5"/>
  <c r="AW1328" i="5"/>
  <c r="AY1328" i="5"/>
  <c r="BA1328" i="5"/>
  <c r="BC1328" i="5"/>
  <c r="BE1328" i="5"/>
  <c r="BG1328" i="5"/>
  <c r="AK1329" i="5"/>
  <c r="AM1329" i="5"/>
  <c r="AO1329" i="5"/>
  <c r="AQ1329" i="5"/>
  <c r="AS1329" i="5"/>
  <c r="AU1329" i="5"/>
  <c r="AW1329" i="5"/>
  <c r="AY1329" i="5"/>
  <c r="BA1329" i="5"/>
  <c r="BC1329" i="5"/>
  <c r="BE1329" i="5"/>
  <c r="BG1329" i="5"/>
  <c r="AK1330" i="5"/>
  <c r="AM1330" i="5"/>
  <c r="AO1330" i="5"/>
  <c r="AQ1330" i="5"/>
  <c r="AS1330" i="5"/>
  <c r="AU1330" i="5"/>
  <c r="AW1330" i="5"/>
  <c r="AY1330" i="5"/>
  <c r="BA1330" i="5"/>
  <c r="BC1330" i="5"/>
  <c r="BE1330" i="5"/>
  <c r="BG1330" i="5"/>
  <c r="AK1331" i="5"/>
  <c r="AM1331" i="5"/>
  <c r="AO1331" i="5"/>
  <c r="AQ1331" i="5"/>
  <c r="AS1331" i="5"/>
  <c r="AU1331" i="5"/>
  <c r="AW1331" i="5"/>
  <c r="AY1331" i="5"/>
  <c r="BA1331" i="5"/>
  <c r="BC1331" i="5"/>
  <c r="BE1331" i="5"/>
  <c r="BG1331" i="5"/>
  <c r="AK1332" i="5"/>
  <c r="AM1332" i="5"/>
  <c r="AO1332" i="5"/>
  <c r="AQ1332" i="5"/>
  <c r="AS1332" i="5"/>
  <c r="AU1332" i="5"/>
  <c r="AW1332" i="5"/>
  <c r="AY1332" i="5"/>
  <c r="BA1332" i="5"/>
  <c r="BC1332" i="5"/>
  <c r="BE1332" i="5"/>
  <c r="BG1332" i="5"/>
  <c r="AK1333" i="5"/>
  <c r="AM1333" i="5"/>
  <c r="AO1333" i="5"/>
  <c r="AQ1333" i="5"/>
  <c r="AS1333" i="5"/>
  <c r="AU1333" i="5"/>
  <c r="AW1333" i="5"/>
  <c r="AY1333" i="5"/>
  <c r="BA1333" i="5"/>
  <c r="BC1333" i="5"/>
  <c r="BE1333" i="5"/>
  <c r="BG1333" i="5"/>
  <c r="AK1334" i="5"/>
  <c r="AM1334" i="5"/>
  <c r="AO1334" i="5"/>
  <c r="AQ1334" i="5"/>
  <c r="AS1334" i="5"/>
  <c r="AU1334" i="5"/>
  <c r="AW1334" i="5"/>
  <c r="AY1334" i="5"/>
  <c r="BA1334" i="5"/>
  <c r="BC1334" i="5"/>
  <c r="BE1334" i="5"/>
  <c r="BG1334" i="5"/>
  <c r="AK1335" i="5"/>
  <c r="AM1335" i="5"/>
  <c r="AO1335" i="5"/>
  <c r="AQ1335" i="5"/>
  <c r="AS1335" i="5"/>
  <c r="AU1335" i="5"/>
  <c r="AW1335" i="5"/>
  <c r="AY1335" i="5"/>
  <c r="BA1335" i="5"/>
  <c r="BC1335" i="5"/>
  <c r="BE1335" i="5"/>
  <c r="BG1335" i="5"/>
  <c r="AK1336" i="5"/>
  <c r="AM1336" i="5"/>
  <c r="AO1336" i="5"/>
  <c r="AQ1336" i="5"/>
  <c r="AS1336" i="5"/>
  <c r="AU1336" i="5"/>
  <c r="AW1336" i="5"/>
  <c r="AY1336" i="5"/>
  <c r="BA1336" i="5"/>
  <c r="BC1336" i="5"/>
  <c r="BE1336" i="5"/>
  <c r="BG1336" i="5"/>
  <c r="AK1337" i="5"/>
  <c r="AM1337" i="5"/>
  <c r="AO1337" i="5"/>
  <c r="AQ1337" i="5"/>
  <c r="AS1337" i="5"/>
  <c r="AU1337" i="5"/>
  <c r="AW1337" i="5"/>
  <c r="AY1337" i="5"/>
  <c r="BA1337" i="5"/>
  <c r="BC1337" i="5"/>
  <c r="BE1337" i="5"/>
  <c r="BG1337" i="5"/>
  <c r="AK1338" i="5"/>
  <c r="AM1338" i="5"/>
  <c r="AO1338" i="5"/>
  <c r="AQ1338" i="5"/>
  <c r="AS1338" i="5"/>
  <c r="AU1338" i="5"/>
  <c r="AW1338" i="5"/>
  <c r="AY1338" i="5"/>
  <c r="BA1338" i="5"/>
  <c r="BC1338" i="5"/>
  <c r="BE1338" i="5"/>
  <c r="BG1338" i="5"/>
  <c r="AK1339" i="5"/>
  <c r="AM1339" i="5"/>
  <c r="AO1339" i="5"/>
  <c r="AQ1339" i="5"/>
  <c r="AS1339" i="5"/>
  <c r="AU1339" i="5"/>
  <c r="AW1339" i="5"/>
  <c r="AY1339" i="5"/>
  <c r="BA1339" i="5"/>
  <c r="BC1339" i="5"/>
  <c r="BE1339" i="5"/>
  <c r="BG1339" i="5"/>
  <c r="AK1340" i="5"/>
  <c r="AM1340" i="5"/>
  <c r="AO1340" i="5"/>
  <c r="AQ1340" i="5"/>
  <c r="AS1340" i="5"/>
  <c r="AU1340" i="5"/>
  <c r="AW1340" i="5"/>
  <c r="AY1340" i="5"/>
  <c r="BA1340" i="5"/>
  <c r="BC1340" i="5"/>
  <c r="BE1340" i="5"/>
  <c r="BG1340" i="5"/>
  <c r="AK1341" i="5"/>
  <c r="AM1341" i="5"/>
  <c r="AO1341" i="5"/>
  <c r="AQ1341" i="5"/>
  <c r="AS1341" i="5"/>
  <c r="AU1341" i="5"/>
  <c r="AW1341" i="5"/>
  <c r="AY1341" i="5"/>
  <c r="BA1341" i="5"/>
  <c r="BC1341" i="5"/>
  <c r="BE1341" i="5"/>
  <c r="BG1341" i="5"/>
  <c r="AK1342" i="5"/>
  <c r="AM1342" i="5"/>
  <c r="AO1342" i="5"/>
  <c r="AQ1342" i="5"/>
  <c r="AS1342" i="5"/>
  <c r="AU1342" i="5"/>
  <c r="AW1342" i="5"/>
  <c r="AY1342" i="5"/>
  <c r="BA1342" i="5"/>
  <c r="BC1342" i="5"/>
  <c r="BE1342" i="5"/>
  <c r="BG1342" i="5"/>
  <c r="AK1343" i="5"/>
  <c r="AM1343" i="5"/>
  <c r="AO1343" i="5"/>
  <c r="AQ1343" i="5"/>
  <c r="AS1343" i="5"/>
  <c r="AU1343" i="5"/>
  <c r="AW1343" i="5"/>
  <c r="AY1343" i="5"/>
  <c r="BA1343" i="5"/>
  <c r="BC1343" i="5"/>
  <c r="BE1343" i="5"/>
  <c r="BG1343" i="5"/>
  <c r="AK1344" i="5"/>
  <c r="AM1344" i="5"/>
  <c r="AO1344" i="5"/>
  <c r="AQ1344" i="5"/>
  <c r="AS1344" i="5"/>
  <c r="AU1344" i="5"/>
  <c r="AW1344" i="5"/>
  <c r="AY1344" i="5"/>
  <c r="BA1344" i="5"/>
  <c r="BC1344" i="5"/>
  <c r="BE1344" i="5"/>
  <c r="BG1344" i="5"/>
  <c r="AK1345" i="5"/>
  <c r="AM1345" i="5"/>
  <c r="AO1345" i="5"/>
  <c r="AQ1345" i="5"/>
  <c r="AS1345" i="5"/>
  <c r="AU1345" i="5"/>
  <c r="AW1345" i="5"/>
  <c r="AY1345" i="5"/>
  <c r="BA1345" i="5"/>
  <c r="BC1345" i="5"/>
  <c r="BE1345" i="5"/>
  <c r="BG1345" i="5"/>
  <c r="AK1346" i="5"/>
  <c r="AM1346" i="5"/>
  <c r="AO1346" i="5"/>
  <c r="AQ1346" i="5"/>
  <c r="AS1346" i="5"/>
  <c r="AU1346" i="5"/>
  <c r="AW1346" i="5"/>
  <c r="AY1346" i="5"/>
  <c r="BA1346" i="5"/>
  <c r="BC1346" i="5"/>
  <c r="BE1346" i="5"/>
  <c r="BG1346" i="5"/>
  <c r="AK1347" i="5"/>
  <c r="AM1347" i="5"/>
  <c r="AO1347" i="5"/>
  <c r="AQ1347" i="5"/>
  <c r="AS1347" i="5"/>
  <c r="AU1347" i="5"/>
  <c r="AW1347" i="5"/>
  <c r="AY1347" i="5"/>
  <c r="BA1347" i="5"/>
  <c r="BC1347" i="5"/>
  <c r="BE1347" i="5"/>
  <c r="BG1347" i="5"/>
  <c r="AK1348" i="5"/>
  <c r="AM1348" i="5"/>
  <c r="AO1348" i="5"/>
  <c r="AQ1348" i="5"/>
  <c r="AS1348" i="5"/>
  <c r="AU1348" i="5"/>
  <c r="AW1348" i="5"/>
  <c r="AY1348" i="5"/>
  <c r="BA1348" i="5"/>
  <c r="BC1348" i="5"/>
  <c r="BE1348" i="5"/>
  <c r="BG1348" i="5"/>
  <c r="AK1349" i="5"/>
  <c r="AM1349" i="5"/>
  <c r="AO1349" i="5"/>
  <c r="AQ1349" i="5"/>
  <c r="AS1349" i="5"/>
  <c r="AU1349" i="5"/>
  <c r="AW1349" i="5"/>
  <c r="AY1349" i="5"/>
  <c r="BA1349" i="5"/>
  <c r="BC1349" i="5"/>
  <c r="BE1349" i="5"/>
  <c r="BG1349" i="5"/>
  <c r="AK1350" i="5"/>
  <c r="AM1350" i="5"/>
  <c r="AO1350" i="5"/>
  <c r="AQ1350" i="5"/>
  <c r="AS1350" i="5"/>
  <c r="AU1350" i="5"/>
  <c r="AW1350" i="5"/>
  <c r="AY1350" i="5"/>
  <c r="BA1350" i="5"/>
  <c r="BC1350" i="5"/>
  <c r="BE1350" i="5"/>
  <c r="BG1350" i="5"/>
  <c r="AK1351" i="5"/>
  <c r="AM1351" i="5"/>
  <c r="AO1351" i="5"/>
  <c r="AQ1351" i="5"/>
  <c r="AS1351" i="5"/>
  <c r="AU1351" i="5"/>
  <c r="AW1351" i="5"/>
  <c r="AY1351" i="5"/>
  <c r="BA1351" i="5"/>
  <c r="BC1351" i="5"/>
  <c r="BE1351" i="5"/>
  <c r="BG1351" i="5"/>
  <c r="AK1352" i="5"/>
  <c r="AM1352" i="5"/>
  <c r="AO1352" i="5"/>
  <c r="AQ1352" i="5"/>
  <c r="AS1352" i="5"/>
  <c r="AU1352" i="5"/>
  <c r="AW1352" i="5"/>
  <c r="AY1352" i="5"/>
  <c r="BA1352" i="5"/>
  <c r="BC1352" i="5"/>
  <c r="BE1352" i="5"/>
  <c r="BG1352" i="5"/>
  <c r="AK1353" i="5"/>
  <c r="AM1353" i="5"/>
  <c r="AO1353" i="5"/>
  <c r="AQ1353" i="5"/>
  <c r="AS1353" i="5"/>
  <c r="AU1353" i="5"/>
  <c r="AW1353" i="5"/>
  <c r="AY1353" i="5"/>
  <c r="BA1353" i="5"/>
  <c r="BC1353" i="5"/>
  <c r="BE1353" i="5"/>
  <c r="BG1353" i="5"/>
  <c r="AK1354" i="5"/>
  <c r="AM1354" i="5"/>
  <c r="AO1354" i="5"/>
  <c r="AQ1354" i="5"/>
  <c r="AS1354" i="5"/>
  <c r="AU1354" i="5"/>
  <c r="AW1354" i="5"/>
  <c r="AY1354" i="5"/>
  <c r="BA1354" i="5"/>
  <c r="BC1354" i="5"/>
  <c r="BE1354" i="5"/>
  <c r="BG1354" i="5"/>
  <c r="AK1355" i="5"/>
  <c r="AM1355" i="5"/>
  <c r="AO1355" i="5"/>
  <c r="AQ1355" i="5"/>
  <c r="AS1355" i="5"/>
  <c r="AU1355" i="5"/>
  <c r="AW1355" i="5"/>
  <c r="AY1355" i="5"/>
  <c r="BA1355" i="5"/>
  <c r="BC1355" i="5"/>
  <c r="BE1355" i="5"/>
  <c r="BG1355" i="5"/>
  <c r="AK1356" i="5"/>
  <c r="AM1356" i="5"/>
  <c r="AO1356" i="5"/>
  <c r="AQ1356" i="5"/>
  <c r="AS1356" i="5"/>
  <c r="AU1356" i="5"/>
  <c r="AW1356" i="5"/>
  <c r="AY1356" i="5"/>
  <c r="BA1356" i="5"/>
  <c r="BC1356" i="5"/>
  <c r="BE1356" i="5"/>
  <c r="BG1356" i="5"/>
  <c r="AK1357" i="5"/>
  <c r="AM1357" i="5"/>
  <c r="AO1357" i="5"/>
  <c r="AQ1357" i="5"/>
  <c r="AS1357" i="5"/>
  <c r="AU1357" i="5"/>
  <c r="AW1357" i="5"/>
  <c r="AY1357" i="5"/>
  <c r="BA1357" i="5"/>
  <c r="BC1357" i="5"/>
  <c r="BE1357" i="5"/>
  <c r="BG1357" i="5"/>
  <c r="AK1358" i="5"/>
  <c r="AM1358" i="5"/>
  <c r="AO1358" i="5"/>
  <c r="AQ1358" i="5"/>
  <c r="AS1358" i="5"/>
  <c r="AU1358" i="5"/>
  <c r="AW1358" i="5"/>
  <c r="AY1358" i="5"/>
  <c r="BA1358" i="5"/>
  <c r="BC1358" i="5"/>
  <c r="BE1358" i="5"/>
  <c r="BG1358" i="5"/>
  <c r="BA1191" i="5"/>
  <c r="BC1191" i="5"/>
  <c r="BE1191" i="5"/>
  <c r="BG1191" i="5"/>
  <c r="AK985" i="5"/>
  <c r="AM985" i="5"/>
  <c r="AO985" i="5"/>
  <c r="AQ985" i="5"/>
  <c r="AS985" i="5"/>
  <c r="AU985" i="5"/>
  <c r="AW985" i="5"/>
  <c r="AY985" i="5"/>
  <c r="BA985" i="5"/>
  <c r="BC985" i="5"/>
  <c r="BE985" i="5"/>
  <c r="BG985" i="5"/>
  <c r="AK986" i="5"/>
  <c r="AM986" i="5"/>
  <c r="AO986" i="5"/>
  <c r="AQ986" i="5"/>
  <c r="AS986" i="5"/>
  <c r="AU986" i="5"/>
  <c r="AW986" i="5"/>
  <c r="AY986" i="5"/>
  <c r="BA986" i="5"/>
  <c r="BC986" i="5"/>
  <c r="BE986" i="5"/>
  <c r="BG986" i="5"/>
  <c r="AK987" i="5"/>
  <c r="AM987" i="5"/>
  <c r="AO987" i="5"/>
  <c r="AQ987" i="5"/>
  <c r="AS987" i="5"/>
  <c r="AU987" i="5"/>
  <c r="AW987" i="5"/>
  <c r="AY987" i="5"/>
  <c r="BA987" i="5"/>
  <c r="BC987" i="5"/>
  <c r="BE987" i="5"/>
  <c r="BG987" i="5"/>
  <c r="AK988" i="5"/>
  <c r="AM988" i="5"/>
  <c r="AO988" i="5"/>
  <c r="AQ988" i="5"/>
  <c r="AS988" i="5"/>
  <c r="AU988" i="5"/>
  <c r="AW988" i="5"/>
  <c r="AY988" i="5"/>
  <c r="BA988" i="5"/>
  <c r="BC988" i="5"/>
  <c r="BE988" i="5"/>
  <c r="BG988" i="5"/>
  <c r="AK989" i="5"/>
  <c r="AM989" i="5"/>
  <c r="AO989" i="5"/>
  <c r="AQ989" i="5"/>
  <c r="AS989" i="5"/>
  <c r="AU989" i="5"/>
  <c r="AW989" i="5"/>
  <c r="AY989" i="5"/>
  <c r="BA989" i="5"/>
  <c r="BC989" i="5"/>
  <c r="BE989" i="5"/>
  <c r="BG989" i="5"/>
  <c r="AK990" i="5"/>
  <c r="AM990" i="5"/>
  <c r="AO990" i="5"/>
  <c r="AQ990" i="5"/>
  <c r="AS990" i="5"/>
  <c r="AU990" i="5"/>
  <c r="AW990" i="5"/>
  <c r="AY990" i="5"/>
  <c r="BA990" i="5"/>
  <c r="BC990" i="5"/>
  <c r="BE990" i="5"/>
  <c r="BG990" i="5"/>
  <c r="AK991" i="5"/>
  <c r="AM991" i="5"/>
  <c r="AO991" i="5"/>
  <c r="AQ991" i="5"/>
  <c r="AS991" i="5"/>
  <c r="AU991" i="5"/>
  <c r="AW991" i="5"/>
  <c r="AY991" i="5"/>
  <c r="BA991" i="5"/>
  <c r="BC991" i="5"/>
  <c r="BE991" i="5"/>
  <c r="BG991" i="5"/>
  <c r="AK966" i="5"/>
  <c r="AM966" i="5"/>
  <c r="AO966" i="5"/>
  <c r="AQ966" i="5"/>
  <c r="AS966" i="5"/>
  <c r="AU966" i="5"/>
  <c r="AW966" i="5"/>
  <c r="AY966" i="5"/>
  <c r="BA966" i="5"/>
  <c r="BC966" i="5"/>
  <c r="BE966" i="5"/>
  <c r="BG966" i="5"/>
  <c r="AK967" i="5"/>
  <c r="AM967" i="5"/>
  <c r="AO967" i="5"/>
  <c r="AQ967" i="5"/>
  <c r="AS967" i="5"/>
  <c r="AU967" i="5"/>
  <c r="AW967" i="5"/>
  <c r="AY967" i="5"/>
  <c r="BA967" i="5"/>
  <c r="BC967" i="5"/>
  <c r="BE967" i="5"/>
  <c r="BG967" i="5"/>
  <c r="AK968" i="5"/>
  <c r="AM968" i="5"/>
  <c r="AO968" i="5"/>
  <c r="AQ968" i="5"/>
  <c r="AS968" i="5"/>
  <c r="AU968" i="5"/>
  <c r="AW968" i="5"/>
  <c r="AY968" i="5"/>
  <c r="BA968" i="5"/>
  <c r="BC968" i="5"/>
  <c r="BE968" i="5"/>
  <c r="BG968" i="5"/>
  <c r="AK969" i="5"/>
  <c r="AM969" i="5"/>
  <c r="AO969" i="5"/>
  <c r="AQ969" i="5"/>
  <c r="AS969" i="5"/>
  <c r="AU969" i="5"/>
  <c r="AW969" i="5"/>
  <c r="AY969" i="5"/>
  <c r="BA969" i="5"/>
  <c r="BC969" i="5"/>
  <c r="BE969" i="5"/>
  <c r="BG969" i="5"/>
  <c r="AK970" i="5"/>
  <c r="AM970" i="5"/>
  <c r="AO970" i="5"/>
  <c r="AQ970" i="5"/>
  <c r="AS970" i="5"/>
  <c r="AU970" i="5"/>
  <c r="AW970" i="5"/>
  <c r="AY970" i="5"/>
  <c r="BA970" i="5"/>
  <c r="BC970" i="5"/>
  <c r="BE970" i="5"/>
  <c r="BG970" i="5"/>
  <c r="AK971" i="5"/>
  <c r="AM971" i="5"/>
  <c r="AO971" i="5"/>
  <c r="AQ971" i="5"/>
  <c r="AS971" i="5"/>
  <c r="AU971" i="5"/>
  <c r="AW971" i="5"/>
  <c r="AY971" i="5"/>
  <c r="BA971" i="5"/>
  <c r="BC971" i="5"/>
  <c r="BE971" i="5"/>
  <c r="BG971" i="5"/>
  <c r="AK972" i="5"/>
  <c r="AM972" i="5"/>
  <c r="AO972" i="5"/>
  <c r="AQ972" i="5"/>
  <c r="AS972" i="5"/>
  <c r="AU972" i="5"/>
  <c r="AW972" i="5"/>
  <c r="AY972" i="5"/>
  <c r="BA972" i="5"/>
  <c r="BC972" i="5"/>
  <c r="BE972" i="5"/>
  <c r="BG972" i="5"/>
  <c r="AK946" i="5"/>
  <c r="AM946" i="5"/>
  <c r="AO946" i="5"/>
  <c r="AQ946" i="5"/>
  <c r="AS946" i="5"/>
  <c r="AU946" i="5"/>
  <c r="AW946" i="5"/>
  <c r="AY946" i="5"/>
  <c r="BA946" i="5"/>
  <c r="BC946" i="5"/>
  <c r="BE946" i="5"/>
  <c r="BG946" i="5"/>
  <c r="AK947" i="5"/>
  <c r="AM947" i="5"/>
  <c r="AO947" i="5"/>
  <c r="AQ947" i="5"/>
  <c r="AS947" i="5"/>
  <c r="AU947" i="5"/>
  <c r="AW947" i="5"/>
  <c r="AY947" i="5"/>
  <c r="BA947" i="5"/>
  <c r="BC947" i="5"/>
  <c r="BE947" i="5"/>
  <c r="BG947" i="5"/>
  <c r="AK948" i="5"/>
  <c r="AM948" i="5"/>
  <c r="AO948" i="5"/>
  <c r="AQ948" i="5"/>
  <c r="AS948" i="5"/>
  <c r="AU948" i="5"/>
  <c r="AW948" i="5"/>
  <c r="AY948" i="5"/>
  <c r="BA948" i="5"/>
  <c r="BC948" i="5"/>
  <c r="BE948" i="5"/>
  <c r="BG948" i="5"/>
  <c r="AK949" i="5"/>
  <c r="AM949" i="5"/>
  <c r="AO949" i="5"/>
  <c r="AQ949" i="5"/>
  <c r="AS949" i="5"/>
  <c r="AU949" i="5"/>
  <c r="AW949" i="5"/>
  <c r="AY949" i="5"/>
  <c r="BA949" i="5"/>
  <c r="BC949" i="5"/>
  <c r="BE949" i="5"/>
  <c r="BG949" i="5"/>
  <c r="AK950" i="5"/>
  <c r="AM950" i="5"/>
  <c r="AO950" i="5"/>
  <c r="AQ950" i="5"/>
  <c r="AS950" i="5"/>
  <c r="AU950" i="5"/>
  <c r="AW950" i="5"/>
  <c r="AY950" i="5"/>
  <c r="BA950" i="5"/>
  <c r="BC950" i="5"/>
  <c r="BE950" i="5"/>
  <c r="BG950" i="5"/>
  <c r="AK951" i="5"/>
  <c r="AM951" i="5"/>
  <c r="AO951" i="5"/>
  <c r="AQ951" i="5"/>
  <c r="AS951" i="5"/>
  <c r="AU951" i="5"/>
  <c r="AW951" i="5"/>
  <c r="AY951" i="5"/>
  <c r="BA951" i="5"/>
  <c r="BC951" i="5"/>
  <c r="BE951" i="5"/>
  <c r="BG951" i="5"/>
  <c r="AK952" i="5"/>
  <c r="AM952" i="5"/>
  <c r="AO952" i="5"/>
  <c r="AQ952" i="5"/>
  <c r="AS952" i="5"/>
  <c r="AU952" i="5"/>
  <c r="AW952" i="5"/>
  <c r="AY952" i="5"/>
  <c r="BA952" i="5"/>
  <c r="BC952" i="5"/>
  <c r="BE952" i="5"/>
  <c r="BG952" i="5"/>
  <c r="AN2805" i="5" l="1"/>
  <c r="AN2806" i="5"/>
  <c r="AN2807" i="5"/>
  <c r="AN2808" i="5"/>
  <c r="AN2809" i="5"/>
  <c r="AN2810" i="5"/>
  <c r="AN2811" i="5"/>
  <c r="AN2812" i="5"/>
  <c r="AN2813" i="5"/>
  <c r="AN2814" i="5"/>
  <c r="AN2815" i="5"/>
  <c r="AN2816" i="5"/>
  <c r="AN2817" i="5"/>
  <c r="AN2818" i="5"/>
  <c r="AN2819" i="5"/>
  <c r="AN2820" i="5"/>
  <c r="AN2821" i="5"/>
  <c r="AN2822" i="5"/>
  <c r="AN2823" i="5"/>
  <c r="AN2824" i="5"/>
  <c r="AN2825" i="5"/>
  <c r="AN2826" i="5"/>
  <c r="AN2827" i="5"/>
  <c r="AN2828" i="5"/>
  <c r="AN2829" i="5"/>
  <c r="AN2830" i="5"/>
  <c r="AN2831" i="5"/>
  <c r="AN2832" i="5"/>
  <c r="AN2833" i="5"/>
  <c r="AN2834" i="5"/>
  <c r="AN2835" i="5"/>
  <c r="AN2836" i="5"/>
  <c r="AN2837" i="5"/>
  <c r="AN2838" i="5"/>
  <c r="AN2839" i="5"/>
  <c r="AN2840" i="5"/>
  <c r="AN2841" i="5"/>
  <c r="AN2842" i="5"/>
  <c r="AN2843" i="5"/>
  <c r="AN2844" i="5"/>
  <c r="AN2845" i="5"/>
  <c r="AN2846" i="5"/>
  <c r="AN2847" i="5"/>
  <c r="AN2848" i="5"/>
  <c r="AN2849" i="5"/>
  <c r="AN2850" i="5"/>
  <c r="AN2851" i="5"/>
  <c r="AN2852" i="5"/>
  <c r="AN2853" i="5"/>
  <c r="AN2854" i="5"/>
  <c r="AN2855" i="5"/>
  <c r="AN2856" i="5"/>
  <c r="AN2857" i="5"/>
  <c r="AN2858" i="5"/>
  <c r="AN2859" i="5"/>
  <c r="AN2860" i="5"/>
  <c r="AN2861" i="5"/>
  <c r="AN2862" i="5"/>
  <c r="AN2863" i="5"/>
  <c r="AN2864" i="5"/>
  <c r="AN2865" i="5"/>
  <c r="AN2866" i="5"/>
  <c r="AN2867" i="5"/>
  <c r="AN2868" i="5"/>
  <c r="AN2869" i="5"/>
  <c r="AN2870" i="5"/>
  <c r="AN2871" i="5"/>
  <c r="AN2872" i="5"/>
  <c r="AN2873" i="5"/>
  <c r="AN2874" i="5"/>
  <c r="AN2875" i="5"/>
  <c r="AN2876" i="5"/>
  <c r="AN2877" i="5"/>
  <c r="AN2878" i="5"/>
  <c r="AN2889" i="5"/>
  <c r="AN2890" i="5"/>
  <c r="AN2891" i="5"/>
  <c r="AN2892" i="5"/>
  <c r="AN2893" i="5"/>
  <c r="AN2894" i="5"/>
  <c r="AN2895" i="5"/>
  <c r="AN2896" i="5"/>
  <c r="AN2879" i="5"/>
  <c r="AN2880" i="5"/>
  <c r="AN2881" i="5"/>
  <c r="AN2882" i="5"/>
  <c r="AN2883" i="5"/>
  <c r="AN2884" i="5"/>
  <c r="AN2885" i="5"/>
  <c r="AN2886" i="5"/>
  <c r="AN2887" i="5"/>
  <c r="AN2888" i="5"/>
  <c r="AN2897" i="5"/>
  <c r="AN2898" i="5"/>
  <c r="AN2899" i="5"/>
  <c r="AN2900" i="5"/>
  <c r="AN2901" i="5"/>
  <c r="AN2902" i="5"/>
  <c r="AN2903" i="5"/>
  <c r="AN2904" i="5"/>
  <c r="AN2905" i="5"/>
  <c r="AN2906" i="5"/>
  <c r="AN2907" i="5"/>
  <c r="AN2908" i="5"/>
  <c r="AN2909" i="5"/>
  <c r="AN2910" i="5"/>
  <c r="AN2911" i="5"/>
  <c r="AN2912" i="5"/>
  <c r="AN2913" i="5"/>
  <c r="AN2914" i="5"/>
  <c r="AN2915" i="5"/>
  <c r="AN2916" i="5"/>
  <c r="AN2917" i="5"/>
  <c r="AN2918" i="5"/>
  <c r="AN2919" i="5"/>
  <c r="AN2920" i="5"/>
  <c r="AN2921" i="5"/>
  <c r="AN2922" i="5"/>
  <c r="AN2923" i="5"/>
  <c r="AN2924" i="5"/>
  <c r="AN2925" i="5"/>
  <c r="AN2926" i="5"/>
  <c r="AN2927" i="5"/>
  <c r="AN2928" i="5"/>
  <c r="AN2929" i="5"/>
  <c r="AN2930" i="5"/>
  <c r="AN2931" i="5"/>
  <c r="AN2932" i="5"/>
  <c r="AN2933" i="5"/>
  <c r="AN2934" i="5"/>
  <c r="AN2935" i="5"/>
  <c r="AN2936" i="5"/>
  <c r="AN2937" i="5"/>
  <c r="AN2938" i="5"/>
  <c r="AN2939" i="5"/>
  <c r="AN2940" i="5"/>
  <c r="AN2941" i="5"/>
  <c r="AN2942" i="5"/>
  <c r="AN2943" i="5"/>
  <c r="AN2944" i="5"/>
  <c r="AN2945" i="5"/>
  <c r="AN2946" i="5"/>
  <c r="AN2947" i="5"/>
  <c r="AN2948" i="5"/>
  <c r="AN2949" i="5"/>
  <c r="AN2950" i="5"/>
  <c r="AN2951" i="5"/>
  <c r="AN2952" i="5"/>
  <c r="AN2953" i="5"/>
  <c r="AR3019" i="5"/>
  <c r="AN3024" i="5"/>
  <c r="AN3022" i="5"/>
  <c r="AN3020" i="5"/>
  <c r="AV3019" i="5"/>
  <c r="AN3023" i="5"/>
  <c r="AV3021" i="5"/>
  <c r="B456" i="5"/>
  <c r="AM925" i="5"/>
  <c r="AN2954" i="5" l="1"/>
  <c r="AG672" i="5"/>
  <c r="AK675" i="5"/>
  <c r="AM675" i="5"/>
  <c r="AK676" i="5"/>
  <c r="AM676" i="5"/>
  <c r="AK677" i="5"/>
  <c r="AM677" i="5"/>
  <c r="AK678" i="5"/>
  <c r="AM678" i="5"/>
  <c r="AK679" i="5"/>
  <c r="AM679" i="5"/>
  <c r="AK680" i="5"/>
  <c r="AM680" i="5"/>
  <c r="AK681" i="5"/>
  <c r="AM681" i="5"/>
  <c r="BB657" i="5"/>
  <c r="BA657" i="5"/>
  <c r="BB656" i="5"/>
  <c r="BA656" i="5"/>
  <c r="BB655" i="5"/>
  <c r="BA655" i="5"/>
  <c r="BB654" i="5"/>
  <c r="BA654" i="5"/>
  <c r="BB653" i="5"/>
  <c r="BA653" i="5"/>
  <c r="BB652" i="5"/>
  <c r="BA652" i="5"/>
  <c r="AN675" i="5" l="1"/>
  <c r="AN679" i="5"/>
  <c r="AN681" i="5"/>
  <c r="AN676" i="5"/>
  <c r="AN680" i="5"/>
  <c r="AN677" i="5"/>
  <c r="AN678" i="5"/>
  <c r="AR651" i="5"/>
  <c r="AR660" i="5"/>
  <c r="AR659" i="5"/>
  <c r="AR658" i="5"/>
  <c r="AR657" i="5"/>
  <c r="AR656" i="5"/>
  <c r="AR655" i="5"/>
  <c r="AR654" i="5"/>
  <c r="AR653" i="5"/>
  <c r="AR652" i="5"/>
  <c r="AK308" i="5"/>
  <c r="AL308" i="5"/>
  <c r="AM308" i="5"/>
  <c r="AK309" i="5"/>
  <c r="AL309" i="5"/>
  <c r="AM309" i="5"/>
  <c r="AK310" i="5"/>
  <c r="AL310" i="5"/>
  <c r="AM310" i="5"/>
  <c r="AK311" i="5"/>
  <c r="AL311" i="5"/>
  <c r="AM311" i="5"/>
  <c r="AK312" i="5"/>
  <c r="AL312" i="5"/>
  <c r="AM312" i="5"/>
  <c r="AM307" i="5"/>
  <c r="AL307" i="5"/>
  <c r="AK307" i="5"/>
  <c r="AG305" i="5"/>
  <c r="B314" i="5" s="1"/>
  <c r="AG3826" i="5"/>
  <c r="AG3810" i="5"/>
  <c r="AG3754" i="5"/>
  <c r="AG3729" i="5"/>
  <c r="AG3715" i="5"/>
  <c r="Q3723" i="5" s="1"/>
  <c r="AG3704" i="5"/>
  <c r="Q3712" i="5" s="1"/>
  <c r="AG3674" i="5"/>
  <c r="Q3701" i="5" s="1"/>
  <c r="AG3660" i="5"/>
  <c r="Q3671" i="5" s="1"/>
  <c r="AG3644" i="5"/>
  <c r="B3656" i="5" s="1"/>
  <c r="AG3631" i="5"/>
  <c r="AG3563" i="5"/>
  <c r="AI3563" i="5" s="1"/>
  <c r="AG3550" i="5"/>
  <c r="AG3528" i="5"/>
  <c r="B3539" i="5" s="1"/>
  <c r="AG3508" i="5"/>
  <c r="AG3467" i="5"/>
  <c r="AG3451" i="5"/>
  <c r="AG3433" i="5"/>
  <c r="AG3418" i="5"/>
  <c r="AG3387" i="5"/>
  <c r="AG3341" i="5"/>
  <c r="AG3324" i="5"/>
  <c r="AG3304" i="5"/>
  <c r="AG3213" i="5"/>
  <c r="AG3177" i="5"/>
  <c r="AG3157" i="5"/>
  <c r="AG3137" i="5"/>
  <c r="AG3085" i="5"/>
  <c r="AG3063" i="5"/>
  <c r="AG3050" i="5"/>
  <c r="B3061" i="5" s="1"/>
  <c r="AG3033" i="5"/>
  <c r="AG3000" i="5"/>
  <c r="AG2614" i="5"/>
  <c r="AG2594" i="5"/>
  <c r="B2605" i="5" s="1"/>
  <c r="AG2560" i="5"/>
  <c r="Q2591" i="5" s="1"/>
  <c r="AG2521" i="5"/>
  <c r="Q2529" i="5" s="1"/>
  <c r="AG2510" i="5"/>
  <c r="Q2518" i="5" s="1"/>
  <c r="AG2480" i="5"/>
  <c r="Q2507" i="5" s="1"/>
  <c r="AG2466" i="5"/>
  <c r="AG2407" i="5"/>
  <c r="AG2175" i="5"/>
  <c r="AG1697" i="5"/>
  <c r="Q1850" i="5" s="1"/>
  <c r="AG1676" i="5"/>
  <c r="AG1629" i="5"/>
  <c r="B1640" i="5" s="1"/>
  <c r="AG1595" i="5"/>
  <c r="Q1365" i="5"/>
  <c r="AG1188" i="5"/>
  <c r="AG1169" i="5"/>
  <c r="AG1113" i="5"/>
  <c r="AG1074" i="5"/>
  <c r="AG697" i="5"/>
  <c r="AG627" i="5"/>
  <c r="AG607" i="5"/>
  <c r="B618" i="5" s="1"/>
  <c r="AG273" i="5"/>
  <c r="AG248" i="5"/>
  <c r="AH258" i="5" s="1"/>
  <c r="AG225" i="5"/>
  <c r="AG198" i="5"/>
  <c r="AG178" i="5"/>
  <c r="B192" i="5" s="1"/>
  <c r="AG159" i="5"/>
  <c r="AG136" i="5"/>
  <c r="AG107" i="5"/>
  <c r="AG90" i="5"/>
  <c r="AG65" i="5"/>
  <c r="AU68" i="5"/>
  <c r="AU74" i="5"/>
  <c r="AS74" i="5"/>
  <c r="AQ74" i="5"/>
  <c r="AP74" i="5"/>
  <c r="AO74" i="5"/>
  <c r="AK68" i="5"/>
  <c r="AL68" i="5"/>
  <c r="AM68" i="5"/>
  <c r="AO68" i="5"/>
  <c r="AP68" i="5"/>
  <c r="AQ68" i="5"/>
  <c r="AS68" i="5"/>
  <c r="AT68" i="5"/>
  <c r="AK69" i="5"/>
  <c r="AL69" i="5"/>
  <c r="AM69" i="5"/>
  <c r="AO69" i="5"/>
  <c r="AP69" i="5"/>
  <c r="AQ69" i="5"/>
  <c r="AS69" i="5"/>
  <c r="AT69" i="5"/>
  <c r="AU69" i="5"/>
  <c r="AK70" i="5"/>
  <c r="AL70" i="5"/>
  <c r="AM70" i="5"/>
  <c r="AO70" i="5"/>
  <c r="AP70" i="5"/>
  <c r="AQ70" i="5"/>
  <c r="AS70" i="5"/>
  <c r="AT70" i="5"/>
  <c r="AU70" i="5"/>
  <c r="AK71" i="5"/>
  <c r="AL71" i="5"/>
  <c r="AM71" i="5"/>
  <c r="AO71" i="5"/>
  <c r="AP71" i="5"/>
  <c r="AQ71" i="5"/>
  <c r="AS71" i="5"/>
  <c r="AT71" i="5"/>
  <c r="AU71" i="5"/>
  <c r="AK72" i="5"/>
  <c r="AL72" i="5"/>
  <c r="AM72" i="5"/>
  <c r="AO72" i="5"/>
  <c r="AP72" i="5"/>
  <c r="AQ72" i="5"/>
  <c r="AS72" i="5"/>
  <c r="AT72" i="5"/>
  <c r="AU72" i="5"/>
  <c r="AK73" i="5"/>
  <c r="AL73" i="5"/>
  <c r="AM73" i="5"/>
  <c r="AO73" i="5"/>
  <c r="AP73" i="5"/>
  <c r="AQ73" i="5"/>
  <c r="AS73" i="5"/>
  <c r="AT73" i="5"/>
  <c r="AU73" i="5"/>
  <c r="AK74" i="5"/>
  <c r="AL74" i="5"/>
  <c r="AM74" i="5"/>
  <c r="AT74" i="5"/>
  <c r="BQ2333" i="5" l="1"/>
  <c r="BU2333" i="5"/>
  <c r="BY2333" i="5"/>
  <c r="CA2333" i="5"/>
  <c r="CD2333" i="5"/>
  <c r="CG2333" i="5"/>
  <c r="CI2333" i="5"/>
  <c r="CK2333" i="5"/>
  <c r="CN2333" i="5"/>
  <c r="CP2333" i="5"/>
  <c r="CS2333" i="5"/>
  <c r="CV2333" i="5"/>
  <c r="CX2333" i="5"/>
  <c r="DA2333" i="5"/>
  <c r="DD2333" i="5"/>
  <c r="DF2333" i="5"/>
  <c r="DI2333" i="5"/>
  <c r="BS2333" i="5"/>
  <c r="BW2333" i="5"/>
  <c r="BZ2333" i="5"/>
  <c r="CC2333" i="5"/>
  <c r="CE2333" i="5"/>
  <c r="CH2333" i="5"/>
  <c r="CJ2333" i="5"/>
  <c r="CL2333" i="5"/>
  <c r="CO2333" i="5"/>
  <c r="CR2333" i="5"/>
  <c r="CT2333" i="5"/>
  <c r="CW2333" i="5"/>
  <c r="CZ2333" i="5"/>
  <c r="DB2333" i="5"/>
  <c r="DE2333" i="5"/>
  <c r="DH2333" i="5"/>
  <c r="BW2619" i="5"/>
  <c r="CA2619" i="5"/>
  <c r="CD2619" i="5"/>
  <c r="CF2619" i="5"/>
  <c r="CH2619" i="5"/>
  <c r="CJ2619" i="5"/>
  <c r="CL2619" i="5"/>
  <c r="CN2619" i="5"/>
  <c r="CP2619" i="5"/>
  <c r="BY2619" i="5"/>
  <c r="CC2619" i="5"/>
  <c r="CE2619" i="5"/>
  <c r="CG2619" i="5"/>
  <c r="CI2619" i="5"/>
  <c r="CK2619" i="5"/>
  <c r="CM2619" i="5"/>
  <c r="CO2619" i="5"/>
  <c r="CQ2619" i="5"/>
  <c r="AS3553" i="5"/>
  <c r="AS3555" i="5"/>
  <c r="AS3557" i="5"/>
  <c r="AS3559" i="5"/>
  <c r="AS3554" i="5"/>
  <c r="AS3556" i="5"/>
  <c r="AS3558" i="5"/>
  <c r="AS3552" i="5"/>
  <c r="N3107" i="5"/>
  <c r="AH3123" i="5" s="1"/>
  <c r="N3109" i="5"/>
  <c r="AH3125" i="5" s="1"/>
  <c r="N3111" i="5"/>
  <c r="AH3127" i="5" s="1"/>
  <c r="N3108" i="5"/>
  <c r="AH3124" i="5" s="1"/>
  <c r="N3110" i="5"/>
  <c r="AH3126" i="5" s="1"/>
  <c r="N3112" i="5"/>
  <c r="AH3128" i="5" s="1"/>
  <c r="AZ3142" i="5"/>
  <c r="AY3142" i="5"/>
  <c r="AX3142" i="5"/>
  <c r="AV2616" i="5"/>
  <c r="AZ2616" i="5"/>
  <c r="AR2616" i="5"/>
  <c r="Q3751" i="5"/>
  <c r="B3747" i="5"/>
  <c r="AT2470" i="5"/>
  <c r="AT2469" i="5"/>
  <c r="AT2468" i="5"/>
  <c r="AT2471" i="5" s="1"/>
  <c r="B2475" i="5" s="1"/>
  <c r="AT2538" i="5"/>
  <c r="B2553" i="5"/>
  <c r="BM1192" i="5"/>
  <c r="BM1191" i="5"/>
  <c r="BM1190" i="5"/>
  <c r="BM3830" i="5"/>
  <c r="BM3829" i="5"/>
  <c r="CH1082" i="5"/>
  <c r="CN1082" i="5"/>
  <c r="Q1082" i="5"/>
  <c r="CB1082" i="5"/>
  <c r="Q3773" i="5"/>
  <c r="AS3756" i="5"/>
  <c r="CN1121" i="5"/>
  <c r="Q1132" i="5"/>
  <c r="CH1121" i="5"/>
  <c r="CB1121" i="5"/>
  <c r="CN3762" i="5"/>
  <c r="CB3762" i="5"/>
  <c r="CH3737" i="5"/>
  <c r="CB3712" i="5"/>
  <c r="CN3712" i="5"/>
  <c r="CH3682" i="5"/>
  <c r="CH3668" i="5"/>
  <c r="CN2568" i="5"/>
  <c r="CN2529" i="5"/>
  <c r="CB2488" i="5"/>
  <c r="CB2474" i="5"/>
  <c r="CH2433" i="5"/>
  <c r="CB2415" i="5"/>
  <c r="CH2543" i="5"/>
  <c r="CB2529" i="5"/>
  <c r="CH2518" i="5"/>
  <c r="CN2488" i="5"/>
  <c r="CN2474" i="5"/>
  <c r="CB3784" i="5"/>
  <c r="CB3723" i="5"/>
  <c r="CN3682" i="5"/>
  <c r="CN3668" i="5"/>
  <c r="CN2433" i="5"/>
  <c r="CH2415" i="5"/>
  <c r="CN3784" i="5"/>
  <c r="CH3762" i="5"/>
  <c r="CB3737" i="5"/>
  <c r="CN3723" i="5"/>
  <c r="CH3712" i="5"/>
  <c r="CB3682" i="5"/>
  <c r="B3701" i="5" s="1"/>
  <c r="CB3668" i="5"/>
  <c r="B3671" i="5" s="1"/>
  <c r="CB2568" i="5"/>
  <c r="CN2543" i="5"/>
  <c r="CH2529" i="5"/>
  <c r="CN2518" i="5"/>
  <c r="CH3784" i="5"/>
  <c r="CN3737" i="5"/>
  <c r="CH3723" i="5"/>
  <c r="CH2568" i="5"/>
  <c r="Q2419" i="5"/>
  <c r="CN2415" i="5"/>
  <c r="CB2543" i="5"/>
  <c r="CB2518" i="5"/>
  <c r="CH2488" i="5"/>
  <c r="CH2474" i="5"/>
  <c r="CB2433" i="5"/>
  <c r="B2445" i="5" s="1"/>
  <c r="BM4002" i="5"/>
  <c r="BO4002" i="5"/>
  <c r="BN4002" i="5"/>
  <c r="AV3828" i="5"/>
  <c r="AZ3830" i="5"/>
  <c r="AZ3828" i="5"/>
  <c r="AV3830" i="5"/>
  <c r="AV3829" i="5"/>
  <c r="BD3828" i="5"/>
  <c r="BM3828" i="5"/>
  <c r="BD3829" i="5"/>
  <c r="AZ3829" i="5"/>
  <c r="BD3830" i="5"/>
  <c r="AS3633" i="5"/>
  <c r="AS3635" i="5"/>
  <c r="AS3634" i="5"/>
  <c r="AN3633" i="5"/>
  <c r="AS3706" i="5"/>
  <c r="AS3707" i="5"/>
  <c r="AS3708" i="5"/>
  <c r="AS3663" i="5"/>
  <c r="AS3662" i="5"/>
  <c r="AS3664" i="5"/>
  <c r="AS3677" i="5"/>
  <c r="AS3678" i="5"/>
  <c r="AS3676" i="5"/>
  <c r="AS3757" i="5"/>
  <c r="AS3758" i="5"/>
  <c r="AN3778" i="5"/>
  <c r="AS3779" i="5"/>
  <c r="AS3780" i="5"/>
  <c r="AS3778" i="5"/>
  <c r="BC3813" i="5"/>
  <c r="BC3812" i="5"/>
  <c r="BC3814" i="5"/>
  <c r="AS3733" i="5"/>
  <c r="AS3718" i="5"/>
  <c r="AS3719" i="5"/>
  <c r="AS3732" i="5"/>
  <c r="AS3717" i="5"/>
  <c r="AS3731" i="5"/>
  <c r="AN3662" i="5"/>
  <c r="AS3647" i="5"/>
  <c r="AS3648" i="5"/>
  <c r="AS3646" i="5"/>
  <c r="B3148" i="5"/>
  <c r="AT3162" i="5"/>
  <c r="AR3162" i="5"/>
  <c r="AS3162" i="5"/>
  <c r="AR3035" i="5"/>
  <c r="AH3497" i="5"/>
  <c r="AN3532" i="5"/>
  <c r="AN3536" i="5"/>
  <c r="AN3531" i="5"/>
  <c r="AN3535" i="5"/>
  <c r="AN3533" i="5"/>
  <c r="AN3537" i="5"/>
  <c r="AS3537" i="5"/>
  <c r="AN3534" i="5"/>
  <c r="AN3530" i="5"/>
  <c r="N3595" i="5"/>
  <c r="N3591" i="5"/>
  <c r="N3587" i="5"/>
  <c r="N3594" i="5"/>
  <c r="N3590" i="5"/>
  <c r="N3586" i="5"/>
  <c r="N3589" i="5"/>
  <c r="N3596" i="5"/>
  <c r="N3588" i="5"/>
  <c r="N3593" i="5"/>
  <c r="N3592" i="5"/>
  <c r="AN3552" i="5"/>
  <c r="AS3531" i="5"/>
  <c r="AS3535" i="5"/>
  <c r="AS3530" i="5"/>
  <c r="AS3532" i="5"/>
  <c r="AS3536" i="5"/>
  <c r="AS3533" i="5"/>
  <c r="AS3534" i="5"/>
  <c r="AN3510" i="5"/>
  <c r="AH3421" i="5"/>
  <c r="AH3425" i="5"/>
  <c r="AH3427" i="5"/>
  <c r="AH3422" i="5"/>
  <c r="AH3426" i="5"/>
  <c r="AH3423" i="5"/>
  <c r="AH3424" i="5"/>
  <c r="AH3420" i="5"/>
  <c r="AS3393" i="5"/>
  <c r="AS3389" i="5"/>
  <c r="AS3392" i="5"/>
  <c r="AS3390" i="5"/>
  <c r="AS3394" i="5"/>
  <c r="AS3396" i="5"/>
  <c r="AS3391" i="5"/>
  <c r="AS3395" i="5"/>
  <c r="AH3390" i="5"/>
  <c r="AH3394" i="5"/>
  <c r="AH3391" i="5"/>
  <c r="AH3395" i="5"/>
  <c r="AH3392" i="5"/>
  <c r="AH3396" i="5"/>
  <c r="AH3393" i="5"/>
  <c r="AH3389" i="5"/>
  <c r="AN3391" i="5"/>
  <c r="AN3395" i="5"/>
  <c r="BJ3396" i="5"/>
  <c r="BR3395" i="5"/>
  <c r="BB3395" i="5"/>
  <c r="BJ3394" i="5"/>
  <c r="BR3393" i="5"/>
  <c r="BB3393" i="5"/>
  <c r="BJ3392" i="5"/>
  <c r="BR3391" i="5"/>
  <c r="BB3391" i="5"/>
  <c r="BJ3390" i="5"/>
  <c r="BR3389" i="5"/>
  <c r="BB3389" i="5"/>
  <c r="AN3390" i="5"/>
  <c r="BN3394" i="5"/>
  <c r="BF3393" i="5"/>
  <c r="BN3392" i="5"/>
  <c r="BF3391" i="5"/>
  <c r="AX3390" i="5"/>
  <c r="AN3392" i="5"/>
  <c r="AN3396" i="5"/>
  <c r="BF3396" i="5"/>
  <c r="BN3395" i="5"/>
  <c r="AX3395" i="5"/>
  <c r="BF3394" i="5"/>
  <c r="BN3393" i="5"/>
  <c r="AX3393" i="5"/>
  <c r="BF3392" i="5"/>
  <c r="BN3391" i="5"/>
  <c r="AX3391" i="5"/>
  <c r="BF3390" i="5"/>
  <c r="BN3389" i="5"/>
  <c r="AX3389" i="5"/>
  <c r="AN3394" i="5"/>
  <c r="BN3396" i="5"/>
  <c r="AX3396" i="5"/>
  <c r="BF3395" i="5"/>
  <c r="AX3394" i="5"/>
  <c r="AX3392" i="5"/>
  <c r="BN3390" i="5"/>
  <c r="BF3389" i="5"/>
  <c r="AN3393" i="5"/>
  <c r="BR3396" i="5"/>
  <c r="BB3396" i="5"/>
  <c r="BJ3395" i="5"/>
  <c r="BR3394" i="5"/>
  <c r="BB3394" i="5"/>
  <c r="BJ3393" i="5"/>
  <c r="BR3392" i="5"/>
  <c r="BB3392" i="5"/>
  <c r="BJ3391" i="5"/>
  <c r="BR3390" i="5"/>
  <c r="BB3390" i="5"/>
  <c r="BJ3389" i="5"/>
  <c r="AN3389" i="5"/>
  <c r="AI3345" i="5"/>
  <c r="AI3349" i="5"/>
  <c r="AI3343" i="5"/>
  <c r="AI3344" i="5"/>
  <c r="AI3346" i="5"/>
  <c r="AI3350" i="5"/>
  <c r="AI3347" i="5"/>
  <c r="AI3348" i="5"/>
  <c r="AX3269" i="5"/>
  <c r="AX3264" i="5"/>
  <c r="AS3269" i="5"/>
  <c r="AS3265" i="5"/>
  <c r="AS3271" i="5"/>
  <c r="AS3264" i="5"/>
  <c r="AS3268" i="5"/>
  <c r="AS3267" i="5"/>
  <c r="AS3270" i="5"/>
  <c r="AS3266" i="5"/>
  <c r="CD3271" i="5"/>
  <c r="BN3271" i="5"/>
  <c r="AX3271" i="5"/>
  <c r="BR3270" i="5"/>
  <c r="BB3270" i="5"/>
  <c r="BV3269" i="5"/>
  <c r="BF3269" i="5"/>
  <c r="BZ3268" i="5"/>
  <c r="BJ3268" i="5"/>
  <c r="CD3267" i="5"/>
  <c r="BN3267" i="5"/>
  <c r="AX3267" i="5"/>
  <c r="BR3266" i="5"/>
  <c r="BB3266" i="5"/>
  <c r="BV3265" i="5"/>
  <c r="BF3265" i="5"/>
  <c r="BZ3264" i="5"/>
  <c r="BJ3264" i="5"/>
  <c r="BR3271" i="5"/>
  <c r="BB3271" i="5"/>
  <c r="BV3270" i="5"/>
  <c r="BF3270" i="5"/>
  <c r="BZ3269" i="5"/>
  <c r="CD3268" i="5"/>
  <c r="BN3268" i="5"/>
  <c r="AX3268" i="5"/>
  <c r="BR3267" i="5"/>
  <c r="BB3267" i="5"/>
  <c r="BV3266" i="5"/>
  <c r="BF3266" i="5"/>
  <c r="BZ3265" i="5"/>
  <c r="BJ3265" i="5"/>
  <c r="BN3264" i="5"/>
  <c r="AN3265" i="5"/>
  <c r="AN3267" i="5"/>
  <c r="AN3269" i="5"/>
  <c r="AN3271" i="5"/>
  <c r="BZ3271" i="5"/>
  <c r="BJ3271" i="5"/>
  <c r="CD3270" i="5"/>
  <c r="BN3270" i="5"/>
  <c r="AX3270" i="5"/>
  <c r="BR3269" i="5"/>
  <c r="BB3269" i="5"/>
  <c r="BV3268" i="5"/>
  <c r="BF3268" i="5"/>
  <c r="BZ3267" i="5"/>
  <c r="BJ3267" i="5"/>
  <c r="CD3266" i="5"/>
  <c r="BN3266" i="5"/>
  <c r="AX3266" i="5"/>
  <c r="BR3265" i="5"/>
  <c r="BB3265" i="5"/>
  <c r="BV3264" i="5"/>
  <c r="BF3264" i="5"/>
  <c r="BJ3269" i="5"/>
  <c r="CD3264" i="5"/>
  <c r="AN3266" i="5"/>
  <c r="AN3268" i="5"/>
  <c r="AN3270" i="5"/>
  <c r="BV3271" i="5"/>
  <c r="BF3271" i="5"/>
  <c r="BZ3270" i="5"/>
  <c r="BJ3270" i="5"/>
  <c r="CD3269" i="5"/>
  <c r="BN3269" i="5"/>
  <c r="BR3268" i="5"/>
  <c r="BB3268" i="5"/>
  <c r="BV3267" i="5"/>
  <c r="BF3267" i="5"/>
  <c r="BZ3266" i="5"/>
  <c r="BJ3266" i="5"/>
  <c r="CD3265" i="5"/>
  <c r="BN3265" i="5"/>
  <c r="AX3265" i="5"/>
  <c r="BR3264" i="5"/>
  <c r="BB3264" i="5"/>
  <c r="AH3179" i="5"/>
  <c r="AH3182" i="5"/>
  <c r="AH3186" i="5"/>
  <c r="AH3184" i="5"/>
  <c r="AH3181" i="5"/>
  <c r="AH3185" i="5"/>
  <c r="AH3183" i="5"/>
  <c r="AH3180" i="5"/>
  <c r="AN3159" i="5"/>
  <c r="AN3139" i="5"/>
  <c r="AT3142" i="5"/>
  <c r="AS3142" i="5"/>
  <c r="AR3142" i="5"/>
  <c r="AR3123" i="5"/>
  <c r="AN3123" i="5"/>
  <c r="AR3087" i="5"/>
  <c r="AR3094" i="5"/>
  <c r="AR3088" i="5"/>
  <c r="AR3092" i="5"/>
  <c r="AR3091" i="5"/>
  <c r="AR3089" i="5"/>
  <c r="AR3093" i="5"/>
  <c r="AR3090" i="5"/>
  <c r="AN3087" i="5"/>
  <c r="AR3066" i="5"/>
  <c r="AN3065" i="5"/>
  <c r="B3071" i="5" s="1"/>
  <c r="AR3067" i="5"/>
  <c r="AR3065" i="5"/>
  <c r="AN3052" i="5"/>
  <c r="AR3036" i="5"/>
  <c r="AR3040" i="5"/>
  <c r="AR3038" i="5"/>
  <c r="AR3042" i="5"/>
  <c r="AR3039" i="5"/>
  <c r="AR3037" i="5"/>
  <c r="AR3041" i="5"/>
  <c r="AY3002" i="5"/>
  <c r="BI3007" i="5"/>
  <c r="BI3003" i="5"/>
  <c r="BD3005" i="5"/>
  <c r="AY3003" i="5"/>
  <c r="AY3007" i="5"/>
  <c r="BD3007" i="5"/>
  <c r="AY3005" i="5"/>
  <c r="BI3006" i="5"/>
  <c r="BI3002" i="5"/>
  <c r="BD3004" i="5"/>
  <c r="AY3004" i="5"/>
  <c r="BI3005" i="5"/>
  <c r="BD3003" i="5"/>
  <c r="BI3004" i="5"/>
  <c r="BD3006" i="5"/>
  <c r="BD3002" i="5"/>
  <c r="AY3006" i="5"/>
  <c r="B3010" i="5"/>
  <c r="AN3004" i="5"/>
  <c r="AN3002" i="5"/>
  <c r="AN3006" i="5"/>
  <c r="AN3003" i="5"/>
  <c r="AN3007" i="5"/>
  <c r="AN3005" i="5"/>
  <c r="AV2989" i="5"/>
  <c r="AR2987" i="5"/>
  <c r="AR2991" i="5"/>
  <c r="AV2991" i="5"/>
  <c r="AV2988" i="5"/>
  <c r="AR2990" i="5"/>
  <c r="AV2990" i="5"/>
  <c r="AR2988" i="5"/>
  <c r="AR2986" i="5"/>
  <c r="AV2987" i="5"/>
  <c r="AR2989" i="5"/>
  <c r="AV2986" i="5"/>
  <c r="BL2969" i="5"/>
  <c r="BH2969" i="5"/>
  <c r="BD2969" i="5"/>
  <c r="AZ2969" i="5"/>
  <c r="AV2969" i="5"/>
  <c r="AR2969" i="5"/>
  <c r="AN2969" i="5"/>
  <c r="Q2477" i="5"/>
  <c r="AT2537" i="5"/>
  <c r="AT2539" i="5"/>
  <c r="AM2177" i="5"/>
  <c r="BU2618" i="5"/>
  <c r="BU2617" i="5"/>
  <c r="BU2616" i="5"/>
  <c r="AN2482" i="5"/>
  <c r="BK1854" i="5"/>
  <c r="BG1854" i="5"/>
  <c r="BC1854" i="5"/>
  <c r="AY1854" i="5"/>
  <c r="AU1854" i="5"/>
  <c r="AQ1854" i="5"/>
  <c r="AM1854" i="5"/>
  <c r="BM1670" i="5"/>
  <c r="BM1672" i="5"/>
  <c r="BM1671" i="5"/>
  <c r="AV1671" i="5"/>
  <c r="BD1671" i="5"/>
  <c r="AN1670" i="5"/>
  <c r="BD1670" i="5"/>
  <c r="AN1671" i="5"/>
  <c r="BH1671" i="5"/>
  <c r="AZ1671" i="5"/>
  <c r="AR1671" i="5"/>
  <c r="BH1670" i="5"/>
  <c r="AZ1670" i="5"/>
  <c r="AN1678" i="5"/>
  <c r="BL1678" i="5"/>
  <c r="BH1678" i="5"/>
  <c r="BD1678" i="5"/>
  <c r="AZ1678" i="5"/>
  <c r="AV1678" i="5"/>
  <c r="AR1678" i="5"/>
  <c r="AN1655" i="5"/>
  <c r="AN1654" i="5"/>
  <c r="AN1653" i="5"/>
  <c r="AN1652" i="5"/>
  <c r="AN1651" i="5"/>
  <c r="AN1650" i="5"/>
  <c r="BH1699" i="5"/>
  <c r="BD1699" i="5"/>
  <c r="AZ1699" i="5"/>
  <c r="AV1699" i="5"/>
  <c r="AR1699" i="5"/>
  <c r="AN1699" i="5"/>
  <c r="BL1631" i="5"/>
  <c r="BH1631" i="5"/>
  <c r="BD1631" i="5"/>
  <c r="AZ1631" i="5"/>
  <c r="AV1631" i="5"/>
  <c r="AR1631" i="5"/>
  <c r="AN1631" i="5"/>
  <c r="BH1597" i="5"/>
  <c r="BD1597" i="5"/>
  <c r="AZ1597" i="5"/>
  <c r="AV1597" i="5"/>
  <c r="AR1597" i="5"/>
  <c r="AN1597" i="5"/>
  <c r="BX1365" i="5"/>
  <c r="BT1365" i="5"/>
  <c r="BP1365" i="5"/>
  <c r="BV1365" i="5"/>
  <c r="BU1365" i="5"/>
  <c r="CA1365" i="5"/>
  <c r="BW1365" i="5"/>
  <c r="BS1365" i="5"/>
  <c r="BZ1365" i="5"/>
  <c r="BR1365" i="5"/>
  <c r="BY1365" i="5"/>
  <c r="BQ1365" i="5"/>
  <c r="B1198" i="5"/>
  <c r="AR1214" i="5"/>
  <c r="AR1218" i="5"/>
  <c r="AR1222" i="5"/>
  <c r="AR1226" i="5"/>
  <c r="AR1230" i="5"/>
  <c r="AR1234" i="5"/>
  <c r="AR1238" i="5"/>
  <c r="AR1242" i="5"/>
  <c r="AR1246" i="5"/>
  <c r="AR1250" i="5"/>
  <c r="AR1254" i="5"/>
  <c r="AR1258" i="5"/>
  <c r="AR1262" i="5"/>
  <c r="AR1266" i="5"/>
  <c r="AR1270" i="5"/>
  <c r="AR1274" i="5"/>
  <c r="AR1278" i="5"/>
  <c r="AR1282" i="5"/>
  <c r="AR1286" i="5"/>
  <c r="AR1290" i="5"/>
  <c r="AR1294" i="5"/>
  <c r="AR1298" i="5"/>
  <c r="AR1302" i="5"/>
  <c r="AR1306" i="5"/>
  <c r="AR1310" i="5"/>
  <c r="AR1314" i="5"/>
  <c r="AR1318" i="5"/>
  <c r="AR1322" i="5"/>
  <c r="AR1326" i="5"/>
  <c r="AR1330" i="5"/>
  <c r="AR1334" i="5"/>
  <c r="AR1338" i="5"/>
  <c r="AR1342" i="5"/>
  <c r="AR1346" i="5"/>
  <c r="AR1350" i="5"/>
  <c r="AR1354" i="5"/>
  <c r="AR1358" i="5"/>
  <c r="AV1214" i="5"/>
  <c r="AV1218" i="5"/>
  <c r="AV1222" i="5"/>
  <c r="AV1226" i="5"/>
  <c r="AV1230" i="5"/>
  <c r="AV1234" i="5"/>
  <c r="AV1238" i="5"/>
  <c r="AV1242" i="5"/>
  <c r="AV1246" i="5"/>
  <c r="AV1250" i="5"/>
  <c r="AV1254" i="5"/>
  <c r="AV1258" i="5"/>
  <c r="AV1262" i="5"/>
  <c r="AV1266" i="5"/>
  <c r="AV1270" i="5"/>
  <c r="AV1274" i="5"/>
  <c r="AV1278" i="5"/>
  <c r="AV1282" i="5"/>
  <c r="AV1286" i="5"/>
  <c r="AV1290" i="5"/>
  <c r="AV1294" i="5"/>
  <c r="AV1298" i="5"/>
  <c r="AV1302" i="5"/>
  <c r="AV1306" i="5"/>
  <c r="AV1310" i="5"/>
  <c r="AV1314" i="5"/>
  <c r="AV1318" i="5"/>
  <c r="AV1322" i="5"/>
  <c r="AV1326" i="5"/>
  <c r="AV1330" i="5"/>
  <c r="AV1334" i="5"/>
  <c r="AV1338" i="5"/>
  <c r="AV1342" i="5"/>
  <c r="AV1346" i="5"/>
  <c r="AV1350" i="5"/>
  <c r="AV1354" i="5"/>
  <c r="AV1358" i="5"/>
  <c r="AZ1211" i="5"/>
  <c r="AZ1215" i="5"/>
  <c r="AZ1219" i="5"/>
  <c r="AZ1223" i="5"/>
  <c r="AZ1227" i="5"/>
  <c r="AZ1231" i="5"/>
  <c r="AZ1235" i="5"/>
  <c r="AZ1239" i="5"/>
  <c r="AZ1243" i="5"/>
  <c r="AR1211" i="5"/>
  <c r="AR1215" i="5"/>
  <c r="AR1219" i="5"/>
  <c r="AR1223" i="5"/>
  <c r="AR1227" i="5"/>
  <c r="AR1231" i="5"/>
  <c r="AR1235" i="5"/>
  <c r="AR1239" i="5"/>
  <c r="AR1243" i="5"/>
  <c r="AR1247" i="5"/>
  <c r="AR1251" i="5"/>
  <c r="AR1255" i="5"/>
  <c r="AR1259" i="5"/>
  <c r="AR1263" i="5"/>
  <c r="AR1267" i="5"/>
  <c r="AR1271" i="5"/>
  <c r="AR1275" i="5"/>
  <c r="AR1279" i="5"/>
  <c r="AR1283" i="5"/>
  <c r="AR1287" i="5"/>
  <c r="AR1291" i="5"/>
  <c r="AR1295" i="5"/>
  <c r="AR1299" i="5"/>
  <c r="AR1303" i="5"/>
  <c r="AR1307" i="5"/>
  <c r="AR1311" i="5"/>
  <c r="AR1315" i="5"/>
  <c r="AR1319" i="5"/>
  <c r="AR1323" i="5"/>
  <c r="AR1327" i="5"/>
  <c r="AR1331" i="5"/>
  <c r="AR1335" i="5"/>
  <c r="AR1339" i="5"/>
  <c r="AR1343" i="5"/>
  <c r="AR1347" i="5"/>
  <c r="AR1351" i="5"/>
  <c r="AR1355" i="5"/>
  <c r="AV1211" i="5"/>
  <c r="AV1215" i="5"/>
  <c r="AV1219" i="5"/>
  <c r="AV1223" i="5"/>
  <c r="AV1227" i="5"/>
  <c r="AV1231" i="5"/>
  <c r="AV1235" i="5"/>
  <c r="AV1239" i="5"/>
  <c r="AV1243" i="5"/>
  <c r="AV1247" i="5"/>
  <c r="AV1251" i="5"/>
  <c r="AV1255" i="5"/>
  <c r="AV1259" i="5"/>
  <c r="AV1263" i="5"/>
  <c r="AV1267" i="5"/>
  <c r="AV1271" i="5"/>
  <c r="AV1275" i="5"/>
  <c r="AV1279" i="5"/>
  <c r="AV1283" i="5"/>
  <c r="AV1287" i="5"/>
  <c r="AV1291" i="5"/>
  <c r="AV1295" i="5"/>
  <c r="AV1299" i="5"/>
  <c r="AV1303" i="5"/>
  <c r="AV1307" i="5"/>
  <c r="AV1311" i="5"/>
  <c r="AV1315" i="5"/>
  <c r="AV1319" i="5"/>
  <c r="AV1323" i="5"/>
  <c r="AV1327" i="5"/>
  <c r="AV1331" i="5"/>
  <c r="AV1335" i="5"/>
  <c r="AV1339" i="5"/>
  <c r="AV1343" i="5"/>
  <c r="AV1347" i="5"/>
  <c r="AV1351" i="5"/>
  <c r="AV1355" i="5"/>
  <c r="AZ1212" i="5"/>
  <c r="AZ1216" i="5"/>
  <c r="AZ1220" i="5"/>
  <c r="AZ1224" i="5"/>
  <c r="AZ1228" i="5"/>
  <c r="AZ1232" i="5"/>
  <c r="AZ1236" i="5"/>
  <c r="AZ1240" i="5"/>
  <c r="AR1212" i="5"/>
  <c r="AR1216" i="5"/>
  <c r="AR1220" i="5"/>
  <c r="AR1224" i="5"/>
  <c r="AR1228" i="5"/>
  <c r="AR1232" i="5"/>
  <c r="AR1236" i="5"/>
  <c r="AR1240" i="5"/>
  <c r="AR1244" i="5"/>
  <c r="AR1248" i="5"/>
  <c r="AR1252" i="5"/>
  <c r="AR1256" i="5"/>
  <c r="AR1260" i="5"/>
  <c r="AR1264" i="5"/>
  <c r="AR1268" i="5"/>
  <c r="AR1272" i="5"/>
  <c r="AR1276" i="5"/>
  <c r="AR1280" i="5"/>
  <c r="AR1284" i="5"/>
  <c r="AR1288" i="5"/>
  <c r="AR1292" i="5"/>
  <c r="AR1296" i="5"/>
  <c r="AR1300" i="5"/>
  <c r="AR1304" i="5"/>
  <c r="AR1308" i="5"/>
  <c r="AR1312" i="5"/>
  <c r="AR1316" i="5"/>
  <c r="AR1320" i="5"/>
  <c r="AR1324" i="5"/>
  <c r="AR1328" i="5"/>
  <c r="AR1332" i="5"/>
  <c r="AR1336" i="5"/>
  <c r="AR1340" i="5"/>
  <c r="AR1344" i="5"/>
  <c r="AR1348" i="5"/>
  <c r="AR1352" i="5"/>
  <c r="AR1356" i="5"/>
  <c r="AV1212" i="5"/>
  <c r="AV1216" i="5"/>
  <c r="AV1220" i="5"/>
  <c r="AV1224" i="5"/>
  <c r="AV1228" i="5"/>
  <c r="AV1232" i="5"/>
  <c r="AV1236" i="5"/>
  <c r="AV1240" i="5"/>
  <c r="AV1244" i="5"/>
  <c r="AV1248" i="5"/>
  <c r="AV1252" i="5"/>
  <c r="AV1256" i="5"/>
  <c r="AV1260" i="5"/>
  <c r="AV1264" i="5"/>
  <c r="AV1268" i="5"/>
  <c r="AV1272" i="5"/>
  <c r="AV1276" i="5"/>
  <c r="AV1280" i="5"/>
  <c r="AV1284" i="5"/>
  <c r="AV1288" i="5"/>
  <c r="AV1292" i="5"/>
  <c r="AV1296" i="5"/>
  <c r="AR1217" i="5"/>
  <c r="AR1233" i="5"/>
  <c r="AR1249" i="5"/>
  <c r="AR1265" i="5"/>
  <c r="AR1281" i="5"/>
  <c r="AR1297" i="5"/>
  <c r="AR1313" i="5"/>
  <c r="AR1329" i="5"/>
  <c r="AR1345" i="5"/>
  <c r="AV1213" i="5"/>
  <c r="AV1229" i="5"/>
  <c r="AV1245" i="5"/>
  <c r="AV1261" i="5"/>
  <c r="AV1277" i="5"/>
  <c r="AV1293" i="5"/>
  <c r="AV1304" i="5"/>
  <c r="AV1312" i="5"/>
  <c r="AV1320" i="5"/>
  <c r="AV1328" i="5"/>
  <c r="AV1336" i="5"/>
  <c r="AV1344" i="5"/>
  <c r="AV1352" i="5"/>
  <c r="AZ1217" i="5"/>
  <c r="AZ1225" i="5"/>
  <c r="AZ1233" i="5"/>
  <c r="AZ1241" i="5"/>
  <c r="AZ1246" i="5"/>
  <c r="AZ1250" i="5"/>
  <c r="AZ1254" i="5"/>
  <c r="AZ1258" i="5"/>
  <c r="AZ1262" i="5"/>
  <c r="AZ1266" i="5"/>
  <c r="AZ1270" i="5"/>
  <c r="AZ1274" i="5"/>
  <c r="AZ1278" i="5"/>
  <c r="AZ1282" i="5"/>
  <c r="AZ1286" i="5"/>
  <c r="AZ1290" i="5"/>
  <c r="AZ1294" i="5"/>
  <c r="AZ1298" i="5"/>
  <c r="AZ1302" i="5"/>
  <c r="AZ1306" i="5"/>
  <c r="AZ1310" i="5"/>
  <c r="AZ1314" i="5"/>
  <c r="AZ1318" i="5"/>
  <c r="AZ1322" i="5"/>
  <c r="AZ1326" i="5"/>
  <c r="AZ1330" i="5"/>
  <c r="AZ1334" i="5"/>
  <c r="AZ1338" i="5"/>
  <c r="AZ1342" i="5"/>
  <c r="AZ1346" i="5"/>
  <c r="AZ1350" i="5"/>
  <c r="AZ1354" i="5"/>
  <c r="AZ1358" i="5"/>
  <c r="BD1214" i="5"/>
  <c r="BD1218" i="5"/>
  <c r="BD1222" i="5"/>
  <c r="BD1226" i="5"/>
  <c r="BD1230" i="5"/>
  <c r="BD1234" i="5"/>
  <c r="BD1238" i="5"/>
  <c r="BD1242" i="5"/>
  <c r="BD1246" i="5"/>
  <c r="BD1250" i="5"/>
  <c r="BD1254" i="5"/>
  <c r="BD1258" i="5"/>
  <c r="BD1262" i="5"/>
  <c r="BD1266" i="5"/>
  <c r="BD1270" i="5"/>
  <c r="BD1274" i="5"/>
  <c r="BD1278" i="5"/>
  <c r="BD1282" i="5"/>
  <c r="BD1286" i="5"/>
  <c r="BD1290" i="5"/>
  <c r="BD1294" i="5"/>
  <c r="BD1298" i="5"/>
  <c r="BD1302" i="5"/>
  <c r="BD1306" i="5"/>
  <c r="BD1310" i="5"/>
  <c r="BD1314" i="5"/>
  <c r="BD1318" i="5"/>
  <c r="BD1322" i="5"/>
  <c r="BD1326" i="5"/>
  <c r="AR1221" i="5"/>
  <c r="AR1237" i="5"/>
  <c r="AR1253" i="5"/>
  <c r="AR1269" i="5"/>
  <c r="AR1285" i="5"/>
  <c r="AR1301" i="5"/>
  <c r="AR1317" i="5"/>
  <c r="AR1333" i="5"/>
  <c r="AR1349" i="5"/>
  <c r="AV1217" i="5"/>
  <c r="AV1233" i="5"/>
  <c r="AV1249" i="5"/>
  <c r="AV1265" i="5"/>
  <c r="AV1281" i="5"/>
  <c r="AV1297" i="5"/>
  <c r="AV1305" i="5"/>
  <c r="AV1313" i="5"/>
  <c r="AV1321" i="5"/>
  <c r="AV1329" i="5"/>
  <c r="AV1337" i="5"/>
  <c r="AV1345" i="5"/>
  <c r="AV1353" i="5"/>
  <c r="AZ1218" i="5"/>
  <c r="AZ1226" i="5"/>
  <c r="AZ1234" i="5"/>
  <c r="AZ1242" i="5"/>
  <c r="AZ1247" i="5"/>
  <c r="AZ1251" i="5"/>
  <c r="AZ1255" i="5"/>
  <c r="AZ1259" i="5"/>
  <c r="AZ1263" i="5"/>
  <c r="AZ1267" i="5"/>
  <c r="AZ1271" i="5"/>
  <c r="AZ1275" i="5"/>
  <c r="AZ1279" i="5"/>
  <c r="AZ1283" i="5"/>
  <c r="AZ1287" i="5"/>
  <c r="AZ1291" i="5"/>
  <c r="AZ1295" i="5"/>
  <c r="AZ1299" i="5"/>
  <c r="AZ1303" i="5"/>
  <c r="AZ1307" i="5"/>
  <c r="AZ1311" i="5"/>
  <c r="AZ1315" i="5"/>
  <c r="AZ1319" i="5"/>
  <c r="AZ1323" i="5"/>
  <c r="AR1225" i="5"/>
  <c r="AR1241" i="5"/>
  <c r="AR1257" i="5"/>
  <c r="AR1273" i="5"/>
  <c r="AR1289" i="5"/>
  <c r="AR1305" i="5"/>
  <c r="AR1321" i="5"/>
  <c r="AR1337" i="5"/>
  <c r="AR1353" i="5"/>
  <c r="AV1221" i="5"/>
  <c r="AV1237" i="5"/>
  <c r="AV1253" i="5"/>
  <c r="AV1269" i="5"/>
  <c r="AV1285" i="5"/>
  <c r="AV1300" i="5"/>
  <c r="AV1308" i="5"/>
  <c r="AV1316" i="5"/>
  <c r="AV1324" i="5"/>
  <c r="AV1332" i="5"/>
  <c r="AV1340" i="5"/>
  <c r="AV1348" i="5"/>
  <c r="AV1356" i="5"/>
  <c r="AZ1213" i="5"/>
  <c r="AZ1221" i="5"/>
  <c r="AZ1229" i="5"/>
  <c r="AZ1237" i="5"/>
  <c r="AZ1244" i="5"/>
  <c r="AZ1248" i="5"/>
  <c r="AZ1252" i="5"/>
  <c r="AZ1256" i="5"/>
  <c r="AZ1260" i="5"/>
  <c r="AZ1264" i="5"/>
  <c r="AZ1268" i="5"/>
  <c r="AZ1272" i="5"/>
  <c r="AZ1276" i="5"/>
  <c r="AZ1280" i="5"/>
  <c r="AZ1284" i="5"/>
  <c r="AZ1288" i="5"/>
  <c r="AZ1292" i="5"/>
  <c r="AZ1296" i="5"/>
  <c r="AZ1300" i="5"/>
  <c r="AZ1304" i="5"/>
  <c r="AZ1308" i="5"/>
  <c r="AZ1312" i="5"/>
  <c r="AZ1316" i="5"/>
  <c r="AZ1320" i="5"/>
  <c r="AZ1324" i="5"/>
  <c r="AZ1328" i="5"/>
  <c r="AZ1332" i="5"/>
  <c r="AZ1336" i="5"/>
  <c r="AZ1340" i="5"/>
  <c r="AZ1344" i="5"/>
  <c r="AZ1348" i="5"/>
  <c r="AZ1352" i="5"/>
  <c r="AZ1356" i="5"/>
  <c r="BD1212" i="5"/>
  <c r="BD1216" i="5"/>
  <c r="BD1220" i="5"/>
  <c r="BD1224" i="5"/>
  <c r="BD1228" i="5"/>
  <c r="BD1232" i="5"/>
  <c r="BD1236" i="5"/>
  <c r="BD1240" i="5"/>
  <c r="BD1244" i="5"/>
  <c r="BD1248" i="5"/>
  <c r="BD1252" i="5"/>
  <c r="BD1256" i="5"/>
  <c r="BD1260" i="5"/>
  <c r="BD1264" i="5"/>
  <c r="BD1268" i="5"/>
  <c r="BD1272" i="5"/>
  <c r="BD1276" i="5"/>
  <c r="BD1280" i="5"/>
  <c r="BD1284" i="5"/>
  <c r="BD1288" i="5"/>
  <c r="BD1292" i="5"/>
  <c r="BD1296" i="5"/>
  <c r="BD1300" i="5"/>
  <c r="BD1304" i="5"/>
  <c r="BD1308" i="5"/>
  <c r="BD1312" i="5"/>
  <c r="BD1316" i="5"/>
  <c r="BD1320" i="5"/>
  <c r="BD1324" i="5"/>
  <c r="AR1261" i="5"/>
  <c r="AR1325" i="5"/>
  <c r="AV1241" i="5"/>
  <c r="AV1301" i="5"/>
  <c r="AV1333" i="5"/>
  <c r="AZ1214" i="5"/>
  <c r="AZ1245" i="5"/>
  <c r="AZ1261" i="5"/>
  <c r="AZ1277" i="5"/>
  <c r="AZ1293" i="5"/>
  <c r="AZ1309" i="5"/>
  <c r="AZ1325" i="5"/>
  <c r="AZ1333" i="5"/>
  <c r="AZ1341" i="5"/>
  <c r="AZ1349" i="5"/>
  <c r="AZ1357" i="5"/>
  <c r="BD1217" i="5"/>
  <c r="BD1225" i="5"/>
  <c r="BD1233" i="5"/>
  <c r="BD1241" i="5"/>
  <c r="BD1249" i="5"/>
  <c r="BD1257" i="5"/>
  <c r="BD1265" i="5"/>
  <c r="BD1273" i="5"/>
  <c r="BD1281" i="5"/>
  <c r="BD1289" i="5"/>
  <c r="BD1297" i="5"/>
  <c r="BD1305" i="5"/>
  <c r="BD1313" i="5"/>
  <c r="BD1321" i="5"/>
  <c r="BD1328" i="5"/>
  <c r="BD1332" i="5"/>
  <c r="BD1336" i="5"/>
  <c r="BD1340" i="5"/>
  <c r="BD1344" i="5"/>
  <c r="BD1348" i="5"/>
  <c r="BD1352" i="5"/>
  <c r="BD1356" i="5"/>
  <c r="BH1212" i="5"/>
  <c r="BH1216" i="5"/>
  <c r="BH1220" i="5"/>
  <c r="BH1224" i="5"/>
  <c r="BH1228" i="5"/>
  <c r="BH1232" i="5"/>
  <c r="BH1236" i="5"/>
  <c r="BH1240" i="5"/>
  <c r="BH1244" i="5"/>
  <c r="BH1248" i="5"/>
  <c r="BH1252" i="5"/>
  <c r="BH1256" i="5"/>
  <c r="BH1260" i="5"/>
  <c r="BH1264" i="5"/>
  <c r="BH1268" i="5"/>
  <c r="BH1272" i="5"/>
  <c r="BH1276" i="5"/>
  <c r="BH1280" i="5"/>
  <c r="BH1284" i="5"/>
  <c r="BH1288" i="5"/>
  <c r="BH1292" i="5"/>
  <c r="BH1296" i="5"/>
  <c r="BH1300" i="5"/>
  <c r="BH1304" i="5"/>
  <c r="BH1308" i="5"/>
  <c r="BH1312" i="5"/>
  <c r="BH1316" i="5"/>
  <c r="BH1320" i="5"/>
  <c r="BH1324" i="5"/>
  <c r="BH1328" i="5"/>
  <c r="BH1332" i="5"/>
  <c r="BH1336" i="5"/>
  <c r="BH1340" i="5"/>
  <c r="BH1344" i="5"/>
  <c r="BH1348" i="5"/>
  <c r="BH1352" i="5"/>
  <c r="BH1356" i="5"/>
  <c r="AN1212" i="5"/>
  <c r="AN1216" i="5"/>
  <c r="AN1220" i="5"/>
  <c r="AN1224" i="5"/>
  <c r="AN1228" i="5"/>
  <c r="AN1232" i="5"/>
  <c r="AN1236" i="5"/>
  <c r="AN1240" i="5"/>
  <c r="AN1244" i="5"/>
  <c r="AN1248" i="5"/>
  <c r="AR1213" i="5"/>
  <c r="AR1277" i="5"/>
  <c r="AR1341" i="5"/>
  <c r="AV1257" i="5"/>
  <c r="AV1309" i="5"/>
  <c r="AV1341" i="5"/>
  <c r="AZ1222" i="5"/>
  <c r="AZ1249" i="5"/>
  <c r="AZ1265" i="5"/>
  <c r="AZ1281" i="5"/>
  <c r="AZ1297" i="5"/>
  <c r="AZ1313" i="5"/>
  <c r="AZ1327" i="5"/>
  <c r="AZ1335" i="5"/>
  <c r="AZ1343" i="5"/>
  <c r="AZ1351" i="5"/>
  <c r="BD1211" i="5"/>
  <c r="BD1219" i="5"/>
  <c r="BD1227" i="5"/>
  <c r="BD1235" i="5"/>
  <c r="BD1243" i="5"/>
  <c r="BD1251" i="5"/>
  <c r="BD1259" i="5"/>
  <c r="BD1267" i="5"/>
  <c r="BD1275" i="5"/>
  <c r="BD1283" i="5"/>
  <c r="BD1291" i="5"/>
  <c r="BD1299" i="5"/>
  <c r="BD1307" i="5"/>
  <c r="BD1315" i="5"/>
  <c r="BD1323" i="5"/>
  <c r="BD1329" i="5"/>
  <c r="BD1333" i="5"/>
  <c r="BD1337" i="5"/>
  <c r="BD1341" i="5"/>
  <c r="BD1345" i="5"/>
  <c r="BD1349" i="5"/>
  <c r="BD1353" i="5"/>
  <c r="BD1357" i="5"/>
  <c r="BH1213" i="5"/>
  <c r="BH1217" i="5"/>
  <c r="BH1221" i="5"/>
  <c r="BH1225" i="5"/>
  <c r="BH1229" i="5"/>
  <c r="BH1233" i="5"/>
  <c r="BH1237" i="5"/>
  <c r="BH1241" i="5"/>
  <c r="BH1245" i="5"/>
  <c r="BH1249" i="5"/>
  <c r="BH1253" i="5"/>
  <c r="BH1257" i="5"/>
  <c r="BH1261" i="5"/>
  <c r="BH1265" i="5"/>
  <c r="BH1269" i="5"/>
  <c r="BH1273" i="5"/>
  <c r="BH1277" i="5"/>
  <c r="BH1281" i="5"/>
  <c r="BH1285" i="5"/>
  <c r="BH1289" i="5"/>
  <c r="BH1293" i="5"/>
  <c r="BH1297" i="5"/>
  <c r="BH1301" i="5"/>
  <c r="BH1305" i="5"/>
  <c r="BH1309" i="5"/>
  <c r="BH1313" i="5"/>
  <c r="BH1317" i="5"/>
  <c r="BH1321" i="5"/>
  <c r="BH1325" i="5"/>
  <c r="BH1329" i="5"/>
  <c r="BH1333" i="5"/>
  <c r="BH1337" i="5"/>
  <c r="BH1341" i="5"/>
  <c r="BH1345" i="5"/>
  <c r="BH1349" i="5"/>
  <c r="BH1353" i="5"/>
  <c r="BH1357" i="5"/>
  <c r="AN1213" i="5"/>
  <c r="AN1217" i="5"/>
  <c r="AN1221" i="5"/>
  <c r="AN1225" i="5"/>
  <c r="AN1229" i="5"/>
  <c r="AN1233" i="5"/>
  <c r="AN1237" i="5"/>
  <c r="AN1241" i="5"/>
  <c r="AN1245" i="5"/>
  <c r="AN1249" i="5"/>
  <c r="AN1253" i="5"/>
  <c r="AR1229" i="5"/>
  <c r="AR1293" i="5"/>
  <c r="AR1357" i="5"/>
  <c r="AV1273" i="5"/>
  <c r="AV1317" i="5"/>
  <c r="AV1349" i="5"/>
  <c r="AZ1230" i="5"/>
  <c r="AZ1253" i="5"/>
  <c r="AZ1269" i="5"/>
  <c r="AZ1285" i="5"/>
  <c r="AZ1301" i="5"/>
  <c r="AZ1317" i="5"/>
  <c r="AZ1329" i="5"/>
  <c r="AZ1337" i="5"/>
  <c r="AZ1345" i="5"/>
  <c r="AZ1353" i="5"/>
  <c r="BD1213" i="5"/>
  <c r="BD1221" i="5"/>
  <c r="BD1229" i="5"/>
  <c r="BD1237" i="5"/>
  <c r="BD1245" i="5"/>
  <c r="BD1253" i="5"/>
  <c r="BD1261" i="5"/>
  <c r="BD1269" i="5"/>
  <c r="BD1277" i="5"/>
  <c r="BD1285" i="5"/>
  <c r="BD1293" i="5"/>
  <c r="BD1301" i="5"/>
  <c r="BD1309" i="5"/>
  <c r="BD1317" i="5"/>
  <c r="BD1325" i="5"/>
  <c r="BD1330" i="5"/>
  <c r="BD1334" i="5"/>
  <c r="BD1338" i="5"/>
  <c r="BD1342" i="5"/>
  <c r="BD1346" i="5"/>
  <c r="BD1350" i="5"/>
  <c r="BD1354" i="5"/>
  <c r="BD1358" i="5"/>
  <c r="BH1214" i="5"/>
  <c r="BH1218" i="5"/>
  <c r="BH1222" i="5"/>
  <c r="BH1226" i="5"/>
  <c r="BH1230" i="5"/>
  <c r="BH1234" i="5"/>
  <c r="BH1238" i="5"/>
  <c r="BH1242" i="5"/>
  <c r="BH1246" i="5"/>
  <c r="BH1250" i="5"/>
  <c r="BH1254" i="5"/>
  <c r="BH1258" i="5"/>
  <c r="BH1262" i="5"/>
  <c r="BH1266" i="5"/>
  <c r="BH1270" i="5"/>
  <c r="BH1274" i="5"/>
  <c r="BH1278" i="5"/>
  <c r="BH1282" i="5"/>
  <c r="BH1286" i="5"/>
  <c r="BH1290" i="5"/>
  <c r="BH1294" i="5"/>
  <c r="BH1298" i="5"/>
  <c r="BH1302" i="5"/>
  <c r="BH1306" i="5"/>
  <c r="BH1310" i="5"/>
  <c r="BH1314" i="5"/>
  <c r="BH1318" i="5"/>
  <c r="BH1322" i="5"/>
  <c r="BH1326" i="5"/>
  <c r="BH1330" i="5"/>
  <c r="BH1334" i="5"/>
  <c r="AV1289" i="5"/>
  <c r="AZ1257" i="5"/>
  <c r="AZ1321" i="5"/>
  <c r="AZ1355" i="5"/>
  <c r="BD1239" i="5"/>
  <c r="BD1271" i="5"/>
  <c r="BD1303" i="5"/>
  <c r="BD1331" i="5"/>
  <c r="BD1347" i="5"/>
  <c r="BH1215" i="5"/>
  <c r="BH1231" i="5"/>
  <c r="BH1247" i="5"/>
  <c r="BH1263" i="5"/>
  <c r="BH1279" i="5"/>
  <c r="BH1295" i="5"/>
  <c r="BH1311" i="5"/>
  <c r="BH1327" i="5"/>
  <c r="BH1339" i="5"/>
  <c r="BH1347" i="5"/>
  <c r="BH1355" i="5"/>
  <c r="AN1215" i="5"/>
  <c r="AN1223" i="5"/>
  <c r="AN1231" i="5"/>
  <c r="AN1239" i="5"/>
  <c r="AN1247" i="5"/>
  <c r="AN1254" i="5"/>
  <c r="AN1258" i="5"/>
  <c r="AN1262" i="5"/>
  <c r="AN1266" i="5"/>
  <c r="AN1270" i="5"/>
  <c r="AN1274" i="5"/>
  <c r="AN1278" i="5"/>
  <c r="AN1282" i="5"/>
  <c r="AN1286" i="5"/>
  <c r="AN1290" i="5"/>
  <c r="AN1294" i="5"/>
  <c r="AN1298" i="5"/>
  <c r="AN1302" i="5"/>
  <c r="AN1306" i="5"/>
  <c r="AN1310" i="5"/>
  <c r="AN1314" i="5"/>
  <c r="AN1318" i="5"/>
  <c r="AN1322" i="5"/>
  <c r="AN1326" i="5"/>
  <c r="AN1330" i="5"/>
  <c r="AN1334" i="5"/>
  <c r="AN1338" i="5"/>
  <c r="AN1342" i="5"/>
  <c r="AN1346" i="5"/>
  <c r="AN1350" i="5"/>
  <c r="AN1354" i="5"/>
  <c r="AN1358" i="5"/>
  <c r="AZ1238" i="5"/>
  <c r="BH1307" i="5"/>
  <c r="BH1346" i="5"/>
  <c r="AN1214" i="5"/>
  <c r="AN1230" i="5"/>
  <c r="AN1246" i="5"/>
  <c r="AN1257" i="5"/>
  <c r="AN1265" i="5"/>
  <c r="AN1273" i="5"/>
  <c r="AN1281" i="5"/>
  <c r="AN1289" i="5"/>
  <c r="AN1297" i="5"/>
  <c r="AN1305" i="5"/>
  <c r="AN1313" i="5"/>
  <c r="AN1321" i="5"/>
  <c r="AN1329" i="5"/>
  <c r="AN1337" i="5"/>
  <c r="AN1345" i="5"/>
  <c r="AN1353" i="5"/>
  <c r="AR1245" i="5"/>
  <c r="AV1325" i="5"/>
  <c r="AZ1273" i="5"/>
  <c r="AZ1331" i="5"/>
  <c r="BD1215" i="5"/>
  <c r="BD1247" i="5"/>
  <c r="BD1279" i="5"/>
  <c r="BD1311" i="5"/>
  <c r="BD1335" i="5"/>
  <c r="BD1351" i="5"/>
  <c r="BH1219" i="5"/>
  <c r="BH1235" i="5"/>
  <c r="BH1251" i="5"/>
  <c r="BH1267" i="5"/>
  <c r="BH1283" i="5"/>
  <c r="BH1299" i="5"/>
  <c r="BH1315" i="5"/>
  <c r="BH1331" i="5"/>
  <c r="BH1342" i="5"/>
  <c r="BH1350" i="5"/>
  <c r="BH1358" i="5"/>
  <c r="AN1218" i="5"/>
  <c r="AN1226" i="5"/>
  <c r="AN1234" i="5"/>
  <c r="AN1242" i="5"/>
  <c r="AN1250" i="5"/>
  <c r="AN1255" i="5"/>
  <c r="AN1259" i="5"/>
  <c r="AN1263" i="5"/>
  <c r="AN1267" i="5"/>
  <c r="AN1271" i="5"/>
  <c r="AN1275" i="5"/>
  <c r="AN1279" i="5"/>
  <c r="AN1283" i="5"/>
  <c r="AN1287" i="5"/>
  <c r="AN1291" i="5"/>
  <c r="AN1295" i="5"/>
  <c r="AN1299" i="5"/>
  <c r="AN1303" i="5"/>
  <c r="AN1307" i="5"/>
  <c r="AN1311" i="5"/>
  <c r="AN1315" i="5"/>
  <c r="AN1319" i="5"/>
  <c r="AN1323" i="5"/>
  <c r="AN1327" i="5"/>
  <c r="AN1331" i="5"/>
  <c r="AN1335" i="5"/>
  <c r="AN1339" i="5"/>
  <c r="AN1343" i="5"/>
  <c r="AN1347" i="5"/>
  <c r="AN1351" i="5"/>
  <c r="AN1355" i="5"/>
  <c r="AN1261" i="5"/>
  <c r="AR1309" i="5"/>
  <c r="AV1357" i="5"/>
  <c r="AZ1289" i="5"/>
  <c r="AZ1339" i="5"/>
  <c r="BD1223" i="5"/>
  <c r="BD1255" i="5"/>
  <c r="BD1287" i="5"/>
  <c r="BD1319" i="5"/>
  <c r="BD1339" i="5"/>
  <c r="BD1355" i="5"/>
  <c r="BH1223" i="5"/>
  <c r="BH1239" i="5"/>
  <c r="BH1255" i="5"/>
  <c r="BH1271" i="5"/>
  <c r="BH1287" i="5"/>
  <c r="BH1303" i="5"/>
  <c r="BH1319" i="5"/>
  <c r="BH1335" i="5"/>
  <c r="BH1343" i="5"/>
  <c r="BH1351" i="5"/>
  <c r="AN1211" i="5"/>
  <c r="AN1219" i="5"/>
  <c r="AN1227" i="5"/>
  <c r="AN1235" i="5"/>
  <c r="AN1243" i="5"/>
  <c r="AN1251" i="5"/>
  <c r="AN1256" i="5"/>
  <c r="AN1260" i="5"/>
  <c r="AN1264" i="5"/>
  <c r="AN1268" i="5"/>
  <c r="AN1272" i="5"/>
  <c r="AN1276" i="5"/>
  <c r="AN1280" i="5"/>
  <c r="AN1284" i="5"/>
  <c r="AN1288" i="5"/>
  <c r="AN1292" i="5"/>
  <c r="AN1296" i="5"/>
  <c r="AN1300" i="5"/>
  <c r="AN1304" i="5"/>
  <c r="AN1308" i="5"/>
  <c r="AN1312" i="5"/>
  <c r="AN1316" i="5"/>
  <c r="AN1320" i="5"/>
  <c r="AN1324" i="5"/>
  <c r="AN1328" i="5"/>
  <c r="AN1332" i="5"/>
  <c r="AN1336" i="5"/>
  <c r="AN1340" i="5"/>
  <c r="AN1344" i="5"/>
  <c r="AN1348" i="5"/>
  <c r="AN1352" i="5"/>
  <c r="AN1356" i="5"/>
  <c r="AV1225" i="5"/>
  <c r="AZ1305" i="5"/>
  <c r="AZ1347" i="5"/>
  <c r="BD1231" i="5"/>
  <c r="BD1263" i="5"/>
  <c r="BD1295" i="5"/>
  <c r="BD1327" i="5"/>
  <c r="BD1343" i="5"/>
  <c r="BH1211" i="5"/>
  <c r="BH1227" i="5"/>
  <c r="BH1243" i="5"/>
  <c r="BH1259" i="5"/>
  <c r="BH1275" i="5"/>
  <c r="BH1291" i="5"/>
  <c r="BH1323" i="5"/>
  <c r="BH1338" i="5"/>
  <c r="BH1354" i="5"/>
  <c r="AN1222" i="5"/>
  <c r="AN1238" i="5"/>
  <c r="AN1252" i="5"/>
  <c r="AN1269" i="5"/>
  <c r="AN1277" i="5"/>
  <c r="AN1285" i="5"/>
  <c r="AN1293" i="5"/>
  <c r="AN1301" i="5"/>
  <c r="AN1309" i="5"/>
  <c r="AN1317" i="5"/>
  <c r="AN1325" i="5"/>
  <c r="AN1333" i="5"/>
  <c r="AN1341" i="5"/>
  <c r="AN1349" i="5"/>
  <c r="AN1357" i="5"/>
  <c r="B1180" i="5"/>
  <c r="AN1171" i="5"/>
  <c r="BR1171" i="5"/>
  <c r="BR1175" i="5" s="1"/>
  <c r="BN1171" i="5"/>
  <c r="BN1175" i="5" s="1"/>
  <c r="BJ1171" i="5"/>
  <c r="BJ1175" i="5" s="1"/>
  <c r="AN629" i="5"/>
  <c r="AH637" i="5"/>
  <c r="AN630" i="5"/>
  <c r="AN631" i="5"/>
  <c r="AN632" i="5"/>
  <c r="AN633" i="5"/>
  <c r="AN634" i="5"/>
  <c r="AN635" i="5"/>
  <c r="AN636" i="5"/>
  <c r="AT609" i="5"/>
  <c r="AN611" i="5"/>
  <c r="AN613" i="5"/>
  <c r="AN615" i="5"/>
  <c r="AN610" i="5"/>
  <c r="AN612" i="5"/>
  <c r="AN614" i="5"/>
  <c r="AN616" i="5"/>
  <c r="B285" i="5"/>
  <c r="AZ591" i="5"/>
  <c r="AR591" i="5"/>
  <c r="AT591" i="5"/>
  <c r="BH591" i="5"/>
  <c r="BJ591" i="5"/>
  <c r="AX591" i="5"/>
  <c r="BD591" i="5"/>
  <c r="BF591" i="5"/>
  <c r="AP591" i="5"/>
  <c r="AV591" i="5"/>
  <c r="BB591" i="5"/>
  <c r="AN591" i="5"/>
  <c r="BH1191" i="5"/>
  <c r="BD1191" i="5"/>
  <c r="AN1576" i="5"/>
  <c r="AR1577" i="5"/>
  <c r="AV1578" i="5"/>
  <c r="AN1580" i="5"/>
  <c r="AR1581" i="5"/>
  <c r="AV1575" i="5"/>
  <c r="AN1577" i="5"/>
  <c r="AR1578" i="5"/>
  <c r="AV1579" i="5"/>
  <c r="AN1581" i="5"/>
  <c r="AR1576" i="5"/>
  <c r="AN1579" i="5"/>
  <c r="AV1581" i="5"/>
  <c r="AR1575" i="5"/>
  <c r="AN1578" i="5"/>
  <c r="AV1580" i="5"/>
  <c r="AN1575" i="5"/>
  <c r="AV1577" i="5"/>
  <c r="AR1580" i="5"/>
  <c r="AV1576" i="5"/>
  <c r="AR1579" i="5"/>
  <c r="AZ1847" i="5"/>
  <c r="BH1846" i="5"/>
  <c r="AR1846" i="5"/>
  <c r="AZ1845" i="5"/>
  <c r="BH1844" i="5"/>
  <c r="AR1844" i="5"/>
  <c r="AZ1843" i="5"/>
  <c r="BH1842" i="5"/>
  <c r="AR1842" i="5"/>
  <c r="AZ1841" i="5"/>
  <c r="BH1840" i="5"/>
  <c r="AR1840" i="5"/>
  <c r="AZ1839" i="5"/>
  <c r="BH1838" i="5"/>
  <c r="AR1838" i="5"/>
  <c r="AZ1837" i="5"/>
  <c r="BH1836" i="5"/>
  <c r="AR1836" i="5"/>
  <c r="AZ1835" i="5"/>
  <c r="BH1834" i="5"/>
  <c r="AR1834" i="5"/>
  <c r="AZ1833" i="5"/>
  <c r="BH1832" i="5"/>
  <c r="AR1832" i="5"/>
  <c r="AZ1831" i="5"/>
  <c r="BH1830" i="5"/>
  <c r="AR1830" i="5"/>
  <c r="AZ1829" i="5"/>
  <c r="BH1828" i="5"/>
  <c r="AR1828" i="5"/>
  <c r="AZ1827" i="5"/>
  <c r="BH1826" i="5"/>
  <c r="AR1826" i="5"/>
  <c r="AZ1825" i="5"/>
  <c r="BH1824" i="5"/>
  <c r="AR1824" i="5"/>
  <c r="AZ1823" i="5"/>
  <c r="BH1822" i="5"/>
  <c r="AR1822" i="5"/>
  <c r="AZ1821" i="5"/>
  <c r="BH1820" i="5"/>
  <c r="AR1820" i="5"/>
  <c r="AZ1819" i="5"/>
  <c r="BH1818" i="5"/>
  <c r="AR1818" i="5"/>
  <c r="AZ1817" i="5"/>
  <c r="BH1816" i="5"/>
  <c r="AR1816" i="5"/>
  <c r="AZ1815" i="5"/>
  <c r="BH1814" i="5"/>
  <c r="AR1814" i="5"/>
  <c r="AZ1813" i="5"/>
  <c r="BH1812" i="5"/>
  <c r="AR1812" i="5"/>
  <c r="AZ1811" i="5"/>
  <c r="BH1810" i="5"/>
  <c r="AR1810" i="5"/>
  <c r="AZ1809" i="5"/>
  <c r="BH1808" i="5"/>
  <c r="AR1808" i="5"/>
  <c r="AZ1807" i="5"/>
  <c r="BH1806" i="5"/>
  <c r="AR1806" i="5"/>
  <c r="AZ1805" i="5"/>
  <c r="BH1804" i="5"/>
  <c r="AR1804" i="5"/>
  <c r="AZ1803" i="5"/>
  <c r="BH1802" i="5"/>
  <c r="AR1802" i="5"/>
  <c r="AZ1801" i="5"/>
  <c r="BH1800" i="5"/>
  <c r="AR1800" i="5"/>
  <c r="AZ1799" i="5"/>
  <c r="BH1798" i="5"/>
  <c r="AR1798" i="5"/>
  <c r="AZ1797" i="5"/>
  <c r="BH1796" i="5"/>
  <c r="AR1796" i="5"/>
  <c r="AZ1795" i="5"/>
  <c r="BH1794" i="5"/>
  <c r="AR1794" i="5"/>
  <c r="AZ1793" i="5"/>
  <c r="BH1792" i="5"/>
  <c r="AR1792" i="5"/>
  <c r="AZ1791" i="5"/>
  <c r="BH1790" i="5"/>
  <c r="AR1790" i="5"/>
  <c r="AZ1789" i="5"/>
  <c r="BH1788" i="5"/>
  <c r="AR1788" i="5"/>
  <c r="AZ1787" i="5"/>
  <c r="BD1847" i="5"/>
  <c r="AN1847" i="5"/>
  <c r="AV1846" i="5"/>
  <c r="BH1847" i="5"/>
  <c r="AR1847" i="5"/>
  <c r="AZ1846" i="5"/>
  <c r="BH1845" i="5"/>
  <c r="AR1845" i="5"/>
  <c r="AZ1844" i="5"/>
  <c r="BH1843" i="5"/>
  <c r="AR1843" i="5"/>
  <c r="AZ1842" i="5"/>
  <c r="BH1841" i="5"/>
  <c r="AR1841" i="5"/>
  <c r="AZ1840" i="5"/>
  <c r="BH1839" i="5"/>
  <c r="AR1839" i="5"/>
  <c r="AZ1838" i="5"/>
  <c r="BH1837" i="5"/>
  <c r="AR1837" i="5"/>
  <c r="AZ1836" i="5"/>
  <c r="BH1835" i="5"/>
  <c r="AR1835" i="5"/>
  <c r="AZ1834" i="5"/>
  <c r="BH1833" i="5"/>
  <c r="AR1833" i="5"/>
  <c r="AZ1832" i="5"/>
  <c r="BH1831" i="5"/>
  <c r="AR1831" i="5"/>
  <c r="AZ1830" i="5"/>
  <c r="BH1829" i="5"/>
  <c r="AR1829" i="5"/>
  <c r="AZ1828" i="5"/>
  <c r="BH1827" i="5"/>
  <c r="AR1827" i="5"/>
  <c r="AZ1826" i="5"/>
  <c r="BH1825" i="5"/>
  <c r="AR1825" i="5"/>
  <c r="AZ1824" i="5"/>
  <c r="BH1823" i="5"/>
  <c r="AR1823" i="5"/>
  <c r="AZ1822" i="5"/>
  <c r="BH1821" i="5"/>
  <c r="AR1821" i="5"/>
  <c r="AZ1820" i="5"/>
  <c r="BH1819" i="5"/>
  <c r="AR1819" i="5"/>
  <c r="AZ1818" i="5"/>
  <c r="BH1817" i="5"/>
  <c r="AR1817" i="5"/>
  <c r="AZ1816" i="5"/>
  <c r="BH1815" i="5"/>
  <c r="AR1815" i="5"/>
  <c r="AZ1814" i="5"/>
  <c r="BH1813" i="5"/>
  <c r="AR1813" i="5"/>
  <c r="AZ1812" i="5"/>
  <c r="BH1811" i="5"/>
  <c r="AR1811" i="5"/>
  <c r="AZ1810" i="5"/>
  <c r="BH1809" i="5"/>
  <c r="AR1809" i="5"/>
  <c r="AZ1808" i="5"/>
  <c r="BH1807" i="5"/>
  <c r="AR1807" i="5"/>
  <c r="AZ1806" i="5"/>
  <c r="BH1805" i="5"/>
  <c r="AR1805" i="5"/>
  <c r="AZ1804" i="5"/>
  <c r="BH1803" i="5"/>
  <c r="AR1803" i="5"/>
  <c r="AZ1802" i="5"/>
  <c r="BH1801" i="5"/>
  <c r="AR1801" i="5"/>
  <c r="AZ1800" i="5"/>
  <c r="BH1799" i="5"/>
  <c r="AR1799" i="5"/>
  <c r="AZ1798" i="5"/>
  <c r="BH1797" i="5"/>
  <c r="AR1797" i="5"/>
  <c r="AZ1796" i="5"/>
  <c r="BH1795" i="5"/>
  <c r="AR1795" i="5"/>
  <c r="AZ1794" i="5"/>
  <c r="BH1793" i="5"/>
  <c r="AR1793" i="5"/>
  <c r="AZ1792" i="5"/>
  <c r="BH1791" i="5"/>
  <c r="AR1791" i="5"/>
  <c r="AZ1790" i="5"/>
  <c r="BH1789" i="5"/>
  <c r="AR1789" i="5"/>
  <c r="AZ1788" i="5"/>
  <c r="BH1787" i="5"/>
  <c r="AR1787" i="5"/>
  <c r="BD1845" i="5"/>
  <c r="AV1844" i="5"/>
  <c r="AN1843" i="5"/>
  <c r="BD1841" i="5"/>
  <c r="AV1840" i="5"/>
  <c r="AN1839" i="5"/>
  <c r="BD1837" i="5"/>
  <c r="AV1836" i="5"/>
  <c r="AN1835" i="5"/>
  <c r="BD1833" i="5"/>
  <c r="AV1832" i="5"/>
  <c r="AN1831" i="5"/>
  <c r="BD1829" i="5"/>
  <c r="AV1828" i="5"/>
  <c r="AN1827" i="5"/>
  <c r="BD1825" i="5"/>
  <c r="AV1824" i="5"/>
  <c r="AN1823" i="5"/>
  <c r="BD1821" i="5"/>
  <c r="AV1820" i="5"/>
  <c r="AN1819" i="5"/>
  <c r="BD1817" i="5"/>
  <c r="AV1816" i="5"/>
  <c r="AN1815" i="5"/>
  <c r="BD1813" i="5"/>
  <c r="AV1812" i="5"/>
  <c r="AN1811" i="5"/>
  <c r="BD1809" i="5"/>
  <c r="AV1808" i="5"/>
  <c r="AN1807" i="5"/>
  <c r="BD1805" i="5"/>
  <c r="AV1804" i="5"/>
  <c r="AN1803" i="5"/>
  <c r="BD1801" i="5"/>
  <c r="AV1800" i="5"/>
  <c r="AN1799" i="5"/>
  <c r="BD1797" i="5"/>
  <c r="AV1796" i="5"/>
  <c r="AN1795" i="5"/>
  <c r="BD1793" i="5"/>
  <c r="AV1792" i="5"/>
  <c r="AN1791" i="5"/>
  <c r="BD1789" i="5"/>
  <c r="AV1788" i="5"/>
  <c r="AN1787" i="5"/>
  <c r="AV1786" i="5"/>
  <c r="BD1785" i="5"/>
  <c r="AN1785" i="5"/>
  <c r="AV1784" i="5"/>
  <c r="BD1783" i="5"/>
  <c r="AN1783" i="5"/>
  <c r="AV1782" i="5"/>
  <c r="BD1781" i="5"/>
  <c r="AN1781" i="5"/>
  <c r="AV1780" i="5"/>
  <c r="BD1779" i="5"/>
  <c r="AN1779" i="5"/>
  <c r="AV1778" i="5"/>
  <c r="BD1777" i="5"/>
  <c r="AN1777" i="5"/>
  <c r="AV1776" i="5"/>
  <c r="BD1775" i="5"/>
  <c r="AN1775" i="5"/>
  <c r="AV1774" i="5"/>
  <c r="BD1773" i="5"/>
  <c r="AN1773" i="5"/>
  <c r="AV1772" i="5"/>
  <c r="BD1771" i="5"/>
  <c r="AN1771" i="5"/>
  <c r="AV1770" i="5"/>
  <c r="BD1769" i="5"/>
  <c r="AN1769" i="5"/>
  <c r="AV1768" i="5"/>
  <c r="BD1767" i="5"/>
  <c r="AN1767" i="5"/>
  <c r="AV1766" i="5"/>
  <c r="BD1765" i="5"/>
  <c r="AN1765" i="5"/>
  <c r="AV1764" i="5"/>
  <c r="BD1763" i="5"/>
  <c r="AN1763" i="5"/>
  <c r="AV1762" i="5"/>
  <c r="BD1761" i="5"/>
  <c r="AN1761" i="5"/>
  <c r="AV1760" i="5"/>
  <c r="BD1759" i="5"/>
  <c r="AN1759" i="5"/>
  <c r="AV1758" i="5"/>
  <c r="BD1757" i="5"/>
  <c r="AN1757" i="5"/>
  <c r="AV1756" i="5"/>
  <c r="BD1755" i="5"/>
  <c r="AN1755" i="5"/>
  <c r="AV1754" i="5"/>
  <c r="BD1753" i="5"/>
  <c r="AN1753" i="5"/>
  <c r="AV1752" i="5"/>
  <c r="BD1751" i="5"/>
  <c r="AN1751" i="5"/>
  <c r="AV1750" i="5"/>
  <c r="BD1749" i="5"/>
  <c r="AN1749" i="5"/>
  <c r="AV1748" i="5"/>
  <c r="BD1747" i="5"/>
  <c r="AN1747" i="5"/>
  <c r="AV1746" i="5"/>
  <c r="BD1745" i="5"/>
  <c r="AN1745" i="5"/>
  <c r="AV1744" i="5"/>
  <c r="BD1743" i="5"/>
  <c r="AN1743" i="5"/>
  <c r="AV1742" i="5"/>
  <c r="BD1741" i="5"/>
  <c r="AN1741" i="5"/>
  <c r="AV1740" i="5"/>
  <c r="BD1739" i="5"/>
  <c r="AN1739" i="5"/>
  <c r="AV1738" i="5"/>
  <c r="BD1737" i="5"/>
  <c r="AN1737" i="5"/>
  <c r="AV1736" i="5"/>
  <c r="BD1735" i="5"/>
  <c r="AN1735" i="5"/>
  <c r="AV1734" i="5"/>
  <c r="BD1733" i="5"/>
  <c r="AN1733" i="5"/>
  <c r="AV1732" i="5"/>
  <c r="BD1731" i="5"/>
  <c r="AN1731" i="5"/>
  <c r="AV1730" i="5"/>
  <c r="BD1729" i="5"/>
  <c r="AN1729" i="5"/>
  <c r="AV1728" i="5"/>
  <c r="BD1727" i="5"/>
  <c r="AN1727" i="5"/>
  <c r="AV1726" i="5"/>
  <c r="BD1725" i="5"/>
  <c r="AN1725" i="5"/>
  <c r="AV1724" i="5"/>
  <c r="BD1723" i="5"/>
  <c r="AN1723" i="5"/>
  <c r="AV1722" i="5"/>
  <c r="BD1721" i="5"/>
  <c r="AN1721" i="5"/>
  <c r="AV1720" i="5"/>
  <c r="BD1719" i="5"/>
  <c r="AN1719" i="5"/>
  <c r="AV1718" i="5"/>
  <c r="BD1717" i="5"/>
  <c r="AN1717" i="5"/>
  <c r="AV1716" i="5"/>
  <c r="BD1715" i="5"/>
  <c r="AN1715" i="5"/>
  <c r="AV1714" i="5"/>
  <c r="BD1713" i="5"/>
  <c r="AN1713" i="5"/>
  <c r="AV1712" i="5"/>
  <c r="BD1711" i="5"/>
  <c r="AN1711" i="5"/>
  <c r="AV1710" i="5"/>
  <c r="BD1709" i="5"/>
  <c r="AN1709" i="5"/>
  <c r="AV1708" i="5"/>
  <c r="BD1707" i="5"/>
  <c r="AN1707" i="5"/>
  <c r="AV1706" i="5"/>
  <c r="BD1705" i="5"/>
  <c r="AN1705" i="5"/>
  <c r="AV1704" i="5"/>
  <c r="BD1703" i="5"/>
  <c r="AN1703" i="5"/>
  <c r="AV1702" i="5"/>
  <c r="BD1701" i="5"/>
  <c r="AN1701" i="5"/>
  <c r="AV1700" i="5"/>
  <c r="AV1847" i="5"/>
  <c r="AV1845" i="5"/>
  <c r="AN1844" i="5"/>
  <c r="BD1842" i="5"/>
  <c r="AV1841" i="5"/>
  <c r="AN1840" i="5"/>
  <c r="BD1838" i="5"/>
  <c r="AV1837" i="5"/>
  <c r="AN1836" i="5"/>
  <c r="BD1834" i="5"/>
  <c r="AV1833" i="5"/>
  <c r="AN1832" i="5"/>
  <c r="BD1830" i="5"/>
  <c r="AV1829" i="5"/>
  <c r="AN1828" i="5"/>
  <c r="BD1826" i="5"/>
  <c r="AV1825" i="5"/>
  <c r="AN1824" i="5"/>
  <c r="BD1822" i="5"/>
  <c r="AV1821" i="5"/>
  <c r="AN1820" i="5"/>
  <c r="BD1818" i="5"/>
  <c r="AV1817" i="5"/>
  <c r="AN1816" i="5"/>
  <c r="BD1814" i="5"/>
  <c r="AV1813" i="5"/>
  <c r="AN1812" i="5"/>
  <c r="BD1810" i="5"/>
  <c r="AV1809" i="5"/>
  <c r="AN1808" i="5"/>
  <c r="BD1806" i="5"/>
  <c r="AV1805" i="5"/>
  <c r="AN1804" i="5"/>
  <c r="BD1802" i="5"/>
  <c r="AV1801" i="5"/>
  <c r="AN1800" i="5"/>
  <c r="BD1798" i="5"/>
  <c r="AV1797" i="5"/>
  <c r="AN1796" i="5"/>
  <c r="BD1794" i="5"/>
  <c r="AV1793" i="5"/>
  <c r="AN1792" i="5"/>
  <c r="BD1790" i="5"/>
  <c r="AV1789" i="5"/>
  <c r="AN1788" i="5"/>
  <c r="AZ1786" i="5"/>
  <c r="BH1785" i="5"/>
  <c r="AR1785" i="5"/>
  <c r="AZ1784" i="5"/>
  <c r="BH1783" i="5"/>
  <c r="AR1783" i="5"/>
  <c r="AZ1782" i="5"/>
  <c r="BH1781" i="5"/>
  <c r="AR1781" i="5"/>
  <c r="AZ1780" i="5"/>
  <c r="BH1779" i="5"/>
  <c r="AR1779" i="5"/>
  <c r="AZ1778" i="5"/>
  <c r="BH1777" i="5"/>
  <c r="AR1777" i="5"/>
  <c r="AZ1776" i="5"/>
  <c r="BH1775" i="5"/>
  <c r="AR1775" i="5"/>
  <c r="AZ1774" i="5"/>
  <c r="BH1773" i="5"/>
  <c r="AR1773" i="5"/>
  <c r="AZ1772" i="5"/>
  <c r="BH1771" i="5"/>
  <c r="AR1771" i="5"/>
  <c r="AZ1770" i="5"/>
  <c r="BH1769" i="5"/>
  <c r="AR1769" i="5"/>
  <c r="AZ1768" i="5"/>
  <c r="BH1767" i="5"/>
  <c r="AR1767" i="5"/>
  <c r="AZ1766" i="5"/>
  <c r="BH1765" i="5"/>
  <c r="AR1765" i="5"/>
  <c r="AZ1764" i="5"/>
  <c r="BH1763" i="5"/>
  <c r="AR1763" i="5"/>
  <c r="AZ1762" i="5"/>
  <c r="BH1761" i="5"/>
  <c r="AR1761" i="5"/>
  <c r="AZ1760" i="5"/>
  <c r="BH1759" i="5"/>
  <c r="AR1759" i="5"/>
  <c r="AZ1758" i="5"/>
  <c r="BH1757" i="5"/>
  <c r="AR1757" i="5"/>
  <c r="AZ1756" i="5"/>
  <c r="BH1755" i="5"/>
  <c r="AR1755" i="5"/>
  <c r="AZ1754" i="5"/>
  <c r="BH1753" i="5"/>
  <c r="AR1753" i="5"/>
  <c r="AZ1752" i="5"/>
  <c r="BH1751" i="5"/>
  <c r="AR1751" i="5"/>
  <c r="AZ1750" i="5"/>
  <c r="BH1749" i="5"/>
  <c r="AR1749" i="5"/>
  <c r="AZ1748" i="5"/>
  <c r="BH1747" i="5"/>
  <c r="AR1747" i="5"/>
  <c r="AZ1746" i="5"/>
  <c r="BH1745" i="5"/>
  <c r="AR1745" i="5"/>
  <c r="AZ1744" i="5"/>
  <c r="BH1743" i="5"/>
  <c r="AR1743" i="5"/>
  <c r="AZ1742" i="5"/>
  <c r="BH1741" i="5"/>
  <c r="AR1741" i="5"/>
  <c r="AZ1740" i="5"/>
  <c r="BH1739" i="5"/>
  <c r="AR1739" i="5"/>
  <c r="AZ1738" i="5"/>
  <c r="BH1737" i="5"/>
  <c r="AR1737" i="5"/>
  <c r="AZ1736" i="5"/>
  <c r="BH1735" i="5"/>
  <c r="AR1735" i="5"/>
  <c r="AZ1734" i="5"/>
  <c r="BH1733" i="5"/>
  <c r="AR1733" i="5"/>
  <c r="AZ1732" i="5"/>
  <c r="BH1731" i="5"/>
  <c r="AR1731" i="5"/>
  <c r="AZ1730" i="5"/>
  <c r="BH1729" i="5"/>
  <c r="AR1729" i="5"/>
  <c r="AZ1728" i="5"/>
  <c r="BH1727" i="5"/>
  <c r="AR1727" i="5"/>
  <c r="AZ1726" i="5"/>
  <c r="BH1725" i="5"/>
  <c r="AR1725" i="5"/>
  <c r="AZ1724" i="5"/>
  <c r="BH1723" i="5"/>
  <c r="AR1723" i="5"/>
  <c r="AZ1722" i="5"/>
  <c r="BH1721" i="5"/>
  <c r="AR1721" i="5"/>
  <c r="AZ1720" i="5"/>
  <c r="BH1719" i="5"/>
  <c r="AR1719" i="5"/>
  <c r="AZ1718" i="5"/>
  <c r="BH1717" i="5"/>
  <c r="AR1717" i="5"/>
  <c r="AZ1716" i="5"/>
  <c r="BH1715" i="5"/>
  <c r="AR1715" i="5"/>
  <c r="AZ1714" i="5"/>
  <c r="BH1713" i="5"/>
  <c r="AR1713" i="5"/>
  <c r="AZ1712" i="5"/>
  <c r="BH1711" i="5"/>
  <c r="AR1711" i="5"/>
  <c r="AZ1710" i="5"/>
  <c r="BH1709" i="5"/>
  <c r="AR1709" i="5"/>
  <c r="AZ1708" i="5"/>
  <c r="BH1707" i="5"/>
  <c r="AR1707" i="5"/>
  <c r="AZ1706" i="5"/>
  <c r="BH1705" i="5"/>
  <c r="AR1705" i="5"/>
  <c r="AZ1704" i="5"/>
  <c r="BH1703" i="5"/>
  <c r="AR1703" i="5"/>
  <c r="AZ1702" i="5"/>
  <c r="BH1701" i="5"/>
  <c r="AR1701" i="5"/>
  <c r="AZ1700" i="5"/>
  <c r="BD1846" i="5"/>
  <c r="AN1845" i="5"/>
  <c r="BD1843" i="5"/>
  <c r="AV1842" i="5"/>
  <c r="AN1841" i="5"/>
  <c r="BD1839" i="5"/>
  <c r="AV1838" i="5"/>
  <c r="AN1837" i="5"/>
  <c r="BD1835" i="5"/>
  <c r="AV1834" i="5"/>
  <c r="AN1833" i="5"/>
  <c r="BD1831" i="5"/>
  <c r="AV1830" i="5"/>
  <c r="AN1829" i="5"/>
  <c r="BD1827" i="5"/>
  <c r="AV1826" i="5"/>
  <c r="AN1825" i="5"/>
  <c r="BD1823" i="5"/>
  <c r="AV1822" i="5"/>
  <c r="AN1821" i="5"/>
  <c r="BD1819" i="5"/>
  <c r="AV1818" i="5"/>
  <c r="AN1817" i="5"/>
  <c r="BD1815" i="5"/>
  <c r="AV1814" i="5"/>
  <c r="AN1813" i="5"/>
  <c r="BD1811" i="5"/>
  <c r="AV1810" i="5"/>
  <c r="AN1809" i="5"/>
  <c r="BD1807" i="5"/>
  <c r="AV1806" i="5"/>
  <c r="AN1805" i="5"/>
  <c r="BD1803" i="5"/>
  <c r="AV1802" i="5"/>
  <c r="AN1801" i="5"/>
  <c r="BD1799" i="5"/>
  <c r="AV1798" i="5"/>
  <c r="AN1797" i="5"/>
  <c r="BD1795" i="5"/>
  <c r="AV1794" i="5"/>
  <c r="AN1793" i="5"/>
  <c r="BD1791" i="5"/>
  <c r="AV1790" i="5"/>
  <c r="AN1789" i="5"/>
  <c r="BD1787" i="5"/>
  <c r="BD1786" i="5"/>
  <c r="AN1786" i="5"/>
  <c r="AV1785" i="5"/>
  <c r="BD1784" i="5"/>
  <c r="AN1784" i="5"/>
  <c r="AV1783" i="5"/>
  <c r="BD1782" i="5"/>
  <c r="AN1782" i="5"/>
  <c r="AV1781" i="5"/>
  <c r="BD1780" i="5"/>
  <c r="AN1780" i="5"/>
  <c r="AV1779" i="5"/>
  <c r="BD1778" i="5"/>
  <c r="AN1778" i="5"/>
  <c r="AV1777" i="5"/>
  <c r="BD1776" i="5"/>
  <c r="AN1776" i="5"/>
  <c r="AV1775" i="5"/>
  <c r="BD1774" i="5"/>
  <c r="AN1774" i="5"/>
  <c r="AV1773" i="5"/>
  <c r="BD1772" i="5"/>
  <c r="AN1772" i="5"/>
  <c r="AV1771" i="5"/>
  <c r="BD1770" i="5"/>
  <c r="AN1770" i="5"/>
  <c r="AV1769" i="5"/>
  <c r="BD1768" i="5"/>
  <c r="AN1768" i="5"/>
  <c r="AV1767" i="5"/>
  <c r="BD1766" i="5"/>
  <c r="AN1766" i="5"/>
  <c r="AV1765" i="5"/>
  <c r="BD1764" i="5"/>
  <c r="AN1764" i="5"/>
  <c r="AV1763" i="5"/>
  <c r="BD1762" i="5"/>
  <c r="AN1762" i="5"/>
  <c r="AV1761" i="5"/>
  <c r="BD1760" i="5"/>
  <c r="AN1760" i="5"/>
  <c r="AV1759" i="5"/>
  <c r="BD1758" i="5"/>
  <c r="AN1758" i="5"/>
  <c r="AV1757" i="5"/>
  <c r="BD1756" i="5"/>
  <c r="AN1756" i="5"/>
  <c r="AV1755" i="5"/>
  <c r="BD1754" i="5"/>
  <c r="AN1754" i="5"/>
  <c r="AV1753" i="5"/>
  <c r="BD1752" i="5"/>
  <c r="AN1752" i="5"/>
  <c r="AV1751" i="5"/>
  <c r="BD1750" i="5"/>
  <c r="AN1750" i="5"/>
  <c r="AV1749" i="5"/>
  <c r="BD1748" i="5"/>
  <c r="AN1748" i="5"/>
  <c r="AV1747" i="5"/>
  <c r="BD1746" i="5"/>
  <c r="AN1746" i="5"/>
  <c r="AV1745" i="5"/>
  <c r="BD1744" i="5"/>
  <c r="AN1744" i="5"/>
  <c r="AV1743" i="5"/>
  <c r="BD1742" i="5"/>
  <c r="AN1742" i="5"/>
  <c r="AV1741" i="5"/>
  <c r="BD1740" i="5"/>
  <c r="AN1740" i="5"/>
  <c r="AV1739" i="5"/>
  <c r="BD1738" i="5"/>
  <c r="AN1738" i="5"/>
  <c r="AV1737" i="5"/>
  <c r="BD1736" i="5"/>
  <c r="AN1736" i="5"/>
  <c r="AV1735" i="5"/>
  <c r="BD1734" i="5"/>
  <c r="AN1734" i="5"/>
  <c r="AV1733" i="5"/>
  <c r="BD1732" i="5"/>
  <c r="AN1732" i="5"/>
  <c r="AV1731" i="5"/>
  <c r="BD1730" i="5"/>
  <c r="AV1843" i="5"/>
  <c r="AN1838" i="5"/>
  <c r="BD1832" i="5"/>
  <c r="AV1827" i="5"/>
  <c r="AN1822" i="5"/>
  <c r="BD1816" i="5"/>
  <c r="AV1811" i="5"/>
  <c r="AN1806" i="5"/>
  <c r="BD1800" i="5"/>
  <c r="AV1795" i="5"/>
  <c r="AN1790" i="5"/>
  <c r="BH1784" i="5"/>
  <c r="AR1782" i="5"/>
  <c r="AZ1779" i="5"/>
  <c r="BH1776" i="5"/>
  <c r="AR1774" i="5"/>
  <c r="AZ1771" i="5"/>
  <c r="BH1768" i="5"/>
  <c r="AR1766" i="5"/>
  <c r="AZ1763" i="5"/>
  <c r="BH1760" i="5"/>
  <c r="AR1758" i="5"/>
  <c r="AZ1755" i="5"/>
  <c r="BH1752" i="5"/>
  <c r="AR1750" i="5"/>
  <c r="AZ1747" i="5"/>
  <c r="BH1744" i="5"/>
  <c r="AR1742" i="5"/>
  <c r="AZ1739" i="5"/>
  <c r="BH1736" i="5"/>
  <c r="AR1734" i="5"/>
  <c r="AZ1731" i="5"/>
  <c r="AZ1729" i="5"/>
  <c r="AR1728" i="5"/>
  <c r="BH1726" i="5"/>
  <c r="AZ1725" i="5"/>
  <c r="AR1724" i="5"/>
  <c r="BH1722" i="5"/>
  <c r="AZ1721" i="5"/>
  <c r="AR1720" i="5"/>
  <c r="BH1718" i="5"/>
  <c r="AZ1717" i="5"/>
  <c r="AR1716" i="5"/>
  <c r="BH1714" i="5"/>
  <c r="AZ1713" i="5"/>
  <c r="AR1712" i="5"/>
  <c r="BH1710" i="5"/>
  <c r="AZ1709" i="5"/>
  <c r="AR1708" i="5"/>
  <c r="BH1706" i="5"/>
  <c r="AZ1705" i="5"/>
  <c r="AR1704" i="5"/>
  <c r="BH1702" i="5"/>
  <c r="AZ1701" i="5"/>
  <c r="AR1700" i="5"/>
  <c r="AN1842" i="5"/>
  <c r="BD1836" i="5"/>
  <c r="AV1831" i="5"/>
  <c r="AN1826" i="5"/>
  <c r="BD1820" i="5"/>
  <c r="AV1815" i="5"/>
  <c r="AN1810" i="5"/>
  <c r="BD1804" i="5"/>
  <c r="AV1799" i="5"/>
  <c r="AN1794" i="5"/>
  <c r="BD1788" i="5"/>
  <c r="BH1786" i="5"/>
  <c r="AR1784" i="5"/>
  <c r="AZ1781" i="5"/>
  <c r="BH1778" i="5"/>
  <c r="AR1776" i="5"/>
  <c r="AZ1773" i="5"/>
  <c r="BH1770" i="5"/>
  <c r="AR1768" i="5"/>
  <c r="AZ1765" i="5"/>
  <c r="BH1762" i="5"/>
  <c r="AR1760" i="5"/>
  <c r="AZ1757" i="5"/>
  <c r="BH1754" i="5"/>
  <c r="AR1752" i="5"/>
  <c r="AZ1749" i="5"/>
  <c r="BH1746" i="5"/>
  <c r="AR1744" i="5"/>
  <c r="AZ1741" i="5"/>
  <c r="BH1738" i="5"/>
  <c r="AR1736" i="5"/>
  <c r="AZ1733" i="5"/>
  <c r="BH1730" i="5"/>
  <c r="AN1730" i="5"/>
  <c r="BD1728" i="5"/>
  <c r="AV1727" i="5"/>
  <c r="AN1726" i="5"/>
  <c r="BD1724" i="5"/>
  <c r="AV1723" i="5"/>
  <c r="AN1722" i="5"/>
  <c r="BD1720" i="5"/>
  <c r="AV1719" i="5"/>
  <c r="AN1718" i="5"/>
  <c r="BD1716" i="5"/>
  <c r="AV1715" i="5"/>
  <c r="AN1714" i="5"/>
  <c r="BD1712" i="5"/>
  <c r="AV1711" i="5"/>
  <c r="AN1710" i="5"/>
  <c r="BD1708" i="5"/>
  <c r="AV1707" i="5"/>
  <c r="AN1706" i="5"/>
  <c r="BD1704" i="5"/>
  <c r="AV1703" i="5"/>
  <c r="AN1702" i="5"/>
  <c r="BD1700" i="5"/>
  <c r="AN1846" i="5"/>
  <c r="BD1840" i="5"/>
  <c r="AV1835" i="5"/>
  <c r="AN1830" i="5"/>
  <c r="BD1824" i="5"/>
  <c r="AV1819" i="5"/>
  <c r="AN1814" i="5"/>
  <c r="BD1808" i="5"/>
  <c r="AV1803" i="5"/>
  <c r="AN1798" i="5"/>
  <c r="BD1792" i="5"/>
  <c r="AV1787" i="5"/>
  <c r="AR1786" i="5"/>
  <c r="AZ1783" i="5"/>
  <c r="BH1780" i="5"/>
  <c r="AR1778" i="5"/>
  <c r="AZ1775" i="5"/>
  <c r="BH1772" i="5"/>
  <c r="AR1770" i="5"/>
  <c r="AZ1767" i="5"/>
  <c r="BH1764" i="5"/>
  <c r="AR1762" i="5"/>
  <c r="AZ1759" i="5"/>
  <c r="BH1756" i="5"/>
  <c r="AR1754" i="5"/>
  <c r="AZ1751" i="5"/>
  <c r="BH1748" i="5"/>
  <c r="AR1746" i="5"/>
  <c r="AZ1743" i="5"/>
  <c r="BH1740" i="5"/>
  <c r="AR1738" i="5"/>
  <c r="AZ1735" i="5"/>
  <c r="BH1732" i="5"/>
  <c r="AR1730" i="5"/>
  <c r="BH1728" i="5"/>
  <c r="AZ1727" i="5"/>
  <c r="AR1726" i="5"/>
  <c r="BH1724" i="5"/>
  <c r="AZ1723" i="5"/>
  <c r="AR1722" i="5"/>
  <c r="BH1720" i="5"/>
  <c r="AZ1719" i="5"/>
  <c r="AR1718" i="5"/>
  <c r="BH1716" i="5"/>
  <c r="AZ1715" i="5"/>
  <c r="AR1714" i="5"/>
  <c r="BH1712" i="5"/>
  <c r="AZ1711" i="5"/>
  <c r="AR1710" i="5"/>
  <c r="BH1708" i="5"/>
  <c r="AZ1707" i="5"/>
  <c r="AR1706" i="5"/>
  <c r="BH1704" i="5"/>
  <c r="AZ1703" i="5"/>
  <c r="AR1702" i="5"/>
  <c r="BH1700" i="5"/>
  <c r="BD1844" i="5"/>
  <c r="AV1839" i="5"/>
  <c r="AN1834" i="5"/>
  <c r="BD1828" i="5"/>
  <c r="AV1823" i="5"/>
  <c r="AN1818" i="5"/>
  <c r="BD1812" i="5"/>
  <c r="AV1807" i="5"/>
  <c r="AN1802" i="5"/>
  <c r="BD1796" i="5"/>
  <c r="AV1791" i="5"/>
  <c r="AZ1785" i="5"/>
  <c r="BH1782" i="5"/>
  <c r="AR1780" i="5"/>
  <c r="AZ1777" i="5"/>
  <c r="BH1774" i="5"/>
  <c r="AR1772" i="5"/>
  <c r="AZ1769" i="5"/>
  <c r="BH1766" i="5"/>
  <c r="AR1764" i="5"/>
  <c r="AZ1761" i="5"/>
  <c r="BH1758" i="5"/>
  <c r="AR1756" i="5"/>
  <c r="AZ1753" i="5"/>
  <c r="BH1750" i="5"/>
  <c r="AR1748" i="5"/>
  <c r="AZ1745" i="5"/>
  <c r="BH1742" i="5"/>
  <c r="AR1740" i="5"/>
  <c r="AZ1737" i="5"/>
  <c r="BH1734" i="5"/>
  <c r="AR1732" i="5"/>
  <c r="AV1729" i="5"/>
  <c r="AN1728" i="5"/>
  <c r="BD1726" i="5"/>
  <c r="AV1725" i="5"/>
  <c r="AN1724" i="5"/>
  <c r="BD1722" i="5"/>
  <c r="AV1721" i="5"/>
  <c r="AN1720" i="5"/>
  <c r="BD1718" i="5"/>
  <c r="AV1717" i="5"/>
  <c r="AN1716" i="5"/>
  <c r="BD1714" i="5"/>
  <c r="AV1713" i="5"/>
  <c r="AN1712" i="5"/>
  <c r="BD1710" i="5"/>
  <c r="AV1709" i="5"/>
  <c r="AN1708" i="5"/>
  <c r="BD1706" i="5"/>
  <c r="AV1705" i="5"/>
  <c r="AN1704" i="5"/>
  <c r="BD1702" i="5"/>
  <c r="AV1701" i="5"/>
  <c r="AN1700" i="5"/>
  <c r="AN2428" i="5"/>
  <c r="AN2430" i="5"/>
  <c r="AN2432" i="5"/>
  <c r="AN2434" i="5"/>
  <c r="AN2436" i="5"/>
  <c r="AN2438" i="5"/>
  <c r="AR2427" i="5"/>
  <c r="AR2429" i="5"/>
  <c r="AR2431" i="5"/>
  <c r="AR2433" i="5"/>
  <c r="AR2435" i="5"/>
  <c r="AR2437" i="5"/>
  <c r="AN2427" i="5"/>
  <c r="AN2429" i="5"/>
  <c r="AN2431" i="5"/>
  <c r="AN2433" i="5"/>
  <c r="AN2435" i="5"/>
  <c r="AN2437" i="5"/>
  <c r="AR2428" i="5"/>
  <c r="AR2430" i="5"/>
  <c r="AR2432" i="5"/>
  <c r="AR2434" i="5"/>
  <c r="AR2436" i="5"/>
  <c r="AR2438" i="5"/>
  <c r="AN2485" i="5"/>
  <c r="AN2489" i="5"/>
  <c r="AN2493" i="5"/>
  <c r="AN2497" i="5"/>
  <c r="AN2501" i="5"/>
  <c r="AN2484" i="5"/>
  <c r="AN2488" i="5"/>
  <c r="AN2492" i="5"/>
  <c r="AN2496" i="5"/>
  <c r="AN2500" i="5"/>
  <c r="AN2483" i="5"/>
  <c r="AN2487" i="5"/>
  <c r="AN2491" i="5"/>
  <c r="AN2495" i="5"/>
  <c r="AN2499" i="5"/>
  <c r="AN2486" i="5"/>
  <c r="AN2490" i="5"/>
  <c r="AN2494" i="5"/>
  <c r="AN2498" i="5"/>
  <c r="BL2953" i="5"/>
  <c r="AV2953" i="5"/>
  <c r="BL2952" i="5"/>
  <c r="AV2952" i="5"/>
  <c r="BL2951" i="5"/>
  <c r="AV2951" i="5"/>
  <c r="BL2950" i="5"/>
  <c r="AV2950" i="5"/>
  <c r="BL2949" i="5"/>
  <c r="AV2949" i="5"/>
  <c r="BL2948" i="5"/>
  <c r="AV2948" i="5"/>
  <c r="BP2953" i="5"/>
  <c r="AZ2953" i="5"/>
  <c r="BP2952" i="5"/>
  <c r="AZ2952" i="5"/>
  <c r="BP2951" i="5"/>
  <c r="AZ2951" i="5"/>
  <c r="BP2950" i="5"/>
  <c r="AZ2950" i="5"/>
  <c r="BP2949" i="5"/>
  <c r="AZ2949" i="5"/>
  <c r="BP2948" i="5"/>
  <c r="AZ2948" i="5"/>
  <c r="BP2947" i="5"/>
  <c r="AZ2947" i="5"/>
  <c r="BP2946" i="5"/>
  <c r="AZ2946" i="5"/>
  <c r="BP2945" i="5"/>
  <c r="AZ2945" i="5"/>
  <c r="BD2953" i="5"/>
  <c r="BD2952" i="5"/>
  <c r="BD2951" i="5"/>
  <c r="BD2950" i="5"/>
  <c r="BD2949" i="5"/>
  <c r="BD2948" i="5"/>
  <c r="BH2953" i="5"/>
  <c r="AR2953" i="5"/>
  <c r="BH2952" i="5"/>
  <c r="AR2952" i="5"/>
  <c r="BH2951" i="5"/>
  <c r="AR2951" i="5"/>
  <c r="BH2950" i="5"/>
  <c r="AR2950" i="5"/>
  <c r="BH2949" i="5"/>
  <c r="AR2949" i="5"/>
  <c r="BH2948" i="5"/>
  <c r="AR2948" i="5"/>
  <c r="BH2947" i="5"/>
  <c r="AR2947" i="5"/>
  <c r="BH2946" i="5"/>
  <c r="AR2946" i="5"/>
  <c r="BH2945" i="5"/>
  <c r="AR2945" i="5"/>
  <c r="BD2947" i="5"/>
  <c r="BD2946" i="5"/>
  <c r="BD2945" i="5"/>
  <c r="BL2944" i="5"/>
  <c r="AV2944" i="5"/>
  <c r="BL2943" i="5"/>
  <c r="AV2943" i="5"/>
  <c r="BL2942" i="5"/>
  <c r="AV2942" i="5"/>
  <c r="BL2941" i="5"/>
  <c r="AV2941" i="5"/>
  <c r="BL2940" i="5"/>
  <c r="AV2940" i="5"/>
  <c r="BL2939" i="5"/>
  <c r="AV2939" i="5"/>
  <c r="BL2938" i="5"/>
  <c r="AV2938" i="5"/>
  <c r="BL2937" i="5"/>
  <c r="AV2937" i="5"/>
  <c r="BL2936" i="5"/>
  <c r="AV2936" i="5"/>
  <c r="BL2935" i="5"/>
  <c r="AV2935" i="5"/>
  <c r="BL2934" i="5"/>
  <c r="AV2934" i="5"/>
  <c r="BL2933" i="5"/>
  <c r="AV2933" i="5"/>
  <c r="BL2932" i="5"/>
  <c r="AV2932" i="5"/>
  <c r="BL2931" i="5"/>
  <c r="AV2931" i="5"/>
  <c r="BL2930" i="5"/>
  <c r="AV2930" i="5"/>
  <c r="BL2929" i="5"/>
  <c r="AV2929" i="5"/>
  <c r="BL2928" i="5"/>
  <c r="AV2928" i="5"/>
  <c r="BL2927" i="5"/>
  <c r="AV2927" i="5"/>
  <c r="BL2926" i="5"/>
  <c r="AV2926" i="5"/>
  <c r="BL2925" i="5"/>
  <c r="AV2925" i="5"/>
  <c r="BL2924" i="5"/>
  <c r="AV2924" i="5"/>
  <c r="BL2923" i="5"/>
  <c r="AV2923" i="5"/>
  <c r="BL2922" i="5"/>
  <c r="AV2922" i="5"/>
  <c r="BL2921" i="5"/>
  <c r="AV2921" i="5"/>
  <c r="BL2920" i="5"/>
  <c r="AV2920" i="5"/>
  <c r="BL2919" i="5"/>
  <c r="AV2919" i="5"/>
  <c r="BL2918" i="5"/>
  <c r="AV2918" i="5"/>
  <c r="BL2917" i="5"/>
  <c r="AV2917" i="5"/>
  <c r="BL2916" i="5"/>
  <c r="AV2916" i="5"/>
  <c r="BL2915" i="5"/>
  <c r="AV2915" i="5"/>
  <c r="BL2914" i="5"/>
  <c r="AV2914" i="5"/>
  <c r="BL2913" i="5"/>
  <c r="AV2913" i="5"/>
  <c r="BL2912" i="5"/>
  <c r="AV2912" i="5"/>
  <c r="BL2911" i="5"/>
  <c r="AV2911" i="5"/>
  <c r="BL2910" i="5"/>
  <c r="AV2910" i="5"/>
  <c r="BL2909" i="5"/>
  <c r="AV2909" i="5"/>
  <c r="BL2908" i="5"/>
  <c r="AV2908" i="5"/>
  <c r="BL2907" i="5"/>
  <c r="AV2907" i="5"/>
  <c r="BL2906" i="5"/>
  <c r="AV2906" i="5"/>
  <c r="BL2905" i="5"/>
  <c r="AV2905" i="5"/>
  <c r="BL2904" i="5"/>
  <c r="AV2904" i="5"/>
  <c r="AV2947" i="5"/>
  <c r="AV2946" i="5"/>
  <c r="AV2945" i="5"/>
  <c r="BP2944" i="5"/>
  <c r="AZ2944" i="5"/>
  <c r="BP2943" i="5"/>
  <c r="AZ2943" i="5"/>
  <c r="BP2942" i="5"/>
  <c r="AZ2942" i="5"/>
  <c r="BP2941" i="5"/>
  <c r="AZ2941" i="5"/>
  <c r="BP2940" i="5"/>
  <c r="AZ2940" i="5"/>
  <c r="BP2939" i="5"/>
  <c r="AZ2939" i="5"/>
  <c r="BP2938" i="5"/>
  <c r="AZ2938" i="5"/>
  <c r="BP2937" i="5"/>
  <c r="AZ2937" i="5"/>
  <c r="BP2936" i="5"/>
  <c r="AZ2936" i="5"/>
  <c r="BP2935" i="5"/>
  <c r="AZ2935" i="5"/>
  <c r="BP2934" i="5"/>
  <c r="AZ2934" i="5"/>
  <c r="BP2933" i="5"/>
  <c r="AZ2933" i="5"/>
  <c r="BP2932" i="5"/>
  <c r="AZ2932" i="5"/>
  <c r="BP2931" i="5"/>
  <c r="AZ2931" i="5"/>
  <c r="BP2930" i="5"/>
  <c r="AZ2930" i="5"/>
  <c r="BP2929" i="5"/>
  <c r="AZ2929" i="5"/>
  <c r="BP2928" i="5"/>
  <c r="AZ2928" i="5"/>
  <c r="BP2927" i="5"/>
  <c r="AZ2927" i="5"/>
  <c r="BP2926" i="5"/>
  <c r="AZ2926" i="5"/>
  <c r="BP2925" i="5"/>
  <c r="AZ2925" i="5"/>
  <c r="BP2924" i="5"/>
  <c r="AZ2924" i="5"/>
  <c r="BP2923" i="5"/>
  <c r="AZ2923" i="5"/>
  <c r="BP2922" i="5"/>
  <c r="AZ2922" i="5"/>
  <c r="BP2921" i="5"/>
  <c r="AZ2921" i="5"/>
  <c r="BP2920" i="5"/>
  <c r="AZ2920" i="5"/>
  <c r="BP2919" i="5"/>
  <c r="AZ2919" i="5"/>
  <c r="BP2918" i="5"/>
  <c r="AZ2918" i="5"/>
  <c r="BP2917" i="5"/>
  <c r="AZ2917" i="5"/>
  <c r="BP2916" i="5"/>
  <c r="AZ2916" i="5"/>
  <c r="BP2915" i="5"/>
  <c r="AZ2915" i="5"/>
  <c r="BP2914" i="5"/>
  <c r="AZ2914" i="5"/>
  <c r="BP2913" i="5"/>
  <c r="AZ2913" i="5"/>
  <c r="BP2912" i="5"/>
  <c r="AZ2912" i="5"/>
  <c r="BP2911" i="5"/>
  <c r="AZ2911" i="5"/>
  <c r="BP2910" i="5"/>
  <c r="AZ2910" i="5"/>
  <c r="BD2944" i="5"/>
  <c r="BD2943" i="5"/>
  <c r="BD2942" i="5"/>
  <c r="BD2941" i="5"/>
  <c r="BD2940" i="5"/>
  <c r="BD2939" i="5"/>
  <c r="BD2938" i="5"/>
  <c r="BD2937" i="5"/>
  <c r="BD2936" i="5"/>
  <c r="BD2935" i="5"/>
  <c r="BD2934" i="5"/>
  <c r="BD2933" i="5"/>
  <c r="BD2932" i="5"/>
  <c r="BD2931" i="5"/>
  <c r="BD2930" i="5"/>
  <c r="BD2929" i="5"/>
  <c r="BD2928" i="5"/>
  <c r="BD2927" i="5"/>
  <c r="BD2926" i="5"/>
  <c r="BD2925" i="5"/>
  <c r="BD2924" i="5"/>
  <c r="BD2923" i="5"/>
  <c r="BD2922" i="5"/>
  <c r="BD2921" i="5"/>
  <c r="BD2920" i="5"/>
  <c r="BD2919" i="5"/>
  <c r="BD2918" i="5"/>
  <c r="BD2917" i="5"/>
  <c r="BD2916" i="5"/>
  <c r="BD2915" i="5"/>
  <c r="BD2914" i="5"/>
  <c r="BD2913" i="5"/>
  <c r="BD2912" i="5"/>
  <c r="BD2911" i="5"/>
  <c r="BD2910" i="5"/>
  <c r="BL2947" i="5"/>
  <c r="BL2946" i="5"/>
  <c r="BL2945" i="5"/>
  <c r="BH2944" i="5"/>
  <c r="AR2944" i="5"/>
  <c r="BH2943" i="5"/>
  <c r="AR2943" i="5"/>
  <c r="BH2942" i="5"/>
  <c r="AR2942" i="5"/>
  <c r="BH2941" i="5"/>
  <c r="AR2941" i="5"/>
  <c r="BH2940" i="5"/>
  <c r="AR2940" i="5"/>
  <c r="BH2939" i="5"/>
  <c r="AR2939" i="5"/>
  <c r="BH2938" i="5"/>
  <c r="AR2938" i="5"/>
  <c r="BH2937" i="5"/>
  <c r="AR2937" i="5"/>
  <c r="BH2936" i="5"/>
  <c r="AR2936" i="5"/>
  <c r="BH2935" i="5"/>
  <c r="AR2935" i="5"/>
  <c r="BH2934" i="5"/>
  <c r="AR2934" i="5"/>
  <c r="BH2933" i="5"/>
  <c r="AR2933" i="5"/>
  <c r="BH2932" i="5"/>
  <c r="AR2932" i="5"/>
  <c r="BH2931" i="5"/>
  <c r="AR2931" i="5"/>
  <c r="BH2930" i="5"/>
  <c r="AR2930" i="5"/>
  <c r="BH2929" i="5"/>
  <c r="AR2929" i="5"/>
  <c r="BH2928" i="5"/>
  <c r="AR2928" i="5"/>
  <c r="BH2927" i="5"/>
  <c r="AR2927" i="5"/>
  <c r="BH2926" i="5"/>
  <c r="AR2926" i="5"/>
  <c r="BH2925" i="5"/>
  <c r="AR2925" i="5"/>
  <c r="BH2924" i="5"/>
  <c r="AR2924" i="5"/>
  <c r="BH2923" i="5"/>
  <c r="AR2923" i="5"/>
  <c r="BH2922" i="5"/>
  <c r="AR2922" i="5"/>
  <c r="BH2921" i="5"/>
  <c r="AR2921" i="5"/>
  <c r="BH2920" i="5"/>
  <c r="AR2920" i="5"/>
  <c r="BH2919" i="5"/>
  <c r="AR2919" i="5"/>
  <c r="BH2918" i="5"/>
  <c r="AR2918" i="5"/>
  <c r="BH2917" i="5"/>
  <c r="AR2917" i="5"/>
  <c r="BH2916" i="5"/>
  <c r="AR2916" i="5"/>
  <c r="BH2915" i="5"/>
  <c r="AR2915" i="5"/>
  <c r="BH2914" i="5"/>
  <c r="AR2914" i="5"/>
  <c r="BH2913" i="5"/>
  <c r="AR2913" i="5"/>
  <c r="BH2912" i="5"/>
  <c r="AR2912" i="5"/>
  <c r="BH2911" i="5"/>
  <c r="AR2911" i="5"/>
  <c r="BH2910" i="5"/>
  <c r="AR2910" i="5"/>
  <c r="BH2909" i="5"/>
  <c r="AR2909" i="5"/>
  <c r="BH2908" i="5"/>
  <c r="AR2908" i="5"/>
  <c r="BH2907" i="5"/>
  <c r="AR2907" i="5"/>
  <c r="BH2906" i="5"/>
  <c r="AR2906" i="5"/>
  <c r="BH2905" i="5"/>
  <c r="AR2905" i="5"/>
  <c r="BH2904" i="5"/>
  <c r="AR2904" i="5"/>
  <c r="BH2903" i="5"/>
  <c r="AR2903" i="5"/>
  <c r="BH2902" i="5"/>
  <c r="AR2902" i="5"/>
  <c r="AZ2909" i="5"/>
  <c r="AZ2908" i="5"/>
  <c r="AZ2907" i="5"/>
  <c r="AZ2906" i="5"/>
  <c r="AZ2905" i="5"/>
  <c r="AZ2904" i="5"/>
  <c r="AV2903" i="5"/>
  <c r="BP2902" i="5"/>
  <c r="BD2902" i="5"/>
  <c r="BH2901" i="5"/>
  <c r="AR2901" i="5"/>
  <c r="BH2900" i="5"/>
  <c r="AR2900" i="5"/>
  <c r="BH2899" i="5"/>
  <c r="AR2899" i="5"/>
  <c r="BH2898" i="5"/>
  <c r="AR2898" i="5"/>
  <c r="BH2897" i="5"/>
  <c r="AR2897" i="5"/>
  <c r="BH2896" i="5"/>
  <c r="AR2896" i="5"/>
  <c r="BH2895" i="5"/>
  <c r="AR2895" i="5"/>
  <c r="BH2894" i="5"/>
  <c r="AR2894" i="5"/>
  <c r="BH2893" i="5"/>
  <c r="AR2893" i="5"/>
  <c r="BH2892" i="5"/>
  <c r="AR2892" i="5"/>
  <c r="BH2891" i="5"/>
  <c r="AR2891" i="5"/>
  <c r="BH2890" i="5"/>
  <c r="AR2890" i="5"/>
  <c r="BH2889" i="5"/>
  <c r="AR2889" i="5"/>
  <c r="BH2888" i="5"/>
  <c r="AR2888" i="5"/>
  <c r="BH2887" i="5"/>
  <c r="AR2887" i="5"/>
  <c r="BH2886" i="5"/>
  <c r="AR2886" i="5"/>
  <c r="BH2885" i="5"/>
  <c r="AR2885" i="5"/>
  <c r="BH2884" i="5"/>
  <c r="AR2884" i="5"/>
  <c r="BH2883" i="5"/>
  <c r="AR2883" i="5"/>
  <c r="BH2882" i="5"/>
  <c r="AR2882" i="5"/>
  <c r="BH2881" i="5"/>
  <c r="AR2881" i="5"/>
  <c r="BH2880" i="5"/>
  <c r="AR2880" i="5"/>
  <c r="BH2879" i="5"/>
  <c r="AR2879" i="5"/>
  <c r="BH2878" i="5"/>
  <c r="AR2878" i="5"/>
  <c r="BH2877" i="5"/>
  <c r="AR2877" i="5"/>
  <c r="BH2876" i="5"/>
  <c r="AR2876" i="5"/>
  <c r="BH2875" i="5"/>
  <c r="AR2875" i="5"/>
  <c r="BH2874" i="5"/>
  <c r="AR2874" i="5"/>
  <c r="BH2873" i="5"/>
  <c r="AR2873" i="5"/>
  <c r="BH2872" i="5"/>
  <c r="AR2872" i="5"/>
  <c r="BH2871" i="5"/>
  <c r="AR2871" i="5"/>
  <c r="BH2870" i="5"/>
  <c r="AR2870" i="5"/>
  <c r="BH2869" i="5"/>
  <c r="AR2869" i="5"/>
  <c r="BH2868" i="5"/>
  <c r="AR2868" i="5"/>
  <c r="BH2867" i="5"/>
  <c r="AR2867" i="5"/>
  <c r="BH2866" i="5"/>
  <c r="AR2866" i="5"/>
  <c r="BD2909" i="5"/>
  <c r="BD2908" i="5"/>
  <c r="BD2907" i="5"/>
  <c r="BD2906" i="5"/>
  <c r="BD2905" i="5"/>
  <c r="BD2904" i="5"/>
  <c r="BL2903" i="5"/>
  <c r="AZ2903" i="5"/>
  <c r="BL2901" i="5"/>
  <c r="AV2901" i="5"/>
  <c r="BL2900" i="5"/>
  <c r="AV2900" i="5"/>
  <c r="BL2899" i="5"/>
  <c r="AV2899" i="5"/>
  <c r="BL2898" i="5"/>
  <c r="AV2898" i="5"/>
  <c r="BL2897" i="5"/>
  <c r="AV2897" i="5"/>
  <c r="BL2896" i="5"/>
  <c r="AV2896" i="5"/>
  <c r="BL2895" i="5"/>
  <c r="AV2895" i="5"/>
  <c r="BL2894" i="5"/>
  <c r="AV2894" i="5"/>
  <c r="BL2893" i="5"/>
  <c r="AV2893" i="5"/>
  <c r="BL2892" i="5"/>
  <c r="AV2892" i="5"/>
  <c r="BL2891" i="5"/>
  <c r="AV2891" i="5"/>
  <c r="BL2890" i="5"/>
  <c r="AV2890" i="5"/>
  <c r="BL2889" i="5"/>
  <c r="AV2889" i="5"/>
  <c r="BL2888" i="5"/>
  <c r="AV2888" i="5"/>
  <c r="BL2887" i="5"/>
  <c r="AV2887" i="5"/>
  <c r="BL2886" i="5"/>
  <c r="AV2886" i="5"/>
  <c r="BL2885" i="5"/>
  <c r="AV2885" i="5"/>
  <c r="BL2884" i="5"/>
  <c r="AV2884" i="5"/>
  <c r="BL2883" i="5"/>
  <c r="AV2883" i="5"/>
  <c r="BL2882" i="5"/>
  <c r="AV2882" i="5"/>
  <c r="BL2881" i="5"/>
  <c r="AV2881" i="5"/>
  <c r="BL2880" i="5"/>
  <c r="AV2880" i="5"/>
  <c r="BL2879" i="5"/>
  <c r="AV2879" i="5"/>
  <c r="BL2878" i="5"/>
  <c r="AV2878" i="5"/>
  <c r="BL2877" i="5"/>
  <c r="AV2877" i="5"/>
  <c r="BL2876" i="5"/>
  <c r="AV2876" i="5"/>
  <c r="BL2875" i="5"/>
  <c r="AV2875" i="5"/>
  <c r="BL2874" i="5"/>
  <c r="AV2874" i="5"/>
  <c r="BL2873" i="5"/>
  <c r="AV2873" i="5"/>
  <c r="BL2872" i="5"/>
  <c r="AV2872" i="5"/>
  <c r="BL2871" i="5"/>
  <c r="AV2871" i="5"/>
  <c r="BL2870" i="5"/>
  <c r="AV2870" i="5"/>
  <c r="BL2869" i="5"/>
  <c r="AV2869" i="5"/>
  <c r="BL2868" i="5"/>
  <c r="AV2868" i="5"/>
  <c r="BL2867" i="5"/>
  <c r="AV2867" i="5"/>
  <c r="BL2866" i="5"/>
  <c r="AV2866" i="5"/>
  <c r="BP2909" i="5"/>
  <c r="BP2908" i="5"/>
  <c r="BP2907" i="5"/>
  <c r="BP2906" i="5"/>
  <c r="BP2905" i="5"/>
  <c r="BP2904" i="5"/>
  <c r="BP2903" i="5"/>
  <c r="BD2903" i="5"/>
  <c r="AV2902" i="5"/>
  <c r="BP2901" i="5"/>
  <c r="AZ2901" i="5"/>
  <c r="BP2900" i="5"/>
  <c r="AZ2900" i="5"/>
  <c r="BP2899" i="5"/>
  <c r="AZ2899" i="5"/>
  <c r="BP2898" i="5"/>
  <c r="AZ2898" i="5"/>
  <c r="BP2897" i="5"/>
  <c r="AZ2897" i="5"/>
  <c r="BP2896" i="5"/>
  <c r="AZ2896" i="5"/>
  <c r="BP2895" i="5"/>
  <c r="AZ2895" i="5"/>
  <c r="BP2894" i="5"/>
  <c r="AZ2894" i="5"/>
  <c r="BP2893" i="5"/>
  <c r="AZ2893" i="5"/>
  <c r="BP2892" i="5"/>
  <c r="AZ2892" i="5"/>
  <c r="BP2891" i="5"/>
  <c r="AZ2891" i="5"/>
  <c r="BP2890" i="5"/>
  <c r="AZ2890" i="5"/>
  <c r="BP2889" i="5"/>
  <c r="AZ2889" i="5"/>
  <c r="BP2888" i="5"/>
  <c r="AZ2888" i="5"/>
  <c r="BP2887" i="5"/>
  <c r="AZ2887" i="5"/>
  <c r="BP2886" i="5"/>
  <c r="AZ2886" i="5"/>
  <c r="BP2885" i="5"/>
  <c r="AZ2885" i="5"/>
  <c r="BP2884" i="5"/>
  <c r="AZ2884" i="5"/>
  <c r="BP2883" i="5"/>
  <c r="AZ2883" i="5"/>
  <c r="BP2882" i="5"/>
  <c r="AZ2882" i="5"/>
  <c r="BP2881" i="5"/>
  <c r="AZ2881" i="5"/>
  <c r="BP2880" i="5"/>
  <c r="AZ2880" i="5"/>
  <c r="BP2879" i="5"/>
  <c r="AZ2879" i="5"/>
  <c r="BP2878" i="5"/>
  <c r="AZ2878" i="5"/>
  <c r="BP2877" i="5"/>
  <c r="AZ2877" i="5"/>
  <c r="BP2876" i="5"/>
  <c r="AZ2876" i="5"/>
  <c r="BP2875" i="5"/>
  <c r="AZ2875" i="5"/>
  <c r="BP2874" i="5"/>
  <c r="AZ2874" i="5"/>
  <c r="BP2873" i="5"/>
  <c r="AZ2873" i="5"/>
  <c r="BP2872" i="5"/>
  <c r="AZ2872" i="5"/>
  <c r="BP2871" i="5"/>
  <c r="AZ2871" i="5"/>
  <c r="BP2870" i="5"/>
  <c r="AZ2870" i="5"/>
  <c r="BP2869" i="5"/>
  <c r="AZ2869" i="5"/>
  <c r="BP2868" i="5"/>
  <c r="AZ2868" i="5"/>
  <c r="BP2867" i="5"/>
  <c r="AZ2867" i="5"/>
  <c r="BP2866" i="5"/>
  <c r="AZ2866" i="5"/>
  <c r="BP2865" i="5"/>
  <c r="AZ2865" i="5"/>
  <c r="BP2864" i="5"/>
  <c r="AZ2864" i="5"/>
  <c r="BL2902" i="5"/>
  <c r="AZ2902" i="5"/>
  <c r="BD2901" i="5"/>
  <c r="BD2900" i="5"/>
  <c r="BD2899" i="5"/>
  <c r="BD2898" i="5"/>
  <c r="BD2897" i="5"/>
  <c r="BD2896" i="5"/>
  <c r="BD2895" i="5"/>
  <c r="BD2894" i="5"/>
  <c r="BD2893" i="5"/>
  <c r="BD2892" i="5"/>
  <c r="BD2891" i="5"/>
  <c r="BD2890" i="5"/>
  <c r="BD2889" i="5"/>
  <c r="BD2888" i="5"/>
  <c r="BD2887" i="5"/>
  <c r="BD2886" i="5"/>
  <c r="BD2885" i="5"/>
  <c r="BD2884" i="5"/>
  <c r="BD2883" i="5"/>
  <c r="BD2882" i="5"/>
  <c r="BD2881" i="5"/>
  <c r="BD2880" i="5"/>
  <c r="BD2879" i="5"/>
  <c r="BD2878" i="5"/>
  <c r="BD2877" i="5"/>
  <c r="BD2876" i="5"/>
  <c r="BD2875" i="5"/>
  <c r="BD2874" i="5"/>
  <c r="BD2873" i="5"/>
  <c r="BD2872" i="5"/>
  <c r="BD2871" i="5"/>
  <c r="BD2870" i="5"/>
  <c r="BD2869" i="5"/>
  <c r="BD2868" i="5"/>
  <c r="BD2867" i="5"/>
  <c r="BD2866" i="5"/>
  <c r="BD2865" i="5"/>
  <c r="BD2864" i="5"/>
  <c r="BD2863" i="5"/>
  <c r="BD2862" i="5"/>
  <c r="BD2861" i="5"/>
  <c r="AR2865" i="5"/>
  <c r="AR2864" i="5"/>
  <c r="BL2863" i="5"/>
  <c r="AZ2863" i="5"/>
  <c r="AR2862" i="5"/>
  <c r="BL2861" i="5"/>
  <c r="AZ2861" i="5"/>
  <c r="BD2860" i="5"/>
  <c r="BD2859" i="5"/>
  <c r="BD2858" i="5"/>
  <c r="BD2857" i="5"/>
  <c r="BD2856" i="5"/>
  <c r="BD2855" i="5"/>
  <c r="BD2854" i="5"/>
  <c r="BD2853" i="5"/>
  <c r="BD2852" i="5"/>
  <c r="BD2851" i="5"/>
  <c r="BD2850" i="5"/>
  <c r="BD2849" i="5"/>
  <c r="BD2848" i="5"/>
  <c r="BD2847" i="5"/>
  <c r="BD2846" i="5"/>
  <c r="BD2845" i="5"/>
  <c r="BD2844" i="5"/>
  <c r="BD2843" i="5"/>
  <c r="BD2842" i="5"/>
  <c r="BD2841" i="5"/>
  <c r="BD2840" i="5"/>
  <c r="BD2839" i="5"/>
  <c r="BD2838" i="5"/>
  <c r="BD2837" i="5"/>
  <c r="BD2836" i="5"/>
  <c r="BD2835" i="5"/>
  <c r="BD2834" i="5"/>
  <c r="BD2833" i="5"/>
  <c r="BD2832" i="5"/>
  <c r="BD2831" i="5"/>
  <c r="BD2830" i="5"/>
  <c r="BD2829" i="5"/>
  <c r="BD2828" i="5"/>
  <c r="BD2827" i="5"/>
  <c r="BD2826" i="5"/>
  <c r="BD2825" i="5"/>
  <c r="BD2824" i="5"/>
  <c r="BD2823" i="5"/>
  <c r="BD2822" i="5"/>
  <c r="BD2821" i="5"/>
  <c r="BD2820" i="5"/>
  <c r="BD2819" i="5"/>
  <c r="BD2818" i="5"/>
  <c r="BD2817" i="5"/>
  <c r="BD2816" i="5"/>
  <c r="BD2815" i="5"/>
  <c r="BD2814" i="5"/>
  <c r="BD2813" i="5"/>
  <c r="BD2812" i="5"/>
  <c r="BD2811" i="5"/>
  <c r="BD2810" i="5"/>
  <c r="BD2809" i="5"/>
  <c r="BD2808" i="5"/>
  <c r="BD2807" i="5"/>
  <c r="BD2806" i="5"/>
  <c r="AR2805" i="5"/>
  <c r="BD2805" i="5"/>
  <c r="AV2865" i="5"/>
  <c r="AV2864" i="5"/>
  <c r="BP2863" i="5"/>
  <c r="BH2862" i="5"/>
  <c r="AV2862" i="5"/>
  <c r="BP2861" i="5"/>
  <c r="BH2860" i="5"/>
  <c r="AR2860" i="5"/>
  <c r="BH2859" i="5"/>
  <c r="AR2859" i="5"/>
  <c r="BH2858" i="5"/>
  <c r="AR2858" i="5"/>
  <c r="BH2857" i="5"/>
  <c r="AR2857" i="5"/>
  <c r="BH2856" i="5"/>
  <c r="AR2856" i="5"/>
  <c r="BH2855" i="5"/>
  <c r="AR2855" i="5"/>
  <c r="BH2854" i="5"/>
  <c r="AR2854" i="5"/>
  <c r="BH2853" i="5"/>
  <c r="AR2853" i="5"/>
  <c r="BH2852" i="5"/>
  <c r="AR2852" i="5"/>
  <c r="BH2851" i="5"/>
  <c r="AR2851" i="5"/>
  <c r="BH2850" i="5"/>
  <c r="AR2850" i="5"/>
  <c r="BH2849" i="5"/>
  <c r="AR2849" i="5"/>
  <c r="BH2848" i="5"/>
  <c r="AR2848" i="5"/>
  <c r="BH2847" i="5"/>
  <c r="AR2847" i="5"/>
  <c r="BH2846" i="5"/>
  <c r="AR2846" i="5"/>
  <c r="BH2845" i="5"/>
  <c r="AR2845" i="5"/>
  <c r="BH2844" i="5"/>
  <c r="AR2844" i="5"/>
  <c r="BH2843" i="5"/>
  <c r="AR2843" i="5"/>
  <c r="BH2842" i="5"/>
  <c r="AR2842" i="5"/>
  <c r="BH2841" i="5"/>
  <c r="AR2841" i="5"/>
  <c r="BH2840" i="5"/>
  <c r="AR2840" i="5"/>
  <c r="BH2839" i="5"/>
  <c r="AR2839" i="5"/>
  <c r="BH2838" i="5"/>
  <c r="AR2838" i="5"/>
  <c r="BH2837" i="5"/>
  <c r="AR2837" i="5"/>
  <c r="BH2836" i="5"/>
  <c r="AR2836" i="5"/>
  <c r="BH2835" i="5"/>
  <c r="AR2835" i="5"/>
  <c r="BH2834" i="5"/>
  <c r="AR2834" i="5"/>
  <c r="BH2833" i="5"/>
  <c r="AR2833" i="5"/>
  <c r="BH2832" i="5"/>
  <c r="AR2832" i="5"/>
  <c r="BH2831" i="5"/>
  <c r="AR2831" i="5"/>
  <c r="BH2830" i="5"/>
  <c r="AR2830" i="5"/>
  <c r="BH2829" i="5"/>
  <c r="AR2829" i="5"/>
  <c r="BH2828" i="5"/>
  <c r="AR2828" i="5"/>
  <c r="BH2827" i="5"/>
  <c r="AR2827" i="5"/>
  <c r="BH2826" i="5"/>
  <c r="AR2826" i="5"/>
  <c r="BH2825" i="5"/>
  <c r="AR2825" i="5"/>
  <c r="BH2824" i="5"/>
  <c r="AR2824" i="5"/>
  <c r="BH2823" i="5"/>
  <c r="AR2823" i="5"/>
  <c r="BH2822" i="5"/>
  <c r="AR2822" i="5"/>
  <c r="BH2821" i="5"/>
  <c r="AR2821" i="5"/>
  <c r="BH2820" i="5"/>
  <c r="AR2820" i="5"/>
  <c r="BH2819" i="5"/>
  <c r="AR2819" i="5"/>
  <c r="BH2818" i="5"/>
  <c r="AR2818" i="5"/>
  <c r="BH2817" i="5"/>
  <c r="AR2817" i="5"/>
  <c r="BH2816" i="5"/>
  <c r="AR2816" i="5"/>
  <c r="BH2815" i="5"/>
  <c r="AR2815" i="5"/>
  <c r="BH2814" i="5"/>
  <c r="AR2814" i="5"/>
  <c r="BH2813" i="5"/>
  <c r="AR2813" i="5"/>
  <c r="BH2812" i="5"/>
  <c r="AR2812" i="5"/>
  <c r="BH2811" i="5"/>
  <c r="AR2811" i="5"/>
  <c r="BH2810" i="5"/>
  <c r="AR2810" i="5"/>
  <c r="BH2809" i="5"/>
  <c r="AR2809" i="5"/>
  <c r="BH2808" i="5"/>
  <c r="AR2808" i="5"/>
  <c r="BH2807" i="5"/>
  <c r="AR2807" i="5"/>
  <c r="BH2806" i="5"/>
  <c r="AR2806" i="5"/>
  <c r="BP2805" i="5"/>
  <c r="AZ2805" i="5"/>
  <c r="BH2865" i="5"/>
  <c r="BH2864" i="5"/>
  <c r="AR2863" i="5"/>
  <c r="BL2862" i="5"/>
  <c r="AZ2862" i="5"/>
  <c r="AR2861" i="5"/>
  <c r="BL2860" i="5"/>
  <c r="AV2860" i="5"/>
  <c r="BL2859" i="5"/>
  <c r="AV2859" i="5"/>
  <c r="BL2858" i="5"/>
  <c r="AV2858" i="5"/>
  <c r="BL2857" i="5"/>
  <c r="AV2857" i="5"/>
  <c r="BL2856" i="5"/>
  <c r="AV2856" i="5"/>
  <c r="BL2855" i="5"/>
  <c r="AV2855" i="5"/>
  <c r="BL2854" i="5"/>
  <c r="AV2854" i="5"/>
  <c r="BL2853" i="5"/>
  <c r="AV2853" i="5"/>
  <c r="BL2852" i="5"/>
  <c r="AV2852" i="5"/>
  <c r="BL2851" i="5"/>
  <c r="AV2851" i="5"/>
  <c r="BL2850" i="5"/>
  <c r="AV2850" i="5"/>
  <c r="BL2849" i="5"/>
  <c r="AV2849" i="5"/>
  <c r="BL2848" i="5"/>
  <c r="AV2848" i="5"/>
  <c r="BL2847" i="5"/>
  <c r="AV2847" i="5"/>
  <c r="BL2846" i="5"/>
  <c r="AV2846" i="5"/>
  <c r="BL2845" i="5"/>
  <c r="AV2845" i="5"/>
  <c r="BL2844" i="5"/>
  <c r="AV2844" i="5"/>
  <c r="BL2843" i="5"/>
  <c r="AV2843" i="5"/>
  <c r="BL2842" i="5"/>
  <c r="AV2842" i="5"/>
  <c r="BL2841" i="5"/>
  <c r="AV2841" i="5"/>
  <c r="BL2840" i="5"/>
  <c r="AV2840" i="5"/>
  <c r="BL2839" i="5"/>
  <c r="AV2839" i="5"/>
  <c r="BL2838" i="5"/>
  <c r="AV2838" i="5"/>
  <c r="BL2837" i="5"/>
  <c r="AV2837" i="5"/>
  <c r="BL2836" i="5"/>
  <c r="AV2836" i="5"/>
  <c r="BL2835" i="5"/>
  <c r="AV2835" i="5"/>
  <c r="BL2834" i="5"/>
  <c r="AV2834" i="5"/>
  <c r="BL2833" i="5"/>
  <c r="AV2833" i="5"/>
  <c r="BL2832" i="5"/>
  <c r="AV2832" i="5"/>
  <c r="BL2831" i="5"/>
  <c r="AV2831" i="5"/>
  <c r="BL2830" i="5"/>
  <c r="AV2830" i="5"/>
  <c r="BL2829" i="5"/>
  <c r="AV2829" i="5"/>
  <c r="BL2828" i="5"/>
  <c r="AV2828" i="5"/>
  <c r="BL2827" i="5"/>
  <c r="AV2827" i="5"/>
  <c r="BL2826" i="5"/>
  <c r="AV2826" i="5"/>
  <c r="BL2825" i="5"/>
  <c r="AV2825" i="5"/>
  <c r="BL2824" i="5"/>
  <c r="AV2824" i="5"/>
  <c r="BL2823" i="5"/>
  <c r="AV2823" i="5"/>
  <c r="BL2822" i="5"/>
  <c r="AV2822" i="5"/>
  <c r="BL2821" i="5"/>
  <c r="AV2821" i="5"/>
  <c r="BL2820" i="5"/>
  <c r="AV2820" i="5"/>
  <c r="BL2819" i="5"/>
  <c r="AV2819" i="5"/>
  <c r="BL2818" i="5"/>
  <c r="AV2818" i="5"/>
  <c r="BL2817" i="5"/>
  <c r="AV2817" i="5"/>
  <c r="BL2816" i="5"/>
  <c r="AV2816" i="5"/>
  <c r="BL2815" i="5"/>
  <c r="AV2815" i="5"/>
  <c r="BL2814" i="5"/>
  <c r="AV2814" i="5"/>
  <c r="BL2813" i="5"/>
  <c r="AV2813" i="5"/>
  <c r="BL2812" i="5"/>
  <c r="AV2812" i="5"/>
  <c r="BL2811" i="5"/>
  <c r="AV2811" i="5"/>
  <c r="BL2810" i="5"/>
  <c r="AV2810" i="5"/>
  <c r="BL2809" i="5"/>
  <c r="AV2809" i="5"/>
  <c r="BL2808" i="5"/>
  <c r="AV2808" i="5"/>
  <c r="BL2807" i="5"/>
  <c r="AV2807" i="5"/>
  <c r="BL2806" i="5"/>
  <c r="AV2806" i="5"/>
  <c r="BL2805" i="5"/>
  <c r="BL2865" i="5"/>
  <c r="BL2864" i="5"/>
  <c r="BH2863" i="5"/>
  <c r="AV2863" i="5"/>
  <c r="BP2862" i="5"/>
  <c r="BH2861" i="5"/>
  <c r="AV2861" i="5"/>
  <c r="BP2860" i="5"/>
  <c r="AZ2860" i="5"/>
  <c r="BP2859" i="5"/>
  <c r="AZ2859" i="5"/>
  <c r="BP2858" i="5"/>
  <c r="AZ2858" i="5"/>
  <c r="BP2857" i="5"/>
  <c r="AZ2857" i="5"/>
  <c r="BP2856" i="5"/>
  <c r="AZ2856" i="5"/>
  <c r="BP2855" i="5"/>
  <c r="AZ2855" i="5"/>
  <c r="BP2854" i="5"/>
  <c r="AZ2854" i="5"/>
  <c r="BP2853" i="5"/>
  <c r="AZ2853" i="5"/>
  <c r="BP2852" i="5"/>
  <c r="AZ2852" i="5"/>
  <c r="BP2851" i="5"/>
  <c r="AZ2851" i="5"/>
  <c r="BP2850" i="5"/>
  <c r="AZ2850" i="5"/>
  <c r="BP2849" i="5"/>
  <c r="AZ2849" i="5"/>
  <c r="BP2848" i="5"/>
  <c r="AZ2848" i="5"/>
  <c r="BP2847" i="5"/>
  <c r="AZ2847" i="5"/>
  <c r="BP2846" i="5"/>
  <c r="AZ2846" i="5"/>
  <c r="BP2845" i="5"/>
  <c r="AZ2845" i="5"/>
  <c r="BP2844" i="5"/>
  <c r="AZ2844" i="5"/>
  <c r="BP2843" i="5"/>
  <c r="AZ2843" i="5"/>
  <c r="BP2842" i="5"/>
  <c r="AZ2842" i="5"/>
  <c r="BP2841" i="5"/>
  <c r="AZ2841" i="5"/>
  <c r="BP2840" i="5"/>
  <c r="AZ2840" i="5"/>
  <c r="BP2839" i="5"/>
  <c r="AZ2839" i="5"/>
  <c r="BP2838" i="5"/>
  <c r="AZ2838" i="5"/>
  <c r="BP2837" i="5"/>
  <c r="AZ2837" i="5"/>
  <c r="BP2836" i="5"/>
  <c r="AZ2836" i="5"/>
  <c r="BP2835" i="5"/>
  <c r="AZ2835" i="5"/>
  <c r="BP2834" i="5"/>
  <c r="AZ2834" i="5"/>
  <c r="BP2833" i="5"/>
  <c r="AZ2833" i="5"/>
  <c r="BP2832" i="5"/>
  <c r="AZ2832" i="5"/>
  <c r="BP2831" i="5"/>
  <c r="AZ2831" i="5"/>
  <c r="BP2830" i="5"/>
  <c r="AZ2830" i="5"/>
  <c r="BP2829" i="5"/>
  <c r="AZ2829" i="5"/>
  <c r="BP2828" i="5"/>
  <c r="AZ2828" i="5"/>
  <c r="BP2827" i="5"/>
  <c r="AZ2827" i="5"/>
  <c r="BP2826" i="5"/>
  <c r="AZ2826" i="5"/>
  <c r="BP2825" i="5"/>
  <c r="AZ2825" i="5"/>
  <c r="BP2824" i="5"/>
  <c r="AZ2824" i="5"/>
  <c r="BP2823" i="5"/>
  <c r="AZ2823" i="5"/>
  <c r="BP2822" i="5"/>
  <c r="AZ2822" i="5"/>
  <c r="BP2821" i="5"/>
  <c r="AZ2821" i="5"/>
  <c r="BP2820" i="5"/>
  <c r="AZ2820" i="5"/>
  <c r="BP2819" i="5"/>
  <c r="AZ2819" i="5"/>
  <c r="BP2818" i="5"/>
  <c r="AZ2818" i="5"/>
  <c r="BP2817" i="5"/>
  <c r="AZ2817" i="5"/>
  <c r="BP2816" i="5"/>
  <c r="AZ2816" i="5"/>
  <c r="BP2815" i="5"/>
  <c r="AZ2815" i="5"/>
  <c r="BP2814" i="5"/>
  <c r="AZ2814" i="5"/>
  <c r="BP2813" i="5"/>
  <c r="AZ2813" i="5"/>
  <c r="BP2812" i="5"/>
  <c r="AZ2812" i="5"/>
  <c r="BP2811" i="5"/>
  <c r="AZ2811" i="5"/>
  <c r="BP2810" i="5"/>
  <c r="AZ2810" i="5"/>
  <c r="BP2809" i="5"/>
  <c r="AZ2809" i="5"/>
  <c r="BP2808" i="5"/>
  <c r="AZ2808" i="5"/>
  <c r="BP2807" i="5"/>
  <c r="AZ2807" i="5"/>
  <c r="BP2806" i="5"/>
  <c r="AZ2806" i="5"/>
  <c r="AV2805" i="5"/>
  <c r="BH2805" i="5"/>
  <c r="AI3063" i="5"/>
  <c r="B3072" i="5" s="1"/>
  <c r="B3639" i="5"/>
  <c r="AN3731" i="5"/>
  <c r="AI3826" i="5"/>
  <c r="AN3828" i="5"/>
  <c r="B219" i="5"/>
  <c r="BH952" i="5"/>
  <c r="BD951" i="5"/>
  <c r="AZ950" i="5"/>
  <c r="BH948" i="5"/>
  <c r="BD947" i="5"/>
  <c r="AZ946" i="5"/>
  <c r="AV946" i="5"/>
  <c r="AR947" i="5"/>
  <c r="AN948" i="5"/>
  <c r="AV950" i="5"/>
  <c r="AR951" i="5"/>
  <c r="AN952" i="5"/>
  <c r="AZ951" i="5"/>
  <c r="BH949" i="5"/>
  <c r="BD948" i="5"/>
  <c r="AZ947" i="5"/>
  <c r="AN947" i="5"/>
  <c r="AV948" i="5"/>
  <c r="AR949" i="5"/>
  <c r="AN950" i="5"/>
  <c r="BD952" i="5"/>
  <c r="AR950" i="5"/>
  <c r="AZ952" i="5"/>
  <c r="BH950" i="5"/>
  <c r="BD949" i="5"/>
  <c r="AZ948" i="5"/>
  <c r="BH946" i="5"/>
  <c r="AN946" i="5"/>
  <c r="BH951" i="5"/>
  <c r="BD950" i="5"/>
  <c r="AZ949" i="5"/>
  <c r="BH947" i="5"/>
  <c r="BD946" i="5"/>
  <c r="AV947" i="5"/>
  <c r="AR948" i="5"/>
  <c r="AN949" i="5"/>
  <c r="AV951" i="5"/>
  <c r="AR952" i="5"/>
  <c r="AR946" i="5"/>
  <c r="AV949" i="5"/>
  <c r="AN951" i="5"/>
  <c r="AV952" i="5"/>
  <c r="BH1598" i="5"/>
  <c r="BH1599" i="5"/>
  <c r="BH1600" i="5"/>
  <c r="BH1601" i="5"/>
  <c r="BH1602" i="5"/>
  <c r="BH1603" i="5"/>
  <c r="BH1604" i="5"/>
  <c r="BD1598" i="5"/>
  <c r="BD1599" i="5"/>
  <c r="BD1600" i="5"/>
  <c r="BD1601" i="5"/>
  <c r="BD1602" i="5"/>
  <c r="BD1603" i="5"/>
  <c r="BD1604" i="5"/>
  <c r="AZ1599" i="5"/>
  <c r="AZ1601" i="5"/>
  <c r="AZ1603" i="5"/>
  <c r="AN1599" i="5"/>
  <c r="AR1599" i="5"/>
  <c r="AV1599" i="5"/>
  <c r="AN1601" i="5"/>
  <c r="AR1601" i="5"/>
  <c r="AV1601" i="5"/>
  <c r="AN1603" i="5"/>
  <c r="AR1603" i="5"/>
  <c r="AV1603" i="5"/>
  <c r="AZ1598" i="5"/>
  <c r="AZ1600" i="5"/>
  <c r="AZ1602" i="5"/>
  <c r="AZ1604" i="5"/>
  <c r="AN1598" i="5"/>
  <c r="AR1598" i="5"/>
  <c r="AV1598" i="5"/>
  <c r="AN1600" i="5"/>
  <c r="AR1600" i="5"/>
  <c r="AV1600" i="5"/>
  <c r="AN1602" i="5"/>
  <c r="AR1602" i="5"/>
  <c r="AV1602" i="5"/>
  <c r="AN1604" i="5"/>
  <c r="AR1604" i="5"/>
  <c r="AV1604" i="5"/>
  <c r="BK2002" i="5"/>
  <c r="AU2002" i="5"/>
  <c r="BG2001" i="5"/>
  <c r="AQ2001" i="5"/>
  <c r="BC2000" i="5"/>
  <c r="AM2000" i="5"/>
  <c r="AY1999" i="5"/>
  <c r="BK1998" i="5"/>
  <c r="AU1998" i="5"/>
  <c r="BG1997" i="5"/>
  <c r="AQ1997" i="5"/>
  <c r="BC1996" i="5"/>
  <c r="AM1996" i="5"/>
  <c r="AY1995" i="5"/>
  <c r="BK1994" i="5"/>
  <c r="AU1994" i="5"/>
  <c r="BG1993" i="5"/>
  <c r="AQ1993" i="5"/>
  <c r="BC1992" i="5"/>
  <c r="AM1992" i="5"/>
  <c r="AY1991" i="5"/>
  <c r="BK1990" i="5"/>
  <c r="AU1990" i="5"/>
  <c r="BG1989" i="5"/>
  <c r="AQ1989" i="5"/>
  <c r="BG2002" i="5"/>
  <c r="AQ2002" i="5"/>
  <c r="BC2001" i="5"/>
  <c r="AM2001" i="5"/>
  <c r="AY2000" i="5"/>
  <c r="BK1999" i="5"/>
  <c r="AU1999" i="5"/>
  <c r="BG1998" i="5"/>
  <c r="AQ1998" i="5"/>
  <c r="BC1997" i="5"/>
  <c r="AM1997" i="5"/>
  <c r="AY1996" i="5"/>
  <c r="BK1995" i="5"/>
  <c r="AU1995" i="5"/>
  <c r="BG1994" i="5"/>
  <c r="AQ1994" i="5"/>
  <c r="BC1993" i="5"/>
  <c r="AM1993" i="5"/>
  <c r="AY1992" i="5"/>
  <c r="BK1991" i="5"/>
  <c r="AU1991" i="5"/>
  <c r="BG1990" i="5"/>
  <c r="AQ1990" i="5"/>
  <c r="BC1989" i="5"/>
  <c r="AM1989" i="5"/>
  <c r="AY2002" i="5"/>
  <c r="AU2001" i="5"/>
  <c r="AQ2000" i="5"/>
  <c r="AM1999" i="5"/>
  <c r="BK1997" i="5"/>
  <c r="BG1996" i="5"/>
  <c r="BC1995" i="5"/>
  <c r="AY1994" i="5"/>
  <c r="AU1993" i="5"/>
  <c r="AQ1992" i="5"/>
  <c r="AM1991" i="5"/>
  <c r="BK1989" i="5"/>
  <c r="BG1988" i="5"/>
  <c r="AQ1988" i="5"/>
  <c r="BC1987" i="5"/>
  <c r="AM1987" i="5"/>
  <c r="AY1986" i="5"/>
  <c r="BK1985" i="5"/>
  <c r="AU1985" i="5"/>
  <c r="BG1984" i="5"/>
  <c r="AQ1984" i="5"/>
  <c r="BC1983" i="5"/>
  <c r="AM1983" i="5"/>
  <c r="AY1982" i="5"/>
  <c r="BK1981" i="5"/>
  <c r="AU1981" i="5"/>
  <c r="BG1980" i="5"/>
  <c r="AQ1980" i="5"/>
  <c r="BC1979" i="5"/>
  <c r="AM1979" i="5"/>
  <c r="AY1978" i="5"/>
  <c r="BK1977" i="5"/>
  <c r="AU1977" i="5"/>
  <c r="BG1976" i="5"/>
  <c r="AQ1976" i="5"/>
  <c r="BC1975" i="5"/>
  <c r="AM1975" i="5"/>
  <c r="AY1974" i="5"/>
  <c r="BK1973" i="5"/>
  <c r="AU1973" i="5"/>
  <c r="BG1972" i="5"/>
  <c r="AQ1972" i="5"/>
  <c r="BC1971" i="5"/>
  <c r="AM1971" i="5"/>
  <c r="AY1970" i="5"/>
  <c r="BK1969" i="5"/>
  <c r="AU1969" i="5"/>
  <c r="BG1968" i="5"/>
  <c r="AQ1968" i="5"/>
  <c r="BC1967" i="5"/>
  <c r="AM1967" i="5"/>
  <c r="AY1966" i="5"/>
  <c r="BK1965" i="5"/>
  <c r="AU1965" i="5"/>
  <c r="BG1964" i="5"/>
  <c r="AQ1964" i="5"/>
  <c r="BC1963" i="5"/>
  <c r="AM1963" i="5"/>
  <c r="AY1962" i="5"/>
  <c r="BK1961" i="5"/>
  <c r="AU1961" i="5"/>
  <c r="BG1960" i="5"/>
  <c r="AQ1960" i="5"/>
  <c r="BC1959" i="5"/>
  <c r="AM1959" i="5"/>
  <c r="AY1958" i="5"/>
  <c r="BK1957" i="5"/>
  <c r="AU1957" i="5"/>
  <c r="BG1956" i="5"/>
  <c r="AQ1956" i="5"/>
  <c r="BC1955" i="5"/>
  <c r="AM1955" i="5"/>
  <c r="AY1954" i="5"/>
  <c r="BK1953" i="5"/>
  <c r="AU1953" i="5"/>
  <c r="BG1952" i="5"/>
  <c r="AQ1952" i="5"/>
  <c r="BC1951" i="5"/>
  <c r="AM1951" i="5"/>
  <c r="AY1950" i="5"/>
  <c r="BK1949" i="5"/>
  <c r="AU1949" i="5"/>
  <c r="BG1948" i="5"/>
  <c r="AQ1948" i="5"/>
  <c r="BC1947" i="5"/>
  <c r="AM1947" i="5"/>
  <c r="AY1946" i="5"/>
  <c r="BK1945" i="5"/>
  <c r="AU1945" i="5"/>
  <c r="BG1944" i="5"/>
  <c r="AQ1944" i="5"/>
  <c r="BC1943" i="5"/>
  <c r="AM1943" i="5"/>
  <c r="AY1942" i="5"/>
  <c r="BK1941" i="5"/>
  <c r="AU1941" i="5"/>
  <c r="BG1940" i="5"/>
  <c r="AQ1940" i="5"/>
  <c r="BC1939" i="5"/>
  <c r="AM1939" i="5"/>
  <c r="AY1938" i="5"/>
  <c r="BK1937" i="5"/>
  <c r="AU1937" i="5"/>
  <c r="BG1936" i="5"/>
  <c r="AQ1936" i="5"/>
  <c r="BC1935" i="5"/>
  <c r="AM1935" i="5"/>
  <c r="AY1934" i="5"/>
  <c r="BK1933" i="5"/>
  <c r="AU1933" i="5"/>
  <c r="BG1932" i="5"/>
  <c r="AQ1932" i="5"/>
  <c r="BC1931" i="5"/>
  <c r="AM1931" i="5"/>
  <c r="AY1930" i="5"/>
  <c r="BK1929" i="5"/>
  <c r="AU1929" i="5"/>
  <c r="BG1928" i="5"/>
  <c r="AQ1928" i="5"/>
  <c r="BC1927" i="5"/>
  <c r="AM1927" i="5"/>
  <c r="AY1926" i="5"/>
  <c r="BK1925" i="5"/>
  <c r="AU1925" i="5"/>
  <c r="BG1924" i="5"/>
  <c r="AQ1924" i="5"/>
  <c r="BC1923" i="5"/>
  <c r="AM1923" i="5"/>
  <c r="AY1922" i="5"/>
  <c r="BK1921" i="5"/>
  <c r="AU1921" i="5"/>
  <c r="BG1920" i="5"/>
  <c r="AQ1920" i="5"/>
  <c r="BC1919" i="5"/>
  <c r="AM1919" i="5"/>
  <c r="AY1918" i="5"/>
  <c r="BK1917" i="5"/>
  <c r="AU1917" i="5"/>
  <c r="BG1916" i="5"/>
  <c r="AQ1916" i="5"/>
  <c r="BC1915" i="5"/>
  <c r="AM1915" i="5"/>
  <c r="AY1914" i="5"/>
  <c r="BK1913" i="5"/>
  <c r="AU1913" i="5"/>
  <c r="BG1912" i="5"/>
  <c r="AQ1912" i="5"/>
  <c r="BC1911" i="5"/>
  <c r="AM1911" i="5"/>
  <c r="AY1910" i="5"/>
  <c r="BK1909" i="5"/>
  <c r="AU1909" i="5"/>
  <c r="BG1908" i="5"/>
  <c r="AQ1908" i="5"/>
  <c r="BC1907" i="5"/>
  <c r="AM1907" i="5"/>
  <c r="AY1906" i="5"/>
  <c r="BK1905" i="5"/>
  <c r="AU1905" i="5"/>
  <c r="BG1904" i="5"/>
  <c r="AQ1904" i="5"/>
  <c r="BC1903" i="5"/>
  <c r="AM1903" i="5"/>
  <c r="AY1902" i="5"/>
  <c r="BK1901" i="5"/>
  <c r="AU1901" i="5"/>
  <c r="BG1900" i="5"/>
  <c r="AQ1900" i="5"/>
  <c r="BC1899" i="5"/>
  <c r="AM1899" i="5"/>
  <c r="AY1898" i="5"/>
  <c r="BK1897" i="5"/>
  <c r="AU1897" i="5"/>
  <c r="BG1896" i="5"/>
  <c r="AQ1896" i="5"/>
  <c r="BC1895" i="5"/>
  <c r="AM1895" i="5"/>
  <c r="AY1894" i="5"/>
  <c r="BK1893" i="5"/>
  <c r="AU1893" i="5"/>
  <c r="BG1892" i="5"/>
  <c r="AQ1892" i="5"/>
  <c r="BC1891" i="5"/>
  <c r="AM1891" i="5"/>
  <c r="AY1890" i="5"/>
  <c r="BK1889" i="5"/>
  <c r="AU1889" i="5"/>
  <c r="BG1888" i="5"/>
  <c r="AQ1888" i="5"/>
  <c r="BC1887" i="5"/>
  <c r="AM1887" i="5"/>
  <c r="AY1886" i="5"/>
  <c r="BK1885" i="5"/>
  <c r="AU1885" i="5"/>
  <c r="BG1884" i="5"/>
  <c r="AQ1884" i="5"/>
  <c r="BC1883" i="5"/>
  <c r="AM1883" i="5"/>
  <c r="AY1882" i="5"/>
  <c r="BK1881" i="5"/>
  <c r="AU1881" i="5"/>
  <c r="BG1880" i="5"/>
  <c r="AQ1880" i="5"/>
  <c r="BC1879" i="5"/>
  <c r="AM1879" i="5"/>
  <c r="AY1878" i="5"/>
  <c r="BK1877" i="5"/>
  <c r="AU1877" i="5"/>
  <c r="BG1876" i="5"/>
  <c r="AQ1876" i="5"/>
  <c r="BC1875" i="5"/>
  <c r="AM1875" i="5"/>
  <c r="AY1874" i="5"/>
  <c r="BK1873" i="5"/>
  <c r="AU1873" i="5"/>
  <c r="BG1872" i="5"/>
  <c r="AQ1872" i="5"/>
  <c r="BC1871" i="5"/>
  <c r="AM1871" i="5"/>
  <c r="AY1870" i="5"/>
  <c r="BK1869" i="5"/>
  <c r="AU1869" i="5"/>
  <c r="BG1868" i="5"/>
  <c r="AQ1868" i="5"/>
  <c r="BC1867" i="5"/>
  <c r="AM1867" i="5"/>
  <c r="AY1866" i="5"/>
  <c r="BK1865" i="5"/>
  <c r="AU1865" i="5"/>
  <c r="BG1864" i="5"/>
  <c r="AQ1864" i="5"/>
  <c r="BC1863" i="5"/>
  <c r="AM1863" i="5"/>
  <c r="AY1862" i="5"/>
  <c r="BK1861" i="5"/>
  <c r="AU1861" i="5"/>
  <c r="BG1860" i="5"/>
  <c r="AQ1860" i="5"/>
  <c r="BC1859" i="5"/>
  <c r="AM1859" i="5"/>
  <c r="AY1858" i="5"/>
  <c r="BK1857" i="5"/>
  <c r="AU1857" i="5"/>
  <c r="BG1856" i="5"/>
  <c r="AQ1856" i="5"/>
  <c r="BC1855" i="5"/>
  <c r="AM1855" i="5"/>
  <c r="BC2002" i="5"/>
  <c r="AY2001" i="5"/>
  <c r="AU2000" i="5"/>
  <c r="AQ1999" i="5"/>
  <c r="AM1998" i="5"/>
  <c r="BK1996" i="5"/>
  <c r="BG1995" i="5"/>
  <c r="BC1994" i="5"/>
  <c r="AY1993" i="5"/>
  <c r="AU1992" i="5"/>
  <c r="AQ1991" i="5"/>
  <c r="AM1990" i="5"/>
  <c r="BK1988" i="5"/>
  <c r="AU1988" i="5"/>
  <c r="BG1987" i="5"/>
  <c r="AQ1987" i="5"/>
  <c r="BC1986" i="5"/>
  <c r="AM1986" i="5"/>
  <c r="AY1985" i="5"/>
  <c r="BK1984" i="5"/>
  <c r="AU1984" i="5"/>
  <c r="BG1983" i="5"/>
  <c r="AQ1983" i="5"/>
  <c r="BC1982" i="5"/>
  <c r="AM1982" i="5"/>
  <c r="AY1981" i="5"/>
  <c r="BK1980" i="5"/>
  <c r="AU1980" i="5"/>
  <c r="BG1979" i="5"/>
  <c r="AQ1979" i="5"/>
  <c r="BC1978" i="5"/>
  <c r="AM1978" i="5"/>
  <c r="AY1977" i="5"/>
  <c r="BK1976" i="5"/>
  <c r="AU1976" i="5"/>
  <c r="BG1975" i="5"/>
  <c r="AQ1975" i="5"/>
  <c r="BC1974" i="5"/>
  <c r="AM1974" i="5"/>
  <c r="AY1973" i="5"/>
  <c r="BK1972" i="5"/>
  <c r="AU1972" i="5"/>
  <c r="BG1971" i="5"/>
  <c r="AQ1971" i="5"/>
  <c r="BC1970" i="5"/>
  <c r="AM1970" i="5"/>
  <c r="AY1969" i="5"/>
  <c r="BK1968" i="5"/>
  <c r="AU1968" i="5"/>
  <c r="BG1967" i="5"/>
  <c r="AQ1967" i="5"/>
  <c r="BC1966" i="5"/>
  <c r="AM1966" i="5"/>
  <c r="AY1965" i="5"/>
  <c r="BK1964" i="5"/>
  <c r="AU1964" i="5"/>
  <c r="BG1963" i="5"/>
  <c r="AQ1963" i="5"/>
  <c r="BC1962" i="5"/>
  <c r="AM1962" i="5"/>
  <c r="AY1961" i="5"/>
  <c r="BK1960" i="5"/>
  <c r="AU1960" i="5"/>
  <c r="BG1959" i="5"/>
  <c r="AQ1959" i="5"/>
  <c r="BC1958" i="5"/>
  <c r="AM1958" i="5"/>
  <c r="AY1957" i="5"/>
  <c r="BK1956" i="5"/>
  <c r="AU1956" i="5"/>
  <c r="BG1955" i="5"/>
  <c r="AQ1955" i="5"/>
  <c r="BC1954" i="5"/>
  <c r="AM1954" i="5"/>
  <c r="AY1953" i="5"/>
  <c r="BK1952" i="5"/>
  <c r="AU1952" i="5"/>
  <c r="BG1951" i="5"/>
  <c r="AQ1951" i="5"/>
  <c r="BC1950" i="5"/>
  <c r="AM1950" i="5"/>
  <c r="AY1949" i="5"/>
  <c r="BK1948" i="5"/>
  <c r="AU1948" i="5"/>
  <c r="BG1947" i="5"/>
  <c r="AQ1947" i="5"/>
  <c r="BC1946" i="5"/>
  <c r="AM1946" i="5"/>
  <c r="AY1945" i="5"/>
  <c r="BK1944" i="5"/>
  <c r="AU1944" i="5"/>
  <c r="BG1943" i="5"/>
  <c r="AQ1943" i="5"/>
  <c r="BC1942" i="5"/>
  <c r="AM1942" i="5"/>
  <c r="AY1941" i="5"/>
  <c r="BK1940" i="5"/>
  <c r="AU1940" i="5"/>
  <c r="BG1939" i="5"/>
  <c r="AQ1939" i="5"/>
  <c r="BC1938" i="5"/>
  <c r="AM1938" i="5"/>
  <c r="AY1937" i="5"/>
  <c r="BK1936" i="5"/>
  <c r="AU1936" i="5"/>
  <c r="BG1935" i="5"/>
  <c r="AQ1935" i="5"/>
  <c r="BC1934" i="5"/>
  <c r="AM1934" i="5"/>
  <c r="AY1933" i="5"/>
  <c r="BK1932" i="5"/>
  <c r="AU1932" i="5"/>
  <c r="BG1931" i="5"/>
  <c r="AQ1931" i="5"/>
  <c r="BC1930" i="5"/>
  <c r="AM1930" i="5"/>
  <c r="AY1929" i="5"/>
  <c r="BK1928" i="5"/>
  <c r="AU1928" i="5"/>
  <c r="BG1927" i="5"/>
  <c r="AQ1927" i="5"/>
  <c r="BC1926" i="5"/>
  <c r="AM1926" i="5"/>
  <c r="AY1925" i="5"/>
  <c r="BK1924" i="5"/>
  <c r="AU1924" i="5"/>
  <c r="BG1923" i="5"/>
  <c r="AQ1923" i="5"/>
  <c r="BC1922" i="5"/>
  <c r="AM1922" i="5"/>
  <c r="AY1921" i="5"/>
  <c r="BK1920" i="5"/>
  <c r="AU1920" i="5"/>
  <c r="BG1919" i="5"/>
  <c r="AQ1919" i="5"/>
  <c r="BC1918" i="5"/>
  <c r="AM1918" i="5"/>
  <c r="AY1917" i="5"/>
  <c r="BK1916" i="5"/>
  <c r="AU1916" i="5"/>
  <c r="BG1915" i="5"/>
  <c r="AQ1915" i="5"/>
  <c r="BC1914" i="5"/>
  <c r="AM1914" i="5"/>
  <c r="AY1913" i="5"/>
  <c r="BK1912" i="5"/>
  <c r="AU1912" i="5"/>
  <c r="BG1911" i="5"/>
  <c r="AQ1911" i="5"/>
  <c r="BC1910" i="5"/>
  <c r="AM1910" i="5"/>
  <c r="AY1909" i="5"/>
  <c r="BK1908" i="5"/>
  <c r="AU1908" i="5"/>
  <c r="BG1907" i="5"/>
  <c r="AQ1907" i="5"/>
  <c r="BC1906" i="5"/>
  <c r="AM1906" i="5"/>
  <c r="AY1905" i="5"/>
  <c r="BK1904" i="5"/>
  <c r="AU1904" i="5"/>
  <c r="BG1903" i="5"/>
  <c r="AQ1903" i="5"/>
  <c r="BC1902" i="5"/>
  <c r="AM1902" i="5"/>
  <c r="AY1901" i="5"/>
  <c r="BK1900" i="5"/>
  <c r="AU1900" i="5"/>
  <c r="BG1899" i="5"/>
  <c r="AQ1899" i="5"/>
  <c r="BC1898" i="5"/>
  <c r="AM1898" i="5"/>
  <c r="AY1897" i="5"/>
  <c r="BK1896" i="5"/>
  <c r="AU1896" i="5"/>
  <c r="BG1895" i="5"/>
  <c r="AQ1895" i="5"/>
  <c r="BC1894" i="5"/>
  <c r="AM1894" i="5"/>
  <c r="AY1893" i="5"/>
  <c r="BK1892" i="5"/>
  <c r="AU1892" i="5"/>
  <c r="BG1891" i="5"/>
  <c r="AQ1891" i="5"/>
  <c r="BC1890" i="5"/>
  <c r="AM1890" i="5"/>
  <c r="AY1889" i="5"/>
  <c r="BK1888" i="5"/>
  <c r="AU1888" i="5"/>
  <c r="BG1887" i="5"/>
  <c r="AQ1887" i="5"/>
  <c r="BC1886" i="5"/>
  <c r="AM1886" i="5"/>
  <c r="AY1885" i="5"/>
  <c r="BK1884" i="5"/>
  <c r="AU1884" i="5"/>
  <c r="BG1883" i="5"/>
  <c r="AQ1883" i="5"/>
  <c r="BC1882" i="5"/>
  <c r="AM1882" i="5"/>
  <c r="AY1881" i="5"/>
  <c r="BK1880" i="5"/>
  <c r="AU1880" i="5"/>
  <c r="BG1879" i="5"/>
  <c r="AQ1879" i="5"/>
  <c r="BC1878" i="5"/>
  <c r="AM1878" i="5"/>
  <c r="AY1877" i="5"/>
  <c r="BK1876" i="5"/>
  <c r="AU1876" i="5"/>
  <c r="BG1875" i="5"/>
  <c r="AQ1875" i="5"/>
  <c r="BC1874" i="5"/>
  <c r="AM1874" i="5"/>
  <c r="AY1873" i="5"/>
  <c r="BK1872" i="5"/>
  <c r="AU1872" i="5"/>
  <c r="BG1871" i="5"/>
  <c r="AQ1871" i="5"/>
  <c r="BC1870" i="5"/>
  <c r="AM1870" i="5"/>
  <c r="AY1869" i="5"/>
  <c r="BK1868" i="5"/>
  <c r="AU1868" i="5"/>
  <c r="BG1867" i="5"/>
  <c r="AQ1867" i="5"/>
  <c r="BC1866" i="5"/>
  <c r="AM1866" i="5"/>
  <c r="AY1865" i="5"/>
  <c r="BK1864" i="5"/>
  <c r="AU1864" i="5"/>
  <c r="BG1863" i="5"/>
  <c r="AQ1863" i="5"/>
  <c r="BC1862" i="5"/>
  <c r="AM1862" i="5"/>
  <c r="AY1861" i="5"/>
  <c r="BK1860" i="5"/>
  <c r="AU1860" i="5"/>
  <c r="BG1859" i="5"/>
  <c r="AQ1859" i="5"/>
  <c r="BC1858" i="5"/>
  <c r="AM1858" i="5"/>
  <c r="AY1857" i="5"/>
  <c r="BK1856" i="5"/>
  <c r="AU1856" i="5"/>
  <c r="BG1855" i="5"/>
  <c r="AQ1855" i="5"/>
  <c r="BK2001" i="5"/>
  <c r="BG2000" i="5"/>
  <c r="BC1999" i="5"/>
  <c r="AY1998" i="5"/>
  <c r="AU1997" i="5"/>
  <c r="AQ1996" i="5"/>
  <c r="AM1995" i="5"/>
  <c r="BK1993" i="5"/>
  <c r="BG1992" i="5"/>
  <c r="BC1991" i="5"/>
  <c r="AY1990" i="5"/>
  <c r="AU1989" i="5"/>
  <c r="AY1988" i="5"/>
  <c r="BK1987" i="5"/>
  <c r="AU1987" i="5"/>
  <c r="BG1986" i="5"/>
  <c r="AQ1986" i="5"/>
  <c r="BC1985" i="5"/>
  <c r="AM1985" i="5"/>
  <c r="AY1984" i="5"/>
  <c r="BK1983" i="5"/>
  <c r="AU1983" i="5"/>
  <c r="BG1982" i="5"/>
  <c r="AQ1982" i="5"/>
  <c r="BC1981" i="5"/>
  <c r="AM1981" i="5"/>
  <c r="AY1980" i="5"/>
  <c r="BK1979" i="5"/>
  <c r="AU1979" i="5"/>
  <c r="BG1978" i="5"/>
  <c r="AQ1978" i="5"/>
  <c r="BC1977" i="5"/>
  <c r="AM1977" i="5"/>
  <c r="AY1976" i="5"/>
  <c r="BK1975" i="5"/>
  <c r="AU1975" i="5"/>
  <c r="BG1974" i="5"/>
  <c r="AQ1974" i="5"/>
  <c r="BC1973" i="5"/>
  <c r="AM1973" i="5"/>
  <c r="AY1972" i="5"/>
  <c r="BK1971" i="5"/>
  <c r="AU1971" i="5"/>
  <c r="BG1970" i="5"/>
  <c r="AQ1970" i="5"/>
  <c r="BC1969" i="5"/>
  <c r="AM1969" i="5"/>
  <c r="AY1968" i="5"/>
  <c r="BK1967" i="5"/>
  <c r="AU1967" i="5"/>
  <c r="BG1966" i="5"/>
  <c r="AQ1966" i="5"/>
  <c r="BC1965" i="5"/>
  <c r="AM1965" i="5"/>
  <c r="AY1964" i="5"/>
  <c r="BK1963" i="5"/>
  <c r="AU1963" i="5"/>
  <c r="BG1962" i="5"/>
  <c r="AQ1962" i="5"/>
  <c r="BC1961" i="5"/>
  <c r="AM1961" i="5"/>
  <c r="AY1960" i="5"/>
  <c r="BK1959" i="5"/>
  <c r="AU1959" i="5"/>
  <c r="BG1958" i="5"/>
  <c r="AQ1958" i="5"/>
  <c r="BC1957" i="5"/>
  <c r="AM1957" i="5"/>
  <c r="AY1956" i="5"/>
  <c r="BK1955" i="5"/>
  <c r="AU1955" i="5"/>
  <c r="BG1954" i="5"/>
  <c r="AQ1954" i="5"/>
  <c r="BC1953" i="5"/>
  <c r="AM1953" i="5"/>
  <c r="AY1952" i="5"/>
  <c r="BK1951" i="5"/>
  <c r="AU1951" i="5"/>
  <c r="BG1950" i="5"/>
  <c r="AQ1950" i="5"/>
  <c r="BC1949" i="5"/>
  <c r="AM1949" i="5"/>
  <c r="AY1948" i="5"/>
  <c r="BK1947" i="5"/>
  <c r="AU1947" i="5"/>
  <c r="BG1946" i="5"/>
  <c r="AQ1946" i="5"/>
  <c r="BC1945" i="5"/>
  <c r="AM1945" i="5"/>
  <c r="AY1944" i="5"/>
  <c r="BK1943" i="5"/>
  <c r="AU1943" i="5"/>
  <c r="BG1942" i="5"/>
  <c r="AQ1942" i="5"/>
  <c r="BC1941" i="5"/>
  <c r="AM1941" i="5"/>
  <c r="AY1940" i="5"/>
  <c r="BK1939" i="5"/>
  <c r="AU1939" i="5"/>
  <c r="BG1938" i="5"/>
  <c r="AQ1938" i="5"/>
  <c r="BC1937" i="5"/>
  <c r="AM1937" i="5"/>
  <c r="AY1936" i="5"/>
  <c r="BK1935" i="5"/>
  <c r="AU1935" i="5"/>
  <c r="BG1934" i="5"/>
  <c r="AQ1934" i="5"/>
  <c r="BC1933" i="5"/>
  <c r="AM1933" i="5"/>
  <c r="AY1932" i="5"/>
  <c r="BK1931" i="5"/>
  <c r="AU1931" i="5"/>
  <c r="BG1930" i="5"/>
  <c r="AQ1930" i="5"/>
  <c r="BC1929" i="5"/>
  <c r="AM1929" i="5"/>
  <c r="AY1928" i="5"/>
  <c r="BK1927" i="5"/>
  <c r="AU1927" i="5"/>
  <c r="BG1926" i="5"/>
  <c r="AQ1926" i="5"/>
  <c r="BC1925" i="5"/>
  <c r="AM1925" i="5"/>
  <c r="AY1924" i="5"/>
  <c r="BK1923" i="5"/>
  <c r="AU1923" i="5"/>
  <c r="BG1922" i="5"/>
  <c r="AQ1922" i="5"/>
  <c r="BC1921" i="5"/>
  <c r="AM1921" i="5"/>
  <c r="AY1920" i="5"/>
  <c r="BK1919" i="5"/>
  <c r="AU1919" i="5"/>
  <c r="BG1918" i="5"/>
  <c r="AQ1918" i="5"/>
  <c r="BC1917" i="5"/>
  <c r="AM1917" i="5"/>
  <c r="AY1916" i="5"/>
  <c r="BK1915" i="5"/>
  <c r="AU1915" i="5"/>
  <c r="BG1914" i="5"/>
  <c r="AQ1914" i="5"/>
  <c r="BC1913" i="5"/>
  <c r="AM1913" i="5"/>
  <c r="AY1912" i="5"/>
  <c r="BK1911" i="5"/>
  <c r="AU1911" i="5"/>
  <c r="BG1910" i="5"/>
  <c r="AQ1910" i="5"/>
  <c r="BC1909" i="5"/>
  <c r="AM1909" i="5"/>
  <c r="AY1908" i="5"/>
  <c r="BK1907" i="5"/>
  <c r="AU1907" i="5"/>
  <c r="BG1906" i="5"/>
  <c r="AQ1906" i="5"/>
  <c r="BC1905" i="5"/>
  <c r="AM1905" i="5"/>
  <c r="AY1904" i="5"/>
  <c r="BK1903" i="5"/>
  <c r="AU1903" i="5"/>
  <c r="BG1902" i="5"/>
  <c r="AQ1902" i="5"/>
  <c r="BC1901" i="5"/>
  <c r="AM1901" i="5"/>
  <c r="AY1900" i="5"/>
  <c r="BK1899" i="5"/>
  <c r="AU1899" i="5"/>
  <c r="BG1898" i="5"/>
  <c r="AQ1898" i="5"/>
  <c r="BC1897" i="5"/>
  <c r="AM1897" i="5"/>
  <c r="AY1896" i="5"/>
  <c r="BK1895" i="5"/>
  <c r="AU1895" i="5"/>
  <c r="BG1894" i="5"/>
  <c r="AQ1894" i="5"/>
  <c r="BC1893" i="5"/>
  <c r="AM1893" i="5"/>
  <c r="AY1892" i="5"/>
  <c r="BK1891" i="5"/>
  <c r="AU1891" i="5"/>
  <c r="BG1890" i="5"/>
  <c r="AQ1890" i="5"/>
  <c r="BC1889" i="5"/>
  <c r="AM1889" i="5"/>
  <c r="AY1888" i="5"/>
  <c r="BK1887" i="5"/>
  <c r="AU1887" i="5"/>
  <c r="BG1886" i="5"/>
  <c r="AQ1886" i="5"/>
  <c r="BC1885" i="5"/>
  <c r="AM1885" i="5"/>
  <c r="AY1884" i="5"/>
  <c r="BK1883" i="5"/>
  <c r="AU1883" i="5"/>
  <c r="BG1882" i="5"/>
  <c r="AQ1882" i="5"/>
  <c r="BC1881" i="5"/>
  <c r="AM1881" i="5"/>
  <c r="AY1880" i="5"/>
  <c r="BK1879" i="5"/>
  <c r="AU1879" i="5"/>
  <c r="BG1878" i="5"/>
  <c r="AQ1878" i="5"/>
  <c r="BC1877" i="5"/>
  <c r="AM1877" i="5"/>
  <c r="AY1876" i="5"/>
  <c r="BK1875" i="5"/>
  <c r="AU1875" i="5"/>
  <c r="BG1874" i="5"/>
  <c r="AQ1874" i="5"/>
  <c r="BC1873" i="5"/>
  <c r="AM1873" i="5"/>
  <c r="AY1872" i="5"/>
  <c r="BK1871" i="5"/>
  <c r="AU1871" i="5"/>
  <c r="BG1870" i="5"/>
  <c r="AQ1870" i="5"/>
  <c r="BC1869" i="5"/>
  <c r="AM1869" i="5"/>
  <c r="AY1868" i="5"/>
  <c r="BK1867" i="5"/>
  <c r="AU1867" i="5"/>
  <c r="BG1866" i="5"/>
  <c r="AQ1866" i="5"/>
  <c r="BC1865" i="5"/>
  <c r="AM1865" i="5"/>
  <c r="AY1864" i="5"/>
  <c r="BK1863" i="5"/>
  <c r="AU1863" i="5"/>
  <c r="BG1862" i="5"/>
  <c r="AQ1862" i="5"/>
  <c r="BC1861" i="5"/>
  <c r="AM1861" i="5"/>
  <c r="AY1860" i="5"/>
  <c r="BK1859" i="5"/>
  <c r="AU1859" i="5"/>
  <c r="BG1858" i="5"/>
  <c r="AQ1858" i="5"/>
  <c r="BC1857" i="5"/>
  <c r="AM1857" i="5"/>
  <c r="AY1856" i="5"/>
  <c r="BK1855" i="5"/>
  <c r="AU1855" i="5"/>
  <c r="BK2000" i="5"/>
  <c r="AU1996" i="5"/>
  <c r="BG1991" i="5"/>
  <c r="AM1988" i="5"/>
  <c r="BG1985" i="5"/>
  <c r="AY1983" i="5"/>
  <c r="AQ1981" i="5"/>
  <c r="BK1978" i="5"/>
  <c r="BC1976" i="5"/>
  <c r="AU1974" i="5"/>
  <c r="AM1972" i="5"/>
  <c r="BG1969" i="5"/>
  <c r="AY1967" i="5"/>
  <c r="AQ1965" i="5"/>
  <c r="BK1962" i="5"/>
  <c r="BC1960" i="5"/>
  <c r="AU1958" i="5"/>
  <c r="AM1956" i="5"/>
  <c r="BG1953" i="5"/>
  <c r="AY1951" i="5"/>
  <c r="AQ1949" i="5"/>
  <c r="BK1946" i="5"/>
  <c r="BC1944" i="5"/>
  <c r="AU1942" i="5"/>
  <c r="AM1940" i="5"/>
  <c r="BG1937" i="5"/>
  <c r="AY1935" i="5"/>
  <c r="AQ1933" i="5"/>
  <c r="BK1930" i="5"/>
  <c r="BC1928" i="5"/>
  <c r="AU1926" i="5"/>
  <c r="AM1924" i="5"/>
  <c r="BG1921" i="5"/>
  <c r="AY1919" i="5"/>
  <c r="AQ1917" i="5"/>
  <c r="BK1914" i="5"/>
  <c r="BC1912" i="5"/>
  <c r="AU1910" i="5"/>
  <c r="AM1908" i="5"/>
  <c r="BG1905" i="5"/>
  <c r="AY1903" i="5"/>
  <c r="AQ1901" i="5"/>
  <c r="BK1898" i="5"/>
  <c r="BC1896" i="5"/>
  <c r="AU1894" i="5"/>
  <c r="AM1892" i="5"/>
  <c r="BG1889" i="5"/>
  <c r="AY1887" i="5"/>
  <c r="AQ1885" i="5"/>
  <c r="BK1882" i="5"/>
  <c r="BC1880" i="5"/>
  <c r="AU1878" i="5"/>
  <c r="AM1876" i="5"/>
  <c r="BG1873" i="5"/>
  <c r="AY1871" i="5"/>
  <c r="AQ1869" i="5"/>
  <c r="BK1866" i="5"/>
  <c r="BC1864" i="5"/>
  <c r="AU1862" i="5"/>
  <c r="AM1860" i="5"/>
  <c r="BG1857" i="5"/>
  <c r="AY1855" i="5"/>
  <c r="BG1999" i="5"/>
  <c r="AQ1995" i="5"/>
  <c r="BC1990" i="5"/>
  <c r="AY1987" i="5"/>
  <c r="AQ1985" i="5"/>
  <c r="BK1982" i="5"/>
  <c r="BC1980" i="5"/>
  <c r="AU1978" i="5"/>
  <c r="AM1976" i="5"/>
  <c r="BG1973" i="5"/>
  <c r="AY1971" i="5"/>
  <c r="AQ1969" i="5"/>
  <c r="BK1966" i="5"/>
  <c r="BC1964" i="5"/>
  <c r="AU1962" i="5"/>
  <c r="AM1960" i="5"/>
  <c r="BG1957" i="5"/>
  <c r="AY1955" i="5"/>
  <c r="AQ1953" i="5"/>
  <c r="BK1950" i="5"/>
  <c r="BC1948" i="5"/>
  <c r="AU1946" i="5"/>
  <c r="AM1944" i="5"/>
  <c r="BG1941" i="5"/>
  <c r="AY1939" i="5"/>
  <c r="AQ1937" i="5"/>
  <c r="BK1934" i="5"/>
  <c r="BC1932" i="5"/>
  <c r="AU1930" i="5"/>
  <c r="AM1928" i="5"/>
  <c r="BG1925" i="5"/>
  <c r="AY1923" i="5"/>
  <c r="AQ1921" i="5"/>
  <c r="BK1918" i="5"/>
  <c r="BC1916" i="5"/>
  <c r="AU1914" i="5"/>
  <c r="AM1912" i="5"/>
  <c r="BG1909" i="5"/>
  <c r="AY1907" i="5"/>
  <c r="AQ1905" i="5"/>
  <c r="BK1902" i="5"/>
  <c r="BC1900" i="5"/>
  <c r="AU1898" i="5"/>
  <c r="AM1896" i="5"/>
  <c r="BG1893" i="5"/>
  <c r="AY1891" i="5"/>
  <c r="AQ1889" i="5"/>
  <c r="BK1886" i="5"/>
  <c r="BC1884" i="5"/>
  <c r="AU1882" i="5"/>
  <c r="AM1880" i="5"/>
  <c r="BG1877" i="5"/>
  <c r="AY1875" i="5"/>
  <c r="AQ1873" i="5"/>
  <c r="BK1870" i="5"/>
  <c r="BC1868" i="5"/>
  <c r="AU1866" i="5"/>
  <c r="AM1864" i="5"/>
  <c r="BG1861" i="5"/>
  <c r="AY1859" i="5"/>
  <c r="AQ1857" i="5"/>
  <c r="BC1998" i="5"/>
  <c r="AM1994" i="5"/>
  <c r="AY1989" i="5"/>
  <c r="BK1986" i="5"/>
  <c r="BC1984" i="5"/>
  <c r="AU1982" i="5"/>
  <c r="AM1980" i="5"/>
  <c r="BG1977" i="5"/>
  <c r="AY1975" i="5"/>
  <c r="AQ1973" i="5"/>
  <c r="BK1970" i="5"/>
  <c r="BC1968" i="5"/>
  <c r="AU1966" i="5"/>
  <c r="AM1964" i="5"/>
  <c r="BG1961" i="5"/>
  <c r="AY1959" i="5"/>
  <c r="AQ1957" i="5"/>
  <c r="BK1954" i="5"/>
  <c r="BC1952" i="5"/>
  <c r="AU1950" i="5"/>
  <c r="AM1948" i="5"/>
  <c r="BG1945" i="5"/>
  <c r="AY1943" i="5"/>
  <c r="AQ1941" i="5"/>
  <c r="BK1938" i="5"/>
  <c r="BC1936" i="5"/>
  <c r="AU1934" i="5"/>
  <c r="AM1932" i="5"/>
  <c r="BG1929" i="5"/>
  <c r="AY1927" i="5"/>
  <c r="AQ1925" i="5"/>
  <c r="BK1922" i="5"/>
  <c r="BC1920" i="5"/>
  <c r="AU1918" i="5"/>
  <c r="AM1916" i="5"/>
  <c r="BG1913" i="5"/>
  <c r="AY1911" i="5"/>
  <c r="AQ1909" i="5"/>
  <c r="BK1906" i="5"/>
  <c r="BC1904" i="5"/>
  <c r="AU1902" i="5"/>
  <c r="AM1900" i="5"/>
  <c r="BG1897" i="5"/>
  <c r="AY1895" i="5"/>
  <c r="AQ1893" i="5"/>
  <c r="BK1890" i="5"/>
  <c r="BC1888" i="5"/>
  <c r="AU1886" i="5"/>
  <c r="AM1884" i="5"/>
  <c r="BG1881" i="5"/>
  <c r="AY1879" i="5"/>
  <c r="AQ1877" i="5"/>
  <c r="BK1874" i="5"/>
  <c r="BC1872" i="5"/>
  <c r="AU1870" i="5"/>
  <c r="AM1868" i="5"/>
  <c r="BG1865" i="5"/>
  <c r="AY1863" i="5"/>
  <c r="AQ1861" i="5"/>
  <c r="BK1858" i="5"/>
  <c r="BC1856" i="5"/>
  <c r="BK1992" i="5"/>
  <c r="BG1981" i="5"/>
  <c r="BC1972" i="5"/>
  <c r="AY1963" i="5"/>
  <c r="AU1954" i="5"/>
  <c r="AQ1945" i="5"/>
  <c r="AM1936" i="5"/>
  <c r="BK1926" i="5"/>
  <c r="BG1917" i="5"/>
  <c r="BC1908" i="5"/>
  <c r="AY1899" i="5"/>
  <c r="AU1890" i="5"/>
  <c r="AQ1881" i="5"/>
  <c r="AM1872" i="5"/>
  <c r="BK1862" i="5"/>
  <c r="BC1988" i="5"/>
  <c r="AY1979" i="5"/>
  <c r="AU1970" i="5"/>
  <c r="AQ1961" i="5"/>
  <c r="AM1952" i="5"/>
  <c r="BK1942" i="5"/>
  <c r="BG1933" i="5"/>
  <c r="BC1924" i="5"/>
  <c r="AY1915" i="5"/>
  <c r="AU1906" i="5"/>
  <c r="AQ1897" i="5"/>
  <c r="AM1888" i="5"/>
  <c r="BK1878" i="5"/>
  <c r="BG1869" i="5"/>
  <c r="BC1860" i="5"/>
  <c r="AM2002" i="5"/>
  <c r="AU1986" i="5"/>
  <c r="AQ1977" i="5"/>
  <c r="AM1968" i="5"/>
  <c r="BK1958" i="5"/>
  <c r="BG1949" i="5"/>
  <c r="BC1940" i="5"/>
  <c r="AY1931" i="5"/>
  <c r="AU1922" i="5"/>
  <c r="AQ1913" i="5"/>
  <c r="AM1904" i="5"/>
  <c r="BK1894" i="5"/>
  <c r="BG1885" i="5"/>
  <c r="BC1876" i="5"/>
  <c r="AY1867" i="5"/>
  <c r="AU1858" i="5"/>
  <c r="AY1997" i="5"/>
  <c r="AM1984" i="5"/>
  <c r="BK1974" i="5"/>
  <c r="BG1965" i="5"/>
  <c r="BC1956" i="5"/>
  <c r="AY1947" i="5"/>
  <c r="AU1938" i="5"/>
  <c r="AQ1929" i="5"/>
  <c r="AM1920" i="5"/>
  <c r="BK1910" i="5"/>
  <c r="BG1901" i="5"/>
  <c r="BC1892" i="5"/>
  <c r="AY1883" i="5"/>
  <c r="AU1874" i="5"/>
  <c r="AQ1865" i="5"/>
  <c r="AM1856" i="5"/>
  <c r="BD2379" i="5"/>
  <c r="BD2377" i="5"/>
  <c r="BD2375" i="5"/>
  <c r="BD2373" i="5"/>
  <c r="AZ2379" i="5"/>
  <c r="BH2378" i="5"/>
  <c r="AZ2377" i="5"/>
  <c r="BH2376" i="5"/>
  <c r="AZ2375" i="5"/>
  <c r="BH2374" i="5"/>
  <c r="AZ2373" i="5"/>
  <c r="BD2376" i="5"/>
  <c r="BH2377" i="5"/>
  <c r="AZ2376" i="5"/>
  <c r="BH2373" i="5"/>
  <c r="BD2378" i="5"/>
  <c r="BD2374" i="5"/>
  <c r="BH2379" i="5"/>
  <c r="AZ2378" i="5"/>
  <c r="BH2375" i="5"/>
  <c r="AZ2374" i="5"/>
  <c r="AN2454" i="5"/>
  <c r="AN2458" i="5"/>
  <c r="AN2453" i="5"/>
  <c r="AN2457" i="5"/>
  <c r="AN2456" i="5"/>
  <c r="AN2455" i="5"/>
  <c r="AN2514" i="5"/>
  <c r="AZ2970" i="5"/>
  <c r="BP2970" i="5"/>
  <c r="AZ2971" i="5"/>
  <c r="BP2971" i="5"/>
  <c r="AZ2972" i="5"/>
  <c r="BP2972" i="5"/>
  <c r="AZ2973" i="5"/>
  <c r="BP2973" i="5"/>
  <c r="AZ2974" i="5"/>
  <c r="BP2974" i="5"/>
  <c r="AV2970" i="5"/>
  <c r="BL2970" i="5"/>
  <c r="AV2971" i="5"/>
  <c r="BL2971" i="5"/>
  <c r="AV2972" i="5"/>
  <c r="BL2972" i="5"/>
  <c r="AV2973" i="5"/>
  <c r="BL2973" i="5"/>
  <c r="AV2974" i="5"/>
  <c r="BL2974" i="5"/>
  <c r="BP2969" i="5"/>
  <c r="AR2970" i="5"/>
  <c r="BH2970" i="5"/>
  <c r="AR2971" i="5"/>
  <c r="BH2971" i="5"/>
  <c r="AR2972" i="5"/>
  <c r="BH2972" i="5"/>
  <c r="AR2973" i="5"/>
  <c r="BH2973" i="5"/>
  <c r="AR2974" i="5"/>
  <c r="BH2974" i="5"/>
  <c r="AN2970" i="5"/>
  <c r="BD2970" i="5"/>
  <c r="AN2971" i="5"/>
  <c r="BD2971" i="5"/>
  <c r="AN2972" i="5"/>
  <c r="BD2972" i="5"/>
  <c r="AN2973" i="5"/>
  <c r="BD2973" i="5"/>
  <c r="AN2974" i="5"/>
  <c r="BD2974" i="5"/>
  <c r="AV3025" i="5"/>
  <c r="AN3025" i="5"/>
  <c r="Q3026" i="5" s="1"/>
  <c r="AR3025" i="5"/>
  <c r="B3169" i="5"/>
  <c r="AN3646" i="5"/>
  <c r="AN3706" i="5"/>
  <c r="AN3756" i="5"/>
  <c r="AN3847" i="5"/>
  <c r="AN337" i="5"/>
  <c r="AN339" i="5"/>
  <c r="AN341" i="5"/>
  <c r="AN343" i="5"/>
  <c r="AN349" i="5"/>
  <c r="AN336" i="5"/>
  <c r="AN342" i="5"/>
  <c r="AN344" i="5"/>
  <c r="AH313" i="5"/>
  <c r="AN338" i="5"/>
  <c r="AN340" i="5"/>
  <c r="AN346" i="5"/>
  <c r="AN348" i="5"/>
  <c r="AG313" i="5"/>
  <c r="AN345" i="5"/>
  <c r="AN347" i="5"/>
  <c r="B238" i="5"/>
  <c r="BD972" i="5"/>
  <c r="AZ971" i="5"/>
  <c r="BH969" i="5"/>
  <c r="BD968" i="5"/>
  <c r="AZ967" i="5"/>
  <c r="AV967" i="5"/>
  <c r="AR968" i="5"/>
  <c r="AN969" i="5"/>
  <c r="AV971" i="5"/>
  <c r="AR972" i="5"/>
  <c r="BH970" i="5"/>
  <c r="BD969" i="5"/>
  <c r="AZ968" i="5"/>
  <c r="BH966" i="5"/>
  <c r="AV966" i="5"/>
  <c r="AN968" i="5"/>
  <c r="AV970" i="5"/>
  <c r="AR971" i="5"/>
  <c r="AZ972" i="5"/>
  <c r="AV969" i="5"/>
  <c r="BH971" i="5"/>
  <c r="BD970" i="5"/>
  <c r="AZ969" i="5"/>
  <c r="BH967" i="5"/>
  <c r="BD966" i="5"/>
  <c r="AR966" i="5"/>
  <c r="AN967" i="5"/>
  <c r="BH972" i="5"/>
  <c r="BD971" i="5"/>
  <c r="AZ970" i="5"/>
  <c r="BH968" i="5"/>
  <c r="BD967" i="5"/>
  <c r="AZ966" i="5"/>
  <c r="AN966" i="5"/>
  <c r="AV968" i="5"/>
  <c r="AR969" i="5"/>
  <c r="AN970" i="5"/>
  <c r="AV972" i="5"/>
  <c r="AR967" i="5"/>
  <c r="AN972" i="5"/>
  <c r="AR970" i="5"/>
  <c r="AN971" i="5"/>
  <c r="AR1378" i="5"/>
  <c r="BH1378" i="5"/>
  <c r="AZ1379" i="5"/>
  <c r="AR1380" i="5"/>
  <c r="BH1380" i="5"/>
  <c r="AZ1381" i="5"/>
  <c r="AR1382" i="5"/>
  <c r="BH1382" i="5"/>
  <c r="AZ1383" i="5"/>
  <c r="AR1384" i="5"/>
  <c r="BH1384" i="5"/>
  <c r="AZ1385" i="5"/>
  <c r="AR1386" i="5"/>
  <c r="BH1386" i="5"/>
  <c r="AZ1387" i="5"/>
  <c r="AR1388" i="5"/>
  <c r="BH1388" i="5"/>
  <c r="AZ1389" i="5"/>
  <c r="AR1390" i="5"/>
  <c r="BH1390" i="5"/>
  <c r="AZ1391" i="5"/>
  <c r="AR1392" i="5"/>
  <c r="BH1392" i="5"/>
  <c r="AZ1393" i="5"/>
  <c r="AR1394" i="5"/>
  <c r="BH1394" i="5"/>
  <c r="AZ1395" i="5"/>
  <c r="AR1396" i="5"/>
  <c r="BH1396" i="5"/>
  <c r="AZ1397" i="5"/>
  <c r="AR1398" i="5"/>
  <c r="BH1398" i="5"/>
  <c r="AZ1399" i="5"/>
  <c r="AR1400" i="5"/>
  <c r="BH1400" i="5"/>
  <c r="AZ1401" i="5"/>
  <c r="AR1402" i="5"/>
  <c r="BH1402" i="5"/>
  <c r="AZ1403" i="5"/>
  <c r="AR1404" i="5"/>
  <c r="BH1404" i="5"/>
  <c r="AZ1405" i="5"/>
  <c r="AR1406" i="5"/>
  <c r="BH1406" i="5"/>
  <c r="AZ1407" i="5"/>
  <c r="AR1408" i="5"/>
  <c r="BH1408" i="5"/>
  <c r="AZ1409" i="5"/>
  <c r="AR1410" i="5"/>
  <c r="BH1410" i="5"/>
  <c r="AZ1411" i="5"/>
  <c r="AR1412" i="5"/>
  <c r="BH1412" i="5"/>
  <c r="AZ1413" i="5"/>
  <c r="AR1414" i="5"/>
  <c r="BH1414" i="5"/>
  <c r="AZ1415" i="5"/>
  <c r="AR1416" i="5"/>
  <c r="BH1416" i="5"/>
  <c r="AZ1417" i="5"/>
  <c r="AR1418" i="5"/>
  <c r="BH1418" i="5"/>
  <c r="AZ1419" i="5"/>
  <c r="AR1420" i="5"/>
  <c r="BH1420" i="5"/>
  <c r="AZ1421" i="5"/>
  <c r="AR1422" i="5"/>
  <c r="BH1422" i="5"/>
  <c r="AZ1423" i="5"/>
  <c r="AR1424" i="5"/>
  <c r="BH1424" i="5"/>
  <c r="AZ1425" i="5"/>
  <c r="AR1426" i="5"/>
  <c r="BH1426" i="5"/>
  <c r="AZ1427" i="5"/>
  <c r="AR1428" i="5"/>
  <c r="BH1428" i="5"/>
  <c r="AZ1429" i="5"/>
  <c r="AR1430" i="5"/>
  <c r="BH1430" i="5"/>
  <c r="AZ1431" i="5"/>
  <c r="AR1432" i="5"/>
  <c r="BH1432" i="5"/>
  <c r="AZ1433" i="5"/>
  <c r="AR1434" i="5"/>
  <c r="BH1434" i="5"/>
  <c r="AZ1435" i="5"/>
  <c r="AR1436" i="5"/>
  <c r="BH1436" i="5"/>
  <c r="AZ1437" i="5"/>
  <c r="AR1438" i="5"/>
  <c r="BH1438" i="5"/>
  <c r="AZ1439" i="5"/>
  <c r="AR1440" i="5"/>
  <c r="BH1440" i="5"/>
  <c r="AZ1441" i="5"/>
  <c r="AR1442" i="5"/>
  <c r="BH1442" i="5"/>
  <c r="AZ1443" i="5"/>
  <c r="AR1444" i="5"/>
  <c r="BH1444" i="5"/>
  <c r="AZ1445" i="5"/>
  <c r="AR1446" i="5"/>
  <c r="BH1446" i="5"/>
  <c r="AZ1447" i="5"/>
  <c r="AR1448" i="5"/>
  <c r="BH1448" i="5"/>
  <c r="AZ1449" i="5"/>
  <c r="AR1450" i="5"/>
  <c r="BH1450" i="5"/>
  <c r="AZ1451" i="5"/>
  <c r="AR1452" i="5"/>
  <c r="BH1452" i="5"/>
  <c r="AZ1453" i="5"/>
  <c r="AR1454" i="5"/>
  <c r="BH1454" i="5"/>
  <c r="AZ1455" i="5"/>
  <c r="AR1456" i="5"/>
  <c r="BH1456" i="5"/>
  <c r="AZ1457" i="5"/>
  <c r="AR1458" i="5"/>
  <c r="BH1458" i="5"/>
  <c r="AZ1459" i="5"/>
  <c r="AR1460" i="5"/>
  <c r="BH1460" i="5"/>
  <c r="AZ1461" i="5"/>
  <c r="AR1462" i="5"/>
  <c r="BH1462" i="5"/>
  <c r="AZ1463" i="5"/>
  <c r="AR1464" i="5"/>
  <c r="BH1464" i="5"/>
  <c r="AZ1465" i="5"/>
  <c r="AR1466" i="5"/>
  <c r="BH1466" i="5"/>
  <c r="AZ1467" i="5"/>
  <c r="AR1468" i="5"/>
  <c r="BH1468" i="5"/>
  <c r="AZ1469" i="5"/>
  <c r="AR1470" i="5"/>
  <c r="BH1470" i="5"/>
  <c r="AZ1471" i="5"/>
  <c r="AR1472" i="5"/>
  <c r="BH1472" i="5"/>
  <c r="AZ1473" i="5"/>
  <c r="AR1474" i="5"/>
  <c r="BH1474" i="5"/>
  <c r="AZ1475" i="5"/>
  <c r="AR1476" i="5"/>
  <c r="BH1476" i="5"/>
  <c r="AZ1477" i="5"/>
  <c r="AR1478" i="5"/>
  <c r="BH1478" i="5"/>
  <c r="AZ1479" i="5"/>
  <c r="AR1480" i="5"/>
  <c r="BH1480" i="5"/>
  <c r="AZ1481" i="5"/>
  <c r="AR1482" i="5"/>
  <c r="BH1482" i="5"/>
  <c r="AZ1483" i="5"/>
  <c r="AR1484" i="5"/>
  <c r="BH1484" i="5"/>
  <c r="AZ1485" i="5"/>
  <c r="AR1486" i="5"/>
  <c r="BH1486" i="5"/>
  <c r="AZ1487" i="5"/>
  <c r="AR1488" i="5"/>
  <c r="BH1488" i="5"/>
  <c r="AZ1489" i="5"/>
  <c r="AR1490" i="5"/>
  <c r="BH1490" i="5"/>
  <c r="AZ1491" i="5"/>
  <c r="AR1492" i="5"/>
  <c r="BH1492" i="5"/>
  <c r="AZ1493" i="5"/>
  <c r="AR1494" i="5"/>
  <c r="BH1494" i="5"/>
  <c r="AZ1495" i="5"/>
  <c r="AR1496" i="5"/>
  <c r="BH1496" i="5"/>
  <c r="AZ1497" i="5"/>
  <c r="AR1498" i="5"/>
  <c r="BH1498" i="5"/>
  <c r="AZ1499" i="5"/>
  <c r="AR1500" i="5"/>
  <c r="BH1500" i="5"/>
  <c r="AN1378" i="5"/>
  <c r="BD1378" i="5"/>
  <c r="AV1379" i="5"/>
  <c r="AN1380" i="5"/>
  <c r="BD1380" i="5"/>
  <c r="AV1381" i="5"/>
  <c r="AN1382" i="5"/>
  <c r="BD1382" i="5"/>
  <c r="AV1383" i="5"/>
  <c r="AN1384" i="5"/>
  <c r="BD1384" i="5"/>
  <c r="AV1385" i="5"/>
  <c r="AN1386" i="5"/>
  <c r="BD1386" i="5"/>
  <c r="AV1387" i="5"/>
  <c r="AN1388" i="5"/>
  <c r="BD1388" i="5"/>
  <c r="AV1389" i="5"/>
  <c r="AN1390" i="5"/>
  <c r="BD1390" i="5"/>
  <c r="AV1391" i="5"/>
  <c r="AN1392" i="5"/>
  <c r="BD1392" i="5"/>
  <c r="AV1393" i="5"/>
  <c r="AN1394" i="5"/>
  <c r="BD1394" i="5"/>
  <c r="AV1395" i="5"/>
  <c r="AN1396" i="5"/>
  <c r="BD1396" i="5"/>
  <c r="AV1397" i="5"/>
  <c r="AN1398" i="5"/>
  <c r="BD1398" i="5"/>
  <c r="AV1399" i="5"/>
  <c r="AN1400" i="5"/>
  <c r="BD1400" i="5"/>
  <c r="AV1401" i="5"/>
  <c r="AN1402" i="5"/>
  <c r="BD1402" i="5"/>
  <c r="AV1403" i="5"/>
  <c r="AN1404" i="5"/>
  <c r="BD1404" i="5"/>
  <c r="AV1405" i="5"/>
  <c r="AN1406" i="5"/>
  <c r="BD1406" i="5"/>
  <c r="AV1407" i="5"/>
  <c r="AN1408" i="5"/>
  <c r="BD1408" i="5"/>
  <c r="AV1409" i="5"/>
  <c r="AN1410" i="5"/>
  <c r="BD1410" i="5"/>
  <c r="AV1411" i="5"/>
  <c r="AV1378" i="5"/>
  <c r="BD1379" i="5"/>
  <c r="AN1381" i="5"/>
  <c r="AV1382" i="5"/>
  <c r="BD1383" i="5"/>
  <c r="AN1385" i="5"/>
  <c r="AV1386" i="5"/>
  <c r="BD1387" i="5"/>
  <c r="AN1389" i="5"/>
  <c r="AV1390" i="5"/>
  <c r="BD1391" i="5"/>
  <c r="AN1393" i="5"/>
  <c r="AV1394" i="5"/>
  <c r="BD1395" i="5"/>
  <c r="AN1397" i="5"/>
  <c r="AV1398" i="5"/>
  <c r="BD1399" i="5"/>
  <c r="AN1401" i="5"/>
  <c r="AV1402" i="5"/>
  <c r="BD1403" i="5"/>
  <c r="AN1405" i="5"/>
  <c r="AV1406" i="5"/>
  <c r="BD1407" i="5"/>
  <c r="AN1409" i="5"/>
  <c r="AV1410" i="5"/>
  <c r="BD1411" i="5"/>
  <c r="AV1413" i="5"/>
  <c r="BH1413" i="5"/>
  <c r="AV1414" i="5"/>
  <c r="AN1416" i="5"/>
  <c r="AZ1416" i="5"/>
  <c r="AN1417" i="5"/>
  <c r="BD1418" i="5"/>
  <c r="AR1419" i="5"/>
  <c r="BD1419" i="5"/>
  <c r="AV1421" i="5"/>
  <c r="BH1421" i="5"/>
  <c r="AV1422" i="5"/>
  <c r="AN1424" i="5"/>
  <c r="AZ1424" i="5"/>
  <c r="AN1425" i="5"/>
  <c r="BD1426" i="5"/>
  <c r="AR1427" i="5"/>
  <c r="BD1427" i="5"/>
  <c r="AV1429" i="5"/>
  <c r="BH1429" i="5"/>
  <c r="AV1430" i="5"/>
  <c r="AN1432" i="5"/>
  <c r="AZ1432" i="5"/>
  <c r="AN1433" i="5"/>
  <c r="BD1434" i="5"/>
  <c r="AR1435" i="5"/>
  <c r="BD1435" i="5"/>
  <c r="AV1437" i="5"/>
  <c r="BH1437" i="5"/>
  <c r="AV1438" i="5"/>
  <c r="AN1440" i="5"/>
  <c r="AZ1440" i="5"/>
  <c r="AN1441" i="5"/>
  <c r="BD1442" i="5"/>
  <c r="AR1443" i="5"/>
  <c r="BD1443" i="5"/>
  <c r="AV1445" i="5"/>
  <c r="BH1445" i="5"/>
  <c r="AV1446" i="5"/>
  <c r="AN1448" i="5"/>
  <c r="AZ1448" i="5"/>
  <c r="AN1449" i="5"/>
  <c r="BD1450" i="5"/>
  <c r="AR1451" i="5"/>
  <c r="BD1451" i="5"/>
  <c r="AV1453" i="5"/>
  <c r="BH1453" i="5"/>
  <c r="AV1454" i="5"/>
  <c r="AN1456" i="5"/>
  <c r="AZ1456" i="5"/>
  <c r="AN1457" i="5"/>
  <c r="BD1458" i="5"/>
  <c r="AR1459" i="5"/>
  <c r="BD1459" i="5"/>
  <c r="AV1461" i="5"/>
  <c r="BH1461" i="5"/>
  <c r="AV1462" i="5"/>
  <c r="AN1464" i="5"/>
  <c r="AZ1464" i="5"/>
  <c r="AN1465" i="5"/>
  <c r="BD1466" i="5"/>
  <c r="AR1467" i="5"/>
  <c r="BD1467" i="5"/>
  <c r="AV1469" i="5"/>
  <c r="BH1469" i="5"/>
  <c r="AV1470" i="5"/>
  <c r="AN1472" i="5"/>
  <c r="AZ1472" i="5"/>
  <c r="AN1473" i="5"/>
  <c r="BD1474" i="5"/>
  <c r="AR1475" i="5"/>
  <c r="BD1475" i="5"/>
  <c r="AV1477" i="5"/>
  <c r="BH1477" i="5"/>
  <c r="AV1478" i="5"/>
  <c r="AN1480" i="5"/>
  <c r="AZ1480" i="5"/>
  <c r="AN1481" i="5"/>
  <c r="BD1482" i="5"/>
  <c r="AR1483" i="5"/>
  <c r="BD1483" i="5"/>
  <c r="AV1485" i="5"/>
  <c r="BH1485" i="5"/>
  <c r="AV1486" i="5"/>
  <c r="AN1488" i="5"/>
  <c r="AZ1488" i="5"/>
  <c r="AN1489" i="5"/>
  <c r="BD1490" i="5"/>
  <c r="AR1491" i="5"/>
  <c r="BD1491" i="5"/>
  <c r="AV1493" i="5"/>
  <c r="BH1493" i="5"/>
  <c r="AV1494" i="5"/>
  <c r="AN1496" i="5"/>
  <c r="AZ1496" i="5"/>
  <c r="AN1497" i="5"/>
  <c r="BD1498" i="5"/>
  <c r="AR1499" i="5"/>
  <c r="BD1499" i="5"/>
  <c r="AV1501" i="5"/>
  <c r="AN1502" i="5"/>
  <c r="BD1502" i="5"/>
  <c r="AV1503" i="5"/>
  <c r="AN1504" i="5"/>
  <c r="BD1504" i="5"/>
  <c r="AV1505" i="5"/>
  <c r="AN1506" i="5"/>
  <c r="BD1506" i="5"/>
  <c r="AV1507" i="5"/>
  <c r="AN1508" i="5"/>
  <c r="BD1508" i="5"/>
  <c r="AV1509" i="5"/>
  <c r="AN1510" i="5"/>
  <c r="BD1510" i="5"/>
  <c r="AV1511" i="5"/>
  <c r="AN1512" i="5"/>
  <c r="BD1512" i="5"/>
  <c r="AV1513" i="5"/>
  <c r="AN1514" i="5"/>
  <c r="BD1514" i="5"/>
  <c r="AV1515" i="5"/>
  <c r="AN1516" i="5"/>
  <c r="BD1516" i="5"/>
  <c r="AV1517" i="5"/>
  <c r="AN1518" i="5"/>
  <c r="BD1518" i="5"/>
  <c r="AV1519" i="5"/>
  <c r="AN1520" i="5"/>
  <c r="BD1520" i="5"/>
  <c r="AV1521" i="5"/>
  <c r="AN1522" i="5"/>
  <c r="BD1522" i="5"/>
  <c r="AV1523" i="5"/>
  <c r="AN1524" i="5"/>
  <c r="BD1524" i="5"/>
  <c r="AV1525" i="5"/>
  <c r="AR1379" i="5"/>
  <c r="AZ1380" i="5"/>
  <c r="BH1381" i="5"/>
  <c r="AR1383" i="5"/>
  <c r="AZ1384" i="5"/>
  <c r="BH1385" i="5"/>
  <c r="AR1387" i="5"/>
  <c r="AZ1388" i="5"/>
  <c r="BH1389" i="5"/>
  <c r="AR1391" i="5"/>
  <c r="AZ1392" i="5"/>
  <c r="BH1393" i="5"/>
  <c r="AR1395" i="5"/>
  <c r="AZ1396" i="5"/>
  <c r="BH1397" i="5"/>
  <c r="AR1399" i="5"/>
  <c r="AZ1400" i="5"/>
  <c r="BH1401" i="5"/>
  <c r="AR1403" i="5"/>
  <c r="AZ1404" i="5"/>
  <c r="BH1405" i="5"/>
  <c r="AR1407" i="5"/>
  <c r="AZ1408" i="5"/>
  <c r="BH1409" i="5"/>
  <c r="AR1411" i="5"/>
  <c r="BD1412" i="5"/>
  <c r="AR1413" i="5"/>
  <c r="BD1413" i="5"/>
  <c r="AV1415" i="5"/>
  <c r="BH1415" i="5"/>
  <c r="AV1416" i="5"/>
  <c r="AN1418" i="5"/>
  <c r="AZ1418" i="5"/>
  <c r="AN1419" i="5"/>
  <c r="BD1420" i="5"/>
  <c r="AR1421" i="5"/>
  <c r="BD1421" i="5"/>
  <c r="AV1423" i="5"/>
  <c r="BH1423" i="5"/>
  <c r="AV1424" i="5"/>
  <c r="AN1426" i="5"/>
  <c r="AZ1426" i="5"/>
  <c r="AN1427" i="5"/>
  <c r="BD1428" i="5"/>
  <c r="AR1429" i="5"/>
  <c r="BD1429" i="5"/>
  <c r="AV1431" i="5"/>
  <c r="BH1431" i="5"/>
  <c r="AV1432" i="5"/>
  <c r="AN1434" i="5"/>
  <c r="AZ1434" i="5"/>
  <c r="AN1435" i="5"/>
  <c r="BD1436" i="5"/>
  <c r="AR1437" i="5"/>
  <c r="BD1437" i="5"/>
  <c r="AV1439" i="5"/>
  <c r="BH1439" i="5"/>
  <c r="AV1440" i="5"/>
  <c r="AN1442" i="5"/>
  <c r="AZ1442" i="5"/>
  <c r="AN1443" i="5"/>
  <c r="BD1444" i="5"/>
  <c r="AR1445" i="5"/>
  <c r="BD1445" i="5"/>
  <c r="AV1447" i="5"/>
  <c r="BH1447" i="5"/>
  <c r="AV1448" i="5"/>
  <c r="AN1450" i="5"/>
  <c r="AZ1450" i="5"/>
  <c r="AN1451" i="5"/>
  <c r="BD1452" i="5"/>
  <c r="AR1453" i="5"/>
  <c r="BD1453" i="5"/>
  <c r="AV1455" i="5"/>
  <c r="BH1455" i="5"/>
  <c r="AV1456" i="5"/>
  <c r="AN1458" i="5"/>
  <c r="AZ1458" i="5"/>
  <c r="AN1459" i="5"/>
  <c r="BD1460" i="5"/>
  <c r="AR1461" i="5"/>
  <c r="BD1461" i="5"/>
  <c r="AV1463" i="5"/>
  <c r="BH1463" i="5"/>
  <c r="AV1464" i="5"/>
  <c r="AN1466" i="5"/>
  <c r="AZ1466" i="5"/>
  <c r="AN1467" i="5"/>
  <c r="BD1468" i="5"/>
  <c r="AR1469" i="5"/>
  <c r="BD1469" i="5"/>
  <c r="AV1471" i="5"/>
  <c r="BH1471" i="5"/>
  <c r="AV1472" i="5"/>
  <c r="AN1474" i="5"/>
  <c r="AZ1474" i="5"/>
  <c r="AN1475" i="5"/>
  <c r="BD1476" i="5"/>
  <c r="AR1477" i="5"/>
  <c r="BD1477" i="5"/>
  <c r="AV1479" i="5"/>
  <c r="BH1479" i="5"/>
  <c r="AV1480" i="5"/>
  <c r="AN1482" i="5"/>
  <c r="AZ1482" i="5"/>
  <c r="AN1483" i="5"/>
  <c r="BD1484" i="5"/>
  <c r="AR1485" i="5"/>
  <c r="BD1485" i="5"/>
  <c r="AV1487" i="5"/>
  <c r="BH1487" i="5"/>
  <c r="AV1488" i="5"/>
  <c r="AN1490" i="5"/>
  <c r="AZ1490" i="5"/>
  <c r="AN1491" i="5"/>
  <c r="BD1492" i="5"/>
  <c r="AR1493" i="5"/>
  <c r="BD1493" i="5"/>
  <c r="AV1495" i="5"/>
  <c r="BH1495" i="5"/>
  <c r="AV1496" i="5"/>
  <c r="AN1498" i="5"/>
  <c r="AZ1498" i="5"/>
  <c r="AN1499" i="5"/>
  <c r="BD1500" i="5"/>
  <c r="AR1501" i="5"/>
  <c r="BH1501" i="5"/>
  <c r="AZ1502" i="5"/>
  <c r="AR1503" i="5"/>
  <c r="BH1503" i="5"/>
  <c r="AZ1504" i="5"/>
  <c r="AR1505" i="5"/>
  <c r="BH1505" i="5"/>
  <c r="AZ1506" i="5"/>
  <c r="AR1507" i="5"/>
  <c r="BH1507" i="5"/>
  <c r="AZ1508" i="5"/>
  <c r="AR1509" i="5"/>
  <c r="BH1509" i="5"/>
  <c r="AZ1510" i="5"/>
  <c r="AR1511" i="5"/>
  <c r="BH1511" i="5"/>
  <c r="AZ1512" i="5"/>
  <c r="AR1513" i="5"/>
  <c r="BH1513" i="5"/>
  <c r="AZ1514" i="5"/>
  <c r="AR1515" i="5"/>
  <c r="BH1515" i="5"/>
  <c r="AZ1516" i="5"/>
  <c r="AR1517" i="5"/>
  <c r="BH1517" i="5"/>
  <c r="AZ1518" i="5"/>
  <c r="AR1519" i="5"/>
  <c r="BH1519" i="5"/>
  <c r="AZ1520" i="5"/>
  <c r="AR1521" i="5"/>
  <c r="BH1521" i="5"/>
  <c r="AZ1522" i="5"/>
  <c r="AR1523" i="5"/>
  <c r="BH1523" i="5"/>
  <c r="AZ1524" i="5"/>
  <c r="AR1525" i="5"/>
  <c r="BH1525" i="5"/>
  <c r="AN1379" i="5"/>
  <c r="AV1380" i="5"/>
  <c r="BD1381" i="5"/>
  <c r="AN1383" i="5"/>
  <c r="AV1384" i="5"/>
  <c r="BD1385" i="5"/>
  <c r="AN1387" i="5"/>
  <c r="AV1388" i="5"/>
  <c r="BD1389" i="5"/>
  <c r="AN1391" i="5"/>
  <c r="AV1392" i="5"/>
  <c r="BD1393" i="5"/>
  <c r="AN1395" i="5"/>
  <c r="AV1396" i="5"/>
  <c r="BD1397" i="5"/>
  <c r="AN1399" i="5"/>
  <c r="AV1400" i="5"/>
  <c r="BD1401" i="5"/>
  <c r="AN1403" i="5"/>
  <c r="AV1404" i="5"/>
  <c r="BD1405" i="5"/>
  <c r="AN1407" i="5"/>
  <c r="AV1408" i="5"/>
  <c r="BD1409" i="5"/>
  <c r="AN1411" i="5"/>
  <c r="AN1412" i="5"/>
  <c r="AZ1412" i="5"/>
  <c r="AN1413" i="5"/>
  <c r="BD1414" i="5"/>
  <c r="AR1415" i="5"/>
  <c r="BD1415" i="5"/>
  <c r="AV1417" i="5"/>
  <c r="BH1417" i="5"/>
  <c r="AV1418" i="5"/>
  <c r="AN1420" i="5"/>
  <c r="AZ1420" i="5"/>
  <c r="AN1421" i="5"/>
  <c r="BD1422" i="5"/>
  <c r="AR1423" i="5"/>
  <c r="BD1423" i="5"/>
  <c r="AV1425" i="5"/>
  <c r="BH1425" i="5"/>
  <c r="AV1426" i="5"/>
  <c r="AN1428" i="5"/>
  <c r="AZ1428" i="5"/>
  <c r="AN1429" i="5"/>
  <c r="BD1430" i="5"/>
  <c r="AR1431" i="5"/>
  <c r="BD1431" i="5"/>
  <c r="AV1433" i="5"/>
  <c r="BH1433" i="5"/>
  <c r="AV1434" i="5"/>
  <c r="AN1436" i="5"/>
  <c r="AZ1436" i="5"/>
  <c r="AN1437" i="5"/>
  <c r="BD1438" i="5"/>
  <c r="AR1439" i="5"/>
  <c r="BD1439" i="5"/>
  <c r="AV1441" i="5"/>
  <c r="BH1441" i="5"/>
  <c r="AV1442" i="5"/>
  <c r="AN1444" i="5"/>
  <c r="AZ1444" i="5"/>
  <c r="AN1445" i="5"/>
  <c r="BD1446" i="5"/>
  <c r="AR1447" i="5"/>
  <c r="BD1447" i="5"/>
  <c r="AV1449" i="5"/>
  <c r="BH1449" i="5"/>
  <c r="AV1450" i="5"/>
  <c r="AN1452" i="5"/>
  <c r="AZ1452" i="5"/>
  <c r="AN1453" i="5"/>
  <c r="BD1454" i="5"/>
  <c r="AR1455" i="5"/>
  <c r="BD1455" i="5"/>
  <c r="AV1457" i="5"/>
  <c r="BH1457" i="5"/>
  <c r="AV1458" i="5"/>
  <c r="AN1460" i="5"/>
  <c r="AZ1460" i="5"/>
  <c r="AN1461" i="5"/>
  <c r="BD1462" i="5"/>
  <c r="AR1463" i="5"/>
  <c r="BD1463" i="5"/>
  <c r="AV1465" i="5"/>
  <c r="BH1465" i="5"/>
  <c r="AV1466" i="5"/>
  <c r="AN1468" i="5"/>
  <c r="AZ1468" i="5"/>
  <c r="AN1469" i="5"/>
  <c r="BD1470" i="5"/>
  <c r="AR1471" i="5"/>
  <c r="BD1471" i="5"/>
  <c r="AV1473" i="5"/>
  <c r="BH1473" i="5"/>
  <c r="AV1474" i="5"/>
  <c r="AN1476" i="5"/>
  <c r="AZ1476" i="5"/>
  <c r="AN1477" i="5"/>
  <c r="BD1478" i="5"/>
  <c r="AR1479" i="5"/>
  <c r="BD1479" i="5"/>
  <c r="AV1481" i="5"/>
  <c r="BH1481" i="5"/>
  <c r="AV1482" i="5"/>
  <c r="AN1484" i="5"/>
  <c r="AZ1484" i="5"/>
  <c r="AN1485" i="5"/>
  <c r="BD1486" i="5"/>
  <c r="AR1487" i="5"/>
  <c r="BD1487" i="5"/>
  <c r="AV1489" i="5"/>
  <c r="BH1489" i="5"/>
  <c r="AV1490" i="5"/>
  <c r="AN1492" i="5"/>
  <c r="AZ1492" i="5"/>
  <c r="AN1493" i="5"/>
  <c r="BD1494" i="5"/>
  <c r="AR1495" i="5"/>
  <c r="BD1495" i="5"/>
  <c r="AV1497" i="5"/>
  <c r="BH1497" i="5"/>
  <c r="AV1498" i="5"/>
  <c r="AN1500" i="5"/>
  <c r="AZ1500" i="5"/>
  <c r="AN1501" i="5"/>
  <c r="BD1501" i="5"/>
  <c r="AV1502" i="5"/>
  <c r="AN1503" i="5"/>
  <c r="BD1503" i="5"/>
  <c r="AV1504" i="5"/>
  <c r="AN1505" i="5"/>
  <c r="BD1505" i="5"/>
  <c r="AV1506" i="5"/>
  <c r="AN1507" i="5"/>
  <c r="BD1507" i="5"/>
  <c r="AV1508" i="5"/>
  <c r="AN1509" i="5"/>
  <c r="BD1509" i="5"/>
  <c r="AV1510" i="5"/>
  <c r="AN1511" i="5"/>
  <c r="BD1511" i="5"/>
  <c r="AV1512" i="5"/>
  <c r="AN1513" i="5"/>
  <c r="BD1513" i="5"/>
  <c r="AV1514" i="5"/>
  <c r="AN1515" i="5"/>
  <c r="BD1515" i="5"/>
  <c r="AV1516" i="5"/>
  <c r="AN1517" i="5"/>
  <c r="BD1517" i="5"/>
  <c r="AV1518" i="5"/>
  <c r="AN1519" i="5"/>
  <c r="BD1519" i="5"/>
  <c r="AV1520" i="5"/>
  <c r="AN1521" i="5"/>
  <c r="BD1521" i="5"/>
  <c r="AV1522" i="5"/>
  <c r="AN1523" i="5"/>
  <c r="BD1523" i="5"/>
  <c r="AV1524" i="5"/>
  <c r="AN1525" i="5"/>
  <c r="BD1525" i="5"/>
  <c r="AZ1378" i="5"/>
  <c r="BH1379" i="5"/>
  <c r="AR1381" i="5"/>
  <c r="AZ1382" i="5"/>
  <c r="BH1383" i="5"/>
  <c r="AR1385" i="5"/>
  <c r="AZ1386" i="5"/>
  <c r="BH1387" i="5"/>
  <c r="AR1389" i="5"/>
  <c r="AZ1390" i="5"/>
  <c r="BH1391" i="5"/>
  <c r="AR1393" i="5"/>
  <c r="AZ1394" i="5"/>
  <c r="BH1395" i="5"/>
  <c r="AR1397" i="5"/>
  <c r="AZ1398" i="5"/>
  <c r="BH1399" i="5"/>
  <c r="AR1401" i="5"/>
  <c r="AZ1402" i="5"/>
  <c r="BH1403" i="5"/>
  <c r="AR1405" i="5"/>
  <c r="AZ1406" i="5"/>
  <c r="BH1407" i="5"/>
  <c r="AR1409" i="5"/>
  <c r="AZ1410" i="5"/>
  <c r="BH1411" i="5"/>
  <c r="AV1412" i="5"/>
  <c r="AN1414" i="5"/>
  <c r="AZ1414" i="5"/>
  <c r="AN1415" i="5"/>
  <c r="BD1416" i="5"/>
  <c r="AR1417" i="5"/>
  <c r="BD1417" i="5"/>
  <c r="AV1419" i="5"/>
  <c r="BH1419" i="5"/>
  <c r="AV1420" i="5"/>
  <c r="AN1422" i="5"/>
  <c r="AZ1422" i="5"/>
  <c r="AN1423" i="5"/>
  <c r="BD1424" i="5"/>
  <c r="AR1425" i="5"/>
  <c r="BD1425" i="5"/>
  <c r="AV1427" i="5"/>
  <c r="BH1427" i="5"/>
  <c r="AV1428" i="5"/>
  <c r="AN1430" i="5"/>
  <c r="AZ1430" i="5"/>
  <c r="AN1431" i="5"/>
  <c r="BD1432" i="5"/>
  <c r="AR1433" i="5"/>
  <c r="BD1433" i="5"/>
  <c r="AV1435" i="5"/>
  <c r="BH1435" i="5"/>
  <c r="AV1436" i="5"/>
  <c r="AN1438" i="5"/>
  <c r="AZ1438" i="5"/>
  <c r="AN1439" i="5"/>
  <c r="BD1440" i="5"/>
  <c r="AR1441" i="5"/>
  <c r="BD1441" i="5"/>
  <c r="AV1443" i="5"/>
  <c r="BH1443" i="5"/>
  <c r="AV1444" i="5"/>
  <c r="AN1446" i="5"/>
  <c r="AZ1446" i="5"/>
  <c r="AN1447" i="5"/>
  <c r="BD1448" i="5"/>
  <c r="AR1449" i="5"/>
  <c r="BD1449" i="5"/>
  <c r="AV1451" i="5"/>
  <c r="BH1451" i="5"/>
  <c r="AV1452" i="5"/>
  <c r="AN1454" i="5"/>
  <c r="AZ1454" i="5"/>
  <c r="AN1455" i="5"/>
  <c r="BD1456" i="5"/>
  <c r="AR1457" i="5"/>
  <c r="BD1457" i="5"/>
  <c r="AV1459" i="5"/>
  <c r="BH1459" i="5"/>
  <c r="AV1460" i="5"/>
  <c r="AN1462" i="5"/>
  <c r="AZ1462" i="5"/>
  <c r="AN1463" i="5"/>
  <c r="BD1464" i="5"/>
  <c r="AR1465" i="5"/>
  <c r="BD1465" i="5"/>
  <c r="AV1467" i="5"/>
  <c r="BH1467" i="5"/>
  <c r="AV1468" i="5"/>
  <c r="AN1470" i="5"/>
  <c r="AZ1470" i="5"/>
  <c r="AN1471" i="5"/>
  <c r="BD1472" i="5"/>
  <c r="AR1473" i="5"/>
  <c r="BD1473" i="5"/>
  <c r="AV1475" i="5"/>
  <c r="BH1475" i="5"/>
  <c r="AV1476" i="5"/>
  <c r="AN1478" i="5"/>
  <c r="AZ1478" i="5"/>
  <c r="AN1479" i="5"/>
  <c r="BD1480" i="5"/>
  <c r="AR1481" i="5"/>
  <c r="BD1481" i="5"/>
  <c r="AV1483" i="5"/>
  <c r="BH1483" i="5"/>
  <c r="AV1484" i="5"/>
  <c r="AN1486" i="5"/>
  <c r="AZ1486" i="5"/>
  <c r="AN1487" i="5"/>
  <c r="BD1488" i="5"/>
  <c r="AR1489" i="5"/>
  <c r="BD1489" i="5"/>
  <c r="AV1491" i="5"/>
  <c r="BH1491" i="5"/>
  <c r="AV1492" i="5"/>
  <c r="AN1494" i="5"/>
  <c r="AZ1494" i="5"/>
  <c r="AN1495" i="5"/>
  <c r="BD1496" i="5"/>
  <c r="AR1497" i="5"/>
  <c r="BD1497" i="5"/>
  <c r="AV1499" i="5"/>
  <c r="BH1499" i="5"/>
  <c r="AV1500" i="5"/>
  <c r="AZ1501" i="5"/>
  <c r="AR1502" i="5"/>
  <c r="BH1502" i="5"/>
  <c r="AZ1503" i="5"/>
  <c r="AR1504" i="5"/>
  <c r="BH1504" i="5"/>
  <c r="AZ1505" i="5"/>
  <c r="AR1506" i="5"/>
  <c r="BH1506" i="5"/>
  <c r="AZ1507" i="5"/>
  <c r="AR1508" i="5"/>
  <c r="BH1508" i="5"/>
  <c r="AZ1509" i="5"/>
  <c r="AR1510" i="5"/>
  <c r="BH1510" i="5"/>
  <c r="AZ1511" i="5"/>
  <c r="AR1512" i="5"/>
  <c r="BH1512" i="5"/>
  <c r="AZ1513" i="5"/>
  <c r="AR1514" i="5"/>
  <c r="BH1514" i="5"/>
  <c r="AZ1515" i="5"/>
  <c r="AR1516" i="5"/>
  <c r="BH1516" i="5"/>
  <c r="AZ1517" i="5"/>
  <c r="AR1518" i="5"/>
  <c r="BH1518" i="5"/>
  <c r="AZ1519" i="5"/>
  <c r="AR1520" i="5"/>
  <c r="BH1520" i="5"/>
  <c r="AZ1521" i="5"/>
  <c r="AR1522" i="5"/>
  <c r="BH1522" i="5"/>
  <c r="AZ1523" i="5"/>
  <c r="AR1524" i="5"/>
  <c r="BH1524" i="5"/>
  <c r="AZ1525" i="5"/>
  <c r="AR1618" i="5"/>
  <c r="BH1618" i="5"/>
  <c r="AZ1619" i="5"/>
  <c r="AR1620" i="5"/>
  <c r="BH1620" i="5"/>
  <c r="AZ1621" i="5"/>
  <c r="AR1622" i="5"/>
  <c r="BH1622" i="5"/>
  <c r="AZ1623" i="5"/>
  <c r="AR1624" i="5"/>
  <c r="BH1624" i="5"/>
  <c r="AN1618" i="5"/>
  <c r="BD1618" i="5"/>
  <c r="AV1619" i="5"/>
  <c r="AN1620" i="5"/>
  <c r="BD1620" i="5"/>
  <c r="AV1621" i="5"/>
  <c r="AN1622" i="5"/>
  <c r="BD1622" i="5"/>
  <c r="AV1623" i="5"/>
  <c r="AN1624" i="5"/>
  <c r="BD1624" i="5"/>
  <c r="AR1619" i="5"/>
  <c r="AZ1620" i="5"/>
  <c r="BH1621" i="5"/>
  <c r="AR1623" i="5"/>
  <c r="AZ1624" i="5"/>
  <c r="AN1619" i="5"/>
  <c r="AV1620" i="5"/>
  <c r="BD1621" i="5"/>
  <c r="AN1623" i="5"/>
  <c r="AV1624" i="5"/>
  <c r="AZ1618" i="5"/>
  <c r="BH1619" i="5"/>
  <c r="AR1621" i="5"/>
  <c r="AZ1622" i="5"/>
  <c r="BH1623" i="5"/>
  <c r="AV1618" i="5"/>
  <c r="BD1619" i="5"/>
  <c r="AN1621" i="5"/>
  <c r="AV1622" i="5"/>
  <c r="BD1623" i="5"/>
  <c r="AZ2022" i="5"/>
  <c r="AV2023" i="5"/>
  <c r="AN2024" i="5"/>
  <c r="BD2024" i="5"/>
  <c r="AV2025" i="5"/>
  <c r="AN2026" i="5"/>
  <c r="BD2026" i="5"/>
  <c r="AV2027" i="5"/>
  <c r="AN2028" i="5"/>
  <c r="BD2028" i="5"/>
  <c r="AV2029" i="5"/>
  <c r="AN2030" i="5"/>
  <c r="BD2030" i="5"/>
  <c r="AV2031" i="5"/>
  <c r="AN2032" i="5"/>
  <c r="BD2032" i="5"/>
  <c r="AV2033" i="5"/>
  <c r="AN2034" i="5"/>
  <c r="BD2034" i="5"/>
  <c r="AV2035" i="5"/>
  <c r="AN2036" i="5"/>
  <c r="BD2036" i="5"/>
  <c r="AV2037" i="5"/>
  <c r="AN2038" i="5"/>
  <c r="BD2038" i="5"/>
  <c r="AV2039" i="5"/>
  <c r="AN2040" i="5"/>
  <c r="BD2040" i="5"/>
  <c r="AV2041" i="5"/>
  <c r="AN2042" i="5"/>
  <c r="BD2042" i="5"/>
  <c r="AV2043" i="5"/>
  <c r="AN2044" i="5"/>
  <c r="BD2044" i="5"/>
  <c r="AV2045" i="5"/>
  <c r="AN2046" i="5"/>
  <c r="BD2046" i="5"/>
  <c r="AV2047" i="5"/>
  <c r="AN2048" i="5"/>
  <c r="BD2048" i="5"/>
  <c r="AV2049" i="5"/>
  <c r="AN2050" i="5"/>
  <c r="BD2050" i="5"/>
  <c r="AV2051" i="5"/>
  <c r="AN2052" i="5"/>
  <c r="BD2052" i="5"/>
  <c r="AV2053" i="5"/>
  <c r="AN2054" i="5"/>
  <c r="BD2054" i="5"/>
  <c r="AV2055" i="5"/>
  <c r="AN2056" i="5"/>
  <c r="BD2056" i="5"/>
  <c r="AV2057" i="5"/>
  <c r="AN2058" i="5"/>
  <c r="BD2058" i="5"/>
  <c r="AV2059" i="5"/>
  <c r="AN2060" i="5"/>
  <c r="BD2060" i="5"/>
  <c r="AV2061" i="5"/>
  <c r="AN2062" i="5"/>
  <c r="BD2062" i="5"/>
  <c r="AV2063" i="5"/>
  <c r="AN2064" i="5"/>
  <c r="BD2064" i="5"/>
  <c r="AV2065" i="5"/>
  <c r="AN2066" i="5"/>
  <c r="BD2066" i="5"/>
  <c r="AV2067" i="5"/>
  <c r="AN2068" i="5"/>
  <c r="BD2068" i="5"/>
  <c r="AV2069" i="5"/>
  <c r="AN2070" i="5"/>
  <c r="BD2070" i="5"/>
  <c r="AV2071" i="5"/>
  <c r="AN2072" i="5"/>
  <c r="BD2072" i="5"/>
  <c r="AV2073" i="5"/>
  <c r="AN2074" i="5"/>
  <c r="BD2074" i="5"/>
  <c r="AV2075" i="5"/>
  <c r="AN2076" i="5"/>
  <c r="BD2076" i="5"/>
  <c r="AV2077" i="5"/>
  <c r="AN2078" i="5"/>
  <c r="BD2078" i="5"/>
  <c r="AV2079" i="5"/>
  <c r="AN2080" i="5"/>
  <c r="BD2080" i="5"/>
  <c r="AV2081" i="5"/>
  <c r="AN2082" i="5"/>
  <c r="BD2082" i="5"/>
  <c r="AV2083" i="5"/>
  <c r="AN2084" i="5"/>
  <c r="BD2084" i="5"/>
  <c r="AV2085" i="5"/>
  <c r="AN2086" i="5"/>
  <c r="BD2086" i="5"/>
  <c r="AV2087" i="5"/>
  <c r="AN2088" i="5"/>
  <c r="BD2088" i="5"/>
  <c r="AV2089" i="5"/>
  <c r="AN2090" i="5"/>
  <c r="BD2090" i="5"/>
  <c r="AV2091" i="5"/>
  <c r="AN2092" i="5"/>
  <c r="BD2092" i="5"/>
  <c r="AV2093" i="5"/>
  <c r="AN2094" i="5"/>
  <c r="BD2094" i="5"/>
  <c r="AV2095" i="5"/>
  <c r="AN2096" i="5"/>
  <c r="BD2096" i="5"/>
  <c r="AV2097" i="5"/>
  <c r="AN2098" i="5"/>
  <c r="BD2098" i="5"/>
  <c r="AV2099" i="5"/>
  <c r="AN2100" i="5"/>
  <c r="BD2100" i="5"/>
  <c r="AV2101" i="5"/>
  <c r="AN2102" i="5"/>
  <c r="BD2102" i="5"/>
  <c r="AV2103" i="5"/>
  <c r="AN2104" i="5"/>
  <c r="BD2104" i="5"/>
  <c r="AV2105" i="5"/>
  <c r="AN2106" i="5"/>
  <c r="BD2106" i="5"/>
  <c r="AV2107" i="5"/>
  <c r="AN2108" i="5"/>
  <c r="BD2108" i="5"/>
  <c r="AV2109" i="5"/>
  <c r="AN2110" i="5"/>
  <c r="BD2110" i="5"/>
  <c r="AV2111" i="5"/>
  <c r="AN2112" i="5"/>
  <c r="BD2112" i="5"/>
  <c r="AV2113" i="5"/>
  <c r="AN2114" i="5"/>
  <c r="BD2114" i="5"/>
  <c r="AV2115" i="5"/>
  <c r="AN2116" i="5"/>
  <c r="BD2116" i="5"/>
  <c r="AV2117" i="5"/>
  <c r="AN2118" i="5"/>
  <c r="BD2118" i="5"/>
  <c r="AV2119" i="5"/>
  <c r="AN2120" i="5"/>
  <c r="BD2120" i="5"/>
  <c r="AV2121" i="5"/>
  <c r="AN2122" i="5"/>
  <c r="BD2122" i="5"/>
  <c r="AV2123" i="5"/>
  <c r="AN2124" i="5"/>
  <c r="BD2124" i="5"/>
  <c r="AV2125" i="5"/>
  <c r="AN2126" i="5"/>
  <c r="BD2126" i="5"/>
  <c r="AV2127" i="5"/>
  <c r="AN2128" i="5"/>
  <c r="BD2128" i="5"/>
  <c r="AV2129" i="5"/>
  <c r="AN2130" i="5"/>
  <c r="BD2130" i="5"/>
  <c r="AV2131" i="5"/>
  <c r="AN2132" i="5"/>
  <c r="BD2132" i="5"/>
  <c r="AV2133" i="5"/>
  <c r="AN2134" i="5"/>
  <c r="BD2134" i="5"/>
  <c r="AV2135" i="5"/>
  <c r="AN2136" i="5"/>
  <c r="BD2136" i="5"/>
  <c r="AV2137" i="5"/>
  <c r="AN2138" i="5"/>
  <c r="BD2138" i="5"/>
  <c r="AV2139" i="5"/>
  <c r="AN2140" i="5"/>
  <c r="BD2140" i="5"/>
  <c r="AV2141" i="5"/>
  <c r="AN2142" i="5"/>
  <c r="BD2142" i="5"/>
  <c r="AV2143" i="5"/>
  <c r="AN2144" i="5"/>
  <c r="BD2144" i="5"/>
  <c r="AV2145" i="5"/>
  <c r="AN2146" i="5"/>
  <c r="BD2146" i="5"/>
  <c r="AV2147" i="5"/>
  <c r="AN2148" i="5"/>
  <c r="BD2148" i="5"/>
  <c r="AV2149" i="5"/>
  <c r="AN2150" i="5"/>
  <c r="BD2150" i="5"/>
  <c r="AV2151" i="5"/>
  <c r="AN2152" i="5"/>
  <c r="BD2152" i="5"/>
  <c r="AV2153" i="5"/>
  <c r="AN2154" i="5"/>
  <c r="BD2154" i="5"/>
  <c r="AV2155" i="5"/>
  <c r="AN2156" i="5"/>
  <c r="BD2156" i="5"/>
  <c r="AV2157" i="5"/>
  <c r="AN2158" i="5"/>
  <c r="BD2158" i="5"/>
  <c r="AV2159" i="5"/>
  <c r="AN2160" i="5"/>
  <c r="BD2160" i="5"/>
  <c r="AV2161" i="5"/>
  <c r="AN2162" i="5"/>
  <c r="BD2162" i="5"/>
  <c r="AV2163" i="5"/>
  <c r="AN2164" i="5"/>
  <c r="BD2164" i="5"/>
  <c r="AV2165" i="5"/>
  <c r="AN2166" i="5"/>
  <c r="BD2166" i="5"/>
  <c r="AV2167" i="5"/>
  <c r="AN2168" i="5"/>
  <c r="BD2168" i="5"/>
  <c r="AV2169" i="5"/>
  <c r="AN2170" i="5"/>
  <c r="BD2170" i="5"/>
  <c r="BD2022" i="5"/>
  <c r="AR2023" i="5"/>
  <c r="BH2023" i="5"/>
  <c r="AZ2024" i="5"/>
  <c r="AR2025" i="5"/>
  <c r="BH2025" i="5"/>
  <c r="AZ2026" i="5"/>
  <c r="AR2027" i="5"/>
  <c r="BH2027" i="5"/>
  <c r="AZ2028" i="5"/>
  <c r="AR2029" i="5"/>
  <c r="BH2029" i="5"/>
  <c r="AZ2030" i="5"/>
  <c r="AR2031" i="5"/>
  <c r="BH2031" i="5"/>
  <c r="AZ2032" i="5"/>
  <c r="AR2033" i="5"/>
  <c r="BH2033" i="5"/>
  <c r="AZ2034" i="5"/>
  <c r="AR2035" i="5"/>
  <c r="BH2035" i="5"/>
  <c r="AZ2036" i="5"/>
  <c r="AR2037" i="5"/>
  <c r="BH2037" i="5"/>
  <c r="AZ2038" i="5"/>
  <c r="AR2039" i="5"/>
  <c r="BH2039" i="5"/>
  <c r="AZ2040" i="5"/>
  <c r="AR2041" i="5"/>
  <c r="BH2041" i="5"/>
  <c r="AZ2042" i="5"/>
  <c r="AR2043" i="5"/>
  <c r="BH2043" i="5"/>
  <c r="AZ2044" i="5"/>
  <c r="AR2045" i="5"/>
  <c r="BH2045" i="5"/>
  <c r="AZ2046" i="5"/>
  <c r="AR2047" i="5"/>
  <c r="BH2047" i="5"/>
  <c r="AZ2048" i="5"/>
  <c r="AR2049" i="5"/>
  <c r="BH2049" i="5"/>
  <c r="AZ2050" i="5"/>
  <c r="AR2051" i="5"/>
  <c r="BH2051" i="5"/>
  <c r="AZ2052" i="5"/>
  <c r="AR2053" i="5"/>
  <c r="BH2053" i="5"/>
  <c r="AZ2054" i="5"/>
  <c r="AR2055" i="5"/>
  <c r="BH2055" i="5"/>
  <c r="AZ2056" i="5"/>
  <c r="AR2057" i="5"/>
  <c r="BH2057" i="5"/>
  <c r="AZ2058" i="5"/>
  <c r="AR2059" i="5"/>
  <c r="BH2059" i="5"/>
  <c r="AZ2060" i="5"/>
  <c r="AR2061" i="5"/>
  <c r="BH2061" i="5"/>
  <c r="AZ2062" i="5"/>
  <c r="AR2063" i="5"/>
  <c r="BH2063" i="5"/>
  <c r="AZ2064" i="5"/>
  <c r="AR2065" i="5"/>
  <c r="BH2065" i="5"/>
  <c r="AZ2066" i="5"/>
  <c r="AR2067" i="5"/>
  <c r="BH2067" i="5"/>
  <c r="AZ2068" i="5"/>
  <c r="AR2069" i="5"/>
  <c r="BH2069" i="5"/>
  <c r="AZ2070" i="5"/>
  <c r="AR2071" i="5"/>
  <c r="BH2071" i="5"/>
  <c r="AZ2072" i="5"/>
  <c r="AR2073" i="5"/>
  <c r="BH2073" i="5"/>
  <c r="AZ2074" i="5"/>
  <c r="AR2075" i="5"/>
  <c r="BH2075" i="5"/>
  <c r="AZ2076" i="5"/>
  <c r="AR2077" i="5"/>
  <c r="BH2077" i="5"/>
  <c r="AZ2078" i="5"/>
  <c r="AR2079" i="5"/>
  <c r="BH2079" i="5"/>
  <c r="AZ2080" i="5"/>
  <c r="AR2081" i="5"/>
  <c r="BH2081" i="5"/>
  <c r="AZ2082" i="5"/>
  <c r="AR2083" i="5"/>
  <c r="BH2083" i="5"/>
  <c r="AZ2084" i="5"/>
  <c r="AR2085" i="5"/>
  <c r="BH2085" i="5"/>
  <c r="AZ2086" i="5"/>
  <c r="AR2087" i="5"/>
  <c r="BH2087" i="5"/>
  <c r="AZ2088" i="5"/>
  <c r="AR2089" i="5"/>
  <c r="BH2089" i="5"/>
  <c r="AZ2090" i="5"/>
  <c r="AR2091" i="5"/>
  <c r="BH2091" i="5"/>
  <c r="AZ2092" i="5"/>
  <c r="AR2093" i="5"/>
  <c r="BH2093" i="5"/>
  <c r="AZ2094" i="5"/>
  <c r="AR2095" i="5"/>
  <c r="BH2095" i="5"/>
  <c r="AZ2096" i="5"/>
  <c r="AR2097" i="5"/>
  <c r="BH2097" i="5"/>
  <c r="AZ2098" i="5"/>
  <c r="AR2099" i="5"/>
  <c r="BH2099" i="5"/>
  <c r="AZ2100" i="5"/>
  <c r="AR2101" i="5"/>
  <c r="BH2101" i="5"/>
  <c r="AZ2102" i="5"/>
  <c r="AR2103" i="5"/>
  <c r="BH2103" i="5"/>
  <c r="AZ2104" i="5"/>
  <c r="AR2105" i="5"/>
  <c r="BH2105" i="5"/>
  <c r="AZ2106" i="5"/>
  <c r="AR2107" i="5"/>
  <c r="BH2107" i="5"/>
  <c r="AZ2108" i="5"/>
  <c r="AR2109" i="5"/>
  <c r="BH2109" i="5"/>
  <c r="AZ2110" i="5"/>
  <c r="AR2111" i="5"/>
  <c r="BH2111" i="5"/>
  <c r="AZ2112" i="5"/>
  <c r="AR2113" i="5"/>
  <c r="BH2113" i="5"/>
  <c r="AZ2114" i="5"/>
  <c r="AR2115" i="5"/>
  <c r="BH2115" i="5"/>
  <c r="AZ2116" i="5"/>
  <c r="AR2117" i="5"/>
  <c r="BH2117" i="5"/>
  <c r="AZ2118" i="5"/>
  <c r="AR2119" i="5"/>
  <c r="BH2119" i="5"/>
  <c r="AZ2120" i="5"/>
  <c r="AR2121" i="5"/>
  <c r="BH2121" i="5"/>
  <c r="AZ2122" i="5"/>
  <c r="AR2123" i="5"/>
  <c r="BH2123" i="5"/>
  <c r="AZ2124" i="5"/>
  <c r="AR2125" i="5"/>
  <c r="BH2125" i="5"/>
  <c r="AZ2126" i="5"/>
  <c r="AR2127" i="5"/>
  <c r="BH2127" i="5"/>
  <c r="AZ2128" i="5"/>
  <c r="AR2129" i="5"/>
  <c r="BH2129" i="5"/>
  <c r="AZ2130" i="5"/>
  <c r="AR2131" i="5"/>
  <c r="BH2131" i="5"/>
  <c r="AZ2132" i="5"/>
  <c r="AR2133" i="5"/>
  <c r="BH2133" i="5"/>
  <c r="AZ2134" i="5"/>
  <c r="AR2135" i="5"/>
  <c r="BH2135" i="5"/>
  <c r="AZ2136" i="5"/>
  <c r="AR2137" i="5"/>
  <c r="BH2137" i="5"/>
  <c r="AZ2138" i="5"/>
  <c r="AR2139" i="5"/>
  <c r="BH2139" i="5"/>
  <c r="AZ2140" i="5"/>
  <c r="AR2141" i="5"/>
  <c r="BH2141" i="5"/>
  <c r="AZ2142" i="5"/>
  <c r="AR2143" i="5"/>
  <c r="BH2143" i="5"/>
  <c r="AZ2144" i="5"/>
  <c r="AR2145" i="5"/>
  <c r="BH2145" i="5"/>
  <c r="AZ2146" i="5"/>
  <c r="AR2147" i="5"/>
  <c r="BH2147" i="5"/>
  <c r="AZ2148" i="5"/>
  <c r="AR2149" i="5"/>
  <c r="BH2149" i="5"/>
  <c r="AZ2150" i="5"/>
  <c r="AR2151" i="5"/>
  <c r="BH2151" i="5"/>
  <c r="AZ2152" i="5"/>
  <c r="AR2153" i="5"/>
  <c r="BH2153" i="5"/>
  <c r="AZ2154" i="5"/>
  <c r="AR2155" i="5"/>
  <c r="BH2155" i="5"/>
  <c r="AZ2156" i="5"/>
  <c r="AR2157" i="5"/>
  <c r="BH2157" i="5"/>
  <c r="AZ2158" i="5"/>
  <c r="AR2159" i="5"/>
  <c r="BH2159" i="5"/>
  <c r="AZ2160" i="5"/>
  <c r="AR2161" i="5"/>
  <c r="BH2161" i="5"/>
  <c r="AZ2162" i="5"/>
  <c r="AR2163" i="5"/>
  <c r="BH2163" i="5"/>
  <c r="AZ2164" i="5"/>
  <c r="AR2165" i="5"/>
  <c r="BH2165" i="5"/>
  <c r="AZ2166" i="5"/>
  <c r="AR2167" i="5"/>
  <c r="BH2167" i="5"/>
  <c r="BH2022" i="5"/>
  <c r="AR2022" i="5"/>
  <c r="AN2023" i="5"/>
  <c r="BD2023" i="5"/>
  <c r="AV2024" i="5"/>
  <c r="AN2025" i="5"/>
  <c r="BD2025" i="5"/>
  <c r="AV2026" i="5"/>
  <c r="AN2027" i="5"/>
  <c r="BD2027" i="5"/>
  <c r="AV2028" i="5"/>
  <c r="AN2029" i="5"/>
  <c r="BD2029" i="5"/>
  <c r="AV2030" i="5"/>
  <c r="AN2031" i="5"/>
  <c r="BD2031" i="5"/>
  <c r="AV2032" i="5"/>
  <c r="AN2033" i="5"/>
  <c r="BD2033" i="5"/>
  <c r="AV2034" i="5"/>
  <c r="AN2035" i="5"/>
  <c r="BD2035" i="5"/>
  <c r="AV2036" i="5"/>
  <c r="AN2037" i="5"/>
  <c r="BD2037" i="5"/>
  <c r="AV2038" i="5"/>
  <c r="AN2039" i="5"/>
  <c r="BD2039" i="5"/>
  <c r="AV2040" i="5"/>
  <c r="AN2041" i="5"/>
  <c r="BD2041" i="5"/>
  <c r="AV2042" i="5"/>
  <c r="AN2043" i="5"/>
  <c r="BD2043" i="5"/>
  <c r="AV2044" i="5"/>
  <c r="AN2045" i="5"/>
  <c r="BD2045" i="5"/>
  <c r="AV2046" i="5"/>
  <c r="AN2047" i="5"/>
  <c r="BD2047" i="5"/>
  <c r="AV2048" i="5"/>
  <c r="AN2049" i="5"/>
  <c r="BD2049" i="5"/>
  <c r="AV2050" i="5"/>
  <c r="AN2051" i="5"/>
  <c r="BD2051" i="5"/>
  <c r="AV2052" i="5"/>
  <c r="AN2053" i="5"/>
  <c r="BD2053" i="5"/>
  <c r="AV2054" i="5"/>
  <c r="AN2055" i="5"/>
  <c r="BD2055" i="5"/>
  <c r="AV2056" i="5"/>
  <c r="AN2057" i="5"/>
  <c r="BD2057" i="5"/>
  <c r="AV2058" i="5"/>
  <c r="AN2059" i="5"/>
  <c r="BD2059" i="5"/>
  <c r="AV2060" i="5"/>
  <c r="AN2061" i="5"/>
  <c r="BD2061" i="5"/>
  <c r="AV2062" i="5"/>
  <c r="AN2063" i="5"/>
  <c r="BD2063" i="5"/>
  <c r="AV2064" i="5"/>
  <c r="AN2065" i="5"/>
  <c r="BD2065" i="5"/>
  <c r="AV2066" i="5"/>
  <c r="AN2067" i="5"/>
  <c r="BD2067" i="5"/>
  <c r="AV2068" i="5"/>
  <c r="AN2069" i="5"/>
  <c r="BD2069" i="5"/>
  <c r="AV2070" i="5"/>
  <c r="AN2071" i="5"/>
  <c r="BD2071" i="5"/>
  <c r="AV2072" i="5"/>
  <c r="AN2073" i="5"/>
  <c r="BD2073" i="5"/>
  <c r="AV2074" i="5"/>
  <c r="AN2075" i="5"/>
  <c r="BD2075" i="5"/>
  <c r="AV2076" i="5"/>
  <c r="AN2077" i="5"/>
  <c r="BD2077" i="5"/>
  <c r="AV2078" i="5"/>
  <c r="AN2079" i="5"/>
  <c r="BD2079" i="5"/>
  <c r="AV2080" i="5"/>
  <c r="AN2081" i="5"/>
  <c r="BD2081" i="5"/>
  <c r="AV2082" i="5"/>
  <c r="AN2083" i="5"/>
  <c r="BD2083" i="5"/>
  <c r="AV2084" i="5"/>
  <c r="AN2085" i="5"/>
  <c r="BD2085" i="5"/>
  <c r="AV2086" i="5"/>
  <c r="AN2087" i="5"/>
  <c r="BD2087" i="5"/>
  <c r="AV2088" i="5"/>
  <c r="AN2089" i="5"/>
  <c r="BD2089" i="5"/>
  <c r="AV2090" i="5"/>
  <c r="AN2091" i="5"/>
  <c r="BD2091" i="5"/>
  <c r="AV2092" i="5"/>
  <c r="AN2093" i="5"/>
  <c r="BD2093" i="5"/>
  <c r="AV2094" i="5"/>
  <c r="AN2095" i="5"/>
  <c r="BD2095" i="5"/>
  <c r="AV2096" i="5"/>
  <c r="AN2097" i="5"/>
  <c r="BD2097" i="5"/>
  <c r="AV2098" i="5"/>
  <c r="AN2099" i="5"/>
  <c r="BD2099" i="5"/>
  <c r="AV2100" i="5"/>
  <c r="AN2101" i="5"/>
  <c r="BD2101" i="5"/>
  <c r="AV2102" i="5"/>
  <c r="AN2103" i="5"/>
  <c r="BD2103" i="5"/>
  <c r="AV2104" i="5"/>
  <c r="AN2105" i="5"/>
  <c r="BD2105" i="5"/>
  <c r="AV2106" i="5"/>
  <c r="AN2107" i="5"/>
  <c r="BD2107" i="5"/>
  <c r="AV2108" i="5"/>
  <c r="AN2109" i="5"/>
  <c r="BD2109" i="5"/>
  <c r="AV2110" i="5"/>
  <c r="AN2111" i="5"/>
  <c r="BD2111" i="5"/>
  <c r="AV2112" i="5"/>
  <c r="AN2113" i="5"/>
  <c r="BD2113" i="5"/>
  <c r="AV2114" i="5"/>
  <c r="AN2115" i="5"/>
  <c r="BD2115" i="5"/>
  <c r="AV2116" i="5"/>
  <c r="AN2117" i="5"/>
  <c r="BD2117" i="5"/>
  <c r="AV2118" i="5"/>
  <c r="AN2119" i="5"/>
  <c r="BD2119" i="5"/>
  <c r="AV2120" i="5"/>
  <c r="AN2121" i="5"/>
  <c r="BD2121" i="5"/>
  <c r="AV2122" i="5"/>
  <c r="AN2123" i="5"/>
  <c r="BD2123" i="5"/>
  <c r="AV2124" i="5"/>
  <c r="AN2125" i="5"/>
  <c r="BD2125" i="5"/>
  <c r="AV2126" i="5"/>
  <c r="AN2127" i="5"/>
  <c r="BD2127" i="5"/>
  <c r="AV2128" i="5"/>
  <c r="AN2129" i="5"/>
  <c r="BD2129" i="5"/>
  <c r="AV2130" i="5"/>
  <c r="AN2131" i="5"/>
  <c r="BD2131" i="5"/>
  <c r="AV2132" i="5"/>
  <c r="AN2133" i="5"/>
  <c r="BD2133" i="5"/>
  <c r="AV2134" i="5"/>
  <c r="AN2135" i="5"/>
  <c r="BD2135" i="5"/>
  <c r="AV2136" i="5"/>
  <c r="AN2137" i="5"/>
  <c r="BD2137" i="5"/>
  <c r="AV2138" i="5"/>
  <c r="AN2139" i="5"/>
  <c r="BD2139" i="5"/>
  <c r="AV2140" i="5"/>
  <c r="AN2141" i="5"/>
  <c r="BD2141" i="5"/>
  <c r="AV2142" i="5"/>
  <c r="AN2143" i="5"/>
  <c r="BD2143" i="5"/>
  <c r="AV2144" i="5"/>
  <c r="AN2145" i="5"/>
  <c r="BD2145" i="5"/>
  <c r="AV2146" i="5"/>
  <c r="AN2147" i="5"/>
  <c r="BD2147" i="5"/>
  <c r="AV2148" i="5"/>
  <c r="AN2149" i="5"/>
  <c r="BD2149" i="5"/>
  <c r="AV2150" i="5"/>
  <c r="AN2151" i="5"/>
  <c r="BD2151" i="5"/>
  <c r="AV2152" i="5"/>
  <c r="AN2153" i="5"/>
  <c r="BD2153" i="5"/>
  <c r="AV2154" i="5"/>
  <c r="AN2155" i="5"/>
  <c r="BD2155" i="5"/>
  <c r="AV2156" i="5"/>
  <c r="AN2157" i="5"/>
  <c r="BD2157" i="5"/>
  <c r="AV2158" i="5"/>
  <c r="AN2159" i="5"/>
  <c r="BD2159" i="5"/>
  <c r="AV2160" i="5"/>
  <c r="AN2161" i="5"/>
  <c r="BD2161" i="5"/>
  <c r="AV2162" i="5"/>
  <c r="AN2163" i="5"/>
  <c r="BD2163" i="5"/>
  <c r="AV2164" i="5"/>
  <c r="AN2165" i="5"/>
  <c r="BD2165" i="5"/>
  <c r="AV2166" i="5"/>
  <c r="AN2167" i="5"/>
  <c r="BD2167" i="5"/>
  <c r="AV2022" i="5"/>
  <c r="AZ2023" i="5"/>
  <c r="AR2024" i="5"/>
  <c r="BH2024" i="5"/>
  <c r="AZ2025" i="5"/>
  <c r="AR2026" i="5"/>
  <c r="BH2026" i="5"/>
  <c r="AZ2027" i="5"/>
  <c r="AR2028" i="5"/>
  <c r="BH2028" i="5"/>
  <c r="AZ2029" i="5"/>
  <c r="AR2030" i="5"/>
  <c r="BH2030" i="5"/>
  <c r="AZ2031" i="5"/>
  <c r="AR2032" i="5"/>
  <c r="BH2032" i="5"/>
  <c r="AZ2033" i="5"/>
  <c r="AR2034" i="5"/>
  <c r="BH2034" i="5"/>
  <c r="AZ2035" i="5"/>
  <c r="AR2036" i="5"/>
  <c r="BH2036" i="5"/>
  <c r="AZ2037" i="5"/>
  <c r="AR2038" i="5"/>
  <c r="BH2038" i="5"/>
  <c r="AZ2039" i="5"/>
  <c r="AR2040" i="5"/>
  <c r="BH2040" i="5"/>
  <c r="AZ2041" i="5"/>
  <c r="AR2042" i="5"/>
  <c r="BH2042" i="5"/>
  <c r="AZ2043" i="5"/>
  <c r="AR2044" i="5"/>
  <c r="BH2044" i="5"/>
  <c r="AZ2045" i="5"/>
  <c r="AR2046" i="5"/>
  <c r="BH2046" i="5"/>
  <c r="AZ2047" i="5"/>
  <c r="AR2048" i="5"/>
  <c r="BH2048" i="5"/>
  <c r="AZ2049" i="5"/>
  <c r="AR2050" i="5"/>
  <c r="BH2050" i="5"/>
  <c r="AZ2051" i="5"/>
  <c r="AR2052" i="5"/>
  <c r="BH2052" i="5"/>
  <c r="AZ2053" i="5"/>
  <c r="AR2054" i="5"/>
  <c r="BH2054" i="5"/>
  <c r="AZ2055" i="5"/>
  <c r="AR2056" i="5"/>
  <c r="BH2056" i="5"/>
  <c r="AZ2057" i="5"/>
  <c r="AR2058" i="5"/>
  <c r="BH2058" i="5"/>
  <c r="AZ2059" i="5"/>
  <c r="AR2060" i="5"/>
  <c r="BH2060" i="5"/>
  <c r="AZ2061" i="5"/>
  <c r="AR2062" i="5"/>
  <c r="BH2062" i="5"/>
  <c r="AZ2063" i="5"/>
  <c r="AR2064" i="5"/>
  <c r="BH2064" i="5"/>
  <c r="AZ2065" i="5"/>
  <c r="AR2066" i="5"/>
  <c r="BH2066" i="5"/>
  <c r="AZ2067" i="5"/>
  <c r="AR2068" i="5"/>
  <c r="BH2068" i="5"/>
  <c r="AZ2069" i="5"/>
  <c r="AR2070" i="5"/>
  <c r="BH2070" i="5"/>
  <c r="AZ2071" i="5"/>
  <c r="AR2072" i="5"/>
  <c r="BH2072" i="5"/>
  <c r="AZ2073" i="5"/>
  <c r="AR2074" i="5"/>
  <c r="BH2074" i="5"/>
  <c r="AZ2075" i="5"/>
  <c r="AR2076" i="5"/>
  <c r="BH2076" i="5"/>
  <c r="AZ2077" i="5"/>
  <c r="AR2078" i="5"/>
  <c r="BH2078" i="5"/>
  <c r="AZ2079" i="5"/>
  <c r="AR2080" i="5"/>
  <c r="BH2080" i="5"/>
  <c r="AZ2081" i="5"/>
  <c r="AR2082" i="5"/>
  <c r="BH2082" i="5"/>
  <c r="AZ2083" i="5"/>
  <c r="AR2084" i="5"/>
  <c r="BH2084" i="5"/>
  <c r="AZ2085" i="5"/>
  <c r="AR2086" i="5"/>
  <c r="BH2086" i="5"/>
  <c r="AZ2087" i="5"/>
  <c r="AR2088" i="5"/>
  <c r="BH2088" i="5"/>
  <c r="AZ2089" i="5"/>
  <c r="AR2090" i="5"/>
  <c r="BH2090" i="5"/>
  <c r="AZ2091" i="5"/>
  <c r="AR2092" i="5"/>
  <c r="BH2092" i="5"/>
  <c r="AZ2093" i="5"/>
  <c r="AR2094" i="5"/>
  <c r="BH2094" i="5"/>
  <c r="AZ2095" i="5"/>
  <c r="AR2096" i="5"/>
  <c r="BH2096" i="5"/>
  <c r="AZ2097" i="5"/>
  <c r="AR2098" i="5"/>
  <c r="BH2098" i="5"/>
  <c r="AZ2099" i="5"/>
  <c r="AR2100" i="5"/>
  <c r="BH2100" i="5"/>
  <c r="AZ2101" i="5"/>
  <c r="AR2102" i="5"/>
  <c r="BH2102" i="5"/>
  <c r="AZ2103" i="5"/>
  <c r="AR2104" i="5"/>
  <c r="BH2104" i="5"/>
  <c r="AZ2105" i="5"/>
  <c r="AR2106" i="5"/>
  <c r="BH2106" i="5"/>
  <c r="AZ2107" i="5"/>
  <c r="AR2108" i="5"/>
  <c r="BH2108" i="5"/>
  <c r="AZ2109" i="5"/>
  <c r="AR2110" i="5"/>
  <c r="BH2110" i="5"/>
  <c r="AZ2111" i="5"/>
  <c r="AR2112" i="5"/>
  <c r="BH2112" i="5"/>
  <c r="AZ2113" i="5"/>
  <c r="AR2114" i="5"/>
  <c r="BH2114" i="5"/>
  <c r="AZ2115" i="5"/>
  <c r="AR2116" i="5"/>
  <c r="BH2116" i="5"/>
  <c r="AZ2117" i="5"/>
  <c r="AR2118" i="5"/>
  <c r="BH2118" i="5"/>
  <c r="AZ2119" i="5"/>
  <c r="AR2120" i="5"/>
  <c r="BH2120" i="5"/>
  <c r="AZ2121" i="5"/>
  <c r="AR2122" i="5"/>
  <c r="BH2122" i="5"/>
  <c r="AZ2123" i="5"/>
  <c r="AR2124" i="5"/>
  <c r="BH2124" i="5"/>
  <c r="AZ2125" i="5"/>
  <c r="AR2126" i="5"/>
  <c r="BH2126" i="5"/>
  <c r="AZ2127" i="5"/>
  <c r="AR2128" i="5"/>
  <c r="BH2128" i="5"/>
  <c r="AZ2129" i="5"/>
  <c r="AR2130" i="5"/>
  <c r="BH2130" i="5"/>
  <c r="AZ2131" i="5"/>
  <c r="AR2132" i="5"/>
  <c r="BH2132" i="5"/>
  <c r="AZ2133" i="5"/>
  <c r="AR2134" i="5"/>
  <c r="BH2134" i="5"/>
  <c r="AZ2135" i="5"/>
  <c r="AR2136" i="5"/>
  <c r="BH2136" i="5"/>
  <c r="AZ2137" i="5"/>
  <c r="AR2138" i="5"/>
  <c r="BH2138" i="5"/>
  <c r="AZ2139" i="5"/>
  <c r="AR2140" i="5"/>
  <c r="BH2140" i="5"/>
  <c r="AZ2141" i="5"/>
  <c r="AR2142" i="5"/>
  <c r="BH2142" i="5"/>
  <c r="AZ2143" i="5"/>
  <c r="AR2144" i="5"/>
  <c r="BH2144" i="5"/>
  <c r="AZ2145" i="5"/>
  <c r="AR2146" i="5"/>
  <c r="BH2146" i="5"/>
  <c r="AZ2147" i="5"/>
  <c r="AR2148" i="5"/>
  <c r="BH2148" i="5"/>
  <c r="AZ2149" i="5"/>
  <c r="AR2150" i="5"/>
  <c r="BH2150" i="5"/>
  <c r="AZ2151" i="5"/>
  <c r="AR2152" i="5"/>
  <c r="BH2152" i="5"/>
  <c r="AZ2153" i="5"/>
  <c r="AR2154" i="5"/>
  <c r="BH2154" i="5"/>
  <c r="AZ2155" i="5"/>
  <c r="AR2156" i="5"/>
  <c r="BH2156" i="5"/>
  <c r="AZ2157" i="5"/>
  <c r="AR2158" i="5"/>
  <c r="BH2158" i="5"/>
  <c r="AZ2159" i="5"/>
  <c r="AR2160" i="5"/>
  <c r="BH2160" i="5"/>
  <c r="AZ2161" i="5"/>
  <c r="AR2162" i="5"/>
  <c r="BH2162" i="5"/>
  <c r="AZ2163" i="5"/>
  <c r="AR2164" i="5"/>
  <c r="BH2164" i="5"/>
  <c r="AZ2165" i="5"/>
  <c r="AR2166" i="5"/>
  <c r="BH2166" i="5"/>
  <c r="AZ2167" i="5"/>
  <c r="AR2168" i="5"/>
  <c r="BH2168" i="5"/>
  <c r="AZ2169" i="5"/>
  <c r="AR2170" i="5"/>
  <c r="BH2170" i="5"/>
  <c r="AR2169" i="5"/>
  <c r="AZ2170" i="5"/>
  <c r="AN2169" i="5"/>
  <c r="AV2170" i="5"/>
  <c r="AZ2168" i="5"/>
  <c r="BH2169" i="5"/>
  <c r="BD2169" i="5"/>
  <c r="AV2168" i="5"/>
  <c r="AV2393" i="5"/>
  <c r="BL2393" i="5"/>
  <c r="AV2394" i="5"/>
  <c r="BL2394" i="5"/>
  <c r="AV2395" i="5"/>
  <c r="BL2395" i="5"/>
  <c r="AV2396" i="5"/>
  <c r="BL2396" i="5"/>
  <c r="AV2397" i="5"/>
  <c r="BL2397" i="5"/>
  <c r="AV2398" i="5"/>
  <c r="BL2398" i="5"/>
  <c r="AV2399" i="5"/>
  <c r="AR2393" i="5"/>
  <c r="BH2393" i="5"/>
  <c r="AR2394" i="5"/>
  <c r="BH2394" i="5"/>
  <c r="AR2395" i="5"/>
  <c r="BH2395" i="5"/>
  <c r="AR2396" i="5"/>
  <c r="BH2396" i="5"/>
  <c r="AR2397" i="5"/>
  <c r="BH2397" i="5"/>
  <c r="AR2398" i="5"/>
  <c r="BH2398" i="5"/>
  <c r="AR2399" i="5"/>
  <c r="BH2399" i="5"/>
  <c r="AN2393" i="5"/>
  <c r="BD2393" i="5"/>
  <c r="AN2394" i="5"/>
  <c r="BD2394" i="5"/>
  <c r="AN2395" i="5"/>
  <c r="BD2395" i="5"/>
  <c r="AN2396" i="5"/>
  <c r="BD2396" i="5"/>
  <c r="AN2397" i="5"/>
  <c r="BD2397" i="5"/>
  <c r="AN2398" i="5"/>
  <c r="BD2398" i="5"/>
  <c r="AN2399" i="5"/>
  <c r="BD2399" i="5"/>
  <c r="AZ2393" i="5"/>
  <c r="BP2393" i="5"/>
  <c r="AZ2394" i="5"/>
  <c r="BP2394" i="5"/>
  <c r="AZ2395" i="5"/>
  <c r="BP2395" i="5"/>
  <c r="AZ2396" i="5"/>
  <c r="BP2396" i="5"/>
  <c r="AZ2397" i="5"/>
  <c r="BP2397" i="5"/>
  <c r="AZ2398" i="5"/>
  <c r="BP2398" i="5"/>
  <c r="AZ2399" i="5"/>
  <c r="BP2399" i="5"/>
  <c r="BL2399" i="5"/>
  <c r="AN2525" i="5"/>
  <c r="AI2614" i="5"/>
  <c r="B2624" i="5" s="1"/>
  <c r="AN2617" i="5"/>
  <c r="BD2617" i="5"/>
  <c r="BP2616" i="5"/>
  <c r="AZ2617" i="5"/>
  <c r="BP2617" i="5"/>
  <c r="BL2616" i="5"/>
  <c r="AN2616" i="5"/>
  <c r="AV2617" i="5"/>
  <c r="BL2617" i="5"/>
  <c r="BH2616" i="5"/>
  <c r="AR2617" i="5"/>
  <c r="BH2617" i="5"/>
  <c r="BD2616" i="5"/>
  <c r="B2994" i="5"/>
  <c r="AN3717" i="5"/>
  <c r="AN4013" i="5"/>
  <c r="AN4015" i="5"/>
  <c r="AN4159" i="5"/>
  <c r="AN4155" i="5"/>
  <c r="AN4151" i="5"/>
  <c r="AN4147" i="5"/>
  <c r="AN4143" i="5"/>
  <c r="AN4139" i="5"/>
  <c r="AN4135" i="5"/>
  <c r="AN4131" i="5"/>
  <c r="AN4127" i="5"/>
  <c r="AN4123" i="5"/>
  <c r="AN4119" i="5"/>
  <c r="AN4115" i="5"/>
  <c r="AN4111" i="5"/>
  <c r="AN4107" i="5"/>
  <c r="AN4103" i="5"/>
  <c r="AN4099" i="5"/>
  <c r="AN4095" i="5"/>
  <c r="AN4091" i="5"/>
  <c r="AN4087" i="5"/>
  <c r="AN4083" i="5"/>
  <c r="AN4079" i="5"/>
  <c r="AN4075" i="5"/>
  <c r="AN4071" i="5"/>
  <c r="AN4067" i="5"/>
  <c r="AN4063" i="5"/>
  <c r="AN4059" i="5"/>
  <c r="AN4055" i="5"/>
  <c r="AN4051" i="5"/>
  <c r="AN4047" i="5"/>
  <c r="AN4043" i="5"/>
  <c r="AN4039" i="5"/>
  <c r="AN4035" i="5"/>
  <c r="AN4031" i="5"/>
  <c r="AN4027" i="5"/>
  <c r="AN4023" i="5"/>
  <c r="AN4019" i="5"/>
  <c r="AN4014" i="5"/>
  <c r="AN4158" i="5"/>
  <c r="AN4154" i="5"/>
  <c r="AN4150" i="5"/>
  <c r="AN4146" i="5"/>
  <c r="AN4142" i="5"/>
  <c r="AN4138" i="5"/>
  <c r="AN4134" i="5"/>
  <c r="AN4130" i="5"/>
  <c r="AN4126" i="5"/>
  <c r="AN4122" i="5"/>
  <c r="AN4118" i="5"/>
  <c r="AN4114" i="5"/>
  <c r="AN4110" i="5"/>
  <c r="AN4106" i="5"/>
  <c r="AN4102" i="5"/>
  <c r="AN4098" i="5"/>
  <c r="AN4094" i="5"/>
  <c r="AN4090" i="5"/>
  <c r="AN4086" i="5"/>
  <c r="AN4082" i="5"/>
  <c r="AN4078" i="5"/>
  <c r="AN4074" i="5"/>
  <c r="AN4070" i="5"/>
  <c r="AN4066" i="5"/>
  <c r="AN4062" i="5"/>
  <c r="AN4058" i="5"/>
  <c r="AN4054" i="5"/>
  <c r="AN4050" i="5"/>
  <c r="AN4046" i="5"/>
  <c r="AN4042" i="5"/>
  <c r="AN4038" i="5"/>
  <c r="AN4034" i="5"/>
  <c r="AN4030" i="5"/>
  <c r="AN4026" i="5"/>
  <c r="AN4022" i="5"/>
  <c r="AN4018" i="5"/>
  <c r="AN4161" i="5"/>
  <c r="AN4157" i="5"/>
  <c r="AN4153" i="5"/>
  <c r="AN4149" i="5"/>
  <c r="AN4145" i="5"/>
  <c r="AN4141" i="5"/>
  <c r="AN4137" i="5"/>
  <c r="AN4133" i="5"/>
  <c r="AN4129" i="5"/>
  <c r="AN4125" i="5"/>
  <c r="AN4121" i="5"/>
  <c r="AN4117" i="5"/>
  <c r="AN4113" i="5"/>
  <c r="AN4109" i="5"/>
  <c r="AN4105" i="5"/>
  <c r="AN4101" i="5"/>
  <c r="AN4097" i="5"/>
  <c r="AN4093" i="5"/>
  <c r="AN4089" i="5"/>
  <c r="AN4085" i="5"/>
  <c r="AN4081" i="5"/>
  <c r="AN4077" i="5"/>
  <c r="AN4073" i="5"/>
  <c r="AN4069" i="5"/>
  <c r="AN4065" i="5"/>
  <c r="AN4061" i="5"/>
  <c r="AN4057" i="5"/>
  <c r="AN4053" i="5"/>
  <c r="AN4049" i="5"/>
  <c r="AN4045" i="5"/>
  <c r="AN4041" i="5"/>
  <c r="AN4037" i="5"/>
  <c r="AN4033" i="5"/>
  <c r="AN4029" i="5"/>
  <c r="AN4025" i="5"/>
  <c r="AN4021" i="5"/>
  <c r="AN4017" i="5"/>
  <c r="AN4016" i="5"/>
  <c r="AN4160" i="5"/>
  <c r="AN4156" i="5"/>
  <c r="AN4152" i="5"/>
  <c r="AN4148" i="5"/>
  <c r="AN4144" i="5"/>
  <c r="AN4140" i="5"/>
  <c r="AN4136" i="5"/>
  <c r="AN4132" i="5"/>
  <c r="AN4128" i="5"/>
  <c r="AN4124" i="5"/>
  <c r="AN4120" i="5"/>
  <c r="AN4116" i="5"/>
  <c r="AN4112" i="5"/>
  <c r="AN4108" i="5"/>
  <c r="AN4104" i="5"/>
  <c r="AN4100" i="5"/>
  <c r="AN4096" i="5"/>
  <c r="AN4092" i="5"/>
  <c r="AN4088" i="5"/>
  <c r="AN4084" i="5"/>
  <c r="AN4080" i="5"/>
  <c r="AN4076" i="5"/>
  <c r="AN4072" i="5"/>
  <c r="AN4068" i="5"/>
  <c r="AN4064" i="5"/>
  <c r="AN4060" i="5"/>
  <c r="AN4056" i="5"/>
  <c r="AN4052" i="5"/>
  <c r="AN4048" i="5"/>
  <c r="AN4044" i="5"/>
  <c r="AN4040" i="5"/>
  <c r="AN4036" i="5"/>
  <c r="AN4032" i="5"/>
  <c r="AN4028" i="5"/>
  <c r="AN4024" i="5"/>
  <c r="AN4020" i="5"/>
  <c r="BD991" i="5"/>
  <c r="AZ990" i="5"/>
  <c r="BH988" i="5"/>
  <c r="BD987" i="5"/>
  <c r="AZ986" i="5"/>
  <c r="BH984" i="5"/>
  <c r="AV986" i="5"/>
  <c r="AR987" i="5"/>
  <c r="AN988" i="5"/>
  <c r="AV990" i="5"/>
  <c r="AR991" i="5"/>
  <c r="AN984" i="5"/>
  <c r="BD988" i="5"/>
  <c r="BH985" i="5"/>
  <c r="BD984" i="5"/>
  <c r="AV985" i="5"/>
  <c r="AR986" i="5"/>
  <c r="AN987" i="5"/>
  <c r="AR990" i="5"/>
  <c r="AZ991" i="5"/>
  <c r="BH989" i="5"/>
  <c r="AZ987" i="5"/>
  <c r="AV989" i="5"/>
  <c r="BH990" i="5"/>
  <c r="BD989" i="5"/>
  <c r="AZ988" i="5"/>
  <c r="BH986" i="5"/>
  <c r="BD985" i="5"/>
  <c r="AZ984" i="5"/>
  <c r="AR985" i="5"/>
  <c r="AN986" i="5"/>
  <c r="AV988" i="5"/>
  <c r="AR989" i="5"/>
  <c r="AN990" i="5"/>
  <c r="AV984" i="5"/>
  <c r="BH991" i="5"/>
  <c r="BD990" i="5"/>
  <c r="AZ989" i="5"/>
  <c r="BH987" i="5"/>
  <c r="BD986" i="5"/>
  <c r="AZ985" i="5"/>
  <c r="AN985" i="5"/>
  <c r="AV987" i="5"/>
  <c r="AR988" i="5"/>
  <c r="AN989" i="5"/>
  <c r="AV991" i="5"/>
  <c r="AR984" i="5"/>
  <c r="AN991" i="5"/>
  <c r="AZ1638" i="5"/>
  <c r="BL1637" i="5"/>
  <c r="AV1637" i="5"/>
  <c r="BH1636" i="5"/>
  <c r="AR1636" i="5"/>
  <c r="BD1635" i="5"/>
  <c r="AN1635" i="5"/>
  <c r="AZ1634" i="5"/>
  <c r="BL1633" i="5"/>
  <c r="AV1633" i="5"/>
  <c r="BH1632" i="5"/>
  <c r="AR1632" i="5"/>
  <c r="BL1638" i="5"/>
  <c r="AV1638" i="5"/>
  <c r="BH1637" i="5"/>
  <c r="AR1637" i="5"/>
  <c r="BD1636" i="5"/>
  <c r="AN1636" i="5"/>
  <c r="AZ1635" i="5"/>
  <c r="BL1634" i="5"/>
  <c r="AV1634" i="5"/>
  <c r="BH1633" i="5"/>
  <c r="AR1633" i="5"/>
  <c r="BD1632" i="5"/>
  <c r="AN1632" i="5"/>
  <c r="BD1638" i="5"/>
  <c r="AZ1637" i="5"/>
  <c r="AV1636" i="5"/>
  <c r="AR1635" i="5"/>
  <c r="AN1634" i="5"/>
  <c r="BL1632" i="5"/>
  <c r="AR1638" i="5"/>
  <c r="AN1637" i="5"/>
  <c r="BL1635" i="5"/>
  <c r="BH1634" i="5"/>
  <c r="BD1633" i="5"/>
  <c r="AZ1632" i="5"/>
  <c r="AN1638" i="5"/>
  <c r="BL1636" i="5"/>
  <c r="BH1635" i="5"/>
  <c r="BD1634" i="5"/>
  <c r="AZ1633" i="5"/>
  <c r="AV1632" i="5"/>
  <c r="BH1638" i="5"/>
  <c r="BD1637" i="5"/>
  <c r="AZ1636" i="5"/>
  <c r="AV1635" i="5"/>
  <c r="AR1634" i="5"/>
  <c r="AN1633" i="5"/>
  <c r="AI1676" i="5"/>
  <c r="BD1679" i="5"/>
  <c r="AN1679" i="5"/>
  <c r="AZ1679" i="5"/>
  <c r="BH1679" i="5"/>
  <c r="AV1679" i="5"/>
  <c r="AR1679" i="5"/>
  <c r="BL1679" i="5"/>
  <c r="AU2178" i="5"/>
  <c r="AQ2178" i="5"/>
  <c r="BG2178" i="5"/>
  <c r="AU2179" i="5"/>
  <c r="BK2179" i="5"/>
  <c r="AY2180" i="5"/>
  <c r="AM2181" i="5"/>
  <c r="BC2181" i="5"/>
  <c r="AQ2182" i="5"/>
  <c r="BG2182" i="5"/>
  <c r="AU2183" i="5"/>
  <c r="BK2183" i="5"/>
  <c r="AY2184" i="5"/>
  <c r="AM2185" i="5"/>
  <c r="BC2185" i="5"/>
  <c r="AQ2186" i="5"/>
  <c r="BG2186" i="5"/>
  <c r="AU2187" i="5"/>
  <c r="BK2187" i="5"/>
  <c r="AY2188" i="5"/>
  <c r="AM2189" i="5"/>
  <c r="BC2189" i="5"/>
  <c r="AQ2190" i="5"/>
  <c r="BG2190" i="5"/>
  <c r="AU2191" i="5"/>
  <c r="BK2191" i="5"/>
  <c r="AY2192" i="5"/>
  <c r="AM2193" i="5"/>
  <c r="BC2193" i="5"/>
  <c r="AQ2194" i="5"/>
  <c r="BG2194" i="5"/>
  <c r="AU2195" i="5"/>
  <c r="BK2195" i="5"/>
  <c r="AY2196" i="5"/>
  <c r="AM2197" i="5"/>
  <c r="BC2197" i="5"/>
  <c r="AQ2198" i="5"/>
  <c r="BG2198" i="5"/>
  <c r="AU2199" i="5"/>
  <c r="BK2199" i="5"/>
  <c r="AY2200" i="5"/>
  <c r="AM2201" i="5"/>
  <c r="BC2201" i="5"/>
  <c r="AQ2202" i="5"/>
  <c r="BG2202" i="5"/>
  <c r="AU2203" i="5"/>
  <c r="BK2203" i="5"/>
  <c r="AY2204" i="5"/>
  <c r="AM2205" i="5"/>
  <c r="BC2205" i="5"/>
  <c r="AQ2206" i="5"/>
  <c r="BG2206" i="5"/>
  <c r="AU2207" i="5"/>
  <c r="BK2207" i="5"/>
  <c r="AY2208" i="5"/>
  <c r="AM2209" i="5"/>
  <c r="BC2209" i="5"/>
  <c r="AQ2210" i="5"/>
  <c r="BG2210" i="5"/>
  <c r="AU2211" i="5"/>
  <c r="BK2211" i="5"/>
  <c r="AY2212" i="5"/>
  <c r="AM2213" i="5"/>
  <c r="BC2213" i="5"/>
  <c r="AQ2214" i="5"/>
  <c r="BG2214" i="5"/>
  <c r="AU2215" i="5"/>
  <c r="BK2215" i="5"/>
  <c r="AY2216" i="5"/>
  <c r="AM2217" i="5"/>
  <c r="BC2217" i="5"/>
  <c r="AQ2218" i="5"/>
  <c r="BG2218" i="5"/>
  <c r="AU2219" i="5"/>
  <c r="BK2219" i="5"/>
  <c r="AY2220" i="5"/>
  <c r="AM2221" i="5"/>
  <c r="BC2221" i="5"/>
  <c r="AQ2222" i="5"/>
  <c r="BG2222" i="5"/>
  <c r="AU2223" i="5"/>
  <c r="BK2223" i="5"/>
  <c r="AY2224" i="5"/>
  <c r="AM2225" i="5"/>
  <c r="BC2225" i="5"/>
  <c r="AQ2226" i="5"/>
  <c r="BG2226" i="5"/>
  <c r="AU2227" i="5"/>
  <c r="BK2227" i="5"/>
  <c r="AY2228" i="5"/>
  <c r="AM2229" i="5"/>
  <c r="BC2229" i="5"/>
  <c r="AQ2230" i="5"/>
  <c r="BG2230" i="5"/>
  <c r="AU2231" i="5"/>
  <c r="BK2231" i="5"/>
  <c r="AY2232" i="5"/>
  <c r="AM2233" i="5"/>
  <c r="BC2233" i="5"/>
  <c r="AQ2234" i="5"/>
  <c r="BG2234" i="5"/>
  <c r="AU2235" i="5"/>
  <c r="BK2235" i="5"/>
  <c r="AY2236" i="5"/>
  <c r="AM2237" i="5"/>
  <c r="BC2237" i="5"/>
  <c r="AQ2238" i="5"/>
  <c r="BG2238" i="5"/>
  <c r="AU2239" i="5"/>
  <c r="BK2239" i="5"/>
  <c r="AY2240" i="5"/>
  <c r="AM2241" i="5"/>
  <c r="BC2241" i="5"/>
  <c r="AQ2242" i="5"/>
  <c r="BG2242" i="5"/>
  <c r="AU2243" i="5"/>
  <c r="BK2243" i="5"/>
  <c r="AY2244" i="5"/>
  <c r="AM2245" i="5"/>
  <c r="BC2245" i="5"/>
  <c r="AQ2246" i="5"/>
  <c r="BG2246" i="5"/>
  <c r="AU2247" i="5"/>
  <c r="BK2247" i="5"/>
  <c r="AY2248" i="5"/>
  <c r="AM2249" i="5"/>
  <c r="BC2249" i="5"/>
  <c r="AQ2250" i="5"/>
  <c r="BG2250" i="5"/>
  <c r="AU2251" i="5"/>
  <c r="BK2251" i="5"/>
  <c r="AY2252" i="5"/>
  <c r="AM2253" i="5"/>
  <c r="BC2253" i="5"/>
  <c r="AQ2254" i="5"/>
  <c r="BG2254" i="5"/>
  <c r="AU2255" i="5"/>
  <c r="BK2255" i="5"/>
  <c r="AY2256" i="5"/>
  <c r="AM2257" i="5"/>
  <c r="BC2257" i="5"/>
  <c r="AQ2258" i="5"/>
  <c r="BG2258" i="5"/>
  <c r="AU2259" i="5"/>
  <c r="BK2259" i="5"/>
  <c r="AY2260" i="5"/>
  <c r="AM2261" i="5"/>
  <c r="BC2261" i="5"/>
  <c r="AQ2262" i="5"/>
  <c r="BG2262" i="5"/>
  <c r="AU2263" i="5"/>
  <c r="BK2263" i="5"/>
  <c r="AY2264" i="5"/>
  <c r="AM2265" i="5"/>
  <c r="BC2265" i="5"/>
  <c r="AQ2266" i="5"/>
  <c r="BG2266" i="5"/>
  <c r="AU2267" i="5"/>
  <c r="BK2267" i="5"/>
  <c r="AY2268" i="5"/>
  <c r="AM2269" i="5"/>
  <c r="BC2269" i="5"/>
  <c r="AQ2270" i="5"/>
  <c r="BG2270" i="5"/>
  <c r="BC2178" i="5"/>
  <c r="AQ2179" i="5"/>
  <c r="BG2179" i="5"/>
  <c r="AU2180" i="5"/>
  <c r="BK2180" i="5"/>
  <c r="AY2181" i="5"/>
  <c r="AM2182" i="5"/>
  <c r="BC2182" i="5"/>
  <c r="AQ2183" i="5"/>
  <c r="BG2183" i="5"/>
  <c r="AU2184" i="5"/>
  <c r="BK2184" i="5"/>
  <c r="AY2185" i="5"/>
  <c r="AM2186" i="5"/>
  <c r="BC2186" i="5"/>
  <c r="AQ2187" i="5"/>
  <c r="BG2187" i="5"/>
  <c r="AU2188" i="5"/>
  <c r="BK2188" i="5"/>
  <c r="AY2189" i="5"/>
  <c r="AM2190" i="5"/>
  <c r="BC2190" i="5"/>
  <c r="AQ2191" i="5"/>
  <c r="BG2191" i="5"/>
  <c r="AU2192" i="5"/>
  <c r="BK2192" i="5"/>
  <c r="AY2193" i="5"/>
  <c r="AM2194" i="5"/>
  <c r="BC2194" i="5"/>
  <c r="AQ2195" i="5"/>
  <c r="BG2195" i="5"/>
  <c r="AU2196" i="5"/>
  <c r="BK2196" i="5"/>
  <c r="AY2197" i="5"/>
  <c r="AM2198" i="5"/>
  <c r="BC2198" i="5"/>
  <c r="AQ2199" i="5"/>
  <c r="BG2199" i="5"/>
  <c r="AU2200" i="5"/>
  <c r="BK2200" i="5"/>
  <c r="AY2201" i="5"/>
  <c r="AM2202" i="5"/>
  <c r="BC2202" i="5"/>
  <c r="AQ2203" i="5"/>
  <c r="BG2203" i="5"/>
  <c r="AU2204" i="5"/>
  <c r="BK2204" i="5"/>
  <c r="AY2205" i="5"/>
  <c r="AM2206" i="5"/>
  <c r="BC2206" i="5"/>
  <c r="AQ2207" i="5"/>
  <c r="BG2207" i="5"/>
  <c r="AU2208" i="5"/>
  <c r="BK2208" i="5"/>
  <c r="AY2209" i="5"/>
  <c r="AM2210" i="5"/>
  <c r="BC2210" i="5"/>
  <c r="AQ2211" i="5"/>
  <c r="BG2211" i="5"/>
  <c r="AU2212" i="5"/>
  <c r="BK2212" i="5"/>
  <c r="AY2213" i="5"/>
  <c r="AM2214" i="5"/>
  <c r="BC2214" i="5"/>
  <c r="AQ2215" i="5"/>
  <c r="BG2215" i="5"/>
  <c r="AU2216" i="5"/>
  <c r="BK2216" i="5"/>
  <c r="AY2217" i="5"/>
  <c r="AM2218" i="5"/>
  <c r="BC2218" i="5"/>
  <c r="AQ2219" i="5"/>
  <c r="BG2219" i="5"/>
  <c r="AU2220" i="5"/>
  <c r="BK2220" i="5"/>
  <c r="AY2221" i="5"/>
  <c r="AM2222" i="5"/>
  <c r="BC2222" i="5"/>
  <c r="AQ2223" i="5"/>
  <c r="BG2223" i="5"/>
  <c r="AU2224" i="5"/>
  <c r="BK2224" i="5"/>
  <c r="AY2225" i="5"/>
  <c r="AM2226" i="5"/>
  <c r="BC2226" i="5"/>
  <c r="AQ2227" i="5"/>
  <c r="BG2227" i="5"/>
  <c r="AU2228" i="5"/>
  <c r="BK2228" i="5"/>
  <c r="AY2229" i="5"/>
  <c r="AM2230" i="5"/>
  <c r="BC2230" i="5"/>
  <c r="AQ2231" i="5"/>
  <c r="BG2231" i="5"/>
  <c r="AU2232" i="5"/>
  <c r="BK2232" i="5"/>
  <c r="AY2233" i="5"/>
  <c r="AM2234" i="5"/>
  <c r="BC2234" i="5"/>
  <c r="AQ2235" i="5"/>
  <c r="BG2235" i="5"/>
  <c r="AU2236" i="5"/>
  <c r="BK2236" i="5"/>
  <c r="AY2237" i="5"/>
  <c r="AM2238" i="5"/>
  <c r="BC2238" i="5"/>
  <c r="AQ2239" i="5"/>
  <c r="BG2239" i="5"/>
  <c r="AU2240" i="5"/>
  <c r="BK2240" i="5"/>
  <c r="AY2241" i="5"/>
  <c r="AM2242" i="5"/>
  <c r="BC2242" i="5"/>
  <c r="AQ2243" i="5"/>
  <c r="BG2243" i="5"/>
  <c r="AU2244" i="5"/>
  <c r="BK2244" i="5"/>
  <c r="AY2245" i="5"/>
  <c r="AM2246" i="5"/>
  <c r="BC2246" i="5"/>
  <c r="AQ2247" i="5"/>
  <c r="BG2247" i="5"/>
  <c r="AU2248" i="5"/>
  <c r="BK2248" i="5"/>
  <c r="AY2249" i="5"/>
  <c r="AM2250" i="5"/>
  <c r="BC2250" i="5"/>
  <c r="AQ2251" i="5"/>
  <c r="BG2251" i="5"/>
  <c r="AU2252" i="5"/>
  <c r="BK2252" i="5"/>
  <c r="AY2253" i="5"/>
  <c r="AM2254" i="5"/>
  <c r="BC2254" i="5"/>
  <c r="AQ2255" i="5"/>
  <c r="BG2255" i="5"/>
  <c r="AU2256" i="5"/>
  <c r="BK2256" i="5"/>
  <c r="AY2257" i="5"/>
  <c r="AM2258" i="5"/>
  <c r="BC2258" i="5"/>
  <c r="AQ2259" i="5"/>
  <c r="BG2259" i="5"/>
  <c r="AU2260" i="5"/>
  <c r="BK2260" i="5"/>
  <c r="AY2261" i="5"/>
  <c r="AM2262" i="5"/>
  <c r="BC2262" i="5"/>
  <c r="AQ2263" i="5"/>
  <c r="BG2263" i="5"/>
  <c r="AU2264" i="5"/>
  <c r="BK2264" i="5"/>
  <c r="AY2265" i="5"/>
  <c r="AM2266" i="5"/>
  <c r="BC2266" i="5"/>
  <c r="AQ2267" i="5"/>
  <c r="BG2267" i="5"/>
  <c r="AU2268" i="5"/>
  <c r="BK2268" i="5"/>
  <c r="AY2269" i="5"/>
  <c r="AM2270" i="5"/>
  <c r="BC2270" i="5"/>
  <c r="AY2178" i="5"/>
  <c r="AM2179" i="5"/>
  <c r="BC2179" i="5"/>
  <c r="AQ2180" i="5"/>
  <c r="BG2180" i="5"/>
  <c r="AU2181" i="5"/>
  <c r="BK2181" i="5"/>
  <c r="AY2182" i="5"/>
  <c r="AM2183" i="5"/>
  <c r="BC2183" i="5"/>
  <c r="AQ2184" i="5"/>
  <c r="BG2184" i="5"/>
  <c r="AU2185" i="5"/>
  <c r="BK2185" i="5"/>
  <c r="AY2186" i="5"/>
  <c r="AM2187" i="5"/>
  <c r="BC2187" i="5"/>
  <c r="AQ2188" i="5"/>
  <c r="BG2188" i="5"/>
  <c r="AU2189" i="5"/>
  <c r="BK2189" i="5"/>
  <c r="AY2190" i="5"/>
  <c r="AM2191" i="5"/>
  <c r="BC2191" i="5"/>
  <c r="AQ2192" i="5"/>
  <c r="BG2192" i="5"/>
  <c r="AU2193" i="5"/>
  <c r="BK2193" i="5"/>
  <c r="AY2194" i="5"/>
  <c r="AM2195" i="5"/>
  <c r="BC2195" i="5"/>
  <c r="AQ2196" i="5"/>
  <c r="BG2196" i="5"/>
  <c r="AU2197" i="5"/>
  <c r="BK2197" i="5"/>
  <c r="AY2198" i="5"/>
  <c r="AM2199" i="5"/>
  <c r="BC2199" i="5"/>
  <c r="AQ2200" i="5"/>
  <c r="BG2200" i="5"/>
  <c r="AU2201" i="5"/>
  <c r="BK2201" i="5"/>
  <c r="AY2202" i="5"/>
  <c r="AM2203" i="5"/>
  <c r="BC2203" i="5"/>
  <c r="AQ2204" i="5"/>
  <c r="BG2204" i="5"/>
  <c r="AU2205" i="5"/>
  <c r="BK2205" i="5"/>
  <c r="AY2206" i="5"/>
  <c r="AM2207" i="5"/>
  <c r="BC2207" i="5"/>
  <c r="AQ2208" i="5"/>
  <c r="BG2208" i="5"/>
  <c r="AU2209" i="5"/>
  <c r="BK2209" i="5"/>
  <c r="AY2210" i="5"/>
  <c r="AM2211" i="5"/>
  <c r="BC2211" i="5"/>
  <c r="AQ2212" i="5"/>
  <c r="BG2212" i="5"/>
  <c r="AU2213" i="5"/>
  <c r="BK2213" i="5"/>
  <c r="AY2214" i="5"/>
  <c r="AM2215" i="5"/>
  <c r="BC2215" i="5"/>
  <c r="AQ2216" i="5"/>
  <c r="BG2216" i="5"/>
  <c r="AU2217" i="5"/>
  <c r="BK2217" i="5"/>
  <c r="AY2218" i="5"/>
  <c r="AM2219" i="5"/>
  <c r="BC2219" i="5"/>
  <c r="AQ2220" i="5"/>
  <c r="BG2220" i="5"/>
  <c r="AU2221" i="5"/>
  <c r="BK2221" i="5"/>
  <c r="AY2222" i="5"/>
  <c r="AM2223" i="5"/>
  <c r="BC2223" i="5"/>
  <c r="AQ2224" i="5"/>
  <c r="BG2224" i="5"/>
  <c r="AU2225" i="5"/>
  <c r="BK2225" i="5"/>
  <c r="AY2226" i="5"/>
  <c r="AM2227" i="5"/>
  <c r="BC2227" i="5"/>
  <c r="AQ2228" i="5"/>
  <c r="BG2228" i="5"/>
  <c r="AU2229" i="5"/>
  <c r="BK2229" i="5"/>
  <c r="AY2230" i="5"/>
  <c r="AM2231" i="5"/>
  <c r="BC2231" i="5"/>
  <c r="AQ2232" i="5"/>
  <c r="BG2232" i="5"/>
  <c r="AU2233" i="5"/>
  <c r="BK2233" i="5"/>
  <c r="AY2234" i="5"/>
  <c r="AM2235" i="5"/>
  <c r="BC2235" i="5"/>
  <c r="AQ2236" i="5"/>
  <c r="BG2236" i="5"/>
  <c r="AU2237" i="5"/>
  <c r="BK2237" i="5"/>
  <c r="AY2238" i="5"/>
  <c r="AM2239" i="5"/>
  <c r="BC2239" i="5"/>
  <c r="AQ2240" i="5"/>
  <c r="BG2240" i="5"/>
  <c r="AU2241" i="5"/>
  <c r="BK2241" i="5"/>
  <c r="AY2242" i="5"/>
  <c r="AM2243" i="5"/>
  <c r="BC2243" i="5"/>
  <c r="AQ2244" i="5"/>
  <c r="BG2244" i="5"/>
  <c r="AU2245" i="5"/>
  <c r="BK2245" i="5"/>
  <c r="AY2246" i="5"/>
  <c r="AM2247" i="5"/>
  <c r="BC2247" i="5"/>
  <c r="AQ2248" i="5"/>
  <c r="BG2248" i="5"/>
  <c r="AU2249" i="5"/>
  <c r="BK2249" i="5"/>
  <c r="AY2250" i="5"/>
  <c r="AM2251" i="5"/>
  <c r="BC2251" i="5"/>
  <c r="AQ2252" i="5"/>
  <c r="BG2252" i="5"/>
  <c r="AU2253" i="5"/>
  <c r="BK2253" i="5"/>
  <c r="AY2254" i="5"/>
  <c r="AM2255" i="5"/>
  <c r="BC2255" i="5"/>
  <c r="AQ2256" i="5"/>
  <c r="BG2256" i="5"/>
  <c r="AU2257" i="5"/>
  <c r="BK2257" i="5"/>
  <c r="AY2258" i="5"/>
  <c r="AM2259" i="5"/>
  <c r="BC2259" i="5"/>
  <c r="AQ2260" i="5"/>
  <c r="BG2260" i="5"/>
  <c r="AU2261" i="5"/>
  <c r="BK2261" i="5"/>
  <c r="AY2262" i="5"/>
  <c r="AM2263" i="5"/>
  <c r="BC2263" i="5"/>
  <c r="AQ2264" i="5"/>
  <c r="BG2264" i="5"/>
  <c r="AU2265" i="5"/>
  <c r="BK2265" i="5"/>
  <c r="AY2266" i="5"/>
  <c r="AM2267" i="5"/>
  <c r="BC2267" i="5"/>
  <c r="AQ2268" i="5"/>
  <c r="BG2268" i="5"/>
  <c r="AU2269" i="5"/>
  <c r="BK2269" i="5"/>
  <c r="AY2270" i="5"/>
  <c r="AM2271" i="5"/>
  <c r="BC2271" i="5"/>
  <c r="AQ2272" i="5"/>
  <c r="BG2272" i="5"/>
  <c r="AU2273" i="5"/>
  <c r="BK2273" i="5"/>
  <c r="AY2274" i="5"/>
  <c r="AM2275" i="5"/>
  <c r="BC2275" i="5"/>
  <c r="AQ2276" i="5"/>
  <c r="AM2178" i="5"/>
  <c r="BK2178" i="5"/>
  <c r="AY2179" i="5"/>
  <c r="AM2180" i="5"/>
  <c r="BC2180" i="5"/>
  <c r="AQ2181" i="5"/>
  <c r="BG2181" i="5"/>
  <c r="AU2182" i="5"/>
  <c r="BK2182" i="5"/>
  <c r="AY2183" i="5"/>
  <c r="AM2184" i="5"/>
  <c r="BC2184" i="5"/>
  <c r="AQ2185" i="5"/>
  <c r="BG2185" i="5"/>
  <c r="AU2186" i="5"/>
  <c r="BK2186" i="5"/>
  <c r="AY2187" i="5"/>
  <c r="AM2188" i="5"/>
  <c r="BC2188" i="5"/>
  <c r="AQ2189" i="5"/>
  <c r="BG2189" i="5"/>
  <c r="AU2190" i="5"/>
  <c r="BK2190" i="5"/>
  <c r="AY2191" i="5"/>
  <c r="AM2192" i="5"/>
  <c r="BC2192" i="5"/>
  <c r="AQ2193" i="5"/>
  <c r="BG2193" i="5"/>
  <c r="AU2194" i="5"/>
  <c r="BK2194" i="5"/>
  <c r="AY2195" i="5"/>
  <c r="AM2196" i="5"/>
  <c r="BC2196" i="5"/>
  <c r="AQ2197" i="5"/>
  <c r="BG2197" i="5"/>
  <c r="AU2198" i="5"/>
  <c r="BK2198" i="5"/>
  <c r="AY2199" i="5"/>
  <c r="AM2200" i="5"/>
  <c r="BC2200" i="5"/>
  <c r="AQ2201" i="5"/>
  <c r="BG2201" i="5"/>
  <c r="AU2202" i="5"/>
  <c r="BK2202" i="5"/>
  <c r="AY2203" i="5"/>
  <c r="AM2204" i="5"/>
  <c r="BC2204" i="5"/>
  <c r="AQ2205" i="5"/>
  <c r="BG2205" i="5"/>
  <c r="AU2206" i="5"/>
  <c r="BK2206" i="5"/>
  <c r="AY2207" i="5"/>
  <c r="AM2208" i="5"/>
  <c r="BC2208" i="5"/>
  <c r="AQ2209" i="5"/>
  <c r="BG2209" i="5"/>
  <c r="AU2210" i="5"/>
  <c r="BK2210" i="5"/>
  <c r="AY2211" i="5"/>
  <c r="AM2212" i="5"/>
  <c r="BC2212" i="5"/>
  <c r="AQ2213" i="5"/>
  <c r="BG2213" i="5"/>
  <c r="AU2214" i="5"/>
  <c r="BK2214" i="5"/>
  <c r="AY2215" i="5"/>
  <c r="AM2216" i="5"/>
  <c r="BC2216" i="5"/>
  <c r="AQ2217" i="5"/>
  <c r="BG2217" i="5"/>
  <c r="AU2218" i="5"/>
  <c r="BK2218" i="5"/>
  <c r="AY2219" i="5"/>
  <c r="AM2220" i="5"/>
  <c r="BC2220" i="5"/>
  <c r="AQ2221" i="5"/>
  <c r="BG2221" i="5"/>
  <c r="AU2222" i="5"/>
  <c r="BK2222" i="5"/>
  <c r="AY2223" i="5"/>
  <c r="AM2224" i="5"/>
  <c r="BC2224" i="5"/>
  <c r="AQ2225" i="5"/>
  <c r="BG2225" i="5"/>
  <c r="AU2226" i="5"/>
  <c r="BK2226" i="5"/>
  <c r="AY2227" i="5"/>
  <c r="AM2228" i="5"/>
  <c r="BC2228" i="5"/>
  <c r="AQ2229" i="5"/>
  <c r="BG2229" i="5"/>
  <c r="AU2230" i="5"/>
  <c r="BK2230" i="5"/>
  <c r="AY2231" i="5"/>
  <c r="AM2232" i="5"/>
  <c r="BC2232" i="5"/>
  <c r="AQ2233" i="5"/>
  <c r="BG2233" i="5"/>
  <c r="AU2234" i="5"/>
  <c r="BK2234" i="5"/>
  <c r="AY2235" i="5"/>
  <c r="AM2236" i="5"/>
  <c r="BC2236" i="5"/>
  <c r="AQ2237" i="5"/>
  <c r="BG2237" i="5"/>
  <c r="AU2238" i="5"/>
  <c r="BK2238" i="5"/>
  <c r="AY2239" i="5"/>
  <c r="AM2240" i="5"/>
  <c r="BC2240" i="5"/>
  <c r="AQ2241" i="5"/>
  <c r="BG2241" i="5"/>
  <c r="AU2242" i="5"/>
  <c r="BK2242" i="5"/>
  <c r="AY2243" i="5"/>
  <c r="AM2244" i="5"/>
  <c r="BC2244" i="5"/>
  <c r="AQ2245" i="5"/>
  <c r="BG2245" i="5"/>
  <c r="AU2246" i="5"/>
  <c r="BK2246" i="5"/>
  <c r="AY2247" i="5"/>
  <c r="AM2248" i="5"/>
  <c r="BC2248" i="5"/>
  <c r="AQ2249" i="5"/>
  <c r="BG2249" i="5"/>
  <c r="AU2250" i="5"/>
  <c r="BK2250" i="5"/>
  <c r="AY2251" i="5"/>
  <c r="AM2252" i="5"/>
  <c r="BC2252" i="5"/>
  <c r="AQ2253" i="5"/>
  <c r="BG2253" i="5"/>
  <c r="AU2254" i="5"/>
  <c r="BK2254" i="5"/>
  <c r="AY2255" i="5"/>
  <c r="AM2256" i="5"/>
  <c r="BC2256" i="5"/>
  <c r="AQ2257" i="5"/>
  <c r="BG2257" i="5"/>
  <c r="AU2258" i="5"/>
  <c r="BK2258" i="5"/>
  <c r="AY2259" i="5"/>
  <c r="AM2260" i="5"/>
  <c r="BC2260" i="5"/>
  <c r="AQ2261" i="5"/>
  <c r="BG2261" i="5"/>
  <c r="AU2262" i="5"/>
  <c r="BK2262" i="5"/>
  <c r="AY2263" i="5"/>
  <c r="AM2264" i="5"/>
  <c r="BC2264" i="5"/>
  <c r="AQ2265" i="5"/>
  <c r="BG2265" i="5"/>
  <c r="AU2266" i="5"/>
  <c r="BK2266" i="5"/>
  <c r="AY2267" i="5"/>
  <c r="AM2268" i="5"/>
  <c r="BC2268" i="5"/>
  <c r="AQ2269" i="5"/>
  <c r="BG2269" i="5"/>
  <c r="AU2270" i="5"/>
  <c r="BK2270" i="5"/>
  <c r="AY2271" i="5"/>
  <c r="AM2272" i="5"/>
  <c r="BC2272" i="5"/>
  <c r="AQ2273" i="5"/>
  <c r="BG2273" i="5"/>
  <c r="AU2274" i="5"/>
  <c r="BK2274" i="5"/>
  <c r="AY2275" i="5"/>
  <c r="AM2276" i="5"/>
  <c r="AU2271" i="5"/>
  <c r="AY2272" i="5"/>
  <c r="BC2273" i="5"/>
  <c r="BG2274" i="5"/>
  <c r="BK2275" i="5"/>
  <c r="BG2276" i="5"/>
  <c r="AU2277" i="5"/>
  <c r="BK2277" i="5"/>
  <c r="AY2278" i="5"/>
  <c r="AM2279" i="5"/>
  <c r="BC2279" i="5"/>
  <c r="AQ2280" i="5"/>
  <c r="BG2280" i="5"/>
  <c r="AU2281" i="5"/>
  <c r="BK2281" i="5"/>
  <c r="AY2282" i="5"/>
  <c r="AM2283" i="5"/>
  <c r="BC2283" i="5"/>
  <c r="AQ2284" i="5"/>
  <c r="BG2284" i="5"/>
  <c r="AU2285" i="5"/>
  <c r="BK2285" i="5"/>
  <c r="AY2286" i="5"/>
  <c r="AM2287" i="5"/>
  <c r="BC2287" i="5"/>
  <c r="AQ2288" i="5"/>
  <c r="BG2288" i="5"/>
  <c r="AU2289" i="5"/>
  <c r="BK2289" i="5"/>
  <c r="AY2290" i="5"/>
  <c r="AM2291" i="5"/>
  <c r="BC2291" i="5"/>
  <c r="AQ2292" i="5"/>
  <c r="BG2292" i="5"/>
  <c r="AU2293" i="5"/>
  <c r="BK2293" i="5"/>
  <c r="AY2294" i="5"/>
  <c r="AM2295" i="5"/>
  <c r="BC2295" i="5"/>
  <c r="AQ2296" i="5"/>
  <c r="BG2296" i="5"/>
  <c r="AU2297" i="5"/>
  <c r="BK2297" i="5"/>
  <c r="AY2298" i="5"/>
  <c r="AM2299" i="5"/>
  <c r="BC2299" i="5"/>
  <c r="AQ2300" i="5"/>
  <c r="BG2300" i="5"/>
  <c r="AU2301" i="5"/>
  <c r="BK2301" i="5"/>
  <c r="AY2302" i="5"/>
  <c r="AM2303" i="5"/>
  <c r="BC2303" i="5"/>
  <c r="AQ2304" i="5"/>
  <c r="BG2304" i="5"/>
  <c r="AU2305" i="5"/>
  <c r="BK2305" i="5"/>
  <c r="AY2306" i="5"/>
  <c r="AM2307" i="5"/>
  <c r="BC2307" i="5"/>
  <c r="AQ2308" i="5"/>
  <c r="BG2308" i="5"/>
  <c r="AU2309" i="5"/>
  <c r="BK2309" i="5"/>
  <c r="AY2310" i="5"/>
  <c r="AM2311" i="5"/>
  <c r="BC2311" i="5"/>
  <c r="AQ2312" i="5"/>
  <c r="BG2312" i="5"/>
  <c r="AU2313" i="5"/>
  <c r="BK2313" i="5"/>
  <c r="AY2314" i="5"/>
  <c r="AM2315" i="5"/>
  <c r="BC2315" i="5"/>
  <c r="AQ2316" i="5"/>
  <c r="BG2316" i="5"/>
  <c r="AU2317" i="5"/>
  <c r="BK2317" i="5"/>
  <c r="AY2318" i="5"/>
  <c r="AM2319" i="5"/>
  <c r="BC2319" i="5"/>
  <c r="AQ2320" i="5"/>
  <c r="BG2320" i="5"/>
  <c r="AU2321" i="5"/>
  <c r="BK2321" i="5"/>
  <c r="AY2322" i="5"/>
  <c r="AM2323" i="5"/>
  <c r="BC2323" i="5"/>
  <c r="AQ2324" i="5"/>
  <c r="BG2324" i="5"/>
  <c r="AU2325" i="5"/>
  <c r="BK2325" i="5"/>
  <c r="AY2177" i="5"/>
  <c r="AQ2271" i="5"/>
  <c r="AU2272" i="5"/>
  <c r="AY2273" i="5"/>
  <c r="BC2274" i="5"/>
  <c r="BG2275" i="5"/>
  <c r="BC2276" i="5"/>
  <c r="AQ2277" i="5"/>
  <c r="BG2277" i="5"/>
  <c r="AU2278" i="5"/>
  <c r="BK2278" i="5"/>
  <c r="AY2279" i="5"/>
  <c r="AM2280" i="5"/>
  <c r="BC2280" i="5"/>
  <c r="AQ2281" i="5"/>
  <c r="BG2281" i="5"/>
  <c r="AU2282" i="5"/>
  <c r="BK2282" i="5"/>
  <c r="AY2283" i="5"/>
  <c r="AM2284" i="5"/>
  <c r="BC2284" i="5"/>
  <c r="AQ2285" i="5"/>
  <c r="BG2285" i="5"/>
  <c r="AU2286" i="5"/>
  <c r="BK2286" i="5"/>
  <c r="AY2287" i="5"/>
  <c r="AM2288" i="5"/>
  <c r="BC2288" i="5"/>
  <c r="AQ2289" i="5"/>
  <c r="BG2289" i="5"/>
  <c r="AU2290" i="5"/>
  <c r="BK2290" i="5"/>
  <c r="AY2291" i="5"/>
  <c r="AM2292" i="5"/>
  <c r="BC2292" i="5"/>
  <c r="AQ2293" i="5"/>
  <c r="BG2293" i="5"/>
  <c r="AU2294" i="5"/>
  <c r="BK2294" i="5"/>
  <c r="AY2295" i="5"/>
  <c r="AM2296" i="5"/>
  <c r="BC2296" i="5"/>
  <c r="AQ2297" i="5"/>
  <c r="BG2297" i="5"/>
  <c r="AU2298" i="5"/>
  <c r="BK2298" i="5"/>
  <c r="AY2299" i="5"/>
  <c r="AM2300" i="5"/>
  <c r="BC2300" i="5"/>
  <c r="AQ2301" i="5"/>
  <c r="BG2301" i="5"/>
  <c r="AU2302" i="5"/>
  <c r="BK2302" i="5"/>
  <c r="AY2303" i="5"/>
  <c r="AM2304" i="5"/>
  <c r="BC2304" i="5"/>
  <c r="AQ2305" i="5"/>
  <c r="BG2305" i="5"/>
  <c r="AU2306" i="5"/>
  <c r="BK2306" i="5"/>
  <c r="AY2307" i="5"/>
  <c r="AM2308" i="5"/>
  <c r="BC2308" i="5"/>
  <c r="AQ2309" i="5"/>
  <c r="BG2309" i="5"/>
  <c r="AU2310" i="5"/>
  <c r="BK2310" i="5"/>
  <c r="AY2311" i="5"/>
  <c r="AM2312" i="5"/>
  <c r="BC2312" i="5"/>
  <c r="AQ2313" i="5"/>
  <c r="BG2313" i="5"/>
  <c r="AU2314" i="5"/>
  <c r="BK2314" i="5"/>
  <c r="AY2315" i="5"/>
  <c r="AM2316" i="5"/>
  <c r="BC2316" i="5"/>
  <c r="AQ2317" i="5"/>
  <c r="BG2317" i="5"/>
  <c r="AU2318" i="5"/>
  <c r="BK2318" i="5"/>
  <c r="AY2319" i="5"/>
  <c r="AM2320" i="5"/>
  <c r="BC2320" i="5"/>
  <c r="AQ2321" i="5"/>
  <c r="BG2321" i="5"/>
  <c r="AU2322" i="5"/>
  <c r="BK2322" i="5"/>
  <c r="AY2323" i="5"/>
  <c r="AM2324" i="5"/>
  <c r="BC2324" i="5"/>
  <c r="AQ2325" i="5"/>
  <c r="BG2325" i="5"/>
  <c r="BK2177" i="5"/>
  <c r="AU2177" i="5"/>
  <c r="BK2271" i="5"/>
  <c r="AM2273" i="5"/>
  <c r="AQ2274" i="5"/>
  <c r="AU2275" i="5"/>
  <c r="AY2276" i="5"/>
  <c r="AM2277" i="5"/>
  <c r="BC2277" i="5"/>
  <c r="AQ2278" i="5"/>
  <c r="BG2278" i="5"/>
  <c r="AU2279" i="5"/>
  <c r="BK2279" i="5"/>
  <c r="AY2280" i="5"/>
  <c r="AM2281" i="5"/>
  <c r="BC2281" i="5"/>
  <c r="AQ2282" i="5"/>
  <c r="BG2282" i="5"/>
  <c r="AU2283" i="5"/>
  <c r="BK2283" i="5"/>
  <c r="AY2284" i="5"/>
  <c r="AM2285" i="5"/>
  <c r="BC2285" i="5"/>
  <c r="AQ2286" i="5"/>
  <c r="BG2286" i="5"/>
  <c r="AU2287" i="5"/>
  <c r="BK2287" i="5"/>
  <c r="AY2288" i="5"/>
  <c r="AM2289" i="5"/>
  <c r="BC2289" i="5"/>
  <c r="AQ2290" i="5"/>
  <c r="BG2290" i="5"/>
  <c r="AU2291" i="5"/>
  <c r="BK2291" i="5"/>
  <c r="AY2292" i="5"/>
  <c r="AM2293" i="5"/>
  <c r="BC2293" i="5"/>
  <c r="AQ2294" i="5"/>
  <c r="BG2294" i="5"/>
  <c r="AU2295" i="5"/>
  <c r="BK2295" i="5"/>
  <c r="AY2296" i="5"/>
  <c r="AM2297" i="5"/>
  <c r="BC2297" i="5"/>
  <c r="AQ2298" i="5"/>
  <c r="BG2298" i="5"/>
  <c r="AU2299" i="5"/>
  <c r="BK2299" i="5"/>
  <c r="AY2300" i="5"/>
  <c r="AM2301" i="5"/>
  <c r="BC2301" i="5"/>
  <c r="AQ2302" i="5"/>
  <c r="BG2302" i="5"/>
  <c r="AU2303" i="5"/>
  <c r="BK2303" i="5"/>
  <c r="AY2304" i="5"/>
  <c r="AM2305" i="5"/>
  <c r="BC2305" i="5"/>
  <c r="AQ2306" i="5"/>
  <c r="BG2306" i="5"/>
  <c r="AU2307" i="5"/>
  <c r="BK2307" i="5"/>
  <c r="AY2308" i="5"/>
  <c r="AM2309" i="5"/>
  <c r="BC2309" i="5"/>
  <c r="AQ2310" i="5"/>
  <c r="BG2310" i="5"/>
  <c r="AU2311" i="5"/>
  <c r="BK2311" i="5"/>
  <c r="AY2312" i="5"/>
  <c r="AM2313" i="5"/>
  <c r="BC2313" i="5"/>
  <c r="AQ2314" i="5"/>
  <c r="BG2314" i="5"/>
  <c r="AU2315" i="5"/>
  <c r="BK2315" i="5"/>
  <c r="AY2316" i="5"/>
  <c r="AM2317" i="5"/>
  <c r="BC2317" i="5"/>
  <c r="AQ2318" i="5"/>
  <c r="BG2318" i="5"/>
  <c r="AU2319" i="5"/>
  <c r="BK2319" i="5"/>
  <c r="AY2320" i="5"/>
  <c r="AM2321" i="5"/>
  <c r="BC2321" i="5"/>
  <c r="AQ2322" i="5"/>
  <c r="BG2322" i="5"/>
  <c r="AU2323" i="5"/>
  <c r="BK2323" i="5"/>
  <c r="AY2324" i="5"/>
  <c r="AM2325" i="5"/>
  <c r="BC2325" i="5"/>
  <c r="BG2177" i="5"/>
  <c r="AQ2177" i="5"/>
  <c r="BG2271" i="5"/>
  <c r="BK2272" i="5"/>
  <c r="AM2274" i="5"/>
  <c r="AQ2275" i="5"/>
  <c r="AU2276" i="5"/>
  <c r="BK2276" i="5"/>
  <c r="AY2277" i="5"/>
  <c r="AM2278" i="5"/>
  <c r="BC2278" i="5"/>
  <c r="AQ2279" i="5"/>
  <c r="BG2279" i="5"/>
  <c r="AU2280" i="5"/>
  <c r="BK2280" i="5"/>
  <c r="AY2281" i="5"/>
  <c r="AM2282" i="5"/>
  <c r="BC2282" i="5"/>
  <c r="AQ2283" i="5"/>
  <c r="BG2283" i="5"/>
  <c r="AU2284" i="5"/>
  <c r="BK2284" i="5"/>
  <c r="AY2285" i="5"/>
  <c r="AM2286" i="5"/>
  <c r="BC2286" i="5"/>
  <c r="AQ2287" i="5"/>
  <c r="BG2287" i="5"/>
  <c r="AU2288" i="5"/>
  <c r="BK2288" i="5"/>
  <c r="AY2289" i="5"/>
  <c r="AM2290" i="5"/>
  <c r="BC2290" i="5"/>
  <c r="AQ2291" i="5"/>
  <c r="BG2291" i="5"/>
  <c r="AU2292" i="5"/>
  <c r="BK2292" i="5"/>
  <c r="AY2293" i="5"/>
  <c r="AM2294" i="5"/>
  <c r="BC2294" i="5"/>
  <c r="AQ2295" i="5"/>
  <c r="BG2295" i="5"/>
  <c r="AU2296" i="5"/>
  <c r="BK2296" i="5"/>
  <c r="AY2297" i="5"/>
  <c r="AM2298" i="5"/>
  <c r="BC2298" i="5"/>
  <c r="AQ2299" i="5"/>
  <c r="BG2299" i="5"/>
  <c r="AU2300" i="5"/>
  <c r="BK2300" i="5"/>
  <c r="AY2301" i="5"/>
  <c r="AM2302" i="5"/>
  <c r="BC2302" i="5"/>
  <c r="AQ2303" i="5"/>
  <c r="BG2303" i="5"/>
  <c r="AU2304" i="5"/>
  <c r="BK2304" i="5"/>
  <c r="AY2305" i="5"/>
  <c r="AM2306" i="5"/>
  <c r="BC2306" i="5"/>
  <c r="AQ2307" i="5"/>
  <c r="BG2307" i="5"/>
  <c r="AU2308" i="5"/>
  <c r="BK2308" i="5"/>
  <c r="AY2309" i="5"/>
  <c r="AM2310" i="5"/>
  <c r="BC2310" i="5"/>
  <c r="AQ2311" i="5"/>
  <c r="BG2311" i="5"/>
  <c r="AU2312" i="5"/>
  <c r="BK2312" i="5"/>
  <c r="AY2313" i="5"/>
  <c r="AM2314" i="5"/>
  <c r="BC2314" i="5"/>
  <c r="AQ2315" i="5"/>
  <c r="BG2315" i="5"/>
  <c r="AU2316" i="5"/>
  <c r="BK2316" i="5"/>
  <c r="AY2317" i="5"/>
  <c r="AM2318" i="5"/>
  <c r="BC2318" i="5"/>
  <c r="AQ2319" i="5"/>
  <c r="BG2319" i="5"/>
  <c r="AU2320" i="5"/>
  <c r="BK2320" i="5"/>
  <c r="AY2321" i="5"/>
  <c r="AM2322" i="5"/>
  <c r="BC2322" i="5"/>
  <c r="AQ2323" i="5"/>
  <c r="BG2323" i="5"/>
  <c r="AU2324" i="5"/>
  <c r="BK2324" i="5"/>
  <c r="AY2325" i="5"/>
  <c r="BC2177" i="5"/>
  <c r="AN2409" i="5"/>
  <c r="AN2472" i="5"/>
  <c r="AN2468" i="5"/>
  <c r="AN2471" i="5"/>
  <c r="AN2470" i="5"/>
  <c r="AN2469" i="5"/>
  <c r="AN2473" i="5"/>
  <c r="Q2557" i="5"/>
  <c r="AN2537" i="5"/>
  <c r="BD2785" i="5"/>
  <c r="BD2784" i="5"/>
  <c r="BD2783" i="5"/>
  <c r="BD2782" i="5"/>
  <c r="BD2781" i="5"/>
  <c r="BD2780" i="5"/>
  <c r="BD2779" i="5"/>
  <c r="BD2778" i="5"/>
  <c r="BD2777" i="5"/>
  <c r="BD2776" i="5"/>
  <c r="BD2775" i="5"/>
  <c r="BD2774" i="5"/>
  <c r="BD2773" i="5"/>
  <c r="BD2772" i="5"/>
  <c r="BD2771" i="5"/>
  <c r="BD2770" i="5"/>
  <c r="BD2769" i="5"/>
  <c r="BD2768" i="5"/>
  <c r="BD2767" i="5"/>
  <c r="BD2766" i="5"/>
  <c r="BD2765" i="5"/>
  <c r="BD2764" i="5"/>
  <c r="BD2763" i="5"/>
  <c r="BD2762" i="5"/>
  <c r="BD2761" i="5"/>
  <c r="BD2760" i="5"/>
  <c r="BH2785" i="5"/>
  <c r="AR2785" i="5"/>
  <c r="BH2784" i="5"/>
  <c r="AR2784" i="5"/>
  <c r="BH2783" i="5"/>
  <c r="AR2783" i="5"/>
  <c r="BH2782" i="5"/>
  <c r="AR2782" i="5"/>
  <c r="BH2781" i="5"/>
  <c r="AR2781" i="5"/>
  <c r="BH2780" i="5"/>
  <c r="AR2780" i="5"/>
  <c r="BH2779" i="5"/>
  <c r="AR2779" i="5"/>
  <c r="BH2778" i="5"/>
  <c r="AR2778" i="5"/>
  <c r="BH2777" i="5"/>
  <c r="AR2777" i="5"/>
  <c r="BH2776" i="5"/>
  <c r="AR2776" i="5"/>
  <c r="BH2775" i="5"/>
  <c r="AR2775" i="5"/>
  <c r="BH2774" i="5"/>
  <c r="AR2774" i="5"/>
  <c r="BH2773" i="5"/>
  <c r="AR2773" i="5"/>
  <c r="BH2772" i="5"/>
  <c r="AR2772" i="5"/>
  <c r="BH2771" i="5"/>
  <c r="AR2771" i="5"/>
  <c r="BH2770" i="5"/>
  <c r="AR2770" i="5"/>
  <c r="BH2769" i="5"/>
  <c r="AR2769" i="5"/>
  <c r="BH2768" i="5"/>
  <c r="AR2768" i="5"/>
  <c r="BH2767" i="5"/>
  <c r="AR2767" i="5"/>
  <c r="BH2766" i="5"/>
  <c r="AR2766" i="5"/>
  <c r="BH2765" i="5"/>
  <c r="AR2765" i="5"/>
  <c r="BH2764" i="5"/>
  <c r="AR2764" i="5"/>
  <c r="BH2763" i="5"/>
  <c r="AR2763" i="5"/>
  <c r="BH2762" i="5"/>
  <c r="AR2762" i="5"/>
  <c r="BH2761" i="5"/>
  <c r="AR2761" i="5"/>
  <c r="BH2760" i="5"/>
  <c r="BL2785" i="5"/>
  <c r="AV2785" i="5"/>
  <c r="BL2784" i="5"/>
  <c r="AV2784" i="5"/>
  <c r="BL2783" i="5"/>
  <c r="AV2783" i="5"/>
  <c r="BL2782" i="5"/>
  <c r="AV2782" i="5"/>
  <c r="BL2781" i="5"/>
  <c r="AV2781" i="5"/>
  <c r="BL2780" i="5"/>
  <c r="AV2780" i="5"/>
  <c r="BL2779" i="5"/>
  <c r="AV2779" i="5"/>
  <c r="BL2778" i="5"/>
  <c r="AV2778" i="5"/>
  <c r="BL2777" i="5"/>
  <c r="AV2777" i="5"/>
  <c r="BL2776" i="5"/>
  <c r="AV2776" i="5"/>
  <c r="BL2775" i="5"/>
  <c r="AV2775" i="5"/>
  <c r="BL2774" i="5"/>
  <c r="BP2785" i="5"/>
  <c r="AZ2785" i="5"/>
  <c r="BP2784" i="5"/>
  <c r="AZ2784" i="5"/>
  <c r="BP2783" i="5"/>
  <c r="AZ2783" i="5"/>
  <c r="BP2782" i="5"/>
  <c r="AZ2782" i="5"/>
  <c r="BP2781" i="5"/>
  <c r="AZ2781" i="5"/>
  <c r="BP2780" i="5"/>
  <c r="AZ2780" i="5"/>
  <c r="BP2779" i="5"/>
  <c r="AZ2779" i="5"/>
  <c r="BP2778" i="5"/>
  <c r="AZ2778" i="5"/>
  <c r="BP2777" i="5"/>
  <c r="AZ2777" i="5"/>
  <c r="BP2776" i="5"/>
  <c r="AZ2776" i="5"/>
  <c r="BP2775" i="5"/>
  <c r="AZ2775" i="5"/>
  <c r="BP2774" i="5"/>
  <c r="AV2774" i="5"/>
  <c r="AV2773" i="5"/>
  <c r="AV2772" i="5"/>
  <c r="AV2771" i="5"/>
  <c r="AV2770" i="5"/>
  <c r="AV2769" i="5"/>
  <c r="AV2768" i="5"/>
  <c r="AV2767" i="5"/>
  <c r="AV2766" i="5"/>
  <c r="AV2765" i="5"/>
  <c r="AV2764" i="5"/>
  <c r="AV2763" i="5"/>
  <c r="AV2762" i="5"/>
  <c r="AV2761" i="5"/>
  <c r="AV2760" i="5"/>
  <c r="BL2759" i="5"/>
  <c r="AV2759" i="5"/>
  <c r="BL2758" i="5"/>
  <c r="AV2758" i="5"/>
  <c r="BL2757" i="5"/>
  <c r="AV2757" i="5"/>
  <c r="BL2756" i="5"/>
  <c r="AV2756" i="5"/>
  <c r="BL2755" i="5"/>
  <c r="AV2755" i="5"/>
  <c r="BL2754" i="5"/>
  <c r="AV2754" i="5"/>
  <c r="BL2753" i="5"/>
  <c r="AV2753" i="5"/>
  <c r="BL2752" i="5"/>
  <c r="AV2752" i="5"/>
  <c r="BL2751" i="5"/>
  <c r="AV2751" i="5"/>
  <c r="BL2750" i="5"/>
  <c r="AV2750" i="5"/>
  <c r="BL2749" i="5"/>
  <c r="AV2749" i="5"/>
  <c r="BL2748" i="5"/>
  <c r="AV2748" i="5"/>
  <c r="BL2747" i="5"/>
  <c r="AV2747" i="5"/>
  <c r="BL2746" i="5"/>
  <c r="AV2746" i="5"/>
  <c r="BL2745" i="5"/>
  <c r="AV2745" i="5"/>
  <c r="BL2744" i="5"/>
  <c r="AV2744" i="5"/>
  <c r="BL2743" i="5"/>
  <c r="AV2743" i="5"/>
  <c r="BL2742" i="5"/>
  <c r="AV2742" i="5"/>
  <c r="BL2741" i="5"/>
  <c r="AV2741" i="5"/>
  <c r="BL2740" i="5"/>
  <c r="AV2740" i="5"/>
  <c r="BL2739" i="5"/>
  <c r="AV2739" i="5"/>
  <c r="BL2738" i="5"/>
  <c r="AV2738" i="5"/>
  <c r="BL2737" i="5"/>
  <c r="AV2737" i="5"/>
  <c r="BL2736" i="5"/>
  <c r="AV2736" i="5"/>
  <c r="BL2735" i="5"/>
  <c r="AV2735" i="5"/>
  <c r="BL2734" i="5"/>
  <c r="AV2734" i="5"/>
  <c r="BL2733" i="5"/>
  <c r="AV2733" i="5"/>
  <c r="BL2732" i="5"/>
  <c r="AV2732" i="5"/>
  <c r="BL2731" i="5"/>
  <c r="AV2731" i="5"/>
  <c r="BL2730" i="5"/>
  <c r="AV2730" i="5"/>
  <c r="BL2729" i="5"/>
  <c r="AV2729" i="5"/>
  <c r="BL2728" i="5"/>
  <c r="AV2728" i="5"/>
  <c r="BL2727" i="5"/>
  <c r="AV2727" i="5"/>
  <c r="BL2726" i="5"/>
  <c r="AV2726" i="5"/>
  <c r="BL2725" i="5"/>
  <c r="AV2725" i="5"/>
  <c r="BL2724" i="5"/>
  <c r="AV2724" i="5"/>
  <c r="BL2723" i="5"/>
  <c r="AV2723" i="5"/>
  <c r="BL2722" i="5"/>
  <c r="AV2722" i="5"/>
  <c r="BL2721" i="5"/>
  <c r="AV2721" i="5"/>
  <c r="BL2720" i="5"/>
  <c r="AV2720" i="5"/>
  <c r="BL2719" i="5"/>
  <c r="AV2719" i="5"/>
  <c r="BL2718" i="5"/>
  <c r="AV2718" i="5"/>
  <c r="BL2717" i="5"/>
  <c r="AV2717" i="5"/>
  <c r="BL2716" i="5"/>
  <c r="AV2716" i="5"/>
  <c r="BL2715" i="5"/>
  <c r="AV2715" i="5"/>
  <c r="BL2714" i="5"/>
  <c r="AV2714" i="5"/>
  <c r="BL2713" i="5"/>
  <c r="AV2713" i="5"/>
  <c r="BL2712" i="5"/>
  <c r="AV2712" i="5"/>
  <c r="BL2711" i="5"/>
  <c r="AV2711" i="5"/>
  <c r="BL2710" i="5"/>
  <c r="AV2710" i="5"/>
  <c r="BL2709" i="5"/>
  <c r="AV2709" i="5"/>
  <c r="BL2708" i="5"/>
  <c r="AV2708" i="5"/>
  <c r="BL2707" i="5"/>
  <c r="AV2707" i="5"/>
  <c r="BL2706" i="5"/>
  <c r="AV2706" i="5"/>
  <c r="BL2705" i="5"/>
  <c r="AV2705" i="5"/>
  <c r="BL2704" i="5"/>
  <c r="AV2704" i="5"/>
  <c r="BL2703" i="5"/>
  <c r="AV2703" i="5"/>
  <c r="BL2702" i="5"/>
  <c r="AV2702" i="5"/>
  <c r="BL2701" i="5"/>
  <c r="AV2701" i="5"/>
  <c r="BL2700" i="5"/>
  <c r="AV2700" i="5"/>
  <c r="BL2699" i="5"/>
  <c r="AV2699" i="5"/>
  <c r="BL2698" i="5"/>
  <c r="AV2698" i="5"/>
  <c r="BL2697" i="5"/>
  <c r="AV2697" i="5"/>
  <c r="BL2696" i="5"/>
  <c r="AV2696" i="5"/>
  <c r="BL2695" i="5"/>
  <c r="AV2695" i="5"/>
  <c r="BL2694" i="5"/>
  <c r="AV2694" i="5"/>
  <c r="BL2693" i="5"/>
  <c r="AV2693" i="5"/>
  <c r="BL2692" i="5"/>
  <c r="AZ2774" i="5"/>
  <c r="AZ2773" i="5"/>
  <c r="AZ2772" i="5"/>
  <c r="AZ2771" i="5"/>
  <c r="AZ2770" i="5"/>
  <c r="AZ2769" i="5"/>
  <c r="AZ2768" i="5"/>
  <c r="AZ2767" i="5"/>
  <c r="AZ2766" i="5"/>
  <c r="AZ2765" i="5"/>
  <c r="AZ2764" i="5"/>
  <c r="AZ2763" i="5"/>
  <c r="AZ2762" i="5"/>
  <c r="AZ2761" i="5"/>
  <c r="AZ2760" i="5"/>
  <c r="BP2759" i="5"/>
  <c r="AZ2759" i="5"/>
  <c r="BP2758" i="5"/>
  <c r="AZ2758" i="5"/>
  <c r="BP2757" i="5"/>
  <c r="AZ2757" i="5"/>
  <c r="BP2756" i="5"/>
  <c r="AZ2756" i="5"/>
  <c r="BP2755" i="5"/>
  <c r="AZ2755" i="5"/>
  <c r="BP2754" i="5"/>
  <c r="AZ2754" i="5"/>
  <c r="BP2753" i="5"/>
  <c r="AZ2753" i="5"/>
  <c r="BP2752" i="5"/>
  <c r="AZ2752" i="5"/>
  <c r="BP2751" i="5"/>
  <c r="AZ2751" i="5"/>
  <c r="BP2750" i="5"/>
  <c r="AZ2750" i="5"/>
  <c r="BP2749" i="5"/>
  <c r="AZ2749" i="5"/>
  <c r="BP2748" i="5"/>
  <c r="AZ2748" i="5"/>
  <c r="BP2747" i="5"/>
  <c r="AZ2747" i="5"/>
  <c r="BP2746" i="5"/>
  <c r="AZ2746" i="5"/>
  <c r="BP2745" i="5"/>
  <c r="AZ2745" i="5"/>
  <c r="BP2744" i="5"/>
  <c r="AZ2744" i="5"/>
  <c r="BP2743" i="5"/>
  <c r="AZ2743" i="5"/>
  <c r="BP2742" i="5"/>
  <c r="AZ2742" i="5"/>
  <c r="BP2741" i="5"/>
  <c r="AZ2741" i="5"/>
  <c r="BP2740" i="5"/>
  <c r="AZ2740" i="5"/>
  <c r="BP2739" i="5"/>
  <c r="AZ2739" i="5"/>
  <c r="BP2738" i="5"/>
  <c r="AZ2738" i="5"/>
  <c r="BP2737" i="5"/>
  <c r="AZ2737" i="5"/>
  <c r="BP2736" i="5"/>
  <c r="AZ2736" i="5"/>
  <c r="BP2735" i="5"/>
  <c r="AZ2735" i="5"/>
  <c r="BP2734" i="5"/>
  <c r="AZ2734" i="5"/>
  <c r="BP2733" i="5"/>
  <c r="AZ2733" i="5"/>
  <c r="BP2732" i="5"/>
  <c r="AZ2732" i="5"/>
  <c r="BP2731" i="5"/>
  <c r="AZ2731" i="5"/>
  <c r="BP2730" i="5"/>
  <c r="AZ2730" i="5"/>
  <c r="BP2729" i="5"/>
  <c r="AZ2729" i="5"/>
  <c r="BP2728" i="5"/>
  <c r="AZ2728" i="5"/>
  <c r="BP2727" i="5"/>
  <c r="AZ2727" i="5"/>
  <c r="BP2726" i="5"/>
  <c r="AZ2726" i="5"/>
  <c r="BP2725" i="5"/>
  <c r="AZ2725" i="5"/>
  <c r="BP2724" i="5"/>
  <c r="AZ2724" i="5"/>
  <c r="BP2723" i="5"/>
  <c r="AZ2723" i="5"/>
  <c r="BP2722" i="5"/>
  <c r="AZ2722" i="5"/>
  <c r="BP2721" i="5"/>
  <c r="AZ2721" i="5"/>
  <c r="BP2720" i="5"/>
  <c r="AZ2720" i="5"/>
  <c r="BP2719" i="5"/>
  <c r="AZ2719" i="5"/>
  <c r="BP2718" i="5"/>
  <c r="AZ2718" i="5"/>
  <c r="BP2717" i="5"/>
  <c r="AZ2717" i="5"/>
  <c r="BP2716" i="5"/>
  <c r="AZ2716" i="5"/>
  <c r="BP2715" i="5"/>
  <c r="AZ2715" i="5"/>
  <c r="BP2714" i="5"/>
  <c r="AZ2714" i="5"/>
  <c r="BP2713" i="5"/>
  <c r="AZ2713" i="5"/>
  <c r="BP2712" i="5"/>
  <c r="AZ2712" i="5"/>
  <c r="BP2711" i="5"/>
  <c r="AZ2711" i="5"/>
  <c r="BP2710" i="5"/>
  <c r="AZ2710" i="5"/>
  <c r="BP2709" i="5"/>
  <c r="AZ2709" i="5"/>
  <c r="BP2708" i="5"/>
  <c r="AZ2708" i="5"/>
  <c r="BP2707" i="5"/>
  <c r="AZ2707" i="5"/>
  <c r="BP2706" i="5"/>
  <c r="AZ2706" i="5"/>
  <c r="BP2705" i="5"/>
  <c r="AZ2705" i="5"/>
  <c r="BP2704" i="5"/>
  <c r="AZ2704" i="5"/>
  <c r="BP2703" i="5"/>
  <c r="AZ2703" i="5"/>
  <c r="BP2702" i="5"/>
  <c r="AZ2702" i="5"/>
  <c r="BP2701" i="5"/>
  <c r="AZ2701" i="5"/>
  <c r="BP2700" i="5"/>
  <c r="AZ2700" i="5"/>
  <c r="BP2699" i="5"/>
  <c r="AZ2699" i="5"/>
  <c r="BP2698" i="5"/>
  <c r="BL2773" i="5"/>
  <c r="BL2772" i="5"/>
  <c r="BL2771" i="5"/>
  <c r="BL2770" i="5"/>
  <c r="BL2769" i="5"/>
  <c r="BL2768" i="5"/>
  <c r="BL2767" i="5"/>
  <c r="BL2766" i="5"/>
  <c r="BL2765" i="5"/>
  <c r="BL2764" i="5"/>
  <c r="BL2763" i="5"/>
  <c r="BL2762" i="5"/>
  <c r="BL2761" i="5"/>
  <c r="BL2760" i="5"/>
  <c r="BD2759" i="5"/>
  <c r="BD2758" i="5"/>
  <c r="BD2757" i="5"/>
  <c r="BD2756" i="5"/>
  <c r="BD2755" i="5"/>
  <c r="BD2754" i="5"/>
  <c r="BD2753" i="5"/>
  <c r="BD2752" i="5"/>
  <c r="BD2751" i="5"/>
  <c r="BD2750" i="5"/>
  <c r="BD2749" i="5"/>
  <c r="BD2748" i="5"/>
  <c r="BD2747" i="5"/>
  <c r="BD2746" i="5"/>
  <c r="BD2745" i="5"/>
  <c r="BD2744" i="5"/>
  <c r="BD2743" i="5"/>
  <c r="BD2742" i="5"/>
  <c r="BD2741" i="5"/>
  <c r="BD2740" i="5"/>
  <c r="BD2739" i="5"/>
  <c r="BD2738" i="5"/>
  <c r="BD2737" i="5"/>
  <c r="BD2736" i="5"/>
  <c r="BD2735" i="5"/>
  <c r="BD2734" i="5"/>
  <c r="BD2733" i="5"/>
  <c r="BD2732" i="5"/>
  <c r="BD2731" i="5"/>
  <c r="BD2730" i="5"/>
  <c r="BD2729" i="5"/>
  <c r="BD2728" i="5"/>
  <c r="BD2727" i="5"/>
  <c r="BD2726" i="5"/>
  <c r="BD2725" i="5"/>
  <c r="BD2724" i="5"/>
  <c r="BD2723" i="5"/>
  <c r="BD2722" i="5"/>
  <c r="BD2721" i="5"/>
  <c r="BD2720" i="5"/>
  <c r="BD2719" i="5"/>
  <c r="BD2718" i="5"/>
  <c r="BD2717" i="5"/>
  <c r="BD2716" i="5"/>
  <c r="BD2715" i="5"/>
  <c r="BD2714" i="5"/>
  <c r="BD2713" i="5"/>
  <c r="BD2712" i="5"/>
  <c r="BD2711" i="5"/>
  <c r="BD2710" i="5"/>
  <c r="BD2709" i="5"/>
  <c r="BD2708" i="5"/>
  <c r="BD2707" i="5"/>
  <c r="BD2706" i="5"/>
  <c r="BD2705" i="5"/>
  <c r="BD2704" i="5"/>
  <c r="BD2703" i="5"/>
  <c r="BD2702" i="5"/>
  <c r="BD2701" i="5"/>
  <c r="BD2700" i="5"/>
  <c r="BD2699" i="5"/>
  <c r="BD2698" i="5"/>
  <c r="BD2697" i="5"/>
  <c r="BD2696" i="5"/>
  <c r="BD2695" i="5"/>
  <c r="BD2694" i="5"/>
  <c r="BD2693" i="5"/>
  <c r="BP2773" i="5"/>
  <c r="BP2772" i="5"/>
  <c r="BP2771" i="5"/>
  <c r="BP2770" i="5"/>
  <c r="BP2769" i="5"/>
  <c r="BP2768" i="5"/>
  <c r="BP2767" i="5"/>
  <c r="BP2766" i="5"/>
  <c r="BP2765" i="5"/>
  <c r="BP2764" i="5"/>
  <c r="BP2763" i="5"/>
  <c r="BP2762" i="5"/>
  <c r="BP2761" i="5"/>
  <c r="BP2760" i="5"/>
  <c r="AR2760" i="5"/>
  <c r="BH2759" i="5"/>
  <c r="AR2759" i="5"/>
  <c r="BH2758" i="5"/>
  <c r="AR2758" i="5"/>
  <c r="BH2757" i="5"/>
  <c r="AR2757" i="5"/>
  <c r="BH2756" i="5"/>
  <c r="AR2756" i="5"/>
  <c r="BH2755" i="5"/>
  <c r="AR2755" i="5"/>
  <c r="BH2754" i="5"/>
  <c r="AR2754" i="5"/>
  <c r="BH2753" i="5"/>
  <c r="AR2753" i="5"/>
  <c r="BH2752" i="5"/>
  <c r="AR2752" i="5"/>
  <c r="BH2751" i="5"/>
  <c r="AR2751" i="5"/>
  <c r="BH2750" i="5"/>
  <c r="AR2750" i="5"/>
  <c r="BH2749" i="5"/>
  <c r="AR2749" i="5"/>
  <c r="BH2748" i="5"/>
  <c r="AR2748" i="5"/>
  <c r="BH2747" i="5"/>
  <c r="AR2747" i="5"/>
  <c r="BH2746" i="5"/>
  <c r="AR2746" i="5"/>
  <c r="BH2745" i="5"/>
  <c r="AR2745" i="5"/>
  <c r="BH2744" i="5"/>
  <c r="AR2744" i="5"/>
  <c r="BH2743" i="5"/>
  <c r="AR2743" i="5"/>
  <c r="BH2742" i="5"/>
  <c r="AR2742" i="5"/>
  <c r="BH2741" i="5"/>
  <c r="AR2741" i="5"/>
  <c r="BH2740" i="5"/>
  <c r="AR2740" i="5"/>
  <c r="BH2739" i="5"/>
  <c r="AR2739" i="5"/>
  <c r="BH2738" i="5"/>
  <c r="AR2738" i="5"/>
  <c r="BH2737" i="5"/>
  <c r="AR2737" i="5"/>
  <c r="BH2736" i="5"/>
  <c r="AR2736" i="5"/>
  <c r="BH2735" i="5"/>
  <c r="AR2735" i="5"/>
  <c r="BH2734" i="5"/>
  <c r="AR2734" i="5"/>
  <c r="BH2733" i="5"/>
  <c r="AR2733" i="5"/>
  <c r="BH2732" i="5"/>
  <c r="AR2732" i="5"/>
  <c r="BH2731" i="5"/>
  <c r="AR2731" i="5"/>
  <c r="BH2730" i="5"/>
  <c r="AR2730" i="5"/>
  <c r="BH2729" i="5"/>
  <c r="AR2729" i="5"/>
  <c r="BH2728" i="5"/>
  <c r="AR2728" i="5"/>
  <c r="BH2727" i="5"/>
  <c r="AR2727" i="5"/>
  <c r="BH2726" i="5"/>
  <c r="AR2726" i="5"/>
  <c r="BH2725" i="5"/>
  <c r="AR2725" i="5"/>
  <c r="BH2724" i="5"/>
  <c r="AR2724" i="5"/>
  <c r="BH2723" i="5"/>
  <c r="AR2723" i="5"/>
  <c r="BH2722" i="5"/>
  <c r="AR2722" i="5"/>
  <c r="BH2721" i="5"/>
  <c r="AR2721" i="5"/>
  <c r="BH2720" i="5"/>
  <c r="AR2720" i="5"/>
  <c r="BH2719" i="5"/>
  <c r="AR2719" i="5"/>
  <c r="BH2718" i="5"/>
  <c r="AR2718" i="5"/>
  <c r="BH2717" i="5"/>
  <c r="AR2717" i="5"/>
  <c r="BH2716" i="5"/>
  <c r="AR2716" i="5"/>
  <c r="BH2715" i="5"/>
  <c r="AR2715" i="5"/>
  <c r="BH2714" i="5"/>
  <c r="AR2714" i="5"/>
  <c r="BH2713" i="5"/>
  <c r="AR2713" i="5"/>
  <c r="BH2712" i="5"/>
  <c r="AR2712" i="5"/>
  <c r="BH2711" i="5"/>
  <c r="AR2711" i="5"/>
  <c r="BH2710" i="5"/>
  <c r="AR2710" i="5"/>
  <c r="BH2709" i="5"/>
  <c r="AR2709" i="5"/>
  <c r="BH2708" i="5"/>
  <c r="AR2708" i="5"/>
  <c r="BH2707" i="5"/>
  <c r="AR2707" i="5"/>
  <c r="BH2706" i="5"/>
  <c r="AR2706" i="5"/>
  <c r="BH2705" i="5"/>
  <c r="AR2705" i="5"/>
  <c r="BH2704" i="5"/>
  <c r="AR2704" i="5"/>
  <c r="BH2703" i="5"/>
  <c r="AR2703" i="5"/>
  <c r="BH2702" i="5"/>
  <c r="AR2702" i="5"/>
  <c r="BH2701" i="5"/>
  <c r="AR2701" i="5"/>
  <c r="BH2700" i="5"/>
  <c r="AR2700" i="5"/>
  <c r="BH2699" i="5"/>
  <c r="AR2699" i="5"/>
  <c r="BH2698" i="5"/>
  <c r="AR2698" i="5"/>
  <c r="BH2697" i="5"/>
  <c r="AR2697" i="5"/>
  <c r="BH2696" i="5"/>
  <c r="AR2696" i="5"/>
  <c r="BH2695" i="5"/>
  <c r="AR2695" i="5"/>
  <c r="BH2694" i="5"/>
  <c r="AR2694" i="5"/>
  <c r="BH2693" i="5"/>
  <c r="AR2693" i="5"/>
  <c r="BH2692" i="5"/>
  <c r="AR2692" i="5"/>
  <c r="BH2691" i="5"/>
  <c r="AR2691" i="5"/>
  <c r="BH2690" i="5"/>
  <c r="AR2690" i="5"/>
  <c r="BH2689" i="5"/>
  <c r="AR2689" i="5"/>
  <c r="BH2688" i="5"/>
  <c r="AR2688" i="5"/>
  <c r="BH2687" i="5"/>
  <c r="AR2687" i="5"/>
  <c r="BH2686" i="5"/>
  <c r="AR2686" i="5"/>
  <c r="BH2685" i="5"/>
  <c r="AR2685" i="5"/>
  <c r="BH2684" i="5"/>
  <c r="AR2684" i="5"/>
  <c r="BH2683" i="5"/>
  <c r="AR2683" i="5"/>
  <c r="BH2682" i="5"/>
  <c r="BP2696" i="5"/>
  <c r="BP2694" i="5"/>
  <c r="BP2692" i="5"/>
  <c r="BL2691" i="5"/>
  <c r="AZ2691" i="5"/>
  <c r="BL2689" i="5"/>
  <c r="AZ2689" i="5"/>
  <c r="BL2687" i="5"/>
  <c r="AZ2687" i="5"/>
  <c r="BL2685" i="5"/>
  <c r="AZ2685" i="5"/>
  <c r="BL2683" i="5"/>
  <c r="AZ2683" i="5"/>
  <c r="AR2682" i="5"/>
  <c r="BH2681" i="5"/>
  <c r="AR2681" i="5"/>
  <c r="BH2680" i="5"/>
  <c r="AR2680" i="5"/>
  <c r="BH2679" i="5"/>
  <c r="AR2679" i="5"/>
  <c r="BH2678" i="5"/>
  <c r="AR2678" i="5"/>
  <c r="BH2677" i="5"/>
  <c r="AR2677" i="5"/>
  <c r="BH2676" i="5"/>
  <c r="AR2676" i="5"/>
  <c r="BH2675" i="5"/>
  <c r="AR2675" i="5"/>
  <c r="BH2674" i="5"/>
  <c r="AR2674" i="5"/>
  <c r="BH2673" i="5"/>
  <c r="AR2673" i="5"/>
  <c r="BH2672" i="5"/>
  <c r="AR2672" i="5"/>
  <c r="BH2671" i="5"/>
  <c r="AR2671" i="5"/>
  <c r="BH2670" i="5"/>
  <c r="AR2670" i="5"/>
  <c r="BH2669" i="5"/>
  <c r="AR2669" i="5"/>
  <c r="BH2668" i="5"/>
  <c r="AR2668" i="5"/>
  <c r="BH2667" i="5"/>
  <c r="AR2667" i="5"/>
  <c r="BH2666" i="5"/>
  <c r="AR2666" i="5"/>
  <c r="BH2665" i="5"/>
  <c r="AR2665" i="5"/>
  <c r="BH2664" i="5"/>
  <c r="AR2664" i="5"/>
  <c r="BH2663" i="5"/>
  <c r="AR2663" i="5"/>
  <c r="BH2662" i="5"/>
  <c r="AR2662" i="5"/>
  <c r="BH2661" i="5"/>
  <c r="AR2661" i="5"/>
  <c r="BH2660" i="5"/>
  <c r="AR2660" i="5"/>
  <c r="BH2659" i="5"/>
  <c r="AR2659" i="5"/>
  <c r="BH2658" i="5"/>
  <c r="AR2658" i="5"/>
  <c r="BH2657" i="5"/>
  <c r="AR2657" i="5"/>
  <c r="BH2656" i="5"/>
  <c r="AR2656" i="5"/>
  <c r="BH2655" i="5"/>
  <c r="AR2655" i="5"/>
  <c r="BH2654" i="5"/>
  <c r="AR2654" i="5"/>
  <c r="BH2653" i="5"/>
  <c r="AR2653" i="5"/>
  <c r="BH2652" i="5"/>
  <c r="AR2652" i="5"/>
  <c r="BH2651" i="5"/>
  <c r="AR2651" i="5"/>
  <c r="BH2650" i="5"/>
  <c r="AR2650" i="5"/>
  <c r="BH2649" i="5"/>
  <c r="AR2649" i="5"/>
  <c r="BH2648" i="5"/>
  <c r="AR2648" i="5"/>
  <c r="BH2647" i="5"/>
  <c r="AR2647" i="5"/>
  <c r="BH2646" i="5"/>
  <c r="AR2646" i="5"/>
  <c r="BH2645" i="5"/>
  <c r="AR2645" i="5"/>
  <c r="BH2644" i="5"/>
  <c r="AR2644" i="5"/>
  <c r="BH2643" i="5"/>
  <c r="AR2643" i="5"/>
  <c r="BH2642" i="5"/>
  <c r="AR2642" i="5"/>
  <c r="BH2641" i="5"/>
  <c r="AR2641" i="5"/>
  <c r="BH2640" i="5"/>
  <c r="AR2640" i="5"/>
  <c r="BH2639" i="5"/>
  <c r="AR2639" i="5"/>
  <c r="BH2638" i="5"/>
  <c r="AR2638" i="5"/>
  <c r="AZ2698" i="5"/>
  <c r="AZ2696" i="5"/>
  <c r="AZ2694" i="5"/>
  <c r="AV2692" i="5"/>
  <c r="BP2691" i="5"/>
  <c r="BD2691" i="5"/>
  <c r="AV2690" i="5"/>
  <c r="BP2689" i="5"/>
  <c r="BD2689" i="5"/>
  <c r="AV2688" i="5"/>
  <c r="BP2687" i="5"/>
  <c r="BD2687" i="5"/>
  <c r="AV2686" i="5"/>
  <c r="BP2685" i="5"/>
  <c r="BD2685" i="5"/>
  <c r="AV2684" i="5"/>
  <c r="BP2683" i="5"/>
  <c r="BD2683" i="5"/>
  <c r="AV2682" i="5"/>
  <c r="BL2681" i="5"/>
  <c r="AV2681" i="5"/>
  <c r="BL2680" i="5"/>
  <c r="AV2680" i="5"/>
  <c r="BL2679" i="5"/>
  <c r="AV2679" i="5"/>
  <c r="BL2678" i="5"/>
  <c r="AV2678" i="5"/>
  <c r="BL2677" i="5"/>
  <c r="AV2677" i="5"/>
  <c r="BL2676" i="5"/>
  <c r="AV2676" i="5"/>
  <c r="BL2675" i="5"/>
  <c r="AV2675" i="5"/>
  <c r="BL2674" i="5"/>
  <c r="AV2674" i="5"/>
  <c r="BL2673" i="5"/>
  <c r="AV2673" i="5"/>
  <c r="BL2672" i="5"/>
  <c r="AV2672" i="5"/>
  <c r="BL2671" i="5"/>
  <c r="AV2671" i="5"/>
  <c r="BL2670" i="5"/>
  <c r="AV2670" i="5"/>
  <c r="BL2669" i="5"/>
  <c r="AV2669" i="5"/>
  <c r="BL2668" i="5"/>
  <c r="AV2668" i="5"/>
  <c r="BL2667" i="5"/>
  <c r="AV2667" i="5"/>
  <c r="BL2666" i="5"/>
  <c r="AV2666" i="5"/>
  <c r="BL2665" i="5"/>
  <c r="AV2665" i="5"/>
  <c r="BL2664" i="5"/>
  <c r="AV2664" i="5"/>
  <c r="BL2663" i="5"/>
  <c r="AV2663" i="5"/>
  <c r="BL2662" i="5"/>
  <c r="AV2662" i="5"/>
  <c r="BL2661" i="5"/>
  <c r="AV2661" i="5"/>
  <c r="BL2660" i="5"/>
  <c r="AV2660" i="5"/>
  <c r="BL2659" i="5"/>
  <c r="AV2659" i="5"/>
  <c r="BL2658" i="5"/>
  <c r="AV2658" i="5"/>
  <c r="BL2657" i="5"/>
  <c r="AV2657" i="5"/>
  <c r="BL2656" i="5"/>
  <c r="AV2656" i="5"/>
  <c r="BL2655" i="5"/>
  <c r="AV2655" i="5"/>
  <c r="BL2654" i="5"/>
  <c r="AV2654" i="5"/>
  <c r="BL2653" i="5"/>
  <c r="AV2653" i="5"/>
  <c r="BL2652" i="5"/>
  <c r="AV2652" i="5"/>
  <c r="BL2651" i="5"/>
  <c r="AV2651" i="5"/>
  <c r="BL2650" i="5"/>
  <c r="AV2650" i="5"/>
  <c r="BL2649" i="5"/>
  <c r="AV2649" i="5"/>
  <c r="BL2648" i="5"/>
  <c r="AV2648" i="5"/>
  <c r="BL2647" i="5"/>
  <c r="AV2647" i="5"/>
  <c r="BL2646" i="5"/>
  <c r="AV2646" i="5"/>
  <c r="BL2645" i="5"/>
  <c r="AV2645" i="5"/>
  <c r="BL2644" i="5"/>
  <c r="AV2644" i="5"/>
  <c r="BL2643" i="5"/>
  <c r="AV2643" i="5"/>
  <c r="BL2642" i="5"/>
  <c r="AV2642" i="5"/>
  <c r="BL2641" i="5"/>
  <c r="AV2641" i="5"/>
  <c r="BL2640" i="5"/>
  <c r="AV2640" i="5"/>
  <c r="BL2639" i="5"/>
  <c r="AV2639" i="5"/>
  <c r="BL2638" i="5"/>
  <c r="AV2638" i="5"/>
  <c r="BP2697" i="5"/>
  <c r="BP2695" i="5"/>
  <c r="BP2693" i="5"/>
  <c r="AZ2692" i="5"/>
  <c r="BL2690" i="5"/>
  <c r="AZ2690" i="5"/>
  <c r="BL2688" i="5"/>
  <c r="AZ2688" i="5"/>
  <c r="BL2686" i="5"/>
  <c r="AZ2686" i="5"/>
  <c r="BL2684" i="5"/>
  <c r="AZ2684" i="5"/>
  <c r="BL2682" i="5"/>
  <c r="AZ2682" i="5"/>
  <c r="BP2681" i="5"/>
  <c r="AZ2681" i="5"/>
  <c r="BP2680" i="5"/>
  <c r="AZ2680" i="5"/>
  <c r="BP2679" i="5"/>
  <c r="AZ2679" i="5"/>
  <c r="BP2678" i="5"/>
  <c r="AZ2678" i="5"/>
  <c r="BP2677" i="5"/>
  <c r="AZ2677" i="5"/>
  <c r="BP2676" i="5"/>
  <c r="AZ2676" i="5"/>
  <c r="BP2675" i="5"/>
  <c r="AZ2675" i="5"/>
  <c r="BP2674" i="5"/>
  <c r="AZ2674" i="5"/>
  <c r="BP2673" i="5"/>
  <c r="AZ2673" i="5"/>
  <c r="BP2672" i="5"/>
  <c r="AZ2672" i="5"/>
  <c r="BP2671" i="5"/>
  <c r="AZ2671" i="5"/>
  <c r="BP2670" i="5"/>
  <c r="AZ2670" i="5"/>
  <c r="BP2669" i="5"/>
  <c r="AZ2669" i="5"/>
  <c r="BP2668" i="5"/>
  <c r="AZ2668" i="5"/>
  <c r="BP2667" i="5"/>
  <c r="AZ2667" i="5"/>
  <c r="BP2666" i="5"/>
  <c r="AZ2666" i="5"/>
  <c r="BP2665" i="5"/>
  <c r="AZ2665" i="5"/>
  <c r="BP2664" i="5"/>
  <c r="AZ2664" i="5"/>
  <c r="BP2663" i="5"/>
  <c r="AZ2663" i="5"/>
  <c r="BP2662" i="5"/>
  <c r="AZ2662" i="5"/>
  <c r="BP2661" i="5"/>
  <c r="AZ2661" i="5"/>
  <c r="BP2660" i="5"/>
  <c r="AZ2660" i="5"/>
  <c r="BP2659" i="5"/>
  <c r="AZ2659" i="5"/>
  <c r="BP2658" i="5"/>
  <c r="AZ2658" i="5"/>
  <c r="BP2657" i="5"/>
  <c r="AZ2657" i="5"/>
  <c r="BP2656" i="5"/>
  <c r="AZ2656" i="5"/>
  <c r="BP2655" i="5"/>
  <c r="AZ2655" i="5"/>
  <c r="BP2654" i="5"/>
  <c r="AZ2654" i="5"/>
  <c r="BP2653" i="5"/>
  <c r="AZ2653" i="5"/>
  <c r="BP2652" i="5"/>
  <c r="AZ2652" i="5"/>
  <c r="BP2651" i="5"/>
  <c r="AZ2651" i="5"/>
  <c r="BP2650" i="5"/>
  <c r="AZ2650" i="5"/>
  <c r="BP2649" i="5"/>
  <c r="AZ2649" i="5"/>
  <c r="BP2648" i="5"/>
  <c r="AZ2648" i="5"/>
  <c r="BP2647" i="5"/>
  <c r="AZ2647" i="5"/>
  <c r="BP2646" i="5"/>
  <c r="AZ2646" i="5"/>
  <c r="BP2645" i="5"/>
  <c r="AZ2645" i="5"/>
  <c r="BP2644" i="5"/>
  <c r="AZ2644" i="5"/>
  <c r="BP2643" i="5"/>
  <c r="AZ2643" i="5"/>
  <c r="BP2642" i="5"/>
  <c r="AZ2642" i="5"/>
  <c r="BP2641" i="5"/>
  <c r="AZ2641" i="5"/>
  <c r="BP2640" i="5"/>
  <c r="AZ2640" i="5"/>
  <c r="BP2639" i="5"/>
  <c r="AZ2639" i="5"/>
  <c r="BP2638" i="5"/>
  <c r="AZ2638" i="5"/>
  <c r="AZ2697" i="5"/>
  <c r="AZ2695" i="5"/>
  <c r="AZ2693" i="5"/>
  <c r="BD2692" i="5"/>
  <c r="AV2691" i="5"/>
  <c r="BP2690" i="5"/>
  <c r="BD2690" i="5"/>
  <c r="AV2689" i="5"/>
  <c r="BP2688" i="5"/>
  <c r="BD2688" i="5"/>
  <c r="AV2687" i="5"/>
  <c r="BP2686" i="5"/>
  <c r="BD2686" i="5"/>
  <c r="AV2685" i="5"/>
  <c r="BP2684" i="5"/>
  <c r="BD2684" i="5"/>
  <c r="AV2683" i="5"/>
  <c r="BP2682" i="5"/>
  <c r="BD2682" i="5"/>
  <c r="BD2681" i="5"/>
  <c r="BD2680" i="5"/>
  <c r="BD2679" i="5"/>
  <c r="BD2678" i="5"/>
  <c r="BD2677" i="5"/>
  <c r="BD2676" i="5"/>
  <c r="BD2675" i="5"/>
  <c r="BD2674" i="5"/>
  <c r="BD2673" i="5"/>
  <c r="BD2672" i="5"/>
  <c r="BD2671" i="5"/>
  <c r="BD2670" i="5"/>
  <c r="BD2669" i="5"/>
  <c r="BD2668" i="5"/>
  <c r="BD2667" i="5"/>
  <c r="BD2666" i="5"/>
  <c r="BD2665" i="5"/>
  <c r="BD2664" i="5"/>
  <c r="BD2663" i="5"/>
  <c r="BD2662" i="5"/>
  <c r="BD2661" i="5"/>
  <c r="BD2660" i="5"/>
  <c r="BD2659" i="5"/>
  <c r="BD2658" i="5"/>
  <c r="BD2657" i="5"/>
  <c r="BD2656" i="5"/>
  <c r="BD2655" i="5"/>
  <c r="BD2654" i="5"/>
  <c r="BD2653" i="5"/>
  <c r="BD2652" i="5"/>
  <c r="BD2651" i="5"/>
  <c r="BD2650" i="5"/>
  <c r="BD2649" i="5"/>
  <c r="BD2648" i="5"/>
  <c r="BD2647" i="5"/>
  <c r="BD2646" i="5"/>
  <c r="BD2645" i="5"/>
  <c r="BD2644" i="5"/>
  <c r="BD2643" i="5"/>
  <c r="BD2642" i="5"/>
  <c r="BD2641" i="5"/>
  <c r="BD2640" i="5"/>
  <c r="BD2639" i="5"/>
  <c r="BD2638" i="5"/>
  <c r="AN3620" i="5"/>
  <c r="B3626" i="5" s="1"/>
  <c r="AN3695" i="5"/>
  <c r="AN3676" i="5"/>
  <c r="AN3812" i="5"/>
  <c r="AS651" i="5"/>
  <c r="AT610" i="5"/>
  <c r="AT614" i="5"/>
  <c r="AT611" i="5"/>
  <c r="AT615" i="5"/>
  <c r="AT612" i="5"/>
  <c r="AT616" i="5"/>
  <c r="AT613" i="5"/>
  <c r="AN312" i="5"/>
  <c r="AI305" i="5"/>
  <c r="B321" i="5" s="1"/>
  <c r="AU164" i="5"/>
  <c r="AQ163" i="5"/>
  <c r="AU161" i="5"/>
  <c r="AU167" i="5"/>
  <c r="AQ167" i="5"/>
  <c r="AU168" i="5"/>
  <c r="AQ168" i="5"/>
  <c r="AU166" i="5"/>
  <c r="AQ166" i="5"/>
  <c r="AU165" i="5"/>
  <c r="AQ165" i="5"/>
  <c r="AU163" i="5"/>
  <c r="AU162" i="5"/>
  <c r="AQ162" i="5"/>
  <c r="AQ161" i="5"/>
  <c r="AQ164" i="5"/>
  <c r="AN139" i="5"/>
  <c r="AN140" i="5"/>
  <c r="AN144" i="5"/>
  <c r="AN145" i="5"/>
  <c r="AN143" i="5"/>
  <c r="AN141" i="5"/>
  <c r="AN142" i="5"/>
  <c r="AN307" i="5"/>
  <c r="AN311" i="5"/>
  <c r="AN310" i="5"/>
  <c r="AN309" i="5"/>
  <c r="AN308" i="5"/>
  <c r="AS652" i="5"/>
  <c r="AS655" i="5"/>
  <c r="AS659" i="5"/>
  <c r="AS658" i="5"/>
  <c r="AS654" i="5"/>
  <c r="AS657" i="5"/>
  <c r="AS653" i="5"/>
  <c r="AS660" i="5"/>
  <c r="AS656" i="5"/>
  <c r="AI3121" i="5" l="1"/>
  <c r="B3132" i="5" s="1"/>
  <c r="B2327" i="5"/>
  <c r="AH3129" i="5"/>
  <c r="B2557" i="5"/>
  <c r="B2518" i="5"/>
  <c r="BM3831" i="5"/>
  <c r="R3834" i="5" s="1"/>
  <c r="B320" i="5"/>
  <c r="B1082" i="5"/>
  <c r="B3751" i="5"/>
  <c r="B3807" i="5"/>
  <c r="B2529" i="5"/>
  <c r="B2477" i="5"/>
  <c r="B2507" i="5"/>
  <c r="B3773" i="5"/>
  <c r="AN4162" i="5"/>
  <c r="B4167" i="5" s="1"/>
  <c r="R3835" i="5"/>
  <c r="B2419" i="5"/>
  <c r="B2591" i="5"/>
  <c r="B3723" i="5"/>
  <c r="B3712" i="5"/>
  <c r="B1132" i="5"/>
  <c r="B4000" i="5"/>
  <c r="B3835" i="5"/>
  <c r="AS3636" i="5"/>
  <c r="B3637" i="5" s="1"/>
  <c r="AN2618" i="5"/>
  <c r="AZ2618" i="5"/>
  <c r="AS3679" i="5"/>
  <c r="B3699" i="5" s="1"/>
  <c r="AS3649" i="5"/>
  <c r="B3654" i="5" s="1"/>
  <c r="AS3734" i="5"/>
  <c r="B3749" i="5" s="1"/>
  <c r="AS3709" i="5"/>
  <c r="B3710" i="5" s="1"/>
  <c r="AS3781" i="5"/>
  <c r="B3805" i="5" s="1"/>
  <c r="BC3815" i="5"/>
  <c r="AS3720" i="5"/>
  <c r="B3721" i="5" s="1"/>
  <c r="AS3759" i="5"/>
  <c r="B3771" i="5" s="1"/>
  <c r="AS3665" i="5"/>
  <c r="B3669" i="5" s="1"/>
  <c r="AH3588" i="5"/>
  <c r="AI3588" i="5"/>
  <c r="AH3590" i="5"/>
  <c r="AI3590" i="5"/>
  <c r="AH3595" i="5"/>
  <c r="AI3595" i="5"/>
  <c r="AH3596" i="5"/>
  <c r="AI3596" i="5"/>
  <c r="AH3594" i="5"/>
  <c r="AI3594" i="5"/>
  <c r="AH3592" i="5"/>
  <c r="AI3592" i="5"/>
  <c r="AH3589" i="5"/>
  <c r="AI3589" i="5"/>
  <c r="AH3587" i="5"/>
  <c r="AI3587" i="5"/>
  <c r="AH3593" i="5"/>
  <c r="AI3593" i="5"/>
  <c r="AH3586" i="5"/>
  <c r="AI3586" i="5"/>
  <c r="AH3591" i="5"/>
  <c r="AI3591" i="5"/>
  <c r="N3597" i="5"/>
  <c r="AP3588" i="5"/>
  <c r="AS3588" i="5" s="1"/>
  <c r="AP3590" i="5"/>
  <c r="AS3590" i="5" s="1"/>
  <c r="AP3595" i="5"/>
  <c r="AS3595" i="5" s="1"/>
  <c r="AP3596" i="5"/>
  <c r="AS3596" i="5" s="1"/>
  <c r="AP3594" i="5"/>
  <c r="AS3594" i="5" s="1"/>
  <c r="AP3592" i="5"/>
  <c r="AS3592" i="5" s="1"/>
  <c r="AP3589" i="5"/>
  <c r="AS3589" i="5" s="1"/>
  <c r="AP3587" i="5"/>
  <c r="AS3587" i="5" s="1"/>
  <c r="AP3593" i="5"/>
  <c r="AS3593" i="5" s="1"/>
  <c r="AP3591" i="5"/>
  <c r="AS3591" i="5" s="1"/>
  <c r="AU3162" i="5"/>
  <c r="B3167" i="5" s="1"/>
  <c r="AS3538" i="5"/>
  <c r="B3541" i="5" s="1"/>
  <c r="AK3594" i="5"/>
  <c r="AN3594" i="5" s="1"/>
  <c r="AK3592" i="5"/>
  <c r="AN3592" i="5" s="1"/>
  <c r="AK3589" i="5"/>
  <c r="AN3589" i="5" s="1"/>
  <c r="AK3587" i="5"/>
  <c r="AN3587" i="5" s="1"/>
  <c r="AK3593" i="5"/>
  <c r="AN3593" i="5" s="1"/>
  <c r="AK3586" i="5"/>
  <c r="AN3586" i="5" s="1"/>
  <c r="AP3586" i="5"/>
  <c r="AS3586" i="5" s="1"/>
  <c r="AK3591" i="5"/>
  <c r="AN3591" i="5" s="1"/>
  <c r="AS3560" i="5"/>
  <c r="B3561" i="5" s="1"/>
  <c r="AK3596" i="5"/>
  <c r="AN3596" i="5" s="1"/>
  <c r="AK3588" i="5"/>
  <c r="AN3588" i="5" s="1"/>
  <c r="AK3590" i="5"/>
  <c r="AN3590" i="5" s="1"/>
  <c r="AK3595" i="5"/>
  <c r="AN3595" i="5" s="1"/>
  <c r="AH3428" i="5"/>
  <c r="BJ3397" i="5"/>
  <c r="BN3397" i="5"/>
  <c r="BR3397" i="5"/>
  <c r="AX3397" i="5"/>
  <c r="AN3397" i="5"/>
  <c r="B3399" i="5" s="1"/>
  <c r="BF3397" i="5"/>
  <c r="BB3397" i="5"/>
  <c r="AI3351" i="5"/>
  <c r="B3356" i="5" s="1"/>
  <c r="Q3025" i="5"/>
  <c r="BR3272" i="5"/>
  <c r="AS3272" i="5"/>
  <c r="AN3272" i="5"/>
  <c r="CD3272" i="5"/>
  <c r="BF3272" i="5"/>
  <c r="BN3272" i="5"/>
  <c r="BV3272" i="5"/>
  <c r="BZ3272" i="5"/>
  <c r="AX3272" i="5"/>
  <c r="BJ3272" i="5"/>
  <c r="BB3272" i="5"/>
  <c r="AH3187" i="5"/>
  <c r="AU3142" i="5"/>
  <c r="B3146" i="5" s="1"/>
  <c r="AR3068" i="5"/>
  <c r="B3070" i="5" s="1"/>
  <c r="AR3095" i="5"/>
  <c r="B3096" i="5" s="1"/>
  <c r="AR3043" i="5"/>
  <c r="B3044" i="5" s="1"/>
  <c r="AV2618" i="5"/>
  <c r="AR2618" i="5"/>
  <c r="BL2618" i="5"/>
  <c r="BP2618" i="5"/>
  <c r="AY3008" i="5"/>
  <c r="AN3008" i="5"/>
  <c r="B3008" i="5" s="1"/>
  <c r="BD3008" i="5"/>
  <c r="BI3008" i="5"/>
  <c r="AZ2975" i="5"/>
  <c r="BP2975" i="5"/>
  <c r="AN2975" i="5"/>
  <c r="BD2975" i="5"/>
  <c r="AR2975" i="5"/>
  <c r="BH2975" i="5"/>
  <c r="AV2975" i="5"/>
  <c r="BL2975" i="5"/>
  <c r="AR2992" i="5"/>
  <c r="AV2992" i="5"/>
  <c r="BL2954" i="5"/>
  <c r="AR2954" i="5"/>
  <c r="BH1672" i="5"/>
  <c r="BD2618" i="5"/>
  <c r="BH2618" i="5"/>
  <c r="BD1672" i="5"/>
  <c r="BH2954" i="5"/>
  <c r="AZ2954" i="5"/>
  <c r="AV2954" i="5"/>
  <c r="BP2954" i="5"/>
  <c r="BD2954" i="5"/>
  <c r="BH2786" i="5"/>
  <c r="AY2326" i="5"/>
  <c r="AN2786" i="5"/>
  <c r="AZ2786" i="5"/>
  <c r="BL2786" i="5"/>
  <c r="AN2474" i="5"/>
  <c r="B2476" i="5" s="1"/>
  <c r="BC2326" i="5"/>
  <c r="AQ2326" i="5"/>
  <c r="AN2171" i="5"/>
  <c r="AZ2171" i="5"/>
  <c r="BD2380" i="5"/>
  <c r="BD2786" i="5"/>
  <c r="BP2786" i="5"/>
  <c r="BG2326" i="5"/>
  <c r="AU2326" i="5"/>
  <c r="AR2171" i="5"/>
  <c r="BD2171" i="5"/>
  <c r="BH2380" i="5"/>
  <c r="AZ2380" i="5"/>
  <c r="BU2619" i="5"/>
  <c r="Q2622" i="5" s="1"/>
  <c r="Q2327" i="5"/>
  <c r="DJ2333" i="5"/>
  <c r="AV2786" i="5"/>
  <c r="AR2786" i="5"/>
  <c r="BK2326" i="5"/>
  <c r="AV2171" i="5"/>
  <c r="BH2171" i="5"/>
  <c r="DJ2010" i="5"/>
  <c r="B2622" i="5"/>
  <c r="AM2326" i="5"/>
  <c r="AT2540" i="5"/>
  <c r="B2555" i="5" s="1"/>
  <c r="AN2502" i="5"/>
  <c r="B2506" i="5" s="1"/>
  <c r="AN2459" i="5"/>
  <c r="B2461" i="5" s="1"/>
  <c r="AR2439" i="5"/>
  <c r="AN2439" i="5"/>
  <c r="BD2400" i="5"/>
  <c r="AV2400" i="5"/>
  <c r="AN2400" i="5"/>
  <c r="BP2400" i="5"/>
  <c r="BH2400" i="5"/>
  <c r="AZ2400" i="5"/>
  <c r="AR2400" i="5"/>
  <c r="BL2400" i="5"/>
  <c r="AZ1672" i="5"/>
  <c r="Q2007" i="5"/>
  <c r="B2007" i="5"/>
  <c r="B598" i="5"/>
  <c r="AN1639" i="5"/>
  <c r="BD1639" i="5"/>
  <c r="AR1680" i="5"/>
  <c r="BH1680" i="5"/>
  <c r="AU2003" i="5"/>
  <c r="BK2003" i="5"/>
  <c r="AR1639" i="5"/>
  <c r="BH1639" i="5"/>
  <c r="AV1680" i="5"/>
  <c r="BL1680" i="5"/>
  <c r="AY2003" i="5"/>
  <c r="B1178" i="5"/>
  <c r="AV1639" i="5"/>
  <c r="BL1639" i="5"/>
  <c r="AN1656" i="5"/>
  <c r="B1658" i="5" s="1"/>
  <c r="AZ1680" i="5"/>
  <c r="AN1680" i="5"/>
  <c r="AN1672" i="5"/>
  <c r="AM2003" i="5"/>
  <c r="BC2003" i="5"/>
  <c r="B1363" i="5"/>
  <c r="AZ1639" i="5"/>
  <c r="BD1680" i="5"/>
  <c r="BM1673" i="5"/>
  <c r="Q1684" i="5" s="1"/>
  <c r="AQ2003" i="5"/>
  <c r="BG2003" i="5"/>
  <c r="AN1848" i="5"/>
  <c r="BD1848" i="5"/>
  <c r="AR1848" i="5"/>
  <c r="BH1848" i="5"/>
  <c r="AV1848" i="5"/>
  <c r="AZ1848" i="5"/>
  <c r="AN1625" i="5"/>
  <c r="AV1625" i="5"/>
  <c r="BH1625" i="5"/>
  <c r="AZ1625" i="5"/>
  <c r="BD1625" i="5"/>
  <c r="AR1625" i="5"/>
  <c r="AZ1605" i="5"/>
  <c r="BD1605" i="5"/>
  <c r="AR1605" i="5"/>
  <c r="BH1605" i="5"/>
  <c r="AN1605" i="5"/>
  <c r="AV1605" i="5"/>
  <c r="BH992" i="5"/>
  <c r="AZ953" i="5"/>
  <c r="BM1193" i="5"/>
  <c r="Q1196" i="5" s="1"/>
  <c r="AZ992" i="5"/>
  <c r="AN992" i="5"/>
  <c r="AR992" i="5"/>
  <c r="AV992" i="5"/>
  <c r="BD992" i="5"/>
  <c r="AV973" i="5"/>
  <c r="BH973" i="5"/>
  <c r="AR973" i="5"/>
  <c r="AZ973" i="5"/>
  <c r="AN973" i="5"/>
  <c r="BD973" i="5"/>
  <c r="AV953" i="5"/>
  <c r="BD953" i="5"/>
  <c r="AR953" i="5"/>
  <c r="AN953" i="5"/>
  <c r="BH953" i="5"/>
  <c r="AN637" i="5"/>
  <c r="B639" i="5" s="1"/>
  <c r="AS661" i="5"/>
  <c r="B663" i="5" s="1"/>
  <c r="AN350" i="5"/>
  <c r="B351" i="5" s="1"/>
  <c r="AT617" i="5"/>
  <c r="B621" i="5" s="1"/>
  <c r="AN313" i="5"/>
  <c r="B319" i="5" s="1"/>
  <c r="AU169" i="5"/>
  <c r="B171" i="5" s="1"/>
  <c r="AQ169" i="5"/>
  <c r="B170" i="5" s="1"/>
  <c r="AU67" i="5"/>
  <c r="AT67" i="5"/>
  <c r="AS67" i="5"/>
  <c r="AM4161" i="5"/>
  <c r="AK4161" i="5"/>
  <c r="EL4160" i="5"/>
  <c r="EK4160" i="5"/>
  <c r="EJ4160" i="5"/>
  <c r="EI4160" i="5"/>
  <c r="EH4160" i="5"/>
  <c r="EG4160" i="5"/>
  <c r="EF4160" i="5"/>
  <c r="EE4160" i="5"/>
  <c r="ED4160" i="5"/>
  <c r="EC4160" i="5"/>
  <c r="EB4160" i="5"/>
  <c r="EA4160" i="5"/>
  <c r="DZ4160" i="5"/>
  <c r="DY4160" i="5"/>
  <c r="DX4160" i="5"/>
  <c r="AM4160" i="5"/>
  <c r="AK4160" i="5"/>
  <c r="EL4159" i="5"/>
  <c r="EK4159" i="5"/>
  <c r="EJ4159" i="5"/>
  <c r="EI4159" i="5"/>
  <c r="EH4159" i="5"/>
  <c r="EG4159" i="5"/>
  <c r="EF4159" i="5"/>
  <c r="EE4159" i="5"/>
  <c r="ED4159" i="5"/>
  <c r="EC4159" i="5"/>
  <c r="EB4159" i="5"/>
  <c r="EA4159" i="5"/>
  <c r="DZ4159" i="5"/>
  <c r="DY4159" i="5"/>
  <c r="DX4159" i="5"/>
  <c r="AM4159" i="5"/>
  <c r="AK4159" i="5"/>
  <c r="EL4158" i="5"/>
  <c r="EK4158" i="5"/>
  <c r="EJ4158" i="5"/>
  <c r="EI4158" i="5"/>
  <c r="EH4158" i="5"/>
  <c r="EG4158" i="5"/>
  <c r="EF4158" i="5"/>
  <c r="EE4158" i="5"/>
  <c r="ED4158" i="5"/>
  <c r="EC4158" i="5"/>
  <c r="EB4158" i="5"/>
  <c r="EA4158" i="5"/>
  <c r="DZ4158" i="5"/>
  <c r="DY4158" i="5"/>
  <c r="DX4158" i="5"/>
  <c r="AM4158" i="5"/>
  <c r="AK4158" i="5"/>
  <c r="AM4157" i="5"/>
  <c r="AK4157" i="5"/>
  <c r="AM4156" i="5"/>
  <c r="AK4156" i="5"/>
  <c r="AM4155" i="5"/>
  <c r="AK4155" i="5"/>
  <c r="AM4154" i="5"/>
  <c r="AK4154" i="5"/>
  <c r="AM4153" i="5"/>
  <c r="AK4153" i="5"/>
  <c r="AM4152" i="5"/>
  <c r="AK4152" i="5"/>
  <c r="AM4151" i="5"/>
  <c r="AK4151" i="5"/>
  <c r="AM4150" i="5"/>
  <c r="AK4150" i="5"/>
  <c r="AM4149" i="5"/>
  <c r="AK4149" i="5"/>
  <c r="AM4148" i="5"/>
  <c r="AK4148" i="5"/>
  <c r="AM4147" i="5"/>
  <c r="AK4147" i="5"/>
  <c r="AM4146" i="5"/>
  <c r="AK4146" i="5"/>
  <c r="AM4145" i="5"/>
  <c r="AK4145" i="5"/>
  <c r="AM4144" i="5"/>
  <c r="AK4144" i="5"/>
  <c r="AM4143" i="5"/>
  <c r="AK4143" i="5"/>
  <c r="AM4142" i="5"/>
  <c r="AK4142" i="5"/>
  <c r="AM4141" i="5"/>
  <c r="AK4141" i="5"/>
  <c r="AM4140" i="5"/>
  <c r="AK4140" i="5"/>
  <c r="AM4139" i="5"/>
  <c r="AK4139" i="5"/>
  <c r="AM4138" i="5"/>
  <c r="AK4138" i="5"/>
  <c r="AM4137" i="5"/>
  <c r="AK4137" i="5"/>
  <c r="AM4136" i="5"/>
  <c r="AK4136" i="5"/>
  <c r="AM4135" i="5"/>
  <c r="AK4135" i="5"/>
  <c r="AM4134" i="5"/>
  <c r="AK4134" i="5"/>
  <c r="EL4133" i="5"/>
  <c r="EK4133" i="5"/>
  <c r="EJ4133" i="5"/>
  <c r="EI4133" i="5"/>
  <c r="EH4133" i="5"/>
  <c r="EG4133" i="5"/>
  <c r="EF4133" i="5"/>
  <c r="EE4133" i="5"/>
  <c r="ED4133" i="5"/>
  <c r="EC4133" i="5"/>
  <c r="EB4133" i="5"/>
  <c r="EA4133" i="5"/>
  <c r="DZ4133" i="5"/>
  <c r="DY4133" i="5"/>
  <c r="DX4133" i="5"/>
  <c r="AM4133" i="5"/>
  <c r="AK4133" i="5"/>
  <c r="EL4132" i="5"/>
  <c r="EK4132" i="5"/>
  <c r="EJ4132" i="5"/>
  <c r="EI4132" i="5"/>
  <c r="EH4132" i="5"/>
  <c r="EG4132" i="5"/>
  <c r="EF4132" i="5"/>
  <c r="EE4132" i="5"/>
  <c r="ED4132" i="5"/>
  <c r="EC4132" i="5"/>
  <c r="EB4132" i="5"/>
  <c r="EA4132" i="5"/>
  <c r="DZ4132" i="5"/>
  <c r="DY4132" i="5"/>
  <c r="DX4132" i="5"/>
  <c r="AM4132" i="5"/>
  <c r="AK4132" i="5"/>
  <c r="EL4131" i="5"/>
  <c r="EK4131" i="5"/>
  <c r="EJ4131" i="5"/>
  <c r="EI4131" i="5"/>
  <c r="EH4131" i="5"/>
  <c r="EG4131" i="5"/>
  <c r="EF4131" i="5"/>
  <c r="EE4131" i="5"/>
  <c r="ED4131" i="5"/>
  <c r="EC4131" i="5"/>
  <c r="EB4131" i="5"/>
  <c r="EA4131" i="5"/>
  <c r="DZ4131" i="5"/>
  <c r="DY4131" i="5"/>
  <c r="DX4131" i="5"/>
  <c r="AM4131" i="5"/>
  <c r="AK4131" i="5"/>
  <c r="AM4130" i="5"/>
  <c r="AK4130" i="5"/>
  <c r="AM4129" i="5"/>
  <c r="AK4129" i="5"/>
  <c r="AM4128" i="5"/>
  <c r="AK4128" i="5"/>
  <c r="AM4127" i="5"/>
  <c r="AK4127" i="5"/>
  <c r="AM4126" i="5"/>
  <c r="AK4126" i="5"/>
  <c r="AM4125" i="5"/>
  <c r="AK4125" i="5"/>
  <c r="AM4124" i="5"/>
  <c r="AK4124" i="5"/>
  <c r="AM4123" i="5"/>
  <c r="AK4123" i="5"/>
  <c r="AM4122" i="5"/>
  <c r="AK4122" i="5"/>
  <c r="AM4121" i="5"/>
  <c r="AK4121" i="5"/>
  <c r="AM4120" i="5"/>
  <c r="AK4120" i="5"/>
  <c r="AM4119" i="5"/>
  <c r="AK4119" i="5"/>
  <c r="EL4118" i="5"/>
  <c r="EK4118" i="5"/>
  <c r="EJ4118" i="5"/>
  <c r="EI4118" i="5"/>
  <c r="EH4118" i="5"/>
  <c r="EG4118" i="5"/>
  <c r="EF4118" i="5"/>
  <c r="EE4118" i="5"/>
  <c r="ED4118" i="5"/>
  <c r="EC4118" i="5"/>
  <c r="EB4118" i="5"/>
  <c r="EA4118" i="5"/>
  <c r="DZ4118" i="5"/>
  <c r="DY4118" i="5"/>
  <c r="DX4118" i="5"/>
  <c r="AM4118" i="5"/>
  <c r="AK4118" i="5"/>
  <c r="EL4117" i="5"/>
  <c r="EK4117" i="5"/>
  <c r="EJ4117" i="5"/>
  <c r="EI4117" i="5"/>
  <c r="EH4117" i="5"/>
  <c r="EG4117" i="5"/>
  <c r="EF4117" i="5"/>
  <c r="EE4117" i="5"/>
  <c r="ED4117" i="5"/>
  <c r="EC4117" i="5"/>
  <c r="EB4117" i="5"/>
  <c r="EA4117" i="5"/>
  <c r="DZ4117" i="5"/>
  <c r="DY4117" i="5"/>
  <c r="DX4117" i="5"/>
  <c r="AM4117" i="5"/>
  <c r="AK4117" i="5"/>
  <c r="EL4116" i="5"/>
  <c r="EK4116" i="5"/>
  <c r="EJ4116" i="5"/>
  <c r="EJ4119" i="5" s="1"/>
  <c r="EI4116" i="5"/>
  <c r="EH4116" i="5"/>
  <c r="EG4116" i="5"/>
  <c r="EF4116" i="5"/>
  <c r="EF4119" i="5" s="1"/>
  <c r="EE4116" i="5"/>
  <c r="ED4116" i="5"/>
  <c r="EC4116" i="5"/>
  <c r="EB4116" i="5"/>
  <c r="EB4119" i="5" s="1"/>
  <c r="EA4116" i="5"/>
  <c r="DZ4116" i="5"/>
  <c r="DY4116" i="5"/>
  <c r="DX4116" i="5"/>
  <c r="DX4119" i="5" s="1"/>
  <c r="AM4116" i="5"/>
  <c r="AK4116" i="5"/>
  <c r="AM4115" i="5"/>
  <c r="AK4115" i="5"/>
  <c r="AM4114" i="5"/>
  <c r="AK4114" i="5"/>
  <c r="AM4113" i="5"/>
  <c r="AK4113" i="5"/>
  <c r="AM4112" i="5"/>
  <c r="AK4112" i="5"/>
  <c r="AM4111" i="5"/>
  <c r="AK4111" i="5"/>
  <c r="AM4110" i="5"/>
  <c r="AK4110" i="5"/>
  <c r="AM4109" i="5"/>
  <c r="AK4109" i="5"/>
  <c r="AM4108" i="5"/>
  <c r="AK4108" i="5"/>
  <c r="AM4107" i="5"/>
  <c r="AK4107" i="5"/>
  <c r="AM4106" i="5"/>
  <c r="AK4106" i="5"/>
  <c r="AM4105" i="5"/>
  <c r="AK4105" i="5"/>
  <c r="AM4104" i="5"/>
  <c r="AK4104" i="5"/>
  <c r="AM4103" i="5"/>
  <c r="AK4103" i="5"/>
  <c r="AM4102" i="5"/>
  <c r="AK4102" i="5"/>
  <c r="AM4101" i="5"/>
  <c r="AK4101" i="5"/>
  <c r="AM4100" i="5"/>
  <c r="AK4100" i="5"/>
  <c r="AM4099" i="5"/>
  <c r="AK4099" i="5"/>
  <c r="AM4098" i="5"/>
  <c r="AK4098" i="5"/>
  <c r="AM4097" i="5"/>
  <c r="AK4097" i="5"/>
  <c r="AM4096" i="5"/>
  <c r="AK4096" i="5"/>
  <c r="AM4095" i="5"/>
  <c r="AK4095" i="5"/>
  <c r="AM4094" i="5"/>
  <c r="AK4094" i="5"/>
  <c r="AM4093" i="5"/>
  <c r="AK4093" i="5"/>
  <c r="EL4092" i="5"/>
  <c r="EK4092" i="5"/>
  <c r="EJ4092" i="5"/>
  <c r="EI4092" i="5"/>
  <c r="EH4092" i="5"/>
  <c r="EG4092" i="5"/>
  <c r="EF4092" i="5"/>
  <c r="EE4092" i="5"/>
  <c r="ED4092" i="5"/>
  <c r="EC4092" i="5"/>
  <c r="EB4092" i="5"/>
  <c r="EA4092" i="5"/>
  <c r="DZ4092" i="5"/>
  <c r="DY4092" i="5"/>
  <c r="DX4092" i="5"/>
  <c r="AM4092" i="5"/>
  <c r="AK4092" i="5"/>
  <c r="EL4091" i="5"/>
  <c r="EK4091" i="5"/>
  <c r="EJ4091" i="5"/>
  <c r="EI4091" i="5"/>
  <c r="EH4091" i="5"/>
  <c r="EG4091" i="5"/>
  <c r="EF4091" i="5"/>
  <c r="EE4091" i="5"/>
  <c r="ED4091" i="5"/>
  <c r="EC4091" i="5"/>
  <c r="EB4091" i="5"/>
  <c r="EA4091" i="5"/>
  <c r="DZ4091" i="5"/>
  <c r="DY4091" i="5"/>
  <c r="DX4091" i="5"/>
  <c r="AM4091" i="5"/>
  <c r="AK4091" i="5"/>
  <c r="EL4090" i="5"/>
  <c r="EK4090" i="5"/>
  <c r="EJ4090" i="5"/>
  <c r="EI4090" i="5"/>
  <c r="EI4093" i="5" s="1"/>
  <c r="EH4090" i="5"/>
  <c r="EG4090" i="5"/>
  <c r="EF4090" i="5"/>
  <c r="EE4090" i="5"/>
  <c r="EE4093" i="5" s="1"/>
  <c r="ED4090" i="5"/>
  <c r="EC4090" i="5"/>
  <c r="EB4090" i="5"/>
  <c r="EA4090" i="5"/>
  <c r="EA4093" i="5" s="1"/>
  <c r="DZ4090" i="5"/>
  <c r="DY4090" i="5"/>
  <c r="DX4090" i="5"/>
  <c r="AM4090" i="5"/>
  <c r="AK4090" i="5"/>
  <c r="AM4089" i="5"/>
  <c r="AK4089" i="5"/>
  <c r="AM4088" i="5"/>
  <c r="AK4088" i="5"/>
  <c r="AM4087" i="5"/>
  <c r="AK4087" i="5"/>
  <c r="AM4086" i="5"/>
  <c r="AK4086" i="5"/>
  <c r="AM4085" i="5"/>
  <c r="AK4085" i="5"/>
  <c r="AM4084" i="5"/>
  <c r="AK4084" i="5"/>
  <c r="AM4083" i="5"/>
  <c r="AK4083" i="5"/>
  <c r="AM4082" i="5"/>
  <c r="AK4082" i="5"/>
  <c r="AM4081" i="5"/>
  <c r="AK4081" i="5"/>
  <c r="AM4080" i="5"/>
  <c r="AK4080" i="5"/>
  <c r="AM4079" i="5"/>
  <c r="AK4079" i="5"/>
  <c r="AM4078" i="5"/>
  <c r="AK4078" i="5"/>
  <c r="AM4077" i="5"/>
  <c r="AK4077" i="5"/>
  <c r="EL4076" i="5"/>
  <c r="EK4076" i="5"/>
  <c r="EJ4076" i="5"/>
  <c r="EI4076" i="5"/>
  <c r="EH4076" i="5"/>
  <c r="EG4076" i="5"/>
  <c r="EF4076" i="5"/>
  <c r="EE4076" i="5"/>
  <c r="ED4076" i="5"/>
  <c r="EC4076" i="5"/>
  <c r="EB4076" i="5"/>
  <c r="EA4076" i="5"/>
  <c r="DZ4076" i="5"/>
  <c r="DY4076" i="5"/>
  <c r="DX4076" i="5"/>
  <c r="AM4076" i="5"/>
  <c r="AK4076" i="5"/>
  <c r="EL4075" i="5"/>
  <c r="EK4075" i="5"/>
  <c r="EJ4075" i="5"/>
  <c r="EI4075" i="5"/>
  <c r="EH4075" i="5"/>
  <c r="EG4075" i="5"/>
  <c r="EF4075" i="5"/>
  <c r="EE4075" i="5"/>
  <c r="ED4075" i="5"/>
  <c r="EC4075" i="5"/>
  <c r="EB4075" i="5"/>
  <c r="EA4075" i="5"/>
  <c r="DZ4075" i="5"/>
  <c r="DY4075" i="5"/>
  <c r="DX4075" i="5"/>
  <c r="AM4075" i="5"/>
  <c r="AK4075" i="5"/>
  <c r="EL4074" i="5"/>
  <c r="EK4074" i="5"/>
  <c r="EJ4074" i="5"/>
  <c r="EI4074" i="5"/>
  <c r="EH4074" i="5"/>
  <c r="EG4074" i="5"/>
  <c r="EF4074" i="5"/>
  <c r="EE4074" i="5"/>
  <c r="ED4074" i="5"/>
  <c r="EC4074" i="5"/>
  <c r="EB4074" i="5"/>
  <c r="EA4074" i="5"/>
  <c r="DZ4074" i="5"/>
  <c r="DY4074" i="5"/>
  <c r="DX4074" i="5"/>
  <c r="AM4074" i="5"/>
  <c r="AK4074" i="5"/>
  <c r="AM4073" i="5"/>
  <c r="AK4073" i="5"/>
  <c r="EL4072" i="5"/>
  <c r="EK4072" i="5"/>
  <c r="EJ4072" i="5"/>
  <c r="EI4072" i="5"/>
  <c r="EH4072" i="5"/>
  <c r="EG4072" i="5"/>
  <c r="EF4072" i="5"/>
  <c r="EE4072" i="5"/>
  <c r="ED4072" i="5"/>
  <c r="EC4072" i="5"/>
  <c r="EB4072" i="5"/>
  <c r="EA4072" i="5"/>
  <c r="DZ4072" i="5"/>
  <c r="DY4072" i="5"/>
  <c r="DX4072" i="5"/>
  <c r="AM4072" i="5"/>
  <c r="AK4072" i="5"/>
  <c r="EL4071" i="5"/>
  <c r="EK4071" i="5"/>
  <c r="EJ4071" i="5"/>
  <c r="EI4071" i="5"/>
  <c r="EH4071" i="5"/>
  <c r="EG4071" i="5"/>
  <c r="EF4071" i="5"/>
  <c r="EE4071" i="5"/>
  <c r="ED4071" i="5"/>
  <c r="EC4071" i="5"/>
  <c r="EB4071" i="5"/>
  <c r="EA4071" i="5"/>
  <c r="DZ4071" i="5"/>
  <c r="DY4071" i="5"/>
  <c r="DX4071" i="5"/>
  <c r="AM4071" i="5"/>
  <c r="AK4071" i="5"/>
  <c r="EL4070" i="5"/>
  <c r="EK4070" i="5"/>
  <c r="EJ4070" i="5"/>
  <c r="EI4070" i="5"/>
  <c r="EH4070" i="5"/>
  <c r="EG4070" i="5"/>
  <c r="EF4070" i="5"/>
  <c r="EE4070" i="5"/>
  <c r="ED4070" i="5"/>
  <c r="EC4070" i="5"/>
  <c r="EB4070" i="5"/>
  <c r="EA4070" i="5"/>
  <c r="DZ4070" i="5"/>
  <c r="DY4070" i="5"/>
  <c r="DX4070" i="5"/>
  <c r="AM4070" i="5"/>
  <c r="AK4070" i="5"/>
  <c r="AM4069" i="5"/>
  <c r="AK4069" i="5"/>
  <c r="AM4068" i="5"/>
  <c r="AK4068" i="5"/>
  <c r="AM4067" i="5"/>
  <c r="AK4067" i="5"/>
  <c r="AM4066" i="5"/>
  <c r="AK4066" i="5"/>
  <c r="AM4065" i="5"/>
  <c r="AK4065" i="5"/>
  <c r="AM4064" i="5"/>
  <c r="AK4064" i="5"/>
  <c r="AM4063" i="5"/>
  <c r="AK4063" i="5"/>
  <c r="AM4062" i="5"/>
  <c r="AK4062" i="5"/>
  <c r="AM4061" i="5"/>
  <c r="AK4061" i="5"/>
  <c r="AM4060" i="5"/>
  <c r="AK4060" i="5"/>
  <c r="AM4059" i="5"/>
  <c r="AK4059" i="5"/>
  <c r="AM4058" i="5"/>
  <c r="AK4058" i="5"/>
  <c r="AM4057" i="5"/>
  <c r="AK4057" i="5"/>
  <c r="AM4056" i="5"/>
  <c r="AK4056" i="5"/>
  <c r="AM4055" i="5"/>
  <c r="AK4055" i="5"/>
  <c r="AM4054" i="5"/>
  <c r="AK4054" i="5"/>
  <c r="AM4053" i="5"/>
  <c r="AK4053" i="5"/>
  <c r="AM4052" i="5"/>
  <c r="AK4052" i="5"/>
  <c r="AM4051" i="5"/>
  <c r="AK4051" i="5"/>
  <c r="AM4050" i="5"/>
  <c r="AK4050" i="5"/>
  <c r="AM4049" i="5"/>
  <c r="AK4049" i="5"/>
  <c r="AM4048" i="5"/>
  <c r="AK4048" i="5"/>
  <c r="AM4047" i="5"/>
  <c r="AK4047" i="5"/>
  <c r="AM4046" i="5"/>
  <c r="AK4046" i="5"/>
  <c r="AM4045" i="5"/>
  <c r="AK4045" i="5"/>
  <c r="AM4044" i="5"/>
  <c r="AK4044" i="5"/>
  <c r="AM4043" i="5"/>
  <c r="AK4043" i="5"/>
  <c r="EL4042" i="5"/>
  <c r="EK4042" i="5"/>
  <c r="EJ4042" i="5"/>
  <c r="EI4042" i="5"/>
  <c r="EH4042" i="5"/>
  <c r="EG4042" i="5"/>
  <c r="EF4042" i="5"/>
  <c r="EE4042" i="5"/>
  <c r="ED4042" i="5"/>
  <c r="EC4042" i="5"/>
  <c r="EB4042" i="5"/>
  <c r="EA4042" i="5"/>
  <c r="DZ4042" i="5"/>
  <c r="DY4042" i="5"/>
  <c r="DX4042" i="5"/>
  <c r="AM4042" i="5"/>
  <c r="AK4042" i="5"/>
  <c r="EL4041" i="5"/>
  <c r="EK4041" i="5"/>
  <c r="EJ4041" i="5"/>
  <c r="EI4041" i="5"/>
  <c r="EH4041" i="5"/>
  <c r="EG4041" i="5"/>
  <c r="EF4041" i="5"/>
  <c r="EE4041" i="5"/>
  <c r="ED4041" i="5"/>
  <c r="EC4041" i="5"/>
  <c r="EB4041" i="5"/>
  <c r="EA4041" i="5"/>
  <c r="DZ4041" i="5"/>
  <c r="DY4041" i="5"/>
  <c r="DX4041" i="5"/>
  <c r="AM4041" i="5"/>
  <c r="AK4041" i="5"/>
  <c r="EL4040" i="5"/>
  <c r="EL4043" i="5" s="1"/>
  <c r="EK4040" i="5"/>
  <c r="EJ4040" i="5"/>
  <c r="EI4040" i="5"/>
  <c r="EH4040" i="5"/>
  <c r="EH4043" i="5" s="1"/>
  <c r="EG4040" i="5"/>
  <c r="EF4040" i="5"/>
  <c r="EF4043" i="5" s="1"/>
  <c r="EE4040" i="5"/>
  <c r="ED4040" i="5"/>
  <c r="ED4043" i="5" s="1"/>
  <c r="EC4040" i="5"/>
  <c r="EB4040" i="5"/>
  <c r="EB4043" i="5" s="1"/>
  <c r="EA4040" i="5"/>
  <c r="DZ4040" i="5"/>
  <c r="DZ4043" i="5" s="1"/>
  <c r="DY4040" i="5"/>
  <c r="DX4040" i="5"/>
  <c r="AM4040" i="5"/>
  <c r="AK4040" i="5"/>
  <c r="AM4039" i="5"/>
  <c r="AK4039" i="5"/>
  <c r="AM4038" i="5"/>
  <c r="AK4038" i="5"/>
  <c r="AM4037" i="5"/>
  <c r="AK4037" i="5"/>
  <c r="AM4036" i="5"/>
  <c r="AK4036" i="5"/>
  <c r="AM4035" i="5"/>
  <c r="AK4035" i="5"/>
  <c r="AM4034" i="5"/>
  <c r="AK4034" i="5"/>
  <c r="AM4033" i="5"/>
  <c r="AK4033" i="5"/>
  <c r="AM4032" i="5"/>
  <c r="AK4032" i="5"/>
  <c r="EL4031" i="5"/>
  <c r="EK4031" i="5"/>
  <c r="EJ4031" i="5"/>
  <c r="EI4031" i="5"/>
  <c r="EH4031" i="5"/>
  <c r="EG4031" i="5"/>
  <c r="EF4031" i="5"/>
  <c r="EE4031" i="5"/>
  <c r="ED4031" i="5"/>
  <c r="EC4031" i="5"/>
  <c r="EB4031" i="5"/>
  <c r="EA4031" i="5"/>
  <c r="DZ4031" i="5"/>
  <c r="DY4031" i="5"/>
  <c r="DX4031" i="5"/>
  <c r="AM4031" i="5"/>
  <c r="AK4031" i="5"/>
  <c r="EL4030" i="5"/>
  <c r="EK4030" i="5"/>
  <c r="EJ4030" i="5"/>
  <c r="EI4030" i="5"/>
  <c r="EH4030" i="5"/>
  <c r="EG4030" i="5"/>
  <c r="EF4030" i="5"/>
  <c r="EE4030" i="5"/>
  <c r="ED4030" i="5"/>
  <c r="EC4030" i="5"/>
  <c r="EB4030" i="5"/>
  <c r="EA4030" i="5"/>
  <c r="DZ4030" i="5"/>
  <c r="DY4030" i="5"/>
  <c r="DX4030" i="5"/>
  <c r="AM4030" i="5"/>
  <c r="AK4030" i="5"/>
  <c r="EL4029" i="5"/>
  <c r="EK4029" i="5"/>
  <c r="EJ4029" i="5"/>
  <c r="EI4029" i="5"/>
  <c r="EH4029" i="5"/>
  <c r="EG4029" i="5"/>
  <c r="EF4029" i="5"/>
  <c r="EE4029" i="5"/>
  <c r="ED4029" i="5"/>
  <c r="EC4029" i="5"/>
  <c r="EB4029" i="5"/>
  <c r="EA4029" i="5"/>
  <c r="DZ4029" i="5"/>
  <c r="DY4029" i="5"/>
  <c r="DX4029" i="5"/>
  <c r="AM4029" i="5"/>
  <c r="AK4029" i="5"/>
  <c r="AM4028" i="5"/>
  <c r="AK4028" i="5"/>
  <c r="AM4027" i="5"/>
  <c r="AK4027" i="5"/>
  <c r="AM4026" i="5"/>
  <c r="AK4026" i="5"/>
  <c r="AM4025" i="5"/>
  <c r="AK4025" i="5"/>
  <c r="AM4024" i="5"/>
  <c r="AK4024" i="5"/>
  <c r="AM4023" i="5"/>
  <c r="AK4023" i="5"/>
  <c r="AM4022" i="5"/>
  <c r="AK4022" i="5"/>
  <c r="AM4021" i="5"/>
  <c r="AK4021" i="5"/>
  <c r="AM4020" i="5"/>
  <c r="AK4020" i="5"/>
  <c r="EL4019" i="5"/>
  <c r="EK4019" i="5"/>
  <c r="EJ4019" i="5"/>
  <c r="EI4019" i="5"/>
  <c r="EH4019" i="5"/>
  <c r="EG4019" i="5"/>
  <c r="EF4019" i="5"/>
  <c r="EE4019" i="5"/>
  <c r="ED4019" i="5"/>
  <c r="EC4019" i="5"/>
  <c r="EB4019" i="5"/>
  <c r="EA4019" i="5"/>
  <c r="DZ4019" i="5"/>
  <c r="DY4019" i="5"/>
  <c r="DX4019" i="5"/>
  <c r="AM4019" i="5"/>
  <c r="AK4019" i="5"/>
  <c r="EL4018" i="5"/>
  <c r="EK4018" i="5"/>
  <c r="EJ4018" i="5"/>
  <c r="EI4018" i="5"/>
  <c r="EH4018" i="5"/>
  <c r="EG4018" i="5"/>
  <c r="EF4018" i="5"/>
  <c r="EE4018" i="5"/>
  <c r="ED4018" i="5"/>
  <c r="EC4018" i="5"/>
  <c r="EB4018" i="5"/>
  <c r="EA4018" i="5"/>
  <c r="DZ4018" i="5"/>
  <c r="DY4018" i="5"/>
  <c r="DX4018" i="5"/>
  <c r="AM4018" i="5"/>
  <c r="AK4018" i="5"/>
  <c r="EL4017" i="5"/>
  <c r="EK4017" i="5"/>
  <c r="EJ4017" i="5"/>
  <c r="EI4017" i="5"/>
  <c r="EH4017" i="5"/>
  <c r="EG4017" i="5"/>
  <c r="EF4017" i="5"/>
  <c r="EE4017" i="5"/>
  <c r="ED4017" i="5"/>
  <c r="EC4017" i="5"/>
  <c r="EB4017" i="5"/>
  <c r="EA4017" i="5"/>
  <c r="DZ4017" i="5"/>
  <c r="DY4017" i="5"/>
  <c r="DX4017" i="5"/>
  <c r="AM4017" i="5"/>
  <c r="AK4017" i="5"/>
  <c r="AM4016" i="5"/>
  <c r="AK4016" i="5"/>
  <c r="AM4015" i="5"/>
  <c r="AK4015" i="5"/>
  <c r="AM4014" i="5"/>
  <c r="AK4014" i="5"/>
  <c r="EL3994" i="5"/>
  <c r="EK3994" i="5"/>
  <c r="EJ3994" i="5"/>
  <c r="EI3994" i="5"/>
  <c r="EH3994" i="5"/>
  <c r="EG3994" i="5"/>
  <c r="EF3994" i="5"/>
  <c r="EE3994" i="5"/>
  <c r="ED3994" i="5"/>
  <c r="EC3994" i="5"/>
  <c r="EB3994" i="5"/>
  <c r="EA3994" i="5"/>
  <c r="DZ3994" i="5"/>
  <c r="DY3994" i="5"/>
  <c r="DX3994" i="5"/>
  <c r="EL3993" i="5"/>
  <c r="EK3993" i="5"/>
  <c r="EJ3993" i="5"/>
  <c r="EI3993" i="5"/>
  <c r="EH3993" i="5"/>
  <c r="EG3993" i="5"/>
  <c r="EF3993" i="5"/>
  <c r="EE3993" i="5"/>
  <c r="ED3993" i="5"/>
  <c r="EC3993" i="5"/>
  <c r="EB3993" i="5"/>
  <c r="EA3993" i="5"/>
  <c r="DZ3993" i="5"/>
  <c r="DY3993" i="5"/>
  <c r="DX3993" i="5"/>
  <c r="EL3992" i="5"/>
  <c r="EK3992" i="5"/>
  <c r="EJ3992" i="5"/>
  <c r="EI3992" i="5"/>
  <c r="EH3992" i="5"/>
  <c r="EG3992" i="5"/>
  <c r="EF3992" i="5"/>
  <c r="EE3992" i="5"/>
  <c r="ED3992" i="5"/>
  <c r="EC3992" i="5"/>
  <c r="EB3992" i="5"/>
  <c r="EA3992" i="5"/>
  <c r="DZ3992" i="5"/>
  <c r="DY3992" i="5"/>
  <c r="DX3992" i="5"/>
  <c r="EL3967" i="5"/>
  <c r="EK3967" i="5"/>
  <c r="EJ3967" i="5"/>
  <c r="EI3967" i="5"/>
  <c r="EH3967" i="5"/>
  <c r="EG3967" i="5"/>
  <c r="EF3967" i="5"/>
  <c r="EE3967" i="5"/>
  <c r="ED3967" i="5"/>
  <c r="EC3967" i="5"/>
  <c r="EB3967" i="5"/>
  <c r="EA3967" i="5"/>
  <c r="DZ3967" i="5"/>
  <c r="DY3967" i="5"/>
  <c r="DX3967" i="5"/>
  <c r="EL3966" i="5"/>
  <c r="EK3966" i="5"/>
  <c r="EJ3966" i="5"/>
  <c r="EI3966" i="5"/>
  <c r="EH3966" i="5"/>
  <c r="EG3966" i="5"/>
  <c r="EF3966" i="5"/>
  <c r="EE3966" i="5"/>
  <c r="ED3966" i="5"/>
  <c r="EC3966" i="5"/>
  <c r="EB3966" i="5"/>
  <c r="EA3966" i="5"/>
  <c r="DZ3966" i="5"/>
  <c r="DY3966" i="5"/>
  <c r="DX3966" i="5"/>
  <c r="EL3965" i="5"/>
  <c r="EK3965" i="5"/>
  <c r="EJ3965" i="5"/>
  <c r="EI3965" i="5"/>
  <c r="EH3965" i="5"/>
  <c r="EG3965" i="5"/>
  <c r="EF3965" i="5"/>
  <c r="EE3965" i="5"/>
  <c r="ED3965" i="5"/>
  <c r="EC3965" i="5"/>
  <c r="EB3965" i="5"/>
  <c r="EA3965" i="5"/>
  <c r="DZ3965" i="5"/>
  <c r="DY3965" i="5"/>
  <c r="DX3965" i="5"/>
  <c r="EL3952" i="5"/>
  <c r="EK3952" i="5"/>
  <c r="EJ3952" i="5"/>
  <c r="EI3952" i="5"/>
  <c r="EH3952" i="5"/>
  <c r="EG3952" i="5"/>
  <c r="EF3952" i="5"/>
  <c r="EE3952" i="5"/>
  <c r="ED3952" i="5"/>
  <c r="EC3952" i="5"/>
  <c r="EB3952" i="5"/>
  <c r="EA3952" i="5"/>
  <c r="DZ3952" i="5"/>
  <c r="DY3952" i="5"/>
  <c r="DX3952" i="5"/>
  <c r="EL3951" i="5"/>
  <c r="EK3951" i="5"/>
  <c r="EJ3951" i="5"/>
  <c r="EI3951" i="5"/>
  <c r="EH3951" i="5"/>
  <c r="EG3951" i="5"/>
  <c r="EF3951" i="5"/>
  <c r="EE3951" i="5"/>
  <c r="ED3951" i="5"/>
  <c r="EC3951" i="5"/>
  <c r="EB3951" i="5"/>
  <c r="EA3951" i="5"/>
  <c r="DZ3951" i="5"/>
  <c r="DY3951" i="5"/>
  <c r="DX3951" i="5"/>
  <c r="EL3950" i="5"/>
  <c r="EK3950" i="5"/>
  <c r="EJ3950" i="5"/>
  <c r="EI3950" i="5"/>
  <c r="EH3950" i="5"/>
  <c r="EG3950" i="5"/>
  <c r="EF3950" i="5"/>
  <c r="EE3950" i="5"/>
  <c r="ED3950" i="5"/>
  <c r="EC3950" i="5"/>
  <c r="EB3950" i="5"/>
  <c r="EA3950" i="5"/>
  <c r="DZ3950" i="5"/>
  <c r="DY3950" i="5"/>
  <c r="DX3950" i="5"/>
  <c r="EL3926" i="5"/>
  <c r="EK3926" i="5"/>
  <c r="EJ3926" i="5"/>
  <c r="EI3926" i="5"/>
  <c r="EH3926" i="5"/>
  <c r="EG3926" i="5"/>
  <c r="EF3926" i="5"/>
  <c r="EE3926" i="5"/>
  <c r="ED3926" i="5"/>
  <c r="EC3926" i="5"/>
  <c r="EB3926" i="5"/>
  <c r="EA3926" i="5"/>
  <c r="DZ3926" i="5"/>
  <c r="DY3926" i="5"/>
  <c r="DX3926" i="5"/>
  <c r="EL3925" i="5"/>
  <c r="EK3925" i="5"/>
  <c r="EJ3925" i="5"/>
  <c r="EI3925" i="5"/>
  <c r="EH3925" i="5"/>
  <c r="EG3925" i="5"/>
  <c r="EF3925" i="5"/>
  <c r="EE3925" i="5"/>
  <c r="ED3925" i="5"/>
  <c r="EC3925" i="5"/>
  <c r="EB3925" i="5"/>
  <c r="EA3925" i="5"/>
  <c r="DZ3925" i="5"/>
  <c r="DY3925" i="5"/>
  <c r="DX3925" i="5"/>
  <c r="EL3924" i="5"/>
  <c r="EK3924" i="5"/>
  <c r="EJ3924" i="5"/>
  <c r="EI3924" i="5"/>
  <c r="EH3924" i="5"/>
  <c r="EG3924" i="5"/>
  <c r="EF3924" i="5"/>
  <c r="EE3924" i="5"/>
  <c r="ED3924" i="5"/>
  <c r="EC3924" i="5"/>
  <c r="EB3924" i="5"/>
  <c r="EA3924" i="5"/>
  <c r="DZ3924" i="5"/>
  <c r="DY3924" i="5"/>
  <c r="DX3924" i="5"/>
  <c r="EL3910" i="5"/>
  <c r="EK3910" i="5"/>
  <c r="EJ3910" i="5"/>
  <c r="EI3910" i="5"/>
  <c r="EH3910" i="5"/>
  <c r="EG3910" i="5"/>
  <c r="EF3910" i="5"/>
  <c r="EE3910" i="5"/>
  <c r="ED3910" i="5"/>
  <c r="EC3910" i="5"/>
  <c r="EB3910" i="5"/>
  <c r="EA3910" i="5"/>
  <c r="DZ3910" i="5"/>
  <c r="DY3910" i="5"/>
  <c r="DX3910" i="5"/>
  <c r="EL3909" i="5"/>
  <c r="EK3909" i="5"/>
  <c r="EJ3909" i="5"/>
  <c r="EI3909" i="5"/>
  <c r="EH3909" i="5"/>
  <c r="EG3909" i="5"/>
  <c r="EF3909" i="5"/>
  <c r="EE3909" i="5"/>
  <c r="ED3909" i="5"/>
  <c r="EC3909" i="5"/>
  <c r="EB3909" i="5"/>
  <c r="EA3909" i="5"/>
  <c r="DZ3909" i="5"/>
  <c r="DY3909" i="5"/>
  <c r="DX3909" i="5"/>
  <c r="EL3908" i="5"/>
  <c r="EK3908" i="5"/>
  <c r="EJ3908" i="5"/>
  <c r="EI3908" i="5"/>
  <c r="EH3908" i="5"/>
  <c r="EG3908" i="5"/>
  <c r="EF3908" i="5"/>
  <c r="EE3908" i="5"/>
  <c r="ED3908" i="5"/>
  <c r="EC3908" i="5"/>
  <c r="EB3908" i="5"/>
  <c r="EA3908" i="5"/>
  <c r="DZ3908" i="5"/>
  <c r="DY3908" i="5"/>
  <c r="DX3908" i="5"/>
  <c r="EL3906" i="5"/>
  <c r="EK3906" i="5"/>
  <c r="EJ3906" i="5"/>
  <c r="EI3906" i="5"/>
  <c r="EH3906" i="5"/>
  <c r="EG3906" i="5"/>
  <c r="EF3906" i="5"/>
  <c r="EE3906" i="5"/>
  <c r="ED3906" i="5"/>
  <c r="EC3906" i="5"/>
  <c r="EB3906" i="5"/>
  <c r="EA3906" i="5"/>
  <c r="DZ3906" i="5"/>
  <c r="DY3906" i="5"/>
  <c r="DX3906" i="5"/>
  <c r="EL3905" i="5"/>
  <c r="EK3905" i="5"/>
  <c r="EJ3905" i="5"/>
  <c r="EI3905" i="5"/>
  <c r="EH3905" i="5"/>
  <c r="EG3905" i="5"/>
  <c r="EF3905" i="5"/>
  <c r="EE3905" i="5"/>
  <c r="ED3905" i="5"/>
  <c r="EC3905" i="5"/>
  <c r="EB3905" i="5"/>
  <c r="EA3905" i="5"/>
  <c r="DZ3905" i="5"/>
  <c r="DY3905" i="5"/>
  <c r="DX3905" i="5"/>
  <c r="EL3904" i="5"/>
  <c r="EK3904" i="5"/>
  <c r="EJ3904" i="5"/>
  <c r="EI3904" i="5"/>
  <c r="EH3904" i="5"/>
  <c r="EG3904" i="5"/>
  <c r="EF3904" i="5"/>
  <c r="EE3904" i="5"/>
  <c r="ED3904" i="5"/>
  <c r="EC3904" i="5"/>
  <c r="EB3904" i="5"/>
  <c r="EA3904" i="5"/>
  <c r="DZ3904" i="5"/>
  <c r="DY3904" i="5"/>
  <c r="DX3904" i="5"/>
  <c r="EL3876" i="5"/>
  <c r="EK3876" i="5"/>
  <c r="EJ3876" i="5"/>
  <c r="EI3876" i="5"/>
  <c r="EH3876" i="5"/>
  <c r="EG3876" i="5"/>
  <c r="EF3876" i="5"/>
  <c r="EE3876" i="5"/>
  <c r="ED3876" i="5"/>
  <c r="EC3876" i="5"/>
  <c r="EB3876" i="5"/>
  <c r="EA3876" i="5"/>
  <c r="DZ3876" i="5"/>
  <c r="DY3876" i="5"/>
  <c r="DX3876" i="5"/>
  <c r="EL3875" i="5"/>
  <c r="EK3875" i="5"/>
  <c r="EJ3875" i="5"/>
  <c r="EI3875" i="5"/>
  <c r="EH3875" i="5"/>
  <c r="EG3875" i="5"/>
  <c r="EF3875" i="5"/>
  <c r="EE3875" i="5"/>
  <c r="ED3875" i="5"/>
  <c r="EC3875" i="5"/>
  <c r="EB3875" i="5"/>
  <c r="EA3875" i="5"/>
  <c r="DZ3875" i="5"/>
  <c r="DY3875" i="5"/>
  <c r="DX3875" i="5"/>
  <c r="EL3874" i="5"/>
  <c r="EK3874" i="5"/>
  <c r="EJ3874" i="5"/>
  <c r="EI3874" i="5"/>
  <c r="EH3874" i="5"/>
  <c r="EG3874" i="5"/>
  <c r="EF3874" i="5"/>
  <c r="EE3874" i="5"/>
  <c r="ED3874" i="5"/>
  <c r="EC3874" i="5"/>
  <c r="EB3874" i="5"/>
  <c r="EA3874" i="5"/>
  <c r="DZ3874" i="5"/>
  <c r="DY3874" i="5"/>
  <c r="DX3874" i="5"/>
  <c r="EL3865" i="5"/>
  <c r="EK3865" i="5"/>
  <c r="EJ3865" i="5"/>
  <c r="EI3865" i="5"/>
  <c r="EH3865" i="5"/>
  <c r="EG3865" i="5"/>
  <c r="EF3865" i="5"/>
  <c r="EE3865" i="5"/>
  <c r="ED3865" i="5"/>
  <c r="EC3865" i="5"/>
  <c r="EB3865" i="5"/>
  <c r="EA3865" i="5"/>
  <c r="DZ3865" i="5"/>
  <c r="DY3865" i="5"/>
  <c r="DX3865" i="5"/>
  <c r="EL3864" i="5"/>
  <c r="EK3864" i="5"/>
  <c r="EJ3864" i="5"/>
  <c r="EI3864" i="5"/>
  <c r="EH3864" i="5"/>
  <c r="EG3864" i="5"/>
  <c r="EF3864" i="5"/>
  <c r="EE3864" i="5"/>
  <c r="ED3864" i="5"/>
  <c r="EC3864" i="5"/>
  <c r="EB3864" i="5"/>
  <c r="EA3864" i="5"/>
  <c r="DZ3864" i="5"/>
  <c r="DY3864" i="5"/>
  <c r="DX3864" i="5"/>
  <c r="EL3863" i="5"/>
  <c r="EK3863" i="5"/>
  <c r="EJ3863" i="5"/>
  <c r="EI3863" i="5"/>
  <c r="EH3863" i="5"/>
  <c r="EG3863" i="5"/>
  <c r="EF3863" i="5"/>
  <c r="EE3863" i="5"/>
  <c r="ED3863" i="5"/>
  <c r="EC3863" i="5"/>
  <c r="EB3863" i="5"/>
  <c r="EA3863" i="5"/>
  <c r="DZ3863" i="5"/>
  <c r="DY3863" i="5"/>
  <c r="DX3863" i="5"/>
  <c r="EL3853" i="5"/>
  <c r="EK3853" i="5"/>
  <c r="EJ3853" i="5"/>
  <c r="EI3853" i="5"/>
  <c r="EH3853" i="5"/>
  <c r="EG3853" i="5"/>
  <c r="EF3853" i="5"/>
  <c r="EE3853" i="5"/>
  <c r="ED3853" i="5"/>
  <c r="EC3853" i="5"/>
  <c r="EB3853" i="5"/>
  <c r="EA3853" i="5"/>
  <c r="DZ3853" i="5"/>
  <c r="DY3853" i="5"/>
  <c r="DX3853" i="5"/>
  <c r="EL3852" i="5"/>
  <c r="EK3852" i="5"/>
  <c r="EJ3852" i="5"/>
  <c r="EI3852" i="5"/>
  <c r="EH3852" i="5"/>
  <c r="EG3852" i="5"/>
  <c r="EF3852" i="5"/>
  <c r="EE3852" i="5"/>
  <c r="ED3852" i="5"/>
  <c r="EC3852" i="5"/>
  <c r="EB3852" i="5"/>
  <c r="EA3852" i="5"/>
  <c r="DZ3852" i="5"/>
  <c r="DY3852" i="5"/>
  <c r="DX3852" i="5"/>
  <c r="EL3851" i="5"/>
  <c r="EK3851" i="5"/>
  <c r="EJ3851" i="5"/>
  <c r="EI3851" i="5"/>
  <c r="EH3851" i="5"/>
  <c r="EG3851" i="5"/>
  <c r="EF3851" i="5"/>
  <c r="EE3851" i="5"/>
  <c r="ED3851" i="5"/>
  <c r="EC3851" i="5"/>
  <c r="EB3851" i="5"/>
  <c r="EA3851" i="5"/>
  <c r="DZ3851" i="5"/>
  <c r="DY3851" i="5"/>
  <c r="DX3851" i="5"/>
  <c r="AK3848" i="5"/>
  <c r="AN3848" i="5" s="1"/>
  <c r="AM3848" i="5"/>
  <c r="AK3849" i="5"/>
  <c r="AN3849" i="5" s="1"/>
  <c r="AM3849" i="5"/>
  <c r="AK3850" i="5"/>
  <c r="AN3850" i="5" s="1"/>
  <c r="AM3850" i="5"/>
  <c r="AK3851" i="5"/>
  <c r="AN3851" i="5" s="1"/>
  <c r="AM3851" i="5"/>
  <c r="AK3852" i="5"/>
  <c r="AN3852" i="5" s="1"/>
  <c r="AM3852" i="5"/>
  <c r="AK3853" i="5"/>
  <c r="AN3853" i="5" s="1"/>
  <c r="AM3853" i="5"/>
  <c r="AK3854" i="5"/>
  <c r="AN3854" i="5" s="1"/>
  <c r="AM3854" i="5"/>
  <c r="AK3855" i="5"/>
  <c r="AN3855" i="5" s="1"/>
  <c r="AM3855" i="5"/>
  <c r="AK3856" i="5"/>
  <c r="AN3856" i="5" s="1"/>
  <c r="AM3856" i="5"/>
  <c r="AK3857" i="5"/>
  <c r="AN3857" i="5" s="1"/>
  <c r="AM3857" i="5"/>
  <c r="AK3858" i="5"/>
  <c r="AN3858" i="5" s="1"/>
  <c r="AM3858" i="5"/>
  <c r="AK3859" i="5"/>
  <c r="AN3859" i="5" s="1"/>
  <c r="AM3859" i="5"/>
  <c r="AK3860" i="5"/>
  <c r="AN3860" i="5" s="1"/>
  <c r="AM3860" i="5"/>
  <c r="AK3861" i="5"/>
  <c r="AN3861" i="5" s="1"/>
  <c r="AM3861" i="5"/>
  <c r="AK3862" i="5"/>
  <c r="AN3862" i="5" s="1"/>
  <c r="AM3862" i="5"/>
  <c r="AK3863" i="5"/>
  <c r="AN3863" i="5" s="1"/>
  <c r="AM3863" i="5"/>
  <c r="AK3864" i="5"/>
  <c r="AN3864" i="5" s="1"/>
  <c r="AM3864" i="5"/>
  <c r="AK3865" i="5"/>
  <c r="AN3865" i="5" s="1"/>
  <c r="AM3865" i="5"/>
  <c r="AK3866" i="5"/>
  <c r="AN3866" i="5" s="1"/>
  <c r="AM3866" i="5"/>
  <c r="AK3867" i="5"/>
  <c r="AN3867" i="5" s="1"/>
  <c r="AM3867" i="5"/>
  <c r="AK3868" i="5"/>
  <c r="AN3868" i="5" s="1"/>
  <c r="AM3868" i="5"/>
  <c r="AK3869" i="5"/>
  <c r="AN3869" i="5" s="1"/>
  <c r="AM3869" i="5"/>
  <c r="AK3870" i="5"/>
  <c r="AN3870" i="5" s="1"/>
  <c r="AM3870" i="5"/>
  <c r="AK3871" i="5"/>
  <c r="AN3871" i="5" s="1"/>
  <c r="AM3871" i="5"/>
  <c r="AK3872" i="5"/>
  <c r="AN3872" i="5" s="1"/>
  <c r="AM3872" i="5"/>
  <c r="AK3873" i="5"/>
  <c r="AN3873" i="5" s="1"/>
  <c r="AM3873" i="5"/>
  <c r="AK3874" i="5"/>
  <c r="AN3874" i="5" s="1"/>
  <c r="AM3874" i="5"/>
  <c r="AK3875" i="5"/>
  <c r="AN3875" i="5" s="1"/>
  <c r="AM3875" i="5"/>
  <c r="AK3876" i="5"/>
  <c r="AN3876" i="5" s="1"/>
  <c r="AM3876" i="5"/>
  <c r="AK3877" i="5"/>
  <c r="AN3877" i="5" s="1"/>
  <c r="AM3877" i="5"/>
  <c r="AK3878" i="5"/>
  <c r="AN3878" i="5" s="1"/>
  <c r="AM3878" i="5"/>
  <c r="AK3879" i="5"/>
  <c r="AN3879" i="5" s="1"/>
  <c r="AM3879" i="5"/>
  <c r="AK3880" i="5"/>
  <c r="AN3880" i="5" s="1"/>
  <c r="AM3880" i="5"/>
  <c r="AK3881" i="5"/>
  <c r="AN3881" i="5" s="1"/>
  <c r="AM3881" i="5"/>
  <c r="AK3882" i="5"/>
  <c r="AN3882" i="5" s="1"/>
  <c r="AM3882" i="5"/>
  <c r="AK3883" i="5"/>
  <c r="AN3883" i="5" s="1"/>
  <c r="AM3883" i="5"/>
  <c r="AK3884" i="5"/>
  <c r="AN3884" i="5" s="1"/>
  <c r="AM3884" i="5"/>
  <c r="AK3885" i="5"/>
  <c r="AN3885" i="5" s="1"/>
  <c r="AM3885" i="5"/>
  <c r="AK3886" i="5"/>
  <c r="AN3886" i="5" s="1"/>
  <c r="AM3886" i="5"/>
  <c r="AK3887" i="5"/>
  <c r="AN3887" i="5" s="1"/>
  <c r="AM3887" i="5"/>
  <c r="AK3888" i="5"/>
  <c r="AN3888" i="5" s="1"/>
  <c r="AM3888" i="5"/>
  <c r="AK3889" i="5"/>
  <c r="AN3889" i="5" s="1"/>
  <c r="AM3889" i="5"/>
  <c r="AK3890" i="5"/>
  <c r="AN3890" i="5" s="1"/>
  <c r="AM3890" i="5"/>
  <c r="AK3891" i="5"/>
  <c r="AN3891" i="5" s="1"/>
  <c r="AM3891" i="5"/>
  <c r="AK3892" i="5"/>
  <c r="AN3892" i="5" s="1"/>
  <c r="AM3892" i="5"/>
  <c r="AK3893" i="5"/>
  <c r="AN3893" i="5" s="1"/>
  <c r="AM3893" i="5"/>
  <c r="AK3894" i="5"/>
  <c r="AN3894" i="5" s="1"/>
  <c r="AM3894" i="5"/>
  <c r="AK3895" i="5"/>
  <c r="AN3895" i="5" s="1"/>
  <c r="AM3895" i="5"/>
  <c r="AK3896" i="5"/>
  <c r="AN3896" i="5" s="1"/>
  <c r="AM3896" i="5"/>
  <c r="AK3897" i="5"/>
  <c r="AN3897" i="5" s="1"/>
  <c r="AM3897" i="5"/>
  <c r="AK3898" i="5"/>
  <c r="AN3898" i="5" s="1"/>
  <c r="AM3898" i="5"/>
  <c r="AK3899" i="5"/>
  <c r="AN3899" i="5" s="1"/>
  <c r="AM3899" i="5"/>
  <c r="AK3900" i="5"/>
  <c r="AN3900" i="5" s="1"/>
  <c r="AM3900" i="5"/>
  <c r="AK3901" i="5"/>
  <c r="AN3901" i="5" s="1"/>
  <c r="AM3901" i="5"/>
  <c r="AK3902" i="5"/>
  <c r="AN3902" i="5" s="1"/>
  <c r="AM3902" i="5"/>
  <c r="AK3903" i="5"/>
  <c r="AN3903" i="5" s="1"/>
  <c r="AM3903" i="5"/>
  <c r="AK3904" i="5"/>
  <c r="AN3904" i="5" s="1"/>
  <c r="AM3904" i="5"/>
  <c r="AK3905" i="5"/>
  <c r="AN3905" i="5" s="1"/>
  <c r="AM3905" i="5"/>
  <c r="AK3906" i="5"/>
  <c r="AN3906" i="5" s="1"/>
  <c r="AM3906" i="5"/>
  <c r="AK3907" i="5"/>
  <c r="AN3907" i="5" s="1"/>
  <c r="AM3907" i="5"/>
  <c r="AK3908" i="5"/>
  <c r="AN3908" i="5" s="1"/>
  <c r="AM3908" i="5"/>
  <c r="AK3909" i="5"/>
  <c r="AN3909" i="5" s="1"/>
  <c r="AM3909" i="5"/>
  <c r="AK3910" i="5"/>
  <c r="AN3910" i="5" s="1"/>
  <c r="AM3910" i="5"/>
  <c r="AK3911" i="5"/>
  <c r="AN3911" i="5" s="1"/>
  <c r="AM3911" i="5"/>
  <c r="AK3912" i="5"/>
  <c r="AN3912" i="5" s="1"/>
  <c r="AM3912" i="5"/>
  <c r="AK3913" i="5"/>
  <c r="AN3913" i="5" s="1"/>
  <c r="AM3913" i="5"/>
  <c r="AK3914" i="5"/>
  <c r="AN3914" i="5" s="1"/>
  <c r="AM3914" i="5"/>
  <c r="AK3915" i="5"/>
  <c r="AN3915" i="5" s="1"/>
  <c r="AM3915" i="5"/>
  <c r="AK3916" i="5"/>
  <c r="AN3916" i="5" s="1"/>
  <c r="AM3916" i="5"/>
  <c r="AK3917" i="5"/>
  <c r="AN3917" i="5" s="1"/>
  <c r="AM3917" i="5"/>
  <c r="AK3918" i="5"/>
  <c r="AN3918" i="5" s="1"/>
  <c r="AM3918" i="5"/>
  <c r="AK3919" i="5"/>
  <c r="AN3919" i="5" s="1"/>
  <c r="AM3919" i="5"/>
  <c r="AK3920" i="5"/>
  <c r="AN3920" i="5" s="1"/>
  <c r="AM3920" i="5"/>
  <c r="AK3921" i="5"/>
  <c r="AN3921" i="5" s="1"/>
  <c r="AM3921" i="5"/>
  <c r="AK3922" i="5"/>
  <c r="AN3922" i="5" s="1"/>
  <c r="AM3922" i="5"/>
  <c r="AK3923" i="5"/>
  <c r="AN3923" i="5" s="1"/>
  <c r="AM3923" i="5"/>
  <c r="AK3924" i="5"/>
  <c r="AN3924" i="5" s="1"/>
  <c r="AM3924" i="5"/>
  <c r="AK3925" i="5"/>
  <c r="AN3925" i="5" s="1"/>
  <c r="AM3925" i="5"/>
  <c r="AK3926" i="5"/>
  <c r="AN3926" i="5" s="1"/>
  <c r="AM3926" i="5"/>
  <c r="AK3927" i="5"/>
  <c r="AN3927" i="5" s="1"/>
  <c r="AM3927" i="5"/>
  <c r="AK3928" i="5"/>
  <c r="AN3928" i="5" s="1"/>
  <c r="AM3928" i="5"/>
  <c r="AK3929" i="5"/>
  <c r="AN3929" i="5" s="1"/>
  <c r="AM3929" i="5"/>
  <c r="AK3930" i="5"/>
  <c r="AN3930" i="5" s="1"/>
  <c r="AM3930" i="5"/>
  <c r="AK3931" i="5"/>
  <c r="AN3931" i="5" s="1"/>
  <c r="AM3931" i="5"/>
  <c r="AK3932" i="5"/>
  <c r="AN3932" i="5" s="1"/>
  <c r="AM3932" i="5"/>
  <c r="AK3933" i="5"/>
  <c r="AN3933" i="5" s="1"/>
  <c r="AM3933" i="5"/>
  <c r="AK3934" i="5"/>
  <c r="AN3934" i="5" s="1"/>
  <c r="AM3934" i="5"/>
  <c r="AK3935" i="5"/>
  <c r="AN3935" i="5" s="1"/>
  <c r="AM3935" i="5"/>
  <c r="AK3936" i="5"/>
  <c r="AN3936" i="5" s="1"/>
  <c r="AM3936" i="5"/>
  <c r="AK3937" i="5"/>
  <c r="AN3937" i="5" s="1"/>
  <c r="AM3937" i="5"/>
  <c r="AK3938" i="5"/>
  <c r="AN3938" i="5" s="1"/>
  <c r="AM3938" i="5"/>
  <c r="AK3939" i="5"/>
  <c r="AN3939" i="5" s="1"/>
  <c r="AM3939" i="5"/>
  <c r="AK3940" i="5"/>
  <c r="AN3940" i="5" s="1"/>
  <c r="AM3940" i="5"/>
  <c r="AK3941" i="5"/>
  <c r="AN3941" i="5" s="1"/>
  <c r="AM3941" i="5"/>
  <c r="AK3942" i="5"/>
  <c r="AN3942" i="5" s="1"/>
  <c r="AM3942" i="5"/>
  <c r="AK3943" i="5"/>
  <c r="AN3943" i="5" s="1"/>
  <c r="AM3943" i="5"/>
  <c r="AK3944" i="5"/>
  <c r="AN3944" i="5" s="1"/>
  <c r="AM3944" i="5"/>
  <c r="AK3945" i="5"/>
  <c r="AN3945" i="5" s="1"/>
  <c r="AM3945" i="5"/>
  <c r="AK3946" i="5"/>
  <c r="AN3946" i="5" s="1"/>
  <c r="AM3946" i="5"/>
  <c r="AK3947" i="5"/>
  <c r="AN3947" i="5" s="1"/>
  <c r="AM3947" i="5"/>
  <c r="AK3948" i="5"/>
  <c r="AN3948" i="5" s="1"/>
  <c r="AM3948" i="5"/>
  <c r="AK3949" i="5"/>
  <c r="AN3949" i="5" s="1"/>
  <c r="AM3949" i="5"/>
  <c r="AK3950" i="5"/>
  <c r="AN3950" i="5" s="1"/>
  <c r="AM3950" i="5"/>
  <c r="AK3951" i="5"/>
  <c r="AN3951" i="5" s="1"/>
  <c r="AM3951" i="5"/>
  <c r="AK3952" i="5"/>
  <c r="AN3952" i="5" s="1"/>
  <c r="AM3952" i="5"/>
  <c r="AK3953" i="5"/>
  <c r="AN3953" i="5" s="1"/>
  <c r="AM3953" i="5"/>
  <c r="AK3954" i="5"/>
  <c r="AN3954" i="5" s="1"/>
  <c r="AM3954" i="5"/>
  <c r="AK3955" i="5"/>
  <c r="AN3955" i="5" s="1"/>
  <c r="AM3955" i="5"/>
  <c r="AK3956" i="5"/>
  <c r="AN3956" i="5" s="1"/>
  <c r="AM3956" i="5"/>
  <c r="AK3957" i="5"/>
  <c r="AN3957" i="5" s="1"/>
  <c r="AM3957" i="5"/>
  <c r="AK3958" i="5"/>
  <c r="AN3958" i="5" s="1"/>
  <c r="AM3958" i="5"/>
  <c r="AK3959" i="5"/>
  <c r="AN3959" i="5" s="1"/>
  <c r="AM3959" i="5"/>
  <c r="AK3960" i="5"/>
  <c r="AN3960" i="5" s="1"/>
  <c r="AM3960" i="5"/>
  <c r="AK3961" i="5"/>
  <c r="AN3961" i="5" s="1"/>
  <c r="AM3961" i="5"/>
  <c r="AK3962" i="5"/>
  <c r="AN3962" i="5" s="1"/>
  <c r="AM3962" i="5"/>
  <c r="AK3963" i="5"/>
  <c r="AN3963" i="5" s="1"/>
  <c r="AM3963" i="5"/>
  <c r="AK3964" i="5"/>
  <c r="AN3964" i="5" s="1"/>
  <c r="AM3964" i="5"/>
  <c r="AK3965" i="5"/>
  <c r="AN3965" i="5" s="1"/>
  <c r="AM3965" i="5"/>
  <c r="AK3966" i="5"/>
  <c r="AN3966" i="5" s="1"/>
  <c r="AM3966" i="5"/>
  <c r="AK3967" i="5"/>
  <c r="AN3967" i="5" s="1"/>
  <c r="AM3967" i="5"/>
  <c r="AK3968" i="5"/>
  <c r="AN3968" i="5" s="1"/>
  <c r="AM3968" i="5"/>
  <c r="AK3969" i="5"/>
  <c r="AN3969" i="5" s="1"/>
  <c r="AM3969" i="5"/>
  <c r="AK3970" i="5"/>
  <c r="AN3970" i="5" s="1"/>
  <c r="AM3970" i="5"/>
  <c r="AK3971" i="5"/>
  <c r="AN3971" i="5" s="1"/>
  <c r="AM3971" i="5"/>
  <c r="AK3972" i="5"/>
  <c r="AN3972" i="5" s="1"/>
  <c r="AM3972" i="5"/>
  <c r="AK3973" i="5"/>
  <c r="AN3973" i="5" s="1"/>
  <c r="AM3973" i="5"/>
  <c r="AK3974" i="5"/>
  <c r="AN3974" i="5" s="1"/>
  <c r="AM3974" i="5"/>
  <c r="AK3975" i="5"/>
  <c r="AN3975" i="5" s="1"/>
  <c r="AM3975" i="5"/>
  <c r="AK3976" i="5"/>
  <c r="AN3976" i="5" s="1"/>
  <c r="AM3976" i="5"/>
  <c r="AK3977" i="5"/>
  <c r="AN3977" i="5" s="1"/>
  <c r="AM3977" i="5"/>
  <c r="AK3978" i="5"/>
  <c r="AN3978" i="5" s="1"/>
  <c r="AM3978" i="5"/>
  <c r="AK3979" i="5"/>
  <c r="AN3979" i="5" s="1"/>
  <c r="AM3979" i="5"/>
  <c r="AK3980" i="5"/>
  <c r="AN3980" i="5" s="1"/>
  <c r="AM3980" i="5"/>
  <c r="AK3981" i="5"/>
  <c r="AN3981" i="5" s="1"/>
  <c r="AM3981" i="5"/>
  <c r="AK3982" i="5"/>
  <c r="AN3982" i="5" s="1"/>
  <c r="AM3982" i="5"/>
  <c r="AK3983" i="5"/>
  <c r="AN3983" i="5" s="1"/>
  <c r="AM3983" i="5"/>
  <c r="AK3984" i="5"/>
  <c r="AN3984" i="5" s="1"/>
  <c r="AM3984" i="5"/>
  <c r="AK3985" i="5"/>
  <c r="AN3985" i="5" s="1"/>
  <c r="AM3985" i="5"/>
  <c r="AK3986" i="5"/>
  <c r="AN3986" i="5" s="1"/>
  <c r="AM3986" i="5"/>
  <c r="AK3987" i="5"/>
  <c r="AN3987" i="5" s="1"/>
  <c r="AM3987" i="5"/>
  <c r="AK3988" i="5"/>
  <c r="AN3988" i="5" s="1"/>
  <c r="AM3988" i="5"/>
  <c r="AK3989" i="5"/>
  <c r="AN3989" i="5" s="1"/>
  <c r="AM3989" i="5"/>
  <c r="AK3990" i="5"/>
  <c r="AN3990" i="5" s="1"/>
  <c r="AM3990" i="5"/>
  <c r="AK3991" i="5"/>
  <c r="AN3991" i="5" s="1"/>
  <c r="AM3991" i="5"/>
  <c r="AK3992" i="5"/>
  <c r="AN3992" i="5" s="1"/>
  <c r="AM3992" i="5"/>
  <c r="AK3993" i="5"/>
  <c r="AN3993" i="5" s="1"/>
  <c r="AM3993" i="5"/>
  <c r="AK3994" i="5"/>
  <c r="AN3994" i="5" s="1"/>
  <c r="AM3994" i="5"/>
  <c r="AK3995" i="5"/>
  <c r="AN3995" i="5" s="1"/>
  <c r="AM3995" i="5"/>
  <c r="AK3829" i="5"/>
  <c r="AM3829" i="5"/>
  <c r="AK3813" i="5"/>
  <c r="AN3813" i="5" s="1"/>
  <c r="AM3813" i="5"/>
  <c r="AK3814" i="5"/>
  <c r="AM3814" i="5"/>
  <c r="AK3815" i="5"/>
  <c r="AN3815" i="5" s="1"/>
  <c r="AM3815" i="5"/>
  <c r="AK3816" i="5"/>
  <c r="AM3816" i="5"/>
  <c r="AK3817" i="5"/>
  <c r="AN3817" i="5" s="1"/>
  <c r="AM3817" i="5"/>
  <c r="AK3779" i="5"/>
  <c r="AM3779" i="5"/>
  <c r="AK3780" i="5"/>
  <c r="AM3780" i="5"/>
  <c r="AK3781" i="5"/>
  <c r="AM3781" i="5"/>
  <c r="AK3782" i="5"/>
  <c r="AM3782" i="5"/>
  <c r="AK3783" i="5"/>
  <c r="AM3783" i="5"/>
  <c r="AK3784" i="5"/>
  <c r="AM3784" i="5"/>
  <c r="AK3785" i="5"/>
  <c r="AM3785" i="5"/>
  <c r="AK3786" i="5"/>
  <c r="AM3786" i="5"/>
  <c r="AK3787" i="5"/>
  <c r="AM3787" i="5"/>
  <c r="AK3788" i="5"/>
  <c r="AM3788" i="5"/>
  <c r="AK3789" i="5"/>
  <c r="AM3789" i="5"/>
  <c r="AK3790" i="5"/>
  <c r="AM3790" i="5"/>
  <c r="AK3791" i="5"/>
  <c r="AM3791" i="5"/>
  <c r="AK3792" i="5"/>
  <c r="AM3792" i="5"/>
  <c r="AK3793" i="5"/>
  <c r="AM3793" i="5"/>
  <c r="AK3794" i="5"/>
  <c r="AM3794" i="5"/>
  <c r="AK3795" i="5"/>
  <c r="AM3795" i="5"/>
  <c r="AK3796" i="5"/>
  <c r="AM3796" i="5"/>
  <c r="AK3797" i="5"/>
  <c r="AM3797" i="5"/>
  <c r="AK3798" i="5"/>
  <c r="AM3798" i="5"/>
  <c r="AK3799" i="5"/>
  <c r="AM3799" i="5"/>
  <c r="AK3800" i="5"/>
  <c r="AM3800" i="5"/>
  <c r="AK3801" i="5"/>
  <c r="AL3801" i="5" s="1"/>
  <c r="AM3801" i="5"/>
  <c r="AK3802" i="5"/>
  <c r="AM3802" i="5"/>
  <c r="AK3803" i="5"/>
  <c r="AM3803" i="5"/>
  <c r="AK3757" i="5"/>
  <c r="AM3757" i="5"/>
  <c r="AK3758" i="5"/>
  <c r="AN3758" i="5" s="1"/>
  <c r="AM3758" i="5"/>
  <c r="AK3759" i="5"/>
  <c r="AM3759" i="5"/>
  <c r="AK3760" i="5"/>
  <c r="AN3760" i="5" s="1"/>
  <c r="AM3760" i="5"/>
  <c r="AK3761" i="5"/>
  <c r="AM3761" i="5"/>
  <c r="AK3762" i="5"/>
  <c r="AN3762" i="5" s="1"/>
  <c r="AM3762" i="5"/>
  <c r="AK3763" i="5"/>
  <c r="AM3763" i="5"/>
  <c r="AK3764" i="5"/>
  <c r="AN3764" i="5" s="1"/>
  <c r="AM3764" i="5"/>
  <c r="AK3765" i="5"/>
  <c r="AM3765" i="5"/>
  <c r="AK3766" i="5"/>
  <c r="AN3766" i="5" s="1"/>
  <c r="AM3766" i="5"/>
  <c r="AK3767" i="5"/>
  <c r="AM3767" i="5"/>
  <c r="AK3732" i="5"/>
  <c r="AN3732" i="5" s="1"/>
  <c r="AM3732" i="5"/>
  <c r="AK3733" i="5"/>
  <c r="AM3733" i="5"/>
  <c r="AK3734" i="5"/>
  <c r="AN3734" i="5" s="1"/>
  <c r="AM3734" i="5"/>
  <c r="AK3735" i="5"/>
  <c r="AM3735" i="5"/>
  <c r="AK3736" i="5"/>
  <c r="AN3736" i="5" s="1"/>
  <c r="AM3736" i="5"/>
  <c r="AK3737" i="5"/>
  <c r="AM3737" i="5"/>
  <c r="AK3738" i="5"/>
  <c r="AN3738" i="5" s="1"/>
  <c r="AM3738" i="5"/>
  <c r="AK3739" i="5"/>
  <c r="AM3739" i="5"/>
  <c r="AK3740" i="5"/>
  <c r="AM3740" i="5"/>
  <c r="AK3741" i="5"/>
  <c r="AM3741" i="5"/>
  <c r="AK3742" i="5"/>
  <c r="AN3742" i="5" s="1"/>
  <c r="AM3742" i="5"/>
  <c r="AK3743" i="5"/>
  <c r="AL3743" i="5" s="1"/>
  <c r="AM3743" i="5"/>
  <c r="AK3744" i="5"/>
  <c r="AN3744" i="5" s="1"/>
  <c r="AM3744" i="5"/>
  <c r="AK3745" i="5"/>
  <c r="AM3745" i="5"/>
  <c r="AK3718" i="5"/>
  <c r="AM3718" i="5"/>
  <c r="AK3719" i="5"/>
  <c r="AN3719" i="5" s="1"/>
  <c r="AM3719" i="5"/>
  <c r="AK3707" i="5"/>
  <c r="AN3707" i="5" s="1"/>
  <c r="AM3707" i="5"/>
  <c r="AK3708" i="5"/>
  <c r="AM3708" i="5"/>
  <c r="AK3677" i="5"/>
  <c r="AN3677" i="5" s="1"/>
  <c r="AM3677" i="5"/>
  <c r="AK3678" i="5"/>
  <c r="AM3678" i="5"/>
  <c r="AK3679" i="5"/>
  <c r="AN3679" i="5" s="1"/>
  <c r="AM3679" i="5"/>
  <c r="AK3680" i="5"/>
  <c r="AM3680" i="5"/>
  <c r="AK3681" i="5"/>
  <c r="AN3681" i="5" s="1"/>
  <c r="AM3681" i="5"/>
  <c r="AK3682" i="5"/>
  <c r="AM3682" i="5"/>
  <c r="AK3683" i="5"/>
  <c r="AN3683" i="5" s="1"/>
  <c r="AM3683" i="5"/>
  <c r="AK3684" i="5"/>
  <c r="AM3684" i="5"/>
  <c r="AK3685" i="5"/>
  <c r="AN3685" i="5" s="1"/>
  <c r="AM3685" i="5"/>
  <c r="AK3686" i="5"/>
  <c r="AM3686" i="5"/>
  <c r="AK3687" i="5"/>
  <c r="AN3687" i="5" s="1"/>
  <c r="AM3687" i="5"/>
  <c r="AK3688" i="5"/>
  <c r="AM3688" i="5"/>
  <c r="AK3689" i="5"/>
  <c r="AN3689" i="5" s="1"/>
  <c r="AM3689" i="5"/>
  <c r="AK3690" i="5"/>
  <c r="AM3690" i="5"/>
  <c r="AK3691" i="5"/>
  <c r="AN3691" i="5" s="1"/>
  <c r="AM3691" i="5"/>
  <c r="AK3692" i="5"/>
  <c r="AM3692" i="5"/>
  <c r="AK3693" i="5"/>
  <c r="AN3693" i="5" s="1"/>
  <c r="AM3693" i="5"/>
  <c r="AK3694" i="5"/>
  <c r="AM3694" i="5"/>
  <c r="AK3663" i="5"/>
  <c r="AN3663" i="5" s="1"/>
  <c r="AM3663" i="5"/>
  <c r="AK3664" i="5"/>
  <c r="AM3664" i="5"/>
  <c r="AK3665" i="5"/>
  <c r="AN3665" i="5" s="1"/>
  <c r="AM3665" i="5"/>
  <c r="AK3666" i="5"/>
  <c r="AM3666" i="5"/>
  <c r="AK3667" i="5"/>
  <c r="AN3667" i="5" s="1"/>
  <c r="AM3667" i="5"/>
  <c r="AK3647" i="5"/>
  <c r="AM3647" i="5"/>
  <c r="AK3648" i="5"/>
  <c r="AN3648" i="5" s="1"/>
  <c r="AM3648" i="5"/>
  <c r="AK3649" i="5"/>
  <c r="AM3649" i="5"/>
  <c r="AK3650" i="5"/>
  <c r="AN3650" i="5" s="1"/>
  <c r="AM3650" i="5"/>
  <c r="AK3651" i="5"/>
  <c r="AM3651" i="5"/>
  <c r="AK3652" i="5"/>
  <c r="AN3652" i="5" s="1"/>
  <c r="AM3652" i="5"/>
  <c r="AK3634" i="5"/>
  <c r="AM3634" i="5"/>
  <c r="AK3635" i="5"/>
  <c r="AM3635" i="5"/>
  <c r="AK3553" i="5"/>
  <c r="AM3553" i="5"/>
  <c r="AK3554" i="5"/>
  <c r="AM3554" i="5"/>
  <c r="AK3555" i="5"/>
  <c r="AM3555" i="5"/>
  <c r="AK3556" i="5"/>
  <c r="AM3556" i="5"/>
  <c r="AK3557" i="5"/>
  <c r="AM3557" i="5"/>
  <c r="AK3558" i="5"/>
  <c r="AM3558" i="5"/>
  <c r="AK3559" i="5"/>
  <c r="AM3559" i="5"/>
  <c r="AK3511" i="5"/>
  <c r="AM3511" i="5"/>
  <c r="AK3512" i="5"/>
  <c r="AM3512" i="5"/>
  <c r="AK3513" i="5"/>
  <c r="AM3513" i="5"/>
  <c r="AK3514" i="5"/>
  <c r="AM3514" i="5"/>
  <c r="AK3515" i="5"/>
  <c r="AN3515" i="5" s="1"/>
  <c r="AM3515" i="5"/>
  <c r="AK3516" i="5"/>
  <c r="AM3516" i="5"/>
  <c r="AK3517" i="5"/>
  <c r="AN3517" i="5" s="1"/>
  <c r="AM3517" i="5"/>
  <c r="AM3288" i="5"/>
  <c r="AN3288" i="5" s="1"/>
  <c r="AM3289" i="5"/>
  <c r="AN3289" i="5" s="1"/>
  <c r="AM3290" i="5"/>
  <c r="AN3290" i="5" s="1"/>
  <c r="AM3291" i="5"/>
  <c r="AN3291" i="5" s="1"/>
  <c r="AM3292" i="5"/>
  <c r="AN3292" i="5" s="1"/>
  <c r="AM3293" i="5"/>
  <c r="AN3293" i="5" s="1"/>
  <c r="AM3294" i="5"/>
  <c r="AN3294" i="5" s="1"/>
  <c r="AK3160" i="5"/>
  <c r="AN3160" i="5" s="1"/>
  <c r="AM3160" i="5"/>
  <c r="AK3161" i="5"/>
  <c r="AM3161" i="5"/>
  <c r="AK3162" i="5"/>
  <c r="AN3162" i="5" s="1"/>
  <c r="AM3162" i="5"/>
  <c r="AK3163" i="5"/>
  <c r="AM3163" i="5"/>
  <c r="AK3164" i="5"/>
  <c r="AN3164" i="5" s="1"/>
  <c r="AM3164" i="5"/>
  <c r="AK3165" i="5"/>
  <c r="AM3165" i="5"/>
  <c r="AK3140" i="5"/>
  <c r="AM3140" i="5"/>
  <c r="AK3141" i="5"/>
  <c r="AM3141" i="5"/>
  <c r="AK3142" i="5"/>
  <c r="AM3142" i="5"/>
  <c r="AK3143" i="5"/>
  <c r="AM3143" i="5"/>
  <c r="AK3144" i="5"/>
  <c r="AM3144" i="5"/>
  <c r="AK3124" i="5"/>
  <c r="AM3124" i="5"/>
  <c r="AO3124" i="5"/>
  <c r="AQ3124" i="5"/>
  <c r="AK3125" i="5"/>
  <c r="AM3125" i="5"/>
  <c r="AO3125" i="5"/>
  <c r="AQ3125" i="5"/>
  <c r="AK3126" i="5"/>
  <c r="AM3126" i="5"/>
  <c r="AO3126" i="5"/>
  <c r="AQ3126" i="5"/>
  <c r="AK3127" i="5"/>
  <c r="AM3127" i="5"/>
  <c r="AO3127" i="5"/>
  <c r="AQ3127" i="5"/>
  <c r="AK3128" i="5"/>
  <c r="AM3128" i="5"/>
  <c r="AO3128" i="5"/>
  <c r="AQ3128" i="5"/>
  <c r="AM3108" i="5"/>
  <c r="AM3109" i="5"/>
  <c r="AM3110" i="5"/>
  <c r="AM3111" i="5"/>
  <c r="AM3112" i="5"/>
  <c r="AK3088" i="5"/>
  <c r="AM3088" i="5"/>
  <c r="AK3089" i="5"/>
  <c r="AM3089" i="5"/>
  <c r="AK3090" i="5"/>
  <c r="AM3090" i="5"/>
  <c r="AK3091" i="5"/>
  <c r="AM3091" i="5"/>
  <c r="AK3092" i="5"/>
  <c r="AM3092" i="5"/>
  <c r="AK3093" i="5"/>
  <c r="AM3093" i="5"/>
  <c r="AK3094" i="5"/>
  <c r="AM3094" i="5"/>
  <c r="AK3053" i="5"/>
  <c r="AM3053" i="5"/>
  <c r="AK3054" i="5"/>
  <c r="AN3054" i="5" s="1"/>
  <c r="AM3054" i="5"/>
  <c r="AK3055" i="5"/>
  <c r="AM3055" i="5"/>
  <c r="AK3056" i="5"/>
  <c r="AM3056" i="5"/>
  <c r="AK3057" i="5"/>
  <c r="AM3057" i="5"/>
  <c r="CM3019" i="5"/>
  <c r="CM3020" i="5"/>
  <c r="CM3021" i="5"/>
  <c r="DE3019" i="5"/>
  <c r="DD3019" i="5"/>
  <c r="DC3019" i="5"/>
  <c r="DB3019" i="5"/>
  <c r="DA3019" i="5"/>
  <c r="CY3019" i="5"/>
  <c r="CX3019" i="5"/>
  <c r="CW3019" i="5"/>
  <c r="CV3019" i="5"/>
  <c r="CU3019" i="5"/>
  <c r="CT3019" i="5"/>
  <c r="CS3019" i="5"/>
  <c r="CR3019" i="5"/>
  <c r="CQ3019" i="5"/>
  <c r="CP3019" i="5"/>
  <c r="CO3019" i="5"/>
  <c r="CN3019" i="5"/>
  <c r="DE3021" i="5"/>
  <c r="DD3021" i="5"/>
  <c r="DC3021" i="5"/>
  <c r="DB3021" i="5"/>
  <c r="DA3021" i="5"/>
  <c r="CZ3021" i="5"/>
  <c r="CY3021" i="5"/>
  <c r="CX3021" i="5"/>
  <c r="CW3021" i="5"/>
  <c r="CV3021" i="5"/>
  <c r="CU3021" i="5"/>
  <c r="CT3021" i="5"/>
  <c r="CS3021" i="5"/>
  <c r="CR3021" i="5"/>
  <c r="CQ3021" i="5"/>
  <c r="CP3021" i="5"/>
  <c r="CO3021" i="5"/>
  <c r="CN3021" i="5"/>
  <c r="DE3020" i="5"/>
  <c r="DD3020" i="5"/>
  <c r="DC3020" i="5"/>
  <c r="DB3020" i="5"/>
  <c r="DA3020" i="5"/>
  <c r="CZ3020" i="5"/>
  <c r="CY3020" i="5"/>
  <c r="CX3020" i="5"/>
  <c r="CW3020" i="5"/>
  <c r="CV3020" i="5"/>
  <c r="CU3020" i="5"/>
  <c r="CT3020" i="5"/>
  <c r="CS3020" i="5"/>
  <c r="CR3020" i="5"/>
  <c r="CQ3020" i="5"/>
  <c r="CP3020" i="5"/>
  <c r="CO3020" i="5"/>
  <c r="CN3020" i="5"/>
  <c r="DB3002" i="5"/>
  <c r="DC3002" i="5"/>
  <c r="DD3002" i="5"/>
  <c r="DE3002" i="5"/>
  <c r="DB3003" i="5"/>
  <c r="DC3003" i="5"/>
  <c r="DD3003" i="5"/>
  <c r="DE3003" i="5"/>
  <c r="DB3004" i="5"/>
  <c r="DC3004" i="5"/>
  <c r="DD3004" i="5"/>
  <c r="DD3005" i="5" s="1"/>
  <c r="DE3004" i="5"/>
  <c r="DB3005" i="5"/>
  <c r="DA3002" i="5"/>
  <c r="CV3002" i="5"/>
  <c r="CQ3002" i="5"/>
  <c r="DA3004" i="5"/>
  <c r="CZ3004" i="5"/>
  <c r="CY3004" i="5"/>
  <c r="CX3004" i="5"/>
  <c r="CW3004" i="5"/>
  <c r="CV3004" i="5"/>
  <c r="CU3004" i="5"/>
  <c r="CT3004" i="5"/>
  <c r="CS3004" i="5"/>
  <c r="CR3004" i="5"/>
  <c r="CQ3004" i="5"/>
  <c r="DA3003" i="5"/>
  <c r="CZ3003" i="5"/>
  <c r="CY3003" i="5"/>
  <c r="CX3003" i="5"/>
  <c r="CW3003" i="5"/>
  <c r="CV3003" i="5"/>
  <c r="CU3003" i="5"/>
  <c r="CT3003" i="5"/>
  <c r="CS3003" i="5"/>
  <c r="CR3003" i="5"/>
  <c r="CQ3003" i="5"/>
  <c r="CY3002" i="5"/>
  <c r="CX3002" i="5"/>
  <c r="CW3002" i="5"/>
  <c r="CU3002" i="5"/>
  <c r="CT3002" i="5"/>
  <c r="CS3002" i="5"/>
  <c r="CR3002" i="5"/>
  <c r="DE2988" i="5"/>
  <c r="DD2988" i="5"/>
  <c r="DC2988" i="5"/>
  <c r="DB2988" i="5"/>
  <c r="DA2988" i="5"/>
  <c r="CZ2988" i="5"/>
  <c r="CY2988" i="5"/>
  <c r="CX2988" i="5"/>
  <c r="CW2988" i="5"/>
  <c r="CV2988" i="5"/>
  <c r="CU2988" i="5"/>
  <c r="CT2988" i="5"/>
  <c r="CS2988" i="5"/>
  <c r="CR2988" i="5"/>
  <c r="CQ2988" i="5"/>
  <c r="CP2988" i="5"/>
  <c r="CO2988" i="5"/>
  <c r="CN2988" i="5"/>
  <c r="DE2987" i="5"/>
  <c r="DD2987" i="5"/>
  <c r="DC2987" i="5"/>
  <c r="DB2987" i="5"/>
  <c r="DA2987" i="5"/>
  <c r="CZ2987" i="5"/>
  <c r="CY2987" i="5"/>
  <c r="CX2987" i="5"/>
  <c r="CW2987" i="5"/>
  <c r="CV2987" i="5"/>
  <c r="CU2987" i="5"/>
  <c r="CT2987" i="5"/>
  <c r="CS2987" i="5"/>
  <c r="CR2987" i="5"/>
  <c r="CQ2987" i="5"/>
  <c r="CP2987" i="5"/>
  <c r="CO2987" i="5"/>
  <c r="CN2987" i="5"/>
  <c r="DD2986" i="5"/>
  <c r="DC2986" i="5"/>
  <c r="DB2986" i="5"/>
  <c r="DA2986" i="5"/>
  <c r="CY2986" i="5"/>
  <c r="CX2986" i="5"/>
  <c r="CW2986" i="5"/>
  <c r="CV2986" i="5"/>
  <c r="CU2986" i="5"/>
  <c r="CT2986" i="5"/>
  <c r="CS2986" i="5"/>
  <c r="CR2986" i="5"/>
  <c r="CQ2986" i="5"/>
  <c r="CN2971" i="5"/>
  <c r="CN2970" i="5"/>
  <c r="DE2971" i="5"/>
  <c r="DD2971" i="5"/>
  <c r="DC2971" i="5"/>
  <c r="DB2971" i="5"/>
  <c r="DA2971" i="5"/>
  <c r="CZ2971" i="5"/>
  <c r="CY2971" i="5"/>
  <c r="CX2971" i="5"/>
  <c r="CW2971" i="5"/>
  <c r="CV2971" i="5"/>
  <c r="CU2971" i="5"/>
  <c r="CT2971" i="5"/>
  <c r="CS2971" i="5"/>
  <c r="CR2971" i="5"/>
  <c r="CQ2971" i="5"/>
  <c r="CP2971" i="5"/>
  <c r="CO2971" i="5"/>
  <c r="DE2970" i="5"/>
  <c r="DD2970" i="5"/>
  <c r="DC2970" i="5"/>
  <c r="DB2970" i="5"/>
  <c r="DA2970" i="5"/>
  <c r="CZ2970" i="5"/>
  <c r="CY2970" i="5"/>
  <c r="CX2970" i="5"/>
  <c r="CW2970" i="5"/>
  <c r="CV2970" i="5"/>
  <c r="CU2970" i="5"/>
  <c r="CT2970" i="5"/>
  <c r="CS2970" i="5"/>
  <c r="CR2970" i="5"/>
  <c r="CQ2970" i="5"/>
  <c r="CP2970" i="5"/>
  <c r="CO2970" i="5"/>
  <c r="DE2969" i="5"/>
  <c r="DD2969" i="5"/>
  <c r="DC2969" i="5"/>
  <c r="DB2969" i="5"/>
  <c r="DA2969" i="5"/>
  <c r="CY2969" i="5"/>
  <c r="DU2809" i="5"/>
  <c r="EL2952" i="5"/>
  <c r="EK2952" i="5"/>
  <c r="EJ2952" i="5"/>
  <c r="EI2952" i="5"/>
  <c r="EH2952" i="5"/>
  <c r="EG2952" i="5"/>
  <c r="EF2952" i="5"/>
  <c r="EE2952" i="5"/>
  <c r="ED2952" i="5"/>
  <c r="EC2952" i="5"/>
  <c r="EB2952" i="5"/>
  <c r="EA2952" i="5"/>
  <c r="DZ2952" i="5"/>
  <c r="DY2952" i="5"/>
  <c r="DX2952" i="5"/>
  <c r="DW2952" i="5"/>
  <c r="DV2952" i="5"/>
  <c r="DU2952" i="5"/>
  <c r="EL2951" i="5"/>
  <c r="EK2951" i="5"/>
  <c r="EJ2951" i="5"/>
  <c r="EI2951" i="5"/>
  <c r="EH2951" i="5"/>
  <c r="EG2951" i="5"/>
  <c r="EF2951" i="5"/>
  <c r="EE2951" i="5"/>
  <c r="ED2951" i="5"/>
  <c r="EC2951" i="5"/>
  <c r="EB2951" i="5"/>
  <c r="EA2951" i="5"/>
  <c r="DZ2951" i="5"/>
  <c r="DY2951" i="5"/>
  <c r="DX2951" i="5"/>
  <c r="DW2951" i="5"/>
  <c r="DV2951" i="5"/>
  <c r="DU2951" i="5"/>
  <c r="EL2950" i="5"/>
  <c r="EK2950" i="5"/>
  <c r="EJ2950" i="5"/>
  <c r="EI2950" i="5"/>
  <c r="EH2950" i="5"/>
  <c r="EG2950" i="5"/>
  <c r="EF2950" i="5"/>
  <c r="EE2950" i="5"/>
  <c r="ED2950" i="5"/>
  <c r="EC2950" i="5"/>
  <c r="EB2950" i="5"/>
  <c r="EA2950" i="5"/>
  <c r="DZ2950" i="5"/>
  <c r="DY2950" i="5"/>
  <c r="DX2950" i="5"/>
  <c r="DW2950" i="5"/>
  <c r="DV2950" i="5"/>
  <c r="DU2950" i="5"/>
  <c r="EL2925" i="5"/>
  <c r="EK2925" i="5"/>
  <c r="EJ2925" i="5"/>
  <c r="EI2925" i="5"/>
  <c r="EH2925" i="5"/>
  <c r="EG2925" i="5"/>
  <c r="EF2925" i="5"/>
  <c r="EE2925" i="5"/>
  <c r="ED2925" i="5"/>
  <c r="EC2925" i="5"/>
  <c r="EB2925" i="5"/>
  <c r="EA2925" i="5"/>
  <c r="DZ2925" i="5"/>
  <c r="DY2925" i="5"/>
  <c r="DX2925" i="5"/>
  <c r="DW2925" i="5"/>
  <c r="DV2925" i="5"/>
  <c r="DU2925" i="5"/>
  <c r="EL2924" i="5"/>
  <c r="EK2924" i="5"/>
  <c r="EJ2924" i="5"/>
  <c r="EI2924" i="5"/>
  <c r="EH2924" i="5"/>
  <c r="EG2924" i="5"/>
  <c r="EF2924" i="5"/>
  <c r="EE2924" i="5"/>
  <c r="ED2924" i="5"/>
  <c r="EC2924" i="5"/>
  <c r="EB2924" i="5"/>
  <c r="EA2924" i="5"/>
  <c r="DZ2924" i="5"/>
  <c r="DY2924" i="5"/>
  <c r="DX2924" i="5"/>
  <c r="DW2924" i="5"/>
  <c r="DV2924" i="5"/>
  <c r="DU2924" i="5"/>
  <c r="EL2923" i="5"/>
  <c r="EK2923" i="5"/>
  <c r="EJ2923" i="5"/>
  <c r="EI2923" i="5"/>
  <c r="EH2923" i="5"/>
  <c r="EG2923" i="5"/>
  <c r="EF2923" i="5"/>
  <c r="EE2923" i="5"/>
  <c r="ED2923" i="5"/>
  <c r="EC2923" i="5"/>
  <c r="EB2923" i="5"/>
  <c r="EA2923" i="5"/>
  <c r="DZ2923" i="5"/>
  <c r="DY2923" i="5"/>
  <c r="DX2923" i="5"/>
  <c r="DW2923" i="5"/>
  <c r="DV2923" i="5"/>
  <c r="DU2923" i="5"/>
  <c r="EL2910" i="5"/>
  <c r="EK2910" i="5"/>
  <c r="EJ2910" i="5"/>
  <c r="EI2910" i="5"/>
  <c r="EH2910" i="5"/>
  <c r="EG2910" i="5"/>
  <c r="EF2910" i="5"/>
  <c r="EE2910" i="5"/>
  <c r="ED2910" i="5"/>
  <c r="EC2910" i="5"/>
  <c r="EB2910" i="5"/>
  <c r="EA2910" i="5"/>
  <c r="DZ2910" i="5"/>
  <c r="DY2910" i="5"/>
  <c r="DX2910" i="5"/>
  <c r="DW2910" i="5"/>
  <c r="DV2910" i="5"/>
  <c r="DU2910" i="5"/>
  <c r="EL2909" i="5"/>
  <c r="EK2909" i="5"/>
  <c r="EJ2909" i="5"/>
  <c r="EI2909" i="5"/>
  <c r="EH2909" i="5"/>
  <c r="EG2909" i="5"/>
  <c r="EF2909" i="5"/>
  <c r="EE2909" i="5"/>
  <c r="ED2909" i="5"/>
  <c r="EC2909" i="5"/>
  <c r="EB2909" i="5"/>
  <c r="EA2909" i="5"/>
  <c r="DZ2909" i="5"/>
  <c r="DY2909" i="5"/>
  <c r="DX2909" i="5"/>
  <c r="DW2909" i="5"/>
  <c r="DV2909" i="5"/>
  <c r="DU2909" i="5"/>
  <c r="EL2908" i="5"/>
  <c r="EL2911" i="5" s="1"/>
  <c r="EK2908" i="5"/>
  <c r="EK2911" i="5" s="1"/>
  <c r="EJ2908" i="5"/>
  <c r="EJ2911" i="5" s="1"/>
  <c r="EI2908" i="5"/>
  <c r="EI2911" i="5" s="1"/>
  <c r="EH2908" i="5"/>
  <c r="EH2911" i="5" s="1"/>
  <c r="EG2908" i="5"/>
  <c r="EG2911" i="5" s="1"/>
  <c r="EF2908" i="5"/>
  <c r="EF2911" i="5" s="1"/>
  <c r="EE2908" i="5"/>
  <c r="EE2911" i="5" s="1"/>
  <c r="ED2908" i="5"/>
  <c r="EC2908" i="5"/>
  <c r="EC2911" i="5" s="1"/>
  <c r="EB2908" i="5"/>
  <c r="EB2911" i="5" s="1"/>
  <c r="EA2908" i="5"/>
  <c r="DZ2908" i="5"/>
  <c r="DZ2911" i="5" s="1"/>
  <c r="DY2908" i="5"/>
  <c r="DY2911" i="5" s="1"/>
  <c r="DX2908" i="5"/>
  <c r="DW2908" i="5"/>
  <c r="DW2911" i="5" s="1"/>
  <c r="DV2908" i="5"/>
  <c r="DU2908" i="5"/>
  <c r="DU2911" i="5" s="1"/>
  <c r="EL2884" i="5"/>
  <c r="EK2884" i="5"/>
  <c r="EJ2884" i="5"/>
  <c r="EI2884" i="5"/>
  <c r="EH2884" i="5"/>
  <c r="EG2884" i="5"/>
  <c r="EF2884" i="5"/>
  <c r="EE2884" i="5"/>
  <c r="ED2884" i="5"/>
  <c r="EC2884" i="5"/>
  <c r="EB2884" i="5"/>
  <c r="EA2884" i="5"/>
  <c r="DZ2884" i="5"/>
  <c r="DY2884" i="5"/>
  <c r="DX2884" i="5"/>
  <c r="DW2884" i="5"/>
  <c r="DV2884" i="5"/>
  <c r="DU2884" i="5"/>
  <c r="EL2883" i="5"/>
  <c r="EK2883" i="5"/>
  <c r="EJ2883" i="5"/>
  <c r="EI2883" i="5"/>
  <c r="EH2883" i="5"/>
  <c r="EG2883" i="5"/>
  <c r="EF2883" i="5"/>
  <c r="EE2883" i="5"/>
  <c r="ED2883" i="5"/>
  <c r="EC2883" i="5"/>
  <c r="EB2883" i="5"/>
  <c r="EA2883" i="5"/>
  <c r="DZ2883" i="5"/>
  <c r="DY2883" i="5"/>
  <c r="DX2883" i="5"/>
  <c r="DW2883" i="5"/>
  <c r="DV2883" i="5"/>
  <c r="DU2883" i="5"/>
  <c r="EL2882" i="5"/>
  <c r="EK2882" i="5"/>
  <c r="EJ2882" i="5"/>
  <c r="EI2882" i="5"/>
  <c r="EI2885" i="5" s="1"/>
  <c r="EH2882" i="5"/>
  <c r="EG2882" i="5"/>
  <c r="EF2882" i="5"/>
  <c r="EE2882" i="5"/>
  <c r="EE2885" i="5" s="1"/>
  <c r="ED2882" i="5"/>
  <c r="EC2882" i="5"/>
  <c r="EB2882" i="5"/>
  <c r="EA2882" i="5"/>
  <c r="EA2885" i="5" s="1"/>
  <c r="DZ2882" i="5"/>
  <c r="DY2882" i="5"/>
  <c r="DX2882" i="5"/>
  <c r="DW2882" i="5"/>
  <c r="DW2885" i="5" s="1"/>
  <c r="DV2882" i="5"/>
  <c r="DU2882" i="5"/>
  <c r="EL2868" i="5"/>
  <c r="EK2868" i="5"/>
  <c r="EJ2868" i="5"/>
  <c r="EI2868" i="5"/>
  <c r="EH2868" i="5"/>
  <c r="EG2868" i="5"/>
  <c r="EF2868" i="5"/>
  <c r="EE2868" i="5"/>
  <c r="ED2868" i="5"/>
  <c r="EC2868" i="5"/>
  <c r="EB2868" i="5"/>
  <c r="EA2868" i="5"/>
  <c r="DZ2868" i="5"/>
  <c r="DY2868" i="5"/>
  <c r="DX2868" i="5"/>
  <c r="DW2868" i="5"/>
  <c r="DV2868" i="5"/>
  <c r="DU2868" i="5"/>
  <c r="EL2867" i="5"/>
  <c r="EK2867" i="5"/>
  <c r="EJ2867" i="5"/>
  <c r="EI2867" i="5"/>
  <c r="EH2867" i="5"/>
  <c r="EG2867" i="5"/>
  <c r="EF2867" i="5"/>
  <c r="EE2867" i="5"/>
  <c r="ED2867" i="5"/>
  <c r="EC2867" i="5"/>
  <c r="EB2867" i="5"/>
  <c r="EA2867" i="5"/>
  <c r="DZ2867" i="5"/>
  <c r="DY2867" i="5"/>
  <c r="DX2867" i="5"/>
  <c r="DW2867" i="5"/>
  <c r="DV2867" i="5"/>
  <c r="DU2867" i="5"/>
  <c r="EL2866" i="5"/>
  <c r="EL2869" i="5" s="1"/>
  <c r="EK2866" i="5"/>
  <c r="EK2869" i="5" s="1"/>
  <c r="EJ2866" i="5"/>
  <c r="EJ2869" i="5" s="1"/>
  <c r="EI2866" i="5"/>
  <c r="EI2869" i="5" s="1"/>
  <c r="EH2866" i="5"/>
  <c r="EH2869" i="5" s="1"/>
  <c r="EG2866" i="5"/>
  <c r="EG2869" i="5" s="1"/>
  <c r="EF2866" i="5"/>
  <c r="EF2869" i="5" s="1"/>
  <c r="EE2866" i="5"/>
  <c r="EE2869" i="5" s="1"/>
  <c r="ED2866" i="5"/>
  <c r="ED2869" i="5" s="1"/>
  <c r="EC2866" i="5"/>
  <c r="EC2869" i="5" s="1"/>
  <c r="EB2866" i="5"/>
  <c r="EB2869" i="5" s="1"/>
  <c r="EA2866" i="5"/>
  <c r="EA2869" i="5" s="1"/>
  <c r="DZ2866" i="5"/>
  <c r="DZ2869" i="5" s="1"/>
  <c r="DY2866" i="5"/>
  <c r="DY2869" i="5" s="1"/>
  <c r="DX2866" i="5"/>
  <c r="DX2869" i="5" s="1"/>
  <c r="DW2866" i="5"/>
  <c r="DW2869" i="5" s="1"/>
  <c r="DV2866" i="5"/>
  <c r="DV2869" i="5" s="1"/>
  <c r="DU2866" i="5"/>
  <c r="DU2869" i="5" s="1"/>
  <c r="EL2864" i="5"/>
  <c r="EK2864" i="5"/>
  <c r="EJ2864" i="5"/>
  <c r="EI2864" i="5"/>
  <c r="EH2864" i="5"/>
  <c r="EG2864" i="5"/>
  <c r="EF2864" i="5"/>
  <c r="EE2864" i="5"/>
  <c r="ED2864" i="5"/>
  <c r="EC2864" i="5"/>
  <c r="EB2864" i="5"/>
  <c r="EA2864" i="5"/>
  <c r="DZ2864" i="5"/>
  <c r="DY2864" i="5"/>
  <c r="DX2864" i="5"/>
  <c r="DW2864" i="5"/>
  <c r="DV2864" i="5"/>
  <c r="DU2864" i="5"/>
  <c r="EL2863" i="5"/>
  <c r="EK2863" i="5"/>
  <c r="EJ2863" i="5"/>
  <c r="EI2863" i="5"/>
  <c r="EH2863" i="5"/>
  <c r="EG2863" i="5"/>
  <c r="EF2863" i="5"/>
  <c r="EE2863" i="5"/>
  <c r="ED2863" i="5"/>
  <c r="EC2863" i="5"/>
  <c r="EB2863" i="5"/>
  <c r="EA2863" i="5"/>
  <c r="DZ2863" i="5"/>
  <c r="DY2863" i="5"/>
  <c r="DX2863" i="5"/>
  <c r="DW2863" i="5"/>
  <c r="DV2863" i="5"/>
  <c r="DU2863" i="5"/>
  <c r="EL2862" i="5"/>
  <c r="EK2862" i="5"/>
  <c r="EJ2862" i="5"/>
  <c r="EI2862" i="5"/>
  <c r="EH2862" i="5"/>
  <c r="EG2862" i="5"/>
  <c r="EF2862" i="5"/>
  <c r="EE2862" i="5"/>
  <c r="ED2862" i="5"/>
  <c r="EC2862" i="5"/>
  <c r="EB2862" i="5"/>
  <c r="EA2862" i="5"/>
  <c r="DZ2862" i="5"/>
  <c r="DY2862" i="5"/>
  <c r="DX2862" i="5"/>
  <c r="DW2862" i="5"/>
  <c r="DV2862" i="5"/>
  <c r="DU2862" i="5"/>
  <c r="EL2834" i="5"/>
  <c r="EK2834" i="5"/>
  <c r="EJ2834" i="5"/>
  <c r="EI2834" i="5"/>
  <c r="EH2834" i="5"/>
  <c r="EG2834" i="5"/>
  <c r="EF2834" i="5"/>
  <c r="EE2834" i="5"/>
  <c r="ED2834" i="5"/>
  <c r="EC2834" i="5"/>
  <c r="EB2834" i="5"/>
  <c r="EA2834" i="5"/>
  <c r="DZ2834" i="5"/>
  <c r="DY2834" i="5"/>
  <c r="DX2834" i="5"/>
  <c r="DW2834" i="5"/>
  <c r="DV2834" i="5"/>
  <c r="DU2834" i="5"/>
  <c r="EL2833" i="5"/>
  <c r="EK2833" i="5"/>
  <c r="EJ2833" i="5"/>
  <c r="EI2833" i="5"/>
  <c r="EH2833" i="5"/>
  <c r="EG2833" i="5"/>
  <c r="EF2833" i="5"/>
  <c r="EE2833" i="5"/>
  <c r="ED2833" i="5"/>
  <c r="EC2833" i="5"/>
  <c r="EB2833" i="5"/>
  <c r="EA2833" i="5"/>
  <c r="DZ2833" i="5"/>
  <c r="DY2833" i="5"/>
  <c r="DX2833" i="5"/>
  <c r="DW2833" i="5"/>
  <c r="DV2833" i="5"/>
  <c r="DU2833" i="5"/>
  <c r="EL2832" i="5"/>
  <c r="EL2835" i="5" s="1"/>
  <c r="EK2832" i="5"/>
  <c r="EK2835" i="5" s="1"/>
  <c r="EJ2832" i="5"/>
  <c r="EJ2835" i="5" s="1"/>
  <c r="EI2832" i="5"/>
  <c r="EI2835" i="5" s="1"/>
  <c r="EH2832" i="5"/>
  <c r="EH2835" i="5" s="1"/>
  <c r="EG2832" i="5"/>
  <c r="EG2835" i="5" s="1"/>
  <c r="EF2832" i="5"/>
  <c r="EF2835" i="5" s="1"/>
  <c r="EE2832" i="5"/>
  <c r="EE2835" i="5" s="1"/>
  <c r="ED2832" i="5"/>
  <c r="ED2835" i="5" s="1"/>
  <c r="EC2832" i="5"/>
  <c r="EC2835" i="5" s="1"/>
  <c r="EB2832" i="5"/>
  <c r="EB2835" i="5" s="1"/>
  <c r="EA2832" i="5"/>
  <c r="EA2835" i="5" s="1"/>
  <c r="DZ2832" i="5"/>
  <c r="DZ2835" i="5" s="1"/>
  <c r="DY2832" i="5"/>
  <c r="DY2835" i="5" s="1"/>
  <c r="DX2832" i="5"/>
  <c r="DX2835" i="5" s="1"/>
  <c r="DW2832" i="5"/>
  <c r="DW2835" i="5" s="1"/>
  <c r="DV2832" i="5"/>
  <c r="DV2835" i="5" s="1"/>
  <c r="DU2832" i="5"/>
  <c r="DU2835" i="5" s="1"/>
  <c r="EL2823" i="5"/>
  <c r="EK2823" i="5"/>
  <c r="EJ2823" i="5"/>
  <c r="EI2823" i="5"/>
  <c r="EH2823" i="5"/>
  <c r="EG2823" i="5"/>
  <c r="EF2823" i="5"/>
  <c r="EE2823" i="5"/>
  <c r="ED2823" i="5"/>
  <c r="EC2823" i="5"/>
  <c r="EB2823" i="5"/>
  <c r="EA2823" i="5"/>
  <c r="DZ2823" i="5"/>
  <c r="DY2823" i="5"/>
  <c r="DX2823" i="5"/>
  <c r="DW2823" i="5"/>
  <c r="DV2823" i="5"/>
  <c r="DU2823" i="5"/>
  <c r="EL2822" i="5"/>
  <c r="EK2822" i="5"/>
  <c r="EJ2822" i="5"/>
  <c r="EI2822" i="5"/>
  <c r="EH2822" i="5"/>
  <c r="EG2822" i="5"/>
  <c r="EF2822" i="5"/>
  <c r="EE2822" i="5"/>
  <c r="ED2822" i="5"/>
  <c r="EC2822" i="5"/>
  <c r="EB2822" i="5"/>
  <c r="EA2822" i="5"/>
  <c r="DZ2822" i="5"/>
  <c r="DY2822" i="5"/>
  <c r="DX2822" i="5"/>
  <c r="DW2822" i="5"/>
  <c r="DV2822" i="5"/>
  <c r="DU2822" i="5"/>
  <c r="EL2821" i="5"/>
  <c r="EK2821" i="5"/>
  <c r="EJ2821" i="5"/>
  <c r="EI2821" i="5"/>
  <c r="EH2821" i="5"/>
  <c r="EG2821" i="5"/>
  <c r="EF2821" i="5"/>
  <c r="EE2821" i="5"/>
  <c r="ED2821" i="5"/>
  <c r="EC2821" i="5"/>
  <c r="EB2821" i="5"/>
  <c r="EA2821" i="5"/>
  <c r="DZ2821" i="5"/>
  <c r="DY2821" i="5"/>
  <c r="DX2821" i="5"/>
  <c r="DW2821" i="5"/>
  <c r="DV2821" i="5"/>
  <c r="DU2821" i="5"/>
  <c r="EL2811" i="5"/>
  <c r="EK2811" i="5"/>
  <c r="EJ2811" i="5"/>
  <c r="EI2811" i="5"/>
  <c r="EH2811" i="5"/>
  <c r="EG2811" i="5"/>
  <c r="EF2811" i="5"/>
  <c r="EE2811" i="5"/>
  <c r="ED2811" i="5"/>
  <c r="EC2811" i="5"/>
  <c r="EB2811" i="5"/>
  <c r="EA2811" i="5"/>
  <c r="DZ2811" i="5"/>
  <c r="DY2811" i="5"/>
  <c r="DX2811" i="5"/>
  <c r="DW2811" i="5"/>
  <c r="DV2811" i="5"/>
  <c r="DU2811" i="5"/>
  <c r="EL2810" i="5"/>
  <c r="EK2810" i="5"/>
  <c r="EJ2810" i="5"/>
  <c r="EI2810" i="5"/>
  <c r="EH2810" i="5"/>
  <c r="EG2810" i="5"/>
  <c r="EF2810" i="5"/>
  <c r="EE2810" i="5"/>
  <c r="ED2810" i="5"/>
  <c r="EC2810" i="5"/>
  <c r="EB2810" i="5"/>
  <c r="EA2810" i="5"/>
  <c r="DZ2810" i="5"/>
  <c r="DY2810" i="5"/>
  <c r="DX2810" i="5"/>
  <c r="DW2810" i="5"/>
  <c r="DV2810" i="5"/>
  <c r="DU2810" i="5"/>
  <c r="EL2809" i="5"/>
  <c r="EK2809" i="5"/>
  <c r="EJ2809" i="5"/>
  <c r="EI2809" i="5"/>
  <c r="EH2809" i="5"/>
  <c r="EG2809" i="5"/>
  <c r="EF2809" i="5"/>
  <c r="EE2809" i="5"/>
  <c r="ED2809" i="5"/>
  <c r="EC2809" i="5"/>
  <c r="EB2809" i="5"/>
  <c r="EA2809" i="5"/>
  <c r="DZ2809" i="5"/>
  <c r="DY2809" i="5"/>
  <c r="DX2809" i="5"/>
  <c r="DW2809" i="5"/>
  <c r="DV2809" i="5"/>
  <c r="DU2643" i="5"/>
  <c r="DU2642" i="5"/>
  <c r="DU2641" i="5"/>
  <c r="EL2784" i="5"/>
  <c r="EK2784" i="5"/>
  <c r="EJ2784" i="5"/>
  <c r="EI2784" i="5"/>
  <c r="EH2784" i="5"/>
  <c r="EG2784" i="5"/>
  <c r="EF2784" i="5"/>
  <c r="EE2784" i="5"/>
  <c r="ED2784" i="5"/>
  <c r="EC2784" i="5"/>
  <c r="EB2784" i="5"/>
  <c r="EA2784" i="5"/>
  <c r="DZ2784" i="5"/>
  <c r="DY2784" i="5"/>
  <c r="DX2784" i="5"/>
  <c r="DW2784" i="5"/>
  <c r="DV2784" i="5"/>
  <c r="DU2784" i="5"/>
  <c r="EL2783" i="5"/>
  <c r="EK2783" i="5"/>
  <c r="EJ2783" i="5"/>
  <c r="EI2783" i="5"/>
  <c r="EH2783" i="5"/>
  <c r="EG2783" i="5"/>
  <c r="EF2783" i="5"/>
  <c r="EE2783" i="5"/>
  <c r="ED2783" i="5"/>
  <c r="EC2783" i="5"/>
  <c r="EB2783" i="5"/>
  <c r="EA2783" i="5"/>
  <c r="DZ2783" i="5"/>
  <c r="DY2783" i="5"/>
  <c r="DX2783" i="5"/>
  <c r="DW2783" i="5"/>
  <c r="DV2783" i="5"/>
  <c r="DU2783" i="5"/>
  <c r="EL2782" i="5"/>
  <c r="EK2782" i="5"/>
  <c r="EJ2782" i="5"/>
  <c r="EI2782" i="5"/>
  <c r="EH2782" i="5"/>
  <c r="EG2782" i="5"/>
  <c r="EF2782" i="5"/>
  <c r="EE2782" i="5"/>
  <c r="ED2782" i="5"/>
  <c r="EC2782" i="5"/>
  <c r="EB2782" i="5"/>
  <c r="EA2782" i="5"/>
  <c r="DZ2782" i="5"/>
  <c r="DY2782" i="5"/>
  <c r="DX2782" i="5"/>
  <c r="DW2782" i="5"/>
  <c r="DV2782" i="5"/>
  <c r="DU2782" i="5"/>
  <c r="EL2757" i="5"/>
  <c r="EK2757" i="5"/>
  <c r="EJ2757" i="5"/>
  <c r="EI2757" i="5"/>
  <c r="EH2757" i="5"/>
  <c r="EG2757" i="5"/>
  <c r="EF2757" i="5"/>
  <c r="EE2757" i="5"/>
  <c r="ED2757" i="5"/>
  <c r="EC2757" i="5"/>
  <c r="EB2757" i="5"/>
  <c r="EA2757" i="5"/>
  <c r="DZ2757" i="5"/>
  <c r="DY2757" i="5"/>
  <c r="DX2757" i="5"/>
  <c r="DW2757" i="5"/>
  <c r="DV2757" i="5"/>
  <c r="DU2757" i="5"/>
  <c r="EL2756" i="5"/>
  <c r="EK2756" i="5"/>
  <c r="EJ2756" i="5"/>
  <c r="EI2756" i="5"/>
  <c r="EH2756" i="5"/>
  <c r="EG2756" i="5"/>
  <c r="EF2756" i="5"/>
  <c r="EE2756" i="5"/>
  <c r="ED2756" i="5"/>
  <c r="EC2756" i="5"/>
  <c r="EB2756" i="5"/>
  <c r="EA2756" i="5"/>
  <c r="DZ2756" i="5"/>
  <c r="DY2756" i="5"/>
  <c r="DX2756" i="5"/>
  <c r="DW2756" i="5"/>
  <c r="DV2756" i="5"/>
  <c r="DU2756" i="5"/>
  <c r="EL2755" i="5"/>
  <c r="EK2755" i="5"/>
  <c r="EJ2755" i="5"/>
  <c r="EI2755" i="5"/>
  <c r="EH2755" i="5"/>
  <c r="EG2755" i="5"/>
  <c r="EF2755" i="5"/>
  <c r="EE2755" i="5"/>
  <c r="ED2755" i="5"/>
  <c r="EC2755" i="5"/>
  <c r="EB2755" i="5"/>
  <c r="EA2755" i="5"/>
  <c r="DZ2755" i="5"/>
  <c r="DY2755" i="5"/>
  <c r="DX2755" i="5"/>
  <c r="DW2755" i="5"/>
  <c r="DV2755" i="5"/>
  <c r="DU2755" i="5"/>
  <c r="EL2742" i="5"/>
  <c r="EK2742" i="5"/>
  <c r="EJ2742" i="5"/>
  <c r="EI2742" i="5"/>
  <c r="EH2742" i="5"/>
  <c r="EG2742" i="5"/>
  <c r="EF2742" i="5"/>
  <c r="EE2742" i="5"/>
  <c r="ED2742" i="5"/>
  <c r="EC2742" i="5"/>
  <c r="EB2742" i="5"/>
  <c r="EA2742" i="5"/>
  <c r="DZ2742" i="5"/>
  <c r="DY2742" i="5"/>
  <c r="DX2742" i="5"/>
  <c r="DW2742" i="5"/>
  <c r="DV2742" i="5"/>
  <c r="DU2742" i="5"/>
  <c r="EL2741" i="5"/>
  <c r="EK2741" i="5"/>
  <c r="EJ2741" i="5"/>
  <c r="EI2741" i="5"/>
  <c r="EH2741" i="5"/>
  <c r="EG2741" i="5"/>
  <c r="EF2741" i="5"/>
  <c r="EE2741" i="5"/>
  <c r="ED2741" i="5"/>
  <c r="EC2741" i="5"/>
  <c r="EB2741" i="5"/>
  <c r="EA2741" i="5"/>
  <c r="DZ2741" i="5"/>
  <c r="DY2741" i="5"/>
  <c r="DX2741" i="5"/>
  <c r="DW2741" i="5"/>
  <c r="DV2741" i="5"/>
  <c r="DU2741" i="5"/>
  <c r="EL2740" i="5"/>
  <c r="EL2743" i="5" s="1"/>
  <c r="EK2740" i="5"/>
  <c r="EK2743" i="5" s="1"/>
  <c r="EJ2740" i="5"/>
  <c r="EI2740" i="5"/>
  <c r="EI2743" i="5" s="1"/>
  <c r="EH2740" i="5"/>
  <c r="EH2743" i="5" s="1"/>
  <c r="EG2740" i="5"/>
  <c r="EG2743" i="5" s="1"/>
  <c r="EF2740" i="5"/>
  <c r="EF2743" i="5" s="1"/>
  <c r="EE2740" i="5"/>
  <c r="EE2743" i="5" s="1"/>
  <c r="ED2740" i="5"/>
  <c r="ED2743" i="5" s="1"/>
  <c r="EC2740" i="5"/>
  <c r="EC2743" i="5" s="1"/>
  <c r="EB2740" i="5"/>
  <c r="EB2743" i="5" s="1"/>
  <c r="EA2740" i="5"/>
  <c r="EA2743" i="5" s="1"/>
  <c r="DZ2740" i="5"/>
  <c r="DZ2743" i="5" s="1"/>
  <c r="DY2740" i="5"/>
  <c r="DY2743" i="5" s="1"/>
  <c r="DX2740" i="5"/>
  <c r="DX2743" i="5" s="1"/>
  <c r="DW2740" i="5"/>
  <c r="DV2740" i="5"/>
  <c r="DV2743" i="5" s="1"/>
  <c r="DU2740" i="5"/>
  <c r="DU2743" i="5" s="1"/>
  <c r="EL2716" i="5"/>
  <c r="EK2716" i="5"/>
  <c r="EJ2716" i="5"/>
  <c r="EI2716" i="5"/>
  <c r="EH2716" i="5"/>
  <c r="EG2716" i="5"/>
  <c r="EF2716" i="5"/>
  <c r="EE2716" i="5"/>
  <c r="ED2716" i="5"/>
  <c r="EC2716" i="5"/>
  <c r="EB2716" i="5"/>
  <c r="EA2716" i="5"/>
  <c r="DZ2716" i="5"/>
  <c r="DY2716" i="5"/>
  <c r="DX2716" i="5"/>
  <c r="DW2716" i="5"/>
  <c r="DV2716" i="5"/>
  <c r="DU2716" i="5"/>
  <c r="EL2715" i="5"/>
  <c r="EK2715" i="5"/>
  <c r="EJ2715" i="5"/>
  <c r="EI2715" i="5"/>
  <c r="EH2715" i="5"/>
  <c r="EG2715" i="5"/>
  <c r="EF2715" i="5"/>
  <c r="EE2715" i="5"/>
  <c r="ED2715" i="5"/>
  <c r="EC2715" i="5"/>
  <c r="EB2715" i="5"/>
  <c r="EA2715" i="5"/>
  <c r="DZ2715" i="5"/>
  <c r="DY2715" i="5"/>
  <c r="DX2715" i="5"/>
  <c r="DW2715" i="5"/>
  <c r="DV2715" i="5"/>
  <c r="DU2715" i="5"/>
  <c r="EL2714" i="5"/>
  <c r="EL2717" i="5" s="1"/>
  <c r="EK2714" i="5"/>
  <c r="EK2717" i="5" s="1"/>
  <c r="EJ2714" i="5"/>
  <c r="EJ2717" i="5" s="1"/>
  <c r="EI2714" i="5"/>
  <c r="EI2717" i="5" s="1"/>
  <c r="EH2714" i="5"/>
  <c r="EG2714" i="5"/>
  <c r="EG2717" i="5" s="1"/>
  <c r="EF2714" i="5"/>
  <c r="EF2717" i="5" s="1"/>
  <c r="EE2714" i="5"/>
  <c r="EE2717" i="5" s="1"/>
  <c r="ED2714" i="5"/>
  <c r="ED2717" i="5" s="1"/>
  <c r="EC2714" i="5"/>
  <c r="EC2717" i="5" s="1"/>
  <c r="EB2714" i="5"/>
  <c r="EB2717" i="5" s="1"/>
  <c r="EA2714" i="5"/>
  <c r="EA2717" i="5" s="1"/>
  <c r="DZ2714" i="5"/>
  <c r="DZ2717" i="5" s="1"/>
  <c r="DY2714" i="5"/>
  <c r="DY2717" i="5" s="1"/>
  <c r="DX2714" i="5"/>
  <c r="DX2717" i="5" s="1"/>
  <c r="DW2714" i="5"/>
  <c r="DW2717" i="5" s="1"/>
  <c r="DV2714" i="5"/>
  <c r="DV2717" i="5" s="1"/>
  <c r="DU2714" i="5"/>
  <c r="DU2717" i="5" s="1"/>
  <c r="EL2700" i="5"/>
  <c r="EK2700" i="5"/>
  <c r="EJ2700" i="5"/>
  <c r="EI2700" i="5"/>
  <c r="EH2700" i="5"/>
  <c r="EG2700" i="5"/>
  <c r="EF2700" i="5"/>
  <c r="EE2700" i="5"/>
  <c r="ED2700" i="5"/>
  <c r="EC2700" i="5"/>
  <c r="EB2700" i="5"/>
  <c r="EA2700" i="5"/>
  <c r="DZ2700" i="5"/>
  <c r="DY2700" i="5"/>
  <c r="DX2700" i="5"/>
  <c r="DW2700" i="5"/>
  <c r="DV2700" i="5"/>
  <c r="DU2700" i="5"/>
  <c r="EL2699" i="5"/>
  <c r="EK2699" i="5"/>
  <c r="EJ2699" i="5"/>
  <c r="EI2699" i="5"/>
  <c r="EH2699" i="5"/>
  <c r="EG2699" i="5"/>
  <c r="EF2699" i="5"/>
  <c r="EE2699" i="5"/>
  <c r="ED2699" i="5"/>
  <c r="EC2699" i="5"/>
  <c r="EB2699" i="5"/>
  <c r="EA2699" i="5"/>
  <c r="DZ2699" i="5"/>
  <c r="DY2699" i="5"/>
  <c r="DX2699" i="5"/>
  <c r="DW2699" i="5"/>
  <c r="DV2699" i="5"/>
  <c r="DU2699" i="5"/>
  <c r="EL2698" i="5"/>
  <c r="EL2701" i="5" s="1"/>
  <c r="EK2698" i="5"/>
  <c r="EK2701" i="5" s="1"/>
  <c r="EJ2698" i="5"/>
  <c r="EJ2701" i="5" s="1"/>
  <c r="EI2698" i="5"/>
  <c r="EI2701" i="5" s="1"/>
  <c r="EH2698" i="5"/>
  <c r="EH2701" i="5" s="1"/>
  <c r="EG2698" i="5"/>
  <c r="EG2701" i="5" s="1"/>
  <c r="EF2698" i="5"/>
  <c r="EF2701" i="5" s="1"/>
  <c r="EE2698" i="5"/>
  <c r="EE2701" i="5" s="1"/>
  <c r="ED2698" i="5"/>
  <c r="ED2701" i="5" s="1"/>
  <c r="EC2698" i="5"/>
  <c r="EC2701" i="5" s="1"/>
  <c r="EB2698" i="5"/>
  <c r="EB2701" i="5" s="1"/>
  <c r="EA2698" i="5"/>
  <c r="EA2701" i="5" s="1"/>
  <c r="DZ2698" i="5"/>
  <c r="DZ2701" i="5" s="1"/>
  <c r="DY2698" i="5"/>
  <c r="DY2701" i="5" s="1"/>
  <c r="DX2698" i="5"/>
  <c r="DW2698" i="5"/>
  <c r="DW2701" i="5" s="1"/>
  <c r="DV2698" i="5"/>
  <c r="DV2701" i="5" s="1"/>
  <c r="DU2698" i="5"/>
  <c r="DU2701" i="5" s="1"/>
  <c r="EL2696" i="5"/>
  <c r="EK2696" i="5"/>
  <c r="EJ2696" i="5"/>
  <c r="EI2696" i="5"/>
  <c r="EH2696" i="5"/>
  <c r="EG2696" i="5"/>
  <c r="EF2696" i="5"/>
  <c r="EE2696" i="5"/>
  <c r="ED2696" i="5"/>
  <c r="EC2696" i="5"/>
  <c r="EB2696" i="5"/>
  <c r="EA2696" i="5"/>
  <c r="DZ2696" i="5"/>
  <c r="DY2696" i="5"/>
  <c r="DX2696" i="5"/>
  <c r="DW2696" i="5"/>
  <c r="DV2696" i="5"/>
  <c r="DU2696" i="5"/>
  <c r="EL2695" i="5"/>
  <c r="EK2695" i="5"/>
  <c r="EJ2695" i="5"/>
  <c r="EI2695" i="5"/>
  <c r="EH2695" i="5"/>
  <c r="EG2695" i="5"/>
  <c r="EF2695" i="5"/>
  <c r="EE2695" i="5"/>
  <c r="ED2695" i="5"/>
  <c r="EC2695" i="5"/>
  <c r="EB2695" i="5"/>
  <c r="EA2695" i="5"/>
  <c r="DZ2695" i="5"/>
  <c r="DY2695" i="5"/>
  <c r="DX2695" i="5"/>
  <c r="DW2695" i="5"/>
  <c r="DV2695" i="5"/>
  <c r="DU2695" i="5"/>
  <c r="EL2694" i="5"/>
  <c r="EK2694" i="5"/>
  <c r="EJ2694" i="5"/>
  <c r="EI2694" i="5"/>
  <c r="EH2694" i="5"/>
  <c r="EG2694" i="5"/>
  <c r="EF2694" i="5"/>
  <c r="EE2694" i="5"/>
  <c r="ED2694" i="5"/>
  <c r="EC2694" i="5"/>
  <c r="EB2694" i="5"/>
  <c r="EA2694" i="5"/>
  <c r="DZ2694" i="5"/>
  <c r="DY2694" i="5"/>
  <c r="DX2694" i="5"/>
  <c r="DW2694" i="5"/>
  <c r="DV2694" i="5"/>
  <c r="DU2694" i="5"/>
  <c r="EL2666" i="5"/>
  <c r="EK2666" i="5"/>
  <c r="EJ2666" i="5"/>
  <c r="EI2666" i="5"/>
  <c r="EH2666" i="5"/>
  <c r="EG2666" i="5"/>
  <c r="EF2666" i="5"/>
  <c r="EE2666" i="5"/>
  <c r="ED2666" i="5"/>
  <c r="EC2666" i="5"/>
  <c r="EB2666" i="5"/>
  <c r="EA2666" i="5"/>
  <c r="DZ2666" i="5"/>
  <c r="DY2666" i="5"/>
  <c r="DX2666" i="5"/>
  <c r="DW2666" i="5"/>
  <c r="DV2666" i="5"/>
  <c r="DU2666" i="5"/>
  <c r="EL2665" i="5"/>
  <c r="EK2665" i="5"/>
  <c r="EJ2665" i="5"/>
  <c r="EI2665" i="5"/>
  <c r="EH2665" i="5"/>
  <c r="EG2665" i="5"/>
  <c r="EF2665" i="5"/>
  <c r="EE2665" i="5"/>
  <c r="ED2665" i="5"/>
  <c r="EC2665" i="5"/>
  <c r="EB2665" i="5"/>
  <c r="EA2665" i="5"/>
  <c r="DZ2665" i="5"/>
  <c r="DY2665" i="5"/>
  <c r="DX2665" i="5"/>
  <c r="DW2665" i="5"/>
  <c r="DV2665" i="5"/>
  <c r="DU2665" i="5"/>
  <c r="EL2664" i="5"/>
  <c r="EL2667" i="5" s="1"/>
  <c r="EK2664" i="5"/>
  <c r="EK2667" i="5" s="1"/>
  <c r="EJ2664" i="5"/>
  <c r="EJ2667" i="5" s="1"/>
  <c r="EI2664" i="5"/>
  <c r="EI2667" i="5" s="1"/>
  <c r="EH2664" i="5"/>
  <c r="EH2667" i="5" s="1"/>
  <c r="EG2664" i="5"/>
  <c r="EG2667" i="5" s="1"/>
  <c r="EF2664" i="5"/>
  <c r="EF2667" i="5" s="1"/>
  <c r="EE2664" i="5"/>
  <c r="EE2667" i="5" s="1"/>
  <c r="ED2664" i="5"/>
  <c r="ED2667" i="5" s="1"/>
  <c r="EC2664" i="5"/>
  <c r="EC2667" i="5" s="1"/>
  <c r="EB2664" i="5"/>
  <c r="EB2667" i="5" s="1"/>
  <c r="EA2664" i="5"/>
  <c r="EA2667" i="5" s="1"/>
  <c r="DZ2664" i="5"/>
  <c r="DZ2667" i="5" s="1"/>
  <c r="DY2664" i="5"/>
  <c r="DY2667" i="5" s="1"/>
  <c r="DX2664" i="5"/>
  <c r="DW2664" i="5"/>
  <c r="DW2667" i="5" s="1"/>
  <c r="DV2664" i="5"/>
  <c r="DV2667" i="5" s="1"/>
  <c r="DU2664" i="5"/>
  <c r="DU2667" i="5" s="1"/>
  <c r="EL2655" i="5"/>
  <c r="EK2655" i="5"/>
  <c r="EJ2655" i="5"/>
  <c r="EI2655" i="5"/>
  <c r="EH2655" i="5"/>
  <c r="EG2655" i="5"/>
  <c r="EF2655" i="5"/>
  <c r="EE2655" i="5"/>
  <c r="ED2655" i="5"/>
  <c r="EC2655" i="5"/>
  <c r="EB2655" i="5"/>
  <c r="EA2655" i="5"/>
  <c r="DZ2655" i="5"/>
  <c r="DY2655" i="5"/>
  <c r="DX2655" i="5"/>
  <c r="DW2655" i="5"/>
  <c r="DV2655" i="5"/>
  <c r="DU2655" i="5"/>
  <c r="EL2654" i="5"/>
  <c r="EK2654" i="5"/>
  <c r="EJ2654" i="5"/>
  <c r="EI2654" i="5"/>
  <c r="EH2654" i="5"/>
  <c r="EG2654" i="5"/>
  <c r="EF2654" i="5"/>
  <c r="EE2654" i="5"/>
  <c r="ED2654" i="5"/>
  <c r="EC2654" i="5"/>
  <c r="EB2654" i="5"/>
  <c r="EA2654" i="5"/>
  <c r="DZ2654" i="5"/>
  <c r="DY2654" i="5"/>
  <c r="DX2654" i="5"/>
  <c r="DW2654" i="5"/>
  <c r="DV2654" i="5"/>
  <c r="DU2654" i="5"/>
  <c r="EL2653" i="5"/>
  <c r="EK2653" i="5"/>
  <c r="EJ2653" i="5"/>
  <c r="EI2653" i="5"/>
  <c r="EH2653" i="5"/>
  <c r="EG2653" i="5"/>
  <c r="EF2653" i="5"/>
  <c r="EE2653" i="5"/>
  <c r="ED2653" i="5"/>
  <c r="EC2653" i="5"/>
  <c r="EB2653" i="5"/>
  <c r="EA2653" i="5"/>
  <c r="DZ2653" i="5"/>
  <c r="DY2653" i="5"/>
  <c r="DX2653" i="5"/>
  <c r="DW2653" i="5"/>
  <c r="DV2653" i="5"/>
  <c r="DU2653" i="5"/>
  <c r="EL2643" i="5"/>
  <c r="EK2643" i="5"/>
  <c r="EJ2643" i="5"/>
  <c r="EI2643" i="5"/>
  <c r="EH2643" i="5"/>
  <c r="EG2643" i="5"/>
  <c r="EF2643" i="5"/>
  <c r="EE2643" i="5"/>
  <c r="ED2643" i="5"/>
  <c r="EC2643" i="5"/>
  <c r="EB2643" i="5"/>
  <c r="EA2643" i="5"/>
  <c r="DZ2643" i="5"/>
  <c r="DY2643" i="5"/>
  <c r="DX2643" i="5"/>
  <c r="DW2643" i="5"/>
  <c r="DV2643" i="5"/>
  <c r="EL2642" i="5"/>
  <c r="EK2642" i="5"/>
  <c r="EJ2642" i="5"/>
  <c r="EI2642" i="5"/>
  <c r="EH2642" i="5"/>
  <c r="EG2642" i="5"/>
  <c r="EF2642" i="5"/>
  <c r="EE2642" i="5"/>
  <c r="ED2642" i="5"/>
  <c r="EC2642" i="5"/>
  <c r="EB2642" i="5"/>
  <c r="EA2642" i="5"/>
  <c r="DZ2642" i="5"/>
  <c r="DY2642" i="5"/>
  <c r="DX2642" i="5"/>
  <c r="DW2642" i="5"/>
  <c r="DV2642" i="5"/>
  <c r="EL2641" i="5"/>
  <c r="EK2641" i="5"/>
  <c r="EJ2641" i="5"/>
  <c r="EI2641" i="5"/>
  <c r="EH2641" i="5"/>
  <c r="EG2641" i="5"/>
  <c r="EF2641" i="5"/>
  <c r="EE2641" i="5"/>
  <c r="ED2641" i="5"/>
  <c r="EC2641" i="5"/>
  <c r="EB2641" i="5"/>
  <c r="EA2641" i="5"/>
  <c r="DZ2641" i="5"/>
  <c r="DY2641" i="5"/>
  <c r="DX2641" i="5"/>
  <c r="DW2641" i="5"/>
  <c r="DV2641" i="5"/>
  <c r="BO2616" i="5"/>
  <c r="BM2616" i="5"/>
  <c r="BK2616" i="5"/>
  <c r="BI2616" i="5"/>
  <c r="BG2616" i="5"/>
  <c r="BE2616" i="5"/>
  <c r="BC2616" i="5"/>
  <c r="BA2616" i="5"/>
  <c r="AY2616" i="5"/>
  <c r="AW2616" i="5"/>
  <c r="AU2616" i="5"/>
  <c r="AS2616" i="5"/>
  <c r="AQ2616" i="5"/>
  <c r="AO2616" i="5"/>
  <c r="AM2616" i="5"/>
  <c r="AK2616" i="5"/>
  <c r="AK2597" i="5"/>
  <c r="AM2597" i="5"/>
  <c r="AK2598" i="5"/>
  <c r="AM2598" i="5"/>
  <c r="AK2599" i="5"/>
  <c r="AM2599" i="5"/>
  <c r="AK2600" i="5"/>
  <c r="AM2600" i="5"/>
  <c r="AK2601" i="5"/>
  <c r="AM2601" i="5"/>
  <c r="AM2596" i="5"/>
  <c r="AK2596" i="5"/>
  <c r="AK2563" i="5"/>
  <c r="AM2563" i="5"/>
  <c r="AK2564" i="5"/>
  <c r="AM2564" i="5"/>
  <c r="AK2565" i="5"/>
  <c r="AM2565" i="5"/>
  <c r="AK2566" i="5"/>
  <c r="AM2566" i="5"/>
  <c r="AK2567" i="5"/>
  <c r="AM2567" i="5"/>
  <c r="AK2568" i="5"/>
  <c r="AM2568" i="5"/>
  <c r="AK2569" i="5"/>
  <c r="AM2569" i="5"/>
  <c r="AK2570" i="5"/>
  <c r="AM2570" i="5"/>
  <c r="AK2571" i="5"/>
  <c r="AM2571" i="5"/>
  <c r="AK2572" i="5"/>
  <c r="AM2572" i="5"/>
  <c r="AK2573" i="5"/>
  <c r="AM2573" i="5"/>
  <c r="AK2574" i="5"/>
  <c r="AM2574" i="5"/>
  <c r="AK2575" i="5"/>
  <c r="AM2575" i="5"/>
  <c r="AK2576" i="5"/>
  <c r="AM2576" i="5"/>
  <c r="AK2577" i="5"/>
  <c r="AM2577" i="5"/>
  <c r="AK2578" i="5"/>
  <c r="AM2578" i="5"/>
  <c r="AK2579" i="5"/>
  <c r="AM2579" i="5"/>
  <c r="AK2580" i="5"/>
  <c r="AM2580" i="5"/>
  <c r="AK2581" i="5"/>
  <c r="AM2581" i="5"/>
  <c r="AK2582" i="5"/>
  <c r="AM2582" i="5"/>
  <c r="AK2583" i="5"/>
  <c r="AM2583" i="5"/>
  <c r="AK2584" i="5"/>
  <c r="AM2584" i="5"/>
  <c r="AK2585" i="5"/>
  <c r="AM2585" i="5"/>
  <c r="AK2586" i="5"/>
  <c r="AM2586" i="5"/>
  <c r="AK2587" i="5"/>
  <c r="AM2587" i="5"/>
  <c r="AM2562" i="5"/>
  <c r="AK2562" i="5"/>
  <c r="AM2551" i="5"/>
  <c r="AK2551" i="5"/>
  <c r="AK2538" i="5"/>
  <c r="AM2538" i="5"/>
  <c r="AN2538" i="5" s="1"/>
  <c r="AK2539" i="5"/>
  <c r="AM2539" i="5"/>
  <c r="AN2539" i="5" s="1"/>
  <c r="AK2540" i="5"/>
  <c r="AM2540" i="5"/>
  <c r="AN2540" i="5" s="1"/>
  <c r="AK2541" i="5"/>
  <c r="AM2541" i="5"/>
  <c r="AN2541" i="5" s="1"/>
  <c r="AK2542" i="5"/>
  <c r="AM2542" i="5"/>
  <c r="AN2542" i="5" s="1"/>
  <c r="AK2543" i="5"/>
  <c r="AM2543" i="5"/>
  <c r="AN2543" i="5" s="1"/>
  <c r="AK2544" i="5"/>
  <c r="AM2544" i="5"/>
  <c r="AN2544" i="5" s="1"/>
  <c r="AK2545" i="5"/>
  <c r="AM2545" i="5"/>
  <c r="AN2545" i="5" s="1"/>
  <c r="AK2546" i="5"/>
  <c r="AM2546" i="5"/>
  <c r="AN2546" i="5" s="1"/>
  <c r="AK2547" i="5"/>
  <c r="AM2547" i="5"/>
  <c r="AN2547" i="5" s="1"/>
  <c r="AK2548" i="5"/>
  <c r="AM2548" i="5"/>
  <c r="AN2548" i="5" s="1"/>
  <c r="AK2549" i="5"/>
  <c r="AL2549" i="5" s="1"/>
  <c r="AM2549" i="5"/>
  <c r="AN2549" i="5" s="1"/>
  <c r="AK2550" i="5"/>
  <c r="AM2550" i="5"/>
  <c r="AN2550" i="5" s="1"/>
  <c r="AK2524" i="5"/>
  <c r="AM2524" i="5"/>
  <c r="AM2523" i="5"/>
  <c r="AK2523" i="5"/>
  <c r="AK2513" i="5"/>
  <c r="AM2513" i="5"/>
  <c r="AM2512" i="5"/>
  <c r="AK2512" i="5"/>
  <c r="AK2410" i="5"/>
  <c r="AM2410" i="5"/>
  <c r="AN2410" i="5" s="1"/>
  <c r="AK2411" i="5"/>
  <c r="AM2411" i="5"/>
  <c r="AK2412" i="5"/>
  <c r="AM2412" i="5"/>
  <c r="EA4043" i="5" l="1"/>
  <c r="EE4043" i="5"/>
  <c r="EI4043" i="5"/>
  <c r="DX4093" i="5"/>
  <c r="EB4093" i="5"/>
  <c r="EF4093" i="5"/>
  <c r="EH4093" i="5"/>
  <c r="EJ4093" i="5"/>
  <c r="EL4093" i="5"/>
  <c r="AN3559" i="5"/>
  <c r="AN3558" i="5"/>
  <c r="AN3557" i="5"/>
  <c r="AN3556" i="5"/>
  <c r="AN3554" i="5"/>
  <c r="AN3553" i="5"/>
  <c r="AN3740" i="5"/>
  <c r="AN2551" i="5"/>
  <c r="AN2552" i="5" s="1"/>
  <c r="B2556" i="5" s="1"/>
  <c r="DX2667" i="5"/>
  <c r="EM2667" i="5" s="1"/>
  <c r="DY4077" i="5"/>
  <c r="EC4077" i="5"/>
  <c r="EG4077" i="5"/>
  <c r="EK4077" i="5"/>
  <c r="AI3597" i="5"/>
  <c r="B3598" i="5" s="1"/>
  <c r="AN3996" i="5"/>
  <c r="B4001" i="5" s="1"/>
  <c r="AN3635" i="5"/>
  <c r="AN3634" i="5"/>
  <c r="AN3829" i="5"/>
  <c r="AN3830" i="5" s="1"/>
  <c r="B3834" i="5" s="1"/>
  <c r="DU2885" i="5"/>
  <c r="DY2885" i="5"/>
  <c r="EC2885" i="5"/>
  <c r="EG2885" i="5"/>
  <c r="EK2885" i="5"/>
  <c r="AN3094" i="5"/>
  <c r="AN3092" i="5"/>
  <c r="DX2885" i="5"/>
  <c r="EB2885" i="5"/>
  <c r="EF2885" i="5"/>
  <c r="DZ4077" i="5"/>
  <c r="EL4077" i="5"/>
  <c r="DV2885" i="5"/>
  <c r="DZ2885" i="5"/>
  <c r="ED2885" i="5"/>
  <c r="EH2885" i="5"/>
  <c r="EL2885" i="5"/>
  <c r="DY4119" i="5"/>
  <c r="EC4119" i="5"/>
  <c r="EG4119" i="5"/>
  <c r="EK4119" i="5"/>
  <c r="AN3802" i="5"/>
  <c r="AN3800" i="5"/>
  <c r="AN3796" i="5"/>
  <c r="AN3792" i="5"/>
  <c r="AN3790" i="5"/>
  <c r="AN3786" i="5"/>
  <c r="AN3784" i="5"/>
  <c r="AN3780" i="5"/>
  <c r="AN3798" i="5"/>
  <c r="AN3794" i="5"/>
  <c r="AN3788" i="5"/>
  <c r="AN3782" i="5"/>
  <c r="AN3816" i="5"/>
  <c r="AN3814" i="5"/>
  <c r="AN3803" i="5"/>
  <c r="AN3801" i="5"/>
  <c r="AN3799" i="5"/>
  <c r="AN3797" i="5"/>
  <c r="AN3795" i="5"/>
  <c r="AN3793" i="5"/>
  <c r="AN3791" i="5"/>
  <c r="AN3789" i="5"/>
  <c r="AN3787" i="5"/>
  <c r="AN3785" i="5"/>
  <c r="AN3783" i="5"/>
  <c r="AN3781" i="5"/>
  <c r="AN3779" i="5"/>
  <c r="AN3718" i="5"/>
  <c r="AN3720" i="5" s="1"/>
  <c r="B3722" i="5" s="1"/>
  <c r="AN3745" i="5"/>
  <c r="AN3743" i="5"/>
  <c r="AN3741" i="5"/>
  <c r="AN3739" i="5"/>
  <c r="AN3737" i="5"/>
  <c r="AN3735" i="5"/>
  <c r="AN3733" i="5"/>
  <c r="AN3765" i="5"/>
  <c r="AN3763" i="5"/>
  <c r="AN3761" i="5"/>
  <c r="AN3759" i="5"/>
  <c r="AN3757" i="5"/>
  <c r="AN3767" i="5"/>
  <c r="AN3708" i="5"/>
  <c r="AN3709" i="5" s="1"/>
  <c r="B3711" i="5" s="1"/>
  <c r="AN3694" i="5"/>
  <c r="AN3692" i="5"/>
  <c r="AN3690" i="5"/>
  <c r="AN3688" i="5"/>
  <c r="AN3686" i="5"/>
  <c r="AN3684" i="5"/>
  <c r="AN3682" i="5"/>
  <c r="AN3680" i="5"/>
  <c r="AN3678" i="5"/>
  <c r="AN3666" i="5"/>
  <c r="AN3664" i="5"/>
  <c r="AN3651" i="5"/>
  <c r="AN3649" i="5"/>
  <c r="AN3647" i="5"/>
  <c r="AI3585" i="5"/>
  <c r="B3600" i="5" s="1"/>
  <c r="AH3597" i="5"/>
  <c r="AS3597" i="5"/>
  <c r="AN3597" i="5"/>
  <c r="AN3555" i="5"/>
  <c r="B2172" i="5"/>
  <c r="AN3143" i="5"/>
  <c r="AN3141" i="5"/>
  <c r="B3398" i="5"/>
  <c r="AN3538" i="5"/>
  <c r="B3542" i="5" s="1"/>
  <c r="AN3514" i="5"/>
  <c r="AN3516" i="5"/>
  <c r="AN3512" i="5"/>
  <c r="AN3513" i="5"/>
  <c r="AN3511" i="5"/>
  <c r="B3275" i="5"/>
  <c r="B3276" i="5"/>
  <c r="AN3295" i="5"/>
  <c r="B3297" i="5" s="1"/>
  <c r="DC3005" i="5"/>
  <c r="AN3165" i="5"/>
  <c r="AN3163" i="5"/>
  <c r="AN3161" i="5"/>
  <c r="AN3144" i="5"/>
  <c r="AN3142" i="5"/>
  <c r="AN3140" i="5"/>
  <c r="AR3127" i="5"/>
  <c r="AR3126" i="5"/>
  <c r="AR3128" i="5"/>
  <c r="AR3125" i="5"/>
  <c r="AR3124" i="5"/>
  <c r="AN3128" i="5"/>
  <c r="AN3127" i="5"/>
  <c r="AN3126" i="5"/>
  <c r="AN3125" i="5"/>
  <c r="AN3124" i="5"/>
  <c r="Q2623" i="5"/>
  <c r="B2623" i="5"/>
  <c r="AN3057" i="5"/>
  <c r="AN3055" i="5"/>
  <c r="AN3053" i="5"/>
  <c r="AN3093" i="5"/>
  <c r="AN3091" i="5"/>
  <c r="AN3089" i="5"/>
  <c r="EI4134" i="5"/>
  <c r="EC4161" i="5"/>
  <c r="EK4161" i="5"/>
  <c r="AN3090" i="5"/>
  <c r="AN3088" i="5"/>
  <c r="AN3056" i="5"/>
  <c r="Q3008" i="5"/>
  <c r="DF2836" i="5"/>
  <c r="EM2869" i="5"/>
  <c r="BC3025" i="5"/>
  <c r="BA3025" i="5"/>
  <c r="BB3025" i="5"/>
  <c r="BP3025" i="5"/>
  <c r="BO3025" i="5"/>
  <c r="BM3025" i="5"/>
  <c r="BE3025" i="5"/>
  <c r="BF3025" i="5"/>
  <c r="BG3025" i="5"/>
  <c r="BN3025" i="5"/>
  <c r="BL3025" i="5"/>
  <c r="BD3025" i="5"/>
  <c r="BJ3025" i="5"/>
  <c r="BK3025" i="5"/>
  <c r="BH3025" i="5"/>
  <c r="BI3025" i="5"/>
  <c r="B2975" i="5"/>
  <c r="Q2992" i="5"/>
  <c r="B2976" i="5"/>
  <c r="ED2911" i="5"/>
  <c r="DV2911" i="5"/>
  <c r="EA2911" i="5"/>
  <c r="EH2717" i="5"/>
  <c r="EM2717" i="5" s="1"/>
  <c r="EJ2885" i="5"/>
  <c r="DW2743" i="5"/>
  <c r="DX2911" i="5"/>
  <c r="AN2513" i="5"/>
  <c r="B2959" i="5"/>
  <c r="AN2512" i="5"/>
  <c r="AN2523" i="5"/>
  <c r="AN2562" i="5"/>
  <c r="AN2596" i="5"/>
  <c r="DF2668" i="5"/>
  <c r="DF2718" i="5"/>
  <c r="DF2744" i="5"/>
  <c r="EM2835" i="5"/>
  <c r="DF2870" i="5"/>
  <c r="Q2959" i="5"/>
  <c r="DF2912" i="5"/>
  <c r="B2444" i="5"/>
  <c r="B2791" i="5"/>
  <c r="Q2791" i="5"/>
  <c r="DF2702" i="5"/>
  <c r="B2382" i="5"/>
  <c r="Q2172" i="5"/>
  <c r="Q2328" i="5"/>
  <c r="AN2600" i="5"/>
  <c r="AN2598" i="5"/>
  <c r="AN2601" i="5"/>
  <c r="AN2599" i="5"/>
  <c r="AN2597" i="5"/>
  <c r="AN2587" i="5"/>
  <c r="AN2585" i="5"/>
  <c r="AN2583" i="5"/>
  <c r="AN2581" i="5"/>
  <c r="AN2579" i="5"/>
  <c r="AN2577" i="5"/>
  <c r="AN2575" i="5"/>
  <c r="AN2573" i="5"/>
  <c r="AN2571" i="5"/>
  <c r="AN2569" i="5"/>
  <c r="AN2567" i="5"/>
  <c r="AN2565" i="5"/>
  <c r="AN2563" i="5"/>
  <c r="AN2586" i="5"/>
  <c r="AN2584" i="5"/>
  <c r="AN2582" i="5"/>
  <c r="AN2580" i="5"/>
  <c r="AN2578" i="5"/>
  <c r="AN2576" i="5"/>
  <c r="AN2574" i="5"/>
  <c r="AN2572" i="5"/>
  <c r="AN2570" i="5"/>
  <c r="AN2568" i="5"/>
  <c r="AN2566" i="5"/>
  <c r="AN2564" i="5"/>
  <c r="AN2524" i="5"/>
  <c r="AN2411" i="5"/>
  <c r="B2402" i="5"/>
  <c r="AN2412" i="5"/>
  <c r="Q1685" i="5"/>
  <c r="DA3022" i="5"/>
  <c r="DX2701" i="5"/>
  <c r="EM2701" i="5" s="1"/>
  <c r="B1849" i="5"/>
  <c r="Q2008" i="5"/>
  <c r="Q1849" i="5"/>
  <c r="CS3022" i="5"/>
  <c r="EB4032" i="5"/>
  <c r="EJ4032" i="5"/>
  <c r="B1643" i="5"/>
  <c r="B1626" i="5"/>
  <c r="B1607" i="5"/>
  <c r="DY2812" i="5"/>
  <c r="EC2812" i="5"/>
  <c r="EG2812" i="5"/>
  <c r="ED3953" i="5"/>
  <c r="EH3953" i="5"/>
  <c r="EL3953" i="5"/>
  <c r="DY4161" i="5"/>
  <c r="EK2812" i="5"/>
  <c r="DW2812" i="5"/>
  <c r="EA2812" i="5"/>
  <c r="EE2812" i="5"/>
  <c r="EI2812" i="5"/>
  <c r="DX2865" i="5"/>
  <c r="EB2865" i="5"/>
  <c r="EF2865" i="5"/>
  <c r="EJ2865" i="5"/>
  <c r="DV2926" i="5"/>
  <c r="DZ2926" i="5"/>
  <c r="ED2926" i="5"/>
  <c r="EH2926" i="5"/>
  <c r="EL2926" i="5"/>
  <c r="DV2953" i="5"/>
  <c r="DZ2953" i="5"/>
  <c r="ED2953" i="5"/>
  <c r="EH2953" i="5"/>
  <c r="EL2953" i="5"/>
  <c r="CT3022" i="5"/>
  <c r="EA3877" i="5"/>
  <c r="EE3877" i="5"/>
  <c r="EI3877" i="5"/>
  <c r="DZ3911" i="5"/>
  <c r="ED3911" i="5"/>
  <c r="EH3911" i="5"/>
  <c r="EL3911" i="5"/>
  <c r="EA3927" i="5"/>
  <c r="EE3927" i="5"/>
  <c r="EI3927" i="5"/>
  <c r="EE3953" i="5"/>
  <c r="EI3953" i="5"/>
  <c r="CN2972" i="5"/>
  <c r="EF4161" i="5"/>
  <c r="EJ4161" i="5"/>
  <c r="B975" i="5"/>
  <c r="DE3005" i="5"/>
  <c r="B997" i="5"/>
  <c r="DX4161" i="5"/>
  <c r="EB4161" i="5"/>
  <c r="B955" i="5"/>
  <c r="EA3953" i="5"/>
  <c r="DU2812" i="5"/>
  <c r="EA4161" i="5"/>
  <c r="EE3854" i="5"/>
  <c r="EJ2743" i="5"/>
  <c r="ED2758" i="5"/>
  <c r="EH2758" i="5"/>
  <c r="DU2644" i="5"/>
  <c r="DV2812" i="5"/>
  <c r="DZ2812" i="5"/>
  <c r="ED2812" i="5"/>
  <c r="EH2812" i="5"/>
  <c r="EL2812" i="5"/>
  <c r="DX2812" i="5"/>
  <c r="EB2812" i="5"/>
  <c r="EF2812" i="5"/>
  <c r="EJ2812" i="5"/>
  <c r="DU2824" i="5"/>
  <c r="DY2824" i="5"/>
  <c r="EC2824" i="5"/>
  <c r="EG2824" i="5"/>
  <c r="EK2824" i="5"/>
  <c r="DW2824" i="5"/>
  <c r="EA2824" i="5"/>
  <c r="EE2824" i="5"/>
  <c r="EI2824" i="5"/>
  <c r="CZ3005" i="5"/>
  <c r="DA3005" i="5"/>
  <c r="CW3022" i="5"/>
  <c r="DZ4161" i="5"/>
  <c r="ED4161" i="5"/>
  <c r="EH4161" i="5"/>
  <c r="EL4161" i="5"/>
  <c r="EA3854" i="5"/>
  <c r="EI3854" i="5"/>
  <c r="EL4032" i="5"/>
  <c r="DZ4073" i="5"/>
  <c r="ED4073" i="5"/>
  <c r="EH4073" i="5"/>
  <c r="EL4073" i="5"/>
  <c r="DY4134" i="5"/>
  <c r="EC4134" i="5"/>
  <c r="EG4134" i="5"/>
  <c r="CU3022" i="5"/>
  <c r="EE4161" i="5"/>
  <c r="EI4161" i="5"/>
  <c r="DX4043" i="5"/>
  <c r="EJ4043" i="5"/>
  <c r="ED4077" i="5"/>
  <c r="EH4077" i="5"/>
  <c r="DZ4093" i="5"/>
  <c r="ED4093" i="5"/>
  <c r="DY2644" i="5"/>
  <c r="EC2644" i="5"/>
  <c r="EG2644" i="5"/>
  <c r="EK2644" i="5"/>
  <c r="DW2697" i="5"/>
  <c r="EA2697" i="5"/>
  <c r="EE2697" i="5"/>
  <c r="EI2697" i="5"/>
  <c r="DU2697" i="5"/>
  <c r="DY2697" i="5"/>
  <c r="EC2697" i="5"/>
  <c r="EG2697" i="5"/>
  <c r="EK2697" i="5"/>
  <c r="DW2785" i="5"/>
  <c r="EA2785" i="5"/>
  <c r="EE2785" i="5"/>
  <c r="EI2785" i="5"/>
  <c r="CR3005" i="5"/>
  <c r="CW3005" i="5"/>
  <c r="CT3005" i="5"/>
  <c r="CX3005" i="5"/>
  <c r="CV3005" i="5"/>
  <c r="DX3854" i="5"/>
  <c r="EB3854" i="5"/>
  <c r="EF3854" i="5"/>
  <c r="EJ3854" i="5"/>
  <c r="DY3854" i="5"/>
  <c r="EC3854" i="5"/>
  <c r="EG3854" i="5"/>
  <c r="EK3854" i="5"/>
  <c r="DZ3866" i="5"/>
  <c r="ED3866" i="5"/>
  <c r="EH3866" i="5"/>
  <c r="EL3866" i="5"/>
  <c r="DX3877" i="5"/>
  <c r="EB3877" i="5"/>
  <c r="EF3877" i="5"/>
  <c r="EJ3877" i="5"/>
  <c r="DX3907" i="5"/>
  <c r="EB3907" i="5"/>
  <c r="EF3907" i="5"/>
  <c r="EJ3907" i="5"/>
  <c r="EA3911" i="5"/>
  <c r="EE3911" i="5"/>
  <c r="EI3911" i="5"/>
  <c r="DX3927" i="5"/>
  <c r="EB3927" i="5"/>
  <c r="EF3927" i="5"/>
  <c r="EJ3927" i="5"/>
  <c r="DX3953" i="5"/>
  <c r="EB3953" i="5"/>
  <c r="EF3953" i="5"/>
  <c r="EJ3953" i="5"/>
  <c r="ED4032" i="5"/>
  <c r="EA4073" i="5"/>
  <c r="EE4073" i="5"/>
  <c r="EI4073" i="5"/>
  <c r="EK4134" i="5"/>
  <c r="DX2697" i="5"/>
  <c r="EB2697" i="5"/>
  <c r="EF2697" i="5"/>
  <c r="EJ2697" i="5"/>
  <c r="DV2697" i="5"/>
  <c r="DZ2697" i="5"/>
  <c r="ED2697" i="5"/>
  <c r="EH2697" i="5"/>
  <c r="EL2697" i="5"/>
  <c r="DX2785" i="5"/>
  <c r="EB2785" i="5"/>
  <c r="EF2785" i="5"/>
  <c r="EJ2785" i="5"/>
  <c r="DW2865" i="5"/>
  <c r="EA2865" i="5"/>
  <c r="EE2865" i="5"/>
  <c r="EI2865" i="5"/>
  <c r="DU2926" i="5"/>
  <c r="DY2926" i="5"/>
  <c r="EC2926" i="5"/>
  <c r="EG2926" i="5"/>
  <c r="EK2926" i="5"/>
  <c r="DU2953" i="5"/>
  <c r="DY2953" i="5"/>
  <c r="EC2953" i="5"/>
  <c r="EG2953" i="5"/>
  <c r="EK2953" i="5"/>
  <c r="CQ2972" i="5"/>
  <c r="CU2972" i="5"/>
  <c r="CY2972" i="5"/>
  <c r="DC2972" i="5"/>
  <c r="CP2972" i="5"/>
  <c r="CT2972" i="5"/>
  <c r="CX2972" i="5"/>
  <c r="DB2972" i="5"/>
  <c r="CQ2989" i="5"/>
  <c r="CU2989" i="5"/>
  <c r="CY2989" i="5"/>
  <c r="DC2989" i="5"/>
  <c r="CS3005" i="5"/>
  <c r="CN3022" i="5"/>
  <c r="CZ3022" i="5"/>
  <c r="DD3022" i="5"/>
  <c r="CM3022" i="5"/>
  <c r="EA4032" i="5"/>
  <c r="EE4032" i="5"/>
  <c r="EI4032" i="5"/>
  <c r="DY4073" i="5"/>
  <c r="EC4073" i="5"/>
  <c r="EG4073" i="5"/>
  <c r="EK4073" i="5"/>
  <c r="AG45" i="5"/>
  <c r="AI35" i="5" s="1"/>
  <c r="DV2644" i="5"/>
  <c r="ED2644" i="5"/>
  <c r="EH2644" i="5"/>
  <c r="EL2644" i="5"/>
  <c r="DX2656" i="5"/>
  <c r="EB2656" i="5"/>
  <c r="EF2656" i="5"/>
  <c r="EJ2656" i="5"/>
  <c r="DV2656" i="5"/>
  <c r="DZ2656" i="5"/>
  <c r="ED2656" i="5"/>
  <c r="EH2656" i="5"/>
  <c r="EL2656" i="5"/>
  <c r="DW2758" i="5"/>
  <c r="EA2758" i="5"/>
  <c r="EE2758" i="5"/>
  <c r="EI2758" i="5"/>
  <c r="DU2758" i="5"/>
  <c r="DY2758" i="5"/>
  <c r="EC2758" i="5"/>
  <c r="EG2758" i="5"/>
  <c r="EK2758" i="5"/>
  <c r="DU2785" i="5"/>
  <c r="DY2785" i="5"/>
  <c r="EC2785" i="5"/>
  <c r="EG2785" i="5"/>
  <c r="EK2785" i="5"/>
  <c r="DV2824" i="5"/>
  <c r="DZ2824" i="5"/>
  <c r="ED2824" i="5"/>
  <c r="EH2824" i="5"/>
  <c r="EL2824" i="5"/>
  <c r="DX2824" i="5"/>
  <c r="EB2824" i="5"/>
  <c r="EF2824" i="5"/>
  <c r="EJ2824" i="5"/>
  <c r="DU2865" i="5"/>
  <c r="DY2865" i="5"/>
  <c r="EC2865" i="5"/>
  <c r="EG2865" i="5"/>
  <c r="EK2865" i="5"/>
  <c r="DZ2644" i="5"/>
  <c r="DX2644" i="5"/>
  <c r="EB2644" i="5"/>
  <c r="EF2644" i="5"/>
  <c r="EJ2644" i="5"/>
  <c r="DW2644" i="5"/>
  <c r="EA2644" i="5"/>
  <c r="EE2644" i="5"/>
  <c r="EI2644" i="5"/>
  <c r="DU2656" i="5"/>
  <c r="DY2656" i="5"/>
  <c r="EC2656" i="5"/>
  <c r="EG2656" i="5"/>
  <c r="EK2656" i="5"/>
  <c r="DW2656" i="5"/>
  <c r="EA2656" i="5"/>
  <c r="EE2656" i="5"/>
  <c r="EI2656" i="5"/>
  <c r="DX2758" i="5"/>
  <c r="EB2758" i="5"/>
  <c r="EF2758" i="5"/>
  <c r="EJ2758" i="5"/>
  <c r="DV2758" i="5"/>
  <c r="DZ2758" i="5"/>
  <c r="EL2758" i="5"/>
  <c r="DV2785" i="5"/>
  <c r="DZ2785" i="5"/>
  <c r="ED2785" i="5"/>
  <c r="EH2785" i="5"/>
  <c r="EL2785" i="5"/>
  <c r="DV2865" i="5"/>
  <c r="DZ2865" i="5"/>
  <c r="ED2865" i="5"/>
  <c r="EH2865" i="5"/>
  <c r="EL2865" i="5"/>
  <c r="DX2926" i="5"/>
  <c r="EB2926" i="5"/>
  <c r="EF2926" i="5"/>
  <c r="EJ2926" i="5"/>
  <c r="DX2953" i="5"/>
  <c r="EB2953" i="5"/>
  <c r="EF2953" i="5"/>
  <c r="EJ2953" i="5"/>
  <c r="CQ3005" i="5"/>
  <c r="CP3022" i="5"/>
  <c r="CX3022" i="5"/>
  <c r="DB3022" i="5"/>
  <c r="DX3968" i="5"/>
  <c r="EB3968" i="5"/>
  <c r="EF3968" i="5"/>
  <c r="EJ3968" i="5"/>
  <c r="CQ3022" i="5"/>
  <c r="CY3022" i="5"/>
  <c r="DC3022" i="5"/>
  <c r="CR2972" i="5"/>
  <c r="CV2972" i="5"/>
  <c r="CZ2972" i="5"/>
  <c r="DD2972" i="5"/>
  <c r="CN2989" i="5"/>
  <c r="CR2989" i="5"/>
  <c r="CV2989" i="5"/>
  <c r="CZ2989" i="5"/>
  <c r="DD2989" i="5"/>
  <c r="CR3022" i="5"/>
  <c r="CV3022" i="5"/>
  <c r="EA3866" i="5"/>
  <c r="EE3866" i="5"/>
  <c r="EI3866" i="5"/>
  <c r="DY3877" i="5"/>
  <c r="EC3877" i="5"/>
  <c r="EG3877" i="5"/>
  <c r="EK3877" i="5"/>
  <c r="DY3907" i="5"/>
  <c r="EC3907" i="5"/>
  <c r="EG3907" i="5"/>
  <c r="EK3907" i="5"/>
  <c r="DX3911" i="5"/>
  <c r="EB3911" i="5"/>
  <c r="DW2926" i="5"/>
  <c r="EA2926" i="5"/>
  <c r="EE2926" i="5"/>
  <c r="EI2926" i="5"/>
  <c r="DW2953" i="5"/>
  <c r="EA2953" i="5"/>
  <c r="EE2953" i="5"/>
  <c r="EI2953" i="5"/>
  <c r="CO2972" i="5"/>
  <c r="CS2972" i="5"/>
  <c r="CW2972" i="5"/>
  <c r="DA2972" i="5"/>
  <c r="DE2972" i="5"/>
  <c r="CO2989" i="5"/>
  <c r="CS2989" i="5"/>
  <c r="CW2989" i="5"/>
  <c r="DA2989" i="5"/>
  <c r="DE2989" i="5"/>
  <c r="CP2989" i="5"/>
  <c r="CT2989" i="5"/>
  <c r="CX2989" i="5"/>
  <c r="DB2989" i="5"/>
  <c r="CU3005" i="5"/>
  <c r="CY3005" i="5"/>
  <c r="CO3022" i="5"/>
  <c r="DE3022" i="5"/>
  <c r="DZ3854" i="5"/>
  <c r="ED3854" i="5"/>
  <c r="EH3854" i="5"/>
  <c r="EL3854" i="5"/>
  <c r="DX3866" i="5"/>
  <c r="EB3866" i="5"/>
  <c r="EF3866" i="5"/>
  <c r="EJ3866" i="5"/>
  <c r="DY3866" i="5"/>
  <c r="EC3866" i="5"/>
  <c r="EG3866" i="5"/>
  <c r="EK3866" i="5"/>
  <c r="DZ3877" i="5"/>
  <c r="ED3877" i="5"/>
  <c r="EH3877" i="5"/>
  <c r="EL3877" i="5"/>
  <c r="DZ3907" i="5"/>
  <c r="ED3907" i="5"/>
  <c r="EH3907" i="5"/>
  <c r="EL3907" i="5"/>
  <c r="EA3907" i="5"/>
  <c r="EE3907" i="5"/>
  <c r="EI3907" i="5"/>
  <c r="DY3911" i="5"/>
  <c r="EC3911" i="5"/>
  <c r="EG3911" i="5"/>
  <c r="EK3911" i="5"/>
  <c r="DZ3927" i="5"/>
  <c r="ED3927" i="5"/>
  <c r="EH3927" i="5"/>
  <c r="EL3927" i="5"/>
  <c r="DZ3953" i="5"/>
  <c r="DX3995" i="5"/>
  <c r="EB3995" i="5"/>
  <c r="EF3995" i="5"/>
  <c r="EJ3995" i="5"/>
  <c r="DY3968" i="5"/>
  <c r="EC3968" i="5"/>
  <c r="EG3968" i="5"/>
  <c r="EK3968" i="5"/>
  <c r="DY3995" i="5"/>
  <c r="EC3995" i="5"/>
  <c r="EG3995" i="5"/>
  <c r="EK3995" i="5"/>
  <c r="DY4020" i="5"/>
  <c r="EC4020" i="5"/>
  <c r="EG4020" i="5"/>
  <c r="EK4020" i="5"/>
  <c r="EA4020" i="5"/>
  <c r="EE4020" i="5"/>
  <c r="EI4020" i="5"/>
  <c r="DY4032" i="5"/>
  <c r="EC4032" i="5"/>
  <c r="EG4032" i="5"/>
  <c r="EK4032" i="5"/>
  <c r="DY4093" i="5"/>
  <c r="EC4093" i="5"/>
  <c r="EG4093" i="5"/>
  <c r="EK4093" i="5"/>
  <c r="DZ4119" i="5"/>
  <c r="ED4119" i="5"/>
  <c r="EH4119" i="5"/>
  <c r="EL4119" i="5"/>
  <c r="DZ4134" i="5"/>
  <c r="ED4134" i="5"/>
  <c r="EH4134" i="5"/>
  <c r="EL4134" i="5"/>
  <c r="DX4134" i="5"/>
  <c r="EB4134" i="5"/>
  <c r="EF4134" i="5"/>
  <c r="EJ4134" i="5"/>
  <c r="EF3911" i="5"/>
  <c r="EJ3911" i="5"/>
  <c r="DY3927" i="5"/>
  <c r="EC3927" i="5"/>
  <c r="EG3927" i="5"/>
  <c r="EK3927" i="5"/>
  <c r="DY3953" i="5"/>
  <c r="EC3953" i="5"/>
  <c r="EG3953" i="5"/>
  <c r="EK3953" i="5"/>
  <c r="DZ3968" i="5"/>
  <c r="ED3968" i="5"/>
  <c r="EH3968" i="5"/>
  <c r="EL3968" i="5"/>
  <c r="EA3968" i="5"/>
  <c r="EE3968" i="5"/>
  <c r="EI3968" i="5"/>
  <c r="DZ3995" i="5"/>
  <c r="ED3995" i="5"/>
  <c r="EH3995" i="5"/>
  <c r="EL3995" i="5"/>
  <c r="EA3995" i="5"/>
  <c r="EE3995" i="5"/>
  <c r="EI3995" i="5"/>
  <c r="DZ4020" i="5"/>
  <c r="ED4020" i="5"/>
  <c r="EH4020" i="5"/>
  <c r="EL4020" i="5"/>
  <c r="DX4020" i="5"/>
  <c r="EB4020" i="5"/>
  <c r="EF4020" i="5"/>
  <c r="EJ4020" i="5"/>
  <c r="DZ4032" i="5"/>
  <c r="EH4032" i="5"/>
  <c r="DX4032" i="5"/>
  <c r="EF4032" i="5"/>
  <c r="DX4073" i="5"/>
  <c r="EB4073" i="5"/>
  <c r="EF4073" i="5"/>
  <c r="EJ4073" i="5"/>
  <c r="EA4119" i="5"/>
  <c r="EE4119" i="5"/>
  <c r="EI4119" i="5"/>
  <c r="EA4134" i="5"/>
  <c r="EE4134" i="5"/>
  <c r="EG4161" i="5"/>
  <c r="EA4077" i="5"/>
  <c r="EE4077" i="5"/>
  <c r="EI4077" i="5"/>
  <c r="DY4043" i="5"/>
  <c r="EC4043" i="5"/>
  <c r="EG4043" i="5"/>
  <c r="EK4043" i="5"/>
  <c r="DX4077" i="5"/>
  <c r="EB4077" i="5"/>
  <c r="EF4077" i="5"/>
  <c r="EJ4077" i="5"/>
  <c r="DO2181" i="5"/>
  <c r="DP2181" i="5"/>
  <c r="DQ2181" i="5"/>
  <c r="DR2181" i="5"/>
  <c r="DS2181" i="5"/>
  <c r="DT2181" i="5"/>
  <c r="DU2181" i="5"/>
  <c r="DV2181" i="5"/>
  <c r="DW2181" i="5"/>
  <c r="DX2181" i="5"/>
  <c r="DY2181" i="5"/>
  <c r="DZ2181" i="5"/>
  <c r="EA2181" i="5"/>
  <c r="EB2181" i="5"/>
  <c r="EC2181" i="5"/>
  <c r="DO2182" i="5"/>
  <c r="DP2182" i="5"/>
  <c r="DQ2182" i="5"/>
  <c r="DR2182" i="5"/>
  <c r="DS2182" i="5"/>
  <c r="DT2182" i="5"/>
  <c r="DU2182" i="5"/>
  <c r="DV2182" i="5"/>
  <c r="DW2182" i="5"/>
  <c r="DX2182" i="5"/>
  <c r="DY2182" i="5"/>
  <c r="DZ2182" i="5"/>
  <c r="EA2182" i="5"/>
  <c r="EB2182" i="5"/>
  <c r="EC2182" i="5"/>
  <c r="DO2183" i="5"/>
  <c r="DP2183" i="5"/>
  <c r="DQ2183" i="5"/>
  <c r="DR2183" i="5"/>
  <c r="DS2183" i="5"/>
  <c r="DT2183" i="5"/>
  <c r="DU2183" i="5"/>
  <c r="DV2183" i="5"/>
  <c r="DW2183" i="5"/>
  <c r="DX2183" i="5"/>
  <c r="DY2183" i="5"/>
  <c r="DZ2183" i="5"/>
  <c r="EA2183" i="5"/>
  <c r="EB2183" i="5"/>
  <c r="EC2183" i="5"/>
  <c r="DO2193" i="5"/>
  <c r="DP2193" i="5"/>
  <c r="DQ2193" i="5"/>
  <c r="DR2193" i="5"/>
  <c r="DS2193" i="5"/>
  <c r="DT2193" i="5"/>
  <c r="DU2193" i="5"/>
  <c r="DV2193" i="5"/>
  <c r="DW2193" i="5"/>
  <c r="DX2193" i="5"/>
  <c r="DY2193" i="5"/>
  <c r="DZ2193" i="5"/>
  <c r="EA2193" i="5"/>
  <c r="EB2193" i="5"/>
  <c r="EC2193" i="5"/>
  <c r="DO2194" i="5"/>
  <c r="DP2194" i="5"/>
  <c r="DQ2194" i="5"/>
  <c r="DR2194" i="5"/>
  <c r="DS2194" i="5"/>
  <c r="DT2194" i="5"/>
  <c r="DU2194" i="5"/>
  <c r="DV2194" i="5"/>
  <c r="DW2194" i="5"/>
  <c r="DX2194" i="5"/>
  <c r="DY2194" i="5"/>
  <c r="DZ2194" i="5"/>
  <c r="EA2194" i="5"/>
  <c r="EB2194" i="5"/>
  <c r="EC2194" i="5"/>
  <c r="DO2195" i="5"/>
  <c r="DP2195" i="5"/>
  <c r="DQ2195" i="5"/>
  <c r="DR2195" i="5"/>
  <c r="DS2195" i="5"/>
  <c r="DT2195" i="5"/>
  <c r="DU2195" i="5"/>
  <c r="DV2195" i="5"/>
  <c r="DW2195" i="5"/>
  <c r="DX2195" i="5"/>
  <c r="DY2195" i="5"/>
  <c r="DZ2195" i="5"/>
  <c r="EA2195" i="5"/>
  <c r="EB2195" i="5"/>
  <c r="EC2195" i="5"/>
  <c r="DO2204" i="5"/>
  <c r="DP2204" i="5"/>
  <c r="DQ2204" i="5"/>
  <c r="DR2204" i="5"/>
  <c r="DS2204" i="5"/>
  <c r="DT2204" i="5"/>
  <c r="DU2204" i="5"/>
  <c r="DV2204" i="5"/>
  <c r="DW2204" i="5"/>
  <c r="DX2204" i="5"/>
  <c r="DY2204" i="5"/>
  <c r="DZ2204" i="5"/>
  <c r="EA2204" i="5"/>
  <c r="EB2204" i="5"/>
  <c r="EC2204" i="5"/>
  <c r="DO2205" i="5"/>
  <c r="DP2205" i="5"/>
  <c r="DQ2205" i="5"/>
  <c r="DR2205" i="5"/>
  <c r="DS2205" i="5"/>
  <c r="DT2205" i="5"/>
  <c r="DU2205" i="5"/>
  <c r="DV2205" i="5"/>
  <c r="DW2205" i="5"/>
  <c r="DX2205" i="5"/>
  <c r="DY2205" i="5"/>
  <c r="DZ2205" i="5"/>
  <c r="EA2205" i="5"/>
  <c r="EB2205" i="5"/>
  <c r="EC2205" i="5"/>
  <c r="DO2206" i="5"/>
  <c r="DP2206" i="5"/>
  <c r="DQ2206" i="5"/>
  <c r="DR2206" i="5"/>
  <c r="DS2206" i="5"/>
  <c r="DT2206" i="5"/>
  <c r="DU2206" i="5"/>
  <c r="DV2206" i="5"/>
  <c r="DW2206" i="5"/>
  <c r="DX2206" i="5"/>
  <c r="DY2206" i="5"/>
  <c r="DZ2206" i="5"/>
  <c r="EA2206" i="5"/>
  <c r="EB2206" i="5"/>
  <c r="EC2206" i="5"/>
  <c r="DO2234" i="5"/>
  <c r="DP2234" i="5"/>
  <c r="DQ2234" i="5"/>
  <c r="DR2234" i="5"/>
  <c r="DS2234" i="5"/>
  <c r="DT2234" i="5"/>
  <c r="DU2234" i="5"/>
  <c r="DV2234" i="5"/>
  <c r="DW2234" i="5"/>
  <c r="DX2234" i="5"/>
  <c r="DY2234" i="5"/>
  <c r="DZ2234" i="5"/>
  <c r="EA2234" i="5"/>
  <c r="EB2234" i="5"/>
  <c r="EC2234" i="5"/>
  <c r="DO2235" i="5"/>
  <c r="DP2235" i="5"/>
  <c r="DQ2235" i="5"/>
  <c r="DR2235" i="5"/>
  <c r="DS2235" i="5"/>
  <c r="DT2235" i="5"/>
  <c r="DU2235" i="5"/>
  <c r="DV2235" i="5"/>
  <c r="DW2235" i="5"/>
  <c r="DX2235" i="5"/>
  <c r="DY2235" i="5"/>
  <c r="DZ2235" i="5"/>
  <c r="EA2235" i="5"/>
  <c r="EB2235" i="5"/>
  <c r="EC2235" i="5"/>
  <c r="DO2236" i="5"/>
  <c r="DP2236" i="5"/>
  <c r="DQ2236" i="5"/>
  <c r="DR2236" i="5"/>
  <c r="DS2236" i="5"/>
  <c r="DT2236" i="5"/>
  <c r="DU2236" i="5"/>
  <c r="DV2236" i="5"/>
  <c r="DW2236" i="5"/>
  <c r="DX2236" i="5"/>
  <c r="DY2236" i="5"/>
  <c r="DZ2236" i="5"/>
  <c r="EA2236" i="5"/>
  <c r="EB2236" i="5"/>
  <c r="EC2236" i="5"/>
  <c r="DO2238" i="5"/>
  <c r="DP2238" i="5"/>
  <c r="DQ2238" i="5"/>
  <c r="DR2238" i="5"/>
  <c r="DS2238" i="5"/>
  <c r="DT2238" i="5"/>
  <c r="DU2238" i="5"/>
  <c r="DV2238" i="5"/>
  <c r="DW2238" i="5"/>
  <c r="DX2238" i="5"/>
  <c r="DY2238" i="5"/>
  <c r="DZ2238" i="5"/>
  <c r="EA2238" i="5"/>
  <c r="EB2238" i="5"/>
  <c r="EC2238" i="5"/>
  <c r="DO2239" i="5"/>
  <c r="DP2239" i="5"/>
  <c r="DQ2239" i="5"/>
  <c r="DR2239" i="5"/>
  <c r="DS2239" i="5"/>
  <c r="DT2239" i="5"/>
  <c r="DU2239" i="5"/>
  <c r="DV2239" i="5"/>
  <c r="DW2239" i="5"/>
  <c r="DX2239" i="5"/>
  <c r="DY2239" i="5"/>
  <c r="DZ2239" i="5"/>
  <c r="EA2239" i="5"/>
  <c r="EB2239" i="5"/>
  <c r="EC2239" i="5"/>
  <c r="DO2240" i="5"/>
  <c r="DP2240" i="5"/>
  <c r="DQ2240" i="5"/>
  <c r="DR2240" i="5"/>
  <c r="DS2240" i="5"/>
  <c r="DT2240" i="5"/>
  <c r="DU2240" i="5"/>
  <c r="DV2240" i="5"/>
  <c r="DW2240" i="5"/>
  <c r="DX2240" i="5"/>
  <c r="DY2240" i="5"/>
  <c r="DZ2240" i="5"/>
  <c r="EA2240" i="5"/>
  <c r="EB2240" i="5"/>
  <c r="EC2240" i="5"/>
  <c r="DO2254" i="5"/>
  <c r="DP2254" i="5"/>
  <c r="DQ2254" i="5"/>
  <c r="DR2254" i="5"/>
  <c r="DS2254" i="5"/>
  <c r="DT2254" i="5"/>
  <c r="DU2254" i="5"/>
  <c r="DV2254" i="5"/>
  <c r="DW2254" i="5"/>
  <c r="DX2254" i="5"/>
  <c r="DY2254" i="5"/>
  <c r="DZ2254" i="5"/>
  <c r="EA2254" i="5"/>
  <c r="EB2254" i="5"/>
  <c r="EC2254" i="5"/>
  <c r="DO2255" i="5"/>
  <c r="DP2255" i="5"/>
  <c r="DQ2255" i="5"/>
  <c r="DR2255" i="5"/>
  <c r="DS2255" i="5"/>
  <c r="DT2255" i="5"/>
  <c r="DU2255" i="5"/>
  <c r="DV2255" i="5"/>
  <c r="DW2255" i="5"/>
  <c r="DX2255" i="5"/>
  <c r="DY2255" i="5"/>
  <c r="DZ2255" i="5"/>
  <c r="EA2255" i="5"/>
  <c r="EB2255" i="5"/>
  <c r="EC2255" i="5"/>
  <c r="DO2256" i="5"/>
  <c r="DP2256" i="5"/>
  <c r="DQ2256" i="5"/>
  <c r="DR2256" i="5"/>
  <c r="DS2256" i="5"/>
  <c r="DT2256" i="5"/>
  <c r="DU2256" i="5"/>
  <c r="DV2256" i="5"/>
  <c r="DW2256" i="5"/>
  <c r="DX2256" i="5"/>
  <c r="DY2256" i="5"/>
  <c r="DZ2256" i="5"/>
  <c r="EA2256" i="5"/>
  <c r="EB2256" i="5"/>
  <c r="EC2256" i="5"/>
  <c r="DO2280" i="5"/>
  <c r="DP2280" i="5"/>
  <c r="DQ2280" i="5"/>
  <c r="DR2280" i="5"/>
  <c r="DS2280" i="5"/>
  <c r="DT2280" i="5"/>
  <c r="DU2280" i="5"/>
  <c r="DV2280" i="5"/>
  <c r="DW2280" i="5"/>
  <c r="DX2280" i="5"/>
  <c r="DY2280" i="5"/>
  <c r="DZ2280" i="5"/>
  <c r="EA2280" i="5"/>
  <c r="EB2280" i="5"/>
  <c r="EC2280" i="5"/>
  <c r="DO2281" i="5"/>
  <c r="DP2281" i="5"/>
  <c r="DQ2281" i="5"/>
  <c r="DR2281" i="5"/>
  <c r="DS2281" i="5"/>
  <c r="DT2281" i="5"/>
  <c r="DU2281" i="5"/>
  <c r="DV2281" i="5"/>
  <c r="DW2281" i="5"/>
  <c r="DX2281" i="5"/>
  <c r="DY2281" i="5"/>
  <c r="DZ2281" i="5"/>
  <c r="EA2281" i="5"/>
  <c r="EB2281" i="5"/>
  <c r="EC2281" i="5"/>
  <c r="DO2282" i="5"/>
  <c r="DP2282" i="5"/>
  <c r="DQ2282" i="5"/>
  <c r="DR2282" i="5"/>
  <c r="DS2282" i="5"/>
  <c r="DT2282" i="5"/>
  <c r="DU2282" i="5"/>
  <c r="DV2282" i="5"/>
  <c r="DW2282" i="5"/>
  <c r="DX2282" i="5"/>
  <c r="DY2282" i="5"/>
  <c r="DZ2282" i="5"/>
  <c r="EA2282" i="5"/>
  <c r="EB2282" i="5"/>
  <c r="EC2282" i="5"/>
  <c r="DU2026" i="5"/>
  <c r="DV2026" i="5"/>
  <c r="DW2026" i="5"/>
  <c r="DX2026" i="5"/>
  <c r="DY2026" i="5"/>
  <c r="DZ2026" i="5"/>
  <c r="DU2027" i="5"/>
  <c r="DV2027" i="5"/>
  <c r="DW2027" i="5"/>
  <c r="DX2027" i="5"/>
  <c r="DY2027" i="5"/>
  <c r="DZ2027" i="5"/>
  <c r="DU2028" i="5"/>
  <c r="DV2028" i="5"/>
  <c r="DW2028" i="5"/>
  <c r="DX2028" i="5"/>
  <c r="DY2028" i="5"/>
  <c r="DZ2028" i="5"/>
  <c r="DU2038" i="5"/>
  <c r="DV2038" i="5"/>
  <c r="DW2038" i="5"/>
  <c r="DX2038" i="5"/>
  <c r="DY2038" i="5"/>
  <c r="DZ2038" i="5"/>
  <c r="DU2039" i="5"/>
  <c r="DV2039" i="5"/>
  <c r="DW2039" i="5"/>
  <c r="DX2039" i="5"/>
  <c r="DY2039" i="5"/>
  <c r="DZ2039" i="5"/>
  <c r="DU2040" i="5"/>
  <c r="DV2040" i="5"/>
  <c r="DW2040" i="5"/>
  <c r="DX2040" i="5"/>
  <c r="DY2040" i="5"/>
  <c r="DZ2040" i="5"/>
  <c r="DU2049" i="5"/>
  <c r="DV2049" i="5"/>
  <c r="DW2049" i="5"/>
  <c r="DX2049" i="5"/>
  <c r="DY2049" i="5"/>
  <c r="DZ2049" i="5"/>
  <c r="DU2050" i="5"/>
  <c r="DV2050" i="5"/>
  <c r="DW2050" i="5"/>
  <c r="DX2050" i="5"/>
  <c r="DY2050" i="5"/>
  <c r="DZ2050" i="5"/>
  <c r="DU2051" i="5"/>
  <c r="DV2051" i="5"/>
  <c r="DW2051" i="5"/>
  <c r="DX2051" i="5"/>
  <c r="DY2051" i="5"/>
  <c r="DZ2051" i="5"/>
  <c r="DU2079" i="5"/>
  <c r="DV2079" i="5"/>
  <c r="DW2079" i="5"/>
  <c r="DX2079" i="5"/>
  <c r="DY2079" i="5"/>
  <c r="DZ2079" i="5"/>
  <c r="DU2080" i="5"/>
  <c r="DV2080" i="5"/>
  <c r="DW2080" i="5"/>
  <c r="DX2080" i="5"/>
  <c r="DY2080" i="5"/>
  <c r="DZ2080" i="5"/>
  <c r="DU2081" i="5"/>
  <c r="DV2081" i="5"/>
  <c r="DW2081" i="5"/>
  <c r="DX2081" i="5"/>
  <c r="DY2081" i="5"/>
  <c r="DZ2081" i="5"/>
  <c r="DU2083" i="5"/>
  <c r="DV2083" i="5"/>
  <c r="DW2083" i="5"/>
  <c r="DX2083" i="5"/>
  <c r="DY2083" i="5"/>
  <c r="DZ2083" i="5"/>
  <c r="DU2084" i="5"/>
  <c r="DV2084" i="5"/>
  <c r="DW2084" i="5"/>
  <c r="DX2084" i="5"/>
  <c r="DY2084" i="5"/>
  <c r="DZ2084" i="5"/>
  <c r="DU2085" i="5"/>
  <c r="DV2085" i="5"/>
  <c r="DW2085" i="5"/>
  <c r="DX2085" i="5"/>
  <c r="DY2085" i="5"/>
  <c r="DZ2085" i="5"/>
  <c r="DU2099" i="5"/>
  <c r="DV2099" i="5"/>
  <c r="DW2099" i="5"/>
  <c r="DX2099" i="5"/>
  <c r="DY2099" i="5"/>
  <c r="DZ2099" i="5"/>
  <c r="DU2100" i="5"/>
  <c r="DV2100" i="5"/>
  <c r="DW2100" i="5"/>
  <c r="DX2100" i="5"/>
  <c r="DY2100" i="5"/>
  <c r="DZ2100" i="5"/>
  <c r="DU2101" i="5"/>
  <c r="DV2101" i="5"/>
  <c r="DW2101" i="5"/>
  <c r="DX2101" i="5"/>
  <c r="DY2101" i="5"/>
  <c r="DZ2101" i="5"/>
  <c r="DU2125" i="5"/>
  <c r="DV2125" i="5"/>
  <c r="DW2125" i="5"/>
  <c r="DX2125" i="5"/>
  <c r="DY2125" i="5"/>
  <c r="DZ2125" i="5"/>
  <c r="DU2126" i="5"/>
  <c r="DV2126" i="5"/>
  <c r="DW2126" i="5"/>
  <c r="DX2126" i="5"/>
  <c r="DY2126" i="5"/>
  <c r="DZ2126" i="5"/>
  <c r="DU2127" i="5"/>
  <c r="DV2127" i="5"/>
  <c r="DW2127" i="5"/>
  <c r="DX2127" i="5"/>
  <c r="DY2127" i="5"/>
  <c r="DZ2127" i="5"/>
  <c r="DU2140" i="5"/>
  <c r="DV2140" i="5"/>
  <c r="DW2140" i="5"/>
  <c r="DX2140" i="5"/>
  <c r="DY2140" i="5"/>
  <c r="DZ2140" i="5"/>
  <c r="DU2141" i="5"/>
  <c r="DV2141" i="5"/>
  <c r="DW2141" i="5"/>
  <c r="DX2141" i="5"/>
  <c r="DY2141" i="5"/>
  <c r="DZ2141" i="5"/>
  <c r="DU2142" i="5"/>
  <c r="DV2142" i="5"/>
  <c r="DW2142" i="5"/>
  <c r="DX2142" i="5"/>
  <c r="DY2142" i="5"/>
  <c r="DZ2142" i="5"/>
  <c r="DU2167" i="5"/>
  <c r="DV2167" i="5"/>
  <c r="DW2167" i="5"/>
  <c r="DX2167" i="5"/>
  <c r="DY2167" i="5"/>
  <c r="DZ2167" i="5"/>
  <c r="DU2168" i="5"/>
  <c r="DV2168" i="5"/>
  <c r="DW2168" i="5"/>
  <c r="DX2168" i="5"/>
  <c r="DY2168" i="5"/>
  <c r="DZ2168" i="5"/>
  <c r="DU2169" i="5"/>
  <c r="DV2169" i="5"/>
  <c r="DW2169" i="5"/>
  <c r="DX2169" i="5"/>
  <c r="DY2169" i="5"/>
  <c r="DZ2169" i="5"/>
  <c r="DO1858" i="5"/>
  <c r="DP1858" i="5"/>
  <c r="DQ1858" i="5"/>
  <c r="DR1858" i="5"/>
  <c r="DS1858" i="5"/>
  <c r="DT1858" i="5"/>
  <c r="DU1858" i="5"/>
  <c r="DV1858" i="5"/>
  <c r="DW1858" i="5"/>
  <c r="DX1858" i="5"/>
  <c r="DY1858" i="5"/>
  <c r="DZ1858" i="5"/>
  <c r="EA1858" i="5"/>
  <c r="EB1858" i="5"/>
  <c r="EC1858" i="5"/>
  <c r="DO1859" i="5"/>
  <c r="DP1859" i="5"/>
  <c r="DQ1859" i="5"/>
  <c r="DR1859" i="5"/>
  <c r="DS1859" i="5"/>
  <c r="DT1859" i="5"/>
  <c r="DU1859" i="5"/>
  <c r="DV1859" i="5"/>
  <c r="DW1859" i="5"/>
  <c r="DX1859" i="5"/>
  <c r="DY1859" i="5"/>
  <c r="DZ1859" i="5"/>
  <c r="EA1859" i="5"/>
  <c r="EB1859" i="5"/>
  <c r="EC1859" i="5"/>
  <c r="DO1860" i="5"/>
  <c r="DP1860" i="5"/>
  <c r="DQ1860" i="5"/>
  <c r="DR1860" i="5"/>
  <c r="DS1860" i="5"/>
  <c r="DT1860" i="5"/>
  <c r="DU1860" i="5"/>
  <c r="DV1860" i="5"/>
  <c r="DW1860" i="5"/>
  <c r="DX1860" i="5"/>
  <c r="DY1860" i="5"/>
  <c r="DZ1860" i="5"/>
  <c r="EA1860" i="5"/>
  <c r="EB1860" i="5"/>
  <c r="EC1860" i="5"/>
  <c r="DO1870" i="5"/>
  <c r="DP1870" i="5"/>
  <c r="DQ1870" i="5"/>
  <c r="DR1870" i="5"/>
  <c r="DS1870" i="5"/>
  <c r="DT1870" i="5"/>
  <c r="DU1870" i="5"/>
  <c r="DV1870" i="5"/>
  <c r="DW1870" i="5"/>
  <c r="DX1870" i="5"/>
  <c r="DY1870" i="5"/>
  <c r="DZ1870" i="5"/>
  <c r="EA1870" i="5"/>
  <c r="EB1870" i="5"/>
  <c r="EC1870" i="5"/>
  <c r="DO1871" i="5"/>
  <c r="DP1871" i="5"/>
  <c r="DQ1871" i="5"/>
  <c r="DR1871" i="5"/>
  <c r="DS1871" i="5"/>
  <c r="DT1871" i="5"/>
  <c r="DU1871" i="5"/>
  <c r="DV1871" i="5"/>
  <c r="DW1871" i="5"/>
  <c r="DX1871" i="5"/>
  <c r="DY1871" i="5"/>
  <c r="DZ1871" i="5"/>
  <c r="EA1871" i="5"/>
  <c r="EB1871" i="5"/>
  <c r="EC1871" i="5"/>
  <c r="DO1872" i="5"/>
  <c r="DP1872" i="5"/>
  <c r="DQ1872" i="5"/>
  <c r="DR1872" i="5"/>
  <c r="DS1872" i="5"/>
  <c r="DT1872" i="5"/>
  <c r="DU1872" i="5"/>
  <c r="DV1872" i="5"/>
  <c r="DW1872" i="5"/>
  <c r="DX1872" i="5"/>
  <c r="DY1872" i="5"/>
  <c r="DZ1872" i="5"/>
  <c r="EA1872" i="5"/>
  <c r="EB1872" i="5"/>
  <c r="EC1872" i="5"/>
  <c r="DO1881" i="5"/>
  <c r="DP1881" i="5"/>
  <c r="DQ1881" i="5"/>
  <c r="DR1881" i="5"/>
  <c r="DS1881" i="5"/>
  <c r="DT1881" i="5"/>
  <c r="DU1881" i="5"/>
  <c r="DV1881" i="5"/>
  <c r="DW1881" i="5"/>
  <c r="DX1881" i="5"/>
  <c r="DY1881" i="5"/>
  <c r="DZ1881" i="5"/>
  <c r="EA1881" i="5"/>
  <c r="EB1881" i="5"/>
  <c r="EC1881" i="5"/>
  <c r="DO1882" i="5"/>
  <c r="DP1882" i="5"/>
  <c r="DQ1882" i="5"/>
  <c r="DR1882" i="5"/>
  <c r="DS1882" i="5"/>
  <c r="DT1882" i="5"/>
  <c r="DU1882" i="5"/>
  <c r="DV1882" i="5"/>
  <c r="DW1882" i="5"/>
  <c r="DX1882" i="5"/>
  <c r="DY1882" i="5"/>
  <c r="DZ1882" i="5"/>
  <c r="EA1882" i="5"/>
  <c r="EB1882" i="5"/>
  <c r="EC1882" i="5"/>
  <c r="DO1883" i="5"/>
  <c r="DP1883" i="5"/>
  <c r="DQ1883" i="5"/>
  <c r="DR1883" i="5"/>
  <c r="DS1883" i="5"/>
  <c r="DT1883" i="5"/>
  <c r="DU1883" i="5"/>
  <c r="DV1883" i="5"/>
  <c r="DW1883" i="5"/>
  <c r="DX1883" i="5"/>
  <c r="DY1883" i="5"/>
  <c r="DZ1883" i="5"/>
  <c r="EA1883" i="5"/>
  <c r="EB1883" i="5"/>
  <c r="EC1883" i="5"/>
  <c r="DO1911" i="5"/>
  <c r="DP1911" i="5"/>
  <c r="DQ1911" i="5"/>
  <c r="DR1911" i="5"/>
  <c r="DS1911" i="5"/>
  <c r="DT1911" i="5"/>
  <c r="DU1911" i="5"/>
  <c r="DV1911" i="5"/>
  <c r="DW1911" i="5"/>
  <c r="DX1911" i="5"/>
  <c r="DY1911" i="5"/>
  <c r="DZ1911" i="5"/>
  <c r="EA1911" i="5"/>
  <c r="EB1911" i="5"/>
  <c r="EC1911" i="5"/>
  <c r="DO1912" i="5"/>
  <c r="DP1912" i="5"/>
  <c r="DQ1912" i="5"/>
  <c r="DR1912" i="5"/>
  <c r="DS1912" i="5"/>
  <c r="DT1912" i="5"/>
  <c r="DU1912" i="5"/>
  <c r="DV1912" i="5"/>
  <c r="DW1912" i="5"/>
  <c r="DX1912" i="5"/>
  <c r="DY1912" i="5"/>
  <c r="DZ1912" i="5"/>
  <c r="EA1912" i="5"/>
  <c r="EB1912" i="5"/>
  <c r="EC1912" i="5"/>
  <c r="DO1913" i="5"/>
  <c r="DP1913" i="5"/>
  <c r="DQ1913" i="5"/>
  <c r="DR1913" i="5"/>
  <c r="DS1913" i="5"/>
  <c r="DT1913" i="5"/>
  <c r="DU1913" i="5"/>
  <c r="DV1913" i="5"/>
  <c r="DW1913" i="5"/>
  <c r="DX1913" i="5"/>
  <c r="DY1913" i="5"/>
  <c r="DZ1913" i="5"/>
  <c r="EA1913" i="5"/>
  <c r="EB1913" i="5"/>
  <c r="EC1913" i="5"/>
  <c r="DO1915" i="5"/>
  <c r="DP1915" i="5"/>
  <c r="DQ1915" i="5"/>
  <c r="DR1915" i="5"/>
  <c r="DS1915" i="5"/>
  <c r="DT1915" i="5"/>
  <c r="DU1915" i="5"/>
  <c r="DV1915" i="5"/>
  <c r="DW1915" i="5"/>
  <c r="DX1915" i="5"/>
  <c r="DY1915" i="5"/>
  <c r="DZ1915" i="5"/>
  <c r="EA1915" i="5"/>
  <c r="EB1915" i="5"/>
  <c r="EC1915" i="5"/>
  <c r="DO1916" i="5"/>
  <c r="DP1916" i="5"/>
  <c r="DQ1916" i="5"/>
  <c r="DR1916" i="5"/>
  <c r="DS1916" i="5"/>
  <c r="DT1916" i="5"/>
  <c r="DU1916" i="5"/>
  <c r="DV1916" i="5"/>
  <c r="DW1916" i="5"/>
  <c r="DX1916" i="5"/>
  <c r="DY1916" i="5"/>
  <c r="DZ1916" i="5"/>
  <c r="EA1916" i="5"/>
  <c r="EB1916" i="5"/>
  <c r="EC1916" i="5"/>
  <c r="DO1917" i="5"/>
  <c r="DP1917" i="5"/>
  <c r="DQ1917" i="5"/>
  <c r="DR1917" i="5"/>
  <c r="DS1917" i="5"/>
  <c r="DT1917" i="5"/>
  <c r="DU1917" i="5"/>
  <c r="DV1917" i="5"/>
  <c r="DW1917" i="5"/>
  <c r="DX1917" i="5"/>
  <c r="DY1917" i="5"/>
  <c r="DZ1917" i="5"/>
  <c r="EA1917" i="5"/>
  <c r="EB1917" i="5"/>
  <c r="EC1917" i="5"/>
  <c r="DO1931" i="5"/>
  <c r="DP1931" i="5"/>
  <c r="DQ1931" i="5"/>
  <c r="DR1931" i="5"/>
  <c r="DS1931" i="5"/>
  <c r="DT1931" i="5"/>
  <c r="DU1931" i="5"/>
  <c r="DV1931" i="5"/>
  <c r="DW1931" i="5"/>
  <c r="DX1931" i="5"/>
  <c r="DY1931" i="5"/>
  <c r="DZ1931" i="5"/>
  <c r="EA1931" i="5"/>
  <c r="EB1931" i="5"/>
  <c r="EC1931" i="5"/>
  <c r="DO1932" i="5"/>
  <c r="DP1932" i="5"/>
  <c r="DQ1932" i="5"/>
  <c r="DR1932" i="5"/>
  <c r="DS1932" i="5"/>
  <c r="DT1932" i="5"/>
  <c r="DU1932" i="5"/>
  <c r="DV1932" i="5"/>
  <c r="DW1932" i="5"/>
  <c r="DX1932" i="5"/>
  <c r="DY1932" i="5"/>
  <c r="DZ1932" i="5"/>
  <c r="EA1932" i="5"/>
  <c r="EB1932" i="5"/>
  <c r="EC1932" i="5"/>
  <c r="DO1933" i="5"/>
  <c r="DP1933" i="5"/>
  <c r="DQ1933" i="5"/>
  <c r="DR1933" i="5"/>
  <c r="DS1933" i="5"/>
  <c r="DT1933" i="5"/>
  <c r="DU1933" i="5"/>
  <c r="DV1933" i="5"/>
  <c r="DW1933" i="5"/>
  <c r="DX1933" i="5"/>
  <c r="DY1933" i="5"/>
  <c r="DZ1933" i="5"/>
  <c r="EA1933" i="5"/>
  <c r="EB1933" i="5"/>
  <c r="EC1933" i="5"/>
  <c r="DO1957" i="5"/>
  <c r="DP1957" i="5"/>
  <c r="DQ1957" i="5"/>
  <c r="DR1957" i="5"/>
  <c r="DS1957" i="5"/>
  <c r="DT1957" i="5"/>
  <c r="DU1957" i="5"/>
  <c r="DV1957" i="5"/>
  <c r="DW1957" i="5"/>
  <c r="DX1957" i="5"/>
  <c r="DY1957" i="5"/>
  <c r="DZ1957" i="5"/>
  <c r="EA1957" i="5"/>
  <c r="EB1957" i="5"/>
  <c r="EC1957" i="5"/>
  <c r="DO1958" i="5"/>
  <c r="DP1958" i="5"/>
  <c r="DQ1958" i="5"/>
  <c r="DR1958" i="5"/>
  <c r="DS1958" i="5"/>
  <c r="DT1958" i="5"/>
  <c r="DU1958" i="5"/>
  <c r="DV1958" i="5"/>
  <c r="DW1958" i="5"/>
  <c r="DX1958" i="5"/>
  <c r="DY1958" i="5"/>
  <c r="DZ1958" i="5"/>
  <c r="EA1958" i="5"/>
  <c r="EB1958" i="5"/>
  <c r="EC1958" i="5"/>
  <c r="DO1959" i="5"/>
  <c r="DP1959" i="5"/>
  <c r="DQ1959" i="5"/>
  <c r="DR1959" i="5"/>
  <c r="DS1959" i="5"/>
  <c r="DT1959" i="5"/>
  <c r="DU1959" i="5"/>
  <c r="DV1959" i="5"/>
  <c r="DW1959" i="5"/>
  <c r="DX1959" i="5"/>
  <c r="DY1959" i="5"/>
  <c r="DZ1959" i="5"/>
  <c r="EA1959" i="5"/>
  <c r="EB1959" i="5"/>
  <c r="EC1959" i="5"/>
  <c r="DO1972" i="5"/>
  <c r="DP1972" i="5"/>
  <c r="DQ1972" i="5"/>
  <c r="DR1972" i="5"/>
  <c r="DS1972" i="5"/>
  <c r="DT1972" i="5"/>
  <c r="DU1972" i="5"/>
  <c r="DV1972" i="5"/>
  <c r="DW1972" i="5"/>
  <c r="DX1972" i="5"/>
  <c r="DY1972" i="5"/>
  <c r="DZ1972" i="5"/>
  <c r="EA1972" i="5"/>
  <c r="EB1972" i="5"/>
  <c r="EC1972" i="5"/>
  <c r="DO1973" i="5"/>
  <c r="DP1973" i="5"/>
  <c r="DQ1973" i="5"/>
  <c r="DR1973" i="5"/>
  <c r="DS1973" i="5"/>
  <c r="DT1973" i="5"/>
  <c r="DU1973" i="5"/>
  <c r="DV1973" i="5"/>
  <c r="DW1973" i="5"/>
  <c r="DX1973" i="5"/>
  <c r="DY1973" i="5"/>
  <c r="DZ1973" i="5"/>
  <c r="EA1973" i="5"/>
  <c r="EB1973" i="5"/>
  <c r="EC1973" i="5"/>
  <c r="DO1974" i="5"/>
  <c r="DP1974" i="5"/>
  <c r="DQ1974" i="5"/>
  <c r="DR1974" i="5"/>
  <c r="DS1974" i="5"/>
  <c r="DT1974" i="5"/>
  <c r="DU1974" i="5"/>
  <c r="DV1974" i="5"/>
  <c r="DW1974" i="5"/>
  <c r="DX1974" i="5"/>
  <c r="DY1974" i="5"/>
  <c r="DZ1974" i="5"/>
  <c r="EA1974" i="5"/>
  <c r="EB1974" i="5"/>
  <c r="EC1974" i="5"/>
  <c r="DO1999" i="5"/>
  <c r="DP1999" i="5"/>
  <c r="DQ1999" i="5"/>
  <c r="DR1999" i="5"/>
  <c r="DS1999" i="5"/>
  <c r="DT1999" i="5"/>
  <c r="DU1999" i="5"/>
  <c r="DV1999" i="5"/>
  <c r="DW1999" i="5"/>
  <c r="DX1999" i="5"/>
  <c r="DY1999" i="5"/>
  <c r="DZ1999" i="5"/>
  <c r="EA1999" i="5"/>
  <c r="EB1999" i="5"/>
  <c r="EC1999" i="5"/>
  <c r="DO2000" i="5"/>
  <c r="DP2000" i="5"/>
  <c r="DQ2000" i="5"/>
  <c r="DR2000" i="5"/>
  <c r="DS2000" i="5"/>
  <c r="DT2000" i="5"/>
  <c r="DU2000" i="5"/>
  <c r="DV2000" i="5"/>
  <c r="DW2000" i="5"/>
  <c r="DX2000" i="5"/>
  <c r="DY2000" i="5"/>
  <c r="DZ2000" i="5"/>
  <c r="EA2000" i="5"/>
  <c r="EB2000" i="5"/>
  <c r="EC2000" i="5"/>
  <c r="DO2001" i="5"/>
  <c r="DP2001" i="5"/>
  <c r="DQ2001" i="5"/>
  <c r="DR2001" i="5"/>
  <c r="DS2001" i="5"/>
  <c r="DT2001" i="5"/>
  <c r="DU2001" i="5"/>
  <c r="DV2001" i="5"/>
  <c r="DW2001" i="5"/>
  <c r="DX2001" i="5"/>
  <c r="DY2001" i="5"/>
  <c r="DZ2001" i="5"/>
  <c r="EA2001" i="5"/>
  <c r="EB2001" i="5"/>
  <c r="EC2001" i="5"/>
  <c r="DU1703" i="5"/>
  <c r="DV1703" i="5"/>
  <c r="DW1703" i="5"/>
  <c r="DX1703" i="5"/>
  <c r="DY1703" i="5"/>
  <c r="DZ1703" i="5"/>
  <c r="DU1704" i="5"/>
  <c r="DV1704" i="5"/>
  <c r="DW1704" i="5"/>
  <c r="DX1704" i="5"/>
  <c r="DY1704" i="5"/>
  <c r="DZ1704" i="5"/>
  <c r="DU1705" i="5"/>
  <c r="DV1705" i="5"/>
  <c r="DW1705" i="5"/>
  <c r="DX1705" i="5"/>
  <c r="DY1705" i="5"/>
  <c r="DZ1705" i="5"/>
  <c r="DU1715" i="5"/>
  <c r="DV1715" i="5"/>
  <c r="DW1715" i="5"/>
  <c r="DX1715" i="5"/>
  <c r="DY1715" i="5"/>
  <c r="DZ1715" i="5"/>
  <c r="DU1716" i="5"/>
  <c r="DV1716" i="5"/>
  <c r="DW1716" i="5"/>
  <c r="DX1716" i="5"/>
  <c r="DY1716" i="5"/>
  <c r="DZ1716" i="5"/>
  <c r="DU1717" i="5"/>
  <c r="DV1717" i="5"/>
  <c r="DW1717" i="5"/>
  <c r="DX1717" i="5"/>
  <c r="DY1717" i="5"/>
  <c r="DZ1717" i="5"/>
  <c r="DU1726" i="5"/>
  <c r="DV1726" i="5"/>
  <c r="DW1726" i="5"/>
  <c r="DX1726" i="5"/>
  <c r="DY1726" i="5"/>
  <c r="DZ1726" i="5"/>
  <c r="DU1727" i="5"/>
  <c r="DV1727" i="5"/>
  <c r="DW1727" i="5"/>
  <c r="DX1727" i="5"/>
  <c r="DY1727" i="5"/>
  <c r="DZ1727" i="5"/>
  <c r="DU1728" i="5"/>
  <c r="DV1728" i="5"/>
  <c r="DW1728" i="5"/>
  <c r="DX1728" i="5"/>
  <c r="DY1728" i="5"/>
  <c r="DZ1728" i="5"/>
  <c r="DU1756" i="5"/>
  <c r="DV1756" i="5"/>
  <c r="DW1756" i="5"/>
  <c r="DX1756" i="5"/>
  <c r="DY1756" i="5"/>
  <c r="DZ1756" i="5"/>
  <c r="DU1757" i="5"/>
  <c r="DV1757" i="5"/>
  <c r="DW1757" i="5"/>
  <c r="DX1757" i="5"/>
  <c r="DY1757" i="5"/>
  <c r="DZ1757" i="5"/>
  <c r="DU1758" i="5"/>
  <c r="DV1758" i="5"/>
  <c r="DW1758" i="5"/>
  <c r="DX1758" i="5"/>
  <c r="DY1758" i="5"/>
  <c r="DZ1758" i="5"/>
  <c r="DU1760" i="5"/>
  <c r="DV1760" i="5"/>
  <c r="DW1760" i="5"/>
  <c r="DX1760" i="5"/>
  <c r="DY1760" i="5"/>
  <c r="DZ1760" i="5"/>
  <c r="DU1761" i="5"/>
  <c r="DV1761" i="5"/>
  <c r="DW1761" i="5"/>
  <c r="DX1761" i="5"/>
  <c r="DY1761" i="5"/>
  <c r="DZ1761" i="5"/>
  <c r="DU1762" i="5"/>
  <c r="DV1762" i="5"/>
  <c r="DW1762" i="5"/>
  <c r="DX1762" i="5"/>
  <c r="DY1762" i="5"/>
  <c r="DZ1762" i="5"/>
  <c r="DU1776" i="5"/>
  <c r="DV1776" i="5"/>
  <c r="DW1776" i="5"/>
  <c r="DX1776" i="5"/>
  <c r="DY1776" i="5"/>
  <c r="DZ1776" i="5"/>
  <c r="DU1777" i="5"/>
  <c r="DV1777" i="5"/>
  <c r="DW1777" i="5"/>
  <c r="DX1777" i="5"/>
  <c r="DY1777" i="5"/>
  <c r="DZ1777" i="5"/>
  <c r="DU1778" i="5"/>
  <c r="DV1778" i="5"/>
  <c r="DW1778" i="5"/>
  <c r="DX1778" i="5"/>
  <c r="DY1778" i="5"/>
  <c r="DZ1778" i="5"/>
  <c r="DU1802" i="5"/>
  <c r="DV1802" i="5"/>
  <c r="DW1802" i="5"/>
  <c r="DX1802" i="5"/>
  <c r="DY1802" i="5"/>
  <c r="DZ1802" i="5"/>
  <c r="DU1803" i="5"/>
  <c r="DV1803" i="5"/>
  <c r="DW1803" i="5"/>
  <c r="DX1803" i="5"/>
  <c r="DY1803" i="5"/>
  <c r="DZ1803" i="5"/>
  <c r="DU1804" i="5"/>
  <c r="DV1804" i="5"/>
  <c r="DW1804" i="5"/>
  <c r="DX1804" i="5"/>
  <c r="DY1804" i="5"/>
  <c r="DZ1804" i="5"/>
  <c r="DU1817" i="5"/>
  <c r="DV1817" i="5"/>
  <c r="DW1817" i="5"/>
  <c r="DX1817" i="5"/>
  <c r="DY1817" i="5"/>
  <c r="DZ1817" i="5"/>
  <c r="DU1818" i="5"/>
  <c r="DV1818" i="5"/>
  <c r="DW1818" i="5"/>
  <c r="DX1818" i="5"/>
  <c r="DY1818" i="5"/>
  <c r="DZ1818" i="5"/>
  <c r="DU1819" i="5"/>
  <c r="DV1819" i="5"/>
  <c r="DW1819" i="5"/>
  <c r="DX1819" i="5"/>
  <c r="DY1819" i="5"/>
  <c r="DZ1819" i="5"/>
  <c r="DU1844" i="5"/>
  <c r="DV1844" i="5"/>
  <c r="DW1844" i="5"/>
  <c r="DX1844" i="5"/>
  <c r="DY1844" i="5"/>
  <c r="DZ1844" i="5"/>
  <c r="DU1845" i="5"/>
  <c r="DV1845" i="5"/>
  <c r="DW1845" i="5"/>
  <c r="DX1845" i="5"/>
  <c r="DY1845" i="5"/>
  <c r="DZ1845" i="5"/>
  <c r="DU1846" i="5"/>
  <c r="DV1846" i="5"/>
  <c r="DW1846" i="5"/>
  <c r="DX1846" i="5"/>
  <c r="DY1846" i="5"/>
  <c r="DZ1846" i="5"/>
  <c r="EA1703" i="5"/>
  <c r="EA1330" i="5"/>
  <c r="EA1329" i="5"/>
  <c r="EA1328" i="5"/>
  <c r="EA1315" i="5"/>
  <c r="EA1314" i="5"/>
  <c r="EA1313" i="5"/>
  <c r="EA1289" i="5"/>
  <c r="EA1288" i="5"/>
  <c r="EA1287" i="5"/>
  <c r="EA1273" i="5"/>
  <c r="EA1272" i="5"/>
  <c r="EA1269" i="5"/>
  <c r="EA1268" i="5"/>
  <c r="EA1267" i="5"/>
  <c r="EA1239" i="5"/>
  <c r="EA1238" i="5"/>
  <c r="EA1237" i="5"/>
  <c r="EA1228" i="5"/>
  <c r="EA1227" i="5"/>
  <c r="EA1226" i="5"/>
  <c r="EA1216" i="5"/>
  <c r="EA1215" i="5"/>
  <c r="EA1214" i="5"/>
  <c r="EO2324" i="5"/>
  <c r="EO2323" i="5"/>
  <c r="EO2322" i="5"/>
  <c r="EO2297" i="5"/>
  <c r="EO2296" i="5"/>
  <c r="EO2295" i="5"/>
  <c r="EO2282" i="5"/>
  <c r="EN2282" i="5"/>
  <c r="EM2282" i="5"/>
  <c r="EL2282" i="5"/>
  <c r="EK2282" i="5"/>
  <c r="EJ2282" i="5"/>
  <c r="EI2282" i="5"/>
  <c r="EH2282" i="5"/>
  <c r="EG2282" i="5"/>
  <c r="EF2282" i="5"/>
  <c r="EE2282" i="5"/>
  <c r="ED2282" i="5"/>
  <c r="EO2281" i="5"/>
  <c r="EN2281" i="5"/>
  <c r="EM2281" i="5"/>
  <c r="EL2281" i="5"/>
  <c r="EK2281" i="5"/>
  <c r="EJ2281" i="5"/>
  <c r="EI2281" i="5"/>
  <c r="EH2281" i="5"/>
  <c r="EG2281" i="5"/>
  <c r="EF2281" i="5"/>
  <c r="EE2281" i="5"/>
  <c r="ED2281" i="5"/>
  <c r="EO2280" i="5"/>
  <c r="EO2283" i="5" s="1"/>
  <c r="EN2280" i="5"/>
  <c r="EN2283" i="5" s="1"/>
  <c r="EM2280" i="5"/>
  <c r="EM2283" i="5" s="1"/>
  <c r="EL2280" i="5"/>
  <c r="EL2283" i="5" s="1"/>
  <c r="EK2280" i="5"/>
  <c r="EK2283" i="5" s="1"/>
  <c r="EJ2280" i="5"/>
  <c r="EJ2283" i="5" s="1"/>
  <c r="EI2280" i="5"/>
  <c r="EH2280" i="5"/>
  <c r="EG2280" i="5"/>
  <c r="EF2280" i="5"/>
  <c r="EF2283" i="5" s="1"/>
  <c r="EE2280" i="5"/>
  <c r="EE2283" i="5" s="1"/>
  <c r="ED2280" i="5"/>
  <c r="EO2256" i="5"/>
  <c r="EN2256" i="5"/>
  <c r="EM2256" i="5"/>
  <c r="EL2256" i="5"/>
  <c r="EK2256" i="5"/>
  <c r="EJ2256" i="5"/>
  <c r="EI2256" i="5"/>
  <c r="EH2256" i="5"/>
  <c r="EG2256" i="5"/>
  <c r="EF2256" i="5"/>
  <c r="EE2256" i="5"/>
  <c r="ED2256" i="5"/>
  <c r="EO2255" i="5"/>
  <c r="EN2255" i="5"/>
  <c r="EM2255" i="5"/>
  <c r="EL2255" i="5"/>
  <c r="EK2255" i="5"/>
  <c r="EJ2255" i="5"/>
  <c r="EI2255" i="5"/>
  <c r="EH2255" i="5"/>
  <c r="EG2255" i="5"/>
  <c r="EF2255" i="5"/>
  <c r="EE2255" i="5"/>
  <c r="ED2255" i="5"/>
  <c r="EO2254" i="5"/>
  <c r="EO2257" i="5" s="1"/>
  <c r="EN2254" i="5"/>
  <c r="EM2254" i="5"/>
  <c r="EM2257" i="5" s="1"/>
  <c r="EL2254" i="5"/>
  <c r="EL2257" i="5" s="1"/>
  <c r="EK2254" i="5"/>
  <c r="EK2257" i="5" s="1"/>
  <c r="EJ2254" i="5"/>
  <c r="EJ2257" i="5" s="1"/>
  <c r="EI2254" i="5"/>
  <c r="EI2257" i="5" s="1"/>
  <c r="EH2254" i="5"/>
  <c r="EH2257" i="5" s="1"/>
  <c r="EG2254" i="5"/>
  <c r="EF2254" i="5"/>
  <c r="EF2257" i="5" s="1"/>
  <c r="EE2254" i="5"/>
  <c r="EE2257" i="5" s="1"/>
  <c r="ED2254" i="5"/>
  <c r="ED2257" i="5" s="1"/>
  <c r="EO2240" i="5"/>
  <c r="EN2240" i="5"/>
  <c r="EM2240" i="5"/>
  <c r="EL2240" i="5"/>
  <c r="EK2240" i="5"/>
  <c r="EJ2240" i="5"/>
  <c r="EI2240" i="5"/>
  <c r="EH2240" i="5"/>
  <c r="EG2240" i="5"/>
  <c r="EF2240" i="5"/>
  <c r="EE2240" i="5"/>
  <c r="ED2240" i="5"/>
  <c r="EO2239" i="5"/>
  <c r="EN2239" i="5"/>
  <c r="EM2239" i="5"/>
  <c r="EL2239" i="5"/>
  <c r="EK2239" i="5"/>
  <c r="EJ2239" i="5"/>
  <c r="EI2239" i="5"/>
  <c r="EH2239" i="5"/>
  <c r="EG2239" i="5"/>
  <c r="EF2239" i="5"/>
  <c r="EE2239" i="5"/>
  <c r="ED2239" i="5"/>
  <c r="EO2238" i="5"/>
  <c r="EO2241" i="5" s="1"/>
  <c r="EN2238" i="5"/>
  <c r="EN2241" i="5" s="1"/>
  <c r="EM2238" i="5"/>
  <c r="EM2241" i="5" s="1"/>
  <c r="EL2238" i="5"/>
  <c r="EL2241" i="5" s="1"/>
  <c r="EK2238" i="5"/>
  <c r="EJ2238" i="5"/>
  <c r="EJ2241" i="5" s="1"/>
  <c r="EI2238" i="5"/>
  <c r="EI2241" i="5" s="1"/>
  <c r="EH2238" i="5"/>
  <c r="EH2241" i="5" s="1"/>
  <c r="EG2238" i="5"/>
  <c r="EG2241" i="5" s="1"/>
  <c r="EF2238" i="5"/>
  <c r="EF2241" i="5" s="1"/>
  <c r="EE2238" i="5"/>
  <c r="EE2241" i="5" s="1"/>
  <c r="ED2238" i="5"/>
  <c r="ED2241" i="5" s="1"/>
  <c r="EO2236" i="5"/>
  <c r="EN2236" i="5"/>
  <c r="EM2236" i="5"/>
  <c r="EL2236" i="5"/>
  <c r="EK2236" i="5"/>
  <c r="EJ2236" i="5"/>
  <c r="EI2236" i="5"/>
  <c r="EH2236" i="5"/>
  <c r="EG2236" i="5"/>
  <c r="EF2236" i="5"/>
  <c r="EE2236" i="5"/>
  <c r="ED2236" i="5"/>
  <c r="EO2235" i="5"/>
  <c r="EN2235" i="5"/>
  <c r="EM2235" i="5"/>
  <c r="EL2235" i="5"/>
  <c r="EK2235" i="5"/>
  <c r="EJ2235" i="5"/>
  <c r="EI2235" i="5"/>
  <c r="EH2235" i="5"/>
  <c r="EG2235" i="5"/>
  <c r="EF2235" i="5"/>
  <c r="EE2235" i="5"/>
  <c r="ED2235" i="5"/>
  <c r="EO2234" i="5"/>
  <c r="EN2234" i="5"/>
  <c r="EN2237" i="5" s="1"/>
  <c r="EM2234" i="5"/>
  <c r="EL2234" i="5"/>
  <c r="EK2234" i="5"/>
  <c r="EJ2234" i="5"/>
  <c r="EJ2237" i="5" s="1"/>
  <c r="EI2234" i="5"/>
  <c r="EH2234" i="5"/>
  <c r="EH2237" i="5" s="1"/>
  <c r="EG2234" i="5"/>
  <c r="EF2234" i="5"/>
  <c r="EE2234" i="5"/>
  <c r="ED2234" i="5"/>
  <c r="ED2237" i="5" s="1"/>
  <c r="EO2206" i="5"/>
  <c r="EN2206" i="5"/>
  <c r="EM2206" i="5"/>
  <c r="EL2206" i="5"/>
  <c r="EK2206" i="5"/>
  <c r="EJ2206" i="5"/>
  <c r="EI2206" i="5"/>
  <c r="EH2206" i="5"/>
  <c r="EG2206" i="5"/>
  <c r="EF2206" i="5"/>
  <c r="EE2206" i="5"/>
  <c r="ED2206" i="5"/>
  <c r="EO2205" i="5"/>
  <c r="EN2205" i="5"/>
  <c r="EM2205" i="5"/>
  <c r="EL2205" i="5"/>
  <c r="EK2205" i="5"/>
  <c r="EJ2205" i="5"/>
  <c r="EI2205" i="5"/>
  <c r="EH2205" i="5"/>
  <c r="EG2205" i="5"/>
  <c r="EF2205" i="5"/>
  <c r="EE2205" i="5"/>
  <c r="ED2205" i="5"/>
  <c r="EO2204" i="5"/>
  <c r="EN2204" i="5"/>
  <c r="EN2207" i="5" s="1"/>
  <c r="EM2204" i="5"/>
  <c r="EM2207" i="5" s="1"/>
  <c r="EL2204" i="5"/>
  <c r="EL2207" i="5" s="1"/>
  <c r="EK2204" i="5"/>
  <c r="EJ2204" i="5"/>
  <c r="EJ2207" i="5" s="1"/>
  <c r="EI2204" i="5"/>
  <c r="EI2207" i="5" s="1"/>
  <c r="EH2204" i="5"/>
  <c r="EH2207" i="5" s="1"/>
  <c r="EG2204" i="5"/>
  <c r="EF2204" i="5"/>
  <c r="EF2207" i="5" s="1"/>
  <c r="EE2204" i="5"/>
  <c r="EE2207" i="5" s="1"/>
  <c r="ED2204" i="5"/>
  <c r="ED2207" i="5" s="1"/>
  <c r="EO2195" i="5"/>
  <c r="EN2195" i="5"/>
  <c r="EM2195" i="5"/>
  <c r="EL2195" i="5"/>
  <c r="EK2195" i="5"/>
  <c r="EJ2195" i="5"/>
  <c r="EI2195" i="5"/>
  <c r="EH2195" i="5"/>
  <c r="EG2195" i="5"/>
  <c r="EF2195" i="5"/>
  <c r="EE2195" i="5"/>
  <c r="ED2195" i="5"/>
  <c r="EO2194" i="5"/>
  <c r="EN2194" i="5"/>
  <c r="EM2194" i="5"/>
  <c r="EL2194" i="5"/>
  <c r="EK2194" i="5"/>
  <c r="EJ2194" i="5"/>
  <c r="EI2194" i="5"/>
  <c r="EH2194" i="5"/>
  <c r="EG2194" i="5"/>
  <c r="EF2194" i="5"/>
  <c r="EE2194" i="5"/>
  <c r="ED2194" i="5"/>
  <c r="EO2193" i="5"/>
  <c r="EN2193" i="5"/>
  <c r="EN2196" i="5" s="1"/>
  <c r="EM2193" i="5"/>
  <c r="EM2196" i="5" s="1"/>
  <c r="EL2193" i="5"/>
  <c r="EL2196" i="5" s="1"/>
  <c r="EK2193" i="5"/>
  <c r="EJ2193" i="5"/>
  <c r="EJ2196" i="5" s="1"/>
  <c r="EI2193" i="5"/>
  <c r="EI2196" i="5" s="1"/>
  <c r="EH2193" i="5"/>
  <c r="EH2196" i="5" s="1"/>
  <c r="EG2193" i="5"/>
  <c r="EF2193" i="5"/>
  <c r="EF2196" i="5" s="1"/>
  <c r="EE2193" i="5"/>
  <c r="EE2196" i="5" s="1"/>
  <c r="ED2193" i="5"/>
  <c r="ED2196" i="5" s="1"/>
  <c r="EO2183" i="5"/>
  <c r="EN2183" i="5"/>
  <c r="EM2183" i="5"/>
  <c r="EL2183" i="5"/>
  <c r="EK2183" i="5"/>
  <c r="EJ2183" i="5"/>
  <c r="EI2183" i="5"/>
  <c r="EH2183" i="5"/>
  <c r="EG2183" i="5"/>
  <c r="EF2183" i="5"/>
  <c r="EE2183" i="5"/>
  <c r="ED2183" i="5"/>
  <c r="EO2182" i="5"/>
  <c r="EN2182" i="5"/>
  <c r="EM2182" i="5"/>
  <c r="EL2182" i="5"/>
  <c r="EK2182" i="5"/>
  <c r="EJ2182" i="5"/>
  <c r="EI2182" i="5"/>
  <c r="EH2182" i="5"/>
  <c r="EG2182" i="5"/>
  <c r="EF2182" i="5"/>
  <c r="EE2182" i="5"/>
  <c r="ED2182" i="5"/>
  <c r="EO2181" i="5"/>
  <c r="EN2181" i="5"/>
  <c r="EN2184" i="5" s="1"/>
  <c r="EM2181" i="5"/>
  <c r="EM2184" i="5" s="1"/>
  <c r="EL2181" i="5"/>
  <c r="EL2184" i="5" s="1"/>
  <c r="EK2181" i="5"/>
  <c r="EJ2181" i="5"/>
  <c r="EJ2184" i="5" s="1"/>
  <c r="EI2181" i="5"/>
  <c r="EI2184" i="5" s="1"/>
  <c r="EH2181" i="5"/>
  <c r="EH2184" i="5" s="1"/>
  <c r="EG2181" i="5"/>
  <c r="EF2181" i="5"/>
  <c r="EF2184" i="5" s="1"/>
  <c r="EE2181" i="5"/>
  <c r="EE2184" i="5" s="1"/>
  <c r="ED2181" i="5"/>
  <c r="ED2184" i="5" s="1"/>
  <c r="EL2169" i="5"/>
  <c r="EK2169" i="5"/>
  <c r="EJ2169" i="5"/>
  <c r="EI2169" i="5"/>
  <c r="EH2169" i="5"/>
  <c r="EG2169" i="5"/>
  <c r="EF2169" i="5"/>
  <c r="EE2169" i="5"/>
  <c r="ED2169" i="5"/>
  <c r="EC2169" i="5"/>
  <c r="EB2169" i="5"/>
  <c r="EA2169" i="5"/>
  <c r="EL2168" i="5"/>
  <c r="EK2168" i="5"/>
  <c r="EJ2168" i="5"/>
  <c r="EI2168" i="5"/>
  <c r="EH2168" i="5"/>
  <c r="EG2168" i="5"/>
  <c r="EF2168" i="5"/>
  <c r="EE2168" i="5"/>
  <c r="ED2168" i="5"/>
  <c r="EC2168" i="5"/>
  <c r="EB2168" i="5"/>
  <c r="EA2168" i="5"/>
  <c r="EL2167" i="5"/>
  <c r="EK2167" i="5"/>
  <c r="EK2170" i="5" s="1"/>
  <c r="EJ2167" i="5"/>
  <c r="EJ2170" i="5" s="1"/>
  <c r="EI2167" i="5"/>
  <c r="EH2167" i="5"/>
  <c r="EG2167" i="5"/>
  <c r="EG2170" i="5" s="1"/>
  <c r="EF2167" i="5"/>
  <c r="EE2167" i="5"/>
  <c r="EE2170" i="5" s="1"/>
  <c r="ED2167" i="5"/>
  <c r="EC2167" i="5"/>
  <c r="EB2167" i="5"/>
  <c r="EB2170" i="5" s="1"/>
  <c r="EA2167" i="5"/>
  <c r="EA2170" i="5" s="1"/>
  <c r="EL2142" i="5"/>
  <c r="EK2142" i="5"/>
  <c r="EJ2142" i="5"/>
  <c r="EI2142" i="5"/>
  <c r="EH2142" i="5"/>
  <c r="EG2142" i="5"/>
  <c r="EF2142" i="5"/>
  <c r="EE2142" i="5"/>
  <c r="ED2142" i="5"/>
  <c r="EC2142" i="5"/>
  <c r="EB2142" i="5"/>
  <c r="EA2142" i="5"/>
  <c r="EL2141" i="5"/>
  <c r="EK2141" i="5"/>
  <c r="EJ2141" i="5"/>
  <c r="EI2141" i="5"/>
  <c r="EH2141" i="5"/>
  <c r="EG2141" i="5"/>
  <c r="EF2141" i="5"/>
  <c r="EE2141" i="5"/>
  <c r="ED2141" i="5"/>
  <c r="EC2141" i="5"/>
  <c r="EB2141" i="5"/>
  <c r="EA2141" i="5"/>
  <c r="EL2140" i="5"/>
  <c r="EK2140" i="5"/>
  <c r="EK2143" i="5" s="1"/>
  <c r="EJ2140" i="5"/>
  <c r="EJ2143" i="5" s="1"/>
  <c r="EI2140" i="5"/>
  <c r="EI2143" i="5" s="1"/>
  <c r="EH2140" i="5"/>
  <c r="EG2140" i="5"/>
  <c r="EG2143" i="5" s="1"/>
  <c r="EF2140" i="5"/>
  <c r="EF2143" i="5" s="1"/>
  <c r="EE2140" i="5"/>
  <c r="EE2143" i="5" s="1"/>
  <c r="ED2140" i="5"/>
  <c r="EC2140" i="5"/>
  <c r="EC2143" i="5" s="1"/>
  <c r="EB2140" i="5"/>
  <c r="EB2143" i="5" s="1"/>
  <c r="EA2140" i="5"/>
  <c r="EA2143" i="5" s="1"/>
  <c r="EL2127" i="5"/>
  <c r="EK2127" i="5"/>
  <c r="EJ2127" i="5"/>
  <c r="EI2127" i="5"/>
  <c r="EH2127" i="5"/>
  <c r="EG2127" i="5"/>
  <c r="EF2127" i="5"/>
  <c r="EE2127" i="5"/>
  <c r="ED2127" i="5"/>
  <c r="EC2127" i="5"/>
  <c r="EB2127" i="5"/>
  <c r="EA2127" i="5"/>
  <c r="EL2126" i="5"/>
  <c r="EK2126" i="5"/>
  <c r="EJ2126" i="5"/>
  <c r="EI2126" i="5"/>
  <c r="EH2126" i="5"/>
  <c r="EG2126" i="5"/>
  <c r="EF2126" i="5"/>
  <c r="EE2126" i="5"/>
  <c r="ED2126" i="5"/>
  <c r="EC2126" i="5"/>
  <c r="EB2126" i="5"/>
  <c r="EA2126" i="5"/>
  <c r="EL2125" i="5"/>
  <c r="EK2125" i="5"/>
  <c r="EK2128" i="5" s="1"/>
  <c r="EJ2125" i="5"/>
  <c r="EJ2128" i="5" s="1"/>
  <c r="EI2125" i="5"/>
  <c r="EI2128" i="5" s="1"/>
  <c r="EH2125" i="5"/>
  <c r="EG2125" i="5"/>
  <c r="EG2128" i="5" s="1"/>
  <c r="EF2125" i="5"/>
  <c r="EF2128" i="5" s="1"/>
  <c r="EE2125" i="5"/>
  <c r="EE2128" i="5" s="1"/>
  <c r="ED2125" i="5"/>
  <c r="EC2125" i="5"/>
  <c r="EB2125" i="5"/>
  <c r="EA2125" i="5"/>
  <c r="EA2128" i="5" s="1"/>
  <c r="EL2101" i="5"/>
  <c r="EK2101" i="5"/>
  <c r="EJ2101" i="5"/>
  <c r="EI2101" i="5"/>
  <c r="EH2101" i="5"/>
  <c r="EG2101" i="5"/>
  <c r="EF2101" i="5"/>
  <c r="EE2101" i="5"/>
  <c r="ED2101" i="5"/>
  <c r="EC2101" i="5"/>
  <c r="EB2101" i="5"/>
  <c r="EA2101" i="5"/>
  <c r="EL2100" i="5"/>
  <c r="EK2100" i="5"/>
  <c r="EJ2100" i="5"/>
  <c r="EI2100" i="5"/>
  <c r="EH2100" i="5"/>
  <c r="EG2100" i="5"/>
  <c r="EF2100" i="5"/>
  <c r="EE2100" i="5"/>
  <c r="ED2100" i="5"/>
  <c r="EC2100" i="5"/>
  <c r="EB2100" i="5"/>
  <c r="EA2100" i="5"/>
  <c r="EL2099" i="5"/>
  <c r="EK2099" i="5"/>
  <c r="EK2102" i="5" s="1"/>
  <c r="EJ2099" i="5"/>
  <c r="EI2099" i="5"/>
  <c r="EH2099" i="5"/>
  <c r="EG2099" i="5"/>
  <c r="EG2102" i="5" s="1"/>
  <c r="EF2099" i="5"/>
  <c r="EF2102" i="5" s="1"/>
  <c r="EE2099" i="5"/>
  <c r="EE2102" i="5" s="1"/>
  <c r="ED2099" i="5"/>
  <c r="EC2099" i="5"/>
  <c r="EC2102" i="5" s="1"/>
  <c r="EB2099" i="5"/>
  <c r="EA2099" i="5"/>
  <c r="EA2102" i="5" s="1"/>
  <c r="EL2085" i="5"/>
  <c r="EK2085" i="5"/>
  <c r="EJ2085" i="5"/>
  <c r="EI2085" i="5"/>
  <c r="EH2085" i="5"/>
  <c r="EG2085" i="5"/>
  <c r="EF2085" i="5"/>
  <c r="EE2085" i="5"/>
  <c r="ED2085" i="5"/>
  <c r="EC2085" i="5"/>
  <c r="EB2085" i="5"/>
  <c r="EA2085" i="5"/>
  <c r="EL2084" i="5"/>
  <c r="EK2084" i="5"/>
  <c r="EJ2084" i="5"/>
  <c r="EI2084" i="5"/>
  <c r="EH2084" i="5"/>
  <c r="EG2084" i="5"/>
  <c r="EF2084" i="5"/>
  <c r="EE2084" i="5"/>
  <c r="ED2084" i="5"/>
  <c r="EC2084" i="5"/>
  <c r="EB2084" i="5"/>
  <c r="EA2084" i="5"/>
  <c r="EL2083" i="5"/>
  <c r="EL2086" i="5" s="1"/>
  <c r="EK2083" i="5"/>
  <c r="EK2086" i="5" s="1"/>
  <c r="EJ2083" i="5"/>
  <c r="EJ2086" i="5" s="1"/>
  <c r="EI2083" i="5"/>
  <c r="EI2086" i="5" s="1"/>
  <c r="EH2083" i="5"/>
  <c r="EH2086" i="5" s="1"/>
  <c r="EG2083" i="5"/>
  <c r="EG2086" i="5" s="1"/>
  <c r="EF2083" i="5"/>
  <c r="EF2086" i="5" s="1"/>
  <c r="EE2083" i="5"/>
  <c r="EE2086" i="5" s="1"/>
  <c r="ED2083" i="5"/>
  <c r="EC2083" i="5"/>
  <c r="EC2086" i="5" s="1"/>
  <c r="EB2083" i="5"/>
  <c r="EB2086" i="5" s="1"/>
  <c r="EA2083" i="5"/>
  <c r="EA2086" i="5" s="1"/>
  <c r="EL2081" i="5"/>
  <c r="EK2081" i="5"/>
  <c r="EJ2081" i="5"/>
  <c r="EI2081" i="5"/>
  <c r="EH2081" i="5"/>
  <c r="EG2081" i="5"/>
  <c r="EF2081" i="5"/>
  <c r="EE2081" i="5"/>
  <c r="ED2081" i="5"/>
  <c r="EC2081" i="5"/>
  <c r="EB2081" i="5"/>
  <c r="EA2081" i="5"/>
  <c r="EL2080" i="5"/>
  <c r="EK2080" i="5"/>
  <c r="EJ2080" i="5"/>
  <c r="EI2080" i="5"/>
  <c r="EH2080" i="5"/>
  <c r="EG2080" i="5"/>
  <c r="EF2080" i="5"/>
  <c r="EE2080" i="5"/>
  <c r="ED2080" i="5"/>
  <c r="EC2080" i="5"/>
  <c r="EB2080" i="5"/>
  <c r="EA2080" i="5"/>
  <c r="EL2079" i="5"/>
  <c r="EK2079" i="5"/>
  <c r="EK2082" i="5" s="1"/>
  <c r="EJ2079" i="5"/>
  <c r="EI2079" i="5"/>
  <c r="EI2082" i="5" s="1"/>
  <c r="EH2079" i="5"/>
  <c r="EG2079" i="5"/>
  <c r="EG2082" i="5" s="1"/>
  <c r="EF2079" i="5"/>
  <c r="EF2082" i="5" s="1"/>
  <c r="EE2079" i="5"/>
  <c r="EE2082" i="5" s="1"/>
  <c r="ED2079" i="5"/>
  <c r="EC2079" i="5"/>
  <c r="EB2079" i="5"/>
  <c r="EB2082" i="5" s="1"/>
  <c r="EA2079" i="5"/>
  <c r="EA2082" i="5" s="1"/>
  <c r="EL2051" i="5"/>
  <c r="EK2051" i="5"/>
  <c r="EJ2051" i="5"/>
  <c r="EI2051" i="5"/>
  <c r="EH2051" i="5"/>
  <c r="EG2051" i="5"/>
  <c r="EF2051" i="5"/>
  <c r="EE2051" i="5"/>
  <c r="ED2051" i="5"/>
  <c r="EC2051" i="5"/>
  <c r="EB2051" i="5"/>
  <c r="EA2051" i="5"/>
  <c r="EL2050" i="5"/>
  <c r="EK2050" i="5"/>
  <c r="EJ2050" i="5"/>
  <c r="EI2050" i="5"/>
  <c r="EH2050" i="5"/>
  <c r="EG2050" i="5"/>
  <c r="EF2050" i="5"/>
  <c r="EE2050" i="5"/>
  <c r="ED2050" i="5"/>
  <c r="EC2050" i="5"/>
  <c r="EB2050" i="5"/>
  <c r="EA2050" i="5"/>
  <c r="EL2049" i="5"/>
  <c r="EK2049" i="5"/>
  <c r="EK2052" i="5" s="1"/>
  <c r="EJ2049" i="5"/>
  <c r="EJ2052" i="5" s="1"/>
  <c r="EI2049" i="5"/>
  <c r="EI2052" i="5" s="1"/>
  <c r="EH2049" i="5"/>
  <c r="EG2049" i="5"/>
  <c r="EF2049" i="5"/>
  <c r="EF2052" i="5" s="1"/>
  <c r="EE2049" i="5"/>
  <c r="EE2052" i="5" s="1"/>
  <c r="ED2049" i="5"/>
  <c r="EC2049" i="5"/>
  <c r="EC2052" i="5" s="1"/>
  <c r="EB2049" i="5"/>
  <c r="EB2052" i="5" s="1"/>
  <c r="EA2049" i="5"/>
  <c r="EA2052" i="5" s="1"/>
  <c r="EL2040" i="5"/>
  <c r="EK2040" i="5"/>
  <c r="EJ2040" i="5"/>
  <c r="EI2040" i="5"/>
  <c r="EH2040" i="5"/>
  <c r="EG2040" i="5"/>
  <c r="EF2040" i="5"/>
  <c r="EE2040" i="5"/>
  <c r="ED2040" i="5"/>
  <c r="EC2040" i="5"/>
  <c r="EB2040" i="5"/>
  <c r="EA2040" i="5"/>
  <c r="EL2039" i="5"/>
  <c r="EK2039" i="5"/>
  <c r="EJ2039" i="5"/>
  <c r="EI2039" i="5"/>
  <c r="EH2039" i="5"/>
  <c r="EG2039" i="5"/>
  <c r="EF2039" i="5"/>
  <c r="EE2039" i="5"/>
  <c r="ED2039" i="5"/>
  <c r="EC2039" i="5"/>
  <c r="EB2039" i="5"/>
  <c r="EA2039" i="5"/>
  <c r="EL2038" i="5"/>
  <c r="EK2038" i="5"/>
  <c r="EK2041" i="5" s="1"/>
  <c r="EJ2038" i="5"/>
  <c r="EJ2041" i="5" s="1"/>
  <c r="EI2038" i="5"/>
  <c r="EI2041" i="5" s="1"/>
  <c r="EH2038" i="5"/>
  <c r="EG2038" i="5"/>
  <c r="EG2041" i="5" s="1"/>
  <c r="EF2038" i="5"/>
  <c r="EF2041" i="5" s="1"/>
  <c r="EE2038" i="5"/>
  <c r="EE2041" i="5" s="1"/>
  <c r="ED2038" i="5"/>
  <c r="EC2038" i="5"/>
  <c r="EC2041" i="5" s="1"/>
  <c r="EB2038" i="5"/>
  <c r="EB2041" i="5" s="1"/>
  <c r="EA2038" i="5"/>
  <c r="EA2041" i="5" s="1"/>
  <c r="EL2028" i="5"/>
  <c r="EK2028" i="5"/>
  <c r="EJ2028" i="5"/>
  <c r="EI2028" i="5"/>
  <c r="EH2028" i="5"/>
  <c r="EG2028" i="5"/>
  <c r="EF2028" i="5"/>
  <c r="EE2028" i="5"/>
  <c r="ED2028" i="5"/>
  <c r="EC2028" i="5"/>
  <c r="EB2028" i="5"/>
  <c r="EA2028" i="5"/>
  <c r="EL2027" i="5"/>
  <c r="EK2027" i="5"/>
  <c r="EJ2027" i="5"/>
  <c r="EI2027" i="5"/>
  <c r="EH2027" i="5"/>
  <c r="EG2027" i="5"/>
  <c r="EF2027" i="5"/>
  <c r="EE2027" i="5"/>
  <c r="ED2027" i="5"/>
  <c r="EC2027" i="5"/>
  <c r="EB2027" i="5"/>
  <c r="EA2027" i="5"/>
  <c r="EL2026" i="5"/>
  <c r="EK2026" i="5"/>
  <c r="EK2029" i="5" s="1"/>
  <c r="EJ2026" i="5"/>
  <c r="EJ2029" i="5" s="1"/>
  <c r="EI2026" i="5"/>
  <c r="EI2029" i="5" s="1"/>
  <c r="EH2026" i="5"/>
  <c r="EG2026" i="5"/>
  <c r="EG2029" i="5" s="1"/>
  <c r="EF2026" i="5"/>
  <c r="EF2029" i="5" s="1"/>
  <c r="EE2026" i="5"/>
  <c r="EE2029" i="5" s="1"/>
  <c r="ED2026" i="5"/>
  <c r="EC2026" i="5"/>
  <c r="EC2029" i="5" s="1"/>
  <c r="EB2026" i="5"/>
  <c r="EB2029" i="5" s="1"/>
  <c r="EA2026" i="5"/>
  <c r="EA2029" i="5" s="1"/>
  <c r="EO2001" i="5"/>
  <c r="EN2001" i="5"/>
  <c r="EM2001" i="5"/>
  <c r="EL2001" i="5"/>
  <c r="EK2001" i="5"/>
  <c r="EJ2001" i="5"/>
  <c r="EI2001" i="5"/>
  <c r="EH2001" i="5"/>
  <c r="EG2001" i="5"/>
  <c r="EF2001" i="5"/>
  <c r="EE2001" i="5"/>
  <c r="ED2001" i="5"/>
  <c r="EO2000" i="5"/>
  <c r="EN2000" i="5"/>
  <c r="EM2000" i="5"/>
  <c r="EL2000" i="5"/>
  <c r="EK2000" i="5"/>
  <c r="EJ2000" i="5"/>
  <c r="EI2000" i="5"/>
  <c r="EH2000" i="5"/>
  <c r="EG2000" i="5"/>
  <c r="EF2000" i="5"/>
  <c r="EE2000" i="5"/>
  <c r="ED2000" i="5"/>
  <c r="EO1999" i="5"/>
  <c r="EN1999" i="5"/>
  <c r="EN2002" i="5" s="1"/>
  <c r="EM1999" i="5"/>
  <c r="EM2002" i="5" s="1"/>
  <c r="EL1999" i="5"/>
  <c r="EK1999" i="5"/>
  <c r="EJ1999" i="5"/>
  <c r="EJ2002" i="5" s="1"/>
  <c r="EI1999" i="5"/>
  <c r="EI2002" i="5" s="1"/>
  <c r="EH1999" i="5"/>
  <c r="EG1999" i="5"/>
  <c r="EF1999" i="5"/>
  <c r="EF2002" i="5" s="1"/>
  <c r="EE1999" i="5"/>
  <c r="ED1999" i="5"/>
  <c r="ED2002" i="5" s="1"/>
  <c r="EO1974" i="5"/>
  <c r="EN1974" i="5"/>
  <c r="EM1974" i="5"/>
  <c r="EL1974" i="5"/>
  <c r="EK1974" i="5"/>
  <c r="EJ1974" i="5"/>
  <c r="EI1974" i="5"/>
  <c r="EH1974" i="5"/>
  <c r="EG1974" i="5"/>
  <c r="EF1974" i="5"/>
  <c r="EE1974" i="5"/>
  <c r="ED1974" i="5"/>
  <c r="EO1973" i="5"/>
  <c r="EN1973" i="5"/>
  <c r="EM1973" i="5"/>
  <c r="EL1973" i="5"/>
  <c r="EK1973" i="5"/>
  <c r="EJ1973" i="5"/>
  <c r="EI1973" i="5"/>
  <c r="EH1973" i="5"/>
  <c r="EG1973" i="5"/>
  <c r="EF1973" i="5"/>
  <c r="EE1973" i="5"/>
  <c r="ED1973" i="5"/>
  <c r="EO1972" i="5"/>
  <c r="EN1972" i="5"/>
  <c r="EM1972" i="5"/>
  <c r="EL1972" i="5"/>
  <c r="EL1975" i="5" s="1"/>
  <c r="EK1972" i="5"/>
  <c r="EJ1972" i="5"/>
  <c r="EJ1975" i="5" s="1"/>
  <c r="EI1972" i="5"/>
  <c r="EH1972" i="5"/>
  <c r="EH1975" i="5" s="1"/>
  <c r="EG1972" i="5"/>
  <c r="EF1972" i="5"/>
  <c r="EF1975" i="5" s="1"/>
  <c r="EE1972" i="5"/>
  <c r="ED1972" i="5"/>
  <c r="ED1975" i="5" s="1"/>
  <c r="EO1959" i="5"/>
  <c r="EN1959" i="5"/>
  <c r="EM1959" i="5"/>
  <c r="EL1959" i="5"/>
  <c r="EK1959" i="5"/>
  <c r="EJ1959" i="5"/>
  <c r="EI1959" i="5"/>
  <c r="EH1959" i="5"/>
  <c r="EG1959" i="5"/>
  <c r="EF1959" i="5"/>
  <c r="EE1959" i="5"/>
  <c r="ED1959" i="5"/>
  <c r="EO1958" i="5"/>
  <c r="EN1958" i="5"/>
  <c r="EM1958" i="5"/>
  <c r="EL1958" i="5"/>
  <c r="EK1958" i="5"/>
  <c r="EJ1958" i="5"/>
  <c r="EI1958" i="5"/>
  <c r="EH1958" i="5"/>
  <c r="EG1958" i="5"/>
  <c r="EF1958" i="5"/>
  <c r="EE1958" i="5"/>
  <c r="ED1958" i="5"/>
  <c r="EO1957" i="5"/>
  <c r="EN1957" i="5"/>
  <c r="EN1960" i="5" s="1"/>
  <c r="EM1957" i="5"/>
  <c r="EM1960" i="5" s="1"/>
  <c r="EL1957" i="5"/>
  <c r="EK1957" i="5"/>
  <c r="EJ1957" i="5"/>
  <c r="EJ1960" i="5" s="1"/>
  <c r="EI1957" i="5"/>
  <c r="EI1960" i="5" s="1"/>
  <c r="EH1957" i="5"/>
  <c r="EG1957" i="5"/>
  <c r="EF1957" i="5"/>
  <c r="EF1960" i="5" s="1"/>
  <c r="EE1957" i="5"/>
  <c r="EE1960" i="5" s="1"/>
  <c r="ED1957" i="5"/>
  <c r="ED1960" i="5" s="1"/>
  <c r="EO1933" i="5"/>
  <c r="EN1933" i="5"/>
  <c r="EM1933" i="5"/>
  <c r="EL1933" i="5"/>
  <c r="EK1933" i="5"/>
  <c r="EJ1933" i="5"/>
  <c r="EI1933" i="5"/>
  <c r="EH1933" i="5"/>
  <c r="EG1933" i="5"/>
  <c r="EF1933" i="5"/>
  <c r="EE1933" i="5"/>
  <c r="ED1933" i="5"/>
  <c r="EO1932" i="5"/>
  <c r="EN1932" i="5"/>
  <c r="EM1932" i="5"/>
  <c r="EL1932" i="5"/>
  <c r="EK1932" i="5"/>
  <c r="EJ1932" i="5"/>
  <c r="EI1932" i="5"/>
  <c r="EH1932" i="5"/>
  <c r="EG1932" i="5"/>
  <c r="EF1932" i="5"/>
  <c r="EE1932" i="5"/>
  <c r="ED1932" i="5"/>
  <c r="EO1931" i="5"/>
  <c r="EN1931" i="5"/>
  <c r="EN1934" i="5" s="1"/>
  <c r="EM1931" i="5"/>
  <c r="EL1931" i="5"/>
  <c r="EL1934" i="5" s="1"/>
  <c r="EK1931" i="5"/>
  <c r="EJ1931" i="5"/>
  <c r="EJ1934" i="5" s="1"/>
  <c r="EI1931" i="5"/>
  <c r="EH1931" i="5"/>
  <c r="EH1934" i="5" s="1"/>
  <c r="EG1931" i="5"/>
  <c r="EF1931" i="5"/>
  <c r="EF1934" i="5" s="1"/>
  <c r="EE1931" i="5"/>
  <c r="ED1931" i="5"/>
  <c r="ED1934" i="5" s="1"/>
  <c r="EO1917" i="5"/>
  <c r="EN1917" i="5"/>
  <c r="EM1917" i="5"/>
  <c r="EL1917" i="5"/>
  <c r="EK1917" i="5"/>
  <c r="EJ1917" i="5"/>
  <c r="EI1917" i="5"/>
  <c r="EH1917" i="5"/>
  <c r="EG1917" i="5"/>
  <c r="EF1917" i="5"/>
  <c r="EE1917" i="5"/>
  <c r="ED1917" i="5"/>
  <c r="EO1916" i="5"/>
  <c r="EN1916" i="5"/>
  <c r="EM1916" i="5"/>
  <c r="EL1916" i="5"/>
  <c r="EK1916" i="5"/>
  <c r="EJ1916" i="5"/>
  <c r="EI1916" i="5"/>
  <c r="EH1916" i="5"/>
  <c r="EG1916" i="5"/>
  <c r="EF1916" i="5"/>
  <c r="EE1916" i="5"/>
  <c r="ED1916" i="5"/>
  <c r="EO1915" i="5"/>
  <c r="EO1918" i="5" s="1"/>
  <c r="EN1915" i="5"/>
  <c r="EN1918" i="5" s="1"/>
  <c r="EM1915" i="5"/>
  <c r="EM1918" i="5" s="1"/>
  <c r="EL1915" i="5"/>
  <c r="EL1918" i="5" s="1"/>
  <c r="EK1915" i="5"/>
  <c r="EJ1915" i="5"/>
  <c r="EI1915" i="5"/>
  <c r="EI1918" i="5" s="1"/>
  <c r="EH1915" i="5"/>
  <c r="EH1918" i="5" s="1"/>
  <c r="EG1915" i="5"/>
  <c r="EG1918" i="5" s="1"/>
  <c r="EF1915" i="5"/>
  <c r="EF1918" i="5" s="1"/>
  <c r="EE1915" i="5"/>
  <c r="EE1918" i="5" s="1"/>
  <c r="ED1915" i="5"/>
  <c r="ED1918" i="5" s="1"/>
  <c r="EO1913" i="5"/>
  <c r="EN1913" i="5"/>
  <c r="EM1913" i="5"/>
  <c r="EL1913" i="5"/>
  <c r="EK1913" i="5"/>
  <c r="EJ1913" i="5"/>
  <c r="EI1913" i="5"/>
  <c r="EH1913" i="5"/>
  <c r="EG1913" i="5"/>
  <c r="EF1913" i="5"/>
  <c r="EE1913" i="5"/>
  <c r="ED1913" i="5"/>
  <c r="EO1912" i="5"/>
  <c r="EN1912" i="5"/>
  <c r="EM1912" i="5"/>
  <c r="EL1912" i="5"/>
  <c r="EK1912" i="5"/>
  <c r="EJ1912" i="5"/>
  <c r="EI1912" i="5"/>
  <c r="EH1912" i="5"/>
  <c r="EG1912" i="5"/>
  <c r="EF1912" i="5"/>
  <c r="EE1912" i="5"/>
  <c r="ED1912" i="5"/>
  <c r="EO1911" i="5"/>
  <c r="EN1911" i="5"/>
  <c r="EN1914" i="5" s="1"/>
  <c r="EM1911" i="5"/>
  <c r="EL1911" i="5"/>
  <c r="EK1911" i="5"/>
  <c r="EJ1911" i="5"/>
  <c r="EI1911" i="5"/>
  <c r="EH1911" i="5"/>
  <c r="EG1911" i="5"/>
  <c r="EF1911" i="5"/>
  <c r="EE1911" i="5"/>
  <c r="ED1911" i="5"/>
  <c r="ED1914" i="5" s="1"/>
  <c r="EO1883" i="5"/>
  <c r="EN1883" i="5"/>
  <c r="EM1883" i="5"/>
  <c r="EL1883" i="5"/>
  <c r="EK1883" i="5"/>
  <c r="EJ1883" i="5"/>
  <c r="EI1883" i="5"/>
  <c r="EH1883" i="5"/>
  <c r="EG1883" i="5"/>
  <c r="EF1883" i="5"/>
  <c r="EE1883" i="5"/>
  <c r="ED1883" i="5"/>
  <c r="EO1882" i="5"/>
  <c r="EN1882" i="5"/>
  <c r="EM1882" i="5"/>
  <c r="EL1882" i="5"/>
  <c r="EK1882" i="5"/>
  <c r="EJ1882" i="5"/>
  <c r="EI1882" i="5"/>
  <c r="EH1882" i="5"/>
  <c r="EG1882" i="5"/>
  <c r="EF1882" i="5"/>
  <c r="EE1882" i="5"/>
  <c r="ED1882" i="5"/>
  <c r="EO1881" i="5"/>
  <c r="EN1881" i="5"/>
  <c r="EN1884" i="5" s="1"/>
  <c r="EM1881" i="5"/>
  <c r="EM1884" i="5" s="1"/>
  <c r="EL1881" i="5"/>
  <c r="EL1884" i="5" s="1"/>
  <c r="EK1881" i="5"/>
  <c r="EJ1881" i="5"/>
  <c r="EJ1884" i="5" s="1"/>
  <c r="EI1881" i="5"/>
  <c r="EI1884" i="5" s="1"/>
  <c r="EH1881" i="5"/>
  <c r="EH1884" i="5" s="1"/>
  <c r="EG1881" i="5"/>
  <c r="EF1881" i="5"/>
  <c r="EE1881" i="5"/>
  <c r="ED1881" i="5"/>
  <c r="ED1884" i="5" s="1"/>
  <c r="EO1872" i="5"/>
  <c r="EN1872" i="5"/>
  <c r="EM1872" i="5"/>
  <c r="EL1872" i="5"/>
  <c r="EK1872" i="5"/>
  <c r="EJ1872" i="5"/>
  <c r="EI1872" i="5"/>
  <c r="EH1872" i="5"/>
  <c r="EG1872" i="5"/>
  <c r="EF1872" i="5"/>
  <c r="EE1872" i="5"/>
  <c r="ED1872" i="5"/>
  <c r="EO1871" i="5"/>
  <c r="EN1871" i="5"/>
  <c r="EM1871" i="5"/>
  <c r="EL1871" i="5"/>
  <c r="EK1871" i="5"/>
  <c r="EJ1871" i="5"/>
  <c r="EI1871" i="5"/>
  <c r="EH1871" i="5"/>
  <c r="EG1871" i="5"/>
  <c r="EF1871" i="5"/>
  <c r="EE1871" i="5"/>
  <c r="ED1871" i="5"/>
  <c r="EO1870" i="5"/>
  <c r="EN1870" i="5"/>
  <c r="EN1873" i="5" s="1"/>
  <c r="EM1870" i="5"/>
  <c r="EL1870" i="5"/>
  <c r="EL1873" i="5" s="1"/>
  <c r="EK1870" i="5"/>
  <c r="EJ1870" i="5"/>
  <c r="EJ1873" i="5" s="1"/>
  <c r="EI1870" i="5"/>
  <c r="EH1870" i="5"/>
  <c r="EH1873" i="5" s="1"/>
  <c r="EG1870" i="5"/>
  <c r="EF1870" i="5"/>
  <c r="EF1873" i="5" s="1"/>
  <c r="EE1870" i="5"/>
  <c r="ED1870" i="5"/>
  <c r="ED1873" i="5" s="1"/>
  <c r="EO1860" i="5"/>
  <c r="EN1860" i="5"/>
  <c r="EM1860" i="5"/>
  <c r="EL1860" i="5"/>
  <c r="EK1860" i="5"/>
  <c r="EJ1860" i="5"/>
  <c r="EI1860" i="5"/>
  <c r="EH1860" i="5"/>
  <c r="EG1860" i="5"/>
  <c r="EF1860" i="5"/>
  <c r="EE1860" i="5"/>
  <c r="ED1860" i="5"/>
  <c r="EO1859" i="5"/>
  <c r="EN1859" i="5"/>
  <c r="EM1859" i="5"/>
  <c r="EL1859" i="5"/>
  <c r="EK1859" i="5"/>
  <c r="EJ1859" i="5"/>
  <c r="EI1859" i="5"/>
  <c r="EH1859" i="5"/>
  <c r="EG1859" i="5"/>
  <c r="EF1859" i="5"/>
  <c r="EE1859" i="5"/>
  <c r="ED1859" i="5"/>
  <c r="EO1858" i="5"/>
  <c r="EN1858" i="5"/>
  <c r="EM1858" i="5"/>
  <c r="EL1858" i="5"/>
  <c r="EL1861" i="5" s="1"/>
  <c r="EK1858" i="5"/>
  <c r="EJ1858" i="5"/>
  <c r="EJ1861" i="5" s="1"/>
  <c r="EI1858" i="5"/>
  <c r="EH1858" i="5"/>
  <c r="EH1861" i="5" s="1"/>
  <c r="EG1858" i="5"/>
  <c r="EF1858" i="5"/>
  <c r="EF1861" i="5" s="1"/>
  <c r="EE1858" i="5"/>
  <c r="ED1858" i="5"/>
  <c r="ED1861" i="5" s="1"/>
  <c r="EL1846" i="5"/>
  <c r="EK1846" i="5"/>
  <c r="EJ1846" i="5"/>
  <c r="EI1846" i="5"/>
  <c r="EH1846" i="5"/>
  <c r="EG1846" i="5"/>
  <c r="EF1846" i="5"/>
  <c r="EE1846" i="5"/>
  <c r="ED1846" i="5"/>
  <c r="EC1846" i="5"/>
  <c r="EB1846" i="5"/>
  <c r="EA1846" i="5"/>
  <c r="EL1845" i="5"/>
  <c r="EK1845" i="5"/>
  <c r="EJ1845" i="5"/>
  <c r="EI1845" i="5"/>
  <c r="EH1845" i="5"/>
  <c r="EG1845" i="5"/>
  <c r="EF1845" i="5"/>
  <c r="EE1845" i="5"/>
  <c r="ED1845" i="5"/>
  <c r="EC1845" i="5"/>
  <c r="EB1845" i="5"/>
  <c r="EA1845" i="5"/>
  <c r="EL1844" i="5"/>
  <c r="EK1844" i="5"/>
  <c r="EJ1844" i="5"/>
  <c r="EI1844" i="5"/>
  <c r="EH1844" i="5"/>
  <c r="EG1844" i="5"/>
  <c r="EF1844" i="5"/>
  <c r="EE1844" i="5"/>
  <c r="ED1844" i="5"/>
  <c r="EC1844" i="5"/>
  <c r="EB1844" i="5"/>
  <c r="EA1844" i="5"/>
  <c r="EL1819" i="5"/>
  <c r="EK1819" i="5"/>
  <c r="EJ1819" i="5"/>
  <c r="EI1819" i="5"/>
  <c r="EH1819" i="5"/>
  <c r="EG1819" i="5"/>
  <c r="EF1819" i="5"/>
  <c r="EE1819" i="5"/>
  <c r="ED1819" i="5"/>
  <c r="EC1819" i="5"/>
  <c r="EB1819" i="5"/>
  <c r="EA1819" i="5"/>
  <c r="EL1818" i="5"/>
  <c r="EK1818" i="5"/>
  <c r="EJ1818" i="5"/>
  <c r="EI1818" i="5"/>
  <c r="EH1818" i="5"/>
  <c r="EG1818" i="5"/>
  <c r="EF1818" i="5"/>
  <c r="EE1818" i="5"/>
  <c r="ED1818" i="5"/>
  <c r="EC1818" i="5"/>
  <c r="EB1818" i="5"/>
  <c r="EA1818" i="5"/>
  <c r="EL1817" i="5"/>
  <c r="EK1817" i="5"/>
  <c r="EJ1817" i="5"/>
  <c r="EI1817" i="5"/>
  <c r="EH1817" i="5"/>
  <c r="EG1817" i="5"/>
  <c r="EF1817" i="5"/>
  <c r="EE1817" i="5"/>
  <c r="ED1817" i="5"/>
  <c r="EC1817" i="5"/>
  <c r="EB1817" i="5"/>
  <c r="EA1817" i="5"/>
  <c r="EL1804" i="5"/>
  <c r="EK1804" i="5"/>
  <c r="EJ1804" i="5"/>
  <c r="EI1804" i="5"/>
  <c r="EH1804" i="5"/>
  <c r="EG1804" i="5"/>
  <c r="EF1804" i="5"/>
  <c r="EE1804" i="5"/>
  <c r="ED1804" i="5"/>
  <c r="EC1804" i="5"/>
  <c r="EB1804" i="5"/>
  <c r="EA1804" i="5"/>
  <c r="EL1803" i="5"/>
  <c r="EK1803" i="5"/>
  <c r="EJ1803" i="5"/>
  <c r="EI1803" i="5"/>
  <c r="EH1803" i="5"/>
  <c r="EG1803" i="5"/>
  <c r="EF1803" i="5"/>
  <c r="EE1803" i="5"/>
  <c r="ED1803" i="5"/>
  <c r="EC1803" i="5"/>
  <c r="EB1803" i="5"/>
  <c r="EA1803" i="5"/>
  <c r="EL1802" i="5"/>
  <c r="EK1802" i="5"/>
  <c r="EJ1802" i="5"/>
  <c r="EI1802" i="5"/>
  <c r="EH1802" i="5"/>
  <c r="EG1802" i="5"/>
  <c r="EF1802" i="5"/>
  <c r="EE1802" i="5"/>
  <c r="ED1802" i="5"/>
  <c r="EC1802" i="5"/>
  <c r="EB1802" i="5"/>
  <c r="EA1802" i="5"/>
  <c r="EL1778" i="5"/>
  <c r="EK1778" i="5"/>
  <c r="EJ1778" i="5"/>
  <c r="EI1778" i="5"/>
  <c r="EH1778" i="5"/>
  <c r="EG1778" i="5"/>
  <c r="EF1778" i="5"/>
  <c r="EE1778" i="5"/>
  <c r="ED1778" i="5"/>
  <c r="EC1778" i="5"/>
  <c r="EB1778" i="5"/>
  <c r="EA1778" i="5"/>
  <c r="EL1777" i="5"/>
  <c r="EK1777" i="5"/>
  <c r="EJ1777" i="5"/>
  <c r="EI1777" i="5"/>
  <c r="EH1777" i="5"/>
  <c r="EG1777" i="5"/>
  <c r="EF1777" i="5"/>
  <c r="EE1777" i="5"/>
  <c r="ED1777" i="5"/>
  <c r="EC1777" i="5"/>
  <c r="EB1777" i="5"/>
  <c r="EA1777" i="5"/>
  <c r="EL1776" i="5"/>
  <c r="EK1776" i="5"/>
  <c r="EJ1776" i="5"/>
  <c r="EI1776" i="5"/>
  <c r="EH1776" i="5"/>
  <c r="EG1776" i="5"/>
  <c r="EF1776" i="5"/>
  <c r="EE1776" i="5"/>
  <c r="ED1776" i="5"/>
  <c r="EC1776" i="5"/>
  <c r="EB1776" i="5"/>
  <c r="EA1776" i="5"/>
  <c r="EL1762" i="5"/>
  <c r="EK1762" i="5"/>
  <c r="EJ1762" i="5"/>
  <c r="EI1762" i="5"/>
  <c r="EH1762" i="5"/>
  <c r="EG1762" i="5"/>
  <c r="EF1762" i="5"/>
  <c r="EE1762" i="5"/>
  <c r="ED1762" i="5"/>
  <c r="EC1762" i="5"/>
  <c r="EB1762" i="5"/>
  <c r="EA1762" i="5"/>
  <c r="EL1761" i="5"/>
  <c r="EK1761" i="5"/>
  <c r="EJ1761" i="5"/>
  <c r="EI1761" i="5"/>
  <c r="EH1761" i="5"/>
  <c r="EG1761" i="5"/>
  <c r="EF1761" i="5"/>
  <c r="EE1761" i="5"/>
  <c r="ED1761" i="5"/>
  <c r="EC1761" i="5"/>
  <c r="EB1761" i="5"/>
  <c r="EA1761" i="5"/>
  <c r="EL1760" i="5"/>
  <c r="EL1763" i="5" s="1"/>
  <c r="EK1760" i="5"/>
  <c r="EK1763" i="5" s="1"/>
  <c r="EJ1760" i="5"/>
  <c r="EI1760" i="5"/>
  <c r="EI1763" i="5" s="1"/>
  <c r="EH1760" i="5"/>
  <c r="EH1763" i="5" s="1"/>
  <c r="EG1760" i="5"/>
  <c r="EG1763" i="5" s="1"/>
  <c r="EF1760" i="5"/>
  <c r="EE1760" i="5"/>
  <c r="EE1763" i="5" s="1"/>
  <c r="ED1760" i="5"/>
  <c r="EC1760" i="5"/>
  <c r="EB1760" i="5"/>
  <c r="EB1763" i="5" s="1"/>
  <c r="EA1760" i="5"/>
  <c r="EA1763" i="5" s="1"/>
  <c r="EL1758" i="5"/>
  <c r="EK1758" i="5"/>
  <c r="EJ1758" i="5"/>
  <c r="EI1758" i="5"/>
  <c r="EH1758" i="5"/>
  <c r="EG1758" i="5"/>
  <c r="EF1758" i="5"/>
  <c r="EE1758" i="5"/>
  <c r="ED1758" i="5"/>
  <c r="EC1758" i="5"/>
  <c r="EB1758" i="5"/>
  <c r="EA1758" i="5"/>
  <c r="EL1757" i="5"/>
  <c r="EK1757" i="5"/>
  <c r="EJ1757" i="5"/>
  <c r="EI1757" i="5"/>
  <c r="EH1757" i="5"/>
  <c r="EG1757" i="5"/>
  <c r="EF1757" i="5"/>
  <c r="EE1757" i="5"/>
  <c r="ED1757" i="5"/>
  <c r="EC1757" i="5"/>
  <c r="EB1757" i="5"/>
  <c r="EA1757" i="5"/>
  <c r="EL1756" i="5"/>
  <c r="EK1756" i="5"/>
  <c r="EJ1756" i="5"/>
  <c r="EI1756" i="5"/>
  <c r="EH1756" i="5"/>
  <c r="EG1756" i="5"/>
  <c r="EF1756" i="5"/>
  <c r="EE1756" i="5"/>
  <c r="ED1756" i="5"/>
  <c r="EC1756" i="5"/>
  <c r="EB1756" i="5"/>
  <c r="EA1756" i="5"/>
  <c r="EL1728" i="5"/>
  <c r="EK1728" i="5"/>
  <c r="EJ1728" i="5"/>
  <c r="EI1728" i="5"/>
  <c r="EH1728" i="5"/>
  <c r="EG1728" i="5"/>
  <c r="EF1728" i="5"/>
  <c r="EE1728" i="5"/>
  <c r="ED1728" i="5"/>
  <c r="EC1728" i="5"/>
  <c r="EB1728" i="5"/>
  <c r="EA1728" i="5"/>
  <c r="EL1727" i="5"/>
  <c r="EK1727" i="5"/>
  <c r="EJ1727" i="5"/>
  <c r="EI1727" i="5"/>
  <c r="EH1727" i="5"/>
  <c r="EG1727" i="5"/>
  <c r="EF1727" i="5"/>
  <c r="EE1727" i="5"/>
  <c r="ED1727" i="5"/>
  <c r="EC1727" i="5"/>
  <c r="EB1727" i="5"/>
  <c r="EA1727" i="5"/>
  <c r="EL1726" i="5"/>
  <c r="EK1726" i="5"/>
  <c r="EK1729" i="5" s="1"/>
  <c r="EJ1726" i="5"/>
  <c r="EI1726" i="5"/>
  <c r="EI1729" i="5" s="1"/>
  <c r="EH1726" i="5"/>
  <c r="EG1726" i="5"/>
  <c r="EF1726" i="5"/>
  <c r="EE1726" i="5"/>
  <c r="ED1726" i="5"/>
  <c r="EC1726" i="5"/>
  <c r="EB1726" i="5"/>
  <c r="EA1726" i="5"/>
  <c r="EL1717" i="5"/>
  <c r="EK1717" i="5"/>
  <c r="EJ1717" i="5"/>
  <c r="EI1717" i="5"/>
  <c r="EH1717" i="5"/>
  <c r="EG1717" i="5"/>
  <c r="EF1717" i="5"/>
  <c r="EE1717" i="5"/>
  <c r="ED1717" i="5"/>
  <c r="EC1717" i="5"/>
  <c r="EB1717" i="5"/>
  <c r="EA1717" i="5"/>
  <c r="EL1716" i="5"/>
  <c r="EK1716" i="5"/>
  <c r="EJ1716" i="5"/>
  <c r="EI1716" i="5"/>
  <c r="EH1716" i="5"/>
  <c r="EG1716" i="5"/>
  <c r="EF1716" i="5"/>
  <c r="EE1716" i="5"/>
  <c r="ED1716" i="5"/>
  <c r="EC1716" i="5"/>
  <c r="EB1716" i="5"/>
  <c r="EA1716" i="5"/>
  <c r="EL1715" i="5"/>
  <c r="EK1715" i="5"/>
  <c r="EJ1715" i="5"/>
  <c r="EJ1718" i="5" s="1"/>
  <c r="EI1715" i="5"/>
  <c r="EH1715" i="5"/>
  <c r="EG1715" i="5"/>
  <c r="EG1718" i="5" s="1"/>
  <c r="EF1715" i="5"/>
  <c r="EF1718" i="5" s="1"/>
  <c r="EE1715" i="5"/>
  <c r="ED1715" i="5"/>
  <c r="EC1715" i="5"/>
  <c r="EB1715" i="5"/>
  <c r="EB1718" i="5" s="1"/>
  <c r="EA1715" i="5"/>
  <c r="EL1705" i="5"/>
  <c r="EK1705" i="5"/>
  <c r="EJ1705" i="5"/>
  <c r="EI1705" i="5"/>
  <c r="EH1705" i="5"/>
  <c r="EG1705" i="5"/>
  <c r="EF1705" i="5"/>
  <c r="EE1705" i="5"/>
  <c r="ED1705" i="5"/>
  <c r="EC1705" i="5"/>
  <c r="EB1705" i="5"/>
  <c r="EA1705" i="5"/>
  <c r="EL1704" i="5"/>
  <c r="EK1704" i="5"/>
  <c r="EJ1704" i="5"/>
  <c r="EI1704" i="5"/>
  <c r="EH1704" i="5"/>
  <c r="EG1704" i="5"/>
  <c r="EF1704" i="5"/>
  <c r="EE1704" i="5"/>
  <c r="ED1704" i="5"/>
  <c r="EC1704" i="5"/>
  <c r="EB1704" i="5"/>
  <c r="EA1704" i="5"/>
  <c r="EL1703" i="5"/>
  <c r="EK1703" i="5"/>
  <c r="EK1706" i="5" s="1"/>
  <c r="EJ1703" i="5"/>
  <c r="EJ1706" i="5" s="1"/>
  <c r="EI1703" i="5"/>
  <c r="EH1703" i="5"/>
  <c r="EH1706" i="5" s="1"/>
  <c r="EG1703" i="5"/>
  <c r="EG1706" i="5" s="1"/>
  <c r="EF1703" i="5"/>
  <c r="EE1703" i="5"/>
  <c r="ED1703" i="5"/>
  <c r="EC1703" i="5"/>
  <c r="EC1706" i="5" s="1"/>
  <c r="EB1703" i="5"/>
  <c r="EL1524" i="5"/>
  <c r="EL1523" i="5"/>
  <c r="EL1522" i="5"/>
  <c r="EL1497" i="5"/>
  <c r="EL1496" i="5"/>
  <c r="EL1495" i="5"/>
  <c r="EL1482" i="5"/>
  <c r="EL1481" i="5"/>
  <c r="EL1480" i="5"/>
  <c r="EL1456" i="5"/>
  <c r="EL1455" i="5"/>
  <c r="EL1454" i="5"/>
  <c r="EL1440" i="5"/>
  <c r="EL1439" i="5"/>
  <c r="EL1438" i="5"/>
  <c r="EL1436" i="5"/>
  <c r="EL1435" i="5"/>
  <c r="EL1434" i="5"/>
  <c r="EL1406" i="5"/>
  <c r="EL1405" i="5"/>
  <c r="EL1404" i="5"/>
  <c r="EL1395" i="5"/>
  <c r="EL1394" i="5"/>
  <c r="EL1393" i="5"/>
  <c r="EL1383" i="5"/>
  <c r="EL1382" i="5"/>
  <c r="EL1381" i="5"/>
  <c r="AN3560" i="5" l="1"/>
  <c r="B3562" i="5" s="1"/>
  <c r="EO2325" i="5"/>
  <c r="R3599" i="5"/>
  <c r="AN3653" i="5"/>
  <c r="B3655" i="5" s="1"/>
  <c r="AN2515" i="5"/>
  <c r="B2517" i="5" s="1"/>
  <c r="AN3058" i="5"/>
  <c r="B3060" i="5" s="1"/>
  <c r="EC1718" i="5"/>
  <c r="EC1763" i="5"/>
  <c r="EC1820" i="5"/>
  <c r="EG1820" i="5"/>
  <c r="EK1820" i="5"/>
  <c r="EN1861" i="5"/>
  <c r="EC1729" i="5"/>
  <c r="EG1729" i="5"/>
  <c r="EG1759" i="5"/>
  <c r="EC2082" i="5"/>
  <c r="EC2128" i="5"/>
  <c r="EC2170" i="5"/>
  <c r="EF2237" i="5"/>
  <c r="EG1779" i="5"/>
  <c r="EG1847" i="5"/>
  <c r="EK1847" i="5"/>
  <c r="EK1718" i="5"/>
  <c r="EG1805" i="5"/>
  <c r="EK1805" i="5"/>
  <c r="DF3903" i="5"/>
  <c r="DF3896" i="5"/>
  <c r="EL1396" i="5"/>
  <c r="DF3954" i="5"/>
  <c r="DF3973" i="5"/>
  <c r="DF3878" i="5"/>
  <c r="EM3995" i="5"/>
  <c r="DF3934" i="5"/>
  <c r="EM3907" i="5"/>
  <c r="EM3877" i="5"/>
  <c r="DF3919" i="5"/>
  <c r="DF3870" i="5"/>
  <c r="DF3963" i="5"/>
  <c r="DF3981" i="5"/>
  <c r="EM3866" i="5"/>
  <c r="EM3911" i="5"/>
  <c r="EM3968" i="5"/>
  <c r="DF3945" i="5"/>
  <c r="EM3927" i="5"/>
  <c r="DF3912" i="5"/>
  <c r="DF3928" i="5"/>
  <c r="DF3992" i="5"/>
  <c r="DF3860" i="5"/>
  <c r="EM3953" i="5"/>
  <c r="EM3854" i="5"/>
  <c r="AN3636" i="5"/>
  <c r="B3638" i="5" s="1"/>
  <c r="EF1779" i="5"/>
  <c r="EJ1779" i="5"/>
  <c r="EM1861" i="5"/>
  <c r="EF1759" i="5"/>
  <c r="EJ1759" i="5"/>
  <c r="EF1763" i="5"/>
  <c r="EJ1763" i="5"/>
  <c r="EB1820" i="5"/>
  <c r="EC1805" i="5"/>
  <c r="EC1847" i="5"/>
  <c r="EJ1918" i="5"/>
  <c r="EB1706" i="5"/>
  <c r="EF1706" i="5"/>
  <c r="EF1820" i="5"/>
  <c r="EE1873" i="5"/>
  <c r="EE1884" i="5"/>
  <c r="EF1914" i="5"/>
  <c r="AN3668" i="5"/>
  <c r="B3670" i="5" s="1"/>
  <c r="EJ1729" i="5"/>
  <c r="EB1779" i="5"/>
  <c r="EJ1805" i="5"/>
  <c r="EM1873" i="5"/>
  <c r="EM2885" i="5"/>
  <c r="EO1884" i="5"/>
  <c r="EL2052" i="5"/>
  <c r="EO2207" i="5"/>
  <c r="EO2298" i="5"/>
  <c r="AN3804" i="5"/>
  <c r="B3806" i="5" s="1"/>
  <c r="AN3746" i="5"/>
  <c r="B3750" i="5" s="1"/>
  <c r="AN3768" i="5"/>
  <c r="B3772" i="5" s="1"/>
  <c r="AN3696" i="5"/>
  <c r="B3700" i="5" s="1"/>
  <c r="DF2886" i="5"/>
  <c r="EB2102" i="5"/>
  <c r="EE2237" i="5"/>
  <c r="EI2237" i="5"/>
  <c r="EM2237" i="5"/>
  <c r="EI2283" i="5"/>
  <c r="EJ1820" i="5"/>
  <c r="EI1934" i="5"/>
  <c r="EJ2082" i="5"/>
  <c r="EJ2102" i="5"/>
  <c r="EF2170" i="5"/>
  <c r="AN3518" i="5"/>
  <c r="B3520" i="5" s="1"/>
  <c r="AN3166" i="5"/>
  <c r="B3168" i="5" s="1"/>
  <c r="AN3145" i="5"/>
  <c r="B3147" i="5" s="1"/>
  <c r="AR3129" i="5"/>
  <c r="AN3129" i="5"/>
  <c r="EL1706" i="5"/>
  <c r="ED1718" i="5"/>
  <c r="EA1706" i="5"/>
  <c r="B3026" i="5"/>
  <c r="EM2743" i="5"/>
  <c r="AN3095" i="5"/>
  <c r="B3097" i="5" s="1"/>
  <c r="EH1718" i="5"/>
  <c r="EM2911" i="5"/>
  <c r="B3025" i="5"/>
  <c r="B3009" i="5"/>
  <c r="B2993" i="5"/>
  <c r="DF2818" i="5"/>
  <c r="DF2972" i="5"/>
  <c r="Q2975" i="5" s="1"/>
  <c r="DF2931" i="5"/>
  <c r="EM2926" i="5"/>
  <c r="EM2824" i="5"/>
  <c r="DF2921" i="5"/>
  <c r="DF2903" i="5"/>
  <c r="DF2892" i="5"/>
  <c r="EM2865" i="5"/>
  <c r="EM2953" i="5"/>
  <c r="DF2877" i="5"/>
  <c r="EM2812" i="5"/>
  <c r="DF2950" i="5"/>
  <c r="DF2828" i="5"/>
  <c r="DF2939" i="5"/>
  <c r="DF2861" i="5"/>
  <c r="DF2854" i="5"/>
  <c r="DF2735" i="5"/>
  <c r="EM2697" i="5"/>
  <c r="EM2644" i="5"/>
  <c r="DF2686" i="5"/>
  <c r="DF2763" i="5"/>
  <c r="DF2693" i="5"/>
  <c r="DF2709" i="5"/>
  <c r="EK1779" i="5"/>
  <c r="EF1884" i="5"/>
  <c r="EJ1914" i="5"/>
  <c r="EN1975" i="5"/>
  <c r="EG2052" i="5"/>
  <c r="DF2782" i="5"/>
  <c r="DF2753" i="5"/>
  <c r="EM2656" i="5"/>
  <c r="EM2758" i="5"/>
  <c r="DF2650" i="5"/>
  <c r="AN2588" i="5"/>
  <c r="B2590" i="5" s="1"/>
  <c r="EN2257" i="5"/>
  <c r="EM2785" i="5"/>
  <c r="DF2724" i="5"/>
  <c r="DF2660" i="5"/>
  <c r="DF2771" i="5"/>
  <c r="AN2602" i="5"/>
  <c r="B2604" i="5" s="1"/>
  <c r="AN2526" i="5"/>
  <c r="B2528" i="5" s="1"/>
  <c r="AN2413" i="5"/>
  <c r="B2418" i="5" s="1"/>
  <c r="EA1820" i="5"/>
  <c r="EI1820" i="5"/>
  <c r="EE1706" i="5"/>
  <c r="EI1706" i="5"/>
  <c r="EE1820" i="5"/>
  <c r="EE1847" i="5"/>
  <c r="EC1759" i="5"/>
  <c r="EF1805" i="5"/>
  <c r="EK1759" i="5"/>
  <c r="EC1779" i="5"/>
  <c r="EE1914" i="5"/>
  <c r="EM1914" i="5"/>
  <c r="EE1934" i="5"/>
  <c r="EM1934" i="5"/>
  <c r="EE1861" i="5"/>
  <c r="EI1873" i="5"/>
  <c r="EI1914" i="5"/>
  <c r="EB1729" i="5"/>
  <c r="EB1805" i="5"/>
  <c r="EG1861" i="5"/>
  <c r="EI1861" i="5"/>
  <c r="EE1718" i="5"/>
  <c r="ED1763" i="5"/>
  <c r="EH1779" i="5"/>
  <c r="EL1779" i="5"/>
  <c r="EK1861" i="5"/>
  <c r="EO1861" i="5"/>
  <c r="EG1960" i="5"/>
  <c r="EK1960" i="5"/>
  <c r="EO1960" i="5"/>
  <c r="ED2086" i="5"/>
  <c r="ED2128" i="5"/>
  <c r="EH2128" i="5"/>
  <c r="EL2128" i="5"/>
  <c r="EG2184" i="5"/>
  <c r="EK2184" i="5"/>
  <c r="EO2184" i="5"/>
  <c r="EG2283" i="5"/>
  <c r="ED1729" i="5"/>
  <c r="EL1729" i="5"/>
  <c r="ED1820" i="5"/>
  <c r="EH1820" i="5"/>
  <c r="EL1820" i="5"/>
  <c r="EG1873" i="5"/>
  <c r="EK1873" i="5"/>
  <c r="EO1873" i="5"/>
  <c r="EG1884" i="5"/>
  <c r="EK1884" i="5"/>
  <c r="ED2052" i="5"/>
  <c r="EH2052" i="5"/>
  <c r="ED2143" i="5"/>
  <c r="EH2143" i="5"/>
  <c r="EL2143" i="5"/>
  <c r="ED2283" i="5"/>
  <c r="EH2283" i="5"/>
  <c r="EL1498" i="5"/>
  <c r="EH1729" i="5"/>
  <c r="ED1759" i="5"/>
  <c r="EH1759" i="5"/>
  <c r="EL1759" i="5"/>
  <c r="ED1779" i="5"/>
  <c r="ED1805" i="5"/>
  <c r="EH1805" i="5"/>
  <c r="EL1805" i="5"/>
  <c r="EG1934" i="5"/>
  <c r="EK1934" i="5"/>
  <c r="EO1934" i="5"/>
  <c r="EG1975" i="5"/>
  <c r="EK1975" i="5"/>
  <c r="EO1975" i="5"/>
  <c r="ED2029" i="5"/>
  <c r="EH2029" i="5"/>
  <c r="EL2029" i="5"/>
  <c r="ED2041" i="5"/>
  <c r="EH2041" i="5"/>
  <c r="EL2041" i="5"/>
  <c r="ED2082" i="5"/>
  <c r="EH2082" i="5"/>
  <c r="EL2082" i="5"/>
  <c r="ED2102" i="5"/>
  <c r="EH2102" i="5"/>
  <c r="EL2102" i="5"/>
  <c r="EG2196" i="5"/>
  <c r="EK2196" i="5"/>
  <c r="EO2196" i="5"/>
  <c r="EB1847" i="5"/>
  <c r="EL1525" i="5"/>
  <c r="EL1718" i="5"/>
  <c r="ED1847" i="5"/>
  <c r="EH1847" i="5"/>
  <c r="EL1847" i="5"/>
  <c r="EG1914" i="5"/>
  <c r="EK1914" i="5"/>
  <c r="EO1914" i="5"/>
  <c r="EK1918" i="5"/>
  <c r="EG2002" i="5"/>
  <c r="EK2002" i="5"/>
  <c r="EO2002" i="5"/>
  <c r="ED2170" i="5"/>
  <c r="EH2170" i="5"/>
  <c r="EL2170" i="5"/>
  <c r="EG2207" i="5"/>
  <c r="EK2207" i="5"/>
  <c r="EG2237" i="5"/>
  <c r="EK2237" i="5"/>
  <c r="EO2237" i="5"/>
  <c r="EK2241" i="5"/>
  <c r="EG2257" i="5"/>
  <c r="EH2002" i="5"/>
  <c r="EB1759" i="5"/>
  <c r="DY1914" i="5"/>
  <c r="DX1847" i="5"/>
  <c r="DV1820" i="5"/>
  <c r="DV1718" i="5"/>
  <c r="EL1437" i="5"/>
  <c r="EL1407" i="5"/>
  <c r="EL1483" i="5"/>
  <c r="DY1861" i="5"/>
  <c r="DW2170" i="5"/>
  <c r="DW2128" i="5"/>
  <c r="EL1457" i="5"/>
  <c r="EB2283" i="5"/>
  <c r="DX2283" i="5"/>
  <c r="DT2283" i="5"/>
  <c r="DP2283" i="5"/>
  <c r="EA2283" i="5"/>
  <c r="DW2283" i="5"/>
  <c r="EC2257" i="5"/>
  <c r="DQ2257" i="5"/>
  <c r="DU2237" i="5"/>
  <c r="EC1975" i="5"/>
  <c r="EC1914" i="5"/>
  <c r="DQ1884" i="5"/>
  <c r="DZ2170" i="5"/>
  <c r="DV2170" i="5"/>
  <c r="DV2143" i="5"/>
  <c r="DZ2029" i="5"/>
  <c r="EC2283" i="5"/>
  <c r="EC1918" i="5"/>
  <c r="DY1918" i="5"/>
  <c r="DU1918" i="5"/>
  <c r="DQ1918" i="5"/>
  <c r="EA1718" i="5"/>
  <c r="EE1779" i="5"/>
  <c r="EI1779" i="5"/>
  <c r="EE1975" i="5"/>
  <c r="EI1975" i="5"/>
  <c r="EA1729" i="5"/>
  <c r="EE1729" i="5"/>
  <c r="EA1316" i="5"/>
  <c r="DX1779" i="5"/>
  <c r="DV1779" i="5"/>
  <c r="DV1729" i="5"/>
  <c r="DW1718" i="5"/>
  <c r="DY1975" i="5"/>
  <c r="EI1718" i="5"/>
  <c r="EA1779" i="5"/>
  <c r="EA1805" i="5"/>
  <c r="DW1805" i="5"/>
  <c r="DW1729" i="5"/>
  <c r="DX1718" i="5"/>
  <c r="EC1960" i="5"/>
  <c r="DY2237" i="5"/>
  <c r="EC2207" i="5"/>
  <c r="EC2196" i="5"/>
  <c r="EA1759" i="5"/>
  <c r="EE1759" i="5"/>
  <c r="DU1873" i="5"/>
  <c r="EC1861" i="5"/>
  <c r="DU1861" i="5"/>
  <c r="DQ1861" i="5"/>
  <c r="DQ2184" i="5"/>
  <c r="EL1384" i="5"/>
  <c r="EA1290" i="5"/>
  <c r="EA1358" i="5"/>
  <c r="EA1331" i="5"/>
  <c r="DV2082" i="5"/>
  <c r="DZ2041" i="5"/>
  <c r="EE2002" i="5"/>
  <c r="DV1847" i="5"/>
  <c r="DY2002" i="5"/>
  <c r="DU2002" i="5"/>
  <c r="EA1975" i="5"/>
  <c r="DW1975" i="5"/>
  <c r="DS1975" i="5"/>
  <c r="DZ1960" i="5"/>
  <c r="DV1960" i="5"/>
  <c r="DR1960" i="5"/>
  <c r="DU1914" i="5"/>
  <c r="DQ1914" i="5"/>
  <c r="EB2237" i="5"/>
  <c r="DX2237" i="5"/>
  <c r="DT2237" i="5"/>
  <c r="DP2237" i="5"/>
  <c r="DY2207" i="5"/>
  <c r="DU2207" i="5"/>
  <c r="DQ2207" i="5"/>
  <c r="EI1759" i="5"/>
  <c r="EE1805" i="5"/>
  <c r="EI1805" i="5"/>
  <c r="EI1847" i="5"/>
  <c r="EH1914" i="5"/>
  <c r="EL1914" i="5"/>
  <c r="EH1960" i="5"/>
  <c r="EL1960" i="5"/>
  <c r="EL2002" i="5"/>
  <c r="EI2102" i="5"/>
  <c r="EI2170" i="5"/>
  <c r="EL2237" i="5"/>
  <c r="DZ2143" i="5"/>
  <c r="DZ2102" i="5"/>
  <c r="DZ2082" i="5"/>
  <c r="EF1729" i="5"/>
  <c r="EF1847" i="5"/>
  <c r="EJ1847" i="5"/>
  <c r="EM1975" i="5"/>
  <c r="EB2128" i="5"/>
  <c r="EA1217" i="5"/>
  <c r="DX1763" i="5"/>
  <c r="DV1763" i="5"/>
  <c r="DV1759" i="5"/>
  <c r="DQ1960" i="5"/>
  <c r="DZ1884" i="5"/>
  <c r="DV1884" i="5"/>
  <c r="DR1884" i="5"/>
  <c r="EC1884" i="5"/>
  <c r="DQ1873" i="5"/>
  <c r="DZ2128" i="5"/>
  <c r="DV2128" i="5"/>
  <c r="DZ2086" i="5"/>
  <c r="DV2086" i="5"/>
  <c r="DZ2052" i="5"/>
  <c r="DV2052" i="5"/>
  <c r="EA1847" i="5"/>
  <c r="DV2102" i="5"/>
  <c r="DV2041" i="5"/>
  <c r="DV1805" i="5"/>
  <c r="DW1779" i="5"/>
  <c r="DX1706" i="5"/>
  <c r="DV1706" i="5"/>
  <c r="DU1934" i="5"/>
  <c r="DQ1934" i="5"/>
  <c r="EA1918" i="5"/>
  <c r="DW2143" i="5"/>
  <c r="DY2283" i="5"/>
  <c r="DU2283" i="5"/>
  <c r="DQ2283" i="5"/>
  <c r="EC2241" i="5"/>
  <c r="DY2241" i="5"/>
  <c r="DQ2241" i="5"/>
  <c r="EA1240" i="5"/>
  <c r="DW1820" i="5"/>
  <c r="DX1805" i="5"/>
  <c r="DZ1805" i="5"/>
  <c r="DW1759" i="5"/>
  <c r="DX1729" i="5"/>
  <c r="DZ1729" i="5"/>
  <c r="EC2002" i="5"/>
  <c r="DQ2002" i="5"/>
  <c r="EC1934" i="5"/>
  <c r="DY1934" i="5"/>
  <c r="EC1873" i="5"/>
  <c r="DY1873" i="5"/>
  <c r="DS2283" i="5"/>
  <c r="DO2283" i="5"/>
  <c r="DZ2283" i="5"/>
  <c r="DV2283" i="5"/>
  <c r="DR2283" i="5"/>
  <c r="DY2257" i="5"/>
  <c r="DU2257" i="5"/>
  <c r="EC2237" i="5"/>
  <c r="DQ2237" i="5"/>
  <c r="DU2184" i="5"/>
  <c r="EA1229" i="5"/>
  <c r="DW1847" i="5"/>
  <c r="DX1820" i="5"/>
  <c r="DZ1820" i="5"/>
  <c r="DW1763" i="5"/>
  <c r="DX1759" i="5"/>
  <c r="DZ1759" i="5"/>
  <c r="DW1706" i="5"/>
  <c r="DU1975" i="5"/>
  <c r="DQ1975" i="5"/>
  <c r="DZ1934" i="5"/>
  <c r="DV1934" i="5"/>
  <c r="DR1934" i="5"/>
  <c r="EB1934" i="5"/>
  <c r="DX1934" i="5"/>
  <c r="DT1934" i="5"/>
  <c r="DP1934" i="5"/>
  <c r="EA1914" i="5"/>
  <c r="DW1914" i="5"/>
  <c r="DS1914" i="5"/>
  <c r="DO1914" i="5"/>
  <c r="DZ1873" i="5"/>
  <c r="DV1873" i="5"/>
  <c r="DR1873" i="5"/>
  <c r="EB1873" i="5"/>
  <c r="DX1873" i="5"/>
  <c r="DT1873" i="5"/>
  <c r="DP1873" i="5"/>
  <c r="DZ1847" i="5"/>
  <c r="DZ1763" i="5"/>
  <c r="DZ1706" i="5"/>
  <c r="DO1975" i="5"/>
  <c r="DY1960" i="5"/>
  <c r="DU1960" i="5"/>
  <c r="DY1884" i="5"/>
  <c r="DU1884" i="5"/>
  <c r="EA1861" i="5"/>
  <c r="DW1861" i="5"/>
  <c r="DS1861" i="5"/>
  <c r="DW2029" i="5"/>
  <c r="DU2241" i="5"/>
  <c r="EB2207" i="5"/>
  <c r="DX2207" i="5"/>
  <c r="DT2207" i="5"/>
  <c r="DP2207" i="5"/>
  <c r="EA2207" i="5"/>
  <c r="DW2207" i="5"/>
  <c r="DS2207" i="5"/>
  <c r="DO2207" i="5"/>
  <c r="DZ2207" i="5"/>
  <c r="DV2207" i="5"/>
  <c r="DR2207" i="5"/>
  <c r="DY2196" i="5"/>
  <c r="DU2196" i="5"/>
  <c r="EA1270" i="5"/>
  <c r="DZ1779" i="5"/>
  <c r="DZ1718" i="5"/>
  <c r="DW2102" i="5"/>
  <c r="DW2086" i="5"/>
  <c r="DW2082" i="5"/>
  <c r="DW2052" i="5"/>
  <c r="DW2041" i="5"/>
  <c r="DX2029" i="5"/>
  <c r="DQ2196" i="5"/>
  <c r="EC2184" i="5"/>
  <c r="DY2184" i="5"/>
  <c r="B57" i="5"/>
  <c r="DY1847" i="5"/>
  <c r="DU1847" i="5"/>
  <c r="DY1820" i="5"/>
  <c r="DU1820" i="5"/>
  <c r="DY1805" i="5"/>
  <c r="DU1805" i="5"/>
  <c r="DY1779" i="5"/>
  <c r="DU1779" i="5"/>
  <c r="DY1763" i="5"/>
  <c r="DU1763" i="5"/>
  <c r="DY1759" i="5"/>
  <c r="DU1759" i="5"/>
  <c r="DY1729" i="5"/>
  <c r="DU1729" i="5"/>
  <c r="DY1718" i="5"/>
  <c r="DU1718" i="5"/>
  <c r="DY1706" i="5"/>
  <c r="DU1706" i="5"/>
  <c r="DZ2002" i="5"/>
  <c r="DV2002" i="5"/>
  <c r="DR2002" i="5"/>
  <c r="EB2002" i="5"/>
  <c r="DX2002" i="5"/>
  <c r="DT2002" i="5"/>
  <c r="DP2002" i="5"/>
  <c r="EA1960" i="5"/>
  <c r="DW1960" i="5"/>
  <c r="DS1960" i="5"/>
  <c r="DO1960" i="5"/>
  <c r="DZ1918" i="5"/>
  <c r="DV1918" i="5"/>
  <c r="DR1918" i="5"/>
  <c r="EB1918" i="5"/>
  <c r="DX1918" i="5"/>
  <c r="DT1918" i="5"/>
  <c r="DP1918" i="5"/>
  <c r="EA1884" i="5"/>
  <c r="DW1884" i="5"/>
  <c r="DS1884" i="5"/>
  <c r="DO1884" i="5"/>
  <c r="DZ1861" i="5"/>
  <c r="DV1861" i="5"/>
  <c r="DR1861" i="5"/>
  <c r="EB1861" i="5"/>
  <c r="DX1861" i="5"/>
  <c r="DT1861" i="5"/>
  <c r="DP1861" i="5"/>
  <c r="DX2170" i="5"/>
  <c r="DX2143" i="5"/>
  <c r="DX2128" i="5"/>
  <c r="DX2102" i="5"/>
  <c r="DX2086" i="5"/>
  <c r="DX2082" i="5"/>
  <c r="DX2052" i="5"/>
  <c r="DX2041" i="5"/>
  <c r="DY2029" i="5"/>
  <c r="EB2257" i="5"/>
  <c r="DX2257" i="5"/>
  <c r="DT2257" i="5"/>
  <c r="DP2257" i="5"/>
  <c r="EA2257" i="5"/>
  <c r="DW2257" i="5"/>
  <c r="DS2257" i="5"/>
  <c r="DO2257" i="5"/>
  <c r="DZ2257" i="5"/>
  <c r="DV2257" i="5"/>
  <c r="DR2257" i="5"/>
  <c r="EB2196" i="5"/>
  <c r="DX2196" i="5"/>
  <c r="DT2196" i="5"/>
  <c r="DP2196" i="5"/>
  <c r="EA2196" i="5"/>
  <c r="DW2196" i="5"/>
  <c r="DS2196" i="5"/>
  <c r="DO2196" i="5"/>
  <c r="DZ2196" i="5"/>
  <c r="DV2196" i="5"/>
  <c r="DR2196" i="5"/>
  <c r="EL1441" i="5"/>
  <c r="ED1706" i="5"/>
  <c r="DZ1975" i="5"/>
  <c r="DV1975" i="5"/>
  <c r="DR1975" i="5"/>
  <c r="EB1975" i="5"/>
  <c r="DX1975" i="5"/>
  <c r="DT1975" i="5"/>
  <c r="DP1975" i="5"/>
  <c r="EA1934" i="5"/>
  <c r="DW1934" i="5"/>
  <c r="DS1934" i="5"/>
  <c r="DO1934" i="5"/>
  <c r="DZ1914" i="5"/>
  <c r="DV1914" i="5"/>
  <c r="DR1914" i="5"/>
  <c r="EB1914" i="5"/>
  <c r="DX1914" i="5"/>
  <c r="DT1914" i="5"/>
  <c r="DP1914" i="5"/>
  <c r="EA1873" i="5"/>
  <c r="DW1873" i="5"/>
  <c r="DS1873" i="5"/>
  <c r="DO1873" i="5"/>
  <c r="DY2170" i="5"/>
  <c r="DU2170" i="5"/>
  <c r="DY2143" i="5"/>
  <c r="DU2143" i="5"/>
  <c r="DY2128" i="5"/>
  <c r="DU2128" i="5"/>
  <c r="DY2102" i="5"/>
  <c r="DU2102" i="5"/>
  <c r="DY2086" i="5"/>
  <c r="DU2086" i="5"/>
  <c r="DY2082" i="5"/>
  <c r="DU2082" i="5"/>
  <c r="DY2052" i="5"/>
  <c r="DU2052" i="5"/>
  <c r="DY2041" i="5"/>
  <c r="DU2041" i="5"/>
  <c r="DV2029" i="5"/>
  <c r="EB2241" i="5"/>
  <c r="DX2241" i="5"/>
  <c r="DT2241" i="5"/>
  <c r="DP2241" i="5"/>
  <c r="EA2241" i="5"/>
  <c r="DW2241" i="5"/>
  <c r="DS2241" i="5"/>
  <c r="DO2241" i="5"/>
  <c r="DZ2241" i="5"/>
  <c r="DV2241" i="5"/>
  <c r="DR2241" i="5"/>
  <c r="EB2184" i="5"/>
  <c r="DX2184" i="5"/>
  <c r="DT2184" i="5"/>
  <c r="DP2184" i="5"/>
  <c r="EA2184" i="5"/>
  <c r="DW2184" i="5"/>
  <c r="DS2184" i="5"/>
  <c r="DO2184" i="5"/>
  <c r="DZ2184" i="5"/>
  <c r="DV2184" i="5"/>
  <c r="DR2184" i="5"/>
  <c r="EA2002" i="5"/>
  <c r="DW2002" i="5"/>
  <c r="DS2002" i="5"/>
  <c r="DO2002" i="5"/>
  <c r="EB1960" i="5"/>
  <c r="DX1960" i="5"/>
  <c r="DT1960" i="5"/>
  <c r="DP1960" i="5"/>
  <c r="DW1918" i="5"/>
  <c r="DS1918" i="5"/>
  <c r="DO1918" i="5"/>
  <c r="EB1884" i="5"/>
  <c r="DX1884" i="5"/>
  <c r="DT1884" i="5"/>
  <c r="DP1884" i="5"/>
  <c r="DO1861" i="5"/>
  <c r="EA2237" i="5"/>
  <c r="DW2237" i="5"/>
  <c r="DS2237" i="5"/>
  <c r="DO2237" i="5"/>
  <c r="DZ2237" i="5"/>
  <c r="DV2237" i="5"/>
  <c r="DR2237" i="5"/>
  <c r="DU2029" i="5"/>
  <c r="EB1328" i="5"/>
  <c r="EC1328" i="5"/>
  <c r="ED1328" i="5"/>
  <c r="EE1328" i="5"/>
  <c r="EF1328" i="5"/>
  <c r="EG1328" i="5"/>
  <c r="EH1328" i="5"/>
  <c r="EI1328" i="5"/>
  <c r="EJ1328" i="5"/>
  <c r="EK1328" i="5"/>
  <c r="EL1328" i="5"/>
  <c r="EB1329" i="5"/>
  <c r="EC1329" i="5"/>
  <c r="ED1329" i="5"/>
  <c r="EE1329" i="5"/>
  <c r="EF1329" i="5"/>
  <c r="EG1329" i="5"/>
  <c r="EH1329" i="5"/>
  <c r="EI1329" i="5"/>
  <c r="EJ1329" i="5"/>
  <c r="EK1329" i="5"/>
  <c r="EL1329" i="5"/>
  <c r="EB1330" i="5"/>
  <c r="EC1330" i="5"/>
  <c r="ED1330" i="5"/>
  <c r="EE1330" i="5"/>
  <c r="EF1330" i="5"/>
  <c r="EG1330" i="5"/>
  <c r="EH1330" i="5"/>
  <c r="EI1330" i="5"/>
  <c r="EJ1330" i="5"/>
  <c r="EK1330" i="5"/>
  <c r="EL1330" i="5"/>
  <c r="EB1313" i="5"/>
  <c r="EC1313" i="5"/>
  <c r="ED1313" i="5"/>
  <c r="EE1313" i="5"/>
  <c r="EF1313" i="5"/>
  <c r="EG1313" i="5"/>
  <c r="EH1313" i="5"/>
  <c r="EI1313" i="5"/>
  <c r="EJ1313" i="5"/>
  <c r="EK1313" i="5"/>
  <c r="EL1313" i="5"/>
  <c r="EB1314" i="5"/>
  <c r="EC1314" i="5"/>
  <c r="ED1314" i="5"/>
  <c r="EE1314" i="5"/>
  <c r="EF1314" i="5"/>
  <c r="EG1314" i="5"/>
  <c r="EH1314" i="5"/>
  <c r="EI1314" i="5"/>
  <c r="EJ1314" i="5"/>
  <c r="EK1314" i="5"/>
  <c r="EL1314" i="5"/>
  <c r="EB1315" i="5"/>
  <c r="EC1315" i="5"/>
  <c r="ED1315" i="5"/>
  <c r="EE1315" i="5"/>
  <c r="EF1315" i="5"/>
  <c r="EG1315" i="5"/>
  <c r="EH1315" i="5"/>
  <c r="EI1315" i="5"/>
  <c r="EJ1315" i="5"/>
  <c r="EK1315" i="5"/>
  <c r="EL1315" i="5"/>
  <c r="EB1287" i="5"/>
  <c r="EC1287" i="5"/>
  <c r="ED1287" i="5"/>
  <c r="EE1287" i="5"/>
  <c r="EF1287" i="5"/>
  <c r="EG1287" i="5"/>
  <c r="EH1287" i="5"/>
  <c r="EI1287" i="5"/>
  <c r="EJ1287" i="5"/>
  <c r="EK1287" i="5"/>
  <c r="EL1287" i="5"/>
  <c r="EB1288" i="5"/>
  <c r="EC1288" i="5"/>
  <c r="ED1288" i="5"/>
  <c r="EE1288" i="5"/>
  <c r="EF1288" i="5"/>
  <c r="EG1288" i="5"/>
  <c r="EH1288" i="5"/>
  <c r="EI1288" i="5"/>
  <c r="EJ1288" i="5"/>
  <c r="EK1288" i="5"/>
  <c r="EL1288" i="5"/>
  <c r="EB1289" i="5"/>
  <c r="EC1289" i="5"/>
  <c r="ED1289" i="5"/>
  <c r="EE1289" i="5"/>
  <c r="EF1289" i="5"/>
  <c r="EG1289" i="5"/>
  <c r="EH1289" i="5"/>
  <c r="EI1289" i="5"/>
  <c r="EJ1289" i="5"/>
  <c r="EK1289" i="5"/>
  <c r="EL1289" i="5"/>
  <c r="EB1271" i="5"/>
  <c r="EC1271" i="5"/>
  <c r="ED1271" i="5"/>
  <c r="EE1271" i="5"/>
  <c r="EF1271" i="5"/>
  <c r="EG1271" i="5"/>
  <c r="EH1271" i="5"/>
  <c r="EI1271" i="5"/>
  <c r="EJ1271" i="5"/>
  <c r="EK1271" i="5"/>
  <c r="EL1271" i="5"/>
  <c r="EB1272" i="5"/>
  <c r="EC1272" i="5"/>
  <c r="ED1272" i="5"/>
  <c r="EE1272" i="5"/>
  <c r="EF1272" i="5"/>
  <c r="EG1272" i="5"/>
  <c r="EH1272" i="5"/>
  <c r="EI1272" i="5"/>
  <c r="EJ1272" i="5"/>
  <c r="EK1272" i="5"/>
  <c r="EL1272" i="5"/>
  <c r="EB1273" i="5"/>
  <c r="EC1273" i="5"/>
  <c r="ED1273" i="5"/>
  <c r="EE1273" i="5"/>
  <c r="EF1273" i="5"/>
  <c r="EG1273" i="5"/>
  <c r="EH1273" i="5"/>
  <c r="EI1273" i="5"/>
  <c r="EJ1273" i="5"/>
  <c r="EK1273" i="5"/>
  <c r="EL1273" i="5"/>
  <c r="EA1274" i="5"/>
  <c r="EB1267" i="5"/>
  <c r="EC1267" i="5"/>
  <c r="ED1267" i="5"/>
  <c r="EE1267" i="5"/>
  <c r="EF1267" i="5"/>
  <c r="EG1267" i="5"/>
  <c r="EH1267" i="5"/>
  <c r="EI1267" i="5"/>
  <c r="EJ1267" i="5"/>
  <c r="EK1267" i="5"/>
  <c r="EL1267" i="5"/>
  <c r="EB1268" i="5"/>
  <c r="EC1268" i="5"/>
  <c r="ED1268" i="5"/>
  <c r="EE1268" i="5"/>
  <c r="EF1268" i="5"/>
  <c r="EG1268" i="5"/>
  <c r="EH1268" i="5"/>
  <c r="EI1268" i="5"/>
  <c r="EJ1268" i="5"/>
  <c r="EK1268" i="5"/>
  <c r="EL1268" i="5"/>
  <c r="EB1269" i="5"/>
  <c r="EC1269" i="5"/>
  <c r="ED1269" i="5"/>
  <c r="EE1269" i="5"/>
  <c r="EF1269" i="5"/>
  <c r="EG1269" i="5"/>
  <c r="EH1269" i="5"/>
  <c r="EI1269" i="5"/>
  <c r="EJ1269" i="5"/>
  <c r="EK1269" i="5"/>
  <c r="EL1269" i="5"/>
  <c r="EB1226" i="5"/>
  <c r="EC1226" i="5"/>
  <c r="ED1226" i="5"/>
  <c r="EE1226" i="5"/>
  <c r="EF1226" i="5"/>
  <c r="EG1226" i="5"/>
  <c r="EH1226" i="5"/>
  <c r="EI1226" i="5"/>
  <c r="EJ1226" i="5"/>
  <c r="EK1226" i="5"/>
  <c r="EL1226" i="5"/>
  <c r="EB1227" i="5"/>
  <c r="EC1227" i="5"/>
  <c r="ED1227" i="5"/>
  <c r="EE1227" i="5"/>
  <c r="EF1227" i="5"/>
  <c r="EG1227" i="5"/>
  <c r="EH1227" i="5"/>
  <c r="EI1227" i="5"/>
  <c r="EJ1227" i="5"/>
  <c r="EK1227" i="5"/>
  <c r="EL1227" i="5"/>
  <c r="EB1228" i="5"/>
  <c r="EC1228" i="5"/>
  <c r="ED1228" i="5"/>
  <c r="EE1228" i="5"/>
  <c r="EF1228" i="5"/>
  <c r="EG1228" i="5"/>
  <c r="EH1228" i="5"/>
  <c r="EI1228" i="5"/>
  <c r="EJ1228" i="5"/>
  <c r="EK1228" i="5"/>
  <c r="EL1228" i="5"/>
  <c r="EB1237" i="5"/>
  <c r="EC1237" i="5"/>
  <c r="ED1237" i="5"/>
  <c r="EE1237" i="5"/>
  <c r="EF1237" i="5"/>
  <c r="EG1237" i="5"/>
  <c r="EH1237" i="5"/>
  <c r="EI1237" i="5"/>
  <c r="EJ1237" i="5"/>
  <c r="EK1237" i="5"/>
  <c r="EL1237" i="5"/>
  <c r="EB1238" i="5"/>
  <c r="EC1238" i="5"/>
  <c r="ED1238" i="5"/>
  <c r="EE1238" i="5"/>
  <c r="EF1238" i="5"/>
  <c r="EG1238" i="5"/>
  <c r="EH1238" i="5"/>
  <c r="EI1238" i="5"/>
  <c r="EJ1238" i="5"/>
  <c r="EK1238" i="5"/>
  <c r="EL1238" i="5"/>
  <c r="EB1239" i="5"/>
  <c r="EC1239" i="5"/>
  <c r="ED1239" i="5"/>
  <c r="EE1239" i="5"/>
  <c r="EF1239" i="5"/>
  <c r="EG1239" i="5"/>
  <c r="EH1239" i="5"/>
  <c r="EI1239" i="5"/>
  <c r="EJ1239" i="5"/>
  <c r="EK1239" i="5"/>
  <c r="EL1239" i="5"/>
  <c r="EB1214" i="5"/>
  <c r="EC1214" i="5"/>
  <c r="ED1214" i="5"/>
  <c r="EE1214" i="5"/>
  <c r="EF1214" i="5"/>
  <c r="EG1214" i="5"/>
  <c r="EH1214" i="5"/>
  <c r="EI1214" i="5"/>
  <c r="EJ1214" i="5"/>
  <c r="EK1214" i="5"/>
  <c r="EL1214" i="5"/>
  <c r="EB1215" i="5"/>
  <c r="EC1215" i="5"/>
  <c r="ED1215" i="5"/>
  <c r="EE1215" i="5"/>
  <c r="EF1215" i="5"/>
  <c r="EG1215" i="5"/>
  <c r="EH1215" i="5"/>
  <c r="EI1215" i="5"/>
  <c r="EJ1215" i="5"/>
  <c r="EK1215" i="5"/>
  <c r="EL1215" i="5"/>
  <c r="EB1216" i="5"/>
  <c r="EC1216" i="5"/>
  <c r="ED1216" i="5"/>
  <c r="EE1216" i="5"/>
  <c r="EF1216" i="5"/>
  <c r="EG1216" i="5"/>
  <c r="EH1216" i="5"/>
  <c r="EI1216" i="5"/>
  <c r="EJ1216" i="5"/>
  <c r="EK1216" i="5"/>
  <c r="EL1216" i="5"/>
  <c r="B3131" i="5" l="1"/>
  <c r="EM3996" i="5"/>
  <c r="B4002" i="5" s="1"/>
  <c r="DF3996" i="5"/>
  <c r="Q4000" i="5" s="1"/>
  <c r="EM2052" i="5"/>
  <c r="EM2086" i="5"/>
  <c r="EM2128" i="5"/>
  <c r="EM2170" i="5"/>
  <c r="EM1847" i="5"/>
  <c r="EM2954" i="5"/>
  <c r="B2960" i="5" s="1"/>
  <c r="DF2954" i="5"/>
  <c r="Q2958" i="5" s="1"/>
  <c r="EP2298" i="5"/>
  <c r="EP1918" i="5"/>
  <c r="EP2283" i="5"/>
  <c r="DF2786" i="5"/>
  <c r="Q2790" i="5" s="1"/>
  <c r="EM2029" i="5"/>
  <c r="EP2237" i="5"/>
  <c r="EP2241" i="5"/>
  <c r="EP1934" i="5"/>
  <c r="EP1960" i="5"/>
  <c r="EP2207" i="5"/>
  <c r="EP1975" i="5"/>
  <c r="EM2786" i="5"/>
  <c r="B2792" i="5" s="1"/>
  <c r="EP2184" i="5"/>
  <c r="EM2041" i="5"/>
  <c r="EM2082" i="5"/>
  <c r="EM2102" i="5"/>
  <c r="EM2143" i="5"/>
  <c r="EP1873" i="5"/>
  <c r="EP2257" i="5"/>
  <c r="EP1884" i="5"/>
  <c r="EP2325" i="5"/>
  <c r="EP1861" i="5"/>
  <c r="EP2002" i="5"/>
  <c r="EP2196" i="5"/>
  <c r="EP1914" i="5"/>
  <c r="EM1441" i="5"/>
  <c r="EM1729" i="5"/>
  <c r="EM1805" i="5"/>
  <c r="EM1763" i="5"/>
  <c r="EM1384" i="5"/>
  <c r="EM1457" i="5"/>
  <c r="EM1483" i="5"/>
  <c r="EM1498" i="5"/>
  <c r="EM1525" i="5"/>
  <c r="EM1437" i="5"/>
  <c r="EM1759" i="5"/>
  <c r="EM1820" i="5"/>
  <c r="EM1718" i="5"/>
  <c r="EM1779" i="5"/>
  <c r="EM1706" i="5"/>
  <c r="EM1407" i="5"/>
  <c r="EM1396" i="5"/>
  <c r="EB1331" i="5"/>
  <c r="EC1316" i="5"/>
  <c r="EJ1331" i="5"/>
  <c r="EK1316" i="5"/>
  <c r="EG1316" i="5"/>
  <c r="EL1316" i="5"/>
  <c r="EH1316" i="5"/>
  <c r="ED1316" i="5"/>
  <c r="EH1274" i="5"/>
  <c r="EI1331" i="5"/>
  <c r="EE1331" i="5"/>
  <c r="EL1331" i="5"/>
  <c r="ED1331" i="5"/>
  <c r="EI1217" i="5"/>
  <c r="EL1229" i="5"/>
  <c r="ED1229" i="5"/>
  <c r="EH1290" i="5"/>
  <c r="EH1331" i="5"/>
  <c r="EL1217" i="5"/>
  <c r="ED1217" i="5"/>
  <c r="EE1229" i="5"/>
  <c r="EK1290" i="5"/>
  <c r="EG1290" i="5"/>
  <c r="EJ1290" i="5"/>
  <c r="EF1290" i="5"/>
  <c r="EB1290" i="5"/>
  <c r="EI1290" i="5"/>
  <c r="EE1290" i="5"/>
  <c r="EI1229" i="5"/>
  <c r="EC1290" i="5"/>
  <c r="EL1274" i="5"/>
  <c r="EL1290" i="5"/>
  <c r="EJ1316" i="5"/>
  <c r="EF1316" i="5"/>
  <c r="EB1316" i="5"/>
  <c r="EI1316" i="5"/>
  <c r="EE1316" i="5"/>
  <c r="EH1217" i="5"/>
  <c r="EK1331" i="5"/>
  <c r="EG1331" i="5"/>
  <c r="EC1331" i="5"/>
  <c r="EI1240" i="5"/>
  <c r="EE1240" i="5"/>
  <c r="EI1270" i="5"/>
  <c r="EK1274" i="5"/>
  <c r="EG1274" i="5"/>
  <c r="EC1274" i="5"/>
  <c r="EJ1274" i="5"/>
  <c r="EF1274" i="5"/>
  <c r="EB1274" i="5"/>
  <c r="EI1274" i="5"/>
  <c r="EE1274" i="5"/>
  <c r="ED1290" i="5"/>
  <c r="EF1331" i="5"/>
  <c r="EJ1240" i="5"/>
  <c r="EF1240" i="5"/>
  <c r="EB1240" i="5"/>
  <c r="EH1229" i="5"/>
  <c r="EJ1270" i="5"/>
  <c r="EF1270" i="5"/>
  <c r="EB1270" i="5"/>
  <c r="EE1270" i="5"/>
  <c r="ED1274" i="5"/>
  <c r="EK1229" i="5"/>
  <c r="EC1229" i="5"/>
  <c r="EF1229" i="5"/>
  <c r="EG1229" i="5"/>
  <c r="EJ1229" i="5"/>
  <c r="EB1229" i="5"/>
  <c r="EK1217" i="5"/>
  <c r="EG1217" i="5"/>
  <c r="EC1217" i="5"/>
  <c r="EJ1217" i="5"/>
  <c r="EF1217" i="5"/>
  <c r="EB1217" i="5"/>
  <c r="EE1217" i="5"/>
  <c r="EL1270" i="5"/>
  <c r="EH1270" i="5"/>
  <c r="ED1270" i="5"/>
  <c r="EK1270" i="5"/>
  <c r="EG1270" i="5"/>
  <c r="EC1270" i="5"/>
  <c r="EL1240" i="5"/>
  <c r="EH1240" i="5"/>
  <c r="ED1240" i="5"/>
  <c r="EK1240" i="5"/>
  <c r="EG1240" i="5"/>
  <c r="EC1240" i="5"/>
  <c r="AU1574" i="5"/>
  <c r="AS1574" i="5"/>
  <c r="AQ1574" i="5"/>
  <c r="AO1574" i="5"/>
  <c r="AM1574" i="5"/>
  <c r="AK1574" i="5"/>
  <c r="BG1377" i="5"/>
  <c r="BE1377" i="5"/>
  <c r="BC1377" i="5"/>
  <c r="BA1377" i="5"/>
  <c r="AY1377" i="5"/>
  <c r="AW1377" i="5"/>
  <c r="AU1377" i="5"/>
  <c r="AS1377" i="5"/>
  <c r="AQ1377" i="5"/>
  <c r="AO1377" i="5"/>
  <c r="AM1377" i="5"/>
  <c r="AK1377" i="5"/>
  <c r="EP2326" i="5" l="1"/>
  <c r="EM2171" i="5"/>
  <c r="EP2003" i="5"/>
  <c r="EM1526" i="5"/>
  <c r="B1532" i="5" s="1"/>
  <c r="AR1574" i="5"/>
  <c r="EM1848" i="5"/>
  <c r="AN1574" i="5"/>
  <c r="AV1574" i="5"/>
  <c r="EM1229" i="5"/>
  <c r="EM1274" i="5"/>
  <c r="EM1290" i="5"/>
  <c r="EM1270" i="5"/>
  <c r="EM1240" i="5"/>
  <c r="EM1331" i="5"/>
  <c r="EM1217" i="5"/>
  <c r="EM1316" i="5"/>
  <c r="BH1377" i="5"/>
  <c r="BH1526" i="5" s="1"/>
  <c r="AV1377" i="5"/>
  <c r="AV1526" i="5" s="1"/>
  <c r="BD1377" i="5"/>
  <c r="BD1526" i="5" s="1"/>
  <c r="AR1377" i="5"/>
  <c r="AR1526" i="5" s="1"/>
  <c r="AZ1377" i="5"/>
  <c r="AZ1526" i="5" s="1"/>
  <c r="AN1377" i="5"/>
  <c r="AN1526" i="5" s="1"/>
  <c r="Q2329" i="5"/>
  <c r="B2009" i="5" l="1"/>
  <c r="Q1531" i="5"/>
  <c r="DF2138" i="5"/>
  <c r="DF2071" i="5"/>
  <c r="DF2156" i="5"/>
  <c r="DF2120" i="5"/>
  <c r="DF2103" i="5"/>
  <c r="DF2045" i="5"/>
  <c r="DF2078" i="5"/>
  <c r="DF2129" i="5"/>
  <c r="DF2087" i="5"/>
  <c r="DF2035" i="5"/>
  <c r="DF2094" i="5"/>
  <c r="DF2167" i="5"/>
  <c r="DF2053" i="5"/>
  <c r="DF2148" i="5"/>
  <c r="DF2109" i="5"/>
  <c r="DF1449" i="5"/>
  <c r="DF1442" i="5"/>
  <c r="DF1426" i="5"/>
  <c r="DF1408" i="5"/>
  <c r="DF1511" i="5"/>
  <c r="DF1493" i="5"/>
  <c r="DF1475" i="5"/>
  <c r="DF1390" i="5"/>
  <c r="DF1522" i="5"/>
  <c r="DF1484" i="5"/>
  <c r="DF1464" i="5"/>
  <c r="DF1400" i="5"/>
  <c r="DF1503" i="5"/>
  <c r="DF1458" i="5"/>
  <c r="DF1433" i="5"/>
  <c r="DF1748" i="5"/>
  <c r="DF1722" i="5"/>
  <c r="DF1815" i="5"/>
  <c r="DF1764" i="5"/>
  <c r="DF1833" i="5"/>
  <c r="DF1780" i="5"/>
  <c r="DF1786" i="5"/>
  <c r="DF1825" i="5"/>
  <c r="DF1771" i="5"/>
  <c r="DF1755" i="5"/>
  <c r="DF1712" i="5"/>
  <c r="DF1730" i="5"/>
  <c r="DF1797" i="5"/>
  <c r="DF1806" i="5"/>
  <c r="DF1844" i="5"/>
  <c r="B1531" i="5"/>
  <c r="DF1336" i="5"/>
  <c r="DF1326" i="5"/>
  <c r="DF1233" i="5"/>
  <c r="DF1317" i="5"/>
  <c r="DF1308" i="5"/>
  <c r="DF1259" i="5"/>
  <c r="DF1223" i="5"/>
  <c r="DF1355" i="5"/>
  <c r="DF1344" i="5"/>
  <c r="DF1291" i="5"/>
  <c r="DF1282" i="5"/>
  <c r="DF1266" i="5"/>
  <c r="DF1241" i="5"/>
  <c r="DF1297" i="5"/>
  <c r="EM1358" i="5"/>
  <c r="EM1359" i="5" s="1"/>
  <c r="B1365" i="5" s="1"/>
  <c r="DF1275" i="5"/>
  <c r="BG1210" i="5"/>
  <c r="BE1210" i="5"/>
  <c r="BC1210" i="5"/>
  <c r="BA1210" i="5"/>
  <c r="AY1210" i="5"/>
  <c r="AW1210" i="5"/>
  <c r="AU1210" i="5"/>
  <c r="AS1210" i="5"/>
  <c r="AQ1210" i="5"/>
  <c r="AO1210" i="5"/>
  <c r="AM1210" i="5"/>
  <c r="AK1210" i="5"/>
  <c r="AK1191" i="5"/>
  <c r="AM1191" i="5"/>
  <c r="AO1191" i="5"/>
  <c r="AQ1191" i="5"/>
  <c r="AS1191" i="5"/>
  <c r="AU1191" i="5"/>
  <c r="AW1191" i="5"/>
  <c r="AY1191" i="5"/>
  <c r="BG1190" i="5"/>
  <c r="BE1190" i="5"/>
  <c r="BC1190" i="5"/>
  <c r="BA1190" i="5"/>
  <c r="AY1190" i="5"/>
  <c r="AW1190" i="5"/>
  <c r="AU1190" i="5"/>
  <c r="AS1190" i="5"/>
  <c r="AQ1190" i="5"/>
  <c r="AO1190" i="5"/>
  <c r="AM1190" i="5"/>
  <c r="AK1190" i="5"/>
  <c r="AM1176" i="5"/>
  <c r="AK1176" i="5"/>
  <c r="AN1176" i="5" s="1"/>
  <c r="AK1172" i="5"/>
  <c r="AM1172" i="5"/>
  <c r="AK1173" i="5"/>
  <c r="AM1173" i="5"/>
  <c r="AK1174" i="5"/>
  <c r="AM1174" i="5"/>
  <c r="AK1175" i="5"/>
  <c r="AM1175" i="5"/>
  <c r="AM1162" i="5"/>
  <c r="AK1162" i="5"/>
  <c r="AM1139" i="5"/>
  <c r="AK1139" i="5"/>
  <c r="AM1138" i="5"/>
  <c r="AK1138" i="5"/>
  <c r="AM1137" i="5"/>
  <c r="AK1137" i="5"/>
  <c r="AK1140" i="5"/>
  <c r="AM1140" i="5"/>
  <c r="AK1141" i="5"/>
  <c r="AM1141" i="5"/>
  <c r="AK1142" i="5"/>
  <c r="AM1142" i="5"/>
  <c r="AK1143" i="5"/>
  <c r="AM1143" i="5"/>
  <c r="AK1144" i="5"/>
  <c r="AM1144" i="5"/>
  <c r="AK1145" i="5"/>
  <c r="AM1145" i="5"/>
  <c r="AK1146" i="5"/>
  <c r="AM1146" i="5"/>
  <c r="AK1147" i="5"/>
  <c r="AM1147" i="5"/>
  <c r="AK1148" i="5"/>
  <c r="AM1148" i="5"/>
  <c r="AK1149" i="5"/>
  <c r="AM1149" i="5"/>
  <c r="AK1150" i="5"/>
  <c r="AM1150" i="5"/>
  <c r="AK1151" i="5"/>
  <c r="AM1151" i="5"/>
  <c r="AK1152" i="5"/>
  <c r="AM1152" i="5"/>
  <c r="AK1153" i="5"/>
  <c r="AN1153" i="5" s="1"/>
  <c r="AM1153" i="5"/>
  <c r="AK1154" i="5"/>
  <c r="AM1154" i="5"/>
  <c r="AK1155" i="5"/>
  <c r="AN1155" i="5" s="1"/>
  <c r="AM1155" i="5"/>
  <c r="AK1156" i="5"/>
  <c r="AM1156" i="5"/>
  <c r="AK1157" i="5"/>
  <c r="AN1157" i="5" s="1"/>
  <c r="AM1157" i="5"/>
  <c r="AK1158" i="5"/>
  <c r="AM1158" i="5"/>
  <c r="AK1159" i="5"/>
  <c r="AN1159" i="5" s="1"/>
  <c r="AM1159" i="5"/>
  <c r="AK1160" i="5"/>
  <c r="AM1160" i="5"/>
  <c r="AK1161" i="5"/>
  <c r="AN1161" i="5" s="1"/>
  <c r="AM1161" i="5"/>
  <c r="AM1126" i="5"/>
  <c r="AK1126" i="5"/>
  <c r="AK1116" i="5"/>
  <c r="AM1116" i="5"/>
  <c r="AK1117" i="5"/>
  <c r="AM1117" i="5"/>
  <c r="AK1118" i="5"/>
  <c r="AM1118" i="5"/>
  <c r="AK1119" i="5"/>
  <c r="AM1119" i="5"/>
  <c r="AK1120" i="5"/>
  <c r="AM1120" i="5"/>
  <c r="AK1121" i="5"/>
  <c r="AM1121" i="5"/>
  <c r="AK1122" i="5"/>
  <c r="AM1122" i="5"/>
  <c r="AK1123" i="5"/>
  <c r="AM1123" i="5"/>
  <c r="AK1124" i="5"/>
  <c r="AM1124" i="5"/>
  <c r="AK1125" i="5"/>
  <c r="AM1125" i="5"/>
  <c r="AM1115" i="5"/>
  <c r="AK1115" i="5"/>
  <c r="AM1104" i="5"/>
  <c r="AK1104" i="5"/>
  <c r="AM1090" i="5"/>
  <c r="AK1090" i="5"/>
  <c r="AK1091" i="5"/>
  <c r="AM1091" i="5"/>
  <c r="AK1092" i="5"/>
  <c r="AM1092" i="5"/>
  <c r="AK1093" i="5"/>
  <c r="AM1093" i="5"/>
  <c r="AK1094" i="5"/>
  <c r="AM1094" i="5"/>
  <c r="AK1095" i="5"/>
  <c r="AM1095" i="5"/>
  <c r="AK1096" i="5"/>
  <c r="AM1096" i="5"/>
  <c r="AK1097" i="5"/>
  <c r="AM1097" i="5"/>
  <c r="AK1098" i="5"/>
  <c r="AM1098" i="5"/>
  <c r="AK1099" i="5"/>
  <c r="AM1099" i="5"/>
  <c r="AK1100" i="5"/>
  <c r="AM1100" i="5"/>
  <c r="AK1101" i="5"/>
  <c r="AM1101" i="5"/>
  <c r="AM1102" i="5"/>
  <c r="AK1103" i="5"/>
  <c r="AM1103" i="5"/>
  <c r="AM1076" i="5"/>
  <c r="AK1076" i="5"/>
  <c r="AK1077" i="5"/>
  <c r="AM1077" i="5"/>
  <c r="AK1078" i="5"/>
  <c r="AM1078" i="5"/>
  <c r="AK1066" i="5"/>
  <c r="AM1066" i="5"/>
  <c r="AK1067" i="5"/>
  <c r="AM1067" i="5"/>
  <c r="AM1065" i="5"/>
  <c r="AK1065" i="5"/>
  <c r="BG984" i="5"/>
  <c r="BE984" i="5"/>
  <c r="BC984" i="5"/>
  <c r="BA984" i="5"/>
  <c r="AY984" i="5"/>
  <c r="AW984" i="5"/>
  <c r="AU984" i="5"/>
  <c r="AS984" i="5"/>
  <c r="AQ984" i="5"/>
  <c r="AO984" i="5"/>
  <c r="AM984" i="5"/>
  <c r="AK984" i="5"/>
  <c r="AK926" i="5"/>
  <c r="AM926" i="5"/>
  <c r="AK927" i="5"/>
  <c r="AM927" i="5"/>
  <c r="AK928" i="5"/>
  <c r="AM928" i="5"/>
  <c r="AK929" i="5"/>
  <c r="AM929" i="5"/>
  <c r="AK930" i="5"/>
  <c r="AM930" i="5"/>
  <c r="AK931" i="5"/>
  <c r="AM931" i="5"/>
  <c r="AK932" i="5"/>
  <c r="AM932" i="5"/>
  <c r="AK925" i="5"/>
  <c r="AN925" i="5" s="1"/>
  <c r="AM674" i="5"/>
  <c r="AK674" i="5"/>
  <c r="AK652" i="5"/>
  <c r="AM652" i="5"/>
  <c r="AK653" i="5"/>
  <c r="AM653" i="5"/>
  <c r="AK654" i="5"/>
  <c r="AM654" i="5"/>
  <c r="AK655" i="5"/>
  <c r="AM655" i="5"/>
  <c r="AK656" i="5"/>
  <c r="AM656" i="5"/>
  <c r="AK657" i="5"/>
  <c r="AM657" i="5"/>
  <c r="AK658" i="5"/>
  <c r="AM658" i="5"/>
  <c r="AK659" i="5"/>
  <c r="AM659" i="5"/>
  <c r="AK660" i="5"/>
  <c r="AN660" i="5" s="1"/>
  <c r="AM660" i="5"/>
  <c r="AK426" i="5"/>
  <c r="AM426" i="5"/>
  <c r="AK427" i="5"/>
  <c r="AN427" i="5" s="1"/>
  <c r="AM427" i="5"/>
  <c r="AK428" i="5"/>
  <c r="AM428" i="5"/>
  <c r="AK429" i="5"/>
  <c r="AM429" i="5"/>
  <c r="AK430" i="5"/>
  <c r="AM430" i="5"/>
  <c r="AK431" i="5"/>
  <c r="AM431" i="5"/>
  <c r="AK432" i="5"/>
  <c r="AM432" i="5"/>
  <c r="AM425" i="5"/>
  <c r="AK425" i="5"/>
  <c r="AN276" i="5"/>
  <c r="BM277" i="5"/>
  <c r="BL277" i="5"/>
  <c r="BK277" i="5"/>
  <c r="BJ277" i="5"/>
  <c r="BI277" i="5"/>
  <c r="BH277" i="5"/>
  <c r="BG277" i="5"/>
  <c r="BF277" i="5"/>
  <c r="BE277" i="5"/>
  <c r="BD277" i="5"/>
  <c r="BC277" i="5"/>
  <c r="BB277" i="5"/>
  <c r="BA277" i="5"/>
  <c r="AZ277" i="5"/>
  <c r="AY277" i="5"/>
  <c r="AX277" i="5"/>
  <c r="AW277" i="5"/>
  <c r="AV277" i="5"/>
  <c r="AU277" i="5"/>
  <c r="AT277" i="5"/>
  <c r="AS277" i="5"/>
  <c r="AR277" i="5"/>
  <c r="AQ277" i="5"/>
  <c r="AP277" i="5"/>
  <c r="AO277" i="5"/>
  <c r="AN277" i="5"/>
  <c r="BM276" i="5"/>
  <c r="BL276" i="5"/>
  <c r="BK276" i="5"/>
  <c r="BJ276" i="5"/>
  <c r="BI276" i="5"/>
  <c r="BH276" i="5"/>
  <c r="BG276" i="5"/>
  <c r="BF276" i="5"/>
  <c r="BE276" i="5"/>
  <c r="BD276" i="5"/>
  <c r="BC276" i="5"/>
  <c r="BB276" i="5"/>
  <c r="BA276" i="5"/>
  <c r="AZ276" i="5"/>
  <c r="AY276" i="5"/>
  <c r="AX276" i="5"/>
  <c r="AW276" i="5"/>
  <c r="AV276" i="5"/>
  <c r="AU276" i="5"/>
  <c r="AT276" i="5"/>
  <c r="AS276" i="5"/>
  <c r="AR276" i="5"/>
  <c r="AQ276" i="5"/>
  <c r="AP276" i="5"/>
  <c r="AO276" i="5"/>
  <c r="BK229" i="5"/>
  <c r="BK228" i="5"/>
  <c r="BO229" i="5"/>
  <c r="BN229" i="5"/>
  <c r="BJ229" i="5"/>
  <c r="BI229" i="5"/>
  <c r="BH229" i="5"/>
  <c r="BG229" i="5"/>
  <c r="BF229" i="5"/>
  <c r="BE229" i="5"/>
  <c r="BD229" i="5"/>
  <c r="BC229" i="5"/>
  <c r="BB229" i="5"/>
  <c r="BA229" i="5"/>
  <c r="AZ229" i="5"/>
  <c r="AY229" i="5"/>
  <c r="AX229" i="5"/>
  <c r="AW229" i="5"/>
  <c r="AV229" i="5"/>
  <c r="AU229" i="5"/>
  <c r="AT229" i="5"/>
  <c r="AS229" i="5"/>
  <c r="AR229" i="5"/>
  <c r="AQ229" i="5"/>
  <c r="AP229" i="5"/>
  <c r="AO229" i="5"/>
  <c r="BO228" i="5"/>
  <c r="BN228" i="5"/>
  <c r="BJ228" i="5"/>
  <c r="BI228" i="5"/>
  <c r="BH228" i="5"/>
  <c r="BG228" i="5"/>
  <c r="BF228" i="5"/>
  <c r="BE228" i="5"/>
  <c r="BD228" i="5"/>
  <c r="BC228" i="5"/>
  <c r="BB228" i="5"/>
  <c r="BA228" i="5"/>
  <c r="AZ228" i="5"/>
  <c r="AY228" i="5"/>
  <c r="AX228" i="5"/>
  <c r="AW228" i="5"/>
  <c r="AV228" i="5"/>
  <c r="AU228" i="5"/>
  <c r="AT228" i="5"/>
  <c r="AS228" i="5"/>
  <c r="AR228" i="5"/>
  <c r="AQ228" i="5"/>
  <c r="AP228" i="5"/>
  <c r="AO228" i="5"/>
  <c r="BO202" i="5"/>
  <c r="BN202" i="5"/>
  <c r="BK202" i="5"/>
  <c r="BJ202" i="5"/>
  <c r="BI202" i="5"/>
  <c r="BH202" i="5"/>
  <c r="BG202" i="5"/>
  <c r="BF202" i="5"/>
  <c r="BE202" i="5"/>
  <c r="BD202" i="5"/>
  <c r="BC202" i="5"/>
  <c r="BB202" i="5"/>
  <c r="BA202" i="5"/>
  <c r="AZ202" i="5"/>
  <c r="AY202" i="5"/>
  <c r="AX202" i="5"/>
  <c r="AW202" i="5"/>
  <c r="AV202" i="5"/>
  <c r="AU202" i="5"/>
  <c r="AT202" i="5"/>
  <c r="AS202" i="5"/>
  <c r="AR202" i="5"/>
  <c r="AQ202" i="5"/>
  <c r="AP202" i="5"/>
  <c r="AO202" i="5"/>
  <c r="AN202" i="5"/>
  <c r="BO201" i="5"/>
  <c r="BN201" i="5"/>
  <c r="BK201" i="5"/>
  <c r="BJ201" i="5"/>
  <c r="BI201" i="5"/>
  <c r="BH201" i="5"/>
  <c r="BG201" i="5"/>
  <c r="BF201" i="5"/>
  <c r="BE201" i="5"/>
  <c r="BD201" i="5"/>
  <c r="BC201" i="5"/>
  <c r="BB201" i="5"/>
  <c r="BA201" i="5"/>
  <c r="AZ201" i="5"/>
  <c r="AY201" i="5"/>
  <c r="AX201" i="5"/>
  <c r="AW201" i="5"/>
  <c r="AV201" i="5"/>
  <c r="AU201" i="5"/>
  <c r="AT201" i="5"/>
  <c r="AS201" i="5"/>
  <c r="AR201" i="5"/>
  <c r="AQ201" i="5"/>
  <c r="AP201" i="5"/>
  <c r="AO201" i="5"/>
  <c r="AN201" i="5"/>
  <c r="BO182" i="5"/>
  <c r="BN182" i="5"/>
  <c r="BO181" i="5"/>
  <c r="BN181" i="5"/>
  <c r="AN182" i="5"/>
  <c r="AN181" i="5"/>
  <c r="BK182" i="5"/>
  <c r="BJ182" i="5"/>
  <c r="BI182" i="5"/>
  <c r="BH182" i="5"/>
  <c r="BG182" i="5"/>
  <c r="BF182" i="5"/>
  <c r="BE182" i="5"/>
  <c r="BD182" i="5"/>
  <c r="BC182" i="5"/>
  <c r="BB182" i="5"/>
  <c r="BA182" i="5"/>
  <c r="AZ182" i="5"/>
  <c r="AY182" i="5"/>
  <c r="AX182" i="5"/>
  <c r="AW182" i="5"/>
  <c r="AV182" i="5"/>
  <c r="AU182" i="5"/>
  <c r="AT182" i="5"/>
  <c r="AS182" i="5"/>
  <c r="AR182" i="5"/>
  <c r="AQ182" i="5"/>
  <c r="AP182" i="5"/>
  <c r="AO182" i="5"/>
  <c r="BK181" i="5"/>
  <c r="BJ181" i="5"/>
  <c r="BI181" i="5"/>
  <c r="BH181" i="5"/>
  <c r="BG181" i="5"/>
  <c r="BF181" i="5"/>
  <c r="BE181" i="5"/>
  <c r="BD181" i="5"/>
  <c r="BC181" i="5"/>
  <c r="BB181" i="5"/>
  <c r="BA181" i="5"/>
  <c r="AZ181" i="5"/>
  <c r="AY181" i="5"/>
  <c r="AX181" i="5"/>
  <c r="AW181" i="5"/>
  <c r="AV181" i="5"/>
  <c r="AU181" i="5"/>
  <c r="AT181" i="5"/>
  <c r="AS181" i="5"/>
  <c r="AR181" i="5"/>
  <c r="AQ181" i="5"/>
  <c r="AP181" i="5"/>
  <c r="AO181" i="5"/>
  <c r="AN1151" i="5" l="1"/>
  <c r="AN1137" i="5"/>
  <c r="AN1162" i="5"/>
  <c r="AN1139" i="5"/>
  <c r="AN1138" i="5"/>
  <c r="AN1090" i="5"/>
  <c r="AR1190" i="5"/>
  <c r="AZ1190" i="5"/>
  <c r="BH1190" i="5"/>
  <c r="BH1192" i="5" s="1"/>
  <c r="AR1210" i="5"/>
  <c r="AR1359" i="5" s="1"/>
  <c r="AZ1210" i="5"/>
  <c r="AZ1359" i="5" s="1"/>
  <c r="BH1210" i="5"/>
  <c r="BH1359" i="5" s="1"/>
  <c r="DF2171" i="5"/>
  <c r="B2173" i="5" s="1"/>
  <c r="DI2326" i="5"/>
  <c r="B2328" i="5" s="1"/>
  <c r="DI2003" i="5"/>
  <c r="B2008" i="5" s="1"/>
  <c r="AN1104" i="5"/>
  <c r="AN1126" i="5"/>
  <c r="AN1210" i="5"/>
  <c r="AN1359" i="5" s="1"/>
  <c r="AV1210" i="5"/>
  <c r="AV1359" i="5" s="1"/>
  <c r="BD1210" i="5"/>
  <c r="BD1359" i="5" s="1"/>
  <c r="Q1364" i="5" s="1"/>
  <c r="DF1359" i="5"/>
  <c r="Q1363" i="5" s="1"/>
  <c r="DF1526" i="5"/>
  <c r="Q1530" i="5" s="1"/>
  <c r="DF1848" i="5"/>
  <c r="B1850" i="5" s="1"/>
  <c r="AN932" i="5"/>
  <c r="AN930" i="5"/>
  <c r="AN1078" i="5"/>
  <c r="AN1124" i="5"/>
  <c r="AN1122" i="5"/>
  <c r="AN1120" i="5"/>
  <c r="AN1118" i="5"/>
  <c r="AN1116" i="5"/>
  <c r="AN931" i="5"/>
  <c r="AN929" i="5"/>
  <c r="AN1066" i="5"/>
  <c r="AN1103" i="5"/>
  <c r="AN1101" i="5"/>
  <c r="AN1099" i="5"/>
  <c r="AN1097" i="5"/>
  <c r="AN1095" i="5"/>
  <c r="AZ1191" i="5"/>
  <c r="AZ1192" i="5" s="1"/>
  <c r="AR1191" i="5"/>
  <c r="AN1160" i="5"/>
  <c r="AN1158" i="5"/>
  <c r="AN1156" i="5"/>
  <c r="AN1154" i="5"/>
  <c r="AN1152" i="5"/>
  <c r="AN1150" i="5"/>
  <c r="AN1148" i="5"/>
  <c r="AN1146" i="5"/>
  <c r="AN1144" i="5"/>
  <c r="AN1142" i="5"/>
  <c r="AN1140" i="5"/>
  <c r="AN1149" i="5"/>
  <c r="AN1147" i="5"/>
  <c r="AN1145" i="5"/>
  <c r="AN1143" i="5"/>
  <c r="AN1141" i="5"/>
  <c r="AN1125" i="5"/>
  <c r="AN1119" i="5"/>
  <c r="AN1117" i="5"/>
  <c r="AN1115" i="5"/>
  <c r="AN1123" i="5"/>
  <c r="AN1121" i="5"/>
  <c r="AV1191" i="5"/>
  <c r="AV1190" i="5"/>
  <c r="BD1190" i="5"/>
  <c r="BD1192" i="5" s="1"/>
  <c r="AN1191" i="5"/>
  <c r="AN1190" i="5"/>
  <c r="AN1172" i="5"/>
  <c r="AN1174" i="5"/>
  <c r="AN1175" i="5"/>
  <c r="AN1173" i="5"/>
  <c r="AN1102" i="5"/>
  <c r="AN1100" i="5"/>
  <c r="AN1098" i="5"/>
  <c r="AN1096" i="5"/>
  <c r="AN1094" i="5"/>
  <c r="AN1092" i="5"/>
  <c r="AN1093" i="5"/>
  <c r="AN1091" i="5"/>
  <c r="AN1077" i="5"/>
  <c r="AN1076" i="5"/>
  <c r="AN1067" i="5"/>
  <c r="AN1065" i="5"/>
  <c r="AN928" i="5"/>
  <c r="AN926" i="5"/>
  <c r="AN927" i="5"/>
  <c r="AN674" i="5"/>
  <c r="AN682" i="5" s="1"/>
  <c r="B686" i="5" s="1"/>
  <c r="AN609" i="5"/>
  <c r="AR478" i="5"/>
  <c r="AN425" i="5"/>
  <c r="AN431" i="5"/>
  <c r="AN432" i="5"/>
  <c r="AN428" i="5"/>
  <c r="AN429" i="5"/>
  <c r="AN430" i="5"/>
  <c r="AN426" i="5"/>
  <c r="AN657" i="5"/>
  <c r="AN656" i="5"/>
  <c r="AN652" i="5"/>
  <c r="AN653" i="5"/>
  <c r="AN658" i="5"/>
  <c r="AN654" i="5"/>
  <c r="AN659" i="5"/>
  <c r="AN655" i="5"/>
  <c r="AM138" i="5"/>
  <c r="AL138" i="5"/>
  <c r="AQ67" i="5"/>
  <c r="AP67" i="5"/>
  <c r="AO67" i="5"/>
  <c r="AL67" i="5"/>
  <c r="AK67" i="5"/>
  <c r="AR1192" i="5" l="1"/>
  <c r="B1364" i="5"/>
  <c r="AN1079" i="5"/>
  <c r="B1081" i="5" s="1"/>
  <c r="AN933" i="5"/>
  <c r="B935" i="5" s="1"/>
  <c r="Q1197" i="5"/>
  <c r="AN1105" i="5"/>
  <c r="B1109" i="5" s="1"/>
  <c r="AV1192" i="5"/>
  <c r="AN1068" i="5"/>
  <c r="B1070" i="5" s="1"/>
  <c r="AN1163" i="5"/>
  <c r="B1165" i="5" s="1"/>
  <c r="AN1127" i="5"/>
  <c r="B1131" i="5" s="1"/>
  <c r="AN1192" i="5"/>
  <c r="B1197" i="5" s="1"/>
  <c r="AN1177" i="5"/>
  <c r="B1179" i="5" s="1"/>
  <c r="AN138" i="5"/>
  <c r="AN661" i="5"/>
  <c r="B662" i="5" s="1"/>
  <c r="AN617" i="5"/>
  <c r="B620" i="5" s="1"/>
  <c r="AN478" i="5"/>
  <c r="B479" i="5" s="1"/>
  <c r="AN433" i="5"/>
  <c r="B434" i="5" s="1"/>
  <c r="AV74" i="5"/>
  <c r="AV67" i="5"/>
  <c r="AN67" i="5"/>
  <c r="AR74" i="5"/>
  <c r="AN74" i="5"/>
  <c r="AN68" i="5"/>
  <c r="AR68" i="5"/>
  <c r="AV68" i="5"/>
  <c r="AN69" i="5"/>
  <c r="AR69" i="5"/>
  <c r="AV69" i="5"/>
  <c r="AN70" i="5"/>
  <c r="AR70" i="5"/>
  <c r="AV70" i="5"/>
  <c r="AN71" i="5"/>
  <c r="AR71" i="5"/>
  <c r="AV71" i="5"/>
  <c r="AN72" i="5"/>
  <c r="AR72" i="5"/>
  <c r="AV72" i="5"/>
  <c r="AN73" i="5"/>
  <c r="AR73" i="5"/>
  <c r="AV73" i="5"/>
  <c r="AR67" i="5"/>
  <c r="AR75" i="5" l="1"/>
  <c r="AN75" i="5"/>
  <c r="AV75" i="5"/>
  <c r="AN146" i="5"/>
  <c r="B150" i="5" s="1"/>
  <c r="BA3586" i="5"/>
  <c r="BA3589" i="5" s="1"/>
  <c r="BC3586" i="5"/>
  <c r="BC3589" i="5" s="1"/>
  <c r="BE3586" i="5"/>
  <c r="BE3589" i="5" s="1"/>
  <c r="BG3586" i="5"/>
  <c r="BG3589" i="5" s="1"/>
  <c r="BI3586" i="5"/>
  <c r="BI3589" i="5" s="1"/>
  <c r="BK3586" i="5"/>
  <c r="BK3589" i="5" s="1"/>
  <c r="AX3139" i="5"/>
  <c r="AY3139" i="5"/>
  <c r="AZ3139" i="5"/>
  <c r="AO3065" i="5"/>
  <c r="AO3066" i="5"/>
  <c r="AO3067" i="5"/>
  <c r="BW2616" i="5"/>
  <c r="BY2616" i="5"/>
  <c r="CA2616" i="5"/>
  <c r="CG2616" i="5"/>
  <c r="CH2616" i="5"/>
  <c r="CI2616" i="5"/>
  <c r="CJ2616" i="5"/>
  <c r="CK2616" i="5"/>
  <c r="CL2616" i="5"/>
  <c r="CM2616" i="5"/>
  <c r="CN2616" i="5"/>
  <c r="CO2616" i="5"/>
  <c r="CP2616" i="5"/>
  <c r="CQ2616" i="5"/>
  <c r="CN1670" i="5"/>
  <c r="CP1670" i="5"/>
  <c r="CR1670" i="5"/>
  <c r="CS1670" i="5"/>
  <c r="CT1670" i="5"/>
  <c r="CV1670" i="5"/>
  <c r="CW1670" i="5"/>
  <c r="CX1670" i="5"/>
  <c r="CZ1670" i="5"/>
  <c r="DA1670" i="5"/>
  <c r="DB1670" i="5"/>
  <c r="DD1670" i="5"/>
  <c r="DE1670" i="5"/>
  <c r="DF1670" i="5"/>
  <c r="DF1671" i="5" s="1"/>
  <c r="DH1670" i="5"/>
  <c r="DH1671" i="5" s="1"/>
  <c r="DI1670" i="5"/>
  <c r="DI1671" i="5" s="1"/>
  <c r="BY1190" i="5"/>
  <c r="BY1193" i="5" s="1"/>
  <c r="CB1190" i="5"/>
  <c r="CB1193" i="5" s="1"/>
  <c r="CC1190" i="5"/>
  <c r="CC1193" i="5" s="1"/>
  <c r="CF1190" i="5"/>
  <c r="CF1193" i="5" s="1"/>
  <c r="CG1190" i="5"/>
  <c r="CG1193" i="5" s="1"/>
  <c r="BX1190" i="5"/>
  <c r="BX1193" i="5" s="1"/>
  <c r="BR1190" i="5"/>
  <c r="BR1193" i="5" s="1"/>
  <c r="BT1190" i="5"/>
  <c r="BT1193" i="5" s="1"/>
  <c r="BV1190" i="5"/>
  <c r="BV1193" i="5" s="1"/>
  <c r="BZ1190" i="5"/>
  <c r="BZ1193" i="5" s="1"/>
  <c r="CD1190" i="5"/>
  <c r="CD1193" i="5" s="1"/>
  <c r="BP1190" i="5"/>
  <c r="BP1193" i="5" s="1"/>
  <c r="AP651" i="5"/>
  <c r="AP652" i="5"/>
  <c r="AP653" i="5"/>
  <c r="AP654" i="5"/>
  <c r="AP655" i="5"/>
  <c r="AP656" i="5"/>
  <c r="AP657" i="5"/>
  <c r="AP658" i="5"/>
  <c r="AP659" i="5"/>
  <c r="AP660" i="5"/>
  <c r="AZ651" i="5"/>
  <c r="AZ652" i="5"/>
  <c r="AZ653" i="5"/>
  <c r="AZ654" i="5"/>
  <c r="AZ655" i="5"/>
  <c r="AZ656" i="5"/>
  <c r="AZ657" i="5"/>
  <c r="AY161" i="5"/>
  <c r="AY164" i="5" s="1"/>
  <c r="AX161" i="5"/>
  <c r="AX164" i="5" s="1"/>
  <c r="D113" i="5"/>
  <c r="AH27" i="5"/>
  <c r="AH28" i="5"/>
  <c r="AH29" i="5"/>
  <c r="AH30" i="5"/>
  <c r="AH31" i="5"/>
  <c r="AH32" i="5"/>
  <c r="AH33" i="5"/>
  <c r="AH26" i="5"/>
  <c r="D3553" i="5"/>
  <c r="D3554" i="5"/>
  <c r="D3555" i="5"/>
  <c r="D3556" i="5"/>
  <c r="D3557" i="5"/>
  <c r="D3558" i="5"/>
  <c r="D3559" i="5"/>
  <c r="D3552" i="5"/>
  <c r="D3531" i="5"/>
  <c r="D3532" i="5"/>
  <c r="D3533" i="5"/>
  <c r="D3534" i="5"/>
  <c r="D3535" i="5"/>
  <c r="D3536" i="5"/>
  <c r="D3537" i="5"/>
  <c r="D3530" i="5"/>
  <c r="D3511" i="5"/>
  <c r="D3512" i="5"/>
  <c r="D3513" i="5"/>
  <c r="D3514" i="5"/>
  <c r="D3515" i="5"/>
  <c r="D3516" i="5"/>
  <c r="D3517" i="5"/>
  <c r="D3510" i="5"/>
  <c r="D3490" i="5"/>
  <c r="AG3490" i="5" s="1"/>
  <c r="D3491" i="5"/>
  <c r="AG3491" i="5" s="1"/>
  <c r="D3492" i="5"/>
  <c r="AG3492" i="5" s="1"/>
  <c r="D3493" i="5"/>
  <c r="AG3493" i="5" s="1"/>
  <c r="D3494" i="5"/>
  <c r="AG3494" i="5" s="1"/>
  <c r="D3495" i="5"/>
  <c r="AG3495" i="5" s="1"/>
  <c r="D3496" i="5"/>
  <c r="AG3496" i="5" s="1"/>
  <c r="D3489" i="5"/>
  <c r="AG3489" i="5" s="1"/>
  <c r="D3470" i="5"/>
  <c r="D3471" i="5"/>
  <c r="D3472" i="5"/>
  <c r="D3473" i="5"/>
  <c r="D3474" i="5"/>
  <c r="D3475" i="5"/>
  <c r="D3476" i="5"/>
  <c r="D3469" i="5"/>
  <c r="D3454" i="5"/>
  <c r="D3455" i="5"/>
  <c r="D3456" i="5"/>
  <c r="D3457" i="5"/>
  <c r="D3458" i="5"/>
  <c r="D3459" i="5"/>
  <c r="D3460" i="5"/>
  <c r="D3453" i="5"/>
  <c r="D3436" i="5"/>
  <c r="D3437" i="5"/>
  <c r="D3438" i="5"/>
  <c r="D3439" i="5"/>
  <c r="D3440" i="5"/>
  <c r="D3441" i="5"/>
  <c r="D3442" i="5"/>
  <c r="D3435" i="5"/>
  <c r="D3421" i="5"/>
  <c r="AG3421" i="5" s="1"/>
  <c r="D3422" i="5"/>
  <c r="AG3422" i="5" s="1"/>
  <c r="D3423" i="5"/>
  <c r="AG3423" i="5" s="1"/>
  <c r="D3424" i="5"/>
  <c r="AG3424" i="5" s="1"/>
  <c r="D3425" i="5"/>
  <c r="AG3425" i="5" s="1"/>
  <c r="D3426" i="5"/>
  <c r="AG3426" i="5" s="1"/>
  <c r="D3427" i="5"/>
  <c r="AG3427" i="5" s="1"/>
  <c r="D3420" i="5"/>
  <c r="AG3420" i="5" s="1"/>
  <c r="D3390" i="5"/>
  <c r="AG3390" i="5" s="1"/>
  <c r="D3391" i="5"/>
  <c r="AG3391" i="5" s="1"/>
  <c r="D3392" i="5"/>
  <c r="AG3392" i="5" s="1"/>
  <c r="D3393" i="5"/>
  <c r="AG3393" i="5" s="1"/>
  <c r="D3394" i="5"/>
  <c r="AG3394" i="5" s="1"/>
  <c r="D3395" i="5"/>
  <c r="AG3395" i="5" s="1"/>
  <c r="D3396" i="5"/>
  <c r="AG3396" i="5" s="1"/>
  <c r="D3389" i="5"/>
  <c r="AG3389" i="5" s="1"/>
  <c r="D3367" i="5"/>
  <c r="D3368" i="5"/>
  <c r="D3369" i="5"/>
  <c r="D3370" i="5"/>
  <c r="D3371" i="5"/>
  <c r="D3372" i="5"/>
  <c r="D3373" i="5"/>
  <c r="D3366" i="5"/>
  <c r="D3344" i="5"/>
  <c r="D3345" i="5"/>
  <c r="D3346" i="5"/>
  <c r="D3347" i="5"/>
  <c r="D3348" i="5"/>
  <c r="D3349" i="5"/>
  <c r="D3350" i="5"/>
  <c r="D3343" i="5"/>
  <c r="D3327" i="5"/>
  <c r="D3328" i="5"/>
  <c r="D3329" i="5"/>
  <c r="D3330" i="5"/>
  <c r="D3331" i="5"/>
  <c r="D3332" i="5"/>
  <c r="D3333" i="5"/>
  <c r="D3326" i="5"/>
  <c r="D3307" i="5"/>
  <c r="D3308" i="5"/>
  <c r="D3309" i="5"/>
  <c r="D3310" i="5"/>
  <c r="D3311" i="5"/>
  <c r="D3312" i="5"/>
  <c r="D3313" i="5"/>
  <c r="D3306" i="5"/>
  <c r="D3288" i="5"/>
  <c r="D3289" i="5"/>
  <c r="D3290" i="5"/>
  <c r="D3291" i="5"/>
  <c r="D3292" i="5"/>
  <c r="D3293" i="5"/>
  <c r="D3294" i="5"/>
  <c r="D3287" i="5"/>
  <c r="D3265" i="5"/>
  <c r="D3266" i="5"/>
  <c r="D3267" i="5"/>
  <c r="D3268" i="5"/>
  <c r="D3269" i="5"/>
  <c r="D3270" i="5"/>
  <c r="D3271" i="5"/>
  <c r="D3264" i="5"/>
  <c r="D3242" i="5"/>
  <c r="D3243" i="5"/>
  <c r="AG3243" i="5" s="1"/>
  <c r="D3244" i="5"/>
  <c r="AG3244" i="5" s="1"/>
  <c r="D3245" i="5"/>
  <c r="AG3245" i="5" s="1"/>
  <c r="D3246" i="5"/>
  <c r="AG3246" i="5" s="1"/>
  <c r="D3247" i="5"/>
  <c r="AG3247" i="5" s="1"/>
  <c r="D3248" i="5"/>
  <c r="AG3248" i="5" s="1"/>
  <c r="D3241" i="5"/>
  <c r="D3216" i="5"/>
  <c r="D3217" i="5"/>
  <c r="D3218" i="5"/>
  <c r="D3219" i="5"/>
  <c r="D3220" i="5"/>
  <c r="D3221" i="5"/>
  <c r="D3222" i="5"/>
  <c r="D3215" i="5"/>
  <c r="D3198" i="5"/>
  <c r="AG3198" i="5" s="1"/>
  <c r="D3199" i="5"/>
  <c r="AG3199" i="5" s="1"/>
  <c r="D3200" i="5"/>
  <c r="AG3200" i="5" s="1"/>
  <c r="D3201" i="5"/>
  <c r="AG3201" i="5" s="1"/>
  <c r="D3202" i="5"/>
  <c r="AG3202" i="5" s="1"/>
  <c r="D3203" i="5"/>
  <c r="AG3203" i="5" s="1"/>
  <c r="D3204" i="5"/>
  <c r="AG3204" i="5" s="1"/>
  <c r="D3197" i="5"/>
  <c r="AG3197" i="5" s="1"/>
  <c r="D3180" i="5"/>
  <c r="AG3180" i="5" s="1"/>
  <c r="D3181" i="5"/>
  <c r="AG3181" i="5" s="1"/>
  <c r="D3182" i="5"/>
  <c r="AG3182" i="5" s="1"/>
  <c r="D3183" i="5"/>
  <c r="AG3183" i="5" s="1"/>
  <c r="D3184" i="5"/>
  <c r="AG3184" i="5" s="1"/>
  <c r="D3185" i="5"/>
  <c r="AG3185" i="5" s="1"/>
  <c r="D3186" i="5"/>
  <c r="AG3186" i="5" s="1"/>
  <c r="D3179" i="5"/>
  <c r="AG3179" i="5" s="1"/>
  <c r="D3088" i="5"/>
  <c r="D3089" i="5"/>
  <c r="D3090" i="5"/>
  <c r="D3091" i="5"/>
  <c r="D3092" i="5"/>
  <c r="D3093" i="5"/>
  <c r="D3094" i="5"/>
  <c r="D3087" i="5"/>
  <c r="D3036" i="5"/>
  <c r="D3037" i="5"/>
  <c r="D3038" i="5"/>
  <c r="D3039" i="5"/>
  <c r="D3040" i="5"/>
  <c r="D3041" i="5"/>
  <c r="D3042" i="5"/>
  <c r="D3035" i="5"/>
  <c r="D2393" i="5"/>
  <c r="D2394" i="5"/>
  <c r="D2395" i="5"/>
  <c r="D2396" i="5"/>
  <c r="D2397" i="5"/>
  <c r="D2398" i="5"/>
  <c r="D2399" i="5"/>
  <c r="D2392" i="5"/>
  <c r="D2373" i="5"/>
  <c r="D2374" i="5"/>
  <c r="D2375" i="5"/>
  <c r="D2376" i="5"/>
  <c r="D2377" i="5"/>
  <c r="D2378" i="5"/>
  <c r="D2379" i="5"/>
  <c r="D2372" i="5"/>
  <c r="D2353" i="5"/>
  <c r="D2354" i="5"/>
  <c r="D2355" i="5"/>
  <c r="D2356" i="5"/>
  <c r="D2357" i="5"/>
  <c r="D2358" i="5"/>
  <c r="D2359" i="5"/>
  <c r="D2352" i="5"/>
  <c r="D1618" i="5"/>
  <c r="D1619" i="5"/>
  <c r="D1620" i="5"/>
  <c r="D1621" i="5"/>
  <c r="D1622" i="5"/>
  <c r="D1623" i="5"/>
  <c r="D1624" i="5"/>
  <c r="D1617" i="5"/>
  <c r="D1598" i="5"/>
  <c r="AG1598" i="5" s="1"/>
  <c r="D1599" i="5"/>
  <c r="AG1599" i="5" s="1"/>
  <c r="D1600" i="5"/>
  <c r="AG1600" i="5" s="1"/>
  <c r="D1601" i="5"/>
  <c r="AG1601" i="5" s="1"/>
  <c r="D1602" i="5"/>
  <c r="AG1602" i="5" s="1"/>
  <c r="D1603" i="5"/>
  <c r="AG1603" i="5" s="1"/>
  <c r="D1604" i="5"/>
  <c r="AG1604" i="5" s="1"/>
  <c r="D1597" i="5"/>
  <c r="AG1597" i="5" s="1"/>
  <c r="D1575" i="5"/>
  <c r="D1576" i="5"/>
  <c r="D1577" i="5"/>
  <c r="D1578" i="5"/>
  <c r="D1579" i="5"/>
  <c r="D1580" i="5"/>
  <c r="D1581" i="5"/>
  <c r="D1574" i="5"/>
  <c r="D1557" i="5"/>
  <c r="D1558" i="5"/>
  <c r="D1559" i="5"/>
  <c r="D1560" i="5"/>
  <c r="D1561" i="5"/>
  <c r="D1562" i="5"/>
  <c r="D1563" i="5"/>
  <c r="D1556" i="5"/>
  <c r="D985" i="5"/>
  <c r="D986" i="5"/>
  <c r="D987" i="5"/>
  <c r="D988" i="5"/>
  <c r="D989" i="5"/>
  <c r="D990" i="5"/>
  <c r="D991" i="5"/>
  <c r="D984" i="5"/>
  <c r="D966" i="5"/>
  <c r="D967" i="5"/>
  <c r="D968" i="5"/>
  <c r="D969" i="5"/>
  <c r="D970" i="5"/>
  <c r="D971" i="5"/>
  <c r="D972" i="5"/>
  <c r="D965" i="5"/>
  <c r="D946" i="5"/>
  <c r="D947" i="5"/>
  <c r="D948" i="5"/>
  <c r="D949" i="5"/>
  <c r="D950" i="5"/>
  <c r="D951" i="5"/>
  <c r="D952" i="5"/>
  <c r="D945" i="5"/>
  <c r="D926" i="5"/>
  <c r="D927" i="5"/>
  <c r="D928" i="5"/>
  <c r="D929" i="5"/>
  <c r="D930" i="5"/>
  <c r="D931" i="5"/>
  <c r="D932" i="5"/>
  <c r="D925" i="5"/>
  <c r="D700" i="5"/>
  <c r="AH700" i="5" s="1"/>
  <c r="D701" i="5"/>
  <c r="AH701" i="5" s="1"/>
  <c r="D702" i="5"/>
  <c r="AH702" i="5" s="1"/>
  <c r="D703" i="5"/>
  <c r="AH703" i="5" s="1"/>
  <c r="D704" i="5"/>
  <c r="AH704" i="5" s="1"/>
  <c r="D705" i="5"/>
  <c r="AH705" i="5" s="1"/>
  <c r="D706" i="5"/>
  <c r="AH706" i="5" s="1"/>
  <c r="D699" i="5"/>
  <c r="AH699" i="5" s="1"/>
  <c r="D675" i="5"/>
  <c r="D676" i="5"/>
  <c r="D677" i="5"/>
  <c r="D678" i="5"/>
  <c r="D679" i="5"/>
  <c r="D680" i="5"/>
  <c r="D681" i="5"/>
  <c r="D674" i="5"/>
  <c r="D630" i="5"/>
  <c r="AG630" i="5" s="1"/>
  <c r="D631" i="5"/>
  <c r="AG631" i="5" s="1"/>
  <c r="D632" i="5"/>
  <c r="AG632" i="5" s="1"/>
  <c r="D633" i="5"/>
  <c r="AG633" i="5" s="1"/>
  <c r="D634" i="5"/>
  <c r="AG634" i="5" s="1"/>
  <c r="D635" i="5"/>
  <c r="AG635" i="5" s="1"/>
  <c r="D636" i="5"/>
  <c r="AG636" i="5" s="1"/>
  <c r="D629" i="5"/>
  <c r="AG629" i="5" s="1"/>
  <c r="D610" i="5"/>
  <c r="D611" i="5"/>
  <c r="D612" i="5"/>
  <c r="D613" i="5"/>
  <c r="D614" i="5"/>
  <c r="D615" i="5"/>
  <c r="D616" i="5"/>
  <c r="D609" i="5"/>
  <c r="D589" i="5"/>
  <c r="D590" i="5"/>
  <c r="D591" i="5"/>
  <c r="D592" i="5"/>
  <c r="D593" i="5"/>
  <c r="D594" i="5"/>
  <c r="D595" i="5"/>
  <c r="D588" i="5"/>
  <c r="AG588" i="5" s="1"/>
  <c r="D471" i="5"/>
  <c r="AH471" i="5" s="1"/>
  <c r="D472" i="5"/>
  <c r="AH472" i="5" s="1"/>
  <c r="D473" i="5"/>
  <c r="AH473" i="5" s="1"/>
  <c r="D474" i="5"/>
  <c r="AH474" i="5" s="1"/>
  <c r="D475" i="5"/>
  <c r="AH475" i="5" s="1"/>
  <c r="D476" i="5"/>
  <c r="AH476" i="5" s="1"/>
  <c r="D477" i="5"/>
  <c r="AH477" i="5" s="1"/>
  <c r="D470" i="5"/>
  <c r="AH470" i="5" s="1"/>
  <c r="D448" i="5"/>
  <c r="AH448" i="5" s="1"/>
  <c r="D449" i="5"/>
  <c r="AH449" i="5" s="1"/>
  <c r="D450" i="5"/>
  <c r="AH450" i="5" s="1"/>
  <c r="D451" i="5"/>
  <c r="AH451" i="5" s="1"/>
  <c r="D452" i="5"/>
  <c r="AH452" i="5" s="1"/>
  <c r="D453" i="5"/>
  <c r="AH453" i="5" s="1"/>
  <c r="D454" i="5"/>
  <c r="AH454" i="5" s="1"/>
  <c r="D447" i="5"/>
  <c r="AH447" i="5" s="1"/>
  <c r="D426" i="5"/>
  <c r="AH426" i="5" s="1"/>
  <c r="D427" i="5"/>
  <c r="AH427" i="5" s="1"/>
  <c r="D428" i="5"/>
  <c r="AH428" i="5" s="1"/>
  <c r="D429" i="5"/>
  <c r="AH429" i="5" s="1"/>
  <c r="D430" i="5"/>
  <c r="AH430" i="5" s="1"/>
  <c r="D431" i="5"/>
  <c r="AH431" i="5" s="1"/>
  <c r="D432" i="5"/>
  <c r="AH432" i="5" s="1"/>
  <c r="D425" i="5"/>
  <c r="AH425" i="5" s="1"/>
  <c r="D385" i="5"/>
  <c r="AH385" i="5" s="1"/>
  <c r="D386" i="5"/>
  <c r="AH386" i="5" s="1"/>
  <c r="D387" i="5"/>
  <c r="AH387" i="5" s="1"/>
  <c r="D388" i="5"/>
  <c r="AH388" i="5" s="1"/>
  <c r="D389" i="5"/>
  <c r="AH389" i="5" s="1"/>
  <c r="D390" i="5"/>
  <c r="AH390" i="5" s="1"/>
  <c r="D391" i="5"/>
  <c r="AH391" i="5" s="1"/>
  <c r="D384" i="5"/>
  <c r="AH384" i="5" s="1"/>
  <c r="D255" i="5"/>
  <c r="D256" i="5"/>
  <c r="D257" i="5"/>
  <c r="D162" i="5"/>
  <c r="D163" i="5"/>
  <c r="D164" i="5"/>
  <c r="D165" i="5"/>
  <c r="D166" i="5"/>
  <c r="D167" i="5"/>
  <c r="D168" i="5"/>
  <c r="D161" i="5"/>
  <c r="D139" i="5"/>
  <c r="D140" i="5"/>
  <c r="D141" i="5"/>
  <c r="D142" i="5"/>
  <c r="D143" i="5"/>
  <c r="D144" i="5"/>
  <c r="D145" i="5"/>
  <c r="D138" i="5"/>
  <c r="D110" i="5"/>
  <c r="D111" i="5"/>
  <c r="D112" i="5"/>
  <c r="D114" i="5"/>
  <c r="D115" i="5"/>
  <c r="D116" i="5"/>
  <c r="D109" i="5"/>
  <c r="D93" i="5"/>
  <c r="AH93" i="5" s="1"/>
  <c r="D94" i="5"/>
  <c r="AH94" i="5" s="1"/>
  <c r="D95" i="5"/>
  <c r="AH95" i="5" s="1"/>
  <c r="D96" i="5"/>
  <c r="AH96" i="5" s="1"/>
  <c r="D97" i="5"/>
  <c r="AH97" i="5" s="1"/>
  <c r="D98" i="5"/>
  <c r="AH98" i="5" s="1"/>
  <c r="D99" i="5"/>
  <c r="AH99" i="5" s="1"/>
  <c r="D92" i="5"/>
  <c r="D68" i="5"/>
  <c r="D69" i="5"/>
  <c r="D70" i="5"/>
  <c r="D71" i="5"/>
  <c r="D72" i="5"/>
  <c r="D73" i="5"/>
  <c r="D74" i="5"/>
  <c r="D67" i="5"/>
  <c r="B9" i="1"/>
  <c r="B10" i="11"/>
  <c r="B10" i="15"/>
  <c r="B8" i="5"/>
  <c r="B10" i="14"/>
  <c r="N10" i="16"/>
  <c r="AG3035" i="5" l="1"/>
  <c r="AH3035" i="5"/>
  <c r="AG3041" i="5"/>
  <c r="AH3041" i="5"/>
  <c r="AG3039" i="5"/>
  <c r="AH3039" i="5"/>
  <c r="AG3037" i="5"/>
  <c r="AH3037" i="5"/>
  <c r="AG3469" i="5"/>
  <c r="AH3469" i="5"/>
  <c r="AG3475" i="5"/>
  <c r="AH3475" i="5"/>
  <c r="AG3473" i="5"/>
  <c r="AH3473" i="5"/>
  <c r="AG3471" i="5"/>
  <c r="AH3471" i="5"/>
  <c r="AG3552" i="5"/>
  <c r="AH3552" i="5"/>
  <c r="AG3558" i="5"/>
  <c r="AH3558" i="5"/>
  <c r="AG3556" i="5"/>
  <c r="AH3556" i="5"/>
  <c r="AG3554" i="5"/>
  <c r="AH3554" i="5"/>
  <c r="AG3042" i="5"/>
  <c r="AH3042" i="5"/>
  <c r="AG3040" i="5"/>
  <c r="AH3040" i="5"/>
  <c r="AG3038" i="5"/>
  <c r="AH3038" i="5"/>
  <c r="AG3036" i="5"/>
  <c r="AH3036" i="5"/>
  <c r="AG3476" i="5"/>
  <c r="AH3476" i="5"/>
  <c r="AG3474" i="5"/>
  <c r="AH3474" i="5"/>
  <c r="AG3472" i="5"/>
  <c r="AH3472" i="5"/>
  <c r="AG3470" i="5"/>
  <c r="AH3470" i="5"/>
  <c r="AG3559" i="5"/>
  <c r="AH3559" i="5"/>
  <c r="AG3557" i="5"/>
  <c r="AH3557" i="5"/>
  <c r="AG3555" i="5"/>
  <c r="AH3555" i="5"/>
  <c r="AG3553" i="5"/>
  <c r="AH3553" i="5"/>
  <c r="AG92" i="5"/>
  <c r="AH92" i="5"/>
  <c r="AH100" i="5" s="1"/>
  <c r="CP74" i="5"/>
  <c r="CH74" i="5"/>
  <c r="CP73" i="5"/>
  <c r="CH73" i="5"/>
  <c r="CH72" i="5"/>
  <c r="CP72" i="5"/>
  <c r="CH71" i="5"/>
  <c r="CP71" i="5"/>
  <c r="B80" i="5"/>
  <c r="N10" i="11"/>
  <c r="N10" i="15"/>
  <c r="N10" i="14"/>
  <c r="N9" i="1"/>
  <c r="CP67" i="5"/>
  <c r="CH67" i="5"/>
  <c r="CH70" i="5"/>
  <c r="CP70" i="5"/>
  <c r="CP69" i="5"/>
  <c r="CH69" i="5"/>
  <c r="CH68" i="5"/>
  <c r="CP68" i="5"/>
  <c r="AH67" i="5"/>
  <c r="AG67" i="5"/>
  <c r="AG96" i="5"/>
  <c r="AH141" i="5"/>
  <c r="AG141" i="5"/>
  <c r="AH164" i="5"/>
  <c r="AG164" i="5"/>
  <c r="AH676" i="5"/>
  <c r="AG676" i="5"/>
  <c r="AG931" i="5"/>
  <c r="AH931" i="5"/>
  <c r="AH947" i="5"/>
  <c r="AG947" i="5"/>
  <c r="AH971" i="5"/>
  <c r="AG971" i="5"/>
  <c r="AH990" i="5"/>
  <c r="AG990" i="5"/>
  <c r="AG1558" i="5"/>
  <c r="AH1558" i="5"/>
  <c r="AH1633" i="5"/>
  <c r="AH1619" i="5"/>
  <c r="AG1633" i="5"/>
  <c r="AG1619" i="5"/>
  <c r="AH2354" i="5"/>
  <c r="AG2354" i="5"/>
  <c r="AH2374" i="5"/>
  <c r="AG2374" i="5"/>
  <c r="AG2398" i="5"/>
  <c r="AH2398" i="5"/>
  <c r="AH2394" i="5"/>
  <c r="AG2394" i="5"/>
  <c r="AH3221" i="5"/>
  <c r="AG3221" i="5"/>
  <c r="AH3217" i="5"/>
  <c r="AG3217" i="5"/>
  <c r="AH3270" i="5"/>
  <c r="AG3270" i="5"/>
  <c r="AH3308" i="5"/>
  <c r="AG3308" i="5"/>
  <c r="AH3441" i="5"/>
  <c r="AG3441" i="5"/>
  <c r="AH3437" i="5"/>
  <c r="AG3437" i="5"/>
  <c r="AH3455" i="5"/>
  <c r="AG3455" i="5"/>
  <c r="AH3516" i="5"/>
  <c r="AG3516" i="5"/>
  <c r="AH74" i="5"/>
  <c r="AG74" i="5"/>
  <c r="AH70" i="5"/>
  <c r="AG70" i="5"/>
  <c r="AG99" i="5"/>
  <c r="AG95" i="5"/>
  <c r="AH116" i="5"/>
  <c r="AG116" i="5"/>
  <c r="AH111" i="5"/>
  <c r="AG111" i="5"/>
  <c r="AH144" i="5"/>
  <c r="AG144" i="5"/>
  <c r="AH140" i="5"/>
  <c r="AG140" i="5"/>
  <c r="AH167" i="5"/>
  <c r="AG167" i="5"/>
  <c r="AH163" i="5"/>
  <c r="AG163" i="5"/>
  <c r="AH255" i="5"/>
  <c r="AG255" i="5"/>
  <c r="AH593" i="5"/>
  <c r="AG593" i="5"/>
  <c r="AH589" i="5"/>
  <c r="AG589" i="5"/>
  <c r="AH614" i="5"/>
  <c r="AG614" i="5"/>
  <c r="AH610" i="5"/>
  <c r="AG610" i="5"/>
  <c r="AH679" i="5"/>
  <c r="AG679" i="5"/>
  <c r="AH675" i="5"/>
  <c r="AG675" i="5"/>
  <c r="AG704" i="5"/>
  <c r="AG700" i="5"/>
  <c r="AG930" i="5"/>
  <c r="AH930" i="5"/>
  <c r="AG926" i="5"/>
  <c r="AH926" i="5"/>
  <c r="AH950" i="5"/>
  <c r="AG950" i="5"/>
  <c r="AH946" i="5"/>
  <c r="AG946" i="5"/>
  <c r="AH970" i="5"/>
  <c r="AG970" i="5"/>
  <c r="AH966" i="5"/>
  <c r="AG966" i="5"/>
  <c r="AH989" i="5"/>
  <c r="AG989" i="5"/>
  <c r="AH985" i="5"/>
  <c r="AG985" i="5"/>
  <c r="AG1561" i="5"/>
  <c r="AH1561" i="5"/>
  <c r="AG1557" i="5"/>
  <c r="AH1557" i="5"/>
  <c r="AH1579" i="5"/>
  <c r="AG1579" i="5"/>
  <c r="AH1575" i="5"/>
  <c r="AG1575" i="5"/>
  <c r="AG1636" i="5"/>
  <c r="AG1622" i="5"/>
  <c r="AH1636" i="5"/>
  <c r="AH1622" i="5"/>
  <c r="AG1632" i="5"/>
  <c r="AG1618" i="5"/>
  <c r="AH1632" i="5"/>
  <c r="AH1618" i="5"/>
  <c r="AH2357" i="5"/>
  <c r="AG2357" i="5"/>
  <c r="AH2353" i="5"/>
  <c r="AG2353" i="5"/>
  <c r="AG2377" i="5"/>
  <c r="AH2377" i="5"/>
  <c r="AG2373" i="5"/>
  <c r="AH2373" i="5"/>
  <c r="AG2397" i="5"/>
  <c r="AH2397" i="5"/>
  <c r="AG2393" i="5"/>
  <c r="AH2393" i="5"/>
  <c r="AH3092" i="5"/>
  <c r="AG3092" i="5"/>
  <c r="AH3088" i="5"/>
  <c r="AG3088" i="5"/>
  <c r="AH3220" i="5"/>
  <c r="AG3220" i="5"/>
  <c r="AH3216" i="5"/>
  <c r="AG3216" i="5"/>
  <c r="AH3242" i="5"/>
  <c r="AG3242" i="5"/>
  <c r="AH3269" i="5"/>
  <c r="AG3269" i="5"/>
  <c r="AH3265" i="5"/>
  <c r="AG3265" i="5"/>
  <c r="AH3292" i="5"/>
  <c r="AG3292" i="5"/>
  <c r="AH3288" i="5"/>
  <c r="AG3288" i="5"/>
  <c r="AH3311" i="5"/>
  <c r="AG3311" i="5"/>
  <c r="AH3307" i="5"/>
  <c r="AG3307" i="5"/>
  <c r="AH3331" i="5"/>
  <c r="AG3331" i="5"/>
  <c r="AH3327" i="5"/>
  <c r="AG3327" i="5"/>
  <c r="AH3348" i="5"/>
  <c r="AG3348" i="5"/>
  <c r="AH3344" i="5"/>
  <c r="AG3344" i="5"/>
  <c r="AI3371" i="5"/>
  <c r="AG3371" i="5"/>
  <c r="AI3367" i="5"/>
  <c r="AG3367" i="5"/>
  <c r="AH3440" i="5"/>
  <c r="AG3440" i="5"/>
  <c r="AH3436" i="5"/>
  <c r="AG3436" i="5"/>
  <c r="AH3458" i="5"/>
  <c r="AG3458" i="5"/>
  <c r="AH3454" i="5"/>
  <c r="AG3454" i="5"/>
  <c r="AH3515" i="5"/>
  <c r="AG3515" i="5"/>
  <c r="AH3511" i="5"/>
  <c r="AG3511" i="5"/>
  <c r="AH3535" i="5"/>
  <c r="AG3535" i="5"/>
  <c r="AH3531" i="5"/>
  <c r="AG3531" i="5"/>
  <c r="AH71" i="5"/>
  <c r="AG71" i="5"/>
  <c r="AH109" i="5"/>
  <c r="AH117" i="5" s="1"/>
  <c r="AG109" i="5"/>
  <c r="AH145" i="5"/>
  <c r="AG145" i="5"/>
  <c r="AH168" i="5"/>
  <c r="AG168" i="5"/>
  <c r="AH256" i="5"/>
  <c r="AG256" i="5"/>
  <c r="AH594" i="5"/>
  <c r="AG594" i="5"/>
  <c r="AH590" i="5"/>
  <c r="AG590" i="5"/>
  <c r="AG615" i="5"/>
  <c r="AH615" i="5"/>
  <c r="AG611" i="5"/>
  <c r="AH611" i="5"/>
  <c r="AH680" i="5"/>
  <c r="AG680" i="5"/>
  <c r="AG701" i="5"/>
  <c r="AH951" i="5"/>
  <c r="AG951" i="5"/>
  <c r="AH986" i="5"/>
  <c r="AG986" i="5"/>
  <c r="AH1562" i="5"/>
  <c r="AG1562" i="5"/>
  <c r="AG1580" i="5"/>
  <c r="AH1580" i="5"/>
  <c r="AG1576" i="5"/>
  <c r="AH1576" i="5"/>
  <c r="AH1637" i="5"/>
  <c r="AH1623" i="5"/>
  <c r="AG1623" i="5"/>
  <c r="AG1637" i="5"/>
  <c r="AH2378" i="5"/>
  <c r="AG2378" i="5"/>
  <c r="AH3093" i="5"/>
  <c r="AG3093" i="5"/>
  <c r="AH3266" i="5"/>
  <c r="AG3266" i="5"/>
  <c r="AH3289" i="5"/>
  <c r="AG3289" i="5"/>
  <c r="AH3328" i="5"/>
  <c r="AG3328" i="5"/>
  <c r="AH3345" i="5"/>
  <c r="AG3345" i="5"/>
  <c r="AH3512" i="5"/>
  <c r="AG3512" i="5"/>
  <c r="AH3536" i="5"/>
  <c r="AG3536" i="5"/>
  <c r="AH3532" i="5"/>
  <c r="AG3532" i="5"/>
  <c r="AH73" i="5"/>
  <c r="AG73" i="5"/>
  <c r="AH69" i="5"/>
  <c r="AG69" i="5"/>
  <c r="AG98" i="5"/>
  <c r="AG94" i="5"/>
  <c r="AH115" i="5"/>
  <c r="AG115" i="5"/>
  <c r="AH110" i="5"/>
  <c r="AG110" i="5"/>
  <c r="AH143" i="5"/>
  <c r="AG143" i="5"/>
  <c r="AH139" i="5"/>
  <c r="AG139" i="5"/>
  <c r="AH166" i="5"/>
  <c r="AG166" i="5"/>
  <c r="AH162" i="5"/>
  <c r="AG162" i="5"/>
  <c r="AH592" i="5"/>
  <c r="AG592" i="5"/>
  <c r="AG609" i="5"/>
  <c r="AH609" i="5"/>
  <c r="AG613" i="5"/>
  <c r="AH613" i="5"/>
  <c r="AH674" i="5"/>
  <c r="AG674" i="5"/>
  <c r="AH678" i="5"/>
  <c r="AG678" i="5"/>
  <c r="AG699" i="5"/>
  <c r="AG703" i="5"/>
  <c r="AG925" i="5"/>
  <c r="AH925" i="5"/>
  <c r="AG929" i="5"/>
  <c r="AH929" i="5"/>
  <c r="AH945" i="5"/>
  <c r="AG945" i="5"/>
  <c r="AH949" i="5"/>
  <c r="AG949" i="5"/>
  <c r="AH965" i="5"/>
  <c r="AG965" i="5"/>
  <c r="AH969" i="5"/>
  <c r="AG969" i="5"/>
  <c r="AH984" i="5"/>
  <c r="AG984" i="5"/>
  <c r="AH988" i="5"/>
  <c r="AG988" i="5"/>
  <c r="AH1556" i="5"/>
  <c r="AG1556" i="5"/>
  <c r="AH1560" i="5"/>
  <c r="AG1560" i="5"/>
  <c r="AG1574" i="5"/>
  <c r="AH1574" i="5"/>
  <c r="AH1578" i="5"/>
  <c r="AG1578" i="5"/>
  <c r="AH1631" i="5"/>
  <c r="AH1617" i="5"/>
  <c r="AG1631" i="5"/>
  <c r="AG1617" i="5"/>
  <c r="AH1635" i="5"/>
  <c r="AH1621" i="5"/>
  <c r="AG1635" i="5"/>
  <c r="AG1621" i="5"/>
  <c r="AH2352" i="5"/>
  <c r="AG2352" i="5"/>
  <c r="AH2356" i="5"/>
  <c r="AG2356" i="5"/>
  <c r="AH2372" i="5"/>
  <c r="AG2372" i="5"/>
  <c r="AH2376" i="5"/>
  <c r="AG2376" i="5"/>
  <c r="AG2392" i="5"/>
  <c r="AH2392" i="5"/>
  <c r="AH2396" i="5"/>
  <c r="AG2396" i="5"/>
  <c r="AH3087" i="5"/>
  <c r="AG3087" i="5"/>
  <c r="AH3091" i="5"/>
  <c r="AG3091" i="5"/>
  <c r="AH3215" i="5"/>
  <c r="AG3215" i="5"/>
  <c r="AH3219" i="5"/>
  <c r="AG3219" i="5"/>
  <c r="AH3241" i="5"/>
  <c r="AG3241" i="5"/>
  <c r="AH3264" i="5"/>
  <c r="AG3264" i="5"/>
  <c r="AH3268" i="5"/>
  <c r="AG3268" i="5"/>
  <c r="AH3287" i="5"/>
  <c r="AG3287" i="5"/>
  <c r="AH3291" i="5"/>
  <c r="AG3291" i="5"/>
  <c r="AH3306" i="5"/>
  <c r="AG3306" i="5"/>
  <c r="AH3310" i="5"/>
  <c r="AG3310" i="5"/>
  <c r="AH3326" i="5"/>
  <c r="AG3326" i="5"/>
  <c r="AH3330" i="5"/>
  <c r="AG3330" i="5"/>
  <c r="AH3343" i="5"/>
  <c r="AG3343" i="5"/>
  <c r="AH3347" i="5"/>
  <c r="AG3347" i="5"/>
  <c r="AI3366" i="5"/>
  <c r="AG3366" i="5"/>
  <c r="AI3370" i="5"/>
  <c r="AG3370" i="5"/>
  <c r="AH3435" i="5"/>
  <c r="AG3435" i="5"/>
  <c r="AH3439" i="5"/>
  <c r="AG3439" i="5"/>
  <c r="AH3453" i="5"/>
  <c r="AG3453" i="5"/>
  <c r="AH3457" i="5"/>
  <c r="AG3457" i="5"/>
  <c r="AH3510" i="5"/>
  <c r="AG3510" i="5"/>
  <c r="AH3514" i="5"/>
  <c r="AG3514" i="5"/>
  <c r="AH3530" i="5"/>
  <c r="AG3530" i="5"/>
  <c r="AH3534" i="5"/>
  <c r="AG3534" i="5"/>
  <c r="AH113" i="5"/>
  <c r="AG113" i="5"/>
  <c r="AH112" i="5"/>
  <c r="AG112" i="5"/>
  <c r="AG705" i="5"/>
  <c r="AG927" i="5"/>
  <c r="AH927" i="5"/>
  <c r="AH967" i="5"/>
  <c r="AG967" i="5"/>
  <c r="AH2358" i="5"/>
  <c r="AG2358" i="5"/>
  <c r="AH3089" i="5"/>
  <c r="AG3089" i="5"/>
  <c r="AH3293" i="5"/>
  <c r="AG3293" i="5"/>
  <c r="AH3312" i="5"/>
  <c r="AG3312" i="5"/>
  <c r="AH3332" i="5"/>
  <c r="AG3332" i="5"/>
  <c r="AH3349" i="5"/>
  <c r="AG3349" i="5"/>
  <c r="AI3372" i="5"/>
  <c r="AG3372" i="5"/>
  <c r="AI3368" i="5"/>
  <c r="AG3368" i="5"/>
  <c r="AH3459" i="5"/>
  <c r="AG3459" i="5"/>
  <c r="AH72" i="5"/>
  <c r="AG72" i="5"/>
  <c r="AH68" i="5"/>
  <c r="AG68" i="5"/>
  <c r="AG97" i="5"/>
  <c r="AG93" i="5"/>
  <c r="AH114" i="5"/>
  <c r="AG114" i="5"/>
  <c r="AH138" i="5"/>
  <c r="AG138" i="5"/>
  <c r="AH142" i="5"/>
  <c r="AG142" i="5"/>
  <c r="AH161" i="5"/>
  <c r="AG161" i="5"/>
  <c r="AH165" i="5"/>
  <c r="AG165" i="5"/>
  <c r="AH257" i="5"/>
  <c r="AG257" i="5"/>
  <c r="AH595" i="5"/>
  <c r="AG595" i="5"/>
  <c r="AH591" i="5"/>
  <c r="AG591" i="5"/>
  <c r="AH616" i="5"/>
  <c r="AG616" i="5"/>
  <c r="AH612" i="5"/>
  <c r="AG612" i="5"/>
  <c r="AH681" i="5"/>
  <c r="AG681" i="5"/>
  <c r="AH677" i="5"/>
  <c r="AH682" i="5" s="1"/>
  <c r="B687" i="5" s="1"/>
  <c r="AG677" i="5"/>
  <c r="AG706" i="5"/>
  <c r="AG702" i="5"/>
  <c r="AG932" i="5"/>
  <c r="AH932" i="5"/>
  <c r="AG928" i="5"/>
  <c r="AH928" i="5"/>
  <c r="AH952" i="5"/>
  <c r="AG952" i="5"/>
  <c r="AH948" i="5"/>
  <c r="AG948" i="5"/>
  <c r="AH972" i="5"/>
  <c r="AG972" i="5"/>
  <c r="AH968" i="5"/>
  <c r="AG968" i="5"/>
  <c r="AH991" i="5"/>
  <c r="AG991" i="5"/>
  <c r="AH987" i="5"/>
  <c r="AG987" i="5"/>
  <c r="AG1563" i="5"/>
  <c r="AH1563" i="5"/>
  <c r="AG1559" i="5"/>
  <c r="AH1559" i="5"/>
  <c r="AH1581" i="5"/>
  <c r="AG1581" i="5"/>
  <c r="AH1577" i="5"/>
  <c r="AG1577" i="5"/>
  <c r="AG1638" i="5"/>
  <c r="AG1624" i="5"/>
  <c r="AH1638" i="5"/>
  <c r="AH1624" i="5"/>
  <c r="AG1634" i="5"/>
  <c r="AG1620" i="5"/>
  <c r="AH1634" i="5"/>
  <c r="AH1620" i="5"/>
  <c r="AG2359" i="5"/>
  <c r="AH2359" i="5"/>
  <c r="AG2355" i="5"/>
  <c r="AH2355" i="5"/>
  <c r="AG2379" i="5"/>
  <c r="AH2379" i="5"/>
  <c r="AG2375" i="5"/>
  <c r="AH2375" i="5"/>
  <c r="AG2399" i="5"/>
  <c r="AH2399" i="5"/>
  <c r="AG2395" i="5"/>
  <c r="AH2395" i="5"/>
  <c r="AH3094" i="5"/>
  <c r="AG3094" i="5"/>
  <c r="AH3090" i="5"/>
  <c r="AG3090" i="5"/>
  <c r="AH3222" i="5"/>
  <c r="AG3222" i="5"/>
  <c r="AH3218" i="5"/>
  <c r="AG3218" i="5"/>
  <c r="AH3271" i="5"/>
  <c r="AG3271" i="5"/>
  <c r="AH3267" i="5"/>
  <c r="AG3267" i="5"/>
  <c r="AH3294" i="5"/>
  <c r="AG3294" i="5"/>
  <c r="AH3290" i="5"/>
  <c r="AG3290" i="5"/>
  <c r="AH3313" i="5"/>
  <c r="AG3313" i="5"/>
  <c r="AH3309" i="5"/>
  <c r="AG3309" i="5"/>
  <c r="AH3333" i="5"/>
  <c r="AG3333" i="5"/>
  <c r="AH3329" i="5"/>
  <c r="AG3329" i="5"/>
  <c r="AH3350" i="5"/>
  <c r="AG3350" i="5"/>
  <c r="AH3346" i="5"/>
  <c r="AG3346" i="5"/>
  <c r="AI3373" i="5"/>
  <c r="AG3373" i="5"/>
  <c r="AI3369" i="5"/>
  <c r="AG3369" i="5"/>
  <c r="AH3442" i="5"/>
  <c r="AG3442" i="5"/>
  <c r="AH3438" i="5"/>
  <c r="AG3438" i="5"/>
  <c r="AH3460" i="5"/>
  <c r="AG3460" i="5"/>
  <c r="AH3456" i="5"/>
  <c r="AG3456" i="5"/>
  <c r="AH3517" i="5"/>
  <c r="AG3517" i="5"/>
  <c r="AH3513" i="5"/>
  <c r="AG3513" i="5"/>
  <c r="AH3537" i="5"/>
  <c r="AG3537" i="5"/>
  <c r="AH3533" i="5"/>
  <c r="AG3533" i="5"/>
  <c r="R3598" i="5"/>
  <c r="BA3142" i="5"/>
  <c r="R3146" i="5" s="1"/>
  <c r="AR3052" i="5"/>
  <c r="B3059" i="5" s="1"/>
  <c r="AO3052" i="5"/>
  <c r="BJ3112" i="5"/>
  <c r="AT3112" i="5"/>
  <c r="BB3112" i="5"/>
  <c r="BF3112" i="5"/>
  <c r="AP3112" i="5"/>
  <c r="AK3112" i="5"/>
  <c r="AX3112" i="5"/>
  <c r="BF3110" i="5"/>
  <c r="AP3110" i="5"/>
  <c r="AK3110" i="5"/>
  <c r="AT3110" i="5"/>
  <c r="BJ3110" i="5"/>
  <c r="AX3110" i="5"/>
  <c r="BB3110" i="5"/>
  <c r="BF3108" i="5"/>
  <c r="AT3108" i="5"/>
  <c r="AX3108" i="5"/>
  <c r="AP3108" i="5"/>
  <c r="AK3108" i="5"/>
  <c r="BJ3108" i="5"/>
  <c r="BB3108" i="5"/>
  <c r="BF3111" i="5"/>
  <c r="AX3111" i="5"/>
  <c r="AT3111" i="5"/>
  <c r="BJ3111" i="5"/>
  <c r="AP3111" i="5"/>
  <c r="BB3111" i="5"/>
  <c r="AK3111" i="5"/>
  <c r="AX3107" i="5"/>
  <c r="BF3107" i="5"/>
  <c r="AT3107" i="5"/>
  <c r="BB3107" i="5"/>
  <c r="BJ3107" i="5"/>
  <c r="AP3107" i="5"/>
  <c r="BF3109" i="5"/>
  <c r="AX3109" i="5"/>
  <c r="BJ3109" i="5"/>
  <c r="AT3109" i="5"/>
  <c r="AK3109" i="5"/>
  <c r="BB3109" i="5"/>
  <c r="AP3109" i="5"/>
  <c r="AP2410" i="5"/>
  <c r="AS2410" i="5" s="1"/>
  <c r="CD2616" i="5"/>
  <c r="BD2598" i="5"/>
  <c r="BG2598" i="5" s="1"/>
  <c r="AQ2564" i="5"/>
  <c r="AT2564" i="5" s="1"/>
  <c r="AQ2539" i="5"/>
  <c r="AQ2525" i="5"/>
  <c r="AT2525" i="5" s="1"/>
  <c r="AQ2514" i="5"/>
  <c r="AT2514" i="5" s="1"/>
  <c r="AP2409" i="5"/>
  <c r="AS2409" i="5" s="1"/>
  <c r="CC2616" i="5"/>
  <c r="AQ2513" i="5"/>
  <c r="AT2513" i="5" s="1"/>
  <c r="BD2597" i="5"/>
  <c r="BG2597" i="5" s="1"/>
  <c r="AQ2524" i="5"/>
  <c r="AT2524" i="5" s="1"/>
  <c r="AQ2563" i="5"/>
  <c r="AT2563" i="5" s="1"/>
  <c r="AQ2538" i="5"/>
  <c r="AQ2537" i="5"/>
  <c r="AQ2512" i="5"/>
  <c r="AT2512" i="5" s="1"/>
  <c r="BD2596" i="5"/>
  <c r="BG2596" i="5" s="1"/>
  <c r="AQ2562" i="5"/>
  <c r="AT2562" i="5" s="1"/>
  <c r="AQ2523" i="5"/>
  <c r="AT2523" i="5" s="1"/>
  <c r="AP2411" i="5"/>
  <c r="AS2411" i="5" s="1"/>
  <c r="CE2616" i="5"/>
  <c r="AQ2482" i="5"/>
  <c r="AT2482" i="5" s="1"/>
  <c r="AQ2468" i="5"/>
  <c r="AQ2452" i="5"/>
  <c r="AT2452" i="5" s="1"/>
  <c r="AQ2483" i="5"/>
  <c r="AT2483" i="5" s="1"/>
  <c r="AQ2453" i="5"/>
  <c r="AT2453" i="5" s="1"/>
  <c r="AQ2469" i="5"/>
  <c r="AQ2484" i="5"/>
  <c r="AT2484" i="5" s="1"/>
  <c r="AQ2454" i="5"/>
  <c r="AT2454" i="5" s="1"/>
  <c r="AQ2470" i="5"/>
  <c r="B172" i="5"/>
  <c r="B1196" i="5"/>
  <c r="AT1670" i="5"/>
  <c r="AU1670" i="5"/>
  <c r="AQ1670" i="5"/>
  <c r="AP1670" i="5"/>
  <c r="BG1171" i="5"/>
  <c r="BG1137" i="5"/>
  <c r="BJ1137" i="5" s="1"/>
  <c r="BJ1141" i="5" s="1"/>
  <c r="BG1090" i="5"/>
  <c r="BJ1090" i="5" s="1"/>
  <c r="BJ1094" i="5" s="1"/>
  <c r="BG1076" i="5"/>
  <c r="BG1065" i="5"/>
  <c r="BJ1065" i="5" s="1"/>
  <c r="BG1005" i="5"/>
  <c r="BG1115" i="5"/>
  <c r="BJ1115" i="5" s="1"/>
  <c r="BJ1119" i="5" s="1"/>
  <c r="BG1035" i="5"/>
  <c r="BJ1035" i="5" s="1"/>
  <c r="BJ1043" i="5" s="1"/>
  <c r="BG1021" i="5"/>
  <c r="BJ1021" i="5" s="1"/>
  <c r="BJ1029" i="5" s="1"/>
  <c r="BK1065" i="5"/>
  <c r="BN1065" i="5" s="1"/>
  <c r="BN1069" i="5" s="1"/>
  <c r="BK1076" i="5"/>
  <c r="BN1076" i="5" s="1"/>
  <c r="BN1080" i="5" s="1"/>
  <c r="BK1035" i="5"/>
  <c r="BN1035" i="5" s="1"/>
  <c r="BN1043" i="5" s="1"/>
  <c r="BK1021" i="5"/>
  <c r="BN1021" i="5" s="1"/>
  <c r="BN1029" i="5" s="1"/>
  <c r="BK1115" i="5"/>
  <c r="BN1115" i="5" s="1"/>
  <c r="BN1119" i="5" s="1"/>
  <c r="BK1171" i="5"/>
  <c r="BK1137" i="5"/>
  <c r="BN1137" i="5" s="1"/>
  <c r="BN1141" i="5" s="1"/>
  <c r="BK1090" i="5"/>
  <c r="BN1090" i="5" s="1"/>
  <c r="BN1094" i="5" s="1"/>
  <c r="BK1005" i="5"/>
  <c r="BO1065" i="5"/>
  <c r="BR1065" i="5" s="1"/>
  <c r="BO1171" i="5"/>
  <c r="BO1137" i="5"/>
  <c r="BR1137" i="5" s="1"/>
  <c r="BR1141" i="5" s="1"/>
  <c r="BO1090" i="5"/>
  <c r="BR1090" i="5" s="1"/>
  <c r="BR1094" i="5" s="1"/>
  <c r="BO1035" i="5"/>
  <c r="BR1035" i="5" s="1"/>
  <c r="BR1043" i="5" s="1"/>
  <c r="BO1021" i="5"/>
  <c r="BR1021" i="5" s="1"/>
  <c r="BR1029" i="5" s="1"/>
  <c r="BO1005" i="5"/>
  <c r="BO1115" i="5"/>
  <c r="BR1115" i="5" s="1"/>
  <c r="BR1119" i="5" s="1"/>
  <c r="BO1076" i="5"/>
  <c r="BR1076" i="5" s="1"/>
  <c r="BR1080" i="5" s="1"/>
  <c r="AH478" i="5"/>
  <c r="AI468" i="5" s="1"/>
  <c r="B480" i="5" s="1"/>
  <c r="AH588" i="5"/>
  <c r="AH455" i="5"/>
  <c r="AI445" i="5" s="1"/>
  <c r="B457" i="5" s="1"/>
  <c r="AN227" i="5"/>
  <c r="AN230" i="5" s="1"/>
  <c r="AN183" i="5"/>
  <c r="AH634" i="5"/>
  <c r="AH630" i="5"/>
  <c r="AH1602" i="5"/>
  <c r="AH1598" i="5"/>
  <c r="AI3177" i="5"/>
  <c r="B3188" i="5" s="1"/>
  <c r="B435" i="5"/>
  <c r="AH629" i="5"/>
  <c r="AH633" i="5"/>
  <c r="AH1597" i="5"/>
  <c r="AH1601" i="5"/>
  <c r="AH636" i="5"/>
  <c r="AH632" i="5"/>
  <c r="AH1604" i="5"/>
  <c r="AH1600" i="5"/>
  <c r="AH635" i="5"/>
  <c r="AH631" i="5"/>
  <c r="AH1603" i="5"/>
  <c r="AH1599" i="5"/>
  <c r="BI275" i="5"/>
  <c r="BI278" i="5" s="1"/>
  <c r="BI200" i="5"/>
  <c r="BI203" i="5" s="1"/>
  <c r="BI180" i="5"/>
  <c r="BI183" i="5" s="1"/>
  <c r="BI227" i="5"/>
  <c r="BI230" i="5" s="1"/>
  <c r="BE275" i="5"/>
  <c r="BE278" i="5" s="1"/>
  <c r="BE200" i="5"/>
  <c r="BE203" i="5" s="1"/>
  <c r="BE180" i="5"/>
  <c r="BE183" i="5" s="1"/>
  <c r="BE227" i="5"/>
  <c r="BE230" i="5" s="1"/>
  <c r="BA275" i="5"/>
  <c r="BA278" i="5" s="1"/>
  <c r="BA200" i="5"/>
  <c r="BA203" i="5" s="1"/>
  <c r="BA180" i="5"/>
  <c r="BA183" i="5" s="1"/>
  <c r="BA227" i="5"/>
  <c r="BA230" i="5" s="1"/>
  <c r="AW275" i="5"/>
  <c r="AW278" i="5" s="1"/>
  <c r="AW200" i="5"/>
  <c r="AW203" i="5" s="1"/>
  <c r="AW180" i="5"/>
  <c r="AW183" i="5" s="1"/>
  <c r="AW227" i="5"/>
  <c r="AW230" i="5" s="1"/>
  <c r="AS275" i="5"/>
  <c r="AS278" i="5" s="1"/>
  <c r="AS200" i="5"/>
  <c r="AS203" i="5" s="1"/>
  <c r="AS180" i="5"/>
  <c r="AS183" i="5" s="1"/>
  <c r="AS227" i="5"/>
  <c r="AS230" i="5" s="1"/>
  <c r="AN200" i="5"/>
  <c r="AN203" i="5" s="1"/>
  <c r="AN275" i="5"/>
  <c r="AN278" i="5" s="1"/>
  <c r="BN227" i="5"/>
  <c r="BN230" i="5" s="1"/>
  <c r="BL275" i="5"/>
  <c r="BL278" i="5" s="1"/>
  <c r="BN183" i="5"/>
  <c r="BN200" i="5"/>
  <c r="BN203" i="5" s="1"/>
  <c r="BH227" i="5"/>
  <c r="BH230" i="5" s="1"/>
  <c r="BH275" i="5"/>
  <c r="BH278" i="5" s="1"/>
  <c r="BH200" i="5"/>
  <c r="BH203" i="5" s="1"/>
  <c r="BH180" i="5"/>
  <c r="BH183" i="5" s="1"/>
  <c r="BD227" i="5"/>
  <c r="BD230" i="5" s="1"/>
  <c r="BD275" i="5"/>
  <c r="BD278" i="5" s="1"/>
  <c r="BD200" i="5"/>
  <c r="BD203" i="5" s="1"/>
  <c r="BD180" i="5"/>
  <c r="BD183" i="5" s="1"/>
  <c r="AZ227" i="5"/>
  <c r="AZ230" i="5" s="1"/>
  <c r="AZ275" i="5"/>
  <c r="AZ278" i="5" s="1"/>
  <c r="AZ200" i="5"/>
  <c r="AZ203" i="5" s="1"/>
  <c r="AZ180" i="5"/>
  <c r="AZ183" i="5" s="1"/>
  <c r="AV227" i="5"/>
  <c r="AV230" i="5" s="1"/>
  <c r="AV275" i="5"/>
  <c r="AV278" i="5" s="1"/>
  <c r="AV180" i="5"/>
  <c r="AV183" i="5" s="1"/>
  <c r="AV200" i="5"/>
  <c r="AV203" i="5" s="1"/>
  <c r="AR227" i="5"/>
  <c r="AR230" i="5" s="1"/>
  <c r="AR275" i="5"/>
  <c r="AR278" i="5" s="1"/>
  <c r="AR200" i="5"/>
  <c r="AR203" i="5" s="1"/>
  <c r="AR180" i="5"/>
  <c r="AR183" i="5" s="1"/>
  <c r="AO275" i="5"/>
  <c r="AO278" i="5" s="1"/>
  <c r="AO200" i="5"/>
  <c r="AO203" i="5" s="1"/>
  <c r="AO180" i="5"/>
  <c r="AO183" i="5" s="1"/>
  <c r="AO227" i="5"/>
  <c r="AO230" i="5" s="1"/>
  <c r="BM275" i="5"/>
  <c r="BM278" i="5" s="1"/>
  <c r="BO180" i="5"/>
  <c r="BO183" i="5" s="1"/>
  <c r="BO200" i="5"/>
  <c r="BO203" i="5" s="1"/>
  <c r="BO227" i="5"/>
  <c r="BO230" i="5" s="1"/>
  <c r="BG180" i="5"/>
  <c r="BG183" i="5" s="1"/>
  <c r="BG227" i="5"/>
  <c r="BG230" i="5" s="1"/>
  <c r="BG275" i="5"/>
  <c r="BG278" i="5" s="1"/>
  <c r="BG200" i="5"/>
  <c r="BG203" i="5" s="1"/>
  <c r="BC180" i="5"/>
  <c r="BC183" i="5" s="1"/>
  <c r="BC227" i="5"/>
  <c r="BC230" i="5" s="1"/>
  <c r="BC275" i="5"/>
  <c r="BC278" i="5" s="1"/>
  <c r="BC200" i="5"/>
  <c r="BC203" i="5" s="1"/>
  <c r="AY180" i="5"/>
  <c r="AY183" i="5" s="1"/>
  <c r="AY227" i="5"/>
  <c r="AY230" i="5" s="1"/>
  <c r="AY275" i="5"/>
  <c r="AY278" i="5" s="1"/>
  <c r="AY200" i="5"/>
  <c r="AY203" i="5" s="1"/>
  <c r="AU180" i="5"/>
  <c r="AU183" i="5" s="1"/>
  <c r="AU227" i="5"/>
  <c r="AU230" i="5" s="1"/>
  <c r="AU275" i="5"/>
  <c r="AU278" i="5" s="1"/>
  <c r="AU200" i="5"/>
  <c r="AU203" i="5" s="1"/>
  <c r="AQ180" i="5"/>
  <c r="AQ183" i="5" s="1"/>
  <c r="AQ227" i="5"/>
  <c r="AQ230" i="5" s="1"/>
  <c r="AQ275" i="5"/>
  <c r="AQ278" i="5" s="1"/>
  <c r="AQ200" i="5"/>
  <c r="AQ203" i="5" s="1"/>
  <c r="BK180" i="5"/>
  <c r="BK183" i="5" s="1"/>
  <c r="BK227" i="5"/>
  <c r="BK230" i="5" s="1"/>
  <c r="BK275" i="5"/>
  <c r="BK278" i="5" s="1"/>
  <c r="BK200" i="5"/>
  <c r="BK203" i="5" s="1"/>
  <c r="BJ200" i="5"/>
  <c r="BJ203" i="5" s="1"/>
  <c r="BJ180" i="5"/>
  <c r="BJ183" i="5" s="1"/>
  <c r="BJ227" i="5"/>
  <c r="BJ230" i="5" s="1"/>
  <c r="BJ275" i="5"/>
  <c r="BJ278" i="5" s="1"/>
  <c r="BF200" i="5"/>
  <c r="BF203" i="5" s="1"/>
  <c r="BF180" i="5"/>
  <c r="BF183" i="5" s="1"/>
  <c r="BF227" i="5"/>
  <c r="BF230" i="5" s="1"/>
  <c r="BF275" i="5"/>
  <c r="BF278" i="5" s="1"/>
  <c r="BB200" i="5"/>
  <c r="BB203" i="5" s="1"/>
  <c r="BB180" i="5"/>
  <c r="BB183" i="5" s="1"/>
  <c r="BB227" i="5"/>
  <c r="BB230" i="5" s="1"/>
  <c r="BB275" i="5"/>
  <c r="BB278" i="5" s="1"/>
  <c r="AX200" i="5"/>
  <c r="AX203" i="5" s="1"/>
  <c r="AX180" i="5"/>
  <c r="AX183" i="5" s="1"/>
  <c r="AX227" i="5"/>
  <c r="AX230" i="5" s="1"/>
  <c r="AX275" i="5"/>
  <c r="AX278" i="5" s="1"/>
  <c r="AT200" i="5"/>
  <c r="AT203" i="5" s="1"/>
  <c r="AT180" i="5"/>
  <c r="AT183" i="5" s="1"/>
  <c r="AT227" i="5"/>
  <c r="AT230" i="5" s="1"/>
  <c r="AT275" i="5"/>
  <c r="AT278" i="5" s="1"/>
  <c r="AP200" i="5"/>
  <c r="AP203" i="5" s="1"/>
  <c r="AP180" i="5"/>
  <c r="AP183" i="5" s="1"/>
  <c r="AP227" i="5"/>
  <c r="AP230" i="5" s="1"/>
  <c r="AP275" i="5"/>
  <c r="AP278" i="5" s="1"/>
  <c r="N8" i="5"/>
  <c r="AH3560" i="5" l="1"/>
  <c r="AH3477" i="5"/>
  <c r="AH3043" i="5"/>
  <c r="B218" i="5"/>
  <c r="AH3095" i="5"/>
  <c r="B191" i="5"/>
  <c r="B237" i="5"/>
  <c r="B236" i="5"/>
  <c r="B190" i="5"/>
  <c r="B217" i="5"/>
  <c r="CH75" i="5"/>
  <c r="AH3244" i="5"/>
  <c r="AH3246" i="5" s="1"/>
  <c r="AH3248" i="5" s="1"/>
  <c r="CP75" i="5"/>
  <c r="AH1639" i="5"/>
  <c r="AH3538" i="5"/>
  <c r="AH3518" i="5"/>
  <c r="AH75" i="5"/>
  <c r="AH169" i="5"/>
  <c r="B1164" i="5"/>
  <c r="AH596" i="5"/>
  <c r="AH617" i="5"/>
  <c r="AH933" i="5"/>
  <c r="AI3364" i="5"/>
  <c r="AH3461" i="5"/>
  <c r="AH3443" i="5"/>
  <c r="AH3351" i="5"/>
  <c r="AH3334" i="5"/>
  <c r="AH3314" i="5"/>
  <c r="AH3272" i="5"/>
  <c r="AH3223" i="5"/>
  <c r="N3113" i="5"/>
  <c r="AG3560" i="5"/>
  <c r="AI697" i="5"/>
  <c r="B721" i="5" s="1"/>
  <c r="AI3433" i="5"/>
  <c r="B3444" i="5" s="1"/>
  <c r="AI3387" i="5"/>
  <c r="B3400" i="5" s="1"/>
  <c r="AI3341" i="5"/>
  <c r="B3357" i="5" s="1"/>
  <c r="AI3304" i="5"/>
  <c r="B3315" i="5" s="1"/>
  <c r="AI3262" i="5"/>
  <c r="B3277" i="5" s="1"/>
  <c r="AI3213" i="5"/>
  <c r="B3224" i="5" s="1"/>
  <c r="AI3033" i="5"/>
  <c r="B3045" i="5" s="1"/>
  <c r="AI3550" i="5"/>
  <c r="B3575" i="5" s="1"/>
  <c r="AI3451" i="5"/>
  <c r="B3462" i="5" s="1"/>
  <c r="AG1639" i="5"/>
  <c r="AG3497" i="5"/>
  <c r="AI3487" i="5" s="1"/>
  <c r="B3499" i="5" s="1"/>
  <c r="AI3418" i="5"/>
  <c r="B3429" i="5" s="1"/>
  <c r="AI3324" i="5"/>
  <c r="B3335" i="5" s="1"/>
  <c r="AI3285" i="5"/>
  <c r="AH3243" i="5"/>
  <c r="AH3245" i="5" s="1"/>
  <c r="AH3247" i="5" s="1"/>
  <c r="AI3195" i="5"/>
  <c r="B3206" i="5" s="1"/>
  <c r="AG1605" i="5"/>
  <c r="AI1595" i="5"/>
  <c r="B1608" i="5" s="1"/>
  <c r="AG682" i="5"/>
  <c r="AI672" i="5" s="1"/>
  <c r="B688" i="5" s="1"/>
  <c r="AV1670" i="5"/>
  <c r="AV1672" i="5" s="1"/>
  <c r="BG2599" i="5"/>
  <c r="B2603" i="5" s="1"/>
  <c r="AG3538" i="5"/>
  <c r="AI3528" i="5" s="1"/>
  <c r="B3543" i="5" s="1"/>
  <c r="AG3518" i="5"/>
  <c r="AI3508" i="5" s="1"/>
  <c r="B3521" i="5" s="1"/>
  <c r="AG3477" i="5"/>
  <c r="AI3467" i="5" s="1"/>
  <c r="B3479" i="5" s="1"/>
  <c r="AG3461" i="5"/>
  <c r="AG3351" i="5"/>
  <c r="AK3107" i="5"/>
  <c r="AT2515" i="5"/>
  <c r="B2516" i="5" s="1"/>
  <c r="AG3095" i="5"/>
  <c r="AI3085" i="5" s="1"/>
  <c r="B3098" i="5" s="1"/>
  <c r="AG3043" i="5"/>
  <c r="AS2412" i="5"/>
  <c r="B2417" i="5" s="1"/>
  <c r="AT2526" i="5"/>
  <c r="B2527" i="5" s="1"/>
  <c r="AG2380" i="5"/>
  <c r="AH2360" i="5"/>
  <c r="AT2565" i="5"/>
  <c r="B2589" i="5" s="1"/>
  <c r="AG2400" i="5"/>
  <c r="AI2390" i="5" s="1"/>
  <c r="B2403" i="5" s="1"/>
  <c r="AH2380" i="5"/>
  <c r="AG2360" i="5"/>
  <c r="B284" i="5"/>
  <c r="AR1670" i="5"/>
  <c r="AR1672" i="5" s="1"/>
  <c r="AT2455" i="5"/>
  <c r="B2460" i="5" s="1"/>
  <c r="AT2485" i="5"/>
  <c r="B2505" i="5" s="1"/>
  <c r="B1058" i="5"/>
  <c r="B1130" i="5"/>
  <c r="B1108" i="5"/>
  <c r="AG1582" i="5"/>
  <c r="AG1564" i="5"/>
  <c r="B1028" i="5"/>
  <c r="AH1582" i="5"/>
  <c r="AH1564" i="5"/>
  <c r="AG1625" i="5"/>
  <c r="AH1605" i="5"/>
  <c r="AG953" i="5"/>
  <c r="AI943" i="5" s="1"/>
  <c r="B956" i="5" s="1"/>
  <c r="AG973" i="5"/>
  <c r="AI963" i="5" s="1"/>
  <c r="B976" i="5" s="1"/>
  <c r="AG992" i="5"/>
  <c r="AI982" i="5" s="1"/>
  <c r="B998" i="5" s="1"/>
  <c r="BJ1076" i="5"/>
  <c r="BJ1080" i="5" s="1"/>
  <c r="B1080" i="5" s="1"/>
  <c r="BR1069" i="5"/>
  <c r="BJ1069" i="5"/>
  <c r="AG933" i="5"/>
  <c r="AG637" i="5"/>
  <c r="AI627" i="5" s="1"/>
  <c r="B640" i="5" s="1"/>
  <c r="AG75" i="5"/>
  <c r="AG617" i="5"/>
  <c r="AG596" i="5"/>
  <c r="B283" i="5"/>
  <c r="BP183" i="5"/>
  <c r="AG258" i="5"/>
  <c r="AG169" i="5"/>
  <c r="AH146" i="5"/>
  <c r="AG146" i="5"/>
  <c r="AG117" i="5"/>
  <c r="AG100" i="5"/>
  <c r="AI586" i="5" l="1"/>
  <c r="B599" i="5" s="1"/>
  <c r="AI1629" i="5"/>
  <c r="B79" i="5"/>
  <c r="AI607" i="5"/>
  <c r="B622" i="5" s="1"/>
  <c r="B1685" i="5"/>
  <c r="AI923" i="5"/>
  <c r="B936" i="5" s="1"/>
  <c r="AI136" i="5"/>
  <c r="AI2350" i="5"/>
  <c r="B2363" i="5" s="1"/>
  <c r="B1069" i="5"/>
  <c r="AI1615" i="5"/>
  <c r="B1644" i="5" s="1"/>
  <c r="AI3239" i="5"/>
  <c r="B3252" i="5" s="1"/>
  <c r="B3298" i="5"/>
  <c r="B259" i="5"/>
  <c r="AI248" i="5"/>
  <c r="AI2370" i="5"/>
  <c r="B2383" i="5" s="1"/>
  <c r="B118" i="5"/>
  <c r="AI107" i="5"/>
  <c r="B81" i="5"/>
  <c r="AI65" i="5"/>
  <c r="AI1554" i="5"/>
  <c r="B1567" i="5" s="1"/>
  <c r="B101" i="5"/>
  <c r="AI90" i="5"/>
  <c r="P172" i="5"/>
  <c r="AI159" i="5"/>
  <c r="AI1572" i="5"/>
  <c r="B1588" i="5" s="1"/>
  <c r="AS3248" i="5"/>
  <c r="BA3247" i="5"/>
  <c r="AW3247" i="5"/>
  <c r="BE3247" i="5"/>
  <c r="BA3248" i="5"/>
  <c r="AW3248" i="5"/>
  <c r="BE3242" i="5"/>
  <c r="AW3241" i="5"/>
  <c r="BE3246" i="5"/>
  <c r="AS3247" i="5"/>
  <c r="AS3243" i="5"/>
  <c r="BA3246" i="5"/>
  <c r="AW3243" i="5"/>
  <c r="BA3245" i="5"/>
  <c r="BE3241" i="5"/>
  <c r="BE3245" i="5"/>
  <c r="AW3246" i="5"/>
  <c r="AS3242" i="5"/>
  <c r="BA3242" i="5"/>
  <c r="BE3243" i="5"/>
  <c r="AW3242" i="5"/>
  <c r="BE3248" i="5"/>
  <c r="AS3241" i="5"/>
  <c r="BA3243" i="5"/>
  <c r="BE3244" i="5"/>
  <c r="AS3245" i="5"/>
  <c r="AW3245" i="5"/>
  <c r="AS3244" i="5"/>
  <c r="AW3244" i="5"/>
  <c r="AS3246" i="5"/>
  <c r="BA3241" i="5"/>
  <c r="BA3244" i="5"/>
  <c r="AW3108" i="5"/>
  <c r="BI3112" i="5"/>
  <c r="AW3109" i="5"/>
  <c r="AW3107" i="5"/>
  <c r="BE3111" i="5"/>
  <c r="BI3110" i="5"/>
  <c r="BE3112" i="5"/>
  <c r="BA3111" i="5"/>
  <c r="AW3112" i="5"/>
  <c r="BI3111" i="5"/>
  <c r="BM3108" i="5"/>
  <c r="AS3112" i="5"/>
  <c r="BM3110" i="5"/>
  <c r="BI3107" i="5"/>
  <c r="BA3110" i="5"/>
  <c r="AS3107" i="5"/>
  <c r="BE3108" i="5"/>
  <c r="BM3107" i="5"/>
  <c r="BE3109" i="5"/>
  <c r="BA3107" i="5"/>
  <c r="BI3108" i="5"/>
  <c r="BA3112" i="5"/>
  <c r="BA3108" i="5"/>
  <c r="BE3107" i="5"/>
  <c r="AW3111" i="5"/>
  <c r="AS3109" i="5"/>
  <c r="BM3112" i="5"/>
  <c r="BA3109" i="5"/>
  <c r="BM3109" i="5"/>
  <c r="AS3108" i="5"/>
  <c r="AS3111" i="5"/>
  <c r="AS3110" i="5"/>
  <c r="AW3110" i="5"/>
  <c r="BM3111" i="5"/>
  <c r="BI3109" i="5"/>
  <c r="BE3110" i="5"/>
  <c r="AN3107" i="5"/>
  <c r="AN3109" i="5"/>
  <c r="AN3108" i="5"/>
  <c r="AN3111" i="5"/>
  <c r="AN3110" i="5"/>
  <c r="AN3112" i="5"/>
  <c r="B151" i="5"/>
  <c r="BA3249" i="5" l="1"/>
  <c r="AS3249" i="5"/>
  <c r="AI3374" i="5"/>
  <c r="R3376" i="5" s="1"/>
  <c r="AW3249" i="5"/>
  <c r="BM3113" i="5"/>
  <c r="BI3113" i="5"/>
  <c r="AN3113" i="5"/>
  <c r="B3115" i="5" s="1"/>
  <c r="BE3249" i="5"/>
  <c r="BE3113" i="5"/>
  <c r="BA3113" i="5"/>
  <c r="AS3113" i="5"/>
  <c r="AW3113" i="5"/>
  <c r="B3250" i="5" l="1"/>
  <c r="B3377" i="5"/>
  <c r="B3114" i="5"/>
</calcChain>
</file>

<file path=xl/sharedStrings.xml><?xml version="1.0" encoding="utf-8"?>
<sst xmlns="http://schemas.openxmlformats.org/spreadsheetml/2006/main" count="10507" uniqueCount="2012">
  <si>
    <t>Índice</t>
  </si>
  <si>
    <t>Presentación</t>
  </si>
  <si>
    <t>Informantes</t>
  </si>
  <si>
    <t>Participantes y comentarios</t>
  </si>
  <si>
    <t>Glosario</t>
  </si>
  <si>
    <t>CONFIDENCIALIDAD</t>
  </si>
  <si>
    <t>OBLIGATORIEDAD</t>
  </si>
  <si>
    <t>DERECHOS DE LOS INFORMANTES DEL SISTEMA</t>
  </si>
  <si>
    <t>De conformidad con lo previsto por la Ley del Sistema Nacional de Información Estadística y Geográfica, los informantes del Sistema tendrán el derecho de solicitar al Instituto Nacional de Estadística y Geografía que sean rectificados los datos que les conciernan, para lo cual deberán demostrar que son inexactos, incompletos o equívocos.</t>
  </si>
  <si>
    <t>Los subsistemas son los siguientes:</t>
  </si>
  <si>
    <t>El INEGI pondrá a disposición de la sociedad la información de este proyecto de forma gratuita a través del Servicio Público de Información, además de poder consultarse y descargarse de forma electrónica en el portal del Instituto.</t>
  </si>
  <si>
    <t>1) Entrega electrónica:</t>
  </si>
  <si>
    <t>2) Entrega física:</t>
  </si>
  <si>
    <t>Nombre:</t>
  </si>
  <si>
    <t>Correo electrónico:</t>
  </si>
  <si>
    <t>Teléfono:</t>
  </si>
  <si>
    <t>Nombre completo:</t>
  </si>
  <si>
    <t>Cargo:</t>
  </si>
  <si>
    <t>Número</t>
  </si>
  <si>
    <t>FIRMA</t>
  </si>
  <si>
    <t>OBSERVACIONES:</t>
  </si>
  <si>
    <t>Instrucciones generales para las preguntas de la sección:</t>
  </si>
  <si>
    <t>Instrucciones generales para las preguntas de la subsección:</t>
  </si>
  <si>
    <t>Glosario básico de la subsección:</t>
  </si>
  <si>
    <t>1.-</t>
  </si>
  <si>
    <t>2.-</t>
  </si>
  <si>
    <t>1.</t>
  </si>
  <si>
    <t>2.</t>
  </si>
  <si>
    <t>3.</t>
  </si>
  <si>
    <t>4.</t>
  </si>
  <si>
    <t>5.</t>
  </si>
  <si>
    <t>6.</t>
  </si>
  <si>
    <t>7.</t>
  </si>
  <si>
    <t>8.</t>
  </si>
  <si>
    <t>9.</t>
  </si>
  <si>
    <t>10.</t>
  </si>
  <si>
    <t>12.</t>
  </si>
  <si>
    <t>13.</t>
  </si>
  <si>
    <t>11.</t>
  </si>
  <si>
    <t>14.</t>
  </si>
  <si>
    <t>15.</t>
  </si>
  <si>
    <t>16.</t>
  </si>
  <si>
    <t>17.</t>
  </si>
  <si>
    <t>18.</t>
  </si>
  <si>
    <t>19.</t>
  </si>
  <si>
    <t>20.</t>
  </si>
  <si>
    <t>21.</t>
  </si>
  <si>
    <t>22.</t>
  </si>
  <si>
    <t>23.</t>
  </si>
  <si>
    <t>24.</t>
  </si>
  <si>
    <t>25.</t>
  </si>
  <si>
    <t>99.</t>
  </si>
  <si>
    <t>No se sabe</t>
  </si>
  <si>
    <t>Otro</t>
  </si>
  <si>
    <t>Panóptico</t>
  </si>
  <si>
    <t>Radial</t>
  </si>
  <si>
    <t>3.-</t>
  </si>
  <si>
    <t>4.-</t>
  </si>
  <si>
    <t>5.-</t>
  </si>
  <si>
    <t>Capacidad instalada</t>
  </si>
  <si>
    <t>Total</t>
  </si>
  <si>
    <t>Hombres</t>
  </si>
  <si>
    <t>Mujeres</t>
  </si>
  <si>
    <t xml:space="preserve">No Identificado </t>
  </si>
  <si>
    <t>S</t>
  </si>
  <si>
    <t>6.-</t>
  </si>
  <si>
    <t>Dormitorios</t>
  </si>
  <si>
    <t>Visitas familiares</t>
  </si>
  <si>
    <t>Locutorios</t>
  </si>
  <si>
    <t>Bibliotecas</t>
  </si>
  <si>
    <t>Talleres</t>
  </si>
  <si>
    <t>Deportivos</t>
  </si>
  <si>
    <t>Administrativos</t>
  </si>
  <si>
    <t>Otros</t>
  </si>
  <si>
    <t>7.-</t>
  </si>
  <si>
    <t>Espacios para la educación temprana a hijos de internas</t>
  </si>
  <si>
    <t>Otro tipo de espacio especializado</t>
  </si>
  <si>
    <t>8.-</t>
  </si>
  <si>
    <t>Subtotal</t>
  </si>
  <si>
    <t>9.-</t>
  </si>
  <si>
    <t>10.-</t>
  </si>
  <si>
    <t>11.-</t>
  </si>
  <si>
    <t>Directivo, administrativo y/u operacional</t>
  </si>
  <si>
    <t>Equipo técnico o de operación</t>
  </si>
  <si>
    <t>Custodios y/o vigilantes</t>
  </si>
  <si>
    <t>Personal de apoyo</t>
  </si>
  <si>
    <t>Médico</t>
  </si>
  <si>
    <t>Trabajo social</t>
  </si>
  <si>
    <t>Psicología</t>
  </si>
  <si>
    <t>Criminología</t>
  </si>
  <si>
    <t>Jurídico</t>
  </si>
  <si>
    <t>Pedagogía</t>
  </si>
  <si>
    <t>Interpretación y traducción</t>
  </si>
  <si>
    <t>Primer nivel jerárquico</t>
  </si>
  <si>
    <t>Nivel intermedio</t>
  </si>
  <si>
    <t>Nivel operacional</t>
  </si>
  <si>
    <t>12.-</t>
  </si>
  <si>
    <t>13.-</t>
  </si>
  <si>
    <t>Rango de edad</t>
  </si>
  <si>
    <t>De 18 a 24 años</t>
  </si>
  <si>
    <t>De 25 a 29 años</t>
  </si>
  <si>
    <t>De 30 a 34 años</t>
  </si>
  <si>
    <t>De 35 a 39 años</t>
  </si>
  <si>
    <t>De 40 a 44 años</t>
  </si>
  <si>
    <t>De 45 a 49 años</t>
  </si>
  <si>
    <t xml:space="preserve">De 50 a 54 años </t>
  </si>
  <si>
    <t>De 55 a 59 años</t>
  </si>
  <si>
    <t>De 60 años o más</t>
  </si>
  <si>
    <t>14.-</t>
  </si>
  <si>
    <t>Rango de ingresos</t>
  </si>
  <si>
    <t>Sin paga</t>
  </si>
  <si>
    <t>De 1 a 5,000 pesos</t>
  </si>
  <si>
    <t>De 5,001 a 10,000 pesos</t>
  </si>
  <si>
    <t>De 10,001 a 15,000 pesos</t>
  </si>
  <si>
    <t>De 15,001 a 20,000 pesos</t>
  </si>
  <si>
    <t>De 20,001 a 25,000 pesos</t>
  </si>
  <si>
    <t>De 25,001 a 30,000 pesos</t>
  </si>
  <si>
    <t>De 30,001 a 35,000 pesos</t>
  </si>
  <si>
    <t>De 35,001 a 40,000 pesos</t>
  </si>
  <si>
    <t>De 40,001 a 45,000 pesos</t>
  </si>
  <si>
    <t>De 45,001 a 50,000 pesos</t>
  </si>
  <si>
    <t>De 50,001 a 55,000 pesos</t>
  </si>
  <si>
    <t>De 55,001 a 60,000 pesos</t>
  </si>
  <si>
    <t>De 60,001 a 65,000 pesos</t>
  </si>
  <si>
    <t>De 65,001 a 70,000 pesos</t>
  </si>
  <si>
    <t>Más de 70,000 pesos</t>
  </si>
  <si>
    <t>15.-</t>
  </si>
  <si>
    <t xml:space="preserve">Ninguno </t>
  </si>
  <si>
    <t>Preescolar o primaria</t>
  </si>
  <si>
    <t>Secundaria</t>
  </si>
  <si>
    <t>Preparatoria</t>
  </si>
  <si>
    <t>Licenciatura</t>
  </si>
  <si>
    <t xml:space="preserve">Maestría </t>
  </si>
  <si>
    <t>Doctorado</t>
  </si>
  <si>
    <t>16.-</t>
  </si>
  <si>
    <t>Elementos de profesionalización</t>
  </si>
  <si>
    <t>Reclutamiento</t>
  </si>
  <si>
    <t>Selección</t>
  </si>
  <si>
    <t>Programas de formación inicial</t>
  </si>
  <si>
    <t>Programas de formación continua</t>
  </si>
  <si>
    <t>Certificación</t>
  </si>
  <si>
    <t>Nombramiento</t>
  </si>
  <si>
    <t>Evaluación</t>
  </si>
  <si>
    <t>Reconocimientos, estímulos y recompensas</t>
  </si>
  <si>
    <t>Separación</t>
  </si>
  <si>
    <t>Baja del servicio</t>
  </si>
  <si>
    <t xml:space="preserve">Otros </t>
  </si>
  <si>
    <t>17.-</t>
  </si>
  <si>
    <t>Seleccione con una "X" un solo código</t>
  </si>
  <si>
    <t>1. Sí</t>
  </si>
  <si>
    <t>18.-</t>
  </si>
  <si>
    <t>19.-</t>
  </si>
  <si>
    <t>20.-</t>
  </si>
  <si>
    <t>Seleccione con una "X" un solo código.</t>
  </si>
  <si>
    <t>21.-</t>
  </si>
  <si>
    <t>Diplomado</t>
  </si>
  <si>
    <t>Curso</t>
  </si>
  <si>
    <t>Taller</t>
  </si>
  <si>
    <t>Conferencia</t>
  </si>
  <si>
    <t>Otra</t>
  </si>
  <si>
    <t>Modalidad</t>
  </si>
  <si>
    <t>22.-</t>
  </si>
  <si>
    <t>23.-</t>
  </si>
  <si>
    <t>24.-</t>
  </si>
  <si>
    <t>Servicios personales</t>
  </si>
  <si>
    <t>Materiales y suministros</t>
  </si>
  <si>
    <t>Servicios generales</t>
  </si>
  <si>
    <t>Transferencias, asignaciones, subsidios y otras ayudas</t>
  </si>
  <si>
    <t>Bienes muebles, inmuebles e intangibles</t>
  </si>
  <si>
    <t>Inversión pública</t>
  </si>
  <si>
    <t>Inversiones financieras y otras provisiones</t>
  </si>
  <si>
    <t>Participaciones y aportaciones</t>
  </si>
  <si>
    <t>Automóviles</t>
  </si>
  <si>
    <t>Camiones y camionetas</t>
  </si>
  <si>
    <t>Motocicletas</t>
  </si>
  <si>
    <t>29.-</t>
  </si>
  <si>
    <t>Tipo</t>
  </si>
  <si>
    <t>Fijas</t>
  </si>
  <si>
    <t>Móviles</t>
  </si>
  <si>
    <t>Fijos</t>
  </si>
  <si>
    <t>30.-</t>
  </si>
  <si>
    <t>Computadoras</t>
  </si>
  <si>
    <t>Impresoras</t>
  </si>
  <si>
    <t>Multifuncionales</t>
  </si>
  <si>
    <t>Servidores</t>
  </si>
  <si>
    <t>Portátiles</t>
  </si>
  <si>
    <t xml:space="preserve">Para uso personal </t>
  </si>
  <si>
    <t xml:space="preserve">Para uso compartido </t>
  </si>
  <si>
    <t>31.-</t>
  </si>
  <si>
    <t>32.-</t>
  </si>
  <si>
    <t>33.-</t>
  </si>
  <si>
    <t>34.-</t>
  </si>
  <si>
    <t>Seleccione con una "X" el o los códigos que correspondan.</t>
  </si>
  <si>
    <t>9. No se sabe</t>
  </si>
  <si>
    <t>35.-</t>
  </si>
  <si>
    <t>36.-</t>
  </si>
  <si>
    <t>En caso de que no haya contado con determinado registro, o no cuente con información para determinarlo, indíquelo en la columna correspondiente conforme al catálogo respectivo y deje el resto de la fila en blanco.</t>
  </si>
  <si>
    <t>En caso de haber contado con determinado registro, indique, conforme a los catálogos respectivos, el formato en el que se realizó dicho registro, así como la frecuencia de actualización del mismo. En caso de que alguno de los registros seleccionados haya contado con distintos periodos de actualización, debe seleccionar el periodo más corto.</t>
  </si>
  <si>
    <t>En caso de haber contado con determinado registro de información, seleccione con una "X" el o los códigos que correspondan a las autoridades con las que se compartió la información registrada, ello con base en el catálogo correspondiente. En caso de que seleccione el código "6" o "9" no puede seleccionar otro código del catálogo para determinado registro de información.</t>
  </si>
  <si>
    <t>Tipos de registros</t>
  </si>
  <si>
    <r>
      <t xml:space="preserve">Tipo de formato del registro
</t>
    </r>
    <r>
      <rPr>
        <i/>
        <sz val="8"/>
        <color theme="1"/>
        <rFont val="Arial"/>
        <family val="2"/>
      </rPr>
      <t>(Ver catálogo)</t>
    </r>
  </si>
  <si>
    <r>
      <t xml:space="preserve">Frecuencia de actualización del registro
</t>
    </r>
    <r>
      <rPr>
        <i/>
        <sz val="8"/>
        <color theme="1"/>
        <rFont val="Arial"/>
        <family val="2"/>
      </rPr>
      <t>(Ver catálogo)</t>
    </r>
  </si>
  <si>
    <r>
      <t xml:space="preserve">Autoridades con las que se compartió la información registrada
</t>
    </r>
    <r>
      <rPr>
        <i/>
        <sz val="8"/>
        <color theme="1"/>
        <rFont val="Arial"/>
        <family val="2"/>
      </rPr>
      <t>(Ver catálogo)</t>
    </r>
  </si>
  <si>
    <t xml:space="preserve">Sobre las recomendaciones y/o evaluaciones por parte de organismos externos </t>
  </si>
  <si>
    <t>Catálogo de tipo de formato del registro</t>
  </si>
  <si>
    <t>Hoja de cálculo</t>
  </si>
  <si>
    <t>Aplicación informática</t>
  </si>
  <si>
    <r>
      <t xml:space="preserve">Libro o bitácora </t>
    </r>
    <r>
      <rPr>
        <i/>
        <sz val="8"/>
        <color theme="1"/>
        <rFont val="Arial"/>
        <family val="2"/>
      </rPr>
      <t>(papel)</t>
    </r>
  </si>
  <si>
    <t>Catálogo de frecuencia de actualización del registro</t>
  </si>
  <si>
    <t>Semanal o menos</t>
  </si>
  <si>
    <t>Quincenal</t>
  </si>
  <si>
    <t>Mensual</t>
  </si>
  <si>
    <t>Bimestral</t>
  </si>
  <si>
    <t>Trimestral</t>
  </si>
  <si>
    <t>Cuatrimestral</t>
  </si>
  <si>
    <t>Semestral</t>
  </si>
  <si>
    <t>Anual</t>
  </si>
  <si>
    <t>Periodos mayores a un año</t>
  </si>
  <si>
    <t xml:space="preserve">Corporaciones policiacas de los municipios o de las demarcaciones territoriales de su entidad federativa u otra(s) entidad(es) federativa(s) </t>
  </si>
  <si>
    <t xml:space="preserve">Corporaciones policiacas de su entidad federativa u otra(s) entidad(es) federativa(s) </t>
  </si>
  <si>
    <t>Corporaciones policiacas del ámbito federal</t>
  </si>
  <si>
    <t xml:space="preserve">Procuraduría General de Justicia o Fiscalía General de su entidad federativa u otra(s) entidad(es) federativa(s) </t>
  </si>
  <si>
    <t>Otras</t>
  </si>
  <si>
    <t>No se comparte la información registrada</t>
  </si>
  <si>
    <t>Catálogo de autoridades con las que se compartió la información registrada</t>
  </si>
  <si>
    <r>
      <t xml:space="preserve">Otro registro de información </t>
    </r>
    <r>
      <rPr>
        <i/>
        <sz val="8"/>
        <color theme="1"/>
        <rFont val="Arial"/>
        <family val="2"/>
      </rPr>
      <t>(especifique)</t>
    </r>
  </si>
  <si>
    <t>37.-</t>
  </si>
  <si>
    <t>38.-</t>
  </si>
  <si>
    <t>40.-</t>
  </si>
  <si>
    <t>Sanciones administrativas</t>
  </si>
  <si>
    <t>Sanciones económicas</t>
  </si>
  <si>
    <t xml:space="preserve">Suspensión del empleo, cargo o comisión </t>
  </si>
  <si>
    <t xml:space="preserve"> Destitución</t>
  </si>
  <si>
    <t xml:space="preserve">Arresto </t>
  </si>
  <si>
    <t>Otras sanciones administrativas</t>
  </si>
  <si>
    <t>41.-</t>
  </si>
  <si>
    <t>42.-</t>
  </si>
  <si>
    <t>Abuso de autoridad</t>
  </si>
  <si>
    <t>Cohecho</t>
  </si>
  <si>
    <t>Delitos cometidos contra la administración de justicia</t>
  </si>
  <si>
    <t>Ejercicio abusivo de funciones</t>
  </si>
  <si>
    <t>Ejercicio indebido del servicio público</t>
  </si>
  <si>
    <t>Enriquecimiento ilícito</t>
  </si>
  <si>
    <t>Evasión de presos</t>
  </si>
  <si>
    <t>Peculado</t>
  </si>
  <si>
    <t>Tráfico de influencias</t>
  </si>
  <si>
    <t xml:space="preserve"> Rotaciones del personal de seguridad, para evitar su colusión con los internos, familiares y/o defensores</t>
  </si>
  <si>
    <t>Operativos sorpresas, de usuario simulado o similares con el fin de verificar el cumplimiento de normas</t>
  </si>
  <si>
    <t>Sistemas de selección y/o designación de servidores públicos</t>
  </si>
  <si>
    <t>Difusión y capacitación a servidores públicos con base en códigos de ética</t>
  </si>
  <si>
    <t>Traslados</t>
  </si>
  <si>
    <t>Principios fundamentales del Sistema de Justicia Penal Acusatorio</t>
  </si>
  <si>
    <t>Técnicas de entrevista</t>
  </si>
  <si>
    <t>Manejo de armas</t>
  </si>
  <si>
    <t>Nombre del protocolo</t>
  </si>
  <si>
    <r>
      <t xml:space="preserve">Tema
</t>
    </r>
    <r>
      <rPr>
        <i/>
        <sz val="8"/>
        <color theme="1"/>
        <rFont val="Arial"/>
        <family val="2"/>
      </rPr>
      <t>(Ver catálogo)</t>
    </r>
  </si>
  <si>
    <t>Catálogo de temas de los protocolos</t>
  </si>
  <si>
    <t xml:space="preserve">Protección civil </t>
  </si>
  <si>
    <t xml:space="preserve">Uso de la fuerza </t>
  </si>
  <si>
    <t>Ejecución de la sanción de aislamiento temporal</t>
  </si>
  <si>
    <t>Clasificación de áreas</t>
  </si>
  <si>
    <t xml:space="preserve">Tratamiento de adicciones </t>
  </si>
  <si>
    <t xml:space="preserve">Trabajo social </t>
  </si>
  <si>
    <t xml:space="preserve">Prevención de agresiones sexuales y de suicidios </t>
  </si>
  <si>
    <t>Urgencias médicas y traslado a hospitales</t>
  </si>
  <si>
    <t>Otros temas</t>
  </si>
  <si>
    <r>
      <t xml:space="preserve">Tipo de instrumento regulatorio establecido
</t>
    </r>
    <r>
      <rPr>
        <i/>
        <sz val="8"/>
        <color theme="1"/>
        <rFont val="Arial"/>
        <family val="2"/>
      </rPr>
      <t>(Ver catálogo)</t>
    </r>
  </si>
  <si>
    <t>Catálogo de temas objeto de la asociación</t>
  </si>
  <si>
    <t>Convenio</t>
  </si>
  <si>
    <t>Contrato</t>
  </si>
  <si>
    <t>Acuerdo</t>
  </si>
  <si>
    <t>Señale el tipo de información generada por dicho órgano o unidad al cierre del año 2019.</t>
  </si>
  <si>
    <t>51.-</t>
  </si>
  <si>
    <t>1. Hombres</t>
  </si>
  <si>
    <t>2. Mujeres</t>
  </si>
  <si>
    <t>52.-</t>
  </si>
  <si>
    <t>Por delitos del fuero común</t>
  </si>
  <si>
    <t>Por delitos del fuero federal</t>
  </si>
  <si>
    <t>Por delitos del fuero común y delitos del fuero federal</t>
  </si>
  <si>
    <t>53.-</t>
  </si>
  <si>
    <t>54.-</t>
  </si>
  <si>
    <t>56.-</t>
  </si>
  <si>
    <t>Fuero del delito</t>
  </si>
  <si>
    <t>Primera vez</t>
  </si>
  <si>
    <t>Reincidentes</t>
  </si>
  <si>
    <t>Reingresos</t>
  </si>
  <si>
    <t>57.-</t>
  </si>
  <si>
    <t xml:space="preserve">Bien jurídico </t>
  </si>
  <si>
    <t>Código</t>
  </si>
  <si>
    <t>Tipos de delitos</t>
  </si>
  <si>
    <t>01.01</t>
  </si>
  <si>
    <t>01.02</t>
  </si>
  <si>
    <t>01.03</t>
  </si>
  <si>
    <t>01.04</t>
  </si>
  <si>
    <t>01.99</t>
  </si>
  <si>
    <t>Homicidio</t>
  </si>
  <si>
    <t>Feminicidio</t>
  </si>
  <si>
    <t>Aborto</t>
  </si>
  <si>
    <t>Lesiones</t>
  </si>
  <si>
    <t>Otros delitos que atentan contra la vida y la integridad corporal</t>
  </si>
  <si>
    <t xml:space="preserve">La vida y la integridad corporal </t>
  </si>
  <si>
    <t xml:space="preserve">01. </t>
  </si>
  <si>
    <t>02.01</t>
  </si>
  <si>
    <t>02.02</t>
  </si>
  <si>
    <t>02.03</t>
  </si>
  <si>
    <t>02.04</t>
  </si>
  <si>
    <t>02.05</t>
  </si>
  <si>
    <t>02.06</t>
  </si>
  <si>
    <t>Privación de la libertad</t>
  </si>
  <si>
    <t>Tráfico de menores</t>
  </si>
  <si>
    <t>Retención o sustracción de menores e incapaces</t>
  </si>
  <si>
    <t>Rapto</t>
  </si>
  <si>
    <t>Desaparición forzada de personas</t>
  </si>
  <si>
    <t>Secuestro</t>
  </si>
  <si>
    <t>Secuestro extorsivo</t>
  </si>
  <si>
    <t>Secuestro en calidad de rehén</t>
  </si>
  <si>
    <t>Secuestro para causar daño</t>
  </si>
  <si>
    <t>Secuestro exprés</t>
  </si>
  <si>
    <t>Otro tipo de secuestro</t>
  </si>
  <si>
    <t>02.06.01</t>
  </si>
  <si>
    <t>02.06.02</t>
  </si>
  <si>
    <t>02.06.03</t>
  </si>
  <si>
    <t>02.06.04</t>
  </si>
  <si>
    <t>02.06.99</t>
  </si>
  <si>
    <t>02.99</t>
  </si>
  <si>
    <t>Otros delitos que atentan contra la libertad personal</t>
  </si>
  <si>
    <t xml:space="preserve">02. </t>
  </si>
  <si>
    <t>La libertad personal</t>
  </si>
  <si>
    <t>03.01</t>
  </si>
  <si>
    <t>03.02</t>
  </si>
  <si>
    <t>03.03</t>
  </si>
  <si>
    <t>03.04</t>
  </si>
  <si>
    <t>Abuso sexual</t>
  </si>
  <si>
    <t>Acoso sexual</t>
  </si>
  <si>
    <t>Hostigamiento sexual</t>
  </si>
  <si>
    <t>Violación</t>
  </si>
  <si>
    <t>Violación simple</t>
  </si>
  <si>
    <t>Violación equiparada por introducir cualquier elemento, instrumento o cualquier parte del cuerpo humano, distinto al pene</t>
  </si>
  <si>
    <t>Violación equiparada en contra de menores e incapaces</t>
  </si>
  <si>
    <t>Otro tipo de violación</t>
  </si>
  <si>
    <t>03.04.01</t>
  </si>
  <si>
    <t>03.04.02</t>
  </si>
  <si>
    <t>03.04.03</t>
  </si>
  <si>
    <t>03.04.99</t>
  </si>
  <si>
    <t>03.05</t>
  </si>
  <si>
    <t>03.06</t>
  </si>
  <si>
    <t>03.99</t>
  </si>
  <si>
    <t>Estupro</t>
  </si>
  <si>
    <t>Incesto</t>
  </si>
  <si>
    <t>Otros delitos que atentan contra la libertad y la seguridad sexual</t>
  </si>
  <si>
    <t xml:space="preserve">03. </t>
  </si>
  <si>
    <t>La libertad y la seguridad sexual</t>
  </si>
  <si>
    <t>04.01</t>
  </si>
  <si>
    <t>Robo</t>
  </si>
  <si>
    <t>Robo simple</t>
  </si>
  <si>
    <t>Robo a casa habitación</t>
  </si>
  <si>
    <t>Robo de vehículo</t>
  </si>
  <si>
    <t>Robo de autopartes</t>
  </si>
  <si>
    <t>Robo a transeúnte en vía pública</t>
  </si>
  <si>
    <t>Robo a transeúnte en espacio abierto al público</t>
  </si>
  <si>
    <t>Robo a persona en un lugar privado</t>
  </si>
  <si>
    <t>Robo a transportista</t>
  </si>
  <si>
    <t>Robo en transporte público individual</t>
  </si>
  <si>
    <t>Robo en transporte público colectivo</t>
  </si>
  <si>
    <t>Robo en transporte individual</t>
  </si>
  <si>
    <t>Robo a institución bancaria</t>
  </si>
  <si>
    <t>Robo a negocio</t>
  </si>
  <si>
    <t>Robo de ganado</t>
  </si>
  <si>
    <t>Robo de maquinaria</t>
  </si>
  <si>
    <t>Robo de energía eléctrica</t>
  </si>
  <si>
    <t>Otros robos</t>
  </si>
  <si>
    <t>04.01.01</t>
  </si>
  <si>
    <t>04.01.02</t>
  </si>
  <si>
    <t>04.01.03</t>
  </si>
  <si>
    <t>04.01.04</t>
  </si>
  <si>
    <t>04.01.05</t>
  </si>
  <si>
    <t>04.01.06</t>
  </si>
  <si>
    <t>04.01.07</t>
  </si>
  <si>
    <t>04.01.08</t>
  </si>
  <si>
    <t>04.01.09</t>
  </si>
  <si>
    <t>04.01.10</t>
  </si>
  <si>
    <t>04.01.11</t>
  </si>
  <si>
    <t>04.01.12</t>
  </si>
  <si>
    <t>04.01.13</t>
  </si>
  <si>
    <t>04.01.14</t>
  </si>
  <si>
    <t>04.01.15</t>
  </si>
  <si>
    <t>04.01.16</t>
  </si>
  <si>
    <t>04.01.99</t>
  </si>
  <si>
    <t>04.02</t>
  </si>
  <si>
    <t>Delitos en materia de hidrocarburos y sus derivados</t>
  </si>
  <si>
    <t>04.02.01</t>
  </si>
  <si>
    <t>04.02.02</t>
  </si>
  <si>
    <t>04.02.03</t>
  </si>
  <si>
    <t>04.02.99</t>
  </si>
  <si>
    <t>Sustracción de hidrocarburos y sus derivados</t>
  </si>
  <si>
    <t>Aprovechamiento de hidrocarburos y sus derivados</t>
  </si>
  <si>
    <t>Posesión ilícita de hidrocarburos y sus derivados</t>
  </si>
  <si>
    <t>Otros delitos en materia de hidrocarburos y sus derivados</t>
  </si>
  <si>
    <t>04.03</t>
  </si>
  <si>
    <t>Fraude</t>
  </si>
  <si>
    <t>04.04</t>
  </si>
  <si>
    <t>Abuso de confianza</t>
  </si>
  <si>
    <t>04.05</t>
  </si>
  <si>
    <t>Extorsión</t>
  </si>
  <si>
    <t>04.05.01</t>
  </si>
  <si>
    <t>Extorsión cometida por vía telefónica o cualquier otro medio electrónico o de comunicación</t>
  </si>
  <si>
    <t>04.05.99</t>
  </si>
  <si>
    <t>Otro tipo de extorsión</t>
  </si>
  <si>
    <t>04.06</t>
  </si>
  <si>
    <t>Daño a la propiedad</t>
  </si>
  <si>
    <t>04.07</t>
  </si>
  <si>
    <t>Despojo</t>
  </si>
  <si>
    <t>04.99</t>
  </si>
  <si>
    <t>Otros delitos que atentan contra el patrimonio</t>
  </si>
  <si>
    <t xml:space="preserve">04. </t>
  </si>
  <si>
    <t>El patrimonio</t>
  </si>
  <si>
    <t>05.01</t>
  </si>
  <si>
    <t>Violencia familiar</t>
  </si>
  <si>
    <t>05.02</t>
  </si>
  <si>
    <t>Incumplimiento de obligaciones familiares</t>
  </si>
  <si>
    <t>05.99</t>
  </si>
  <si>
    <t>Otros delitos contra la familia</t>
  </si>
  <si>
    <t xml:space="preserve">05. </t>
  </si>
  <si>
    <t>La familia</t>
  </si>
  <si>
    <t>06.01</t>
  </si>
  <si>
    <t>Delitos contra el libre desarrollo de la personalidad</t>
  </si>
  <si>
    <t>Corrupción de menores e incapaces</t>
  </si>
  <si>
    <t>Prostitución de menores e incapaces</t>
  </si>
  <si>
    <t>Pornografía infantil</t>
  </si>
  <si>
    <t>Turismo sexual</t>
  </si>
  <si>
    <t>Pederastia</t>
  </si>
  <si>
    <t>Otros delitos contra el libre desarrollo de la personalidad</t>
  </si>
  <si>
    <t>06.01.01</t>
  </si>
  <si>
    <t>06.01.02</t>
  </si>
  <si>
    <t>06.01.03</t>
  </si>
  <si>
    <t>06.01.04</t>
  </si>
  <si>
    <t>06.01.05</t>
  </si>
  <si>
    <t>06.01.99</t>
  </si>
  <si>
    <t>06.02</t>
  </si>
  <si>
    <t>Trata de personas</t>
  </si>
  <si>
    <t>Trata de personas con fines de explotación sexual</t>
  </si>
  <si>
    <t>Trata de personas con fines de trabajo o servicios forzados</t>
  </si>
  <si>
    <t>Trata de personas con fines de tráfico de órganos</t>
  </si>
  <si>
    <t>Trata de personas con otros fines</t>
  </si>
  <si>
    <t>06.02.01</t>
  </si>
  <si>
    <t>06.02.02</t>
  </si>
  <si>
    <t>06.02.03</t>
  </si>
  <si>
    <t>06.02.99</t>
  </si>
  <si>
    <t>06.03</t>
  </si>
  <si>
    <t>Violencia de género en todas sus modalidades distinta a la violencia familiar</t>
  </si>
  <si>
    <t>06.04</t>
  </si>
  <si>
    <t>Discriminación</t>
  </si>
  <si>
    <t>06.05</t>
  </si>
  <si>
    <t>Lenocinio</t>
  </si>
  <si>
    <t>06.99</t>
  </si>
  <si>
    <t>Otros delitos contra la sociedad</t>
  </si>
  <si>
    <t>07.01</t>
  </si>
  <si>
    <t>Delitos contra la salud relacionados con narcóticos en su modalidad de narcomenudeo</t>
  </si>
  <si>
    <t xml:space="preserve">06. </t>
  </si>
  <si>
    <t>La sociedad</t>
  </si>
  <si>
    <t>Posesión simple de narcóticos</t>
  </si>
  <si>
    <t>Posesión con fines de comercio o suministro de narcóticos</t>
  </si>
  <si>
    <t xml:space="preserve">Comercio de narcóticos </t>
  </si>
  <si>
    <t xml:space="preserve">Suministro de narcóticos </t>
  </si>
  <si>
    <t>Otros delitos contra la salud relacionados con narcóticos en su modalidad de narcomenudeo</t>
  </si>
  <si>
    <t>07.01.01</t>
  </si>
  <si>
    <t>07.01.02</t>
  </si>
  <si>
    <t>07.01.03</t>
  </si>
  <si>
    <t>07.01.04</t>
  </si>
  <si>
    <t>07.01.99</t>
  </si>
  <si>
    <t>07.02</t>
  </si>
  <si>
    <t>Delitos federales contra la salud relacionados con narcóticos</t>
  </si>
  <si>
    <t>Producción de narcóticos</t>
  </si>
  <si>
    <t>Transporte de narcóticos</t>
  </si>
  <si>
    <t>Tráfico de narcóticos</t>
  </si>
  <si>
    <t>Comercio de narcóticos</t>
  </si>
  <si>
    <t>Suministro de narcóticos</t>
  </si>
  <si>
    <t>Posesión de narcóticos</t>
  </si>
  <si>
    <t>Otros delitos federales contra la salud relacionados con narcóticos</t>
  </si>
  <si>
    <t>07.02.01</t>
  </si>
  <si>
    <t>07.02.02</t>
  </si>
  <si>
    <t>07.02.03</t>
  </si>
  <si>
    <t>07.02.04</t>
  </si>
  <si>
    <t>07.02.05</t>
  </si>
  <si>
    <t>07.02.06</t>
  </si>
  <si>
    <t>07.02.99</t>
  </si>
  <si>
    <t>07.03</t>
  </si>
  <si>
    <t>07.04</t>
  </si>
  <si>
    <t>Delitos en materia de armas y objetos prohibidos</t>
  </si>
  <si>
    <t>07.05</t>
  </si>
  <si>
    <t>Delitos de delincuencia organizada</t>
  </si>
  <si>
    <t>07.06</t>
  </si>
  <si>
    <t>Delitos en materia de armas, explosivos y otros materiales destructivos</t>
  </si>
  <si>
    <t>Portación ilícita de armas</t>
  </si>
  <si>
    <t>Posesión ilícita de armas, cartuchos y cargadores</t>
  </si>
  <si>
    <t>Acopio ilícito de armas</t>
  </si>
  <si>
    <t>Tráfico ilícito de armas, explosivos y otros materiales destructivos</t>
  </si>
  <si>
    <t>Otros delitos en materia de armas, explosivos y otros materiales destructivos</t>
  </si>
  <si>
    <t xml:space="preserve">07.06.01 </t>
  </si>
  <si>
    <t xml:space="preserve">07.06.02 </t>
  </si>
  <si>
    <t xml:space="preserve">07.06.03 </t>
  </si>
  <si>
    <t xml:space="preserve">07.06.04 </t>
  </si>
  <si>
    <t xml:space="preserve">07.06.99 </t>
  </si>
  <si>
    <t>07.07</t>
  </si>
  <si>
    <t>Asociación delictuosa</t>
  </si>
  <si>
    <t>07.08</t>
  </si>
  <si>
    <t>Terrorismo</t>
  </si>
  <si>
    <t>07.99</t>
  </si>
  <si>
    <t>Otros delitos contra la seguridad pública y la seguridad del Estado</t>
  </si>
  <si>
    <t>07.</t>
  </si>
  <si>
    <t>La seguridad pública y la seguridad del Estado</t>
  </si>
  <si>
    <t>08.01</t>
  </si>
  <si>
    <t>Delitos por hechos de corrupción</t>
  </si>
  <si>
    <t>08.01.01</t>
  </si>
  <si>
    <t>08.01.02</t>
  </si>
  <si>
    <t>08.01.03</t>
  </si>
  <si>
    <t>08.01.04</t>
  </si>
  <si>
    <t>08.01.05</t>
  </si>
  <si>
    <t>08.01.06</t>
  </si>
  <si>
    <t>08.01.07</t>
  </si>
  <si>
    <t>08.01.99</t>
  </si>
  <si>
    <t>Otros delitos por hechos de corrupción</t>
  </si>
  <si>
    <t>08.02</t>
  </si>
  <si>
    <t>Delitos contra la administración de justicia</t>
  </si>
  <si>
    <t>En materia de amparo</t>
  </si>
  <si>
    <t>Otros delitos contra la administración de justicia</t>
  </si>
  <si>
    <t>08.02.01</t>
  </si>
  <si>
    <t>08.02.99</t>
  </si>
  <si>
    <t>08.03</t>
  </si>
  <si>
    <t>Delitos en materia fiscal</t>
  </si>
  <si>
    <t>08.04</t>
  </si>
  <si>
    <t>Delitos electorales</t>
  </si>
  <si>
    <t>08.99</t>
  </si>
  <si>
    <t>Otros delitos contra la administración del Estado</t>
  </si>
  <si>
    <t>08.</t>
  </si>
  <si>
    <t xml:space="preserve"> La administración del Estado</t>
  </si>
  <si>
    <t>09.01</t>
  </si>
  <si>
    <t>Amenazas</t>
  </si>
  <si>
    <t>09.02</t>
  </si>
  <si>
    <t>Allanamiento de morada</t>
  </si>
  <si>
    <t>09.03</t>
  </si>
  <si>
    <t>Falsedad</t>
  </si>
  <si>
    <t>09.04</t>
  </si>
  <si>
    <t>Falsificación</t>
  </si>
  <si>
    <t>09.05</t>
  </si>
  <si>
    <t>Delitos contra el medio ambiente, el equilibrio ecológico y la gestión ambiental</t>
  </si>
  <si>
    <t xml:space="preserve">Tráfico de flora o fauna silvestres en peligro de extinción, amenazadas o sujetas a protección </t>
  </si>
  <si>
    <t xml:space="preserve">Comercialización de flora o fauna silvestres en peligro de extinción, amenazadas o sujetas a protección </t>
  </si>
  <si>
    <t>Caza, pesca o tala ilegal de flora o fauna silvestres en peligro de extinción, amenazadas o sujetas a protección</t>
  </si>
  <si>
    <t>Transporte o manejo de residuos peligrosos</t>
  </si>
  <si>
    <t>Daños a los ecosistemas o sus elementos</t>
  </si>
  <si>
    <t>Otros delitos contra el medio ambiente, el equilibrio ecológico y la gestión ambiental</t>
  </si>
  <si>
    <t>09.05.01</t>
  </si>
  <si>
    <t>09.05.02</t>
  </si>
  <si>
    <t>09.05.03</t>
  </si>
  <si>
    <t>09.05.04</t>
  </si>
  <si>
    <t>09.05.05</t>
  </si>
  <si>
    <t>09.05.99</t>
  </si>
  <si>
    <t>09.06</t>
  </si>
  <si>
    <t>Delitos en materia de vías de comunicación y correspondencia</t>
  </si>
  <si>
    <t>09.07</t>
  </si>
  <si>
    <t>Delitos en materia de migración</t>
  </si>
  <si>
    <t>Tráfico de indocumentados</t>
  </si>
  <si>
    <t>Otros delitos en materia de migración</t>
  </si>
  <si>
    <t>09.07.01</t>
  </si>
  <si>
    <t>09.07.99</t>
  </si>
  <si>
    <t>09.08</t>
  </si>
  <si>
    <t>Delitos en materia de derechos de autor</t>
  </si>
  <si>
    <t>09.09</t>
  </si>
  <si>
    <t>Delitos en materia de instituciones de crédito, inversión, fianzas y seguros</t>
  </si>
  <si>
    <t>09.10</t>
  </si>
  <si>
    <t>Delitos en materia de propiedad industrial</t>
  </si>
  <si>
    <t>09.11</t>
  </si>
  <si>
    <t>Delitos contra la salud no relacionados con narcóticos</t>
  </si>
  <si>
    <t>09.12</t>
  </si>
  <si>
    <t xml:space="preserve">Encubrimiento </t>
  </si>
  <si>
    <t>09.13</t>
  </si>
  <si>
    <t>Operaciones con recursos de procedencia ilícita</t>
  </si>
  <si>
    <t>09.14</t>
  </si>
  <si>
    <t xml:space="preserve">Tortura </t>
  </si>
  <si>
    <t>09.15</t>
  </si>
  <si>
    <t>Suplantación y usurpación de identidad</t>
  </si>
  <si>
    <t>09.16</t>
  </si>
  <si>
    <t>Delitos contra la seguridad de los datos y/o sistemas o equipos informáticos</t>
  </si>
  <si>
    <t>Acceso ilícito a sistemas o equipos informáticos</t>
  </si>
  <si>
    <t>Daños a datos informáticos</t>
  </si>
  <si>
    <t>Interferir en el buen funcionamiento de sistemas o equipos informáticos</t>
  </si>
  <si>
    <t>Otros delitos contra la seguridad de los datos y/o sistemas o equipos informáticos</t>
  </si>
  <si>
    <t>09.16.01</t>
  </si>
  <si>
    <t>09.16.02</t>
  </si>
  <si>
    <t>09.16.03</t>
  </si>
  <si>
    <t>09.16.99</t>
  </si>
  <si>
    <t>09.17</t>
  </si>
  <si>
    <t>Tratos o penas crueles, inhumanos o degradantes</t>
  </si>
  <si>
    <t>09.99</t>
  </si>
  <si>
    <t xml:space="preserve">Otros delitos </t>
  </si>
  <si>
    <t xml:space="preserve">09. </t>
  </si>
  <si>
    <t>Otros (bienes jurídicos)</t>
  </si>
  <si>
    <t>58.-</t>
  </si>
  <si>
    <t>59.-</t>
  </si>
  <si>
    <t>60.-</t>
  </si>
  <si>
    <t>61.-</t>
  </si>
  <si>
    <t>No identificado</t>
  </si>
  <si>
    <t>62.-</t>
  </si>
  <si>
    <t>Ninguno</t>
  </si>
  <si>
    <t>63.-</t>
  </si>
  <si>
    <t>Nacionalidad</t>
  </si>
  <si>
    <t>Mexicana</t>
  </si>
  <si>
    <t>Estadounidense</t>
  </si>
  <si>
    <t>Canadiense</t>
  </si>
  <si>
    <t>Beliceña</t>
  </si>
  <si>
    <t>Costarricense</t>
  </si>
  <si>
    <t>Guatemalteca</t>
  </si>
  <si>
    <t>Hondureña</t>
  </si>
  <si>
    <t>Nicaragüense</t>
  </si>
  <si>
    <t>Panameña</t>
  </si>
  <si>
    <t>Salvadoreña</t>
  </si>
  <si>
    <t>Argentina</t>
  </si>
  <si>
    <t>Brasileña</t>
  </si>
  <si>
    <t>Colombiana</t>
  </si>
  <si>
    <t>De algún país del Caribe*</t>
  </si>
  <si>
    <t>De algún país Europeo</t>
  </si>
  <si>
    <t>De algún país Asiático</t>
  </si>
  <si>
    <t>De algún país Africano</t>
  </si>
  <si>
    <t>De algún país de Oceanía</t>
  </si>
  <si>
    <r>
      <t xml:space="preserve">Otras nacionalidades de Sudamérica </t>
    </r>
    <r>
      <rPr>
        <i/>
        <sz val="8"/>
        <color theme="1"/>
        <rFont val="Arial"/>
        <family val="2"/>
      </rPr>
      <t>(distintas a las 3 anteriores)</t>
    </r>
  </si>
  <si>
    <t>64.-</t>
  </si>
  <si>
    <t>Condición de alfabetismo</t>
  </si>
  <si>
    <t>Sabe leer y escribir</t>
  </si>
  <si>
    <t>No sabe leer y escribir</t>
  </si>
  <si>
    <t>65.-</t>
  </si>
  <si>
    <t>Condición de dominio del español</t>
  </si>
  <si>
    <t>Ninguna</t>
  </si>
  <si>
    <t>Hokana</t>
  </si>
  <si>
    <t>Chinanteca</t>
  </si>
  <si>
    <t>Otopame</t>
  </si>
  <si>
    <t>Oaxaqueña</t>
  </si>
  <si>
    <t>Huave</t>
  </si>
  <si>
    <t>Tlapaneca</t>
  </si>
  <si>
    <t>Totonaca</t>
  </si>
  <si>
    <t>Mixe-Zoque</t>
  </si>
  <si>
    <t>Maya</t>
  </si>
  <si>
    <t>Yutoazteca</t>
  </si>
  <si>
    <t>Tarasca</t>
  </si>
  <si>
    <t>Algonquina</t>
  </si>
  <si>
    <t>Lugar habitual de residencia</t>
  </si>
  <si>
    <t>Esta entidad federativa</t>
  </si>
  <si>
    <t>Otra entidad federativa</t>
  </si>
  <si>
    <t>Estados Unidos de Norteamérica</t>
  </si>
  <si>
    <t>Canadá</t>
  </si>
  <si>
    <t>Algún país de Centroamérica</t>
  </si>
  <si>
    <t>Algún país de Sudamérica</t>
  </si>
  <si>
    <t>Algún país del Caribe*</t>
  </si>
  <si>
    <t>Algún país de Europa</t>
  </si>
  <si>
    <t>Algún país de Asia</t>
  </si>
  <si>
    <t>Algún país de África</t>
  </si>
  <si>
    <t>Algún país de Oceanía</t>
  </si>
  <si>
    <t>69.-</t>
  </si>
  <si>
    <t>Chinanteco</t>
  </si>
  <si>
    <t>Ch'ol</t>
  </si>
  <si>
    <t>Cora</t>
  </si>
  <si>
    <t>Huasteco</t>
  </si>
  <si>
    <t>Huichol</t>
  </si>
  <si>
    <t>Mayo</t>
  </si>
  <si>
    <t>Mazahua</t>
  </si>
  <si>
    <t>Mazateco</t>
  </si>
  <si>
    <t>Mixe</t>
  </si>
  <si>
    <t>Mixteco</t>
  </si>
  <si>
    <t>Náhuatl</t>
  </si>
  <si>
    <t>Otomí</t>
  </si>
  <si>
    <t>Tarasco/Purépecha</t>
  </si>
  <si>
    <t>Tarahumara</t>
  </si>
  <si>
    <t>Tepehuano</t>
  </si>
  <si>
    <t>Tlapaneco</t>
  </si>
  <si>
    <t>Totonaco</t>
  </si>
  <si>
    <t>Tseltal</t>
  </si>
  <si>
    <t>Tsotsil</t>
  </si>
  <si>
    <t>Yaqui</t>
  </si>
  <si>
    <t>Zapoteco</t>
  </si>
  <si>
    <t>Zoque</t>
  </si>
  <si>
    <t>26.</t>
  </si>
  <si>
    <t>Por libertad anticipada</t>
  </si>
  <si>
    <r>
      <t xml:space="preserve">Otro tipo de egreso </t>
    </r>
    <r>
      <rPr>
        <i/>
        <sz val="8"/>
        <color theme="1"/>
        <rFont val="Arial"/>
        <family val="2"/>
      </rPr>
      <t>(especifique)</t>
    </r>
  </si>
  <si>
    <t>75.-</t>
  </si>
  <si>
    <t>76.-</t>
  </si>
  <si>
    <t>77.-</t>
  </si>
  <si>
    <t>79.-</t>
  </si>
  <si>
    <t>80.-</t>
  </si>
  <si>
    <t>81.-</t>
  </si>
  <si>
    <t>82.-</t>
  </si>
  <si>
    <t>83.-</t>
  </si>
  <si>
    <t>84.-</t>
  </si>
  <si>
    <t>85.-</t>
  </si>
  <si>
    <t>86.-</t>
  </si>
  <si>
    <t>91.-</t>
  </si>
  <si>
    <t>92.-</t>
  </si>
  <si>
    <t>93.-</t>
  </si>
  <si>
    <t>94.-</t>
  </si>
  <si>
    <t>95.-</t>
  </si>
  <si>
    <t>96.-</t>
  </si>
  <si>
    <t>97.-</t>
  </si>
  <si>
    <t>98.-</t>
  </si>
  <si>
    <t>99.-</t>
  </si>
  <si>
    <t>100.-</t>
  </si>
  <si>
    <t>101.-</t>
  </si>
  <si>
    <t>102.-</t>
  </si>
  <si>
    <t>103.-</t>
  </si>
  <si>
    <t>104.-</t>
  </si>
  <si>
    <r>
      <t xml:space="preserve">Edad
</t>
    </r>
    <r>
      <rPr>
        <i/>
        <sz val="8"/>
        <color theme="1"/>
        <rFont val="Arial"/>
        <family val="2"/>
      </rPr>
      <t>(años cumplidos)</t>
    </r>
  </si>
  <si>
    <t>Un año</t>
  </si>
  <si>
    <t>Dos años</t>
  </si>
  <si>
    <t>Tres años</t>
  </si>
  <si>
    <t>Cuatro años</t>
  </si>
  <si>
    <t>Cinco años</t>
  </si>
  <si>
    <t>Delito</t>
  </si>
  <si>
    <t xml:space="preserve">Delito </t>
  </si>
  <si>
    <t xml:space="preserve">Total </t>
  </si>
  <si>
    <t>Opio</t>
  </si>
  <si>
    <t>Diacetilmorfina o Heroína</t>
  </si>
  <si>
    <t>Cannabis sativa, índica o mariguana</t>
  </si>
  <si>
    <t>Cocaína</t>
  </si>
  <si>
    <t>Lisergida (LSD)</t>
  </si>
  <si>
    <t>MDA, Metilendioxianfetamina</t>
  </si>
  <si>
    <t>MDMA, dl-34-metilendioxi-n-dimetilfeniletilamina</t>
  </si>
  <si>
    <t>Metanfetamina</t>
  </si>
  <si>
    <t>111.-</t>
  </si>
  <si>
    <t>Espacios para visitas conyugales</t>
  </si>
  <si>
    <t>Espacios para visitas familiares</t>
  </si>
  <si>
    <t>Espacios deportivos</t>
  </si>
  <si>
    <t>Intentos de evasión de presos</t>
  </si>
  <si>
    <t>Motines</t>
  </si>
  <si>
    <t>Riñas</t>
  </si>
  <si>
    <t>112.-</t>
  </si>
  <si>
    <t>113.-</t>
  </si>
  <si>
    <t>Causas de fallecimiento</t>
  </si>
  <si>
    <t>Homicidios</t>
  </si>
  <si>
    <t>Homicidio doloso</t>
  </si>
  <si>
    <t>Homicidio culposo</t>
  </si>
  <si>
    <t>Suicidio</t>
  </si>
  <si>
    <t>Accidentes</t>
  </si>
  <si>
    <t>114.-</t>
  </si>
  <si>
    <t>Por causas naturales</t>
  </si>
  <si>
    <t>115.-</t>
  </si>
  <si>
    <r>
      <t xml:space="preserve">Otra </t>
    </r>
    <r>
      <rPr>
        <i/>
        <sz val="8"/>
        <color theme="1"/>
        <rFont val="Arial"/>
        <family val="2"/>
      </rPr>
      <t>(especifique)</t>
    </r>
  </si>
  <si>
    <t>116.-</t>
  </si>
  <si>
    <t>117.-</t>
  </si>
  <si>
    <t>118.-</t>
  </si>
  <si>
    <t>Recibiendo capacitación</t>
  </si>
  <si>
    <t>119.-</t>
  </si>
  <si>
    <t>Artes y humanidades</t>
  </si>
  <si>
    <t>Ciencias sociales, administración y derecho</t>
  </si>
  <si>
    <t>Ciencias naturales, exactas y de la computación</t>
  </si>
  <si>
    <t>Ingeniería, manufactura y construcción</t>
  </si>
  <si>
    <t>Agronomía y veterinaria</t>
  </si>
  <si>
    <t>Salud</t>
  </si>
  <si>
    <t>120.-</t>
  </si>
  <si>
    <t>Pintores, diseñadores y dibujantes artísticos, escultores y escenógrafos</t>
  </si>
  <si>
    <t>Profesores de nivel básico</t>
  </si>
  <si>
    <t>Artesanos</t>
  </si>
  <si>
    <t>Trabajadores en actividades agrícolas y extracción de materias</t>
  </si>
  <si>
    <t>Operadores de elementos de construcción, equipos e instalaciones eléctricas</t>
  </si>
  <si>
    <t>Maquiladores</t>
  </si>
  <si>
    <t>121.-</t>
  </si>
  <si>
    <t>Campañas de empleo</t>
  </si>
  <si>
    <t>Orientación jurídica</t>
  </si>
  <si>
    <t>Orientación para autoempleo</t>
  </si>
  <si>
    <t>Certificación de habilidades laborales</t>
  </si>
  <si>
    <t>Salas de lectura</t>
  </si>
  <si>
    <t>122.-</t>
  </si>
  <si>
    <t>123.-</t>
  </si>
  <si>
    <t>Prestación de tratamientos para enfermedades agudas, crónicas y crónico-degenerativas, incluyendo las enfermedades mentales</t>
  </si>
  <si>
    <t>Prescripción de dietas nutricionales</t>
  </si>
  <si>
    <t>Ejecución de programas para la rehabilitación de adicciones</t>
  </si>
  <si>
    <t>Prestación de servicios de atención psicológica o psiquiátrica</t>
  </si>
  <si>
    <t>124.-</t>
  </si>
  <si>
    <t>125.-</t>
  </si>
  <si>
    <t>126.-</t>
  </si>
  <si>
    <t>Curación</t>
  </si>
  <si>
    <t>Rehabilitación</t>
  </si>
  <si>
    <t>Odontológica</t>
  </si>
  <si>
    <t>Medida terapéutica</t>
  </si>
  <si>
    <r>
      <t xml:space="preserve">Prevención 
</t>
    </r>
    <r>
      <rPr>
        <i/>
        <sz val="8"/>
        <color theme="1"/>
        <rFont val="Arial"/>
        <family val="2"/>
      </rPr>
      <t>(chequeo médico)</t>
    </r>
  </si>
  <si>
    <t>Atlética</t>
  </si>
  <si>
    <t>De pelota</t>
  </si>
  <si>
    <t>De combate</t>
  </si>
  <si>
    <t>De mesa</t>
  </si>
  <si>
    <t>Baile</t>
  </si>
  <si>
    <t>Incidentes</t>
  </si>
  <si>
    <t>Asesorías jurídicas</t>
  </si>
  <si>
    <t>Capacitación en materia de derechos humanos</t>
  </si>
  <si>
    <t xml:space="preserve"> Consumir, poseer, traficar o comerciar bebidas alcohólicas, psicotrópicos o estupefacientes</t>
  </si>
  <si>
    <t>Promover o participar en motines o en actos de resistencia organizada</t>
  </si>
  <si>
    <t>Incumplimiento de las órdenes del personal de seguridad y custodia</t>
  </si>
  <si>
    <t>Aislamiento temporal</t>
  </si>
  <si>
    <t>Consumir, poseer, traficar o comerciar bebidas alcohólicas, psicotrópicos o estupefacientes</t>
  </si>
  <si>
    <t>Modelo arquitectónico</t>
  </si>
  <si>
    <t>CENSO NACIONAL DE GOBIERNO, SEGURIDAD PÚBLICA Y 
SISTEMA PENITENCIARIO ESTATALES 2020</t>
  </si>
  <si>
    <r>
      <t xml:space="preserve">Conforme a lo dispuesto por el Artículo 37, párrafo primero de la </t>
    </r>
    <r>
      <rPr>
        <b/>
        <sz val="9"/>
        <color theme="0"/>
        <rFont val="Arial"/>
        <family val="2"/>
      </rPr>
      <t>Ley del Sistema Nacional de Información Estadística y Geográfica</t>
    </r>
    <r>
      <rPr>
        <sz val="9"/>
        <color theme="0"/>
        <rFont val="Arial"/>
        <family val="2"/>
      </rPr>
      <t>: "Los datos que proporcionen para fines estadísticos los Informantes del Sistema a las Unidades en términos de la presente Ley, serán estrictamente confidenciales y bajo ninguna circunstancia podrán utilizarse para otro fin que no sea el estadístico."</t>
    </r>
  </si>
  <si>
    <r>
      <t xml:space="preserve">Conforme a lo dispuesto por el </t>
    </r>
    <r>
      <rPr>
        <b/>
        <sz val="9"/>
        <color theme="0"/>
        <rFont val="Arial"/>
        <family val="2"/>
      </rPr>
      <t>Artículo 45</t>
    </r>
    <r>
      <rPr>
        <sz val="9"/>
        <color theme="0"/>
        <rFont val="Arial"/>
        <family val="2"/>
      </rPr>
      <t>, párrafo primero de la</t>
    </r>
    <r>
      <rPr>
        <b/>
        <sz val="9"/>
        <color theme="0"/>
        <rFont val="Arial"/>
        <family val="2"/>
      </rPr>
      <t xml:space="preserve"> Ley del Sistema Nacional de Información Estadística y Geográfica: </t>
    </r>
    <r>
      <rPr>
        <sz val="9"/>
        <color theme="0"/>
        <rFont val="Arial"/>
        <family val="2"/>
      </rPr>
      <t xml:space="preserve">"Los Informantes del Sistema estarán obligados a proporcionar, con veracidad y oportunidad, los datos e informes que les soliciten las autoridades competentes para fines estadísticos, censales y geográficos, y prestarán apoyo a las mismas", así como lo señalado por el </t>
    </r>
    <r>
      <rPr>
        <b/>
        <sz val="9"/>
        <color theme="0"/>
        <rFont val="Arial"/>
        <family val="2"/>
      </rPr>
      <t>Artículo 46</t>
    </r>
    <r>
      <rPr>
        <sz val="9"/>
        <color theme="0"/>
        <rFont val="Arial"/>
        <family val="2"/>
      </rPr>
      <t xml:space="preserve"> de la misma: "[...] Los servidores públicos de la Federación, de las entidades federativas, de los municipios y de las demarcaciones territoriales de la Ciudad de México, tendrán la obligación de proporcionar la información básica que hubieren obtenido en el ejercicio de sus funciones y sirva para generar Información de Interés Nacional, que les solicite el Instituto [...]"</t>
    </r>
  </si>
  <si>
    <r>
      <t xml:space="preserve">El </t>
    </r>
    <r>
      <rPr>
        <b/>
        <sz val="9"/>
        <color theme="1"/>
        <rFont val="Arial"/>
        <family val="2"/>
      </rPr>
      <t xml:space="preserve">Instituto Nacional de Estadística y Geografía (INEGI) </t>
    </r>
    <r>
      <rPr>
        <sz val="9"/>
        <color theme="1"/>
        <rFont val="Arial"/>
        <family val="2"/>
      </rPr>
      <t xml:space="preserve">presenta el instrumento de captación del </t>
    </r>
    <r>
      <rPr>
        <b/>
        <sz val="9"/>
        <color theme="1"/>
        <rFont val="Arial"/>
        <family val="2"/>
      </rPr>
      <t xml:space="preserve">Censo Nacional de Gobierno, Seguridad Pública y Sistema Penitenciario Estatales (CNGSPSPE) 2020 </t>
    </r>
    <r>
      <rPr>
        <sz val="9"/>
        <color theme="1"/>
        <rFont val="Arial"/>
        <family val="2"/>
      </rPr>
      <t xml:space="preserve">como respuesta a su responsabilidad de suministrar a la sociedad y al Estado información de calidad, pertinente, veraz y oportuna, atendiendo el mandato constitucional de normar y coordinar el </t>
    </r>
    <r>
      <rPr>
        <b/>
        <sz val="9"/>
        <color theme="1"/>
        <rFont val="Arial"/>
        <family val="2"/>
      </rPr>
      <t>Sistema Nacional de Información Estadística y Geográfica (SNIEG).</t>
    </r>
  </si>
  <si>
    <t>Dicho Sistema se integra por cuatro subsistemas, mismos que permiten agrupar de manera temática los diversos campos de Información de Interés Nacional, lo que se traduce en la generación, suministro y difusión de información de manera ordenada y bajo esquemas integrales y homogéneos que promuevan el cumplimiento de los objetivos del SNIEG.</t>
  </si>
  <si>
    <t>Subsistema Nacional de Información Demográfica y Social.
Subsistema Nacional de Información Económica.
Subsistema Nacional de Información Geográfica, Medio Ambiente, Ordenamiento Territorial y Urbano.
Subsistema Nacional de Información de Gobierno, Seguridad Pública e Impartición de Justicia.</t>
  </si>
  <si>
    <r>
      <t xml:space="preserve">El </t>
    </r>
    <r>
      <rPr>
        <b/>
        <sz val="9"/>
        <color theme="1"/>
        <rFont val="Arial"/>
        <family val="2"/>
      </rPr>
      <t>Subsistema Nacional de Información de Gobierno, Seguridad Pública e Impartición de Justicia (SNIGSPIJ)</t>
    </r>
    <r>
      <rPr>
        <sz val="9"/>
        <color theme="1"/>
        <rFont val="Arial"/>
        <family val="2"/>
      </rPr>
      <t xml:space="preserve"> fue creado mediante acuerdo de la Junta de Gobierno del INEGI el 8 de diciembre de 2008, y establecido como el cuarto Subsistema Nacional de Información según los artículos 17 y 28 bis de la ley del SNIEG.</t>
    </r>
  </si>
  <si>
    <t>El SNIGSPIJ tiene como objetivo estratégico: “institucionalizar y operar un esquema coordinado para la producción, integración, conservación y difusión de información estadística y geográfica de interés nacional, de calidad, pertinente, veraz y oportuna que permita conocer la situación que guardan la gestión y el desempeño de las instituciones públicas que conforman el Estado y sus respectivos poderes en las funciones de gobierno, seguridad pública e impartición de justicia, para apoyar los procesos de diseño, implementación, monitoreo y evaluación de las políticas públicas en estas materias”.</t>
  </si>
  <si>
    <t>En el marco de dicho Subsistema, específicamente de los trabajos del Comité Técnico Especializado de Información de Gobierno y del Comité Técnico Especializado de Información de Seguridad Pública, desde el año 2009 se iniciaron las actividades de revisión y generación de lo que sería el primer instrumento de captación en las materias de gobierno, seguridad pública, sistema penitenciario y justicia cívica, en donde participaron los representantes de las principales instituciones y organizaciones que convergen en dichas materias.</t>
  </si>
  <si>
    <r>
      <t xml:space="preserve">Derivado de estas actividades, se logró el acuerdo para iniciar la generación de información estadística en las materias de gobierno, seguridad pública, sistema penitenciario y justicia cívica con una visión integral, teniendo publicado actualmente la información correspondiente al </t>
    </r>
    <r>
      <rPr>
        <i/>
        <sz val="9"/>
        <color theme="1"/>
        <rFont val="Arial"/>
        <family val="2"/>
      </rPr>
      <t>"Censo Nacional de Gobierno, Seguridad Pública y Sistema Penitenciario Estatales (CNGSPSPE) 2019"</t>
    </r>
    <r>
      <rPr>
        <sz val="9"/>
        <color theme="1"/>
        <rFont val="Arial"/>
        <family val="2"/>
      </rPr>
      <t xml:space="preserve">, mismo que representa el décimo programa estadístico en dichas materias, y cuyos resultados pueden ser consultados en la página de internet del Instituto. </t>
    </r>
  </si>
  <si>
    <r>
      <t xml:space="preserve">De esta forma, a diez años de distancia de la aplicación del primer levantamiento, se presenta ahora el </t>
    </r>
    <r>
      <rPr>
        <i/>
        <sz val="9"/>
        <color theme="1"/>
        <rFont val="Arial"/>
        <family val="2"/>
      </rPr>
      <t>“Censo Nacional de Gobierno, Seguridad Pública y Sistema Penitenciario Estatales (CNGSPSPE) 2020”</t>
    </r>
    <r>
      <rPr>
        <sz val="9"/>
        <color theme="1"/>
        <rFont val="Arial"/>
        <family val="2"/>
      </rPr>
      <t>, como el undécimo programa estadístico desarrollado por el INEGI en dichas materias. Si bien el proceso de maduración de este ha obligado a realizar ajustes en algunas variables, se ha preservado en todo momento la consistencia temática y conceptual respecto de sus ediciones anteriores, continuando con la serie estadística y enriqueciendo sus contenidos por los temas que actualmente desarrolla. Adicionalmente, el CNGSPSPE 2020 preserva el apartado de recolección de información sobre temas ambientales realizado en colaboración con la Dirección General de Geografía y Medio Ambiente.</t>
    </r>
  </si>
  <si>
    <t>El CNGSPSPE 2020 se conforma por los siguientes módulos:</t>
  </si>
  <si>
    <t>Cada uno de estos módulos está conformado, cuando menos, por los siguientes apartados:</t>
  </si>
  <si>
    <r>
      <rPr>
        <b/>
        <sz val="9"/>
        <color theme="1"/>
        <rFont val="Arial"/>
        <family val="2"/>
      </rPr>
      <t>Cuestionario.</t>
    </r>
    <r>
      <rPr>
        <sz val="9"/>
        <color theme="1"/>
        <rFont val="Arial"/>
        <family val="2"/>
      </rPr>
      <t xml:space="preserve"> Se integra por cada una de las preguntas destinadas a generar información estadística sobre los aspectos que conforman la estructura temática del presente programa. Con el fin de facilitar la ubicación de los temas contenidos, la versión electrónica del mismo se ha dividido en tantas pestañas como secciones son requeridas.</t>
    </r>
  </si>
  <si>
    <r>
      <rPr>
        <b/>
        <sz val="9"/>
        <color theme="1"/>
        <rFont val="Arial"/>
        <family val="2"/>
      </rPr>
      <t>Glosario.</t>
    </r>
    <r>
      <rPr>
        <sz val="9"/>
        <color theme="1"/>
        <rFont val="Arial"/>
        <family val="2"/>
      </rPr>
      <t xml:space="preserve"> Contiene un listado de conceptos y definiciones que se consideran relevantes para el llenado del cuestionario.</t>
    </r>
  </si>
  <si>
    <t>Los servidores públicos que se establecen como informantes deberán validar y formalizar la información proporcionada, ello mediante el estampado de su firma en la portada de cada módulo o sección, así como del sello de la institución que representan. Cabe destacar que la información recabada mediante el censo, una vez recibida con la firma del o los servidores públicos responsables y sello de la institución, será considerada como información oficial en términos de lo establecido en la Ley del SNIEG.</t>
  </si>
  <si>
    <t>Finalmente, resulta pertinente advertir que, en conjunto con el Documento de Planeación, la Ficha Metodológica, el Marco Conceptual y la Memoria de Actividades, el presente instrumento se desarrolla dentro de la serie documental del CNGSPSPE 2020, ello como parte de los programas estratégicos elaborados en el marco del SNIGSPIJ.</t>
  </si>
  <si>
    <t>En caso de dudas o comentarios, deberá hacerlos llegar al JDEG de la Coordinación Estatal del INEGI, quien tiene los siguientes datos de contacto:</t>
  </si>
  <si>
    <t>Área o unidad de adscripción:</t>
  </si>
  <si>
    <r>
      <t xml:space="preserve">1. Total de presupuesto </t>
    </r>
    <r>
      <rPr>
        <b/>
        <u/>
        <sz val="9"/>
        <color theme="1"/>
        <rFont val="Arial"/>
        <family val="2"/>
      </rPr>
      <t>solicitado</t>
    </r>
  </si>
  <si>
    <r>
      <t xml:space="preserve">2. Total de presupuesto </t>
    </r>
    <r>
      <rPr>
        <b/>
        <u/>
        <sz val="9"/>
        <color theme="1"/>
        <rFont val="Arial"/>
        <family val="2"/>
      </rPr>
      <t>autorizado</t>
    </r>
  </si>
  <si>
    <r>
      <t xml:space="preserve">3. Total de presupuesto </t>
    </r>
    <r>
      <rPr>
        <b/>
        <u/>
        <sz val="9"/>
        <color theme="1"/>
        <rFont val="Arial"/>
        <family val="2"/>
      </rPr>
      <t>ejercido</t>
    </r>
  </si>
  <si>
    <t>Delitos del fuero común</t>
  </si>
  <si>
    <t>Delitos del fuero federal</t>
  </si>
  <si>
    <t>* En este apartado se deben incluir los países de Cuba, Puerto Rico, República Dominicana, Haití, Martinica, San Vicente, Granada, Barbados y otros que formen parte de la región del Caribe</t>
  </si>
  <si>
    <t>Servidores públicos que participaron en el llenado de la sección</t>
  </si>
  <si>
    <t>Área o unidad orgánica de adscripción:</t>
  </si>
  <si>
    <t>Preguntas y/o secciones integradas</t>
  </si>
  <si>
    <t>Comentarios generales sobre las preguntas de la sección</t>
  </si>
  <si>
    <t>1)</t>
  </si>
  <si>
    <t>2)</t>
  </si>
  <si>
    <t>3)</t>
  </si>
  <si>
    <t>4)</t>
  </si>
  <si>
    <t>5)</t>
  </si>
  <si>
    <t>6)</t>
  </si>
  <si>
    <t>Acciones que garantizan la estancia digna</t>
  </si>
  <si>
    <t>Se refiere a la existencia de instalaciones, capacidad de las mismas, condiciones materiales y de higiene, así como alimentación suficiente y de calidad.</t>
  </si>
  <si>
    <t>Acciones que garantizan condiciones de gobernabilidad</t>
  </si>
  <si>
    <t>Acciones que garantizan la atención a internos con requerimientos específicos</t>
  </si>
  <si>
    <t>Se refiere a los actos o hechos que son aplicados a mujeres, personas adultas mayores, indígenas, con discapacidad, con VIH/SIDA o con adicciones.</t>
  </si>
  <si>
    <t>Clasificador por Objeto del Gasto</t>
  </si>
  <si>
    <t>Se refiere al instrumento que permite registrar de manera ordenada, sistemática y homogénea las compras, los pagos y las erogaciones autorizadas a las instituciones gubernamentales, en capítulos, conceptos y partidas con base en la clasificación económica del gasto. Los capítulos que lo integran son los siguientes:</t>
  </si>
  <si>
    <t>Se refiere a la conducta que consiste en la realización de un acto u omisión descrito y sancionado por las leyes penales.</t>
  </si>
  <si>
    <t>Se refiere a aquellos delitos que son competencia de la Federación, ya sea por su importancia, porque afecta sus bienes y derechos, o porque quedan fuera del ámbito de cualquier entidad federativa.</t>
  </si>
  <si>
    <t>Disposiciones normativas internas sustantivas</t>
  </si>
  <si>
    <t>Disposiciones normativas internas administrativas</t>
  </si>
  <si>
    <t>Espacios físicos de infraestructura</t>
  </si>
  <si>
    <t>Muertes por otras causas externas</t>
  </si>
  <si>
    <t>Muertes por causas naturales</t>
  </si>
  <si>
    <t>Personal de custodia y/o vigilancia</t>
  </si>
  <si>
    <t>Personal directivo y/o de administración</t>
  </si>
  <si>
    <t>Personal técnico o de operación</t>
  </si>
  <si>
    <t>Presupuesto solicitado</t>
  </si>
  <si>
    <t>Presupuesto autorizado</t>
  </si>
  <si>
    <t>Presupuesto ejercido</t>
  </si>
  <si>
    <t>Primera instancia</t>
  </si>
  <si>
    <t>Profesionalización del personal</t>
  </si>
  <si>
    <t>Reinserción social</t>
  </si>
  <si>
    <t xml:space="preserve">Se refiere a la restitución del pleno ejercicio de las libertades tras el cumplimiento de una sanción o medida ejecutada, con base en el respeto a los derechos humanos, el trabajo, la capacitación para el mismo, la educación, la salud y el deporte. </t>
  </si>
  <si>
    <t xml:space="preserve">Segunda instancia </t>
  </si>
  <si>
    <t>Sentencia o resolución absolutoria</t>
  </si>
  <si>
    <t>Sentencia o resolución condenatoria</t>
  </si>
  <si>
    <t>Sentencia o resolución revocatoria</t>
  </si>
  <si>
    <t>Se refiere a la resolución judicial cuya finalidad radica en anular o dejar sin efectos en todo o en partes la sentencia impuesta, o bien sustituirla por otra.</t>
  </si>
  <si>
    <t>Se refiere a las siglas con las que se identifica al Censo Nacional de Gobierno, Seguridad Pública y Sistema Penitenciario Estatales 2020.</t>
  </si>
  <si>
    <t>CNGSPSPE 2020</t>
  </si>
  <si>
    <r>
      <rPr>
        <b/>
        <sz val="9"/>
        <color theme="1"/>
        <rFont val="Arial"/>
        <family val="2"/>
      </rPr>
      <t>Radial:</t>
    </r>
    <r>
      <rPr>
        <sz val="9"/>
        <color theme="1"/>
        <rFont val="Arial"/>
        <family val="2"/>
      </rPr>
      <t xml:space="preserve"> se refiere al modelo arquitectónico, circular o no, que cuenta con seis corredores que parten del centro  a intervalos regulares. En el centro, donde convergen los corredores, se encuentra un centro de vigilancia circular. Tanto en los corredores como en la estructura circular externa, en caso de que la haya, se pueden situar dormitorios o servicios generales y entre ellos se forman patios.</t>
    </r>
  </si>
  <si>
    <r>
      <rPr>
        <b/>
        <sz val="9"/>
        <color theme="1"/>
        <rFont val="Arial"/>
        <family val="2"/>
      </rPr>
      <t xml:space="preserve">Geológico: </t>
    </r>
    <r>
      <rPr>
        <sz val="9"/>
        <color theme="1"/>
        <rFont val="Arial"/>
        <family val="2"/>
      </rPr>
      <t>se refiere al agente perturbador que tiene como causa directa las acciones y movimientos de la corteza terrestre. A esta categoría pertenecen los sismos, las erupciones volcánicas, los tsunamis, la inestabilidad de laderas, los flujos, los caídos o derrumbes, los hundimientos, la subsidencia y los agrietamientos.</t>
    </r>
  </si>
  <si>
    <r>
      <rPr>
        <b/>
        <sz val="9"/>
        <color theme="1"/>
        <rFont val="Arial"/>
        <family val="2"/>
      </rPr>
      <t xml:space="preserve">Otros: </t>
    </r>
    <r>
      <rPr>
        <sz val="9"/>
        <color theme="1"/>
        <rFont val="Arial"/>
        <family val="2"/>
      </rPr>
      <t>se refiere a todos aquellos fenómenos que no hayan sido clasificados en las definiciones anteriores.</t>
    </r>
  </si>
  <si>
    <t>Módulo 3.
Sistema penitenciario</t>
  </si>
  <si>
    <r>
      <rPr>
        <b/>
        <sz val="9"/>
        <color theme="1"/>
        <rFont val="Arial"/>
        <family val="2"/>
      </rPr>
      <t xml:space="preserve">Módulo 1. </t>
    </r>
    <r>
      <rPr>
        <sz val="9"/>
        <color theme="1"/>
        <rFont val="Arial"/>
        <family val="2"/>
      </rPr>
      <t xml:space="preserve">Administración Pública de la entidad federativa
</t>
    </r>
    <r>
      <rPr>
        <b/>
        <sz val="9"/>
        <color theme="1"/>
        <rFont val="Arial"/>
        <family val="2"/>
      </rPr>
      <t>Módulo 2.</t>
    </r>
    <r>
      <rPr>
        <sz val="9"/>
        <color theme="1"/>
        <rFont val="Arial"/>
        <family val="2"/>
      </rPr>
      <t xml:space="preserve"> Seguridad pública
</t>
    </r>
    <r>
      <rPr>
        <b/>
        <sz val="9"/>
        <color theme="1"/>
        <rFont val="Arial"/>
        <family val="2"/>
      </rPr>
      <t>Módulo 3.</t>
    </r>
    <r>
      <rPr>
        <sz val="9"/>
        <color theme="1"/>
        <rFont val="Arial"/>
        <family val="2"/>
      </rPr>
      <t xml:space="preserve"> Sistema penitenciario
</t>
    </r>
    <r>
      <rPr>
        <b/>
        <sz val="9"/>
        <color theme="1"/>
        <rFont val="Arial"/>
        <family val="2"/>
      </rPr>
      <t>Módulo 4.</t>
    </r>
    <r>
      <rPr>
        <sz val="9"/>
        <color theme="1"/>
        <rFont val="Arial"/>
        <family val="2"/>
      </rPr>
      <t xml:space="preserve"> Medio ambiente
</t>
    </r>
    <r>
      <rPr>
        <b/>
        <sz val="9"/>
        <color theme="1"/>
        <rFont val="Arial"/>
        <family val="2"/>
      </rPr>
      <t xml:space="preserve">Módulo 5. </t>
    </r>
    <r>
      <rPr>
        <sz val="9"/>
        <color theme="1"/>
        <rFont val="Arial"/>
        <family val="2"/>
      </rPr>
      <t>Justicia cívica</t>
    </r>
  </si>
  <si>
    <t>Concluida la revisión y validación del cuestionario, según los procesos establecidos, será devuelto al servidor público adscrito a la institución de la Administración Pública Estatal que lo haya entregado, a efecto de notificarle los resultados de la revisión y los ajustes o aclaraciones de información que, en su caso, deberán atenderse, o bien darle el VoBo. como versión definitiva, para que se proceda a imprimir el archivo liberado y gestionar la formalización de la información mediante la firma del instrumento físico por el informante básico y/o complementarios.</t>
  </si>
  <si>
    <t>Una vez que el archivo electrónico esté impreso y firmado, se llevará a cabo la entrega del cuestionario vía electrónica y de manera física, para lo cual se tomará en cuenta lo siguiente:</t>
  </si>
  <si>
    <r>
      <t xml:space="preserve">Personales
</t>
    </r>
    <r>
      <rPr>
        <i/>
        <sz val="8"/>
        <color theme="1"/>
        <rFont val="Arial"/>
        <family val="2"/>
      </rPr>
      <t>(de escritorio)</t>
    </r>
  </si>
  <si>
    <t>En caso de tener algún comentario u observación al dato registrado en la respuesta de la presente pregunta, o los datos que derivan de la misma, favor de anotarlo en el siguiente espacio. De lo contrario, déjelo en blanco.</t>
  </si>
  <si>
    <t>Carrera técnica o carrera comercial</t>
  </si>
  <si>
    <t xml:space="preserve">De acuerdo con el total de protocolos sustantivos registrado como respuesta en la pregunta anterior, anote el nombre de cada uno de estos, así como el tema que atienden. </t>
  </si>
  <si>
    <t>Espacios de infraestructura especializada</t>
  </si>
  <si>
    <t>Seleccione con una "X" la o las opciones que correspondan.</t>
  </si>
  <si>
    <t>Nivel de escolaridad</t>
  </si>
  <si>
    <t>Formación inicial</t>
  </si>
  <si>
    <r>
      <t xml:space="preserve">Formación continua </t>
    </r>
    <r>
      <rPr>
        <i/>
        <sz val="8"/>
        <color theme="1"/>
        <rFont val="Arial"/>
        <family val="2"/>
      </rPr>
      <t>(actualización)</t>
    </r>
  </si>
  <si>
    <r>
      <t xml:space="preserve">Formación continua </t>
    </r>
    <r>
      <rPr>
        <i/>
        <sz val="8"/>
        <color theme="1"/>
        <rFont val="Arial"/>
        <family val="2"/>
      </rPr>
      <t>(especialización)</t>
    </r>
  </si>
  <si>
    <r>
      <t xml:space="preserve">Formación continua </t>
    </r>
    <r>
      <rPr>
        <i/>
        <sz val="8"/>
        <color theme="1"/>
        <rFont val="Arial"/>
        <family val="2"/>
      </rPr>
      <t>(alta dirección)</t>
    </r>
  </si>
  <si>
    <t>Las cifras deben anotarse en pesos mexicanos (no debe agregar la frase “miles o millones de pesos”).</t>
  </si>
  <si>
    <t>Presupuesto ejercido por capítulo del Clasificador por Objeto del Gasto</t>
  </si>
  <si>
    <t>Total de presupuesto aportado por el Gobierno Federal</t>
  </si>
  <si>
    <t>Tabletas electrónicas</t>
  </si>
  <si>
    <t>Sanciones impuestas, según tipo</t>
  </si>
  <si>
    <t>Sanciones impuestas, según tipo de falta asociada</t>
  </si>
  <si>
    <t xml:space="preserve">Servidores públicos sancionados </t>
  </si>
  <si>
    <t>Tipos de faltas asociadas</t>
  </si>
  <si>
    <t>39.-</t>
  </si>
  <si>
    <t>Servidores públicos denunciados, según tipo de delito asociado</t>
  </si>
  <si>
    <r>
      <t xml:space="preserve">¿Se presentaron denuncias y/o querellas derivado de algún presunto delito cometido por los servidores públicos?
</t>
    </r>
    <r>
      <rPr>
        <i/>
        <sz val="8"/>
        <color theme="1"/>
        <rFont val="Arial"/>
        <family val="2"/>
      </rPr>
      <t>(1. Sí / 2. No / 9. No se sabe)</t>
    </r>
  </si>
  <si>
    <t>(1/2)</t>
  </si>
  <si>
    <t>(2/2)</t>
  </si>
  <si>
    <t>Tipo de acciones desarrolladas</t>
  </si>
  <si>
    <r>
      <t xml:space="preserve">¿Se implementaron medidas para prevenir y evitar actos de corrupción?
</t>
    </r>
    <r>
      <rPr>
        <i/>
        <sz val="8"/>
        <color theme="1"/>
        <rFont val="Arial"/>
        <family val="2"/>
      </rPr>
      <t>(1. Sí / 2. No / 9. No se sabe)</t>
    </r>
  </si>
  <si>
    <t>Protocolos</t>
  </si>
  <si>
    <t>Acuerdos</t>
  </si>
  <si>
    <t>Normas</t>
  </si>
  <si>
    <t>Lineamientos</t>
  </si>
  <si>
    <t>Manuales</t>
  </si>
  <si>
    <t>Bases</t>
  </si>
  <si>
    <t>Oficios circulares</t>
  </si>
  <si>
    <t>Tipo de disposiciones normativas</t>
  </si>
  <si>
    <r>
      <t xml:space="preserve">Tema objeto de la asociación
</t>
    </r>
    <r>
      <rPr>
        <i/>
        <sz val="8"/>
        <color theme="1"/>
        <rFont val="Arial"/>
        <family val="2"/>
      </rPr>
      <t>(Ver catálogo)</t>
    </r>
  </si>
  <si>
    <t>Catálogo de razones que motivaron la asociación</t>
  </si>
  <si>
    <t>Falta de recursos (humanos, materiales, presupuestales, etc.) para ejercer la función correspondiente</t>
  </si>
  <si>
    <t>46.-</t>
  </si>
  <si>
    <t>47.-</t>
  </si>
  <si>
    <t>48.-</t>
  </si>
  <si>
    <t>49.-</t>
  </si>
  <si>
    <t>50.-</t>
  </si>
  <si>
    <t>De acuerdo con el total de incidentes que reportó como respuesta en la pregunta anterior, anote la cantidad de los mismos especificando su tipo y sitio de ocurrencia.</t>
  </si>
  <si>
    <t xml:space="preserve">Por delitos del fuero común </t>
  </si>
  <si>
    <t>Menores de un año</t>
  </si>
  <si>
    <t xml:space="preserve">De acuerdo con el total de menores de seis años de edad que reportó como respuesta en la pregunta anterior, anote la cantidad de los mismos que al cierre del año 2019 se encontraban recibiendo algún tipo de educación, según sexo. </t>
  </si>
  <si>
    <r>
      <t xml:space="preserve">Total de menores de seis años </t>
    </r>
    <r>
      <rPr>
        <b/>
        <i/>
        <sz val="8"/>
        <color theme="1"/>
        <rFont val="Arial"/>
        <family val="2"/>
      </rPr>
      <t>(1. + 2.)</t>
    </r>
  </si>
  <si>
    <t>Agresiones a terceros</t>
  </si>
  <si>
    <t>Tipos de incidentes</t>
  </si>
  <si>
    <t>Tipo de acciones implementadas</t>
  </si>
  <si>
    <r>
      <t xml:space="preserve">Otra:
</t>
    </r>
    <r>
      <rPr>
        <i/>
        <sz val="8"/>
        <color theme="1"/>
        <rFont val="Arial"/>
        <family val="2"/>
      </rPr>
      <t>(especifique)</t>
    </r>
  </si>
  <si>
    <t>Estudiando</t>
  </si>
  <si>
    <t xml:space="preserve">Ejerciendo alguna actividad ocupacional </t>
  </si>
  <si>
    <r>
      <t xml:space="preserve">¿Se realizaron actividades en materia de servicios médicos?
</t>
    </r>
    <r>
      <rPr>
        <i/>
        <sz val="8"/>
        <color theme="1"/>
        <rFont val="Arial"/>
        <family val="2"/>
      </rPr>
      <t>(1. Sí / 2. No / 9. No se sabe)</t>
    </r>
  </si>
  <si>
    <t>Actividades desarrolladas</t>
  </si>
  <si>
    <t>Otra atención médica</t>
  </si>
  <si>
    <r>
      <t xml:space="preserve">¿Contaba con una unidad especializada en materia de derechos humanos?
</t>
    </r>
    <r>
      <rPr>
        <i/>
        <sz val="8"/>
        <color theme="1"/>
        <rFont val="Arial"/>
        <family val="2"/>
      </rPr>
      <t>(1. Sí / 2. No / 9. No se sabe)</t>
    </r>
  </si>
  <si>
    <t>Recomendaciones recibidas por parte de algún OPPDH</t>
  </si>
  <si>
    <t xml:space="preserve">Visitas efectuadas por las visitadurías del OPPDH </t>
  </si>
  <si>
    <t>Solicitudes de queja relacionadas con posibles violaciones a los derechos humanos</t>
  </si>
  <si>
    <t>Sanciones disciplinarias impuestas, según tipo</t>
  </si>
  <si>
    <t>Suspensión parcial o total de estímulos</t>
  </si>
  <si>
    <r>
      <t>Otras</t>
    </r>
    <r>
      <rPr>
        <i/>
        <sz val="8"/>
        <color theme="1"/>
        <rFont val="Arial"/>
        <family val="2"/>
      </rPr>
      <t xml:space="preserve"> (especifique)</t>
    </r>
  </si>
  <si>
    <t>Habla español</t>
  </si>
  <si>
    <t>No habla español</t>
  </si>
  <si>
    <t>El catálogo mostrado únicamente contempla el nivel familia lingüística, sin desagregar grupo y lengua. Una consulta más detallada puede encontrarse en: https://www.inegi.org.mx/contenidos/clasificadoresycatalogos/doc/clasificacion_de_lenguas_indigenas.pdf</t>
  </si>
  <si>
    <t>Pueblo indígena de pertenencia</t>
  </si>
  <si>
    <t>La suma de las cantidades registradas en las desagregaciones de los delitos deben dar como resultado el total del delito principal registrado en los numerales 02.06, 03.04, 04.01, 04.02, 04.05, 06.01, 06.02, 07.01, 07.02, 07.06, 08.01, 08.02, 09.05, 09.07 y 09.16.</t>
  </si>
  <si>
    <t>Delito de narcomenudeo</t>
  </si>
  <si>
    <t>La suma de las cantidades anotadas en los numerales 07.01.01, 07.01.02, 07.01.03, 07.01.04 y 07.01.99 debe dar como resultado el total del delito principal registrado en el numeral 07.01.</t>
  </si>
  <si>
    <t>La suma de las cantidades registradas en la columna "Total" debe ser igual o mayor a la suma de las cantidades reportadas como respuesta en la pregunta anterior.</t>
  </si>
  <si>
    <t>Sitio de ocurrencia</t>
  </si>
  <si>
    <t>Geológicas</t>
  </si>
  <si>
    <t>Hidrometereológicas</t>
  </si>
  <si>
    <t>Químico - 
tecnológicas</t>
  </si>
  <si>
    <t>Sanitario - 
ecológicas</t>
  </si>
  <si>
    <t>Socio - 
organizativas</t>
  </si>
  <si>
    <t>Educación</t>
  </si>
  <si>
    <t>Campo amplio de formación académica</t>
  </si>
  <si>
    <t>Servicios</t>
  </si>
  <si>
    <t>El catálogo mostrado únicamente contempla el nivel campo detallado, sin desagregar campo específico, campo detallado, campo unitario y programa de estudio. Una consulta más detallada puede encontrarse en: https://www.inegi.org.mx/app/biblioteca/ficha.html?upc=702825003335</t>
  </si>
  <si>
    <t>Actividad realizada</t>
  </si>
  <si>
    <t>Actividad ocupacional desarrollada</t>
  </si>
  <si>
    <t>Actividades, servicios o talleres impartidos</t>
  </si>
  <si>
    <t>Atención médica recibida</t>
  </si>
  <si>
    <r>
      <t xml:space="preserve">¿Se realizaron actividades para promover información en materia de derechos humanos?
</t>
    </r>
    <r>
      <rPr>
        <i/>
        <sz val="8"/>
        <color theme="1"/>
        <rFont val="Arial"/>
        <family val="2"/>
      </rPr>
      <t>(1. Sí / 2. No / 9. No se sabe)</t>
    </r>
  </si>
  <si>
    <r>
      <rPr>
        <b/>
        <sz val="9"/>
        <color theme="1"/>
        <rFont val="Arial"/>
        <family val="2"/>
      </rPr>
      <t>¿Recibió alguna recomendación por parte de algún OPPDH?</t>
    </r>
    <r>
      <rPr>
        <sz val="9"/>
        <color theme="1"/>
        <rFont val="Arial"/>
        <family val="2"/>
      </rPr>
      <t xml:space="preserve">
</t>
    </r>
    <r>
      <rPr>
        <i/>
        <sz val="8"/>
        <color theme="1"/>
        <rFont val="Arial"/>
        <family val="2"/>
      </rPr>
      <t>(1. Sí / 2. No / 9. No se sabe)</t>
    </r>
  </si>
  <si>
    <t>Tipos de sanciones</t>
  </si>
  <si>
    <t>Faltas asociadas</t>
  </si>
  <si>
    <t>Recomendaciones emitidas por los organismos públicos de protección de derechos humanos</t>
  </si>
  <si>
    <t>Familia lingüística</t>
  </si>
  <si>
    <t>Tipos de contingencias</t>
  </si>
  <si>
    <t xml:space="preserve">2.- Los catálogos utilizados en el presente cuestionario corresponden a denominaciones estándar, de tal forma que si el nombre de alguna clasificación no coincide exactamente con la utilizada en su entidad federativa, debe registrar los datos en aquella que sea homóloga. </t>
  </si>
  <si>
    <t>4.- En caso de que los registros con los que cuente no le permitan desglosar la información de acuerdo con los requerimientos solicitados, anote "NS" (no se sabe) en las celdas donde no disponga de información. En el apartado de "Participantes y comentarios" debe proporcionar una justificación respecto al uso de la opción "NS" para esta sección.</t>
  </si>
  <si>
    <t>Glosario de la subsección:</t>
  </si>
  <si>
    <t xml:space="preserve">Podular </t>
  </si>
  <si>
    <t xml:space="preserve">Otro </t>
  </si>
  <si>
    <t>Glosario del apartado:</t>
  </si>
  <si>
    <t>Visita 
conyugal</t>
  </si>
  <si>
    <t>Servicio 
médico</t>
  </si>
  <si>
    <t>Aulas 
escolares</t>
  </si>
  <si>
    <t xml:space="preserve">De acuerdo con el total de personal que reportó como respuesta en la pregunta anterior, anote la cantidad del mismo especificando su rango de edad, función desarrollada y sexo. </t>
  </si>
  <si>
    <t>Esquema de profesionaliza-ción</t>
  </si>
  <si>
    <t>No debe considerar las acciones de capacitación impartidas como parte del programa rector de profesionalización.</t>
  </si>
  <si>
    <t>No se realizaron acciones de capacitación</t>
  </si>
  <si>
    <t>La suma de las cantidades registradas debe ser igual a la cantidad reportada como respuesta en el numeral 3 de la pregunta anterior.</t>
  </si>
  <si>
    <t>Vehículos en funcionamiento, según tipo</t>
  </si>
  <si>
    <t>No debe considerar los vehículos que se encontraban fuera de servicio, o bien, no habían sido asignados para su uso u operación al cierre del año 2019.</t>
  </si>
  <si>
    <t>No debe considerar los aparatos telefónicos que se encontraban fuera de servicio, o bien, no habían sido asignados para su uso u operación al cierre del año 2019.</t>
  </si>
  <si>
    <t>Líneas telefónicas, según tipo</t>
  </si>
  <si>
    <t>Aparatos telefónicos, según tipo</t>
  </si>
  <si>
    <t>No debe considerar aparatos que tenían como único uso la radiocomunicación, o bien, números y aparatos que únicamente tienen función para enviar y recibir mensajes, u otro de características similares.</t>
  </si>
  <si>
    <t>No debe considerar el equipo informático que se encontraba fuera de servicio, o bien, no había sido asignado para su uso u operación al cierre del año 2019.</t>
  </si>
  <si>
    <r>
      <t xml:space="preserve">Total de servidores públicos adscritos al órgano o unidad </t>
    </r>
    <r>
      <rPr>
        <b/>
        <i/>
        <sz val="8"/>
        <color theme="1"/>
        <rFont val="Arial"/>
        <family val="2"/>
      </rPr>
      <t>(1.+2.)</t>
    </r>
  </si>
  <si>
    <t>En caso de que seleccione el código "9" no puede seleccionar otro código.</t>
  </si>
  <si>
    <t xml:space="preserve">6. Sobre las recomendaciones y/o evaluaciones por parte de organismos externos </t>
  </si>
  <si>
    <r>
      <t xml:space="preserve">7. Otra </t>
    </r>
    <r>
      <rPr>
        <i/>
        <sz val="8"/>
        <color theme="1"/>
        <rFont val="Arial"/>
        <family val="2"/>
      </rPr>
      <t>(especifique)</t>
    </r>
  </si>
  <si>
    <r>
      <t xml:space="preserve">¿Contaba con el registro de información?
</t>
    </r>
    <r>
      <rPr>
        <i/>
        <sz val="8"/>
        <color theme="1"/>
        <rFont val="Arial"/>
        <family val="2"/>
      </rPr>
      <t>(1. Sí / 2. No / 9. No se sabe)</t>
    </r>
  </si>
  <si>
    <t>Nivel 
intermedio</t>
  </si>
  <si>
    <t>Servidores públicos sancionados, según función desarrollada</t>
  </si>
  <si>
    <t xml:space="preserve">La suma de las cantidades registradas en la columna "Total" debe ser igual o mayor a la suma de las cantidades reportadas en la columna "Servidores púbicos sancionados". </t>
  </si>
  <si>
    <t>Tipo de delito asociado</t>
  </si>
  <si>
    <t>1.Total de leyes</t>
  </si>
  <si>
    <t>2. Total de reglamentos</t>
  </si>
  <si>
    <t>La cantidad de protocolos que registre debe ser igual a la cantidad reportada como respuesta en el numeral 1 de la columna "Disposiciones normativas internas sustantivas" de la pregunta anterior.</t>
  </si>
  <si>
    <t>En caso de que alguno de los protocolos atienda más de un tema, debe señalar el que considere principal.</t>
  </si>
  <si>
    <t xml:space="preserve">Únicamente registre información si en su entidad federativa se considera como egreso alguna de las variables establecidas. </t>
  </si>
  <si>
    <t>78.-</t>
  </si>
  <si>
    <t>87.-</t>
  </si>
  <si>
    <t>88.-</t>
  </si>
  <si>
    <t>89.-</t>
  </si>
  <si>
    <t>90.-</t>
  </si>
  <si>
    <r>
      <rPr>
        <sz val="9"/>
        <color theme="1"/>
        <rFont val="Arial"/>
        <family val="2"/>
      </rPr>
      <t>Otra:</t>
    </r>
    <r>
      <rPr>
        <sz val="8"/>
        <color theme="1"/>
        <rFont val="Arial"/>
        <family val="2"/>
      </rPr>
      <t xml:space="preserve">
(especifique)</t>
    </r>
  </si>
  <si>
    <r>
      <t xml:space="preserve">¿Existían protocolos para la atención de contingencias?
</t>
    </r>
    <r>
      <rPr>
        <i/>
        <sz val="8"/>
        <color theme="1"/>
        <rFont val="Arial"/>
        <family val="2"/>
      </rPr>
      <t>(1. Sí / 2. No / 9. No se sabe)</t>
    </r>
  </si>
  <si>
    <r>
      <t xml:space="preserve">¿Existían protocolos para la atención de incidentes?
</t>
    </r>
    <r>
      <rPr>
        <i/>
        <sz val="8"/>
        <color theme="1"/>
        <rFont val="Arial"/>
        <family val="2"/>
      </rPr>
      <t>(1. Sí / 2. No / 9. No se sabe)</t>
    </r>
  </si>
  <si>
    <r>
      <t xml:space="preserve">¿Se implementaron acciones para prevenir incidentes?
</t>
    </r>
    <r>
      <rPr>
        <i/>
        <sz val="8"/>
        <color theme="1"/>
        <rFont val="Arial"/>
        <family val="2"/>
      </rPr>
      <t>(1. Sí / 2. No / 9. No se sabe)</t>
    </r>
  </si>
  <si>
    <t>Partido paralelo</t>
  </si>
  <si>
    <t>En caso de que un servidor público haya acredito más de un esquema de profesionalización durante el año, debe considerar el más reciente.</t>
  </si>
  <si>
    <t>En caso de que no se haya realizado alguna acción de capacitación en determinada modalidad, debe anotar una "X" en la columna "No se realizaron acciones de capacitación" para la modalidad de referencia y dejar el resto de la fila en blanco.</t>
  </si>
  <si>
    <r>
      <t>1.-</t>
    </r>
    <r>
      <rPr>
        <b/>
        <i/>
        <sz val="8"/>
        <color theme="1"/>
        <rFont val="Arial"/>
        <family val="2"/>
      </rPr>
      <t xml:space="preserve"> Personal de apoyo: </t>
    </r>
    <r>
      <rPr>
        <i/>
        <sz val="8"/>
        <color theme="1"/>
        <rFont val="Arial"/>
        <family val="2"/>
      </rPr>
      <t>se refiere a todos los servidores públicos que desempeñaban funciones de soporte al personal directivo y de administración y/u operación, como lo son secretarias, mensajeros, choferes, personal de limpieza o cualquier otro que realice funciones similares.</t>
    </r>
  </si>
  <si>
    <t>Actividades estadísticas y geográficas</t>
  </si>
  <si>
    <t xml:space="preserve">Se refiere a la capacidad institucional con la que cuenta determinado ente público para el desarrollo de actividades orientadas a la generación y tratamiento de información estadística y/o geográfica. </t>
  </si>
  <si>
    <r>
      <t xml:space="preserve">1.- </t>
    </r>
    <r>
      <rPr>
        <b/>
        <i/>
        <sz val="8"/>
        <color theme="1"/>
        <rFont val="Arial"/>
        <family val="2"/>
      </rPr>
      <t>Actividades estadísticas y/o geográficas:</t>
    </r>
    <r>
      <rPr>
        <i/>
        <sz val="8"/>
        <color theme="1"/>
        <rFont val="Arial"/>
        <family val="2"/>
      </rPr>
      <t xml:space="preserve"> se refiere a la capacidad institucional con la que cuenta determinado ente público para el desarrollo de actividades orientadas a la generación y tratamiento de información estadística y/o geográfica. </t>
    </r>
  </si>
  <si>
    <t>Asociación interinstitucional</t>
  </si>
  <si>
    <t>Instrucciones generales para las preguntas del apartado:</t>
  </si>
  <si>
    <t xml:space="preserve"> </t>
  </si>
  <si>
    <t>Glosario básico del apartado:</t>
  </si>
  <si>
    <t>Otras causas externas</t>
  </si>
  <si>
    <r>
      <t xml:space="preserve">1.- </t>
    </r>
    <r>
      <rPr>
        <b/>
        <i/>
        <sz val="8"/>
        <color theme="1"/>
        <rFont val="Arial"/>
        <family val="2"/>
      </rPr>
      <t xml:space="preserve">Muertes por otras causas externas: </t>
    </r>
    <r>
      <rPr>
        <i/>
        <sz val="8"/>
        <color theme="1"/>
        <rFont val="Arial"/>
        <family val="2"/>
      </rPr>
      <t>se refiere a aquellas muertes causadas por factores ajenos a causas naturales o por circunstancias que parecen indicar que el deceso fue causado por factores ajenos a causas naturales. Deben incluirse las muertes debidas a una intoxicación aguda por alcohol o drogas, aquellas derivadas de complicaciones de la atención médica y quirúrgica, las relacionadas a acciones asociadas a la exposición con fuerzas naturales, por ejemplo, exposición al calor natural o rayos solares excesivos, exposición al frío natural excesivo, asimismo deberá contabilizar las muertes relacionadas a la privación de agua o alimentos, entre otras. No debe considerar las muertes provocadas por una lesión infligida deliberadamente (como el homicidio o el suicidio) y la muerte provocada por una lesión no deliberada, de modo accidental.</t>
    </r>
  </si>
  <si>
    <r>
      <t xml:space="preserve">2.- </t>
    </r>
    <r>
      <rPr>
        <b/>
        <i/>
        <sz val="8"/>
        <color theme="1"/>
        <rFont val="Arial"/>
        <family val="2"/>
      </rPr>
      <t>Muertes por causas naturales:</t>
    </r>
    <r>
      <rPr>
        <i/>
        <sz val="8"/>
        <color theme="1"/>
        <rFont val="Arial"/>
        <family val="2"/>
      </rPr>
      <t xml:space="preserve"> se refiere a aquellas muertes atribuibles principalmente a una enfermedad o un fallo interno del organismo, por ejemplo, la provocada por enfermedades vinculadas a la edad, infartos de miocardio o complicaciones derivadas de infecciones víricas, entre otras.</t>
    </r>
  </si>
  <si>
    <r>
      <t xml:space="preserve">1.- </t>
    </r>
    <r>
      <rPr>
        <b/>
        <i/>
        <sz val="8"/>
        <color theme="1"/>
        <rFont val="Arial"/>
        <family val="2"/>
      </rPr>
      <t>Reinserción social:</t>
    </r>
    <r>
      <rPr>
        <i/>
        <sz val="8"/>
        <color theme="1"/>
        <rFont val="Arial"/>
        <family val="2"/>
      </rPr>
      <t xml:space="preserve"> se refiere a la restitución del pleno ejercicio de las libertades tras el cumplimiento de una sanción o medida ejecutada, con base en el respeto a los derechos humanos, el trabajo, la capacitación para el mismo, la educación, la salud y el deporte. </t>
    </r>
  </si>
  <si>
    <r>
      <t>2.-</t>
    </r>
    <r>
      <rPr>
        <b/>
        <i/>
        <sz val="8"/>
        <color theme="1"/>
        <rFont val="Arial"/>
        <family val="2"/>
      </rPr>
      <t xml:space="preserve"> Acciones que garantizan la atención a internos con requerimientos específicos: </t>
    </r>
    <r>
      <rPr>
        <i/>
        <sz val="8"/>
        <color theme="1"/>
        <rFont val="Arial"/>
        <family val="2"/>
      </rPr>
      <t>se refiere a los actos o hechos que son aplicados a mujeres, personas adultas mayores, indígenas, con discapacidad, con VIH/SIDA o con adicciones.</t>
    </r>
  </si>
  <si>
    <r>
      <t xml:space="preserve">3.- </t>
    </r>
    <r>
      <rPr>
        <b/>
        <i/>
        <sz val="8"/>
        <color theme="1"/>
        <rFont val="Arial"/>
        <family val="2"/>
      </rPr>
      <t xml:space="preserve">Acciones que garantizan la estancia digna: </t>
    </r>
    <r>
      <rPr>
        <i/>
        <sz val="8"/>
        <color theme="1"/>
        <rFont val="Arial"/>
        <family val="2"/>
      </rPr>
      <t>se refiere a la existencia de instalaciones, capacidad de las mismas, condiciones materiales y de higiene, así como alimentación suficiente y de calidad.</t>
    </r>
  </si>
  <si>
    <r>
      <t xml:space="preserve">Otro tipo de egreso: </t>
    </r>
    <r>
      <rPr>
        <i/>
        <sz val="8"/>
        <color theme="1"/>
        <rFont val="Arial"/>
        <family val="2"/>
      </rPr>
      <t>(especifique)</t>
    </r>
  </si>
  <si>
    <t>Se refiere a todos los servidores públicos que desempeñaban funciones de soporte al personal directivo y de administración y/u operación, como lo son secretarias, mensajeros, choferes, personal de limpieza o cualquier otro que realice funciones similares.</t>
  </si>
  <si>
    <t>Multifuncional</t>
  </si>
  <si>
    <r>
      <t xml:space="preserve">1.- </t>
    </r>
    <r>
      <rPr>
        <b/>
        <i/>
        <sz val="8"/>
        <color theme="1"/>
        <rFont val="Arial"/>
        <family val="2"/>
      </rPr>
      <t>Multifuncional:</t>
    </r>
    <r>
      <rPr>
        <i/>
        <sz val="8"/>
        <color theme="1"/>
        <rFont val="Arial"/>
        <family val="2"/>
      </rPr>
      <t xml:space="preserve"> se refiere al dispositivo que tiene la particularidad de integrar, en una máquina, las funciones de varios dispositivos, permitiendo realizar varias tareas de modo simultáneo. Incorpora diferentes funciones de otros equipos o multitareas que permiten escanear, imprimir y fotocopiar a la vez, además de la capacidad de almacenar documentos en red.</t>
    </r>
  </si>
  <si>
    <t>Se refiere al dispositivo que tiene la particularidad de integrar, en una máquina, las funciones de varios dispositivos, permitiendo realizar varias tareas de modo simultáneo. Incorpora diferentes funciones de otros equipos o multitareas que permiten escanear, imprimir y fotocopiar a la vez, además de la capacidad de almacenar documentos en red.</t>
  </si>
  <si>
    <t>Se refiere a aquellas muertes causadas por factores ajenos a causas naturales o por circunstancias que parecen indicar que el deceso fue causado por factores ajenos a causas naturales. Deben incluirse las muertes debidas a una intoxicación aguda por alcohol o drogas, aquellas derivadas de complicaciones de la atención médica y quirúrgica, las relacionadas a acciones asociadas a la exposición con fuerzas naturales, por ejemplo, exposición al calor natural o rayos solares excesivos, exposición al frío natural excesivo, asimismo deberá contabilizar las muertes relacionadas a la privación de agua o alimentos, entre otras. No debe considerar las muertes provocadas por una lesión infligida deliberadamente (como el homicidio o el suicidio) y la muerte provocada por una lesión no deliberada, de modo accidental.</t>
  </si>
  <si>
    <t>Se refiere a aquellas muertes atribuibles principalmente a una enfermedad o un fallo interno del organismo, por ejemplo, la provocada por enfermedades vinculadas a la edad, infartos de miocardio o complicaciones derivadas de infecciones víricas, entre otras.</t>
  </si>
  <si>
    <t>Traslado</t>
  </si>
  <si>
    <t>Organismos públicos de protección de derechos humanos</t>
  </si>
  <si>
    <r>
      <t xml:space="preserve">1.- </t>
    </r>
    <r>
      <rPr>
        <b/>
        <i/>
        <sz val="8"/>
        <color theme="1"/>
        <rFont val="Arial"/>
        <family val="2"/>
      </rPr>
      <t xml:space="preserve">Quejas interpuestas en materia de derechos humanos: </t>
    </r>
    <r>
      <rPr>
        <i/>
        <sz val="8"/>
        <color theme="1"/>
        <rFont val="Arial"/>
        <family val="2"/>
      </rPr>
      <t>se refiere a las solicitudes que una persona realiza ante algún OPPDH, para que este investigue la presunta violación de derechos humanos por actos u omisiones provenientes de autoridades o servidores públicos.</t>
    </r>
  </si>
  <si>
    <t>Quejas interpuestas en materia de derechos humanos</t>
  </si>
  <si>
    <t>Se refiere a las solicitudes que una persona realiza ante algún OPPDH, para que este investigue la presunta violación de derechos humanos por actos u omisiones provenientes de autoridades o servidores públicos.</t>
  </si>
  <si>
    <r>
      <rPr>
        <b/>
        <sz val="9"/>
        <color theme="1"/>
        <rFont val="Arial"/>
        <family val="2"/>
      </rPr>
      <t xml:space="preserve">Capítulo 1000. Servicios personales: </t>
    </r>
    <r>
      <rPr>
        <sz val="9"/>
        <color theme="1"/>
        <rFont val="Arial"/>
        <family val="2"/>
      </rPr>
      <t>se refiere a las remuneraciones del personal al servicio de los entes públicos, tales como: sueldos, salarios, dietas, honorarios asimilables al salario, prestaciones y gastos de seguridad social, obligaciones laborales  y otras prestaciones derivadas de una relación laboral, pudiendo ser de carácter permanente o transitorio.</t>
    </r>
  </si>
  <si>
    <t>Se refiere a las conductas tipificadas en los códigos penales de cada una de las entidades federativas, en los cuales, les son atribuidas diferentes penalidades estimadas por las autoridades correspondientes.</t>
  </si>
  <si>
    <t>Se refiere a uno de los componentes del régimen penitenciario aportando los elementos de seguridad física, restringiendo o facilitando el desplazamiento y proporcionando los espacios requeridos por los programas de alojamiento. Se clasifican en los siguientes tipos:</t>
  </si>
  <si>
    <r>
      <rPr>
        <b/>
        <sz val="9"/>
        <color theme="1"/>
        <rFont val="Arial"/>
        <family val="2"/>
      </rPr>
      <t>Partido paralelo:</t>
    </r>
    <r>
      <rPr>
        <sz val="9"/>
        <color theme="1"/>
        <rFont val="Arial"/>
        <family val="2"/>
      </rPr>
      <t xml:space="preserve"> se refiere al diseño arquitectónico en el que celdas, oficinas y servicios se encuentran ubicados en pasillos paralelos y que son comunicados por un pasillo transversal, principal. En el lugar donde convergen los pasillos se encuentran salas de control o puestos fijos de vigilancia, en donde los agentes se ubican detrás de barreras físicas que les brindan seguridad. Los edificios pueden contar con uno o más pisos con el mismo diseño que permiten un sistema arquitectónico de fácil clasificación de los presos en espacios distintos según diversas categorías establecidas por la jurisprudencia. Este estilo arquitectónico es caracterizado por sobriedad en el colorido, muros gruesos, muebles específicos rígidos y sujetos al piso para evitar ser utilizados como armas. </t>
    </r>
  </si>
  <si>
    <r>
      <rPr>
        <b/>
        <sz val="9"/>
        <color theme="1"/>
        <rFont val="Arial"/>
        <family val="2"/>
      </rPr>
      <t>Otro:</t>
    </r>
    <r>
      <rPr>
        <sz val="9"/>
        <color theme="1"/>
        <rFont val="Arial"/>
        <family val="2"/>
      </rPr>
      <t xml:space="preserve"> se refiere a todos aquellos estilos arquitectónicos que no hayan sido enunciadas en las descripciones anteriores.</t>
    </r>
  </si>
  <si>
    <t>Es el procedimiento a través del cual se hace del conocimiento del Juez sobre un asunto, para que este valore las pruebas y pronuncie su sentencia definitiva.</t>
  </si>
  <si>
    <t xml:space="preserve">Se refiere a la etapa del proceso que va desde la interposición del recurso de apelación hasta la sentencia que sobre él se dicte. Dictada y notificada la sentencia de primera instancia, se abre una nueva etapa del proceso, durante la cual las partes pueden impugnar la sentencia, si es que alguna de estas estima que ha sufrido agravio por el fallo definitivo dictado por el Juez de primera instancia.
</t>
  </si>
  <si>
    <t>Se refiere a la resolución que pronuncia un juez o tribunal, según corresponda, para resolver el fondo de un proceso.</t>
  </si>
  <si>
    <t>Se refiere a la resolución judicial en la que se resuelve el asunto y se libera completamente a la persona de los hechos formulados en su contra.</t>
  </si>
  <si>
    <t xml:space="preserve">Se refiere a la resolución judicial en la que resuelto el fondo del asunto, se impone a la persona una sanción por la comisión de un delito. </t>
  </si>
  <si>
    <t>Tipos de contingencia (fenómenos perturbadores)</t>
  </si>
  <si>
    <t>Se refiere al resultado de la ocurrencia de uno o más agentes perturbadores severos y/o extremos, concatenados o no, de origen natural o de la actividad humana, que cuando acontecen en un tiempo y en una zona determinada causan daños y, que por su magnitud, exceden la capacidad de respuesta de la comunidad afectada. Los fenómenos que pueden resultar en amenazas y provocar desastres se clasifican para efectos del presente cuestionario en los siguientes:</t>
  </si>
  <si>
    <r>
      <rPr>
        <b/>
        <sz val="9"/>
        <color theme="1"/>
        <rFont val="Arial"/>
        <family val="2"/>
      </rPr>
      <t>Hidrometeorológico:</t>
    </r>
    <r>
      <rPr>
        <sz val="9"/>
        <color theme="1"/>
        <rFont val="Arial"/>
        <family val="2"/>
      </rPr>
      <t xml:space="preserve"> se refiere al agente perturbador que se genera por la acción de los agentes atmosféricos, tales como ciclones tropicales, lluvias extremas, inundaciones pluviales, fluviales, costeras y lacustres; tormentas de nieve, granizo, polvo y electricidad; heladas; sequías; ondas cálidas y gélidas; y tornados.</t>
    </r>
  </si>
  <si>
    <r>
      <rPr>
        <b/>
        <sz val="9"/>
        <color theme="1"/>
        <rFont val="Arial"/>
        <family val="2"/>
      </rPr>
      <t>Químico-tecnológico:</t>
    </r>
    <r>
      <rPr>
        <sz val="9"/>
        <color theme="1"/>
        <rFont val="Arial"/>
        <family val="2"/>
      </rPr>
      <t xml:space="preserve"> se refiere al agente perturbador que se genera por la acción violenta de diferentes sustancias derivadas de su interacción molecular o nuclear. Comprende fenómenos destructivos, tales como incendios de todo tipo, explosiones, fugas tóxicas, radiaciones y derrames.</t>
    </r>
  </si>
  <si>
    <r>
      <rPr>
        <b/>
        <sz val="9"/>
        <color theme="1"/>
        <rFont val="Arial"/>
        <family val="2"/>
      </rPr>
      <t>Sanitario-ecológico:</t>
    </r>
    <r>
      <rPr>
        <sz val="9"/>
        <color theme="1"/>
        <rFont val="Arial"/>
        <family val="2"/>
      </rPr>
      <t xml:space="preserve"> se refiere al agente perturbador que se genera por la acción patógena de agentes biológicos que afectan a la población, a los animales y a las cosechas, causando su muerte o la alteración de su salud. Las epidemias o plagas constituyen un desastre sanitario en el sentido estricto del término. En esta clasificación también se ubica la contaminación del aire, agua, suelo y alimentos.</t>
    </r>
  </si>
  <si>
    <r>
      <rPr>
        <b/>
        <sz val="9"/>
        <color theme="1"/>
        <rFont val="Arial"/>
        <family val="2"/>
      </rPr>
      <t>Socio-organizativo:</t>
    </r>
    <r>
      <rPr>
        <sz val="9"/>
        <color theme="1"/>
        <rFont val="Arial"/>
        <family val="2"/>
      </rPr>
      <t xml:space="preserve"> se refiere al agente perturbador que se genera con motivo de errores humanos o por acciones premeditadas, que se dan en el marco de grandes concentraciones o movimientos masivos de población, tales como demostraciones de inconformidad social, concentración masiva de población, terrorismo, sabotaje, vandalismo, accidentes aéreos, marítimos o terrestres, e interrupción o afectación de los servicios básicos o de infraestructura estratégica.</t>
    </r>
  </si>
  <si>
    <t>Sección I. Estructura organizacional y ejercicio de la función de los centros penitenciarios
Sección II. Estructura organizacional y ejercicio de la función de los centros especializados de tratamiento o internamiento para adolescentes</t>
  </si>
  <si>
    <r>
      <rPr>
        <b/>
        <sz val="9"/>
        <color theme="1"/>
        <rFont val="Arial"/>
        <family val="2"/>
      </rPr>
      <t>Presentación.</t>
    </r>
    <r>
      <rPr>
        <sz val="9"/>
        <color theme="1"/>
        <rFont val="Arial"/>
        <family val="2"/>
      </rPr>
      <t xml:space="preserve"> Contiene la introducción general del censo, así como las instrucciones generales para la entrega formal del presente instrumento de captación.</t>
    </r>
  </si>
  <si>
    <r>
      <rPr>
        <b/>
        <sz val="9"/>
        <color theme="1"/>
        <rFont val="Arial"/>
        <family val="2"/>
      </rPr>
      <t>Informantes.</t>
    </r>
    <r>
      <rPr>
        <sz val="9"/>
        <color theme="1"/>
        <rFont val="Arial"/>
        <family val="2"/>
      </rPr>
      <t xml:space="preserve"> En este apartado se recaba información sobre los servidores públicos responsables de entregar la información requerida por el cuestionario. </t>
    </r>
  </si>
  <si>
    <r>
      <rPr>
        <b/>
        <sz val="9"/>
        <color theme="1"/>
        <rFont val="Arial"/>
        <family val="2"/>
      </rPr>
      <t>Participantes y comentarios.</t>
    </r>
    <r>
      <rPr>
        <sz val="9"/>
        <color theme="1"/>
        <rFont val="Arial"/>
        <family val="2"/>
      </rPr>
      <t xml:space="preserve"> Presenta un espacio destinado al registro de los servidores públicos que participaron en el llenado de cada módulo y/o sección, según corresponda. De igual forma, contiene un espacio para que los informantes puedan anotar los comentarios generales que consideren pertinentes respecto de la información que están proporcionando en el cuestionario. </t>
    </r>
  </si>
  <si>
    <r>
      <t xml:space="preserve">Particularmente, en el </t>
    </r>
    <r>
      <rPr>
        <b/>
        <sz val="9"/>
        <color theme="1"/>
        <rFont val="Arial"/>
        <family val="2"/>
      </rPr>
      <t>módulo 3</t>
    </r>
    <r>
      <rPr>
        <sz val="9"/>
        <color theme="1"/>
        <rFont val="Arial"/>
        <family val="2"/>
      </rPr>
      <t xml:space="preserve"> se solicita, entre otros, información sobre las características de la infraestructura y recursos destinados a los centros penitenciarios y centros especializados de tratamiento o internamiento para adolescentes de las entidades federativas, así como la cantidad de personas ingresadas, egresadas y privadas de la libertad en cada uno de estos centros penitenciarios y centros especializados de tratamiento o internamiento para adolescentes.</t>
    </r>
  </si>
  <si>
    <r>
      <t xml:space="preserve">Considerando la relevancia y diversidad de la información solicitada a través del cuestionario, es necesario que los informantes responsables de su llenado sean funcionarios específicos que, por sus atribuciones, cuenten con la información adecuada y necesaria. A efecto de facilitar la recolección de la información solicitada, los responsables del llenado del cuestionario pueden auxiliarse de los servidores públicos que integran sus equipos de trabajo. Cuando esto suceda, se solicita que registren sus datos en el apartado </t>
    </r>
    <r>
      <rPr>
        <i/>
        <sz val="9"/>
        <color theme="1"/>
        <rFont val="Arial"/>
        <family val="2"/>
      </rPr>
      <t>Participantes y comentarios</t>
    </r>
    <r>
      <rPr>
        <sz val="9"/>
        <color theme="1"/>
        <rFont val="Arial"/>
        <family val="2"/>
      </rPr>
      <t>.</t>
    </r>
  </si>
  <si>
    <r>
      <t xml:space="preserve">Para el caso de los censos relacionados con las temáticas de seguridad pública, procuración de justicia, impartición de justicia y sistema penitenciario, en ejercicios anteriores se presentaba un anexo que contenía la descripción detallada de cada uno de los delitos individuales y de las clases o tipos específicos que se utilizaban en algunas de las preguntas del cuestionario. Al respecto, dicha descripción puede encontrarse en la </t>
    </r>
    <r>
      <rPr>
        <i/>
        <sz val="9"/>
        <color theme="1"/>
        <rFont val="Arial"/>
        <family val="2"/>
      </rPr>
      <t>Norma Técnica para la Clasificación Nacional de Delitos para Fines Estadísticos</t>
    </r>
    <r>
      <rPr>
        <sz val="9"/>
        <color theme="1"/>
        <rFont val="Arial"/>
        <family val="2"/>
      </rPr>
      <t xml:space="preserve">, publicada en el Diario Oficial de la Federación el 22 de octubre de 2018, misma que se encuentra disponible en: https://www.dof.gob.mx/nota_detalle.php?codigo=5541706&amp;fecha=22/10/2018  </t>
    </r>
  </si>
  <si>
    <t>Informante básico</t>
  </si>
  <si>
    <t>Se refiere al titular o servidor público de la institución designado para proveer la información de la presente sección y que tiene el carácter de figura responsable de validar y oficializar la información y, cuando menos, se encuentra en el segundo o tercer nivel jerárquico de la institución.</t>
  </si>
  <si>
    <r>
      <rPr>
        <b/>
        <sz val="9"/>
        <color theme="1"/>
        <rFont val="Arial"/>
        <family val="2"/>
      </rPr>
      <t>INFORMANTE BÁSICO</t>
    </r>
    <r>
      <rPr>
        <b/>
        <sz val="8"/>
        <color theme="1"/>
        <rFont val="Arial"/>
        <family val="2"/>
      </rPr>
      <t xml:space="preserve"> </t>
    </r>
    <r>
      <rPr>
        <i/>
        <sz val="8"/>
        <color theme="1"/>
        <rFont val="Arial"/>
        <family val="2"/>
      </rPr>
      <t>(Titular o servidor público de la institución designado para proveer la información de la presente sección y que tiene el carácter de figura responsable de validar y oficializar la información y, cuando menos, se encuentra en el segundo o tercer nivel jerárquico de la institución)</t>
    </r>
  </si>
  <si>
    <r>
      <rPr>
        <b/>
        <sz val="9"/>
        <color theme="1"/>
        <rFont val="Arial"/>
        <family val="2"/>
      </rPr>
      <t xml:space="preserve">INFORMANTE COMPLEMENTARIO 1 </t>
    </r>
    <r>
      <rPr>
        <i/>
        <sz val="8"/>
        <color theme="1"/>
        <rFont val="Arial"/>
        <family val="2"/>
      </rPr>
      <t>(Servidor público que, por las funciones que tiene asignadas dentro de la institución, es el principal productor y/o integrador de la información correspondiente a la presente sección y, cuando menos, se encuentra en el segundo o tercer nivel jerárquico de la institución. Nota: en caso de no requerir al "Informante Complementario 1" deje las siguientes celdas en blanco)</t>
    </r>
  </si>
  <si>
    <t>Informante complementario 1</t>
  </si>
  <si>
    <t>Informante complementario 2</t>
  </si>
  <si>
    <t>Se refiere al servidor público que, por las funciones que tiene asignadas dentro de la institución, es el principal productor y/o integrador de la información correspondiente a la presente sección y, cuando menos, se encuentra en el segundo o tercer nivel jerárquico de la institución.</t>
  </si>
  <si>
    <t xml:space="preserve">Se refiere al servidor público que, por las funciones que tiene asignadas dentro de la institución, es el segundo principal productor y/o integrador de la información correspondiente a la presente sección y, cuando menos, se encuentra en el segundo o tercer nivel jerárquico de la institución. </t>
  </si>
  <si>
    <r>
      <rPr>
        <b/>
        <sz val="9"/>
        <color theme="1"/>
        <rFont val="Arial"/>
        <family val="2"/>
      </rPr>
      <t xml:space="preserve">INFORMANTE COMPLEMENTARIO 2 </t>
    </r>
    <r>
      <rPr>
        <i/>
        <sz val="8"/>
        <color theme="1"/>
        <rFont val="Arial"/>
        <family val="2"/>
      </rPr>
      <t>(Servidor público que, por las funciones que tiene asignadas dentro de la institución, es el segundo principal productor y/o integrador de la información correspondiente a la presente sección y, cuando menos, se encuentra en el segundo o tercer nivel jerárquico de la institución. Nota: en caso de no requerir al "Informante Complementario 2" deje las siguientes celdas en blanco)</t>
    </r>
  </si>
  <si>
    <t>La suma de las cantidades registradas en la columna "Total" debe ser igual o mayor a la suma de las cantidades reportas como respuesta en la columna "Total" de la pregunta anterior, así como corresponder a su desagregación por sexo.</t>
  </si>
  <si>
    <t>Atenciones médicas
brindadas</t>
  </si>
  <si>
    <t>En caso de que el total de presupuesto ejercido sea mayor al total de presupuesto autorizado, justifíquelo en el recuadro establecido para tal efecto que se encuentra al final de las opciones de respuesta.</t>
  </si>
  <si>
    <t xml:space="preserve">En caso de que reporte "NA" para algún delito principal registrado en los numerales 02.06, 03.04, 04.01, 04.02, 04.05, 06.01, 06.02, 07.01, 07.02, 07.06, 08.01, 08.02, 09.05, 09.07 y 09.16, sus respectivas desagregaciones también deben reportase conforme a la instrucción anterior. </t>
  </si>
  <si>
    <t>Sección II. Estructura organizacional y ejercicio de la función de los centros especializados de tratamiento o internamiento para adolescentes</t>
  </si>
  <si>
    <t>II.1 Infraestructura de los centros especializados de tratamiento o internamiento para adolescentes</t>
  </si>
  <si>
    <t>II.1.1 Centros  especializados de tratamiento o internamiento para adolescentes y capacidad instalada</t>
  </si>
  <si>
    <t>Anote el total de centros especializados de tratamiento o internamiento para adolescentes con los que contaba su entidad federativa al cierre del año 2019.</t>
  </si>
  <si>
    <t>Total de centros especializados de tratamiento o internamiento para adolescentes</t>
  </si>
  <si>
    <t>Anote el nombre de cada uno de los centros especializados de tratamiento o internamiento para adolescentes con los que contaba su entidad federativa al cierre del año 2019. Por cada uno de estos señale su tipo y modelo arquitectónico.</t>
  </si>
  <si>
    <t>La cantidad de centros especializados de tratamiento o internamiento para adolescentes registrada debe ser igual a la reportada como respuesta en la pregunta anterior.</t>
  </si>
  <si>
    <t>Catálogo de tipo de centro especializado de tratamiento o internamiento para adolescentes</t>
  </si>
  <si>
    <t>Centro de Tratamiento o Internamiento</t>
  </si>
  <si>
    <t>Escuela de Readaptación Social</t>
  </si>
  <si>
    <t>Comunidad o albergue</t>
  </si>
  <si>
    <t>Centro Especializado</t>
  </si>
  <si>
    <r>
      <t xml:space="preserve">Modelo arquitectónico
</t>
    </r>
    <r>
      <rPr>
        <i/>
        <sz val="8"/>
        <color theme="1"/>
        <rFont val="Arial"/>
        <family val="2"/>
      </rPr>
      <t>(Ver catálogo)</t>
    </r>
  </si>
  <si>
    <t>Catálogo de modelo arquitectónico</t>
  </si>
  <si>
    <t>Estatus jurídico de los adolescentes internados</t>
  </si>
  <si>
    <r>
      <t xml:space="preserve">Espacios </t>
    </r>
    <r>
      <rPr>
        <i/>
        <sz val="8"/>
        <color theme="1"/>
        <rFont val="Arial"/>
        <family val="2"/>
      </rPr>
      <t>(camas útiles)</t>
    </r>
    <r>
      <rPr>
        <sz val="9"/>
        <color theme="1"/>
        <rFont val="Arial"/>
        <family val="2"/>
      </rPr>
      <t xml:space="preserve"> para adolescentes con resolución</t>
    </r>
  </si>
  <si>
    <t>Anote la capacidad instalada de cada uno de los centros especializados de tratamiento o internamiento para adolescentes de su entidad federativa al cierre del año 2019, según estatus jurídico de los adolescentes internados a la que estaba destinada.</t>
  </si>
  <si>
    <t>La lista de centros especializados de tratamiento o internamiento para adolescentes que se despliega corresponde a los que registró como respuesta en la pregunta 2.</t>
  </si>
  <si>
    <t xml:space="preserve">Por capacidad instalada debe considerar los espacios destinados como camas útiles, mas no los adolescentes internados.                                                                          </t>
  </si>
  <si>
    <t>II.1.2 Espacios físicos</t>
  </si>
  <si>
    <t xml:space="preserve">Celebración de servicios religiosos </t>
  </si>
  <si>
    <t>Señale los espacios de infraestructura especializada con los que contaba cada uno de los centros especializados de tratamiento o internamiento para adolescentes de su entidad federativa al cierre del año 2019.</t>
  </si>
  <si>
    <t>Espacios para adolescentes con prisión preventiva</t>
  </si>
  <si>
    <r>
      <t xml:space="preserve">Espacios para adolescentes con internamiento 
</t>
    </r>
    <r>
      <rPr>
        <i/>
        <sz val="8"/>
        <color theme="1"/>
        <rFont val="Arial"/>
        <family val="2"/>
      </rPr>
      <t>(Definitivo)</t>
    </r>
  </si>
  <si>
    <r>
      <t xml:space="preserve">Espacios para adolescentes con internamiento en tiempo libre 
</t>
    </r>
    <r>
      <rPr>
        <i/>
        <sz val="8"/>
        <color theme="1"/>
        <rFont val="Arial"/>
        <family val="2"/>
      </rPr>
      <t>(Semi-internamiento)</t>
    </r>
  </si>
  <si>
    <t>Espacios de internamiento para población de dieciocho años o más</t>
  </si>
  <si>
    <t>Espacios para áreas  de maternidad</t>
  </si>
  <si>
    <t>1.- Debe considerar la totalidad el personal que laboraba en los centros especializados de tratamiento o internamiento para adolescentes que son responsabilidad de la Administración Pública de su entidad federativa, de todos los tipos de régimen de contratación (confianza, base y/o sindicalizado, eventual, honorarios o cualquier otro tipo).</t>
  </si>
  <si>
    <r>
      <t xml:space="preserve">2.- </t>
    </r>
    <r>
      <rPr>
        <b/>
        <i/>
        <sz val="8"/>
        <color theme="1"/>
        <rFont val="Arial"/>
        <family val="2"/>
      </rPr>
      <t xml:space="preserve">Personal de custodia y/o vigilancia: </t>
    </r>
    <r>
      <rPr>
        <i/>
        <sz val="8"/>
        <color theme="1"/>
        <rFont val="Arial"/>
        <family val="2"/>
      </rPr>
      <t>se refiere a todos los servidores públicos que desempeñaban funciones destinadas a preservar el orden y la disciplina entre los adolescentes internados, así como para salvaguardar el orden de los centros especializados. Este debe clasificarse en tres niveles de acuerdo con la organización jerárquica de la institución (primer nivel jerárquico, nivel intermedio de jerarquía y nivel operativo de jerarquía).</t>
    </r>
  </si>
  <si>
    <r>
      <t xml:space="preserve">3.- </t>
    </r>
    <r>
      <rPr>
        <b/>
        <i/>
        <sz val="8"/>
        <color theme="1"/>
        <rFont val="Arial"/>
        <family val="2"/>
      </rPr>
      <t>Personal directivo y/o de administración:</t>
    </r>
    <r>
      <rPr>
        <i/>
        <sz val="8"/>
        <color theme="1"/>
        <rFont val="Arial"/>
        <family val="2"/>
      </rPr>
      <t xml:space="preserve"> se refiere a todos los servidores públicos que ocupaban algún puesto de mando, coordinación y/o ejecución de funciones acorde con las áreas o unidades administrativas que conformaban a los centros especializados de tratamiento o internamiento para adolescentes, como son los directores de los centros, subdirectores, secretarios generales, coordinadores generales o de área, administradores generales o de área, jefes de departamento o de área.</t>
    </r>
  </si>
  <si>
    <r>
      <t xml:space="preserve">4.- </t>
    </r>
    <r>
      <rPr>
        <b/>
        <i/>
        <sz val="8"/>
        <color theme="1"/>
        <rFont val="Arial"/>
        <family val="2"/>
      </rPr>
      <t xml:space="preserve">Personal técnico o de operación: </t>
    </r>
    <r>
      <rPr>
        <i/>
        <sz val="8"/>
        <color theme="1"/>
        <rFont val="Arial"/>
        <family val="2"/>
      </rPr>
      <t>se refiere a todos los servidores públicos que realizaron labores especializadas en el ámbito de la reinserción y/o aquellos que además monitoreaban las condiciones adecuadas de internamiento de los adolescentes para acceder a los servicios de reinserción y de alimentación, como lo son médicos, psicólogos, instructores, interpretes, trabajadores sociales o cualquier otro de funciones similares.</t>
    </r>
  </si>
  <si>
    <t>II.2 Recursos humanos</t>
  </si>
  <si>
    <t>II.2.1 Características del personal</t>
  </si>
  <si>
    <t xml:space="preserve">Anote, por cada uno de los centros especializados de tratamiento o internamiento para adolescentes de su entidad federativa, la cantidad de personal adscrito al mismo al cierre del año 2019, según su sexo. </t>
  </si>
  <si>
    <t>Personal adscrito a los centros especializados de tratamiento o internamiento para adolescentes, según sexo</t>
  </si>
  <si>
    <t>Personal adscrito a los centros especializados de tratamiento o internamiento para adolescentes, según función desarrollada y sexo</t>
  </si>
  <si>
    <t xml:space="preserve">De acuerdo con el total de personal que reportó como respuesta en la pregunta anterior, anote, por cada uno de los centros especializados de tratamiento o internamiento para adolescentes de su entidad federativa, la cantidad del mismo especificando la función desarrollada y sexo. </t>
  </si>
  <si>
    <t xml:space="preserve">Para cada centro especializado de tratamiento o internamiento para adolescentes, la suma de las cantidades registradas debe ser igual a la cantidad reportada como respuesta en la columna "Total" de la pregunta anterior, así como corresponder a su desagregación por sexo. </t>
  </si>
  <si>
    <t xml:space="preserve">De acuerdo con el total de personal que reportó como respuesta en la pregunta 7, anote la cantidad del mismo especificando su rango de ingresos, función desarrollada y sexo. </t>
  </si>
  <si>
    <t xml:space="preserve">De acuerdo con el total de personal que reportó como respuesta en la pregunta 7, anote la cantidad del mismo especificando su nivel de escolaridad, función desarrollada y sexo. </t>
  </si>
  <si>
    <t>Personal adscrito a los  centros especializados de tratamiento o internamiento para adolescentes, según función desarrollada y sexo</t>
  </si>
  <si>
    <t>II.2.2 Profesionalización del personal</t>
  </si>
  <si>
    <t>Durante el año 2019, ¿personal adscrito a los centros especializados de tratamiento o internamiento para adolescentes de su entidad federativa acreditó la formación inicial y/o la formación continua como parte del cumplimiento al programa rector de profesionalización?</t>
  </si>
  <si>
    <r>
      <t xml:space="preserve">2. No </t>
    </r>
    <r>
      <rPr>
        <i/>
        <sz val="8"/>
        <color theme="1"/>
        <rFont val="Arial"/>
        <family val="2"/>
      </rPr>
      <t>(Pase a la pregunta 14)</t>
    </r>
  </si>
  <si>
    <r>
      <t>9. No se sabe</t>
    </r>
    <r>
      <rPr>
        <i/>
        <sz val="8"/>
        <color theme="1"/>
        <rFont val="Arial"/>
        <family val="2"/>
      </rPr>
      <t xml:space="preserve"> (Pase a la pregunta 14)</t>
    </r>
  </si>
  <si>
    <t xml:space="preserve">Anote la cantidad de personal adscrito a los centros especializados de tratamiento o internamiento para adolescentes de su entidad federativa que acreditó la formación inicial y/o la formación continua durante el año 2019, según esquema de profesionalización, función desarrollada y sexo. </t>
  </si>
  <si>
    <r>
      <t xml:space="preserve">2. No </t>
    </r>
    <r>
      <rPr>
        <i/>
        <sz val="8"/>
        <color theme="1"/>
        <rFont val="Arial"/>
        <family val="2"/>
      </rPr>
      <t>(Pase a la pregunta 17)</t>
    </r>
  </si>
  <si>
    <r>
      <t>9. No se sabe</t>
    </r>
    <r>
      <rPr>
        <i/>
        <sz val="8"/>
        <color theme="1"/>
        <rFont val="Arial"/>
        <family val="2"/>
      </rPr>
      <t xml:space="preserve"> (Pase a la pregunta 17)</t>
    </r>
  </si>
  <si>
    <t>Derechos y obligaciones de los adolescentes con resolución y en proceso de recibir resolución</t>
  </si>
  <si>
    <t>Derechos y obligaciones de los adolescentes en tratamiento externo o que seguían su proceso en libertad</t>
  </si>
  <si>
    <t>Correctivos disciplinarios para adolescentes</t>
  </si>
  <si>
    <t>Custodia en los centros especializados de tratamiento e internamiento para adolescentes</t>
  </si>
  <si>
    <t>Funciones de seguridad y vigilancia en los centros especializados de tratamiento o internamiento para adolescentes</t>
  </si>
  <si>
    <t>Traslados de adolescentes</t>
  </si>
  <si>
    <t>Mediación y pacificación en los centros especializados de tratamiento o internamiento para adolescentes</t>
  </si>
  <si>
    <t>Ley Nacional del Sistema Integral de Justicia Penal para Adolescentes</t>
  </si>
  <si>
    <r>
      <t xml:space="preserve">2.- </t>
    </r>
    <r>
      <rPr>
        <b/>
        <i/>
        <sz val="8"/>
        <color theme="1"/>
        <rFont val="Arial"/>
        <family val="2"/>
      </rPr>
      <t xml:space="preserve">Presupuesto ejercido: </t>
    </r>
    <r>
      <rPr>
        <i/>
        <sz val="8"/>
        <color theme="1"/>
        <rFont val="Arial"/>
        <family val="2"/>
      </rPr>
      <t xml:space="preserve">se refiere al importe total erogado por el o los centros especializados de tratamiento o internamiento para adolescentes que son responsabilidad de la Administración Pública de su entidad federativa, el cual se encuentra respaldado por documentos comprobatorios presentados ante las dependencias o entidades autorizadas con cargo al presupuesto autorizado. </t>
    </r>
  </si>
  <si>
    <r>
      <t xml:space="preserve">1.- </t>
    </r>
    <r>
      <rPr>
        <b/>
        <i/>
        <sz val="8"/>
        <color theme="1"/>
        <rFont val="Arial"/>
        <family val="2"/>
      </rPr>
      <t>Presupuesto autorizado:</t>
    </r>
    <r>
      <rPr>
        <i/>
        <sz val="8"/>
        <color theme="1"/>
        <rFont val="Arial"/>
        <family val="2"/>
      </rPr>
      <t xml:space="preserve"> se refiere al monto total de las erogaciones aprobadas, durante un ejercicio fiscal, al o a los centros especializados de tratamiento o internamiento para adolescentes que son responsabilidad de la Administración Pública de su entidad federativa.</t>
    </r>
  </si>
  <si>
    <t>Anote el total de presupuesto solicitado, autorizado y ejercido durante el año 2019 por los centros especializados de tratamiento o internamiento para adolescentes de su entidad federativa.</t>
  </si>
  <si>
    <t>De acuerdo con el total de presupuesto ejercido que registró como respuesta en la pregunta anterior, anote la cantidad ejercida por cada uno de los centros especializados de tratamiento o internamiento para adolescentes de su entidad federativa.</t>
  </si>
  <si>
    <t>Nombre de los centros especializados de tratamiento o internamiento para adolescentes</t>
  </si>
  <si>
    <t>La suma de las cantidades registradas debe ser igual a la cantidad reportada como respuesta en el numeral 3 de la pregunta 17.</t>
  </si>
  <si>
    <t>La cantidad registrada debe ser igual o menor a la cantidad reportada como respuesta en el numeral 3 de la pregunta 17.</t>
  </si>
  <si>
    <t>Anote, por cada uno de los centros especializados de tratamiento o internamiento para adolescentes de su entidad federativa, la cantidad de vehículos en funcionamiento con los que contaba al cierre del año 2019 para el ejercicio de sus funciones, según tipo.</t>
  </si>
  <si>
    <t>Anote, por cada uno de los centros especializados de tratamiento o internamiento para adolescentes de su entidad federativa, la cantidad de líneas telefónicas y aparatos telefónicos en funcionamiento con los que contaba al cierre del año 2019 para el ejercicio de sus funciones, según tipo.</t>
  </si>
  <si>
    <t>II.4.3 Equipo informático</t>
  </si>
  <si>
    <t>II.4.2 Líneas y aparatos telefónicos</t>
  </si>
  <si>
    <t>II.4. Recursos materiales</t>
  </si>
  <si>
    <t>II.4.1 Parque vehicular</t>
  </si>
  <si>
    <t>II.2.3 Capacitación del personal</t>
  </si>
  <si>
    <t>Nombre de las centros especializados de tratamiento o internamiento para adolescentes</t>
  </si>
  <si>
    <t>Anote, por cada uno de los centros especializados de tratamiento o internamiento para adolescentes de su entidad federativa, la cantidad de computadoras e impresoras, según tipo, así como de multifuncionales, servidores y tabletas electrónicas con los que contaba al cierre del año 2019 para el ejercicio de sus funciones.</t>
  </si>
  <si>
    <t>II.5.1 Órgano o unidad encargada</t>
  </si>
  <si>
    <t>Al cierre del año 2019, ¿la institución responsable de los centros especializados de tratamiento o internamiento para adolescentes de su entidad federativa contaba con algún órgano o unidad cuya principal atribución haya sido el desarrollo de actividades para la generación y tratamiento de información estadística y geográfica relacionada con dichos centros?</t>
  </si>
  <si>
    <r>
      <t xml:space="preserve">2. No </t>
    </r>
    <r>
      <rPr>
        <i/>
        <sz val="8"/>
        <color theme="1"/>
        <rFont val="Arial"/>
        <family val="2"/>
      </rPr>
      <t>(Pase a la pregunta 29)</t>
    </r>
  </si>
  <si>
    <r>
      <t>9. No se sabe</t>
    </r>
    <r>
      <rPr>
        <i/>
        <sz val="8"/>
        <color theme="1"/>
        <rFont val="Arial"/>
        <family val="2"/>
      </rPr>
      <t xml:space="preserve"> (Pase a la pregunta 29)</t>
    </r>
  </si>
  <si>
    <t>25.-</t>
  </si>
  <si>
    <t>26.-</t>
  </si>
  <si>
    <t>Anote el nombre del órgano o unidad referido en la pregunta 24.</t>
  </si>
  <si>
    <t>27.-</t>
  </si>
  <si>
    <t>Anote la cantidad de servidores públicos adscritos al cierre del año 2019 al órgano o unidad referido en la pregunta 24.</t>
  </si>
  <si>
    <t>El total de personal registrado debe ser igual o menor a la suma de las cantidades reportadas como respuesta en la columna "Total"  de la pregunta 6.</t>
  </si>
  <si>
    <t>28.-</t>
  </si>
  <si>
    <t>1. De gestión de los centros especializados de tratamiento o internamiento para adolescentes</t>
  </si>
  <si>
    <t>2. De las funciones y/o procesos de las unidades administrativas que forman parte de los centros especializados de tratamiento o internamiento para adolescentes</t>
  </si>
  <si>
    <t>4. Sobre los incidentes y riesgos en los centros especializados de tratamiento o internamiento para adolescentes</t>
  </si>
  <si>
    <t>3. Sobre los adolescentes internados</t>
  </si>
  <si>
    <t>5. Sobre los adolescentes que egresan de los centros especializados de tratamiento o internamiento para adolescentes</t>
  </si>
  <si>
    <t>Al cierre del año 2019, ¿la institución responsable de los centros especializados de tratamiento o internamiento para adolescentes de su entidad federativa contaba con registros de información relacionados con el ejercicio de sus funciones?</t>
  </si>
  <si>
    <r>
      <t xml:space="preserve">2. No </t>
    </r>
    <r>
      <rPr>
        <i/>
        <sz val="8"/>
        <color theme="1"/>
        <rFont val="Arial"/>
        <family val="2"/>
      </rPr>
      <t>(Pase a la pregunta 31)</t>
    </r>
  </si>
  <si>
    <r>
      <t xml:space="preserve">9. No se sabe </t>
    </r>
    <r>
      <rPr>
        <i/>
        <sz val="8"/>
        <color theme="1"/>
        <rFont val="Arial"/>
        <family val="2"/>
      </rPr>
      <t>(Pase a la pregunta 31)</t>
    </r>
  </si>
  <si>
    <t>Indique los registros de información con los que contaba la institución responsable de los centros especializados de tratamiento o internamiento para adolescentes de su entidad federativa al cierre del año 2019. Por cada uno de ellos, anote el tipo de formato del registro y su frecuencia de actualización. Asimismo, señale las autoridades con las que se compartió la información registrada.</t>
  </si>
  <si>
    <t>II.6.1 Servidores públicos sancionados y sanciones impuestas</t>
  </si>
  <si>
    <t>II.5.2 Registros de información</t>
  </si>
  <si>
    <t>Anote, por cada uno de los centros especializados de tratamiento o internamiento para adolescentes de su entidad federativa, la cantidad de servidores públicos sancionados durante el año 2019 por el incumplimiento de sus obligaciones, según función desarrollada.</t>
  </si>
  <si>
    <t>Anote, por cada uno de los centros especializados de tratamiento o internamiento para adolescentes de su entidad federativa, la cantidad de sanciones impuestas a sus servidores públicos durante el año 2019, según tipo.</t>
  </si>
  <si>
    <t>Para cada centro especializado de tratamiento o internamiento para adolescentes, la cantidad registrada en la columna "Total" debe ser igual o mayor a la suma de las cantidades reportadas como respuesta en la pregunta anterior, toda vez que a un servidor público se le pudo haber impuesto más de una sanción.</t>
  </si>
  <si>
    <t>Para cada centro especializado de tratamiento o internamiento para adolescentes, la suma de las cantidades registradas debe ser igual o mayor a la cantidad reportada como respuesta en la columna "Total" de la pregunta anterior, toda vez que una sanción pudo haber estado asociada a más de un tipo de falta.</t>
  </si>
  <si>
    <t>Proporcionar a los adolescentes internados armas u objetos que pueden ser utilizados como tal en perjuicio de los internos o del mismo personal</t>
  </si>
  <si>
    <t>Proponer a los adolescentes internados actos indecorosos o incurrir en situaciones de índole sexual, en cuyo caso y por situaciones similares se procederá conforme a derecho</t>
  </si>
  <si>
    <t>Provocar indisciplina entre los adolescentes internos y permitir que se agredan físicamente</t>
  </si>
  <si>
    <t xml:space="preserve">Abandonar sus funciones sin causa justificada </t>
  </si>
  <si>
    <t>Anote, por cada uno de los tipos de faltas asociadas, la cantidad de sanciones impuestas durante el año 2019, así como la cantidad de servidores públicos adscritos a los centros especializados de tratamiento o internamiento para adolescentes  de su entidad federativa sancionados durante el referido año.</t>
  </si>
  <si>
    <t>Para el caso de los servidores públicos sancionados, la suma de las cantidades registradas debe ser igual o mayor a la suma de las cantidades reportadas como respuesta en la pregunta 31, toda vez que un servidor público sancionado pudo haber cometido más de una falta.</t>
  </si>
  <si>
    <t>Indique, por cada uno de los centros especializados de tratamiento o internamiento para adolescentes de su entidad federativa, si durante el año 2019 se presentaron denuncias y/o querellas en contra de sus servidores públicos derivado de algún presunto delito cometido por estos relacionado con el ejercicio de sus funciones. En caso afirmativo, anote la cantidad de servidores públicos denunciados durante el referido año, según tipo de delito asociado.</t>
  </si>
  <si>
    <t>En caso de que en determinado centro especializado de tratamiento o internamiento para adolescentes no se hayan presentado denuncias y/o querellas en contra de sus servidores públicos, o no cuente con información para determinarlo, indíquelo en la columna correspondiente conforme al catálogo respectivo y deje el resto de la fila en blanco.</t>
  </si>
  <si>
    <t>Para cada centro especializado de tratamiento o internamiento para adolescentes, la cantidad registrada en la columna "Total" debe ser igual o menor a la suma de las cantidades reportadas en las columnas correspondientes a "Tipo de delito asociado", toda vez que un servidor público pudo haber sido denunciado por la comisión de más de un delito.</t>
  </si>
  <si>
    <t xml:space="preserve">II.6.2 Acciones en materia de combate a la corrupción y autogobierno </t>
  </si>
  <si>
    <t>Indique, por cada uno de los centros especializados de tratamiento o internamiento para adolescentes de su entidad federativa, la condición de haber implementado durante el año 2019 medidas para prevenir y evitar actos de corrupción y autogobierno en su interior. En caso afirmativo, señale el tipo de acciones desarrolladas para tal efecto.</t>
  </si>
  <si>
    <t>En caso de que determinado centro especializado de tratamiento o internamiento para adolescentes no haya implementado medidas para prevenir y evitar actos de corrupción, o no cuente con información para determinarlo, indíquelo en la columna correspondiente conforme al catálogo respectivo y deje el resto de la fila en blanco.</t>
  </si>
  <si>
    <t>Revisión y control de personas que acuden a los centros especializados de tratamiento o internamiento para adolescentes con el fin de detectar sustancias, objetos prohibidos y personal no autorizado</t>
  </si>
  <si>
    <t>Rotaciones del personal de seguridad, para evitar su colusión con los internos, familiares y/o defensores</t>
  </si>
  <si>
    <t>Vigilancia permanente de las rutas de tránsito de internos, personal, visitantes y puntos estratégicos en los centros especializados de tratamiento o internamiento para adolescentes</t>
  </si>
  <si>
    <t>Reubicación de adolescentes internados de acuerdo con su perfil criminológico para evitar colusiones</t>
  </si>
  <si>
    <t>Reubicación de adolescentes internados para evitar la sobrepoblación y hacinamiento</t>
  </si>
  <si>
    <t>Fortalecimiento de la vigilancia externa en los centros especializados de tratamiento o internamiento para adolescentes</t>
  </si>
  <si>
    <t>Establecimiento de aduanas en áreas críticas, adicionales a las ya existentes para la revisión del personal</t>
  </si>
  <si>
    <t>Mecanismos de transparencia en la imposición de las sanciones disciplinarias a los adolescentes internados</t>
  </si>
  <si>
    <r>
      <t xml:space="preserve">1.- </t>
    </r>
    <r>
      <rPr>
        <b/>
        <i/>
        <sz val="8"/>
        <color theme="1"/>
        <rFont val="Arial"/>
        <family val="2"/>
      </rPr>
      <t>Disposiciones normativas internas administrativas:</t>
    </r>
    <r>
      <rPr>
        <i/>
        <sz val="8"/>
        <color theme="1"/>
        <rFont val="Arial"/>
        <family val="2"/>
      </rPr>
      <t xml:space="preserve"> se refiere a las disposiciones normativas de los centros especializados de tratamiento o internamiento para adolescentes que tienen por objeto regular y/o establecer responsabilidades a sus servidores públicos sobre las actividades relacionadas con la programación, administración, ejercicio y/o control de los recursos (humanos, presupuestales, materiales, financieros, etc.) con los que cuentan.</t>
    </r>
  </si>
  <si>
    <r>
      <t xml:space="preserve">2.- </t>
    </r>
    <r>
      <rPr>
        <b/>
        <i/>
        <sz val="8"/>
        <color theme="1"/>
        <rFont val="Arial"/>
        <family val="2"/>
      </rPr>
      <t xml:space="preserve">Disposiciones normativas internas sustantivas: </t>
    </r>
    <r>
      <rPr>
        <i/>
        <sz val="8"/>
        <color theme="1"/>
        <rFont val="Arial"/>
        <family val="2"/>
      </rPr>
      <t>se refiere a las disposiciones normativas de los centros especializados de tratamiento o internamiento para adolescentes que tienen por objeto regular las funciones y/o establecer responsabilidades a sus servidores públicos sobre el ejercicio de las actividades relacionadas con el objeto de su creación.</t>
    </r>
  </si>
  <si>
    <t>Anote el total de leyes y reglamentos que actualmente deben ser observados por los centros especializados de tratamiento o internamiento para adolescentes de su entidad federativa para el ejercicio de sus funciones sustantivas.</t>
  </si>
  <si>
    <t>No debe considerar protocolos, lineamientos, acuerdos, oficios, o cualquier otro instrumento distinto a una ley y a los reglamentos que regulan el funcionamiento de los centros especializados de tratamiento o internamiento para adolescentes de su entidad federativa.</t>
  </si>
  <si>
    <t>Anote la cantidad de disposiciones normativas internas sustantivas y administrativas que se encontraban vigentes en los centros especializados de tratamiento o internamiento para adolescentes de su entidad federativa al cierre del año 2019.</t>
  </si>
  <si>
    <t>II.8. Asociación interinstitucional</t>
  </si>
  <si>
    <r>
      <t>2. No</t>
    </r>
    <r>
      <rPr>
        <i/>
        <sz val="8"/>
        <color theme="1"/>
        <rFont val="Arial"/>
        <family val="2"/>
      </rPr>
      <t xml:space="preserve"> (Pase a la pregunta 42)</t>
    </r>
  </si>
  <si>
    <r>
      <t xml:space="preserve">9. No se sabe </t>
    </r>
    <r>
      <rPr>
        <i/>
        <sz val="8"/>
        <color theme="1"/>
        <rFont val="Arial"/>
        <family val="2"/>
      </rPr>
      <t>(Pase a la pregunta 42)</t>
    </r>
  </si>
  <si>
    <t>Sobre los adolescentes internados</t>
  </si>
  <si>
    <t>Sobre el personal adscrito a los centros especializados de tratamiento o internamiento para adolescentes</t>
  </si>
  <si>
    <t>Sobre la capacidad instalada de los centros especializados de tratamiento o internamiento para adolescentes</t>
  </si>
  <si>
    <t>Sobre los incidentes y riesgos en los centros especializados de tratamiento o internamiento para adolescentes</t>
  </si>
  <si>
    <t>Manejo de incidentes en los centros especializados de tratamiento o internamiento para adolescentes</t>
  </si>
  <si>
    <t>Ingreso, egreso de los adolescentes internados en los centros especializados de tratamiento o internamiento para adolescentes</t>
  </si>
  <si>
    <t>Revisión a los adolescentes internados</t>
  </si>
  <si>
    <t>Resguardo de adolescentes internados en situación de especial vulnerabilidad</t>
  </si>
  <si>
    <t>Trato respecto del procedimiento para hijas e hijos que vivan en los centros con sus madres internadas</t>
  </si>
  <si>
    <t>Mejorar las condiciones de vida de los adolescentes internados</t>
  </si>
  <si>
    <t>Mejora de la infraestructura de los centros especializados de tratamiento o internamiento para adolescentes</t>
  </si>
  <si>
    <t>Internamiento de adolescentes que requieran medidas especiales de seguridad o de vigilancia</t>
  </si>
  <si>
    <t>Actividades de reinserción social para los adolescentes internados</t>
  </si>
  <si>
    <t>Incidentes al interior de los centros especializados de tratamiento o internamiento para adolescentes</t>
  </si>
  <si>
    <t>Creación o reforma de disposiciones normativas de la entidad federativa en materia de justicia penal para adolescentes</t>
  </si>
  <si>
    <t>II.9 Ingresos</t>
  </si>
  <si>
    <t>II.7. Marco regulatorio</t>
  </si>
  <si>
    <r>
      <t xml:space="preserve">1.- </t>
    </r>
    <r>
      <rPr>
        <b/>
        <i/>
        <sz val="8"/>
        <color theme="1"/>
        <rFont val="Arial"/>
        <family val="2"/>
      </rPr>
      <t xml:space="preserve">Reincidentes: </t>
    </r>
    <r>
      <rPr>
        <i/>
        <sz val="8"/>
        <color theme="1"/>
        <rFont val="Arial"/>
        <family val="2"/>
      </rPr>
      <t>se refiere a los adolescentes con resolución ejecutoriada dictada por cualquier Tribunal de la República Mexicana o del Extranjero, que cometen un nuevo delito sin que hubiera transcurrido, desde el cumplimiento de la condena, un termino igual al de la prescripción de la sanción.</t>
    </r>
  </si>
  <si>
    <r>
      <t xml:space="preserve">2.- </t>
    </r>
    <r>
      <rPr>
        <b/>
        <i/>
        <sz val="8"/>
        <color theme="1"/>
        <rFont val="Arial"/>
        <family val="2"/>
      </rPr>
      <t xml:space="preserve">Reingresos: </t>
    </r>
    <r>
      <rPr>
        <i/>
        <sz val="8"/>
        <color theme="1"/>
        <rFont val="Arial"/>
        <family val="2"/>
      </rPr>
      <t>se refiere a todos aquellos adolescentes que hayan ingresado más de una vez a los centros especializados de tratamiento o internamiento, por la comisión del mismo delito u otro distinto al cometido por primera vez, sin que haya una resolución ejecutoriada de por medio.</t>
    </r>
  </si>
  <si>
    <t>Nombre de los centros especializados de tratamiento o internamiento</t>
  </si>
  <si>
    <t>II.9.1 Características de los adolescentes ingresados</t>
  </si>
  <si>
    <t>Anote, por cada uno de los centros especializados de tratamiento o internamiento de su entidad federativa, la cantidad de adolescentes ingresados durante el año 2019, según sexo.</t>
  </si>
  <si>
    <t>No debe considerar a los adolescentes ingresados por traslado de algún otro centro especializado de tratamiento o internamiento, pues estas se requerirán en la pregunta siguiente.</t>
  </si>
  <si>
    <t>Adolescentes ingresados a los centros especializados de tratamiento o internamiento, según sexo</t>
  </si>
  <si>
    <t>43.-</t>
  </si>
  <si>
    <t>En las columnas correspondientes a "Por delitos del fuero común y delitos del fuero federal" debe registrar aquellos adolescentes ingresados por traslado a los centros especializados de tratamiento o internamiento por la comisión de delitos tanto del fuero común como del fuero federal; ello en el supuesto de que un adolescente pudo haber sido ingresado a determinado centro especializado de tratamiento o internamiento por la comisión de delitos de ambos fueros.</t>
  </si>
  <si>
    <t>Anote, por cada uno de los centros especializados de tratamiento o internamiento para adolescentes de su entidad federativa, la cantidad de adolescentes ingresados por traslado de algún otro centro especializado de tratamiento o internamiento, según fuero del delito cometido y sexo.</t>
  </si>
  <si>
    <t>Nombre de los  centros especializados de tratamiento o internamiento para adolescentes</t>
  </si>
  <si>
    <t>Para cada centro especializado de tratamiento o internamiento para adolescentes, la cantidad registrada en la columna "Total" debe ser igual a la reportada como respuesta en la columna "Total" de la pregunta 42, así como corresponder a su desagregación por sexo.</t>
  </si>
  <si>
    <t>En las columnas correspondientes a "Por delitos del fuero común y delitos del fuero federal" debe registrar aquellos adolescentes ingresados a los centros especializados de tratamiento o internamiento por la comisión de delitos tanto del fuero común como del fuero federal; ello en el supuesto de que un adolescente pudo haber sido ingresado por la comisión de delitos de ambos fueros.</t>
  </si>
  <si>
    <t>44.-</t>
  </si>
  <si>
    <t>II.9.2 Delitos cometidos por los adolescentes ingresados</t>
  </si>
  <si>
    <t>Anote la cantidad de delitos, según fuero, cometidos por los adolescentes que ingresaron a los centros especializados de tratamiento o internamiento de su entidad federativa durante el año 2019, especificando el sexo y tipo de ingreso de los adolescentes.</t>
  </si>
  <si>
    <t xml:space="preserve">La suma de las cantidades registradas en la columna "Total" debe ser igual o mayor a la suma de las cantidades reportadas como respuesta en la columna "Total" de la pregunta 44, así como corresponder a su desagregación por sexo y fuero del delito cometido. </t>
  </si>
  <si>
    <t>Delitos cometidos por los adolescentes ingresados a los centros especializados de tratamiento o internamiento, según sexo y tipo de ingreso de los adolescentes</t>
  </si>
  <si>
    <r>
      <t xml:space="preserve">De acuerdo con el total de delitos del </t>
    </r>
    <r>
      <rPr>
        <b/>
        <u/>
        <sz val="9"/>
        <color theme="1"/>
        <rFont val="Arial"/>
        <family val="2"/>
      </rPr>
      <t>fuero común</t>
    </r>
    <r>
      <rPr>
        <b/>
        <sz val="9"/>
        <color theme="1"/>
        <rFont val="Arial"/>
        <family val="2"/>
      </rPr>
      <t xml:space="preserve"> que reportó como respuesta en la pregunta anterior, anote la cantidad de los mismos especificando el tipo de delito, así como el sexo y tipo de ingreso de los adolescentes.</t>
    </r>
  </si>
  <si>
    <t>Delitos del fuero federal cometidos por los adolescentes ingresados a los centros especializados de tratamiento o internamiento, según sexo y tipo de ingreso de los adolescentes</t>
  </si>
  <si>
    <t>45.-</t>
  </si>
  <si>
    <t>La lista de centros especializados de tratamiento o internamiento que se despliega corresponde a los que registró como respuesta en la pregunta 2.</t>
  </si>
  <si>
    <t>Adolescentes ingresados a los centros especializados de tratamiento o internamiento, según tipo de ingreso y sexo</t>
  </si>
  <si>
    <r>
      <t xml:space="preserve">1.- </t>
    </r>
    <r>
      <rPr>
        <b/>
        <i/>
        <sz val="8"/>
        <color theme="1"/>
        <rFont val="Arial"/>
        <family val="2"/>
      </rPr>
      <t xml:space="preserve">Grupo etario I: </t>
    </r>
    <r>
      <rPr>
        <i/>
        <sz val="8"/>
        <color theme="1"/>
        <rFont val="Arial"/>
        <family val="2"/>
      </rPr>
      <t>se refiere al grupo de personas adolescentes que por su edad se encuentren comprendidas en el rango de edad de doce años cumplidos a menos de catorce años.</t>
    </r>
  </si>
  <si>
    <r>
      <t xml:space="preserve">2.- </t>
    </r>
    <r>
      <rPr>
        <b/>
        <i/>
        <sz val="8"/>
        <color theme="1"/>
        <rFont val="Arial"/>
        <family val="2"/>
      </rPr>
      <t xml:space="preserve">Grupo etario II: </t>
    </r>
    <r>
      <rPr>
        <i/>
        <sz val="8"/>
        <color theme="1"/>
        <rFont val="Arial"/>
        <family val="2"/>
      </rPr>
      <t>se refiere al grupo de personas adolescentes que por su edad se encuentren comprendidas en el rango de edad de catorce años cumplidos a menos de dieciséis años.</t>
    </r>
  </si>
  <si>
    <r>
      <t xml:space="preserve">3.- </t>
    </r>
    <r>
      <rPr>
        <b/>
        <i/>
        <sz val="8"/>
        <color theme="1"/>
        <rFont val="Arial"/>
        <family val="2"/>
      </rPr>
      <t xml:space="preserve">Grupo etario III: </t>
    </r>
    <r>
      <rPr>
        <i/>
        <sz val="8"/>
        <color theme="1"/>
        <rFont val="Arial"/>
        <family val="2"/>
      </rPr>
      <t>se refiere al grupo de personas adolescentes que por su edad se encuentren comprendidas en el rango de edad de dieciséis años cumplidos a menos de dieciocho años.</t>
    </r>
  </si>
  <si>
    <t>12 años</t>
  </si>
  <si>
    <t>13 años</t>
  </si>
  <si>
    <t>14 años</t>
  </si>
  <si>
    <t xml:space="preserve">15 años </t>
  </si>
  <si>
    <t>16 años</t>
  </si>
  <si>
    <t xml:space="preserve">17 años </t>
  </si>
  <si>
    <t>18 años o más</t>
  </si>
  <si>
    <t>Grupo etario</t>
  </si>
  <si>
    <t>I</t>
  </si>
  <si>
    <t>II</t>
  </si>
  <si>
    <t>III</t>
  </si>
  <si>
    <t>De acuerdo con el total de adolescentes ingresados que reportó como respuesta en la pregunta 42, anote, por cada uno de los centros especializados de tratamiento o internamiento de su entidad federativa, la cantidad de los mismos especificando el fuero del delito cometido y sexo.</t>
  </si>
  <si>
    <t>De acuerdo con el total de adolescentes ingresados que reportó como respuesta en la pregunta 42, anote la cantidad de los mismos especificando su rango de edad y sexo.</t>
  </si>
  <si>
    <t>De acuerdo con el total de adolescentes ingresados que reportó como respuesta en la pregunta 42, anote, por cada uno de los centros especializados de tratamiento o internamiento de su entidad federativa, la cantidad de los mismos especificando su tipo de ingreso y sexo.</t>
  </si>
  <si>
    <t xml:space="preserve">De acuerdo con el total de adolescentes ingresados que reportó como respuesta en la pregunta 42, anote la cantidad de los mismos especificando su nivel de escolaridad y sexo. </t>
  </si>
  <si>
    <t>De acuerdo con el total de adolescentes ingresados que reportó como respuesta en la pregunta 42, anote la cantidad de los mismos especificando su nacionalidad y sexo.</t>
  </si>
  <si>
    <t xml:space="preserve">De acuerdo con el total de adolescentes ingresados que reportó como respuesta en la pregunta 42, anote la cantidad de los mismos especificando su condición de alfabetismo y sexo. </t>
  </si>
  <si>
    <t>De acuerdo con el total de adolescentes ingresados que reportó como respuesta en la pregunta 42, anote la cantidad de los mismos especificando su condición de dominio del español y sexo.</t>
  </si>
  <si>
    <t>En caso de que algún adolescente ingresado hable más de una lengua indígena o dilecto de diferente familia lingüística, debe registrarla en aquella familia que considere principal.</t>
  </si>
  <si>
    <t>De acuerdo con el total de adolescentes ingresados que reportó como respuesta en la pregunta 42, anote la cantidad de los mismos especificando su sexo y familia lingüística de la lengua indígena o dialecto que hablaban.</t>
  </si>
  <si>
    <t>De acuerdo con el total de adolescentes ingresados que reportó como respuesta en la pregunta 42, anote la cantidad de los mismos especificando su lugar habitual de residencia y sexo</t>
  </si>
  <si>
    <t>De acuerdo con el total de adolescentes ingresados que reportó como respuesta en la pregunta 42, anote la cantidad de los mismos especificando su pueblo indígena de pertenencia y sexo.</t>
  </si>
  <si>
    <t>55.-</t>
  </si>
  <si>
    <t>II.10 Egresos</t>
  </si>
  <si>
    <t>Adolescentes egresados de los centros especializados de tratamiento o internamiento, según sexo</t>
  </si>
  <si>
    <t>Adolescentes egresados por traslado</t>
  </si>
  <si>
    <t>Adolescentes egresados por fuga</t>
  </si>
  <si>
    <t>Adolescentes egresados por fallecimiento</t>
  </si>
  <si>
    <t>En las columnas correspondientes a "Por delitos del fuero común y delitos del fuero federal" debe registrar aquellos adolescentes egresados que, en su momento, fueron ingresados a los centros especializados de tratamiento o internamiento por la comisión de delitos tanto del fuero común como del fuero federal; ello en el supuesto de que un adolescente pudo haber sido ingresado por la comisión de delitos de ambos fueros.</t>
  </si>
  <si>
    <t>Adolescentes egresados de los centros especializados de tratamiento o internamiento, según tipo de egreso y sexo</t>
  </si>
  <si>
    <t>Sujeto a proceso</t>
  </si>
  <si>
    <t>Por resolución revocatoria</t>
  </si>
  <si>
    <r>
      <t xml:space="preserve">Por cumplimiento de sanción
</t>
    </r>
    <r>
      <rPr>
        <i/>
        <sz val="8"/>
        <color theme="1"/>
        <rFont val="Arial"/>
        <family val="2"/>
      </rPr>
      <t>(sentencia)</t>
    </r>
  </si>
  <si>
    <t>Por sustitución de la medida de sanción de internamiento por estancia domiciliaria</t>
  </si>
  <si>
    <t>Por sustitución de la medida de sanción de internamiento por medidas no privativas de la libertad</t>
  </si>
  <si>
    <t>Adolescentes egresados por un delito</t>
  </si>
  <si>
    <t>Adolescentes egresados por dos delitos</t>
  </si>
  <si>
    <t>Adolescentes egresados por tres delitos</t>
  </si>
  <si>
    <t>Adolescentes egresados por cuatro delitos</t>
  </si>
  <si>
    <t>Adolescentes egresados por cinco delitos</t>
  </si>
  <si>
    <t>Anote la cantidad de delitos, según fuero, cometidos por los adolescentes que egresaron de los centros especializados de tratamiento o internamiento de su entidad federativa durante el año 2019, especificando el sexo y tipo de egreso de los adolescentes.</t>
  </si>
  <si>
    <t>Delitos cometidos por los adolescentes egresados de los centros especializados de tratamiento o internamiento, según sexo y tipo de egreso de los adolescentes</t>
  </si>
  <si>
    <t>Por resolución absolutoria</t>
  </si>
  <si>
    <r>
      <t xml:space="preserve">De acuerdo con el total de delitos del </t>
    </r>
    <r>
      <rPr>
        <b/>
        <u/>
        <sz val="9"/>
        <color theme="1"/>
        <rFont val="Arial"/>
        <family val="2"/>
      </rPr>
      <t>fuero común</t>
    </r>
    <r>
      <rPr>
        <b/>
        <sz val="9"/>
        <color theme="1"/>
        <rFont val="Arial"/>
        <family val="2"/>
      </rPr>
      <t xml:space="preserve"> que reportó como respuesta en la pregunta anterior, anote la cantidad de los mismos especificando el tipo de delito, así como el sexo y tipo de egreso de los adolescentes.</t>
    </r>
  </si>
  <si>
    <t>Delitos del fuero federal cometidos por los adolescentes egresados de los centros especializados de tratamiento o internamiento, según sexo y tipo de egreso de los adolescentes</t>
  </si>
  <si>
    <t>II.11 Adolescentes internados</t>
  </si>
  <si>
    <t>II.11.1 Características de los adolescentes internados</t>
  </si>
  <si>
    <t>67.-</t>
  </si>
  <si>
    <t>Anote, por cada uno de los centros especializados de tratamiento o internamiento de su entidad federativa, la cantidad de adolescentes internados al cierre del año 2019, según sexo.</t>
  </si>
  <si>
    <t>Adolescentes internados en los centros especializados de tratamiento o internamiento, según sexo</t>
  </si>
  <si>
    <t>68.-</t>
  </si>
  <si>
    <t>De acuerdo con el total de adolescentes internados que reportó como respuesta en la pregunta anterior, anote, por cada uno de los centros especializados de tratamiento o internamiento de su entidad federativa, la cantidad de los mismos especificando el fuero del delito cometido y sexo.</t>
  </si>
  <si>
    <t>En las columnas correspondientes a "Por delitos del fuero común y delitos del fuero federal" debe registrar aquellos adolescentes internados en los centros especializados de tratamiento o internamiento por la comisión de delitos tanto del fuero común como del fuero federal; ello en el supuesto de que un adolescente pudo haber cometido delitos de ambos fueros.</t>
  </si>
  <si>
    <t>Adolescentes internados en los centros especializados de tratamiento o internamiento, según fuero del delito cometido y sexo</t>
  </si>
  <si>
    <t>Adolescentes internados en los centros especializados de tratamiento o internamiento, según estatus jurídico y sexo</t>
  </si>
  <si>
    <t>Semi - internamiento o internamiento en tiempo libre</t>
  </si>
  <si>
    <t>Internamiento</t>
  </si>
  <si>
    <t>Medida cautelar de internamiento preventivo</t>
  </si>
  <si>
    <t>70.-</t>
  </si>
  <si>
    <t xml:space="preserve">De acuerdo con el total de adolescentes internados con "Medida cautelar de internamiento preventivo" que reportó como respuesta en la pregunta anterior, anote la cantidad de los mismos especificando el rango de tiempo que duró la medida cautelar y sexo. </t>
  </si>
  <si>
    <t>La suma de las cantidades registradas en la columna "Total" debe ser igual a la suma de las cantidades reportadas como respuesta en la columna "Subtotal" de los adolescentes con "Medida cautelar de internamiento preventivo" de la pregunta anterior, así como corresponder a su desagregación por sexo.</t>
  </si>
  <si>
    <t>Rango de tiempo en espera de resolución</t>
  </si>
  <si>
    <t>Adolescentes internados con medida cautelar de internamiento en los centros especializados de tratamiento o internamiento, según sexo</t>
  </si>
  <si>
    <t>Menos de 2 meses</t>
  </si>
  <si>
    <t>De 2 meses hasta 4 meses</t>
  </si>
  <si>
    <t>Más de 4 meses</t>
  </si>
  <si>
    <t>No definitivo</t>
  </si>
  <si>
    <t>Definitivo</t>
  </si>
  <si>
    <t>71.-</t>
  </si>
  <si>
    <t>Menos de 6 meses</t>
  </si>
  <si>
    <t xml:space="preserve">De 6 meses hasta menos de 1 año </t>
  </si>
  <si>
    <t>72.-</t>
  </si>
  <si>
    <t>73.-</t>
  </si>
  <si>
    <t>74.-</t>
  </si>
  <si>
    <t>En caso de que algún adolescente internado hable más de una lengua indígena o dilecto de diferente familia lingüística, debe registrarlo en aquella familia que considere principal.</t>
  </si>
  <si>
    <t>II.10.2 Delitos cometidos por los adolescentes egresados</t>
  </si>
  <si>
    <t>II.10.1 Características de los adolescentes egresados</t>
  </si>
  <si>
    <t>II.11.2 Delitos cometidos por los adolescentes internados</t>
  </si>
  <si>
    <t>Delitos cometidos por los adolescentes internados en los centros especializados de tratamiento o internamiento, según estatus jurídico y sexo de las personas</t>
  </si>
  <si>
    <r>
      <t xml:space="preserve">De acuerdo con el total de delitos del </t>
    </r>
    <r>
      <rPr>
        <b/>
        <u/>
        <sz val="9"/>
        <color theme="1"/>
        <rFont val="Arial"/>
        <family val="2"/>
      </rPr>
      <t>fuero común</t>
    </r>
    <r>
      <rPr>
        <b/>
        <sz val="9"/>
        <color theme="1"/>
        <rFont val="Arial"/>
        <family val="2"/>
      </rPr>
      <t xml:space="preserve"> que reportó como respuesta en la pregunta anterior, anote la cantidad de los mismos especificando el tipo de delito, así como el estatus jurídico y sexo de los adolescentes.</t>
    </r>
  </si>
  <si>
    <t>La suma de las cantidades registradas en la columna "Total" debe ser igual a la cantidad reportada como respuesta en la columna "Total" del numeral "1. Delitos del fuero común" de la pregunta anterior, así como corresponder a su desagregación por sexo y estatus jurídico de los adolescentes; ello sin contar las desagregaciones de los delitos establecidos en la instrucción siguiente.</t>
  </si>
  <si>
    <t>Delitos del fuero común cometidos por las adolescentes internados en los centros especializados de tratamiento o internamiento, según estatus jurídico y sexo de las personas</t>
  </si>
  <si>
    <t>Delitos del fuero federal cometidos por los adolescentes internados en los centros especializados de tratamiento o internamiento, según estatus jurídico y sexo de los adolescentes</t>
  </si>
  <si>
    <t>De acuerdo con el total de delitos de narcomenudeo que reportó como respuesta en la pregunta anterior, anote la cantidad de los mismos especificando el tipo de narcótico y el sexo de los adolescentes que los cometieron.</t>
  </si>
  <si>
    <t>Delitos de narcomenudeo cometidos por los adolescentes internados en los centros especializados de tratamiento o internamiento, según tipo de narcótico y sexo de los adolescentes</t>
  </si>
  <si>
    <t>De acuerdo con el total de adolescentes internados que reportó como respuesta en la pregunta anterior, anote la cantidad de los mismos especificando su sexo y tipo de narcótico.</t>
  </si>
  <si>
    <t xml:space="preserve"> Adolescentes internados en los centros especializados de tratamiento o internamiento por delitos de narcomenudeo, según sexo y tipo de narcótico</t>
  </si>
  <si>
    <t>Anote, por cada uno de los centros especializados de tratamiento o internamiento de su entidad federativa, la cantidad de mujeres adolescentes internadas que tuvieron consigo a sus hijos menores de seis años al cierre del año 2019.</t>
  </si>
  <si>
    <t>.</t>
  </si>
  <si>
    <t xml:space="preserve">Mujeres adolescentes internas en los  centros especializados de tratamiento o internamiento con hijos menores de seis años </t>
  </si>
  <si>
    <r>
      <t xml:space="preserve">1.- </t>
    </r>
    <r>
      <rPr>
        <b/>
        <i/>
        <sz val="8"/>
        <color theme="1"/>
        <rFont val="Arial"/>
        <family val="2"/>
      </rPr>
      <t xml:space="preserve">Incidentes: </t>
    </r>
    <r>
      <rPr>
        <i/>
        <sz val="8"/>
        <color theme="1"/>
        <rFont val="Arial"/>
        <family val="2"/>
      </rPr>
      <t>se refiere a cualquier acto o hecho violento que no permita preservar el orden, disciplina y tranquilidad en el interior de los centros especializados de tratamiento o internamiento para adolescentes y que ponga en riesgo la integridad física de los adolescentes internados, visitas y personal de los mismos.</t>
    </r>
  </si>
  <si>
    <r>
      <t xml:space="preserve">2.- </t>
    </r>
    <r>
      <rPr>
        <b/>
        <i/>
        <sz val="8"/>
        <color theme="1"/>
        <rFont val="Arial"/>
        <family val="2"/>
      </rPr>
      <t xml:space="preserve">Evasión de presos: </t>
    </r>
    <r>
      <rPr>
        <i/>
        <sz val="8"/>
        <color theme="1"/>
        <rFont val="Arial"/>
        <family val="2"/>
      </rPr>
      <t>se refiere a ayudar o favorecer de cualquier forma la fuga, para que uno o más detenidos, procesados o sancionados que se encuentren en los centros especializados de tratamiento o internamiento para adolescentes salgan del ámbito de vigilancia al que legamente se encuentran sometidos por delitos del fuero común o federal.</t>
    </r>
  </si>
  <si>
    <t xml:space="preserve">Anote, por cada uno de los centros especializados de tratamiento o internamiento de su entidad federativa, la cantidad de incidentes ocurridos durante el año 2019, según tipo, así como la cantidad de adolescentes internados involucrados en estos. </t>
  </si>
  <si>
    <t>Adolescentes internados involucrados</t>
  </si>
  <si>
    <t>Para centro especializado de tratamiento o internamiento para adolescentes, la cantidad registrada en la columna "Total" debe ser igual o menor a la reportada en la columna "Adolescentes internados involucrados".</t>
  </si>
  <si>
    <t>Incidentes ocurridos en los  centros especializados de tratamiento o internamiento, según sitio de ocurrencia</t>
  </si>
  <si>
    <t>Adolescentes fallecidos</t>
  </si>
  <si>
    <t>Adolescentes heridos</t>
  </si>
  <si>
    <t>Indique, por cada uno de los tipos de incidentes, la condición de existencia de adolescentes fallecidos y/o heridos con motivo de su ocurrencia durante el año 2019. En caso afirmativo, anote la cantidad de adolescentes fallecidos y adolescentes heridos durante el referido año, según sexo.</t>
  </si>
  <si>
    <t>En caso de que durante la ocurrencia de determinado tipo de incidente no hayan existido adolescentes fallecidos y/o heridos, o no cuente con información para determinarlo, indíquelo en la columna correspondiente conforme al catálogo respectivo y deje el resto de la fila en blanco.</t>
  </si>
  <si>
    <r>
      <t xml:space="preserve">¿Hubo adolescentes fallecidos y/o heridos durante su ocurrencia?
</t>
    </r>
    <r>
      <rPr>
        <i/>
        <sz val="8"/>
        <color theme="1"/>
        <rFont val="Arial"/>
        <family val="2"/>
      </rPr>
      <t>(1.Sí / 2.No / 9.No se sabe)</t>
    </r>
  </si>
  <si>
    <t>De acuerdo con el total de adolescentes fallecidos que reportó como respuesta en la pregunta anterior, anote la cantidad de los mismos especificando la causa de fallecimiento y sexo.</t>
  </si>
  <si>
    <t>Adolescentes internados fallecidos como consecuencia de los incidentes ocurridos en los  centros especializados de tratamiento o internamiento, según sexo</t>
  </si>
  <si>
    <t xml:space="preserve">II.12.2 Adolescentes fallecidos al interior de los centros especializados de tratamiento o internamiento por causas distintas a incidentes ocurridos </t>
  </si>
  <si>
    <t xml:space="preserve">Anote la cantidad de adolescentes fallecidos al interior de los centros especializados de tratamiento o internamiento de su entidad federativa durante el año 2019, según la causa de fallecimiento y sexo. </t>
  </si>
  <si>
    <t>Adolescentes internados fallecidos al interior de los centros especializados de tratamiento o internamiento, según sexo</t>
  </si>
  <si>
    <t>II.12.3 Mecanismos para el tratamiento y la prevención de incidentes en los  centros especializados de tratamiento o internamiento</t>
  </si>
  <si>
    <t>Indique, por cada uno de los centros especializados de tratamiento o internamiento de su entidad federativa, la condición de haber implementado durante el año 2019 acciones para prevenir incidentes. En caso afirmativo, señale el tipo de acciones implementadas.</t>
  </si>
  <si>
    <t>En caso de que determinado centro especializado de tratamiento o internamiento para adolescentes no haya implementado acciones para prevenir incidentes, o no cuente con información para determinarlo, indíquelo en la columna correspondiente conforme al catálogo respectivo y deje el resto de la fila en blanco.</t>
  </si>
  <si>
    <t>Indique, por cada uno de los centros especializados de tratamiento o internamiento de su entidad federativa, la condición de existencia al cierre del año 2019 de protocolos para atender incidentes. En caso afirmativo, señale el tipo de incidente para el que se tiene algún protocolo de atención.</t>
  </si>
  <si>
    <t>En caso de que determinado centro especializado de tratamiento o internamiento no haya contado con protocolos para atender incidentes, o no cuente con información para determinarlo, indíquelo en la columna correspondiente conforme al catálogo respectivo y deje el resto de la fila en blanco.</t>
  </si>
  <si>
    <t>Indique, por cada uno de los centros especializados de tratamiento o internamiento para adolescentes de su entidad federativa, la condición de existencia al cierre del año 2019 de protocolos para atender contingencias. En caso afirmativo, señale el tipo de contingencia para la que se tiene algún protocolo de atención.</t>
  </si>
  <si>
    <t>En caso de que determinado centro especializado de tratamiento o internamiento no haya contado con protocolos para atender contingencias, o no cuente con información para determinarlo, indíquelo en la columna correspondiente conforme al catálogo respectivo y deje el resto de la fila en blanco.</t>
  </si>
  <si>
    <t>II.13 Actividades orientadas a la reinserción social</t>
  </si>
  <si>
    <t>II.13.1 Educación y capacitación para el trabajo</t>
  </si>
  <si>
    <t xml:space="preserve">Anote, por cada uno de los centros especializados de tratamiento o internamiento de su entidad federativa, la cantidad de adolescentes internados que al cierre del año 2019 se encontraban estudiando, en capacitación y/o ejerciendo alguna actividad ocupacional. </t>
  </si>
  <si>
    <t>Para cada centro especializado de tratamiento o internamiento, la cantidad registrada en la columna "Total" debe ser igual o menor a la suma de las cantidades reportadas en las columnas correspondientes a "Actividad realizada", toda vez que un adolescente internado pudo haber realizado más de una actividad ocupacional.</t>
  </si>
  <si>
    <t xml:space="preserve">Para cada centro especializado de tratamiento o internamiento, la cantidad registrada en cada una de las columnas correspondientes a "Actividad realizada" debe ser igual o menor a la cantidad reportada en la columna "Total". </t>
  </si>
  <si>
    <t>Adolescentes internados que se encontraban estudiando, en capacitación y/o ejerciendo alguna actividad ocupacional, según tipo de actividad realizada</t>
  </si>
  <si>
    <t>De acuerdo con el total de adolescentes internados que reportó como respuesta en la columna "Estudiando" de la pregunta anterior, anote, por cada uno de los centros especializados de tratamiento o internamiento de su entidad federativa, la cantidad de los mismos especificando el campo amplio de formación académica.</t>
  </si>
  <si>
    <t xml:space="preserve">Para cada centro especializado de tratamiento o internamiento, la cantidad registrada en cada una de las columnas correspondientes a "Campo amplio de formación académica" debe ser igual o menor a la cantidad reportada en la columna "Total". </t>
  </si>
  <si>
    <t xml:space="preserve">Para centro especializado de tratamiento o internamiento, la cantidad registrada en la columna "Total" debe ser igual a la cantidad reportada como respuesta en la columna "Estudiando" de la pregunta anterior. </t>
  </si>
  <si>
    <t>Adolescentes internados que se encontraban estudiando, según campo amplio de formación académica</t>
  </si>
  <si>
    <t>Para cada centro especializado de tratamiento o internamiento, la cantidad registrada en la columna "Total" debe ser igual o menor a la suma de las cantidades reportadas en las columnas correspondientes a "Actividad ocupacional desarrollada", toda vez que un adolescente internado pudo haber desarrollado más de una actividad ocupacional.</t>
  </si>
  <si>
    <t xml:space="preserve">Para centro especializado de tratamiento o internamiento, la cantidad registrada en cada una de las columnas correspondientes a "Actividad ocupacional desarrollada" debe ser igual o menor a la cantidad reportada en la columna "Total". </t>
  </si>
  <si>
    <t>Adolescentes internados que se encontraban ejerciendo alguna actividad ocupacional, según tipo de actividad desarrollada</t>
  </si>
  <si>
    <t>Indique, por cada uno de los centros especializados de tratamiento o internamiento de su entidad federativa, la condición de haber impartido durante el año 2019 actividades, servicios o talleres a los adolescentes internados. En caso afirmativo, señale el tipo de actividades, servicios o talleres impartidos.</t>
  </si>
  <si>
    <t>En caso de que determinado centro especializado de tratamiento o internamiento no haya impartido actividades, servicios o talleres a los adolescentes internados, o no cuente con información para determinarlo, indíquelo en la columna correspondiente conforme al catálogo respectivo y deje el resto de la fila en blanco.</t>
  </si>
  <si>
    <t>II.13.2 Salud</t>
  </si>
  <si>
    <t>Indique, por cada uno de los centros especializados de tratamiento o internamiento de su entidad federativa, la condición de haber realizado actividades en materia de servicios médicos durante el año 2019. En caso afirmativo, señale las actividades desarrolladas durante el referido año.</t>
  </si>
  <si>
    <t>En caso de que determinado centro especializado de tratamiento o internamiento no haya realizado actividades en materia de servicios médicos, o no cuente con información para determinarlo, indíquelo en la columna correspondiente conforme al catálogo respectivo y deje el resto de la fila en blanco.</t>
  </si>
  <si>
    <t xml:space="preserve">Indique, por cada uno de los centros especializados de tratamiento o internamiento de su entidad federativa, la condición de haber bridando durante el año 2019 atención médica a los adolescentes internados. En caso afirmativo, anote el total de atenciones médicas brindadas, así como el total de personas atendidas. </t>
  </si>
  <si>
    <t>En caso de que determinado centro especializado de tratamiento o internamiento no haya brindado atención médica a los adolescentes internados, o no cuente con información para determinarlo, indíquelo en la columna correspondiente conforme al catálogo respectivo y deje el resto de la fila en blanco.</t>
  </si>
  <si>
    <t>Adolescentes internados atendidos</t>
  </si>
  <si>
    <t>Para cada centro especializado de tratamiento o internamiento, la cantidad registrada en la columna "Atenciones médicas" debe ser igual o mayor a la reportada en la columna "Adolescentes internados atendidos", toda vez que un adolescente internado pudo haber recibido más de una atención médica.</t>
  </si>
  <si>
    <t>De acuerdo con el total que reportó como respuesta en la columna "Adolescentes internados atendidos" de la pregunta anterior, anote, por cada uno de los centros especializados de tratamiento o internamiento de su entidad federativa, la cantidad de los mismos especificando el tipo de atención médica recibida.</t>
  </si>
  <si>
    <t>Para cada centro especializado de tratamiento o internamiento, la cantidad registrada en la columna "Total" debe ser igual a la cantidad reportada como respuesta en la columna "Adolescentes internados atendidos" de la pregunta anterior.</t>
  </si>
  <si>
    <t>Para centro especializado de tratamiento o internamiento, la suma de las cantidades registradas en las columnas correspondientes a "Atención medica recibida" debe ser igual a la cantidad reportada como respuesta en la columna "Atenciones médicas brindadas" de la pregunta anterior.</t>
  </si>
  <si>
    <t>Adolescentes internados atendidos, según tipo de atención médica recibida</t>
  </si>
  <si>
    <t>II.13.3 Deporte</t>
  </si>
  <si>
    <t>Adolescentes internados que realizaban actividades físicas o deportivas, según tipo de actividad realizada</t>
  </si>
  <si>
    <t>Para cada centro especializado de tratamiento o internamiento, la cantidad registrada en la columna "Total" debe ser igual o menor a la suma de las cantidades reportadas en las columnas correspondientes a "Actividad realizada", toda vez que un adolescente internado pudo haber realizado más de una  actividad deportiva.</t>
  </si>
  <si>
    <t>II.14 Protección de derechos humanos</t>
  </si>
  <si>
    <t>II.14.1 Mecanismos para la protección de derechos humanos en los centros especializados de tratamiento o internamiento para adolescentes</t>
  </si>
  <si>
    <r>
      <t xml:space="preserve">1.- </t>
    </r>
    <r>
      <rPr>
        <b/>
        <i/>
        <sz val="8"/>
        <color theme="1"/>
        <rFont val="Arial"/>
        <family val="2"/>
      </rPr>
      <t>Acciones que garantizan condiciones de gobernabilidad:</t>
    </r>
    <r>
      <rPr>
        <i/>
        <sz val="8"/>
        <color theme="1"/>
        <rFont val="Arial"/>
        <family val="2"/>
      </rPr>
      <t xml:space="preserve"> se refiere a la existencia de normatividad que rige al centro especializado de tratamiento o internamiento, personal de seguridad y custodia, sanciones disciplinarias, autogobierno, actividades ilícitas, extorsión y sobornos, así como capacitación del personal penitenciario.</t>
    </r>
  </si>
  <si>
    <t>105.-</t>
  </si>
  <si>
    <t>Indique, por cada uno de los centros especializados de tratamiento o internamiento  de su entidad federativa, la condición de haber realizado durante el año 2019 acciones para garantizar los derechos humanos de los adolescentes internados. En caso afirmativo, señale el tipo de actividades desarrolladas.</t>
  </si>
  <si>
    <t>La lista de  centros especializados de tratamiento o internamiento  para adolescentes que se despliega corresponde a los que registró como respuesta en la pregunta 2.</t>
  </si>
  <si>
    <t>En caso de que determinado centro especializado de tratamiento o internamiento no haya realizado acciones para garantizar los derechos humanos de los adolescentes internados, o no cuente con información para determinarlo, indíquelo en la columna correspondiente conforme al catálogo respectivo y deje el resto de la fila en blanco.</t>
  </si>
  <si>
    <r>
      <t xml:space="preserve">¿Se realizaron acciones para garantizar los derechos humanos de los adolescentes internados?
</t>
    </r>
    <r>
      <rPr>
        <i/>
        <sz val="8"/>
        <color theme="1"/>
        <rFont val="Arial"/>
        <family val="2"/>
      </rPr>
      <t>(1. Sí / 2. No / 9. No se sabe)</t>
    </r>
  </si>
  <si>
    <t>106.-</t>
  </si>
  <si>
    <t>Indique, por cada uno de los centros especializados de tratamiento o internamiento  de su entidad federativa, la condición de existencia al cierre del año 2019 de una unidad especializada en materia de derechos humanos.</t>
  </si>
  <si>
    <t>La lista de centros especializados de tratamiento o internamiento  para adolescentes que se despliega corresponde a los que registró como respuesta en la pregunta 2.</t>
  </si>
  <si>
    <t xml:space="preserve">Nombre de los centros especializados de tratamiento o internamiento para adolescentes </t>
  </si>
  <si>
    <t>En caso de que determinado centro especializado de tratamiento o internamiento no haya realizado actividades para promover información en materia de derechos humanos, o no cuente con información para determinarlo, indíquelo en la columna correspondiente conforme al catálogo respectivo y deje el resto de la fila en blanco.</t>
  </si>
  <si>
    <t>Informes sobre quejas relacionadas por posibles violaciones a derechos humanos de los adolescentes internados</t>
  </si>
  <si>
    <t>107.-</t>
  </si>
  <si>
    <t>108.-</t>
  </si>
  <si>
    <t>En caso de que determinado centro especializado de tratamiento o internamiento no haya recibido alguna recomendación por parte de algún OPPDH, o no cuente con información para determinarlo, indíquelo en la columna correspondiente conforme al catálogo respectivo y deje la columna "Recomendaciones recibidas por parte de algún OPPDH" en blanco.</t>
  </si>
  <si>
    <t>109.-</t>
  </si>
  <si>
    <t>II.14.2 Solicitudes de queja</t>
  </si>
  <si>
    <t>Anote, por cada uno de los centros especializados de tratamiento o internamiento de su entidad federativa, el total de solicitudes de queja relacionadas con posibles violaciones a derechos humanos interpuestas durante el año 2019 por los adolescentes internados en dicho centro.</t>
  </si>
  <si>
    <t>110.-</t>
  </si>
  <si>
    <t>II.15 Régimen disciplinario de los adolescentes internados</t>
  </si>
  <si>
    <t>Anote, por cada uno de los centros especializados de tratamiento o internamiento de su entidad federativa, la cantidad de adolescentes internados sancionados con alguna medida disciplinaria durante el año 2019, según sexo.</t>
  </si>
  <si>
    <t>Anote, por cada uno de los centros especializados de tratamiento o internamiento de su entidad federativa, la cantidad de sanciones disciplinarias impuestas durante el año 2019 a los adolescentes internados, según tipo.</t>
  </si>
  <si>
    <t>Suspensión temporal de actividades recreativas</t>
  </si>
  <si>
    <t>Anote, por cada uno de los centros especializados de tratamiento o internamiento de su entidad federativa, la cantidad de sanciones disciplinarias impuestas durante el año 2019 a los adolescentes internados, según tipo de falta de asociada.</t>
  </si>
  <si>
    <t>Participar activamente en disturbios o riñas</t>
  </si>
  <si>
    <t>Evadirse, intentar evadirse y/o favorecer la evasión de adolescentes internados</t>
  </si>
  <si>
    <t>Anote, por cada uno de los tipos de faltas asociadas, la cantidad de medidas disciplinarias impuestas durante el año 2019, así como la cantidad de adolescentes internados sancionados durante el referido año.</t>
  </si>
  <si>
    <t xml:space="preserve">La suma de las cantidades registradas en la columna "Total" debe ser igual o mayor a la suma de las cantidades reportadas en la columna "Adolescentes internados sancionados". </t>
  </si>
  <si>
    <t>Adolescentes internados sancionados</t>
  </si>
  <si>
    <t>Amonestación privada o en grupo</t>
  </si>
  <si>
    <t xml:space="preserve"> Suspensión parcial o total de estímulos</t>
  </si>
  <si>
    <t>Adolescentes ingresados por un delito</t>
  </si>
  <si>
    <t>Adolescentes ingresados por dos delitos</t>
  </si>
  <si>
    <t>Adolescentes ingresados por tres delitos</t>
  </si>
  <si>
    <t>Adolescentes ingresados por cuatro delitos</t>
  </si>
  <si>
    <t>Adolescentes ingresados por cinco delitos</t>
  </si>
  <si>
    <t>Adolescentes ingresados por seis o más delitos</t>
  </si>
  <si>
    <t>Adolescentes internados por un delito</t>
  </si>
  <si>
    <t>Adolescentes internados por dos delitos</t>
  </si>
  <si>
    <t>Adolescentes internados por tres delitos</t>
  </si>
  <si>
    <t>Adolescentes internados por cuatro delitos</t>
  </si>
  <si>
    <t>Adolescentes internados por cinco delitos</t>
  </si>
  <si>
    <t>Adolescentes internados por seis o más delitos</t>
  </si>
  <si>
    <t>II.16.1 Características de los adolescentes en tratamiento externo</t>
  </si>
  <si>
    <t>2.Mujeres</t>
  </si>
  <si>
    <t>De acuerdo con el total de adolescentes en tratamiento externo que reportó como respuesta en la pregunta anterior, anote la cantidad de los mismos especificando el fuero del delito cometido y sexo.</t>
  </si>
  <si>
    <t>Adolescentes en tratamiento externo, según sexo</t>
  </si>
  <si>
    <t>En caso de que algún adolescente en tratamiento externo hable más de una lengua indígena o dilecto de diferente familia lingüística, debe registrarlo en aquella familia que considere principal.</t>
  </si>
  <si>
    <t>* Nota: En este apartado se deben incluir los países de Cuba, Puerto Rico, República Dominicana, Haití, Martinica, San Vicente, Granada, Barbados y otros que formen parte de la región del Caribe</t>
  </si>
  <si>
    <t>De acuerdo con el total de adolescentes ingresados que reportó como respuesta en la pregunta 42, anote la cantidad de los mismos especificando su sexo y la cantidad de delitos cometidos por los que ingresaron.</t>
  </si>
  <si>
    <t>Delitos del fuero común cometidos por los adolescentes ingresados a los centros especializados de tratamiento o internamiento, según sexo y tipo de ingreso de los adolescentes</t>
  </si>
  <si>
    <t>Anote, por cada uno de los centros especializados de tratamiento o internamiento de su entidad federativa, la cantidad de adolescentes egresados durante el año 2019, según sexo.</t>
  </si>
  <si>
    <t>Delitos del fuero común cometidos por los adolescentes egresados de los centros especializados de tratamiento o internamiento, según sexo y tipo de egreso de  los adolescentes</t>
  </si>
  <si>
    <t>Delitos de narcomenudeo cometidos por los adolescentes internados en los centros especializados de tratamiento o internamiento, según estatus jurídico y sexo y de los adolescentes</t>
  </si>
  <si>
    <t>Anote, por cada uno de los centros especializados de tratamiento o internamiento de su entidad federativa, la cantidad de adolescentes internados que al cierre del año 2019 se encontraban realizando actividades físicas o deportivas, según tipo de actividad realizada.</t>
  </si>
  <si>
    <t>II.12.1 Incidentes</t>
  </si>
  <si>
    <t>II.12 Incidentes en los centros especializados de tratamiento o internamiento para adolescentes</t>
  </si>
  <si>
    <t>II.11.4 Mujeres adolescentes internadas en los centros especializados de tratamiento o internamiento con hijos menores de seis años</t>
  </si>
  <si>
    <t>II.11.3 Exploración específica al delito de narcomenudeo</t>
  </si>
  <si>
    <t>II.16 Adolescentes en tratamiento externo</t>
  </si>
  <si>
    <t>Centros especializados de tratamiento o internamiento para adolescentes</t>
  </si>
  <si>
    <t>Capacidad instalada para los adolescentes con resolución</t>
  </si>
  <si>
    <t>Capacidad instalada para los adolescentes en proceso de recibir su resolución</t>
  </si>
  <si>
    <t>Se refiere a todos los servidores públicos que realizaron labores especializadas en el ámbito de la reinserción y/o aquellos que además monitoreaban las condiciones adecuadas de internamiento de los adolescentes para acceder a los servicios de reinserción y de alimentación, como lo son médicos, psicólogos, instructores, interpretes, trabajadores sociales o cualquier otro de funciones similares.</t>
  </si>
  <si>
    <t>Se refiere al monto total de las erogaciones aprobadas, durante un ejercicio fiscal, al o a los centros especializados de tratamiento o internamiento para adolescentes que son responsabilidad de la Administración Pública de su entidad federativa.</t>
  </si>
  <si>
    <t>Se refiere al importe total erogado por el o los centros especializados de tratamiento o internamiento para adolescentes que son responsabilidad de la Administración Pública de su entidad federativa, el cual se encuentra respaldado por documentos comprobatorios presentados ante las dependencias o entidades autorizadas con cargo al presupuesto autorizado.</t>
  </si>
  <si>
    <t>Se refiere a la estimación que hace el o los centros especializados de tratamiento o internamiento para adolescentes que son responsabilidad de la Administración Pública de su entidad federativa del monto total de las erogaciones que requiere durante un ejercicio fiscal para obtener los resultados comprometidos y demandados para el desarrollo de sus funciones, el cual se encuentra sujeto de aprobación presupuestal.</t>
  </si>
  <si>
    <t>se refiere a las disposiciones normativas de los centros especializados de tratamiento o internamiento para adolescentes que tienen por objeto regular las funciones y/o establecer responsabilidades a sus servidores públicos sobre el ejercicio de las actividades relacionadas con el objeto de su creación.</t>
  </si>
  <si>
    <t>Se refiere a los adolescentes con resolución ejecutoriada dictada por cualquier Tribunal de la República Mexicana o del Extranjero, que cometen un nuevo delito sin que hubiera transcurrido, desde el cumplimiento de la condena, un termino igual al de la prescripción de la sanción.</t>
  </si>
  <si>
    <t>Se refiere a todos aquellos adolescentes que hayan ingresado más de una vez a los centros especializados de tratamiento o internamiento, por la comisión del mismo delito u otro distinto al cometido por primera vez, sin que haya una resolución ejecutoriada de por medio.</t>
  </si>
  <si>
    <t>Se refiere al grupo de personas adolescentes que por su edad se encuentren comprendidas en el rango de edad de doce años cumplidos a menos de catorce años.</t>
  </si>
  <si>
    <t>Grupo etario I</t>
  </si>
  <si>
    <t>Se refiere al grupo de personas adolescentes que por su edad se encuentren comprendidas en el rango de edad de catorce años cumplidos a menos de dieciséis años.</t>
  </si>
  <si>
    <t>Se refiere al grupo de personas adolescentes que por su edad se encuentren comprendidas en el rango de edad de dieciséis años cumplidos a menos de dieciocho años.</t>
  </si>
  <si>
    <t>Grupo etario II</t>
  </si>
  <si>
    <t>Adolescentes egresados por libertad anticipada</t>
  </si>
  <si>
    <t>Adolescentes egresados por resolución absolutoria</t>
  </si>
  <si>
    <t>Adolescentes egresados por resolución revocatoria</t>
  </si>
  <si>
    <t>Adolescentes egresados por sustitución de la medida de sanción de internamiento por estancia domiciliaria</t>
  </si>
  <si>
    <t>Adolescentes egresados por sustitución de la medida de sanción de internamiento por medidas no privativas de la libertad</t>
  </si>
  <si>
    <t>Se refiere a cualquier acto o hecho violento que no permita preservar el orden, disciplina y tranquilidad en el interior de los centros especializados de tratamiento o internamiento para adolescentes y que ponga en riesgo la integridad física de los adolescentes internados, visitas y personal de los mismos.</t>
  </si>
  <si>
    <t>Se refiere a ayudar o favorecer de cualquier forma la fuga, para que uno o más detenidos, procesados o sancionados que se encuentren en los centros especializados de tratamiento o internamiento para adolescentes salgan del ámbito de vigilancia al que legamente se encuentran sometidos por delitos del fuero común o federal.</t>
  </si>
  <si>
    <t>Se refiere a la capacidad de alojamiento y población existente, distribución y separación de los adolescentes internados en caso de centros mixtos, servicios para la atención y mantenimiento de la salud, supervisión por parte del responsable del centro especializado de tratamiento o internamiento, prevención y atención de incidentes violentos, de tortura y/o maltrato.</t>
  </si>
  <si>
    <t>Se refiere a la integración del expediente jurídico-técnico; actividades laborales, de capacitación para el trabajo, educativas y deportivas; beneficios de libertad anticipada y vinculación del adolescente internado con la sociedad.</t>
  </si>
  <si>
    <r>
      <t xml:space="preserve">1.- </t>
    </r>
    <r>
      <rPr>
        <b/>
        <i/>
        <sz val="8"/>
        <color theme="1"/>
        <rFont val="Arial"/>
        <family val="2"/>
      </rPr>
      <t>Régimen disciplinario de los adolescentes internados:</t>
    </r>
    <r>
      <rPr>
        <i/>
        <sz val="8"/>
        <color theme="1"/>
        <rFont val="Arial"/>
        <family val="2"/>
      </rPr>
      <t xml:space="preserve"> se refiere al conjunto de normas disciplinarias que rigen en el centro especializado de tratamiento o internamiento para adolescentes, mismas que deberán ser atendidas por los adolescentes internados.</t>
    </r>
  </si>
  <si>
    <t>Régimen disciplinario de los adolescentes internados</t>
  </si>
  <si>
    <t>Se refiere al conjunto de normas disciplinarias que rigen en el centro especializado de tratamiento o internamiento para adolescentes, mismas que deberán ser atendidas por los adolescentes internados.</t>
  </si>
  <si>
    <r>
      <t xml:space="preserve">¿Se impartieron actividades, servicios o talleres a los adolescentes internados?
</t>
    </r>
    <r>
      <rPr>
        <i/>
        <sz val="8"/>
        <color theme="1"/>
        <rFont val="Arial"/>
        <family val="2"/>
      </rPr>
      <t>(1. Sí / 2. No / 9. No se sabe)</t>
    </r>
  </si>
  <si>
    <r>
      <t xml:space="preserve">¿Se brindó atención médica a los adolescentes internados?
</t>
    </r>
    <r>
      <rPr>
        <i/>
        <sz val="8"/>
        <color theme="1"/>
        <rFont val="Arial"/>
        <family val="2"/>
      </rPr>
      <t>(1. Sí / 2. No / 9. No se sabe)</t>
    </r>
  </si>
  <si>
    <t>Faltar a su servicio en el centro especializado de tratamiento o internamiento, sin causa justificada</t>
  </si>
  <si>
    <t>Recibir dinero, objetos o dádivas de los adolescentes internados, familiares, a sus defensores o personal del centro especializado, a fin de llevar acciones que no deban realizar o que vayan contra la labor que deben realizar</t>
  </si>
  <si>
    <t>Consultar o extraer información contenida en los expedientes, libros de registro, programas informáticos o cualquier otro documento del centro especializado cuando no tenga autorización, así como hacer mal uso de ella</t>
  </si>
  <si>
    <t>Adolescentes internados en los centros especializados de tratamiento o internamiento para adolescentes por delitos de narcomenudeo, según sexo</t>
  </si>
  <si>
    <t>De acuerdo con el total de adolescentes internados que reportó como respuesta en la columna "Ejerciendo alguna actividad ocupacional" de la pregunta 97, anote, por cada uno de los centros especializados de tratamiento o internamiento de su entidad federativa, la cantidad de los mismos especificando el tipo de actividad desarrollada.</t>
  </si>
  <si>
    <t>Indique, por cada uno de los centros especializados de tratamiento o internamiento para adolescentes de su entidad federativa, la condición de haber recibido alguna recomendación durante el año 2019 por parte de algún Organismo Público de Protección de Derechos Humanos (OPPDH). En caso afirmativo, anote la cantidad de recomendaciones recibidas. Asimismo, anote la cantidad de visitas que las visitadurías del OPPDH realizaron a dicho centro.</t>
  </si>
  <si>
    <t>De acuerdo con la respuesta de la pregunta anterior, anote la cantidad de menores de seis años de edad que permanecieron con sus madres adolescentes internadas en los centros especializados de tratamiento o internamiento de su entidad federativa al cierre del año 2019, según sexo y edad (años cumplidos).</t>
  </si>
  <si>
    <r>
      <rPr>
        <b/>
        <sz val="9"/>
        <color theme="1"/>
        <rFont val="Arial"/>
        <family val="2"/>
      </rPr>
      <t xml:space="preserve">Podular: </t>
    </r>
    <r>
      <rPr>
        <sz val="9"/>
        <color theme="1"/>
        <rFont val="Arial"/>
        <family val="2"/>
      </rPr>
      <t xml:space="preserve">se refiere al diseño arquitectónico que permite mayor flexibilidad en el movimiento interno del centro especializado ya que no hay barreras físicas que separen a los agentes de los adolescentes internos y se caracteriza por el uso de colores más brillantes y un uso esporádico de materiales de seguridad y/o antivandalismo propios de la arquitectura penitenciaria convencional. </t>
    </r>
  </si>
  <si>
    <r>
      <rPr>
        <b/>
        <sz val="9"/>
        <color theme="1"/>
        <rFont val="Arial"/>
        <family val="2"/>
      </rPr>
      <t xml:space="preserve">Panóptico: </t>
    </r>
    <r>
      <rPr>
        <sz val="9"/>
        <color theme="1"/>
        <rFont val="Arial"/>
        <family val="2"/>
      </rPr>
      <t xml:space="preserve">se refiere al diseño arquitectónico donde existen dos edificios concéntricos enfrentados entre sí. Uno es la torre de vigilancia central desde el cual se puede observar cada celda sin que los adolescentes internos se percaten de que son vigilados. La externa son las celdas individuales a lo largo de la circunferencia donde se ubican las personas privadas de la libertad. Este modelo es caracterizado por que todas las celdas se encuentran abiertas por la parte interior y protegidas por una reja de hierro y cada celda cuenta con una ventana que da al exterior.  </t>
    </r>
  </si>
  <si>
    <t>Se refiere a todos los servidores públicos que desempeñaban funciones destinadas a preservar el orden y la disciplina entre los adolescentes internados, así como para salvaguardar el orden de los centros especializados. Este debe clasificarse en tres niveles de acuerdo con la organización jerárquica de la institución (primer nivel jerárquico, nivel intermedio de jerarquía y nivel operativo de jerarquía).</t>
  </si>
  <si>
    <t>Se refiere a todos los servidores públicos que ocupaban algún puesto de mando, coordinación y/o ejecución de funciones acorde con las áreas o unidades administrativas que conformaban a los centros especializados de tratamiento o internamiento para adolescentes, como son los directores de los centros, subdirectores, secretarios generales, coordinadores generales o de área, administradores generales o de área, jefes de departamento o de área.</t>
  </si>
  <si>
    <t xml:space="preserve">Se refiere a la resolución que ya no admite recurso judicial alguno. Se dice que la causa está "ejecutoriada" cuando ya han terminado todos los trámites legales y produce además el efecto jurídico de cosa juzgada.
</t>
  </si>
  <si>
    <t>Se refiere a aquel desplazamiento o reubicación de los adolescentes internados en los centros especializados de tratamiento o internamiento en los que se encontraban compurgando su sanción a otro lugar, motivado por los supuestos que la Ley contempla.</t>
  </si>
  <si>
    <t>3.- Únicamente debe considerar la información de los centros especializados de tratamiento o internamiento para adolescentes que son responsabilidad de la Administración Pública de su entidad federativa, por lo que no deberá considerar los centros especializados de tratamiento o internamiento para adolescentes que son responsabilidad de las administraciones públicas municipales y/o de la Administración Pública Federal. Tampoco debe considerar la información de los centros penitenciarios, pues esta se requiere en la sección I.</t>
  </si>
  <si>
    <t>II.3 Recursos presupuestales</t>
  </si>
  <si>
    <r>
      <t>2. No</t>
    </r>
    <r>
      <rPr>
        <i/>
        <sz val="8"/>
        <color theme="1"/>
        <rFont val="Arial"/>
        <family val="2"/>
      </rPr>
      <t xml:space="preserve"> (concluya el cuestionario)</t>
    </r>
  </si>
  <si>
    <r>
      <t xml:space="preserve">9. No se sabe </t>
    </r>
    <r>
      <rPr>
        <i/>
        <sz val="8"/>
        <color theme="1"/>
        <rFont val="Arial"/>
        <family val="2"/>
      </rPr>
      <t>(concluya el cuestionario)</t>
    </r>
  </si>
  <si>
    <t>Por sobreseimiento</t>
  </si>
  <si>
    <t>Por soluciones alternas y/o criterios de oportunidad</t>
  </si>
  <si>
    <t>Otro tipo de egreso</t>
  </si>
  <si>
    <t>Delitos del fuero común cometidos por los adolescentes egresados de los centros especializados de tratamiento o internamiento, según sexo y tipo de egreso de los adolescentes</t>
  </si>
  <si>
    <t>La vida y la integridad corporal</t>
  </si>
  <si>
    <t xml:space="preserve">La sociedad </t>
  </si>
  <si>
    <t>La administración del estado</t>
  </si>
  <si>
    <t>09.</t>
  </si>
  <si>
    <t>127.-</t>
  </si>
  <si>
    <t>II.16.2 Delitos cometidos por los adolescentes externados</t>
  </si>
  <si>
    <t>128.-</t>
  </si>
  <si>
    <t>Otro tipo de centro para adolescentes</t>
  </si>
  <si>
    <r>
      <t xml:space="preserve">Tipo de centro especializado de tratamiento o internamiento para adolescentes
</t>
    </r>
    <r>
      <rPr>
        <i/>
        <sz val="8"/>
        <color theme="1"/>
        <rFont val="Arial"/>
        <family val="2"/>
      </rPr>
      <t>(Ver catálogo)</t>
    </r>
  </si>
  <si>
    <r>
      <t xml:space="preserve">Espacios </t>
    </r>
    <r>
      <rPr>
        <i/>
        <sz val="8"/>
        <color theme="1"/>
        <rFont val="Arial"/>
        <family val="2"/>
      </rPr>
      <t xml:space="preserve">(camas útiles) </t>
    </r>
    <r>
      <rPr>
        <sz val="9"/>
        <color theme="1"/>
        <rFont val="Arial"/>
        <family val="2"/>
      </rPr>
      <t>para adolescentes en proceso de recibir resolución (sin resolución)</t>
    </r>
  </si>
  <si>
    <r>
      <t xml:space="preserve">1.- </t>
    </r>
    <r>
      <rPr>
        <b/>
        <i/>
        <sz val="8"/>
        <color theme="1"/>
        <rFont val="Arial"/>
        <family val="2"/>
      </rPr>
      <t xml:space="preserve">Espacios físicos de infraestructura: </t>
    </r>
    <r>
      <rPr>
        <i/>
        <sz val="8"/>
        <color theme="1"/>
        <rFont val="Arial"/>
        <family val="2"/>
      </rPr>
      <t>se refiere a todas aquellas áreas o partes que conforman el centro especializado de tratamiento o internamiento para adolescentes en su estructura arquitectónica, por lo que de acuerdo con los tipos de función que se presentan, corresponde al espacio claramente dividido que tiene por objeto el desarrollo de una función específica para efectos del proceso de reinserción social de los adolescentes.</t>
    </r>
  </si>
  <si>
    <t>Señale los espacios de infraestructura con los que contaba cada uno de los centros especializados de tratamiento o internamiento para adolescentes de su entidad federativa al cierre del año 2019.</t>
  </si>
  <si>
    <r>
      <t>1.-</t>
    </r>
    <r>
      <rPr>
        <b/>
        <i/>
        <sz val="8"/>
        <color theme="1"/>
        <rFont val="Arial"/>
        <family val="2"/>
      </rPr>
      <t xml:space="preserve"> Profesionalización del personal: </t>
    </r>
    <r>
      <rPr>
        <i/>
        <sz val="8"/>
        <color theme="1"/>
        <rFont val="Arial"/>
        <family val="2"/>
      </rPr>
      <t>se refiere al conjunto de procedimientos homologados y estructurados que facilitan la consolidación de la formación inicial, actualización, especialización y, en términos generales, el desarrollo profesional de los elementos de las instituciones policiales, de procuración de justicia y del sistema penitenciario.</t>
    </r>
  </si>
  <si>
    <t>No debe considerar las acciones de capacitación impartidas para cumplir con el programa rector de profesionalización.</t>
  </si>
  <si>
    <t>1.- Únicamente debe considerar el presupuesto ejercido por los centros especializados de tratamiento o internamiento para adolescentes (incluyendo lo aportado por el Gobierno Federal a través de los distintos fondos o similares), por lo que no debe considerar el presupuesto ejercido por la unidad administrativa que los coordinaba, regulaba o administraba.</t>
  </si>
  <si>
    <t>De acuerdo con el total de presupuesto ejercido que reportó como respuesta en la pregunta 17, anote la cantidad aportada por el Gobierno Federal para la manutención, servicio y/o asistencia de los adolescentes internados por delitos del fuero federal en los centros especializados de tratamiento o internamiento para adolescentes de su entidad federativa.</t>
  </si>
  <si>
    <r>
      <t xml:space="preserve">1. Sí </t>
    </r>
    <r>
      <rPr>
        <i/>
        <sz val="8"/>
        <color theme="1"/>
        <rFont val="Arial"/>
        <family val="2"/>
      </rPr>
      <t>(pase a la pregunta 28)</t>
    </r>
  </si>
  <si>
    <t>2. No</t>
  </si>
  <si>
    <t>Introducir al centro especializado dinero, alimentos, sustancias, artefactos, armas, instrumentos de comunicación, así como cualquier objeto no autorizado</t>
  </si>
  <si>
    <t>Presentarse o desarrollar sus labores en estado de intoxicación etílica o por alguna droga sin prescripción médica, o consumirlas en su horario de trabajo</t>
  </si>
  <si>
    <t xml:space="preserve">Otras
</t>
  </si>
  <si>
    <t xml:space="preserve">Para cada centro especializado de tratamiento o internamiento para adolescentes, la cantidad registrada en cada una de las columnas correspondientes a "Tipo de delito asociado" debe ser igual o menor a la cantidad reportada en la columna "Total". </t>
  </si>
  <si>
    <t xml:space="preserve">Capacitación en materia de derechos humanos para el personal del centro especializado </t>
  </si>
  <si>
    <t>Únicamente registre información si en su entidad federativa se considera como ingreso la variable traslado de algún otro centro especializados de tratamiento o internamiento.</t>
  </si>
  <si>
    <t>Adolescentes ingresados por traslado a los centros especializados de tratamiento o internamiento, según fuero del delito cometido y sexo</t>
  </si>
  <si>
    <t>Adolescentes ingresados a los centros especializados de tratamiento o internamiento, según fuero del delito cometido y sexo</t>
  </si>
  <si>
    <t>Para cada centro especializado de tratamiento o internamiento, la cantidad registrada en la columna "Total" debe ser igual a la reportada como respuesta en la columna "Total" de la pregunta 42, así como corresponder a su desagregación por sexo.</t>
  </si>
  <si>
    <t>Derivado de que un adolescente pudo haber ingresado por la comisión de uno o más delitos, la suma de las cantidades registradas en la columna "Total" debe ser igual o mayor a la suma de las cantidades reportadas como respuesta en la columna "Total" de la pregunta 45, así como corresponder a su desagregación por sexo y tipo de ingreso de los adolescentes.</t>
  </si>
  <si>
    <t>La suma de las cantidades registradas en la columna "Total" debe ser igual a la cantidad reportada como respuesta en la columna "Total" del numeral "1. Delitos del fuero común" de la pregunta anterior, así como corresponder a su desagregación por sexo y tipo de ingreso de los adolescentes; ello sin contar las desagregaciones de los delitos establecidos en la instrucción siguiente.</t>
  </si>
  <si>
    <r>
      <t xml:space="preserve">De acuerdo con el total de delitos del </t>
    </r>
    <r>
      <rPr>
        <b/>
        <u/>
        <sz val="9"/>
        <color theme="1"/>
        <rFont val="Arial"/>
        <family val="2"/>
      </rPr>
      <t>fuero federal</t>
    </r>
    <r>
      <rPr>
        <b/>
        <sz val="9"/>
        <color theme="1"/>
        <rFont val="Arial"/>
        <family val="2"/>
      </rPr>
      <t xml:space="preserve"> que reportó como respuesta en la pregunta 55, anote la cantidad de los mismos especificando el tipo de delito, así como el sexo y tipo de ingreso de los adolescentes.</t>
    </r>
  </si>
  <si>
    <t>La suma de las cantidades registradas en la columna "Total" debe ser igual a la cantidad reportada como respuesta en la columna "Total" del numeral "2. Delitos del fuero federal" de la pregunta 55, así como corresponder a su desagregación por sexo y tipo de ingreso de los adolescentes; ello sin contar las desagregaciones de los delitos establecidos en la instrucción siguiente.</t>
  </si>
  <si>
    <r>
      <t xml:space="preserve">10.- </t>
    </r>
    <r>
      <rPr>
        <b/>
        <i/>
        <sz val="8"/>
        <color theme="1"/>
        <rFont val="Arial"/>
        <family val="2"/>
      </rPr>
      <t>Otro tipo de egreso:</t>
    </r>
    <r>
      <rPr>
        <i/>
        <sz val="8"/>
        <color theme="1"/>
        <rFont val="Arial"/>
        <family val="2"/>
      </rPr>
      <t xml:space="preserve"> se refiere a los adolescentes que son puestos en libertad de los centros especializados de tratamiento o internamiento por cualquier otro motivo que no se contemple en las anteriores definiciones. Se excluyen de esta categoría los traslados, fugas y fallecimientos de los adolescentes internados.</t>
    </r>
  </si>
  <si>
    <r>
      <t>8.-</t>
    </r>
    <r>
      <rPr>
        <b/>
        <i/>
        <sz val="8"/>
        <color theme="1"/>
        <rFont val="Arial"/>
        <family val="2"/>
      </rPr>
      <t xml:space="preserve"> Por sustitución de la medida de sanción de internamiento por medidas no privativas de la libertad:</t>
    </r>
    <r>
      <rPr>
        <i/>
        <sz val="8"/>
        <color theme="1"/>
        <rFont val="Arial"/>
        <family val="2"/>
      </rPr>
      <t xml:space="preserve"> se refiere a los adolescentes que son puestos en libertad de los centros especializados de tratamiento o internamiento, derivado de que el Juez de Ejecución determinó una sustitución de la sanción de internamiento o semi internamiento por alguna medida no privativa de la libertad establecidas en la fracción I del artículo 155 de la Ley Nacional del Sistema Integral de Justicia Penal para Adolescentes.</t>
    </r>
  </si>
  <si>
    <r>
      <t xml:space="preserve">7.- </t>
    </r>
    <r>
      <rPr>
        <b/>
        <i/>
        <sz val="8"/>
        <color theme="1"/>
        <rFont val="Arial"/>
        <family val="2"/>
      </rPr>
      <t xml:space="preserve">Por sustitución de la medida de sanción de internamiento por estancia domiciliaria: </t>
    </r>
    <r>
      <rPr>
        <i/>
        <sz val="8"/>
        <color theme="1"/>
        <rFont val="Arial"/>
        <family val="2"/>
      </rPr>
      <t>se refiere a los adolescentes que son puestos en libertad de los centros especializados de tratamiento o internamiento, derivado de que el Juez de Ejecución determinó una sustitución de la sanción de internamiento o semi internamiento por la modalidad de estancia domiciliaria.</t>
    </r>
  </si>
  <si>
    <r>
      <t>Anote, por cada uno de los centros especializados de tratamiento o internamiento de su entidad federativa, la cantidad de adolescentes egresados, según sexo, por traslado</t>
    </r>
    <r>
      <rPr>
        <b/>
        <sz val="9"/>
        <rFont val="Arial"/>
        <family val="2"/>
      </rPr>
      <t>, fuga o</t>
    </r>
    <r>
      <rPr>
        <b/>
        <sz val="9"/>
        <color theme="1"/>
        <rFont val="Arial"/>
        <family val="2"/>
      </rPr>
      <t xml:space="preserve"> fallecimiento.</t>
    </r>
  </si>
  <si>
    <t xml:space="preserve">De acuerdo con el total de adolescentes egresados que reportó como repuesta en la pregunta 58, anote, por cada uno de los centros especializados de tratamiento o internamiento de su entidad federativa, la cantidad de los mismos especificando el fuero del delito cometido y sexo. </t>
  </si>
  <si>
    <t>Para cada centro especializado de tratamiento o internamiento, la cantidad registrada en la columna "Total" debe ser igual a la reportada como respuesta en la columna "Total" de la pregunta 58, así como corresponder a su desagregación por sexo.</t>
  </si>
  <si>
    <t>De acuerdo con el total de adolescentes egresados que reportó como respuesta en la pregunta 58, anote, por cada uno de los centros especializados de tratamiento o internamiento de su entidad federativa, la cantidad de los mismos especificando su tipo de egreso y sexo.</t>
  </si>
  <si>
    <t>Para cada centro especializado de tratamiento o internamiento para adolescentes, la cantidad registrada en la columna "Total" debe ser igual a la reportada como respuesta en la columna "Total" de la pregunta 58, así como corresponder a su desagregación por sexo.</t>
  </si>
  <si>
    <r>
      <t xml:space="preserve">No debe considerar a los adolescentes egresados por traslado, </t>
    </r>
    <r>
      <rPr>
        <i/>
        <sz val="8"/>
        <rFont val="Arial"/>
        <family val="2"/>
      </rPr>
      <t xml:space="preserve">fuga </t>
    </r>
    <r>
      <rPr>
        <i/>
        <sz val="8"/>
        <color theme="1"/>
        <rFont val="Arial"/>
        <family val="2"/>
      </rPr>
      <t>o fallecimiento, pues estos se requerirán en la pregunta siguiente.</t>
    </r>
  </si>
  <si>
    <t>De acuerdo con el total de adolescentes egresados que reportó como respuesta en la pregunta 58, anote la cantidad de los mismos especificando su sexo y la cantidad de delitos cometidos por los que, en su momento, ingresaron a los centros especializados de tratamiento o internamiento de su entidad federativa.</t>
  </si>
  <si>
    <t>La suma de las cantidades registradas en la columna "Total" debe ser igual a la suma de las cantidades reportadas como respuesta en la columna "Total" de la pregunta 58, así como corresponder a su desagregación por sexo.</t>
  </si>
  <si>
    <t xml:space="preserve">La suma de las cantidades registradas en la columna "Total" debe ser igual o mayor a la suma de las cantidades reportadas como respuesta en la columna "Total" de la pregunta 60, así como corresponder a su desagregación por sexo y fuero del delito cometido. </t>
  </si>
  <si>
    <t>La suma de las cantidades registradas en la columna "Total" debe ser igual a la cantidad reportada como respuesta en la columna "Total" del numeral "1. Delitos del fuero común" de la pregunta anterior, así como corresponder a su desagregación por sexo y tipo de egreso de los adolescentes; ello sin contar las desagregaciones de los delitos establecidos en la instrucción siguiente.</t>
  </si>
  <si>
    <r>
      <t xml:space="preserve">De acuerdo con el total de delitos del </t>
    </r>
    <r>
      <rPr>
        <b/>
        <u/>
        <sz val="9"/>
        <color theme="1"/>
        <rFont val="Arial"/>
        <family val="2"/>
      </rPr>
      <t>fuero federal</t>
    </r>
    <r>
      <rPr>
        <b/>
        <sz val="9"/>
        <color theme="1"/>
        <rFont val="Arial"/>
        <family val="2"/>
      </rPr>
      <t xml:space="preserve"> que reportó como respuesta en la pregunta 63, anote la cantidad de los mismos especificando el tipo de delito, así como el sexo y tipo de egreso de los adolescentes.</t>
    </r>
  </si>
  <si>
    <t>La suma de las cantidades registradas en la columna "Total" debe ser igual a la cantidad reportada como respuesta en la columna "Total" del numeral "2. Delitos del fuero federal" de la pregunta 63, así como corresponder a su desagregación por sexo y tipo de egreso de los adolescentes; ello sin contar las desagregaciones de los delitos establecidos en la instrucción siguiente.</t>
  </si>
  <si>
    <t>66.-</t>
  </si>
  <si>
    <t>Para cada centro especializado de tratamiento o internamiento para adolescentes, la cantidad registrada en la columna "Total" debe ser igual a la reportada como respuesta en la columna "Total" de la pregunta anterior, así como corresponder a su desagregación por sexo.</t>
  </si>
  <si>
    <t xml:space="preserve">De acuerdo con el total de adolescentes internados que reportó como respuesta en la pregunta 66, anote, por cada uno de los centros especializados de tratamiento o internamiento de su entidad federativa, la cantidad de los mismos especificando su estatus jurídico y sexo. </t>
  </si>
  <si>
    <t>De 1 año hasta menos de 1 año 6 meses</t>
  </si>
  <si>
    <t>De 1 año 6 meses hasta 2 años</t>
  </si>
  <si>
    <t>Más de 2 años hasta menos de 2 años 6 meses</t>
  </si>
  <si>
    <t xml:space="preserve">De acuerdo con el total de adolescentes internados que reportó como respuesta en la pregunta 66, anote la cantidad de los mismos especificando su rango de edad y sexo. </t>
  </si>
  <si>
    <t xml:space="preserve">De acuerdo con el total de adolescentes internados que reportó como respuesta en la pregunta 66, anote la cantidad de los mismos especificando su nivel de escolaridad y sexo. </t>
  </si>
  <si>
    <t xml:space="preserve">De acuerdo con el total de adolescentes internados que reportó como respuesta en la pregunta 66, anote la cantidad de los mismos especificando su nacionalidad y sexo. </t>
  </si>
  <si>
    <t xml:space="preserve">De acuerdo con el total de adolescentes internados que reportó como respuesta en la pregunta 66, anote la cantidad de los mismos especificando su condición de alfabetismo y sexo. </t>
  </si>
  <si>
    <t xml:space="preserve">De acuerdo con el total de adolescentes internados que reportó como respuesta en la pregunta 66, anote la cantidad de los mismos especificando su condición de dominio del español y sexo. </t>
  </si>
  <si>
    <t>De acuerdo con el total de adolescentes internados que reportó como respuesta en la pregunta 66, anote la cantidad de los mismos especificando su sexo y familia lingüística de la lengua indígena o dialecto que hablaban.</t>
  </si>
  <si>
    <t>De acuerdo con el total de adolescentes internados que reportó como respuesta en la pregunta 66, anote la cantidad de los mismos especificando su sexo y pueblo indígena de pertenencia.</t>
  </si>
  <si>
    <t>De acuerdo con el total de adolescentes internados que reportó como respuesta en la pregunta 66, anote la cantidad de los mismos especificando su sexo y la cantidad de delitos cometidos por los que se encontraban internados.</t>
  </si>
  <si>
    <t>Anote la cantidad de delitos, según fuero, cometidos por los adolescentes internados en los centros especializados de tratamiento o internamiento de su entidad federativa al cierre del año 2019, especificando el estatus jurídico y sexo de los adolescentes.</t>
  </si>
  <si>
    <t>Derivado de que un adolescente pudo estar internado por la comisión de uno o más delitos, la suma de las cantidades registradas en la columna "Total" debe ser igual o mayor a la suma de las cantidades reportadas como respuesta en la columna "Total" de la pregunta 68, así como corresponder a su desagregación por sexo y estatus jurídico de los adolescentes.</t>
  </si>
  <si>
    <t xml:space="preserve">La suma de las cantidades registradas en la columna "Total" debe ser igual o mayor a la suma de las cantidades reportadas como respuesta en la columna "Total" de la pregunta 67, así como corresponder a su desagregación por sexo y fuero del delito cometido. </t>
  </si>
  <si>
    <t>La suma de las cantidades registradas en la columna "Total" debe ser igual a la cantidad reportada como respuesta en la columna "Total" del numeral "2. Delitos del fuero federal" de la pregunta 79, así como corresponder a su desagregación por sexo y estatus jurídico de los adolescentes; ello sin contar las desagregaciones de los delitos establecidos en la instrucción siguiente.</t>
  </si>
  <si>
    <r>
      <t xml:space="preserve">De acuerdo con el total de delitos del </t>
    </r>
    <r>
      <rPr>
        <b/>
        <u/>
        <sz val="9"/>
        <color theme="1"/>
        <rFont val="Arial"/>
        <family val="2"/>
      </rPr>
      <t>fuero federal</t>
    </r>
    <r>
      <rPr>
        <b/>
        <sz val="9"/>
        <color theme="1"/>
        <rFont val="Arial"/>
        <family val="2"/>
      </rPr>
      <t xml:space="preserve"> que reportó como respuesta en la pregunta 79, anote la cantidad de los mismos especificando el tipo de delito, así como el estatus jurídico y sexo de los adolescentes.</t>
    </r>
  </si>
  <si>
    <t>Tabla resumen. Los datos que se presentan en la siguiente tabla derivan del total de delitos de narcomenudeo cometidos por los adolescentes internados en los centros especializados de tratamiento o internamiento que reportó como respuesta en las tablas de las preguntas 80 y 81. Dichos datos serán utilizados como base para las respuestas de las preguntas subsecuentes.</t>
  </si>
  <si>
    <t>De acuerdo con la respuesta de la pregunta 66, anote la cantidad de adolescentes internados por la comisión de delitos de narcomenudeo, según su sexo.</t>
  </si>
  <si>
    <t>Para  centro especializado de tratamiento o internamiento, la cantidad registrada debe ser igual o menor a la cantidad reportada como respuesta en la columna "Mujeres" de la pregunta 66.</t>
  </si>
  <si>
    <t xml:space="preserve">La cantidad registrada en el recuadro "Total de menores de seis años" debe ser igual o menor a la suma de las cantidades reportadas como respuesta en la columna "Total" de la pregunta anterior, así como corresponder a su desagregación por sexo. </t>
  </si>
  <si>
    <t xml:space="preserve">Para cada tipo de incidente, la cantidad registrada en la columna "Total" debe ser igual o menor a la suma de las cantidades reportadas en las columnas correspondientes a "Sitio de ocurrencia", toda vez que un incidente pudo haber ocurrido en uno o más sitios. </t>
  </si>
  <si>
    <t>Para cada tipo de incidente, la cantidad registrada en cada una de las columnas correspondientes a "Sitio de ocurrencia" debe ser igual o menor a la cantidad reportada en la columna "Total".</t>
  </si>
  <si>
    <t xml:space="preserve">La suma de las cantidades registradas en la columna "Total" debe ser igual a la suma de las cantidades reportadas como respuesta en la columna "Total" de "Adolescentes fallecidos" de la pregunta anterior, así como corresponder a su desagregación por sexo. </t>
  </si>
  <si>
    <t>Para cada centro especializado de tratamiento o internamiento, la cantidad que registre en la columna "Total" debe ser igual o menor a la cantidad reportada como respuesta en la columna "Total" de la pregunta 66.</t>
  </si>
  <si>
    <t>Para cada centro especializado de tratamiento o internamiento, la cantidad registrada en la columna "Total" debe ser igual o menor a la suma de las cantidades reportadas en las columnas correspondientes a "Campo amplio de formación académica", toda vez que un adolescente pudo haber estudiado más de uno de estos campos.</t>
  </si>
  <si>
    <t xml:space="preserve">Para cada centro especializado de tratamiento o internamiento, la cantidad que registre en la columna "Total" debe ser igual o menor a la cantidad reportada como respuesta en la columna "Total" de la pregunta 66. </t>
  </si>
  <si>
    <r>
      <t xml:space="preserve">4.- </t>
    </r>
    <r>
      <rPr>
        <b/>
        <i/>
        <sz val="8"/>
        <color theme="1"/>
        <rFont val="Arial"/>
        <family val="2"/>
      </rPr>
      <t xml:space="preserve">Acciones que garantizan la integridad personal del adolescente: </t>
    </r>
    <r>
      <rPr>
        <i/>
        <sz val="8"/>
        <color theme="1"/>
        <rFont val="Arial"/>
        <family val="2"/>
      </rPr>
      <t>se refiere a la capacidad de alojamiento y población existente, distribución y separación de los adolescentes internados en caso de centros mixtos, servicios para la atención y mantenimiento de la salud, supervisión por parte del responsable del centro especializado de tratamiento o internamiento, prevención y atención de incidentes violentos, de tortura y/o maltrato.</t>
    </r>
  </si>
  <si>
    <r>
      <t xml:space="preserve">5.- </t>
    </r>
    <r>
      <rPr>
        <b/>
        <i/>
        <sz val="8"/>
        <color theme="1"/>
        <rFont val="Arial"/>
        <family val="2"/>
      </rPr>
      <t xml:space="preserve">Acciones que garantizan la reinserción social del adolescente: </t>
    </r>
    <r>
      <rPr>
        <i/>
        <sz val="8"/>
        <color theme="1"/>
        <rFont val="Arial"/>
        <family val="2"/>
      </rPr>
      <t>se refiere a la integración del expediente jurídico-técnico; actividades laborales, de capacitación para el trabajo, educativas y deportivas; beneficios de libertad anticipada y vinculación del adolescente internado con la sociedad.</t>
    </r>
  </si>
  <si>
    <t>Indique, por cada uno de los centros especializados de tratamiento o internamiento de su entidad federativa, la condición de haber realizado actividades para promover información en materia de derechos humanos durante el año 2019. En caso afirmativo, señale el tipo de acciones desarrolladas.</t>
  </si>
  <si>
    <t>Adolescentes internados sancionados con alguna medida disciplinaria, según su sexo</t>
  </si>
  <si>
    <r>
      <t xml:space="preserve">Otras sanciones administrativas </t>
    </r>
    <r>
      <rPr>
        <i/>
        <sz val="8"/>
        <color theme="1"/>
        <rFont val="Arial"/>
        <family val="2"/>
      </rPr>
      <t>(especifique)</t>
    </r>
  </si>
  <si>
    <r>
      <t xml:space="preserve">Otras sanciones administrativas:
</t>
    </r>
    <r>
      <rPr>
        <i/>
        <sz val="8"/>
        <color theme="1"/>
        <rFont val="Arial"/>
        <family val="2"/>
      </rPr>
      <t>(especifique)</t>
    </r>
  </si>
  <si>
    <t>Para cada centro especializado de tratamiento o internamiento, la cantidad registrada en la columna "Total" debe ser igual o mayor a la cantidad reportada como respuesta en la columna "Total" de la pregunta anterior, toda vez que a un adolescente internado se le pudo haber impuesto más de una sanción disciplinaria.</t>
  </si>
  <si>
    <t>Ejercer violencia física o emocional en cualquier persona dentro del centro especializado de tratamiento o internamiento</t>
  </si>
  <si>
    <t>Realizar actos dolosos que causen daño o destrucción de las instalaciones del centro especializado de tratamiento o internamiento</t>
  </si>
  <si>
    <t>Poseer  instrumentos punzo cortantes, armas o cualquier otro objeto que ponga en riesgo la seguridad del centro especializado de tratamiento o internamiento y/o la vida de otra persona</t>
  </si>
  <si>
    <t>Ofrecer o entregar cualquier dadiva al personal del centro especializado de tratamiento o internamiento o a otros adolescentes para obtener algo a lo que no se tenga derecho o para dejar de cumplir alguna obligación</t>
  </si>
  <si>
    <t>Poner en peligro su propia seguridad, la de sus compañeros o del centro especializado de tratamiento o internamiento por desobedecer las disposiciones sobre seguridad</t>
  </si>
  <si>
    <t>Para el caso de los adolescentes internados sancionados, la suma de las cantidades registradas debe ser igual o mayor a la reportada como respuesta en la pregunta 110, toda vez que un adolescente internado sancionado pudo haber cometido más de una falta.</t>
  </si>
  <si>
    <t>Al cierre del 2019, ¿en su entidad federativa había adolescentes que se encontraban en tratamiento externo y seguían su proceso en libertad por la comisión de delitos del fueron común y/o del fuero federal ?</t>
  </si>
  <si>
    <t>Anote la cantidad de adolescentes que se encontraban en tratamiento externo y seguían su proceso en libertad por la comisión de delitos del fuero común y/o del fuero federal al cierre del año 2019, según sexo.</t>
  </si>
  <si>
    <r>
      <t xml:space="preserve">Total de adolescentes en tratamiento externo </t>
    </r>
    <r>
      <rPr>
        <b/>
        <i/>
        <sz val="8"/>
        <color theme="1"/>
        <rFont val="Arial"/>
        <family val="2"/>
      </rPr>
      <t>(1. + 2.)</t>
    </r>
  </si>
  <si>
    <t>En la fila "Por delitos del fuero común y delitos del fuero federal" debe registrar aquellos adolescentes en tratamiento externo por la comisión de delitos tanto del fuero común como del fuero federal; ello en el supuesto de que un adolescente pudo estar en tratamiento externo por la comisión de delitos de ambos fueros.</t>
  </si>
  <si>
    <t xml:space="preserve">De acuerdo con el total de adolescentes en tratamiento externo que reportó como respuesta en la pregunta 115, anote la cantidad de los mismos especificando su rango de edad y sexo. </t>
  </si>
  <si>
    <t xml:space="preserve">De acuerdo con el total de adolescentes en tratamiento externo que reportó como respuesta en la pregunta 115, anote la cantidad de los mismos especificando su nivel de escolaridad y sexo. </t>
  </si>
  <si>
    <t xml:space="preserve">De acuerdo con el total de adolescentes en tratamiento externo que reportó como respuesta en la pregunta 115, anote la cantidad de los mismos especificando su nacionalidad y sexo. </t>
  </si>
  <si>
    <t xml:space="preserve">De acuerdo con el total de adolescentes en tratamiento externo que reportó como respuesta en la pregunta 115, anote la cantidad de los mismos especificando su condición de alfabetismo y sexo. </t>
  </si>
  <si>
    <t xml:space="preserve">De acuerdo con el total de adolescentes en tratamiento externo que reportó como respuesta en la pregunta 115, anote la cantidad de los mismos especificando su condición de dominio del español y sexo. </t>
  </si>
  <si>
    <t>De acuerdo con el total de adolescentes en tratamiento externo que reportó como respuesta en la pregunta 115, anote la cantidad de los mismos especificando su sexo y familia lingüística de la lengua indígena o dialecto que hablaban.</t>
  </si>
  <si>
    <t>De acuerdo con el total de adolescentes en tratamiento externo que reportó como respuesta en la pregunta 115, anote la cantidad de los mismos especificando su sexo y pueblo indígena de pertenencia.</t>
  </si>
  <si>
    <t>De acuerdo con el total de adolescentes en tratamiento externo que reportó como respuesta en la pregunta 115, anote la cantidad de los mismos especificando su lugar habitual de residencia y sexo.</t>
  </si>
  <si>
    <t>De acuerdo con el total de adolescentes en tratamiento externo que reportó como respuesta en la pregunta 115, anote la cantidad de los mismos especificando su sexo y la cantidad de delitos cometidos por los que se encontraban internados.</t>
  </si>
  <si>
    <t>Adolescentes en tratamiento externo por un delito</t>
  </si>
  <si>
    <t>Adolescentes en tratamiento externo por dos delitos</t>
  </si>
  <si>
    <t>Adolescentes en tratamiento externo por tres delitos</t>
  </si>
  <si>
    <t>Adolescentes en tratamiento externo por cuatro delitos</t>
  </si>
  <si>
    <t>Adolescentes en tratamiento externo por cinco delitos</t>
  </si>
  <si>
    <t>Adolescentes en tratamiento externo por seis o más delitos</t>
  </si>
  <si>
    <t>Adolescentes egresados por seis o más delitos</t>
  </si>
  <si>
    <t>Anote la cantidad de delitos, según fuero, cometidos por los adolescentes en tratamiento externo en su entidad federativa al cierre del año 2019, especificando el sexo de los adolescentes.</t>
  </si>
  <si>
    <t>Delitos cometidos por los adolescentes en tratamiento externo, según sexo de los adolescentes</t>
  </si>
  <si>
    <t>Delitos del fuero común cometidos por los adolescentes en tratamiento externo, según sexo de los adolescentes</t>
  </si>
  <si>
    <t>La suma de las cantidades registradas en la columna "Total" debe ser igual a la cantidad reportada como respuesta en la columna "Total" del numeral "1. Delitos del fuero común" de la pregunta anterior, así como corresponder a la desagregación por sexo de los adolescentes; ello sin contar las desagregaciones de los delitos establecidos en la instrucción siguiente.</t>
  </si>
  <si>
    <t>Delitos del fuero federal cometidos por las adolescentes en tratamiento externo, según sexo de los adolescentes</t>
  </si>
  <si>
    <r>
      <t xml:space="preserve">1- </t>
    </r>
    <r>
      <rPr>
        <b/>
        <i/>
        <sz val="8"/>
        <color theme="1"/>
        <rFont val="Arial"/>
        <family val="2"/>
      </rPr>
      <t xml:space="preserve">Centros especializados de tratamiento o internamiento para adolescentes: </t>
    </r>
    <r>
      <rPr>
        <i/>
        <sz val="8"/>
        <color theme="1"/>
        <rFont val="Arial"/>
        <family val="2"/>
      </rPr>
      <t>se refiere a los centros especializados de tratamiento para menores infractores, centros de internamiento para adolescentes, consejos tutelares o de menores, escuelas de readaptación social, comunidades o albergues, centros especializados, o cualquier otro destinado a cubrir ese tipo de funciones.</t>
    </r>
  </si>
  <si>
    <r>
      <t xml:space="preserve">Espacios </t>
    </r>
    <r>
      <rPr>
        <i/>
        <sz val="8"/>
        <color theme="1"/>
        <rFont val="Arial"/>
        <family val="2"/>
      </rPr>
      <t>(camas útiles)</t>
    </r>
    <r>
      <rPr>
        <i/>
        <sz val="9"/>
        <color theme="1"/>
        <rFont val="Arial"/>
        <family val="2"/>
      </rPr>
      <t xml:space="preserve"> </t>
    </r>
    <r>
      <rPr>
        <sz val="9"/>
        <color theme="1"/>
        <rFont val="Arial"/>
        <family val="2"/>
      </rPr>
      <t xml:space="preserve">para los adolescentes con resolución y sin resolución </t>
    </r>
  </si>
  <si>
    <t xml:space="preserve">6.- No deje celdas en blanco, salvo en los casos en que la instrucción así lo solicite. </t>
  </si>
  <si>
    <t>5.- Para efectos de la presente sección, el término delito se entenderá como aquel hecho tipificado como delito por las leyes penales conforme a lo señalado en la Ley Nacional del Sistema Integral de Justicia Penal para Adolescentes.</t>
  </si>
  <si>
    <t>1.- No debe considerar a los adolescentes que se encontraban en tratamiento externo o que seguían su proceso en libertad.</t>
  </si>
  <si>
    <r>
      <t xml:space="preserve">3.- </t>
    </r>
    <r>
      <rPr>
        <b/>
        <i/>
        <sz val="8"/>
        <color theme="1"/>
        <rFont val="Arial"/>
        <family val="2"/>
      </rPr>
      <t xml:space="preserve">Por resolución absolutoria: </t>
    </r>
    <r>
      <rPr>
        <i/>
        <sz val="8"/>
        <color theme="1"/>
        <rFont val="Arial"/>
        <family val="2"/>
      </rPr>
      <t>se refiere a los adolescentes que son puestos en libertad de los centros especializados de tratamiento o internamiento derivado de una resolución absolutoria de primera instancia que no fue impugnada por alguna de las partes.</t>
    </r>
  </si>
  <si>
    <r>
      <t xml:space="preserve">4.- </t>
    </r>
    <r>
      <rPr>
        <b/>
        <i/>
        <sz val="8"/>
        <color theme="1"/>
        <rFont val="Arial"/>
        <family val="2"/>
      </rPr>
      <t>Por resolución revocatoria:</t>
    </r>
    <r>
      <rPr>
        <i/>
        <sz val="8"/>
        <color theme="1"/>
        <rFont val="Arial"/>
        <family val="2"/>
      </rPr>
      <t xml:space="preserve"> se refiere a los adolescentes que son puestos en libertad de los centros especializados de tratamiento o internamiento derivado de la emisión de una resolución que modificó o dejó sin efectos la resolución condenatoria de primera instancia, a través de la cual se absuelven los cargos y la sanción de internamiento o semi-internamiento impuesta; ello a partir de la interposición de cualquier medio de impugnación promovido ante el órgano jurisdiccional de segunda instancia.</t>
    </r>
  </si>
  <si>
    <r>
      <t xml:space="preserve">1.- </t>
    </r>
    <r>
      <rPr>
        <b/>
        <i/>
        <sz val="8"/>
        <color theme="1"/>
        <rFont val="Arial"/>
        <family val="2"/>
      </rPr>
      <t>Por cumplimiento de sanción (sentencia):</t>
    </r>
    <r>
      <rPr>
        <i/>
        <sz val="8"/>
        <color theme="1"/>
        <rFont val="Arial"/>
        <family val="2"/>
      </rPr>
      <t xml:space="preserve"> se refiere a los adolescentes que son puestos en libertad de los centros especializados de tratamiento o internamiento por el cumplimiento total de la sanción de internamiento o semi-internamiento impuesta.</t>
    </r>
  </si>
  <si>
    <r>
      <t xml:space="preserve">2.- </t>
    </r>
    <r>
      <rPr>
        <b/>
        <i/>
        <sz val="8"/>
        <color theme="1"/>
        <rFont val="Arial"/>
        <family val="2"/>
      </rPr>
      <t xml:space="preserve">Por libertad anticipada: </t>
    </r>
    <r>
      <rPr>
        <i/>
        <sz val="8"/>
        <color theme="1"/>
        <rFont val="Arial"/>
        <family val="2"/>
      </rPr>
      <t>se refiere a los adolescentes que son puestos en libertad de los centros penitenciarios tras el cumplimiento de una serie de requisitos previstos en la normatividad, y cuya consecuencia es la extinción de la sanción de internamiento o semi-internamiento impuesta. Se excluyen dentro de esta categoría la sustitución de la medida de sanción de internamiento por estancia domiciliaria y la sustitución de la medida de sanción de internamiento por medidas no privativas de la libertad.</t>
    </r>
  </si>
  <si>
    <r>
      <t xml:space="preserve">6.- </t>
    </r>
    <r>
      <rPr>
        <b/>
        <i/>
        <sz val="8"/>
        <color theme="1"/>
        <rFont val="Arial"/>
        <family val="2"/>
      </rPr>
      <t>Por soluciones alternas y/o criterios de oportunidad:</t>
    </r>
    <r>
      <rPr>
        <i/>
        <sz val="8"/>
        <color theme="1"/>
        <rFont val="Arial"/>
        <family val="2"/>
      </rPr>
      <t xml:space="preserve"> se refiere a las adolescentes que son puestos en libertad de los centros especializados de tratamiento o internamiento derivado de que, durante el proceso penal, se llevaron a cabo soluciones alternas (suspensión condicional del proceso y acuerdos reparatorios); o bien, la aplicación de algún criterio de oportunidad, siempre y cuando estos hayan sido cumplidos y se haya decretado la extinción de la acción penal.</t>
    </r>
  </si>
  <si>
    <t>Adolescentes egresados de los centros especializados de tratamiento o internamiento, según fuero del delito cometido y sexo</t>
  </si>
  <si>
    <r>
      <t xml:space="preserve">4.- </t>
    </r>
    <r>
      <rPr>
        <b/>
        <i/>
        <sz val="8"/>
        <color theme="1"/>
        <rFont val="Arial"/>
        <family val="2"/>
      </rPr>
      <t xml:space="preserve">Internamiento (definitivo): </t>
    </r>
    <r>
      <rPr>
        <i/>
        <sz val="8"/>
        <color theme="1"/>
        <rFont val="Arial"/>
        <family val="2"/>
      </rPr>
      <t xml:space="preserve">se refiere a aquella medida de sanción de internamiento que ya no admite recurso judicial alguno. </t>
    </r>
  </si>
  <si>
    <r>
      <t xml:space="preserve">5.- </t>
    </r>
    <r>
      <rPr>
        <b/>
        <i/>
        <sz val="8"/>
        <color theme="1"/>
        <rFont val="Arial"/>
        <family val="2"/>
      </rPr>
      <t>Internamiento (no definitivo):</t>
    </r>
    <r>
      <rPr>
        <i/>
        <sz val="8"/>
        <color theme="1"/>
        <rFont val="Arial"/>
        <family val="2"/>
      </rPr>
      <t>se refiere a aquella medida de sanción de internamiento que aún admite algún recurso judicial o se encuentra ya en proceso de segunda instancia.</t>
    </r>
  </si>
  <si>
    <r>
      <t xml:space="preserve">6.- </t>
    </r>
    <r>
      <rPr>
        <b/>
        <i/>
        <sz val="8"/>
        <color theme="1"/>
        <rFont val="Arial"/>
        <family val="2"/>
      </rPr>
      <t xml:space="preserve">Semi-internamiento o internamiento en tiempo libre (definitivo): </t>
    </r>
    <r>
      <rPr>
        <i/>
        <sz val="8"/>
        <color theme="1"/>
        <rFont val="Arial"/>
        <family val="2"/>
      </rPr>
      <t xml:space="preserve">se refiere a aquella medida de sanción de semi-internamiento o internamiento en tiempo libre que ya no admite recurso judicial alguno. </t>
    </r>
  </si>
  <si>
    <r>
      <t xml:space="preserve">7.- </t>
    </r>
    <r>
      <rPr>
        <b/>
        <i/>
        <sz val="8"/>
        <color theme="1"/>
        <rFont val="Arial"/>
        <family val="2"/>
      </rPr>
      <t xml:space="preserve">Semi-internamiento o internamiento en tiempo libre (no definitivo): </t>
    </r>
    <r>
      <rPr>
        <i/>
        <sz val="8"/>
        <color theme="1"/>
        <rFont val="Arial"/>
        <family val="2"/>
      </rPr>
      <t>se refiere a aquella medida de sanción de semi-internamiento o internamiento en tiempo libre que aún admite algún recurso judicial o se encuentra ya en proceso de segunda instancia.</t>
    </r>
  </si>
  <si>
    <t>Rango de tiempo de internamiento</t>
  </si>
  <si>
    <t>De acuerdo con el total de adolescentes en "Internamiento" y "Semi-internamiento o internamiento en tiempo libre" que reportó como respuesta en la pregunta 68, anote la cantidad de los mismos especificando el rango de tiempo de internamiento dictado y sexo.</t>
  </si>
  <si>
    <t>Adolescentes en internamiento y semi-internamiento en los centros especializados de tratamiento o internamiento, según sexo</t>
  </si>
  <si>
    <t>Para el caso de los adolescentes en "Internamiento", la suma de las cantidades registradas en la columna "Total" debe ser igual a la suma de las cantidades reportadas como respuesta en las columnas "Subtotal" de los adolescentes en "Internamiento" de la pregunta 68, tanto para las opciones definitivo como no definitivo; así como corresponder a su desagregación por sexo.</t>
  </si>
  <si>
    <t>Para el caso de los adolescentes en "Semi-internamiento o internamiento en tiempo libre", la suma de las cantidades registradas en la columna "Total" debe ser igual a la suma de las cantidades reportadas como respuesta en las columnas "Subtotal" de los adolescentes en "Semi - internamiento o internamiento en tiempo libre" de la pregunta 68, tanto para las opciones definitivo como no definitivo; así como corresponder a su desagregación por sexo.</t>
  </si>
  <si>
    <t>Menores de seis años que permanecieron con sus madres adolescentes internadas en los centros especializados de tratamiento o internamiento, según sexo</t>
  </si>
  <si>
    <t>Incidentes ocurridos en los centros especializados de tratamiento o internamiento, según tipo</t>
  </si>
  <si>
    <r>
      <t xml:space="preserve">3.- </t>
    </r>
    <r>
      <rPr>
        <b/>
        <i/>
        <sz val="8"/>
        <color theme="1"/>
        <rFont val="Arial"/>
        <family val="2"/>
      </rPr>
      <t xml:space="preserve">Muertes por otras causas externas: </t>
    </r>
    <r>
      <rPr>
        <i/>
        <sz val="8"/>
        <color theme="1"/>
        <rFont val="Arial"/>
        <family val="2"/>
      </rPr>
      <t>se refiere a aquellas muertes causadas por factores ajenos a causas naturales o por circunstancias que parecen indicar que el deceso fue causado por factores ajenos a causas naturales. Deben incluirse las muertes debidas a una intoxicación aguda por alcohol o drogas, aquellas derivadas de complicaciones de la atención médica y quirúrgica, las relacionadas a acciones asociadas a la exposición con fuerzas naturales, por ejemplo, exposición al calor natural o rayos solares excesivos, exposición al frío natural excesivo, asimismo deberá contabilizar las muertes relacionadas a la privación de agua o alimentos, entre otras. No debe considerar las muertes provocadas por una lesión infligida deliberadamente (como el homicidio o el suicidio) y la muerte provocada por una lesión no deliberada, de modo accidental.</t>
    </r>
  </si>
  <si>
    <t>No debe considerar a aquellos adolescentes internados fallecidos como consecuencia de la ocurrencia de incidentes al interior de los centros especializados de tratamiento o internamiento.</t>
  </si>
  <si>
    <t>No debe considerar a aquellos adolescentes internados fallecidos por causas distintas a la ocurrencia de incidentes al interior de los centros especializados de tratamiento o internamiento.</t>
  </si>
  <si>
    <t>Revisión y control de personas que acuden a los centros especializado de tratamiento o internamiento con el fin de detectar sustancias, objetos prohibidos y personal no autorizado</t>
  </si>
  <si>
    <t>Vigilancia permanente de las rutas de tránsito de internos, personal, visitantes y puntos estratégicos en los centros especializados de tratamiento o internamiento</t>
  </si>
  <si>
    <r>
      <t xml:space="preserve">Fortalecimiento de la vigilancia externa en los centros especializados de tratamiento o internamiento mediante el apoyo de otros elementos </t>
    </r>
    <r>
      <rPr>
        <i/>
        <sz val="8"/>
        <color theme="1"/>
        <rFont val="Arial"/>
        <family val="2"/>
      </rPr>
      <t>(Por ejemplo: fuerzas armadas, policía estatal o federal)</t>
    </r>
  </si>
  <si>
    <t xml:space="preserve">Para cada centro especializado de tratamiento o internamiento, la cantidad que registre en la columna "Total" debe ser igual a la cantidad reportada como respuesta en la columna "Ejerciendo alguna actividad ocupacional" de la pregunta 97. </t>
  </si>
  <si>
    <t>Labores de limpieza en el centro especializado de tratamiento o internamiento</t>
  </si>
  <si>
    <t xml:space="preserve"> Realización de campañas permanentes para la prevención de enfermedades y/o adicciones</t>
  </si>
  <si>
    <r>
      <t xml:space="preserve">1.- </t>
    </r>
    <r>
      <rPr>
        <b/>
        <i/>
        <sz val="8"/>
        <color theme="1"/>
        <rFont val="Arial"/>
        <family val="2"/>
      </rPr>
      <t>Organismos públicos de protección de derechos humanos (OPPDH):</t>
    </r>
    <r>
      <rPr>
        <i/>
        <sz val="8"/>
        <color theme="1"/>
        <rFont val="Arial"/>
        <family val="2"/>
      </rPr>
      <t xml:space="preserve"> se refiere a los organismos de protección, defensa, vigilancia, observancia, promoción, estudio, educación y divulgación de los derechos humanos que ampara el orden jurídico mexicano. Conocen de quejas en contra de actos u omisiones de naturaleza administrativa provenientes de cualquier autoridad o servidor público, con excepción de los del Poder Judicial de la Federación, que violen estos derechos. Estos organismos formulan recomendaciones públicas no vinculatorias y denuncias y quejas ante las autoridades respectivas.</t>
    </r>
  </si>
  <si>
    <t>Cambio temporal de estancia/dormitorio dentro del mismo centro</t>
  </si>
  <si>
    <t>Para cada centro penitenciario, la cantidad registrada en la columna "Total" debe ser igual o mayor a la reportada como respuesta en la columna "Total" de la pregunta anterior, toda vez que una sanción pudo haber estado asociada a más de una falta.</t>
  </si>
  <si>
    <t>Sanciones disciplinarias impuestas, según tipo de falta asociada</t>
  </si>
  <si>
    <t>Poseer instrumentos punzo cortantes, armas o cualquier otro objeto que ponga en riesgo la seguridad del centro especializado de tratamiento o internamiento y/o la vida de otra persona</t>
  </si>
  <si>
    <t>Derivado de que un adolescente pudo estar en tratamiento externo por la comisión de uno o más delitos, la suma de las cantidades registradas en la columna "Total" debe ser igual o mayor a la suma de las cantidades reportadas como respuesta en la columna "Total" de la pregunta 116, así como corresponder a su desagregación por sexo y fuero del delito cometido.</t>
  </si>
  <si>
    <r>
      <t xml:space="preserve">De acuerdo con el total de delitos del </t>
    </r>
    <r>
      <rPr>
        <b/>
        <u/>
        <sz val="9"/>
        <color theme="1"/>
        <rFont val="Arial"/>
        <family val="2"/>
      </rPr>
      <t>fuero común</t>
    </r>
    <r>
      <rPr>
        <b/>
        <sz val="9"/>
        <color theme="1"/>
        <rFont val="Arial"/>
        <family val="2"/>
      </rPr>
      <t xml:space="preserve"> que reportó como respuesta en la pregunta anterior, anote la cantidad de los mismos especificando el tipo de delito y sexo de los adolescentes en tratamiento externo.</t>
    </r>
  </si>
  <si>
    <r>
      <t xml:space="preserve">9.- </t>
    </r>
    <r>
      <rPr>
        <b/>
        <i/>
        <sz val="8"/>
        <color theme="1"/>
        <rFont val="Arial"/>
        <family val="2"/>
      </rPr>
      <t>Sujeto a proceso:</t>
    </r>
    <r>
      <rPr>
        <i/>
        <sz val="8"/>
        <color theme="1"/>
        <rFont val="Arial"/>
        <family val="2"/>
      </rPr>
      <t xml:space="preserve"> se refiere a los adolescentes que no se les había dictado resolución, permitiéndoles continuar su proceso bajo el beneficio de libertad provisional, ya sea porque hubo un cambio de la medida cautelar diversa al internamiento preventivo, se decretó como ilegal la detención, se determinó la no vinculación a proceso o cualquier otra causa que les haya permitido salir del centro penitenciario para continuar su proceso en libertad. Se excluyen dentro de esta definición las causales de sobreseimiento y de extinción de la acción penal.</t>
    </r>
  </si>
  <si>
    <t>Se refiere a los centros especializados de tratamiento para menores infractores, centros de internamiento para adolescentes, consejos tutelares o de menores, escuelas de readaptación social, comunidades o albergues, centros especializados, o cualquier otro destinado a cubrir ese tipo de funciones.</t>
  </si>
  <si>
    <t>Se refiere a los espacios (medidos en número de camas útiles) con los que contaban los centros especializados de tratamiento o internamiento para los adolescentes con resolución de primera instancia y/o resolución firme.</t>
  </si>
  <si>
    <r>
      <t xml:space="preserve">1.- </t>
    </r>
    <r>
      <rPr>
        <b/>
        <i/>
        <sz val="8"/>
        <color theme="1"/>
        <rFont val="Arial"/>
        <family val="2"/>
      </rPr>
      <t>Capacidad instalada para los adolescentes con resolución:</t>
    </r>
    <r>
      <rPr>
        <i/>
        <sz val="8"/>
        <color theme="1"/>
        <rFont val="Arial"/>
        <family val="2"/>
      </rPr>
      <t xml:space="preserve"> se refiere a los espacios (medidos en número de camas útiles) con los que contaban los centros especializados de tratamiento o internamiento para los adolescentes con resolución de primera instancia y/o resolución firme.</t>
    </r>
  </si>
  <si>
    <r>
      <t xml:space="preserve">2.- </t>
    </r>
    <r>
      <rPr>
        <b/>
        <i/>
        <sz val="8"/>
        <color theme="1"/>
        <rFont val="Arial"/>
        <family val="2"/>
      </rPr>
      <t xml:space="preserve">Capacidad instalada para los adolescentes en proceso de recibir resolución: </t>
    </r>
    <r>
      <rPr>
        <i/>
        <sz val="8"/>
        <color theme="1"/>
        <rFont val="Arial"/>
        <family val="2"/>
      </rPr>
      <t>se refiere a los espacios (medidos en número de camas útiles) con los que contaban los centros especializados de tratamiento o internamiento para los adolescentes que se encontraban en proceso de recibir resolución de primera instancia, incluyendo los espacios con los que contaban los centros especializados de tratamiento o internamiento para los adolescentes que se encontraban pendientes de ser puestos a disposición del Juez u homólogo.</t>
    </r>
  </si>
  <si>
    <t>Se refiere a los espacios (medidos en número de camas útiles) con los que contaban los centros especializados de tratamiento o internamiento para los adolescentes que se encontraban en proceso de recibir resolución de primera instancia, incluyendo los espacios con los que contaban los centros especializados de tratamiento o internamiento para los adolescentes que se encontraban pendientes de ser puestos a disposición del Juez u homólogo.</t>
  </si>
  <si>
    <t>Se refiere a todas aquellas áreas o partes que conforman el centro especializado de tratamiento o internamiento para adolescentes en su estructura arquitectónica, por lo que de acuerdo con los tipos de función que se presentan, corresponde al espacio claramente dividido que tiene por objeto el desarrollo de una función específica para efectos del proceso de reinserción social de los adolescentes.</t>
  </si>
  <si>
    <t>Se refiere al conjunto de procedimientos homologados y estructurados que facilitan la consolidación de la formación inicial, actualización, especialización y, en términos generales, el desarrollo profesional de los elementos de las instituciones policiales, de procuración de justicia y del sistema penitenciario.</t>
  </si>
  <si>
    <t>Adolescentes egresados por cumplimiento de sanción (sentencia)</t>
  </si>
  <si>
    <t>Se refiere a los adolescentes que son puestos en libertad de los centros especializados de tratamiento o internamiento por el cumplimiento total de la sanción de internamiento o semi-internamiento impuesta.</t>
  </si>
  <si>
    <t>Se refiere a los adolescentes que son puestos en libertad de los centros penitenciarios tras el cumplimiento de una serie de requisitos previstos en la normatividad, y cuya consecuencia es la extinción de la sanción de internamiento o semi-internamiento impuesta. Se excluyen dentro de esta categoría la sustitución de la medida de sanción de internamiento por estancia domiciliaria y la sustitución de la medida de sanción de internamiento por medidas no privativas de la libertad.</t>
  </si>
  <si>
    <t>Se refiere a los adolescentes que son puestos en libertad de los centros especializados de tratamiento o internamiento derivado de una resolución absolutoria de primera instancia que no fue impugnada por alguna de las partes.</t>
  </si>
  <si>
    <t>Se refiere a los adolescentes que son puestos en libertad de los centros especializados de tratamiento o internamiento derivado de la emisión de una resolución que modificó o dejó sin efectos la resolución condenatoria de primera instancia, a través de la cual se absuelven los cargos y la sanción de internamiento o semi-internamiento impuesta; ello a partir de la interposición de cualquier medio de impugnación promovido ante el órgano jurisdiccional de segunda instancia.</t>
  </si>
  <si>
    <t>Adolescentes egresados por sobreseimiento</t>
  </si>
  <si>
    <t>Se refiere a los adolecentes que son puestos en libertad de los centros especializados de tratamiento o internamiento cuando, durante el proceso penal, el órgano jurisdiccional haya determinado el sobreseimiento, o bien, se actualizó alguna causal de extinción de la acción penal que impida ejecutar las medidas de sanción de internamiento o semi-internamiento. Se incluye el indulto, la amnistía, la supresión del tipo penal, el perdón del ofendido, entre otros. Se excluyen dentro de esta definición las soluciones alternas, los criterios de oportunidad, el cumplimiento de la pena, la muerte del adolescente y el reconocimiento de inocencia o revocación de la resolución).</t>
  </si>
  <si>
    <t>Adolescentes egresados por soluciones alternas y/o criterios de oportunidad</t>
  </si>
  <si>
    <t>Se refiere a las adolescentes que son puestos en libertad de los centros especializados de tratamiento o internamiento derivado de que, durante el proceso penal, se llevaron a cabo soluciones alternas (suspensión condicional del proceso y acuerdos reparatorios); o bien, la aplicación de algún criterio de oportunidad, siempre y cuando estos hayan sido cumplidos y se haya decretado la extinción de la acción penal.</t>
  </si>
  <si>
    <t>Se refiere a los adolescentes que son puestos en libertad de los centros especializados de tratamiento o internamiento, derivado de que el Juez de Ejecución determinó una sustitución de la sanción de internamiento o semi internamiento por la modalidad de estancia domiciliaria.</t>
  </si>
  <si>
    <t>Se refiere a los adolescentes que son puestos en libertad de los centros especializados de tratamiento o internamiento, derivado de que el Juez de Ejecución determinó una sustitución de la sanción de internamiento o semi internamiento por alguna medida no privativa de la libertad establecidas en la fracción I del artículo 155 de la Ley Nacional del Sistema Integral de Justicia Penal para Adolescentes.</t>
  </si>
  <si>
    <t>Adolescentes egresados sujetos a proceso</t>
  </si>
  <si>
    <t>Se refiere a los adolescentes que no se les había dictado resolución, permitiéndoles continuar su proceso bajo el beneficio de libertad provisional, ya sea porque hubo un cambio de la medida cautelar diversa al internamiento preventivo, se decretó como ilegal la detención, se determinó la no vinculación a proceso o cualquier otra causa que les haya permitido salir del centro penitenciario para continuar su proceso en libertad. Se excluyen dentro de esta definición las causales de sobreseimiento y de extinción de la acción penal.</t>
  </si>
  <si>
    <t>Adolescentes egresados por otro tipo de egreso</t>
  </si>
  <si>
    <t>Se refiere a los adolescentes que son puestos en libertad de los centros especializados de tratamiento o internamiento por cualquier otro motivo que no se contemple en las anteriores definiciones. Se excluyen de esta categoría los traslados, fugas y fallecimientos de los adolescentes internados.</t>
  </si>
  <si>
    <t>Internamiento (definitivo)</t>
  </si>
  <si>
    <t xml:space="preserve">Se refiere a aquella medida de sanción de internamiento que ya no admite recurso judicial alguno. </t>
  </si>
  <si>
    <t>Se refiere a aquella medida de sanción de internamiento que aún admite algún recurso judicial o se encuentra ya en proceso de segunda instancia.</t>
  </si>
  <si>
    <t>Internamiento (no definitivo)</t>
  </si>
  <si>
    <t>Semi-internamiento o internamiento en tiempo libre (definitivo)</t>
  </si>
  <si>
    <t>Se refiere a aquella medida de sanción de semi-internamiento o internamiento en tiempo libre que ya no admite recurso judicial alguno.</t>
  </si>
  <si>
    <t>Semi-internamiento o internamiento en tiempo libre (no definitivo)</t>
  </si>
  <si>
    <t>Se refiere a aquella medida de sanción de semi-internamiento o internamiento en tiempo libre que aún admite algún recurso judicial o se encuentra ya en proceso de segunda instancia.</t>
  </si>
  <si>
    <t>Se refiere a los organismos de protección, defensa, vigilancia, observancia, promoción, estudio, educación y divulgación de los derechos humanos que ampara el orden jurídico mexicano. Conocen de quejas en contra de actos u omisiones de naturaleza administrativa provenientes de cualquier autoridad o servidor público, con excepción de los del Poder Judicial de la Federación, que violen estos derechos. Estos organismos formulan recomendaciones públicas no vinculatorias y denuncias y quejas ante las autoridades respectivas.</t>
  </si>
  <si>
    <t>Se refiere a la existencia de normatividad que rige al centro especializado de tratamiento o internamiento, personal de seguridad y custodia, sanciones disciplinarias, autogobierno, actividades ilícitas, extorsión y sobornos, así como capacitación del personal penitenciario.</t>
  </si>
  <si>
    <t>Acciones que garantizan la integridad personal del adolescente</t>
  </si>
  <si>
    <t>Acciones que garantizan la reinserción social del adolescente</t>
  </si>
  <si>
    <r>
      <rPr>
        <b/>
        <sz val="9"/>
        <color theme="1"/>
        <rFont val="Arial"/>
        <family val="2"/>
      </rPr>
      <t>Capítulo 2000. Materiales y suministros:</t>
    </r>
    <r>
      <rPr>
        <sz val="9"/>
        <color theme="1"/>
        <rFont val="Arial"/>
        <family val="2"/>
      </rPr>
      <t xml:space="preserve"> se refiere a las asignaciones destinadas a la adquisición de toda clase de insumos y suministros requeridos para la prestación de bienes, servicios y para el desempeño de las actividades administrativas.</t>
    </r>
  </si>
  <si>
    <r>
      <rPr>
        <b/>
        <sz val="9"/>
        <color theme="1"/>
        <rFont val="Arial"/>
        <family val="2"/>
      </rPr>
      <t>Capítulo 3000. Servicios generales:</t>
    </r>
    <r>
      <rPr>
        <sz val="9"/>
        <color theme="1"/>
        <rFont val="Arial"/>
        <family val="2"/>
      </rPr>
      <t xml:space="preserve"> se refiere a las asignaciones destinadas a cubrir el costo de todo tipo de servicios que se contraten con particulares o instituciones del propio sector público, así como los servicios oficiales requeridos para el desempeño de actividades vinculadas con la función pública.</t>
    </r>
  </si>
  <si>
    <r>
      <rPr>
        <b/>
        <sz val="9"/>
        <color theme="1"/>
        <rFont val="Arial"/>
        <family val="2"/>
      </rPr>
      <t>Capítulo 4000. Transferencias, asignaciones, subsidios y otras ayudas:</t>
    </r>
    <r>
      <rPr>
        <sz val="9"/>
        <color theme="1"/>
        <rFont val="Arial"/>
        <family val="2"/>
      </rPr>
      <t xml:space="preserve"> se refiere a las asignaciones destinadas en forma directa o indirecta a los sectores público, privado, externo, organismos y empresas paraestatales, de acuerdo a las estrategias y prioridades de desarrollo para el sostenimiento y desempeño de sus actividades.</t>
    </r>
  </si>
  <si>
    <r>
      <rPr>
        <b/>
        <sz val="9"/>
        <color theme="1"/>
        <rFont val="Arial"/>
        <family val="2"/>
      </rPr>
      <t xml:space="preserve">Capítulo 5000. Bienes muebles, inmuebles e intangibles: </t>
    </r>
    <r>
      <rPr>
        <sz val="9"/>
        <color theme="1"/>
        <rFont val="Arial"/>
        <family val="2"/>
      </rPr>
      <t>se refiere a las asignaciones destinadas a la adquisición de toda clase de bienes muebles, inmuebles e intangibles requeridos en el desempeño de las actividades de los entes públicos. Incluye los pagos por adjudicación, expropiación e indemnización de bienes muebles e inmuebles a favor del Gobierno.</t>
    </r>
  </si>
  <si>
    <r>
      <rPr>
        <b/>
        <sz val="9"/>
        <color theme="1"/>
        <rFont val="Arial"/>
        <family val="2"/>
      </rPr>
      <t>Capítulo 6000. Inversión pública:</t>
    </r>
    <r>
      <rPr>
        <sz val="9"/>
        <color theme="1"/>
        <rFont val="Arial"/>
        <family val="2"/>
      </rPr>
      <t xml:space="preserve"> se refiere a las asignaciones destinadas a obras por contrato, proyectos productivos y acciones de fomento. Incluye los gastos en estudios de pre-inversión y preparación del proyecto.</t>
    </r>
  </si>
  <si>
    <r>
      <rPr>
        <b/>
        <sz val="9"/>
        <color theme="1"/>
        <rFont val="Arial"/>
        <family val="2"/>
      </rPr>
      <t>Capítulo 7000. Inversiones financieras y otras provisiones:</t>
    </r>
    <r>
      <rPr>
        <sz val="9"/>
        <color theme="1"/>
        <rFont val="Arial"/>
        <family val="2"/>
      </rPr>
      <t xml:space="preserve"> se refiere a las erogaciones realizadas para la adquisición de acciones, bonos y otros títulos y valores, así como en préstamos otorgados a diversos agentes económicos. Se incluyen las aportaciones de capital a las entidades públicas y las erogaciones contingentes e imprevistas para el cumplimiento de obligaciones del Gobierno.</t>
    </r>
  </si>
  <si>
    <r>
      <rPr>
        <b/>
        <sz val="9"/>
        <color theme="1"/>
        <rFont val="Arial"/>
        <family val="2"/>
      </rPr>
      <t xml:space="preserve">Capítulo 8000. Participaciones y aportaciones: </t>
    </r>
    <r>
      <rPr>
        <sz val="9"/>
        <color theme="1"/>
        <rFont val="Arial"/>
        <family val="2"/>
      </rPr>
      <t>se refiere a las asignaciones destinadas a cubrir las participaciones y aportaciones para las entidades federativas y los municipios. Incluye las asignaciones destinadas a la ejecución de programas federales a través de las entidades federativas, mediante la reasignación de responsabilidades y recursos presupuestarios, en los términos de los convenios que celebre el Gobierno Federal con estas.</t>
    </r>
  </si>
  <si>
    <r>
      <rPr>
        <b/>
        <sz val="9"/>
        <color theme="1"/>
        <rFont val="Arial"/>
        <family val="2"/>
      </rPr>
      <t xml:space="preserve">Capítulo 9000. Deuda pública: </t>
    </r>
    <r>
      <rPr>
        <sz val="9"/>
        <color theme="1"/>
        <rFont val="Arial"/>
        <family val="2"/>
      </rPr>
      <t>se refiere a las asignaciones destinadas a cubrir obligaciones del Gobierno por concepto de deuda pública interna y externa derivada de la contratación de empréstitos. Incluye la amortización, intereses, gastos y comisiones de la deuda pública, así como las erogaciones relacionadas con la emisión y/o contratación de deuda. Asimismo, incluye los adeudos de ejercicios fiscales anteriores (ADEFAS).</t>
    </r>
  </si>
  <si>
    <t>Sentencia o resolución</t>
  </si>
  <si>
    <t>Sentencia o resolución definitiva</t>
  </si>
  <si>
    <t>Se refiere a las disposiciones normativas de los centros especializados de tratamiento o internamiento para adolescentes que tienen por objeto regular y/o establecer responsabilidades a sus servidores públicos sobre las actividades relacionadas con la programación, administración, ejercicio y/o control de los recursos (humanos, presupuestales, materiales, financieros, etc.) con los que cuentan.</t>
  </si>
  <si>
    <r>
      <t xml:space="preserve">Otras:
</t>
    </r>
    <r>
      <rPr>
        <i/>
        <sz val="8"/>
        <color theme="1"/>
        <rFont val="Arial"/>
        <family val="2"/>
      </rPr>
      <t>(especifique)</t>
    </r>
  </si>
  <si>
    <t>Preguntas de 1 a 128</t>
  </si>
  <si>
    <r>
      <t xml:space="preserve">Para ello, este módulo contiene </t>
    </r>
    <r>
      <rPr>
        <b/>
        <sz val="9"/>
        <color theme="1"/>
        <rFont val="Arial"/>
        <family val="2"/>
      </rPr>
      <t>256 preguntas</t>
    </r>
    <r>
      <rPr>
        <sz val="9"/>
        <color theme="1"/>
        <rFont val="Arial"/>
        <family val="2"/>
      </rPr>
      <t xml:space="preserve"> agrupadas en las siguientes secciones:</t>
    </r>
  </si>
  <si>
    <t xml:space="preserve">Asimismo, tomando en consideración la naturaleza de la información solicitada en cada módulo, alguno de estos pude presentar apartados adicionales a los anteriores, mismos que obedecen a características específicas del programa estadístico relacionado. Dichos apartados pueden ser: complementos y/o anexos. </t>
  </si>
  <si>
    <t xml:space="preserve">Indique, por cada uno de los centros especializados de tratamiento o internamiento para adolescentes de su entidad federativa, si al cierre del año 2019 implementaba esquemas y/o mecanismos de profesionalización del personal. En caso afirmativo, señale los elementos de profesionalización considerados. </t>
  </si>
  <si>
    <t>En caso de que determinado centro especializado de internamiento o tratamiento para adolescentes no haya  implementado esquemas y/o mecanismos de profesionalización del personal, o no cuente con información para determinarlo, indíquelo en la columna correspondiente conforme al catálogo respectivo y deje el resto de la fila en blanco.</t>
  </si>
  <si>
    <r>
      <t xml:space="preserve">¿Implementaba esquemas y/o mecanismos de profesionalización del personal?
</t>
    </r>
    <r>
      <rPr>
        <i/>
        <sz val="8"/>
        <color theme="1"/>
        <rFont val="Arial"/>
        <family val="2"/>
      </rPr>
      <t>(1. Sí / 2. No / 9. No se sabe)</t>
    </r>
  </si>
  <si>
    <r>
      <t xml:space="preserve">3.- </t>
    </r>
    <r>
      <rPr>
        <b/>
        <i/>
        <sz val="8"/>
        <color theme="1"/>
        <rFont val="Arial"/>
        <family val="2"/>
      </rPr>
      <t xml:space="preserve">Presupuesto solicitado: </t>
    </r>
    <r>
      <rPr>
        <i/>
        <sz val="8"/>
        <color theme="1"/>
        <rFont val="Arial"/>
        <family val="2"/>
      </rPr>
      <t>se refiere a la estimación que hace el o los centros especializados de tratamiento o internamiento para adolescentes que son responsabilidad de la Administración Pública de su entidad federativa del monto total de las erogaciones que requieren durante un ejercicio fiscal para obtener los resultados comprometidos y demandados para el desarrollo de sus funciones, el cual se encuentra sujeto de aprobación presupuestal.</t>
    </r>
  </si>
  <si>
    <t>1.- De las preguntas 8 a la 10, la suma de las cantidades registradas debe ser igual a la suma de las cantidades reportadas como respuesta en la pregunta 7, así como corresponder a su desagregación por sexo y función desarrollada.</t>
  </si>
  <si>
    <t>Durante el año 2019, ¿se impartieron acciones de capacitación (diplomados, cursos, talleres, conferencias, seminarios o cualquier otra modalidad) al personal adscrito a los centros especializados de tratamiento o internamiento para adolescentes de su entidad federativa?</t>
  </si>
  <si>
    <t>En caso de que un servidor público cuente con la acreditación de más de una acción de capacitación impartida y concluida entre el 1 de enero y el 31 de diciembre de 2019, debe registrarlo solo una vez en la modalidad correspondiente a la última acción de capacitación acreditada. De considerar necesario su registro en el resto de las acciones acreditadas, haga uso del recuadro establecido para tal efecto que se encuentra al final de la tabla de respuesta.</t>
  </si>
  <si>
    <t>En caso de que registre algún valor numérico o "NS" para el numeral 6, debe anotar el nombre de dicha(s) modalidad(es) en el recuadro destinado para tal efecto que se encuentra al final de la tabla de respuesta.</t>
  </si>
  <si>
    <t>Anote la cantidad de acciones de capacitación, según modalidad, impartidas durante el año 2019 al personal adscrito a los centros especializados de tratamiento o internamiento para adolescentes de su entidad federativa. Por cada una de estas, anote la cantidad de servidores públicos, según sexo, que acreditaron las acciones de capacitación impartidas y concluidas durante el referido año.</t>
  </si>
  <si>
    <t>En la columna "Acciones de capacitación impartidas" debe considerar las acciones de capacitación (diplomados, cursos, talleres, conferencias, seminarios o cualquier otra modalidad) impartidas del 1 de enero al 31 de diciembre de 2019 al personal adscrito a los centros especializados de tratamiento o internamiento para adolescentes de la entidad federativa, independientemente de que hayan concluido durante el referido año. Debe considerar tanto las acciones impartidas por la propia institución como las realizadas por organizaciones externas.</t>
  </si>
  <si>
    <t>En la columna "Acciones de capacitación impartidas y concluidas" debe considerar las acciones de capacitación (diplomados, cursos, talleres, conferencias, seminarios o cualquier otra modalidad) impartidas del 1 de enero al 31 de diciembre de 2019 al personal adscrito a los centros especializados de tratamiento o internamiento para adolescentes de la entidad federativa, y que además hayan concluido durante el referido año. Debe considerar tanto las acciones impartidas por la propia institución como las realizadas por organizaciones externas.</t>
  </si>
  <si>
    <t>Debe considerar al personal adscrito a los centros especializados de tratamiento o internamiento para adolescentes de la entidad federativa que haya concluido determinada acción de capacitación impartida y concluida entre el 1 de enero y el 31 de diciembre de 2019, y cuente además con el certificado, constancia, calificación aprobatoria o cualquier documento que acredite la conclusión de determinada acción de capacitación.</t>
  </si>
  <si>
    <t>Acciones de capacitación impartidas</t>
  </si>
  <si>
    <t>Acciones de capacitación impartidas y concluidas</t>
  </si>
  <si>
    <t>Seminario</t>
  </si>
  <si>
    <r>
      <t xml:space="preserve">Otra modalidad:
</t>
    </r>
    <r>
      <rPr>
        <i/>
        <sz val="8"/>
        <color theme="1"/>
        <rFont val="Arial"/>
        <family val="2"/>
      </rPr>
      <t>(especifique)</t>
    </r>
  </si>
  <si>
    <t>Debe considerar los años cumplidos al cierre del año 2019 del personal adscrito a los centros especializados de tratamiento o internamiento para adolescentes de su entidad federativa.</t>
  </si>
  <si>
    <t>Debe considerar en pesos los ingresos brutos mensuales del personal adscrito a los centros especializados de tratamiento o internamiento para adolescentes de su entidad federativa.</t>
  </si>
  <si>
    <t>Anote la cantidad de acciones de capacitación, según área de conocimiento, impartidas durante el año 2019 al personal adscrito a los centros especializados de tratamiento o internamiento para adolescentes de su entidad federativa. Por cada una de estas, anote la cantidad de servidores públicos, según sexo, que acreditaron las acciones impartidas y concluidas durante el referido año.</t>
  </si>
  <si>
    <t xml:space="preserve">En caso de que una acción de capacitación haya contemplado más de una área de conocimiento, debe registrarla tantas veces sea necesario en la o las áreas correspondientes. </t>
  </si>
  <si>
    <t>En la columna "Acciones de capacitación impartidas" debe considerar las acciones de capacitación (diplomados, cursos, talleres, conferencias, seminarios o cualquier otra modalidad) en las áreas de conocimiento enlistadas impartidas del 1 de enero al 31 de diciembre de 2019 al personal adscrito a los centros especializados de tratamiento o internamiento para adolescentes de la entidad federativa, independientemente de que hayan concluido durante el referido año. Debe considerar tanto las acciones impartidas por la propia institución como las realizadas por organizaciones externas.</t>
  </si>
  <si>
    <t>En la columna "Acciones de capacitación impartidas y concluidas" debe considerar las acciones de capacitación (diplomados, cursos, talleres, conferencias, seminarios o cualquier otra modalidad) en las áreas de conocimiento enlistadas impartidas del 1 de enero al 31 de diciembre de 2019 al personal adscrito a los centros especializados de tratamiento o internamiento para adolescentes de la entidad federativa, y que además hayan concluido durante el referido año. Debe considerar tanto las acciones impartidas por la propia institución como las realizadas por organizaciones externas.</t>
  </si>
  <si>
    <t>Debe considerar al personal adscrito a los centros especializados de tratamiento o internamiento para adolescentes de la entidad federativa que haya concluido determinada acción de capacitación en las áreas de conocimiento enlistadas impartida y concluida entre el 1 de enero y el 31 de diciembre de 2019, y cuente además con el certificado, constancia, calificación aprobatoria o cualquier documento que acredite la conclusión de determinada acción de capacitación.</t>
  </si>
  <si>
    <t>Área de conocimiento</t>
  </si>
  <si>
    <t>Deuda pública</t>
  </si>
  <si>
    <r>
      <t xml:space="preserve">2.- </t>
    </r>
    <r>
      <rPr>
        <b/>
        <i/>
        <sz val="8"/>
        <color theme="1"/>
        <rFont val="Arial"/>
        <family val="2"/>
      </rPr>
      <t>Instituciones públicas:</t>
    </r>
    <r>
      <rPr>
        <i/>
        <sz val="8"/>
        <color theme="1"/>
        <rFont val="Arial"/>
        <family val="2"/>
      </rPr>
      <t xml:space="preserve"> se refiere, en términos de esta subsección, a las organizaciones de carácter público que forman parte, en su respectivo ámbito de gobierno, del Poder Ejecutivo, Poder Legislativo y/o Poder Judicial, y que están previstas en sus respectivas normativas orgánicas para el ejercicio de atribuciones específicas. En esta definición también habrán de considerarse los órganos constitucionales autónomos.</t>
    </r>
  </si>
  <si>
    <r>
      <t xml:space="preserve">3.- </t>
    </r>
    <r>
      <rPr>
        <b/>
        <i/>
        <sz val="8"/>
        <color theme="1"/>
        <rFont val="Arial"/>
        <family val="2"/>
      </rPr>
      <t>Organismos internacionales:</t>
    </r>
    <r>
      <rPr>
        <i/>
        <sz val="8"/>
        <color theme="1"/>
        <rFont val="Arial"/>
        <family val="2"/>
      </rPr>
      <t xml:space="preserve"> se refiere a aquellas organizaciones cuyas actividades trascienden las fronteras de un Estado y que adoptan una estructura orgánica permanente. Pueden ser intergubernamentales y no gubernamentales. Son organismos internacionales el Banco Interamericano de Desarrollo, el Fondo Monetario Internacional, Amnistía Internacional, entre otros.</t>
    </r>
  </si>
  <si>
    <r>
      <t xml:space="preserve">4.- </t>
    </r>
    <r>
      <rPr>
        <b/>
        <i/>
        <sz val="8"/>
        <color theme="1"/>
        <rFont val="Arial"/>
        <family val="2"/>
      </rPr>
      <t>Organizaciones de la sociedad civil:</t>
    </r>
    <r>
      <rPr>
        <i/>
        <sz val="8"/>
        <color theme="1"/>
        <rFont val="Arial"/>
        <family val="2"/>
      </rPr>
      <t xml:space="preserve"> se refiere, en términos de esta subsección, a aquellas organizaciones no gubernamentales a través de las cuales los ciudadanos se organizan en torno a objetivos y temas de interés particulares, a efecto de incidir en los asuntos públicos relacionados con estos. </t>
    </r>
  </si>
  <si>
    <t>Instituciones públicas</t>
  </si>
  <si>
    <t>Se refiere, en términos de esta subsección, a las organizaciones de carácter público que forman parte, en su respectivo ámbito de gobierno, del Poder Ejecutivo, Poder Legislativo y/o Poder Judicial, y que están previstas en sus respectivas normativas orgánicas para el ejercicio de atribuciones específicas. En esta definición también habrán de considerarse los órganos constitucionales autónomos.</t>
  </si>
  <si>
    <t>Organismos internacionales</t>
  </si>
  <si>
    <t>Se refiere a aquellas organizaciones cuyas actividades trascienden las fronteras de un Estado y que adoptan una estructura orgánica permanente. Pueden ser intergubernamentales y no gubernamentales. Son organismos internacionales el Banco Interamericano de Desarrollo, el Fondo Monetario Internacional, Amnistía Internacional, entre otros.</t>
  </si>
  <si>
    <t>Organizaciones de la sociedad civil</t>
  </si>
  <si>
    <t xml:space="preserve">Se refiere, en términos de esta subsección, a aquellas organizaciones no gubernamentales a través de las cuales los ciudadanos se organizan en torno a objetivos y temas de interés particulares, a efecto de incidir en los asuntos públicos relacionados con estos. </t>
  </si>
  <si>
    <t xml:space="preserve">Señale, para cada una de las asociaciones interinstitucionales existentes, el tema objeto de dicha asociación, así como la cantidad de centros especializados que participaron en esta. Asimismo, indique el tipo de instrumento regulatorio establecido para tal efecto, el tipo de institución con el que se celebró y la razones que lo motivaron. </t>
  </si>
  <si>
    <t>Para cada asociación interinstitucional existente, señale el código del tema objeto de la misma, de acuerdo con el catálogo establecido para tal efecto.</t>
  </si>
  <si>
    <t>Para cada asociación interinstitucional existente, señale el código del instrumento regulatorio establecido para la asociación, de acuerdo con el catálogo establecido para tal efecto.</t>
  </si>
  <si>
    <t>Para cada asociación interinstitucional existente, seleccione con una "X" el tipo de instituciones públicas, organismos internacionales u organizaciones de la sociedad civil con las que se celebró, de acuerdo con el catálogo establecido para tal efecto. Si, por ejemplo, celebró un convenio con tres instituciones del Poder Ejecutivo Federal, dos organizaciones de la sociedad civil y un organismo internacional, debe seleccionar los códigos "1", "9" y "10". En caso de que seleccione el código "99" no puede seleccionar otra opción del catálogo.</t>
  </si>
  <si>
    <t>Para cada asociación interinstitucional existente, seleccione con una "X" las razones que la motivaron, de acuerdo con el catálogo establecido para tal efecto. En caso de que seleccione el código "9" no puede seleccionar otra opción del catálogo.</t>
  </si>
  <si>
    <t xml:space="preserve">En caso de que en la columna "Tema objeto de la asociación" señale el código 6, debe anotar el nombre de dicho(s) tema(s) en el recuadro destinado para tal efecto que se encuentra al final de la tabla de respuesta. </t>
  </si>
  <si>
    <t>En caso de que en el apartado "Instituciones públicas, organismos internacionales y organizaciones de la sociedad civil con las que se celebró la asociación interinstitucional" seleccione el código 11, debe anotar el nombre de dicho(s) tipo(s) de institución(es) en el recuadro destinado para tal efecto que se encuentra al final de la tabla de respuesta.</t>
  </si>
  <si>
    <t>En caso de que en el apartado "Razones que motivaron la asociación interinstitucional" seleccione el código 5, debe anotar el nombre de dicha(s) razón(es) en el recuadro destinado para tal efecto que se encuentra al final de la tabla de respuesta.</t>
  </si>
  <si>
    <t>Para cada asociación interinstitucional existente, la cantidad de centros especializados que registre debe ser igual o menor a la cantidad reportada como respuesta en la pregunta 1.</t>
  </si>
  <si>
    <r>
      <t xml:space="preserve">Instituciones públicas, organismos internacionales y organizaciones de las sociedad civil con las que celebró la asociación interinstitucional
</t>
    </r>
    <r>
      <rPr>
        <i/>
        <sz val="8"/>
        <color theme="1"/>
        <rFont val="Arial"/>
        <family val="2"/>
      </rPr>
      <t>(Ver catálogo)</t>
    </r>
  </si>
  <si>
    <r>
      <t xml:space="preserve">Razones que motivaron la asociación interinstitucional
</t>
    </r>
    <r>
      <rPr>
        <i/>
        <sz val="8"/>
        <color theme="1"/>
        <rFont val="Arial"/>
        <family val="2"/>
      </rPr>
      <t>(Ver catálogo)</t>
    </r>
  </si>
  <si>
    <t>1</t>
  </si>
  <si>
    <r>
      <t xml:space="preserve">Otro </t>
    </r>
    <r>
      <rPr>
        <i/>
        <sz val="8"/>
        <color theme="1"/>
        <rFont val="Arial"/>
        <family val="2"/>
      </rPr>
      <t>(especifique)</t>
    </r>
  </si>
  <si>
    <t>Cantidad de centros especializa-dos que participaron en la asociación</t>
  </si>
  <si>
    <r>
      <t xml:space="preserve">Otro tema:
</t>
    </r>
    <r>
      <rPr>
        <i/>
        <sz val="8"/>
        <color theme="1"/>
        <rFont val="Arial"/>
        <family val="2"/>
      </rPr>
      <t>(especifique)</t>
    </r>
  </si>
  <si>
    <r>
      <t xml:space="preserve">Otra institución:
</t>
    </r>
    <r>
      <rPr>
        <i/>
        <sz val="8"/>
        <color theme="1"/>
        <rFont val="Arial"/>
        <family val="2"/>
      </rPr>
      <t>(especifique)</t>
    </r>
  </si>
  <si>
    <r>
      <t xml:space="preserve">Otra razón:
</t>
    </r>
    <r>
      <rPr>
        <i/>
        <sz val="8"/>
        <color theme="1"/>
        <rFont val="Arial"/>
        <family val="2"/>
      </rPr>
      <t>(especifique)</t>
    </r>
  </si>
  <si>
    <t>Catálogo de tipo instituciones públicas, organismos internacionales y organizaciones de la sociedad civil</t>
  </si>
  <si>
    <t>Instituciones del Poder Ejecutivo Federal</t>
  </si>
  <si>
    <t>Instituciones del Poder Legislativo Federal</t>
  </si>
  <si>
    <t>Instituciones del Poder Judicial Federal</t>
  </si>
  <si>
    <t>Órganos constitucionales autónomos federales</t>
  </si>
  <si>
    <r>
      <t xml:space="preserve">Instituciones del Poder Legislativo estatal </t>
    </r>
    <r>
      <rPr>
        <i/>
        <sz val="8"/>
        <color theme="1"/>
        <rFont val="Arial"/>
        <family val="2"/>
      </rPr>
      <t>(de la entidad federativa u otras entidades federativas)</t>
    </r>
  </si>
  <si>
    <r>
      <t xml:space="preserve">instituciones del Poder Judicial estatal </t>
    </r>
    <r>
      <rPr>
        <i/>
        <sz val="8"/>
        <color theme="1"/>
        <rFont val="Arial"/>
        <family val="2"/>
      </rPr>
      <t>(de la entidad federativa u otras entidades federativas)</t>
    </r>
  </si>
  <si>
    <r>
      <t xml:space="preserve">Órganos constitucionales autónomos estatales </t>
    </r>
    <r>
      <rPr>
        <i/>
        <sz val="8"/>
        <color theme="1"/>
        <rFont val="Arial"/>
        <family val="2"/>
      </rPr>
      <t>(de la entidad federativa u otras entidades federativas)</t>
    </r>
  </si>
  <si>
    <r>
      <t xml:space="preserve">Instituciones del Poder Ejecutivo Municipal </t>
    </r>
    <r>
      <rPr>
        <i/>
        <sz val="8"/>
        <color theme="1"/>
        <rFont val="Arial"/>
        <family val="2"/>
      </rPr>
      <t>(de la entidad federativa u otras entidades federativas)</t>
    </r>
  </si>
  <si>
    <r>
      <t xml:space="preserve">Otra institución </t>
    </r>
    <r>
      <rPr>
        <i/>
        <sz val="8"/>
        <color theme="1"/>
        <rFont val="Arial"/>
        <family val="2"/>
      </rPr>
      <t>(especifique)</t>
    </r>
  </si>
  <si>
    <t>Catálogo de instrumentos regulatorios establecidos</t>
  </si>
  <si>
    <r>
      <t xml:space="preserve">1.- </t>
    </r>
    <r>
      <rPr>
        <b/>
        <i/>
        <sz val="8"/>
        <color theme="1"/>
        <rFont val="Arial"/>
        <family val="2"/>
      </rPr>
      <t>Asociación interinstitucional:</t>
    </r>
    <r>
      <rPr>
        <i/>
        <sz val="8"/>
        <color theme="1"/>
        <rFont val="Arial"/>
        <family val="2"/>
      </rPr>
      <t xml:space="preserve"> se refiere a aquellos contratos, convenios, acuerdos, o cualquier otro instrumento de naturaleza similar, celebrados, en este caso por la institución responsable de los centros especializados de tratamiento o internamiento para adolescentes de la entidad federativa, con instituciones públicas federales, estatales, municipales y/o de las demarcaciones territoriales de la Ciudad de México, así como con organismos internacionales y/u organizaciones de la sociedad civil, con el propósito de llevar a cabo la prestación conjunta y/o coordinada de algún servicio público, función o responsabilidad de la propia institución. </t>
    </r>
  </si>
  <si>
    <t xml:space="preserve">Se refiere a aquellos contratos, convenios, acuerdos, o cualquier otro instrumento de naturaleza similar, celebrados, en este caso por la institución responsable de los centros especializados de tratamiento o internamiento para adolescentes de la entidad federativa, con instituciones públicas federales, estatales, municipales y/o de las demarcaciones territoriales de la Ciudad de México, así como con organismos internacionales y/u organizaciones de la sociedad civil, con el propósito de llevar a cabo la prestación conjunta y/o coordinada de algún servicio público, función o responsabilidad de la propia institución. </t>
  </si>
  <si>
    <r>
      <t xml:space="preserve">Informantes
</t>
    </r>
    <r>
      <rPr>
        <i/>
        <sz val="8"/>
        <color theme="1"/>
        <rFont val="Arial"/>
        <family val="2"/>
      </rPr>
      <t>(Responde: institución responsable de los centros especializados de tratamiento o internamiento para adolescentes de la entidad federativa)</t>
    </r>
  </si>
  <si>
    <t>En caso de que registre algún valor numérico o "NS" para la columna "Otras sanciones administrativas", debe anotar el nombre de dicha(s) sanción(es) en el recuadro destinado para tal efecto que se encuentra al final de la tabla de respuesta. En caso de que dicha opción no le aplique, anote "NA" (No Aplica) en la celda correspondiente.</t>
  </si>
  <si>
    <t>Amonestación pública o privada</t>
  </si>
  <si>
    <t>Amonestación 
pública</t>
  </si>
  <si>
    <t>Amonestación 
privada</t>
  </si>
  <si>
    <t xml:space="preserve">Para el caso de las sanciones impuestas, la suma de las cantidades registradas en la columna "Total" debe ser igual o mayor a la cantidad reportada como respuesta en la columna "Total" de la pregunta 32, así como corresponder a su desagregación por tipo. </t>
  </si>
  <si>
    <t>Amonestación pública</t>
  </si>
  <si>
    <t>Amonestación privada</t>
  </si>
  <si>
    <r>
      <t xml:space="preserve">1.- Periodo de referencia de los datos: 
</t>
    </r>
    <r>
      <rPr>
        <b/>
        <i/>
        <sz val="8"/>
        <color theme="1"/>
        <rFont val="Arial"/>
        <family val="2"/>
      </rPr>
      <t>Durante el año:</t>
    </r>
    <r>
      <rPr>
        <i/>
        <sz val="8"/>
        <color theme="1"/>
        <rFont val="Arial"/>
        <family val="2"/>
      </rPr>
      <t xml:space="preserve"> la información se refiere a lo existente del 1 de enero al 31 de diciembre de 2019.
</t>
    </r>
    <r>
      <rPr>
        <b/>
        <i/>
        <sz val="8"/>
        <color theme="1"/>
        <rFont val="Arial"/>
        <family val="2"/>
      </rPr>
      <t>Al cierre del año:</t>
    </r>
    <r>
      <rPr>
        <i/>
        <sz val="8"/>
        <color theme="1"/>
        <rFont val="Arial"/>
        <family val="2"/>
      </rPr>
      <t xml:space="preserve"> la información se refiere a lo existente al 31 de diciembre de 2019.
</t>
    </r>
    <r>
      <rPr>
        <b/>
        <i/>
        <sz val="8"/>
        <color theme="1"/>
        <rFont val="Arial"/>
        <family val="2"/>
      </rPr>
      <t xml:space="preserve">Actualmente: </t>
    </r>
    <r>
      <rPr>
        <i/>
        <sz val="8"/>
        <color theme="1"/>
        <rFont val="Arial"/>
        <family val="2"/>
      </rPr>
      <t>la información se refiere a lo existente al momento del llenado del cuestionario.</t>
    </r>
  </si>
  <si>
    <t>Para el caso de las sanciones impuestas, la suma de las cantidades registradas en la columna "Total" debe ser igual a la suma de las cantidades reportadas como respuesta en la pregunta anterior, así como corresponder a su desagregación por tipo de falta asociada.</t>
  </si>
  <si>
    <t>1.- De las preguntas 46 a la 54, la suma de las cantidades registradas en la columna "Total" debe ser igual a la suma de las cantidades reportadas como respuesta en la columna "Total" de la pregunta 42, así como corresponder a su desagregación por sexo.</t>
  </si>
  <si>
    <t>2.- En caso de no conocer alguna de las características solicitadas de los adolescentes ingresados a los centros especializados de tratamiento o internamiento, debe considerarlos en la clasificación "No identificado" que corresponda.</t>
  </si>
  <si>
    <t xml:space="preserve">En caso de dudas sobre la clasificación de delitos, consultar la Norma Técnica para la Clasificación Nacional de Delitos para Fines Estadísticos.
https://www.dof.gob.mx/nota_detalle.php?codigo=5541706&amp;fecha=22/10/2018  </t>
  </si>
  <si>
    <t>Para cada bien jurídico, en caso de que la incidencia de registro de información en la opción "Otro" sea mayor al 25% del total registrado, justifíquelo en el recuadro establecido para tal efecto que se encuentra al final de la tabla de respuesta.</t>
  </si>
  <si>
    <t>Nombre del centro especializado</t>
  </si>
  <si>
    <t>Nombre de los centros especializados</t>
  </si>
  <si>
    <t>2.- En caso de no conocer alguna de las características solicitadas de los adolescentes internados en los centros especializados de tratamiento o internamiento, debe considerarlos en la clasificación "No identificado" que corresponda.</t>
  </si>
  <si>
    <t>1.- De las preguntas 71 a la 78, la suma de las cantidades registradas en la columna "Total" debe ser igual a la suma de las cantidades reportadas como respuesta en la columna "Total" de la pregunta 66, así como corresponder a su desagregación por sexo.</t>
  </si>
  <si>
    <t>Debe considerar los años cumplidos al cierre del año 2019 de las adolescentes internados en los centros especializados de tratamiento internamiento.</t>
  </si>
  <si>
    <t xml:space="preserve">Para el caso de las sanciones disciplinarias impuestas, la suma de las cantidades registradas en la columna "Total" debe ser igual a la suma de las cantidades reportadas como respuesta en la pregunta anterior, así como corresponder a su desagregación por tipo de falta asociada. </t>
  </si>
  <si>
    <t xml:space="preserve">Para el caso de las sanciones disciplinarias impuestas, la suma de las cantidades registradas en la columna "Total" debe ser igual o mayor a la cantidad reportada como respuesta en columna "Total" de la pregunta 111, así como corresponder a su desagregación por tipo. </t>
  </si>
  <si>
    <t>2.- En caso de no conocer alguna de las características solicitadas de los adolescentes en tratamiento externo, debe considerarlos en la clasificación "No identificado" que corresponda.</t>
  </si>
  <si>
    <t>1.- De las preguntas 116 a la 125, la suma de las cantidades registradas en la columna "Total" debe ser igual a la cantidad reportada como respuesta en el recuadro "Total" de la pregunta 115, así como corresponder a su desagregación por sexo.</t>
  </si>
  <si>
    <t>Debe considerar los años cumplidos al cierre del año 2019 de los adolescentes en tratamiento externo.</t>
  </si>
  <si>
    <t xml:space="preserve">En caso de que registre algún valor numérico o "NS" para el numeral 13, debe anotar el nombre de dicha(s) familia(s) lingüística(s) en el recuadro destinado para tal efecto que se encuentra al final de la tabla de respuesta. En caso de que la opción contenida en dicho numeral no le aplique, anote "NA" (No aplica) en las celdas correspondientes. </t>
  </si>
  <si>
    <t>En caso de que alguno de los delitos enlistados no se encuentre tipificado en su normatividad, anote "NA" (No aplica) en la celda correspondiente a la columna "Total" y deje el resto de la fila de dicho delito en blanco.</t>
  </si>
  <si>
    <t xml:space="preserve">En caso de que registre algún valor numérico o "NS" en la columna "Otro tipo de egreso", debe anotar el nombre de dicho(s) tipo(s) de egreso en el recuadro destinado para tal efecto que se encuentra al final de la tabla de respuesta. En caso de que la opción contenida en dicho numeral no le aplique, anote "NA" (No aplica) en las celdas correspondientes. </t>
  </si>
  <si>
    <t xml:space="preserve">Para cada centro especializado de tratamiento o internamiento, en caso de que registre algún valor numérico o "NS" para la columna "Otra", debe anotar el nombre de dicho(s) campo(s) de formación académica en el recuadro destinado para tal efecto que se encuentra al final de la tabla de respuesta. En caso de que la opción contenida en dicha columna no le aplique, anote "NA" (No aplica) en la celda correspondiente. </t>
  </si>
  <si>
    <t>En caso de que registre algún valor numérico o "NS" para la opción "Otras", debe anotar el nombre de dicha(s) sanción(es) en el recuadro destinado para tal efecto que se encuentra al final de la tabla de respuesta. En caso de que dicha opción no le aplique, anote "NA" (No aplica) en la celda correspondiente.</t>
  </si>
  <si>
    <t>En caso de que no se haya realizado alguna acción de capacitación en determinada área de conocimiento, debe anotar una "X" en la columna "No se realizaron acciones de capacitación" para el área de conocimiento de referencia y dejar el resto de la fila en blanco.</t>
  </si>
  <si>
    <t>En caso de que un servidor público cuente con la acreditación de más de una acción de capacitación impartida y concluida entre el 1 de enero y el 31 de diciembre de 2019, debe registrarlo tantas veces sea necesario en la o las áreas de conocimiento correspondientes.</t>
  </si>
  <si>
    <t>II.5 Actividades estadísticas y geográficas</t>
  </si>
  <si>
    <t xml:space="preserve">En caso de que seleccione el código "1" en la columna "¿Contaba con el registro de información?" para la variable "Otro registro de información", debe anotar el nombre de dicho(s) registro(s) de información en el recuadro destinado para tal efecto que se encuentra al final de los catálogos de referencia. </t>
  </si>
  <si>
    <t>¿El órgano o unidad referido en la pregunta anterior es el mismo o la misma que refirió en la respuesta de la pregunta 28 de la sección 1 de este módulo?</t>
  </si>
  <si>
    <t>En caso de que en la pregunta 28 de la sección 1 de este módulo haya seleccionado el código "2" o "9", no puede seleccionar el código "1".</t>
  </si>
  <si>
    <t>II.6 Régimen disciplinario del personal</t>
  </si>
  <si>
    <t>Durante el año 2019, ¿la autoridad responsable de los centros especializados de tratamiento o internamiento para adolescentes de su entidad federativa estuvo asociada con alguna institución pública, organismo internacional u organización de la sociedad civil,  a efecto de desarrollar de mejor manera las funciones conferidas a dichos centros?</t>
  </si>
  <si>
    <t xml:space="preserve">La suma de las cantidades registradas en la columna "Acciones de capacitación impartidas y concluidas" debe ser igual o mayor a la suma de las cantidades reportas como respuesta en la columna "Acciones de capacitación impartidas y concluidas" de la pregunta anterior. </t>
  </si>
  <si>
    <t>Anote, por cada uno de los centros especializados de tratamiento o internamiento para adolescentes de su entidad federativa, la cantidad de sanciones impuestas a sus servidores públicos durante el año 2019, según el tipo de falta asociada.</t>
  </si>
  <si>
    <r>
      <t xml:space="preserve">5- </t>
    </r>
    <r>
      <rPr>
        <b/>
        <i/>
        <sz val="8"/>
        <color theme="1"/>
        <rFont val="Arial"/>
        <family val="2"/>
      </rPr>
      <t>Por sobreseimiento:</t>
    </r>
    <r>
      <rPr>
        <i/>
        <sz val="8"/>
        <color theme="1"/>
        <rFont val="Arial"/>
        <family val="2"/>
      </rPr>
      <t xml:space="preserve"> se refiere a los adolecentes que son puestos en libertad de los centros especializados de tratamiento o internamiento cuando, durante el proceso penal, el órgano jurisdiccional haya determinado el sobreseimiento, o bien, se actualizó alguna causal de extinción de la acción penal que impida ejecutar las medidas de sanción de internamiento o semi-internamiento. Se incluye el indulto, la amnistía, la supresión del tipo penal, el perdón del ofendido, entre otros. Se excluyen dentro de esta definición las soluciones alternas, los criterios de oportunidad, el cumplimiento de la pena, la muerte del adolescente y el reconocimiento de inocencia o revocación de la resolución.</t>
    </r>
  </si>
  <si>
    <t>Para cada centro especializados de tratamiento o internamiento para adolescentes, la cantidad registrada en la columna "Total" debe ser igual a la reportada como respuesta en la columna "Total" de la pregunta 66, así como corresponder a su desagregación por sexo.</t>
  </si>
  <si>
    <t>Para cada tipo de incidente, en caso de haber registrado "0" como respuesta en la pregunta 89, no puede contestar este reactivo.</t>
  </si>
  <si>
    <t>Talleres y/o actividades culturales y recreativas</t>
  </si>
  <si>
    <t>La suma de las cantidades registradas en la columna "Total" debe ser igual a la cantidad reportada como respuesta en la columna "Total" del numeral "2. Delitos del fuero federal" de la pregunta 126, así como corresponder a la desagregación por sexo de los adolescentes; ello sin contar las desagregaciones de los delitos establecidos en la instrucción siguiente.</t>
  </si>
  <si>
    <r>
      <t xml:space="preserve">De acuerdo con el total de delitos del </t>
    </r>
    <r>
      <rPr>
        <b/>
        <u/>
        <sz val="9"/>
        <color theme="1"/>
        <rFont val="Arial"/>
        <family val="2"/>
      </rPr>
      <t>fuero federal</t>
    </r>
    <r>
      <rPr>
        <b/>
        <sz val="9"/>
        <color theme="1"/>
        <rFont val="Arial"/>
        <family val="2"/>
      </rPr>
      <t xml:space="preserve"> que reportó como respuesta en la pregunta 126, anote la cantidad de los mismos especificando el tipo de delito y sexo de los adolescentes en tratamiento externo.</t>
    </r>
  </si>
  <si>
    <t>La suma de las cantidades registradas en la columna "Total" debe ser igual a la suma de las cantidades reportadas como respuesta en la columna "Total" de la pregunta anterior, así como corresponder a su desagregación por tipo de incidente.</t>
  </si>
  <si>
    <t>De acuerdo con el total de presupuesto ejercido que reportó como respuesta en la pregunta 17, anote la cantidad del mismo especificando el capítulo del Clasificador por Objeto del Gasto.</t>
  </si>
  <si>
    <t>Capítulo 1000</t>
  </si>
  <si>
    <t>Capítulo 2000</t>
  </si>
  <si>
    <t>Capítulo 3000</t>
  </si>
  <si>
    <t>Capítulo
 4000</t>
  </si>
  <si>
    <t>Capítulo 5000</t>
  </si>
  <si>
    <t>Capítulo 6000</t>
  </si>
  <si>
    <t>Capítulo 7000</t>
  </si>
  <si>
    <t>Capítulo 8000</t>
  </si>
  <si>
    <t>Capítulo 9000</t>
  </si>
  <si>
    <t>Glosario de la subsección</t>
  </si>
  <si>
    <t>De 2 años 6 meses hasta 3 años</t>
  </si>
  <si>
    <t>Más de 3 años hasta menos de 3 años 6 meses</t>
  </si>
  <si>
    <t>De 3 años 6 meses hasta 4 años</t>
  </si>
  <si>
    <t>Más de 4 años hasta menos de 4 años 6 meses</t>
  </si>
  <si>
    <t>De 4 años 6 meses hasta 5 años</t>
  </si>
  <si>
    <t>Más de 5 años</t>
  </si>
  <si>
    <t>En la celda "18 años o más" debe registrar a los adolescentes internados que se encuentren en ejecución de su medida de sanción y hayan cumplido 18 años o más.</t>
  </si>
  <si>
    <t>En la celda "18 años o más" debe registrar a los adolescentes en tratamiento externo que se encuentren en ejecución de su medida de sanción y hayan cumplido 18 años o más.</t>
  </si>
  <si>
    <t>La cantidad registrada en la columna "Total" para la fila "Delitos contra la salud relacionados con narcóticos en su modalidad de narcomenudeo" debe ser igual o menor a la suma de las cantidades reportadas como respuesta en la columna "Total" de la pregunta 66, así como corresponder a su desagregación por sexo.</t>
  </si>
  <si>
    <t>Para cada tipo de delito de narcomenudeo, la cantidad registrada en la columna "Total" debe ser igual o menor a la  cantidad reportada como respuesta en la columna "Total" de la pregunta 82, así como corresponder a su desagregación por sexo.</t>
  </si>
  <si>
    <t>27.</t>
  </si>
  <si>
    <t>28.</t>
  </si>
  <si>
    <t>29.</t>
  </si>
  <si>
    <t>30.</t>
  </si>
  <si>
    <t>31.</t>
  </si>
  <si>
    <t>32.</t>
  </si>
  <si>
    <t>33.</t>
  </si>
  <si>
    <t>34.</t>
  </si>
  <si>
    <t>35.</t>
  </si>
  <si>
    <t>36.</t>
  </si>
  <si>
    <t>37.</t>
  </si>
  <si>
    <t>38.</t>
  </si>
  <si>
    <t>39.</t>
  </si>
  <si>
    <t>40.</t>
  </si>
  <si>
    <t>41.</t>
  </si>
  <si>
    <t>42.</t>
  </si>
  <si>
    <t>43.</t>
  </si>
  <si>
    <t>44.</t>
  </si>
  <si>
    <t>45.</t>
  </si>
  <si>
    <t>46.</t>
  </si>
  <si>
    <t>47.</t>
  </si>
  <si>
    <t>48.</t>
  </si>
  <si>
    <t>49.</t>
  </si>
  <si>
    <t>50.</t>
  </si>
  <si>
    <t>51.</t>
  </si>
  <si>
    <t>52.</t>
  </si>
  <si>
    <t>53.</t>
  </si>
  <si>
    <t>54.</t>
  </si>
  <si>
    <t>55.</t>
  </si>
  <si>
    <t>56.</t>
  </si>
  <si>
    <t>57.</t>
  </si>
  <si>
    <t>58.</t>
  </si>
  <si>
    <t>59.</t>
  </si>
  <si>
    <t>60.</t>
  </si>
  <si>
    <t>Derivado de que un adolescente egresado pudo, en su momento, estar internado por la comisión de uno o más delitos, la suma de las cantidades registradas en la columna "Total" debe ser igual o mayor a la suma de las cantidades reportadas como respuesta en la columna "Total" de la pregunta 61, así como corresponder a su desagregación por sexo y tipo de egreso de los adolescentes.</t>
  </si>
  <si>
    <t xml:space="preserve">La suma de las cantidades registradas en la columna "Acciones de capacitación impartidas" debe ser igual o mayor a la suma de las cantidades reportas como respuesta en la columna "Acciones de capacitación impartidas" de la pregunta anterior. </t>
  </si>
  <si>
    <t>Debe considerar los años cumplidos al cierre del año 2018 de los adolescentes ingresados a los centros especializados de tratamiento o internamiento.</t>
  </si>
  <si>
    <t>En la fila "18 años o más" debe registrar a los adolescentes que al momento de ingresar a los centros especializados de tratamiento o internamiento tengan 18 años o más.</t>
  </si>
  <si>
    <r>
      <t xml:space="preserve">1.- </t>
    </r>
    <r>
      <rPr>
        <b/>
        <i/>
        <sz val="8"/>
        <color theme="1"/>
        <rFont val="Arial"/>
        <family val="2"/>
      </rPr>
      <t xml:space="preserve">Régimen disciplinario del personal: </t>
    </r>
    <r>
      <rPr>
        <i/>
        <sz val="8"/>
        <color theme="1"/>
        <rFont val="Arial"/>
        <family val="2"/>
      </rPr>
      <t>se refiere al conjunto de disposiciones y principios disciplinarios internos sobre la actuación del personal adscrito a las instituciones públicas relacionadas con el proceso de seguridad pública y justicia penal, mismos que establecen los deberes, las correcciones disciplinarias, las sanciones y los procedimientos para su aplicación. Esta categoría debe diferenciarse de las responsabilidades administrativas, cuya investigación y sanción corresponde a autoridades externas.</t>
    </r>
  </si>
  <si>
    <t>Régimen disciplinario del personal</t>
  </si>
  <si>
    <t>Se refiere al conjunto de disposiciones y principios disciplinarios internos sobre la actuación del personal adscrito a las instituciones públicas relacionadas con el proceso de seguridad pública y justicia penal, mismos que establecen los deberes, las correcciones disciplinarias, las sanciones y los procedimientos para su aplicación. Esta categoría debe diferenciarse de las responsabilidades administrativas, cuya investigación y sanción corresponde a autoridades externas.</t>
  </si>
  <si>
    <t>Debe considerar el grado máximo de estudios del que hayan cursado todos los años al cierre del año 2018 los adolescentes ingresadas a los centros especializados de tratamiento o internamiento, independientemente de que se cuente con el certificado o título del mismo.</t>
  </si>
  <si>
    <t>Debe considerar el grado máximo de estudios del que hayan cursado todos los años al cierre del año 2019 los adolescentes internados en los centros especializados de tratamiento o internamiento, independientemente de que se cuente con el certificado o título del mismo.</t>
  </si>
  <si>
    <t>Debe considerar el grado máximo de estudios del que hayan cursado todos los años al cierre del año 2019 los adolescentes en tratamiento externo, independientemente de que se cuente con el certificado o título del mismo.</t>
  </si>
  <si>
    <t>Debe considerar el grado máximo de estudios del que hayan cursado todos los años al cierre del año 2019 el personal adscrito a los centros especializados de tratamiento o internamiento para adolescentes de su entidad federativa, independientemente de que se cuente con el título o certificado del mismo.</t>
  </si>
  <si>
    <t>2.- Únicamente desagregue dos decimales para las cifras registradas en las preguntas correspondientes.</t>
  </si>
  <si>
    <t>ENTIDAD</t>
  </si>
  <si>
    <t>NUM</t>
  </si>
  <si>
    <t>Aguascalientes</t>
  </si>
  <si>
    <t>Baja California</t>
  </si>
  <si>
    <t>Baja California Sur</t>
  </si>
  <si>
    <t>Campeche</t>
  </si>
  <si>
    <t>Coahuila de Zaragoza</t>
  </si>
  <si>
    <t>Colima</t>
  </si>
  <si>
    <t>Chiapas</t>
  </si>
  <si>
    <t>Chihuahua</t>
  </si>
  <si>
    <t>Ciudad de México</t>
  </si>
  <si>
    <t>Durango</t>
  </si>
  <si>
    <t>Guanajuato</t>
  </si>
  <si>
    <t>Guerrero</t>
  </si>
  <si>
    <t>Hidalgo</t>
  </si>
  <si>
    <t>Jalisco</t>
  </si>
  <si>
    <t>México</t>
  </si>
  <si>
    <t>Michoacán de Ocampo</t>
  </si>
  <si>
    <t>Morelos</t>
  </si>
  <si>
    <t>Nayarit</t>
  </si>
  <si>
    <t>Nuevo León</t>
  </si>
  <si>
    <t>Oaxaca</t>
  </si>
  <si>
    <t>Puebla</t>
  </si>
  <si>
    <t>Querétaro</t>
  </si>
  <si>
    <t>Quintana Roo</t>
  </si>
  <si>
    <t>San Luis Potosí</t>
  </si>
  <si>
    <t>Sinaloa</t>
  </si>
  <si>
    <t>Sonora</t>
  </si>
  <si>
    <t>Tabasco</t>
  </si>
  <si>
    <t>Tamaulipas</t>
  </si>
  <si>
    <t>Tlaxcala</t>
  </si>
  <si>
    <t>Veracruz de Ignacio de la Llave</t>
  </si>
  <si>
    <t>Yucatán</t>
  </si>
  <si>
    <t>Zacatecas</t>
  </si>
  <si>
    <t xml:space="preserve">catalogos </t>
  </si>
  <si>
    <t>X</t>
  </si>
  <si>
    <t>NA</t>
  </si>
  <si>
    <t>""</t>
  </si>
  <si>
    <t>total</t>
  </si>
  <si>
    <t>NS</t>
  </si>
  <si>
    <t>suma</t>
  </si>
  <si>
    <t>comp</t>
  </si>
  <si>
    <t>TOTAL</t>
  </si>
  <si>
    <t>SUMA</t>
  </si>
  <si>
    <t>COMP</t>
  </si>
  <si>
    <t xml:space="preserve"> '' ''</t>
  </si>
  <si>
    <t>Suma</t>
  </si>
  <si>
    <t>Com</t>
  </si>
  <si>
    <t>COM</t>
  </si>
  <si>
    <t>otro</t>
  </si>
  <si>
    <t>llenado centros</t>
  </si>
  <si>
    <t>llenado pregunta</t>
  </si>
  <si>
    <t>resolución</t>
  </si>
  <si>
    <t>proceso</t>
  </si>
  <si>
    <t>llenado de espacios</t>
  </si>
  <si>
    <t>ns</t>
  </si>
  <si>
    <t>t</t>
  </si>
  <si>
    <t>HOMBRES</t>
  </si>
  <si>
    <t>MUJERES</t>
  </si>
  <si>
    <t>llenado</t>
  </si>
  <si>
    <t>Largo dec</t>
  </si>
  <si>
    <t>Comp</t>
  </si>
  <si>
    <t>llenado2</t>
  </si>
  <si>
    <t>p1</t>
  </si>
  <si>
    <t>ccepa</t>
  </si>
  <si>
    <t>llenado X</t>
  </si>
  <si>
    <t>PREGUNTA1</t>
  </si>
  <si>
    <t>h</t>
  </si>
  <si>
    <t>m</t>
  </si>
  <si>
    <t>com</t>
  </si>
  <si>
    <t>multiplicación</t>
  </si>
  <si>
    <t>LLENADO</t>
  </si>
  <si>
    <t>hola</t>
  </si>
  <si>
    <t>p66</t>
  </si>
  <si>
    <t>T</t>
  </si>
  <si>
    <t>7.01.01</t>
  </si>
  <si>
    <t>7.01.02</t>
  </si>
  <si>
    <t>7.01.03</t>
  </si>
  <si>
    <t>7.01.04</t>
  </si>
  <si>
    <t>7.01.99</t>
  </si>
  <si>
    <t>sitios de ocurrencia</t>
  </si>
  <si>
    <t>ATENCIÓN MEDICA BRINDADA</t>
  </si>
  <si>
    <t>ADOLESCENTES INTERNADOS ATENDIDOS</t>
  </si>
  <si>
    <t>LLENADO NA</t>
  </si>
  <si>
    <t>entonces la policía interviene por delitos FC y FF e infracción ====&gt; los lleva al MP del FC ese dice me compete o no me compete ===&gt;o a veces lo lleva al MP del FF de forma directa.</t>
  </si>
  <si>
    <t>Total&gt;=adolescentes</t>
  </si>
  <si>
    <t>adolescentes 113&gt;=adolescentes 110 (columna adoles)</t>
  </si>
  <si>
    <t>sanciones disc113&gt;=sanciones dis 111 (columnas sanc)</t>
  </si>
  <si>
    <t>tolal 113=total 112</t>
  </si>
  <si>
    <t>total&gt;=adolescentes</t>
  </si>
  <si>
    <t xml:space="preserve">suma </t>
  </si>
  <si>
    <t>totales</t>
  </si>
  <si>
    <t>contara(rango despues de ni)</t>
  </si>
  <si>
    <t>suma (rango despues de ni)</t>
  </si>
  <si>
    <t>contar ns (rango despues de ni)</t>
  </si>
  <si>
    <t>contar ceros (rango despues de ni)</t>
  </si>
  <si>
    <t>celda ni</t>
  </si>
  <si>
    <t>comprobación</t>
  </si>
  <si>
    <t>Para cada tipo de delito de narcomenudeo, la cantidad registrada en la columna "Total" debe ser igual a la cantidad reportada como respuesta en la columna "Total" de la pregunta anterior, así como corresponder a su desagregación por sexo.</t>
  </si>
  <si>
    <t>Para cada tipo de delito de narcomenudeo, la cantidad registrada en la columna "Total" debe ser igual o menor a la suma de las cantidades reportadas en las columnas correspondientes a "Tipo de narcótico", así como corresponder a su desagregación por sexo; toda vez que un delito de narcomenudeo pudo tener asociado más de un tipo de narcótico.</t>
  </si>
  <si>
    <t>Para cada tipo de delito de narcomenudeo, la cantidad registrada en cada una de las columnas correspondientes a "Tipo de narcótico" debe ser igual o menor a la cantidad reportada en la columna "Total", así como corresponder a su desagregación por sexo.</t>
  </si>
  <si>
    <t>Para cada tipo de delito de narcomenudeo, la cantidad registrada en la columna "Total" debe ser igual o menor a la suma de las cantidades reportadas en las columnas correspondientes a "Tipo de narcótico", así como corresponder a su desagregación por sexo; toda vez que una persona privada de la libertad por algún delito de narcomenudeo pudo tener asociado más de un tipo de narcótico.</t>
  </si>
  <si>
    <t>Para cada tipo de delito de narcomenudeo, la suma de las cantidades registradas en cada una de las columnas correspondientes a determinado tipo de narcótico debe ser igual o menor a la suma de las cantidades reportadas como respuesta en las columnas relacionadas con dicho narcótico de la pregunta 83. 
La suma de las cantidades anotadas en los numerales 07.01.01, 07.01.02, 07.01.03, 07.01.04 y 07.01.99 debe dar como resultado el total del delito principal registrado en el numeral 07.01.</t>
  </si>
  <si>
    <t>210</t>
  </si>
  <si>
    <t>211</t>
  </si>
  <si>
    <t>212</t>
  </si>
  <si>
    <t>213</t>
  </si>
  <si>
    <t>214</t>
  </si>
  <si>
    <t>215</t>
  </si>
  <si>
    <t>216</t>
  </si>
  <si>
    <t>217</t>
  </si>
  <si>
    <t>218</t>
  </si>
  <si>
    <t>219</t>
  </si>
  <si>
    <t>220</t>
  </si>
  <si>
    <t>221</t>
  </si>
  <si>
    <t>222</t>
  </si>
  <si>
    <t>223</t>
  </si>
  <si>
    <t>224</t>
  </si>
  <si>
    <t>225</t>
  </si>
  <si>
    <t>226</t>
  </si>
  <si>
    <t>227</t>
  </si>
  <si>
    <t>228</t>
  </si>
  <si>
    <t>229</t>
  </si>
  <si>
    <t>230</t>
  </si>
  <si>
    <t>231</t>
  </si>
  <si>
    <t>232</t>
  </si>
  <si>
    <t>201</t>
  </si>
  <si>
    <t>202</t>
  </si>
  <si>
    <t>203</t>
  </si>
  <si>
    <t>204</t>
  </si>
  <si>
    <t>205</t>
  </si>
  <si>
    <t>206</t>
  </si>
  <si>
    <t>207</t>
  </si>
  <si>
    <t>208</t>
  </si>
  <si>
    <t>209</t>
  </si>
  <si>
    <t>Lic. José Jesús Pérez Álvarez</t>
  </si>
  <si>
    <t>jose.perezal@inegi.org.mx</t>
  </si>
  <si>
    <t xml:space="preserve">993 187 95 68 </t>
  </si>
  <si>
    <r>
      <t xml:space="preserve">A efecto de llevar a cabo la revisión y validación del cuestionario, una vez completado deberá enviarse en versión preliminar, a más tardar el 06 </t>
    </r>
    <r>
      <rPr>
        <b/>
        <sz val="9"/>
        <rFont val="Arial"/>
        <family val="2"/>
      </rPr>
      <t xml:space="preserve"> de abril de 2020</t>
    </r>
    <r>
      <rPr>
        <sz val="9"/>
        <rFont val="Arial"/>
        <family val="2"/>
      </rPr>
      <t>, a la dirección electrónica del Jefe de Departamento de Estadísticas de Gobierno (JDEG) de la Coordinación Estatal del INEGI: jose.perezal</t>
    </r>
    <r>
      <rPr>
        <b/>
        <sz val="9"/>
        <rFont val="Arial"/>
        <family val="2"/>
      </rPr>
      <t>@inegi.org.mx</t>
    </r>
  </si>
  <si>
    <r>
      <t>La versión definitiva del cuestionario en su versión electrónica deberá ser la misma que se entregue en versión física, de conformidad con las instrucciones correspondientes, debiéndose enviar, a más tardar el 22</t>
    </r>
    <r>
      <rPr>
        <b/>
        <sz val="9"/>
        <color theme="1"/>
        <rFont val="Arial"/>
        <family val="2"/>
      </rPr>
      <t xml:space="preserve"> de junio de 2020, </t>
    </r>
    <r>
      <rPr>
        <sz val="9"/>
        <color theme="1"/>
        <rFont val="Arial"/>
        <family val="2"/>
      </rPr>
      <t>a la dirección electrónica siguiente: jose.perezal</t>
    </r>
    <r>
      <rPr>
        <b/>
        <sz val="9"/>
        <color theme="1"/>
        <rFont val="Arial"/>
        <family val="2"/>
      </rPr>
      <t>@inegi.org.mx</t>
    </r>
  </si>
  <si>
    <r>
      <t>La versión impresa, con las firmas correspondientes, deberá entregarse en original al JDEG de la Coordinación Estatal del INEGI, a más tardar el 22</t>
    </r>
    <r>
      <rPr>
        <b/>
        <sz val="9"/>
        <color theme="1"/>
        <rFont val="Arial"/>
        <family val="2"/>
      </rPr>
      <t xml:space="preserve"> de junio de 2020. </t>
    </r>
  </si>
</sst>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43" formatCode="_-* #,##0.00_-;\-* #,##0.00_-;_-* &quot;-&quot;??_-;_-@_-"/>
  </numFmts>
  <fonts count="37" x14ac:knownFonts="1">
    <font>
      <sz val="11"/>
      <color theme="1"/>
      <name val="Calibri"/>
      <family val="2"/>
      <scheme val="minor"/>
    </font>
    <font>
      <sz val="11"/>
      <color theme="1"/>
      <name val="Arial"/>
      <family val="2"/>
    </font>
    <font>
      <b/>
      <sz val="15"/>
      <color theme="1"/>
      <name val="Arial"/>
      <family val="2"/>
    </font>
    <font>
      <sz val="10"/>
      <color theme="1"/>
      <name val="Arial"/>
      <family val="2"/>
    </font>
    <font>
      <i/>
      <sz val="8"/>
      <color theme="1"/>
      <name val="Arial"/>
      <family val="2"/>
    </font>
    <font>
      <b/>
      <sz val="9"/>
      <color theme="1"/>
      <name val="Arial"/>
      <family val="2"/>
    </font>
    <font>
      <sz val="9"/>
      <color theme="1"/>
      <name val="Arial"/>
      <family val="2"/>
    </font>
    <font>
      <sz val="8"/>
      <color theme="1"/>
      <name val="Arial"/>
      <family val="2"/>
    </font>
    <font>
      <b/>
      <i/>
      <sz val="8"/>
      <color theme="1"/>
      <name val="Arial"/>
      <family val="2"/>
    </font>
    <font>
      <b/>
      <sz val="9"/>
      <name val="Arial"/>
      <family val="2"/>
    </font>
    <font>
      <b/>
      <sz val="11"/>
      <color theme="1"/>
      <name val="Symbol"/>
      <family val="1"/>
      <charset val="2"/>
    </font>
    <font>
      <b/>
      <sz val="9"/>
      <color theme="1"/>
      <name val="Symbol"/>
      <family val="1"/>
      <charset val="2"/>
    </font>
    <font>
      <b/>
      <u/>
      <sz val="9"/>
      <color theme="1"/>
      <name val="Arial"/>
      <family val="2"/>
    </font>
    <font>
      <b/>
      <sz val="8"/>
      <color theme="1"/>
      <name val="Arial"/>
      <family val="2"/>
    </font>
    <font>
      <i/>
      <sz val="9"/>
      <color theme="1"/>
      <name val="Arial"/>
      <family val="2"/>
    </font>
    <font>
      <u/>
      <sz val="12"/>
      <color rgb="FF003057"/>
      <name val="Arial"/>
      <family val="2"/>
    </font>
    <font>
      <b/>
      <u/>
      <sz val="12"/>
      <color rgb="FF0077C8"/>
      <name val="Arial"/>
      <family val="2"/>
    </font>
    <font>
      <sz val="9"/>
      <color theme="0"/>
      <name val="Arial"/>
      <family val="2"/>
    </font>
    <font>
      <b/>
      <sz val="11"/>
      <color theme="0"/>
      <name val="Arial"/>
      <family val="2"/>
    </font>
    <font>
      <b/>
      <sz val="9"/>
      <color theme="0"/>
      <name val="Arial"/>
      <family val="2"/>
    </font>
    <font>
      <u/>
      <sz val="11"/>
      <color theme="10"/>
      <name val="Calibri"/>
      <family val="2"/>
      <scheme val="minor"/>
    </font>
    <font>
      <b/>
      <sz val="12"/>
      <color theme="1"/>
      <name val="Arial"/>
      <family val="2"/>
    </font>
    <font>
      <b/>
      <i/>
      <u/>
      <sz val="10"/>
      <color theme="1"/>
      <name val="Arial"/>
      <family val="2"/>
    </font>
    <font>
      <i/>
      <sz val="11"/>
      <color theme="1"/>
      <name val="Arial"/>
      <family val="2"/>
    </font>
    <font>
      <sz val="9"/>
      <name val="Arial"/>
      <family val="2"/>
    </font>
    <font>
      <i/>
      <sz val="8"/>
      <name val="Arial"/>
      <family val="2"/>
    </font>
    <font>
      <sz val="12"/>
      <color rgb="FF003057"/>
      <name val="Arial"/>
      <family val="2"/>
    </font>
    <font>
      <b/>
      <u/>
      <sz val="12"/>
      <color theme="10"/>
      <name val="Arial"/>
      <family val="2"/>
    </font>
    <font>
      <sz val="11"/>
      <name val="Arial"/>
      <family val="2"/>
    </font>
    <font>
      <sz val="11"/>
      <name val="Calibri"/>
      <family val="2"/>
      <scheme val="minor"/>
    </font>
    <font>
      <sz val="8"/>
      <name val="Arial"/>
      <family val="2"/>
    </font>
    <font>
      <b/>
      <sz val="9"/>
      <color rgb="FFFF0000"/>
      <name val="Arial"/>
      <family val="2"/>
    </font>
    <font>
      <b/>
      <sz val="9"/>
      <color rgb="FF0077C8"/>
      <name val="Arial"/>
      <family val="2"/>
    </font>
    <font>
      <sz val="9"/>
      <color rgb="FF0077C8"/>
      <name val="Arial"/>
      <family val="2"/>
    </font>
    <font>
      <sz val="11"/>
      <color theme="1"/>
      <name val="Calibri"/>
      <family val="2"/>
      <scheme val="minor"/>
    </font>
    <font>
      <b/>
      <sz val="11"/>
      <color theme="1"/>
      <name val="Calibri"/>
      <family val="2"/>
      <scheme val="minor"/>
    </font>
    <font>
      <b/>
      <sz val="8"/>
      <name val="Arial"/>
      <family val="2"/>
    </font>
  </fonts>
  <fills count="17">
    <fill>
      <patternFill patternType="none"/>
    </fill>
    <fill>
      <patternFill patternType="gray125"/>
    </fill>
    <fill>
      <patternFill patternType="solid">
        <fgColor theme="0"/>
        <bgColor indexed="64"/>
      </patternFill>
    </fill>
    <fill>
      <patternFill patternType="solid">
        <fgColor rgb="FF6F7070"/>
        <bgColor indexed="64"/>
      </patternFill>
    </fill>
    <fill>
      <patternFill patternType="solid">
        <fgColor rgb="FF003057"/>
        <bgColor indexed="64"/>
      </patternFill>
    </fill>
    <fill>
      <patternFill patternType="solid">
        <fgColor rgb="FF0077C8"/>
        <bgColor indexed="64"/>
      </patternFill>
    </fill>
    <fill>
      <patternFill patternType="solid">
        <fgColor rgb="FF0070C0"/>
        <bgColor indexed="64"/>
      </patternFill>
    </fill>
    <fill>
      <patternFill patternType="solid">
        <fgColor rgb="FFFFFF00"/>
        <bgColor indexed="64"/>
      </patternFill>
    </fill>
    <fill>
      <patternFill patternType="solid">
        <fgColor theme="7" tint="0.79998168889431442"/>
        <bgColor indexed="64"/>
      </patternFill>
    </fill>
    <fill>
      <patternFill patternType="solid">
        <fgColor theme="0" tint="-0.14999847407452621"/>
        <bgColor indexed="64"/>
      </patternFill>
    </fill>
    <fill>
      <patternFill patternType="solid">
        <fgColor rgb="FFFFC000"/>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rgb="FF92D050"/>
        <bgColor indexed="64"/>
      </patternFill>
    </fill>
    <fill>
      <patternFill patternType="solid">
        <fgColor rgb="FF00B0F0"/>
        <bgColor indexed="64"/>
      </patternFill>
    </fill>
    <fill>
      <patternFill patternType="solid">
        <fgColor theme="8" tint="0.79998168889431442"/>
        <bgColor indexed="64"/>
      </patternFill>
    </fill>
    <fill>
      <patternFill patternType="solid">
        <fgColor theme="9" tint="0.39997558519241921"/>
        <bgColor indexed="64"/>
      </patternFill>
    </fill>
  </fills>
  <borders count="115">
    <border>
      <left/>
      <right/>
      <top/>
      <bottom/>
      <diagonal/>
    </border>
    <border>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right/>
      <top style="thin">
        <color indexed="64"/>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style="thin">
        <color theme="1"/>
      </left>
      <right/>
      <top/>
      <bottom/>
      <diagonal/>
    </border>
    <border>
      <left/>
      <right style="thin">
        <color theme="1"/>
      </right>
      <top/>
      <bottom/>
      <diagonal/>
    </border>
    <border>
      <left style="medium">
        <color theme="1"/>
      </left>
      <right/>
      <top style="medium">
        <color theme="1"/>
      </top>
      <bottom style="medium">
        <color theme="1"/>
      </bottom>
      <diagonal/>
    </border>
    <border>
      <left/>
      <right/>
      <top style="medium">
        <color theme="1"/>
      </top>
      <bottom style="medium">
        <color theme="1"/>
      </bottom>
      <diagonal/>
    </border>
    <border>
      <left/>
      <right style="medium">
        <color theme="1"/>
      </right>
      <top style="medium">
        <color theme="1"/>
      </top>
      <bottom style="medium">
        <color theme="1"/>
      </bottom>
      <diagonal/>
    </border>
    <border>
      <left style="thin">
        <color theme="1"/>
      </left>
      <right/>
      <top/>
      <bottom style="thin">
        <color theme="1"/>
      </bottom>
      <diagonal/>
    </border>
    <border>
      <left/>
      <right/>
      <top/>
      <bottom style="thin">
        <color theme="1"/>
      </bottom>
      <diagonal/>
    </border>
    <border>
      <left/>
      <right style="thin">
        <color theme="1"/>
      </right>
      <top/>
      <bottom style="thin">
        <color theme="1"/>
      </bottom>
      <diagonal/>
    </border>
    <border>
      <left style="thin">
        <color theme="1"/>
      </left>
      <right style="thin">
        <color theme="1"/>
      </right>
      <top style="thin">
        <color theme="1"/>
      </top>
      <bottom style="thin">
        <color theme="1"/>
      </bottom>
      <diagonal/>
    </border>
    <border>
      <left style="thin">
        <color theme="1"/>
      </left>
      <right/>
      <top style="thin">
        <color theme="1"/>
      </top>
      <bottom/>
      <diagonal/>
    </border>
    <border>
      <left/>
      <right/>
      <top style="thin">
        <color theme="1"/>
      </top>
      <bottom/>
      <diagonal/>
    </border>
    <border>
      <left/>
      <right style="thin">
        <color theme="1"/>
      </right>
      <top style="thin">
        <color theme="1"/>
      </top>
      <bottom/>
      <diagonal/>
    </border>
    <border>
      <left style="thin">
        <color theme="1"/>
      </left>
      <right/>
      <top style="thin">
        <color theme="1"/>
      </top>
      <bottom style="thin">
        <color theme="1"/>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theme="1"/>
      </left>
      <right style="thin">
        <color theme="1"/>
      </right>
      <top/>
      <bottom style="thin">
        <color theme="1"/>
      </bottom>
      <diagonal/>
    </border>
    <border>
      <left style="thin">
        <color indexed="64"/>
      </left>
      <right/>
      <top style="thin">
        <color indexed="64"/>
      </top>
      <bottom style="thin">
        <color indexed="64"/>
      </bottom>
      <diagonal/>
    </border>
    <border>
      <left style="thin">
        <color theme="1"/>
      </left>
      <right/>
      <top style="thin">
        <color indexed="64"/>
      </top>
      <bottom style="thin">
        <color indexed="64"/>
      </bottom>
      <diagonal/>
    </border>
    <border>
      <left/>
      <right style="thin">
        <color theme="1"/>
      </right>
      <top style="thin">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theme="0" tint="-0.24994659260841701"/>
      </left>
      <right/>
      <top style="medium">
        <color theme="0" tint="-0.24994659260841701"/>
      </top>
      <bottom/>
      <diagonal/>
    </border>
    <border>
      <left/>
      <right/>
      <top style="medium">
        <color theme="0" tint="-0.24994659260841701"/>
      </top>
      <bottom/>
      <diagonal/>
    </border>
    <border>
      <left/>
      <right style="medium">
        <color theme="0" tint="-0.24994659260841701"/>
      </right>
      <top style="medium">
        <color theme="0" tint="-0.24994659260841701"/>
      </top>
      <bottom/>
      <diagonal/>
    </border>
    <border>
      <left style="medium">
        <color theme="0" tint="-0.24994659260841701"/>
      </left>
      <right/>
      <top/>
      <bottom style="medium">
        <color theme="0" tint="-0.24994659260841701"/>
      </bottom>
      <diagonal/>
    </border>
    <border>
      <left/>
      <right/>
      <top/>
      <bottom style="medium">
        <color theme="0" tint="-0.24994659260841701"/>
      </bottom>
      <diagonal/>
    </border>
    <border>
      <left/>
      <right style="medium">
        <color theme="0" tint="-0.24994659260841701"/>
      </right>
      <top/>
      <bottom style="medium">
        <color theme="0" tint="-0.24994659260841701"/>
      </bottom>
      <diagonal/>
    </border>
    <border>
      <left style="medium">
        <color rgb="FF6F7070"/>
      </left>
      <right/>
      <top style="medium">
        <color rgb="FF6F7070"/>
      </top>
      <bottom/>
      <diagonal/>
    </border>
    <border>
      <left/>
      <right/>
      <top style="medium">
        <color rgb="FF6F7070"/>
      </top>
      <bottom/>
      <diagonal/>
    </border>
    <border>
      <left/>
      <right style="medium">
        <color rgb="FF6F7070"/>
      </right>
      <top style="medium">
        <color rgb="FF6F7070"/>
      </top>
      <bottom/>
      <diagonal/>
    </border>
    <border>
      <left style="medium">
        <color rgb="FF6F7070"/>
      </left>
      <right/>
      <top/>
      <bottom/>
      <diagonal/>
    </border>
    <border>
      <left/>
      <right style="medium">
        <color rgb="FF6F7070"/>
      </right>
      <top/>
      <bottom/>
      <diagonal/>
    </border>
    <border>
      <left style="medium">
        <color rgb="FF6F7070"/>
      </left>
      <right/>
      <top/>
      <bottom style="medium">
        <color rgb="FF6F7070"/>
      </bottom>
      <diagonal/>
    </border>
    <border>
      <left/>
      <right/>
      <top/>
      <bottom style="medium">
        <color rgb="FF6F7070"/>
      </bottom>
      <diagonal/>
    </border>
    <border>
      <left/>
      <right style="medium">
        <color rgb="FF6F7070"/>
      </right>
      <top/>
      <bottom style="medium">
        <color rgb="FF6F7070"/>
      </bottom>
      <diagonal/>
    </border>
    <border>
      <left style="thin">
        <color theme="1"/>
      </left>
      <right/>
      <top style="thin">
        <color indexed="64"/>
      </top>
      <bottom/>
      <diagonal/>
    </border>
    <border>
      <left style="medium">
        <color rgb="FFBFBFBF"/>
      </left>
      <right/>
      <top style="medium">
        <color rgb="FFBFBFBF"/>
      </top>
      <bottom style="medium">
        <color rgb="FFBFBFBF"/>
      </bottom>
      <diagonal/>
    </border>
    <border>
      <left/>
      <right/>
      <top style="medium">
        <color rgb="FFBFBFBF"/>
      </top>
      <bottom style="medium">
        <color rgb="FFBFBFBF"/>
      </bottom>
      <diagonal/>
    </border>
    <border>
      <left/>
      <right style="medium">
        <color rgb="FFBFBFBF"/>
      </right>
      <top style="medium">
        <color rgb="FFBFBFBF"/>
      </top>
      <bottom style="medium">
        <color rgb="FFBFBFBF"/>
      </bottom>
      <diagonal/>
    </border>
    <border>
      <left style="medium">
        <color rgb="FF6F7070"/>
      </left>
      <right style="medium">
        <color rgb="FF6F7070"/>
      </right>
      <top style="medium">
        <color rgb="FF6F7070"/>
      </top>
      <bottom style="medium">
        <color rgb="FF6F7070"/>
      </bottom>
      <diagonal/>
    </border>
    <border>
      <left style="medium">
        <color rgb="FF6F7070"/>
      </left>
      <right/>
      <top style="medium">
        <color rgb="FF6F7070"/>
      </top>
      <bottom style="medium">
        <color rgb="FF6F7070"/>
      </bottom>
      <diagonal/>
    </border>
    <border>
      <left/>
      <right/>
      <top style="medium">
        <color rgb="FF6F7070"/>
      </top>
      <bottom style="medium">
        <color rgb="FF6F7070"/>
      </bottom>
      <diagonal/>
    </border>
    <border>
      <left/>
      <right style="medium">
        <color rgb="FF6F7070"/>
      </right>
      <top style="medium">
        <color rgb="FF6F7070"/>
      </top>
      <bottom style="medium">
        <color rgb="FF6F7070"/>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theme="1"/>
      </left>
      <right style="thin">
        <color theme="1"/>
      </right>
      <top/>
      <bottom/>
      <diagonal/>
    </border>
    <border>
      <left style="medium">
        <color rgb="FFBFBFBF"/>
      </left>
      <right/>
      <top style="medium">
        <color rgb="FFBFBFBF"/>
      </top>
      <bottom/>
      <diagonal/>
    </border>
    <border>
      <left/>
      <right/>
      <top style="medium">
        <color rgb="FFBFBFBF"/>
      </top>
      <bottom/>
      <diagonal/>
    </border>
    <border>
      <left/>
      <right style="medium">
        <color rgb="FFBFBFBF"/>
      </right>
      <top style="medium">
        <color rgb="FFBFBFBF"/>
      </top>
      <bottom/>
      <diagonal/>
    </border>
    <border>
      <left style="thin">
        <color indexed="64"/>
      </left>
      <right/>
      <top style="medium">
        <color rgb="FFBFBFBF"/>
      </top>
      <bottom/>
      <diagonal/>
    </border>
    <border>
      <left/>
      <right style="thin">
        <color indexed="64"/>
      </right>
      <top style="medium">
        <color rgb="FFBFBFBF"/>
      </top>
      <bottom/>
      <diagonal/>
    </border>
    <border>
      <left style="thin">
        <color theme="1"/>
      </left>
      <right/>
      <top style="medium">
        <color rgb="FFBFBFBF"/>
      </top>
      <bottom/>
      <diagonal/>
    </border>
    <border>
      <left/>
      <right style="thin">
        <color theme="1"/>
      </right>
      <top style="medium">
        <color rgb="FFBFBFBF"/>
      </top>
      <bottom/>
      <diagonal/>
    </border>
    <border>
      <left/>
      <right style="thin">
        <color indexed="64"/>
      </right>
      <top/>
      <bottom style="thin">
        <color theme="1"/>
      </bottom>
      <diagonal/>
    </border>
    <border>
      <left style="medium">
        <color rgb="FFBFBFBF"/>
      </left>
      <right/>
      <top/>
      <bottom style="medium">
        <color rgb="FFBFBFBF"/>
      </bottom>
      <diagonal/>
    </border>
    <border>
      <left/>
      <right/>
      <top/>
      <bottom style="medium">
        <color rgb="FFBFBFBF"/>
      </bottom>
      <diagonal/>
    </border>
    <border>
      <left/>
      <right style="medium">
        <color rgb="FFBFBFBF"/>
      </right>
      <top/>
      <bottom style="medium">
        <color rgb="FFBFBFBF"/>
      </bottom>
      <diagonal/>
    </border>
    <border>
      <left style="medium">
        <color theme="0" tint="-0.24994659260841701"/>
      </left>
      <right/>
      <top style="medium">
        <color theme="0" tint="-0.24994659260841701"/>
      </top>
      <bottom style="medium">
        <color theme="0" tint="-0.24994659260841701"/>
      </bottom>
      <diagonal/>
    </border>
    <border>
      <left/>
      <right/>
      <top style="medium">
        <color theme="0" tint="-0.24994659260841701"/>
      </top>
      <bottom style="medium">
        <color theme="0" tint="-0.24994659260841701"/>
      </bottom>
      <diagonal/>
    </border>
    <border>
      <left/>
      <right style="medium">
        <color theme="0" tint="-0.24994659260841701"/>
      </right>
      <top style="medium">
        <color theme="0" tint="-0.24994659260841701"/>
      </top>
      <bottom style="medium">
        <color theme="0" tint="-0.24994659260841701"/>
      </bottom>
      <diagonal/>
    </border>
    <border>
      <left style="thin">
        <color indexed="64"/>
      </left>
      <right/>
      <top style="medium">
        <color theme="0" tint="-0.24994659260841701"/>
      </top>
      <bottom/>
      <diagonal/>
    </border>
    <border>
      <left/>
      <right style="thin">
        <color indexed="64"/>
      </right>
      <top style="medium">
        <color theme="0" tint="-0.24994659260841701"/>
      </top>
      <bottom/>
      <diagonal/>
    </border>
    <border>
      <left/>
      <right/>
      <top style="thin">
        <color theme="1"/>
      </top>
      <bottom style="thin">
        <color theme="1"/>
      </bottom>
      <diagonal/>
    </border>
    <border>
      <left style="thin">
        <color indexed="64"/>
      </left>
      <right/>
      <top/>
      <bottom style="thin">
        <color theme="1"/>
      </bottom>
      <diagonal/>
    </border>
    <border>
      <left/>
      <right style="thin">
        <color theme="1"/>
      </right>
      <top/>
      <bottom style="thin">
        <color indexed="64"/>
      </bottom>
      <diagonal/>
    </border>
    <border>
      <left style="thin">
        <color theme="1"/>
      </left>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medium">
        <color indexed="64"/>
      </right>
      <top/>
      <bottom/>
      <diagonal/>
    </border>
    <border>
      <left/>
      <right style="medium">
        <color indexed="64"/>
      </right>
      <top style="thin">
        <color indexed="64"/>
      </top>
      <bottom style="thin">
        <color indexed="64"/>
      </bottom>
      <diagonal/>
    </border>
    <border>
      <left style="thin">
        <color indexed="64"/>
      </left>
      <right style="medium">
        <color indexed="64"/>
      </right>
      <top/>
      <bottom style="medium">
        <color indexed="64"/>
      </bottom>
      <diagonal/>
    </border>
    <border>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thin">
        <color theme="1"/>
      </right>
      <top style="thin">
        <color indexed="64"/>
      </top>
      <bottom style="thin">
        <color indexed="64"/>
      </bottom>
      <diagonal/>
    </border>
    <border>
      <left style="thin">
        <color theme="1"/>
      </left>
      <right style="thin">
        <color theme="1"/>
      </right>
      <top style="thin">
        <color indexed="64"/>
      </top>
      <bottom style="thin">
        <color indexed="64"/>
      </bottom>
      <diagonal/>
    </border>
    <border>
      <left style="thin">
        <color theme="1"/>
      </left>
      <right style="thin">
        <color indexed="64"/>
      </right>
      <top style="thin">
        <color indexed="64"/>
      </top>
      <bottom style="thin">
        <color indexed="64"/>
      </bottom>
      <diagonal/>
    </border>
  </borders>
  <cellStyleXfs count="3">
    <xf numFmtId="0" fontId="0" fillId="0" borderId="0"/>
    <xf numFmtId="0" fontId="20" fillId="0" borderId="0" applyNumberFormat="0" applyFill="0" applyBorder="0" applyAlignment="0" applyProtection="0"/>
    <xf numFmtId="43" fontId="34" fillId="0" borderId="0" applyFont="0" applyFill="0" applyBorder="0" applyAlignment="0" applyProtection="0"/>
  </cellStyleXfs>
  <cellXfs count="1191">
    <xf numFmtId="0" fontId="0" fillId="0" borderId="0" xfId="0"/>
    <xf numFmtId="0" fontId="1" fillId="0" borderId="0" xfId="0" applyFont="1"/>
    <xf numFmtId="0" fontId="1" fillId="0" borderId="0" xfId="0" applyFont="1" applyBorder="1"/>
    <xf numFmtId="0" fontId="6" fillId="0" borderId="0" xfId="0" applyFont="1"/>
    <xf numFmtId="0" fontId="6" fillId="0" borderId="0" xfId="0" applyFont="1" applyBorder="1"/>
    <xf numFmtId="0" fontId="1" fillId="0" borderId="21" xfId="0" applyFont="1" applyBorder="1"/>
    <xf numFmtId="0" fontId="5" fillId="0" borderId="0" xfId="0" applyFont="1" applyBorder="1" applyAlignment="1"/>
    <xf numFmtId="0" fontId="1" fillId="0" borderId="26" xfId="0" applyFont="1" applyBorder="1"/>
    <xf numFmtId="49" fontId="6" fillId="0" borderId="29" xfId="0" applyNumberFormat="1" applyFont="1" applyBorder="1" applyAlignment="1">
      <alignment horizontal="center" vertical="center"/>
    </xf>
    <xf numFmtId="0" fontId="5" fillId="0" borderId="0" xfId="0" applyFont="1" applyBorder="1" applyAlignment="1">
      <alignment vertical="center"/>
    </xf>
    <xf numFmtId="49" fontId="6" fillId="0" borderId="36" xfId="0" applyNumberFormat="1" applyFont="1" applyBorder="1" applyAlignment="1">
      <alignment horizontal="center" vertical="center"/>
    </xf>
    <xf numFmtId="0" fontId="6" fillId="0" borderId="34" xfId="0" applyFont="1" applyBorder="1" applyAlignment="1">
      <alignment horizontal="center" vertical="center" wrapText="1"/>
    </xf>
    <xf numFmtId="0" fontId="6" fillId="0" borderId="34" xfId="0" applyFont="1" applyBorder="1" applyAlignment="1">
      <alignment horizontal="center" vertical="center" textRotation="90" wrapText="1"/>
    </xf>
    <xf numFmtId="0" fontId="10" fillId="0" borderId="0" xfId="0" applyFont="1" applyAlignment="1">
      <alignment horizontal="center" vertical="center"/>
    </xf>
    <xf numFmtId="0" fontId="1" fillId="0" borderId="16" xfId="0" applyFont="1" applyBorder="1"/>
    <xf numFmtId="0" fontId="6" fillId="0" borderId="18" xfId="0" applyFont="1" applyBorder="1"/>
    <xf numFmtId="0" fontId="6" fillId="0" borderId="0" xfId="0" applyFont="1" applyBorder="1" applyAlignment="1">
      <alignment vertical="center" textRotation="90" wrapText="1"/>
    </xf>
    <xf numFmtId="0" fontId="6" fillId="0" borderId="34" xfId="0" applyFont="1" applyBorder="1" applyAlignment="1">
      <alignment vertical="center" wrapText="1"/>
    </xf>
    <xf numFmtId="49" fontId="6" fillId="0" borderId="26" xfId="0" applyNumberFormat="1" applyFont="1" applyBorder="1" applyAlignment="1">
      <alignment horizontal="center" vertical="center"/>
    </xf>
    <xf numFmtId="0" fontId="1" fillId="0" borderId="18" xfId="0" applyFont="1" applyBorder="1"/>
    <xf numFmtId="49" fontId="6" fillId="0" borderId="33" xfId="0" applyNumberFormat="1" applyFont="1" applyBorder="1" applyAlignment="1">
      <alignment horizontal="center" vertical="center"/>
    </xf>
    <xf numFmtId="0" fontId="6" fillId="0" borderId="0" xfId="0" applyFont="1" applyAlignment="1">
      <alignment wrapText="1"/>
    </xf>
    <xf numFmtId="0" fontId="6" fillId="0" borderId="0" xfId="0" applyFont="1" applyAlignment="1">
      <alignment vertical="center"/>
    </xf>
    <xf numFmtId="49" fontId="6" fillId="0" borderId="34" xfId="0" applyNumberFormat="1" applyFont="1" applyBorder="1" applyAlignment="1">
      <alignment horizontal="center" vertical="center"/>
    </xf>
    <xf numFmtId="49" fontId="6" fillId="0" borderId="34" xfId="0" applyNumberFormat="1" applyFont="1" applyBorder="1" applyAlignment="1">
      <alignment horizontal="center" vertical="center" wrapText="1"/>
    </xf>
    <xf numFmtId="0" fontId="6" fillId="0" borderId="16" xfId="0" applyFont="1" applyBorder="1"/>
    <xf numFmtId="0" fontId="6" fillId="0" borderId="0" xfId="0" applyFont="1" applyBorder="1" applyAlignment="1">
      <alignment vertical="center" wrapText="1"/>
    </xf>
    <xf numFmtId="0" fontId="5" fillId="0" borderId="0" xfId="0" applyFont="1" applyAlignment="1">
      <alignment vertical="center"/>
    </xf>
    <xf numFmtId="0" fontId="6" fillId="0" borderId="0" xfId="0" applyFont="1" applyAlignment="1">
      <alignment horizontal="left" vertical="center"/>
    </xf>
    <xf numFmtId="0" fontId="5" fillId="0" borderId="0" xfId="0" applyFont="1" applyAlignment="1">
      <alignment horizontal="left" vertical="center"/>
    </xf>
    <xf numFmtId="49" fontId="6" fillId="0" borderId="10" xfId="0" applyNumberFormat="1" applyFont="1" applyBorder="1" applyAlignment="1">
      <alignment horizontal="center" vertical="center"/>
    </xf>
    <xf numFmtId="49" fontId="6" fillId="0" borderId="0" xfId="0" applyNumberFormat="1" applyFont="1" applyBorder="1" applyAlignment="1">
      <alignment vertical="center" wrapText="1"/>
    </xf>
    <xf numFmtId="0" fontId="2" fillId="0" borderId="0" xfId="0" applyFont="1" applyAlignment="1">
      <alignment horizontal="center" vertical="center" wrapText="1"/>
    </xf>
    <xf numFmtId="0" fontId="2" fillId="0" borderId="0" xfId="0" applyFont="1" applyAlignment="1">
      <alignment horizontal="center" vertical="center"/>
    </xf>
    <xf numFmtId="0" fontId="17" fillId="3" borderId="43" xfId="0" applyFont="1" applyFill="1" applyBorder="1"/>
    <xf numFmtId="0" fontId="18" fillId="3" borderId="44" xfId="0" applyFont="1" applyFill="1" applyBorder="1"/>
    <xf numFmtId="0" fontId="17" fillId="3" borderId="44" xfId="0" applyFont="1" applyFill="1" applyBorder="1"/>
    <xf numFmtId="0" fontId="17" fillId="3" borderId="45" xfId="0" applyFont="1" applyFill="1" applyBorder="1"/>
    <xf numFmtId="0" fontId="6" fillId="3" borderId="43" xfId="0" applyFont="1" applyFill="1" applyBorder="1"/>
    <xf numFmtId="0" fontId="18" fillId="3" borderId="44" xfId="0" applyFont="1" applyFill="1" applyBorder="1" applyAlignment="1">
      <alignment vertical="center"/>
    </xf>
    <xf numFmtId="0" fontId="6" fillId="3" borderId="44" xfId="0" applyFont="1" applyFill="1" applyBorder="1"/>
    <xf numFmtId="0" fontId="6" fillId="3" borderId="45" xfId="0" applyFont="1" applyFill="1" applyBorder="1"/>
    <xf numFmtId="0" fontId="17" fillId="3" borderId="46" xfId="0" applyFont="1" applyFill="1" applyBorder="1"/>
    <xf numFmtId="0" fontId="17" fillId="3" borderId="48" xfId="0" applyFont="1" applyFill="1" applyBorder="1"/>
    <xf numFmtId="0" fontId="6" fillId="3" borderId="46" xfId="0" applyFont="1" applyFill="1" applyBorder="1"/>
    <xf numFmtId="0" fontId="6" fillId="3" borderId="48" xfId="0" applyFont="1" applyFill="1" applyBorder="1"/>
    <xf numFmtId="0" fontId="6" fillId="0" borderId="49" xfId="0" applyFont="1" applyBorder="1"/>
    <xf numFmtId="0" fontId="6" fillId="0" borderId="50" xfId="0" applyFont="1" applyBorder="1"/>
    <xf numFmtId="0" fontId="6" fillId="0" borderId="51" xfId="0" applyFont="1" applyBorder="1"/>
    <xf numFmtId="0" fontId="6" fillId="0" borderId="52" xfId="0" applyFont="1" applyBorder="1"/>
    <xf numFmtId="0" fontId="6" fillId="0" borderId="53" xfId="0" applyFont="1" applyBorder="1"/>
    <xf numFmtId="0" fontId="6" fillId="0" borderId="54" xfId="0" applyFont="1" applyBorder="1"/>
    <xf numFmtId="0" fontId="6" fillId="0" borderId="55" xfId="0" applyFont="1" applyBorder="1"/>
    <xf numFmtId="0" fontId="6" fillId="0" borderId="56" xfId="0" applyFont="1" applyBorder="1"/>
    <xf numFmtId="0" fontId="6" fillId="0" borderId="0" xfId="0" applyFont="1" applyBorder="1" applyAlignment="1"/>
    <xf numFmtId="0" fontId="6" fillId="0" borderId="1" xfId="0" applyFont="1" applyBorder="1"/>
    <xf numFmtId="0" fontId="7" fillId="0" borderId="37" xfId="0" applyFont="1" applyFill="1" applyBorder="1" applyAlignment="1">
      <alignment vertical="center"/>
    </xf>
    <xf numFmtId="0" fontId="6" fillId="0" borderId="0" xfId="0" applyFont="1" applyFill="1"/>
    <xf numFmtId="0" fontId="10" fillId="0" borderId="0" xfId="0" applyFont="1" applyFill="1" applyAlignment="1">
      <alignment horizontal="center" vertical="center"/>
    </xf>
    <xf numFmtId="49" fontId="6" fillId="0" borderId="34" xfId="0" applyNumberFormat="1" applyFont="1" applyFill="1" applyBorder="1" applyAlignment="1">
      <alignment horizontal="center" vertical="center"/>
    </xf>
    <xf numFmtId="0" fontId="1" fillId="0" borderId="0" xfId="0" applyFont="1" applyFill="1"/>
    <xf numFmtId="0" fontId="2" fillId="0" borderId="0" xfId="0" applyFont="1" applyAlignment="1">
      <alignment horizontal="center" vertical="center"/>
    </xf>
    <xf numFmtId="0" fontId="6" fillId="0" borderId="61" xfId="0" applyFont="1" applyBorder="1" applyAlignment="1">
      <alignment horizontal="center" vertical="center"/>
    </xf>
    <xf numFmtId="0" fontId="6" fillId="0" borderId="34" xfId="0" applyFont="1" applyBorder="1" applyAlignment="1">
      <alignment horizontal="center" vertical="center" wrapText="1"/>
    </xf>
    <xf numFmtId="0" fontId="7" fillId="0" borderId="7" xfId="0" applyFont="1" applyFill="1" applyBorder="1" applyAlignment="1">
      <alignment vertical="center"/>
    </xf>
    <xf numFmtId="0" fontId="7" fillId="0" borderId="0" xfId="0" applyFont="1" applyFill="1" applyBorder="1" applyAlignment="1">
      <alignment vertical="center"/>
    </xf>
    <xf numFmtId="0" fontId="4" fillId="0" borderId="0" xfId="0" applyFont="1" applyAlignment="1">
      <alignment horizontal="justify" vertical="center"/>
    </xf>
    <xf numFmtId="0" fontId="6" fillId="0" borderId="34" xfId="0" applyFont="1" applyBorder="1" applyAlignment="1">
      <alignment horizontal="center" vertical="center" wrapText="1"/>
    </xf>
    <xf numFmtId="0" fontId="5" fillId="0" borderId="0" xfId="0" applyFont="1" applyFill="1" applyAlignment="1" applyProtection="1">
      <alignment horizontal="justify" vertical="top" wrapText="1"/>
    </xf>
    <xf numFmtId="0" fontId="4" fillId="0" borderId="0" xfId="0" applyFont="1" applyAlignment="1">
      <alignment horizontal="justify" vertical="center"/>
    </xf>
    <xf numFmtId="0" fontId="6" fillId="0" borderId="34" xfId="0" applyFont="1" applyBorder="1" applyAlignment="1">
      <alignment horizontal="center" vertical="center"/>
    </xf>
    <xf numFmtId="0" fontId="4" fillId="0" borderId="0" xfId="0" applyFont="1" applyAlignment="1">
      <alignment horizontal="justify" vertical="center" wrapText="1"/>
    </xf>
    <xf numFmtId="0" fontId="6" fillId="0" borderId="10" xfId="0" applyFont="1" applyBorder="1" applyAlignment="1">
      <alignment horizontal="center" vertical="center" wrapText="1"/>
    </xf>
    <xf numFmtId="49" fontId="6" fillId="0" borderId="34" xfId="0" applyNumberFormat="1" applyFont="1" applyBorder="1" applyAlignment="1">
      <alignment horizontal="center" vertical="center"/>
    </xf>
    <xf numFmtId="0" fontId="10" fillId="0" borderId="0" xfId="0" applyFont="1" applyAlignment="1">
      <alignment horizontal="right" vertical="center" wrapText="1"/>
    </xf>
    <xf numFmtId="0" fontId="10" fillId="0" borderId="0" xfId="0" applyFont="1" applyAlignment="1">
      <alignment horizontal="right" vertical="center"/>
    </xf>
    <xf numFmtId="0" fontId="6" fillId="0" borderId="0" xfId="0" applyFont="1" applyAlignment="1"/>
    <xf numFmtId="0" fontId="5" fillId="0" borderId="0" xfId="0" applyFont="1" applyFill="1" applyAlignment="1" applyProtection="1">
      <alignment horizontal="justify" vertical="top" wrapText="1"/>
    </xf>
    <xf numFmtId="0" fontId="6" fillId="0" borderId="37" xfId="0" applyFont="1" applyFill="1" applyBorder="1" applyAlignment="1" applyProtection="1">
      <alignment horizontal="center" vertical="center" textRotation="90"/>
    </xf>
    <xf numFmtId="0" fontId="6" fillId="0" borderId="34" xfId="0" applyFont="1" applyFill="1" applyBorder="1" applyAlignment="1" applyProtection="1">
      <alignment horizontal="center" vertical="center" textRotation="90" wrapText="1"/>
    </xf>
    <xf numFmtId="0" fontId="6" fillId="0" borderId="37" xfId="0" applyFont="1" applyFill="1" applyBorder="1" applyAlignment="1" applyProtection="1">
      <alignment horizontal="center" vertical="center" textRotation="90" wrapText="1"/>
    </xf>
    <xf numFmtId="0" fontId="6" fillId="0" borderId="34" xfId="0" applyFont="1" applyBorder="1" applyAlignment="1"/>
    <xf numFmtId="0" fontId="10" fillId="0" borderId="0" xfId="0" applyFont="1" applyFill="1" applyAlignment="1">
      <alignment horizontal="right" vertical="center"/>
    </xf>
    <xf numFmtId="49" fontId="6" fillId="0" borderId="0" xfId="0" applyNumberFormat="1" applyFont="1" applyBorder="1" applyAlignment="1">
      <alignment horizontal="center" vertical="center"/>
    </xf>
    <xf numFmtId="0" fontId="5" fillId="0" borderId="0" xfId="0" applyFont="1" applyFill="1" applyAlignment="1" applyProtection="1">
      <alignment horizontal="justify" vertical="top" wrapText="1"/>
    </xf>
    <xf numFmtId="0" fontId="6" fillId="0" borderId="34" xfId="0" applyFont="1" applyFill="1" applyBorder="1" applyAlignment="1">
      <alignment horizontal="center" vertical="center" textRotation="90" wrapText="1"/>
    </xf>
    <xf numFmtId="49" fontId="6" fillId="0" borderId="34" xfId="0" applyNumberFormat="1" applyFont="1" applyBorder="1" applyAlignment="1">
      <alignment horizontal="center" vertical="center"/>
    </xf>
    <xf numFmtId="0" fontId="19" fillId="0" borderId="0" xfId="0" applyFont="1" applyFill="1" applyBorder="1" applyAlignment="1" applyProtection="1">
      <alignment horizontal="center" vertical="center"/>
    </xf>
    <xf numFmtId="0" fontId="4" fillId="0" borderId="0" xfId="0" applyFont="1" applyAlignment="1">
      <alignment horizontal="justify" vertical="center"/>
    </xf>
    <xf numFmtId="0" fontId="6" fillId="0" borderId="0" xfId="0" applyFont="1" applyFill="1" applyAlignment="1">
      <alignment vertical="center"/>
    </xf>
    <xf numFmtId="0" fontId="6" fillId="0" borderId="0" xfId="0" applyFont="1" applyFill="1" applyBorder="1"/>
    <xf numFmtId="0" fontId="6" fillId="0" borderId="34" xfId="0" applyFont="1" applyFill="1" applyBorder="1" applyAlignment="1"/>
    <xf numFmtId="49" fontId="6" fillId="2" borderId="10" xfId="0" applyNumberFormat="1" applyFont="1" applyFill="1" applyBorder="1" applyAlignment="1" applyProtection="1">
      <alignment horizontal="center" vertical="center" wrapText="1"/>
    </xf>
    <xf numFmtId="49" fontId="6" fillId="2" borderId="34" xfId="0" applyNumberFormat="1" applyFont="1" applyFill="1" applyBorder="1" applyAlignment="1" applyProtection="1">
      <alignment horizontal="center" vertical="center" wrapText="1"/>
    </xf>
    <xf numFmtId="49" fontId="7" fillId="2" borderId="0" xfId="0" applyNumberFormat="1" applyFont="1" applyFill="1" applyBorder="1" applyAlignment="1" applyProtection="1">
      <alignment vertical="center" wrapText="1"/>
    </xf>
    <xf numFmtId="0" fontId="0" fillId="2" borderId="0" xfId="0" applyFont="1" applyFill="1"/>
    <xf numFmtId="0" fontId="10" fillId="2" borderId="0" xfId="0" applyFont="1" applyFill="1" applyAlignment="1">
      <alignment horizontal="right" vertical="center"/>
    </xf>
    <xf numFmtId="0" fontId="5" fillId="0" borderId="0" xfId="0" applyFont="1" applyFill="1" applyAlignment="1">
      <alignment vertical="center"/>
    </xf>
    <xf numFmtId="49" fontId="6" fillId="2" borderId="10" xfId="0" applyNumberFormat="1" applyFont="1" applyFill="1" applyBorder="1" applyAlignment="1" applyProtection="1">
      <alignment horizontal="center" vertical="center"/>
    </xf>
    <xf numFmtId="49" fontId="6" fillId="2" borderId="34" xfId="0" applyNumberFormat="1" applyFont="1" applyFill="1" applyBorder="1" applyAlignment="1" applyProtection="1">
      <alignment horizontal="center" vertical="center"/>
    </xf>
    <xf numFmtId="0" fontId="5" fillId="2" borderId="0" xfId="0" applyFont="1" applyFill="1" applyBorder="1" applyAlignment="1" applyProtection="1">
      <alignment vertical="top"/>
    </xf>
    <xf numFmtId="0" fontId="6" fillId="2" borderId="0" xfId="0" applyFont="1" applyFill="1"/>
    <xf numFmtId="0" fontId="11" fillId="2" borderId="0" xfId="0" applyFont="1" applyFill="1" applyAlignment="1">
      <alignment horizontal="center" vertical="center"/>
    </xf>
    <xf numFmtId="0" fontId="5" fillId="2" borderId="0" xfId="0" applyFont="1" applyFill="1" applyBorder="1" applyAlignment="1" applyProtection="1">
      <alignment vertical="top" wrapText="1"/>
    </xf>
    <xf numFmtId="49" fontId="6" fillId="2" borderId="20" xfId="0" applyNumberFormat="1" applyFont="1" applyFill="1" applyBorder="1" applyAlignment="1" applyProtection="1">
      <alignment horizontal="center" vertical="center"/>
    </xf>
    <xf numFmtId="49" fontId="6" fillId="2" borderId="0" xfId="0" applyNumberFormat="1" applyFont="1" applyFill="1" applyProtection="1"/>
    <xf numFmtId="0" fontId="5" fillId="2" borderId="0" xfId="0" applyFont="1" applyFill="1" applyAlignment="1" applyProtection="1">
      <alignment horizontal="justify" vertical="top" wrapText="1"/>
    </xf>
    <xf numFmtId="0" fontId="6" fillId="2" borderId="0" xfId="0" applyFont="1" applyFill="1" applyBorder="1" applyAlignment="1" applyProtection="1">
      <alignment vertical="center"/>
    </xf>
    <xf numFmtId="49" fontId="6" fillId="0" borderId="34" xfId="0" applyNumberFormat="1" applyFont="1" applyBorder="1" applyAlignment="1">
      <alignment horizontal="center" vertical="center"/>
    </xf>
    <xf numFmtId="0" fontId="5" fillId="0" borderId="0" xfId="0" applyFont="1" applyFill="1" applyAlignment="1" applyProtection="1">
      <alignment horizontal="justify" vertical="top" wrapText="1"/>
    </xf>
    <xf numFmtId="0" fontId="4" fillId="0" borderId="0" xfId="0" applyFont="1" applyAlignment="1">
      <alignment horizontal="justify" vertical="center"/>
    </xf>
    <xf numFmtId="49" fontId="6" fillId="0" borderId="34" xfId="0" applyNumberFormat="1" applyFont="1" applyBorder="1" applyAlignment="1">
      <alignment horizontal="center" vertical="center"/>
    </xf>
    <xf numFmtId="0" fontId="1" fillId="0" borderId="0" xfId="0" applyFont="1" applyFill="1" applyAlignment="1">
      <alignment horizontal="center" vertical="top"/>
    </xf>
    <xf numFmtId="0" fontId="6" fillId="0" borderId="0" xfId="0" applyFont="1" applyFill="1" applyAlignment="1">
      <alignment horizontal="center" vertical="top"/>
    </xf>
    <xf numFmtId="0" fontId="9" fillId="0" borderId="0" xfId="0" applyFont="1" applyFill="1" applyBorder="1" applyAlignment="1" applyProtection="1">
      <alignment horizontal="center" vertical="top"/>
    </xf>
    <xf numFmtId="16" fontId="9" fillId="0" borderId="0" xfId="0" applyNumberFormat="1" applyFont="1" applyFill="1" applyBorder="1" applyAlignment="1" applyProtection="1">
      <alignment horizontal="center" vertical="top"/>
    </xf>
    <xf numFmtId="0" fontId="5" fillId="0" borderId="34" xfId="0" applyFont="1" applyFill="1" applyBorder="1" applyAlignment="1">
      <alignment horizontal="center" vertical="center" textRotation="90" wrapText="1"/>
    </xf>
    <xf numFmtId="49" fontId="6" fillId="0" borderId="33" xfId="0" applyNumberFormat="1" applyFont="1" applyFill="1" applyBorder="1" applyAlignment="1">
      <alignment horizontal="center" vertical="center"/>
    </xf>
    <xf numFmtId="0" fontId="5" fillId="0" borderId="0" xfId="0" applyFont="1" applyFill="1" applyAlignment="1" applyProtection="1">
      <alignment horizontal="justify" vertical="top" wrapText="1"/>
    </xf>
    <xf numFmtId="0" fontId="6" fillId="0" borderId="34" xfId="0" applyFont="1" applyFill="1" applyBorder="1" applyAlignment="1">
      <alignment horizontal="center" vertical="center" textRotation="90" wrapText="1"/>
    </xf>
    <xf numFmtId="0" fontId="4" fillId="0" borderId="0" xfId="0" applyFont="1" applyFill="1" applyAlignment="1">
      <alignment horizontal="justify" vertical="center"/>
    </xf>
    <xf numFmtId="0" fontId="6" fillId="0" borderId="34" xfId="0" applyFont="1" applyBorder="1" applyAlignment="1">
      <alignment horizontal="center" vertical="center" textRotation="90" wrapText="1"/>
    </xf>
    <xf numFmtId="0" fontId="4" fillId="0" borderId="0" xfId="0" applyFont="1" applyAlignment="1">
      <alignment horizontal="justify" vertical="center" wrapText="1"/>
    </xf>
    <xf numFmtId="0" fontId="7" fillId="0" borderId="34" xfId="0" applyFont="1" applyBorder="1" applyAlignment="1">
      <alignment vertical="center" wrapText="1"/>
    </xf>
    <xf numFmtId="0" fontId="6" fillId="0" borderId="0" xfId="0" applyFont="1" applyBorder="1" applyAlignment="1">
      <alignment vertical="center"/>
    </xf>
    <xf numFmtId="0" fontId="4" fillId="0" borderId="0" xfId="0" applyFont="1" applyAlignment="1">
      <alignment horizontal="center" vertical="center"/>
    </xf>
    <xf numFmtId="0" fontId="6" fillId="0" borderId="7" xfId="0" applyFont="1" applyFill="1" applyBorder="1" applyAlignment="1" applyProtection="1">
      <alignment horizontal="center" vertical="center" textRotation="90"/>
    </xf>
    <xf numFmtId="0" fontId="4" fillId="0" borderId="0" xfId="0" applyFont="1" applyFill="1" applyAlignment="1">
      <alignment horizontal="justify" vertical="center"/>
    </xf>
    <xf numFmtId="0" fontId="4" fillId="0" borderId="0" xfId="0" applyFont="1" applyBorder="1" applyAlignment="1">
      <alignment horizontal="justify" vertical="center" wrapText="1"/>
    </xf>
    <xf numFmtId="0" fontId="4" fillId="0" borderId="0" xfId="0" applyFont="1" applyBorder="1" applyAlignment="1">
      <alignment horizontal="justify" vertical="center"/>
    </xf>
    <xf numFmtId="0" fontId="6" fillId="0" borderId="34" xfId="0" applyFont="1" applyFill="1" applyBorder="1"/>
    <xf numFmtId="0" fontId="4" fillId="0" borderId="0" xfId="0" applyFont="1" applyAlignment="1">
      <alignment vertical="center" wrapText="1"/>
    </xf>
    <xf numFmtId="49" fontId="6" fillId="0" borderId="26" xfId="0" applyNumberFormat="1" applyFont="1" applyFill="1" applyBorder="1" applyAlignment="1">
      <alignment horizontal="center" vertical="center"/>
    </xf>
    <xf numFmtId="0" fontId="7" fillId="0" borderId="0" xfId="0" applyFont="1" applyFill="1" applyBorder="1" applyAlignment="1">
      <alignment horizontal="justify" vertical="center"/>
    </xf>
    <xf numFmtId="0" fontId="4" fillId="0" borderId="0" xfId="0" applyFont="1" applyFill="1" applyAlignment="1">
      <alignment horizontal="justify" vertical="center" wrapText="1"/>
    </xf>
    <xf numFmtId="0" fontId="6" fillId="0" borderId="34" xfId="0" applyFont="1" applyFill="1" applyBorder="1" applyAlignment="1">
      <alignment horizontal="center" vertical="center" textRotation="90" wrapText="1"/>
    </xf>
    <xf numFmtId="0" fontId="8" fillId="0" borderId="16" xfId="0" applyFont="1" applyBorder="1" applyAlignment="1">
      <alignment horizontal="left" vertical="center"/>
    </xf>
    <xf numFmtId="0" fontId="14" fillId="0" borderId="0" xfId="0" applyFont="1" applyFill="1" applyBorder="1" applyAlignment="1">
      <alignment horizontal="right" vertical="center"/>
    </xf>
    <xf numFmtId="0" fontId="4" fillId="2" borderId="0" xfId="0" applyNumberFormat="1" applyFont="1" applyFill="1" applyBorder="1" applyAlignment="1" applyProtection="1">
      <alignment horizontal="justify" vertical="center" wrapText="1"/>
    </xf>
    <xf numFmtId="0" fontId="4" fillId="0" borderId="0" xfId="0" applyFont="1" applyFill="1" applyBorder="1" applyAlignment="1">
      <alignment horizontal="justify" vertical="center" wrapText="1"/>
    </xf>
    <xf numFmtId="0" fontId="4" fillId="0" borderId="0" xfId="0" applyFont="1" applyFill="1" applyBorder="1" applyAlignment="1">
      <alignment horizontal="justify" vertical="center"/>
    </xf>
    <xf numFmtId="0" fontId="8" fillId="0" borderId="26" xfId="0" applyFont="1" applyBorder="1" applyAlignment="1">
      <alignment horizontal="left" vertical="center"/>
    </xf>
    <xf numFmtId="0" fontId="19" fillId="0" borderId="0" xfId="0" applyFont="1" applyFill="1" applyBorder="1" applyAlignment="1">
      <alignment horizontal="center" vertical="center"/>
    </xf>
    <xf numFmtId="0" fontId="6" fillId="2" borderId="0" xfId="0" applyFont="1" applyFill="1" applyBorder="1"/>
    <xf numFmtId="0" fontId="6" fillId="0" borderId="16" xfId="0" applyFont="1" applyFill="1" applyBorder="1"/>
    <xf numFmtId="0" fontId="6" fillId="0" borderId="0" xfId="0" applyFont="1" applyFill="1" applyBorder="1" applyAlignment="1">
      <alignment horizontal="center" vertical="top"/>
    </xf>
    <xf numFmtId="0" fontId="8" fillId="0" borderId="18" xfId="0" applyFont="1" applyBorder="1" applyAlignment="1">
      <alignment horizontal="left" vertical="center"/>
    </xf>
    <xf numFmtId="0" fontId="8" fillId="0" borderId="16" xfId="0" applyFont="1" applyBorder="1" applyAlignment="1">
      <alignment horizontal="left" vertical="center"/>
    </xf>
    <xf numFmtId="0" fontId="4" fillId="0" borderId="0" xfId="0" applyFont="1" applyAlignment="1">
      <alignment horizontal="justify" vertical="center" wrapText="1"/>
    </xf>
    <xf numFmtId="0" fontId="6" fillId="0" borderId="34" xfId="0" applyFont="1" applyFill="1" applyBorder="1" applyAlignment="1">
      <alignment horizontal="center" vertical="center" textRotation="90" wrapText="1"/>
    </xf>
    <xf numFmtId="0" fontId="6" fillId="0" borderId="10" xfId="0" applyFont="1" applyFill="1" applyBorder="1" applyAlignment="1">
      <alignment horizontal="center" vertical="center" textRotation="90" wrapText="1"/>
    </xf>
    <xf numFmtId="0" fontId="6" fillId="0" borderId="0" xfId="0" applyFont="1" applyFill="1" applyBorder="1" applyAlignment="1">
      <alignment vertical="center"/>
    </xf>
    <xf numFmtId="49" fontId="7" fillId="0" borderId="0" xfId="0" applyNumberFormat="1" applyFont="1" applyFill="1" applyBorder="1" applyAlignment="1">
      <alignment vertical="center" wrapText="1"/>
    </xf>
    <xf numFmtId="0" fontId="6" fillId="0" borderId="0" xfId="0" applyFont="1" applyAlignment="1">
      <alignment horizontal="center" vertical="center"/>
    </xf>
    <xf numFmtId="0" fontId="1" fillId="0" borderId="52" xfId="0" applyFont="1" applyBorder="1"/>
    <xf numFmtId="0" fontId="1" fillId="0" borderId="53" xfId="0" applyFont="1" applyBorder="1"/>
    <xf numFmtId="0" fontId="1" fillId="0" borderId="49" xfId="0" applyFont="1" applyBorder="1"/>
    <xf numFmtId="0" fontId="1" fillId="0" borderId="50" xfId="0" applyFont="1" applyBorder="1"/>
    <xf numFmtId="0" fontId="1" fillId="0" borderId="51" xfId="0" applyFont="1" applyBorder="1"/>
    <xf numFmtId="0" fontId="1" fillId="0" borderId="54" xfId="0" applyFont="1" applyBorder="1"/>
    <xf numFmtId="0" fontId="1" fillId="0" borderId="56" xfId="0" applyFont="1" applyBorder="1"/>
    <xf numFmtId="0" fontId="21" fillId="0" borderId="0" xfId="0" applyFont="1" applyAlignment="1">
      <alignment horizontal="center" vertical="center"/>
    </xf>
    <xf numFmtId="0" fontId="1" fillId="0" borderId="0" xfId="0" applyFont="1" applyAlignment="1">
      <alignment horizontal="center" vertical="center"/>
    </xf>
    <xf numFmtId="0" fontId="3" fillId="0" borderId="0" xfId="0" applyFont="1" applyBorder="1" applyAlignment="1">
      <alignment vertical="top"/>
    </xf>
    <xf numFmtId="0" fontId="6" fillId="2" borderId="8" xfId="0" applyFont="1" applyFill="1" applyBorder="1" applyAlignment="1" applyProtection="1">
      <alignment vertical="center"/>
    </xf>
    <xf numFmtId="0" fontId="6" fillId="0" borderId="53" xfId="0" applyFont="1" applyBorder="1" applyAlignment="1">
      <alignment vertical="center" wrapText="1"/>
    </xf>
    <xf numFmtId="0" fontId="23" fillId="0" borderId="53" xfId="0" applyFont="1" applyBorder="1" applyAlignment="1">
      <alignment vertical="center" wrapText="1"/>
    </xf>
    <xf numFmtId="0" fontId="1" fillId="0" borderId="55" xfId="0" applyFont="1" applyBorder="1"/>
    <xf numFmtId="49" fontId="6" fillId="0" borderId="34" xfId="0" applyNumberFormat="1" applyFont="1" applyBorder="1" applyAlignment="1">
      <alignment horizontal="center" vertical="center"/>
    </xf>
    <xf numFmtId="0" fontId="4" fillId="0" borderId="0" xfId="0" applyFont="1" applyFill="1" applyAlignment="1">
      <alignment horizontal="justify" vertical="center" wrapText="1"/>
    </xf>
    <xf numFmtId="49" fontId="6" fillId="0" borderId="27" xfId="0" applyNumberFormat="1" applyFont="1" applyBorder="1" applyAlignment="1">
      <alignment horizontal="center" vertical="center"/>
    </xf>
    <xf numFmtId="49" fontId="6" fillId="0" borderId="94" xfId="0" applyNumberFormat="1" applyFont="1" applyBorder="1" applyAlignment="1">
      <alignment horizontal="center" vertical="center"/>
    </xf>
    <xf numFmtId="0" fontId="6" fillId="0" borderId="0" xfId="0" applyFont="1" applyBorder="1" applyAlignment="1">
      <alignment horizontal="center" vertical="center" wrapText="1"/>
    </xf>
    <xf numFmtId="0" fontId="4" fillId="0" borderId="0" xfId="0" applyFont="1" applyFill="1" applyBorder="1" applyAlignment="1">
      <alignment vertical="center" wrapText="1"/>
    </xf>
    <xf numFmtId="0" fontId="9" fillId="0" borderId="0" xfId="0" applyFont="1" applyFill="1" applyBorder="1" applyAlignment="1" applyProtection="1">
      <alignment horizontal="center" vertical="top" wrapText="1"/>
    </xf>
    <xf numFmtId="0" fontId="1" fillId="0" borderId="0" xfId="0" applyFont="1" applyFill="1" applyAlignment="1">
      <alignment wrapText="1"/>
    </xf>
    <xf numFmtId="0" fontId="4" fillId="0" borderId="0" xfId="0" applyFont="1" applyFill="1" applyAlignment="1">
      <alignment horizontal="justify" vertical="center" wrapText="1"/>
    </xf>
    <xf numFmtId="0" fontId="7" fillId="0" borderId="37" xfId="0" applyFont="1" applyFill="1" applyBorder="1" applyAlignment="1">
      <alignment horizontal="justify" vertical="center"/>
    </xf>
    <xf numFmtId="0" fontId="4" fillId="2" borderId="0" xfId="0" applyNumberFormat="1" applyFont="1" applyFill="1" applyBorder="1" applyAlignment="1" applyProtection="1">
      <alignment horizontal="justify" vertical="center" wrapText="1"/>
    </xf>
    <xf numFmtId="49" fontId="6" fillId="0" borderId="34" xfId="0" applyNumberFormat="1" applyFont="1" applyBorder="1" applyAlignment="1">
      <alignment horizontal="center" vertical="center"/>
    </xf>
    <xf numFmtId="0" fontId="10" fillId="0" borderId="0" xfId="0" applyFont="1" applyAlignment="1">
      <alignment horizontal="left" vertical="center"/>
    </xf>
    <xf numFmtId="49" fontId="9" fillId="0" borderId="0" xfId="0" applyNumberFormat="1" applyFont="1" applyFill="1" applyBorder="1" applyAlignment="1" applyProtection="1">
      <alignment horizontal="center" vertical="top"/>
    </xf>
    <xf numFmtId="49" fontId="13" fillId="0" borderId="0" xfId="0" applyNumberFormat="1" applyFont="1" applyFill="1" applyBorder="1" applyAlignment="1">
      <alignment vertical="center" wrapText="1"/>
    </xf>
    <xf numFmtId="0" fontId="7" fillId="0" borderId="0" xfId="0" applyFont="1" applyFill="1" applyBorder="1" applyAlignment="1">
      <alignment vertical="center" wrapText="1"/>
    </xf>
    <xf numFmtId="49" fontId="13" fillId="0" borderId="0" xfId="0" applyNumberFormat="1" applyFont="1" applyFill="1" applyBorder="1" applyAlignment="1" applyProtection="1">
      <alignment vertical="center"/>
    </xf>
    <xf numFmtId="0" fontId="8" fillId="0" borderId="21" xfId="0" applyFont="1" applyBorder="1" applyAlignment="1">
      <alignment horizontal="left" vertical="center"/>
    </xf>
    <xf numFmtId="0" fontId="1" fillId="0" borderId="95" xfId="0" applyFont="1" applyBorder="1"/>
    <xf numFmtId="0" fontId="6" fillId="0" borderId="34" xfId="0" applyFont="1" applyBorder="1" applyAlignment="1">
      <alignment horizontal="center" vertical="center" textRotation="90" wrapText="1"/>
    </xf>
    <xf numFmtId="0" fontId="7" fillId="0" borderId="37" xfId="0" applyFont="1" applyFill="1" applyBorder="1" applyAlignment="1">
      <alignment horizontal="justify" vertical="center"/>
    </xf>
    <xf numFmtId="0" fontId="6" fillId="0" borderId="34" xfId="0" applyFont="1" applyFill="1" applyBorder="1" applyAlignment="1">
      <alignment horizontal="center" vertical="center" textRotation="90" wrapText="1"/>
    </xf>
    <xf numFmtId="49" fontId="6" fillId="0" borderId="34" xfId="0" applyNumberFormat="1" applyFont="1" applyBorder="1" applyAlignment="1">
      <alignment horizontal="center" vertical="center" wrapText="1"/>
    </xf>
    <xf numFmtId="0" fontId="6" fillId="0" borderId="0" xfId="0" applyFont="1" applyBorder="1" applyAlignment="1">
      <alignment horizontal="justify" vertical="center" wrapText="1"/>
    </xf>
    <xf numFmtId="0" fontId="7" fillId="0" borderId="37" xfId="0" applyFont="1" applyFill="1" applyBorder="1" applyAlignment="1">
      <alignment horizontal="justify" vertical="center"/>
    </xf>
    <xf numFmtId="0" fontId="4" fillId="0" borderId="0" xfId="0" applyFont="1" applyFill="1" applyAlignment="1">
      <alignment horizontal="justify" vertical="center"/>
    </xf>
    <xf numFmtId="0" fontId="6" fillId="0" borderId="34" xfId="0" applyFont="1" applyFill="1" applyBorder="1" applyAlignment="1">
      <alignment horizontal="center" vertical="center" textRotation="90" wrapText="1"/>
    </xf>
    <xf numFmtId="0" fontId="5" fillId="0" borderId="34" xfId="0" applyFont="1" applyFill="1" applyBorder="1" applyAlignment="1">
      <alignment horizontal="center" vertical="center" textRotation="90" wrapText="1"/>
    </xf>
    <xf numFmtId="49" fontId="6" fillId="0" borderId="0" xfId="0" applyNumberFormat="1" applyFont="1" applyFill="1"/>
    <xf numFmtId="0" fontId="6" fillId="0" borderId="34" xfId="0" applyFont="1" applyBorder="1" applyAlignment="1">
      <alignment horizontal="center" vertical="center" textRotation="90" wrapText="1"/>
    </xf>
    <xf numFmtId="0" fontId="4" fillId="0" borderId="0" xfId="0" applyFont="1" applyBorder="1" applyAlignment="1">
      <alignment horizontal="justify" vertical="center" wrapText="1"/>
    </xf>
    <xf numFmtId="0" fontId="4" fillId="0" borderId="0" xfId="0" applyFont="1" applyBorder="1" applyAlignment="1">
      <alignment horizontal="justify" vertical="center"/>
    </xf>
    <xf numFmtId="0" fontId="8" fillId="0" borderId="16" xfId="0" applyFont="1" applyBorder="1" applyAlignment="1">
      <alignment horizontal="left" vertical="center"/>
    </xf>
    <xf numFmtId="0" fontId="8" fillId="0" borderId="21" xfId="0" applyFont="1" applyBorder="1" applyAlignment="1">
      <alignment horizontal="left" vertical="center"/>
    </xf>
    <xf numFmtId="49" fontId="6" fillId="2" borderId="34" xfId="0" applyNumberFormat="1" applyFont="1" applyFill="1" applyBorder="1" applyAlignment="1" applyProtection="1">
      <alignment horizontal="center" vertical="center"/>
    </xf>
    <xf numFmtId="0" fontId="5" fillId="0" borderId="7" xfId="0" applyFont="1" applyFill="1" applyBorder="1" applyAlignment="1">
      <alignment horizontal="center" vertical="center" textRotation="90" wrapText="1"/>
    </xf>
    <xf numFmtId="0" fontId="5" fillId="0" borderId="18" xfId="0" applyFont="1" applyFill="1" applyBorder="1" applyAlignment="1">
      <alignment horizontal="center" vertical="center" textRotation="90" wrapText="1"/>
    </xf>
    <xf numFmtId="49" fontId="6" fillId="0" borderId="0" xfId="0" applyNumberFormat="1" applyFont="1" applyAlignment="1">
      <alignment vertical="center"/>
    </xf>
    <xf numFmtId="0" fontId="19" fillId="0" borderId="26" xfId="0" applyFont="1" applyFill="1" applyBorder="1" applyAlignment="1">
      <alignment horizontal="center" vertical="center"/>
    </xf>
    <xf numFmtId="0" fontId="6" fillId="0" borderId="0" xfId="0" applyFont="1" applyFill="1" applyAlignment="1">
      <alignment horizontal="justify" vertical="center"/>
    </xf>
    <xf numFmtId="0" fontId="6" fillId="0" borderId="0" xfId="0" applyFont="1" applyFill="1" applyAlignment="1">
      <alignment horizontal="justify" vertical="center" wrapText="1"/>
    </xf>
    <xf numFmtId="0" fontId="6" fillId="0" borderId="0" xfId="0" applyFont="1" applyFill="1" applyAlignment="1">
      <alignment vertical="center" wrapText="1"/>
    </xf>
    <xf numFmtId="0" fontId="6" fillId="0" borderId="0" xfId="0" applyFont="1" applyFill="1" applyAlignment="1">
      <alignment wrapText="1"/>
    </xf>
    <xf numFmtId="0" fontId="6" fillId="0" borderId="0" xfId="0" applyFont="1" applyFill="1" applyAlignment="1">
      <alignment horizontal="justify" wrapText="1"/>
    </xf>
    <xf numFmtId="0" fontId="1" fillId="0" borderId="0" xfId="0" applyFont="1" applyAlignment="1">
      <alignment vertical="center"/>
    </xf>
    <xf numFmtId="0" fontId="19" fillId="0" borderId="97" xfId="0" applyFont="1" applyFill="1" applyBorder="1" applyAlignment="1">
      <alignment horizontal="center" vertical="center"/>
    </xf>
    <xf numFmtId="0" fontId="6" fillId="0" borderId="34" xfId="0" applyFont="1" applyBorder="1" applyAlignment="1">
      <alignment horizontal="center" vertical="center" wrapText="1"/>
    </xf>
    <xf numFmtId="0" fontId="5" fillId="0" borderId="0" xfId="0" applyFont="1" applyFill="1" applyAlignment="1" applyProtection="1">
      <alignment horizontal="justify" vertical="top" wrapText="1"/>
    </xf>
    <xf numFmtId="49" fontId="6" fillId="0" borderId="34" xfId="0" applyNumberFormat="1" applyFont="1" applyBorder="1" applyAlignment="1">
      <alignment horizontal="center" vertical="center"/>
    </xf>
    <xf numFmtId="0" fontId="8" fillId="0" borderId="16" xfId="0" applyFont="1" applyBorder="1" applyAlignment="1">
      <alignment horizontal="left" vertical="center"/>
    </xf>
    <xf numFmtId="49" fontId="6" fillId="0" borderId="0" xfId="0" applyNumberFormat="1" applyFont="1" applyBorder="1" applyAlignment="1">
      <alignment horizontal="justify" vertical="center" wrapText="1"/>
    </xf>
    <xf numFmtId="49" fontId="6" fillId="0" borderId="34" xfId="0" applyNumberFormat="1" applyFont="1" applyBorder="1" applyAlignment="1">
      <alignment horizontal="center" vertical="center" wrapText="1"/>
    </xf>
    <xf numFmtId="0" fontId="6" fillId="0" borderId="0" xfId="0" applyFont="1" applyFill="1" applyAlignment="1">
      <alignment horizontal="justify" vertical="center" wrapText="1"/>
    </xf>
    <xf numFmtId="0" fontId="8" fillId="0" borderId="97" xfId="0" applyFont="1" applyBorder="1" applyAlignment="1">
      <alignment horizontal="left" vertical="center"/>
    </xf>
    <xf numFmtId="49" fontId="6" fillId="0" borderId="71" xfId="0" applyNumberFormat="1" applyFont="1" applyFill="1" applyBorder="1" applyAlignment="1" applyProtection="1">
      <alignment horizontal="center" vertical="center"/>
    </xf>
    <xf numFmtId="49" fontId="6" fillId="0" borderId="70" xfId="0" applyNumberFormat="1" applyFont="1" applyFill="1" applyBorder="1" applyAlignment="1" applyProtection="1">
      <alignment horizontal="center" vertical="center"/>
    </xf>
    <xf numFmtId="49" fontId="6" fillId="0" borderId="73" xfId="0" applyNumberFormat="1" applyFont="1" applyFill="1" applyBorder="1" applyAlignment="1" applyProtection="1">
      <alignment horizontal="center" vertical="center"/>
    </xf>
    <xf numFmtId="49" fontId="6" fillId="0" borderId="69" xfId="0" applyNumberFormat="1" applyFont="1" applyFill="1" applyBorder="1" applyAlignment="1" applyProtection="1">
      <alignment horizontal="center" vertical="center"/>
    </xf>
    <xf numFmtId="49" fontId="6" fillId="0" borderId="72" xfId="0" applyNumberFormat="1" applyFont="1" applyFill="1" applyBorder="1" applyAlignment="1" applyProtection="1">
      <alignment horizontal="center" vertical="center"/>
    </xf>
    <xf numFmtId="49" fontId="6" fillId="0" borderId="104" xfId="0" applyNumberFormat="1" applyFont="1" applyFill="1" applyBorder="1" applyAlignment="1">
      <alignment horizontal="center" vertical="center"/>
    </xf>
    <xf numFmtId="49" fontId="6" fillId="0" borderId="105" xfId="0" applyNumberFormat="1" applyFont="1" applyFill="1" applyBorder="1" applyAlignment="1">
      <alignment horizontal="center" vertical="center"/>
    </xf>
    <xf numFmtId="0" fontId="6" fillId="0" borderId="34" xfId="0" applyFont="1" applyFill="1" applyBorder="1" applyAlignment="1">
      <alignment vertical="center" wrapText="1"/>
    </xf>
    <xf numFmtId="49" fontId="6" fillId="0" borderId="106" xfId="0" applyNumberFormat="1" applyFont="1" applyFill="1" applyBorder="1" applyAlignment="1">
      <alignment horizontal="center" vertical="center"/>
    </xf>
    <xf numFmtId="0" fontId="5" fillId="0" borderId="50" xfId="0" applyFont="1" applyBorder="1" applyAlignment="1">
      <alignment vertical="center"/>
    </xf>
    <xf numFmtId="49" fontId="6" fillId="0" borderId="34" xfId="0" applyNumberFormat="1" applyFont="1" applyBorder="1" applyAlignment="1">
      <alignment horizontal="center" vertical="center"/>
    </xf>
    <xf numFmtId="0" fontId="5" fillId="0" borderId="37" xfId="0" applyFont="1" applyBorder="1" applyAlignment="1">
      <alignment horizontal="center" vertical="center" textRotation="90"/>
    </xf>
    <xf numFmtId="49" fontId="6" fillId="0" borderId="30" xfId="0" applyNumberFormat="1" applyFont="1" applyBorder="1" applyAlignment="1">
      <alignment horizontal="center" vertical="center"/>
    </xf>
    <xf numFmtId="0" fontId="6" fillId="0" borderId="0" xfId="0" applyFont="1" applyFill="1" applyBorder="1" applyAlignment="1">
      <alignment vertical="center" textRotation="90" wrapText="1"/>
    </xf>
    <xf numFmtId="0" fontId="13" fillId="0" borderId="34" xfId="0" applyFont="1" applyFill="1" applyBorder="1" applyAlignment="1">
      <alignment horizontal="center" vertical="center" textRotation="90" wrapText="1"/>
    </xf>
    <xf numFmtId="0" fontId="7" fillId="0" borderId="34" xfId="0" applyFont="1" applyFill="1" applyBorder="1" applyAlignment="1">
      <alignment horizontal="center" vertical="center" textRotation="90" wrapText="1"/>
    </xf>
    <xf numFmtId="0" fontId="8" fillId="0" borderId="26" xfId="0" applyFont="1" applyFill="1" applyBorder="1" applyAlignment="1">
      <alignment horizontal="left" vertical="center"/>
    </xf>
    <xf numFmtId="0" fontId="6" fillId="0" borderId="34" xfId="0" applyFont="1" applyFill="1" applyBorder="1" applyAlignment="1">
      <alignment horizontal="center" vertical="center" wrapText="1"/>
    </xf>
    <xf numFmtId="0" fontId="5" fillId="0" borderId="0" xfId="0" applyFont="1" applyFill="1" applyAlignment="1" applyProtection="1">
      <alignment horizontal="justify" vertical="top" wrapText="1"/>
    </xf>
    <xf numFmtId="0" fontId="6" fillId="0" borderId="35" xfId="0" applyFont="1" applyFill="1" applyBorder="1" applyAlignment="1">
      <alignment horizontal="center" vertical="center" wrapText="1"/>
    </xf>
    <xf numFmtId="0" fontId="3" fillId="0" borderId="18" xfId="0" applyFont="1" applyFill="1" applyBorder="1"/>
    <xf numFmtId="0" fontId="6" fillId="0" borderId="34" xfId="0" applyFont="1" applyFill="1" applyBorder="1" applyAlignment="1">
      <alignment horizontal="center"/>
    </xf>
    <xf numFmtId="0" fontId="6" fillId="0" borderId="34" xfId="0" applyFont="1" applyFill="1" applyBorder="1" applyAlignment="1">
      <alignment horizontal="center" vertical="center" textRotation="90" wrapText="1"/>
    </xf>
    <xf numFmtId="0" fontId="6" fillId="0" borderId="35" xfId="0" applyFont="1" applyFill="1" applyBorder="1" applyAlignment="1">
      <alignment horizontal="center" vertical="center" wrapText="1"/>
    </xf>
    <xf numFmtId="0" fontId="6" fillId="0" borderId="34" xfId="0" applyFont="1" applyFill="1" applyBorder="1" applyAlignment="1">
      <alignment horizontal="center" vertical="center" wrapText="1"/>
    </xf>
    <xf numFmtId="0" fontId="5" fillId="0" borderId="34" xfId="0" applyFont="1" applyFill="1" applyBorder="1" applyAlignment="1">
      <alignment horizontal="center" vertical="center" textRotation="90" wrapText="1"/>
    </xf>
    <xf numFmtId="0" fontId="15" fillId="0" borderId="0" xfId="0" applyFont="1" applyAlignment="1"/>
    <xf numFmtId="0" fontId="26" fillId="0" borderId="0" xfId="0" applyFont="1"/>
    <xf numFmtId="49" fontId="6" fillId="0" borderId="34" xfId="0" applyNumberFormat="1" applyFont="1" applyFill="1" applyBorder="1" applyAlignment="1" applyProtection="1">
      <alignment horizontal="center" vertical="center" textRotation="90" wrapText="1"/>
    </xf>
    <xf numFmtId="0" fontId="6" fillId="0" borderId="34" xfId="0" applyFont="1" applyFill="1" applyBorder="1" applyAlignment="1" applyProtection="1">
      <alignment horizontal="center" vertical="center" textRotation="90"/>
    </xf>
    <xf numFmtId="49" fontId="6" fillId="0" borderId="34" xfId="0" applyNumberFormat="1" applyFont="1" applyFill="1" applyBorder="1" applyAlignment="1" applyProtection="1">
      <alignment horizontal="center" vertical="center" textRotation="90"/>
    </xf>
    <xf numFmtId="0" fontId="6" fillId="0" borderId="34" xfId="0" applyFont="1" applyFill="1" applyBorder="1" applyAlignment="1" applyProtection="1">
      <alignment vertical="center" wrapText="1"/>
      <protection locked="0"/>
    </xf>
    <xf numFmtId="0" fontId="6" fillId="0" borderId="34" xfId="0" applyFont="1" applyFill="1" applyBorder="1" applyAlignment="1" applyProtection="1">
      <alignment horizontal="center" vertical="center"/>
      <protection locked="0"/>
    </xf>
    <xf numFmtId="0" fontId="6" fillId="0" borderId="53" xfId="0" applyFont="1" applyBorder="1" applyAlignment="1">
      <alignment vertical="center"/>
    </xf>
    <xf numFmtId="0" fontId="1" fillId="0" borderId="0" xfId="0" applyFont="1" applyBorder="1" applyAlignment="1">
      <alignment horizontal="center" vertical="center"/>
    </xf>
    <xf numFmtId="0" fontId="6" fillId="0" borderId="0" xfId="0" applyFont="1" applyBorder="1" applyAlignment="1">
      <alignment horizontal="center" vertical="center"/>
    </xf>
    <xf numFmtId="0" fontId="6" fillId="9" borderId="0" xfId="0" applyFont="1" applyFill="1"/>
    <xf numFmtId="0" fontId="1" fillId="9" borderId="0" xfId="0" applyFont="1" applyFill="1"/>
    <xf numFmtId="0" fontId="6" fillId="9" borderId="0" xfId="0" applyFont="1" applyFill="1" applyAlignment="1">
      <alignment vertical="center"/>
    </xf>
    <xf numFmtId="0" fontId="0" fillId="8" borderId="34" xfId="0" applyFill="1" applyBorder="1" applyProtection="1"/>
    <xf numFmtId="0" fontId="0" fillId="2" borderId="34" xfId="0" applyFont="1" applyFill="1" applyBorder="1" applyAlignment="1" applyProtection="1">
      <alignment vertical="center"/>
    </xf>
    <xf numFmtId="49" fontId="0" fillId="2" borderId="34" xfId="0" applyNumberFormat="1" applyFill="1" applyBorder="1" applyAlignment="1" applyProtection="1">
      <alignment vertical="center"/>
    </xf>
    <xf numFmtId="0" fontId="6" fillId="0" borderId="0" xfId="0" applyFont="1" applyProtection="1"/>
    <xf numFmtId="0" fontId="6" fillId="0" borderId="61" xfId="0" applyFont="1" applyBorder="1" applyAlignment="1" applyProtection="1">
      <alignment horizontal="center" vertical="center"/>
    </xf>
    <xf numFmtId="0" fontId="6" fillId="0" borderId="34" xfId="0" applyFont="1" applyBorder="1" applyAlignment="1" applyProtection="1">
      <alignment vertical="center" wrapText="1"/>
      <protection locked="0"/>
    </xf>
    <xf numFmtId="0" fontId="6" fillId="0" borderId="2" xfId="0" applyFont="1" applyFill="1" applyBorder="1" applyProtection="1">
      <protection locked="0"/>
    </xf>
    <xf numFmtId="0" fontId="6" fillId="0" borderId="2" xfId="0" applyFont="1" applyBorder="1" applyProtection="1">
      <protection locked="0"/>
    </xf>
    <xf numFmtId="0" fontId="6" fillId="0" borderId="40" xfId="0" applyFont="1" applyBorder="1" applyProtection="1">
      <protection locked="0"/>
    </xf>
    <xf numFmtId="0" fontId="6" fillId="0" borderId="41" xfId="0" applyFont="1" applyBorder="1" applyProtection="1">
      <protection locked="0"/>
    </xf>
    <xf numFmtId="0" fontId="6" fillId="0" borderId="42" xfId="0" applyFont="1" applyBorder="1" applyProtection="1">
      <protection locked="0"/>
    </xf>
    <xf numFmtId="49" fontId="6" fillId="0" borderId="34" xfId="0" applyNumberFormat="1" applyFont="1" applyFill="1" applyBorder="1" applyAlignment="1" applyProtection="1">
      <alignment horizontal="center" vertical="center" wrapText="1"/>
      <protection locked="0"/>
    </xf>
    <xf numFmtId="0" fontId="6" fillId="0" borderId="34" xfId="0" applyFont="1" applyFill="1" applyBorder="1" applyAlignment="1" applyProtection="1">
      <alignment horizontal="center" vertical="center" wrapText="1"/>
      <protection locked="0"/>
    </xf>
    <xf numFmtId="0" fontId="6" fillId="0" borderId="34" xfId="0" applyFont="1" applyFill="1" applyBorder="1" applyAlignment="1" applyProtection="1">
      <protection locked="0"/>
    </xf>
    <xf numFmtId="0" fontId="7" fillId="0" borderId="34" xfId="0" applyFont="1" applyBorder="1" applyAlignment="1" applyProtection="1">
      <alignment vertical="center" wrapText="1"/>
      <protection locked="0"/>
    </xf>
    <xf numFmtId="0" fontId="6" fillId="0" borderId="35" xfId="0" applyFont="1" applyFill="1" applyBorder="1" applyAlignment="1" applyProtection="1">
      <alignment horizontal="center" vertical="center" wrapText="1"/>
      <protection locked="0"/>
    </xf>
    <xf numFmtId="0" fontId="6" fillId="0" borderId="34" xfId="0" applyFont="1" applyFill="1" applyBorder="1" applyAlignment="1" applyProtection="1">
      <alignment horizontal="center"/>
      <protection locked="0"/>
    </xf>
    <xf numFmtId="0" fontId="6" fillId="0" borderId="9" xfId="0" applyFont="1" applyFill="1" applyBorder="1" applyAlignment="1" applyProtection="1">
      <alignment horizontal="center" vertical="center" wrapText="1"/>
      <protection locked="0"/>
    </xf>
    <xf numFmtId="0" fontId="6" fillId="0" borderId="34" xfId="0" applyFont="1" applyFill="1" applyBorder="1" applyAlignment="1" applyProtection="1">
      <alignment vertical="center"/>
      <protection locked="0"/>
    </xf>
    <xf numFmtId="0" fontId="7" fillId="0" borderId="34" xfId="0" applyFont="1" applyFill="1" applyBorder="1" applyAlignment="1" applyProtection="1">
      <alignment vertical="center" wrapText="1"/>
      <protection locked="0"/>
    </xf>
    <xf numFmtId="0" fontId="7" fillId="0" borderId="34" xfId="0" applyFont="1" applyFill="1" applyBorder="1" applyAlignment="1" applyProtection="1">
      <alignment horizontal="justify" vertical="center" wrapText="1"/>
      <protection locked="0"/>
    </xf>
    <xf numFmtId="0" fontId="6" fillId="9" borderId="0" xfId="0" applyFont="1" applyFill="1" applyBorder="1"/>
    <xf numFmtId="0" fontId="6" fillId="9" borderId="0" xfId="0" applyFont="1" applyFill="1" applyAlignment="1"/>
    <xf numFmtId="0" fontId="1" fillId="9" borderId="0" xfId="0" applyFont="1" applyFill="1" applyAlignment="1">
      <alignment wrapText="1"/>
    </xf>
    <xf numFmtId="0" fontId="28" fillId="2" borderId="0" xfId="0" applyFont="1" applyFill="1" applyBorder="1" applyAlignment="1" applyProtection="1">
      <alignment vertical="center"/>
    </xf>
    <xf numFmtId="0" fontId="0" fillId="2" borderId="34" xfId="0" applyFill="1" applyBorder="1" applyAlignment="1" applyProtection="1">
      <alignment vertical="center"/>
    </xf>
    <xf numFmtId="0" fontId="29" fillId="2" borderId="34" xfId="0" applyFont="1" applyFill="1" applyBorder="1" applyAlignment="1" applyProtection="1">
      <alignment vertical="center"/>
    </xf>
    <xf numFmtId="3" fontId="0" fillId="2" borderId="34" xfId="0" applyNumberFormat="1" applyFill="1" applyBorder="1" applyProtection="1"/>
    <xf numFmtId="0" fontId="29" fillId="2" borderId="8" xfId="0" applyFont="1" applyFill="1" applyBorder="1" applyAlignment="1" applyProtection="1">
      <alignment vertical="center"/>
    </xf>
    <xf numFmtId="3" fontId="0" fillId="2" borderId="8" xfId="0" applyNumberFormat="1" applyFill="1" applyBorder="1" applyProtection="1"/>
    <xf numFmtId="0" fontId="0" fillId="7" borderId="8" xfId="0" applyFill="1" applyBorder="1" applyProtection="1"/>
    <xf numFmtId="0" fontId="0" fillId="11" borderId="34" xfId="0" applyFill="1" applyBorder="1" applyProtection="1"/>
    <xf numFmtId="0" fontId="0" fillId="2" borderId="0" xfId="0" applyFill="1" applyBorder="1" applyAlignment="1" applyProtection="1">
      <alignment vertical="center"/>
    </xf>
    <xf numFmtId="0" fontId="29" fillId="2" borderId="0" xfId="0" applyFont="1" applyFill="1" applyBorder="1" applyAlignment="1" applyProtection="1">
      <alignment vertical="center"/>
    </xf>
    <xf numFmtId="0" fontId="1" fillId="2" borderId="0" xfId="0" applyFont="1" applyFill="1"/>
    <xf numFmtId="0" fontId="0" fillId="2" borderId="34" xfId="0" applyNumberFormat="1" applyFill="1" applyBorder="1" applyProtection="1"/>
    <xf numFmtId="1" fontId="0" fillId="2" borderId="34" xfId="0" applyNumberFormat="1" applyFill="1" applyBorder="1" applyProtection="1"/>
    <xf numFmtId="0" fontId="0" fillId="13" borderId="34" xfId="0" applyNumberFormat="1" applyFill="1" applyBorder="1" applyProtection="1"/>
    <xf numFmtId="0" fontId="0" fillId="2" borderId="67" xfId="0" applyNumberFormat="1" applyFill="1" applyBorder="1" applyProtection="1"/>
    <xf numFmtId="0" fontId="0" fillId="2" borderId="68" xfId="0" applyNumberFormat="1" applyFill="1" applyBorder="1" applyProtection="1"/>
    <xf numFmtId="1" fontId="0" fillId="2" borderId="68" xfId="0" applyNumberFormat="1" applyFill="1" applyBorder="1" applyProtection="1"/>
    <xf numFmtId="0" fontId="0" fillId="13" borderId="68" xfId="0" applyNumberFormat="1" applyFill="1" applyBorder="1" applyProtection="1"/>
    <xf numFmtId="0" fontId="0" fillId="2" borderId="6" xfId="0" applyNumberFormat="1" applyFill="1" applyBorder="1" applyProtection="1"/>
    <xf numFmtId="0" fontId="0" fillId="2" borderId="0" xfId="0" applyNumberFormat="1" applyFill="1" applyBorder="1" applyProtection="1"/>
    <xf numFmtId="0" fontId="0" fillId="2" borderId="107" xfId="0" applyNumberFormat="1" applyFill="1" applyBorder="1" applyProtection="1"/>
    <xf numFmtId="1" fontId="0" fillId="2" borderId="0" xfId="0" applyNumberFormat="1" applyFill="1" applyBorder="1" applyProtection="1"/>
    <xf numFmtId="1" fontId="0" fillId="2" borderId="107" xfId="0" applyNumberFormat="1" applyFill="1" applyBorder="1" applyProtection="1"/>
    <xf numFmtId="0" fontId="0" fillId="14" borderId="67" xfId="0" applyNumberFormat="1" applyFill="1" applyBorder="1" applyProtection="1"/>
    <xf numFmtId="0" fontId="0" fillId="2" borderId="6" xfId="0" applyFill="1" applyBorder="1" applyProtection="1"/>
    <xf numFmtId="0" fontId="0" fillId="2" borderId="0" xfId="0" applyFill="1" applyBorder="1" applyProtection="1"/>
    <xf numFmtId="0" fontId="0" fillId="2" borderId="107" xfId="0" applyFill="1" applyBorder="1" applyProtection="1"/>
    <xf numFmtId="0" fontId="0" fillId="13" borderId="72" xfId="0" applyNumberFormat="1" applyFill="1" applyBorder="1" applyProtection="1"/>
    <xf numFmtId="0" fontId="0" fillId="13" borderId="70" xfId="0" applyNumberFormat="1" applyFill="1" applyBorder="1" applyProtection="1"/>
    <xf numFmtId="0" fontId="0" fillId="2" borderId="108" xfId="0" applyNumberFormat="1" applyFill="1" applyBorder="1" applyProtection="1"/>
    <xf numFmtId="1" fontId="0" fillId="2" borderId="108" xfId="0" applyNumberFormat="1" applyFill="1" applyBorder="1" applyProtection="1"/>
    <xf numFmtId="0" fontId="0" fillId="13" borderId="108" xfId="0" applyNumberFormat="1" applyFill="1" applyBorder="1" applyProtection="1"/>
    <xf numFmtId="0" fontId="0" fillId="15" borderId="34" xfId="0" applyFill="1" applyBorder="1" applyProtection="1"/>
    <xf numFmtId="0" fontId="0" fillId="7" borderId="34" xfId="0" applyFill="1" applyBorder="1" applyProtection="1"/>
    <xf numFmtId="0" fontId="1" fillId="0" borderId="0" xfId="0" applyFont="1"/>
    <xf numFmtId="0" fontId="0" fillId="0" borderId="34" xfId="0" applyBorder="1" applyProtection="1"/>
    <xf numFmtId="0" fontId="0" fillId="7" borderId="20" xfId="0" applyFill="1" applyBorder="1" applyProtection="1"/>
    <xf numFmtId="0" fontId="33" fillId="0" borderId="0" xfId="0" applyFont="1" applyFill="1" applyAlignment="1">
      <alignment horizontal="center" vertical="top"/>
    </xf>
    <xf numFmtId="0" fontId="6" fillId="0" borderId="0" xfId="0" applyFont="1" applyFill="1" applyAlignment="1">
      <alignment horizontal="center" vertical="center" wrapText="1"/>
    </xf>
    <xf numFmtId="0" fontId="31" fillId="0" borderId="0" xfId="0" applyFont="1" applyAlignment="1">
      <alignment vertical="center"/>
    </xf>
    <xf numFmtId="0" fontId="0" fillId="16" borderId="34" xfId="0" applyFill="1" applyBorder="1" applyProtection="1"/>
    <xf numFmtId="0" fontId="36" fillId="2" borderId="109" xfId="2" applyNumberFormat="1" applyFont="1" applyFill="1" applyBorder="1" applyAlignment="1" applyProtection="1">
      <alignment horizontal="center" vertical="center" wrapText="1" shrinkToFit="1"/>
    </xf>
    <xf numFmtId="0" fontId="7" fillId="2" borderId="34" xfId="0" applyFont="1" applyFill="1" applyBorder="1" applyAlignment="1" applyProtection="1">
      <alignment vertical="center" wrapText="1"/>
      <protection locked="0"/>
    </xf>
    <xf numFmtId="0" fontId="7" fillId="2" borderId="34" xfId="0" applyFont="1" applyFill="1" applyBorder="1" applyAlignment="1" applyProtection="1">
      <alignment horizontal="justify" vertical="center" wrapText="1"/>
      <protection locked="0"/>
    </xf>
    <xf numFmtId="0" fontId="0" fillId="7" borderId="68" xfId="0" applyNumberFormat="1" applyFill="1" applyBorder="1" applyProtection="1"/>
    <xf numFmtId="0" fontId="1" fillId="0" borderId="0" xfId="0" applyFont="1" applyFill="1" applyAlignment="1">
      <alignment vertical="center" wrapText="1"/>
    </xf>
    <xf numFmtId="0" fontId="1" fillId="9" borderId="0" xfId="0" applyFont="1" applyFill="1" applyAlignment="1">
      <alignment vertical="center" wrapText="1"/>
    </xf>
    <xf numFmtId="0" fontId="6" fillId="0" borderId="34" xfId="0" applyFont="1" applyFill="1" applyBorder="1" applyAlignment="1" applyProtection="1">
      <alignment vertical="center" wrapText="1"/>
    </xf>
    <xf numFmtId="0" fontId="0" fillId="15" borderId="37" xfId="0" applyFill="1" applyBorder="1" applyProtection="1"/>
    <xf numFmtId="0" fontId="6" fillId="0" borderId="34" xfId="0" applyFont="1" applyFill="1" applyBorder="1" applyAlignment="1" applyProtection="1">
      <alignment horizontal="center" vertical="center"/>
      <protection locked="0"/>
    </xf>
    <xf numFmtId="0" fontId="6" fillId="0" borderId="34" xfId="0" applyFont="1" applyFill="1" applyBorder="1" applyAlignment="1" applyProtection="1">
      <alignment horizontal="center" vertical="center" wrapText="1"/>
    </xf>
    <xf numFmtId="0" fontId="0" fillId="11" borderId="34" xfId="0" applyNumberFormat="1" applyFill="1" applyBorder="1" applyProtection="1"/>
    <xf numFmtId="0" fontId="31" fillId="0" borderId="0" xfId="0" applyFont="1" applyBorder="1" applyAlignment="1">
      <alignment vertical="center"/>
    </xf>
    <xf numFmtId="0" fontId="0" fillId="15" borderId="68" xfId="0" applyFill="1" applyBorder="1" applyProtection="1"/>
    <xf numFmtId="0" fontId="0" fillId="15" borderId="70" xfId="0" applyFill="1" applyBorder="1" applyProtection="1"/>
    <xf numFmtId="0" fontId="0" fillId="15" borderId="72" xfId="0" applyFill="1" applyBorder="1" applyProtection="1"/>
    <xf numFmtId="0" fontId="0" fillId="15" borderId="10" xfId="0" applyFill="1" applyBorder="1" applyProtection="1"/>
    <xf numFmtId="0" fontId="0" fillId="15" borderId="111" xfId="0" applyFill="1" applyBorder="1" applyProtection="1"/>
    <xf numFmtId="0" fontId="6" fillId="0" borderId="0" xfId="0" applyFont="1" applyFill="1" applyBorder="1" applyAlignment="1" applyProtection="1"/>
    <xf numFmtId="0" fontId="6" fillId="2" borderId="37" xfId="0" applyFont="1" applyFill="1" applyBorder="1" applyAlignment="1" applyProtection="1">
      <alignment vertical="center" wrapText="1"/>
    </xf>
    <xf numFmtId="0" fontId="6" fillId="2" borderId="7" xfId="0" applyFont="1" applyFill="1" applyBorder="1" applyAlignment="1" applyProtection="1">
      <alignment vertical="center" wrapText="1"/>
    </xf>
    <xf numFmtId="0" fontId="1" fillId="2" borderId="0" xfId="0" applyFont="1" applyFill="1" applyProtection="1"/>
    <xf numFmtId="0" fontId="6" fillId="0" borderId="34" xfId="0" applyFont="1" applyBorder="1" applyAlignment="1" applyProtection="1">
      <alignment horizontal="center" vertical="center" wrapText="1"/>
      <protection locked="0"/>
    </xf>
    <xf numFmtId="0" fontId="6" fillId="0" borderId="34" xfId="0" applyFont="1" applyFill="1" applyBorder="1" applyAlignment="1" applyProtection="1">
      <alignment horizontal="center" vertical="center"/>
      <protection locked="0"/>
    </xf>
    <xf numFmtId="0" fontId="6" fillId="0" borderId="34" xfId="0" applyFont="1" applyFill="1" applyBorder="1" applyAlignment="1" applyProtection="1">
      <alignment horizontal="center" vertical="center" wrapText="1"/>
      <protection locked="0"/>
    </xf>
    <xf numFmtId="49" fontId="6" fillId="0" borderId="34" xfId="0" applyNumberFormat="1" applyFont="1" applyBorder="1" applyAlignment="1" applyProtection="1">
      <alignment horizontal="center" vertical="center" wrapText="1"/>
      <protection locked="0"/>
    </xf>
    <xf numFmtId="0" fontId="6" fillId="0" borderId="67" xfId="0" applyFont="1" applyFill="1" applyBorder="1" applyAlignment="1" applyProtection="1">
      <alignment horizontal="center" vertical="center" wrapText="1"/>
      <protection locked="0"/>
    </xf>
    <xf numFmtId="0" fontId="6" fillId="0" borderId="68" xfId="0" applyFont="1" applyFill="1" applyBorder="1" applyAlignment="1" applyProtection="1">
      <alignment horizontal="center" vertical="center" wrapText="1"/>
      <protection locked="0"/>
    </xf>
    <xf numFmtId="0" fontId="6" fillId="0" borderId="65" xfId="0" applyFont="1" applyFill="1" applyBorder="1" applyAlignment="1" applyProtection="1">
      <alignment horizontal="center" vertical="center" wrapText="1"/>
      <protection locked="0"/>
    </xf>
    <xf numFmtId="0" fontId="6" fillId="0" borderId="66" xfId="0" applyFont="1" applyFill="1" applyBorder="1" applyAlignment="1" applyProtection="1">
      <alignment horizontal="center" vertical="center" wrapText="1"/>
      <protection locked="0"/>
    </xf>
    <xf numFmtId="0" fontId="6" fillId="0" borderId="74" xfId="0" applyFont="1" applyFill="1" applyBorder="1" applyAlignment="1" applyProtection="1">
      <alignment horizontal="center" vertical="center" wrapText="1"/>
      <protection locked="0"/>
    </xf>
    <xf numFmtId="49" fontId="6" fillId="0" borderId="34" xfId="0" applyNumberFormat="1" applyFont="1" applyBorder="1" applyAlignment="1">
      <alignment horizontal="center" vertical="center"/>
    </xf>
    <xf numFmtId="0" fontId="6" fillId="0" borderId="69" xfId="0" applyFont="1" applyFill="1" applyBorder="1" applyAlignment="1" applyProtection="1">
      <alignment horizontal="center" vertical="center" wrapText="1"/>
      <protection locked="0"/>
    </xf>
    <xf numFmtId="0" fontId="6" fillId="0" borderId="70" xfId="0" applyFont="1" applyFill="1" applyBorder="1" applyAlignment="1" applyProtection="1">
      <alignment horizontal="center" vertical="center" wrapText="1"/>
      <protection locked="0"/>
    </xf>
    <xf numFmtId="0" fontId="6" fillId="0" borderId="72" xfId="0" applyFont="1" applyFill="1" applyBorder="1" applyAlignment="1" applyProtection="1">
      <alignment horizontal="center" vertical="center" wrapText="1"/>
      <protection locked="0"/>
    </xf>
    <xf numFmtId="0" fontId="9" fillId="2" borderId="0" xfId="0" applyFont="1" applyFill="1" applyBorder="1" applyAlignment="1" applyProtection="1">
      <alignment horizontal="center" vertical="top"/>
    </xf>
    <xf numFmtId="0" fontId="6" fillId="0" borderId="0" xfId="0" applyFont="1" applyFill="1" applyAlignment="1">
      <alignment horizontal="center" vertical="top" wrapText="1"/>
    </xf>
    <xf numFmtId="0" fontId="6" fillId="0" borderId="34" xfId="0" applyFont="1" applyBorder="1" applyAlignment="1" applyProtection="1">
      <alignment vertical="center" wrapText="1"/>
      <protection locked="0"/>
    </xf>
    <xf numFmtId="0" fontId="6" fillId="0" borderId="34" xfId="0" applyFont="1" applyBorder="1" applyAlignment="1" applyProtection="1">
      <alignment horizontal="center" vertical="center"/>
      <protection locked="0"/>
    </xf>
    <xf numFmtId="0" fontId="6" fillId="0" borderId="34" xfId="0" applyFont="1" applyBorder="1" applyAlignment="1" applyProtection="1">
      <alignment horizontal="center" vertical="center" wrapText="1"/>
      <protection locked="0"/>
    </xf>
    <xf numFmtId="0" fontId="6" fillId="0" borderId="2" xfId="0" applyFont="1" applyFill="1" applyBorder="1" applyAlignment="1" applyProtection="1">
      <alignment horizontal="center" vertical="center"/>
      <protection locked="0"/>
    </xf>
    <xf numFmtId="0" fontId="6" fillId="0" borderId="2" xfId="0" applyFont="1" applyBorder="1" applyAlignment="1" applyProtection="1">
      <alignment horizontal="center" vertical="center"/>
      <protection locked="0"/>
    </xf>
    <xf numFmtId="0" fontId="6" fillId="0" borderId="34" xfId="0" applyFont="1" applyFill="1" applyBorder="1" applyAlignment="1">
      <alignment horizontal="center" vertical="center" wrapText="1"/>
    </xf>
    <xf numFmtId="0" fontId="6" fillId="0" borderId="34" xfId="0" applyFont="1" applyFill="1" applyBorder="1" applyAlignment="1" applyProtection="1">
      <alignment horizontal="center" vertical="center"/>
      <protection locked="0"/>
    </xf>
    <xf numFmtId="0" fontId="7" fillId="0" borderId="34" xfId="0" applyFont="1" applyFill="1" applyBorder="1" applyAlignment="1" applyProtection="1">
      <alignment horizontal="center" vertical="center"/>
      <protection locked="0"/>
    </xf>
    <xf numFmtId="0" fontId="7" fillId="2" borderId="34" xfId="0" applyFont="1" applyFill="1" applyBorder="1" applyAlignment="1" applyProtection="1">
      <alignment horizontal="center" vertical="center"/>
      <protection locked="0"/>
    </xf>
    <xf numFmtId="0" fontId="6" fillId="2" borderId="34" xfId="0" applyFont="1" applyFill="1" applyBorder="1" applyAlignment="1" applyProtection="1">
      <alignment horizontal="center" vertical="center"/>
      <protection locked="0"/>
    </xf>
    <xf numFmtId="0" fontId="6" fillId="0" borderId="34" xfId="0" applyFont="1" applyBorder="1" applyAlignment="1" applyProtection="1">
      <alignment horizontal="center" vertical="center" wrapText="1"/>
    </xf>
    <xf numFmtId="0" fontId="36" fillId="2" borderId="34" xfId="2" applyNumberFormat="1" applyFont="1" applyFill="1" applyBorder="1" applyAlignment="1" applyProtection="1">
      <alignment horizontal="center" vertical="center" wrapText="1" shrinkToFit="1"/>
    </xf>
    <xf numFmtId="0" fontId="1" fillId="0" borderId="0" xfId="0" applyFont="1" applyProtection="1"/>
    <xf numFmtId="0" fontId="0" fillId="0" borderId="0" xfId="0" applyProtection="1"/>
    <xf numFmtId="0" fontId="1" fillId="10" borderId="34" xfId="0" applyFont="1" applyFill="1" applyBorder="1" applyProtection="1"/>
    <xf numFmtId="0" fontId="0" fillId="7" borderId="0" xfId="0" applyFill="1" applyProtection="1"/>
    <xf numFmtId="0" fontId="0" fillId="0" borderId="0" xfId="0" applyFont="1" applyProtection="1"/>
    <xf numFmtId="0" fontId="0" fillId="0" borderId="0" xfId="0" applyFont="1" applyBorder="1" applyProtection="1"/>
    <xf numFmtId="0" fontId="1" fillId="0" borderId="0" xfId="0" applyFont="1" applyBorder="1" applyProtection="1"/>
    <xf numFmtId="0" fontId="1" fillId="0" borderId="34" xfId="0" applyFont="1" applyBorder="1" applyProtection="1"/>
    <xf numFmtId="0" fontId="1" fillId="7" borderId="34" xfId="0" applyFont="1" applyFill="1" applyBorder="1" applyProtection="1"/>
    <xf numFmtId="0" fontId="0" fillId="7" borderId="0" xfId="0" applyFont="1" applyFill="1" applyProtection="1"/>
    <xf numFmtId="0" fontId="0" fillId="0" borderId="8" xfId="0" applyBorder="1" applyProtection="1"/>
    <xf numFmtId="0" fontId="1" fillId="0" borderId="8" xfId="0" applyFont="1" applyBorder="1" applyProtection="1"/>
    <xf numFmtId="0" fontId="1" fillId="7" borderId="8" xfId="0" applyFont="1" applyFill="1" applyBorder="1" applyProtection="1"/>
    <xf numFmtId="0" fontId="1" fillId="7" borderId="0" xfId="0" applyFont="1" applyFill="1" applyProtection="1"/>
    <xf numFmtId="0" fontId="0" fillId="0" borderId="0" xfId="0" applyBorder="1" applyProtection="1"/>
    <xf numFmtId="0" fontId="6" fillId="0" borderId="34" xfId="0" applyFont="1" applyBorder="1" applyAlignment="1" applyProtection="1">
      <alignment horizontal="center" vertical="center" textRotation="90" wrapText="1"/>
    </xf>
    <xf numFmtId="0" fontId="1" fillId="0" borderId="0" xfId="0" applyFont="1" applyAlignment="1" applyProtection="1">
      <alignment horizontal="right"/>
    </xf>
    <xf numFmtId="0" fontId="0" fillId="12" borderId="0" xfId="0" applyFill="1" applyProtection="1"/>
    <xf numFmtId="0" fontId="6" fillId="0" borderId="0" xfId="0" applyFont="1" applyAlignment="1" applyProtection="1"/>
    <xf numFmtId="0" fontId="6" fillId="7" borderId="0" xfId="0" applyFont="1" applyFill="1" applyAlignment="1" applyProtection="1"/>
    <xf numFmtId="0" fontId="0" fillId="0" borderId="0" xfId="0" applyFont="1" applyAlignment="1" applyProtection="1"/>
    <xf numFmtId="0" fontId="6" fillId="7" borderId="0" xfId="0" applyFont="1" applyFill="1" applyProtection="1"/>
    <xf numFmtId="49" fontId="6" fillId="0" borderId="0" xfId="0" applyNumberFormat="1" applyFont="1" applyFill="1" applyBorder="1" applyAlignment="1" applyProtection="1">
      <alignment horizontal="center" vertical="center" wrapText="1"/>
    </xf>
    <xf numFmtId="0" fontId="0" fillId="0" borderId="0" xfId="0" applyFont="1" applyFill="1" applyBorder="1" applyProtection="1"/>
    <xf numFmtId="0" fontId="1" fillId="0" borderId="0" xfId="0" applyFont="1" applyFill="1" applyBorder="1" applyProtection="1"/>
    <xf numFmtId="0" fontId="0" fillId="0" borderId="0" xfId="0" applyFont="1" applyFill="1" applyProtection="1"/>
    <xf numFmtId="0" fontId="1" fillId="0" borderId="0" xfId="0" applyFont="1" applyFill="1" applyProtection="1"/>
    <xf numFmtId="0" fontId="6" fillId="0" borderId="0" xfId="0" applyFont="1" applyFill="1" applyProtection="1"/>
    <xf numFmtId="0" fontId="6" fillId="7" borderId="34" xfId="0" applyFont="1" applyFill="1" applyBorder="1" applyAlignment="1" applyProtection="1"/>
    <xf numFmtId="0" fontId="1" fillId="16" borderId="0" xfId="0" applyFont="1" applyFill="1" applyProtection="1"/>
    <xf numFmtId="0" fontId="0" fillId="0" borderId="98" xfId="0" applyBorder="1" applyProtection="1"/>
    <xf numFmtId="0" fontId="0" fillId="0" borderId="99" xfId="0" applyFont="1" applyBorder="1" applyProtection="1"/>
    <xf numFmtId="0" fontId="1" fillId="0" borderId="99" xfId="0" applyFont="1" applyBorder="1" applyProtection="1"/>
    <xf numFmtId="0" fontId="0" fillId="0" borderId="99" xfId="0" applyBorder="1" applyProtection="1"/>
    <xf numFmtId="0" fontId="1" fillId="0" borderId="100" xfId="0" applyFont="1" applyBorder="1" applyProtection="1"/>
    <xf numFmtId="0" fontId="1" fillId="0" borderId="98" xfId="0" applyFont="1" applyFill="1" applyBorder="1" applyProtection="1"/>
    <xf numFmtId="0" fontId="1" fillId="0" borderId="99" xfId="0" applyFont="1" applyFill="1" applyBorder="1" applyProtection="1"/>
    <xf numFmtId="0" fontId="1" fillId="0" borderId="100" xfId="0" applyFont="1" applyFill="1" applyBorder="1" applyProtection="1"/>
    <xf numFmtId="0" fontId="0" fillId="0" borderId="6" xfId="0" applyBorder="1" applyProtection="1"/>
    <xf numFmtId="0" fontId="1" fillId="0" borderId="6" xfId="0" applyFont="1" applyFill="1" applyBorder="1" applyProtection="1"/>
    <xf numFmtId="0" fontId="1" fillId="0" borderId="107" xfId="0" applyFont="1" applyFill="1" applyBorder="1" applyProtection="1"/>
    <xf numFmtId="0" fontId="7" fillId="0" borderId="34" xfId="0" applyFont="1" applyFill="1" applyBorder="1" applyAlignment="1" applyProtection="1">
      <alignment vertical="center"/>
    </xf>
    <xf numFmtId="0" fontId="6" fillId="0" borderId="34" xfId="0" applyFont="1" applyFill="1" applyBorder="1" applyAlignment="1" applyProtection="1"/>
    <xf numFmtId="0" fontId="6" fillId="0" borderId="68" xfId="0" applyFont="1" applyFill="1" applyBorder="1" applyAlignment="1" applyProtection="1"/>
    <xf numFmtId="0" fontId="7" fillId="12" borderId="34" xfId="0" applyFont="1" applyFill="1" applyBorder="1" applyAlignment="1" applyProtection="1">
      <alignment vertical="center"/>
    </xf>
    <xf numFmtId="0" fontId="6" fillId="12" borderId="34" xfId="0" applyFont="1" applyFill="1" applyBorder="1" applyAlignment="1" applyProtection="1"/>
    <xf numFmtId="0" fontId="6" fillId="12" borderId="68" xfId="0" applyFont="1" applyFill="1" applyBorder="1" applyAlignment="1" applyProtection="1"/>
    <xf numFmtId="0" fontId="1" fillId="0" borderId="34" xfId="0" applyFont="1" applyFill="1" applyBorder="1" applyAlignment="1" applyProtection="1">
      <alignment horizontal="left" vertical="center" wrapText="1"/>
    </xf>
    <xf numFmtId="0" fontId="0" fillId="2" borderId="34" xfId="0" applyFill="1" applyBorder="1" applyProtection="1"/>
    <xf numFmtId="0" fontId="0" fillId="2" borderId="68" xfId="0" applyFill="1" applyBorder="1" applyProtection="1"/>
    <xf numFmtId="0" fontId="0" fillId="13" borderId="34" xfId="0" applyFill="1" applyBorder="1" applyProtection="1"/>
    <xf numFmtId="0" fontId="0" fillId="13" borderId="68" xfId="0" applyFill="1" applyBorder="1" applyProtection="1"/>
    <xf numFmtId="0" fontId="1" fillId="2" borderId="6" xfId="0" applyFont="1" applyFill="1" applyBorder="1" applyAlignment="1" applyProtection="1">
      <alignment horizontal="left" vertical="center" wrapText="1"/>
    </xf>
    <xf numFmtId="0" fontId="1" fillId="0" borderId="0" xfId="0" applyFont="1" applyFill="1" applyBorder="1" applyAlignment="1" applyProtection="1">
      <alignment horizontal="left" vertical="center" wrapText="1"/>
    </xf>
    <xf numFmtId="0" fontId="1" fillId="2" borderId="0" xfId="0" applyFont="1" applyFill="1" applyBorder="1" applyAlignment="1" applyProtection="1">
      <alignment horizontal="left" vertical="center" wrapText="1"/>
    </xf>
    <xf numFmtId="0" fontId="1" fillId="2" borderId="0" xfId="0" applyFont="1" applyFill="1" applyAlignment="1" applyProtection="1">
      <alignment horizontal="left" vertical="center" wrapText="1"/>
    </xf>
    <xf numFmtId="0" fontId="1" fillId="2" borderId="107" xfId="0" applyFont="1" applyFill="1" applyBorder="1" applyAlignment="1" applyProtection="1">
      <alignment horizontal="left" vertical="center" wrapText="1"/>
    </xf>
    <xf numFmtId="0" fontId="0" fillId="2" borderId="0" xfId="0" applyFill="1" applyProtection="1"/>
    <xf numFmtId="1" fontId="0" fillId="2" borderId="0" xfId="0" applyNumberFormat="1" applyFill="1" applyProtection="1"/>
    <xf numFmtId="0" fontId="1" fillId="2" borderId="34" xfId="0" applyNumberFormat="1" applyFont="1" applyFill="1" applyBorder="1" applyAlignment="1" applyProtection="1">
      <alignment horizontal="left" vertical="center" wrapText="1"/>
    </xf>
    <xf numFmtId="0" fontId="1" fillId="14" borderId="34" xfId="0" applyFont="1" applyFill="1" applyBorder="1" applyAlignment="1" applyProtection="1">
      <alignment horizontal="center" vertical="center" wrapText="1"/>
    </xf>
    <xf numFmtId="0" fontId="1" fillId="14" borderId="68" xfId="0" applyFont="1" applyFill="1" applyBorder="1" applyAlignment="1" applyProtection="1">
      <alignment horizontal="center" vertical="center" wrapText="1"/>
    </xf>
    <xf numFmtId="0" fontId="30" fillId="2" borderId="6" xfId="0" applyFont="1" applyFill="1" applyBorder="1" applyAlignment="1" applyProtection="1">
      <alignment horizontal="left" vertical="center" wrapText="1"/>
    </xf>
    <xf numFmtId="0" fontId="30" fillId="2" borderId="0" xfId="0" applyFont="1" applyFill="1" applyBorder="1" applyAlignment="1" applyProtection="1">
      <alignment horizontal="left" vertical="center" wrapText="1"/>
    </xf>
    <xf numFmtId="0" fontId="30" fillId="2" borderId="0" xfId="0" applyFont="1" applyFill="1" applyAlignment="1" applyProtection="1">
      <alignment horizontal="left" vertical="center" wrapText="1"/>
    </xf>
    <xf numFmtId="0" fontId="30" fillId="2" borderId="107" xfId="0" applyFont="1" applyFill="1" applyBorder="1" applyAlignment="1" applyProtection="1">
      <alignment horizontal="left" vertical="center" wrapText="1"/>
    </xf>
    <xf numFmtId="0" fontId="1" fillId="0" borderId="67" xfId="0" applyFont="1" applyFill="1" applyBorder="1" applyProtection="1"/>
    <xf numFmtId="0" fontId="1" fillId="0" borderId="34" xfId="0" applyFont="1" applyFill="1" applyBorder="1" applyProtection="1"/>
    <xf numFmtId="0" fontId="1" fillId="0" borderId="101" xfId="0" applyFont="1" applyFill="1" applyBorder="1" applyProtection="1"/>
    <xf numFmtId="0" fontId="1" fillId="0" borderId="102" xfId="0" applyFont="1" applyFill="1" applyBorder="1" applyProtection="1"/>
    <xf numFmtId="0" fontId="1" fillId="0" borderId="103" xfId="0" applyFont="1" applyFill="1" applyBorder="1" applyProtection="1"/>
    <xf numFmtId="0" fontId="1" fillId="0" borderId="69" xfId="0" applyFont="1" applyFill="1" applyBorder="1" applyProtection="1"/>
    <xf numFmtId="0" fontId="1" fillId="0" borderId="70" xfId="0" applyFont="1" applyFill="1" applyBorder="1" applyProtection="1"/>
    <xf numFmtId="0" fontId="7" fillId="0" borderId="70" xfId="0" applyFont="1" applyFill="1" applyBorder="1" applyAlignment="1" applyProtection="1">
      <alignment vertical="center"/>
    </xf>
    <xf numFmtId="0" fontId="35" fillId="7" borderId="34" xfId="0" applyFont="1" applyFill="1" applyBorder="1" applyProtection="1"/>
    <xf numFmtId="0" fontId="5" fillId="0" borderId="14" xfId="0" applyFont="1" applyFill="1" applyBorder="1" applyAlignment="1" applyProtection="1">
      <alignment vertical="center" wrapText="1"/>
    </xf>
    <xf numFmtId="0" fontId="6" fillId="0" borderId="14" xfId="0" applyFont="1" applyFill="1" applyBorder="1" applyAlignment="1" applyProtection="1">
      <alignment vertical="center" textRotation="90" wrapText="1"/>
    </xf>
    <xf numFmtId="0" fontId="6" fillId="0" borderId="37" xfId="0" applyFont="1" applyFill="1" applyBorder="1" applyAlignment="1" applyProtection="1">
      <alignment vertical="center" wrapText="1"/>
    </xf>
    <xf numFmtId="0" fontId="6" fillId="0" borderId="7" xfId="0" applyFont="1" applyFill="1" applyBorder="1" applyAlignment="1" applyProtection="1">
      <alignment vertical="center" wrapText="1"/>
    </xf>
    <xf numFmtId="0" fontId="6" fillId="0" borderId="35" xfId="0" applyFont="1" applyFill="1" applyBorder="1" applyAlignment="1" applyProtection="1">
      <alignment vertical="center" wrapText="1"/>
    </xf>
    <xf numFmtId="0" fontId="5" fillId="0" borderId="18" xfId="0" applyFont="1" applyFill="1" applyBorder="1" applyAlignment="1" applyProtection="1">
      <alignment vertical="center" wrapText="1"/>
    </xf>
    <xf numFmtId="0" fontId="6" fillId="0" borderId="18" xfId="0" applyFont="1" applyFill="1" applyBorder="1" applyAlignment="1" applyProtection="1">
      <alignment vertical="center" textRotation="90" wrapText="1"/>
    </xf>
    <xf numFmtId="0" fontId="5" fillId="0" borderId="37" xfId="0" applyFont="1" applyFill="1" applyBorder="1" applyAlignment="1" applyProtection="1">
      <alignment vertical="center" textRotation="90" wrapText="1"/>
    </xf>
    <xf numFmtId="0" fontId="0" fillId="13" borderId="0" xfId="0" applyFill="1" applyProtection="1"/>
    <xf numFmtId="0" fontId="1" fillId="0" borderId="0" xfId="0" applyFont="1" applyFill="1" applyAlignment="1" applyProtection="1">
      <alignment wrapText="1"/>
    </xf>
    <xf numFmtId="0" fontId="0" fillId="0" borderId="0" xfId="0" applyFont="1" applyFill="1" applyAlignment="1" applyProtection="1">
      <alignment wrapText="1"/>
    </xf>
    <xf numFmtId="0" fontId="6" fillId="0" borderId="10" xfId="0" applyFont="1" applyFill="1" applyBorder="1" applyAlignment="1" applyProtection="1">
      <alignment horizontal="center" vertical="center" textRotation="90" wrapText="1"/>
    </xf>
    <xf numFmtId="0" fontId="5" fillId="0" borderId="37" xfId="0" applyFont="1" applyBorder="1" applyAlignment="1" applyProtection="1">
      <alignment horizontal="center" vertical="center" textRotation="90"/>
    </xf>
    <xf numFmtId="0" fontId="0" fillId="0" borderId="0" xfId="0" applyAlignment="1" applyProtection="1">
      <alignment vertical="center" wrapText="1"/>
    </xf>
    <xf numFmtId="0" fontId="0" fillId="0" borderId="0" xfId="0" applyFont="1" applyFill="1" applyAlignment="1" applyProtection="1">
      <alignment vertical="center" wrapText="1"/>
    </xf>
    <xf numFmtId="0" fontId="1" fillId="0" borderId="0" xfId="0" applyFont="1" applyFill="1" applyAlignment="1" applyProtection="1">
      <alignment vertical="center" wrapText="1"/>
    </xf>
    <xf numFmtId="0" fontId="1" fillId="14" borderId="68" xfId="0" applyNumberFormat="1" applyFont="1" applyFill="1" applyBorder="1" applyAlignment="1" applyProtection="1">
      <alignment horizontal="center" vertical="center" wrapText="1"/>
    </xf>
    <xf numFmtId="0" fontId="1" fillId="9" borderId="0" xfId="0" applyFont="1" applyFill="1" applyProtection="1"/>
    <xf numFmtId="0" fontId="0" fillId="2" borderId="0" xfId="0" applyFont="1" applyFill="1" applyBorder="1" applyProtection="1"/>
    <xf numFmtId="0" fontId="1" fillId="2" borderId="0" xfId="0" applyFont="1" applyFill="1" applyBorder="1" applyProtection="1"/>
    <xf numFmtId="0" fontId="1" fillId="12" borderId="0" xfId="0" applyFont="1" applyFill="1" applyProtection="1"/>
    <xf numFmtId="0" fontId="5" fillId="0" borderId="7" xfId="0" applyFont="1" applyFill="1" applyBorder="1" applyAlignment="1" applyProtection="1">
      <alignment horizontal="center" vertical="center" textRotation="90" wrapText="1"/>
    </xf>
    <xf numFmtId="0" fontId="5" fillId="0" borderId="18" xfId="0" applyFont="1" applyFill="1" applyBorder="1" applyAlignment="1" applyProtection="1">
      <alignment horizontal="center" vertical="center" textRotation="90" wrapText="1"/>
    </xf>
    <xf numFmtId="0" fontId="28" fillId="2" borderId="0" xfId="0" applyFont="1" applyFill="1" applyAlignment="1" applyProtection="1">
      <alignment vertical="center"/>
    </xf>
    <xf numFmtId="3" fontId="0" fillId="0" borderId="0" xfId="0" applyNumberFormat="1" applyFont="1" applyProtection="1"/>
    <xf numFmtId="3" fontId="1" fillId="0" borderId="0" xfId="0" applyNumberFormat="1" applyFont="1" applyProtection="1"/>
    <xf numFmtId="3" fontId="0" fillId="0" borderId="0" xfId="0" applyNumberFormat="1" applyProtection="1"/>
    <xf numFmtId="3" fontId="0" fillId="0" borderId="34" xfId="0" applyNumberFormat="1" applyFont="1" applyBorder="1" applyProtection="1"/>
    <xf numFmtId="3" fontId="1" fillId="0" borderId="34" xfId="0" applyNumberFormat="1" applyFont="1" applyBorder="1" applyProtection="1"/>
    <xf numFmtId="3" fontId="6" fillId="0" borderId="37" xfId="0" applyNumberFormat="1" applyFont="1" applyFill="1" applyBorder="1" applyAlignment="1" applyProtection="1">
      <alignment vertical="center" wrapText="1"/>
    </xf>
    <xf numFmtId="3" fontId="6" fillId="0" borderId="7" xfId="0" applyNumberFormat="1" applyFont="1" applyFill="1" applyBorder="1" applyAlignment="1" applyProtection="1">
      <alignment vertical="center" wrapText="1"/>
    </xf>
    <xf numFmtId="3" fontId="6" fillId="0" borderId="35" xfId="0" applyNumberFormat="1" applyFont="1" applyFill="1" applyBorder="1" applyAlignment="1" applyProtection="1">
      <alignment vertical="center" wrapText="1"/>
    </xf>
    <xf numFmtId="0" fontId="0" fillId="0" borderId="0" xfId="0" applyAlignment="1" applyProtection="1">
      <alignment wrapText="1"/>
    </xf>
    <xf numFmtId="0" fontId="0" fillId="0" borderId="3" xfId="0" applyBorder="1" applyProtection="1"/>
    <xf numFmtId="0" fontId="0" fillId="0" borderId="4" xfId="0" applyFont="1" applyBorder="1" applyProtection="1"/>
    <xf numFmtId="0" fontId="1" fillId="0" borderId="4" xfId="0" applyFont="1" applyBorder="1" applyProtection="1"/>
    <xf numFmtId="0" fontId="0" fillId="0" borderId="4" xfId="0" applyBorder="1" applyProtection="1"/>
    <xf numFmtId="0" fontId="1" fillId="0" borderId="5" xfId="0" applyFont="1" applyBorder="1" applyProtection="1"/>
    <xf numFmtId="0" fontId="0" fillId="0" borderId="101" xfId="0" applyBorder="1" applyProtection="1"/>
    <xf numFmtId="0" fontId="0" fillId="0" borderId="102" xfId="0" applyFont="1" applyBorder="1" applyProtection="1"/>
    <xf numFmtId="0" fontId="1" fillId="0" borderId="102" xfId="0" applyFont="1" applyBorder="1" applyProtection="1"/>
    <xf numFmtId="0" fontId="0" fillId="0" borderId="102" xfId="0" applyBorder="1" applyProtection="1"/>
    <xf numFmtId="0" fontId="1" fillId="0" borderId="0" xfId="0" applyFont="1" applyAlignment="1" applyProtection="1">
      <alignment wrapText="1"/>
    </xf>
    <xf numFmtId="0" fontId="1" fillId="7" borderId="0" xfId="0" applyFont="1" applyFill="1" applyBorder="1" applyProtection="1"/>
    <xf numFmtId="0" fontId="0" fillId="12" borderId="0" xfId="0" applyNumberFormat="1" applyFill="1" applyProtection="1"/>
    <xf numFmtId="0" fontId="0" fillId="0" borderId="0" xfId="0" applyNumberFormat="1" applyProtection="1"/>
    <xf numFmtId="0" fontId="0" fillId="0" borderId="0" xfId="0" quotePrefix="1" applyProtection="1"/>
    <xf numFmtId="0" fontId="6" fillId="0" borderId="34" xfId="0" applyFont="1" applyBorder="1" applyAlignment="1" applyProtection="1"/>
    <xf numFmtId="0" fontId="0" fillId="13" borderId="0" xfId="0" applyFont="1" applyFill="1" applyProtection="1"/>
    <xf numFmtId="0" fontId="5" fillId="0" borderId="14" xfId="0" applyFont="1" applyBorder="1" applyAlignment="1" applyProtection="1">
      <alignment vertical="center" wrapText="1"/>
    </xf>
    <xf numFmtId="0" fontId="5" fillId="0" borderId="8" xfId="0" applyFont="1" applyBorder="1" applyAlignment="1" applyProtection="1">
      <alignment vertical="center" wrapText="1"/>
    </xf>
    <xf numFmtId="0" fontId="5" fillId="0" borderId="37" xfId="0" applyFont="1" applyBorder="1" applyAlignment="1" applyProtection="1">
      <alignment vertical="center" wrapText="1"/>
    </xf>
    <xf numFmtId="0" fontId="5" fillId="0" borderId="7" xfId="0" applyFont="1" applyBorder="1" applyAlignment="1" applyProtection="1">
      <alignment vertical="center" wrapText="1"/>
    </xf>
    <xf numFmtId="0" fontId="5" fillId="0" borderId="35" xfId="0" applyFont="1" applyBorder="1" applyAlignment="1" applyProtection="1">
      <alignment vertical="center" wrapText="1"/>
    </xf>
    <xf numFmtId="0" fontId="5" fillId="0" borderId="18" xfId="0" applyFont="1" applyBorder="1" applyAlignment="1" applyProtection="1">
      <alignment vertical="center" wrapText="1"/>
    </xf>
    <xf numFmtId="0" fontId="5" fillId="0" borderId="1" xfId="0" applyFont="1" applyBorder="1" applyAlignment="1" applyProtection="1">
      <alignment vertical="center" wrapText="1"/>
    </xf>
    <xf numFmtId="0" fontId="6" fillId="0" borderId="37" xfId="0" applyFont="1" applyBorder="1" applyAlignment="1" applyProtection="1">
      <alignment vertical="center" wrapText="1"/>
    </xf>
    <xf numFmtId="0" fontId="6" fillId="0" borderId="7" xfId="0" applyFont="1" applyBorder="1" applyAlignment="1" applyProtection="1">
      <alignment vertical="center" wrapText="1"/>
    </xf>
    <xf numFmtId="0" fontId="6" fillId="0" borderId="35" xfId="0" applyFont="1" applyBorder="1" applyAlignment="1" applyProtection="1">
      <alignment vertical="center" wrapText="1"/>
    </xf>
    <xf numFmtId="49" fontId="6" fillId="0" borderId="34" xfId="0" applyNumberFormat="1" applyFont="1" applyBorder="1" applyAlignment="1" applyProtection="1">
      <alignment horizontal="center" vertical="center" wrapText="1"/>
    </xf>
    <xf numFmtId="0" fontId="1" fillId="0" borderId="0" xfId="0" applyFont="1" applyFill="1" applyAlignment="1" applyProtection="1">
      <alignment horizontal="right"/>
    </xf>
    <xf numFmtId="0" fontId="15" fillId="0" borderId="0" xfId="1" applyFont="1" applyAlignment="1">
      <alignment horizontal="justify" vertical="center"/>
    </xf>
    <xf numFmtId="0" fontId="2" fillId="0" borderId="0" xfId="0" applyFont="1" applyAlignment="1">
      <alignment horizontal="center" vertical="center" wrapText="1"/>
    </xf>
    <xf numFmtId="0" fontId="2" fillId="0" borderId="0" xfId="0" applyFont="1" applyAlignment="1">
      <alignment horizontal="center" vertical="center"/>
    </xf>
    <xf numFmtId="0" fontId="2" fillId="0" borderId="0" xfId="0" applyFont="1" applyAlignment="1">
      <alignment horizontal="center" wrapText="1"/>
    </xf>
    <xf numFmtId="0" fontId="6" fillId="0" borderId="62" xfId="0" applyFont="1" applyBorder="1" applyAlignment="1" applyProtection="1">
      <alignment horizontal="justify" vertical="center" wrapText="1"/>
    </xf>
    <xf numFmtId="0" fontId="6" fillId="0" borderId="63" xfId="0" applyFont="1" applyBorder="1" applyAlignment="1" applyProtection="1">
      <alignment horizontal="justify" vertical="center" wrapText="1"/>
    </xf>
    <xf numFmtId="0" fontId="6" fillId="0" borderId="64" xfId="0" applyFont="1" applyBorder="1" applyAlignment="1" applyProtection="1">
      <alignment horizontal="justify" vertical="center" wrapText="1"/>
    </xf>
    <xf numFmtId="0" fontId="6" fillId="0" borderId="0" xfId="0" applyFont="1" applyBorder="1" applyAlignment="1">
      <alignment horizontal="justify" vertical="center" wrapText="1"/>
    </xf>
    <xf numFmtId="0" fontId="2" fillId="0" borderId="0" xfId="0" applyFont="1" applyAlignment="1">
      <alignment horizontal="center"/>
    </xf>
    <xf numFmtId="0" fontId="16" fillId="0" borderId="0" xfId="1" applyFont="1" applyAlignment="1">
      <alignment horizontal="right" vertical="center"/>
    </xf>
    <xf numFmtId="0" fontId="6" fillId="0" borderId="62" xfId="0" applyFont="1" applyBorder="1" applyAlignment="1" applyProtection="1">
      <alignment horizontal="justify" vertical="center" wrapText="1"/>
      <protection locked="0"/>
    </xf>
    <xf numFmtId="0" fontId="6" fillId="0" borderId="63" xfId="0" applyFont="1" applyBorder="1" applyAlignment="1" applyProtection="1">
      <alignment horizontal="justify" vertical="center" wrapText="1"/>
      <protection locked="0"/>
    </xf>
    <xf numFmtId="0" fontId="6" fillId="0" borderId="64" xfId="0" applyFont="1" applyBorder="1" applyAlignment="1" applyProtection="1">
      <alignment horizontal="justify" vertical="center" wrapText="1"/>
      <protection locked="0"/>
    </xf>
    <xf numFmtId="0" fontId="17" fillId="3" borderId="47" xfId="0" applyFont="1" applyFill="1" applyBorder="1" applyAlignment="1">
      <alignment horizontal="justify" vertical="top"/>
    </xf>
    <xf numFmtId="0" fontId="17" fillId="3" borderId="47" xfId="0" applyFont="1" applyFill="1" applyBorder="1" applyAlignment="1">
      <alignment horizontal="justify" vertical="top" wrapText="1"/>
    </xf>
    <xf numFmtId="0" fontId="6" fillId="0" borderId="0" xfId="0" applyFont="1" applyFill="1" applyBorder="1" applyAlignment="1">
      <alignment horizontal="justify" vertical="center" wrapText="1"/>
    </xf>
    <xf numFmtId="0" fontId="6" fillId="2" borderId="0" xfId="0" applyFont="1" applyFill="1" applyBorder="1" applyAlignment="1" applyProtection="1">
      <alignment horizontal="justify" vertical="center" wrapText="1"/>
      <protection locked="0"/>
    </xf>
    <xf numFmtId="0" fontId="24" fillId="0" borderId="0" xfId="0" applyFont="1" applyFill="1" applyBorder="1" applyAlignment="1">
      <alignment horizontal="justify" vertical="center" wrapText="1"/>
    </xf>
    <xf numFmtId="0" fontId="24" fillId="2" borderId="0" xfId="0" applyFont="1" applyFill="1" applyBorder="1" applyAlignment="1" applyProtection="1">
      <alignment horizontal="justify" vertical="center" wrapText="1"/>
      <protection locked="0"/>
    </xf>
    <xf numFmtId="0" fontId="6" fillId="0" borderId="0" xfId="0" applyFont="1" applyFill="1" applyBorder="1" applyAlignment="1" applyProtection="1">
      <alignment horizontal="justify" vertical="center" wrapText="1"/>
    </xf>
    <xf numFmtId="0" fontId="24" fillId="2" borderId="0" xfId="0" applyFont="1" applyFill="1" applyBorder="1" applyAlignment="1" applyProtection="1">
      <alignment horizontal="justify" vertical="center" wrapText="1"/>
    </xf>
    <xf numFmtId="0" fontId="6" fillId="2" borderId="0" xfId="0" applyFont="1" applyFill="1" applyBorder="1" applyAlignment="1" applyProtection="1">
      <alignment horizontal="justify" vertical="center" wrapText="1"/>
    </xf>
    <xf numFmtId="0" fontId="6" fillId="0" borderId="1" xfId="0" applyFont="1" applyBorder="1" applyAlignment="1" applyProtection="1">
      <alignment horizontal="justify" vertical="center"/>
      <protection locked="0"/>
    </xf>
    <xf numFmtId="0" fontId="6" fillId="0" borderId="7" xfId="0" applyFont="1" applyBorder="1" applyAlignment="1" applyProtection="1">
      <alignment horizontal="justify" vertical="center"/>
      <protection locked="0"/>
    </xf>
    <xf numFmtId="0" fontId="6" fillId="0" borderId="1" xfId="0" applyFont="1" applyBorder="1" applyAlignment="1" applyProtection="1">
      <alignment horizontal="center" vertical="center"/>
      <protection locked="0"/>
    </xf>
    <xf numFmtId="0" fontId="6" fillId="0" borderId="7" xfId="0" applyFont="1" applyBorder="1" applyAlignment="1" applyProtection="1">
      <alignment horizontal="center" vertical="center"/>
      <protection locked="0"/>
    </xf>
    <xf numFmtId="0" fontId="5" fillId="0" borderId="8" xfId="0" applyFont="1" applyBorder="1" applyAlignment="1">
      <alignment horizontal="center" vertical="center"/>
    </xf>
    <xf numFmtId="0" fontId="13" fillId="0" borderId="0" xfId="0" applyFont="1" applyFill="1" applyBorder="1" applyAlignment="1" applyProtection="1">
      <alignment horizontal="justify" vertical="center" wrapText="1"/>
    </xf>
    <xf numFmtId="0" fontId="6" fillId="2" borderId="1" xfId="0" applyFont="1" applyFill="1" applyBorder="1" applyAlignment="1" applyProtection="1">
      <alignment horizontal="center" vertical="center"/>
      <protection locked="0"/>
    </xf>
    <xf numFmtId="0" fontId="2" fillId="0" borderId="0" xfId="0" applyFont="1" applyFill="1" applyAlignment="1">
      <alignment horizontal="center" vertical="center" wrapText="1"/>
    </xf>
    <xf numFmtId="0" fontId="2" fillId="0" borderId="0" xfId="0" applyFont="1" applyFill="1" applyAlignment="1">
      <alignment horizontal="center" vertical="center"/>
    </xf>
    <xf numFmtId="0" fontId="27" fillId="0" borderId="0" xfId="1" applyFont="1" applyAlignment="1" applyProtection="1">
      <alignment horizontal="right" vertical="center"/>
    </xf>
    <xf numFmtId="0" fontId="6" fillId="0" borderId="55" xfId="0" applyFont="1" applyBorder="1" applyAlignment="1" applyProtection="1">
      <alignment horizontal="center" vertical="center"/>
      <protection locked="0"/>
    </xf>
    <xf numFmtId="0" fontId="31" fillId="0" borderId="0" xfId="0" applyFont="1" applyAlignment="1">
      <alignment horizontal="center" vertical="center"/>
    </xf>
    <xf numFmtId="0" fontId="31" fillId="0" borderId="0" xfId="0" applyFont="1" applyBorder="1" applyAlignment="1">
      <alignment horizontal="center" vertical="center"/>
    </xf>
    <xf numFmtId="0" fontId="32" fillId="0" borderId="0" xfId="0" applyFont="1" applyBorder="1" applyAlignment="1">
      <alignment horizontal="center" vertical="center"/>
    </xf>
    <xf numFmtId="0" fontId="31" fillId="0" borderId="0" xfId="0" applyFont="1" applyBorder="1" applyAlignment="1">
      <alignment horizontal="center" vertical="center" wrapText="1"/>
    </xf>
    <xf numFmtId="0" fontId="32" fillId="0" borderId="87" xfId="0" applyFont="1" applyBorder="1" applyAlignment="1">
      <alignment horizontal="center" vertical="center"/>
    </xf>
    <xf numFmtId="0" fontId="31" fillId="0" borderId="8" xfId="0" applyFont="1" applyBorder="1" applyAlignment="1">
      <alignment horizontal="center" vertical="center"/>
    </xf>
    <xf numFmtId="0" fontId="6" fillId="0" borderId="37" xfId="0" applyFont="1" applyBorder="1" applyAlignment="1" applyProtection="1">
      <alignment horizontal="center" vertical="center" wrapText="1"/>
      <protection locked="0"/>
    </xf>
    <xf numFmtId="0" fontId="6" fillId="0" borderId="7" xfId="0" applyFont="1" applyBorder="1" applyAlignment="1" applyProtection="1">
      <alignment horizontal="center" vertical="center" wrapText="1"/>
      <protection locked="0"/>
    </xf>
    <xf numFmtId="0" fontId="6" fillId="0" borderId="35" xfId="0" applyFont="1" applyBorder="1" applyAlignment="1" applyProtection="1">
      <alignment horizontal="center" vertical="center" wrapText="1"/>
      <protection locked="0"/>
    </xf>
    <xf numFmtId="0" fontId="6" fillId="0" borderId="37" xfId="0" applyFont="1" applyBorder="1" applyAlignment="1">
      <alignment horizontal="center" vertical="center" wrapText="1"/>
    </xf>
    <xf numFmtId="0" fontId="6" fillId="0" borderId="7" xfId="0" applyFont="1" applyBorder="1" applyAlignment="1">
      <alignment horizontal="center" vertical="center" wrapText="1"/>
    </xf>
    <xf numFmtId="0" fontId="6" fillId="0" borderId="35" xfId="0" applyFont="1" applyBorder="1" applyAlignment="1">
      <alignment horizontal="center" vertical="center" wrapText="1"/>
    </xf>
    <xf numFmtId="0" fontId="6" fillId="0" borderId="34" xfId="0" applyFont="1" applyFill="1" applyBorder="1" applyAlignment="1" applyProtection="1">
      <alignment horizontal="center" vertical="center"/>
      <protection locked="0"/>
    </xf>
    <xf numFmtId="0" fontId="5" fillId="0" borderId="37" xfId="0" applyFont="1" applyFill="1" applyBorder="1" applyAlignment="1">
      <alignment horizontal="center" vertical="center" wrapText="1"/>
    </xf>
    <xf numFmtId="0" fontId="5" fillId="0" borderId="7" xfId="0" applyFont="1" applyFill="1" applyBorder="1" applyAlignment="1">
      <alignment horizontal="center" vertical="center" wrapText="1"/>
    </xf>
    <xf numFmtId="0" fontId="5" fillId="0" borderId="35" xfId="0" applyFont="1" applyFill="1" applyBorder="1" applyAlignment="1">
      <alignment horizontal="center" vertical="center" wrapText="1"/>
    </xf>
    <xf numFmtId="0" fontId="6" fillId="0" borderId="37" xfId="0" applyFont="1" applyFill="1" applyBorder="1" applyAlignment="1">
      <alignment horizontal="center" vertical="center" wrapText="1"/>
    </xf>
    <xf numFmtId="0" fontId="6" fillId="0" borderId="7" xfId="0" applyFont="1" applyFill="1" applyBorder="1" applyAlignment="1">
      <alignment horizontal="center" vertical="center" wrapText="1"/>
    </xf>
    <xf numFmtId="0" fontId="6" fillId="0" borderId="35" xfId="0" applyFont="1" applyFill="1" applyBorder="1" applyAlignment="1">
      <alignment horizontal="center" vertical="center" wrapText="1"/>
    </xf>
    <xf numFmtId="0" fontId="6" fillId="0" borderId="37" xfId="0" applyFont="1" applyFill="1" applyBorder="1" applyAlignment="1" applyProtection="1">
      <alignment horizontal="center" vertical="center"/>
      <protection locked="0"/>
    </xf>
    <xf numFmtId="0" fontId="6" fillId="0" borderId="7" xfId="0" applyFont="1" applyFill="1" applyBorder="1" applyAlignment="1" applyProtection="1">
      <alignment horizontal="center" vertical="center"/>
      <protection locked="0"/>
    </xf>
    <xf numFmtId="0" fontId="6" fillId="0" borderId="35" xfId="0" applyFont="1" applyFill="1" applyBorder="1" applyAlignment="1" applyProtection="1">
      <alignment horizontal="center" vertical="center"/>
      <protection locked="0"/>
    </xf>
    <xf numFmtId="0" fontId="6" fillId="2" borderId="34" xfId="0" applyFont="1" applyFill="1" applyBorder="1" applyAlignment="1" applyProtection="1">
      <alignment horizontal="center" vertical="center" textRotation="90" wrapText="1"/>
    </xf>
    <xf numFmtId="0" fontId="6" fillId="2" borderId="18" xfId="0" applyFont="1" applyFill="1" applyBorder="1" applyAlignment="1" applyProtection="1">
      <alignment horizontal="center" vertical="center" textRotation="90" wrapText="1"/>
    </xf>
    <xf numFmtId="0" fontId="5" fillId="2" borderId="19" xfId="0" applyFont="1" applyFill="1" applyBorder="1" applyAlignment="1" applyProtection="1">
      <alignment horizontal="center" vertical="center" textRotation="90" wrapText="1"/>
    </xf>
    <xf numFmtId="0" fontId="32" fillId="2" borderId="0" xfId="0" applyFont="1" applyFill="1" applyBorder="1" applyAlignment="1">
      <alignment horizontal="center" vertical="center"/>
    </xf>
    <xf numFmtId="0" fontId="31" fillId="2" borderId="0" xfId="0" applyFont="1" applyFill="1" applyBorder="1" applyAlignment="1">
      <alignment horizontal="center" vertical="center" wrapText="1"/>
    </xf>
    <xf numFmtId="0" fontId="31" fillId="2" borderId="8" xfId="0" applyFont="1" applyFill="1" applyBorder="1" applyAlignment="1">
      <alignment horizontal="center" vertical="center" wrapText="1"/>
    </xf>
    <xf numFmtId="0" fontId="31" fillId="0" borderId="0" xfId="0" applyFont="1" applyAlignment="1">
      <alignment horizontal="center"/>
    </xf>
    <xf numFmtId="0" fontId="6" fillId="0" borderId="34" xfId="0" applyFont="1" applyFill="1" applyBorder="1" applyAlignment="1">
      <alignment horizontal="center"/>
    </xf>
    <xf numFmtId="0" fontId="5" fillId="0" borderId="0" xfId="0" applyFont="1" applyFill="1" applyAlignment="1" applyProtection="1">
      <alignment horizontal="justify" vertical="top" wrapText="1"/>
    </xf>
    <xf numFmtId="0" fontId="6" fillId="0" borderId="37" xfId="0" applyFont="1" applyBorder="1" applyAlignment="1">
      <alignment horizontal="center" vertical="center" textRotation="90" wrapText="1"/>
    </xf>
    <xf numFmtId="0" fontId="6" fillId="0" borderId="35" xfId="0" applyFont="1" applyBorder="1" applyAlignment="1">
      <alignment horizontal="center" vertical="center" textRotation="90" wrapText="1"/>
    </xf>
    <xf numFmtId="0" fontId="4" fillId="0" borderId="0" xfId="0" applyFont="1" applyAlignment="1">
      <alignment horizontal="justify" vertical="center"/>
    </xf>
    <xf numFmtId="0" fontId="6" fillId="0" borderId="34" xfId="0" applyFont="1" applyBorder="1" applyAlignment="1" applyProtection="1">
      <alignment horizontal="center" vertical="center" wrapText="1"/>
      <protection locked="0"/>
    </xf>
    <xf numFmtId="0" fontId="5" fillId="0" borderId="34" xfId="0" applyFont="1" applyBorder="1" applyAlignment="1">
      <alignment horizontal="center" vertical="center" wrapText="1"/>
    </xf>
    <xf numFmtId="0" fontId="6" fillId="0" borderId="34" xfId="0" applyFont="1" applyBorder="1" applyAlignment="1" applyProtection="1">
      <alignment horizontal="center" vertical="center" wrapText="1"/>
    </xf>
    <xf numFmtId="0" fontId="5" fillId="0" borderId="34" xfId="0" applyFont="1" applyFill="1" applyBorder="1" applyAlignment="1" applyProtection="1">
      <alignment horizontal="center" vertical="center" wrapText="1"/>
    </xf>
    <xf numFmtId="0" fontId="6" fillId="0" borderId="34" xfId="0" applyFont="1" applyFill="1" applyBorder="1" applyAlignment="1" applyProtection="1">
      <alignment horizontal="center" vertical="center" wrapText="1"/>
    </xf>
    <xf numFmtId="0" fontId="31" fillId="0" borderId="0" xfId="0" applyFont="1" applyAlignment="1">
      <alignment horizontal="center" vertical="center" wrapText="1"/>
    </xf>
    <xf numFmtId="0" fontId="31" fillId="0" borderId="31" xfId="0" applyFont="1" applyBorder="1" applyAlignment="1">
      <alignment horizontal="center" vertical="center" wrapText="1"/>
    </xf>
    <xf numFmtId="0" fontId="5" fillId="0" borderId="14" xfId="0" applyFont="1" applyFill="1" applyBorder="1" applyAlignment="1" applyProtection="1">
      <alignment horizontal="center" vertical="center" wrapText="1"/>
    </xf>
    <xf numFmtId="0" fontId="5" fillId="0" borderId="8" xfId="0" applyFont="1" applyFill="1" applyBorder="1" applyAlignment="1" applyProtection="1">
      <alignment horizontal="center" vertical="center" wrapText="1"/>
    </xf>
    <xf numFmtId="0" fontId="5" fillId="0" borderId="16" xfId="0" applyFont="1" applyFill="1" applyBorder="1" applyAlignment="1" applyProtection="1">
      <alignment horizontal="center" vertical="center" wrapText="1"/>
    </xf>
    <xf numFmtId="0" fontId="5" fillId="0" borderId="0" xfId="0" applyFont="1" applyFill="1" applyBorder="1" applyAlignment="1" applyProtection="1">
      <alignment horizontal="center" vertical="center" wrapText="1"/>
    </xf>
    <xf numFmtId="0" fontId="5" fillId="0" borderId="18" xfId="0" applyFont="1" applyFill="1" applyBorder="1" applyAlignment="1" applyProtection="1">
      <alignment horizontal="center" vertical="center" wrapText="1"/>
    </xf>
    <xf numFmtId="0" fontId="5" fillId="0" borderId="1" xfId="0" applyFont="1" applyFill="1" applyBorder="1" applyAlignment="1" applyProtection="1">
      <alignment horizontal="center" vertical="center" wrapText="1"/>
    </xf>
    <xf numFmtId="0" fontId="6" fillId="0" borderId="14" xfId="0" applyFont="1" applyFill="1" applyBorder="1" applyAlignment="1" applyProtection="1">
      <alignment horizontal="center" vertical="center" textRotation="90" wrapText="1"/>
    </xf>
    <xf numFmtId="0" fontId="6" fillId="0" borderId="15" xfId="0" applyFont="1" applyFill="1" applyBorder="1" applyAlignment="1" applyProtection="1">
      <alignment horizontal="center" vertical="center" textRotation="90" wrapText="1"/>
    </xf>
    <xf numFmtId="0" fontId="6" fillId="0" borderId="16" xfId="0" applyFont="1" applyFill="1" applyBorder="1" applyAlignment="1" applyProtection="1">
      <alignment horizontal="center" vertical="center" textRotation="90" wrapText="1"/>
    </xf>
    <xf numFmtId="0" fontId="6" fillId="0" borderId="17" xfId="0" applyFont="1" applyFill="1" applyBorder="1" applyAlignment="1" applyProtection="1">
      <alignment horizontal="center" vertical="center" textRotation="90" wrapText="1"/>
    </xf>
    <xf numFmtId="0" fontId="6" fillId="0" borderId="18" xfId="0" applyFont="1" applyFill="1" applyBorder="1" applyAlignment="1" applyProtection="1">
      <alignment horizontal="center" vertical="center" textRotation="90" wrapText="1"/>
    </xf>
    <xf numFmtId="0" fontId="6" fillId="0" borderId="19" xfId="0" applyFont="1" applyFill="1" applyBorder="1" applyAlignment="1" applyProtection="1">
      <alignment horizontal="center" vertical="center" textRotation="90" wrapText="1"/>
    </xf>
    <xf numFmtId="0" fontId="6" fillId="0" borderId="8" xfId="0" applyFont="1" applyFill="1" applyBorder="1" applyAlignment="1" applyProtection="1">
      <alignment horizontal="center" vertical="center" wrapText="1"/>
    </xf>
    <xf numFmtId="0" fontId="6" fillId="0" borderId="15" xfId="0" applyFont="1" applyFill="1" applyBorder="1" applyAlignment="1" applyProtection="1">
      <alignment horizontal="center" vertical="center" wrapText="1"/>
    </xf>
    <xf numFmtId="0" fontId="6" fillId="0" borderId="1" xfId="0" applyFont="1" applyFill="1" applyBorder="1" applyAlignment="1" applyProtection="1">
      <alignment horizontal="center" vertical="center" wrapText="1"/>
    </xf>
    <xf numFmtId="0" fontId="6" fillId="0" borderId="19" xfId="0" applyFont="1" applyFill="1" applyBorder="1" applyAlignment="1" applyProtection="1">
      <alignment horizontal="center" vertical="center" wrapText="1"/>
    </xf>
    <xf numFmtId="0" fontId="6" fillId="0" borderId="37" xfId="0" applyFont="1" applyFill="1" applyBorder="1" applyAlignment="1" applyProtection="1">
      <alignment horizontal="center" vertical="center" wrapText="1"/>
    </xf>
    <xf numFmtId="0" fontId="6" fillId="0" borderId="7" xfId="0" applyFont="1" applyFill="1" applyBorder="1" applyAlignment="1" applyProtection="1">
      <alignment horizontal="center" vertical="center" wrapText="1"/>
    </xf>
    <xf numFmtId="0" fontId="6" fillId="0" borderId="35" xfId="0" applyFont="1" applyFill="1" applyBorder="1" applyAlignment="1" applyProtection="1">
      <alignment horizontal="center" vertical="center" wrapText="1"/>
    </xf>
    <xf numFmtId="0" fontId="31" fillId="0" borderId="31" xfId="0" applyFont="1" applyBorder="1" applyAlignment="1">
      <alignment horizontal="center" vertical="center"/>
    </xf>
    <xf numFmtId="0" fontId="6" fillId="0" borderId="37" xfId="0" applyFont="1" applyFill="1" applyBorder="1" applyAlignment="1" applyProtection="1">
      <alignment horizontal="center" vertical="center" textRotation="90" wrapText="1"/>
    </xf>
    <xf numFmtId="0" fontId="6" fillId="0" borderId="35" xfId="0" applyFont="1" applyFill="1" applyBorder="1" applyAlignment="1" applyProtection="1">
      <alignment horizontal="center" vertical="center" textRotation="90" wrapText="1"/>
    </xf>
    <xf numFmtId="0" fontId="6" fillId="0" borderId="34" xfId="0" applyFont="1" applyBorder="1" applyAlignment="1">
      <alignment horizontal="center" vertical="center" wrapText="1"/>
    </xf>
    <xf numFmtId="0" fontId="6" fillId="0" borderId="18" xfId="0" applyFont="1" applyBorder="1" applyAlignment="1">
      <alignment horizontal="center" vertical="center" wrapText="1"/>
    </xf>
    <xf numFmtId="0" fontId="6" fillId="0" borderId="1" xfId="0" applyFont="1" applyBorder="1" applyAlignment="1">
      <alignment horizontal="center" vertical="center" wrapText="1"/>
    </xf>
    <xf numFmtId="0" fontId="6" fillId="0" borderId="19" xfId="0" applyFont="1" applyBorder="1" applyAlignment="1">
      <alignment horizontal="center" vertical="center" wrapText="1"/>
    </xf>
    <xf numFmtId="49" fontId="13" fillId="0" borderId="67" xfId="0" applyNumberFormat="1" applyFont="1" applyFill="1" applyBorder="1" applyAlignment="1" applyProtection="1">
      <alignment horizontal="center" vertical="center" wrapText="1"/>
    </xf>
    <xf numFmtId="49" fontId="13" fillId="0" borderId="34" xfId="0" applyNumberFormat="1" applyFont="1" applyFill="1" applyBorder="1" applyAlignment="1" applyProtection="1">
      <alignment horizontal="center" vertical="center" wrapText="1"/>
    </xf>
    <xf numFmtId="49" fontId="7" fillId="0" borderId="67" xfId="0" applyNumberFormat="1" applyFont="1" applyFill="1" applyBorder="1" applyAlignment="1" applyProtection="1">
      <alignment horizontal="center" vertical="center" wrapText="1"/>
    </xf>
    <xf numFmtId="49" fontId="7" fillId="0" borderId="34" xfId="0" applyNumberFormat="1" applyFont="1" applyFill="1" applyBorder="1" applyAlignment="1" applyProtection="1">
      <alignment horizontal="center" vertical="center" wrapText="1"/>
    </xf>
    <xf numFmtId="49" fontId="13" fillId="12" borderId="67" xfId="0" applyNumberFormat="1" applyFont="1" applyFill="1" applyBorder="1" applyAlignment="1" applyProtection="1">
      <alignment horizontal="center" vertical="center" wrapText="1"/>
    </xf>
    <xf numFmtId="49" fontId="13" fillId="12" borderId="34" xfId="0" applyNumberFormat="1" applyFont="1" applyFill="1" applyBorder="1" applyAlignment="1" applyProtection="1">
      <alignment horizontal="center" vertical="center" wrapText="1"/>
    </xf>
    <xf numFmtId="0" fontId="7" fillId="0" borderId="67" xfId="0" applyFont="1" applyFill="1" applyBorder="1" applyAlignment="1" applyProtection="1">
      <alignment horizontal="center" vertical="center" wrapText="1"/>
    </xf>
    <xf numFmtId="0" fontId="7" fillId="0" borderId="34" xfId="0" applyFont="1" applyFill="1" applyBorder="1" applyAlignment="1" applyProtection="1">
      <alignment horizontal="center" vertical="center" wrapText="1"/>
    </xf>
    <xf numFmtId="0" fontId="5" fillId="0" borderId="37" xfId="0" applyFont="1" applyBorder="1" applyAlignment="1" applyProtection="1">
      <alignment horizontal="center" vertical="center" wrapText="1"/>
    </xf>
    <xf numFmtId="0" fontId="5" fillId="0" borderId="7" xfId="0" applyFont="1" applyBorder="1" applyAlignment="1" applyProtection="1">
      <alignment horizontal="center" vertical="center" wrapText="1"/>
    </xf>
    <xf numFmtId="0" fontId="5" fillId="0" borderId="35" xfId="0" applyFont="1" applyBorder="1" applyAlignment="1" applyProtection="1">
      <alignment horizontal="center" vertical="center" wrapText="1"/>
    </xf>
    <xf numFmtId="0" fontId="5" fillId="0" borderId="15" xfId="0" applyFont="1" applyFill="1" applyBorder="1" applyAlignment="1" applyProtection="1">
      <alignment horizontal="center" vertical="center" wrapText="1"/>
    </xf>
    <xf numFmtId="0" fontId="5" fillId="0" borderId="19" xfId="0" applyFont="1" applyFill="1" applyBorder="1" applyAlignment="1" applyProtection="1">
      <alignment horizontal="center" vertical="center" wrapText="1"/>
    </xf>
    <xf numFmtId="0" fontId="6" fillId="0" borderId="10" xfId="0" applyFont="1" applyFill="1" applyBorder="1" applyAlignment="1" applyProtection="1">
      <alignment horizontal="center" vertical="center" wrapText="1"/>
    </xf>
    <xf numFmtId="0" fontId="6" fillId="0" borderId="18" xfId="0" applyFont="1" applyFill="1" applyBorder="1" applyAlignment="1" applyProtection="1">
      <alignment horizontal="center" vertical="center" wrapText="1"/>
    </xf>
    <xf numFmtId="0" fontId="6" fillId="7" borderId="37" xfId="0" applyFont="1" applyFill="1" applyBorder="1" applyAlignment="1" applyProtection="1">
      <alignment horizontal="center" vertical="center" wrapText="1"/>
    </xf>
    <xf numFmtId="0" fontId="6" fillId="7" borderId="7" xfId="0" applyFont="1" applyFill="1" applyBorder="1" applyAlignment="1" applyProtection="1">
      <alignment horizontal="center" vertical="center" wrapText="1"/>
    </xf>
    <xf numFmtId="0" fontId="6" fillId="7" borderId="35" xfId="0" applyFont="1" applyFill="1" applyBorder="1" applyAlignment="1" applyProtection="1">
      <alignment horizontal="center" vertical="center" wrapText="1"/>
    </xf>
    <xf numFmtId="0" fontId="7" fillId="0" borderId="34" xfId="0" applyFont="1" applyFill="1" applyBorder="1" applyAlignment="1" applyProtection="1">
      <alignment horizontal="center" vertical="center" wrapText="1"/>
      <protection locked="0"/>
    </xf>
    <xf numFmtId="0" fontId="5" fillId="0" borderId="37" xfId="0" applyFont="1" applyBorder="1" applyAlignment="1" applyProtection="1">
      <alignment horizontal="center" vertical="center"/>
    </xf>
    <xf numFmtId="0" fontId="5" fillId="0" borderId="35" xfId="0" applyFont="1" applyBorder="1" applyAlignment="1" applyProtection="1">
      <alignment horizontal="center" vertical="center"/>
    </xf>
    <xf numFmtId="0" fontId="6" fillId="0" borderId="14" xfId="0" applyFont="1" applyBorder="1" applyAlignment="1" applyProtection="1">
      <alignment horizontal="center" vertical="center" textRotation="90" wrapText="1"/>
    </xf>
    <xf numFmtId="0" fontId="6" fillId="0" borderId="15" xfId="0" applyFont="1" applyBorder="1" applyAlignment="1" applyProtection="1">
      <alignment horizontal="center" vertical="center" textRotation="90" wrapText="1"/>
    </xf>
    <xf numFmtId="0" fontId="6" fillId="0" borderId="18" xfId="0" applyFont="1" applyBorder="1" applyAlignment="1" applyProtection="1">
      <alignment horizontal="center" vertical="center" textRotation="90" wrapText="1"/>
    </xf>
    <xf numFmtId="0" fontId="6" fillId="0" borderId="19" xfId="0" applyFont="1" applyBorder="1" applyAlignment="1" applyProtection="1">
      <alignment horizontal="center" vertical="center" textRotation="90" wrapText="1"/>
    </xf>
    <xf numFmtId="0" fontId="6" fillId="0" borderId="37" xfId="0" applyFont="1" applyBorder="1" applyAlignment="1" applyProtection="1">
      <alignment horizontal="center" vertical="center" wrapText="1"/>
    </xf>
    <xf numFmtId="0" fontId="6" fillId="0" borderId="7" xfId="0" applyFont="1" applyBorder="1" applyAlignment="1" applyProtection="1">
      <alignment horizontal="center" vertical="center" wrapText="1"/>
    </xf>
    <xf numFmtId="0" fontId="6" fillId="0" borderId="35" xfId="0" applyFont="1" applyBorder="1" applyAlignment="1" applyProtection="1">
      <alignment horizontal="center" vertical="center" wrapText="1"/>
    </xf>
    <xf numFmtId="0" fontId="6" fillId="0" borderId="34" xfId="0" applyFont="1" applyBorder="1" applyAlignment="1" applyProtection="1">
      <alignment horizontal="center" vertical="center" textRotation="90" wrapText="1"/>
    </xf>
    <xf numFmtId="0" fontId="6" fillId="0" borderId="37" xfId="0" applyFont="1" applyBorder="1" applyAlignment="1" applyProtection="1">
      <alignment horizontal="center" vertical="center" textRotation="90" wrapText="1"/>
    </xf>
    <xf numFmtId="0" fontId="6" fillId="0" borderId="35" xfId="0" applyFont="1" applyBorder="1" applyAlignment="1" applyProtection="1">
      <alignment horizontal="center" vertical="center" textRotation="90" wrapText="1"/>
    </xf>
    <xf numFmtId="0" fontId="6" fillId="0" borderId="7" xfId="0" applyFont="1" applyBorder="1" applyAlignment="1">
      <alignment horizontal="center" vertical="center" textRotation="90" wrapText="1"/>
    </xf>
    <xf numFmtId="0" fontId="6" fillId="0" borderId="37" xfId="0" applyFont="1" applyBorder="1" applyAlignment="1">
      <alignment horizontal="justify" vertical="center" wrapText="1"/>
    </xf>
    <xf numFmtId="0" fontId="6" fillId="0" borderId="7" xfId="0" applyFont="1" applyBorder="1" applyAlignment="1">
      <alignment horizontal="justify" vertical="center" wrapText="1"/>
    </xf>
    <xf numFmtId="0" fontId="6" fillId="0" borderId="35" xfId="0" applyFont="1" applyBorder="1" applyAlignment="1">
      <alignment horizontal="justify" vertical="center" wrapText="1"/>
    </xf>
    <xf numFmtId="0" fontId="5" fillId="0" borderId="37" xfId="0" applyFont="1" applyFill="1" applyBorder="1" applyAlignment="1" applyProtection="1">
      <alignment horizontal="center" vertical="center" textRotation="90" wrapText="1"/>
    </xf>
    <xf numFmtId="0" fontId="5" fillId="0" borderId="35" xfId="0" applyFont="1" applyFill="1" applyBorder="1" applyAlignment="1" applyProtection="1">
      <alignment horizontal="center" vertical="center" textRotation="90" wrapText="1"/>
    </xf>
    <xf numFmtId="49" fontId="13" fillId="0" borderId="67" xfId="0" applyNumberFormat="1" applyFont="1" applyFill="1" applyBorder="1" applyAlignment="1" applyProtection="1">
      <alignment horizontal="center" vertical="center"/>
    </xf>
    <xf numFmtId="49" fontId="13" fillId="0" borderId="34" xfId="0" applyNumberFormat="1" applyFont="1" applyFill="1" applyBorder="1" applyAlignment="1" applyProtection="1">
      <alignment horizontal="center" vertical="center"/>
    </xf>
    <xf numFmtId="0" fontId="0" fillId="15" borderId="37" xfId="0" applyFill="1" applyBorder="1" applyAlignment="1" applyProtection="1">
      <alignment horizontal="center"/>
    </xf>
    <xf numFmtId="0" fontId="0" fillId="15" borderId="35" xfId="0" applyFill="1" applyBorder="1" applyAlignment="1" applyProtection="1">
      <alignment horizontal="center"/>
    </xf>
    <xf numFmtId="49" fontId="13" fillId="12" borderId="105" xfId="0" applyNumberFormat="1" applyFont="1" applyFill="1" applyBorder="1" applyAlignment="1" applyProtection="1">
      <alignment horizontal="center" vertical="center" wrapText="1"/>
    </xf>
    <xf numFmtId="49" fontId="13" fillId="12" borderId="35" xfId="0" applyNumberFormat="1" applyFont="1" applyFill="1" applyBorder="1" applyAlignment="1" applyProtection="1">
      <alignment horizontal="center" vertical="center" wrapText="1"/>
    </xf>
    <xf numFmtId="0" fontId="6" fillId="2" borderId="37" xfId="0" applyFont="1" applyFill="1" applyBorder="1" applyAlignment="1" applyProtection="1">
      <alignment horizontal="center" vertical="center" wrapText="1"/>
    </xf>
    <xf numFmtId="0" fontId="6" fillId="2" borderId="7" xfId="0" applyFont="1" applyFill="1" applyBorder="1" applyAlignment="1" applyProtection="1">
      <alignment horizontal="center" vertical="center" wrapText="1"/>
    </xf>
    <xf numFmtId="0" fontId="6" fillId="2" borderId="35" xfId="0" applyFont="1" applyFill="1" applyBorder="1" applyAlignment="1" applyProtection="1">
      <alignment horizontal="center" vertical="center" wrapText="1"/>
    </xf>
    <xf numFmtId="0" fontId="1" fillId="0" borderId="16" xfId="0" applyFont="1" applyBorder="1" applyAlignment="1" applyProtection="1">
      <alignment horizontal="center"/>
    </xf>
    <xf numFmtId="0" fontId="1" fillId="0" borderId="0" xfId="0" applyFont="1" applyAlignment="1" applyProtection="1">
      <alignment horizontal="center"/>
    </xf>
    <xf numFmtId="0" fontId="1" fillId="0" borderId="18" xfId="0" applyFont="1" applyBorder="1" applyAlignment="1" applyProtection="1">
      <alignment horizontal="center"/>
    </xf>
    <xf numFmtId="0" fontId="1" fillId="0" borderId="1" xfId="0" applyFont="1" applyBorder="1" applyAlignment="1" applyProtection="1">
      <alignment horizontal="center"/>
    </xf>
    <xf numFmtId="0" fontId="6" fillId="2" borderId="16" xfId="0" applyFont="1" applyFill="1" applyBorder="1" applyAlignment="1" applyProtection="1">
      <alignment horizontal="center" vertical="center" wrapText="1"/>
    </xf>
    <xf numFmtId="0" fontId="6" fillId="2" borderId="0" xfId="0" applyFont="1" applyFill="1" applyBorder="1" applyAlignment="1" applyProtection="1">
      <alignment horizontal="center" vertical="center" wrapText="1"/>
    </xf>
    <xf numFmtId="0" fontId="4" fillId="2" borderId="0" xfId="0" applyFont="1" applyFill="1" applyAlignment="1">
      <alignment horizontal="justify" vertical="center" wrapText="1"/>
    </xf>
    <xf numFmtId="0" fontId="7" fillId="0" borderId="29" xfId="0" applyFont="1" applyBorder="1" applyAlignment="1" applyProtection="1">
      <alignment horizontal="left" vertical="center" wrapText="1"/>
      <protection locked="0"/>
    </xf>
    <xf numFmtId="0" fontId="6" fillId="2" borderId="14" xfId="0" applyFont="1" applyFill="1" applyBorder="1" applyAlignment="1" applyProtection="1">
      <alignment horizontal="center" vertical="center" wrapText="1"/>
    </xf>
    <xf numFmtId="0" fontId="6" fillId="2" borderId="8" xfId="0" applyFont="1" applyFill="1" applyBorder="1" applyAlignment="1" applyProtection="1">
      <alignment horizontal="center" vertical="center" wrapText="1"/>
    </xf>
    <xf numFmtId="0" fontId="32" fillId="0" borderId="0" xfId="0" applyFont="1" applyAlignment="1">
      <alignment horizontal="center" vertical="center" wrapText="1"/>
    </xf>
    <xf numFmtId="0" fontId="6" fillId="2" borderId="10" xfId="0" applyFont="1" applyFill="1" applyBorder="1" applyAlignment="1">
      <alignment horizontal="center" vertical="center" textRotation="90" wrapText="1"/>
    </xf>
    <xf numFmtId="0" fontId="6" fillId="0" borderId="34" xfId="0" applyFont="1" applyFill="1" applyBorder="1" applyAlignment="1">
      <alignment horizontal="justify" vertical="center" wrapText="1"/>
    </xf>
    <xf numFmtId="0" fontId="6" fillId="0" borderId="34" xfId="0" applyFont="1" applyFill="1" applyBorder="1" applyAlignment="1" applyProtection="1">
      <alignment horizontal="center" vertical="center"/>
    </xf>
    <xf numFmtId="0" fontId="6" fillId="0" borderId="37" xfId="0" applyFont="1" applyFill="1" applyBorder="1" applyAlignment="1" applyProtection="1">
      <alignment horizontal="justify" vertical="center" wrapText="1"/>
    </xf>
    <xf numFmtId="0" fontId="6" fillId="0" borderId="7" xfId="0" applyFont="1" applyFill="1" applyBorder="1" applyAlignment="1" applyProtection="1">
      <alignment horizontal="justify" vertical="center" wrapText="1"/>
    </xf>
    <xf numFmtId="0" fontId="6" fillId="0" borderId="35" xfId="0" applyFont="1" applyFill="1" applyBorder="1" applyAlignment="1" applyProtection="1">
      <alignment horizontal="justify" vertical="center" wrapText="1"/>
    </xf>
    <xf numFmtId="2" fontId="6" fillId="0" borderId="37" xfId="0" applyNumberFormat="1" applyFont="1" applyFill="1" applyBorder="1" applyAlignment="1" applyProtection="1">
      <alignment horizontal="justify" vertical="center" wrapText="1"/>
    </xf>
    <xf numFmtId="2" fontId="6" fillId="0" borderId="7" xfId="0" applyNumberFormat="1" applyFont="1" applyFill="1" applyBorder="1" applyAlignment="1" applyProtection="1">
      <alignment horizontal="justify" vertical="center" wrapText="1"/>
    </xf>
    <xf numFmtId="2" fontId="6" fillId="0" borderId="35" xfId="0" applyNumberFormat="1" applyFont="1" applyFill="1" applyBorder="1" applyAlignment="1" applyProtection="1">
      <alignment horizontal="justify" vertical="center" wrapText="1"/>
    </xf>
    <xf numFmtId="0" fontId="4" fillId="0" borderId="0" xfId="0" applyFont="1" applyAlignment="1">
      <alignment horizontal="justify" vertical="center" wrapText="1"/>
    </xf>
    <xf numFmtId="3" fontId="6" fillId="0" borderId="37" xfId="0" applyNumberFormat="1" applyFont="1" applyFill="1" applyBorder="1" applyAlignment="1" applyProtection="1">
      <alignment horizontal="center" vertical="center" wrapText="1"/>
      <protection locked="0"/>
    </xf>
    <xf numFmtId="3" fontId="6" fillId="0" borderId="7" xfId="0" applyNumberFormat="1" applyFont="1" applyFill="1" applyBorder="1" applyAlignment="1" applyProtection="1">
      <alignment horizontal="center" vertical="center" wrapText="1"/>
      <protection locked="0"/>
    </xf>
    <xf numFmtId="3" fontId="6" fillId="0" borderId="35" xfId="0" applyNumberFormat="1" applyFont="1" applyFill="1" applyBorder="1" applyAlignment="1" applyProtection="1">
      <alignment horizontal="center" vertical="center" wrapText="1"/>
      <protection locked="0"/>
    </xf>
    <xf numFmtId="0" fontId="5" fillId="0" borderId="37" xfId="0" applyFont="1" applyFill="1" applyBorder="1" applyAlignment="1" applyProtection="1">
      <alignment horizontal="center" vertical="center" wrapText="1"/>
    </xf>
    <xf numFmtId="0" fontId="5" fillId="0" borderId="7" xfId="0" applyFont="1" applyFill="1" applyBorder="1" applyAlignment="1" applyProtection="1">
      <alignment horizontal="center" vertical="center" wrapText="1"/>
    </xf>
    <xf numFmtId="0" fontId="5" fillId="0" borderId="35" xfId="0" applyFont="1" applyFill="1" applyBorder="1" applyAlignment="1" applyProtection="1">
      <alignment horizontal="center" vertical="center" wrapText="1"/>
    </xf>
    <xf numFmtId="49" fontId="6" fillId="0" borderId="34" xfId="0" applyNumberFormat="1" applyFont="1" applyFill="1" applyBorder="1" applyAlignment="1" applyProtection="1">
      <alignment horizontal="center" vertical="center"/>
    </xf>
    <xf numFmtId="0" fontId="19" fillId="4" borderId="58" xfId="0" applyFont="1" applyFill="1" applyBorder="1" applyAlignment="1">
      <alignment horizontal="center" vertical="center"/>
    </xf>
    <xf numFmtId="0" fontId="19" fillId="4" borderId="59" xfId="0" applyFont="1" applyFill="1" applyBorder="1" applyAlignment="1">
      <alignment horizontal="center" vertical="center"/>
    </xf>
    <xf numFmtId="0" fontId="19" fillId="4" borderId="60" xfId="0" applyFont="1" applyFill="1" applyBorder="1" applyAlignment="1">
      <alignment horizontal="center" vertical="center"/>
    </xf>
    <xf numFmtId="0" fontId="19" fillId="5" borderId="58" xfId="0" applyFont="1" applyFill="1" applyBorder="1" applyAlignment="1">
      <alignment horizontal="center" vertical="center"/>
    </xf>
    <xf numFmtId="0" fontId="19" fillId="5" borderId="59" xfId="0" applyFont="1" applyFill="1" applyBorder="1" applyAlignment="1">
      <alignment horizontal="center" vertical="center"/>
    </xf>
    <xf numFmtId="0" fontId="19" fillId="5" borderId="60" xfId="0" applyFont="1" applyFill="1" applyBorder="1" applyAlignment="1">
      <alignment horizontal="center" vertical="center"/>
    </xf>
    <xf numFmtId="0" fontId="6" fillId="2" borderId="34" xfId="0" applyFont="1" applyFill="1" applyBorder="1" applyAlignment="1" applyProtection="1">
      <alignment horizontal="center" vertical="center" wrapText="1"/>
    </xf>
    <xf numFmtId="0" fontId="6" fillId="2" borderId="34" xfId="0" applyFont="1" applyFill="1" applyBorder="1" applyAlignment="1" applyProtection="1">
      <alignment horizontal="center" vertical="center" wrapText="1"/>
      <protection locked="0"/>
    </xf>
    <xf numFmtId="0" fontId="5" fillId="0" borderId="14" xfId="0" applyFont="1" applyFill="1" applyBorder="1" applyAlignment="1" applyProtection="1">
      <alignment horizontal="center" vertical="center" textRotation="90"/>
    </xf>
    <xf numFmtId="0" fontId="5" fillId="0" borderId="18" xfId="0" applyFont="1" applyFill="1" applyBorder="1" applyAlignment="1" applyProtection="1">
      <alignment horizontal="center" vertical="center" textRotation="90"/>
    </xf>
    <xf numFmtId="0" fontId="5" fillId="0" borderId="14" xfId="0" applyFont="1" applyBorder="1" applyAlignment="1">
      <alignment horizontal="center" vertical="center" wrapText="1"/>
    </xf>
    <xf numFmtId="0" fontId="5" fillId="0" borderId="8" xfId="0" applyFont="1" applyBorder="1" applyAlignment="1">
      <alignment horizontal="center" vertical="center" wrapText="1"/>
    </xf>
    <xf numFmtId="0" fontId="5" fillId="0" borderId="15" xfId="0" applyFont="1" applyBorder="1" applyAlignment="1">
      <alignment horizontal="center" vertical="center" wrapText="1"/>
    </xf>
    <xf numFmtId="0" fontId="5" fillId="0" borderId="18" xfId="0" applyFont="1" applyBorder="1" applyAlignment="1">
      <alignment horizontal="center" vertical="center" wrapText="1"/>
    </xf>
    <xf numFmtId="0" fontId="5" fillId="0" borderId="1" xfId="0" applyFont="1" applyBorder="1" applyAlignment="1">
      <alignment horizontal="center" vertical="center" wrapText="1"/>
    </xf>
    <xf numFmtId="0" fontId="5" fillId="0" borderId="19" xfId="0" applyFont="1" applyBorder="1" applyAlignment="1">
      <alignment horizontal="center" vertical="center" wrapText="1"/>
    </xf>
    <xf numFmtId="0" fontId="7" fillId="0" borderId="7" xfId="0" applyFont="1" applyFill="1" applyBorder="1" applyAlignment="1" applyProtection="1">
      <alignment horizontal="justify" vertical="center" wrapText="1"/>
    </xf>
    <xf numFmtId="0" fontId="7" fillId="0" borderId="35" xfId="0" applyFont="1" applyFill="1" applyBorder="1" applyAlignment="1" applyProtection="1">
      <alignment horizontal="justify" vertical="center" wrapText="1"/>
    </xf>
    <xf numFmtId="49" fontId="7" fillId="0" borderId="34" xfId="0" applyNumberFormat="1" applyFont="1" applyFill="1" applyBorder="1" applyAlignment="1">
      <alignment horizontal="center" vertical="center" wrapText="1"/>
    </xf>
    <xf numFmtId="49" fontId="13" fillId="0" borderId="34" xfId="0" applyNumberFormat="1" applyFont="1" applyFill="1" applyBorder="1" applyAlignment="1">
      <alignment horizontal="center" vertical="center" wrapText="1"/>
    </xf>
    <xf numFmtId="0" fontId="7" fillId="0" borderId="37" xfId="0" applyFont="1" applyFill="1" applyBorder="1" applyAlignment="1">
      <alignment horizontal="justify" vertical="center"/>
    </xf>
    <xf numFmtId="0" fontId="7" fillId="0" borderId="7" xfId="0" applyFont="1" applyFill="1" applyBorder="1" applyAlignment="1">
      <alignment horizontal="justify" vertical="center"/>
    </xf>
    <xf numFmtId="0" fontId="7" fillId="0" borderId="35" xfId="0" applyFont="1" applyFill="1" applyBorder="1" applyAlignment="1">
      <alignment horizontal="justify" vertical="center"/>
    </xf>
    <xf numFmtId="0" fontId="7" fillId="0" borderId="37" xfId="0" applyFont="1" applyFill="1" applyBorder="1" applyAlignment="1">
      <alignment horizontal="justify" vertical="center" wrapText="1"/>
    </xf>
    <xf numFmtId="0" fontId="7" fillId="0" borderId="7" xfId="0" applyFont="1" applyFill="1" applyBorder="1" applyAlignment="1">
      <alignment horizontal="justify" vertical="center" wrapText="1"/>
    </xf>
    <xf numFmtId="0" fontId="7" fillId="0" borderId="35" xfId="0" applyFont="1" applyFill="1" applyBorder="1" applyAlignment="1">
      <alignment horizontal="justify" vertical="center" wrapText="1"/>
    </xf>
    <xf numFmtId="0" fontId="7" fillId="0" borderId="7" xfId="0" applyFont="1" applyFill="1" applyBorder="1" applyAlignment="1" applyProtection="1">
      <alignment horizontal="justify" vertical="center"/>
    </xf>
    <xf numFmtId="0" fontId="7" fillId="0" borderId="35" xfId="0" applyFont="1" applyFill="1" applyBorder="1" applyAlignment="1" applyProtection="1">
      <alignment horizontal="justify" vertical="center"/>
    </xf>
    <xf numFmtId="49" fontId="13" fillId="0" borderId="37" xfId="0" applyNumberFormat="1" applyFont="1" applyFill="1" applyBorder="1" applyAlignment="1">
      <alignment horizontal="center" vertical="center" wrapText="1"/>
    </xf>
    <xf numFmtId="49" fontId="13" fillId="0" borderId="35" xfId="0" applyNumberFormat="1" applyFont="1" applyFill="1" applyBorder="1" applyAlignment="1">
      <alignment horizontal="center" vertical="center" wrapText="1"/>
    </xf>
    <xf numFmtId="49" fontId="7" fillId="0" borderId="37" xfId="0" applyNumberFormat="1" applyFont="1" applyFill="1" applyBorder="1" applyAlignment="1">
      <alignment horizontal="center" vertical="center" wrapText="1"/>
    </xf>
    <xf numFmtId="49" fontId="7" fillId="0" borderId="35" xfId="0" applyNumberFormat="1" applyFont="1" applyFill="1" applyBorder="1" applyAlignment="1">
      <alignment horizontal="center" vertical="center" wrapText="1"/>
    </xf>
    <xf numFmtId="0" fontId="7" fillId="0" borderId="34" xfId="0" applyFont="1" applyFill="1" applyBorder="1" applyAlignment="1">
      <alignment horizontal="center" vertical="center" wrapText="1"/>
    </xf>
    <xf numFmtId="49" fontId="5" fillId="0" borderId="14" xfId="0" applyNumberFormat="1" applyFont="1" applyFill="1" applyBorder="1" applyAlignment="1">
      <alignment horizontal="center" vertical="center" textRotation="90" wrapText="1"/>
    </xf>
    <xf numFmtId="49" fontId="5" fillId="0" borderId="15" xfId="0" applyNumberFormat="1" applyFont="1" applyFill="1" applyBorder="1" applyAlignment="1">
      <alignment horizontal="center" vertical="center" textRotation="90" wrapText="1"/>
    </xf>
    <xf numFmtId="49" fontId="5" fillId="0" borderId="16" xfId="0" applyNumberFormat="1" applyFont="1" applyFill="1" applyBorder="1" applyAlignment="1">
      <alignment horizontal="center" vertical="center" textRotation="90" wrapText="1"/>
    </xf>
    <xf numFmtId="49" fontId="5" fillId="0" borderId="17" xfId="0" applyNumberFormat="1" applyFont="1" applyFill="1" applyBorder="1" applyAlignment="1">
      <alignment horizontal="center" vertical="center" textRotation="90" wrapText="1"/>
    </xf>
    <xf numFmtId="49" fontId="5" fillId="0" borderId="18" xfId="0" applyNumberFormat="1" applyFont="1" applyFill="1" applyBorder="1" applyAlignment="1">
      <alignment horizontal="center" vertical="center" textRotation="90" wrapText="1"/>
    </xf>
    <xf numFmtId="49" fontId="5" fillId="0" borderId="19" xfId="0" applyNumberFormat="1" applyFont="1" applyFill="1" applyBorder="1" applyAlignment="1">
      <alignment horizontal="center" vertical="center" textRotation="90" wrapText="1"/>
    </xf>
    <xf numFmtId="0" fontId="4" fillId="0" borderId="0" xfId="0" applyFont="1" applyFill="1" applyAlignment="1">
      <alignment horizontal="justify" vertical="center"/>
    </xf>
    <xf numFmtId="0" fontId="5" fillId="0" borderId="16" xfId="0" applyFont="1" applyBorder="1" applyAlignment="1">
      <alignment horizontal="center" vertical="center" wrapText="1"/>
    </xf>
    <xf numFmtId="0" fontId="5" fillId="0" borderId="0" xfId="0" applyFont="1" applyBorder="1" applyAlignment="1">
      <alignment horizontal="center" vertical="center" wrapText="1"/>
    </xf>
    <xf numFmtId="0" fontId="5" fillId="0" borderId="17" xfId="0" applyFont="1" applyBorder="1" applyAlignment="1">
      <alignment horizontal="center" vertical="center" wrapText="1"/>
    </xf>
    <xf numFmtId="0" fontId="6" fillId="0" borderId="14" xfId="0" applyFont="1" applyBorder="1" applyAlignment="1">
      <alignment horizontal="center" vertical="center" textRotation="90" wrapText="1"/>
    </xf>
    <xf numFmtId="0" fontId="6" fillId="0" borderId="15" xfId="0" applyFont="1" applyBorder="1" applyAlignment="1">
      <alignment horizontal="center" vertical="center" textRotation="90" wrapText="1"/>
    </xf>
    <xf numFmtId="0" fontId="6" fillId="0" borderId="18" xfId="0" applyFont="1" applyBorder="1" applyAlignment="1">
      <alignment horizontal="center" vertical="center" textRotation="90" wrapText="1"/>
    </xf>
    <xf numFmtId="0" fontId="6" fillId="0" borderId="19" xfId="0" applyFont="1" applyBorder="1" applyAlignment="1">
      <alignment horizontal="center" vertical="center" textRotation="90" wrapText="1"/>
    </xf>
    <xf numFmtId="0" fontId="6" fillId="0" borderId="34" xfId="0" applyFont="1" applyFill="1" applyBorder="1" applyAlignment="1">
      <alignment horizontal="center" vertical="center" textRotation="90" wrapText="1"/>
    </xf>
    <xf numFmtId="0" fontId="6" fillId="0" borderId="34" xfId="0" applyFont="1" applyBorder="1" applyAlignment="1">
      <alignment horizontal="justify" vertical="center" wrapText="1"/>
    </xf>
    <xf numFmtId="0" fontId="6" fillId="0" borderId="34" xfId="0" applyFont="1" applyBorder="1" applyAlignment="1">
      <alignment horizontal="center" vertical="center" textRotation="90" wrapText="1"/>
    </xf>
    <xf numFmtId="0" fontId="6" fillId="0" borderId="37" xfId="0" applyFont="1" applyFill="1" applyBorder="1" applyAlignment="1">
      <alignment horizontal="center"/>
    </xf>
    <xf numFmtId="0" fontId="6" fillId="0" borderId="7" xfId="0" applyFont="1" applyFill="1" applyBorder="1" applyAlignment="1">
      <alignment horizontal="center"/>
    </xf>
    <xf numFmtId="0" fontId="6" fillId="0" borderId="35" xfId="0" applyFont="1" applyFill="1" applyBorder="1" applyAlignment="1">
      <alignment horizontal="center"/>
    </xf>
    <xf numFmtId="0" fontId="6" fillId="0" borderId="14" xfId="0" applyFont="1" applyFill="1" applyBorder="1" applyAlignment="1">
      <alignment horizontal="center" vertical="center" textRotation="90"/>
    </xf>
    <xf numFmtId="0" fontId="6" fillId="0" borderId="16" xfId="0" applyFont="1" applyFill="1" applyBorder="1" applyAlignment="1">
      <alignment horizontal="center" vertical="center" textRotation="90"/>
    </xf>
    <xf numFmtId="0" fontId="6" fillId="0" borderId="18" xfId="0" applyFont="1" applyFill="1" applyBorder="1" applyAlignment="1">
      <alignment horizontal="center" vertical="center" textRotation="90"/>
    </xf>
    <xf numFmtId="0" fontId="4" fillId="2" borderId="0" xfId="0" applyFont="1" applyFill="1" applyAlignment="1">
      <alignment horizontal="justify" vertical="center"/>
    </xf>
    <xf numFmtId="49" fontId="13" fillId="0" borderId="15" xfId="0" applyNumberFormat="1" applyFont="1" applyFill="1" applyBorder="1" applyAlignment="1">
      <alignment horizontal="center" vertical="center" textRotation="90" wrapText="1"/>
    </xf>
    <xf numFmtId="49" fontId="13" fillId="0" borderId="16" xfId="0" applyNumberFormat="1" applyFont="1" applyFill="1" applyBorder="1" applyAlignment="1">
      <alignment horizontal="center" vertical="center" textRotation="90" wrapText="1"/>
    </xf>
    <xf numFmtId="49" fontId="13" fillId="0" borderId="17" xfId="0" applyNumberFormat="1" applyFont="1" applyFill="1" applyBorder="1" applyAlignment="1">
      <alignment horizontal="center" vertical="center" textRotation="90" wrapText="1"/>
    </xf>
    <xf numFmtId="49" fontId="13" fillId="0" borderId="18" xfId="0" applyNumberFormat="1" applyFont="1" applyFill="1" applyBorder="1" applyAlignment="1">
      <alignment horizontal="center" vertical="center" textRotation="90" wrapText="1"/>
    </xf>
    <xf numFmtId="49" fontId="13" fillId="0" borderId="19" xfId="0" applyNumberFormat="1" applyFont="1" applyFill="1" applyBorder="1" applyAlignment="1">
      <alignment horizontal="center" vertical="center" textRotation="90" wrapText="1"/>
    </xf>
    <xf numFmtId="0" fontId="6" fillId="0" borderId="0" xfId="0" applyFont="1" applyAlignment="1">
      <alignment horizontal="center" vertical="center" wrapText="1"/>
    </xf>
    <xf numFmtId="0" fontId="6" fillId="0" borderId="17" xfId="0" applyFont="1" applyBorder="1" applyAlignment="1">
      <alignment horizontal="center" vertical="center" wrapText="1"/>
    </xf>
    <xf numFmtId="0" fontId="6" fillId="0" borderId="37" xfId="0" applyFont="1" applyBorder="1" applyAlignment="1" applyProtection="1">
      <alignment horizontal="center"/>
      <protection locked="0"/>
    </xf>
    <xf numFmtId="0" fontId="6" fillId="0" borderId="7" xfId="0" applyFont="1" applyBorder="1" applyAlignment="1" applyProtection="1">
      <alignment horizontal="center"/>
      <protection locked="0"/>
    </xf>
    <xf numFmtId="0" fontId="6" fillId="0" borderId="35" xfId="0" applyFont="1" applyBorder="1" applyAlignment="1" applyProtection="1">
      <alignment horizontal="center"/>
      <protection locked="0"/>
    </xf>
    <xf numFmtId="0" fontId="5" fillId="2" borderId="37" xfId="0" applyFont="1" applyFill="1" applyBorder="1" applyAlignment="1" applyProtection="1">
      <alignment horizontal="center" vertical="center" wrapText="1"/>
    </xf>
    <xf numFmtId="0" fontId="5" fillId="2" borderId="7" xfId="0" applyFont="1" applyFill="1" applyBorder="1" applyAlignment="1" applyProtection="1">
      <alignment horizontal="center" vertical="center" wrapText="1"/>
    </xf>
    <xf numFmtId="0" fontId="5" fillId="2" borderId="35" xfId="0" applyFont="1" applyFill="1" applyBorder="1" applyAlignment="1" applyProtection="1">
      <alignment horizontal="center" vertical="center" wrapText="1"/>
    </xf>
    <xf numFmtId="0" fontId="6" fillId="0" borderId="8" xfId="0" applyFont="1" applyBorder="1" applyAlignment="1">
      <alignment horizontal="center" vertical="center" textRotation="90" wrapText="1"/>
    </xf>
    <xf numFmtId="0" fontId="6" fillId="0" borderId="1" xfId="0" applyFont="1" applyBorder="1" applyAlignment="1">
      <alignment horizontal="center" vertical="center" textRotation="90" wrapText="1"/>
    </xf>
    <xf numFmtId="0" fontId="5" fillId="0" borderId="9" xfId="0" applyFont="1" applyBorder="1" applyAlignment="1">
      <alignment horizontal="center" vertical="center" textRotation="90"/>
    </xf>
    <xf numFmtId="0" fontId="5" fillId="0" borderId="10" xfId="0" applyFont="1" applyBorder="1" applyAlignment="1">
      <alignment horizontal="center" vertical="center" textRotation="90"/>
    </xf>
    <xf numFmtId="0" fontId="5" fillId="0" borderId="14" xfId="0" applyFont="1" applyFill="1" applyBorder="1" applyAlignment="1">
      <alignment horizontal="center" vertical="center"/>
    </xf>
    <xf numFmtId="0" fontId="5" fillId="0" borderId="8" xfId="0" applyFont="1" applyFill="1" applyBorder="1" applyAlignment="1">
      <alignment horizontal="center" vertical="center"/>
    </xf>
    <xf numFmtId="0" fontId="5" fillId="0" borderId="15" xfId="0" applyFont="1" applyFill="1" applyBorder="1" applyAlignment="1">
      <alignment horizontal="center" vertical="center"/>
    </xf>
    <xf numFmtId="0" fontId="5" fillId="0" borderId="16" xfId="0" applyFont="1" applyFill="1" applyBorder="1" applyAlignment="1">
      <alignment horizontal="center" vertical="center"/>
    </xf>
    <xf numFmtId="0" fontId="5" fillId="0" borderId="0" xfId="0" applyFont="1" applyFill="1" applyBorder="1" applyAlignment="1">
      <alignment horizontal="center" vertical="center"/>
    </xf>
    <xf numFmtId="0" fontId="5" fillId="0" borderId="17" xfId="0" applyFont="1" applyFill="1" applyBorder="1" applyAlignment="1">
      <alignment horizontal="center" vertical="center"/>
    </xf>
    <xf numFmtId="0" fontId="5" fillId="0" borderId="18" xfId="0" applyFont="1" applyFill="1" applyBorder="1" applyAlignment="1">
      <alignment horizontal="center" vertical="center"/>
    </xf>
    <xf numFmtId="0" fontId="5" fillId="0" borderId="1" xfId="0" applyFont="1" applyFill="1" applyBorder="1" applyAlignment="1">
      <alignment horizontal="center" vertical="center"/>
    </xf>
    <xf numFmtId="0" fontId="5" fillId="0" borderId="19" xfId="0" applyFont="1" applyFill="1" applyBorder="1" applyAlignment="1">
      <alignment horizontal="center" vertical="center"/>
    </xf>
    <xf numFmtId="49" fontId="13" fillId="0" borderId="9" xfId="0" applyNumberFormat="1" applyFont="1" applyFill="1" applyBorder="1" applyAlignment="1">
      <alignment horizontal="center" vertical="center" wrapText="1"/>
    </xf>
    <xf numFmtId="49" fontId="5" fillId="0" borderId="14" xfId="0" applyNumberFormat="1" applyFont="1" applyFill="1" applyBorder="1" applyAlignment="1" applyProtection="1">
      <alignment horizontal="center" vertical="center" textRotation="90"/>
    </xf>
    <xf numFmtId="49" fontId="5" fillId="0" borderId="15" xfId="0" applyNumberFormat="1" applyFont="1" applyFill="1" applyBorder="1" applyAlignment="1" applyProtection="1">
      <alignment horizontal="center" vertical="center" textRotation="90"/>
    </xf>
    <xf numFmtId="49" fontId="5" fillId="0" borderId="16" xfId="0" applyNumberFormat="1" applyFont="1" applyFill="1" applyBorder="1" applyAlignment="1" applyProtection="1">
      <alignment horizontal="center" vertical="center" textRotation="90"/>
    </xf>
    <xf numFmtId="49" fontId="5" fillId="0" borderId="17" xfId="0" applyNumberFormat="1" applyFont="1" applyFill="1" applyBorder="1" applyAlignment="1" applyProtection="1">
      <alignment horizontal="center" vertical="center" textRotation="90"/>
    </xf>
    <xf numFmtId="49" fontId="5" fillId="0" borderId="18" xfId="0" applyNumberFormat="1" applyFont="1" applyFill="1" applyBorder="1" applyAlignment="1" applyProtection="1">
      <alignment horizontal="center" vertical="center" textRotation="90"/>
    </xf>
    <xf numFmtId="49" fontId="5" fillId="0" borderId="19" xfId="0" applyNumberFormat="1" applyFont="1" applyFill="1" applyBorder="1" applyAlignment="1" applyProtection="1">
      <alignment horizontal="center" vertical="center" textRotation="90"/>
    </xf>
    <xf numFmtId="0" fontId="7" fillId="0" borderId="34" xfId="0" applyFont="1" applyFill="1" applyBorder="1" applyAlignment="1">
      <alignment horizontal="justify" vertical="center"/>
    </xf>
    <xf numFmtId="0" fontId="6" fillId="0" borderId="14" xfId="0" applyFont="1" applyFill="1" applyBorder="1" applyAlignment="1">
      <alignment horizontal="center" vertical="center" wrapText="1"/>
    </xf>
    <xf numFmtId="0" fontId="6" fillId="0" borderId="8" xfId="0" applyFont="1" applyFill="1" applyBorder="1" applyAlignment="1">
      <alignment horizontal="center" vertical="center" wrapText="1"/>
    </xf>
    <xf numFmtId="0" fontId="6" fillId="0" borderId="15" xfId="0" applyFont="1" applyFill="1" applyBorder="1" applyAlignment="1">
      <alignment horizontal="center" vertical="center" wrapText="1"/>
    </xf>
    <xf numFmtId="0" fontId="6" fillId="0" borderId="18" xfId="0" applyFont="1" applyFill="1" applyBorder="1" applyAlignment="1">
      <alignment horizontal="center" vertical="center" wrapText="1"/>
    </xf>
    <xf numFmtId="0" fontId="6" fillId="0" borderId="1" xfId="0" applyFont="1" applyFill="1" applyBorder="1" applyAlignment="1">
      <alignment horizontal="center" vertical="center" wrapText="1"/>
    </xf>
    <xf numFmtId="0" fontId="6" fillId="0" borderId="19" xfId="0" applyFont="1" applyFill="1" applyBorder="1" applyAlignment="1">
      <alignment horizontal="center" vertical="center" wrapText="1"/>
    </xf>
    <xf numFmtId="49" fontId="5" fillId="0" borderId="9" xfId="0" applyNumberFormat="1" applyFont="1" applyFill="1" applyBorder="1" applyAlignment="1">
      <alignment horizontal="center" vertical="center"/>
    </xf>
    <xf numFmtId="49" fontId="5" fillId="0" borderId="20" xfId="0" applyNumberFormat="1" applyFont="1" applyFill="1" applyBorder="1" applyAlignment="1">
      <alignment horizontal="center" vertical="center"/>
    </xf>
    <xf numFmtId="49" fontId="5" fillId="0" borderId="10" xfId="0" applyNumberFormat="1" applyFont="1" applyFill="1" applyBorder="1" applyAlignment="1">
      <alignment horizontal="center" vertical="center"/>
    </xf>
    <xf numFmtId="0" fontId="36" fillId="2" borderId="34" xfId="2" applyNumberFormat="1" applyFont="1" applyFill="1" applyBorder="1" applyAlignment="1" applyProtection="1">
      <alignment horizontal="center" vertical="center" wrapText="1" shrinkToFit="1"/>
    </xf>
    <xf numFmtId="0" fontId="4" fillId="0" borderId="0" xfId="0" applyFont="1" applyFill="1" applyAlignment="1">
      <alignment horizontal="justify" vertical="center" wrapText="1"/>
    </xf>
    <xf numFmtId="49" fontId="5" fillId="0" borderId="14" xfId="0" applyNumberFormat="1" applyFont="1" applyFill="1" applyBorder="1" applyAlignment="1">
      <alignment horizontal="center" vertical="center" wrapText="1"/>
    </xf>
    <xf numFmtId="49" fontId="5" fillId="0" borderId="8" xfId="0" applyNumberFormat="1" applyFont="1" applyFill="1" applyBorder="1" applyAlignment="1">
      <alignment horizontal="center" vertical="center" wrapText="1"/>
    </xf>
    <xf numFmtId="49" fontId="5" fillId="0" borderId="15" xfId="0" applyNumberFormat="1" applyFont="1" applyFill="1" applyBorder="1" applyAlignment="1">
      <alignment horizontal="center" vertical="center" wrapText="1"/>
    </xf>
    <xf numFmtId="49" fontId="5" fillId="0" borderId="16" xfId="0" applyNumberFormat="1" applyFont="1" applyFill="1" applyBorder="1" applyAlignment="1">
      <alignment horizontal="center" vertical="center" wrapText="1"/>
    </xf>
    <xf numFmtId="49" fontId="5" fillId="0" borderId="0" xfId="0" applyNumberFormat="1" applyFont="1" applyFill="1" applyBorder="1" applyAlignment="1">
      <alignment horizontal="center" vertical="center" wrapText="1"/>
    </xf>
    <xf numFmtId="49" fontId="5" fillId="0" borderId="17" xfId="0" applyNumberFormat="1" applyFont="1" applyFill="1" applyBorder="1" applyAlignment="1">
      <alignment horizontal="center" vertical="center" wrapText="1"/>
    </xf>
    <xf numFmtId="49" fontId="5" fillId="0" borderId="18" xfId="0" applyNumberFormat="1" applyFont="1" applyFill="1" applyBorder="1" applyAlignment="1">
      <alignment horizontal="center" vertical="center" wrapText="1"/>
    </xf>
    <xf numFmtId="49" fontId="5" fillId="0" borderId="1" xfId="0" applyNumberFormat="1" applyFont="1" applyFill="1" applyBorder="1" applyAlignment="1">
      <alignment horizontal="center" vertical="center" wrapText="1"/>
    </xf>
    <xf numFmtId="49" fontId="5" fillId="0" borderId="19" xfId="0" applyNumberFormat="1" applyFont="1" applyFill="1" applyBorder="1" applyAlignment="1">
      <alignment horizontal="center" vertical="center" wrapText="1"/>
    </xf>
    <xf numFmtId="49" fontId="5" fillId="0" borderId="9" xfId="0" applyNumberFormat="1" applyFont="1" applyFill="1" applyBorder="1" applyAlignment="1">
      <alignment horizontal="center" vertical="center" wrapText="1"/>
    </xf>
    <xf numFmtId="49" fontId="5" fillId="0" borderId="20" xfId="0" applyNumberFormat="1" applyFont="1" applyFill="1" applyBorder="1" applyAlignment="1">
      <alignment horizontal="center" vertical="center" wrapText="1"/>
    </xf>
    <xf numFmtId="49" fontId="5" fillId="0" borderId="10" xfId="0" applyNumberFormat="1" applyFont="1" applyFill="1" applyBorder="1" applyAlignment="1">
      <alignment horizontal="center" vertical="center" wrapText="1"/>
    </xf>
    <xf numFmtId="0" fontId="7" fillId="0" borderId="37" xfId="0" applyFont="1" applyFill="1" applyBorder="1" applyAlignment="1">
      <alignment horizontal="left" vertical="center"/>
    </xf>
    <xf numFmtId="0" fontId="7" fillId="0" borderId="7" xfId="0" applyFont="1" applyFill="1" applyBorder="1" applyAlignment="1">
      <alignment horizontal="left" vertical="center"/>
    </xf>
    <xf numFmtId="0" fontId="7" fillId="0" borderId="35" xfId="0" applyFont="1" applyFill="1" applyBorder="1" applyAlignment="1">
      <alignment horizontal="left" vertical="center"/>
    </xf>
    <xf numFmtId="0" fontId="5" fillId="0" borderId="34" xfId="0" applyFont="1" applyFill="1" applyBorder="1" applyAlignment="1">
      <alignment horizontal="center" vertical="center" wrapText="1"/>
    </xf>
    <xf numFmtId="0" fontId="5" fillId="0" borderId="14" xfId="0" applyFont="1" applyFill="1" applyBorder="1" applyAlignment="1">
      <alignment horizontal="center" vertical="center" wrapText="1"/>
    </xf>
    <xf numFmtId="0" fontId="5" fillId="0" borderId="8" xfId="0" applyFont="1" applyFill="1" applyBorder="1" applyAlignment="1">
      <alignment horizontal="center" vertical="center" wrapText="1"/>
    </xf>
    <xf numFmtId="0" fontId="5" fillId="0" borderId="15" xfId="0" applyFont="1" applyFill="1" applyBorder="1" applyAlignment="1">
      <alignment horizontal="center" vertical="center" wrapText="1"/>
    </xf>
    <xf numFmtId="0" fontId="5" fillId="0" borderId="16" xfId="0" applyFont="1" applyFill="1" applyBorder="1" applyAlignment="1">
      <alignment horizontal="center" vertical="center" wrapText="1"/>
    </xf>
    <xf numFmtId="0" fontId="5" fillId="0" borderId="0" xfId="0" applyFont="1" applyFill="1" applyBorder="1" applyAlignment="1">
      <alignment horizontal="center" vertical="center" wrapText="1"/>
    </xf>
    <xf numFmtId="0" fontId="5" fillId="0" borderId="17" xfId="0" applyFont="1" applyFill="1" applyBorder="1" applyAlignment="1">
      <alignment horizontal="center" vertical="center" wrapText="1"/>
    </xf>
    <xf numFmtId="0" fontId="5" fillId="0" borderId="18"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5" fillId="0" borderId="19" xfId="0" applyFont="1" applyFill="1" applyBorder="1" applyAlignment="1">
      <alignment horizontal="center" vertical="center" wrapText="1"/>
    </xf>
    <xf numFmtId="0" fontId="5" fillId="0" borderId="37" xfId="0" applyFont="1" applyBorder="1" applyAlignment="1">
      <alignment horizontal="center" vertical="center" wrapText="1"/>
    </xf>
    <xf numFmtId="0" fontId="5" fillId="0" borderId="7" xfId="0" applyFont="1" applyBorder="1" applyAlignment="1">
      <alignment horizontal="center" vertical="center" wrapText="1"/>
    </xf>
    <xf numFmtId="0" fontId="5" fillId="0" borderId="35" xfId="0" applyFont="1" applyBorder="1" applyAlignment="1">
      <alignment horizontal="center" vertical="center" wrapText="1"/>
    </xf>
    <xf numFmtId="0" fontId="5" fillId="0" borderId="34" xfId="0" applyFont="1" applyBorder="1" applyAlignment="1">
      <alignment horizontal="center" vertical="center"/>
    </xf>
    <xf numFmtId="0" fontId="6" fillId="0" borderId="34" xfId="0" applyFont="1" applyBorder="1" applyAlignment="1">
      <alignment horizontal="center" vertical="center"/>
    </xf>
    <xf numFmtId="0" fontId="6" fillId="0" borderId="37" xfId="0" applyFont="1" applyBorder="1" applyAlignment="1">
      <alignment horizontal="justify" vertical="center"/>
    </xf>
    <xf numFmtId="0" fontId="6" fillId="0" borderId="7" xfId="0" applyFont="1" applyBorder="1" applyAlignment="1">
      <alignment horizontal="justify" vertical="center"/>
    </xf>
    <xf numFmtId="0" fontId="6" fillId="0" borderId="35" xfId="0" applyFont="1" applyBorder="1" applyAlignment="1">
      <alignment horizontal="justify" vertical="center"/>
    </xf>
    <xf numFmtId="0" fontId="5" fillId="0" borderId="22" xfId="0" applyFont="1" applyBorder="1" applyAlignment="1">
      <alignment horizontal="center" vertical="center" wrapText="1"/>
    </xf>
    <xf numFmtId="0" fontId="5" fillId="0" borderId="77" xfId="0" applyFont="1" applyBorder="1" applyAlignment="1">
      <alignment horizontal="center" vertical="center"/>
    </xf>
    <xf numFmtId="0" fontId="31" fillId="0" borderId="0" xfId="0" applyFont="1" applyFill="1" applyAlignment="1">
      <alignment horizontal="center" wrapText="1"/>
    </xf>
    <xf numFmtId="0" fontId="6" fillId="0" borderId="37" xfId="0" applyFont="1" applyFill="1" applyBorder="1" applyAlignment="1">
      <alignment horizontal="justify" vertical="center" wrapText="1"/>
    </xf>
    <xf numFmtId="0" fontId="6" fillId="0" borderId="7" xfId="0" applyFont="1" applyFill="1" applyBorder="1" applyAlignment="1">
      <alignment horizontal="justify" vertical="center" wrapText="1"/>
    </xf>
    <xf numFmtId="0" fontId="6" fillId="0" borderId="35" xfId="0" applyFont="1" applyFill="1" applyBorder="1" applyAlignment="1">
      <alignment horizontal="justify" vertical="center" wrapText="1"/>
    </xf>
    <xf numFmtId="0" fontId="6" fillId="0" borderId="34" xfId="0" applyFont="1" applyFill="1" applyBorder="1" applyAlignment="1" applyProtection="1">
      <alignment horizontal="center" vertical="center" wrapText="1"/>
      <protection locked="0"/>
    </xf>
    <xf numFmtId="0" fontId="6" fillId="0" borderId="0" xfId="0" applyFont="1" applyFill="1" applyAlignment="1">
      <alignment horizontal="center" vertical="center" wrapText="1"/>
    </xf>
    <xf numFmtId="0" fontId="6" fillId="0" borderId="0" xfId="0" applyFont="1" applyFill="1" applyAlignment="1">
      <alignment horizontal="center" vertical="center"/>
    </xf>
    <xf numFmtId="0" fontId="6" fillId="0" borderId="34" xfId="0" applyFont="1" applyFill="1" applyBorder="1" applyAlignment="1" applyProtection="1">
      <alignment horizontal="center"/>
      <protection locked="0"/>
    </xf>
    <xf numFmtId="0" fontId="6" fillId="0" borderId="77" xfId="0" applyFont="1" applyBorder="1" applyAlignment="1">
      <alignment horizontal="center" vertical="center" wrapText="1"/>
    </xf>
    <xf numFmtId="0" fontId="6" fillId="0" borderId="77" xfId="0" applyFont="1" applyBorder="1" applyAlignment="1">
      <alignment horizontal="center" vertical="center"/>
    </xf>
    <xf numFmtId="0" fontId="4" fillId="2" borderId="0" xfId="0" applyNumberFormat="1" applyFont="1" applyFill="1" applyBorder="1" applyAlignment="1" applyProtection="1">
      <alignment horizontal="justify" vertical="center" wrapText="1"/>
    </xf>
    <xf numFmtId="0" fontId="6" fillId="0" borderId="0" xfId="0" applyFont="1" applyFill="1" applyAlignment="1">
      <alignment horizontal="justify" vertical="center"/>
    </xf>
    <xf numFmtId="0" fontId="6" fillId="0" borderId="16" xfId="0" applyFont="1" applyFill="1" applyBorder="1" applyAlignment="1">
      <alignment horizontal="center" vertical="center" wrapText="1"/>
    </xf>
    <xf numFmtId="0" fontId="6" fillId="0" borderId="0" xfId="0" applyFont="1" applyFill="1" applyBorder="1" applyAlignment="1">
      <alignment horizontal="center" vertical="center" wrapText="1"/>
    </xf>
    <xf numFmtId="0" fontId="6" fillId="0" borderId="17" xfId="0" applyFont="1" applyFill="1" applyBorder="1" applyAlignment="1">
      <alignment horizontal="center" vertical="center" wrapText="1"/>
    </xf>
    <xf numFmtId="0" fontId="6" fillId="0" borderId="10" xfId="0" applyFont="1" applyFill="1" applyBorder="1" applyAlignment="1">
      <alignment horizontal="center" vertical="center" wrapText="1"/>
    </xf>
    <xf numFmtId="0" fontId="6" fillId="0" borderId="9" xfId="0" applyFont="1" applyFill="1" applyBorder="1" applyAlignment="1">
      <alignment horizontal="center" vertical="center" textRotation="90"/>
    </xf>
    <xf numFmtId="0" fontId="6" fillId="0" borderId="20" xfId="0" applyFont="1" applyFill="1" applyBorder="1" applyAlignment="1">
      <alignment horizontal="center" vertical="center" textRotation="90"/>
    </xf>
    <xf numFmtId="0" fontId="6" fillId="0" borderId="10" xfId="0" applyFont="1" applyFill="1" applyBorder="1" applyAlignment="1">
      <alignment horizontal="center" vertical="center" textRotation="90"/>
    </xf>
    <xf numFmtId="0" fontId="6" fillId="0" borderId="34" xfId="0" applyFont="1" applyFill="1" applyBorder="1" applyAlignment="1">
      <alignment horizontal="center" vertical="center" wrapText="1"/>
    </xf>
    <xf numFmtId="0" fontId="5" fillId="0" borderId="37" xfId="0" applyFont="1" applyFill="1" applyBorder="1" applyAlignment="1">
      <alignment horizontal="center" wrapText="1"/>
    </xf>
    <xf numFmtId="0" fontId="5" fillId="0" borderId="7" xfId="0" applyFont="1" applyFill="1" applyBorder="1" applyAlignment="1">
      <alignment horizontal="center" wrapText="1"/>
    </xf>
    <xf numFmtId="0" fontId="5" fillId="0" borderId="35" xfId="0" applyFont="1" applyFill="1" applyBorder="1" applyAlignment="1">
      <alignment horizontal="center" wrapText="1"/>
    </xf>
    <xf numFmtId="0" fontId="5" fillId="0" borderId="16" xfId="0" applyFont="1" applyFill="1" applyBorder="1" applyAlignment="1">
      <alignment horizontal="center" vertical="center" textRotation="90"/>
    </xf>
    <xf numFmtId="0" fontId="5" fillId="0" borderId="18" xfId="0" applyFont="1" applyFill="1" applyBorder="1" applyAlignment="1">
      <alignment horizontal="center" vertical="center" textRotation="90"/>
    </xf>
    <xf numFmtId="0" fontId="4" fillId="0" borderId="0" xfId="0" applyFont="1" applyFill="1" applyAlignment="1">
      <alignment horizontal="left" vertical="center" wrapText="1"/>
    </xf>
    <xf numFmtId="0" fontId="6" fillId="0" borderId="37" xfId="0" applyNumberFormat="1" applyFont="1" applyBorder="1" applyAlignment="1" applyProtection="1">
      <alignment horizontal="center" vertical="center"/>
      <protection locked="0"/>
    </xf>
    <xf numFmtId="0" fontId="6" fillId="0" borderId="7" xfId="0" applyNumberFormat="1" applyFont="1" applyBorder="1" applyAlignment="1" applyProtection="1">
      <alignment horizontal="center" vertical="center"/>
      <protection locked="0"/>
    </xf>
    <xf numFmtId="0" fontId="6" fillId="0" borderId="35" xfId="0" applyNumberFormat="1" applyFont="1" applyBorder="1" applyAlignment="1" applyProtection="1">
      <alignment horizontal="center" vertical="center"/>
      <protection locked="0"/>
    </xf>
    <xf numFmtId="0" fontId="6" fillId="0" borderId="37" xfId="0" applyNumberFormat="1" applyFont="1" applyBorder="1" applyAlignment="1" applyProtection="1">
      <alignment horizontal="center" vertical="center" wrapText="1"/>
      <protection locked="0"/>
    </xf>
    <xf numFmtId="0" fontId="6" fillId="0" borderId="7" xfId="0" applyNumberFormat="1" applyFont="1" applyBorder="1" applyAlignment="1" applyProtection="1">
      <alignment horizontal="center" vertical="center" wrapText="1"/>
      <protection locked="0"/>
    </xf>
    <xf numFmtId="0" fontId="6" fillId="0" borderId="35" xfId="0" applyNumberFormat="1" applyFont="1" applyBorder="1" applyAlignment="1" applyProtection="1">
      <alignment horizontal="center" vertical="center" wrapText="1"/>
      <protection locked="0"/>
    </xf>
    <xf numFmtId="0" fontId="5" fillId="0" borderId="17" xfId="0" applyFont="1" applyFill="1" applyBorder="1" applyAlignment="1" applyProtection="1">
      <alignment horizontal="center" vertical="center" wrapText="1"/>
    </xf>
    <xf numFmtId="0" fontId="6" fillId="0" borderId="10" xfId="0" applyFont="1" applyBorder="1" applyAlignment="1">
      <alignment horizontal="justify" vertical="center" wrapText="1"/>
    </xf>
    <xf numFmtId="0" fontId="8" fillId="0" borderId="16" xfId="0" applyFont="1" applyFill="1" applyBorder="1" applyAlignment="1">
      <alignment horizontal="left" vertical="center"/>
    </xf>
    <xf numFmtId="0" fontId="8" fillId="0" borderId="0" xfId="0" applyFont="1" applyFill="1" applyBorder="1" applyAlignment="1">
      <alignment horizontal="left" vertical="center"/>
    </xf>
    <xf numFmtId="0" fontId="8" fillId="0" borderId="17" xfId="0" applyFont="1" applyFill="1" applyBorder="1" applyAlignment="1">
      <alignment horizontal="left" vertical="center"/>
    </xf>
    <xf numFmtId="0" fontId="6" fillId="0" borderId="14" xfId="0" applyFont="1" applyFill="1" applyBorder="1" applyAlignment="1">
      <alignment horizontal="center" vertical="center" textRotation="90" wrapText="1"/>
    </xf>
    <xf numFmtId="0" fontId="6" fillId="0" borderId="15" xfId="0" applyFont="1" applyFill="1" applyBorder="1" applyAlignment="1">
      <alignment horizontal="center" vertical="center" textRotation="90" wrapText="1"/>
    </xf>
    <xf numFmtId="0" fontId="6" fillId="0" borderId="16" xfId="0" applyFont="1" applyFill="1" applyBorder="1" applyAlignment="1">
      <alignment horizontal="center" vertical="center" textRotation="90" wrapText="1"/>
    </xf>
    <xf numFmtId="0" fontId="6" fillId="0" borderId="17" xfId="0" applyFont="1" applyFill="1" applyBorder="1" applyAlignment="1">
      <alignment horizontal="center" vertical="center" textRotation="90" wrapText="1"/>
    </xf>
    <xf numFmtId="0" fontId="6" fillId="0" borderId="18" xfId="0" applyFont="1" applyFill="1" applyBorder="1" applyAlignment="1">
      <alignment horizontal="center" vertical="center" textRotation="90" wrapText="1"/>
    </xf>
    <xf numFmtId="0" fontId="6" fillId="0" borderId="19" xfId="0" applyFont="1" applyFill="1" applyBorder="1" applyAlignment="1">
      <alignment horizontal="center" vertical="center" textRotation="90" wrapText="1"/>
    </xf>
    <xf numFmtId="0" fontId="7" fillId="0" borderId="37" xfId="0" applyFont="1" applyFill="1" applyBorder="1" applyAlignment="1" applyProtection="1">
      <alignment horizontal="center" vertical="center"/>
      <protection locked="0"/>
    </xf>
    <xf numFmtId="0" fontId="7" fillId="0" borderId="35" xfId="0" applyFont="1" applyFill="1" applyBorder="1" applyAlignment="1" applyProtection="1">
      <alignment horizontal="center" vertical="center"/>
      <protection locked="0"/>
    </xf>
    <xf numFmtId="0" fontId="36" fillId="2" borderId="106" xfId="2" applyNumberFormat="1" applyFont="1" applyFill="1" applyBorder="1" applyAlignment="1" applyProtection="1">
      <alignment horizontal="center" vertical="center" wrapText="1" shrinkToFit="1"/>
    </xf>
    <xf numFmtId="0" fontId="36" fillId="2" borderId="110" xfId="2" applyNumberFormat="1" applyFont="1" applyFill="1" applyBorder="1" applyAlignment="1" applyProtection="1">
      <alignment horizontal="center" vertical="center" wrapText="1" shrinkToFit="1"/>
    </xf>
    <xf numFmtId="0" fontId="7" fillId="0" borderId="37" xfId="0" applyFont="1" applyFill="1" applyBorder="1" applyAlignment="1" applyProtection="1">
      <alignment horizontal="center" vertical="center" wrapText="1"/>
      <protection locked="0"/>
    </xf>
    <xf numFmtId="0" fontId="7" fillId="0" borderId="35" xfId="0" applyFont="1" applyFill="1" applyBorder="1" applyAlignment="1" applyProtection="1">
      <alignment horizontal="center" vertical="center" wrapText="1"/>
      <protection locked="0"/>
    </xf>
    <xf numFmtId="0" fontId="14" fillId="0" borderId="0" xfId="0" applyFont="1" applyFill="1" applyBorder="1" applyAlignment="1">
      <alignment horizontal="right" vertical="center" wrapText="1"/>
    </xf>
    <xf numFmtId="0" fontId="5" fillId="0" borderId="9" xfId="0" applyFont="1" applyFill="1" applyBorder="1" applyAlignment="1">
      <alignment horizontal="center" vertical="center" textRotation="90" wrapText="1"/>
    </xf>
    <xf numFmtId="0" fontId="5" fillId="0" borderId="20" xfId="0" applyFont="1" applyFill="1" applyBorder="1" applyAlignment="1">
      <alignment horizontal="center" vertical="center" textRotation="90" wrapText="1"/>
    </xf>
    <xf numFmtId="0" fontId="5" fillId="0" borderId="10" xfId="0" applyFont="1" applyFill="1" applyBorder="1" applyAlignment="1">
      <alignment horizontal="center" vertical="center" textRotation="90" wrapText="1"/>
    </xf>
    <xf numFmtId="0" fontId="6" fillId="0" borderId="37" xfId="0" applyFont="1" applyFill="1" applyBorder="1" applyAlignment="1" applyProtection="1">
      <alignment horizontal="center" vertical="center" wrapText="1"/>
      <protection locked="0"/>
    </xf>
    <xf numFmtId="0" fontId="6" fillId="0" borderId="35" xfId="0" applyFont="1" applyFill="1" applyBorder="1" applyAlignment="1" applyProtection="1">
      <alignment horizontal="center" vertical="center" wrapText="1"/>
      <protection locked="0"/>
    </xf>
    <xf numFmtId="0" fontId="7" fillId="2" borderId="37" xfId="0" applyFont="1" applyFill="1" applyBorder="1" applyAlignment="1" applyProtection="1">
      <alignment horizontal="center" vertical="center" wrapText="1"/>
      <protection locked="0"/>
    </xf>
    <xf numFmtId="0" fontId="7" fillId="2" borderId="35" xfId="0" applyFont="1" applyFill="1" applyBorder="1" applyAlignment="1" applyProtection="1">
      <alignment horizontal="center" vertical="center" wrapText="1"/>
      <protection locked="0"/>
    </xf>
    <xf numFmtId="0" fontId="31" fillId="0" borderId="0" xfId="0" applyFont="1" applyFill="1" applyAlignment="1">
      <alignment horizontal="center" vertical="center" wrapText="1"/>
    </xf>
    <xf numFmtId="0" fontId="32" fillId="0" borderId="1" xfId="0" applyFont="1" applyFill="1" applyBorder="1" applyAlignment="1">
      <alignment horizontal="center" vertical="center" wrapText="1"/>
    </xf>
    <xf numFmtId="0" fontId="5" fillId="0" borderId="34" xfId="0" applyFont="1" applyFill="1" applyBorder="1" applyAlignment="1">
      <alignment horizontal="center" vertical="center" textRotation="90" wrapText="1"/>
    </xf>
    <xf numFmtId="0" fontId="1" fillId="0" borderId="34" xfId="0" applyFont="1" applyFill="1" applyBorder="1" applyAlignment="1">
      <alignment horizontal="center" vertical="center"/>
    </xf>
    <xf numFmtId="0" fontId="6" fillId="0" borderId="34" xfId="0" applyFont="1" applyFill="1" applyBorder="1" applyAlignment="1">
      <alignment horizontal="left" vertical="center" wrapText="1"/>
    </xf>
    <xf numFmtId="0" fontId="5" fillId="0" borderId="14" xfId="0" applyFont="1" applyBorder="1" applyAlignment="1">
      <alignment horizontal="center" vertical="center"/>
    </xf>
    <xf numFmtId="0" fontId="5" fillId="0" borderId="16" xfId="0" applyFont="1" applyBorder="1" applyAlignment="1">
      <alignment horizontal="center" vertical="center"/>
    </xf>
    <xf numFmtId="0" fontId="5" fillId="0" borderId="0" xfId="0" applyFont="1" applyBorder="1" applyAlignment="1">
      <alignment horizontal="center" vertical="center"/>
    </xf>
    <xf numFmtId="0" fontId="6" fillId="0" borderId="10" xfId="0" applyFont="1" applyBorder="1" applyAlignment="1" applyProtection="1">
      <alignment horizontal="justify" vertical="center" wrapText="1"/>
    </xf>
    <xf numFmtId="0" fontId="5" fillId="0" borderId="37" xfId="0" applyFont="1" applyFill="1" applyBorder="1" applyAlignment="1">
      <alignment horizontal="center" vertical="center" textRotation="90" wrapText="1"/>
    </xf>
    <xf numFmtId="0" fontId="5" fillId="0" borderId="35" xfId="0" applyFont="1" applyFill="1" applyBorder="1" applyAlignment="1">
      <alignment horizontal="center" vertical="center" textRotation="90" wrapText="1"/>
    </xf>
    <xf numFmtId="0" fontId="4" fillId="0" borderId="0" xfId="0" applyFont="1" applyBorder="1" applyAlignment="1">
      <alignment horizontal="justify" vertical="center" wrapText="1"/>
    </xf>
    <xf numFmtId="0" fontId="4" fillId="0" borderId="0" xfId="0" applyFont="1" applyBorder="1" applyAlignment="1">
      <alignment horizontal="justify" vertical="center"/>
    </xf>
    <xf numFmtId="0" fontId="4" fillId="0" borderId="17" xfId="0" applyFont="1" applyBorder="1" applyAlignment="1">
      <alignment horizontal="justify" vertical="center"/>
    </xf>
    <xf numFmtId="0" fontId="4" fillId="0" borderId="0" xfId="0" applyFont="1" applyFill="1" applyBorder="1" applyAlignment="1">
      <alignment horizontal="justify" vertical="center" wrapText="1"/>
    </xf>
    <xf numFmtId="0" fontId="4" fillId="0" borderId="0" xfId="0" applyFont="1" applyFill="1" applyBorder="1" applyAlignment="1">
      <alignment horizontal="justify" vertical="center"/>
    </xf>
    <xf numFmtId="0" fontId="4" fillId="0" borderId="17" xfId="0" applyFont="1" applyFill="1" applyBorder="1" applyAlignment="1">
      <alignment horizontal="justify" vertical="center"/>
    </xf>
    <xf numFmtId="0" fontId="4" fillId="0" borderId="0" xfId="0" applyFont="1" applyFill="1" applyAlignment="1" applyProtection="1">
      <alignment horizontal="justify" vertical="center" wrapText="1"/>
    </xf>
    <xf numFmtId="0" fontId="5" fillId="0" borderId="14" xfId="0" applyFont="1" applyFill="1" applyBorder="1" applyAlignment="1">
      <alignment horizontal="center" vertical="center" textRotation="90"/>
    </xf>
    <xf numFmtId="0" fontId="5" fillId="2" borderId="14" xfId="0" applyFont="1" applyFill="1" applyBorder="1" applyAlignment="1">
      <alignment horizontal="center" vertical="center" wrapText="1"/>
    </xf>
    <xf numFmtId="0" fontId="5" fillId="2" borderId="8" xfId="0" applyFont="1" applyFill="1" applyBorder="1" applyAlignment="1">
      <alignment horizontal="center" vertical="center" wrapText="1"/>
    </xf>
    <xf numFmtId="0" fontId="5" fillId="2" borderId="15" xfId="0" applyFont="1" applyFill="1" applyBorder="1" applyAlignment="1">
      <alignment horizontal="center" vertical="center" wrapText="1"/>
    </xf>
    <xf numFmtId="0" fontId="5" fillId="2" borderId="16" xfId="0" applyFont="1" applyFill="1" applyBorder="1" applyAlignment="1">
      <alignment horizontal="center" vertical="center" wrapText="1"/>
    </xf>
    <xf numFmtId="0" fontId="5" fillId="2" borderId="0" xfId="0" applyFont="1" applyFill="1" applyBorder="1" applyAlignment="1">
      <alignment horizontal="center" vertical="center" wrapText="1"/>
    </xf>
    <xf numFmtId="0" fontId="5" fillId="2" borderId="17" xfId="0" applyFont="1" applyFill="1" applyBorder="1" applyAlignment="1">
      <alignment horizontal="center" vertical="center" wrapText="1"/>
    </xf>
    <xf numFmtId="0" fontId="5" fillId="2" borderId="18" xfId="0" applyFont="1" applyFill="1" applyBorder="1" applyAlignment="1">
      <alignment horizontal="center" vertical="center" wrapText="1"/>
    </xf>
    <xf numFmtId="0" fontId="5" fillId="2" borderId="1" xfId="0" applyFont="1" applyFill="1" applyBorder="1" applyAlignment="1">
      <alignment horizontal="center" vertical="center" wrapText="1"/>
    </xf>
    <xf numFmtId="0" fontId="5" fillId="2" borderId="19" xfId="0" applyFont="1" applyFill="1" applyBorder="1" applyAlignment="1">
      <alignment horizontal="center" vertical="center" wrapText="1"/>
    </xf>
    <xf numFmtId="0" fontId="6" fillId="0" borderId="3" xfId="0" applyFont="1" applyFill="1" applyBorder="1" applyAlignment="1" applyProtection="1">
      <alignment horizontal="center"/>
      <protection locked="0"/>
    </xf>
    <xf numFmtId="0" fontId="6" fillId="0" borderId="4" xfId="0" applyFont="1" applyFill="1" applyBorder="1" applyAlignment="1" applyProtection="1">
      <alignment horizontal="center"/>
      <protection locked="0"/>
    </xf>
    <xf numFmtId="0" fontId="6" fillId="0" borderId="5" xfId="0" applyFont="1" applyFill="1" applyBorder="1" applyAlignment="1" applyProtection="1">
      <alignment horizontal="center"/>
      <protection locked="0"/>
    </xf>
    <xf numFmtId="0" fontId="4" fillId="0" borderId="0" xfId="0" applyFont="1" applyFill="1" applyBorder="1" applyAlignment="1" applyProtection="1">
      <alignment horizontal="justify" vertical="center" wrapText="1"/>
    </xf>
    <xf numFmtId="0" fontId="5" fillId="2" borderId="34" xfId="0" applyFont="1" applyFill="1" applyBorder="1" applyAlignment="1">
      <alignment horizontal="center" vertical="top" wrapText="1"/>
    </xf>
    <xf numFmtId="0" fontId="6" fillId="2" borderId="37" xfId="0" applyFont="1" applyFill="1" applyBorder="1" applyAlignment="1">
      <alignment horizontal="center" vertical="center" wrapText="1"/>
    </xf>
    <xf numFmtId="0" fontId="6" fillId="2" borderId="7" xfId="0" applyFont="1" applyFill="1" applyBorder="1" applyAlignment="1">
      <alignment horizontal="center" vertical="center" wrapText="1"/>
    </xf>
    <xf numFmtId="0" fontId="6" fillId="2" borderId="35" xfId="0" applyFont="1" applyFill="1" applyBorder="1" applyAlignment="1">
      <alignment horizontal="center" vertical="center" wrapText="1"/>
    </xf>
    <xf numFmtId="0" fontId="6" fillId="0" borderId="18" xfId="0" applyFont="1" applyBorder="1" applyAlignment="1" applyProtection="1">
      <alignment horizontal="center" vertical="center" wrapText="1"/>
      <protection locked="0"/>
    </xf>
    <xf numFmtId="0" fontId="14" fillId="0" borderId="1" xfId="0" applyFont="1" applyFill="1" applyBorder="1" applyAlignment="1">
      <alignment horizontal="right" vertical="center"/>
    </xf>
    <xf numFmtId="0" fontId="5" fillId="0" borderId="34" xfId="0" applyFont="1" applyFill="1" applyBorder="1" applyAlignment="1">
      <alignment horizontal="center" vertical="center"/>
    </xf>
    <xf numFmtId="0" fontId="5" fillId="2" borderId="0" xfId="0" applyFont="1" applyFill="1" applyAlignment="1" applyProtection="1">
      <alignment horizontal="justify" vertical="top" wrapText="1"/>
    </xf>
    <xf numFmtId="0" fontId="19" fillId="5" borderId="86" xfId="0" applyFont="1" applyFill="1" applyBorder="1" applyAlignment="1">
      <alignment horizontal="center" vertical="center" wrapText="1"/>
    </xf>
    <xf numFmtId="0" fontId="19" fillId="5" borderId="87" xfId="0" applyFont="1" applyFill="1" applyBorder="1" applyAlignment="1">
      <alignment horizontal="center" vertical="center" wrapText="1"/>
    </xf>
    <xf numFmtId="0" fontId="19" fillId="5" borderId="88" xfId="0" applyFont="1" applyFill="1" applyBorder="1" applyAlignment="1">
      <alignment horizontal="center" vertical="center" wrapText="1"/>
    </xf>
    <xf numFmtId="0" fontId="6" fillId="2" borderId="34" xfId="0" applyFont="1" applyFill="1" applyBorder="1" applyAlignment="1" applyProtection="1">
      <alignment horizontal="center"/>
      <protection locked="0"/>
    </xf>
    <xf numFmtId="0" fontId="6" fillId="2" borderId="34" xfId="0" applyFont="1" applyFill="1" applyBorder="1" applyAlignment="1" applyProtection="1">
      <alignment horizontal="justify" vertical="center"/>
    </xf>
    <xf numFmtId="0" fontId="8" fillId="0" borderId="81" xfId="0" applyFont="1" applyBorder="1" applyAlignment="1">
      <alignment horizontal="left" vertical="center"/>
    </xf>
    <xf numFmtId="0" fontId="8" fillId="0" borderId="79" xfId="0" applyFont="1" applyBorder="1" applyAlignment="1">
      <alignment horizontal="left" vertical="center"/>
    </xf>
    <xf numFmtId="0" fontId="8" fillId="0" borderId="82" xfId="0" applyFont="1" applyBorder="1" applyAlignment="1">
      <alignment horizontal="left" vertical="center"/>
    </xf>
    <xf numFmtId="0" fontId="4" fillId="0" borderId="1" xfId="0" applyFont="1" applyBorder="1" applyAlignment="1">
      <alignment horizontal="justify" vertical="center" wrapText="1"/>
    </xf>
    <xf numFmtId="0" fontId="4" fillId="0" borderId="1" xfId="0" applyFont="1" applyBorder="1" applyAlignment="1">
      <alignment horizontal="justify" vertical="center"/>
    </xf>
    <xf numFmtId="0" fontId="4" fillId="0" borderId="19" xfId="0" applyFont="1" applyBorder="1" applyAlignment="1">
      <alignment horizontal="justify" vertical="center"/>
    </xf>
    <xf numFmtId="0" fontId="8" fillId="0" borderId="16" xfId="0" applyFont="1" applyBorder="1" applyAlignment="1">
      <alignment horizontal="left" vertical="center"/>
    </xf>
    <xf numFmtId="0" fontId="8" fillId="0" borderId="0" xfId="0" applyFont="1" applyBorder="1" applyAlignment="1">
      <alignment horizontal="left" vertical="center"/>
    </xf>
    <xf numFmtId="0" fontId="8" fillId="0" borderId="17" xfId="0" applyFont="1" applyBorder="1" applyAlignment="1">
      <alignment horizontal="left" vertical="center"/>
    </xf>
    <xf numFmtId="0" fontId="8" fillId="0" borderId="14" xfId="0" applyFont="1" applyBorder="1" applyAlignment="1">
      <alignment horizontal="left" vertical="center"/>
    </xf>
    <xf numFmtId="0" fontId="8" fillId="0" borderId="8" xfId="0" applyFont="1" applyBorder="1" applyAlignment="1">
      <alignment horizontal="left" vertical="center"/>
    </xf>
    <xf numFmtId="0" fontId="8" fillId="0" borderId="15" xfId="0" applyFont="1" applyBorder="1" applyAlignment="1">
      <alignment horizontal="left" vertical="center"/>
    </xf>
    <xf numFmtId="0" fontId="5" fillId="0" borderId="14" xfId="0" applyFont="1" applyFill="1" applyBorder="1" applyAlignment="1" applyProtection="1">
      <alignment horizontal="center" vertical="center"/>
    </xf>
    <xf numFmtId="0" fontId="5" fillId="0" borderId="8" xfId="0" applyFont="1" applyFill="1" applyBorder="1" applyAlignment="1" applyProtection="1">
      <alignment horizontal="center" vertical="center"/>
    </xf>
    <xf numFmtId="0" fontId="5" fillId="0" borderId="15" xfId="0" applyFont="1" applyFill="1" applyBorder="1" applyAlignment="1" applyProtection="1">
      <alignment horizontal="center" vertical="center"/>
    </xf>
    <xf numFmtId="0" fontId="5" fillId="0" borderId="16" xfId="0" applyFont="1" applyFill="1" applyBorder="1" applyAlignment="1" applyProtection="1">
      <alignment horizontal="center" vertical="center"/>
    </xf>
    <xf numFmtId="0" fontId="5" fillId="0" borderId="0" xfId="0" applyFont="1" applyFill="1" applyBorder="1" applyAlignment="1" applyProtection="1">
      <alignment horizontal="center" vertical="center"/>
    </xf>
    <xf numFmtId="0" fontId="5" fillId="0" borderId="17" xfId="0" applyFont="1" applyFill="1" applyBorder="1" applyAlignment="1" applyProtection="1">
      <alignment horizontal="center" vertical="center"/>
    </xf>
    <xf numFmtId="0" fontId="5" fillId="0" borderId="18" xfId="0" applyFont="1" applyFill="1" applyBorder="1" applyAlignment="1" applyProtection="1">
      <alignment horizontal="center" vertical="center"/>
    </xf>
    <xf numFmtId="0" fontId="5" fillId="0" borderId="1" xfId="0" applyFont="1" applyFill="1" applyBorder="1" applyAlignment="1" applyProtection="1">
      <alignment horizontal="center" vertical="center"/>
    </xf>
    <xf numFmtId="0" fontId="5" fillId="0" borderId="19" xfId="0" applyFont="1" applyFill="1" applyBorder="1" applyAlignment="1" applyProtection="1">
      <alignment horizontal="center" vertical="center"/>
    </xf>
    <xf numFmtId="0" fontId="5" fillId="2" borderId="34" xfId="0" applyFont="1" applyFill="1" applyBorder="1" applyAlignment="1" applyProtection="1">
      <alignment horizontal="center" vertical="center" wrapText="1"/>
    </xf>
    <xf numFmtId="2" fontId="6" fillId="0" borderId="34" xfId="0" applyNumberFormat="1" applyFont="1" applyFill="1" applyBorder="1" applyAlignment="1" applyProtection="1">
      <alignment horizontal="justify" vertical="center" wrapText="1"/>
    </xf>
    <xf numFmtId="0" fontId="0" fillId="0" borderId="37" xfId="0" applyBorder="1" applyAlignment="1">
      <alignment horizontal="center"/>
    </xf>
    <xf numFmtId="0" fontId="0" fillId="0" borderId="35" xfId="0" applyBorder="1" applyAlignment="1">
      <alignment horizontal="center"/>
    </xf>
    <xf numFmtId="0" fontId="6" fillId="0" borderId="37" xfId="0" applyFont="1" applyFill="1" applyBorder="1" applyAlignment="1" applyProtection="1">
      <alignment horizontal="left" vertical="center" wrapText="1"/>
      <protection hidden="1"/>
    </xf>
    <xf numFmtId="0" fontId="6" fillId="0" borderId="7" xfId="0" applyFont="1" applyFill="1" applyBorder="1" applyAlignment="1" applyProtection="1">
      <alignment horizontal="left" vertical="center" wrapText="1"/>
      <protection hidden="1"/>
    </xf>
    <xf numFmtId="0" fontId="6" fillId="0" borderId="35" xfId="0" applyFont="1" applyFill="1" applyBorder="1" applyAlignment="1" applyProtection="1">
      <alignment horizontal="left" vertical="center" wrapText="1"/>
      <protection hidden="1"/>
    </xf>
    <xf numFmtId="0" fontId="6" fillId="0" borderId="37" xfId="0" applyFont="1" applyBorder="1" applyAlignment="1" applyProtection="1">
      <alignment horizontal="center" vertical="center"/>
      <protection locked="0"/>
    </xf>
    <xf numFmtId="0" fontId="6" fillId="0" borderId="35" xfId="0" applyFont="1" applyBorder="1" applyAlignment="1" applyProtection="1">
      <alignment horizontal="center" vertical="center"/>
      <protection locked="0"/>
    </xf>
    <xf numFmtId="0" fontId="6" fillId="0" borderId="34" xfId="0" applyFont="1" applyBorder="1" applyAlignment="1" applyProtection="1">
      <alignment horizontal="center" vertical="center"/>
      <protection locked="0"/>
    </xf>
    <xf numFmtId="0" fontId="14" fillId="0" borderId="0" xfId="0" applyFont="1" applyBorder="1" applyAlignment="1">
      <alignment horizontal="right" vertical="center"/>
    </xf>
    <xf numFmtId="0" fontId="5" fillId="0" borderId="37" xfId="0" applyFont="1" applyBorder="1" applyAlignment="1">
      <alignment horizontal="center" vertical="center"/>
    </xf>
    <xf numFmtId="0" fontId="5" fillId="0" borderId="7" xfId="0" applyFont="1" applyBorder="1" applyAlignment="1">
      <alignment horizontal="center" vertical="center"/>
    </xf>
    <xf numFmtId="0" fontId="5" fillId="0" borderId="35" xfId="0" applyFont="1" applyBorder="1" applyAlignment="1">
      <alignment horizontal="center" vertical="center"/>
    </xf>
    <xf numFmtId="0" fontId="6" fillId="0" borderId="9" xfId="0" applyFont="1" applyBorder="1" applyAlignment="1">
      <alignment horizontal="center" vertical="center" wrapText="1"/>
    </xf>
    <xf numFmtId="0" fontId="6" fillId="0" borderId="34" xfId="0" applyFont="1" applyFill="1" applyBorder="1" applyAlignment="1">
      <alignment horizontal="justify" vertical="center"/>
    </xf>
    <xf numFmtId="0" fontId="5" fillId="0" borderId="37" xfId="0" applyFont="1" applyBorder="1" applyAlignment="1" applyProtection="1">
      <alignment horizontal="center" vertical="center" wrapText="1"/>
      <protection locked="0"/>
    </xf>
    <xf numFmtId="0" fontId="5" fillId="0" borderId="35" xfId="0" applyFont="1" applyBorder="1" applyAlignment="1" applyProtection="1">
      <alignment horizontal="center" vertical="center" wrapText="1"/>
      <protection locked="0"/>
    </xf>
    <xf numFmtId="0" fontId="6" fillId="0" borderId="0" xfId="0" applyFont="1" applyBorder="1" applyAlignment="1" applyProtection="1">
      <alignment horizontal="center" vertical="center" textRotation="90" wrapText="1"/>
    </xf>
    <xf numFmtId="0" fontId="5" fillId="0" borderId="34" xfId="0" applyFont="1" applyBorder="1" applyAlignment="1">
      <alignment horizontal="center" vertical="center" textRotation="90"/>
    </xf>
    <xf numFmtId="0" fontId="6" fillId="0" borderId="36" xfId="0" applyFont="1" applyBorder="1" applyAlignment="1">
      <alignment horizontal="justify" vertical="center" wrapText="1"/>
    </xf>
    <xf numFmtId="0" fontId="6" fillId="0" borderId="26" xfId="0" applyFont="1" applyBorder="1" applyAlignment="1">
      <alignment horizontal="justify" vertical="center" wrapText="1"/>
    </xf>
    <xf numFmtId="0" fontId="5" fillId="0" borderId="34" xfId="0" applyFont="1" applyBorder="1" applyAlignment="1" applyProtection="1">
      <alignment horizontal="center" vertical="center" wrapText="1"/>
      <protection locked="0"/>
    </xf>
    <xf numFmtId="0" fontId="6" fillId="0" borderId="37" xfId="0" applyFont="1" applyFill="1" applyBorder="1" applyAlignment="1">
      <alignment horizontal="center" vertical="center" textRotation="90" wrapText="1"/>
    </xf>
    <xf numFmtId="0" fontId="6" fillId="0" borderId="35" xfId="0" applyFont="1" applyFill="1" applyBorder="1" applyAlignment="1">
      <alignment horizontal="center" vertical="center" textRotation="90" wrapText="1"/>
    </xf>
    <xf numFmtId="0" fontId="32" fillId="0" borderId="0" xfId="0" applyFont="1" applyAlignment="1">
      <alignment horizontal="center" vertical="center"/>
    </xf>
    <xf numFmtId="0" fontId="5" fillId="9" borderId="0" xfId="0" applyFont="1" applyFill="1" applyBorder="1" applyAlignment="1">
      <alignment horizontal="center" vertical="center" textRotation="90" wrapText="1"/>
    </xf>
    <xf numFmtId="49" fontId="6" fillId="0" borderId="34" xfId="0" applyNumberFormat="1" applyFont="1" applyBorder="1" applyAlignment="1">
      <alignment horizontal="left" vertical="center" wrapText="1"/>
    </xf>
    <xf numFmtId="0" fontId="4" fillId="0" borderId="27" xfId="0" applyFont="1" applyBorder="1" applyAlignment="1">
      <alignment horizontal="justify" vertical="center" wrapText="1"/>
    </xf>
    <xf numFmtId="0" fontId="4" fillId="0" borderId="27" xfId="0" applyFont="1" applyBorder="1" applyAlignment="1">
      <alignment horizontal="justify" vertical="center"/>
    </xf>
    <xf numFmtId="0" fontId="4" fillId="0" borderId="85" xfId="0" applyFont="1" applyBorder="1" applyAlignment="1">
      <alignment horizontal="justify" vertical="center"/>
    </xf>
    <xf numFmtId="49" fontId="6" fillId="0" borderId="34" xfId="0" applyNumberFormat="1" applyFont="1" applyBorder="1" applyAlignment="1">
      <alignment horizontal="left" vertical="center"/>
    </xf>
    <xf numFmtId="0" fontId="32" fillId="0" borderId="0" xfId="0" applyFont="1" applyAlignment="1">
      <alignment horizontal="center"/>
    </xf>
    <xf numFmtId="0" fontId="6" fillId="2" borderId="16" xfId="0" applyFont="1" applyFill="1" applyBorder="1" applyAlignment="1" applyProtection="1">
      <alignment horizontal="center" vertical="center" textRotation="90" wrapText="1"/>
    </xf>
    <xf numFmtId="0" fontId="6" fillId="2" borderId="17" xfId="0" applyFont="1" applyFill="1" applyBorder="1" applyAlignment="1" applyProtection="1">
      <alignment horizontal="center" vertical="center" textRotation="90" wrapText="1"/>
    </xf>
    <xf numFmtId="0" fontId="6" fillId="2" borderId="19" xfId="0" applyFont="1" applyFill="1" applyBorder="1" applyAlignment="1" applyProtection="1">
      <alignment horizontal="center" vertical="center" textRotation="90" wrapText="1"/>
    </xf>
    <xf numFmtId="0" fontId="6" fillId="0" borderId="34" xfId="0" applyFont="1" applyBorder="1" applyAlignment="1">
      <alignment horizontal="center"/>
    </xf>
    <xf numFmtId="0" fontId="6" fillId="0" borderId="35" xfId="0" applyFont="1" applyBorder="1" applyAlignment="1">
      <alignment horizontal="center" vertical="center" textRotation="90"/>
    </xf>
    <xf numFmtId="0" fontId="6" fillId="0" borderId="34" xfId="0" applyFont="1" applyBorder="1" applyAlignment="1" applyProtection="1">
      <alignment horizontal="left" vertical="center" wrapText="1"/>
      <protection locked="0"/>
    </xf>
    <xf numFmtId="0" fontId="6" fillId="0" borderId="6" xfId="0" applyFont="1" applyBorder="1" applyAlignment="1">
      <alignment horizontal="justify" vertical="center" wrapText="1"/>
    </xf>
    <xf numFmtId="0" fontId="6" fillId="0" borderId="0" xfId="0" applyFont="1" applyAlignment="1">
      <alignment horizontal="justify" vertical="center" wrapText="1"/>
    </xf>
    <xf numFmtId="0" fontId="6" fillId="0" borderId="1" xfId="0" applyFont="1" applyBorder="1" applyAlignment="1" applyProtection="1">
      <alignment horizontal="justify" vertical="center" wrapText="1"/>
      <protection locked="0"/>
    </xf>
    <xf numFmtId="0" fontId="6" fillId="0" borderId="11" xfId="0" applyFont="1" applyBorder="1" applyAlignment="1" applyProtection="1">
      <alignment horizontal="justify" vertical="center" wrapText="1"/>
      <protection locked="0"/>
    </xf>
    <xf numFmtId="0" fontId="6" fillId="0" borderId="12" xfId="0" applyFont="1" applyBorder="1" applyAlignment="1" applyProtection="1">
      <alignment horizontal="justify" vertical="center" wrapText="1"/>
      <protection locked="0"/>
    </xf>
    <xf numFmtId="0" fontId="6" fillId="0" borderId="13" xfId="0" applyFont="1" applyBorder="1" applyAlignment="1" applyProtection="1">
      <alignment horizontal="justify" vertical="center" wrapText="1"/>
      <protection locked="0"/>
    </xf>
    <xf numFmtId="0" fontId="6" fillId="2" borderId="14" xfId="0" applyFont="1" applyFill="1" applyBorder="1" applyAlignment="1" applyProtection="1">
      <alignment horizontal="center" vertical="center" textRotation="90" wrapText="1"/>
    </xf>
    <xf numFmtId="0" fontId="6" fillId="2" borderId="15" xfId="0" applyFont="1" applyFill="1" applyBorder="1" applyAlignment="1" applyProtection="1">
      <alignment horizontal="center" vertical="center" textRotation="90" wrapText="1"/>
    </xf>
    <xf numFmtId="0" fontId="6" fillId="2" borderId="0" xfId="0" applyFont="1" applyFill="1" applyBorder="1" applyAlignment="1" applyProtection="1">
      <alignment horizontal="center" vertical="center" textRotation="90" wrapText="1"/>
    </xf>
    <xf numFmtId="0" fontId="6" fillId="2" borderId="1" xfId="0" applyFont="1" applyFill="1" applyBorder="1" applyAlignment="1" applyProtection="1">
      <alignment horizontal="center" vertical="center" textRotation="90" wrapText="1"/>
    </xf>
    <xf numFmtId="0" fontId="5" fillId="2" borderId="16" xfId="0" applyFont="1" applyFill="1" applyBorder="1" applyAlignment="1" applyProtection="1">
      <alignment horizontal="center" vertical="center" wrapText="1"/>
    </xf>
    <xf numFmtId="0" fontId="5" fillId="2" borderId="17" xfId="0" applyFont="1" applyFill="1" applyBorder="1" applyAlignment="1" applyProtection="1">
      <alignment horizontal="center" vertical="center" wrapText="1"/>
    </xf>
    <xf numFmtId="0" fontId="5" fillId="2" borderId="18" xfId="0" applyFont="1" applyFill="1" applyBorder="1" applyAlignment="1" applyProtection="1">
      <alignment horizontal="center" vertical="center" wrapText="1"/>
    </xf>
    <xf numFmtId="0" fontId="5" fillId="2" borderId="19" xfId="0" applyFont="1" applyFill="1" applyBorder="1" applyAlignment="1" applyProtection="1">
      <alignment horizontal="center" vertical="center" wrapText="1"/>
    </xf>
    <xf numFmtId="0" fontId="6" fillId="0" borderId="3" xfId="0" applyFont="1" applyBorder="1" applyAlignment="1" applyProtection="1">
      <alignment horizontal="center" vertical="center" wrapText="1"/>
      <protection locked="0"/>
    </xf>
    <xf numFmtId="0" fontId="6" fillId="0" borderId="4" xfId="0" applyFont="1" applyBorder="1" applyAlignment="1" applyProtection="1">
      <alignment horizontal="center" vertical="center" wrapText="1"/>
      <protection locked="0"/>
    </xf>
    <xf numFmtId="0" fontId="6" fillId="0" borderId="5" xfId="0" applyFont="1" applyBorder="1" applyAlignment="1" applyProtection="1">
      <alignment horizontal="center" vertical="center" wrapText="1"/>
      <protection locked="0"/>
    </xf>
    <xf numFmtId="0" fontId="6" fillId="0" borderId="34" xfId="0" applyFont="1" applyBorder="1" applyAlignment="1">
      <alignment horizontal="justify" vertical="center"/>
    </xf>
    <xf numFmtId="0" fontId="6" fillId="0" borderId="34" xfId="0" applyFont="1" applyBorder="1" applyAlignment="1">
      <alignment horizontal="left" vertical="center" wrapText="1"/>
    </xf>
    <xf numFmtId="0" fontId="8" fillId="0" borderId="81" xfId="0" applyFont="1" applyFill="1" applyBorder="1" applyAlignment="1">
      <alignment horizontal="left" vertical="center"/>
    </xf>
    <xf numFmtId="0" fontId="8" fillId="0" borderId="79" xfId="0" applyFont="1" applyFill="1" applyBorder="1" applyAlignment="1">
      <alignment horizontal="left" vertical="center"/>
    </xf>
    <xf numFmtId="0" fontId="8" fillId="0" borderId="82" xfId="0" applyFont="1" applyFill="1" applyBorder="1" applyAlignment="1">
      <alignment horizontal="left" vertical="center"/>
    </xf>
    <xf numFmtId="0" fontId="4" fillId="0" borderId="1" xfId="0" applyFont="1" applyFill="1" applyBorder="1" applyAlignment="1">
      <alignment horizontal="justify" vertical="center"/>
    </xf>
    <xf numFmtId="0" fontId="4" fillId="0" borderId="19" xfId="0" applyFont="1" applyFill="1" applyBorder="1" applyAlignment="1">
      <alignment horizontal="justify" vertical="center"/>
    </xf>
    <xf numFmtId="0" fontId="5" fillId="0" borderId="14" xfId="0" applyFont="1" applyBorder="1" applyAlignment="1">
      <alignment horizontal="center" vertical="center" textRotation="90" wrapText="1"/>
    </xf>
    <xf numFmtId="0" fontId="5" fillId="0" borderId="15" xfId="0" applyFont="1" applyBorder="1" applyAlignment="1">
      <alignment horizontal="center" vertical="center" textRotation="90" wrapText="1"/>
    </xf>
    <xf numFmtId="0" fontId="5" fillId="0" borderId="16" xfId="0" applyFont="1" applyBorder="1" applyAlignment="1">
      <alignment horizontal="center" vertical="center" textRotation="90" wrapText="1"/>
    </xf>
    <xf numFmtId="0" fontId="5" fillId="0" borderId="17" xfId="0" applyFont="1" applyBorder="1" applyAlignment="1">
      <alignment horizontal="center" vertical="center" textRotation="90" wrapText="1"/>
    </xf>
    <xf numFmtId="0" fontId="5" fillId="0" borderId="18" xfId="0" applyFont="1" applyBorder="1" applyAlignment="1">
      <alignment horizontal="center" vertical="center" textRotation="90" wrapText="1"/>
    </xf>
    <xf numFmtId="0" fontId="5" fillId="0" borderId="19" xfId="0" applyFont="1" applyBorder="1" applyAlignment="1">
      <alignment horizontal="center" vertical="center" textRotation="90" wrapText="1"/>
    </xf>
    <xf numFmtId="0" fontId="6" fillId="0" borderId="34" xfId="0" applyNumberFormat="1" applyFont="1" applyBorder="1" applyAlignment="1" applyProtection="1">
      <alignment horizontal="center" vertical="center" wrapText="1"/>
      <protection locked="0"/>
    </xf>
    <xf numFmtId="0" fontId="6" fillId="0" borderId="10" xfId="0" applyFont="1" applyBorder="1" applyAlignment="1">
      <alignment horizontal="center" vertical="center" wrapText="1"/>
    </xf>
    <xf numFmtId="0" fontId="8" fillId="0" borderId="39" xfId="0" applyFont="1" applyBorder="1" applyAlignment="1">
      <alignment horizontal="left" vertical="center"/>
    </xf>
    <xf numFmtId="49" fontId="6" fillId="0" borderId="34" xfId="0" applyNumberFormat="1" applyFont="1" applyBorder="1" applyAlignment="1" applyProtection="1">
      <alignment horizontal="center" vertical="center" wrapText="1"/>
      <protection locked="0"/>
    </xf>
    <xf numFmtId="0" fontId="8" fillId="0" borderId="83" xfId="0" applyFont="1" applyBorder="1" applyAlignment="1">
      <alignment horizontal="left" vertical="center"/>
    </xf>
    <xf numFmtId="0" fontId="8" fillId="0" borderId="84" xfId="0" applyFont="1" applyBorder="1" applyAlignment="1">
      <alignment horizontal="left" vertical="center"/>
    </xf>
    <xf numFmtId="0" fontId="4" fillId="0" borderId="28" xfId="0" applyFont="1" applyBorder="1" applyAlignment="1">
      <alignment horizontal="justify" vertical="center"/>
    </xf>
    <xf numFmtId="0" fontId="19" fillId="5" borderId="78" xfId="0" applyFont="1" applyFill="1" applyBorder="1" applyAlignment="1">
      <alignment horizontal="center" vertical="center"/>
    </xf>
    <xf numFmtId="0" fontId="19" fillId="5" borderId="79" xfId="0" applyFont="1" applyFill="1" applyBorder="1" applyAlignment="1">
      <alignment horizontal="center" vertical="center"/>
    </xf>
    <xf numFmtId="0" fontId="19" fillId="5" borderId="80" xfId="0" applyFont="1" applyFill="1" applyBorder="1" applyAlignment="1">
      <alignment horizontal="center" vertical="center"/>
    </xf>
    <xf numFmtId="0" fontId="16" fillId="0" borderId="0" xfId="1" applyFont="1" applyAlignment="1" applyProtection="1">
      <alignment horizontal="right" vertical="center" wrapText="1"/>
      <protection locked="0"/>
    </xf>
    <xf numFmtId="0" fontId="8" fillId="0" borderId="30" xfId="0" applyFont="1" applyBorder="1" applyAlignment="1">
      <alignment horizontal="left" vertical="center"/>
    </xf>
    <xf numFmtId="0" fontId="8" fillId="0" borderId="31" xfId="0" applyFont="1" applyBorder="1" applyAlignment="1">
      <alignment horizontal="left" vertical="center"/>
    </xf>
    <xf numFmtId="0" fontId="8" fillId="0" borderId="32" xfId="0" applyFont="1" applyBorder="1" applyAlignment="1">
      <alignment horizontal="left" vertical="center"/>
    </xf>
    <xf numFmtId="0" fontId="8" fillId="0" borderId="57" xfId="0" applyFont="1" applyBorder="1" applyAlignment="1">
      <alignment horizontal="left" vertical="center"/>
    </xf>
    <xf numFmtId="0" fontId="4" fillId="0" borderId="22" xfId="0" applyFont="1" applyBorder="1" applyAlignment="1">
      <alignment horizontal="justify" vertical="center"/>
    </xf>
    <xf numFmtId="0" fontId="6" fillId="0" borderId="23" xfId="0" applyFont="1" applyBorder="1" applyAlignment="1" applyProtection="1">
      <alignment horizontal="center" vertical="center" wrapText="1"/>
      <protection locked="0"/>
    </xf>
    <xf numFmtId="0" fontId="6" fillId="0" borderId="24" xfId="0" applyFont="1" applyBorder="1" applyAlignment="1" applyProtection="1">
      <alignment horizontal="center" vertical="center" wrapText="1"/>
      <protection locked="0"/>
    </xf>
    <xf numFmtId="0" fontId="6" fillId="0" borderId="25" xfId="0" applyFont="1" applyBorder="1" applyAlignment="1" applyProtection="1">
      <alignment horizontal="center" vertical="center" wrapText="1"/>
      <protection locked="0"/>
    </xf>
    <xf numFmtId="0" fontId="5" fillId="0" borderId="15" xfId="0" applyFont="1" applyBorder="1" applyAlignment="1">
      <alignment horizontal="center" vertical="center"/>
    </xf>
    <xf numFmtId="0" fontId="5" fillId="0" borderId="17" xfId="0" applyFont="1" applyBorder="1" applyAlignment="1">
      <alignment horizontal="center" vertical="center"/>
    </xf>
    <xf numFmtId="0" fontId="5" fillId="0" borderId="18" xfId="0" applyFont="1" applyBorder="1" applyAlignment="1">
      <alignment horizontal="center" vertical="center"/>
    </xf>
    <xf numFmtId="0" fontId="5" fillId="0" borderId="19" xfId="0" applyFont="1" applyBorder="1" applyAlignment="1">
      <alignment horizontal="center" vertical="center"/>
    </xf>
    <xf numFmtId="0" fontId="6" fillId="0" borderId="37" xfId="0" applyFont="1" applyBorder="1" applyAlignment="1">
      <alignment horizontal="center" vertical="center"/>
    </xf>
    <xf numFmtId="0" fontId="6" fillId="0" borderId="7" xfId="0" applyFont="1" applyBorder="1" applyAlignment="1">
      <alignment horizontal="center" vertical="center"/>
    </xf>
    <xf numFmtId="0" fontId="6" fillId="0" borderId="35" xfId="0" applyFont="1" applyBorder="1" applyAlignment="1">
      <alignment horizontal="center" vertical="center"/>
    </xf>
    <xf numFmtId="0" fontId="6" fillId="0" borderId="1" xfId="0" applyFont="1" applyBorder="1" applyAlignment="1" applyProtection="1">
      <alignment horizontal="center" vertical="center" wrapText="1"/>
      <protection locked="0"/>
    </xf>
    <xf numFmtId="0" fontId="6" fillId="0" borderId="19" xfId="0" applyFont="1" applyBorder="1" applyAlignment="1" applyProtection="1">
      <alignment horizontal="center" vertical="center" wrapText="1"/>
      <protection locked="0"/>
    </xf>
    <xf numFmtId="0" fontId="4" fillId="0" borderId="96" xfId="0" applyFont="1" applyBorder="1" applyAlignment="1">
      <alignment horizontal="justify" vertical="center" wrapText="1"/>
    </xf>
    <xf numFmtId="0" fontId="4" fillId="0" borderId="27" xfId="0" applyFont="1" applyFill="1" applyBorder="1" applyAlignment="1">
      <alignment horizontal="justify" vertical="center" wrapText="1"/>
    </xf>
    <xf numFmtId="0" fontId="4" fillId="0" borderId="27" xfId="0" applyFont="1" applyFill="1" applyBorder="1" applyAlignment="1">
      <alignment horizontal="justify" vertical="center"/>
    </xf>
    <xf numFmtId="0" fontId="4" fillId="0" borderId="28" xfId="0" applyFont="1" applyFill="1" applyBorder="1" applyAlignment="1">
      <alignment horizontal="justify" vertical="center"/>
    </xf>
    <xf numFmtId="0" fontId="5" fillId="2" borderId="37" xfId="0" applyFont="1" applyFill="1" applyBorder="1" applyAlignment="1" applyProtection="1">
      <alignment horizontal="center" wrapText="1"/>
      <protection locked="0"/>
    </xf>
    <xf numFmtId="0" fontId="5" fillId="2" borderId="7" xfId="0" applyFont="1" applyFill="1" applyBorder="1" applyAlignment="1" applyProtection="1">
      <alignment horizontal="center" wrapText="1"/>
      <protection locked="0"/>
    </xf>
    <xf numFmtId="0" fontId="5" fillId="2" borderId="35" xfId="0" applyFont="1" applyFill="1" applyBorder="1" applyAlignment="1" applyProtection="1">
      <alignment horizontal="center" wrapText="1"/>
      <protection locked="0"/>
    </xf>
    <xf numFmtId="49" fontId="6" fillId="0" borderId="34" xfId="0" applyNumberFormat="1" applyFont="1" applyBorder="1" applyAlignment="1">
      <alignment horizontal="justify" vertical="center" wrapText="1"/>
    </xf>
    <xf numFmtId="0" fontId="6" fillId="0" borderId="38" xfId="0" applyFont="1" applyBorder="1" applyAlignment="1">
      <alignment horizontal="justify" vertical="center" wrapText="1"/>
    </xf>
    <xf numFmtId="49" fontId="6" fillId="0" borderId="37" xfId="0" applyNumberFormat="1" applyFont="1" applyBorder="1" applyAlignment="1">
      <alignment horizontal="justify" vertical="center" wrapText="1"/>
    </xf>
    <xf numFmtId="49" fontId="6" fillId="0" borderId="7" xfId="0" applyNumberFormat="1" applyFont="1" applyBorder="1" applyAlignment="1">
      <alignment horizontal="justify" vertical="center" wrapText="1"/>
    </xf>
    <xf numFmtId="49" fontId="6" fillId="0" borderId="37" xfId="0" applyNumberFormat="1" applyFont="1" applyBorder="1" applyAlignment="1">
      <alignment horizontal="center" vertical="center" wrapText="1"/>
    </xf>
    <xf numFmtId="49" fontId="6" fillId="0" borderId="7" xfId="0" applyNumberFormat="1" applyFont="1" applyBorder="1" applyAlignment="1">
      <alignment horizontal="center" vertical="center" wrapText="1"/>
    </xf>
    <xf numFmtId="49" fontId="6" fillId="0" borderId="35" xfId="0" applyNumberFormat="1" applyFont="1" applyBorder="1" applyAlignment="1">
      <alignment horizontal="center" vertical="center" wrapText="1"/>
    </xf>
    <xf numFmtId="49" fontId="6" fillId="0" borderId="34" xfId="0" applyNumberFormat="1" applyFont="1" applyBorder="1" applyAlignment="1">
      <alignment horizontal="center" vertical="center" wrapText="1"/>
    </xf>
    <xf numFmtId="0" fontId="6" fillId="0" borderId="37" xfId="0" applyFont="1" applyBorder="1" applyAlignment="1">
      <alignment horizontal="center"/>
    </xf>
    <xf numFmtId="0" fontId="6" fillId="0" borderId="35" xfId="0" applyFont="1" applyBorder="1" applyAlignment="1">
      <alignment horizontal="center"/>
    </xf>
    <xf numFmtId="0" fontId="6" fillId="0" borderId="34" xfId="0" applyFont="1" applyBorder="1" applyAlignment="1">
      <alignment horizontal="left" vertical="center"/>
    </xf>
    <xf numFmtId="0" fontId="6" fillId="0" borderId="67" xfId="0" applyFont="1" applyFill="1" applyBorder="1" applyAlignment="1" applyProtection="1">
      <alignment horizontal="center" vertical="center" wrapText="1"/>
      <protection locked="0"/>
    </xf>
    <xf numFmtId="0" fontId="6" fillId="0" borderId="68" xfId="0" applyFont="1" applyFill="1" applyBorder="1" applyAlignment="1" applyProtection="1">
      <alignment horizontal="center" vertical="center" wrapText="1"/>
      <protection locked="0"/>
    </xf>
    <xf numFmtId="0" fontId="5" fillId="0" borderId="98" xfId="0" applyFont="1" applyFill="1" applyBorder="1" applyAlignment="1">
      <alignment horizontal="center" vertical="center" wrapText="1"/>
    </xf>
    <xf numFmtId="0" fontId="5" fillId="0" borderId="99" xfId="0" applyFont="1" applyFill="1" applyBorder="1" applyAlignment="1">
      <alignment horizontal="center" vertical="center" wrapText="1"/>
    </xf>
    <xf numFmtId="0" fontId="5" fillId="0" borderId="101" xfId="0" applyFont="1" applyFill="1" applyBorder="1" applyAlignment="1">
      <alignment horizontal="center" vertical="center" wrapText="1"/>
    </xf>
    <xf numFmtId="0" fontId="5" fillId="0" borderId="102" xfId="0" applyFont="1" applyFill="1" applyBorder="1" applyAlignment="1">
      <alignment horizontal="center" vertical="center" wrapText="1"/>
    </xf>
    <xf numFmtId="0" fontId="6" fillId="0" borderId="3" xfId="0" applyFont="1" applyBorder="1" applyAlignment="1" applyProtection="1">
      <alignment vertical="center" wrapText="1"/>
      <protection locked="0"/>
    </xf>
    <xf numFmtId="0" fontId="6" fillId="0" borderId="4" xfId="0" applyFont="1" applyBorder="1" applyAlignment="1" applyProtection="1">
      <alignment vertical="center" wrapText="1"/>
      <protection locked="0"/>
    </xf>
    <xf numFmtId="0" fontId="6" fillId="0" borderId="5" xfId="0" applyFont="1" applyBorder="1" applyAlignment="1" applyProtection="1">
      <alignment vertical="center" wrapText="1"/>
      <protection locked="0"/>
    </xf>
    <xf numFmtId="0" fontId="4" fillId="0" borderId="22" xfId="0" applyFont="1" applyBorder="1" applyAlignment="1">
      <alignment horizontal="justify" vertical="center" wrapText="1"/>
    </xf>
    <xf numFmtId="0" fontId="4" fillId="0" borderId="17" xfId="0" applyFont="1" applyBorder="1" applyAlignment="1">
      <alignment horizontal="justify" vertical="center" wrapText="1"/>
    </xf>
    <xf numFmtId="0" fontId="6" fillId="0" borderId="65" xfId="0" applyFont="1" applyFill="1" applyBorder="1" applyAlignment="1" applyProtection="1">
      <alignment horizontal="center" vertical="center" wrapText="1"/>
      <protection locked="0"/>
    </xf>
    <xf numFmtId="0" fontId="6" fillId="0" borderId="66" xfId="0" applyFont="1" applyFill="1" applyBorder="1" applyAlignment="1" applyProtection="1">
      <alignment horizontal="center" vertical="center" wrapText="1"/>
      <protection locked="0"/>
    </xf>
    <xf numFmtId="0" fontId="6" fillId="0" borderId="74" xfId="0" applyFont="1" applyFill="1" applyBorder="1" applyAlignment="1" applyProtection="1">
      <alignment horizontal="center" vertical="center" wrapText="1"/>
      <protection locked="0"/>
    </xf>
    <xf numFmtId="0" fontId="4" fillId="2" borderId="0" xfId="0" applyFont="1" applyFill="1" applyBorder="1" applyAlignment="1" applyProtection="1">
      <alignment horizontal="justify" vertical="center" wrapText="1"/>
    </xf>
    <xf numFmtId="0" fontId="5" fillId="0" borderId="34" xfId="0" applyFont="1" applyFill="1" applyBorder="1" applyAlignment="1">
      <alignment horizontal="center" wrapText="1"/>
    </xf>
    <xf numFmtId="0" fontId="6" fillId="0" borderId="10" xfId="0" applyFont="1" applyFill="1" applyBorder="1" applyAlignment="1" applyProtection="1">
      <alignment horizontal="justify" vertical="center" wrapText="1"/>
    </xf>
    <xf numFmtId="0" fontId="7" fillId="0" borderId="29" xfId="0" applyFont="1" applyFill="1" applyBorder="1" applyAlignment="1" applyProtection="1">
      <alignment horizontal="left" vertical="center" wrapText="1"/>
      <protection locked="0"/>
    </xf>
    <xf numFmtId="0" fontId="5" fillId="0" borderId="1" xfId="0" applyFont="1" applyBorder="1" applyAlignment="1">
      <alignment horizontal="center" vertical="center"/>
    </xf>
    <xf numFmtId="0" fontId="7" fillId="0" borderId="34" xfId="0" applyFont="1" applyBorder="1" applyAlignment="1" applyProtection="1">
      <alignment horizontal="center" vertical="center" wrapText="1"/>
      <protection locked="0"/>
    </xf>
    <xf numFmtId="0" fontId="6" fillId="0" borderId="29" xfId="0" applyFont="1" applyFill="1" applyBorder="1" applyAlignment="1" applyProtection="1">
      <alignment horizontal="center" vertical="center" wrapText="1"/>
      <protection locked="0"/>
    </xf>
    <xf numFmtId="0" fontId="7" fillId="0" borderId="34" xfId="0" applyFont="1" applyBorder="1" applyAlignment="1">
      <alignment horizontal="center" vertical="center" wrapText="1"/>
    </xf>
    <xf numFmtId="0" fontId="7" fillId="0" borderId="0" xfId="0" applyFont="1" applyFill="1" applyBorder="1" applyAlignment="1" applyProtection="1">
      <alignment horizontal="justify" vertical="center" wrapText="1"/>
    </xf>
    <xf numFmtId="0" fontId="7" fillId="0" borderId="15" xfId="0" applyFont="1" applyFill="1" applyBorder="1" applyAlignment="1">
      <alignment horizontal="justify" vertical="center"/>
    </xf>
    <xf numFmtId="0" fontId="7" fillId="0" borderId="9" xfId="0" applyFont="1" applyFill="1" applyBorder="1" applyAlignment="1">
      <alignment horizontal="justify" vertical="center"/>
    </xf>
    <xf numFmtId="0" fontId="14" fillId="0" borderId="0" xfId="0" applyFont="1" applyFill="1" applyBorder="1" applyAlignment="1">
      <alignment horizontal="right" vertical="center"/>
    </xf>
    <xf numFmtId="0" fontId="6" fillId="0" borderId="37" xfId="0" applyFont="1" applyFill="1" applyBorder="1" applyAlignment="1" applyProtection="1">
      <alignment horizontal="center"/>
      <protection locked="0"/>
    </xf>
    <xf numFmtId="0" fontId="6" fillId="0" borderId="35" xfId="0" applyFont="1" applyFill="1" applyBorder="1" applyAlignment="1" applyProtection="1">
      <alignment horizontal="center"/>
      <protection locked="0"/>
    </xf>
    <xf numFmtId="0" fontId="6" fillId="0" borderId="34" xfId="0" applyFont="1" applyFill="1" applyBorder="1" applyAlignment="1" applyProtection="1">
      <alignment horizontal="center"/>
    </xf>
    <xf numFmtId="0" fontId="6" fillId="0" borderId="37" xfId="0" applyFont="1" applyFill="1" applyBorder="1" applyAlignment="1" applyProtection="1">
      <alignment horizontal="justify" vertical="center" wrapText="1"/>
      <protection hidden="1"/>
    </xf>
    <xf numFmtId="0" fontId="6" fillId="0" borderId="7" xfId="0" applyFont="1" applyFill="1" applyBorder="1" applyAlignment="1" applyProtection="1">
      <alignment horizontal="justify" vertical="center" wrapText="1"/>
      <protection hidden="1"/>
    </xf>
    <xf numFmtId="0" fontId="6" fillId="0" borderId="35" xfId="0" applyFont="1" applyFill="1" applyBorder="1" applyAlignment="1" applyProtection="1">
      <alignment horizontal="justify" vertical="center" wrapText="1"/>
      <protection hidden="1"/>
    </xf>
    <xf numFmtId="0" fontId="6" fillId="2" borderId="34" xfId="0" applyFont="1" applyFill="1" applyBorder="1" applyAlignment="1">
      <alignment horizontal="center"/>
    </xf>
    <xf numFmtId="0" fontId="6" fillId="2" borderId="14" xfId="0" applyFont="1" applyFill="1" applyBorder="1" applyAlignment="1" applyProtection="1">
      <alignment horizontal="justify" vertical="center"/>
    </xf>
    <xf numFmtId="0" fontId="6" fillId="2" borderId="8" xfId="0" applyFont="1" applyFill="1" applyBorder="1" applyAlignment="1" applyProtection="1">
      <alignment horizontal="justify" vertical="center"/>
    </xf>
    <xf numFmtId="0" fontId="6" fillId="2" borderId="15" xfId="0" applyFont="1" applyFill="1" applyBorder="1" applyAlignment="1" applyProtection="1">
      <alignment horizontal="justify" vertical="center"/>
    </xf>
    <xf numFmtId="0" fontId="5" fillId="2" borderId="34" xfId="0" applyFont="1" applyFill="1" applyBorder="1" applyAlignment="1" applyProtection="1">
      <alignment horizontal="center" vertical="top"/>
      <protection locked="0"/>
    </xf>
    <xf numFmtId="0" fontId="5" fillId="2" borderId="34" xfId="0" applyFont="1" applyFill="1" applyBorder="1" applyAlignment="1" applyProtection="1">
      <alignment horizontal="center" vertical="top" wrapText="1"/>
      <protection locked="0"/>
    </xf>
    <xf numFmtId="0" fontId="6" fillId="2" borderId="34" xfId="0" applyFont="1" applyFill="1" applyBorder="1" applyAlignment="1" applyProtection="1">
      <alignment horizontal="center" vertical="top" wrapText="1"/>
      <protection locked="0"/>
    </xf>
    <xf numFmtId="0" fontId="5" fillId="2" borderId="14" xfId="0" applyFont="1" applyFill="1" applyBorder="1" applyAlignment="1" applyProtection="1">
      <alignment horizontal="center" vertical="center" wrapText="1"/>
    </xf>
    <xf numFmtId="0" fontId="5" fillId="2" borderId="8" xfId="0" applyFont="1" applyFill="1" applyBorder="1" applyAlignment="1" applyProtection="1">
      <alignment horizontal="center" vertical="center" wrapText="1"/>
    </xf>
    <xf numFmtId="0" fontId="5" fillId="2" borderId="15" xfId="0" applyFont="1" applyFill="1" applyBorder="1" applyAlignment="1" applyProtection="1">
      <alignment horizontal="center" vertical="center" wrapText="1"/>
    </xf>
    <xf numFmtId="0" fontId="5" fillId="2" borderId="0" xfId="0" applyFont="1" applyFill="1" applyBorder="1" applyAlignment="1" applyProtection="1">
      <alignment horizontal="center" vertical="center" wrapText="1"/>
    </xf>
    <xf numFmtId="0" fontId="5" fillId="2" borderId="7" xfId="0" applyFont="1" applyFill="1" applyBorder="1" applyAlignment="1" applyProtection="1">
      <alignment horizontal="center" vertical="center" textRotation="90"/>
    </xf>
    <xf numFmtId="0" fontId="5" fillId="2" borderId="35" xfId="0" applyFont="1" applyFill="1" applyBorder="1" applyAlignment="1" applyProtection="1">
      <alignment horizontal="center" vertical="center" textRotation="90"/>
    </xf>
    <xf numFmtId="0" fontId="6" fillId="2" borderId="37" xfId="0" applyFont="1" applyFill="1" applyBorder="1" applyAlignment="1" applyProtection="1">
      <alignment horizontal="center" vertical="center" textRotation="90"/>
    </xf>
    <xf numFmtId="0" fontId="6" fillId="2" borderId="35" xfId="0" applyFont="1" applyFill="1" applyBorder="1" applyAlignment="1" applyProtection="1">
      <alignment horizontal="center" vertical="center" textRotation="90"/>
    </xf>
    <xf numFmtId="0" fontId="5" fillId="2" borderId="37" xfId="0" applyFont="1" applyFill="1" applyBorder="1" applyAlignment="1" applyProtection="1">
      <alignment horizontal="center" vertical="center" textRotation="90"/>
    </xf>
    <xf numFmtId="0" fontId="6" fillId="2" borderId="37" xfId="0" applyFont="1" applyFill="1" applyBorder="1" applyAlignment="1" applyProtection="1">
      <alignment horizontal="left" vertical="center"/>
    </xf>
    <xf numFmtId="0" fontId="6" fillId="2" borderId="7" xfId="0" applyFont="1" applyFill="1" applyBorder="1" applyAlignment="1" applyProtection="1">
      <alignment horizontal="left" vertical="center"/>
    </xf>
    <xf numFmtId="0" fontId="6" fillId="2" borderId="35" xfId="0" applyFont="1" applyFill="1" applyBorder="1" applyAlignment="1" applyProtection="1">
      <alignment horizontal="left" vertical="center"/>
    </xf>
    <xf numFmtId="0" fontId="6" fillId="2" borderId="37" xfId="0" applyFont="1" applyFill="1" applyBorder="1" applyAlignment="1" applyProtection="1">
      <alignment horizontal="center" vertical="center" wrapText="1"/>
      <protection locked="0"/>
    </xf>
    <xf numFmtId="0" fontId="6" fillId="2" borderId="7" xfId="0" applyFont="1" applyFill="1" applyBorder="1" applyAlignment="1" applyProtection="1">
      <alignment horizontal="center" vertical="center" wrapText="1"/>
      <protection locked="0"/>
    </xf>
    <xf numFmtId="0" fontId="6" fillId="2" borderId="35" xfId="0" applyFont="1" applyFill="1" applyBorder="1" applyAlignment="1" applyProtection="1">
      <alignment horizontal="center" vertical="center" wrapText="1"/>
      <protection locked="0"/>
    </xf>
    <xf numFmtId="49" fontId="6" fillId="2" borderId="14" xfId="0" applyNumberFormat="1" applyFont="1" applyFill="1" applyBorder="1" applyAlignment="1" applyProtection="1">
      <alignment horizontal="center" vertical="center"/>
    </xf>
    <xf numFmtId="49" fontId="6" fillId="2" borderId="18" xfId="0" applyNumberFormat="1" applyFont="1" applyFill="1" applyBorder="1" applyAlignment="1" applyProtection="1">
      <alignment horizontal="center" vertical="center"/>
    </xf>
    <xf numFmtId="0" fontId="6" fillId="2" borderId="7" xfId="0" applyFont="1" applyFill="1" applyBorder="1" applyAlignment="1" applyProtection="1">
      <alignment horizontal="justify" vertical="center"/>
    </xf>
    <xf numFmtId="0" fontId="6" fillId="2" borderId="35" xfId="0" applyFont="1" applyFill="1" applyBorder="1" applyAlignment="1" applyProtection="1">
      <alignment horizontal="justify" vertical="center"/>
    </xf>
    <xf numFmtId="0" fontId="6" fillId="2" borderId="1" xfId="0" applyFont="1" applyFill="1" applyBorder="1" applyAlignment="1" applyProtection="1">
      <alignment horizontal="justify" vertical="center"/>
    </xf>
    <xf numFmtId="0" fontId="6" fillId="2" borderId="19" xfId="0" applyFont="1" applyFill="1" applyBorder="1" applyAlignment="1" applyProtection="1">
      <alignment horizontal="justify" vertical="center"/>
    </xf>
    <xf numFmtId="0" fontId="6" fillId="2" borderId="10" xfId="0" applyFont="1" applyFill="1" applyBorder="1" applyAlignment="1" applyProtection="1">
      <alignment horizontal="justify" vertical="center"/>
    </xf>
    <xf numFmtId="0" fontId="6" fillId="2" borderId="9" xfId="0" applyFont="1" applyFill="1" applyBorder="1" applyAlignment="1" applyProtection="1">
      <alignment horizontal="justify" vertical="center"/>
    </xf>
    <xf numFmtId="0" fontId="19" fillId="5" borderId="58" xfId="0" applyFont="1" applyFill="1" applyBorder="1" applyAlignment="1">
      <alignment horizontal="center" vertical="center" wrapText="1"/>
    </xf>
    <xf numFmtId="0" fontId="19" fillId="5" borderId="59" xfId="0" applyFont="1" applyFill="1" applyBorder="1" applyAlignment="1">
      <alignment horizontal="center" vertical="center" wrapText="1"/>
    </xf>
    <xf numFmtId="0" fontId="19" fillId="5" borderId="60" xfId="0" applyFont="1" applyFill="1" applyBorder="1" applyAlignment="1">
      <alignment horizontal="center" vertical="center" wrapText="1"/>
    </xf>
    <xf numFmtId="0" fontId="6" fillId="2" borderId="34" xfId="0" applyFont="1" applyFill="1" applyBorder="1" applyAlignment="1">
      <alignment horizontal="center" vertical="center" textRotation="90" wrapText="1"/>
    </xf>
    <xf numFmtId="0" fontId="6" fillId="0" borderId="34" xfId="0" applyFont="1" applyBorder="1" applyAlignment="1">
      <alignment horizontal="center" vertical="center" textRotation="90"/>
    </xf>
    <xf numFmtId="0" fontId="6" fillId="0" borderId="35" xfId="0" applyFont="1" applyFill="1" applyBorder="1" applyAlignment="1">
      <alignment horizontal="center" vertical="center"/>
    </xf>
    <xf numFmtId="0" fontId="6" fillId="0" borderId="34" xfId="0" applyFont="1" applyFill="1" applyBorder="1" applyAlignment="1">
      <alignment horizontal="center" vertical="center"/>
    </xf>
    <xf numFmtId="0" fontId="7" fillId="0" borderId="0" xfId="0" applyFont="1" applyBorder="1" applyAlignment="1">
      <alignment horizontal="center" vertical="center" wrapText="1"/>
    </xf>
    <xf numFmtId="0" fontId="6" fillId="0" borderId="10" xfId="0" applyFont="1" applyBorder="1" applyAlignment="1">
      <alignment horizontal="center" vertical="center" textRotation="90" wrapText="1"/>
    </xf>
    <xf numFmtId="0" fontId="6" fillId="2" borderId="37" xfId="0" applyFont="1" applyFill="1" applyBorder="1" applyAlignment="1" applyProtection="1">
      <alignment horizontal="center" vertical="center" textRotation="90" wrapText="1"/>
    </xf>
    <xf numFmtId="0" fontId="6" fillId="2" borderId="35" xfId="0" applyFont="1" applyFill="1" applyBorder="1" applyAlignment="1" applyProtection="1">
      <alignment horizontal="center" vertical="center" textRotation="90" wrapText="1"/>
    </xf>
    <xf numFmtId="0" fontId="19" fillId="4" borderId="89" xfId="0" applyFont="1" applyFill="1" applyBorder="1" applyAlignment="1" applyProtection="1">
      <alignment horizontal="center" vertical="center"/>
    </xf>
    <xf numFmtId="0" fontId="19" fillId="4" borderId="90" xfId="0" applyFont="1" applyFill="1" applyBorder="1" applyAlignment="1" applyProtection="1">
      <alignment horizontal="center" vertical="center"/>
    </xf>
    <xf numFmtId="0" fontId="19" fillId="4" borderId="91" xfId="0" applyFont="1" applyFill="1" applyBorder="1" applyAlignment="1" applyProtection="1">
      <alignment horizontal="center" vertical="center"/>
    </xf>
    <xf numFmtId="0" fontId="19" fillId="6" borderId="89" xfId="0" applyFont="1" applyFill="1" applyBorder="1" applyAlignment="1" applyProtection="1">
      <alignment horizontal="center" vertical="center" wrapText="1"/>
    </xf>
    <xf numFmtId="0" fontId="19" fillId="6" borderId="90" xfId="0" applyFont="1" applyFill="1" applyBorder="1" applyAlignment="1" applyProtection="1">
      <alignment horizontal="center" vertical="center" wrapText="1"/>
    </xf>
    <xf numFmtId="0" fontId="19" fillId="6" borderId="91" xfId="0" applyFont="1" applyFill="1" applyBorder="1" applyAlignment="1" applyProtection="1">
      <alignment horizontal="center" vertical="center" wrapText="1"/>
    </xf>
    <xf numFmtId="0" fontId="19" fillId="6" borderId="89" xfId="0" applyFont="1" applyFill="1" applyBorder="1" applyAlignment="1" applyProtection="1">
      <alignment horizontal="center" vertical="center"/>
    </xf>
    <xf numFmtId="0" fontId="19" fillId="6" borderId="90" xfId="0" applyFont="1" applyFill="1" applyBorder="1" applyAlignment="1" applyProtection="1">
      <alignment horizontal="center" vertical="center"/>
    </xf>
    <xf numFmtId="0" fontId="19" fillId="6" borderId="91" xfId="0" applyFont="1" applyFill="1" applyBorder="1" applyAlignment="1" applyProtection="1">
      <alignment horizontal="center" vertical="center"/>
    </xf>
    <xf numFmtId="0" fontId="6" fillId="0" borderId="7" xfId="0" applyFont="1" applyFill="1" applyBorder="1" applyAlignment="1">
      <alignment horizontal="center" vertical="center" textRotation="90" wrapText="1"/>
    </xf>
    <xf numFmtId="0" fontId="4" fillId="0" borderId="0" xfId="0" applyFont="1" applyAlignment="1">
      <alignment horizontal="center" vertical="center" wrapText="1"/>
    </xf>
    <xf numFmtId="0" fontId="4" fillId="0" borderId="34" xfId="0" applyFont="1" applyBorder="1" applyAlignment="1" applyProtection="1">
      <alignment horizontal="center" vertical="center" wrapText="1"/>
      <protection locked="0"/>
    </xf>
    <xf numFmtId="0" fontId="8" fillId="0" borderId="92" xfId="0" applyFont="1" applyBorder="1" applyAlignment="1">
      <alignment horizontal="left" vertical="center"/>
    </xf>
    <xf numFmtId="0" fontId="8" fillId="0" borderId="44" xfId="0" applyFont="1" applyBorder="1" applyAlignment="1">
      <alignment horizontal="left" vertical="center"/>
    </xf>
    <xf numFmtId="0" fontId="8" fillId="0" borderId="93" xfId="0" applyFont="1" applyBorder="1" applyAlignment="1">
      <alignment horizontal="left" vertical="center"/>
    </xf>
    <xf numFmtId="0" fontId="6" fillId="0" borderId="34" xfId="0" applyFont="1" applyBorder="1" applyAlignment="1" applyProtection="1">
      <alignment horizontal="center"/>
      <protection locked="0"/>
    </xf>
    <xf numFmtId="0" fontId="7" fillId="2" borderId="37" xfId="0" applyFont="1" applyFill="1" applyBorder="1" applyAlignment="1" applyProtection="1">
      <alignment horizontal="center" vertical="center"/>
      <protection locked="0"/>
    </xf>
    <xf numFmtId="0" fontId="7" fillId="2" borderId="35" xfId="0" applyFont="1" applyFill="1" applyBorder="1" applyAlignment="1" applyProtection="1">
      <alignment horizontal="center" vertical="center"/>
      <protection locked="0"/>
    </xf>
    <xf numFmtId="0" fontId="7" fillId="2" borderId="34" xfId="0" applyFont="1" applyFill="1" applyBorder="1" applyAlignment="1" applyProtection="1">
      <alignment horizontal="center" vertical="center" wrapText="1"/>
      <protection locked="0"/>
    </xf>
    <xf numFmtId="0" fontId="36" fillId="2" borderId="73" xfId="2" applyNumberFormat="1" applyFont="1" applyFill="1" applyBorder="1" applyAlignment="1" applyProtection="1">
      <alignment horizontal="center" vertical="center" wrapText="1" shrinkToFit="1"/>
    </xf>
    <xf numFmtId="0" fontId="4" fillId="0" borderId="85" xfId="0" applyFont="1" applyFill="1" applyBorder="1" applyAlignment="1">
      <alignment horizontal="justify" vertical="center"/>
    </xf>
    <xf numFmtId="49" fontId="6" fillId="0" borderId="34" xfId="0" applyNumberFormat="1" applyFont="1" applyBorder="1" applyAlignment="1">
      <alignment horizontal="center" vertical="center"/>
    </xf>
    <xf numFmtId="0" fontId="6" fillId="0" borderId="34" xfId="0" applyFont="1" applyBorder="1" applyAlignment="1" applyProtection="1">
      <alignment vertical="center" wrapText="1"/>
      <protection locked="0"/>
    </xf>
    <xf numFmtId="0" fontId="19" fillId="5" borderId="86" xfId="0" applyFont="1" applyFill="1" applyBorder="1" applyAlignment="1">
      <alignment horizontal="center" vertical="center"/>
    </xf>
    <xf numFmtId="0" fontId="19" fillId="5" borderId="87" xfId="0" applyFont="1" applyFill="1" applyBorder="1" applyAlignment="1">
      <alignment horizontal="center" vertical="center"/>
    </xf>
    <xf numFmtId="0" fontId="19" fillId="5" borderId="88" xfId="0" applyFont="1" applyFill="1" applyBorder="1" applyAlignment="1">
      <alignment horizontal="center" vertical="center"/>
    </xf>
    <xf numFmtId="0" fontId="6" fillId="0" borderId="3" xfId="0" applyFont="1" applyFill="1" applyBorder="1" applyAlignment="1" applyProtection="1">
      <alignment horizontal="center" vertical="center" wrapText="1"/>
      <protection locked="0"/>
    </xf>
    <xf numFmtId="0" fontId="6" fillId="0" borderId="4" xfId="0" applyFont="1" applyFill="1" applyBorder="1" applyAlignment="1" applyProtection="1">
      <alignment horizontal="center" vertical="center" wrapText="1"/>
      <protection locked="0"/>
    </xf>
    <xf numFmtId="0" fontId="6" fillId="0" borderId="5" xfId="0" applyFont="1" applyFill="1" applyBorder="1" applyAlignment="1" applyProtection="1">
      <alignment horizontal="center" vertical="center" wrapText="1"/>
      <protection locked="0"/>
    </xf>
    <xf numFmtId="0" fontId="7" fillId="0" borderId="112" xfId="0" applyFont="1" applyBorder="1" applyAlignment="1" applyProtection="1">
      <alignment horizontal="left" vertical="center" wrapText="1"/>
      <protection locked="0"/>
    </xf>
    <xf numFmtId="0" fontId="7" fillId="0" borderId="113" xfId="0" applyFont="1" applyBorder="1" applyAlignment="1" applyProtection="1">
      <alignment horizontal="left" vertical="center" wrapText="1"/>
      <protection locked="0"/>
    </xf>
    <xf numFmtId="0" fontId="7" fillId="0" borderId="114" xfId="0" applyFont="1" applyBorder="1" applyAlignment="1" applyProtection="1">
      <alignment horizontal="left" vertical="center" wrapText="1"/>
      <protection locked="0"/>
    </xf>
    <xf numFmtId="0" fontId="4" fillId="0" borderId="0" xfId="0" applyFont="1" applyFill="1" applyAlignment="1" applyProtection="1">
      <alignment horizontal="justify" vertical="top" wrapText="1"/>
    </xf>
    <xf numFmtId="0" fontId="4" fillId="0" borderId="17" xfId="0" applyFont="1" applyFill="1" applyBorder="1" applyAlignment="1">
      <alignment horizontal="justify" vertical="center" wrapText="1"/>
    </xf>
    <xf numFmtId="0" fontId="6" fillId="0" borderId="7" xfId="0" applyFont="1" applyFill="1" applyBorder="1" applyAlignment="1">
      <alignment horizontal="center" vertical="center"/>
    </xf>
    <xf numFmtId="0" fontId="5" fillId="0" borderId="96" xfId="0" applyFont="1" applyBorder="1" applyAlignment="1">
      <alignment horizontal="center" vertical="center" wrapText="1"/>
    </xf>
    <xf numFmtId="0" fontId="6" fillId="0" borderId="97" xfId="0" applyFont="1" applyBorder="1" applyAlignment="1">
      <alignment horizontal="center" vertical="center" wrapText="1"/>
    </xf>
    <xf numFmtId="0" fontId="6" fillId="0" borderId="96" xfId="0" applyFont="1" applyBorder="1" applyAlignment="1">
      <alignment horizontal="center" vertical="center" wrapText="1"/>
    </xf>
    <xf numFmtId="0" fontId="4" fillId="0" borderId="0" xfId="0" applyFont="1" applyAlignment="1">
      <alignment horizontal="justify" vertical="top" wrapText="1"/>
    </xf>
    <xf numFmtId="0" fontId="4" fillId="0" borderId="0" xfId="0" applyFont="1" applyAlignment="1">
      <alignment horizontal="justify" vertical="top"/>
    </xf>
    <xf numFmtId="0" fontId="6" fillId="0" borderId="14" xfId="0" applyFont="1" applyFill="1" applyBorder="1" applyAlignment="1" applyProtection="1">
      <alignment horizontal="center" vertical="center" textRotation="90"/>
    </xf>
    <xf numFmtId="0" fontId="6" fillId="0" borderId="18" xfId="0" applyFont="1" applyFill="1" applyBorder="1" applyAlignment="1" applyProtection="1">
      <alignment horizontal="center" vertical="center" textRotation="90"/>
    </xf>
    <xf numFmtId="0" fontId="5" fillId="0" borderId="0" xfId="0" applyFont="1" applyFill="1" applyAlignment="1" applyProtection="1">
      <alignment horizontal="justify" wrapText="1"/>
    </xf>
    <xf numFmtId="0" fontId="5" fillId="0" borderId="100" xfId="0" applyFont="1" applyFill="1" applyBorder="1" applyAlignment="1">
      <alignment horizontal="center" vertical="center" wrapText="1"/>
    </xf>
    <xf numFmtId="0" fontId="4" fillId="0" borderId="19" xfId="0" applyFont="1" applyBorder="1" applyAlignment="1">
      <alignment horizontal="justify" vertical="center" wrapText="1"/>
    </xf>
    <xf numFmtId="0" fontId="5" fillId="0" borderId="75" xfId="0" applyFont="1" applyFill="1" applyBorder="1" applyAlignment="1">
      <alignment horizontal="center" vertical="center" textRotation="90" wrapText="1"/>
    </xf>
    <xf numFmtId="0" fontId="5" fillId="0" borderId="76" xfId="0" applyFont="1" applyFill="1" applyBorder="1" applyAlignment="1">
      <alignment horizontal="center" vertical="center" textRotation="90" wrapText="1"/>
    </xf>
    <xf numFmtId="0" fontId="6" fillId="0" borderId="69" xfId="0" applyFont="1" applyFill="1" applyBorder="1" applyAlignment="1" applyProtection="1">
      <alignment horizontal="center" vertical="center" wrapText="1"/>
      <protection locked="0"/>
    </xf>
    <xf numFmtId="0" fontId="6" fillId="0" borderId="70" xfId="0" applyFont="1" applyFill="1" applyBorder="1" applyAlignment="1" applyProtection="1">
      <alignment horizontal="center" vertical="center" wrapText="1"/>
      <protection locked="0"/>
    </xf>
    <xf numFmtId="0" fontId="6" fillId="0" borderId="72" xfId="0" applyFont="1" applyFill="1" applyBorder="1" applyAlignment="1" applyProtection="1">
      <alignment horizontal="center" vertical="center" wrapText="1"/>
      <protection locked="0"/>
    </xf>
    <xf numFmtId="0" fontId="6" fillId="0" borderId="0" xfId="0" applyFont="1" applyBorder="1" applyAlignment="1">
      <alignment horizontal="justify" vertical="center"/>
    </xf>
    <xf numFmtId="0" fontId="5" fillId="0" borderId="103" xfId="0" applyFont="1" applyFill="1" applyBorder="1" applyAlignment="1">
      <alignment horizontal="center" vertical="center" wrapText="1"/>
    </xf>
    <xf numFmtId="0" fontId="6" fillId="2" borderId="10" xfId="0" applyFont="1" applyFill="1" applyBorder="1" applyAlignment="1">
      <alignment horizontal="center" vertical="center" textRotation="90"/>
    </xf>
    <xf numFmtId="0" fontId="6" fillId="2" borderId="34" xfId="0" applyFont="1" applyFill="1" applyBorder="1" applyAlignment="1">
      <alignment horizontal="center" vertical="center" wrapText="1"/>
    </xf>
    <xf numFmtId="0" fontId="5" fillId="2" borderId="34" xfId="0" applyFont="1" applyFill="1" applyBorder="1" applyAlignment="1">
      <alignment horizontal="center" vertical="center"/>
    </xf>
    <xf numFmtId="0" fontId="31" fillId="0" borderId="0" xfId="0" applyFont="1" applyFill="1" applyAlignment="1">
      <alignment horizontal="center"/>
    </xf>
    <xf numFmtId="0" fontId="22" fillId="0" borderId="0" xfId="0" applyFont="1" applyBorder="1" applyAlignment="1">
      <alignment horizontal="center" vertical="center" wrapText="1"/>
    </xf>
    <xf numFmtId="0" fontId="6" fillId="0" borderId="0" xfId="0" applyFont="1" applyFill="1" applyAlignment="1">
      <alignment horizontal="justify" vertical="center" wrapText="1"/>
    </xf>
    <xf numFmtId="0" fontId="27" fillId="0" borderId="0" xfId="1" applyFont="1" applyFill="1" applyAlignment="1">
      <alignment horizontal="right" vertical="center"/>
    </xf>
  </cellXfs>
  <cellStyles count="3">
    <cellStyle name="Hipervínculo" xfId="1" builtinId="8"/>
    <cellStyle name="Millares 2" xfId="2"/>
    <cellStyle name="Normal" xfId="0" builtinId="0"/>
  </cellStyles>
  <dxfs count="379">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ont>
        <b/>
        <i val="0"/>
        <color rgb="FF0563C1"/>
      </font>
    </dxf>
    <dxf>
      <font>
        <b/>
        <i val="0"/>
        <color rgb="FF0563C1"/>
      </font>
    </dxf>
    <dxf>
      <font>
        <b/>
        <i val="0"/>
        <color rgb="FF0563C1"/>
      </font>
    </dxf>
    <dxf>
      <font>
        <b/>
        <i val="0"/>
        <color rgb="FF0563C1"/>
      </font>
    </dxf>
    <dxf>
      <font>
        <b/>
        <i val="0"/>
        <color rgb="FF0563C1"/>
      </font>
    </dxf>
    <dxf>
      <font>
        <b/>
        <i val="0"/>
        <color rgb="FF0563C1"/>
      </font>
    </dxf>
    <dxf>
      <font>
        <b/>
        <i val="0"/>
        <color rgb="FF0563C1"/>
      </font>
    </dxf>
    <dxf>
      <font>
        <b/>
        <i val="0"/>
        <color rgb="FF0563C1"/>
      </font>
    </dxf>
    <dxf>
      <font>
        <b/>
        <i val="0"/>
        <color rgb="FF0563C1"/>
      </font>
    </dxf>
    <dxf>
      <fill>
        <patternFill patternType="mediumGray"/>
      </fill>
    </dxf>
    <dxf>
      <font>
        <b/>
        <i val="0"/>
        <color rgb="FF0563C1"/>
      </font>
    </dxf>
    <dxf>
      <fill>
        <patternFill patternType="mediumGray"/>
      </fill>
    </dxf>
    <dxf>
      <fill>
        <patternFill>
          <bgColor theme="5" tint="0.59996337778862885"/>
        </patternFill>
      </fill>
    </dxf>
    <dxf>
      <fill>
        <patternFill>
          <bgColor theme="5" tint="0.59996337778862885"/>
        </patternFill>
      </fill>
    </dxf>
    <dxf>
      <fill>
        <patternFill patternType="mediumGray"/>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patternType="mediumGray"/>
      </fill>
    </dxf>
    <dxf>
      <fill>
        <patternFill>
          <bgColor theme="9" tint="0.79998168889431442"/>
        </patternFill>
      </fill>
    </dxf>
    <dxf>
      <fill>
        <patternFill>
          <bgColor rgb="FFFF00FF"/>
        </patternFill>
      </fill>
    </dxf>
    <dxf>
      <fill>
        <patternFill>
          <bgColor theme="9" tint="0.79998168889431442"/>
        </patternFill>
      </fill>
    </dxf>
    <dxf>
      <fill>
        <patternFill>
          <bgColor theme="9" tint="0.79998168889431442"/>
        </patternFill>
      </fill>
    </dxf>
    <dxf>
      <fill>
        <patternFill>
          <bgColor rgb="FFFF00FF"/>
        </patternFill>
      </fill>
    </dxf>
    <dxf>
      <fill>
        <patternFill>
          <bgColor theme="9" tint="0.79998168889431442"/>
        </patternFill>
      </fill>
    </dxf>
    <dxf>
      <fill>
        <patternFill>
          <bgColor theme="9" tint="0.79998168889431442"/>
        </patternFill>
      </fill>
    </dxf>
    <dxf>
      <fill>
        <patternFill>
          <bgColor rgb="FFFF00FF"/>
        </patternFill>
      </fill>
    </dxf>
    <dxf>
      <fill>
        <patternFill>
          <bgColor theme="9" tint="0.79998168889431442"/>
        </patternFill>
      </fill>
    </dxf>
    <dxf>
      <fill>
        <patternFill>
          <bgColor theme="9" tint="0.79998168889431442"/>
        </patternFill>
      </fill>
    </dxf>
    <dxf>
      <fill>
        <patternFill>
          <bgColor rgb="FFFF00FF"/>
        </patternFill>
      </fill>
    </dxf>
    <dxf>
      <fill>
        <patternFill>
          <bgColor theme="9" tint="0.79998168889431442"/>
        </patternFill>
      </fill>
    </dxf>
    <dxf>
      <fill>
        <patternFill>
          <bgColor theme="9" tint="0.79998168889431442"/>
        </patternFill>
      </fill>
    </dxf>
    <dxf>
      <fill>
        <patternFill>
          <bgColor rgb="FFFF00FF"/>
        </patternFill>
      </fill>
    </dxf>
    <dxf>
      <fill>
        <patternFill>
          <bgColor theme="9" tint="0.79998168889431442"/>
        </patternFill>
      </fill>
    </dxf>
    <dxf>
      <fill>
        <patternFill>
          <bgColor theme="9" tint="0.79998168889431442"/>
        </patternFill>
      </fill>
    </dxf>
    <dxf>
      <fill>
        <patternFill>
          <bgColor rgb="FFFF00FF"/>
        </patternFill>
      </fill>
    </dxf>
    <dxf>
      <fill>
        <patternFill>
          <bgColor theme="9" tint="0.79998168889431442"/>
        </patternFill>
      </fill>
    </dxf>
    <dxf>
      <fill>
        <patternFill>
          <bgColor theme="9" tint="0.79998168889431442"/>
        </patternFill>
      </fill>
    </dxf>
    <dxf>
      <fill>
        <patternFill>
          <bgColor rgb="FFFF00FF"/>
        </patternFill>
      </fill>
    </dxf>
    <dxf>
      <fill>
        <patternFill>
          <bgColor theme="9" tint="0.79998168889431442"/>
        </patternFill>
      </fill>
    </dxf>
    <dxf>
      <fill>
        <patternFill>
          <bgColor theme="9" tint="0.79998168889431442"/>
        </patternFill>
      </fill>
    </dxf>
    <dxf>
      <fill>
        <patternFill>
          <bgColor rgb="FFFF00FF"/>
        </patternFill>
      </fill>
    </dxf>
    <dxf>
      <fill>
        <patternFill>
          <bgColor theme="9" tint="0.79998168889431442"/>
        </patternFill>
      </fill>
    </dxf>
    <dxf>
      <fill>
        <patternFill>
          <bgColor theme="9" tint="0.79998168889431442"/>
        </patternFill>
      </fill>
    </dxf>
    <dxf>
      <fill>
        <patternFill>
          <bgColor rgb="FFFF00FF"/>
        </patternFill>
      </fill>
    </dxf>
    <dxf>
      <fill>
        <patternFill>
          <bgColor theme="9" tint="0.79998168889431442"/>
        </patternFill>
      </fill>
    </dxf>
    <dxf>
      <fill>
        <patternFill>
          <bgColor theme="9" tint="0.79998168889431442"/>
        </patternFill>
      </fill>
    </dxf>
    <dxf>
      <fill>
        <patternFill>
          <bgColor rgb="FFFF00FF"/>
        </patternFill>
      </fill>
    </dxf>
    <dxf>
      <fill>
        <patternFill>
          <bgColor theme="9" tint="0.79998168889431442"/>
        </patternFill>
      </fill>
    </dxf>
    <dxf>
      <fill>
        <patternFill>
          <bgColor theme="9" tint="0.79998168889431442"/>
        </patternFill>
      </fill>
    </dxf>
    <dxf>
      <fill>
        <patternFill>
          <bgColor rgb="FFFF00FF"/>
        </patternFill>
      </fill>
    </dxf>
    <dxf>
      <fill>
        <patternFill>
          <bgColor theme="9" tint="0.79998168889431442"/>
        </patternFill>
      </fill>
    </dxf>
    <dxf>
      <fill>
        <patternFill>
          <bgColor theme="9" tint="0.79998168889431442"/>
        </patternFill>
      </fill>
    </dxf>
    <dxf>
      <fill>
        <patternFill>
          <bgColor rgb="FFFF00FF"/>
        </patternFill>
      </fill>
    </dxf>
    <dxf>
      <fill>
        <patternFill>
          <bgColor theme="9" tint="0.79998168889431442"/>
        </patternFill>
      </fill>
    </dxf>
    <dxf>
      <fill>
        <patternFill>
          <bgColor theme="9" tint="0.79998168889431442"/>
        </patternFill>
      </fill>
    </dxf>
    <dxf>
      <fill>
        <patternFill>
          <bgColor rgb="FFFF00FF"/>
        </patternFill>
      </fill>
    </dxf>
    <dxf>
      <fill>
        <patternFill>
          <bgColor theme="9" tint="0.79998168889431442"/>
        </patternFill>
      </fill>
    </dxf>
    <dxf>
      <fill>
        <patternFill>
          <bgColor theme="9" tint="0.79998168889431442"/>
        </patternFill>
      </fill>
    </dxf>
    <dxf>
      <fill>
        <patternFill>
          <bgColor rgb="FFFF00FF"/>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rgb="FFFF00FF"/>
        </patternFill>
      </fill>
    </dxf>
    <dxf>
      <fill>
        <patternFill>
          <bgColor theme="9" tint="0.79998168889431442"/>
        </patternFill>
      </fill>
    </dxf>
    <dxf>
      <fill>
        <patternFill>
          <bgColor rgb="FFFF00FF"/>
        </patternFill>
      </fill>
    </dxf>
    <dxf>
      <fill>
        <patternFill>
          <bgColor theme="9" tint="0.79998168889431442"/>
        </patternFill>
      </fill>
    </dxf>
    <dxf>
      <fill>
        <patternFill>
          <bgColor rgb="FFFF00FF"/>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rgb="FFFF00FF"/>
        </patternFill>
      </fill>
    </dxf>
    <dxf>
      <fill>
        <patternFill>
          <bgColor theme="9" tint="0.79998168889431442"/>
        </patternFill>
      </fill>
    </dxf>
    <dxf>
      <fill>
        <patternFill>
          <bgColor rgb="FFFF00FF"/>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rgb="FFFF00FF"/>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patternType="mediumGray">
          <fgColor indexed="64"/>
          <bgColor indexed="65"/>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patternType="mediumGray"/>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ont>
        <b/>
        <i val="0"/>
        <color rgb="FF0563C1"/>
      </font>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patternType="mediumGray"/>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patternType="mediumGray"/>
      </fill>
    </dxf>
    <dxf>
      <fill>
        <patternFill patternType="mediumGray"/>
      </fill>
    </dxf>
    <dxf>
      <font>
        <b/>
        <i val="0"/>
        <color rgb="FF0563C1"/>
      </font>
    </dxf>
    <dxf>
      <fill>
        <patternFill patternType="mediumGray"/>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59996337778862885"/>
        </patternFill>
      </fill>
    </dxf>
    <dxf>
      <fill>
        <patternFill>
          <bgColor theme="5" tint="0.59996337778862885"/>
        </patternFill>
      </fill>
    </dxf>
    <dxf>
      <fill>
        <patternFill>
          <bgColor theme="5" tint="0.79998168889431442"/>
        </patternFill>
      </fill>
    </dxf>
    <dxf>
      <fill>
        <patternFill patternType="mediumGray"/>
      </fill>
    </dxf>
    <dxf>
      <font>
        <b/>
        <i val="0"/>
        <color rgb="FF0563C1"/>
      </font>
    </dxf>
    <dxf>
      <font>
        <b/>
        <i val="0"/>
        <color rgb="FF0563C1"/>
      </font>
    </dxf>
    <dxf>
      <font>
        <b/>
        <i val="0"/>
        <color rgb="FF0563C1"/>
      </font>
    </dxf>
    <dxf>
      <font>
        <b/>
        <i val="0"/>
        <color rgb="FF0563C1"/>
      </font>
    </dxf>
    <dxf>
      <font>
        <b/>
        <i val="0"/>
        <color rgb="FF0563C1"/>
      </font>
    </dxf>
    <dxf>
      <font>
        <b/>
        <i val="0"/>
        <color rgb="FF0563C1"/>
      </font>
    </dxf>
    <dxf>
      <font>
        <b/>
        <i val="0"/>
        <color rgb="FF0563C1"/>
      </font>
    </dxf>
    <dxf>
      <font>
        <b/>
        <i val="0"/>
        <color rgb="FF0563C1"/>
      </font>
    </dxf>
    <dxf>
      <font>
        <b/>
        <i val="0"/>
        <color rgb="FF0563C1"/>
      </font>
    </dxf>
    <dxf>
      <font>
        <b/>
        <i val="0"/>
        <color rgb="FF0563C1"/>
      </font>
    </dxf>
    <dxf>
      <font>
        <b/>
        <i val="0"/>
        <color rgb="FF0563C1"/>
      </font>
    </dxf>
    <dxf>
      <font>
        <b/>
        <i val="0"/>
        <color rgb="FF0563C1"/>
      </font>
    </dxf>
    <dxf>
      <font>
        <b/>
        <i val="0"/>
        <color rgb="FF0563C1"/>
      </font>
    </dxf>
    <dxf>
      <font>
        <b/>
        <i val="0"/>
        <color rgb="FF0563C1"/>
      </font>
    </dxf>
    <dxf>
      <font>
        <b/>
        <i val="0"/>
        <color rgb="FF0563C1"/>
      </font>
    </dxf>
    <dxf>
      <font>
        <b/>
        <i val="0"/>
        <color rgb="FF0563C1"/>
      </font>
    </dxf>
    <dxf>
      <font>
        <b/>
        <i val="0"/>
        <color rgb="FF0563C1"/>
      </font>
    </dxf>
    <dxf>
      <font>
        <b/>
        <i val="0"/>
        <color rgb="FF0563C1"/>
      </font>
    </dxf>
    <dxf>
      <font>
        <b/>
        <i val="0"/>
        <color rgb="FF0563C1"/>
      </font>
    </dxf>
    <dxf>
      <font>
        <b/>
        <i val="0"/>
        <color rgb="FF0563C1"/>
      </font>
    </dxf>
    <dxf>
      <font>
        <b/>
        <i val="0"/>
        <color rgb="FF0563C1"/>
      </font>
    </dxf>
    <dxf>
      <font>
        <b/>
        <i val="0"/>
        <color rgb="FF0563C1"/>
      </font>
    </dxf>
    <dxf>
      <font>
        <b/>
        <i val="0"/>
        <color rgb="FF0563C1"/>
      </font>
    </dxf>
    <dxf>
      <font>
        <b/>
        <i val="0"/>
        <color rgb="FF0563C1"/>
      </font>
    </dxf>
    <dxf>
      <font>
        <b/>
        <i val="0"/>
        <color rgb="FF0563C1"/>
      </font>
    </dxf>
    <dxf>
      <font>
        <b/>
        <i val="0"/>
        <color rgb="FF0563C1"/>
      </font>
    </dxf>
    <dxf>
      <font>
        <b/>
        <i val="0"/>
        <color rgb="FF0563C1"/>
      </font>
    </dxf>
    <dxf>
      <font>
        <b/>
        <i val="0"/>
        <color rgb="FF0563C1"/>
      </font>
    </dxf>
    <dxf>
      <font>
        <b/>
        <i val="0"/>
        <color rgb="FF0563C1"/>
      </font>
    </dxf>
    <dxf>
      <font>
        <b/>
        <i val="0"/>
        <color rgb="FF0563C1"/>
      </font>
    </dxf>
    <dxf>
      <font>
        <b/>
        <i val="0"/>
        <color rgb="FF0563C1"/>
      </font>
    </dxf>
    <dxf>
      <font>
        <b/>
        <i val="0"/>
        <color rgb="FF0563C1"/>
      </font>
    </dxf>
    <dxf>
      <font>
        <b/>
        <i val="0"/>
        <color rgb="FF0563C1"/>
      </font>
    </dxf>
    <dxf>
      <font>
        <b/>
        <i val="0"/>
        <color rgb="FF0563C1"/>
      </font>
    </dxf>
    <dxf>
      <font>
        <b/>
        <i val="0"/>
        <color rgb="FF0563C1"/>
      </font>
    </dxf>
    <dxf>
      <font>
        <b/>
        <i val="0"/>
        <color rgb="FF0563C1"/>
      </font>
    </dxf>
    <dxf>
      <font>
        <b/>
        <i val="0"/>
        <color rgb="FF0563C1"/>
      </font>
    </dxf>
    <dxf>
      <font>
        <b/>
        <i val="0"/>
        <color rgb="FF0563C1"/>
      </font>
    </dxf>
    <dxf>
      <font>
        <b/>
        <i val="0"/>
        <color rgb="FF0563C1"/>
      </font>
    </dxf>
    <dxf>
      <font>
        <b/>
        <i val="0"/>
        <color rgb="FF0563C1"/>
      </font>
    </dxf>
    <dxf>
      <font>
        <b/>
        <i val="0"/>
        <color rgb="FF0563C1"/>
      </font>
    </dxf>
    <dxf>
      <font>
        <b/>
        <i val="0"/>
        <color rgb="FF0563C1"/>
      </font>
    </dxf>
    <dxf>
      <font>
        <b/>
        <i val="0"/>
        <color rgb="FF0563C1"/>
      </font>
    </dxf>
    <dxf>
      <font>
        <b/>
        <i val="0"/>
        <color rgb="FF0563C1"/>
      </font>
    </dxf>
    <dxf>
      <font>
        <b/>
        <i val="0"/>
        <color rgb="FF0563C1"/>
      </font>
    </dxf>
    <dxf>
      <font>
        <b/>
        <i val="0"/>
        <color rgb="FF0563C1"/>
      </font>
    </dxf>
    <dxf>
      <font>
        <b/>
        <i val="0"/>
        <color rgb="FF0563C1"/>
      </font>
    </dxf>
    <dxf>
      <font>
        <b/>
        <i val="0"/>
        <color rgb="FF0563C1"/>
      </font>
    </dxf>
    <dxf>
      <font>
        <b/>
        <i val="0"/>
        <color rgb="FF0563C1"/>
      </font>
    </dxf>
    <dxf>
      <font>
        <b/>
        <i val="0"/>
        <color rgb="FF0563C1"/>
      </font>
    </dxf>
    <dxf>
      <font>
        <b/>
        <i val="0"/>
        <color rgb="FF0563C1"/>
      </font>
    </dxf>
    <dxf>
      <font>
        <b/>
        <i val="0"/>
        <color rgb="FF0563C1"/>
      </font>
    </dxf>
    <dxf>
      <font>
        <b/>
        <i val="0"/>
        <color rgb="FF0563C1"/>
      </font>
    </dxf>
    <dxf>
      <font>
        <b/>
        <i val="0"/>
        <color rgb="FF0563C1"/>
      </font>
    </dxf>
    <dxf>
      <font>
        <b/>
        <i val="0"/>
        <color rgb="FF0563C1"/>
      </font>
    </dxf>
    <dxf>
      <font>
        <b/>
        <i val="0"/>
        <color rgb="FF0563C1"/>
      </font>
    </dxf>
    <dxf>
      <font>
        <b/>
        <i val="0"/>
        <color rgb="FF0563C1"/>
      </font>
    </dxf>
    <dxf>
      <font>
        <b/>
        <i val="0"/>
        <color rgb="FF0563C1"/>
      </font>
    </dxf>
    <dxf>
      <font>
        <b/>
        <i val="0"/>
        <color rgb="FF0563C1"/>
      </font>
    </dxf>
    <dxf>
      <font>
        <b/>
        <i val="0"/>
        <color rgb="FF0563C1"/>
      </font>
    </dxf>
    <dxf>
      <font>
        <b/>
        <i val="0"/>
        <color rgb="FF0563C1"/>
      </font>
    </dxf>
    <dxf>
      <font>
        <b/>
        <i val="0"/>
        <color rgb="FF0563C1"/>
      </font>
    </dxf>
    <dxf>
      <font>
        <b/>
        <i val="0"/>
        <color rgb="FF0563C1"/>
      </font>
    </dxf>
    <dxf>
      <font>
        <b/>
        <i val="0"/>
        <color rgb="FF0563C1"/>
      </font>
    </dxf>
    <dxf>
      <font>
        <b/>
        <i val="0"/>
        <color rgb="FF0563C1"/>
      </font>
    </dxf>
    <dxf>
      <font>
        <b/>
        <i val="0"/>
        <color rgb="FF0563C1"/>
      </font>
    </dxf>
    <dxf>
      <font>
        <b/>
        <i val="0"/>
        <color rgb="FF0563C1"/>
      </font>
    </dxf>
    <dxf>
      <font>
        <b/>
        <i val="0"/>
        <color rgb="FF0563C1"/>
      </font>
    </dxf>
    <dxf>
      <font>
        <b/>
        <i val="0"/>
        <color rgb="FF0563C1"/>
      </font>
    </dxf>
    <dxf>
      <font>
        <b/>
        <i val="0"/>
        <color rgb="FF0563C1"/>
      </font>
    </dxf>
    <dxf>
      <font>
        <b/>
        <i val="0"/>
        <color rgb="FF0563C1"/>
      </font>
    </dxf>
    <dxf>
      <font>
        <b/>
        <i val="0"/>
        <color rgb="FF0563C1"/>
      </font>
    </dxf>
    <dxf>
      <font>
        <b/>
        <i val="0"/>
        <color rgb="FF0563C1"/>
      </font>
    </dxf>
    <dxf>
      <font>
        <b/>
        <i val="0"/>
        <color rgb="FF0563C1"/>
      </font>
    </dxf>
    <dxf>
      <font>
        <b/>
        <i val="0"/>
        <color rgb="FF0563C1"/>
      </font>
    </dxf>
    <dxf>
      <font>
        <b/>
        <i val="0"/>
        <color rgb="FF0563C1"/>
      </font>
    </dxf>
    <dxf>
      <font>
        <b/>
        <i val="0"/>
        <color rgb="FF0563C1"/>
      </font>
    </dxf>
    <dxf>
      <font>
        <b/>
        <i val="0"/>
        <color rgb="FF0563C1"/>
      </font>
    </dxf>
    <dxf>
      <font>
        <b/>
        <i val="0"/>
        <color rgb="FF0563C1"/>
      </font>
    </dxf>
    <dxf>
      <font>
        <b/>
        <i val="0"/>
        <color rgb="FF0563C1"/>
      </font>
    </dxf>
    <dxf>
      <font>
        <b/>
        <i val="0"/>
        <color rgb="FF0563C1"/>
      </font>
    </dxf>
    <dxf>
      <font>
        <b/>
        <i val="0"/>
        <color rgb="FF0563C1"/>
      </font>
    </dxf>
    <dxf>
      <font>
        <b/>
        <i val="0"/>
        <color rgb="FF0563C1"/>
      </font>
    </dxf>
    <dxf>
      <font>
        <b/>
        <i val="0"/>
        <color rgb="FF0563C1"/>
      </font>
    </dxf>
    <dxf>
      <font>
        <b/>
        <i val="0"/>
        <color rgb="FF0563C1"/>
      </font>
    </dxf>
    <dxf>
      <font>
        <b/>
        <i val="0"/>
        <color rgb="FF0563C1"/>
      </font>
    </dxf>
    <dxf>
      <font>
        <b/>
        <i val="0"/>
        <color rgb="FF0563C1"/>
      </font>
    </dxf>
    <dxf>
      <font>
        <b/>
        <i val="0"/>
        <color rgb="FF0563C1"/>
      </font>
    </dxf>
    <dxf>
      <font>
        <b/>
        <i val="0"/>
        <color rgb="FF0563C1"/>
      </font>
    </dxf>
    <dxf>
      <font>
        <b/>
        <i val="0"/>
        <color rgb="FF0563C1"/>
      </font>
    </dxf>
    <dxf>
      <font>
        <b/>
        <i val="0"/>
        <color rgb="FF0563C1"/>
      </font>
    </dxf>
    <dxf>
      <font>
        <b/>
        <i val="0"/>
        <color rgb="FF0563C1"/>
      </font>
    </dxf>
    <dxf>
      <font>
        <b/>
        <i val="0"/>
        <color rgb="FF0563C1"/>
      </font>
    </dxf>
    <dxf>
      <font>
        <b/>
        <i val="0"/>
        <color rgb="FF0563C1"/>
      </font>
    </dxf>
    <dxf>
      <font>
        <b/>
        <i val="0"/>
        <color rgb="FF0563C1"/>
      </font>
    </dxf>
    <dxf>
      <font>
        <b/>
        <i val="0"/>
        <color rgb="FF0563C1"/>
      </font>
    </dxf>
    <dxf>
      <font>
        <b/>
        <i val="0"/>
        <color rgb="FF0563C1"/>
      </font>
    </dxf>
    <dxf>
      <font>
        <b/>
        <i val="0"/>
        <color rgb="FF0563C1"/>
      </font>
    </dxf>
    <dxf>
      <font>
        <b/>
        <i val="0"/>
        <color rgb="FF0563C1"/>
      </font>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gColor indexed="64"/>
          <bgColor indexed="65"/>
        </patternFill>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gColor indexed="64"/>
          <bgColor indexed="65"/>
        </patternFill>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gColor indexed="64"/>
          <bgColor indexed="65"/>
        </patternFill>
      </fill>
    </dxf>
    <dxf>
      <fill>
        <patternFill patternType="mediumGray">
          <fgColor indexed="64"/>
          <bgColor indexed="65"/>
        </patternFill>
      </fill>
    </dxf>
    <dxf>
      <fill>
        <patternFill patternType="mediumGray">
          <fgColor indexed="64"/>
          <bgColor indexed="65"/>
        </patternFill>
      </fill>
    </dxf>
    <dxf>
      <fill>
        <patternFill patternType="mediumGray">
          <fgColor indexed="64"/>
          <bgColor indexed="65"/>
        </patternFill>
      </fill>
    </dxf>
    <dxf>
      <fill>
        <patternFill patternType="mediumGray">
          <fgColor indexed="64"/>
          <bgColor indexed="65"/>
        </patternFill>
      </fill>
    </dxf>
    <dxf>
      <fill>
        <patternFill patternType="mediumGray">
          <fgColor indexed="64"/>
          <bgColor indexed="65"/>
        </patternFill>
      </fill>
    </dxf>
    <dxf>
      <fill>
        <patternFill patternType="mediumGray">
          <fgColor indexed="64"/>
          <bgColor indexed="65"/>
        </patternFill>
      </fill>
    </dxf>
    <dxf>
      <fill>
        <patternFill patternType="mediumGray">
          <fgColor indexed="64"/>
          <bgColor indexed="65"/>
        </patternFill>
      </fill>
    </dxf>
    <dxf>
      <fill>
        <patternFill patternType="mediumGray">
          <fgColor indexed="64"/>
          <bgColor indexed="65"/>
        </patternFill>
      </fill>
    </dxf>
    <dxf>
      <fill>
        <patternFill patternType="mediumGray">
          <fgColor indexed="64"/>
          <bgColor indexed="65"/>
        </patternFill>
      </fill>
    </dxf>
    <dxf>
      <fill>
        <patternFill patternType="mediumGray">
          <fgColor indexed="64"/>
          <bgColor indexed="65"/>
        </patternFill>
      </fill>
    </dxf>
    <dxf>
      <fill>
        <patternFill patternType="mediumGray">
          <fgColor indexed="64"/>
          <bgColor indexed="65"/>
        </patternFill>
      </fill>
    </dxf>
    <dxf>
      <fill>
        <patternFill patternType="mediumGray">
          <fgColor indexed="64"/>
          <bgColor indexed="65"/>
        </patternFill>
      </fill>
    </dxf>
    <dxf>
      <fill>
        <patternFill patternType="mediumGray">
          <fgColor indexed="64"/>
          <bgColor indexed="65"/>
        </patternFill>
      </fill>
    </dxf>
    <dxf>
      <fill>
        <patternFill patternType="mediumGray">
          <fgColor indexed="64"/>
          <bgColor indexed="65"/>
        </patternFill>
      </fill>
    </dxf>
    <dxf>
      <fill>
        <patternFill patternType="mediumGray">
          <fgColor indexed="64"/>
          <bgColor indexed="65"/>
        </patternFill>
      </fill>
    </dxf>
    <dxf>
      <fill>
        <patternFill patternType="mediumGray">
          <fgColor indexed="64"/>
          <bgColor indexed="65"/>
        </patternFill>
      </fill>
    </dxf>
    <dxf>
      <fill>
        <patternFill patternType="mediumGray">
          <fgColor indexed="64"/>
          <bgColor indexed="65"/>
        </patternFill>
      </fill>
    </dxf>
    <dxf>
      <fill>
        <patternFill patternType="mediumGray">
          <fgColor indexed="64"/>
          <bgColor indexed="65"/>
        </patternFill>
      </fill>
    </dxf>
    <dxf>
      <fill>
        <patternFill patternType="mediumGray">
          <fgColor indexed="64"/>
          <bgColor indexed="65"/>
        </patternFill>
      </fill>
    </dxf>
    <dxf>
      <fill>
        <patternFill patternType="mediumGray">
          <fgColor indexed="64"/>
          <bgColor indexed="65"/>
        </patternFill>
      </fill>
    </dxf>
    <dxf>
      <fill>
        <patternFill patternType="mediumGray">
          <fgColor indexed="64"/>
          <bgColor indexed="65"/>
        </patternFill>
      </fill>
    </dxf>
    <dxf>
      <fill>
        <patternFill patternType="mediumGray">
          <fgColor indexed="64"/>
          <bgColor indexed="65"/>
        </patternFill>
      </fill>
    </dxf>
    <dxf>
      <fill>
        <patternFill patternType="mediumGray">
          <fgColor indexed="64"/>
          <bgColor indexed="65"/>
        </patternFill>
      </fill>
    </dxf>
    <dxf>
      <fill>
        <patternFill patternType="mediumGray">
          <fgColor indexed="64"/>
          <bgColor indexed="65"/>
        </patternFill>
      </fill>
    </dxf>
    <dxf>
      <fill>
        <patternFill patternType="mediumGray">
          <fgColor indexed="64"/>
          <bgColor indexed="65"/>
        </patternFill>
      </fill>
    </dxf>
    <dxf>
      <fill>
        <patternFill patternType="mediumGray">
          <fgColor indexed="64"/>
          <bgColor indexed="65"/>
        </patternFill>
      </fill>
    </dxf>
    <dxf>
      <fill>
        <patternFill patternType="mediumGray">
          <fgColor indexed="64"/>
          <bgColor indexed="65"/>
        </patternFill>
      </fill>
    </dxf>
    <dxf>
      <fill>
        <patternFill patternType="mediumGray">
          <fgColor indexed="64"/>
          <bgColor indexed="65"/>
        </patternFill>
      </fill>
    </dxf>
    <dxf>
      <fill>
        <patternFill patternType="mediumGray">
          <fgColor indexed="64"/>
          <bgColor indexed="65"/>
        </patternFill>
      </fill>
    </dxf>
    <dxf>
      <fill>
        <patternFill patternType="mediumGray">
          <fgColor indexed="64"/>
          <bgColor indexed="65"/>
        </patternFill>
      </fill>
    </dxf>
    <dxf>
      <fill>
        <patternFill patternType="mediumGray">
          <fgColor indexed="64"/>
          <bgColor indexed="65"/>
        </patternFill>
      </fill>
    </dxf>
    <dxf>
      <fill>
        <patternFill patternType="mediumGray">
          <fgColor indexed="64"/>
          <bgColor indexed="65"/>
        </patternFill>
      </fill>
    </dxf>
    <dxf>
      <fill>
        <patternFill patternType="mediumGray">
          <fgColor indexed="64"/>
          <bgColor indexed="65"/>
        </patternFill>
      </fill>
    </dxf>
    <dxf>
      <fill>
        <patternFill patternType="mediumGray">
          <fgColor indexed="64"/>
          <bgColor indexed="65"/>
        </patternFill>
      </fill>
    </dxf>
    <dxf>
      <fill>
        <patternFill patternType="mediumGray">
          <fgColor indexed="64"/>
          <bgColor indexed="65"/>
        </patternFill>
      </fill>
    </dxf>
    <dxf>
      <fill>
        <patternFill patternType="mediumGray">
          <fgColor indexed="64"/>
          <bgColor indexed="65"/>
        </patternFill>
      </fill>
    </dxf>
    <dxf>
      <fill>
        <patternFill patternType="mediumGray">
          <fgColor indexed="64"/>
          <bgColor indexed="65"/>
        </patternFill>
      </fill>
    </dxf>
    <dxf>
      <fill>
        <patternFill patternType="mediumGray">
          <fgColor indexed="64"/>
          <bgColor indexed="65"/>
        </patternFill>
      </fill>
    </dxf>
    <dxf>
      <fill>
        <patternFill patternType="mediumGray">
          <fgColor indexed="64"/>
          <bgColor indexed="65"/>
        </patternFill>
      </fill>
    </dxf>
    <dxf>
      <fill>
        <patternFill patternType="mediumGray"/>
      </fill>
    </dxf>
    <dxf>
      <fill>
        <patternFill patternType="mediumGray"/>
      </fill>
    </dxf>
    <dxf>
      <fill>
        <patternFill patternType="mediumGray"/>
      </fill>
    </dxf>
    <dxf>
      <fill>
        <patternFill patternType="mediumGray"/>
      </fill>
    </dxf>
    <dxf>
      <fill>
        <patternFill patternType="mediumGray">
          <fgColor indexed="64"/>
          <bgColor indexed="65"/>
        </patternFill>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s>
  <tableStyles count="0" defaultTableStyle="TableStyleMedium2" defaultPivotStyle="PivotStyleLight16"/>
  <colors>
    <mruColors>
      <color rgb="FFFF00FF"/>
      <color rgb="FF0077C8"/>
      <color rgb="FF003057"/>
      <color rgb="FFAC2A14"/>
      <color rgb="FF6F7070"/>
      <color rgb="FF595959"/>
      <color rgb="FFBFBFBF"/>
      <color rgb="FF30549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0</xdr:row>
      <xdr:rowOff>19050</xdr:rowOff>
    </xdr:from>
    <xdr:to>
      <xdr:col>5</xdr:col>
      <xdr:colOff>103800</xdr:colOff>
      <xdr:row>0</xdr:row>
      <xdr:rowOff>1030650</xdr:rowOff>
    </xdr:to>
    <xdr:pic>
      <xdr:nvPicPr>
        <xdr:cNvPr id="2" name="Imagen 1">
          <a:extLst>
            <a:ext uri="{FF2B5EF4-FFF2-40B4-BE49-F238E27FC236}">
              <a16:creationId xmlns:a16="http://schemas.microsoft.com/office/drawing/2014/main" xmlns="" id="{6A03D9A4-CD69-40BA-A93B-6A9EF0E0C27C}"/>
            </a:ext>
          </a:extLst>
        </xdr:cNvPr>
        <xdr:cNvPicPr preferRelativeResize="0">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81000" y="19050"/>
          <a:ext cx="1094400" cy="1011600"/>
        </a:xfrm>
        <a:prstGeom prst="rect">
          <a:avLst/>
        </a:prstGeom>
      </xdr:spPr>
    </xdr:pic>
    <xdr:clientData/>
  </xdr:twoCellAnchor>
  <xdr:twoCellAnchor editAs="oneCell">
    <xdr:from>
      <xdr:col>20</xdr:col>
      <xdr:colOff>209550</xdr:colOff>
      <xdr:row>0</xdr:row>
      <xdr:rowOff>19050</xdr:rowOff>
    </xdr:from>
    <xdr:to>
      <xdr:col>30</xdr:col>
      <xdr:colOff>4650</xdr:colOff>
      <xdr:row>0</xdr:row>
      <xdr:rowOff>1156650</xdr:rowOff>
    </xdr:to>
    <xdr:pic>
      <xdr:nvPicPr>
        <xdr:cNvPr id="3" name="Imagen 2">
          <a:extLst>
            <a:ext uri="{FF2B5EF4-FFF2-40B4-BE49-F238E27FC236}">
              <a16:creationId xmlns:a16="http://schemas.microsoft.com/office/drawing/2014/main" xmlns="" id="{2759E7EC-F229-4A5D-A76B-27845552A152}"/>
            </a:ext>
          </a:extLst>
        </xdr:cNvPr>
        <xdr:cNvPicPr preferRelativeResize="0">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295900" y="19050"/>
          <a:ext cx="2271600" cy="1137600"/>
        </a:xfrm>
        <a:prstGeom prst="rect">
          <a:avLst/>
        </a:prstGeom>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0</xdr:row>
      <xdr:rowOff>19050</xdr:rowOff>
    </xdr:from>
    <xdr:to>
      <xdr:col>5</xdr:col>
      <xdr:colOff>103800</xdr:colOff>
      <xdr:row>0</xdr:row>
      <xdr:rowOff>1030650</xdr:rowOff>
    </xdr:to>
    <xdr:pic>
      <xdr:nvPicPr>
        <xdr:cNvPr id="2" name="Imagen 1">
          <a:extLst>
            <a:ext uri="{FF2B5EF4-FFF2-40B4-BE49-F238E27FC236}">
              <a16:creationId xmlns:a16="http://schemas.microsoft.com/office/drawing/2014/main" xmlns="" id="{E592DB63-A71C-409C-AEBE-2FA8E347FEC6}"/>
            </a:ext>
          </a:extLst>
        </xdr:cNvPr>
        <xdr:cNvPicPr preferRelativeResize="0">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81000" y="19050"/>
          <a:ext cx="1094400" cy="1011600"/>
        </a:xfrm>
        <a:prstGeom prst="rect">
          <a:avLst/>
        </a:prstGeom>
      </xdr:spPr>
    </xdr:pic>
    <xdr:clientData/>
  </xdr:twoCellAnchor>
  <xdr:twoCellAnchor editAs="oneCell">
    <xdr:from>
      <xdr:col>20</xdr:col>
      <xdr:colOff>209550</xdr:colOff>
      <xdr:row>0</xdr:row>
      <xdr:rowOff>19050</xdr:rowOff>
    </xdr:from>
    <xdr:to>
      <xdr:col>30</xdr:col>
      <xdr:colOff>4650</xdr:colOff>
      <xdr:row>0</xdr:row>
      <xdr:rowOff>1156650</xdr:rowOff>
    </xdr:to>
    <xdr:pic>
      <xdr:nvPicPr>
        <xdr:cNvPr id="4" name="Imagen 3">
          <a:extLst>
            <a:ext uri="{FF2B5EF4-FFF2-40B4-BE49-F238E27FC236}">
              <a16:creationId xmlns:a16="http://schemas.microsoft.com/office/drawing/2014/main" xmlns="" id="{7EC3B6C9-2AB0-4E8C-A5DC-B1A19C71ABA6}"/>
            </a:ext>
          </a:extLst>
        </xdr:cNvPr>
        <xdr:cNvPicPr preferRelativeResize="0">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295900" y="19050"/>
          <a:ext cx="2271600" cy="1137600"/>
        </a:xfrm>
        <a:prstGeom prst="rect">
          <a:avLst/>
        </a:prstGeom>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0</xdr:row>
      <xdr:rowOff>19050</xdr:rowOff>
    </xdr:from>
    <xdr:to>
      <xdr:col>5</xdr:col>
      <xdr:colOff>103800</xdr:colOff>
      <xdr:row>0</xdr:row>
      <xdr:rowOff>1030650</xdr:rowOff>
    </xdr:to>
    <xdr:pic>
      <xdr:nvPicPr>
        <xdr:cNvPr id="2" name="Imagen 1">
          <a:extLst>
            <a:ext uri="{FF2B5EF4-FFF2-40B4-BE49-F238E27FC236}">
              <a16:creationId xmlns:a16="http://schemas.microsoft.com/office/drawing/2014/main" xmlns="" id="{65C82D8A-6DBC-4724-81B4-A5329D4281DF}"/>
            </a:ext>
          </a:extLst>
        </xdr:cNvPr>
        <xdr:cNvPicPr preferRelativeResize="0">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81000" y="19050"/>
          <a:ext cx="1094400" cy="1011600"/>
        </a:xfrm>
        <a:prstGeom prst="rect">
          <a:avLst/>
        </a:prstGeom>
      </xdr:spPr>
    </xdr:pic>
    <xdr:clientData/>
  </xdr:twoCellAnchor>
  <xdr:twoCellAnchor editAs="oneCell">
    <xdr:from>
      <xdr:col>20</xdr:col>
      <xdr:colOff>209550</xdr:colOff>
      <xdr:row>0</xdr:row>
      <xdr:rowOff>19050</xdr:rowOff>
    </xdr:from>
    <xdr:to>
      <xdr:col>30</xdr:col>
      <xdr:colOff>4650</xdr:colOff>
      <xdr:row>0</xdr:row>
      <xdr:rowOff>1156650</xdr:rowOff>
    </xdr:to>
    <xdr:pic>
      <xdr:nvPicPr>
        <xdr:cNvPr id="3" name="Imagen 2">
          <a:extLst>
            <a:ext uri="{FF2B5EF4-FFF2-40B4-BE49-F238E27FC236}">
              <a16:creationId xmlns:a16="http://schemas.microsoft.com/office/drawing/2014/main" xmlns="" id="{5C23E0EA-D947-4C24-94FC-08D416D93F76}"/>
            </a:ext>
          </a:extLst>
        </xdr:cNvPr>
        <xdr:cNvPicPr preferRelativeResize="0">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295900" y="19050"/>
          <a:ext cx="2271600" cy="1137600"/>
        </a:xfrm>
        <a:prstGeom prst="rect">
          <a:avLst/>
        </a:prstGeom>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0</xdr:row>
      <xdr:rowOff>19050</xdr:rowOff>
    </xdr:from>
    <xdr:to>
      <xdr:col>5</xdr:col>
      <xdr:colOff>103800</xdr:colOff>
      <xdr:row>0</xdr:row>
      <xdr:rowOff>1030650</xdr:rowOff>
    </xdr:to>
    <xdr:pic>
      <xdr:nvPicPr>
        <xdr:cNvPr id="2" name="Imagen 1">
          <a:extLst>
            <a:ext uri="{FF2B5EF4-FFF2-40B4-BE49-F238E27FC236}">
              <a16:creationId xmlns:a16="http://schemas.microsoft.com/office/drawing/2014/main" xmlns="" id="{7AB714BE-A070-4C62-8F86-6680983E37B1}"/>
            </a:ext>
          </a:extLst>
        </xdr:cNvPr>
        <xdr:cNvPicPr preferRelativeResize="0">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81000" y="19050"/>
          <a:ext cx="1094400" cy="1011600"/>
        </a:xfrm>
        <a:prstGeom prst="rect">
          <a:avLst/>
        </a:prstGeom>
      </xdr:spPr>
    </xdr:pic>
    <xdr:clientData/>
  </xdr:twoCellAnchor>
  <xdr:twoCellAnchor editAs="oneCell">
    <xdr:from>
      <xdr:col>20</xdr:col>
      <xdr:colOff>0</xdr:colOff>
      <xdr:row>0</xdr:row>
      <xdr:rowOff>0</xdr:rowOff>
    </xdr:from>
    <xdr:to>
      <xdr:col>30</xdr:col>
      <xdr:colOff>255560</xdr:colOff>
      <xdr:row>0</xdr:row>
      <xdr:rowOff>1137600</xdr:rowOff>
    </xdr:to>
    <xdr:pic>
      <xdr:nvPicPr>
        <xdr:cNvPr id="3" name="Imagen 2">
          <a:extLst>
            <a:ext uri="{FF2B5EF4-FFF2-40B4-BE49-F238E27FC236}">
              <a16:creationId xmlns:a16="http://schemas.microsoft.com/office/drawing/2014/main" xmlns="" id="{6EC911D8-3DEB-429B-B1A6-39B237783E50}"/>
            </a:ext>
          </a:extLst>
        </xdr:cNvPr>
        <xdr:cNvPicPr preferRelativeResize="0">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086350" y="0"/>
          <a:ext cx="2854900" cy="1137600"/>
        </a:xfrm>
        <a:prstGeom prst="rect">
          <a:avLst/>
        </a:prstGeom>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0</xdr:row>
      <xdr:rowOff>19050</xdr:rowOff>
    </xdr:from>
    <xdr:to>
      <xdr:col>5</xdr:col>
      <xdr:colOff>103800</xdr:colOff>
      <xdr:row>0</xdr:row>
      <xdr:rowOff>1030650</xdr:rowOff>
    </xdr:to>
    <xdr:pic>
      <xdr:nvPicPr>
        <xdr:cNvPr id="2" name="Imagen 1">
          <a:extLst>
            <a:ext uri="{FF2B5EF4-FFF2-40B4-BE49-F238E27FC236}">
              <a16:creationId xmlns:a16="http://schemas.microsoft.com/office/drawing/2014/main" xmlns="" id="{BF38B9A5-AB59-4898-AEC9-DB237CF01CC8}"/>
            </a:ext>
          </a:extLst>
        </xdr:cNvPr>
        <xdr:cNvPicPr preferRelativeResize="0">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81000" y="19050"/>
          <a:ext cx="1094400" cy="1011600"/>
        </a:xfrm>
        <a:prstGeom prst="rect">
          <a:avLst/>
        </a:prstGeom>
      </xdr:spPr>
    </xdr:pic>
    <xdr:clientData/>
  </xdr:twoCellAnchor>
  <xdr:twoCellAnchor editAs="oneCell">
    <xdr:from>
      <xdr:col>20</xdr:col>
      <xdr:colOff>209550</xdr:colOff>
      <xdr:row>0</xdr:row>
      <xdr:rowOff>19050</xdr:rowOff>
    </xdr:from>
    <xdr:to>
      <xdr:col>30</xdr:col>
      <xdr:colOff>4650</xdr:colOff>
      <xdr:row>0</xdr:row>
      <xdr:rowOff>1156650</xdr:rowOff>
    </xdr:to>
    <xdr:pic>
      <xdr:nvPicPr>
        <xdr:cNvPr id="3" name="Imagen 2">
          <a:extLst>
            <a:ext uri="{FF2B5EF4-FFF2-40B4-BE49-F238E27FC236}">
              <a16:creationId xmlns:a16="http://schemas.microsoft.com/office/drawing/2014/main" xmlns="" id="{9C63A9BB-903A-49B3-B33A-0FA51D0124A1}"/>
            </a:ext>
          </a:extLst>
        </xdr:cNvPr>
        <xdr:cNvPicPr preferRelativeResize="0">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295900" y="19050"/>
          <a:ext cx="2271600" cy="1137600"/>
        </a:xfrm>
        <a:prstGeom prst="rect">
          <a:avLst/>
        </a:prstGeom>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0</xdr:row>
      <xdr:rowOff>19050</xdr:rowOff>
    </xdr:from>
    <xdr:to>
      <xdr:col>5</xdr:col>
      <xdr:colOff>103800</xdr:colOff>
      <xdr:row>0</xdr:row>
      <xdr:rowOff>1030650</xdr:rowOff>
    </xdr:to>
    <xdr:pic>
      <xdr:nvPicPr>
        <xdr:cNvPr id="2" name="Imagen 1">
          <a:extLst>
            <a:ext uri="{FF2B5EF4-FFF2-40B4-BE49-F238E27FC236}">
              <a16:creationId xmlns:a16="http://schemas.microsoft.com/office/drawing/2014/main" xmlns="" id="{037FF025-FD27-4E11-A7D6-2A886501AC3D}"/>
            </a:ext>
          </a:extLst>
        </xdr:cNvPr>
        <xdr:cNvPicPr preferRelativeResize="0">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81000" y="19050"/>
          <a:ext cx="1094400" cy="1011600"/>
        </a:xfrm>
        <a:prstGeom prst="rect">
          <a:avLst/>
        </a:prstGeom>
      </xdr:spPr>
    </xdr:pic>
    <xdr:clientData/>
  </xdr:twoCellAnchor>
  <xdr:twoCellAnchor editAs="oneCell">
    <xdr:from>
      <xdr:col>20</xdr:col>
      <xdr:colOff>209550</xdr:colOff>
      <xdr:row>0</xdr:row>
      <xdr:rowOff>19050</xdr:rowOff>
    </xdr:from>
    <xdr:to>
      <xdr:col>30</xdr:col>
      <xdr:colOff>4650</xdr:colOff>
      <xdr:row>0</xdr:row>
      <xdr:rowOff>1156650</xdr:rowOff>
    </xdr:to>
    <xdr:pic>
      <xdr:nvPicPr>
        <xdr:cNvPr id="3" name="Imagen 2">
          <a:extLst>
            <a:ext uri="{FF2B5EF4-FFF2-40B4-BE49-F238E27FC236}">
              <a16:creationId xmlns:a16="http://schemas.microsoft.com/office/drawing/2014/main" xmlns="" id="{0E971E6B-A4AB-4FB1-B6D3-9CF23D487F09}"/>
            </a:ext>
          </a:extLst>
        </xdr:cNvPr>
        <xdr:cNvPicPr preferRelativeResize="0">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295900" y="19050"/>
          <a:ext cx="2271600" cy="1137600"/>
        </a:xfrm>
        <a:prstGeom prst="rect">
          <a:avLst/>
        </a:prstGeom>
        <a:ln>
          <a:noFill/>
        </a:ln>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AE33"/>
  <sheetViews>
    <sheetView showGridLines="0" workbookViewId="0">
      <selection activeCell="N9" sqref="N9"/>
    </sheetView>
  </sheetViews>
  <sheetFormatPr baseColWidth="10" defaultColWidth="0" defaultRowHeight="15" customHeight="1" zeroHeight="1" x14ac:dyDescent="0.2"/>
  <cols>
    <col min="1" max="1" width="5.7109375" style="1" customWidth="1"/>
    <col min="2" max="30" width="3.7109375" style="1" customWidth="1"/>
    <col min="31" max="31" width="5.7109375" style="1" customWidth="1"/>
    <col min="32" max="16384" width="3.7109375" style="1" hidden="1"/>
  </cols>
  <sheetData>
    <row r="1" spans="2:30" ht="173.25" customHeight="1" x14ac:dyDescent="0.3">
      <c r="B1" s="513" t="s">
        <v>796</v>
      </c>
      <c r="C1" s="513"/>
      <c r="D1" s="513"/>
      <c r="E1" s="513"/>
      <c r="F1" s="513"/>
      <c r="G1" s="513"/>
      <c r="H1" s="513"/>
      <c r="I1" s="513"/>
      <c r="J1" s="513"/>
      <c r="K1" s="513"/>
      <c r="L1" s="513"/>
      <c r="M1" s="513"/>
      <c r="N1" s="513"/>
      <c r="O1" s="513"/>
      <c r="P1" s="513"/>
      <c r="Q1" s="513"/>
      <c r="R1" s="513"/>
      <c r="S1" s="513"/>
      <c r="T1" s="513"/>
      <c r="U1" s="513"/>
      <c r="V1" s="513"/>
      <c r="W1" s="513"/>
      <c r="X1" s="513"/>
      <c r="Y1" s="513"/>
      <c r="Z1" s="513"/>
      <c r="AA1" s="513"/>
      <c r="AB1" s="513"/>
      <c r="AC1" s="513"/>
      <c r="AD1" s="513"/>
    </row>
    <row r="2" spans="2:30" ht="15" customHeight="1" x14ac:dyDescent="0.2"/>
    <row r="3" spans="2:30" s="3" customFormat="1" ht="45" customHeight="1" x14ac:dyDescent="0.2">
      <c r="B3" s="511" t="s">
        <v>865</v>
      </c>
      <c r="C3" s="511"/>
      <c r="D3" s="511"/>
      <c r="E3" s="511"/>
      <c r="F3" s="511"/>
      <c r="G3" s="511"/>
      <c r="H3" s="511"/>
      <c r="I3" s="511"/>
      <c r="J3" s="511"/>
      <c r="K3" s="511"/>
      <c r="L3" s="511"/>
      <c r="M3" s="511"/>
      <c r="N3" s="511"/>
      <c r="O3" s="511"/>
      <c r="P3" s="511"/>
      <c r="Q3" s="511"/>
      <c r="R3" s="511"/>
      <c r="S3" s="511"/>
      <c r="T3" s="511"/>
      <c r="U3" s="511"/>
      <c r="V3" s="511"/>
      <c r="W3" s="511"/>
      <c r="X3" s="511"/>
      <c r="Y3" s="511"/>
      <c r="Z3" s="511"/>
      <c r="AA3" s="511"/>
      <c r="AB3" s="511"/>
      <c r="AC3" s="511"/>
      <c r="AD3" s="511"/>
    </row>
    <row r="4" spans="2:30" ht="15" customHeight="1" x14ac:dyDescent="0.2"/>
    <row r="5" spans="2:30" s="212" customFormat="1" ht="45" customHeight="1" x14ac:dyDescent="0.25">
      <c r="B5" s="511" t="s">
        <v>1070</v>
      </c>
      <c r="C5" s="512"/>
      <c r="D5" s="512"/>
      <c r="E5" s="512"/>
      <c r="F5" s="512"/>
      <c r="G5" s="512"/>
      <c r="H5" s="512"/>
      <c r="I5" s="512"/>
      <c r="J5" s="512"/>
      <c r="K5" s="512"/>
      <c r="L5" s="512"/>
      <c r="M5" s="512"/>
      <c r="N5" s="512"/>
      <c r="O5" s="512"/>
      <c r="P5" s="512"/>
      <c r="Q5" s="512"/>
      <c r="R5" s="512"/>
      <c r="S5" s="512"/>
      <c r="T5" s="512"/>
      <c r="U5" s="512"/>
      <c r="V5" s="512"/>
      <c r="W5" s="512"/>
      <c r="X5" s="512"/>
      <c r="Y5" s="512"/>
      <c r="Z5" s="512"/>
      <c r="AA5" s="512"/>
      <c r="AB5" s="512"/>
      <c r="AC5" s="512"/>
      <c r="AD5" s="512"/>
    </row>
    <row r="6" spans="2:30" ht="15" customHeight="1" x14ac:dyDescent="0.2"/>
    <row r="7" spans="2:30" ht="45" customHeight="1" x14ac:dyDescent="0.2">
      <c r="B7" s="511" t="s">
        <v>0</v>
      </c>
      <c r="C7" s="511"/>
      <c r="D7" s="511"/>
      <c r="E7" s="511"/>
      <c r="F7" s="511"/>
      <c r="G7" s="511"/>
      <c r="H7" s="511"/>
      <c r="I7" s="511"/>
      <c r="J7" s="511"/>
      <c r="K7" s="511"/>
      <c r="L7" s="511"/>
      <c r="M7" s="511"/>
      <c r="N7" s="511"/>
      <c r="O7" s="511"/>
      <c r="P7" s="511"/>
      <c r="Q7" s="511"/>
      <c r="R7" s="511"/>
      <c r="S7" s="511"/>
      <c r="T7" s="511"/>
      <c r="U7" s="511"/>
      <c r="V7" s="511"/>
      <c r="W7" s="511"/>
      <c r="X7" s="511"/>
      <c r="Y7" s="511"/>
      <c r="Z7" s="511"/>
      <c r="AA7" s="511"/>
      <c r="AB7" s="511"/>
      <c r="AC7" s="511"/>
      <c r="AD7" s="511"/>
    </row>
    <row r="8" spans="2:30" ht="15" customHeight="1" thickBot="1" x14ac:dyDescent="0.25"/>
    <row r="9" spans="2:30" ht="15" customHeight="1" thickBot="1" x14ac:dyDescent="0.25">
      <c r="B9" s="514" t="str">
        <f>IF(Presentación!$B$10="","",Presentación!$B$10)</f>
        <v>Tabasco</v>
      </c>
      <c r="C9" s="515"/>
      <c r="D9" s="515"/>
      <c r="E9" s="515"/>
      <c r="F9" s="515"/>
      <c r="G9" s="515"/>
      <c r="H9" s="515"/>
      <c r="I9" s="515"/>
      <c r="J9" s="515"/>
      <c r="K9" s="515"/>
      <c r="L9" s="516"/>
      <c r="M9" s="264"/>
      <c r="N9" s="265" t="str">
        <f>IF(Presentación!$N$10="","",Presentación!$N$10)</f>
        <v>227</v>
      </c>
    </row>
    <row r="10" spans="2:30" ht="15" customHeight="1" x14ac:dyDescent="0.2"/>
    <row r="11" spans="2:30" ht="15" customHeight="1" x14ac:dyDescent="0.2">
      <c r="B11" s="510" t="s">
        <v>1</v>
      </c>
      <c r="C11" s="510"/>
      <c r="D11" s="510"/>
      <c r="E11" s="510"/>
      <c r="F11" s="510"/>
      <c r="G11" s="510"/>
      <c r="H11" s="510"/>
      <c r="I11" s="510"/>
      <c r="J11" s="510"/>
      <c r="K11" s="510"/>
      <c r="L11" s="510"/>
      <c r="M11" s="510"/>
      <c r="N11" s="510"/>
      <c r="O11" s="510"/>
      <c r="P11" s="510"/>
      <c r="Q11" s="510"/>
      <c r="R11" s="510"/>
      <c r="S11" s="510"/>
      <c r="T11" s="510"/>
      <c r="U11" s="510"/>
      <c r="V11" s="248"/>
      <c r="W11" s="249"/>
      <c r="X11" s="249"/>
      <c r="Y11" s="249"/>
      <c r="Z11" s="249"/>
      <c r="AA11" s="249"/>
      <c r="AB11" s="249"/>
      <c r="AC11" s="249"/>
      <c r="AD11" s="249"/>
    </row>
    <row r="12" spans="2:30" ht="15" customHeight="1" x14ac:dyDescent="0.2">
      <c r="B12" s="249"/>
      <c r="C12" s="249"/>
      <c r="D12" s="249"/>
      <c r="E12" s="249"/>
      <c r="F12" s="249"/>
      <c r="G12" s="249"/>
      <c r="H12" s="249"/>
      <c r="I12" s="249"/>
      <c r="J12" s="249"/>
      <c r="K12" s="249"/>
      <c r="L12" s="249"/>
      <c r="M12" s="249"/>
      <c r="N12" s="249"/>
      <c r="O12" s="249"/>
      <c r="P12" s="249"/>
      <c r="Q12" s="249"/>
      <c r="R12" s="249"/>
      <c r="S12" s="249"/>
      <c r="T12" s="249"/>
      <c r="U12" s="249"/>
      <c r="V12" s="249"/>
      <c r="W12" s="249"/>
      <c r="X12" s="249"/>
      <c r="Y12" s="249"/>
      <c r="Z12" s="249"/>
      <c r="AA12" s="249"/>
      <c r="AB12" s="249"/>
      <c r="AC12" s="249"/>
      <c r="AD12" s="249"/>
    </row>
    <row r="13" spans="2:30" ht="15" customHeight="1" x14ac:dyDescent="0.2">
      <c r="B13" s="510" t="s">
        <v>2</v>
      </c>
      <c r="C13" s="510"/>
      <c r="D13" s="510"/>
      <c r="E13" s="510"/>
      <c r="F13" s="510"/>
      <c r="G13" s="510"/>
      <c r="H13" s="510"/>
      <c r="I13" s="510"/>
      <c r="J13" s="510"/>
      <c r="K13" s="510"/>
      <c r="L13" s="510"/>
      <c r="M13" s="510"/>
      <c r="N13" s="510"/>
      <c r="O13" s="510"/>
      <c r="P13" s="510"/>
      <c r="Q13" s="510"/>
      <c r="R13" s="510"/>
      <c r="S13" s="510"/>
      <c r="T13" s="510"/>
      <c r="U13" s="510"/>
      <c r="V13" s="248"/>
      <c r="W13" s="249"/>
      <c r="X13" s="249"/>
      <c r="Y13" s="249"/>
      <c r="Z13" s="249"/>
      <c r="AA13" s="249"/>
      <c r="AB13" s="249"/>
      <c r="AC13" s="249"/>
      <c r="AD13" s="249"/>
    </row>
    <row r="14" spans="2:30" ht="15" customHeight="1" x14ac:dyDescent="0.2">
      <c r="B14" s="249"/>
      <c r="C14" s="249"/>
      <c r="D14" s="249"/>
      <c r="E14" s="249"/>
      <c r="F14" s="249"/>
      <c r="G14" s="249"/>
      <c r="H14" s="249"/>
      <c r="I14" s="249"/>
      <c r="J14" s="249"/>
      <c r="K14" s="249"/>
      <c r="L14" s="249"/>
      <c r="M14" s="249"/>
      <c r="N14" s="249"/>
      <c r="O14" s="249"/>
      <c r="P14" s="249"/>
      <c r="Q14" s="249"/>
      <c r="R14" s="249"/>
      <c r="S14" s="249"/>
      <c r="T14" s="249"/>
      <c r="U14" s="249"/>
      <c r="V14" s="249"/>
      <c r="W14" s="249"/>
      <c r="X14" s="249"/>
      <c r="Y14" s="249"/>
      <c r="Z14" s="249"/>
      <c r="AA14" s="249"/>
      <c r="AB14" s="249"/>
      <c r="AC14" s="249"/>
      <c r="AD14" s="249"/>
    </row>
    <row r="15" spans="2:30" ht="30" customHeight="1" x14ac:dyDescent="0.2">
      <c r="B15" s="510" t="s">
        <v>1070</v>
      </c>
      <c r="C15" s="510"/>
      <c r="D15" s="510"/>
      <c r="E15" s="510"/>
      <c r="F15" s="510"/>
      <c r="G15" s="510"/>
      <c r="H15" s="510"/>
      <c r="I15" s="510"/>
      <c r="J15" s="510"/>
      <c r="K15" s="510"/>
      <c r="L15" s="510"/>
      <c r="M15" s="510"/>
      <c r="N15" s="510"/>
      <c r="O15" s="510"/>
      <c r="P15" s="510"/>
      <c r="Q15" s="510"/>
      <c r="R15" s="510"/>
      <c r="S15" s="510"/>
      <c r="T15" s="510"/>
      <c r="U15" s="510"/>
      <c r="V15" s="248"/>
      <c r="W15" s="249"/>
      <c r="X15" s="510" t="s">
        <v>1691</v>
      </c>
      <c r="Y15" s="510"/>
      <c r="Z15" s="510"/>
      <c r="AA15" s="510"/>
      <c r="AB15" s="510"/>
      <c r="AC15" s="510"/>
      <c r="AD15" s="510"/>
    </row>
    <row r="16" spans="2:30" ht="15" customHeight="1" x14ac:dyDescent="0.2">
      <c r="B16" s="249"/>
      <c r="C16" s="249"/>
      <c r="D16" s="249"/>
      <c r="E16" s="249"/>
      <c r="F16" s="249"/>
      <c r="G16" s="249"/>
      <c r="H16" s="249"/>
      <c r="I16" s="249"/>
      <c r="J16" s="249"/>
      <c r="K16" s="249"/>
      <c r="L16" s="249"/>
      <c r="M16" s="249"/>
      <c r="N16" s="249"/>
      <c r="O16" s="249"/>
      <c r="P16" s="249"/>
      <c r="Q16" s="249"/>
      <c r="R16" s="249"/>
      <c r="S16" s="249"/>
      <c r="T16" s="249"/>
      <c r="U16" s="249"/>
      <c r="V16" s="249"/>
      <c r="W16" s="249"/>
      <c r="X16" s="249"/>
      <c r="Y16" s="249"/>
      <c r="Z16" s="249"/>
      <c r="AA16" s="249"/>
      <c r="AB16" s="249"/>
      <c r="AC16" s="249"/>
      <c r="AD16" s="249"/>
    </row>
    <row r="17" spans="2:30" ht="15" customHeight="1" x14ac:dyDescent="0.2">
      <c r="B17" s="510" t="s">
        <v>3</v>
      </c>
      <c r="C17" s="510"/>
      <c r="D17" s="510"/>
      <c r="E17" s="510"/>
      <c r="F17" s="510"/>
      <c r="G17" s="510"/>
      <c r="H17" s="510"/>
      <c r="I17" s="510"/>
      <c r="J17" s="510"/>
      <c r="K17" s="510"/>
      <c r="L17" s="510"/>
      <c r="M17" s="510"/>
      <c r="N17" s="510"/>
      <c r="O17" s="510"/>
      <c r="P17" s="510"/>
      <c r="Q17" s="510"/>
      <c r="R17" s="510"/>
      <c r="S17" s="510"/>
      <c r="T17" s="510"/>
      <c r="U17" s="510"/>
      <c r="V17" s="248"/>
      <c r="W17" s="249"/>
      <c r="X17" s="249"/>
      <c r="Y17" s="249"/>
      <c r="Z17" s="249"/>
      <c r="AA17" s="249"/>
      <c r="AB17" s="249"/>
      <c r="AC17" s="249"/>
      <c r="AD17" s="249"/>
    </row>
    <row r="18" spans="2:30" ht="15" customHeight="1" x14ac:dyDescent="0.2">
      <c r="B18" s="249"/>
      <c r="C18" s="249"/>
      <c r="D18" s="249"/>
      <c r="E18" s="249"/>
      <c r="F18" s="249"/>
      <c r="G18" s="249"/>
      <c r="H18" s="249"/>
      <c r="I18" s="249"/>
      <c r="J18" s="249"/>
      <c r="K18" s="249"/>
      <c r="L18" s="249"/>
      <c r="M18" s="249"/>
      <c r="N18" s="249"/>
      <c r="O18" s="249"/>
      <c r="P18" s="249"/>
      <c r="Q18" s="249"/>
      <c r="R18" s="249"/>
      <c r="S18" s="249"/>
      <c r="T18" s="249"/>
      <c r="U18" s="249"/>
      <c r="V18" s="249"/>
      <c r="W18" s="249"/>
      <c r="X18" s="249"/>
      <c r="Y18" s="249"/>
      <c r="Z18" s="249"/>
      <c r="AA18" s="249"/>
      <c r="AB18" s="249"/>
      <c r="AC18" s="249"/>
      <c r="AD18" s="249"/>
    </row>
    <row r="19" spans="2:30" ht="15" customHeight="1" x14ac:dyDescent="0.2">
      <c r="B19" s="510" t="s">
        <v>4</v>
      </c>
      <c r="C19" s="510"/>
      <c r="D19" s="510"/>
      <c r="E19" s="510"/>
      <c r="F19" s="510"/>
      <c r="G19" s="510"/>
      <c r="H19" s="510"/>
      <c r="I19" s="510"/>
      <c r="J19" s="510"/>
      <c r="K19" s="510"/>
      <c r="L19" s="510"/>
      <c r="M19" s="510"/>
      <c r="N19" s="510"/>
      <c r="O19" s="510"/>
      <c r="P19" s="510"/>
      <c r="Q19" s="510"/>
      <c r="R19" s="510"/>
      <c r="S19" s="510"/>
      <c r="T19" s="510"/>
      <c r="U19" s="510"/>
      <c r="V19" s="248"/>
      <c r="W19" s="249"/>
      <c r="X19" s="249"/>
      <c r="Y19" s="249"/>
      <c r="Z19" s="249"/>
      <c r="AA19" s="249"/>
      <c r="AB19" s="249"/>
      <c r="AC19" s="249"/>
      <c r="AD19" s="249"/>
    </row>
    <row r="20" spans="2:30" ht="15" customHeight="1" x14ac:dyDescent="0.2"/>
    <row r="21" spans="2:30" ht="15" customHeight="1" x14ac:dyDescent="0.2"/>
    <row r="22" spans="2:30" ht="15" customHeight="1" x14ac:dyDescent="0.2"/>
    <row r="23" spans="2:30" ht="15" hidden="1" customHeight="1" x14ac:dyDescent="0.2"/>
    <row r="24" spans="2:30" ht="15" hidden="1" customHeight="1" x14ac:dyDescent="0.2"/>
    <row r="25" spans="2:30" ht="15" hidden="1" customHeight="1" x14ac:dyDescent="0.2"/>
    <row r="26" spans="2:30" ht="15" hidden="1" customHeight="1" x14ac:dyDescent="0.2"/>
    <row r="27" spans="2:30" ht="15" hidden="1" customHeight="1" x14ac:dyDescent="0.2"/>
    <row r="28" spans="2:30" ht="15" hidden="1" customHeight="1" x14ac:dyDescent="0.2"/>
    <row r="29" spans="2:30" ht="15" hidden="1" customHeight="1" x14ac:dyDescent="0.2"/>
    <row r="30" spans="2:30" ht="15" hidden="1" customHeight="1" x14ac:dyDescent="0.2"/>
    <row r="31" spans="2:30" ht="15" hidden="1" customHeight="1" x14ac:dyDescent="0.2"/>
    <row r="32" spans="2:30" ht="15" hidden="1" customHeight="1" x14ac:dyDescent="0.2"/>
    <row r="33" ht="15" hidden="1" customHeight="1" x14ac:dyDescent="0.2"/>
  </sheetData>
  <sheetProtection sheet="1" objects="1" scenarios="1"/>
  <mergeCells count="11">
    <mergeCell ref="B1:AD1"/>
    <mergeCell ref="B3:AD3"/>
    <mergeCell ref="B7:AD7"/>
    <mergeCell ref="B9:L9"/>
    <mergeCell ref="B11:U11"/>
    <mergeCell ref="B19:U19"/>
    <mergeCell ref="X15:AD15"/>
    <mergeCell ref="B5:AD5"/>
    <mergeCell ref="B13:U13"/>
    <mergeCell ref="B15:U15"/>
    <mergeCell ref="B17:U17"/>
  </mergeCells>
  <hyperlinks>
    <hyperlink ref="B11:U11" location="Presentación!AA9" display="Presentación"/>
    <hyperlink ref="B13:U13" location="Informantes!AA9" display="Informantes"/>
    <hyperlink ref="B15:U15" location="CNGSPSPE_2020_M3_Secc2!AA7" display="Sección II. Estructura organizacional y ejercicio de la función de los centros especializados de tratamiento o internamiento para adolescentes"/>
    <hyperlink ref="X15:AD15" location="CNGSPSPE_2020_M3_Secc2!AA7" display="Preguntas de 1 a 128"/>
    <hyperlink ref="B17:U17" location="'Participantes y comentarios'!AA9" display="Participantes y comentarios"/>
    <hyperlink ref="B19:U19" location="Glosario!AA9" display="Glosario"/>
  </hyperlinks>
  <printOptions horizontalCentered="1"/>
  <pageMargins left="0.70866141732283472" right="0.70866141732283472" top="0.74803149606299213" bottom="0.74803149606299213" header="0.31496062992125984" footer="0.31496062992125984"/>
  <pageSetup scale="75" orientation="portrait" r:id="rId1"/>
  <headerFooter>
    <oddHeader>&amp;CMódulo 3
Índice</oddHeader>
    <oddFooter>&amp;LCenso Nacional de Gobierno, Seguridad Pública y Sistema Penitenciario Estatales 2020&amp;R&amp;P de &amp;N</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A1:AK103"/>
  <sheetViews>
    <sheetView showGridLines="0" tabSelected="1" workbookViewId="0">
      <selection activeCell="D81" sqref="D81:AC81"/>
    </sheetView>
  </sheetViews>
  <sheetFormatPr baseColWidth="10" defaultColWidth="0" defaultRowHeight="15" customHeight="1" zeroHeight="1" x14ac:dyDescent="0.2"/>
  <cols>
    <col min="1" max="1" width="5.7109375" style="3" customWidth="1"/>
    <col min="2" max="30" width="3.7109375" style="3" customWidth="1"/>
    <col min="31" max="31" width="5.7109375" style="3" customWidth="1"/>
    <col min="32" max="32" width="3.7109375" style="258" hidden="1" customWidth="1"/>
    <col min="33" max="16384" width="3.7109375" style="3" hidden="1"/>
  </cols>
  <sheetData>
    <row r="1" spans="2:37" ht="173.25" customHeight="1" x14ac:dyDescent="0.3">
      <c r="B1" s="513" t="s">
        <v>796</v>
      </c>
      <c r="C1" s="518"/>
      <c r="D1" s="518"/>
      <c r="E1" s="518"/>
      <c r="F1" s="518"/>
      <c r="G1" s="518"/>
      <c r="H1" s="518"/>
      <c r="I1" s="518"/>
      <c r="J1" s="518"/>
      <c r="K1" s="518"/>
      <c r="L1" s="518"/>
      <c r="M1" s="518"/>
      <c r="N1" s="518"/>
      <c r="O1" s="518"/>
      <c r="P1" s="518"/>
      <c r="Q1" s="518"/>
      <c r="R1" s="518"/>
      <c r="S1" s="518"/>
      <c r="T1" s="518"/>
      <c r="U1" s="518"/>
      <c r="V1" s="518"/>
      <c r="W1" s="518"/>
      <c r="X1" s="518"/>
      <c r="Y1" s="518"/>
      <c r="Z1" s="518"/>
      <c r="AA1" s="518"/>
      <c r="AB1" s="518"/>
      <c r="AC1" s="518"/>
      <c r="AD1" s="518"/>
      <c r="AH1" s="261" t="s">
        <v>1871</v>
      </c>
      <c r="AI1" s="261" t="s">
        <v>1872</v>
      </c>
    </row>
    <row r="2" spans="2:37" ht="15" customHeight="1" x14ac:dyDescent="0.25">
      <c r="AH2" s="261"/>
      <c r="AI2" s="261"/>
    </row>
    <row r="3" spans="2:37" s="1" customFormat="1" ht="45" customHeight="1" x14ac:dyDescent="0.2">
      <c r="B3" s="511" t="s">
        <v>865</v>
      </c>
      <c r="C3" s="512"/>
      <c r="D3" s="512"/>
      <c r="E3" s="512"/>
      <c r="F3" s="512"/>
      <c r="G3" s="512"/>
      <c r="H3" s="512"/>
      <c r="I3" s="512"/>
      <c r="J3" s="512"/>
      <c r="K3" s="512"/>
      <c r="L3" s="512"/>
      <c r="M3" s="512"/>
      <c r="N3" s="512"/>
      <c r="O3" s="512"/>
      <c r="P3" s="512"/>
      <c r="Q3" s="512"/>
      <c r="R3" s="512"/>
      <c r="S3" s="512"/>
      <c r="T3" s="512"/>
      <c r="U3" s="512"/>
      <c r="V3" s="512"/>
      <c r="W3" s="512"/>
      <c r="X3" s="512"/>
      <c r="Y3" s="512"/>
      <c r="Z3" s="512"/>
      <c r="AA3" s="512"/>
      <c r="AB3" s="512"/>
      <c r="AC3" s="512"/>
      <c r="AD3" s="512"/>
      <c r="AF3" s="259"/>
      <c r="AH3" s="262" t="s">
        <v>1873</v>
      </c>
      <c r="AI3" s="263" t="s">
        <v>1997</v>
      </c>
    </row>
    <row r="4" spans="2:37" ht="15" customHeight="1" x14ac:dyDescent="0.2">
      <c r="AH4" s="262" t="s">
        <v>1874</v>
      </c>
      <c r="AI4" s="263" t="s">
        <v>1998</v>
      </c>
      <c r="AK4" s="319"/>
    </row>
    <row r="5" spans="2:37" s="22" customFormat="1" ht="45" customHeight="1" x14ac:dyDescent="0.2">
      <c r="B5" s="511" t="s">
        <v>1070</v>
      </c>
      <c r="C5" s="512"/>
      <c r="D5" s="512"/>
      <c r="E5" s="512"/>
      <c r="F5" s="512"/>
      <c r="G5" s="512"/>
      <c r="H5" s="512"/>
      <c r="I5" s="512"/>
      <c r="J5" s="512"/>
      <c r="K5" s="512"/>
      <c r="L5" s="512"/>
      <c r="M5" s="512"/>
      <c r="N5" s="512"/>
      <c r="O5" s="512"/>
      <c r="P5" s="512"/>
      <c r="Q5" s="512"/>
      <c r="R5" s="512"/>
      <c r="S5" s="512"/>
      <c r="T5" s="512"/>
      <c r="U5" s="512"/>
      <c r="V5" s="512"/>
      <c r="W5" s="512"/>
      <c r="X5" s="512"/>
      <c r="Y5" s="512"/>
      <c r="Z5" s="512"/>
      <c r="AA5" s="512"/>
      <c r="AB5" s="512"/>
      <c r="AC5" s="512"/>
      <c r="AD5" s="512"/>
      <c r="AF5" s="260"/>
      <c r="AH5" s="262" t="s">
        <v>1875</v>
      </c>
      <c r="AI5" s="263" t="s">
        <v>1999</v>
      </c>
      <c r="AK5" s="319"/>
    </row>
    <row r="6" spans="2:37" ht="15" customHeight="1" x14ac:dyDescent="0.2">
      <c r="AH6" s="262" t="s">
        <v>1876</v>
      </c>
      <c r="AI6" s="263" t="s">
        <v>2000</v>
      </c>
      <c r="AK6" s="319"/>
    </row>
    <row r="7" spans="2:37" ht="45" customHeight="1" x14ac:dyDescent="0.2">
      <c r="B7" s="511" t="s">
        <v>1</v>
      </c>
      <c r="C7" s="511"/>
      <c r="D7" s="511"/>
      <c r="E7" s="511"/>
      <c r="F7" s="511"/>
      <c r="G7" s="511"/>
      <c r="H7" s="511"/>
      <c r="I7" s="511"/>
      <c r="J7" s="511"/>
      <c r="K7" s="511"/>
      <c r="L7" s="511"/>
      <c r="M7" s="511"/>
      <c r="N7" s="511"/>
      <c r="O7" s="511"/>
      <c r="P7" s="511"/>
      <c r="Q7" s="511"/>
      <c r="R7" s="511"/>
      <c r="S7" s="511"/>
      <c r="T7" s="511"/>
      <c r="U7" s="511"/>
      <c r="V7" s="511"/>
      <c r="W7" s="511"/>
      <c r="X7" s="511"/>
      <c r="Y7" s="511"/>
      <c r="Z7" s="511"/>
      <c r="AA7" s="511"/>
      <c r="AB7" s="511"/>
      <c r="AC7" s="511"/>
      <c r="AD7" s="511"/>
      <c r="AH7" s="262" t="s">
        <v>1877</v>
      </c>
      <c r="AI7" s="263" t="s">
        <v>2001</v>
      </c>
      <c r="AK7" s="319"/>
    </row>
    <row r="8" spans="2:37" ht="15" customHeight="1" x14ac:dyDescent="0.2">
      <c r="AH8" s="262" t="s">
        <v>1878</v>
      </c>
      <c r="AI8" s="263" t="s">
        <v>2002</v>
      </c>
      <c r="AK8" s="319"/>
    </row>
    <row r="9" spans="2:37" ht="15" customHeight="1" thickBot="1" x14ac:dyDescent="0.25">
      <c r="AA9" s="519" t="s">
        <v>0</v>
      </c>
      <c r="AB9" s="519"/>
      <c r="AC9" s="519"/>
      <c r="AD9" s="519"/>
      <c r="AH9" s="262" t="s">
        <v>1879</v>
      </c>
      <c r="AI9" s="263" t="s">
        <v>2003</v>
      </c>
      <c r="AK9" s="319"/>
    </row>
    <row r="10" spans="2:37" ht="15" customHeight="1" thickBot="1" x14ac:dyDescent="0.25">
      <c r="B10" s="520" t="s">
        <v>1899</v>
      </c>
      <c r="C10" s="521"/>
      <c r="D10" s="521"/>
      <c r="E10" s="521"/>
      <c r="F10" s="521"/>
      <c r="G10" s="521"/>
      <c r="H10" s="521"/>
      <c r="I10" s="521"/>
      <c r="J10" s="521"/>
      <c r="K10" s="521"/>
      <c r="L10" s="522"/>
      <c r="N10" s="62" t="str">
        <f>IFERROR(VLOOKUP(B10,$AH$2:$AI$34,2,FALSE),"")</f>
        <v>227</v>
      </c>
      <c r="AH10" s="262" t="s">
        <v>1880</v>
      </c>
      <c r="AI10" s="263" t="s">
        <v>2004</v>
      </c>
      <c r="AK10" s="319"/>
    </row>
    <row r="11" spans="2:37" ht="15" customHeight="1" thickBot="1" x14ac:dyDescent="0.25">
      <c r="AH11" s="262" t="s">
        <v>1881</v>
      </c>
      <c r="AI11" s="263" t="s">
        <v>2005</v>
      </c>
      <c r="AK11" s="319"/>
    </row>
    <row r="12" spans="2:37" ht="15" customHeight="1" x14ac:dyDescent="0.25">
      <c r="B12" s="34"/>
      <c r="C12" s="35" t="s">
        <v>5</v>
      </c>
      <c r="D12" s="36"/>
      <c r="E12" s="36"/>
      <c r="F12" s="36"/>
      <c r="G12" s="36"/>
      <c r="H12" s="36"/>
      <c r="I12" s="36"/>
      <c r="J12" s="36"/>
      <c r="K12" s="36"/>
      <c r="L12" s="37"/>
      <c r="N12" s="38"/>
      <c r="O12" s="39" t="s">
        <v>6</v>
      </c>
      <c r="P12" s="40"/>
      <c r="Q12" s="40"/>
      <c r="R12" s="40"/>
      <c r="S12" s="40"/>
      <c r="T12" s="40"/>
      <c r="U12" s="40"/>
      <c r="V12" s="40"/>
      <c r="W12" s="40"/>
      <c r="X12" s="40"/>
      <c r="Y12" s="40"/>
      <c r="Z12" s="40"/>
      <c r="AA12" s="40"/>
      <c r="AB12" s="40"/>
      <c r="AC12" s="40"/>
      <c r="AD12" s="41"/>
      <c r="AH12" s="262" t="s">
        <v>1882</v>
      </c>
      <c r="AI12" s="263" t="s">
        <v>1974</v>
      </c>
      <c r="AK12" s="319"/>
    </row>
    <row r="13" spans="2:37" ht="144" customHeight="1" thickBot="1" x14ac:dyDescent="0.25">
      <c r="B13" s="42"/>
      <c r="C13" s="523" t="s">
        <v>797</v>
      </c>
      <c r="D13" s="523"/>
      <c r="E13" s="523"/>
      <c r="F13" s="523"/>
      <c r="G13" s="523"/>
      <c r="H13" s="523"/>
      <c r="I13" s="523"/>
      <c r="J13" s="523"/>
      <c r="K13" s="523"/>
      <c r="L13" s="43"/>
      <c r="N13" s="44"/>
      <c r="O13" s="524" t="s">
        <v>798</v>
      </c>
      <c r="P13" s="524"/>
      <c r="Q13" s="524"/>
      <c r="R13" s="524"/>
      <c r="S13" s="524"/>
      <c r="T13" s="524"/>
      <c r="U13" s="524"/>
      <c r="V13" s="524"/>
      <c r="W13" s="524"/>
      <c r="X13" s="524"/>
      <c r="Y13" s="524"/>
      <c r="Z13" s="524"/>
      <c r="AA13" s="524"/>
      <c r="AB13" s="524"/>
      <c r="AC13" s="524"/>
      <c r="AD13" s="45"/>
      <c r="AH13" s="262" t="s">
        <v>1883</v>
      </c>
      <c r="AI13" s="263" t="s">
        <v>1975</v>
      </c>
      <c r="AK13" s="319"/>
    </row>
    <row r="14" spans="2:37" ht="15" customHeight="1" thickBot="1" x14ac:dyDescent="0.25">
      <c r="AH14" s="262" t="s">
        <v>1884</v>
      </c>
      <c r="AI14" s="263" t="s">
        <v>1976</v>
      </c>
      <c r="AK14" s="319"/>
    </row>
    <row r="15" spans="2:37" ht="15" customHeight="1" x14ac:dyDescent="0.25">
      <c r="B15" s="34"/>
      <c r="C15" s="35" t="s">
        <v>7</v>
      </c>
      <c r="D15" s="36"/>
      <c r="E15" s="36"/>
      <c r="F15" s="36"/>
      <c r="G15" s="36"/>
      <c r="H15" s="36"/>
      <c r="I15" s="36"/>
      <c r="J15" s="36"/>
      <c r="K15" s="36"/>
      <c r="L15" s="36"/>
      <c r="M15" s="36"/>
      <c r="N15" s="36"/>
      <c r="O15" s="36"/>
      <c r="P15" s="36"/>
      <c r="Q15" s="36"/>
      <c r="R15" s="36"/>
      <c r="S15" s="36"/>
      <c r="T15" s="36"/>
      <c r="U15" s="36"/>
      <c r="V15" s="36"/>
      <c r="W15" s="36"/>
      <c r="X15" s="36"/>
      <c r="Y15" s="36"/>
      <c r="Z15" s="36"/>
      <c r="AA15" s="36"/>
      <c r="AB15" s="36"/>
      <c r="AC15" s="36"/>
      <c r="AD15" s="41"/>
      <c r="AH15" s="262" t="s">
        <v>1885</v>
      </c>
      <c r="AI15" s="263" t="s">
        <v>1977</v>
      </c>
      <c r="AK15" s="319"/>
    </row>
    <row r="16" spans="2:37" ht="36" customHeight="1" thickBot="1" x14ac:dyDescent="0.25">
      <c r="B16" s="42"/>
      <c r="C16" s="524" t="s">
        <v>8</v>
      </c>
      <c r="D16" s="524"/>
      <c r="E16" s="524"/>
      <c r="F16" s="524"/>
      <c r="G16" s="524"/>
      <c r="H16" s="524"/>
      <c r="I16" s="524"/>
      <c r="J16" s="524"/>
      <c r="K16" s="524"/>
      <c r="L16" s="524"/>
      <c r="M16" s="524"/>
      <c r="N16" s="524"/>
      <c r="O16" s="524"/>
      <c r="P16" s="524"/>
      <c r="Q16" s="524"/>
      <c r="R16" s="524"/>
      <c r="S16" s="524"/>
      <c r="T16" s="524"/>
      <c r="U16" s="524"/>
      <c r="V16" s="524"/>
      <c r="W16" s="524"/>
      <c r="X16" s="524"/>
      <c r="Y16" s="524"/>
      <c r="Z16" s="524"/>
      <c r="AA16" s="524"/>
      <c r="AB16" s="524"/>
      <c r="AC16" s="524"/>
      <c r="AD16" s="45"/>
      <c r="AH16" s="262" t="s">
        <v>1886</v>
      </c>
      <c r="AI16" s="263" t="s">
        <v>1978</v>
      </c>
      <c r="AK16" s="319"/>
    </row>
    <row r="17" spans="2:37" ht="15" customHeight="1" thickBot="1" x14ac:dyDescent="0.25">
      <c r="AH17" s="262" t="s">
        <v>1887</v>
      </c>
      <c r="AI17" s="263" t="s">
        <v>1979</v>
      </c>
      <c r="AK17" s="319"/>
    </row>
    <row r="18" spans="2:37" ht="15" customHeight="1" x14ac:dyDescent="0.2">
      <c r="B18" s="46"/>
      <c r="C18" s="47"/>
      <c r="D18" s="47"/>
      <c r="E18" s="47"/>
      <c r="F18" s="47"/>
      <c r="G18" s="47"/>
      <c r="H18" s="47"/>
      <c r="I18" s="47"/>
      <c r="J18" s="47"/>
      <c r="K18" s="47"/>
      <c r="L18" s="47"/>
      <c r="M18" s="47"/>
      <c r="N18" s="47"/>
      <c r="O18" s="47"/>
      <c r="P18" s="47"/>
      <c r="Q18" s="47"/>
      <c r="R18" s="47"/>
      <c r="S18" s="47"/>
      <c r="T18" s="47"/>
      <c r="U18" s="47"/>
      <c r="V18" s="47"/>
      <c r="W18" s="47"/>
      <c r="X18" s="47"/>
      <c r="Y18" s="47"/>
      <c r="Z18" s="47"/>
      <c r="AA18" s="47"/>
      <c r="AB18" s="47"/>
      <c r="AC18" s="47"/>
      <c r="AD18" s="48"/>
      <c r="AH18" s="262" t="s">
        <v>1888</v>
      </c>
      <c r="AI18" s="263" t="s">
        <v>1980</v>
      </c>
      <c r="AK18" s="319"/>
    </row>
    <row r="19" spans="2:37" ht="48" customHeight="1" x14ac:dyDescent="0.2">
      <c r="B19" s="49"/>
      <c r="C19" s="525" t="s">
        <v>799</v>
      </c>
      <c r="D19" s="525"/>
      <c r="E19" s="525"/>
      <c r="F19" s="525"/>
      <c r="G19" s="525"/>
      <c r="H19" s="525"/>
      <c r="I19" s="525"/>
      <c r="J19" s="525"/>
      <c r="K19" s="525"/>
      <c r="L19" s="525"/>
      <c r="M19" s="525"/>
      <c r="N19" s="525"/>
      <c r="O19" s="525"/>
      <c r="P19" s="525"/>
      <c r="Q19" s="525"/>
      <c r="R19" s="525"/>
      <c r="S19" s="525"/>
      <c r="T19" s="525"/>
      <c r="U19" s="525"/>
      <c r="V19" s="525"/>
      <c r="W19" s="525"/>
      <c r="X19" s="525"/>
      <c r="Y19" s="525"/>
      <c r="Z19" s="525"/>
      <c r="AA19" s="525"/>
      <c r="AB19" s="525"/>
      <c r="AC19" s="525"/>
      <c r="AD19" s="50"/>
      <c r="AH19" s="262" t="s">
        <v>1889</v>
      </c>
      <c r="AI19" s="263" t="s">
        <v>1981</v>
      </c>
      <c r="AK19" s="319"/>
    </row>
    <row r="20" spans="2:37" ht="6.75" customHeight="1" x14ac:dyDescent="0.2">
      <c r="B20" s="49"/>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50"/>
      <c r="AH20" s="262" t="s">
        <v>1890</v>
      </c>
      <c r="AI20" s="263" t="s">
        <v>1982</v>
      </c>
      <c r="AK20" s="319"/>
    </row>
    <row r="21" spans="2:37" ht="36" customHeight="1" x14ac:dyDescent="0.2">
      <c r="B21" s="49"/>
      <c r="C21" s="517" t="s">
        <v>800</v>
      </c>
      <c r="D21" s="517"/>
      <c r="E21" s="517"/>
      <c r="F21" s="517"/>
      <c r="G21" s="517"/>
      <c r="H21" s="517"/>
      <c r="I21" s="517"/>
      <c r="J21" s="517"/>
      <c r="K21" s="517"/>
      <c r="L21" s="517"/>
      <c r="M21" s="517"/>
      <c r="N21" s="517"/>
      <c r="O21" s="517"/>
      <c r="P21" s="517"/>
      <c r="Q21" s="517"/>
      <c r="R21" s="517"/>
      <c r="S21" s="517"/>
      <c r="T21" s="517"/>
      <c r="U21" s="517"/>
      <c r="V21" s="517"/>
      <c r="W21" s="517"/>
      <c r="X21" s="517"/>
      <c r="Y21" s="517"/>
      <c r="Z21" s="517"/>
      <c r="AA21" s="517"/>
      <c r="AB21" s="517"/>
      <c r="AC21" s="517"/>
      <c r="AD21" s="50"/>
      <c r="AH21" s="262" t="s">
        <v>1891</v>
      </c>
      <c r="AI21" s="263" t="s">
        <v>1983</v>
      </c>
      <c r="AK21" s="319"/>
    </row>
    <row r="22" spans="2:37" ht="6.75" customHeight="1" x14ac:dyDescent="0.2">
      <c r="B22" s="49"/>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50"/>
      <c r="AH22" s="262" t="s">
        <v>1892</v>
      </c>
      <c r="AI22" s="263" t="s">
        <v>1984</v>
      </c>
      <c r="AK22" s="319"/>
    </row>
    <row r="23" spans="2:37" ht="15" customHeight="1" x14ac:dyDescent="0.2">
      <c r="B23" s="49"/>
      <c r="C23" s="517" t="s">
        <v>9</v>
      </c>
      <c r="D23" s="517"/>
      <c r="E23" s="517"/>
      <c r="F23" s="517"/>
      <c r="G23" s="517"/>
      <c r="H23" s="517"/>
      <c r="I23" s="517"/>
      <c r="J23" s="517"/>
      <c r="K23" s="517"/>
      <c r="L23" s="517"/>
      <c r="M23" s="517"/>
      <c r="N23" s="517"/>
      <c r="O23" s="517"/>
      <c r="P23" s="517"/>
      <c r="Q23" s="517"/>
      <c r="R23" s="517"/>
      <c r="S23" s="517"/>
      <c r="T23" s="517"/>
      <c r="U23" s="517"/>
      <c r="V23" s="517"/>
      <c r="W23" s="517"/>
      <c r="X23" s="517"/>
      <c r="Y23" s="517"/>
      <c r="Z23" s="517"/>
      <c r="AA23" s="517"/>
      <c r="AB23" s="517"/>
      <c r="AC23" s="517"/>
      <c r="AD23" s="50"/>
      <c r="AH23" s="262" t="s">
        <v>1893</v>
      </c>
      <c r="AI23" s="263" t="s">
        <v>1985</v>
      </c>
      <c r="AK23" s="319"/>
    </row>
    <row r="24" spans="2:37" ht="6.75" customHeight="1" x14ac:dyDescent="0.2">
      <c r="B24" s="49"/>
      <c r="C24" s="4"/>
      <c r="D24" s="4"/>
      <c r="E24" s="4"/>
      <c r="F24" s="4"/>
      <c r="G24" s="4"/>
      <c r="H24" s="4"/>
      <c r="I24" s="4"/>
      <c r="J24" s="4"/>
      <c r="K24" s="4"/>
      <c r="L24" s="4"/>
      <c r="M24" s="4"/>
      <c r="N24" s="4"/>
      <c r="O24" s="4"/>
      <c r="P24" s="4"/>
      <c r="Q24" s="4"/>
      <c r="R24" s="4"/>
      <c r="S24" s="4"/>
      <c r="T24" s="4"/>
      <c r="U24" s="4"/>
      <c r="V24" s="4"/>
      <c r="W24" s="4"/>
      <c r="X24" s="4"/>
      <c r="Y24" s="4"/>
      <c r="Z24" s="4"/>
      <c r="AA24" s="4"/>
      <c r="AB24" s="4"/>
      <c r="AC24" s="4"/>
      <c r="AD24" s="50"/>
      <c r="AH24" s="262" t="s">
        <v>1894</v>
      </c>
      <c r="AI24" s="263" t="s">
        <v>1986</v>
      </c>
      <c r="AK24" s="319"/>
    </row>
    <row r="25" spans="2:37" ht="48" customHeight="1" x14ac:dyDescent="0.2">
      <c r="B25" s="49"/>
      <c r="C25" s="4"/>
      <c r="D25" s="517" t="s">
        <v>801</v>
      </c>
      <c r="E25" s="517"/>
      <c r="F25" s="517"/>
      <c r="G25" s="517"/>
      <c r="H25" s="517"/>
      <c r="I25" s="517"/>
      <c r="J25" s="517"/>
      <c r="K25" s="517"/>
      <c r="L25" s="517"/>
      <c r="M25" s="517"/>
      <c r="N25" s="517"/>
      <c r="O25" s="517"/>
      <c r="P25" s="517"/>
      <c r="Q25" s="517"/>
      <c r="R25" s="517"/>
      <c r="S25" s="517"/>
      <c r="T25" s="517"/>
      <c r="U25" s="517"/>
      <c r="V25" s="517"/>
      <c r="W25" s="517"/>
      <c r="X25" s="517"/>
      <c r="Y25" s="517"/>
      <c r="Z25" s="517"/>
      <c r="AA25" s="517"/>
      <c r="AB25" s="517"/>
      <c r="AC25" s="517"/>
      <c r="AD25" s="50"/>
      <c r="AH25" s="262" t="s">
        <v>1895</v>
      </c>
      <c r="AI25" s="263" t="s">
        <v>1987</v>
      </c>
      <c r="AK25" s="319"/>
    </row>
    <row r="26" spans="2:37" ht="6.75" customHeight="1" x14ac:dyDescent="0.2">
      <c r="B26" s="49"/>
      <c r="C26" s="4"/>
      <c r="D26" s="4"/>
      <c r="E26" s="4"/>
      <c r="F26" s="4"/>
      <c r="G26" s="4"/>
      <c r="H26" s="4"/>
      <c r="I26" s="4"/>
      <c r="J26" s="4"/>
      <c r="K26" s="4"/>
      <c r="L26" s="4"/>
      <c r="M26" s="4"/>
      <c r="N26" s="4"/>
      <c r="O26" s="4"/>
      <c r="P26" s="4"/>
      <c r="Q26" s="4"/>
      <c r="R26" s="4"/>
      <c r="S26" s="4"/>
      <c r="T26" s="4"/>
      <c r="U26" s="4"/>
      <c r="V26" s="4"/>
      <c r="W26" s="4"/>
      <c r="X26" s="4"/>
      <c r="Y26" s="4"/>
      <c r="Z26" s="4"/>
      <c r="AA26" s="4"/>
      <c r="AB26" s="4"/>
      <c r="AC26" s="4"/>
      <c r="AD26" s="50"/>
      <c r="AH26" s="262" t="s">
        <v>1896</v>
      </c>
      <c r="AI26" s="263" t="s">
        <v>1988</v>
      </c>
      <c r="AK26" s="319"/>
    </row>
    <row r="27" spans="2:37" ht="36" customHeight="1" x14ac:dyDescent="0.2">
      <c r="B27" s="49"/>
      <c r="C27" s="517" t="s">
        <v>802</v>
      </c>
      <c r="D27" s="517"/>
      <c r="E27" s="517"/>
      <c r="F27" s="517"/>
      <c r="G27" s="517"/>
      <c r="H27" s="517"/>
      <c r="I27" s="517"/>
      <c r="J27" s="517"/>
      <c r="K27" s="517"/>
      <c r="L27" s="517"/>
      <c r="M27" s="517"/>
      <c r="N27" s="517"/>
      <c r="O27" s="517"/>
      <c r="P27" s="517"/>
      <c r="Q27" s="517"/>
      <c r="R27" s="517"/>
      <c r="S27" s="517"/>
      <c r="T27" s="517"/>
      <c r="U27" s="517"/>
      <c r="V27" s="517"/>
      <c r="W27" s="517"/>
      <c r="X27" s="517"/>
      <c r="Y27" s="517"/>
      <c r="Z27" s="517"/>
      <c r="AA27" s="517"/>
      <c r="AB27" s="517"/>
      <c r="AC27" s="517"/>
      <c r="AD27" s="50"/>
      <c r="AH27" s="262" t="s">
        <v>1897</v>
      </c>
      <c r="AI27" s="263" t="s">
        <v>1989</v>
      </c>
      <c r="AK27" s="319"/>
    </row>
    <row r="28" spans="2:37" ht="6.75" customHeight="1" x14ac:dyDescent="0.2">
      <c r="B28" s="49"/>
      <c r="C28" s="4"/>
      <c r="D28" s="4"/>
      <c r="E28" s="4"/>
      <c r="F28" s="4"/>
      <c r="G28" s="4"/>
      <c r="H28" s="4"/>
      <c r="I28" s="4"/>
      <c r="J28" s="4"/>
      <c r="K28" s="4"/>
      <c r="L28" s="4"/>
      <c r="M28" s="4"/>
      <c r="N28" s="4"/>
      <c r="O28" s="4"/>
      <c r="P28" s="4"/>
      <c r="Q28" s="4"/>
      <c r="R28" s="4"/>
      <c r="S28" s="4"/>
      <c r="T28" s="4"/>
      <c r="U28" s="4"/>
      <c r="V28" s="4"/>
      <c r="W28" s="4"/>
      <c r="X28" s="4"/>
      <c r="Y28" s="4"/>
      <c r="Z28" s="4"/>
      <c r="AA28" s="4"/>
      <c r="AB28" s="4"/>
      <c r="AC28" s="4"/>
      <c r="AD28" s="50"/>
      <c r="AH28" s="262" t="s">
        <v>1898</v>
      </c>
      <c r="AI28" s="263" t="s">
        <v>1990</v>
      </c>
      <c r="AK28" s="319"/>
    </row>
    <row r="29" spans="2:37" ht="60" customHeight="1" x14ac:dyDescent="0.2">
      <c r="B29" s="49"/>
      <c r="C29" s="517" t="s">
        <v>803</v>
      </c>
      <c r="D29" s="517"/>
      <c r="E29" s="517"/>
      <c r="F29" s="517"/>
      <c r="G29" s="517"/>
      <c r="H29" s="517"/>
      <c r="I29" s="517"/>
      <c r="J29" s="517"/>
      <c r="K29" s="517"/>
      <c r="L29" s="517"/>
      <c r="M29" s="517"/>
      <c r="N29" s="517"/>
      <c r="O29" s="517"/>
      <c r="P29" s="517"/>
      <c r="Q29" s="517"/>
      <c r="R29" s="517"/>
      <c r="S29" s="517"/>
      <c r="T29" s="517"/>
      <c r="U29" s="517"/>
      <c r="V29" s="517"/>
      <c r="W29" s="517"/>
      <c r="X29" s="517"/>
      <c r="Y29" s="517"/>
      <c r="Z29" s="517"/>
      <c r="AA29" s="517"/>
      <c r="AB29" s="517"/>
      <c r="AC29" s="517"/>
      <c r="AD29" s="50"/>
      <c r="AH29" s="262" t="s">
        <v>1899</v>
      </c>
      <c r="AI29" s="263" t="s">
        <v>1991</v>
      </c>
      <c r="AK29" s="319"/>
    </row>
    <row r="30" spans="2:37" ht="6.75" customHeight="1" x14ac:dyDescent="0.2">
      <c r="B30" s="49"/>
      <c r="C30" s="4"/>
      <c r="D30" s="4"/>
      <c r="E30" s="4"/>
      <c r="F30" s="4"/>
      <c r="G30" s="4"/>
      <c r="H30" s="4"/>
      <c r="I30" s="4"/>
      <c r="J30" s="4"/>
      <c r="K30" s="4"/>
      <c r="L30" s="4"/>
      <c r="M30" s="4"/>
      <c r="N30" s="4"/>
      <c r="O30" s="4"/>
      <c r="P30" s="4"/>
      <c r="Q30" s="4"/>
      <c r="R30" s="4"/>
      <c r="S30" s="4"/>
      <c r="T30" s="4"/>
      <c r="U30" s="4"/>
      <c r="V30" s="4"/>
      <c r="W30" s="4"/>
      <c r="X30" s="4"/>
      <c r="Y30" s="4"/>
      <c r="Z30" s="4"/>
      <c r="AA30" s="4"/>
      <c r="AB30" s="4"/>
      <c r="AC30" s="4"/>
      <c r="AD30" s="50"/>
      <c r="AH30" s="262" t="s">
        <v>1900</v>
      </c>
      <c r="AI30" s="263" t="s">
        <v>1992</v>
      </c>
      <c r="AK30" s="319"/>
    </row>
    <row r="31" spans="2:37" ht="60" customHeight="1" x14ac:dyDescent="0.2">
      <c r="B31" s="49"/>
      <c r="C31" s="525" t="s">
        <v>804</v>
      </c>
      <c r="D31" s="525"/>
      <c r="E31" s="525"/>
      <c r="F31" s="525"/>
      <c r="G31" s="525"/>
      <c r="H31" s="525"/>
      <c r="I31" s="525"/>
      <c r="J31" s="525"/>
      <c r="K31" s="525"/>
      <c r="L31" s="525"/>
      <c r="M31" s="525"/>
      <c r="N31" s="525"/>
      <c r="O31" s="525"/>
      <c r="P31" s="525"/>
      <c r="Q31" s="525"/>
      <c r="R31" s="525"/>
      <c r="S31" s="525"/>
      <c r="T31" s="525"/>
      <c r="U31" s="525"/>
      <c r="V31" s="525"/>
      <c r="W31" s="525"/>
      <c r="X31" s="525"/>
      <c r="Y31" s="525"/>
      <c r="Z31" s="525"/>
      <c r="AA31" s="525"/>
      <c r="AB31" s="525"/>
      <c r="AC31" s="525"/>
      <c r="AD31" s="50"/>
      <c r="AH31" s="262" t="s">
        <v>1901</v>
      </c>
      <c r="AI31" s="263" t="s">
        <v>1993</v>
      </c>
      <c r="AK31" s="319"/>
    </row>
    <row r="32" spans="2:37" ht="6.75" customHeight="1" x14ac:dyDescent="0.2">
      <c r="B32" s="49"/>
      <c r="C32" s="4"/>
      <c r="D32" s="4"/>
      <c r="E32" s="4"/>
      <c r="F32" s="4"/>
      <c r="G32" s="4"/>
      <c r="H32" s="4"/>
      <c r="I32" s="4"/>
      <c r="J32" s="4"/>
      <c r="K32" s="4"/>
      <c r="L32" s="4"/>
      <c r="M32" s="4"/>
      <c r="N32" s="4"/>
      <c r="O32" s="4"/>
      <c r="P32" s="4"/>
      <c r="Q32" s="4"/>
      <c r="R32" s="4"/>
      <c r="S32" s="4"/>
      <c r="T32" s="4"/>
      <c r="U32" s="4"/>
      <c r="V32" s="4"/>
      <c r="W32" s="4"/>
      <c r="X32" s="4"/>
      <c r="Y32" s="4"/>
      <c r="Z32" s="4"/>
      <c r="AA32" s="4"/>
      <c r="AB32" s="4"/>
      <c r="AC32" s="4"/>
      <c r="AD32" s="50"/>
      <c r="AH32" s="262" t="s">
        <v>1902</v>
      </c>
      <c r="AI32" s="263" t="s">
        <v>1994</v>
      </c>
      <c r="AK32" s="319"/>
    </row>
    <row r="33" spans="2:37" ht="60" customHeight="1" x14ac:dyDescent="0.2">
      <c r="B33" s="49"/>
      <c r="C33" s="525" t="s">
        <v>805</v>
      </c>
      <c r="D33" s="525"/>
      <c r="E33" s="525"/>
      <c r="F33" s="525"/>
      <c r="G33" s="525"/>
      <c r="H33" s="525"/>
      <c r="I33" s="525"/>
      <c r="J33" s="525"/>
      <c r="K33" s="525"/>
      <c r="L33" s="525"/>
      <c r="M33" s="525"/>
      <c r="N33" s="525"/>
      <c r="O33" s="525"/>
      <c r="P33" s="525"/>
      <c r="Q33" s="525"/>
      <c r="R33" s="525"/>
      <c r="S33" s="525"/>
      <c r="T33" s="525"/>
      <c r="U33" s="525"/>
      <c r="V33" s="525"/>
      <c r="W33" s="525"/>
      <c r="X33" s="525"/>
      <c r="Y33" s="525"/>
      <c r="Z33" s="525"/>
      <c r="AA33" s="525"/>
      <c r="AB33" s="525"/>
      <c r="AC33" s="525"/>
      <c r="AD33" s="50"/>
      <c r="AH33" s="262" t="s">
        <v>1903</v>
      </c>
      <c r="AI33" s="263" t="s">
        <v>1995</v>
      </c>
      <c r="AK33" s="319"/>
    </row>
    <row r="34" spans="2:37" ht="6.75" customHeight="1" x14ac:dyDescent="0.2">
      <c r="B34" s="49"/>
      <c r="C34" s="4"/>
      <c r="D34" s="4"/>
      <c r="E34" s="4"/>
      <c r="F34" s="4"/>
      <c r="G34" s="4"/>
      <c r="H34" s="4"/>
      <c r="I34" s="4"/>
      <c r="J34" s="4"/>
      <c r="K34" s="4"/>
      <c r="L34" s="4"/>
      <c r="M34" s="4"/>
      <c r="N34" s="4"/>
      <c r="O34" s="4"/>
      <c r="P34" s="4"/>
      <c r="Q34" s="4"/>
      <c r="R34" s="4"/>
      <c r="S34" s="4"/>
      <c r="T34" s="4"/>
      <c r="U34" s="4"/>
      <c r="V34" s="4"/>
      <c r="W34" s="4"/>
      <c r="X34" s="4"/>
      <c r="Y34" s="4"/>
      <c r="Z34" s="4"/>
      <c r="AA34" s="4"/>
      <c r="AB34" s="4"/>
      <c r="AC34" s="4"/>
      <c r="AD34" s="50"/>
      <c r="AH34" s="262" t="s">
        <v>1904</v>
      </c>
      <c r="AI34" s="263" t="s">
        <v>1996</v>
      </c>
      <c r="AK34" s="319"/>
    </row>
    <row r="35" spans="2:37" ht="84" customHeight="1" x14ac:dyDescent="0.2">
      <c r="B35" s="49"/>
      <c r="C35" s="525" t="s">
        <v>806</v>
      </c>
      <c r="D35" s="525"/>
      <c r="E35" s="525"/>
      <c r="F35" s="525"/>
      <c r="G35" s="525"/>
      <c r="H35" s="525"/>
      <c r="I35" s="525"/>
      <c r="J35" s="525"/>
      <c r="K35" s="525"/>
      <c r="L35" s="525"/>
      <c r="M35" s="525"/>
      <c r="N35" s="525"/>
      <c r="O35" s="525"/>
      <c r="P35" s="525"/>
      <c r="Q35" s="525"/>
      <c r="R35" s="525"/>
      <c r="S35" s="525"/>
      <c r="T35" s="525"/>
      <c r="U35" s="525"/>
      <c r="V35" s="525"/>
      <c r="W35" s="525"/>
      <c r="X35" s="525"/>
      <c r="Y35" s="525"/>
      <c r="Z35" s="525"/>
      <c r="AA35" s="525"/>
      <c r="AB35" s="525"/>
      <c r="AC35" s="525"/>
      <c r="AD35" s="50"/>
    </row>
    <row r="36" spans="2:37" ht="6.75" customHeight="1" x14ac:dyDescent="0.2">
      <c r="B36" s="49"/>
      <c r="C36" s="4"/>
      <c r="D36" s="4"/>
      <c r="E36" s="4"/>
      <c r="F36" s="4"/>
      <c r="G36" s="4"/>
      <c r="H36" s="4"/>
      <c r="I36" s="4"/>
      <c r="J36" s="4"/>
      <c r="K36" s="4"/>
      <c r="L36" s="4"/>
      <c r="M36" s="4"/>
      <c r="N36" s="4"/>
      <c r="O36" s="4"/>
      <c r="P36" s="4"/>
      <c r="Q36" s="4"/>
      <c r="R36" s="4"/>
      <c r="S36" s="4"/>
      <c r="T36" s="4"/>
      <c r="U36" s="4"/>
      <c r="V36" s="4"/>
      <c r="W36" s="4"/>
      <c r="X36" s="4"/>
      <c r="Y36" s="4"/>
      <c r="Z36" s="4"/>
      <c r="AA36" s="4"/>
      <c r="AB36" s="4"/>
      <c r="AC36" s="4"/>
      <c r="AD36" s="50"/>
    </row>
    <row r="37" spans="2:37" ht="15" customHeight="1" x14ac:dyDescent="0.2">
      <c r="B37" s="49"/>
      <c r="C37" s="525" t="s">
        <v>807</v>
      </c>
      <c r="D37" s="525"/>
      <c r="E37" s="525"/>
      <c r="F37" s="525"/>
      <c r="G37" s="525"/>
      <c r="H37" s="525"/>
      <c r="I37" s="525"/>
      <c r="J37" s="525"/>
      <c r="K37" s="525"/>
      <c r="L37" s="525"/>
      <c r="M37" s="525"/>
      <c r="N37" s="525"/>
      <c r="O37" s="525"/>
      <c r="P37" s="525"/>
      <c r="Q37" s="525"/>
      <c r="R37" s="525"/>
      <c r="S37" s="525"/>
      <c r="T37" s="525"/>
      <c r="U37" s="525"/>
      <c r="V37" s="525"/>
      <c r="W37" s="525"/>
      <c r="X37" s="525"/>
      <c r="Y37" s="525"/>
      <c r="Z37" s="525"/>
      <c r="AA37" s="525"/>
      <c r="AB37" s="525"/>
      <c r="AC37" s="525"/>
      <c r="AD37" s="50"/>
    </row>
    <row r="38" spans="2:37" ht="6.75" customHeight="1" x14ac:dyDescent="0.2">
      <c r="B38" s="49"/>
      <c r="C38" s="4"/>
      <c r="D38" s="4"/>
      <c r="E38" s="4"/>
      <c r="F38" s="4"/>
      <c r="G38" s="4"/>
      <c r="H38" s="4"/>
      <c r="I38" s="4"/>
      <c r="J38" s="4"/>
      <c r="K38" s="4"/>
      <c r="L38" s="4"/>
      <c r="M38" s="4"/>
      <c r="N38" s="4"/>
      <c r="O38" s="4"/>
      <c r="P38" s="4"/>
      <c r="Q38" s="4"/>
      <c r="R38" s="4"/>
      <c r="S38" s="4"/>
      <c r="T38" s="4"/>
      <c r="U38" s="4"/>
      <c r="V38" s="4"/>
      <c r="W38" s="4"/>
      <c r="X38" s="4"/>
      <c r="Y38" s="4"/>
      <c r="Z38" s="4"/>
      <c r="AA38" s="4"/>
      <c r="AB38" s="4"/>
      <c r="AC38" s="4"/>
      <c r="AD38" s="50"/>
    </row>
    <row r="39" spans="2:37" ht="60" customHeight="1" x14ac:dyDescent="0.2">
      <c r="B39" s="49"/>
      <c r="C39" s="4"/>
      <c r="D39" s="525" t="s">
        <v>866</v>
      </c>
      <c r="E39" s="525"/>
      <c r="F39" s="525"/>
      <c r="G39" s="525"/>
      <c r="H39" s="525"/>
      <c r="I39" s="525"/>
      <c r="J39" s="525"/>
      <c r="K39" s="525"/>
      <c r="L39" s="525"/>
      <c r="M39" s="525"/>
      <c r="N39" s="525"/>
      <c r="O39" s="525"/>
      <c r="P39" s="525"/>
      <c r="Q39" s="525"/>
      <c r="R39" s="525"/>
      <c r="S39" s="525"/>
      <c r="T39" s="525"/>
      <c r="U39" s="525"/>
      <c r="V39" s="525"/>
      <c r="W39" s="525"/>
      <c r="X39" s="525"/>
      <c r="Y39" s="525"/>
      <c r="Z39" s="525"/>
      <c r="AA39" s="525"/>
      <c r="AB39" s="525"/>
      <c r="AC39" s="525"/>
      <c r="AD39" s="50"/>
    </row>
    <row r="40" spans="2:37" ht="6.75" customHeight="1" x14ac:dyDescent="0.2">
      <c r="B40" s="49"/>
      <c r="C40" s="4"/>
      <c r="D40" s="4"/>
      <c r="E40" s="4"/>
      <c r="F40" s="4"/>
      <c r="G40" s="4"/>
      <c r="H40" s="4"/>
      <c r="I40" s="4"/>
      <c r="J40" s="4"/>
      <c r="K40" s="4"/>
      <c r="L40" s="4"/>
      <c r="M40" s="4"/>
      <c r="N40" s="4"/>
      <c r="O40" s="4"/>
      <c r="P40" s="4"/>
      <c r="Q40" s="4"/>
      <c r="R40" s="4"/>
      <c r="S40" s="4"/>
      <c r="T40" s="4"/>
      <c r="U40" s="4"/>
      <c r="V40" s="4"/>
      <c r="W40" s="4"/>
      <c r="X40" s="4"/>
      <c r="Y40" s="4"/>
      <c r="Z40" s="4"/>
      <c r="AA40" s="4"/>
      <c r="AB40" s="4"/>
      <c r="AC40" s="4"/>
      <c r="AD40" s="50"/>
    </row>
    <row r="41" spans="2:37" ht="15" customHeight="1" x14ac:dyDescent="0.2">
      <c r="B41" s="49"/>
      <c r="C41" s="525" t="s">
        <v>808</v>
      </c>
      <c r="D41" s="525"/>
      <c r="E41" s="525"/>
      <c r="F41" s="525"/>
      <c r="G41" s="525"/>
      <c r="H41" s="525"/>
      <c r="I41" s="525"/>
      <c r="J41" s="525"/>
      <c r="K41" s="525"/>
      <c r="L41" s="525"/>
      <c r="M41" s="525"/>
      <c r="N41" s="525"/>
      <c r="O41" s="525"/>
      <c r="P41" s="525"/>
      <c r="Q41" s="525"/>
      <c r="R41" s="525"/>
      <c r="S41" s="525"/>
      <c r="T41" s="525"/>
      <c r="U41" s="525"/>
      <c r="V41" s="525"/>
      <c r="W41" s="525"/>
      <c r="X41" s="525"/>
      <c r="Y41" s="525"/>
      <c r="Z41" s="525"/>
      <c r="AA41" s="525"/>
      <c r="AB41" s="525"/>
      <c r="AC41" s="525"/>
      <c r="AD41" s="50"/>
    </row>
    <row r="42" spans="2:37" ht="6.75" customHeight="1" x14ac:dyDescent="0.2">
      <c r="B42" s="49"/>
      <c r="C42" s="4"/>
      <c r="D42" s="4"/>
      <c r="E42" s="4"/>
      <c r="F42" s="4"/>
      <c r="G42" s="4"/>
      <c r="H42" s="4"/>
      <c r="I42" s="4"/>
      <c r="J42" s="4"/>
      <c r="K42" s="4"/>
      <c r="L42" s="4"/>
      <c r="M42" s="4"/>
      <c r="N42" s="4"/>
      <c r="O42" s="4"/>
      <c r="P42" s="4"/>
      <c r="Q42" s="4"/>
      <c r="R42" s="4"/>
      <c r="S42" s="4"/>
      <c r="T42" s="4"/>
      <c r="U42" s="4"/>
      <c r="V42" s="4"/>
      <c r="W42" s="4"/>
      <c r="X42" s="4"/>
      <c r="Y42" s="4"/>
      <c r="Z42" s="4"/>
      <c r="AA42" s="4"/>
      <c r="AB42" s="4"/>
      <c r="AC42" s="4"/>
      <c r="AD42" s="50"/>
    </row>
    <row r="43" spans="2:37" ht="24" customHeight="1" x14ac:dyDescent="0.2">
      <c r="B43" s="49"/>
      <c r="C43" s="4"/>
      <c r="D43" s="525" t="s">
        <v>1051</v>
      </c>
      <c r="E43" s="525"/>
      <c r="F43" s="525"/>
      <c r="G43" s="525"/>
      <c r="H43" s="525"/>
      <c r="I43" s="525"/>
      <c r="J43" s="525"/>
      <c r="K43" s="525"/>
      <c r="L43" s="525"/>
      <c r="M43" s="525"/>
      <c r="N43" s="525"/>
      <c r="O43" s="525"/>
      <c r="P43" s="525"/>
      <c r="Q43" s="525"/>
      <c r="R43" s="525"/>
      <c r="S43" s="525"/>
      <c r="T43" s="525"/>
      <c r="U43" s="525"/>
      <c r="V43" s="525"/>
      <c r="W43" s="525"/>
      <c r="X43" s="525"/>
      <c r="Y43" s="525"/>
      <c r="Z43" s="525"/>
      <c r="AA43" s="525"/>
      <c r="AB43" s="525"/>
      <c r="AC43" s="525"/>
      <c r="AD43" s="50"/>
    </row>
    <row r="44" spans="2:37" ht="6.75" customHeight="1" x14ac:dyDescent="0.2">
      <c r="B44" s="49"/>
      <c r="C44" s="4"/>
      <c r="D44" s="4"/>
      <c r="E44" s="4"/>
      <c r="F44" s="4"/>
      <c r="G44" s="4"/>
      <c r="H44" s="4"/>
      <c r="I44" s="4"/>
      <c r="J44" s="4"/>
      <c r="K44" s="4"/>
      <c r="L44" s="4"/>
      <c r="M44" s="4"/>
      <c r="N44" s="4"/>
      <c r="O44" s="4"/>
      <c r="P44" s="4"/>
      <c r="Q44" s="4"/>
      <c r="R44" s="4"/>
      <c r="S44" s="4"/>
      <c r="T44" s="4"/>
      <c r="U44" s="4"/>
      <c r="V44" s="4"/>
      <c r="W44" s="4"/>
      <c r="X44" s="4"/>
      <c r="Y44" s="4"/>
      <c r="Z44" s="4"/>
      <c r="AA44" s="4"/>
      <c r="AB44" s="4"/>
      <c r="AC44" s="4"/>
      <c r="AD44" s="50"/>
    </row>
    <row r="45" spans="2:37" ht="24" customHeight="1" x14ac:dyDescent="0.2">
      <c r="B45" s="49"/>
      <c r="C45" s="4"/>
      <c r="D45" s="525" t="s">
        <v>1052</v>
      </c>
      <c r="E45" s="525"/>
      <c r="F45" s="525"/>
      <c r="G45" s="525"/>
      <c r="H45" s="525"/>
      <c r="I45" s="525"/>
      <c r="J45" s="525"/>
      <c r="K45" s="525"/>
      <c r="L45" s="525"/>
      <c r="M45" s="525"/>
      <c r="N45" s="525"/>
      <c r="O45" s="525"/>
      <c r="P45" s="525"/>
      <c r="Q45" s="525"/>
      <c r="R45" s="525"/>
      <c r="S45" s="525"/>
      <c r="T45" s="525"/>
      <c r="U45" s="525"/>
      <c r="V45" s="525"/>
      <c r="W45" s="525"/>
      <c r="X45" s="525"/>
      <c r="Y45" s="525"/>
      <c r="Z45" s="525"/>
      <c r="AA45" s="525"/>
      <c r="AB45" s="525"/>
      <c r="AC45" s="525"/>
      <c r="AD45" s="50"/>
    </row>
    <row r="46" spans="2:37" ht="6.75" customHeight="1" x14ac:dyDescent="0.2">
      <c r="B46" s="49"/>
      <c r="C46" s="4"/>
      <c r="D46" s="4"/>
      <c r="E46" s="4"/>
      <c r="F46" s="4"/>
      <c r="G46" s="4"/>
      <c r="H46" s="4"/>
      <c r="I46" s="4"/>
      <c r="J46" s="4"/>
      <c r="K46" s="4"/>
      <c r="L46" s="4"/>
      <c r="M46" s="4"/>
      <c r="N46" s="4"/>
      <c r="O46" s="4"/>
      <c r="P46" s="4"/>
      <c r="Q46" s="4"/>
      <c r="R46" s="4"/>
      <c r="S46" s="4"/>
      <c r="T46" s="4"/>
      <c r="U46" s="4"/>
      <c r="V46" s="4"/>
      <c r="W46" s="4"/>
      <c r="X46" s="4"/>
      <c r="Y46" s="4"/>
      <c r="Z46" s="4"/>
      <c r="AA46" s="4"/>
      <c r="AB46" s="4"/>
      <c r="AC46" s="4"/>
      <c r="AD46" s="50"/>
    </row>
    <row r="47" spans="2:37" ht="36" customHeight="1" x14ac:dyDescent="0.2">
      <c r="B47" s="49"/>
      <c r="C47" s="4"/>
      <c r="D47" s="525" t="s">
        <v>809</v>
      </c>
      <c r="E47" s="525"/>
      <c r="F47" s="525"/>
      <c r="G47" s="525"/>
      <c r="H47" s="525"/>
      <c r="I47" s="525"/>
      <c r="J47" s="525"/>
      <c r="K47" s="525"/>
      <c r="L47" s="525"/>
      <c r="M47" s="525"/>
      <c r="N47" s="525"/>
      <c r="O47" s="525"/>
      <c r="P47" s="525"/>
      <c r="Q47" s="525"/>
      <c r="R47" s="525"/>
      <c r="S47" s="525"/>
      <c r="T47" s="525"/>
      <c r="U47" s="525"/>
      <c r="V47" s="525"/>
      <c r="W47" s="525"/>
      <c r="X47" s="525"/>
      <c r="Y47" s="525"/>
      <c r="Z47" s="525"/>
      <c r="AA47" s="525"/>
      <c r="AB47" s="525"/>
      <c r="AC47" s="525"/>
      <c r="AD47" s="50"/>
    </row>
    <row r="48" spans="2:37" ht="6.75" customHeight="1" x14ac:dyDescent="0.2">
      <c r="B48" s="49"/>
      <c r="C48" s="4"/>
      <c r="D48" s="4"/>
      <c r="E48" s="4"/>
      <c r="F48" s="4"/>
      <c r="G48" s="4"/>
      <c r="H48" s="4"/>
      <c r="I48" s="4"/>
      <c r="J48" s="4"/>
      <c r="K48" s="4"/>
      <c r="L48" s="4"/>
      <c r="M48" s="4"/>
      <c r="N48" s="4"/>
      <c r="O48" s="4"/>
      <c r="P48" s="4"/>
      <c r="Q48" s="4"/>
      <c r="R48" s="4"/>
      <c r="S48" s="4"/>
      <c r="T48" s="4"/>
      <c r="U48" s="4"/>
      <c r="V48" s="4"/>
      <c r="W48" s="4"/>
      <c r="X48" s="4"/>
      <c r="Y48" s="4"/>
      <c r="Z48" s="4"/>
      <c r="AA48" s="4"/>
      <c r="AB48" s="4"/>
      <c r="AC48" s="4"/>
      <c r="AD48" s="50"/>
    </row>
    <row r="49" spans="2:30" ht="48" customHeight="1" x14ac:dyDescent="0.2">
      <c r="B49" s="49"/>
      <c r="C49" s="4"/>
      <c r="D49" s="525" t="s">
        <v>1053</v>
      </c>
      <c r="E49" s="525"/>
      <c r="F49" s="525"/>
      <c r="G49" s="525"/>
      <c r="H49" s="525"/>
      <c r="I49" s="525"/>
      <c r="J49" s="525"/>
      <c r="K49" s="525"/>
      <c r="L49" s="525"/>
      <c r="M49" s="525"/>
      <c r="N49" s="525"/>
      <c r="O49" s="525"/>
      <c r="P49" s="525"/>
      <c r="Q49" s="525"/>
      <c r="R49" s="525"/>
      <c r="S49" s="525"/>
      <c r="T49" s="525"/>
      <c r="U49" s="525"/>
      <c r="V49" s="525"/>
      <c r="W49" s="525"/>
      <c r="X49" s="525"/>
      <c r="Y49" s="525"/>
      <c r="Z49" s="525"/>
      <c r="AA49" s="525"/>
      <c r="AB49" s="525"/>
      <c r="AC49" s="525"/>
      <c r="AD49" s="50"/>
    </row>
    <row r="50" spans="2:30" ht="6.75" customHeight="1" x14ac:dyDescent="0.2">
      <c r="B50" s="49"/>
      <c r="C50" s="4"/>
      <c r="D50" s="4"/>
      <c r="E50" s="4"/>
      <c r="F50" s="4"/>
      <c r="G50" s="4"/>
      <c r="H50" s="4"/>
      <c r="I50" s="4"/>
      <c r="J50" s="4"/>
      <c r="K50" s="4"/>
      <c r="L50" s="4"/>
      <c r="M50" s="4"/>
      <c r="N50" s="4"/>
      <c r="O50" s="4"/>
      <c r="P50" s="4"/>
      <c r="Q50" s="4"/>
      <c r="R50" s="4"/>
      <c r="S50" s="4"/>
      <c r="T50" s="4"/>
      <c r="U50" s="4"/>
      <c r="V50" s="4"/>
      <c r="W50" s="4"/>
      <c r="X50" s="4"/>
      <c r="Y50" s="4"/>
      <c r="Z50" s="4"/>
      <c r="AA50" s="4"/>
      <c r="AB50" s="4"/>
      <c r="AC50" s="4"/>
      <c r="AD50" s="50"/>
    </row>
    <row r="51" spans="2:30" ht="15" customHeight="1" x14ac:dyDescent="0.2">
      <c r="B51" s="49"/>
      <c r="C51" s="4"/>
      <c r="D51" s="525" t="s">
        <v>810</v>
      </c>
      <c r="E51" s="525"/>
      <c r="F51" s="525"/>
      <c r="G51" s="525"/>
      <c r="H51" s="525"/>
      <c r="I51" s="525"/>
      <c r="J51" s="525"/>
      <c r="K51" s="525"/>
      <c r="L51" s="525"/>
      <c r="M51" s="525"/>
      <c r="N51" s="525"/>
      <c r="O51" s="525"/>
      <c r="P51" s="525"/>
      <c r="Q51" s="525"/>
      <c r="R51" s="525"/>
      <c r="S51" s="525"/>
      <c r="T51" s="525"/>
      <c r="U51" s="525"/>
      <c r="V51" s="525"/>
      <c r="W51" s="525"/>
      <c r="X51" s="525"/>
      <c r="Y51" s="525"/>
      <c r="Z51" s="525"/>
      <c r="AA51" s="525"/>
      <c r="AB51" s="525"/>
      <c r="AC51" s="525"/>
      <c r="AD51" s="50"/>
    </row>
    <row r="52" spans="2:30" ht="6.75" customHeight="1" x14ac:dyDescent="0.2">
      <c r="B52" s="49"/>
      <c r="C52" s="4"/>
      <c r="D52" s="4"/>
      <c r="E52" s="4"/>
      <c r="F52" s="4"/>
      <c r="G52" s="4"/>
      <c r="H52" s="4"/>
      <c r="I52" s="4"/>
      <c r="J52" s="4"/>
      <c r="K52" s="4"/>
      <c r="L52" s="4"/>
      <c r="M52" s="4"/>
      <c r="N52" s="4"/>
      <c r="O52" s="4"/>
      <c r="P52" s="4"/>
      <c r="Q52" s="4"/>
      <c r="R52" s="4"/>
      <c r="S52" s="4"/>
      <c r="T52" s="4"/>
      <c r="U52" s="4"/>
      <c r="V52" s="4"/>
      <c r="W52" s="4"/>
      <c r="X52" s="4"/>
      <c r="Y52" s="4"/>
      <c r="Z52" s="4"/>
      <c r="AA52" s="4"/>
      <c r="AB52" s="4"/>
      <c r="AC52" s="4"/>
      <c r="AD52" s="50"/>
    </row>
    <row r="53" spans="2:30" ht="36" customHeight="1" x14ac:dyDescent="0.2">
      <c r="B53" s="49"/>
      <c r="C53" s="517" t="s">
        <v>1693</v>
      </c>
      <c r="D53" s="517"/>
      <c r="E53" s="517"/>
      <c r="F53" s="517"/>
      <c r="G53" s="517"/>
      <c r="H53" s="517"/>
      <c r="I53" s="517"/>
      <c r="J53" s="517"/>
      <c r="K53" s="517"/>
      <c r="L53" s="517"/>
      <c r="M53" s="517"/>
      <c r="N53" s="517"/>
      <c r="O53" s="517"/>
      <c r="P53" s="517"/>
      <c r="Q53" s="517"/>
      <c r="R53" s="517"/>
      <c r="S53" s="517"/>
      <c r="T53" s="517"/>
      <c r="U53" s="517"/>
      <c r="V53" s="517"/>
      <c r="W53" s="517"/>
      <c r="X53" s="517"/>
      <c r="Y53" s="517"/>
      <c r="Z53" s="517"/>
      <c r="AA53" s="517"/>
      <c r="AB53" s="517"/>
      <c r="AC53" s="517"/>
      <c r="AD53" s="50"/>
    </row>
    <row r="54" spans="2:30" ht="6.75" customHeight="1" x14ac:dyDescent="0.2">
      <c r="B54" s="49"/>
      <c r="C54" s="4"/>
      <c r="D54" s="4"/>
      <c r="E54" s="4"/>
      <c r="F54" s="4"/>
      <c r="G54" s="4"/>
      <c r="H54" s="4"/>
      <c r="I54" s="4"/>
      <c r="J54" s="4"/>
      <c r="K54" s="4"/>
      <c r="L54" s="4"/>
      <c r="M54" s="4"/>
      <c r="N54" s="4"/>
      <c r="O54" s="4"/>
      <c r="P54" s="4"/>
      <c r="Q54" s="4"/>
      <c r="R54" s="4"/>
      <c r="S54" s="4"/>
      <c r="T54" s="4"/>
      <c r="U54" s="4"/>
      <c r="V54" s="4"/>
      <c r="W54" s="4"/>
      <c r="X54" s="4"/>
      <c r="Y54" s="4"/>
      <c r="Z54" s="4"/>
      <c r="AA54" s="4"/>
      <c r="AB54" s="4"/>
      <c r="AC54" s="4"/>
      <c r="AD54" s="50"/>
    </row>
    <row r="55" spans="2:30" ht="72" customHeight="1" x14ac:dyDescent="0.2">
      <c r="B55" s="49"/>
      <c r="C55" s="525" t="s">
        <v>1056</v>
      </c>
      <c r="D55" s="525"/>
      <c r="E55" s="525"/>
      <c r="F55" s="525"/>
      <c r="G55" s="525"/>
      <c r="H55" s="525"/>
      <c r="I55" s="525"/>
      <c r="J55" s="525"/>
      <c r="K55" s="525"/>
      <c r="L55" s="525"/>
      <c r="M55" s="525"/>
      <c r="N55" s="525"/>
      <c r="O55" s="525"/>
      <c r="P55" s="525"/>
      <c r="Q55" s="525"/>
      <c r="R55" s="525"/>
      <c r="S55" s="525"/>
      <c r="T55" s="525"/>
      <c r="U55" s="525"/>
      <c r="V55" s="525"/>
      <c r="W55" s="525"/>
      <c r="X55" s="525"/>
      <c r="Y55" s="525"/>
      <c r="Z55" s="525"/>
      <c r="AA55" s="525"/>
      <c r="AB55" s="525"/>
      <c r="AC55" s="525"/>
      <c r="AD55" s="50"/>
    </row>
    <row r="56" spans="2:30" ht="6.75" customHeight="1" x14ac:dyDescent="0.2">
      <c r="B56" s="49"/>
      <c r="C56" s="4"/>
      <c r="D56" s="4"/>
      <c r="E56" s="4"/>
      <c r="F56" s="4"/>
      <c r="G56" s="4"/>
      <c r="H56" s="4"/>
      <c r="I56" s="4"/>
      <c r="J56" s="4"/>
      <c r="K56" s="4"/>
      <c r="L56" s="4"/>
      <c r="M56" s="4"/>
      <c r="N56" s="4"/>
      <c r="O56" s="4"/>
      <c r="P56" s="4"/>
      <c r="Q56" s="4"/>
      <c r="R56" s="4"/>
      <c r="S56" s="4"/>
      <c r="T56" s="4"/>
      <c r="U56" s="4"/>
      <c r="V56" s="4"/>
      <c r="W56" s="4"/>
      <c r="X56" s="4"/>
      <c r="Y56" s="4"/>
      <c r="Z56" s="4"/>
      <c r="AA56" s="4"/>
      <c r="AB56" s="4"/>
      <c r="AC56" s="4"/>
      <c r="AD56" s="50"/>
    </row>
    <row r="57" spans="2:30" ht="48" customHeight="1" x14ac:dyDescent="0.2">
      <c r="B57" s="49"/>
      <c r="C57" s="525" t="s">
        <v>1054</v>
      </c>
      <c r="D57" s="525"/>
      <c r="E57" s="525"/>
      <c r="F57" s="525"/>
      <c r="G57" s="525"/>
      <c r="H57" s="525"/>
      <c r="I57" s="525"/>
      <c r="J57" s="525"/>
      <c r="K57" s="525"/>
      <c r="L57" s="525"/>
      <c r="M57" s="525"/>
      <c r="N57" s="525"/>
      <c r="O57" s="525"/>
      <c r="P57" s="525"/>
      <c r="Q57" s="525"/>
      <c r="R57" s="525"/>
      <c r="S57" s="525"/>
      <c r="T57" s="525"/>
      <c r="U57" s="525"/>
      <c r="V57" s="525"/>
      <c r="W57" s="525"/>
      <c r="X57" s="525"/>
      <c r="Y57" s="525"/>
      <c r="Z57" s="525"/>
      <c r="AA57" s="525"/>
      <c r="AB57" s="525"/>
      <c r="AC57" s="525"/>
      <c r="AD57" s="50"/>
    </row>
    <row r="58" spans="2:30" ht="6.75" customHeight="1" x14ac:dyDescent="0.2">
      <c r="B58" s="49"/>
      <c r="C58" s="4"/>
      <c r="D58" s="4"/>
      <c r="E58" s="4"/>
      <c r="F58" s="4"/>
      <c r="G58" s="4"/>
      <c r="H58" s="4"/>
      <c r="I58" s="4"/>
      <c r="J58" s="4"/>
      <c r="K58" s="4"/>
      <c r="L58" s="4"/>
      <c r="M58" s="4"/>
      <c r="N58" s="4"/>
      <c r="O58" s="4"/>
      <c r="P58" s="4"/>
      <c r="Q58" s="4"/>
      <c r="R58" s="4"/>
      <c r="S58" s="4"/>
      <c r="T58" s="4"/>
      <c r="U58" s="4"/>
      <c r="V58" s="4"/>
      <c r="W58" s="4"/>
      <c r="X58" s="4"/>
      <c r="Y58" s="4"/>
      <c r="Z58" s="4"/>
      <c r="AA58" s="4"/>
      <c r="AB58" s="4"/>
      <c r="AC58" s="4"/>
      <c r="AD58" s="50"/>
    </row>
    <row r="59" spans="2:30" ht="15" customHeight="1" x14ac:dyDescent="0.2">
      <c r="B59" s="49"/>
      <c r="C59" s="525" t="s">
        <v>1692</v>
      </c>
      <c r="D59" s="525"/>
      <c r="E59" s="525"/>
      <c r="F59" s="525"/>
      <c r="G59" s="525"/>
      <c r="H59" s="525"/>
      <c r="I59" s="525"/>
      <c r="J59" s="525"/>
      <c r="K59" s="525"/>
      <c r="L59" s="525"/>
      <c r="M59" s="525"/>
      <c r="N59" s="525"/>
      <c r="O59" s="525"/>
      <c r="P59" s="525"/>
      <c r="Q59" s="525"/>
      <c r="R59" s="525"/>
      <c r="S59" s="525"/>
      <c r="T59" s="525"/>
      <c r="U59" s="525"/>
      <c r="V59" s="525"/>
      <c r="W59" s="525"/>
      <c r="X59" s="525"/>
      <c r="Y59" s="525"/>
      <c r="Z59" s="525"/>
      <c r="AA59" s="525"/>
      <c r="AB59" s="525"/>
      <c r="AC59" s="525"/>
      <c r="AD59" s="50"/>
    </row>
    <row r="60" spans="2:30" ht="6.75" customHeight="1" x14ac:dyDescent="0.2">
      <c r="B60" s="49"/>
      <c r="C60" s="4"/>
      <c r="D60" s="4"/>
      <c r="E60" s="4"/>
      <c r="F60" s="4"/>
      <c r="G60" s="4"/>
      <c r="H60" s="4"/>
      <c r="I60" s="4"/>
      <c r="J60" s="4"/>
      <c r="K60" s="4"/>
      <c r="L60" s="4"/>
      <c r="M60" s="4"/>
      <c r="N60" s="4"/>
      <c r="O60" s="4"/>
      <c r="P60" s="4"/>
      <c r="Q60" s="4"/>
      <c r="R60" s="4"/>
      <c r="S60" s="4"/>
      <c r="T60" s="4"/>
      <c r="U60" s="4"/>
      <c r="V60" s="4"/>
      <c r="W60" s="4"/>
      <c r="X60" s="4"/>
      <c r="Y60" s="4"/>
      <c r="Z60" s="4"/>
      <c r="AA60" s="4"/>
      <c r="AB60" s="4"/>
      <c r="AC60" s="4"/>
      <c r="AD60" s="50"/>
    </row>
    <row r="61" spans="2:30" ht="36" customHeight="1" x14ac:dyDescent="0.2">
      <c r="B61" s="49"/>
      <c r="C61" s="4"/>
      <c r="D61" s="525" t="s">
        <v>1050</v>
      </c>
      <c r="E61" s="525"/>
      <c r="F61" s="525"/>
      <c r="G61" s="525"/>
      <c r="H61" s="525"/>
      <c r="I61" s="525"/>
      <c r="J61" s="525"/>
      <c r="K61" s="525"/>
      <c r="L61" s="525"/>
      <c r="M61" s="525"/>
      <c r="N61" s="525"/>
      <c r="O61" s="525"/>
      <c r="P61" s="525"/>
      <c r="Q61" s="525"/>
      <c r="R61" s="525"/>
      <c r="S61" s="525"/>
      <c r="T61" s="525"/>
      <c r="U61" s="525"/>
      <c r="V61" s="525"/>
      <c r="W61" s="525"/>
      <c r="X61" s="525"/>
      <c r="Y61" s="525"/>
      <c r="Z61" s="525"/>
      <c r="AA61" s="525"/>
      <c r="AB61" s="525"/>
      <c r="AC61" s="525"/>
      <c r="AD61" s="50"/>
    </row>
    <row r="62" spans="2:30" ht="6.75" customHeight="1" x14ac:dyDescent="0.2">
      <c r="B62" s="49"/>
      <c r="C62" s="4"/>
      <c r="D62" s="4"/>
      <c r="E62" s="4"/>
      <c r="F62" s="4"/>
      <c r="G62" s="4"/>
      <c r="H62" s="4"/>
      <c r="I62" s="4"/>
      <c r="J62" s="4"/>
      <c r="K62" s="4"/>
      <c r="L62" s="4"/>
      <c r="M62" s="4"/>
      <c r="N62" s="4"/>
      <c r="O62" s="4"/>
      <c r="P62" s="4"/>
      <c r="Q62" s="4"/>
      <c r="R62" s="4"/>
      <c r="S62" s="4"/>
      <c r="T62" s="4"/>
      <c r="U62" s="4"/>
      <c r="V62" s="4"/>
      <c r="W62" s="4"/>
      <c r="X62" s="4"/>
      <c r="Y62" s="4"/>
      <c r="Z62" s="4"/>
      <c r="AA62" s="4"/>
      <c r="AB62" s="4"/>
      <c r="AC62" s="4"/>
      <c r="AD62" s="50"/>
    </row>
    <row r="63" spans="2:30" ht="60" customHeight="1" x14ac:dyDescent="0.2">
      <c r="B63" s="49"/>
      <c r="C63" s="525" t="s">
        <v>1055</v>
      </c>
      <c r="D63" s="525"/>
      <c r="E63" s="525"/>
      <c r="F63" s="525"/>
      <c r="G63" s="525"/>
      <c r="H63" s="525"/>
      <c r="I63" s="525"/>
      <c r="J63" s="525"/>
      <c r="K63" s="525"/>
      <c r="L63" s="525"/>
      <c r="M63" s="525"/>
      <c r="N63" s="525"/>
      <c r="O63" s="525"/>
      <c r="P63" s="525"/>
      <c r="Q63" s="525"/>
      <c r="R63" s="525"/>
      <c r="S63" s="525"/>
      <c r="T63" s="525"/>
      <c r="U63" s="525"/>
      <c r="V63" s="525"/>
      <c r="W63" s="525"/>
      <c r="X63" s="525"/>
      <c r="Y63" s="525"/>
      <c r="Z63" s="525"/>
      <c r="AA63" s="525"/>
      <c r="AB63" s="525"/>
      <c r="AC63" s="525"/>
      <c r="AD63" s="50"/>
    </row>
    <row r="64" spans="2:30" ht="6.75" customHeight="1" x14ac:dyDescent="0.2">
      <c r="B64" s="49"/>
      <c r="C64" s="4"/>
      <c r="D64" s="4"/>
      <c r="E64" s="4"/>
      <c r="F64" s="4"/>
      <c r="G64" s="4"/>
      <c r="H64" s="4"/>
      <c r="I64" s="4"/>
      <c r="J64" s="4"/>
      <c r="K64" s="4"/>
      <c r="L64" s="4"/>
      <c r="M64" s="4"/>
      <c r="N64" s="4"/>
      <c r="O64" s="4"/>
      <c r="P64" s="4"/>
      <c r="Q64" s="4"/>
      <c r="R64" s="4"/>
      <c r="S64" s="4"/>
      <c r="T64" s="4"/>
      <c r="U64" s="4"/>
      <c r="V64" s="4"/>
      <c r="W64" s="4"/>
      <c r="X64" s="4"/>
      <c r="Y64" s="4"/>
      <c r="Z64" s="4"/>
      <c r="AA64" s="4"/>
      <c r="AB64" s="4"/>
      <c r="AC64" s="4"/>
      <c r="AD64" s="50"/>
    </row>
    <row r="65" spans="2:30" ht="60" customHeight="1" x14ac:dyDescent="0.2">
      <c r="B65" s="49"/>
      <c r="C65" s="527" t="s">
        <v>811</v>
      </c>
      <c r="D65" s="527"/>
      <c r="E65" s="527"/>
      <c r="F65" s="527"/>
      <c r="G65" s="527"/>
      <c r="H65" s="527"/>
      <c r="I65" s="527"/>
      <c r="J65" s="527"/>
      <c r="K65" s="527"/>
      <c r="L65" s="527"/>
      <c r="M65" s="527"/>
      <c r="N65" s="527"/>
      <c r="O65" s="527"/>
      <c r="P65" s="527"/>
      <c r="Q65" s="527"/>
      <c r="R65" s="527"/>
      <c r="S65" s="527"/>
      <c r="T65" s="527"/>
      <c r="U65" s="527"/>
      <c r="V65" s="527"/>
      <c r="W65" s="527"/>
      <c r="X65" s="527"/>
      <c r="Y65" s="527"/>
      <c r="Z65" s="527"/>
      <c r="AA65" s="527"/>
      <c r="AB65" s="527"/>
      <c r="AC65" s="527"/>
      <c r="AD65" s="50"/>
    </row>
    <row r="66" spans="2:30" ht="6.75" customHeight="1" x14ac:dyDescent="0.2">
      <c r="B66" s="49"/>
      <c r="C66" s="4"/>
      <c r="D66" s="4"/>
      <c r="E66" s="4"/>
      <c r="F66" s="4"/>
      <c r="G66" s="4"/>
      <c r="H66" s="4"/>
      <c r="I66" s="4"/>
      <c r="J66" s="4"/>
      <c r="K66" s="4"/>
      <c r="L66" s="4"/>
      <c r="M66" s="4"/>
      <c r="N66" s="4"/>
      <c r="O66" s="4"/>
      <c r="P66" s="4"/>
      <c r="Q66" s="4"/>
      <c r="R66" s="4"/>
      <c r="S66" s="4"/>
      <c r="T66" s="4"/>
      <c r="U66" s="4"/>
      <c r="V66" s="4"/>
      <c r="W66" s="4"/>
      <c r="X66" s="4"/>
      <c r="Y66" s="4"/>
      <c r="Z66" s="4"/>
      <c r="AA66" s="4"/>
      <c r="AB66" s="4"/>
      <c r="AC66" s="4"/>
      <c r="AD66" s="50"/>
    </row>
    <row r="67" spans="2:30" ht="24" customHeight="1" x14ac:dyDescent="0.2">
      <c r="B67" s="49"/>
      <c r="C67" s="525" t="s">
        <v>10</v>
      </c>
      <c r="D67" s="525"/>
      <c r="E67" s="525"/>
      <c r="F67" s="525"/>
      <c r="G67" s="525"/>
      <c r="H67" s="525"/>
      <c r="I67" s="525"/>
      <c r="J67" s="525"/>
      <c r="K67" s="525"/>
      <c r="L67" s="525"/>
      <c r="M67" s="525"/>
      <c r="N67" s="525"/>
      <c r="O67" s="525"/>
      <c r="P67" s="525"/>
      <c r="Q67" s="525"/>
      <c r="R67" s="525"/>
      <c r="S67" s="525"/>
      <c r="T67" s="525"/>
      <c r="U67" s="525"/>
      <c r="V67" s="525"/>
      <c r="W67" s="525"/>
      <c r="X67" s="525"/>
      <c r="Y67" s="525"/>
      <c r="Z67" s="525"/>
      <c r="AA67" s="525"/>
      <c r="AB67" s="525"/>
      <c r="AC67" s="525"/>
      <c r="AD67" s="50"/>
    </row>
    <row r="68" spans="2:30" ht="6.75" customHeight="1" x14ac:dyDescent="0.2">
      <c r="B68" s="49"/>
      <c r="C68" s="4"/>
      <c r="D68" s="4"/>
      <c r="E68" s="4"/>
      <c r="F68" s="4"/>
      <c r="G68" s="4"/>
      <c r="H68" s="4"/>
      <c r="I68" s="4"/>
      <c r="J68" s="4"/>
      <c r="K68" s="4"/>
      <c r="L68" s="4"/>
      <c r="M68" s="4"/>
      <c r="N68" s="4"/>
      <c r="O68" s="4"/>
      <c r="P68" s="4"/>
      <c r="Q68" s="4"/>
      <c r="R68" s="4"/>
      <c r="S68" s="4"/>
      <c r="T68" s="4"/>
      <c r="U68" s="4"/>
      <c r="V68" s="4"/>
      <c r="W68" s="4"/>
      <c r="X68" s="4"/>
      <c r="Y68" s="4"/>
      <c r="Z68" s="4"/>
      <c r="AA68" s="4"/>
      <c r="AB68" s="4"/>
      <c r="AC68" s="4"/>
      <c r="AD68" s="50"/>
    </row>
    <row r="69" spans="2:30" ht="36" customHeight="1" x14ac:dyDescent="0.2">
      <c r="B69" s="49"/>
      <c r="C69" s="525" t="s">
        <v>812</v>
      </c>
      <c r="D69" s="525"/>
      <c r="E69" s="525"/>
      <c r="F69" s="525"/>
      <c r="G69" s="525"/>
      <c r="H69" s="525"/>
      <c r="I69" s="525"/>
      <c r="J69" s="525"/>
      <c r="K69" s="525"/>
      <c r="L69" s="525"/>
      <c r="M69" s="525"/>
      <c r="N69" s="525"/>
      <c r="O69" s="525"/>
      <c r="P69" s="525"/>
      <c r="Q69" s="525"/>
      <c r="R69" s="525"/>
      <c r="S69" s="525"/>
      <c r="T69" s="525"/>
      <c r="U69" s="525"/>
      <c r="V69" s="525"/>
      <c r="W69" s="525"/>
      <c r="X69" s="525"/>
      <c r="Y69" s="525"/>
      <c r="Z69" s="525"/>
      <c r="AA69" s="525"/>
      <c r="AB69" s="525"/>
      <c r="AC69" s="525"/>
      <c r="AD69" s="50"/>
    </row>
    <row r="70" spans="2:30" ht="15" customHeight="1" thickBot="1" x14ac:dyDescent="0.25">
      <c r="B70" s="51"/>
      <c r="C70" s="52"/>
      <c r="D70" s="52"/>
      <c r="E70" s="52"/>
      <c r="F70" s="52"/>
      <c r="G70" s="52"/>
      <c r="H70" s="52"/>
      <c r="I70" s="52"/>
      <c r="J70" s="52"/>
      <c r="K70" s="52"/>
      <c r="L70" s="52"/>
      <c r="M70" s="52"/>
      <c r="N70" s="52"/>
      <c r="O70" s="52"/>
      <c r="P70" s="52"/>
      <c r="Q70" s="52"/>
      <c r="R70" s="52"/>
      <c r="S70" s="52"/>
      <c r="T70" s="52"/>
      <c r="U70" s="52"/>
      <c r="V70" s="52"/>
      <c r="W70" s="52"/>
      <c r="X70" s="52"/>
      <c r="Y70" s="52"/>
      <c r="Z70" s="52"/>
      <c r="AA70" s="52"/>
      <c r="AB70" s="52"/>
      <c r="AC70" s="52"/>
      <c r="AD70" s="53"/>
    </row>
    <row r="71" spans="2:30" ht="15" customHeight="1" thickBot="1" x14ac:dyDescent="0.25"/>
    <row r="72" spans="2:30" ht="15" customHeight="1" x14ac:dyDescent="0.2">
      <c r="B72" s="46"/>
      <c r="C72" s="47"/>
      <c r="D72" s="47"/>
      <c r="E72" s="47"/>
      <c r="F72" s="47"/>
      <c r="G72" s="47"/>
      <c r="H72" s="47"/>
      <c r="I72" s="47"/>
      <c r="J72" s="47"/>
      <c r="K72" s="47"/>
      <c r="L72" s="47"/>
      <c r="M72" s="47"/>
      <c r="N72" s="47"/>
      <c r="O72" s="47"/>
      <c r="P72" s="47"/>
      <c r="Q72" s="47"/>
      <c r="R72" s="47"/>
      <c r="S72" s="47"/>
      <c r="T72" s="47"/>
      <c r="U72" s="47"/>
      <c r="V72" s="47"/>
      <c r="W72" s="47"/>
      <c r="X72" s="47"/>
      <c r="Y72" s="47"/>
      <c r="Z72" s="47"/>
      <c r="AA72" s="47"/>
      <c r="AB72" s="47"/>
      <c r="AC72" s="47"/>
      <c r="AD72" s="48"/>
    </row>
    <row r="73" spans="2:30" ht="36" customHeight="1" x14ac:dyDescent="0.2">
      <c r="B73" s="49"/>
      <c r="C73" s="528" t="s">
        <v>2009</v>
      </c>
      <c r="D73" s="528"/>
      <c r="E73" s="528"/>
      <c r="F73" s="528"/>
      <c r="G73" s="528"/>
      <c r="H73" s="528"/>
      <c r="I73" s="528"/>
      <c r="J73" s="528"/>
      <c r="K73" s="528"/>
      <c r="L73" s="528"/>
      <c r="M73" s="528"/>
      <c r="N73" s="528"/>
      <c r="O73" s="528"/>
      <c r="P73" s="528"/>
      <c r="Q73" s="528"/>
      <c r="R73" s="528"/>
      <c r="S73" s="528"/>
      <c r="T73" s="528"/>
      <c r="U73" s="528"/>
      <c r="V73" s="528"/>
      <c r="W73" s="528"/>
      <c r="X73" s="528"/>
      <c r="Y73" s="528"/>
      <c r="Z73" s="528"/>
      <c r="AA73" s="528"/>
      <c r="AB73" s="528"/>
      <c r="AC73" s="528"/>
      <c r="AD73" s="50"/>
    </row>
    <row r="74" spans="2:30" ht="6.75" customHeight="1" x14ac:dyDescent="0.2">
      <c r="B74" s="49"/>
      <c r="C74" s="4"/>
      <c r="D74" s="4"/>
      <c r="E74" s="4"/>
      <c r="F74" s="4"/>
      <c r="G74" s="4"/>
      <c r="H74" s="4"/>
      <c r="I74" s="4"/>
      <c r="J74" s="4"/>
      <c r="K74" s="4"/>
      <c r="L74" s="4"/>
      <c r="M74" s="4"/>
      <c r="N74" s="4"/>
      <c r="O74" s="4"/>
      <c r="P74" s="4"/>
      <c r="Q74" s="4"/>
      <c r="R74" s="4"/>
      <c r="S74" s="4"/>
      <c r="T74" s="4"/>
      <c r="U74" s="4"/>
      <c r="V74" s="4"/>
      <c r="W74" s="4"/>
      <c r="X74" s="4"/>
      <c r="Y74" s="4"/>
      <c r="Z74" s="4"/>
      <c r="AA74" s="4"/>
      <c r="AB74" s="4"/>
      <c r="AC74" s="4"/>
      <c r="AD74" s="50"/>
    </row>
    <row r="75" spans="2:30" ht="60" customHeight="1" x14ac:dyDescent="0.2">
      <c r="B75" s="49"/>
      <c r="C75" s="529" t="s">
        <v>867</v>
      </c>
      <c r="D75" s="529"/>
      <c r="E75" s="529"/>
      <c r="F75" s="529"/>
      <c r="G75" s="529"/>
      <c r="H75" s="529"/>
      <c r="I75" s="529"/>
      <c r="J75" s="529"/>
      <c r="K75" s="529"/>
      <c r="L75" s="529"/>
      <c r="M75" s="529"/>
      <c r="N75" s="529"/>
      <c r="O75" s="529"/>
      <c r="P75" s="529"/>
      <c r="Q75" s="529"/>
      <c r="R75" s="529"/>
      <c r="S75" s="529"/>
      <c r="T75" s="529"/>
      <c r="U75" s="529"/>
      <c r="V75" s="529"/>
      <c r="W75" s="529"/>
      <c r="X75" s="529"/>
      <c r="Y75" s="529"/>
      <c r="Z75" s="529"/>
      <c r="AA75" s="529"/>
      <c r="AB75" s="529"/>
      <c r="AC75" s="529"/>
      <c r="AD75" s="50"/>
    </row>
    <row r="76" spans="2:30" ht="6.75" customHeight="1" x14ac:dyDescent="0.2">
      <c r="B76" s="49"/>
      <c r="C76" s="4"/>
      <c r="D76" s="4"/>
      <c r="E76" s="4"/>
      <c r="F76" s="4"/>
      <c r="G76" s="4"/>
      <c r="H76" s="4"/>
      <c r="I76" s="4"/>
      <c r="J76" s="4"/>
      <c r="K76" s="4"/>
      <c r="L76" s="4"/>
      <c r="M76" s="4"/>
      <c r="N76" s="4"/>
      <c r="O76" s="4"/>
      <c r="P76" s="4"/>
      <c r="Q76" s="4"/>
      <c r="R76" s="4"/>
      <c r="S76" s="4"/>
      <c r="T76" s="4"/>
      <c r="U76" s="4"/>
      <c r="V76" s="4"/>
      <c r="W76" s="4"/>
      <c r="X76" s="4"/>
      <c r="Y76" s="4"/>
      <c r="Z76" s="4"/>
      <c r="AA76" s="4"/>
      <c r="AB76" s="4"/>
      <c r="AC76" s="4"/>
      <c r="AD76" s="50"/>
    </row>
    <row r="77" spans="2:30" ht="24" customHeight="1" x14ac:dyDescent="0.2">
      <c r="B77" s="49"/>
      <c r="C77" s="530" t="s">
        <v>868</v>
      </c>
      <c r="D77" s="530"/>
      <c r="E77" s="530"/>
      <c r="F77" s="530"/>
      <c r="G77" s="530"/>
      <c r="H77" s="530"/>
      <c r="I77" s="530"/>
      <c r="J77" s="530"/>
      <c r="K77" s="530"/>
      <c r="L77" s="530"/>
      <c r="M77" s="530"/>
      <c r="N77" s="530"/>
      <c r="O77" s="530"/>
      <c r="P77" s="530"/>
      <c r="Q77" s="530"/>
      <c r="R77" s="530"/>
      <c r="S77" s="530"/>
      <c r="T77" s="530"/>
      <c r="U77" s="530"/>
      <c r="V77" s="530"/>
      <c r="W77" s="530"/>
      <c r="X77" s="530"/>
      <c r="Y77" s="530"/>
      <c r="Z77" s="530"/>
      <c r="AA77" s="530"/>
      <c r="AB77" s="530"/>
      <c r="AC77" s="530"/>
      <c r="AD77" s="50"/>
    </row>
    <row r="78" spans="2:30" ht="6.75" customHeight="1" x14ac:dyDescent="0.2">
      <c r="B78" s="49"/>
      <c r="C78" s="4"/>
      <c r="D78" s="4"/>
      <c r="E78" s="4"/>
      <c r="F78" s="4"/>
      <c r="G78" s="4"/>
      <c r="H78" s="4"/>
      <c r="I78" s="4"/>
      <c r="J78" s="4"/>
      <c r="K78" s="4"/>
      <c r="L78" s="4"/>
      <c r="M78" s="4"/>
      <c r="N78" s="4"/>
      <c r="O78" s="4"/>
      <c r="P78" s="4"/>
      <c r="Q78" s="4"/>
      <c r="R78" s="4"/>
      <c r="S78" s="4"/>
      <c r="T78" s="4"/>
      <c r="U78" s="4"/>
      <c r="V78" s="4"/>
      <c r="W78" s="4"/>
      <c r="X78" s="4"/>
      <c r="Y78" s="4"/>
      <c r="Z78" s="4"/>
      <c r="AA78" s="4"/>
      <c r="AB78" s="4"/>
      <c r="AC78" s="4"/>
      <c r="AD78" s="50"/>
    </row>
    <row r="79" spans="2:30" ht="15" customHeight="1" x14ac:dyDescent="0.2">
      <c r="B79" s="49"/>
      <c r="C79" s="4"/>
      <c r="D79" s="9" t="s">
        <v>11</v>
      </c>
      <c r="E79" s="4"/>
      <c r="F79" s="4"/>
      <c r="G79" s="4"/>
      <c r="H79" s="4"/>
      <c r="I79" s="4"/>
      <c r="J79" s="4"/>
      <c r="K79" s="4"/>
      <c r="L79" s="4"/>
      <c r="M79" s="4"/>
      <c r="N79" s="4"/>
      <c r="O79" s="4"/>
      <c r="P79" s="4"/>
      <c r="Q79" s="4"/>
      <c r="R79" s="4"/>
      <c r="S79" s="4"/>
      <c r="T79" s="4"/>
      <c r="U79" s="4"/>
      <c r="V79" s="4"/>
      <c r="W79" s="4"/>
      <c r="X79" s="4"/>
      <c r="Y79" s="4"/>
      <c r="Z79" s="4"/>
      <c r="AA79" s="4"/>
      <c r="AB79" s="4"/>
      <c r="AC79" s="4"/>
      <c r="AD79" s="50"/>
    </row>
    <row r="80" spans="2:30" ht="6.75" customHeight="1" x14ac:dyDescent="0.2">
      <c r="B80" s="49"/>
      <c r="C80" s="4"/>
      <c r="D80" s="9"/>
      <c r="E80" s="4"/>
      <c r="F80" s="4"/>
      <c r="G80" s="4"/>
      <c r="H80" s="4"/>
      <c r="I80" s="4"/>
      <c r="J80" s="4"/>
      <c r="K80" s="4"/>
      <c r="L80" s="4"/>
      <c r="M80" s="4"/>
      <c r="N80" s="4"/>
      <c r="O80" s="4"/>
      <c r="P80" s="4"/>
      <c r="Q80" s="4"/>
      <c r="R80" s="4"/>
      <c r="S80" s="4"/>
      <c r="T80" s="4"/>
      <c r="U80" s="4"/>
      <c r="V80" s="4"/>
      <c r="W80" s="4"/>
      <c r="X80" s="4"/>
      <c r="Y80" s="4"/>
      <c r="Z80" s="4"/>
      <c r="AA80" s="4"/>
      <c r="AB80" s="4"/>
      <c r="AC80" s="4"/>
      <c r="AD80" s="50"/>
    </row>
    <row r="81" spans="2:30" ht="36" customHeight="1" x14ac:dyDescent="0.2">
      <c r="B81" s="49"/>
      <c r="C81" s="4"/>
      <c r="D81" s="526" t="s">
        <v>2010</v>
      </c>
      <c r="E81" s="526"/>
      <c r="F81" s="526"/>
      <c r="G81" s="526"/>
      <c r="H81" s="526"/>
      <c r="I81" s="526"/>
      <c r="J81" s="526"/>
      <c r="K81" s="526"/>
      <c r="L81" s="526"/>
      <c r="M81" s="526"/>
      <c r="N81" s="526"/>
      <c r="O81" s="526"/>
      <c r="P81" s="526"/>
      <c r="Q81" s="526"/>
      <c r="R81" s="526"/>
      <c r="S81" s="526"/>
      <c r="T81" s="526"/>
      <c r="U81" s="526"/>
      <c r="V81" s="526"/>
      <c r="W81" s="526"/>
      <c r="X81" s="526"/>
      <c r="Y81" s="526"/>
      <c r="Z81" s="526"/>
      <c r="AA81" s="526"/>
      <c r="AB81" s="526"/>
      <c r="AC81" s="526"/>
      <c r="AD81" s="50"/>
    </row>
    <row r="82" spans="2:30" ht="6.75" customHeight="1" x14ac:dyDescent="0.2">
      <c r="B82" s="49"/>
      <c r="C82" s="4"/>
      <c r="D82" s="4"/>
      <c r="E82" s="4"/>
      <c r="F82" s="4"/>
      <c r="G82" s="4"/>
      <c r="H82" s="4"/>
      <c r="I82" s="4"/>
      <c r="J82" s="4"/>
      <c r="K82" s="4"/>
      <c r="L82" s="4"/>
      <c r="M82" s="4"/>
      <c r="N82" s="4"/>
      <c r="O82" s="4"/>
      <c r="P82" s="4"/>
      <c r="Q82" s="4"/>
      <c r="R82" s="4"/>
      <c r="S82" s="4"/>
      <c r="T82" s="4"/>
      <c r="U82" s="4"/>
      <c r="V82" s="4"/>
      <c r="W82" s="4"/>
      <c r="X82" s="4"/>
      <c r="Y82" s="4"/>
      <c r="Z82" s="4"/>
      <c r="AA82" s="4"/>
      <c r="AB82" s="4"/>
      <c r="AC82" s="4"/>
      <c r="AD82" s="50"/>
    </row>
    <row r="83" spans="2:30" ht="15" customHeight="1" x14ac:dyDescent="0.2">
      <c r="B83" s="49"/>
      <c r="C83" s="4"/>
      <c r="D83" s="9" t="s">
        <v>12</v>
      </c>
      <c r="E83" s="4"/>
      <c r="F83" s="4"/>
      <c r="G83" s="4"/>
      <c r="H83" s="4"/>
      <c r="I83" s="4"/>
      <c r="J83" s="4"/>
      <c r="K83" s="4"/>
      <c r="L83" s="4"/>
      <c r="M83" s="4"/>
      <c r="N83" s="4"/>
      <c r="O83" s="4"/>
      <c r="P83" s="4"/>
      <c r="Q83" s="4"/>
      <c r="R83" s="4"/>
      <c r="S83" s="4"/>
      <c r="T83" s="4"/>
      <c r="U83" s="4"/>
      <c r="V83" s="4"/>
      <c r="W83" s="4"/>
      <c r="X83" s="4"/>
      <c r="Y83" s="4"/>
      <c r="Z83" s="4"/>
      <c r="AA83" s="4"/>
      <c r="AB83" s="4"/>
      <c r="AC83" s="4"/>
      <c r="AD83" s="50"/>
    </row>
    <row r="84" spans="2:30" ht="6.75" customHeight="1" x14ac:dyDescent="0.2">
      <c r="B84" s="49"/>
      <c r="C84" s="4"/>
      <c r="D84" s="9"/>
      <c r="E84" s="4"/>
      <c r="F84" s="4"/>
      <c r="G84" s="4"/>
      <c r="H84" s="4"/>
      <c r="I84" s="4"/>
      <c r="J84" s="4"/>
      <c r="K84" s="4"/>
      <c r="L84" s="4"/>
      <c r="M84" s="4"/>
      <c r="N84" s="4"/>
      <c r="O84" s="4"/>
      <c r="P84" s="4"/>
      <c r="Q84" s="4"/>
      <c r="R84" s="4"/>
      <c r="S84" s="4"/>
      <c r="T84" s="4"/>
      <c r="U84" s="4"/>
      <c r="V84" s="4"/>
      <c r="W84" s="4"/>
      <c r="X84" s="4"/>
      <c r="Y84" s="4"/>
      <c r="Z84" s="4"/>
      <c r="AA84" s="4"/>
      <c r="AB84" s="4"/>
      <c r="AC84" s="4"/>
      <c r="AD84" s="50"/>
    </row>
    <row r="85" spans="2:30" ht="24" customHeight="1" x14ac:dyDescent="0.2">
      <c r="B85" s="49"/>
      <c r="C85" s="4"/>
      <c r="D85" s="526" t="s">
        <v>2011</v>
      </c>
      <c r="E85" s="526"/>
      <c r="F85" s="526"/>
      <c r="G85" s="526"/>
      <c r="H85" s="526"/>
      <c r="I85" s="526"/>
      <c r="J85" s="526"/>
      <c r="K85" s="526"/>
      <c r="L85" s="526"/>
      <c r="M85" s="526"/>
      <c r="N85" s="526"/>
      <c r="O85" s="526"/>
      <c r="P85" s="526"/>
      <c r="Q85" s="526"/>
      <c r="R85" s="526"/>
      <c r="S85" s="526"/>
      <c r="T85" s="526"/>
      <c r="U85" s="526"/>
      <c r="V85" s="526"/>
      <c r="W85" s="526"/>
      <c r="X85" s="526"/>
      <c r="Y85" s="526"/>
      <c r="Z85" s="526"/>
      <c r="AA85" s="526"/>
      <c r="AB85" s="526"/>
      <c r="AC85" s="526"/>
      <c r="AD85" s="50"/>
    </row>
    <row r="86" spans="2:30" ht="15" customHeight="1" thickBot="1" x14ac:dyDescent="0.25">
      <c r="B86" s="51"/>
      <c r="C86" s="52"/>
      <c r="D86" s="52"/>
      <c r="E86" s="52"/>
      <c r="F86" s="52"/>
      <c r="G86" s="52"/>
      <c r="H86" s="52"/>
      <c r="I86" s="52"/>
      <c r="J86" s="52"/>
      <c r="K86" s="52"/>
      <c r="L86" s="52"/>
      <c r="M86" s="52"/>
      <c r="N86" s="52"/>
      <c r="O86" s="52"/>
      <c r="P86" s="52"/>
      <c r="Q86" s="52"/>
      <c r="R86" s="52"/>
      <c r="S86" s="52"/>
      <c r="T86" s="52"/>
      <c r="U86" s="52"/>
      <c r="V86" s="52"/>
      <c r="W86" s="52"/>
      <c r="X86" s="52"/>
      <c r="Y86" s="52"/>
      <c r="Z86" s="52"/>
      <c r="AA86" s="52"/>
      <c r="AB86" s="52"/>
      <c r="AC86" s="52"/>
      <c r="AD86" s="53"/>
    </row>
    <row r="87" spans="2:30" ht="15" customHeight="1" thickBot="1" x14ac:dyDescent="0.25"/>
    <row r="88" spans="2:30" ht="15" customHeight="1" x14ac:dyDescent="0.2">
      <c r="B88" s="46"/>
      <c r="C88" s="47"/>
      <c r="D88" s="47"/>
      <c r="E88" s="47"/>
      <c r="F88" s="47"/>
      <c r="G88" s="47"/>
      <c r="H88" s="47"/>
      <c r="I88" s="47"/>
      <c r="J88" s="47"/>
      <c r="K88" s="47"/>
      <c r="L88" s="47"/>
      <c r="M88" s="47"/>
      <c r="N88" s="47"/>
      <c r="O88" s="47"/>
      <c r="P88" s="47"/>
      <c r="Q88" s="47"/>
      <c r="R88" s="47"/>
      <c r="S88" s="47"/>
      <c r="T88" s="47"/>
      <c r="U88" s="47"/>
      <c r="V88" s="47"/>
      <c r="W88" s="47"/>
      <c r="X88" s="47"/>
      <c r="Y88" s="47"/>
      <c r="Z88" s="47"/>
      <c r="AA88" s="47"/>
      <c r="AB88" s="47"/>
      <c r="AC88" s="47"/>
      <c r="AD88" s="48"/>
    </row>
    <row r="89" spans="2:30" ht="24" customHeight="1" x14ac:dyDescent="0.2">
      <c r="B89" s="49"/>
      <c r="C89" s="531" t="s">
        <v>813</v>
      </c>
      <c r="D89" s="531"/>
      <c r="E89" s="531"/>
      <c r="F89" s="531"/>
      <c r="G89" s="531"/>
      <c r="H89" s="531"/>
      <c r="I89" s="531"/>
      <c r="J89" s="531"/>
      <c r="K89" s="531"/>
      <c r="L89" s="531"/>
      <c r="M89" s="531"/>
      <c r="N89" s="531"/>
      <c r="O89" s="531"/>
      <c r="P89" s="531"/>
      <c r="Q89" s="531"/>
      <c r="R89" s="531"/>
      <c r="S89" s="531"/>
      <c r="T89" s="531"/>
      <c r="U89" s="531"/>
      <c r="V89" s="531"/>
      <c r="W89" s="531"/>
      <c r="X89" s="531"/>
      <c r="Y89" s="531"/>
      <c r="Z89" s="531"/>
      <c r="AA89" s="531"/>
      <c r="AB89" s="531"/>
      <c r="AC89" s="531"/>
      <c r="AD89" s="50"/>
    </row>
    <row r="90" spans="2:30" ht="6.75" customHeight="1" x14ac:dyDescent="0.2">
      <c r="B90" s="49"/>
      <c r="C90" s="4"/>
      <c r="D90" s="4"/>
      <c r="E90" s="4"/>
      <c r="F90" s="4"/>
      <c r="G90" s="4"/>
      <c r="H90" s="4"/>
      <c r="I90" s="4"/>
      <c r="J90" s="4"/>
      <c r="K90" s="4"/>
      <c r="L90" s="4"/>
      <c r="M90" s="4"/>
      <c r="N90" s="4"/>
      <c r="O90" s="4"/>
      <c r="P90" s="4"/>
      <c r="Q90" s="4"/>
      <c r="R90" s="4"/>
      <c r="S90" s="4"/>
      <c r="T90" s="4"/>
      <c r="U90" s="4"/>
      <c r="V90" s="4"/>
      <c r="W90" s="4"/>
      <c r="X90" s="4"/>
      <c r="Y90" s="4"/>
      <c r="Z90" s="4"/>
      <c r="AA90" s="4"/>
      <c r="AB90" s="4"/>
      <c r="AC90" s="4"/>
      <c r="AD90" s="50"/>
    </row>
    <row r="91" spans="2:30" ht="15" customHeight="1" x14ac:dyDescent="0.2">
      <c r="B91" s="49"/>
      <c r="C91" s="4"/>
      <c r="D91" s="54" t="s">
        <v>13</v>
      </c>
      <c r="E91" s="4"/>
      <c r="F91" s="4"/>
      <c r="G91" s="532" t="s">
        <v>2006</v>
      </c>
      <c r="H91" s="532"/>
      <c r="I91" s="532"/>
      <c r="J91" s="532"/>
      <c r="K91" s="532"/>
      <c r="L91" s="532"/>
      <c r="M91" s="532"/>
      <c r="N91" s="532"/>
      <c r="O91" s="532"/>
      <c r="P91" s="532"/>
      <c r="Q91" s="532"/>
      <c r="R91" s="532"/>
      <c r="S91" s="532"/>
      <c r="T91" s="532"/>
      <c r="U91" s="532"/>
      <c r="V91" s="532"/>
      <c r="W91" s="532"/>
      <c r="X91" s="532"/>
      <c r="Y91" s="532"/>
      <c r="Z91" s="532"/>
      <c r="AA91" s="532"/>
      <c r="AB91" s="532"/>
      <c r="AC91" s="532"/>
      <c r="AD91" s="50"/>
    </row>
    <row r="92" spans="2:30" ht="15" customHeight="1" x14ac:dyDescent="0.2">
      <c r="B92" s="49"/>
      <c r="C92" s="4"/>
      <c r="D92" s="4" t="s">
        <v>14</v>
      </c>
      <c r="E92" s="4"/>
      <c r="F92" s="4"/>
      <c r="G92" s="4"/>
      <c r="H92" s="4"/>
      <c r="I92" s="533" t="s">
        <v>2007</v>
      </c>
      <c r="J92" s="533"/>
      <c r="K92" s="533"/>
      <c r="L92" s="533"/>
      <c r="M92" s="533"/>
      <c r="N92" s="533"/>
      <c r="O92" s="533"/>
      <c r="P92" s="533"/>
      <c r="Q92" s="533"/>
      <c r="R92" s="533"/>
      <c r="S92" s="533"/>
      <c r="T92" s="533"/>
      <c r="U92" s="533"/>
      <c r="V92" s="533"/>
      <c r="W92" s="533"/>
      <c r="X92" s="533"/>
      <c r="Y92" s="533"/>
      <c r="Z92" s="533"/>
      <c r="AA92" s="533"/>
      <c r="AB92" s="533"/>
      <c r="AC92" s="533"/>
      <c r="AD92" s="50"/>
    </row>
    <row r="93" spans="2:30" ht="15" customHeight="1" x14ac:dyDescent="0.2">
      <c r="B93" s="49"/>
      <c r="C93" s="4"/>
      <c r="D93" s="4" t="s">
        <v>15</v>
      </c>
      <c r="E93" s="4"/>
      <c r="F93" s="4"/>
      <c r="G93" s="532" t="s">
        <v>2008</v>
      </c>
      <c r="H93" s="532"/>
      <c r="I93" s="532"/>
      <c r="J93" s="532"/>
      <c r="K93" s="532"/>
      <c r="L93" s="532"/>
      <c r="M93" s="532"/>
      <c r="N93" s="532"/>
      <c r="O93" s="532"/>
      <c r="P93" s="532"/>
      <c r="Q93" s="532"/>
      <c r="R93" s="532"/>
      <c r="S93" s="532"/>
      <c r="T93" s="532"/>
      <c r="U93" s="532"/>
      <c r="V93" s="532"/>
      <c r="W93" s="532"/>
      <c r="X93" s="532"/>
      <c r="Y93" s="532"/>
      <c r="Z93" s="532"/>
      <c r="AA93" s="532"/>
      <c r="AB93" s="532"/>
      <c r="AC93" s="532"/>
      <c r="AD93" s="50"/>
    </row>
    <row r="94" spans="2:30" ht="15" customHeight="1" thickBot="1" x14ac:dyDescent="0.25">
      <c r="B94" s="51"/>
      <c r="C94" s="52"/>
      <c r="D94" s="52"/>
      <c r="E94" s="52"/>
      <c r="F94" s="52"/>
      <c r="G94" s="52"/>
      <c r="H94" s="52"/>
      <c r="I94" s="52"/>
      <c r="J94" s="52"/>
      <c r="K94" s="52"/>
      <c r="L94" s="52"/>
      <c r="M94" s="52"/>
      <c r="N94" s="52"/>
      <c r="O94" s="52"/>
      <c r="P94" s="52"/>
      <c r="Q94" s="52"/>
      <c r="R94" s="52"/>
      <c r="S94" s="52"/>
      <c r="T94" s="52"/>
      <c r="U94" s="52"/>
      <c r="V94" s="52"/>
      <c r="W94" s="52"/>
      <c r="X94" s="52"/>
      <c r="Y94" s="52"/>
      <c r="Z94" s="52"/>
      <c r="AA94" s="52"/>
      <c r="AB94" s="52"/>
      <c r="AC94" s="52"/>
      <c r="AD94" s="53"/>
    </row>
    <row r="95" spans="2:30" ht="15" customHeight="1" x14ac:dyDescent="0.2"/>
    <row r="96" spans="2:30" ht="15" customHeight="1" x14ac:dyDescent="0.2"/>
    <row r="97" ht="15" customHeight="1" x14ac:dyDescent="0.2"/>
    <row r="98" ht="15" hidden="1" customHeight="1" x14ac:dyDescent="0.2"/>
    <row r="99" ht="15" hidden="1" customHeight="1" x14ac:dyDescent="0.2"/>
    <row r="100" ht="15" hidden="1" customHeight="1" x14ac:dyDescent="0.2"/>
    <row r="101" ht="15" hidden="1" customHeight="1" x14ac:dyDescent="0.2"/>
    <row r="102" ht="15" hidden="1" customHeight="1" x14ac:dyDescent="0.2"/>
    <row r="103" ht="15" hidden="1" customHeight="1" x14ac:dyDescent="0.2"/>
  </sheetData>
  <sheetProtection algorithmName="SHA-512" hashValue="ky31Dno4yq7P9DyhnpxOjxTg6PW7oG+FzYsSHVjblOCmu/Q906rBYnZFUaGA96ejmcYwn5/ZNKOv532Tl6XCRA==" saltValue="CvmC9OCbaucTP2mexvO/Yw==" spinCount="100000" sheet="1" objects="1" scenarios="1"/>
  <mergeCells count="44">
    <mergeCell ref="D85:AC85"/>
    <mergeCell ref="C89:AC89"/>
    <mergeCell ref="G91:AC91"/>
    <mergeCell ref="I92:AC92"/>
    <mergeCell ref="G93:AC93"/>
    <mergeCell ref="D81:AC81"/>
    <mergeCell ref="C53:AC53"/>
    <mergeCell ref="C57:AC57"/>
    <mergeCell ref="C59:AC59"/>
    <mergeCell ref="D61:AC61"/>
    <mergeCell ref="C63:AC63"/>
    <mergeCell ref="C65:AC65"/>
    <mergeCell ref="C67:AC67"/>
    <mergeCell ref="C69:AC69"/>
    <mergeCell ref="C73:AC73"/>
    <mergeCell ref="C75:AC75"/>
    <mergeCell ref="C77:AC77"/>
    <mergeCell ref="C55:AC55"/>
    <mergeCell ref="D51:AC51"/>
    <mergeCell ref="C29:AC29"/>
    <mergeCell ref="C31:AC31"/>
    <mergeCell ref="C33:AC33"/>
    <mergeCell ref="C35:AC35"/>
    <mergeCell ref="C37:AC37"/>
    <mergeCell ref="D39:AC39"/>
    <mergeCell ref="C41:AC41"/>
    <mergeCell ref="D43:AC43"/>
    <mergeCell ref="D45:AC45"/>
    <mergeCell ref="D47:AC47"/>
    <mergeCell ref="D49:AC49"/>
    <mergeCell ref="C27:AC27"/>
    <mergeCell ref="B1:AD1"/>
    <mergeCell ref="B3:AD3"/>
    <mergeCell ref="B7:AD7"/>
    <mergeCell ref="AA9:AD9"/>
    <mergeCell ref="B10:L10"/>
    <mergeCell ref="C13:K13"/>
    <mergeCell ref="O13:AC13"/>
    <mergeCell ref="C16:AC16"/>
    <mergeCell ref="C19:AC19"/>
    <mergeCell ref="C21:AC21"/>
    <mergeCell ref="C23:AC23"/>
    <mergeCell ref="D25:AC25"/>
    <mergeCell ref="B5:AD5"/>
  </mergeCells>
  <dataValidations count="1">
    <dataValidation type="list" allowBlank="1" showInputMessage="1" showErrorMessage="1" sqref="B10:L10">
      <formula1>$AH$2:$AH$34</formula1>
    </dataValidation>
  </dataValidations>
  <hyperlinks>
    <hyperlink ref="AA9:AD9" location="Índice!B11" display="Índice"/>
  </hyperlinks>
  <printOptions horizontalCentered="1"/>
  <pageMargins left="0.70866141732283472" right="0.70866141732283472" top="0.74803149606299213" bottom="0.74803149606299213" header="0.31496062992125984" footer="0.31496062992125984"/>
  <pageSetup scale="75" orientation="portrait" r:id="rId1"/>
  <headerFooter>
    <oddHeader>&amp;CMódulo 3 
Presentación</oddHeader>
    <oddFooter>&amp;LCenso Nacional de Gobierno, Seguridad Pública y Sistema Penitenciario Estatales 2020&amp;R&amp;P de &amp;N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1:AE54"/>
  <sheetViews>
    <sheetView showGridLines="0" topLeftCell="A5" workbookViewId="0">
      <selection activeCell="H14" sqref="H14:AC14"/>
    </sheetView>
  </sheetViews>
  <sheetFormatPr baseColWidth="10" defaultColWidth="0" defaultRowHeight="15" customHeight="1" zeroHeight="1" x14ac:dyDescent="0.2"/>
  <cols>
    <col min="1" max="1" width="5.7109375" style="3" customWidth="1"/>
    <col min="2" max="30" width="3.7109375" style="3" customWidth="1"/>
    <col min="31" max="31" width="5.7109375" style="3" customWidth="1"/>
    <col min="32" max="16384" width="3.7109375" style="3" hidden="1"/>
  </cols>
  <sheetData>
    <row r="1" spans="2:30" ht="173.25" customHeight="1" x14ac:dyDescent="0.3">
      <c r="B1" s="513" t="s">
        <v>796</v>
      </c>
      <c r="C1" s="513"/>
      <c r="D1" s="513"/>
      <c r="E1" s="513"/>
      <c r="F1" s="513"/>
      <c r="G1" s="513"/>
      <c r="H1" s="513"/>
      <c r="I1" s="513"/>
      <c r="J1" s="513"/>
      <c r="K1" s="513"/>
      <c r="L1" s="513"/>
      <c r="M1" s="513"/>
      <c r="N1" s="513"/>
      <c r="O1" s="513"/>
      <c r="P1" s="513"/>
      <c r="Q1" s="513"/>
      <c r="R1" s="513"/>
      <c r="S1" s="513"/>
      <c r="T1" s="513"/>
      <c r="U1" s="513"/>
      <c r="V1" s="513"/>
      <c r="W1" s="513"/>
      <c r="X1" s="513"/>
      <c r="Y1" s="513"/>
      <c r="Z1" s="513"/>
      <c r="AA1" s="513"/>
      <c r="AB1" s="513"/>
      <c r="AC1" s="513"/>
      <c r="AD1" s="513"/>
    </row>
    <row r="2" spans="2:30" ht="15" customHeight="1" x14ac:dyDescent="0.2"/>
    <row r="3" spans="2:30" ht="45" customHeight="1" x14ac:dyDescent="0.2">
      <c r="B3" s="511" t="s">
        <v>865</v>
      </c>
      <c r="C3" s="511"/>
      <c r="D3" s="511"/>
      <c r="E3" s="511"/>
      <c r="F3" s="511"/>
      <c r="G3" s="511"/>
      <c r="H3" s="511"/>
      <c r="I3" s="511"/>
      <c r="J3" s="511"/>
      <c r="K3" s="511"/>
      <c r="L3" s="511"/>
      <c r="M3" s="511"/>
      <c r="N3" s="511"/>
      <c r="O3" s="511"/>
      <c r="P3" s="511"/>
      <c r="Q3" s="511"/>
      <c r="R3" s="511"/>
      <c r="S3" s="511"/>
      <c r="T3" s="511"/>
      <c r="U3" s="511"/>
      <c r="V3" s="511"/>
      <c r="W3" s="511"/>
      <c r="X3" s="511"/>
      <c r="Y3" s="511"/>
      <c r="Z3" s="511"/>
      <c r="AA3" s="511"/>
      <c r="AB3" s="511"/>
      <c r="AC3" s="511"/>
      <c r="AD3" s="511"/>
    </row>
    <row r="4" spans="2:30" ht="15" customHeight="1" x14ac:dyDescent="0.2"/>
    <row r="5" spans="2:30" ht="45" customHeight="1" x14ac:dyDescent="0.2">
      <c r="B5" s="511" t="s">
        <v>1070</v>
      </c>
      <c r="C5" s="512"/>
      <c r="D5" s="512"/>
      <c r="E5" s="512"/>
      <c r="F5" s="512"/>
      <c r="G5" s="512"/>
      <c r="H5" s="512"/>
      <c r="I5" s="512"/>
      <c r="J5" s="512"/>
      <c r="K5" s="512"/>
      <c r="L5" s="512"/>
      <c r="M5" s="512"/>
      <c r="N5" s="512"/>
      <c r="O5" s="512"/>
      <c r="P5" s="512"/>
      <c r="Q5" s="512"/>
      <c r="R5" s="512"/>
      <c r="S5" s="512"/>
      <c r="T5" s="512"/>
      <c r="U5" s="512"/>
      <c r="V5" s="512"/>
      <c r="W5" s="512"/>
      <c r="X5" s="512"/>
      <c r="Y5" s="512"/>
      <c r="Z5" s="512"/>
      <c r="AA5" s="512"/>
      <c r="AB5" s="512"/>
      <c r="AC5" s="512"/>
      <c r="AD5" s="512"/>
    </row>
    <row r="6" spans="2:30" ht="15" customHeight="1" x14ac:dyDescent="0.2"/>
    <row r="7" spans="2:30" ht="45" customHeight="1" x14ac:dyDescent="0.2">
      <c r="B7" s="539" t="s">
        <v>1758</v>
      </c>
      <c r="C7" s="540"/>
      <c r="D7" s="540"/>
      <c r="E7" s="540"/>
      <c r="F7" s="540"/>
      <c r="G7" s="540"/>
      <c r="H7" s="540"/>
      <c r="I7" s="540"/>
      <c r="J7" s="540"/>
      <c r="K7" s="540"/>
      <c r="L7" s="540"/>
      <c r="M7" s="540"/>
      <c r="N7" s="540"/>
      <c r="O7" s="540"/>
      <c r="P7" s="540"/>
      <c r="Q7" s="540"/>
      <c r="R7" s="540"/>
      <c r="S7" s="540"/>
      <c r="T7" s="540"/>
      <c r="U7" s="540"/>
      <c r="V7" s="540"/>
      <c r="W7" s="540"/>
      <c r="X7" s="540"/>
      <c r="Y7" s="540"/>
      <c r="Z7" s="540"/>
      <c r="AA7" s="540"/>
      <c r="AB7" s="540"/>
      <c r="AC7" s="540"/>
      <c r="AD7" s="540"/>
    </row>
    <row r="8" spans="2:30" ht="15" customHeight="1" x14ac:dyDescent="0.2"/>
    <row r="9" spans="2:30" ht="15" customHeight="1" thickBot="1" x14ac:dyDescent="0.25">
      <c r="AA9" s="541" t="s">
        <v>0</v>
      </c>
      <c r="AB9" s="541"/>
      <c r="AC9" s="541"/>
      <c r="AD9" s="541"/>
    </row>
    <row r="10" spans="2:30" ht="15" customHeight="1" thickBot="1" x14ac:dyDescent="0.25">
      <c r="B10" s="514" t="str">
        <f>IF(Presentación!$B$10="","",Presentación!$B$10)</f>
        <v>Tabasco</v>
      </c>
      <c r="C10" s="515"/>
      <c r="D10" s="515"/>
      <c r="E10" s="515"/>
      <c r="F10" s="515"/>
      <c r="G10" s="515"/>
      <c r="H10" s="515"/>
      <c r="I10" s="515"/>
      <c r="J10" s="515"/>
      <c r="K10" s="515"/>
      <c r="L10" s="516"/>
      <c r="M10" s="264"/>
      <c r="N10" s="265" t="str">
        <f>IF(Presentación!$N$10="","",Presentación!$N$10)</f>
        <v>227</v>
      </c>
    </row>
    <row r="11" spans="2:30" ht="15" customHeight="1" thickBot="1" x14ac:dyDescent="0.25"/>
    <row r="12" spans="2:30" ht="15" customHeight="1" x14ac:dyDescent="0.2">
      <c r="B12" s="46"/>
      <c r="C12" s="47"/>
      <c r="D12" s="47"/>
      <c r="E12" s="47"/>
      <c r="F12" s="47"/>
      <c r="G12" s="47"/>
      <c r="H12" s="47"/>
      <c r="I12" s="47"/>
      <c r="J12" s="47"/>
      <c r="K12" s="47"/>
      <c r="L12" s="47"/>
      <c r="M12" s="47"/>
      <c r="N12" s="47"/>
      <c r="O12" s="47"/>
      <c r="P12" s="47"/>
      <c r="Q12" s="47"/>
      <c r="R12" s="47"/>
      <c r="S12" s="47"/>
      <c r="T12" s="47"/>
      <c r="U12" s="47"/>
      <c r="V12" s="47"/>
      <c r="W12" s="47"/>
      <c r="X12" s="47"/>
      <c r="Y12" s="47"/>
      <c r="Z12" s="47"/>
      <c r="AA12" s="47"/>
      <c r="AB12" s="47"/>
      <c r="AC12" s="47"/>
      <c r="AD12" s="48"/>
    </row>
    <row r="13" spans="2:30" ht="36" customHeight="1" x14ac:dyDescent="0.2">
      <c r="B13" s="49"/>
      <c r="C13" s="537" t="s">
        <v>1059</v>
      </c>
      <c r="D13" s="537"/>
      <c r="E13" s="537"/>
      <c r="F13" s="537"/>
      <c r="G13" s="537"/>
      <c r="H13" s="537"/>
      <c r="I13" s="537"/>
      <c r="J13" s="537"/>
      <c r="K13" s="537"/>
      <c r="L13" s="537"/>
      <c r="M13" s="537"/>
      <c r="N13" s="537"/>
      <c r="O13" s="537"/>
      <c r="P13" s="537"/>
      <c r="Q13" s="537"/>
      <c r="R13" s="537"/>
      <c r="S13" s="537"/>
      <c r="T13" s="537"/>
      <c r="U13" s="537"/>
      <c r="V13" s="537"/>
      <c r="W13" s="537"/>
      <c r="X13" s="537"/>
      <c r="Y13" s="537"/>
      <c r="Z13" s="537"/>
      <c r="AA13" s="537"/>
      <c r="AB13" s="537"/>
      <c r="AC13" s="537"/>
      <c r="AD13" s="50"/>
    </row>
    <row r="14" spans="2:30" ht="15" customHeight="1" x14ac:dyDescent="0.2">
      <c r="B14" s="49"/>
      <c r="C14" s="124" t="s">
        <v>16</v>
      </c>
      <c r="D14" s="4"/>
      <c r="E14" s="4"/>
      <c r="F14" s="4"/>
      <c r="G14" s="4"/>
      <c r="H14" s="534"/>
      <c r="I14" s="534"/>
      <c r="J14" s="534"/>
      <c r="K14" s="534"/>
      <c r="L14" s="534"/>
      <c r="M14" s="534"/>
      <c r="N14" s="534"/>
      <c r="O14" s="534"/>
      <c r="P14" s="534"/>
      <c r="Q14" s="534"/>
      <c r="R14" s="534"/>
      <c r="S14" s="534"/>
      <c r="T14" s="534"/>
      <c r="U14" s="534"/>
      <c r="V14" s="534"/>
      <c r="W14" s="534"/>
      <c r="X14" s="534"/>
      <c r="Y14" s="534"/>
      <c r="Z14" s="534"/>
      <c r="AA14" s="534"/>
      <c r="AB14" s="534"/>
      <c r="AC14" s="534"/>
      <c r="AD14" s="50"/>
    </row>
    <row r="15" spans="2:30" ht="15" customHeight="1" x14ac:dyDescent="0.2">
      <c r="B15" s="49"/>
      <c r="C15" s="107" t="s">
        <v>814</v>
      </c>
      <c r="D15" s="107"/>
      <c r="E15" s="107"/>
      <c r="F15" s="107"/>
      <c r="G15" s="107"/>
      <c r="H15" s="107"/>
      <c r="I15" s="164"/>
      <c r="J15" s="538"/>
      <c r="K15" s="538"/>
      <c r="L15" s="538"/>
      <c r="M15" s="538"/>
      <c r="N15" s="538"/>
      <c r="O15" s="538"/>
      <c r="P15" s="538"/>
      <c r="Q15" s="538"/>
      <c r="R15" s="538"/>
      <c r="S15" s="538"/>
      <c r="T15" s="538"/>
      <c r="U15" s="538"/>
      <c r="V15" s="538"/>
      <c r="W15" s="538"/>
      <c r="X15" s="538"/>
      <c r="Y15" s="538"/>
      <c r="Z15" s="538"/>
      <c r="AA15" s="538"/>
      <c r="AB15" s="538"/>
      <c r="AC15" s="538"/>
      <c r="AD15" s="50"/>
    </row>
    <row r="16" spans="2:30" ht="15" customHeight="1" x14ac:dyDescent="0.2">
      <c r="B16" s="49"/>
      <c r="C16" s="107" t="s">
        <v>17</v>
      </c>
      <c r="D16" s="107"/>
      <c r="E16" s="538"/>
      <c r="F16" s="538"/>
      <c r="G16" s="538"/>
      <c r="H16" s="538"/>
      <c r="I16" s="538"/>
      <c r="J16" s="538"/>
      <c r="K16" s="538"/>
      <c r="L16" s="538"/>
      <c r="M16" s="538"/>
      <c r="N16" s="538"/>
      <c r="O16" s="538"/>
      <c r="P16" s="538"/>
      <c r="Q16" s="538"/>
      <c r="R16" s="538"/>
      <c r="S16" s="538"/>
      <c r="T16" s="538"/>
      <c r="U16" s="538"/>
      <c r="V16" s="538"/>
      <c r="W16" s="538"/>
      <c r="X16" s="538"/>
      <c r="Y16" s="538"/>
      <c r="Z16" s="538"/>
      <c r="AA16" s="538"/>
      <c r="AB16" s="538"/>
      <c r="AC16" s="538"/>
      <c r="AD16" s="255"/>
    </row>
    <row r="17" spans="2:30" ht="15" customHeight="1" x14ac:dyDescent="0.2">
      <c r="B17" s="49"/>
      <c r="C17" s="124" t="s">
        <v>15</v>
      </c>
      <c r="D17" s="4"/>
      <c r="E17" s="54"/>
      <c r="F17" s="535"/>
      <c r="G17" s="535"/>
      <c r="H17" s="535"/>
      <c r="I17" s="535"/>
      <c r="J17" s="535"/>
      <c r="K17" s="535"/>
      <c r="L17" s="535"/>
      <c r="M17" s="535"/>
      <c r="N17" s="535"/>
      <c r="O17" s="535"/>
      <c r="P17" s="535"/>
      <c r="Q17" s="535"/>
      <c r="R17" s="535"/>
      <c r="S17" s="535"/>
      <c r="T17" s="535"/>
      <c r="U17" s="535"/>
      <c r="V17" s="535"/>
      <c r="W17" s="535"/>
      <c r="X17" s="535"/>
      <c r="Y17" s="535"/>
      <c r="Z17" s="535"/>
      <c r="AA17" s="535"/>
      <c r="AB17" s="535"/>
      <c r="AC17" s="535"/>
      <c r="AD17" s="50"/>
    </row>
    <row r="18" spans="2:30" ht="15" customHeight="1" x14ac:dyDescent="0.2">
      <c r="B18" s="49"/>
      <c r="C18" s="124" t="s">
        <v>14</v>
      </c>
      <c r="D18" s="4"/>
      <c r="E18" s="4"/>
      <c r="F18" s="4"/>
      <c r="G18" s="4"/>
      <c r="H18" s="534"/>
      <c r="I18" s="534"/>
      <c r="J18" s="534"/>
      <c r="K18" s="534"/>
      <c r="L18" s="534"/>
      <c r="M18" s="534"/>
      <c r="N18" s="534"/>
      <c r="O18" s="534"/>
      <c r="P18" s="534"/>
      <c r="Q18" s="534"/>
      <c r="R18" s="534"/>
      <c r="S18" s="534"/>
      <c r="T18" s="534"/>
      <c r="U18" s="534"/>
      <c r="V18" s="534"/>
      <c r="W18" s="534"/>
      <c r="X18" s="534"/>
      <c r="Y18" s="534"/>
      <c r="Z18" s="534"/>
      <c r="AA18" s="534"/>
      <c r="AB18" s="534"/>
      <c r="AC18" s="534"/>
      <c r="AD18" s="50"/>
    </row>
    <row r="19" spans="2:30" ht="15" customHeight="1" x14ac:dyDescent="0.2">
      <c r="B19" s="49"/>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50"/>
    </row>
    <row r="20" spans="2:30" ht="15" customHeight="1" x14ac:dyDescent="0.2">
      <c r="B20" s="49"/>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50"/>
    </row>
    <row r="21" spans="2:30" ht="15" customHeight="1" x14ac:dyDescent="0.2">
      <c r="B21" s="49"/>
      <c r="C21" s="4"/>
      <c r="D21" s="4"/>
      <c r="E21" s="4"/>
      <c r="F21" s="4"/>
      <c r="G21" s="4"/>
      <c r="H21" s="4"/>
      <c r="I21" s="4"/>
      <c r="J21" s="55"/>
      <c r="K21" s="55"/>
      <c r="L21" s="55"/>
      <c r="M21" s="55"/>
      <c r="N21" s="55"/>
      <c r="O21" s="55"/>
      <c r="P21" s="55"/>
      <c r="Q21" s="55"/>
      <c r="R21" s="55"/>
      <c r="S21" s="55"/>
      <c r="T21" s="55"/>
      <c r="U21" s="55"/>
      <c r="V21" s="55"/>
      <c r="W21" s="4"/>
      <c r="X21" s="4"/>
      <c r="Y21" s="4"/>
      <c r="Z21" s="4"/>
      <c r="AA21" s="4"/>
      <c r="AB21" s="4"/>
      <c r="AC21" s="4"/>
      <c r="AD21" s="50"/>
    </row>
    <row r="22" spans="2:30" ht="15" customHeight="1" x14ac:dyDescent="0.2">
      <c r="B22" s="49"/>
      <c r="C22" s="4"/>
      <c r="D22" s="4"/>
      <c r="E22" s="4"/>
      <c r="F22" s="4"/>
      <c r="G22" s="4"/>
      <c r="H22" s="4"/>
      <c r="I22" s="4"/>
      <c r="J22" s="536" t="s">
        <v>19</v>
      </c>
      <c r="K22" s="536"/>
      <c r="L22" s="536"/>
      <c r="M22" s="536"/>
      <c r="N22" s="536"/>
      <c r="O22" s="536"/>
      <c r="P22" s="536"/>
      <c r="Q22" s="536"/>
      <c r="R22" s="536"/>
      <c r="S22" s="536"/>
      <c r="T22" s="536"/>
      <c r="U22" s="536"/>
      <c r="V22" s="536"/>
      <c r="W22" s="4"/>
      <c r="X22" s="4"/>
      <c r="Y22" s="4"/>
      <c r="Z22" s="4"/>
      <c r="AA22" s="4"/>
      <c r="AB22" s="4"/>
      <c r="AC22" s="4"/>
      <c r="AD22" s="50"/>
    </row>
    <row r="23" spans="2:30" ht="15" customHeight="1" x14ac:dyDescent="0.2">
      <c r="B23" s="49"/>
      <c r="C23" s="4"/>
      <c r="D23" s="4"/>
      <c r="E23" s="4"/>
      <c r="F23" s="4"/>
      <c r="G23" s="4"/>
      <c r="H23" s="4"/>
      <c r="I23" s="4"/>
      <c r="J23" s="4"/>
      <c r="K23" s="4"/>
      <c r="L23" s="4"/>
      <c r="M23" s="4"/>
      <c r="N23" s="4"/>
      <c r="O23" s="4"/>
      <c r="P23" s="4"/>
      <c r="Q23" s="4"/>
      <c r="R23" s="4"/>
      <c r="S23" s="4"/>
      <c r="T23" s="4"/>
      <c r="U23" s="4"/>
      <c r="V23" s="4"/>
      <c r="W23" s="4"/>
      <c r="X23" s="4"/>
      <c r="Y23" s="4"/>
      <c r="Z23" s="4"/>
      <c r="AA23" s="4"/>
      <c r="AB23" s="4"/>
      <c r="AC23" s="4"/>
      <c r="AD23" s="50"/>
    </row>
    <row r="24" spans="2:30" ht="36" customHeight="1" x14ac:dyDescent="0.2">
      <c r="B24" s="49"/>
      <c r="C24" s="537" t="s">
        <v>1060</v>
      </c>
      <c r="D24" s="537"/>
      <c r="E24" s="537"/>
      <c r="F24" s="537"/>
      <c r="G24" s="537"/>
      <c r="H24" s="537"/>
      <c r="I24" s="537"/>
      <c r="J24" s="537"/>
      <c r="K24" s="537"/>
      <c r="L24" s="537"/>
      <c r="M24" s="537"/>
      <c r="N24" s="537"/>
      <c r="O24" s="537"/>
      <c r="P24" s="537"/>
      <c r="Q24" s="537"/>
      <c r="R24" s="537"/>
      <c r="S24" s="537"/>
      <c r="T24" s="537"/>
      <c r="U24" s="537"/>
      <c r="V24" s="537"/>
      <c r="W24" s="537"/>
      <c r="X24" s="537"/>
      <c r="Y24" s="537"/>
      <c r="Z24" s="537"/>
      <c r="AA24" s="537"/>
      <c r="AB24" s="537"/>
      <c r="AC24" s="537"/>
      <c r="AD24" s="50"/>
    </row>
    <row r="25" spans="2:30" ht="15" customHeight="1" x14ac:dyDescent="0.2">
      <c r="B25" s="49"/>
      <c r="C25" s="124" t="s">
        <v>16</v>
      </c>
      <c r="D25" s="4"/>
      <c r="E25" s="4"/>
      <c r="F25" s="4"/>
      <c r="G25" s="4"/>
      <c r="H25" s="534"/>
      <c r="I25" s="534"/>
      <c r="J25" s="534"/>
      <c r="K25" s="534"/>
      <c r="L25" s="534"/>
      <c r="M25" s="534"/>
      <c r="N25" s="534"/>
      <c r="O25" s="534"/>
      <c r="P25" s="534"/>
      <c r="Q25" s="534"/>
      <c r="R25" s="534"/>
      <c r="S25" s="534"/>
      <c r="T25" s="534"/>
      <c r="U25" s="534"/>
      <c r="V25" s="534"/>
      <c r="W25" s="534"/>
      <c r="X25" s="534"/>
      <c r="Y25" s="534"/>
      <c r="Z25" s="534"/>
      <c r="AA25" s="534"/>
      <c r="AB25" s="534"/>
      <c r="AC25" s="534"/>
      <c r="AD25" s="50"/>
    </row>
    <row r="26" spans="2:30" ht="15" customHeight="1" x14ac:dyDescent="0.2">
      <c r="B26" s="49"/>
      <c r="C26" s="107" t="s">
        <v>814</v>
      </c>
      <c r="D26" s="107"/>
      <c r="E26" s="107"/>
      <c r="F26" s="107"/>
      <c r="G26" s="107"/>
      <c r="H26" s="107"/>
      <c r="I26" s="164"/>
      <c r="J26" s="538"/>
      <c r="K26" s="538"/>
      <c r="L26" s="538"/>
      <c r="M26" s="538"/>
      <c r="N26" s="538"/>
      <c r="O26" s="538"/>
      <c r="P26" s="538"/>
      <c r="Q26" s="538"/>
      <c r="R26" s="538"/>
      <c r="S26" s="538"/>
      <c r="T26" s="538"/>
      <c r="U26" s="538"/>
      <c r="V26" s="538"/>
      <c r="W26" s="538"/>
      <c r="X26" s="538"/>
      <c r="Y26" s="538"/>
      <c r="Z26" s="538"/>
      <c r="AA26" s="538"/>
      <c r="AB26" s="538"/>
      <c r="AC26" s="538"/>
      <c r="AD26" s="50"/>
    </row>
    <row r="27" spans="2:30" ht="15" customHeight="1" x14ac:dyDescent="0.2">
      <c r="B27" s="49"/>
      <c r="C27" s="107" t="s">
        <v>17</v>
      </c>
      <c r="D27" s="107"/>
      <c r="E27" s="538"/>
      <c r="F27" s="538"/>
      <c r="G27" s="538"/>
      <c r="H27" s="538"/>
      <c r="I27" s="538"/>
      <c r="J27" s="538"/>
      <c r="K27" s="538"/>
      <c r="L27" s="538"/>
      <c r="M27" s="538"/>
      <c r="N27" s="538"/>
      <c r="O27" s="538"/>
      <c r="P27" s="538"/>
      <c r="Q27" s="538"/>
      <c r="R27" s="538"/>
      <c r="S27" s="538"/>
      <c r="T27" s="538"/>
      <c r="U27" s="538"/>
      <c r="V27" s="538"/>
      <c r="W27" s="538"/>
      <c r="X27" s="538"/>
      <c r="Y27" s="538"/>
      <c r="Z27" s="538"/>
      <c r="AA27" s="538"/>
      <c r="AB27" s="538"/>
      <c r="AC27" s="538"/>
      <c r="AD27" s="50"/>
    </row>
    <row r="28" spans="2:30" ht="15" customHeight="1" x14ac:dyDescent="0.2">
      <c r="B28" s="49"/>
      <c r="C28" s="124" t="s">
        <v>15</v>
      </c>
      <c r="D28" s="4"/>
      <c r="E28" s="54"/>
      <c r="F28" s="535"/>
      <c r="G28" s="535"/>
      <c r="H28" s="535"/>
      <c r="I28" s="535"/>
      <c r="J28" s="535"/>
      <c r="K28" s="535"/>
      <c r="L28" s="535"/>
      <c r="M28" s="535"/>
      <c r="N28" s="535"/>
      <c r="O28" s="535"/>
      <c r="P28" s="535"/>
      <c r="Q28" s="535"/>
      <c r="R28" s="535"/>
      <c r="S28" s="535"/>
      <c r="T28" s="535"/>
      <c r="U28" s="535"/>
      <c r="V28" s="535"/>
      <c r="W28" s="535"/>
      <c r="X28" s="535"/>
      <c r="Y28" s="535"/>
      <c r="Z28" s="535"/>
      <c r="AA28" s="535"/>
      <c r="AB28" s="535"/>
      <c r="AC28" s="535"/>
      <c r="AD28" s="50"/>
    </row>
    <row r="29" spans="2:30" ht="15" customHeight="1" x14ac:dyDescent="0.2">
      <c r="B29" s="49"/>
      <c r="C29" s="124" t="s">
        <v>14</v>
      </c>
      <c r="D29" s="4"/>
      <c r="E29" s="4"/>
      <c r="F29" s="4"/>
      <c r="G29" s="4"/>
      <c r="H29" s="534"/>
      <c r="I29" s="534"/>
      <c r="J29" s="534"/>
      <c r="K29" s="534"/>
      <c r="L29" s="534"/>
      <c r="M29" s="534"/>
      <c r="N29" s="534"/>
      <c r="O29" s="534"/>
      <c r="P29" s="534"/>
      <c r="Q29" s="534"/>
      <c r="R29" s="534"/>
      <c r="S29" s="534"/>
      <c r="T29" s="534"/>
      <c r="U29" s="534"/>
      <c r="V29" s="534"/>
      <c r="W29" s="534"/>
      <c r="X29" s="534"/>
      <c r="Y29" s="534"/>
      <c r="Z29" s="534"/>
      <c r="AA29" s="534"/>
      <c r="AB29" s="534"/>
      <c r="AC29" s="534"/>
      <c r="AD29" s="50"/>
    </row>
    <row r="30" spans="2:30" ht="15" customHeight="1" x14ac:dyDescent="0.2">
      <c r="B30" s="49"/>
      <c r="C30" s="4"/>
      <c r="D30" s="4"/>
      <c r="E30" s="4"/>
      <c r="F30" s="4"/>
      <c r="G30" s="4"/>
      <c r="H30" s="4"/>
      <c r="I30" s="4"/>
      <c r="J30" s="4"/>
      <c r="K30" s="4"/>
      <c r="L30" s="4"/>
      <c r="M30" s="4"/>
      <c r="N30" s="4"/>
      <c r="O30" s="4"/>
      <c r="P30" s="4"/>
      <c r="Q30" s="4"/>
      <c r="R30" s="4"/>
      <c r="S30" s="4"/>
      <c r="T30" s="4"/>
      <c r="U30" s="4"/>
      <c r="V30" s="4"/>
      <c r="W30" s="4"/>
      <c r="X30" s="4"/>
      <c r="Y30" s="4"/>
      <c r="Z30" s="4"/>
      <c r="AA30" s="4"/>
      <c r="AB30" s="4"/>
      <c r="AC30" s="4"/>
      <c r="AD30" s="50"/>
    </row>
    <row r="31" spans="2:30" ht="15" customHeight="1" x14ac:dyDescent="0.2">
      <c r="B31" s="49"/>
      <c r="C31" s="4"/>
      <c r="D31" s="4"/>
      <c r="E31" s="4"/>
      <c r="F31" s="4"/>
      <c r="G31" s="4"/>
      <c r="H31" s="4"/>
      <c r="I31" s="4"/>
      <c r="J31" s="4"/>
      <c r="K31" s="4"/>
      <c r="L31" s="4"/>
      <c r="M31" s="4"/>
      <c r="N31" s="4"/>
      <c r="O31" s="4"/>
      <c r="P31" s="4"/>
      <c r="Q31" s="4"/>
      <c r="R31" s="4"/>
      <c r="S31" s="4"/>
      <c r="T31" s="4"/>
      <c r="U31" s="4"/>
      <c r="V31" s="4"/>
      <c r="W31" s="4"/>
      <c r="X31" s="4"/>
      <c r="Y31" s="4"/>
      <c r="Z31" s="4"/>
      <c r="AA31" s="4"/>
      <c r="AB31" s="4"/>
      <c r="AC31" s="4"/>
      <c r="AD31" s="50"/>
    </row>
    <row r="32" spans="2:30" ht="15" customHeight="1" x14ac:dyDescent="0.2">
      <c r="B32" s="49"/>
      <c r="C32" s="4"/>
      <c r="D32" s="4"/>
      <c r="E32" s="4"/>
      <c r="F32" s="4"/>
      <c r="G32" s="4"/>
      <c r="H32" s="4"/>
      <c r="I32" s="4"/>
      <c r="J32" s="55"/>
      <c r="K32" s="55"/>
      <c r="L32" s="55"/>
      <c r="M32" s="55"/>
      <c r="N32" s="55"/>
      <c r="O32" s="55"/>
      <c r="P32" s="55"/>
      <c r="Q32" s="55"/>
      <c r="R32" s="55"/>
      <c r="S32" s="55"/>
      <c r="T32" s="55"/>
      <c r="U32" s="55"/>
      <c r="V32" s="55"/>
      <c r="W32" s="4"/>
      <c r="X32" s="4"/>
      <c r="Y32" s="4"/>
      <c r="Z32" s="4"/>
      <c r="AA32" s="4"/>
      <c r="AB32" s="4"/>
      <c r="AC32" s="4"/>
      <c r="AD32" s="50"/>
    </row>
    <row r="33" spans="2:30" ht="15" customHeight="1" x14ac:dyDescent="0.2">
      <c r="B33" s="49"/>
      <c r="C33" s="4"/>
      <c r="D33" s="4"/>
      <c r="E33" s="4"/>
      <c r="F33" s="4"/>
      <c r="G33" s="4"/>
      <c r="H33" s="4"/>
      <c r="I33" s="4"/>
      <c r="J33" s="536" t="s">
        <v>19</v>
      </c>
      <c r="K33" s="536"/>
      <c r="L33" s="536"/>
      <c r="M33" s="536"/>
      <c r="N33" s="536"/>
      <c r="O33" s="536"/>
      <c r="P33" s="536"/>
      <c r="Q33" s="536"/>
      <c r="R33" s="536"/>
      <c r="S33" s="536"/>
      <c r="T33" s="536"/>
      <c r="U33" s="536"/>
      <c r="V33" s="536"/>
      <c r="W33" s="4"/>
      <c r="X33" s="4"/>
      <c r="Y33" s="4"/>
      <c r="Z33" s="4"/>
      <c r="AA33" s="4"/>
      <c r="AB33" s="4"/>
      <c r="AC33" s="4"/>
      <c r="AD33" s="50"/>
    </row>
    <row r="34" spans="2:30" ht="15" customHeight="1" x14ac:dyDescent="0.2">
      <c r="B34" s="49"/>
      <c r="C34" s="4"/>
      <c r="D34" s="4"/>
      <c r="E34" s="4"/>
      <c r="F34" s="4"/>
      <c r="G34" s="4"/>
      <c r="H34" s="4"/>
      <c r="I34" s="4"/>
      <c r="J34" s="4"/>
      <c r="K34" s="4"/>
      <c r="L34" s="4"/>
      <c r="M34" s="4"/>
      <c r="N34" s="4"/>
      <c r="O34" s="4"/>
      <c r="P34" s="4"/>
      <c r="Q34" s="4"/>
      <c r="R34" s="4"/>
      <c r="S34" s="4"/>
      <c r="T34" s="4"/>
      <c r="U34" s="4"/>
      <c r="V34" s="4"/>
      <c r="W34" s="4"/>
      <c r="X34" s="4"/>
      <c r="Y34" s="4"/>
      <c r="Z34" s="4"/>
      <c r="AA34" s="4"/>
      <c r="AB34" s="4"/>
      <c r="AC34" s="4"/>
      <c r="AD34" s="50"/>
    </row>
    <row r="35" spans="2:30" ht="36" customHeight="1" x14ac:dyDescent="0.2">
      <c r="B35" s="49"/>
      <c r="C35" s="537" t="s">
        <v>1065</v>
      </c>
      <c r="D35" s="537"/>
      <c r="E35" s="537"/>
      <c r="F35" s="537"/>
      <c r="G35" s="537"/>
      <c r="H35" s="537"/>
      <c r="I35" s="537"/>
      <c r="J35" s="537"/>
      <c r="K35" s="537"/>
      <c r="L35" s="537"/>
      <c r="M35" s="537"/>
      <c r="N35" s="537"/>
      <c r="O35" s="537"/>
      <c r="P35" s="537"/>
      <c r="Q35" s="537"/>
      <c r="R35" s="537"/>
      <c r="S35" s="537"/>
      <c r="T35" s="537"/>
      <c r="U35" s="537"/>
      <c r="V35" s="537"/>
      <c r="W35" s="537"/>
      <c r="X35" s="537"/>
      <c r="Y35" s="537"/>
      <c r="Z35" s="537"/>
      <c r="AA35" s="537"/>
      <c r="AB35" s="537"/>
      <c r="AC35" s="537"/>
      <c r="AD35" s="50"/>
    </row>
    <row r="36" spans="2:30" ht="15" customHeight="1" x14ac:dyDescent="0.2">
      <c r="B36" s="49"/>
      <c r="C36" s="124" t="s">
        <v>16</v>
      </c>
      <c r="D36" s="4"/>
      <c r="E36" s="4"/>
      <c r="F36" s="4"/>
      <c r="G36" s="4"/>
      <c r="H36" s="534"/>
      <c r="I36" s="534"/>
      <c r="J36" s="534"/>
      <c r="K36" s="534"/>
      <c r="L36" s="534"/>
      <c r="M36" s="534"/>
      <c r="N36" s="534"/>
      <c r="O36" s="534"/>
      <c r="P36" s="534"/>
      <c r="Q36" s="534"/>
      <c r="R36" s="534"/>
      <c r="S36" s="534"/>
      <c r="T36" s="534"/>
      <c r="U36" s="534"/>
      <c r="V36" s="534"/>
      <c r="W36" s="534"/>
      <c r="X36" s="534"/>
      <c r="Y36" s="534"/>
      <c r="Z36" s="534"/>
      <c r="AA36" s="534"/>
      <c r="AB36" s="534"/>
      <c r="AC36" s="534"/>
      <c r="AD36" s="50"/>
    </row>
    <row r="37" spans="2:30" ht="15" customHeight="1" x14ac:dyDescent="0.2">
      <c r="B37" s="49"/>
      <c r="C37" s="107" t="s">
        <v>814</v>
      </c>
      <c r="D37" s="107"/>
      <c r="E37" s="107"/>
      <c r="F37" s="107"/>
      <c r="G37" s="107"/>
      <c r="H37" s="107"/>
      <c r="I37" s="164"/>
      <c r="J37" s="538"/>
      <c r="K37" s="538"/>
      <c r="L37" s="538"/>
      <c r="M37" s="538"/>
      <c r="N37" s="538"/>
      <c r="O37" s="538"/>
      <c r="P37" s="538"/>
      <c r="Q37" s="538"/>
      <c r="R37" s="538"/>
      <c r="S37" s="538"/>
      <c r="T37" s="538"/>
      <c r="U37" s="538"/>
      <c r="V37" s="538"/>
      <c r="W37" s="538"/>
      <c r="X37" s="538"/>
      <c r="Y37" s="538"/>
      <c r="Z37" s="538"/>
      <c r="AA37" s="538"/>
      <c r="AB37" s="538"/>
      <c r="AC37" s="538"/>
      <c r="AD37" s="50"/>
    </row>
    <row r="38" spans="2:30" ht="15" customHeight="1" x14ac:dyDescent="0.2">
      <c r="B38" s="49"/>
      <c r="C38" s="107" t="s">
        <v>17</v>
      </c>
      <c r="D38" s="107"/>
      <c r="E38" s="538"/>
      <c r="F38" s="538"/>
      <c r="G38" s="538"/>
      <c r="H38" s="538"/>
      <c r="I38" s="538"/>
      <c r="J38" s="538"/>
      <c r="K38" s="538"/>
      <c r="L38" s="538"/>
      <c r="M38" s="538"/>
      <c r="N38" s="538"/>
      <c r="O38" s="538"/>
      <c r="P38" s="538"/>
      <c r="Q38" s="538"/>
      <c r="R38" s="538"/>
      <c r="S38" s="538"/>
      <c r="T38" s="538"/>
      <c r="U38" s="538"/>
      <c r="V38" s="538"/>
      <c r="W38" s="538"/>
      <c r="X38" s="538"/>
      <c r="Y38" s="538"/>
      <c r="Z38" s="538"/>
      <c r="AA38" s="538"/>
      <c r="AB38" s="538"/>
      <c r="AC38" s="538"/>
      <c r="AD38" s="50"/>
    </row>
    <row r="39" spans="2:30" ht="15" customHeight="1" x14ac:dyDescent="0.2">
      <c r="B39" s="49"/>
      <c r="C39" s="124" t="s">
        <v>15</v>
      </c>
      <c r="D39" s="4"/>
      <c r="E39" s="54"/>
      <c r="F39" s="535"/>
      <c r="G39" s="535"/>
      <c r="H39" s="535"/>
      <c r="I39" s="535"/>
      <c r="J39" s="535"/>
      <c r="K39" s="535"/>
      <c r="L39" s="535"/>
      <c r="M39" s="535"/>
      <c r="N39" s="535"/>
      <c r="O39" s="535"/>
      <c r="P39" s="535"/>
      <c r="Q39" s="535"/>
      <c r="R39" s="535"/>
      <c r="S39" s="535"/>
      <c r="T39" s="535"/>
      <c r="U39" s="535"/>
      <c r="V39" s="535"/>
      <c r="W39" s="535"/>
      <c r="X39" s="535"/>
      <c r="Y39" s="535"/>
      <c r="Z39" s="535"/>
      <c r="AA39" s="535"/>
      <c r="AB39" s="535"/>
      <c r="AC39" s="535"/>
      <c r="AD39" s="50"/>
    </row>
    <row r="40" spans="2:30" ht="15" customHeight="1" x14ac:dyDescent="0.2">
      <c r="B40" s="49"/>
      <c r="C40" s="124" t="s">
        <v>14</v>
      </c>
      <c r="D40" s="4"/>
      <c r="E40" s="4"/>
      <c r="F40" s="4"/>
      <c r="G40" s="4"/>
      <c r="H40" s="534"/>
      <c r="I40" s="534"/>
      <c r="J40" s="534"/>
      <c r="K40" s="534"/>
      <c r="L40" s="534"/>
      <c r="M40" s="534"/>
      <c r="N40" s="534"/>
      <c r="O40" s="534"/>
      <c r="P40" s="534"/>
      <c r="Q40" s="534"/>
      <c r="R40" s="534"/>
      <c r="S40" s="534"/>
      <c r="T40" s="534"/>
      <c r="U40" s="534"/>
      <c r="V40" s="534"/>
      <c r="W40" s="534"/>
      <c r="X40" s="534"/>
      <c r="Y40" s="534"/>
      <c r="Z40" s="534"/>
      <c r="AA40" s="534"/>
      <c r="AB40" s="534"/>
      <c r="AC40" s="534"/>
      <c r="AD40" s="50"/>
    </row>
    <row r="41" spans="2:30" ht="15" customHeight="1" x14ac:dyDescent="0.2">
      <c r="B41" s="49"/>
      <c r="C41" s="4"/>
      <c r="D41" s="4"/>
      <c r="E41" s="4"/>
      <c r="F41" s="4"/>
      <c r="G41" s="4"/>
      <c r="H41" s="4"/>
      <c r="I41" s="4"/>
      <c r="J41" s="4"/>
      <c r="K41" s="4"/>
      <c r="L41" s="4"/>
      <c r="M41" s="4"/>
      <c r="N41" s="4"/>
      <c r="O41" s="4"/>
      <c r="P41" s="4"/>
      <c r="Q41" s="4"/>
      <c r="R41" s="4"/>
      <c r="S41" s="4"/>
      <c r="T41" s="4"/>
      <c r="U41" s="4"/>
      <c r="V41" s="4"/>
      <c r="W41" s="4"/>
      <c r="X41" s="4"/>
      <c r="Y41" s="4"/>
      <c r="Z41" s="4"/>
      <c r="AA41" s="4"/>
      <c r="AB41" s="4"/>
      <c r="AC41" s="4"/>
      <c r="AD41" s="50"/>
    </row>
    <row r="42" spans="2:30" ht="15" customHeight="1" x14ac:dyDescent="0.2">
      <c r="B42" s="49"/>
      <c r="C42" s="4"/>
      <c r="D42" s="4"/>
      <c r="E42" s="4"/>
      <c r="F42" s="4"/>
      <c r="G42" s="4"/>
      <c r="H42" s="4"/>
      <c r="I42" s="4"/>
      <c r="J42" s="4"/>
      <c r="K42" s="4"/>
      <c r="L42" s="4"/>
      <c r="M42" s="4"/>
      <c r="N42" s="4"/>
      <c r="O42" s="4"/>
      <c r="P42" s="4"/>
      <c r="Q42" s="4"/>
      <c r="R42" s="4"/>
      <c r="S42" s="4"/>
      <c r="T42" s="4"/>
      <c r="U42" s="4"/>
      <c r="V42" s="4"/>
      <c r="W42" s="4"/>
      <c r="X42" s="4"/>
      <c r="Y42" s="4"/>
      <c r="Z42" s="4"/>
      <c r="AA42" s="4"/>
      <c r="AB42" s="4"/>
      <c r="AC42" s="4"/>
      <c r="AD42" s="50"/>
    </row>
    <row r="43" spans="2:30" ht="15" customHeight="1" x14ac:dyDescent="0.2">
      <c r="B43" s="49"/>
      <c r="C43" s="4"/>
      <c r="D43" s="4"/>
      <c r="E43" s="4"/>
      <c r="F43" s="4"/>
      <c r="G43" s="4"/>
      <c r="H43" s="4"/>
      <c r="I43" s="4"/>
      <c r="J43" s="55"/>
      <c r="K43" s="55"/>
      <c r="L43" s="55"/>
      <c r="M43" s="55"/>
      <c r="N43" s="55"/>
      <c r="O43" s="55"/>
      <c r="P43" s="55"/>
      <c r="Q43" s="55"/>
      <c r="R43" s="55"/>
      <c r="S43" s="55"/>
      <c r="T43" s="55"/>
      <c r="U43" s="55"/>
      <c r="V43" s="55"/>
      <c r="W43" s="4"/>
      <c r="X43" s="4"/>
      <c r="Y43" s="4"/>
      <c r="Z43" s="4"/>
      <c r="AA43" s="4"/>
      <c r="AB43" s="4"/>
      <c r="AC43" s="4"/>
      <c r="AD43" s="50"/>
    </row>
    <row r="44" spans="2:30" ht="15" customHeight="1" x14ac:dyDescent="0.2">
      <c r="B44" s="49"/>
      <c r="C44" s="4"/>
      <c r="D44" s="4"/>
      <c r="E44" s="4"/>
      <c r="F44" s="4"/>
      <c r="G44" s="4"/>
      <c r="H44" s="4"/>
      <c r="I44" s="4"/>
      <c r="J44" s="536" t="s">
        <v>19</v>
      </c>
      <c r="K44" s="536"/>
      <c r="L44" s="536"/>
      <c r="M44" s="536"/>
      <c r="N44" s="536"/>
      <c r="O44" s="536"/>
      <c r="P44" s="536"/>
      <c r="Q44" s="536"/>
      <c r="R44" s="536"/>
      <c r="S44" s="536"/>
      <c r="T44" s="536"/>
      <c r="U44" s="536"/>
      <c r="V44" s="536"/>
      <c r="W44" s="4"/>
      <c r="X44" s="4"/>
      <c r="Y44" s="4"/>
      <c r="Z44" s="4"/>
      <c r="AA44" s="4"/>
      <c r="AB44" s="4"/>
      <c r="AC44" s="4"/>
      <c r="AD44" s="50"/>
    </row>
    <row r="45" spans="2:30" ht="15" customHeight="1" thickBot="1" x14ac:dyDescent="0.25">
      <c r="B45" s="51"/>
      <c r="C45" s="52"/>
      <c r="D45" s="52"/>
      <c r="E45" s="52"/>
      <c r="F45" s="52"/>
      <c r="G45" s="52"/>
      <c r="H45" s="52"/>
      <c r="I45" s="52"/>
      <c r="J45" s="52"/>
      <c r="K45" s="52"/>
      <c r="L45" s="52"/>
      <c r="M45" s="52"/>
      <c r="N45" s="52"/>
      <c r="O45" s="52"/>
      <c r="P45" s="52"/>
      <c r="Q45" s="52"/>
      <c r="R45" s="52"/>
      <c r="S45" s="52"/>
      <c r="T45" s="52"/>
      <c r="U45" s="52"/>
      <c r="V45" s="52"/>
      <c r="W45" s="52"/>
      <c r="X45" s="52"/>
      <c r="Y45" s="52"/>
      <c r="Z45" s="52"/>
      <c r="AA45" s="52"/>
      <c r="AB45" s="52"/>
      <c r="AC45" s="52"/>
      <c r="AD45" s="53"/>
    </row>
    <row r="46" spans="2:30" ht="15" customHeight="1" thickBot="1" x14ac:dyDescent="0.25"/>
    <row r="47" spans="2:30" ht="15" customHeight="1" x14ac:dyDescent="0.2">
      <c r="B47" s="46"/>
      <c r="C47" s="231" t="s">
        <v>20</v>
      </c>
      <c r="D47" s="47"/>
      <c r="E47" s="47"/>
      <c r="F47" s="47"/>
      <c r="G47" s="47"/>
      <c r="H47" s="47"/>
      <c r="I47" s="47"/>
      <c r="J47" s="47"/>
      <c r="K47" s="47"/>
      <c r="L47" s="47"/>
      <c r="M47" s="47"/>
      <c r="N47" s="47"/>
      <c r="O47" s="47"/>
      <c r="P47" s="47"/>
      <c r="Q47" s="47"/>
      <c r="R47" s="47"/>
      <c r="S47" s="47"/>
      <c r="T47" s="47"/>
      <c r="U47" s="47"/>
      <c r="V47" s="47"/>
      <c r="W47" s="47"/>
      <c r="X47" s="47"/>
      <c r="Y47" s="47"/>
      <c r="Z47" s="47"/>
      <c r="AA47" s="47"/>
      <c r="AB47" s="47"/>
      <c r="AC47" s="47"/>
      <c r="AD47" s="48"/>
    </row>
    <row r="48" spans="2:30" ht="72" customHeight="1" thickBot="1" x14ac:dyDescent="0.25">
      <c r="B48" s="51"/>
      <c r="C48" s="542"/>
      <c r="D48" s="542"/>
      <c r="E48" s="542"/>
      <c r="F48" s="542"/>
      <c r="G48" s="542"/>
      <c r="H48" s="542"/>
      <c r="I48" s="542"/>
      <c r="J48" s="542"/>
      <c r="K48" s="542"/>
      <c r="L48" s="542"/>
      <c r="M48" s="542"/>
      <c r="N48" s="542"/>
      <c r="O48" s="542"/>
      <c r="P48" s="542"/>
      <c r="Q48" s="542"/>
      <c r="R48" s="542"/>
      <c r="S48" s="542"/>
      <c r="T48" s="542"/>
      <c r="U48" s="542"/>
      <c r="V48" s="542"/>
      <c r="W48" s="542"/>
      <c r="X48" s="542"/>
      <c r="Y48" s="542"/>
      <c r="Z48" s="542"/>
      <c r="AA48" s="542"/>
      <c r="AB48" s="542"/>
      <c r="AC48" s="542"/>
      <c r="AD48" s="53"/>
    </row>
    <row r="49" ht="15" customHeight="1" x14ac:dyDescent="0.2"/>
    <row r="50" ht="15" customHeight="1" x14ac:dyDescent="0.2"/>
    <row r="51" ht="15" customHeight="1" x14ac:dyDescent="0.2"/>
    <row r="52" ht="15" hidden="1" customHeight="1" x14ac:dyDescent="0.2"/>
    <row r="53" ht="15" hidden="1" customHeight="1" x14ac:dyDescent="0.2"/>
    <row r="54" ht="15" hidden="1" customHeight="1" x14ac:dyDescent="0.2"/>
  </sheetData>
  <sheetProtection algorithmName="SHA-512" hashValue="RpJtGRY1CoawYrXnyMhEtvlPCktbuyqFaWhTiftBpUlloNrGwYpn87WG+/Mntvf8M4J1ypTXu1ryr9R7T67ObQ==" saltValue="pQUNS9S5j66cgg4Nz9gMXQ==" spinCount="100000" sheet="1" objects="1" scenarios="1"/>
  <mergeCells count="28">
    <mergeCell ref="J44:V44"/>
    <mergeCell ref="C48:AC48"/>
    <mergeCell ref="C35:AC35"/>
    <mergeCell ref="H36:AC36"/>
    <mergeCell ref="J37:AC37"/>
    <mergeCell ref="E38:AC38"/>
    <mergeCell ref="C13:AC13"/>
    <mergeCell ref="H14:AC14"/>
    <mergeCell ref="J15:AC15"/>
    <mergeCell ref="E16:AC16"/>
    <mergeCell ref="F17:AC17"/>
    <mergeCell ref="B1:AD1"/>
    <mergeCell ref="B3:AD3"/>
    <mergeCell ref="B7:AD7"/>
    <mergeCell ref="AA9:AD9"/>
    <mergeCell ref="B10:L10"/>
    <mergeCell ref="B5:AD5"/>
    <mergeCell ref="H18:AC18"/>
    <mergeCell ref="F28:AC28"/>
    <mergeCell ref="H29:AC29"/>
    <mergeCell ref="F39:AC39"/>
    <mergeCell ref="H40:AC40"/>
    <mergeCell ref="J33:V33"/>
    <mergeCell ref="J22:V22"/>
    <mergeCell ref="C24:AC24"/>
    <mergeCell ref="H25:AC25"/>
    <mergeCell ref="J26:AC26"/>
    <mergeCell ref="E27:AC27"/>
  </mergeCells>
  <hyperlinks>
    <hyperlink ref="AA9:AD9" location="Índice!B13" display="Índice"/>
  </hyperlinks>
  <pageMargins left="0.70866141732283472" right="0.70866141732283472" top="0.74803149606299213" bottom="0.74803149606299213" header="0.31496062992125984" footer="0.31496062992125984"/>
  <pageSetup scale="75" orientation="portrait" r:id="rId1"/>
  <headerFooter>
    <oddHeader>&amp;CMódulo 3
Informantes</oddHeader>
    <oddFooter>&amp;LCenso Nacional de Gobierno, Seguridad Pública y Sistema Penitenciario Estatales 2020&amp;R&amp;P de &amp;N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FX4600"/>
  <sheetViews>
    <sheetView showGridLines="0" zoomScaleNormal="100" workbookViewId="0">
      <selection activeCell="G32" sqref="G32"/>
    </sheetView>
  </sheetViews>
  <sheetFormatPr baseColWidth="10" defaultColWidth="0" defaultRowHeight="0" customHeight="1" zeroHeight="1" x14ac:dyDescent="0.25"/>
  <cols>
    <col min="1" max="1" width="5.7109375" style="113" customWidth="1"/>
    <col min="2" max="30" width="3.7109375" style="57" customWidth="1"/>
    <col min="31" max="31" width="5.7109375" style="57" customWidth="1"/>
    <col min="32" max="32" width="3.7109375" style="258" hidden="1" customWidth="1"/>
    <col min="33" max="33" width="7.85546875" style="401" hidden="1" customWidth="1"/>
    <col min="34" max="34" width="7.85546875" style="400" hidden="1" customWidth="1"/>
    <col min="35" max="35" width="10.140625" style="400" hidden="1" customWidth="1"/>
    <col min="36" max="36" width="13" style="400" hidden="1" customWidth="1"/>
    <col min="37" max="37" width="11.85546875" style="400" hidden="1" customWidth="1"/>
    <col min="38" max="38" width="3.7109375" style="400" hidden="1" customWidth="1"/>
    <col min="39" max="39" width="4.42578125" style="400" hidden="1" customWidth="1"/>
    <col min="40" max="40" width="3.7109375" style="400" hidden="1" customWidth="1"/>
    <col min="41" max="41" width="4" style="400" hidden="1" customWidth="1"/>
    <col min="42" max="42" width="8" style="400" hidden="1" customWidth="1"/>
    <col min="43" max="43" width="6" style="400" hidden="1" customWidth="1"/>
    <col min="44" max="44" width="7.85546875" style="400" hidden="1" customWidth="1"/>
    <col min="45" max="45" width="5" style="400" hidden="1" customWidth="1"/>
    <col min="46" max="46" width="3.7109375" style="400" hidden="1" customWidth="1"/>
    <col min="47" max="47" width="6.5703125" style="400" hidden="1" customWidth="1"/>
    <col min="48" max="48" width="4" style="400" hidden="1" customWidth="1"/>
    <col min="49" max="49" width="4.28515625" style="400" hidden="1" customWidth="1"/>
    <col min="50" max="50" width="4" style="400" hidden="1" customWidth="1"/>
    <col min="51" max="51" width="4.42578125" style="400" hidden="1" customWidth="1"/>
    <col min="52" max="52" width="3.7109375" style="400" hidden="1" customWidth="1"/>
    <col min="53" max="53" width="4.28515625" style="400" hidden="1" customWidth="1"/>
    <col min="54" max="54" width="3.7109375" style="400" hidden="1" customWidth="1"/>
    <col min="55" max="55" width="4.28515625" style="400" hidden="1" customWidth="1"/>
    <col min="56" max="56" width="3.7109375" style="400" hidden="1" customWidth="1"/>
    <col min="57" max="57" width="5.140625" style="400" hidden="1" customWidth="1"/>
    <col min="58" max="58" width="4" style="400" hidden="1" customWidth="1"/>
    <col min="59" max="59" width="4.28515625" style="400" hidden="1" customWidth="1"/>
    <col min="60" max="60" width="4" style="400" hidden="1" customWidth="1"/>
    <col min="61" max="61" width="4.28515625" style="400" hidden="1" customWidth="1"/>
    <col min="62" max="62" width="5.5703125" style="400" hidden="1" customWidth="1"/>
    <col min="63" max="63" width="4.28515625" style="400" hidden="1" customWidth="1"/>
    <col min="64" max="64" width="5.85546875" style="400" hidden="1" customWidth="1"/>
    <col min="65" max="65" width="4.28515625" style="400" hidden="1" customWidth="1"/>
    <col min="66" max="66" width="3.7109375" style="400" hidden="1" customWidth="1"/>
    <col min="67" max="67" width="4.28515625" style="400" hidden="1" customWidth="1"/>
    <col min="68" max="68" width="7.140625" style="400" hidden="1" customWidth="1"/>
    <col min="69" max="69" width="4.28515625" style="400" hidden="1" customWidth="1"/>
    <col min="70" max="70" width="6" style="400" hidden="1" customWidth="1"/>
    <col min="71" max="71" width="5.5703125" style="400" hidden="1" customWidth="1"/>
    <col min="72" max="72" width="5.42578125" style="400" hidden="1" customWidth="1"/>
    <col min="73" max="74" width="5.5703125" style="400" hidden="1" customWidth="1"/>
    <col min="75" max="75" width="4.42578125" style="400" hidden="1" customWidth="1"/>
    <col min="76" max="76" width="5.5703125" style="400" hidden="1" customWidth="1"/>
    <col min="77" max="77" width="6.7109375" style="400" hidden="1" customWidth="1"/>
    <col min="78" max="78" width="6" style="400" hidden="1" customWidth="1"/>
    <col min="79" max="79" width="4.42578125" style="400" hidden="1" customWidth="1"/>
    <col min="80" max="85" width="3.85546875" style="400" hidden="1" customWidth="1"/>
    <col min="86" max="109" width="3.7109375" style="400" hidden="1" customWidth="1"/>
    <col min="110" max="110" width="4.85546875" style="400" hidden="1" customWidth="1"/>
    <col min="111" max="113" width="3.7109375" style="400" hidden="1" customWidth="1"/>
    <col min="114" max="114" width="5.140625" style="400" hidden="1" customWidth="1"/>
    <col min="115" max="130" width="3.7109375" style="400" hidden="1" customWidth="1"/>
    <col min="131" max="131" width="4" style="400" hidden="1" customWidth="1"/>
    <col min="132" max="142" width="3.7109375" style="400" hidden="1" customWidth="1"/>
    <col min="143" max="149" width="3.7109375" style="375" hidden="1" customWidth="1"/>
    <col min="150" max="161" width="3.7109375" style="400" hidden="1" customWidth="1"/>
    <col min="162" max="177" width="3.7109375" style="375" hidden="1" customWidth="1"/>
    <col min="178" max="16384" width="3.7109375" style="400" hidden="1"/>
  </cols>
  <sheetData>
    <row r="1" spans="1:177" s="374" customFormat="1" ht="173.25" customHeight="1" x14ac:dyDescent="0.3">
      <c r="A1" s="112"/>
      <c r="B1" s="513" t="s">
        <v>796</v>
      </c>
      <c r="C1" s="513"/>
      <c r="D1" s="513"/>
      <c r="E1" s="513"/>
      <c r="F1" s="513"/>
      <c r="G1" s="513"/>
      <c r="H1" s="513"/>
      <c r="I1" s="513"/>
      <c r="J1" s="513"/>
      <c r="K1" s="513"/>
      <c r="L1" s="513"/>
      <c r="M1" s="513"/>
      <c r="N1" s="513"/>
      <c r="O1" s="513"/>
      <c r="P1" s="513"/>
      <c r="Q1" s="513"/>
      <c r="R1" s="513"/>
      <c r="S1" s="513"/>
      <c r="T1" s="513"/>
      <c r="U1" s="513"/>
      <c r="V1" s="513"/>
      <c r="W1" s="513"/>
      <c r="X1" s="513"/>
      <c r="Y1" s="513"/>
      <c r="Z1" s="513"/>
      <c r="AA1" s="513"/>
      <c r="AB1" s="513"/>
      <c r="AC1" s="513"/>
      <c r="AD1" s="513"/>
      <c r="AE1" s="1"/>
      <c r="AF1" s="259"/>
      <c r="AI1" s="374" t="s">
        <v>1905</v>
      </c>
      <c r="EM1" s="375"/>
      <c r="EN1" s="375"/>
      <c r="EO1" s="375"/>
      <c r="EP1" s="375"/>
      <c r="EQ1" s="375"/>
      <c r="ER1" s="375"/>
      <c r="ES1" s="375"/>
      <c r="FF1" s="375"/>
      <c r="FG1" s="375"/>
      <c r="FH1" s="375"/>
      <c r="FI1" s="375"/>
      <c r="FJ1" s="375"/>
      <c r="FK1" s="375"/>
      <c r="FL1" s="375"/>
      <c r="FM1" s="375"/>
      <c r="FN1" s="375"/>
      <c r="FO1" s="375"/>
      <c r="FP1" s="375"/>
      <c r="FQ1" s="375"/>
      <c r="FR1" s="375"/>
      <c r="FS1" s="375"/>
      <c r="FT1" s="375"/>
      <c r="FU1" s="375"/>
    </row>
    <row r="2" spans="1:177" s="374" customFormat="1" ht="15" customHeight="1" x14ac:dyDescent="0.25">
      <c r="A2" s="112"/>
      <c r="B2" s="1"/>
      <c r="C2" s="1"/>
      <c r="D2" s="1"/>
      <c r="E2" s="1"/>
      <c r="F2" s="1"/>
      <c r="G2" s="1"/>
      <c r="H2" s="1"/>
      <c r="I2" s="1"/>
      <c r="J2" s="1"/>
      <c r="K2" s="1"/>
      <c r="L2" s="1"/>
      <c r="M2" s="1"/>
      <c r="N2" s="1"/>
      <c r="O2" s="1"/>
      <c r="P2" s="1"/>
      <c r="Q2" s="1"/>
      <c r="R2" s="1"/>
      <c r="S2" s="1"/>
      <c r="T2" s="1"/>
      <c r="U2" s="1"/>
      <c r="V2" s="1"/>
      <c r="W2" s="1"/>
      <c r="X2" s="1"/>
      <c r="Y2" s="1"/>
      <c r="Z2" s="1"/>
      <c r="AA2" s="1"/>
      <c r="AB2" s="1"/>
      <c r="AC2" s="1"/>
      <c r="AD2" s="1"/>
      <c r="AE2" s="1"/>
      <c r="AF2" s="259"/>
      <c r="EM2" s="375"/>
      <c r="EN2" s="375"/>
      <c r="EO2" s="375"/>
      <c r="EP2" s="375"/>
      <c r="EQ2" s="375"/>
      <c r="ER2" s="375"/>
      <c r="ES2" s="375"/>
      <c r="FF2" s="375"/>
      <c r="FG2" s="375"/>
      <c r="FH2" s="375"/>
      <c r="FI2" s="375"/>
      <c r="FJ2" s="375"/>
      <c r="FK2" s="375"/>
      <c r="FL2" s="375"/>
      <c r="FM2" s="375"/>
      <c r="FN2" s="375"/>
      <c r="FO2" s="375"/>
      <c r="FP2" s="375"/>
      <c r="FQ2" s="375"/>
      <c r="FR2" s="375"/>
      <c r="FS2" s="375"/>
      <c r="FT2" s="375"/>
      <c r="FU2" s="375"/>
    </row>
    <row r="3" spans="1:177" s="264" customFormat="1" ht="45" customHeight="1" x14ac:dyDescent="0.25">
      <c r="A3" s="113"/>
      <c r="B3" s="511" t="s">
        <v>865</v>
      </c>
      <c r="C3" s="511"/>
      <c r="D3" s="511"/>
      <c r="E3" s="511"/>
      <c r="F3" s="511"/>
      <c r="G3" s="511"/>
      <c r="H3" s="511"/>
      <c r="I3" s="511"/>
      <c r="J3" s="511"/>
      <c r="K3" s="511"/>
      <c r="L3" s="511"/>
      <c r="M3" s="511"/>
      <c r="N3" s="511"/>
      <c r="O3" s="511"/>
      <c r="P3" s="511"/>
      <c r="Q3" s="511"/>
      <c r="R3" s="511"/>
      <c r="S3" s="511"/>
      <c r="T3" s="511"/>
      <c r="U3" s="511"/>
      <c r="V3" s="511"/>
      <c r="W3" s="511"/>
      <c r="X3" s="511"/>
      <c r="Y3" s="511"/>
      <c r="Z3" s="511"/>
      <c r="AA3" s="511"/>
      <c r="AB3" s="511"/>
      <c r="AC3" s="511"/>
      <c r="AD3" s="511"/>
      <c r="AE3" s="3"/>
      <c r="AF3" s="258"/>
      <c r="AI3" s="264" t="s">
        <v>1906</v>
      </c>
      <c r="AJ3" s="264">
        <v>1</v>
      </c>
      <c r="AK3" s="264">
        <v>1</v>
      </c>
      <c r="AL3" s="264">
        <v>1</v>
      </c>
      <c r="AM3" s="264">
        <v>1</v>
      </c>
      <c r="AN3" s="264">
        <v>1</v>
      </c>
      <c r="AO3" s="264">
        <v>1</v>
      </c>
      <c r="EM3" s="375"/>
      <c r="EN3" s="375"/>
      <c r="EO3" s="375"/>
      <c r="EP3" s="375"/>
      <c r="EQ3" s="375"/>
      <c r="ER3" s="375"/>
      <c r="ES3" s="375"/>
      <c r="FF3" s="375"/>
      <c r="FG3" s="375"/>
      <c r="FH3" s="375"/>
      <c r="FI3" s="375"/>
      <c r="FJ3" s="375"/>
      <c r="FK3" s="375"/>
      <c r="FL3" s="375"/>
      <c r="FM3" s="375"/>
      <c r="FN3" s="375"/>
      <c r="FO3" s="375"/>
      <c r="FP3" s="375"/>
      <c r="FQ3" s="375"/>
      <c r="FR3" s="375"/>
      <c r="FS3" s="375"/>
      <c r="FT3" s="375"/>
      <c r="FU3" s="375"/>
    </row>
    <row r="4" spans="1:177" s="374" customFormat="1" ht="15" customHeight="1" x14ac:dyDescent="0.25">
      <c r="A4" s="112"/>
      <c r="B4" s="1"/>
      <c r="C4" s="1"/>
      <c r="D4" s="1"/>
      <c r="E4" s="1"/>
      <c r="F4" s="1"/>
      <c r="G4" s="1"/>
      <c r="H4" s="1"/>
      <c r="I4" s="1"/>
      <c r="J4" s="1"/>
      <c r="K4" s="1"/>
      <c r="L4" s="1"/>
      <c r="M4" s="1"/>
      <c r="N4" s="1"/>
      <c r="O4" s="1"/>
      <c r="P4" s="1"/>
      <c r="Q4" s="1"/>
      <c r="R4" s="1"/>
      <c r="S4" s="1"/>
      <c r="T4" s="1"/>
      <c r="U4" s="1"/>
      <c r="V4" s="1"/>
      <c r="W4" s="1"/>
      <c r="X4" s="1"/>
      <c r="Y4" s="1"/>
      <c r="Z4" s="1"/>
      <c r="AA4" s="1"/>
      <c r="AB4" s="1"/>
      <c r="AC4" s="1"/>
      <c r="AD4" s="1"/>
      <c r="AE4" s="1"/>
      <c r="AF4" s="259"/>
      <c r="AJ4" s="374">
        <v>2</v>
      </c>
      <c r="AK4" s="374">
        <v>2</v>
      </c>
      <c r="AL4" s="374">
        <v>2</v>
      </c>
      <c r="AM4" s="374">
        <v>2</v>
      </c>
      <c r="AN4" s="374">
        <v>2</v>
      </c>
      <c r="AO4" s="374">
        <v>2</v>
      </c>
      <c r="EM4" s="375"/>
      <c r="EN4" s="375"/>
      <c r="EO4" s="375"/>
      <c r="EP4" s="375"/>
      <c r="EQ4" s="375"/>
      <c r="ER4" s="375"/>
      <c r="ES4" s="375"/>
      <c r="FF4" s="375"/>
      <c r="FG4" s="375"/>
      <c r="FH4" s="375"/>
      <c r="FI4" s="375"/>
      <c r="FJ4" s="375"/>
      <c r="FK4" s="375"/>
      <c r="FL4" s="375"/>
      <c r="FM4" s="375"/>
      <c r="FN4" s="375"/>
      <c r="FO4" s="375"/>
      <c r="FP4" s="375"/>
      <c r="FQ4" s="375"/>
      <c r="FR4" s="375"/>
      <c r="FS4" s="375"/>
      <c r="FT4" s="375"/>
      <c r="FU4" s="375"/>
    </row>
    <row r="5" spans="1:177" s="374" customFormat="1" ht="45" customHeight="1" x14ac:dyDescent="0.25">
      <c r="A5" s="112"/>
      <c r="B5" s="511" t="s">
        <v>1070</v>
      </c>
      <c r="C5" s="512"/>
      <c r="D5" s="512"/>
      <c r="E5" s="512"/>
      <c r="F5" s="512"/>
      <c r="G5" s="512"/>
      <c r="H5" s="512"/>
      <c r="I5" s="512"/>
      <c r="J5" s="512"/>
      <c r="K5" s="512"/>
      <c r="L5" s="512"/>
      <c r="M5" s="512"/>
      <c r="N5" s="512"/>
      <c r="O5" s="512"/>
      <c r="P5" s="512"/>
      <c r="Q5" s="512"/>
      <c r="R5" s="512"/>
      <c r="S5" s="512"/>
      <c r="T5" s="512"/>
      <c r="U5" s="512"/>
      <c r="V5" s="512"/>
      <c r="W5" s="512"/>
      <c r="X5" s="512"/>
      <c r="Y5" s="512"/>
      <c r="Z5" s="512"/>
      <c r="AA5" s="512"/>
      <c r="AB5" s="512"/>
      <c r="AC5" s="512"/>
      <c r="AD5" s="512"/>
      <c r="AE5" s="1"/>
      <c r="AF5" s="259"/>
      <c r="AJ5" s="374">
        <v>9</v>
      </c>
      <c r="AK5" s="374">
        <v>3</v>
      </c>
      <c r="AL5" s="374">
        <v>3</v>
      </c>
      <c r="AM5" s="374">
        <v>3</v>
      </c>
      <c r="AN5" s="374">
        <v>3</v>
      </c>
      <c r="AO5" s="264">
        <v>3</v>
      </c>
      <c r="EM5" s="375"/>
      <c r="EN5" s="375"/>
      <c r="EO5" s="375"/>
      <c r="EP5" s="375"/>
      <c r="EQ5" s="375"/>
      <c r="ER5" s="375"/>
      <c r="ES5" s="375"/>
      <c r="FF5" s="375"/>
      <c r="FG5" s="375"/>
      <c r="FH5" s="375"/>
      <c r="FI5" s="375"/>
      <c r="FJ5" s="375"/>
      <c r="FK5" s="375"/>
      <c r="FL5" s="375"/>
      <c r="FM5" s="375"/>
      <c r="FN5" s="375"/>
      <c r="FO5" s="375"/>
      <c r="FP5" s="375"/>
      <c r="FQ5" s="375"/>
      <c r="FR5" s="375"/>
      <c r="FS5" s="375"/>
      <c r="FT5" s="375"/>
      <c r="FU5" s="375"/>
    </row>
    <row r="6" spans="1:177" s="374" customFormat="1" ht="15" customHeight="1" x14ac:dyDescent="0.25">
      <c r="A6" s="112"/>
      <c r="B6" s="32"/>
      <c r="C6" s="33"/>
      <c r="D6" s="33"/>
      <c r="E6" s="33"/>
      <c r="F6" s="33"/>
      <c r="G6" s="33"/>
      <c r="H6" s="33"/>
      <c r="I6" s="33"/>
      <c r="J6" s="33"/>
      <c r="K6" s="33"/>
      <c r="L6" s="33"/>
      <c r="M6" s="33"/>
      <c r="N6" s="33"/>
      <c r="O6" s="33"/>
      <c r="P6" s="33"/>
      <c r="Q6" s="33"/>
      <c r="R6" s="33"/>
      <c r="S6" s="33"/>
      <c r="T6" s="33"/>
      <c r="U6" s="33"/>
      <c r="V6" s="33"/>
      <c r="W6" s="33"/>
      <c r="X6" s="33"/>
      <c r="Y6" s="33"/>
      <c r="Z6" s="33"/>
      <c r="AA6" s="33"/>
      <c r="AB6" s="33"/>
      <c r="AC6" s="33"/>
      <c r="AD6" s="33"/>
      <c r="AE6" s="1"/>
      <c r="AF6" s="259"/>
      <c r="AJ6" s="374" t="s">
        <v>1907</v>
      </c>
      <c r="AK6" s="374">
        <v>9</v>
      </c>
      <c r="AL6" s="374">
        <v>4</v>
      </c>
      <c r="AM6" s="374">
        <v>4</v>
      </c>
      <c r="AN6" s="374">
        <v>4</v>
      </c>
      <c r="AO6" s="374">
        <v>4</v>
      </c>
      <c r="EM6" s="375"/>
      <c r="EN6" s="375"/>
      <c r="EO6" s="375"/>
      <c r="EP6" s="375"/>
      <c r="EQ6" s="375"/>
      <c r="ER6" s="375"/>
      <c r="ES6" s="375"/>
      <c r="FF6" s="375"/>
      <c r="FG6" s="375"/>
      <c r="FH6" s="375"/>
      <c r="FI6" s="375"/>
      <c r="FJ6" s="375"/>
      <c r="FK6" s="375"/>
      <c r="FL6" s="375"/>
      <c r="FM6" s="375"/>
      <c r="FN6" s="375"/>
      <c r="FO6" s="375"/>
      <c r="FP6" s="375"/>
      <c r="FQ6" s="375"/>
      <c r="FR6" s="375"/>
      <c r="FS6" s="375"/>
      <c r="FT6" s="375"/>
      <c r="FU6" s="375"/>
    </row>
    <row r="7" spans="1:177" s="374" customFormat="1" ht="15" customHeight="1" thickBot="1" x14ac:dyDescent="0.3">
      <c r="A7" s="112"/>
      <c r="B7" s="1"/>
      <c r="C7" s="1"/>
      <c r="D7" s="1"/>
      <c r="E7" s="1"/>
      <c r="F7" s="1"/>
      <c r="G7" s="1"/>
      <c r="H7" s="1"/>
      <c r="I7" s="1"/>
      <c r="J7" s="1"/>
      <c r="K7" s="1"/>
      <c r="L7" s="1"/>
      <c r="M7" s="1"/>
      <c r="N7" s="1"/>
      <c r="O7" s="1"/>
      <c r="P7" s="1"/>
      <c r="Q7" s="1"/>
      <c r="R7" s="1"/>
      <c r="S7" s="1"/>
      <c r="T7" s="1"/>
      <c r="U7" s="1"/>
      <c r="V7" s="1"/>
      <c r="W7" s="1"/>
      <c r="X7" s="1"/>
      <c r="Y7" s="1"/>
      <c r="Z7" s="1"/>
      <c r="AA7" s="1023" t="s">
        <v>0</v>
      </c>
      <c r="AB7" s="1023"/>
      <c r="AC7" s="1023"/>
      <c r="AD7" s="1023"/>
      <c r="AE7" s="1"/>
      <c r="AF7" s="259"/>
      <c r="AK7" s="374" t="s">
        <v>1907</v>
      </c>
      <c r="AL7" s="374">
        <v>9</v>
      </c>
      <c r="AM7" s="374">
        <v>5</v>
      </c>
      <c r="AN7" s="374">
        <v>5</v>
      </c>
      <c r="AO7" s="264">
        <v>5</v>
      </c>
      <c r="EM7" s="375"/>
      <c r="EN7" s="375"/>
      <c r="EO7" s="375"/>
      <c r="EP7" s="375"/>
      <c r="EQ7" s="375"/>
      <c r="ER7" s="375"/>
      <c r="ES7" s="375"/>
      <c r="FF7" s="375"/>
      <c r="FG7" s="375"/>
      <c r="FH7" s="375"/>
      <c r="FI7" s="375"/>
      <c r="FJ7" s="375"/>
      <c r="FK7" s="375"/>
      <c r="FL7" s="375"/>
      <c r="FM7" s="375"/>
      <c r="FN7" s="375"/>
      <c r="FO7" s="375"/>
      <c r="FP7" s="375"/>
      <c r="FQ7" s="375"/>
      <c r="FR7" s="375"/>
      <c r="FS7" s="375"/>
      <c r="FT7" s="375"/>
      <c r="FU7" s="375"/>
    </row>
    <row r="8" spans="1:177" s="374" customFormat="1" ht="15" customHeight="1" thickBot="1" x14ac:dyDescent="0.3">
      <c r="A8" s="112"/>
      <c r="B8" s="514" t="str">
        <f>IF(Presentación!$B$10="","",Presentación!$B$10)</f>
        <v>Tabasco</v>
      </c>
      <c r="C8" s="515"/>
      <c r="D8" s="515"/>
      <c r="E8" s="515"/>
      <c r="F8" s="515"/>
      <c r="G8" s="515"/>
      <c r="H8" s="515"/>
      <c r="I8" s="515"/>
      <c r="J8" s="515"/>
      <c r="K8" s="515"/>
      <c r="L8" s="516"/>
      <c r="M8" s="264"/>
      <c r="N8" s="265" t="str">
        <f>IF(Presentación!$N$10="","",Presentación!$N$10)</f>
        <v>227</v>
      </c>
      <c r="O8" s="1"/>
      <c r="P8" s="1"/>
      <c r="Q8" s="1"/>
      <c r="R8" s="1"/>
      <c r="S8" s="1"/>
      <c r="T8" s="1"/>
      <c r="U8" s="1"/>
      <c r="V8" s="1"/>
      <c r="W8" s="1"/>
      <c r="X8" s="1"/>
      <c r="Y8" s="1"/>
      <c r="Z8" s="1"/>
      <c r="AA8" s="1"/>
      <c r="AB8" s="1"/>
      <c r="AC8" s="1"/>
      <c r="AD8" s="1"/>
      <c r="AE8" s="1"/>
      <c r="AF8" s="259"/>
      <c r="AL8" s="374" t="s">
        <v>1907</v>
      </c>
      <c r="AM8" s="374">
        <v>9</v>
      </c>
      <c r="AN8" s="374">
        <v>6</v>
      </c>
      <c r="AO8" s="374">
        <v>6</v>
      </c>
      <c r="EM8" s="375"/>
      <c r="EN8" s="375"/>
      <c r="EO8" s="375"/>
      <c r="EP8" s="375"/>
      <c r="EQ8" s="375"/>
      <c r="ER8" s="375"/>
      <c r="ES8" s="375"/>
      <c r="FF8" s="375"/>
      <c r="FG8" s="375"/>
      <c r="FH8" s="375"/>
      <c r="FI8" s="375"/>
      <c r="FJ8" s="375"/>
      <c r="FK8" s="375"/>
      <c r="FL8" s="375"/>
      <c r="FM8" s="375"/>
      <c r="FN8" s="375"/>
      <c r="FO8" s="375"/>
      <c r="FP8" s="375"/>
      <c r="FQ8" s="375"/>
      <c r="FR8" s="375"/>
      <c r="FS8" s="375"/>
      <c r="FT8" s="375"/>
      <c r="FU8" s="375"/>
    </row>
    <row r="9" spans="1:177" s="374" customFormat="1" ht="15" customHeight="1" x14ac:dyDescent="0.25">
      <c r="A9" s="112"/>
      <c r="B9" s="1"/>
      <c r="C9" s="1"/>
      <c r="D9" s="1"/>
      <c r="E9" s="1"/>
      <c r="F9" s="1"/>
      <c r="G9" s="1"/>
      <c r="H9" s="1"/>
      <c r="I9" s="1"/>
      <c r="J9" s="1"/>
      <c r="K9" s="1"/>
      <c r="L9" s="1"/>
      <c r="M9" s="1"/>
      <c r="N9" s="1"/>
      <c r="O9" s="1"/>
      <c r="P9" s="1"/>
      <c r="Q9" s="1"/>
      <c r="R9" s="1"/>
      <c r="S9" s="1"/>
      <c r="T9" s="1"/>
      <c r="U9" s="1"/>
      <c r="V9" s="1"/>
      <c r="W9" s="1"/>
      <c r="X9" s="1"/>
      <c r="Y9" s="1"/>
      <c r="Z9" s="1"/>
      <c r="AA9" s="1"/>
      <c r="AB9" s="1"/>
      <c r="AC9" s="1"/>
      <c r="AD9" s="1"/>
      <c r="AE9" s="1"/>
      <c r="AF9" s="259"/>
      <c r="AM9" s="374" t="s">
        <v>1907</v>
      </c>
      <c r="AN9" s="374">
        <v>7</v>
      </c>
      <c r="AO9" s="264">
        <v>7</v>
      </c>
      <c r="EM9" s="375"/>
      <c r="EN9" s="375"/>
      <c r="EO9" s="375"/>
      <c r="EP9" s="375"/>
      <c r="EQ9" s="375"/>
      <c r="ER9" s="375"/>
      <c r="ES9" s="375"/>
      <c r="FF9" s="375"/>
      <c r="FG9" s="375"/>
      <c r="FH9" s="375"/>
      <c r="FI9" s="375"/>
      <c r="FJ9" s="375"/>
      <c r="FK9" s="375"/>
      <c r="FL9" s="375"/>
      <c r="FM9" s="375"/>
      <c r="FN9" s="375"/>
      <c r="FO9" s="375"/>
      <c r="FP9" s="375"/>
      <c r="FQ9" s="375"/>
      <c r="FR9" s="375"/>
      <c r="FS9" s="375"/>
      <c r="FT9" s="375"/>
      <c r="FU9" s="375"/>
    </row>
    <row r="10" spans="1:177" s="374" customFormat="1" ht="15" customHeight="1" x14ac:dyDescent="0.25">
      <c r="A10" s="112"/>
      <c r="B10" s="1027" t="s">
        <v>21</v>
      </c>
      <c r="C10" s="933"/>
      <c r="D10" s="933"/>
      <c r="E10" s="933"/>
      <c r="F10" s="933"/>
      <c r="G10" s="933"/>
      <c r="H10" s="933"/>
      <c r="I10" s="933"/>
      <c r="J10" s="933"/>
      <c r="K10" s="933"/>
      <c r="L10" s="933"/>
      <c r="M10" s="933"/>
      <c r="N10" s="933"/>
      <c r="O10" s="933"/>
      <c r="P10" s="933"/>
      <c r="Q10" s="933"/>
      <c r="R10" s="933"/>
      <c r="S10" s="933"/>
      <c r="T10" s="933"/>
      <c r="U10" s="933"/>
      <c r="V10" s="933"/>
      <c r="W10" s="933"/>
      <c r="X10" s="933"/>
      <c r="Y10" s="933"/>
      <c r="Z10" s="933"/>
      <c r="AA10" s="933"/>
      <c r="AB10" s="933"/>
      <c r="AC10" s="933"/>
      <c r="AD10" s="1015"/>
      <c r="AE10" s="1"/>
      <c r="AF10" s="259"/>
      <c r="AN10" s="374">
        <v>8</v>
      </c>
      <c r="AO10" s="374">
        <v>8</v>
      </c>
      <c r="EM10" s="375"/>
      <c r="EN10" s="375"/>
      <c r="EO10" s="375"/>
      <c r="EP10" s="375"/>
      <c r="EQ10" s="375"/>
      <c r="ER10" s="375"/>
      <c r="ES10" s="375"/>
      <c r="FF10" s="375"/>
      <c r="FG10" s="375"/>
      <c r="FH10" s="375"/>
      <c r="FI10" s="375"/>
      <c r="FJ10" s="375"/>
      <c r="FK10" s="375"/>
      <c r="FL10" s="375"/>
      <c r="FM10" s="375"/>
      <c r="FN10" s="375"/>
      <c r="FO10" s="375"/>
      <c r="FP10" s="375"/>
      <c r="FQ10" s="375"/>
      <c r="FR10" s="375"/>
      <c r="FS10" s="375"/>
      <c r="FT10" s="375"/>
      <c r="FU10" s="375"/>
    </row>
    <row r="11" spans="1:177" s="374" customFormat="1" ht="48" customHeight="1" x14ac:dyDescent="0.25">
      <c r="A11" s="112"/>
      <c r="B11" s="5"/>
      <c r="C11" s="889" t="s">
        <v>1766</v>
      </c>
      <c r="D11" s="890"/>
      <c r="E11" s="890"/>
      <c r="F11" s="890"/>
      <c r="G11" s="890"/>
      <c r="H11" s="890"/>
      <c r="I11" s="890"/>
      <c r="J11" s="890"/>
      <c r="K11" s="890"/>
      <c r="L11" s="890"/>
      <c r="M11" s="890"/>
      <c r="N11" s="890"/>
      <c r="O11" s="890"/>
      <c r="P11" s="890"/>
      <c r="Q11" s="890"/>
      <c r="R11" s="890"/>
      <c r="S11" s="890"/>
      <c r="T11" s="890"/>
      <c r="U11" s="890"/>
      <c r="V11" s="890"/>
      <c r="W11" s="890"/>
      <c r="X11" s="890"/>
      <c r="Y11" s="890"/>
      <c r="Z11" s="890"/>
      <c r="AA11" s="890"/>
      <c r="AB11" s="890"/>
      <c r="AC11" s="890"/>
      <c r="AD11" s="1028"/>
      <c r="AE11" s="1"/>
      <c r="AF11" s="259"/>
      <c r="AN11" s="374">
        <v>9</v>
      </c>
      <c r="AO11" s="264">
        <v>9</v>
      </c>
      <c r="EM11" s="375"/>
      <c r="EN11" s="375"/>
      <c r="EO11" s="375"/>
      <c r="EP11" s="375"/>
      <c r="EQ11" s="375"/>
      <c r="ER11" s="375"/>
      <c r="ES11" s="375"/>
      <c r="FF11" s="375"/>
      <c r="FG11" s="375"/>
      <c r="FH11" s="375"/>
      <c r="FI11" s="375"/>
      <c r="FJ11" s="375"/>
      <c r="FK11" s="375"/>
      <c r="FL11" s="375"/>
      <c r="FM11" s="375"/>
      <c r="FN11" s="375"/>
      <c r="FO11" s="375"/>
      <c r="FP11" s="375"/>
      <c r="FQ11" s="375"/>
      <c r="FR11" s="375"/>
      <c r="FS11" s="375"/>
      <c r="FT11" s="375"/>
      <c r="FU11" s="375"/>
    </row>
    <row r="12" spans="1:177" s="374" customFormat="1" ht="24" customHeight="1" x14ac:dyDescent="0.25">
      <c r="A12" s="112"/>
      <c r="B12" s="5"/>
      <c r="C12" s="889" t="s">
        <v>961</v>
      </c>
      <c r="D12" s="890"/>
      <c r="E12" s="890"/>
      <c r="F12" s="890"/>
      <c r="G12" s="890"/>
      <c r="H12" s="890"/>
      <c r="I12" s="890"/>
      <c r="J12" s="890"/>
      <c r="K12" s="890"/>
      <c r="L12" s="890"/>
      <c r="M12" s="890"/>
      <c r="N12" s="890"/>
      <c r="O12" s="890"/>
      <c r="P12" s="890"/>
      <c r="Q12" s="890"/>
      <c r="R12" s="890"/>
      <c r="S12" s="890"/>
      <c r="T12" s="890"/>
      <c r="U12" s="890"/>
      <c r="V12" s="890"/>
      <c r="W12" s="890"/>
      <c r="X12" s="890"/>
      <c r="Y12" s="890"/>
      <c r="Z12" s="890"/>
      <c r="AA12" s="890"/>
      <c r="AB12" s="890"/>
      <c r="AC12" s="890"/>
      <c r="AD12" s="1028"/>
      <c r="AE12" s="1"/>
      <c r="AF12" s="259"/>
      <c r="AN12" s="374">
        <v>10</v>
      </c>
      <c r="AO12" s="374">
        <v>10</v>
      </c>
      <c r="EM12" s="375"/>
      <c r="EN12" s="375"/>
      <c r="EO12" s="375"/>
      <c r="EP12" s="375"/>
      <c r="EQ12" s="375"/>
      <c r="ER12" s="375"/>
      <c r="ES12" s="375"/>
      <c r="FF12" s="375"/>
      <c r="FG12" s="375"/>
      <c r="FH12" s="375"/>
      <c r="FI12" s="375"/>
      <c r="FJ12" s="375"/>
      <c r="FK12" s="375"/>
      <c r="FL12" s="375"/>
      <c r="FM12" s="375"/>
      <c r="FN12" s="375"/>
      <c r="FO12" s="375"/>
      <c r="FP12" s="375"/>
      <c r="FQ12" s="375"/>
      <c r="FR12" s="375"/>
      <c r="FS12" s="375"/>
      <c r="FT12" s="375"/>
      <c r="FU12" s="375"/>
    </row>
    <row r="13" spans="1:177" s="374" customFormat="1" ht="48" customHeight="1" x14ac:dyDescent="0.25">
      <c r="A13" s="112"/>
      <c r="B13" s="5"/>
      <c r="C13" s="889" t="s">
        <v>1485</v>
      </c>
      <c r="D13" s="890"/>
      <c r="E13" s="890"/>
      <c r="F13" s="890"/>
      <c r="G13" s="890"/>
      <c r="H13" s="890"/>
      <c r="I13" s="890"/>
      <c r="J13" s="890"/>
      <c r="K13" s="890"/>
      <c r="L13" s="890"/>
      <c r="M13" s="890"/>
      <c r="N13" s="890"/>
      <c r="O13" s="890"/>
      <c r="P13" s="890"/>
      <c r="Q13" s="890"/>
      <c r="R13" s="890"/>
      <c r="S13" s="890"/>
      <c r="T13" s="890"/>
      <c r="U13" s="890"/>
      <c r="V13" s="890"/>
      <c r="W13" s="890"/>
      <c r="X13" s="890"/>
      <c r="Y13" s="890"/>
      <c r="Z13" s="890"/>
      <c r="AA13" s="890"/>
      <c r="AB13" s="890"/>
      <c r="AC13" s="890"/>
      <c r="AD13" s="1028"/>
      <c r="AE13" s="1"/>
      <c r="AF13" s="259"/>
      <c r="AN13" s="374">
        <v>99</v>
      </c>
      <c r="AO13" s="264">
        <v>11</v>
      </c>
      <c r="EM13" s="375"/>
      <c r="EN13" s="375"/>
      <c r="EO13" s="375"/>
      <c r="EP13" s="375"/>
      <c r="EQ13" s="375"/>
      <c r="ER13" s="375"/>
      <c r="ES13" s="375"/>
      <c r="FF13" s="375"/>
      <c r="FG13" s="375"/>
      <c r="FH13" s="375"/>
      <c r="FI13" s="375"/>
      <c r="FJ13" s="375"/>
      <c r="FK13" s="375"/>
      <c r="FL13" s="375"/>
      <c r="FM13" s="375"/>
      <c r="FN13" s="375"/>
      <c r="FO13" s="375"/>
      <c r="FP13" s="375"/>
      <c r="FQ13" s="375"/>
      <c r="FR13" s="375"/>
      <c r="FS13" s="375"/>
      <c r="FT13" s="375"/>
      <c r="FU13" s="375"/>
    </row>
    <row r="14" spans="1:177" s="374" customFormat="1" ht="36" customHeight="1" x14ac:dyDescent="0.25">
      <c r="A14" s="112"/>
      <c r="B14" s="5"/>
      <c r="C14" s="889" t="s">
        <v>962</v>
      </c>
      <c r="D14" s="890"/>
      <c r="E14" s="890"/>
      <c r="F14" s="890"/>
      <c r="G14" s="890"/>
      <c r="H14" s="890"/>
      <c r="I14" s="890"/>
      <c r="J14" s="890"/>
      <c r="K14" s="890"/>
      <c r="L14" s="890"/>
      <c r="M14" s="890"/>
      <c r="N14" s="890"/>
      <c r="O14" s="890"/>
      <c r="P14" s="890"/>
      <c r="Q14" s="890"/>
      <c r="R14" s="890"/>
      <c r="S14" s="890"/>
      <c r="T14" s="890"/>
      <c r="U14" s="890"/>
      <c r="V14" s="890"/>
      <c r="W14" s="890"/>
      <c r="X14" s="890"/>
      <c r="Y14" s="890"/>
      <c r="Z14" s="890"/>
      <c r="AA14" s="890"/>
      <c r="AB14" s="890"/>
      <c r="AC14" s="890"/>
      <c r="AD14" s="1028"/>
      <c r="AE14" s="1"/>
      <c r="AF14" s="259"/>
      <c r="AO14" s="374">
        <v>12</v>
      </c>
      <c r="EM14" s="375"/>
      <c r="EN14" s="375"/>
      <c r="EO14" s="375"/>
      <c r="EP14" s="375"/>
      <c r="EQ14" s="375"/>
      <c r="ER14" s="375"/>
      <c r="ES14" s="375"/>
      <c r="FF14" s="375"/>
      <c r="FG14" s="375"/>
      <c r="FH14" s="375"/>
      <c r="FI14" s="375"/>
      <c r="FJ14" s="375"/>
      <c r="FK14" s="375"/>
      <c r="FL14" s="375"/>
      <c r="FM14" s="375"/>
      <c r="FN14" s="375"/>
      <c r="FO14" s="375"/>
      <c r="FP14" s="375"/>
      <c r="FQ14" s="375"/>
      <c r="FR14" s="375"/>
      <c r="FS14" s="375"/>
      <c r="FT14" s="375"/>
      <c r="FU14" s="375"/>
    </row>
    <row r="15" spans="1:177" s="374" customFormat="1" ht="24" customHeight="1" x14ac:dyDescent="0.25">
      <c r="A15" s="112"/>
      <c r="B15" s="5"/>
      <c r="C15" s="889" t="s">
        <v>1609</v>
      </c>
      <c r="D15" s="890"/>
      <c r="E15" s="890"/>
      <c r="F15" s="890"/>
      <c r="G15" s="890"/>
      <c r="H15" s="890"/>
      <c r="I15" s="890"/>
      <c r="J15" s="890"/>
      <c r="K15" s="890"/>
      <c r="L15" s="890"/>
      <c r="M15" s="890"/>
      <c r="N15" s="890"/>
      <c r="O15" s="890"/>
      <c r="P15" s="890"/>
      <c r="Q15" s="890"/>
      <c r="R15" s="890"/>
      <c r="S15" s="890"/>
      <c r="T15" s="890"/>
      <c r="U15" s="890"/>
      <c r="V15" s="890"/>
      <c r="W15" s="890"/>
      <c r="X15" s="890"/>
      <c r="Y15" s="890"/>
      <c r="Z15" s="890"/>
      <c r="AA15" s="890"/>
      <c r="AB15" s="890"/>
      <c r="AC15" s="890"/>
      <c r="AD15" s="1028"/>
      <c r="AE15" s="1"/>
      <c r="AF15" s="259"/>
      <c r="AO15" s="264">
        <v>13</v>
      </c>
      <c r="EM15" s="375"/>
      <c r="EN15" s="375"/>
      <c r="EO15" s="375"/>
      <c r="EP15" s="375"/>
      <c r="EQ15" s="375"/>
      <c r="ER15" s="375"/>
      <c r="ES15" s="375"/>
      <c r="FF15" s="375"/>
      <c r="FG15" s="375"/>
      <c r="FH15" s="375"/>
      <c r="FI15" s="375"/>
      <c r="FJ15" s="375"/>
      <c r="FK15" s="375"/>
      <c r="FL15" s="375"/>
      <c r="FM15" s="375"/>
      <c r="FN15" s="375"/>
      <c r="FO15" s="375"/>
      <c r="FP15" s="375"/>
      <c r="FQ15" s="375"/>
      <c r="FR15" s="375"/>
      <c r="FS15" s="375"/>
      <c r="FT15" s="375"/>
      <c r="FU15" s="375"/>
    </row>
    <row r="16" spans="1:177" s="374" customFormat="1" ht="15" customHeight="1" x14ac:dyDescent="0.25">
      <c r="A16" s="112"/>
      <c r="B16" s="7"/>
      <c r="C16" s="972" t="s">
        <v>1608</v>
      </c>
      <c r="D16" s="973"/>
      <c r="E16" s="973"/>
      <c r="F16" s="973"/>
      <c r="G16" s="973"/>
      <c r="H16" s="973"/>
      <c r="I16" s="973"/>
      <c r="J16" s="973"/>
      <c r="K16" s="973"/>
      <c r="L16" s="973"/>
      <c r="M16" s="973"/>
      <c r="N16" s="973"/>
      <c r="O16" s="973"/>
      <c r="P16" s="973"/>
      <c r="Q16" s="973"/>
      <c r="R16" s="973"/>
      <c r="S16" s="973"/>
      <c r="T16" s="973"/>
      <c r="U16" s="973"/>
      <c r="V16" s="973"/>
      <c r="W16" s="973"/>
      <c r="X16" s="973"/>
      <c r="Y16" s="973"/>
      <c r="Z16" s="973"/>
      <c r="AA16" s="973"/>
      <c r="AB16" s="973"/>
      <c r="AC16" s="973"/>
      <c r="AD16" s="1019"/>
      <c r="AE16" s="1"/>
      <c r="AF16" s="259"/>
      <c r="AO16" s="374">
        <v>14</v>
      </c>
      <c r="EM16" s="375"/>
      <c r="EN16" s="375"/>
      <c r="EO16" s="375"/>
      <c r="EP16" s="375"/>
      <c r="EQ16" s="375"/>
      <c r="ER16" s="375"/>
      <c r="ES16" s="375"/>
      <c r="FF16" s="375"/>
      <c r="FG16" s="375"/>
      <c r="FH16" s="375"/>
      <c r="FI16" s="375"/>
      <c r="FJ16" s="375"/>
      <c r="FK16" s="375"/>
      <c r="FL16" s="375"/>
      <c r="FM16" s="375"/>
      <c r="FN16" s="375"/>
      <c r="FO16" s="375"/>
      <c r="FP16" s="375"/>
      <c r="FQ16" s="375"/>
      <c r="FR16" s="375"/>
      <c r="FS16" s="375"/>
      <c r="FT16" s="375"/>
      <c r="FU16" s="375"/>
    </row>
    <row r="17" spans="1:177" s="374" customFormat="1" ht="15" customHeight="1" thickBot="1" x14ac:dyDescent="0.3">
      <c r="A17" s="112"/>
      <c r="B17" s="1"/>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259"/>
      <c r="AO17" s="264">
        <v>15</v>
      </c>
      <c r="EM17" s="375"/>
      <c r="EN17" s="375"/>
      <c r="EO17" s="375"/>
      <c r="EP17" s="375"/>
      <c r="EQ17" s="375"/>
      <c r="ER17" s="375"/>
      <c r="ES17" s="375"/>
      <c r="FF17" s="375"/>
      <c r="FG17" s="375"/>
      <c r="FH17" s="375"/>
      <c r="FI17" s="375"/>
      <c r="FJ17" s="375"/>
      <c r="FK17" s="375"/>
      <c r="FL17" s="375"/>
      <c r="FM17" s="375"/>
      <c r="FN17" s="375"/>
      <c r="FO17" s="375"/>
      <c r="FP17" s="375"/>
      <c r="FQ17" s="375"/>
      <c r="FR17" s="375"/>
      <c r="FS17" s="375"/>
      <c r="FT17" s="375"/>
      <c r="FU17" s="375"/>
    </row>
    <row r="18" spans="1:177" s="374" customFormat="1" ht="15" customHeight="1" thickBot="1" x14ac:dyDescent="0.3">
      <c r="A18" s="112"/>
      <c r="B18" s="684" t="s">
        <v>1071</v>
      </c>
      <c r="C18" s="685"/>
      <c r="D18" s="685"/>
      <c r="E18" s="685"/>
      <c r="F18" s="685"/>
      <c r="G18" s="685"/>
      <c r="H18" s="685"/>
      <c r="I18" s="685"/>
      <c r="J18" s="685"/>
      <c r="K18" s="685"/>
      <c r="L18" s="685"/>
      <c r="M18" s="685"/>
      <c r="N18" s="685"/>
      <c r="O18" s="685"/>
      <c r="P18" s="685"/>
      <c r="Q18" s="685"/>
      <c r="R18" s="685"/>
      <c r="S18" s="685"/>
      <c r="T18" s="685"/>
      <c r="U18" s="685"/>
      <c r="V18" s="685"/>
      <c r="W18" s="685"/>
      <c r="X18" s="685"/>
      <c r="Y18" s="685"/>
      <c r="Z18" s="685"/>
      <c r="AA18" s="685"/>
      <c r="AB18" s="685"/>
      <c r="AC18" s="685"/>
      <c r="AD18" s="686"/>
      <c r="AE18" s="1"/>
      <c r="AF18" s="259"/>
      <c r="AO18" s="374">
        <v>16</v>
      </c>
      <c r="EM18" s="375"/>
      <c r="EN18" s="375"/>
      <c r="EO18" s="375"/>
      <c r="EP18" s="375"/>
      <c r="EQ18" s="375"/>
      <c r="ER18" s="375"/>
      <c r="ES18" s="375"/>
      <c r="FF18" s="375"/>
      <c r="FG18" s="375"/>
      <c r="FH18" s="375"/>
      <c r="FI18" s="375"/>
      <c r="FJ18" s="375"/>
      <c r="FK18" s="375"/>
      <c r="FL18" s="375"/>
      <c r="FM18" s="375"/>
      <c r="FN18" s="375"/>
      <c r="FO18" s="375"/>
      <c r="FP18" s="375"/>
      <c r="FQ18" s="375"/>
      <c r="FR18" s="375"/>
      <c r="FS18" s="375"/>
      <c r="FT18" s="375"/>
      <c r="FU18" s="375"/>
    </row>
    <row r="19" spans="1:177" s="374" customFormat="1" ht="15" customHeight="1" x14ac:dyDescent="0.25">
      <c r="A19" s="112"/>
      <c r="B19" s="1024" t="s">
        <v>963</v>
      </c>
      <c r="C19" s="1025"/>
      <c r="D19" s="1025"/>
      <c r="E19" s="1025"/>
      <c r="F19" s="1025"/>
      <c r="G19" s="1025"/>
      <c r="H19" s="1025"/>
      <c r="I19" s="1025"/>
      <c r="J19" s="1025"/>
      <c r="K19" s="1025"/>
      <c r="L19" s="1025"/>
      <c r="M19" s="1025"/>
      <c r="N19" s="1025"/>
      <c r="O19" s="1025"/>
      <c r="P19" s="1025"/>
      <c r="Q19" s="1025"/>
      <c r="R19" s="1025"/>
      <c r="S19" s="1025"/>
      <c r="T19" s="1025"/>
      <c r="U19" s="1025"/>
      <c r="V19" s="1025"/>
      <c r="W19" s="1025"/>
      <c r="X19" s="1025"/>
      <c r="Y19" s="1025"/>
      <c r="Z19" s="1025"/>
      <c r="AA19" s="1025"/>
      <c r="AB19" s="1025"/>
      <c r="AC19" s="1025"/>
      <c r="AD19" s="1026"/>
      <c r="AE19" s="1"/>
      <c r="AF19" s="259"/>
      <c r="EM19" s="375"/>
      <c r="EN19" s="375"/>
      <c r="EO19" s="375"/>
      <c r="EP19" s="375"/>
      <c r="EQ19" s="375"/>
      <c r="ER19" s="375"/>
      <c r="ES19" s="375"/>
      <c r="FF19" s="375"/>
      <c r="FG19" s="375"/>
      <c r="FH19" s="375"/>
      <c r="FI19" s="375"/>
      <c r="FJ19" s="375"/>
      <c r="FK19" s="375"/>
      <c r="FL19" s="375"/>
      <c r="FM19" s="375"/>
      <c r="FN19" s="375"/>
      <c r="FO19" s="375"/>
      <c r="FP19" s="375"/>
      <c r="FQ19" s="375"/>
      <c r="FR19" s="375"/>
      <c r="FS19" s="375"/>
      <c r="FT19" s="375"/>
      <c r="FU19" s="375"/>
    </row>
    <row r="20" spans="1:177" s="374" customFormat="1" ht="36" customHeight="1" x14ac:dyDescent="0.25">
      <c r="A20" s="112"/>
      <c r="B20" s="7"/>
      <c r="C20" s="972" t="s">
        <v>1606</v>
      </c>
      <c r="D20" s="973"/>
      <c r="E20" s="973"/>
      <c r="F20" s="973"/>
      <c r="G20" s="973"/>
      <c r="H20" s="973"/>
      <c r="I20" s="973"/>
      <c r="J20" s="973"/>
      <c r="K20" s="973"/>
      <c r="L20" s="973"/>
      <c r="M20" s="973"/>
      <c r="N20" s="973"/>
      <c r="O20" s="973"/>
      <c r="P20" s="973"/>
      <c r="Q20" s="973"/>
      <c r="R20" s="973"/>
      <c r="S20" s="973"/>
      <c r="T20" s="973"/>
      <c r="U20" s="973"/>
      <c r="V20" s="973"/>
      <c r="W20" s="973"/>
      <c r="X20" s="973"/>
      <c r="Y20" s="973"/>
      <c r="Z20" s="973"/>
      <c r="AA20" s="973"/>
      <c r="AB20" s="973"/>
      <c r="AC20" s="973"/>
      <c r="AD20" s="1019"/>
      <c r="AE20" s="1"/>
      <c r="AF20" s="259"/>
      <c r="EM20" s="375"/>
      <c r="EN20" s="375"/>
      <c r="EO20" s="375"/>
      <c r="EP20" s="375"/>
      <c r="EQ20" s="375"/>
      <c r="ER20" s="375"/>
      <c r="ES20" s="375"/>
      <c r="FF20" s="375"/>
      <c r="FG20" s="375"/>
      <c r="FH20" s="375"/>
      <c r="FI20" s="375"/>
      <c r="FJ20" s="375"/>
      <c r="FK20" s="375"/>
      <c r="FL20" s="375"/>
      <c r="FM20" s="375"/>
      <c r="FN20" s="375"/>
      <c r="FO20" s="375"/>
      <c r="FP20" s="375"/>
      <c r="FQ20" s="375"/>
      <c r="FR20" s="375"/>
      <c r="FS20" s="375"/>
      <c r="FT20" s="375"/>
      <c r="FU20" s="375"/>
    </row>
    <row r="21" spans="1:177" s="374" customFormat="1" ht="15" customHeight="1" thickBot="1" x14ac:dyDescent="0.3">
      <c r="A21" s="112"/>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259"/>
      <c r="AO21" s="264"/>
      <c r="EM21" s="375"/>
      <c r="EN21" s="375"/>
      <c r="EO21" s="375"/>
      <c r="EP21" s="375"/>
      <c r="EQ21" s="375"/>
      <c r="ER21" s="375"/>
      <c r="ES21" s="375"/>
      <c r="FF21" s="375"/>
      <c r="FG21" s="375"/>
      <c r="FH21" s="375"/>
      <c r="FI21" s="375"/>
      <c r="FJ21" s="375"/>
      <c r="FK21" s="375"/>
      <c r="FL21" s="375"/>
      <c r="FM21" s="375"/>
      <c r="FN21" s="375"/>
      <c r="FO21" s="375"/>
      <c r="FP21" s="375"/>
      <c r="FQ21" s="375"/>
      <c r="FR21" s="375"/>
      <c r="FS21" s="375"/>
      <c r="FT21" s="375"/>
      <c r="FU21" s="375"/>
    </row>
    <row r="22" spans="1:177" s="374" customFormat="1" ht="15" customHeight="1" thickBot="1" x14ac:dyDescent="0.3">
      <c r="A22" s="112"/>
      <c r="B22" s="687" t="s">
        <v>1072</v>
      </c>
      <c r="C22" s="688"/>
      <c r="D22" s="688"/>
      <c r="E22" s="688"/>
      <c r="F22" s="688"/>
      <c r="G22" s="688"/>
      <c r="H22" s="688"/>
      <c r="I22" s="688"/>
      <c r="J22" s="688"/>
      <c r="K22" s="688"/>
      <c r="L22" s="688"/>
      <c r="M22" s="688"/>
      <c r="N22" s="688"/>
      <c r="O22" s="688"/>
      <c r="P22" s="688"/>
      <c r="Q22" s="688"/>
      <c r="R22" s="688"/>
      <c r="S22" s="688"/>
      <c r="T22" s="688"/>
      <c r="U22" s="688"/>
      <c r="V22" s="688"/>
      <c r="W22" s="688"/>
      <c r="X22" s="688"/>
      <c r="Y22" s="688"/>
      <c r="Z22" s="688"/>
      <c r="AA22" s="688"/>
      <c r="AB22" s="688"/>
      <c r="AC22" s="688"/>
      <c r="AD22" s="689"/>
      <c r="AE22" s="1"/>
      <c r="AF22" s="259"/>
      <c r="EM22" s="375"/>
      <c r="EN22" s="375"/>
      <c r="EO22" s="375"/>
      <c r="EP22" s="375"/>
      <c r="EQ22" s="375"/>
      <c r="ER22" s="375"/>
      <c r="ES22" s="375"/>
      <c r="FF22" s="375"/>
      <c r="FG22" s="375"/>
      <c r="FH22" s="375"/>
      <c r="FI22" s="375"/>
      <c r="FJ22" s="375"/>
      <c r="FK22" s="375"/>
      <c r="FL22" s="375"/>
      <c r="FM22" s="375"/>
      <c r="FN22" s="375"/>
      <c r="FO22" s="375"/>
      <c r="FP22" s="375"/>
      <c r="FQ22" s="375"/>
      <c r="FR22" s="375"/>
      <c r="FS22" s="375"/>
      <c r="FT22" s="375"/>
      <c r="FU22" s="375"/>
    </row>
    <row r="23" spans="1:177" s="374" customFormat="1" ht="15" customHeight="1" x14ac:dyDescent="0.25">
      <c r="A23" s="112"/>
      <c r="B23" s="1017" t="s">
        <v>966</v>
      </c>
      <c r="C23" s="924"/>
      <c r="D23" s="924"/>
      <c r="E23" s="924"/>
      <c r="F23" s="924"/>
      <c r="G23" s="924"/>
      <c r="H23" s="924"/>
      <c r="I23" s="924"/>
      <c r="J23" s="924"/>
      <c r="K23" s="924"/>
      <c r="L23" s="924"/>
      <c r="M23" s="924"/>
      <c r="N23" s="924"/>
      <c r="O23" s="924"/>
      <c r="P23" s="924"/>
      <c r="Q23" s="924"/>
      <c r="R23" s="924"/>
      <c r="S23" s="924"/>
      <c r="T23" s="924"/>
      <c r="U23" s="924"/>
      <c r="V23" s="924"/>
      <c r="W23" s="924"/>
      <c r="X23" s="924"/>
      <c r="Y23" s="924"/>
      <c r="Z23" s="924"/>
      <c r="AA23" s="924"/>
      <c r="AB23" s="924"/>
      <c r="AC23" s="924"/>
      <c r="AD23" s="1018"/>
      <c r="AE23" s="1"/>
      <c r="AF23" s="259"/>
      <c r="EM23" s="375"/>
      <c r="EN23" s="375"/>
      <c r="EO23" s="375"/>
      <c r="EP23" s="375"/>
      <c r="EQ23" s="375"/>
      <c r="ER23" s="375"/>
      <c r="ES23" s="375"/>
      <c r="FF23" s="375"/>
      <c r="FG23" s="375"/>
      <c r="FH23" s="375"/>
      <c r="FI23" s="375"/>
      <c r="FJ23" s="375"/>
      <c r="FK23" s="375"/>
      <c r="FL23" s="375"/>
      <c r="FM23" s="375"/>
      <c r="FN23" s="375"/>
      <c r="FO23" s="375"/>
      <c r="FP23" s="375"/>
      <c r="FQ23" s="375"/>
      <c r="FR23" s="375"/>
      <c r="FS23" s="375"/>
      <c r="FT23" s="375"/>
      <c r="FU23" s="375"/>
    </row>
    <row r="24" spans="1:177" s="374" customFormat="1" ht="36" customHeight="1" x14ac:dyDescent="0.25">
      <c r="A24" s="112"/>
      <c r="B24" s="185"/>
      <c r="C24" s="889" t="s">
        <v>1647</v>
      </c>
      <c r="D24" s="890"/>
      <c r="E24" s="890"/>
      <c r="F24" s="890"/>
      <c r="G24" s="890"/>
      <c r="H24" s="890"/>
      <c r="I24" s="890"/>
      <c r="J24" s="890"/>
      <c r="K24" s="890"/>
      <c r="L24" s="890"/>
      <c r="M24" s="890"/>
      <c r="N24" s="890"/>
      <c r="O24" s="890"/>
      <c r="P24" s="890"/>
      <c r="Q24" s="890"/>
      <c r="R24" s="890"/>
      <c r="S24" s="890"/>
      <c r="T24" s="890"/>
      <c r="U24" s="890"/>
      <c r="V24" s="890"/>
      <c r="W24" s="890"/>
      <c r="X24" s="890"/>
      <c r="Y24" s="890"/>
      <c r="Z24" s="890"/>
      <c r="AA24" s="890"/>
      <c r="AB24" s="890"/>
      <c r="AC24" s="890"/>
      <c r="AD24" s="1028"/>
      <c r="AE24" s="1"/>
      <c r="AF24" s="259"/>
      <c r="AO24" s="264"/>
      <c r="EM24" s="375"/>
      <c r="EN24" s="375"/>
      <c r="EO24" s="375"/>
      <c r="EP24" s="375"/>
      <c r="EQ24" s="375"/>
      <c r="ER24" s="375"/>
      <c r="ES24" s="375"/>
      <c r="FF24" s="375"/>
      <c r="FG24" s="375"/>
      <c r="FH24" s="375"/>
      <c r="FI24" s="375"/>
      <c r="FJ24" s="375"/>
      <c r="FK24" s="375"/>
      <c r="FL24" s="375"/>
      <c r="FM24" s="375"/>
      <c r="FN24" s="375"/>
      <c r="FO24" s="375"/>
      <c r="FP24" s="375"/>
      <c r="FQ24" s="375"/>
      <c r="FR24" s="375"/>
      <c r="FS24" s="375"/>
      <c r="FT24" s="375"/>
      <c r="FU24" s="375"/>
    </row>
    <row r="25" spans="1:177" s="374" customFormat="1" ht="48" customHeight="1" x14ac:dyDescent="0.25">
      <c r="A25" s="112"/>
      <c r="B25" s="186"/>
      <c r="C25" s="972" t="s">
        <v>1648</v>
      </c>
      <c r="D25" s="973"/>
      <c r="E25" s="973"/>
      <c r="F25" s="973"/>
      <c r="G25" s="973"/>
      <c r="H25" s="973"/>
      <c r="I25" s="973"/>
      <c r="J25" s="973"/>
      <c r="K25" s="973"/>
      <c r="L25" s="973"/>
      <c r="M25" s="973"/>
      <c r="N25" s="973"/>
      <c r="O25" s="973"/>
      <c r="P25" s="973"/>
      <c r="Q25" s="973"/>
      <c r="R25" s="973"/>
      <c r="S25" s="973"/>
      <c r="T25" s="973"/>
      <c r="U25" s="973"/>
      <c r="V25" s="973"/>
      <c r="W25" s="973"/>
      <c r="X25" s="973"/>
      <c r="Y25" s="973"/>
      <c r="Z25" s="973"/>
      <c r="AA25" s="973"/>
      <c r="AB25" s="973"/>
      <c r="AC25" s="973"/>
      <c r="AD25" s="974"/>
      <c r="AE25" s="1"/>
      <c r="AF25" s="259"/>
      <c r="EM25" s="375"/>
      <c r="EN25" s="375"/>
      <c r="EO25" s="375"/>
      <c r="EP25" s="375"/>
      <c r="EQ25" s="375"/>
      <c r="ER25" s="375"/>
      <c r="ES25" s="375"/>
      <c r="FF25" s="375"/>
      <c r="FG25" s="375"/>
      <c r="FH25" s="375"/>
      <c r="FI25" s="375"/>
      <c r="FJ25" s="375"/>
      <c r="FK25" s="375"/>
      <c r="FL25" s="375"/>
      <c r="FM25" s="375"/>
      <c r="FN25" s="375"/>
      <c r="FO25" s="375"/>
      <c r="FP25" s="375"/>
      <c r="FQ25" s="375"/>
      <c r="FR25" s="375"/>
      <c r="FS25" s="375"/>
      <c r="FT25" s="375"/>
      <c r="FU25" s="375"/>
    </row>
    <row r="26" spans="1:177" s="374" customFormat="1" ht="15" customHeight="1" x14ac:dyDescent="0.25">
      <c r="A26" s="112"/>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259"/>
      <c r="AG26" s="376">
        <v>1</v>
      </c>
      <c r="AH26" s="376">
        <f>IF($C$29="",0,IF(AG26&lt;=$C$29,0,1))</f>
        <v>0</v>
      </c>
      <c r="EM26" s="375"/>
      <c r="EN26" s="375"/>
      <c r="EO26" s="375"/>
      <c r="EP26" s="375"/>
      <c r="EQ26" s="375"/>
      <c r="ER26" s="375"/>
      <c r="ES26" s="375"/>
      <c r="FF26" s="375"/>
      <c r="FG26" s="375"/>
      <c r="FH26" s="375"/>
      <c r="FI26" s="375"/>
      <c r="FJ26" s="375"/>
      <c r="FK26" s="375"/>
      <c r="FL26" s="375"/>
      <c r="FM26" s="375"/>
      <c r="FN26" s="375"/>
      <c r="FO26" s="375"/>
      <c r="FP26" s="375"/>
      <c r="FQ26" s="375"/>
      <c r="FR26" s="375"/>
      <c r="FS26" s="375"/>
      <c r="FT26" s="375"/>
      <c r="FU26" s="375"/>
    </row>
    <row r="27" spans="1:177" s="374" customFormat="1" ht="24" customHeight="1" x14ac:dyDescent="0.25">
      <c r="A27" s="114" t="s">
        <v>24</v>
      </c>
      <c r="B27" s="573" t="s">
        <v>1073</v>
      </c>
      <c r="C27" s="573"/>
      <c r="D27" s="573"/>
      <c r="E27" s="573"/>
      <c r="F27" s="573"/>
      <c r="G27" s="573"/>
      <c r="H27" s="573"/>
      <c r="I27" s="573"/>
      <c r="J27" s="573"/>
      <c r="K27" s="573"/>
      <c r="L27" s="573"/>
      <c r="M27" s="573"/>
      <c r="N27" s="573"/>
      <c r="O27" s="573"/>
      <c r="P27" s="573"/>
      <c r="Q27" s="573"/>
      <c r="R27" s="573"/>
      <c r="S27" s="573"/>
      <c r="T27" s="573"/>
      <c r="U27" s="573"/>
      <c r="V27" s="573"/>
      <c r="W27" s="573"/>
      <c r="X27" s="573"/>
      <c r="Y27" s="573"/>
      <c r="Z27" s="573"/>
      <c r="AA27" s="573"/>
      <c r="AB27" s="573"/>
      <c r="AC27" s="573"/>
      <c r="AD27" s="573"/>
      <c r="AE27" s="1"/>
      <c r="AF27" s="259"/>
      <c r="AG27" s="376">
        <v>2</v>
      </c>
      <c r="AH27" s="376">
        <f t="shared" ref="AH27:AH33" si="0">IF($C$29="",0,IF(AG27&lt;=$C$29,0,1))</f>
        <v>0</v>
      </c>
      <c r="EM27" s="375"/>
      <c r="EN27" s="375"/>
      <c r="EO27" s="375"/>
      <c r="EP27" s="375"/>
      <c r="EQ27" s="375"/>
      <c r="ER27" s="375"/>
      <c r="ES27" s="375"/>
      <c r="FF27" s="375"/>
      <c r="FG27" s="375"/>
      <c r="FH27" s="375"/>
      <c r="FI27" s="375"/>
      <c r="FJ27" s="375"/>
      <c r="FK27" s="375"/>
      <c r="FL27" s="375"/>
      <c r="FM27" s="375"/>
      <c r="FN27" s="375"/>
      <c r="FO27" s="375"/>
      <c r="FP27" s="375"/>
      <c r="FQ27" s="375"/>
      <c r="FR27" s="375"/>
      <c r="FS27" s="375"/>
      <c r="FT27" s="375"/>
      <c r="FU27" s="375"/>
    </row>
    <row r="28" spans="1:177" s="374" customFormat="1" ht="15" customHeight="1" thickBot="1" x14ac:dyDescent="0.3">
      <c r="A28" s="112"/>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259"/>
      <c r="AG28" s="376">
        <v>3</v>
      </c>
      <c r="AH28" s="376">
        <f t="shared" si="0"/>
        <v>0</v>
      </c>
      <c r="EM28" s="375"/>
      <c r="EN28" s="375"/>
      <c r="EO28" s="375"/>
      <c r="EP28" s="375"/>
      <c r="EQ28" s="375"/>
      <c r="ER28" s="375"/>
      <c r="ES28" s="375"/>
      <c r="FF28" s="375"/>
      <c r="FG28" s="375"/>
      <c r="FH28" s="375"/>
      <c r="FI28" s="375"/>
      <c r="FJ28" s="375"/>
      <c r="FK28" s="375"/>
      <c r="FL28" s="375"/>
      <c r="FM28" s="375"/>
      <c r="FN28" s="375"/>
      <c r="FO28" s="375"/>
      <c r="FP28" s="375"/>
      <c r="FQ28" s="375"/>
      <c r="FR28" s="375"/>
      <c r="FS28" s="375"/>
      <c r="FT28" s="375"/>
      <c r="FU28" s="375"/>
    </row>
    <row r="29" spans="1:177" s="374" customFormat="1" ht="15" customHeight="1" thickBot="1" x14ac:dyDescent="0.3">
      <c r="A29" s="112"/>
      <c r="B29" s="2"/>
      <c r="C29" s="1029"/>
      <c r="D29" s="1030"/>
      <c r="E29" s="1030"/>
      <c r="F29" s="1031"/>
      <c r="G29" s="6" t="s">
        <v>1074</v>
      </c>
      <c r="H29" s="1"/>
      <c r="I29" s="1"/>
      <c r="J29" s="1"/>
      <c r="K29" s="1"/>
      <c r="L29" s="1"/>
      <c r="M29" s="1"/>
      <c r="N29" s="1"/>
      <c r="O29" s="1"/>
      <c r="P29" s="1"/>
      <c r="Q29" s="1"/>
      <c r="R29" s="1"/>
      <c r="S29" s="1"/>
      <c r="T29" s="1"/>
      <c r="U29" s="1"/>
      <c r="V29" s="1"/>
      <c r="W29" s="1"/>
      <c r="X29" s="1"/>
      <c r="Y29" s="1"/>
      <c r="Z29" s="1"/>
      <c r="AA29" s="1"/>
      <c r="AB29" s="1"/>
      <c r="AC29" s="1"/>
      <c r="AD29" s="1"/>
      <c r="AE29" s="1"/>
      <c r="AF29" s="259"/>
      <c r="AG29" s="376">
        <v>4</v>
      </c>
      <c r="AH29" s="376">
        <f t="shared" si="0"/>
        <v>0</v>
      </c>
      <c r="EM29" s="375"/>
      <c r="EN29" s="375"/>
      <c r="EO29" s="375"/>
      <c r="EP29" s="375"/>
      <c r="EQ29" s="375"/>
      <c r="ER29" s="375"/>
      <c r="ES29" s="375"/>
      <c r="FF29" s="375"/>
      <c r="FG29" s="375"/>
      <c r="FH29" s="375"/>
      <c r="FI29" s="375"/>
      <c r="FJ29" s="375"/>
      <c r="FK29" s="375"/>
      <c r="FL29" s="375"/>
      <c r="FM29" s="375"/>
      <c r="FN29" s="375"/>
      <c r="FO29" s="375"/>
      <c r="FP29" s="375"/>
      <c r="FQ29" s="375"/>
      <c r="FR29" s="375"/>
      <c r="FS29" s="375"/>
      <c r="FT29" s="375"/>
      <c r="FU29" s="375"/>
    </row>
    <row r="30" spans="1:177" s="374" customFormat="1" ht="15" customHeight="1" x14ac:dyDescent="0.25">
      <c r="A30" s="112"/>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259"/>
      <c r="AG30" s="376">
        <v>5</v>
      </c>
      <c r="AH30" s="376">
        <f t="shared" si="0"/>
        <v>0</v>
      </c>
      <c r="EM30" s="375"/>
      <c r="EN30" s="375"/>
      <c r="EO30" s="375"/>
      <c r="EP30" s="375"/>
      <c r="EQ30" s="375"/>
      <c r="ER30" s="375"/>
      <c r="ES30" s="375"/>
      <c r="FF30" s="375"/>
      <c r="FG30" s="375"/>
      <c r="FH30" s="375"/>
      <c r="FI30" s="375"/>
      <c r="FJ30" s="375"/>
      <c r="FK30" s="375"/>
      <c r="FL30" s="375"/>
      <c r="FM30" s="375"/>
      <c r="FN30" s="375"/>
      <c r="FO30" s="375"/>
      <c r="FP30" s="375"/>
      <c r="FQ30" s="375"/>
      <c r="FR30" s="375"/>
      <c r="FS30" s="375"/>
      <c r="FT30" s="375"/>
      <c r="FU30" s="375"/>
    </row>
    <row r="31" spans="1:177" s="374" customFormat="1" ht="15" customHeight="1" x14ac:dyDescent="0.25">
      <c r="A31" s="112"/>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259"/>
      <c r="AG31" s="376">
        <v>6</v>
      </c>
      <c r="AH31" s="376">
        <f t="shared" si="0"/>
        <v>0</v>
      </c>
      <c r="EM31" s="375"/>
      <c r="EN31" s="375"/>
      <c r="EO31" s="375"/>
      <c r="EP31" s="375"/>
      <c r="EQ31" s="375"/>
      <c r="ER31" s="375"/>
      <c r="ES31" s="375"/>
      <c r="FF31" s="375"/>
      <c r="FG31" s="375"/>
      <c r="FH31" s="375"/>
      <c r="FI31" s="375"/>
      <c r="FJ31" s="375"/>
      <c r="FK31" s="375"/>
      <c r="FL31" s="375"/>
      <c r="FM31" s="375"/>
      <c r="FN31" s="375"/>
      <c r="FO31" s="375"/>
      <c r="FP31" s="375"/>
      <c r="FQ31" s="375"/>
      <c r="FR31" s="375"/>
      <c r="FS31" s="375"/>
      <c r="FT31" s="375"/>
      <c r="FU31" s="375"/>
    </row>
    <row r="32" spans="1:177" s="374" customFormat="1" ht="15" customHeight="1" x14ac:dyDescent="0.25">
      <c r="A32" s="112"/>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259"/>
      <c r="AG32" s="376">
        <v>7</v>
      </c>
      <c r="AH32" s="376">
        <f t="shared" si="0"/>
        <v>0</v>
      </c>
      <c r="EM32" s="375"/>
      <c r="EN32" s="375"/>
      <c r="EO32" s="375"/>
      <c r="EP32" s="375"/>
      <c r="EQ32" s="375"/>
      <c r="ER32" s="375"/>
      <c r="ES32" s="375"/>
      <c r="FF32" s="375"/>
      <c r="FG32" s="375"/>
      <c r="FH32" s="375"/>
      <c r="FI32" s="375"/>
      <c r="FJ32" s="375"/>
      <c r="FK32" s="375"/>
      <c r="FL32" s="375"/>
      <c r="FM32" s="375"/>
      <c r="FN32" s="375"/>
      <c r="FO32" s="375"/>
      <c r="FP32" s="375"/>
      <c r="FQ32" s="375"/>
      <c r="FR32" s="375"/>
      <c r="FS32" s="375"/>
      <c r="FT32" s="375"/>
      <c r="FU32" s="375"/>
    </row>
    <row r="33" spans="1:177" s="374" customFormat="1" ht="24" customHeight="1" x14ac:dyDescent="0.25">
      <c r="A33" s="114" t="s">
        <v>25</v>
      </c>
      <c r="B33" s="573" t="s">
        <v>1075</v>
      </c>
      <c r="C33" s="573"/>
      <c r="D33" s="573"/>
      <c r="E33" s="573"/>
      <c r="F33" s="573"/>
      <c r="G33" s="573"/>
      <c r="H33" s="573"/>
      <c r="I33" s="573"/>
      <c r="J33" s="573"/>
      <c r="K33" s="573"/>
      <c r="L33" s="573"/>
      <c r="M33" s="573"/>
      <c r="N33" s="573"/>
      <c r="O33" s="573"/>
      <c r="P33" s="573"/>
      <c r="Q33" s="573"/>
      <c r="R33" s="573"/>
      <c r="S33" s="573"/>
      <c r="T33" s="573"/>
      <c r="U33" s="573"/>
      <c r="V33" s="573"/>
      <c r="W33" s="573"/>
      <c r="X33" s="573"/>
      <c r="Y33" s="573"/>
      <c r="Z33" s="573"/>
      <c r="AA33" s="573"/>
      <c r="AB33" s="573"/>
      <c r="AC33" s="573"/>
      <c r="AD33" s="573"/>
      <c r="AE33" s="1"/>
      <c r="AF33" s="259"/>
      <c r="AG33" s="376">
        <v>8</v>
      </c>
      <c r="AH33" s="376">
        <f t="shared" si="0"/>
        <v>0</v>
      </c>
      <c r="EM33" s="375"/>
      <c r="EN33" s="375"/>
      <c r="EO33" s="375"/>
      <c r="EP33" s="375"/>
      <c r="EQ33" s="375"/>
      <c r="ER33" s="375"/>
      <c r="ES33" s="375"/>
      <c r="FF33" s="375"/>
      <c r="FG33" s="375"/>
      <c r="FH33" s="375"/>
      <c r="FI33" s="375"/>
      <c r="FJ33" s="375"/>
      <c r="FK33" s="375"/>
      <c r="FL33" s="375"/>
      <c r="FM33" s="375"/>
      <c r="FN33" s="375"/>
      <c r="FO33" s="375"/>
      <c r="FP33" s="375"/>
      <c r="FQ33" s="375"/>
      <c r="FR33" s="375"/>
      <c r="FS33" s="375"/>
      <c r="FT33" s="375"/>
      <c r="FU33" s="375"/>
    </row>
    <row r="34" spans="1:177" s="374" customFormat="1" ht="24" customHeight="1" x14ac:dyDescent="0.25">
      <c r="A34" s="112"/>
      <c r="B34" s="1"/>
      <c r="C34" s="576" t="s">
        <v>1076</v>
      </c>
      <c r="D34" s="576"/>
      <c r="E34" s="576"/>
      <c r="F34" s="576"/>
      <c r="G34" s="576"/>
      <c r="H34" s="576"/>
      <c r="I34" s="576"/>
      <c r="J34" s="576"/>
      <c r="K34" s="576"/>
      <c r="L34" s="576"/>
      <c r="M34" s="576"/>
      <c r="N34" s="576"/>
      <c r="O34" s="576"/>
      <c r="P34" s="576"/>
      <c r="Q34" s="576"/>
      <c r="R34" s="576"/>
      <c r="S34" s="576"/>
      <c r="T34" s="576"/>
      <c r="U34" s="576"/>
      <c r="V34" s="576"/>
      <c r="W34" s="576"/>
      <c r="X34" s="576"/>
      <c r="Y34" s="576"/>
      <c r="Z34" s="576"/>
      <c r="AA34" s="576"/>
      <c r="AB34" s="576"/>
      <c r="AC34" s="576"/>
      <c r="AD34" s="576"/>
      <c r="AE34" s="1"/>
      <c r="AF34" s="259"/>
      <c r="AG34" s="374" t="s">
        <v>1908</v>
      </c>
      <c r="EM34" s="375"/>
      <c r="EN34" s="375"/>
      <c r="EO34" s="375"/>
      <c r="EP34" s="375"/>
      <c r="EQ34" s="375"/>
      <c r="ER34" s="375"/>
      <c r="ES34" s="375"/>
      <c r="FF34" s="375"/>
      <c r="FG34" s="375"/>
      <c r="FH34" s="375"/>
      <c r="FI34" s="375"/>
      <c r="FJ34" s="375"/>
      <c r="FK34" s="375"/>
      <c r="FL34" s="375"/>
      <c r="FM34" s="375"/>
      <c r="FN34" s="375"/>
      <c r="FO34" s="375"/>
      <c r="FP34" s="375"/>
      <c r="FQ34" s="375"/>
      <c r="FR34" s="375"/>
      <c r="FS34" s="375"/>
      <c r="FT34" s="375"/>
      <c r="FU34" s="375"/>
    </row>
    <row r="35" spans="1:177" s="374" customFormat="1" ht="15" customHeight="1" x14ac:dyDescent="0.25">
      <c r="A35" s="112"/>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259"/>
      <c r="AG35" s="374">
        <f>COUNTBLANK(M37:AD44)</f>
        <v>144</v>
      </c>
      <c r="AH35" s="374">
        <v>144</v>
      </c>
      <c r="AI35" s="374">
        <f>IF(SUM(AG45:AH45)=0,AG35,1)</f>
        <v>144</v>
      </c>
      <c r="EM35" s="375"/>
      <c r="EN35" s="375"/>
      <c r="EO35" s="375"/>
      <c r="EP35" s="375"/>
      <c r="EQ35" s="375"/>
      <c r="ER35" s="375"/>
      <c r="ES35" s="375"/>
      <c r="FF35" s="375"/>
      <c r="FG35" s="375"/>
      <c r="FH35" s="375"/>
      <c r="FI35" s="375"/>
      <c r="FJ35" s="375"/>
      <c r="FK35" s="375"/>
      <c r="FL35" s="375"/>
      <c r="FM35" s="375"/>
      <c r="FN35" s="375"/>
      <c r="FO35" s="375"/>
      <c r="FP35" s="375"/>
      <c r="FQ35" s="375"/>
      <c r="FR35" s="375"/>
      <c r="FS35" s="375"/>
      <c r="FT35" s="375"/>
      <c r="FU35" s="375"/>
    </row>
    <row r="36" spans="1:177" s="374" customFormat="1" ht="48" customHeight="1" x14ac:dyDescent="0.25">
      <c r="A36" s="112"/>
      <c r="B36" s="1"/>
      <c r="C36" s="811" t="s">
        <v>1130</v>
      </c>
      <c r="D36" s="812"/>
      <c r="E36" s="812"/>
      <c r="F36" s="812"/>
      <c r="G36" s="812"/>
      <c r="H36" s="812"/>
      <c r="I36" s="812"/>
      <c r="J36" s="812"/>
      <c r="K36" s="812"/>
      <c r="L36" s="813"/>
      <c r="M36" s="811" t="s">
        <v>1501</v>
      </c>
      <c r="N36" s="812"/>
      <c r="O36" s="812"/>
      <c r="P36" s="812"/>
      <c r="Q36" s="812"/>
      <c r="R36" s="812"/>
      <c r="S36" s="812"/>
      <c r="T36" s="812"/>
      <c r="U36" s="813"/>
      <c r="V36" s="811" t="s">
        <v>1082</v>
      </c>
      <c r="W36" s="812"/>
      <c r="X36" s="812"/>
      <c r="Y36" s="812"/>
      <c r="Z36" s="812"/>
      <c r="AA36" s="812"/>
      <c r="AB36" s="812"/>
      <c r="AC36" s="812"/>
      <c r="AD36" s="813"/>
      <c r="AE36" s="1"/>
      <c r="AF36" s="259"/>
      <c r="AG36" s="374" t="s">
        <v>1921</v>
      </c>
      <c r="AH36" s="374" t="s">
        <v>1922</v>
      </c>
      <c r="EM36" s="375"/>
      <c r="EN36" s="375"/>
      <c r="EO36" s="375"/>
      <c r="EP36" s="375"/>
      <c r="EQ36" s="375"/>
      <c r="ER36" s="375"/>
      <c r="ES36" s="375"/>
      <c r="FF36" s="375"/>
      <c r="FG36" s="375"/>
      <c r="FH36" s="375"/>
      <c r="FI36" s="375"/>
      <c r="FJ36" s="375"/>
      <c r="FK36" s="375"/>
      <c r="FL36" s="375"/>
      <c r="FM36" s="375"/>
      <c r="FN36" s="375"/>
      <c r="FO36" s="375"/>
      <c r="FP36" s="375"/>
      <c r="FQ36" s="375"/>
      <c r="FR36" s="375"/>
      <c r="FS36" s="375"/>
      <c r="FT36" s="375"/>
      <c r="FU36" s="375"/>
    </row>
    <row r="37" spans="1:177" s="374" customFormat="1" ht="15" customHeight="1" x14ac:dyDescent="0.25">
      <c r="A37" s="112"/>
      <c r="B37" s="1"/>
      <c r="C37" s="18" t="s">
        <v>26</v>
      </c>
      <c r="D37" s="914"/>
      <c r="E37" s="1039"/>
      <c r="F37" s="1039"/>
      <c r="G37" s="1039"/>
      <c r="H37" s="1039"/>
      <c r="I37" s="1039"/>
      <c r="J37" s="1039"/>
      <c r="K37" s="1039"/>
      <c r="L37" s="1040"/>
      <c r="M37" s="549"/>
      <c r="N37" s="550"/>
      <c r="O37" s="550"/>
      <c r="P37" s="550"/>
      <c r="Q37" s="550"/>
      <c r="R37" s="550"/>
      <c r="S37" s="550"/>
      <c r="T37" s="550"/>
      <c r="U37" s="551"/>
      <c r="V37" s="549"/>
      <c r="W37" s="550"/>
      <c r="X37" s="550"/>
      <c r="Y37" s="550"/>
      <c r="Z37" s="550"/>
      <c r="AA37" s="550"/>
      <c r="AB37" s="550"/>
      <c r="AC37" s="550"/>
      <c r="AD37" s="551"/>
      <c r="AE37" s="1"/>
      <c r="AF37" s="259"/>
      <c r="AG37" s="375">
        <f>IF(AND($C$29="",COUNTBLANK(D37:AD37)=27),0,IF(AND($C$29&gt;=$AG$26,COUNTBLANK(D37:AD37)&lt;&gt;27),0,IF(AND($AG$26&gt;$C$29,COUNTBLANK(D37:AD37)=27),0,1)))</f>
        <v>0</v>
      </c>
      <c r="AH37" s="375">
        <f>IF(AND(D37="",COUNTBLANK(M37:AD37)=18),0,IF(AND(D37&lt;&gt;"",COUNTBLANK(M37:AD37)=16),0,1))</f>
        <v>0</v>
      </c>
      <c r="AI37" s="375"/>
      <c r="AJ37" s="375"/>
      <c r="AK37" s="375"/>
      <c r="AL37" s="375"/>
      <c r="AM37" s="375"/>
      <c r="AN37" s="375"/>
      <c r="AO37" s="375"/>
      <c r="AP37" s="375"/>
      <c r="AQ37" s="375"/>
      <c r="AR37" s="375"/>
      <c r="AS37" s="375"/>
      <c r="AT37" s="375"/>
      <c r="AU37" s="375"/>
      <c r="AV37" s="375"/>
      <c r="AW37" s="375"/>
      <c r="AX37" s="375"/>
      <c r="AY37" s="375"/>
      <c r="AZ37" s="375"/>
      <c r="BA37" s="375"/>
      <c r="BB37" s="375"/>
      <c r="BC37" s="375"/>
      <c r="BD37" s="375"/>
      <c r="BE37" s="375"/>
      <c r="BF37" s="375"/>
      <c r="BG37" s="375"/>
      <c r="BH37" s="375"/>
      <c r="BI37" s="375"/>
      <c r="BJ37" s="375"/>
      <c r="BK37" s="375"/>
      <c r="BL37" s="375"/>
      <c r="BM37" s="375"/>
      <c r="BN37" s="375"/>
      <c r="BO37" s="375"/>
      <c r="EM37" s="375"/>
      <c r="EN37" s="375"/>
      <c r="EO37" s="375"/>
      <c r="EP37" s="375"/>
      <c r="EQ37" s="375"/>
      <c r="ER37" s="375"/>
      <c r="ES37" s="375"/>
      <c r="FF37" s="375"/>
      <c r="FG37" s="375"/>
      <c r="FH37" s="375"/>
      <c r="FI37" s="375"/>
      <c r="FJ37" s="375"/>
      <c r="FK37" s="375"/>
      <c r="FL37" s="375"/>
      <c r="FM37" s="375"/>
      <c r="FN37" s="375"/>
      <c r="FO37" s="375"/>
      <c r="FP37" s="375"/>
      <c r="FQ37" s="375"/>
      <c r="FR37" s="375"/>
      <c r="FS37" s="375"/>
      <c r="FT37" s="375"/>
      <c r="FU37" s="375"/>
    </row>
    <row r="38" spans="1:177" s="374" customFormat="1" ht="15" customHeight="1" x14ac:dyDescent="0.25">
      <c r="A38" s="112"/>
      <c r="B38" s="1"/>
      <c r="C38" s="20" t="s">
        <v>27</v>
      </c>
      <c r="D38" s="914"/>
      <c r="E38" s="1039"/>
      <c r="F38" s="1039"/>
      <c r="G38" s="1039"/>
      <c r="H38" s="1039"/>
      <c r="I38" s="1039"/>
      <c r="J38" s="1039"/>
      <c r="K38" s="1039"/>
      <c r="L38" s="1040"/>
      <c r="M38" s="549"/>
      <c r="N38" s="550"/>
      <c r="O38" s="550"/>
      <c r="P38" s="550"/>
      <c r="Q38" s="550"/>
      <c r="R38" s="550"/>
      <c r="S38" s="550"/>
      <c r="T38" s="550"/>
      <c r="U38" s="551"/>
      <c r="V38" s="549"/>
      <c r="W38" s="550"/>
      <c r="X38" s="550"/>
      <c r="Y38" s="550"/>
      <c r="Z38" s="550"/>
      <c r="AA38" s="550"/>
      <c r="AB38" s="550"/>
      <c r="AC38" s="550"/>
      <c r="AD38" s="551"/>
      <c r="AE38" s="1"/>
      <c r="AF38" s="259"/>
      <c r="AG38" s="375">
        <f>IF(AND($C$29="",COUNTBLANK(D38:AD38)=27),0,IF(AND($C$29&gt;=$AG$27,COUNTBLANK(D38:AD38)&lt;&gt;27),0,IF(AND($AG$27&gt;$C$29,COUNTBLANK(D38:AD38)=27),0,1)))</f>
        <v>0</v>
      </c>
      <c r="AH38" s="375">
        <f t="shared" ref="AH38:AH44" si="1">IF(AND(D38="",COUNTBLANK(M38:AD38)=18),0,IF(AND(D38&lt;&gt;"",COUNTBLANK(M38:AD38)=16),0,1))</f>
        <v>0</v>
      </c>
      <c r="AI38" s="375"/>
      <c r="AJ38" s="375"/>
      <c r="AK38" s="375"/>
      <c r="AL38" s="375"/>
      <c r="AM38" s="375"/>
      <c r="AN38" s="375"/>
      <c r="AO38" s="375"/>
      <c r="AP38" s="375"/>
      <c r="AQ38" s="375"/>
      <c r="AR38" s="375"/>
      <c r="AS38" s="375"/>
      <c r="AT38" s="375"/>
      <c r="AU38" s="375"/>
      <c r="AV38" s="375"/>
      <c r="AW38" s="375"/>
      <c r="AX38" s="375"/>
      <c r="AY38" s="375"/>
      <c r="AZ38" s="375"/>
      <c r="BA38" s="375"/>
      <c r="BB38" s="375"/>
      <c r="BC38" s="375"/>
      <c r="BD38" s="375"/>
      <c r="BE38" s="375"/>
      <c r="BF38" s="375"/>
      <c r="BG38" s="375"/>
      <c r="BH38" s="375"/>
      <c r="BI38" s="375"/>
      <c r="BJ38" s="375"/>
      <c r="BK38" s="375"/>
      <c r="BL38" s="375"/>
      <c r="BM38" s="375"/>
      <c r="BN38" s="375"/>
      <c r="BO38" s="375"/>
      <c r="EM38" s="375"/>
      <c r="EN38" s="375"/>
      <c r="EO38" s="375"/>
      <c r="EP38" s="375"/>
      <c r="EQ38" s="375"/>
      <c r="ER38" s="375"/>
      <c r="ES38" s="375"/>
      <c r="FF38" s="375"/>
      <c r="FG38" s="375"/>
      <c r="FH38" s="375"/>
      <c r="FI38" s="375"/>
      <c r="FJ38" s="375"/>
      <c r="FK38" s="375"/>
      <c r="FL38" s="375"/>
      <c r="FM38" s="375"/>
      <c r="FN38" s="375"/>
      <c r="FO38" s="375"/>
      <c r="FP38" s="375"/>
      <c r="FQ38" s="375"/>
      <c r="FR38" s="375"/>
      <c r="FS38" s="375"/>
      <c r="FT38" s="375"/>
      <c r="FU38" s="375"/>
    </row>
    <row r="39" spans="1:177" s="374" customFormat="1" ht="15" customHeight="1" x14ac:dyDescent="0.25">
      <c r="A39" s="112"/>
      <c r="B39" s="1"/>
      <c r="C39" s="20" t="s">
        <v>28</v>
      </c>
      <c r="D39" s="914"/>
      <c r="E39" s="1039"/>
      <c r="F39" s="1039"/>
      <c r="G39" s="1039"/>
      <c r="H39" s="1039"/>
      <c r="I39" s="1039"/>
      <c r="J39" s="1039"/>
      <c r="K39" s="1039"/>
      <c r="L39" s="1040"/>
      <c r="M39" s="549"/>
      <c r="N39" s="550"/>
      <c r="O39" s="550"/>
      <c r="P39" s="550"/>
      <c r="Q39" s="550"/>
      <c r="R39" s="550"/>
      <c r="S39" s="550"/>
      <c r="T39" s="550"/>
      <c r="U39" s="551"/>
      <c r="V39" s="549"/>
      <c r="W39" s="550"/>
      <c r="X39" s="550"/>
      <c r="Y39" s="550"/>
      <c r="Z39" s="550"/>
      <c r="AA39" s="550"/>
      <c r="AB39" s="550"/>
      <c r="AC39" s="550"/>
      <c r="AD39" s="551"/>
      <c r="AE39" s="1"/>
      <c r="AF39" s="259"/>
      <c r="AG39" s="375">
        <f>IF(AND($C$29="",COUNTBLANK(D39:AD39)=27),0,IF(AND($C$29&gt;=$AG$28,COUNTBLANK(D39:AD39)&lt;&gt;27),0,IF(AND($AG$28&gt;$C$29,COUNTBLANK(D39:AD39)=27),0,1)))</f>
        <v>0</v>
      </c>
      <c r="AH39" s="375">
        <f t="shared" si="1"/>
        <v>0</v>
      </c>
      <c r="AI39" s="375"/>
      <c r="AJ39" s="375"/>
      <c r="AK39" s="375"/>
      <c r="AL39" s="375"/>
      <c r="AM39" s="375"/>
      <c r="AN39" s="375"/>
      <c r="AO39" s="375"/>
      <c r="AP39" s="375"/>
      <c r="AQ39" s="375"/>
      <c r="AR39" s="375"/>
      <c r="AS39" s="375"/>
      <c r="AT39" s="375"/>
      <c r="AU39" s="375"/>
      <c r="AV39" s="375"/>
      <c r="AW39" s="375"/>
      <c r="AX39" s="375"/>
      <c r="AY39" s="375"/>
      <c r="AZ39" s="375"/>
      <c r="BA39" s="375"/>
      <c r="BB39" s="375"/>
      <c r="BC39" s="375"/>
      <c r="BD39" s="375"/>
      <c r="BE39" s="375"/>
      <c r="BF39" s="375"/>
      <c r="BG39" s="375"/>
      <c r="BH39" s="375"/>
      <c r="BI39" s="375"/>
      <c r="BJ39" s="375"/>
      <c r="BK39" s="375"/>
      <c r="BL39" s="375"/>
      <c r="BM39" s="375"/>
      <c r="BN39" s="375"/>
      <c r="BO39" s="375"/>
      <c r="EM39" s="375"/>
      <c r="EN39" s="375"/>
      <c r="EO39" s="375"/>
      <c r="EP39" s="375"/>
      <c r="EQ39" s="375"/>
      <c r="ER39" s="375"/>
      <c r="ES39" s="375"/>
      <c r="FF39" s="375"/>
      <c r="FG39" s="375"/>
      <c r="FH39" s="375"/>
      <c r="FI39" s="375"/>
      <c r="FJ39" s="375"/>
      <c r="FK39" s="375"/>
      <c r="FL39" s="375"/>
      <c r="FM39" s="375"/>
      <c r="FN39" s="375"/>
      <c r="FO39" s="375"/>
      <c r="FP39" s="375"/>
      <c r="FQ39" s="375"/>
      <c r="FR39" s="375"/>
      <c r="FS39" s="375"/>
      <c r="FT39" s="375"/>
      <c r="FU39" s="375"/>
    </row>
    <row r="40" spans="1:177" s="374" customFormat="1" ht="15" customHeight="1" x14ac:dyDescent="0.25">
      <c r="A40" s="112"/>
      <c r="B40" s="1"/>
      <c r="C40" s="20" t="s">
        <v>29</v>
      </c>
      <c r="D40" s="914"/>
      <c r="E40" s="1039"/>
      <c r="F40" s="1039"/>
      <c r="G40" s="1039"/>
      <c r="H40" s="1039"/>
      <c r="I40" s="1039"/>
      <c r="J40" s="1039"/>
      <c r="K40" s="1039"/>
      <c r="L40" s="1040"/>
      <c r="M40" s="549"/>
      <c r="N40" s="550"/>
      <c r="O40" s="550"/>
      <c r="P40" s="550"/>
      <c r="Q40" s="550"/>
      <c r="R40" s="550"/>
      <c r="S40" s="550"/>
      <c r="T40" s="550"/>
      <c r="U40" s="551"/>
      <c r="V40" s="549"/>
      <c r="W40" s="550"/>
      <c r="X40" s="550"/>
      <c r="Y40" s="550"/>
      <c r="Z40" s="550"/>
      <c r="AA40" s="550"/>
      <c r="AB40" s="550"/>
      <c r="AC40" s="550"/>
      <c r="AD40" s="551"/>
      <c r="AE40" s="1"/>
      <c r="AF40" s="259"/>
      <c r="AG40" s="375">
        <f>IF(AND($C$29="",COUNTBLANK(D40:AD40)=27),0,IF(AND($C$29&gt;=$AG$29,COUNTBLANK(D40:AD40)&lt;&gt;27),0,IF(AND($AG$29&gt;$C$29,COUNTBLANK(D40:AD40)=27),0,1)))</f>
        <v>0</v>
      </c>
      <c r="AH40" s="375">
        <f t="shared" si="1"/>
        <v>0</v>
      </c>
      <c r="AI40" s="375"/>
      <c r="AJ40" s="375"/>
      <c r="AK40" s="375"/>
      <c r="AL40" s="375"/>
      <c r="AM40" s="375"/>
      <c r="AN40" s="375"/>
      <c r="AO40" s="375"/>
      <c r="AP40" s="375"/>
      <c r="AQ40" s="375"/>
      <c r="AR40" s="375"/>
      <c r="AS40" s="375"/>
      <c r="AT40" s="375"/>
      <c r="AU40" s="375"/>
      <c r="AV40" s="375"/>
      <c r="AW40" s="375"/>
      <c r="AX40" s="375"/>
      <c r="AY40" s="375"/>
      <c r="AZ40" s="375"/>
      <c r="BA40" s="375"/>
      <c r="BB40" s="375"/>
      <c r="BC40" s="375"/>
      <c r="BD40" s="375"/>
      <c r="BE40" s="375"/>
      <c r="BF40" s="375"/>
      <c r="BG40" s="375"/>
      <c r="BH40" s="375"/>
      <c r="BI40" s="375"/>
      <c r="BJ40" s="375"/>
      <c r="BK40" s="375"/>
      <c r="BL40" s="375"/>
      <c r="BM40" s="375"/>
      <c r="BN40" s="375"/>
      <c r="BO40" s="375"/>
      <c r="EM40" s="375"/>
      <c r="EN40" s="375"/>
      <c r="EO40" s="375"/>
      <c r="EP40" s="375"/>
      <c r="EQ40" s="375"/>
      <c r="ER40" s="375"/>
      <c r="ES40" s="375"/>
      <c r="FF40" s="375"/>
      <c r="FG40" s="375"/>
      <c r="FH40" s="375"/>
      <c r="FI40" s="375"/>
      <c r="FJ40" s="375"/>
      <c r="FK40" s="375"/>
      <c r="FL40" s="375"/>
      <c r="FM40" s="375"/>
      <c r="FN40" s="375"/>
      <c r="FO40" s="375"/>
      <c r="FP40" s="375"/>
      <c r="FQ40" s="375"/>
      <c r="FR40" s="375"/>
      <c r="FS40" s="375"/>
      <c r="FT40" s="375"/>
      <c r="FU40" s="375"/>
    </row>
    <row r="41" spans="1:177" s="374" customFormat="1" ht="15" customHeight="1" x14ac:dyDescent="0.25">
      <c r="A41" s="112"/>
      <c r="B41" s="1"/>
      <c r="C41" s="20" t="s">
        <v>30</v>
      </c>
      <c r="D41" s="914"/>
      <c r="E41" s="1039"/>
      <c r="F41" s="1039"/>
      <c r="G41" s="1039"/>
      <c r="H41" s="1039"/>
      <c r="I41" s="1039"/>
      <c r="J41" s="1039"/>
      <c r="K41" s="1039"/>
      <c r="L41" s="1040"/>
      <c r="M41" s="549"/>
      <c r="N41" s="550"/>
      <c r="O41" s="550"/>
      <c r="P41" s="550"/>
      <c r="Q41" s="550"/>
      <c r="R41" s="550"/>
      <c r="S41" s="550"/>
      <c r="T41" s="550"/>
      <c r="U41" s="551"/>
      <c r="V41" s="549"/>
      <c r="W41" s="550"/>
      <c r="X41" s="550"/>
      <c r="Y41" s="550"/>
      <c r="Z41" s="550"/>
      <c r="AA41" s="550"/>
      <c r="AB41" s="550"/>
      <c r="AC41" s="550"/>
      <c r="AD41" s="551"/>
      <c r="AE41" s="1"/>
      <c r="AF41" s="259"/>
      <c r="AG41" s="375">
        <f>IF(AND($C$29="",COUNTBLANK(D41:AD41)=27),0,IF(AND($C$29&gt;=$AG$30,COUNTBLANK(D41:AD41)&lt;&gt;27),0,IF(AND($AG$30&gt;$C$29,COUNTBLANK(D41:AD41)=27),0,1)))</f>
        <v>0</v>
      </c>
      <c r="AH41" s="375">
        <f t="shared" si="1"/>
        <v>0</v>
      </c>
      <c r="AI41" s="375"/>
      <c r="AJ41" s="375"/>
      <c r="AK41" s="375"/>
      <c r="AL41" s="375"/>
      <c r="AM41" s="375"/>
      <c r="AN41" s="375"/>
      <c r="AO41" s="375"/>
      <c r="AP41" s="375"/>
      <c r="AQ41" s="375"/>
      <c r="AR41" s="375"/>
      <c r="AS41" s="375"/>
      <c r="AT41" s="375"/>
      <c r="AU41" s="375"/>
      <c r="AV41" s="375"/>
      <c r="AW41" s="375"/>
      <c r="AX41" s="375"/>
      <c r="AY41" s="375"/>
      <c r="AZ41" s="375"/>
      <c r="BA41" s="375"/>
      <c r="BB41" s="375"/>
      <c r="BC41" s="375"/>
      <c r="BD41" s="375"/>
      <c r="BE41" s="375"/>
      <c r="BF41" s="375"/>
      <c r="BG41" s="375"/>
      <c r="BH41" s="375"/>
      <c r="BI41" s="375"/>
      <c r="BJ41" s="375"/>
      <c r="BK41" s="375"/>
      <c r="BL41" s="375"/>
      <c r="BM41" s="375"/>
      <c r="BN41" s="375"/>
      <c r="BO41" s="375"/>
      <c r="EM41" s="375"/>
      <c r="EN41" s="375"/>
      <c r="EO41" s="375"/>
      <c r="EP41" s="375"/>
      <c r="EQ41" s="375"/>
      <c r="ER41" s="375"/>
      <c r="ES41" s="375"/>
      <c r="FF41" s="375"/>
      <c r="FG41" s="375"/>
      <c r="FH41" s="375"/>
      <c r="FI41" s="375"/>
      <c r="FJ41" s="375"/>
      <c r="FK41" s="375"/>
      <c r="FL41" s="375"/>
      <c r="FM41" s="375"/>
      <c r="FN41" s="375"/>
      <c r="FO41" s="375"/>
      <c r="FP41" s="375"/>
      <c r="FQ41" s="375"/>
      <c r="FR41" s="375"/>
      <c r="FS41" s="375"/>
      <c r="FT41" s="375"/>
      <c r="FU41" s="375"/>
    </row>
    <row r="42" spans="1:177" s="374" customFormat="1" ht="15" customHeight="1" x14ac:dyDescent="0.25">
      <c r="A42" s="112"/>
      <c r="B42" s="1"/>
      <c r="C42" s="20" t="s">
        <v>31</v>
      </c>
      <c r="D42" s="914"/>
      <c r="E42" s="1039"/>
      <c r="F42" s="1039"/>
      <c r="G42" s="1039"/>
      <c r="H42" s="1039"/>
      <c r="I42" s="1039"/>
      <c r="J42" s="1039"/>
      <c r="K42" s="1039"/>
      <c r="L42" s="1040"/>
      <c r="M42" s="549"/>
      <c r="N42" s="550"/>
      <c r="O42" s="550"/>
      <c r="P42" s="550"/>
      <c r="Q42" s="550"/>
      <c r="R42" s="550"/>
      <c r="S42" s="550"/>
      <c r="T42" s="550"/>
      <c r="U42" s="551"/>
      <c r="V42" s="549"/>
      <c r="W42" s="550"/>
      <c r="X42" s="550"/>
      <c r="Y42" s="550"/>
      <c r="Z42" s="550"/>
      <c r="AA42" s="550"/>
      <c r="AB42" s="550"/>
      <c r="AC42" s="550"/>
      <c r="AD42" s="551"/>
      <c r="AE42" s="1"/>
      <c r="AF42" s="259"/>
      <c r="AG42" s="375">
        <f>IF(AND($C$29="",COUNTBLANK(D42:AD42)=27),0,IF(AND($C$29&gt;=$AG$31,COUNTBLANK(D42:AD42)&lt;&gt;27),0,IF(AND($AG$31&gt;$C$29,COUNTBLANK(D42:AD42)=27),0,1)))</f>
        <v>0</v>
      </c>
      <c r="AH42" s="375">
        <f t="shared" si="1"/>
        <v>0</v>
      </c>
      <c r="AI42" s="375"/>
      <c r="AJ42" s="375"/>
      <c r="AK42" s="375"/>
      <c r="AL42" s="375"/>
      <c r="AM42" s="375"/>
      <c r="AN42" s="375"/>
      <c r="AO42" s="375"/>
      <c r="AP42" s="375"/>
      <c r="AQ42" s="375"/>
      <c r="AR42" s="375"/>
      <c r="AS42" s="375"/>
      <c r="AT42" s="375"/>
      <c r="AU42" s="375"/>
      <c r="AV42" s="375"/>
      <c r="AW42" s="375"/>
      <c r="AX42" s="375"/>
      <c r="AY42" s="375"/>
      <c r="AZ42" s="375"/>
      <c r="BA42" s="375"/>
      <c r="BB42" s="375"/>
      <c r="BC42" s="375"/>
      <c r="BD42" s="375"/>
      <c r="BE42" s="375"/>
      <c r="BF42" s="375"/>
      <c r="BG42" s="375"/>
      <c r="BH42" s="375"/>
      <c r="BI42" s="375"/>
      <c r="BJ42" s="375"/>
      <c r="BK42" s="375"/>
      <c r="BL42" s="375"/>
      <c r="BM42" s="375"/>
      <c r="BN42" s="375"/>
      <c r="BO42" s="375"/>
      <c r="EM42" s="375"/>
      <c r="EN42" s="375"/>
      <c r="EO42" s="375"/>
      <c r="EP42" s="375"/>
      <c r="EQ42" s="375"/>
      <c r="ER42" s="375"/>
      <c r="ES42" s="375"/>
      <c r="FF42" s="375"/>
      <c r="FG42" s="375"/>
      <c r="FH42" s="375"/>
      <c r="FI42" s="375"/>
      <c r="FJ42" s="375"/>
      <c r="FK42" s="375"/>
      <c r="FL42" s="375"/>
      <c r="FM42" s="375"/>
      <c r="FN42" s="375"/>
      <c r="FO42" s="375"/>
      <c r="FP42" s="375"/>
      <c r="FQ42" s="375"/>
      <c r="FR42" s="375"/>
      <c r="FS42" s="375"/>
      <c r="FT42" s="375"/>
      <c r="FU42" s="375"/>
    </row>
    <row r="43" spans="1:177" s="374" customFormat="1" ht="15" customHeight="1" x14ac:dyDescent="0.25">
      <c r="A43" s="112"/>
      <c r="B43" s="1"/>
      <c r="C43" s="20" t="s">
        <v>32</v>
      </c>
      <c r="D43" s="914"/>
      <c r="E43" s="1039"/>
      <c r="F43" s="1039"/>
      <c r="G43" s="1039"/>
      <c r="H43" s="1039"/>
      <c r="I43" s="1039"/>
      <c r="J43" s="1039"/>
      <c r="K43" s="1039"/>
      <c r="L43" s="1040"/>
      <c r="M43" s="549"/>
      <c r="N43" s="550"/>
      <c r="O43" s="550"/>
      <c r="P43" s="550"/>
      <c r="Q43" s="550"/>
      <c r="R43" s="550"/>
      <c r="S43" s="550"/>
      <c r="T43" s="550"/>
      <c r="U43" s="551"/>
      <c r="V43" s="549"/>
      <c r="W43" s="550"/>
      <c r="X43" s="550"/>
      <c r="Y43" s="550"/>
      <c r="Z43" s="550"/>
      <c r="AA43" s="550"/>
      <c r="AB43" s="550"/>
      <c r="AC43" s="550"/>
      <c r="AD43" s="551"/>
      <c r="AE43" s="1"/>
      <c r="AF43" s="259"/>
      <c r="AG43" s="375">
        <f>IF(AND($C$29="",COUNTBLANK(D43:AD43)=27),0,IF(AND($C$29&gt;=$AG$32,COUNTBLANK(D43:AD43)&lt;&gt;27),0,IF(AND($AG$32&gt;$C$29,COUNTBLANK(D43:AD43)=27),0,1)))</f>
        <v>0</v>
      </c>
      <c r="AH43" s="375">
        <f t="shared" si="1"/>
        <v>0</v>
      </c>
      <c r="AI43" s="375"/>
      <c r="AJ43" s="375"/>
      <c r="AK43" s="375"/>
      <c r="AL43" s="375"/>
      <c r="AM43" s="375"/>
      <c r="AN43" s="375"/>
      <c r="AO43" s="375"/>
      <c r="AP43" s="375"/>
      <c r="AQ43" s="375"/>
      <c r="AR43" s="375"/>
      <c r="AS43" s="375"/>
      <c r="AT43" s="375"/>
      <c r="AU43" s="375"/>
      <c r="AV43" s="375"/>
      <c r="AW43" s="375"/>
      <c r="AX43" s="375"/>
      <c r="AY43" s="375"/>
      <c r="AZ43" s="375"/>
      <c r="BA43" s="375"/>
      <c r="BB43" s="375"/>
      <c r="BC43" s="375"/>
      <c r="BD43" s="375"/>
      <c r="BE43" s="375"/>
      <c r="BF43" s="375"/>
      <c r="BG43" s="375"/>
      <c r="BH43" s="375"/>
      <c r="BI43" s="375"/>
      <c r="BJ43" s="375"/>
      <c r="BK43" s="375"/>
      <c r="BL43" s="375"/>
      <c r="BM43" s="375"/>
      <c r="BN43" s="375"/>
      <c r="BO43" s="375"/>
      <c r="EM43" s="375"/>
      <c r="EN43" s="375"/>
      <c r="EO43" s="375"/>
      <c r="EP43" s="375"/>
      <c r="EQ43" s="375"/>
      <c r="ER43" s="375"/>
      <c r="ES43" s="375"/>
      <c r="FF43" s="375"/>
      <c r="FG43" s="375"/>
      <c r="FH43" s="375"/>
      <c r="FI43" s="375"/>
      <c r="FJ43" s="375"/>
      <c r="FK43" s="375"/>
      <c r="FL43" s="375"/>
      <c r="FM43" s="375"/>
      <c r="FN43" s="375"/>
      <c r="FO43" s="375"/>
      <c r="FP43" s="375"/>
      <c r="FQ43" s="375"/>
      <c r="FR43" s="375"/>
      <c r="FS43" s="375"/>
      <c r="FT43" s="375"/>
      <c r="FU43" s="375"/>
    </row>
    <row r="44" spans="1:177" s="374" customFormat="1" ht="15" customHeight="1" x14ac:dyDescent="0.25">
      <c r="A44" s="112"/>
      <c r="B44" s="1"/>
      <c r="C44" s="20" t="s">
        <v>33</v>
      </c>
      <c r="D44" s="914"/>
      <c r="E44" s="1039"/>
      <c r="F44" s="1039"/>
      <c r="G44" s="1039"/>
      <c r="H44" s="1039"/>
      <c r="I44" s="1039"/>
      <c r="J44" s="1039"/>
      <c r="K44" s="1039"/>
      <c r="L44" s="1040"/>
      <c r="M44" s="549"/>
      <c r="N44" s="550"/>
      <c r="O44" s="550"/>
      <c r="P44" s="550"/>
      <c r="Q44" s="550"/>
      <c r="R44" s="550"/>
      <c r="S44" s="550"/>
      <c r="T44" s="550"/>
      <c r="U44" s="551"/>
      <c r="V44" s="549"/>
      <c r="W44" s="550"/>
      <c r="X44" s="550"/>
      <c r="Y44" s="550"/>
      <c r="Z44" s="550"/>
      <c r="AA44" s="550"/>
      <c r="AB44" s="550"/>
      <c r="AC44" s="550"/>
      <c r="AD44" s="551"/>
      <c r="AE44" s="1"/>
      <c r="AF44" s="259"/>
      <c r="AG44" s="375">
        <f>IF(AND($C$29="",COUNTBLANK(D44:AD44)=27),0,IF(AND($C$29&gt;=$AG$33,COUNTBLANK(D44:AD44)&lt;&gt;27),0,IF(AND($AG$33&gt;$C$29,COUNTBLANK(D44:AD44)=27),0,1)))</f>
        <v>0</v>
      </c>
      <c r="AH44" s="375">
        <f t="shared" si="1"/>
        <v>0</v>
      </c>
      <c r="AI44" s="375"/>
      <c r="AJ44" s="375"/>
      <c r="AK44" s="375"/>
      <c r="AL44" s="375"/>
      <c r="AM44" s="375"/>
      <c r="AN44" s="375"/>
      <c r="AO44" s="375"/>
      <c r="AP44" s="375"/>
      <c r="AQ44" s="375"/>
      <c r="AR44" s="375"/>
      <c r="AS44" s="375"/>
      <c r="AT44" s="375"/>
      <c r="AU44" s="375"/>
      <c r="AV44" s="375"/>
      <c r="AW44" s="375"/>
      <c r="AX44" s="375"/>
      <c r="AY44" s="375"/>
      <c r="AZ44" s="375"/>
      <c r="BA44" s="375"/>
      <c r="BB44" s="375"/>
      <c r="BC44" s="375"/>
      <c r="BD44" s="375"/>
      <c r="BE44" s="375"/>
      <c r="BF44" s="375"/>
      <c r="BG44" s="375"/>
      <c r="BH44" s="375"/>
      <c r="BI44" s="375"/>
      <c r="BJ44" s="375"/>
      <c r="BK44" s="375"/>
      <c r="BL44" s="375"/>
      <c r="BM44" s="375"/>
      <c r="BN44" s="375"/>
      <c r="BO44" s="375"/>
      <c r="EM44" s="375"/>
      <c r="EN44" s="375"/>
      <c r="EO44" s="375"/>
      <c r="EP44" s="375"/>
      <c r="EQ44" s="375"/>
      <c r="ER44" s="375"/>
      <c r="ES44" s="375"/>
      <c r="FF44" s="375"/>
      <c r="FG44" s="375"/>
      <c r="FH44" s="375"/>
      <c r="FI44" s="375"/>
      <c r="FJ44" s="375"/>
      <c r="FK44" s="375"/>
      <c r="FL44" s="375"/>
      <c r="FM44" s="375"/>
      <c r="FN44" s="375"/>
      <c r="FO44" s="375"/>
      <c r="FP44" s="375"/>
      <c r="FQ44" s="375"/>
      <c r="FR44" s="375"/>
      <c r="FS44" s="375"/>
      <c r="FT44" s="375"/>
      <c r="FU44" s="375"/>
    </row>
    <row r="45" spans="1:177" s="374" customFormat="1" ht="15" customHeight="1" x14ac:dyDescent="0.25">
      <c r="A45" s="112"/>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259"/>
      <c r="AG45" s="377">
        <f t="shared" ref="AG45" si="2">SUM(AG37:AG44)</f>
        <v>0</v>
      </c>
      <c r="AH45" s="377">
        <f>IF(AG35=AH35,0,SUM(AH37:AH44))</f>
        <v>0</v>
      </c>
      <c r="AI45" s="375"/>
      <c r="AJ45" s="375"/>
      <c r="AK45" s="375"/>
      <c r="AL45" s="375"/>
      <c r="AM45" s="375"/>
      <c r="AN45" s="375"/>
      <c r="AO45" s="375"/>
      <c r="AP45" s="375"/>
      <c r="AQ45" s="375"/>
      <c r="AR45" s="375"/>
      <c r="AS45" s="375"/>
      <c r="AT45" s="375"/>
      <c r="AU45" s="375"/>
      <c r="AV45" s="375"/>
      <c r="AW45" s="375"/>
      <c r="AX45" s="375"/>
      <c r="AY45" s="375"/>
      <c r="AZ45" s="375"/>
      <c r="BA45" s="375"/>
      <c r="BB45" s="375"/>
      <c r="BC45" s="375"/>
      <c r="BD45" s="375"/>
      <c r="BE45" s="375"/>
      <c r="BF45" s="375"/>
      <c r="BG45" s="375"/>
      <c r="BH45" s="375"/>
      <c r="BI45" s="375"/>
      <c r="BJ45" s="375"/>
      <c r="BK45" s="375"/>
      <c r="BL45" s="375"/>
      <c r="BM45" s="375"/>
      <c r="BN45" s="375"/>
      <c r="BO45" s="375"/>
      <c r="EM45" s="375"/>
      <c r="EN45" s="375"/>
      <c r="EO45" s="375"/>
      <c r="EP45" s="375"/>
      <c r="EQ45" s="375"/>
      <c r="ER45" s="375"/>
      <c r="ES45" s="375"/>
      <c r="FF45" s="375"/>
      <c r="FG45" s="375"/>
      <c r="FH45" s="375"/>
      <c r="FI45" s="375"/>
      <c r="FJ45" s="375"/>
      <c r="FK45" s="375"/>
      <c r="FL45" s="375"/>
      <c r="FM45" s="375"/>
      <c r="FN45" s="375"/>
      <c r="FO45" s="375"/>
      <c r="FP45" s="375"/>
      <c r="FQ45" s="375"/>
      <c r="FR45" s="375"/>
      <c r="FS45" s="375"/>
      <c r="FT45" s="375"/>
      <c r="FU45" s="375"/>
    </row>
    <row r="46" spans="1:177" s="374" customFormat="1" ht="24" customHeight="1" x14ac:dyDescent="0.25">
      <c r="A46" s="112"/>
      <c r="B46" s="1"/>
      <c r="C46" s="578" t="s">
        <v>1077</v>
      </c>
      <c r="D46" s="578"/>
      <c r="E46" s="578"/>
      <c r="F46" s="578"/>
      <c r="G46" s="578"/>
      <c r="H46" s="578"/>
      <c r="I46" s="578"/>
      <c r="J46" s="578"/>
      <c r="K46" s="578"/>
      <c r="L46" s="578"/>
      <c r="M46" s="578"/>
      <c r="N46" s="578"/>
      <c r="O46" s="578"/>
      <c r="P46" s="578"/>
      <c r="Q46" s="1"/>
      <c r="R46" s="578" t="s">
        <v>1083</v>
      </c>
      <c r="S46" s="578"/>
      <c r="T46" s="578"/>
      <c r="U46" s="578"/>
      <c r="V46" s="578"/>
      <c r="W46" s="578"/>
      <c r="X46" s="578"/>
      <c r="Y46" s="578"/>
      <c r="Z46" s="578"/>
      <c r="AA46" s="578"/>
      <c r="AB46" s="578"/>
      <c r="AC46" s="578"/>
      <c r="AD46" s="578"/>
      <c r="AE46" s="1"/>
      <c r="AF46" s="259"/>
      <c r="AG46" s="375"/>
      <c r="AH46" s="375"/>
      <c r="AI46" s="375"/>
      <c r="AJ46" s="375"/>
      <c r="AK46" s="375"/>
      <c r="AL46" s="375"/>
      <c r="AM46" s="375"/>
      <c r="AN46" s="375"/>
      <c r="AO46" s="375"/>
      <c r="AP46" s="375"/>
      <c r="AQ46" s="375"/>
      <c r="AR46" s="375"/>
      <c r="AS46" s="375"/>
      <c r="AT46" s="375"/>
      <c r="AU46" s="375"/>
      <c r="AV46" s="375"/>
      <c r="AW46" s="375"/>
      <c r="AX46" s="375"/>
      <c r="AY46" s="375"/>
      <c r="AZ46" s="375"/>
      <c r="BA46" s="375"/>
      <c r="BB46" s="375"/>
      <c r="BC46" s="375"/>
      <c r="BD46" s="375"/>
      <c r="BE46" s="375"/>
      <c r="BF46" s="375"/>
      <c r="BG46" s="375"/>
      <c r="BH46" s="375"/>
      <c r="BI46" s="375"/>
      <c r="BJ46" s="375"/>
      <c r="BK46" s="375"/>
      <c r="BL46" s="375"/>
      <c r="BM46" s="375"/>
      <c r="BN46" s="375"/>
      <c r="BO46" s="375"/>
      <c r="EM46" s="375"/>
      <c r="EN46" s="375"/>
      <c r="EO46" s="375"/>
      <c r="EP46" s="375"/>
      <c r="EQ46" s="375"/>
      <c r="ER46" s="375"/>
      <c r="ES46" s="375"/>
      <c r="FF46" s="375"/>
      <c r="FG46" s="375"/>
      <c r="FH46" s="375"/>
      <c r="FI46" s="375"/>
      <c r="FJ46" s="375"/>
      <c r="FK46" s="375"/>
      <c r="FL46" s="375"/>
      <c r="FM46" s="375"/>
      <c r="FN46" s="375"/>
      <c r="FO46" s="375"/>
      <c r="FP46" s="375"/>
      <c r="FQ46" s="375"/>
      <c r="FR46" s="375"/>
      <c r="FS46" s="375"/>
      <c r="FT46" s="375"/>
      <c r="FU46" s="375"/>
    </row>
    <row r="47" spans="1:177" s="374" customFormat="1" ht="15" customHeight="1" x14ac:dyDescent="0.25">
      <c r="A47" s="112"/>
      <c r="B47" s="1"/>
      <c r="C47" s="168" t="s">
        <v>26</v>
      </c>
      <c r="D47" s="732" t="s">
        <v>1078</v>
      </c>
      <c r="E47" s="732"/>
      <c r="F47" s="732"/>
      <c r="G47" s="732"/>
      <c r="H47" s="732"/>
      <c r="I47" s="732"/>
      <c r="J47" s="732"/>
      <c r="K47" s="732"/>
      <c r="L47" s="732"/>
      <c r="M47" s="732"/>
      <c r="N47" s="732"/>
      <c r="O47" s="732"/>
      <c r="P47" s="732"/>
      <c r="Q47" s="1"/>
      <c r="R47" s="168" t="s">
        <v>26</v>
      </c>
      <c r="S47" s="732" t="s">
        <v>54</v>
      </c>
      <c r="T47" s="732"/>
      <c r="U47" s="732"/>
      <c r="V47" s="732"/>
      <c r="W47" s="732"/>
      <c r="X47" s="732"/>
      <c r="Y47" s="732"/>
      <c r="Z47" s="732"/>
      <c r="AA47" s="732"/>
      <c r="AB47" s="732"/>
      <c r="AC47" s="732"/>
      <c r="AD47" s="732"/>
      <c r="AE47" s="1"/>
      <c r="AF47" s="259"/>
      <c r="AG47" s="375"/>
      <c r="AH47" s="375"/>
      <c r="AI47" s="375"/>
      <c r="AJ47" s="375"/>
      <c r="AK47" s="375"/>
      <c r="AL47" s="375"/>
      <c r="AM47" s="375"/>
      <c r="AN47" s="375"/>
      <c r="AO47" s="375"/>
      <c r="AP47" s="375"/>
      <c r="AQ47" s="375"/>
      <c r="AR47" s="375"/>
      <c r="AS47" s="375"/>
      <c r="AT47" s="375"/>
      <c r="AU47" s="375"/>
      <c r="AV47" s="375"/>
      <c r="AW47" s="375"/>
      <c r="AX47" s="375"/>
      <c r="AY47" s="375"/>
      <c r="AZ47" s="375"/>
      <c r="BA47" s="375"/>
      <c r="BB47" s="375"/>
      <c r="BC47" s="375"/>
      <c r="BD47" s="375"/>
      <c r="BE47" s="375"/>
      <c r="BF47" s="375"/>
      <c r="BG47" s="375"/>
      <c r="BH47" s="375"/>
      <c r="BI47" s="375"/>
      <c r="BJ47" s="375"/>
      <c r="BK47" s="375"/>
      <c r="BL47" s="375"/>
      <c r="BM47" s="375"/>
      <c r="BN47" s="375"/>
      <c r="BO47" s="375"/>
      <c r="EM47" s="375"/>
      <c r="EN47" s="375"/>
      <c r="EO47" s="375"/>
      <c r="EP47" s="375"/>
      <c r="EQ47" s="375"/>
      <c r="ER47" s="375"/>
      <c r="ES47" s="375"/>
      <c r="FF47" s="375"/>
      <c r="FG47" s="375"/>
      <c r="FH47" s="375"/>
      <c r="FI47" s="375"/>
      <c r="FJ47" s="375"/>
      <c r="FK47" s="375"/>
      <c r="FL47" s="375"/>
      <c r="FM47" s="375"/>
      <c r="FN47" s="375"/>
      <c r="FO47" s="375"/>
      <c r="FP47" s="375"/>
      <c r="FQ47" s="375"/>
      <c r="FR47" s="375"/>
      <c r="FS47" s="375"/>
      <c r="FT47" s="375"/>
      <c r="FU47" s="375"/>
    </row>
    <row r="48" spans="1:177" s="374" customFormat="1" ht="15" customHeight="1" x14ac:dyDescent="0.25">
      <c r="A48" s="112"/>
      <c r="B48" s="1"/>
      <c r="C48" s="168" t="s">
        <v>27</v>
      </c>
      <c r="D48" s="732" t="s">
        <v>1079</v>
      </c>
      <c r="E48" s="732"/>
      <c r="F48" s="732"/>
      <c r="G48" s="732"/>
      <c r="H48" s="732"/>
      <c r="I48" s="732"/>
      <c r="J48" s="732"/>
      <c r="K48" s="732"/>
      <c r="L48" s="732"/>
      <c r="M48" s="732"/>
      <c r="N48" s="732"/>
      <c r="O48" s="732"/>
      <c r="P48" s="732"/>
      <c r="Q48" s="1"/>
      <c r="R48" s="168" t="s">
        <v>27</v>
      </c>
      <c r="S48" s="732" t="s">
        <v>55</v>
      </c>
      <c r="T48" s="732"/>
      <c r="U48" s="732"/>
      <c r="V48" s="732"/>
      <c r="W48" s="732"/>
      <c r="X48" s="732"/>
      <c r="Y48" s="732"/>
      <c r="Z48" s="732"/>
      <c r="AA48" s="732"/>
      <c r="AB48" s="732"/>
      <c r="AC48" s="732"/>
      <c r="AD48" s="732"/>
      <c r="AE48" s="1"/>
      <c r="AF48" s="259"/>
      <c r="AG48" s="375"/>
      <c r="AH48" s="375"/>
      <c r="AI48" s="375"/>
      <c r="AJ48" s="375"/>
      <c r="AK48" s="375"/>
      <c r="AL48" s="375"/>
      <c r="AM48" s="375"/>
      <c r="AN48" s="375"/>
      <c r="AO48" s="375"/>
      <c r="AP48" s="375"/>
      <c r="AQ48" s="375"/>
      <c r="AR48" s="375"/>
      <c r="AS48" s="375"/>
      <c r="AT48" s="375"/>
      <c r="AU48" s="375"/>
      <c r="AV48" s="375"/>
      <c r="AW48" s="375"/>
      <c r="AX48" s="375"/>
      <c r="AY48" s="375"/>
      <c r="AZ48" s="375"/>
      <c r="BA48" s="375"/>
      <c r="BB48" s="375"/>
      <c r="BC48" s="375"/>
      <c r="BD48" s="375"/>
      <c r="BE48" s="375"/>
      <c r="BF48" s="375"/>
      <c r="BG48" s="375"/>
      <c r="BH48" s="375"/>
      <c r="BI48" s="375"/>
      <c r="BJ48" s="375"/>
      <c r="BK48" s="375"/>
      <c r="BL48" s="375"/>
      <c r="BM48" s="375"/>
      <c r="BN48" s="375"/>
      <c r="BO48" s="375"/>
      <c r="EM48" s="375"/>
      <c r="EN48" s="375"/>
      <c r="EO48" s="375"/>
      <c r="EP48" s="375"/>
      <c r="EQ48" s="375"/>
      <c r="ER48" s="375"/>
      <c r="ES48" s="375"/>
      <c r="FF48" s="375"/>
      <c r="FG48" s="375"/>
      <c r="FH48" s="375"/>
      <c r="FI48" s="375"/>
      <c r="FJ48" s="375"/>
      <c r="FK48" s="375"/>
      <c r="FL48" s="375"/>
      <c r="FM48" s="375"/>
      <c r="FN48" s="375"/>
      <c r="FO48" s="375"/>
      <c r="FP48" s="375"/>
      <c r="FQ48" s="375"/>
      <c r="FR48" s="375"/>
      <c r="FS48" s="375"/>
      <c r="FT48" s="375"/>
      <c r="FU48" s="375"/>
    </row>
    <row r="49" spans="1:177" s="374" customFormat="1" ht="15" customHeight="1" x14ac:dyDescent="0.25">
      <c r="A49" s="112"/>
      <c r="B49" s="1"/>
      <c r="C49" s="168" t="s">
        <v>28</v>
      </c>
      <c r="D49" s="732" t="s">
        <v>1080</v>
      </c>
      <c r="E49" s="732"/>
      <c r="F49" s="732"/>
      <c r="G49" s="732"/>
      <c r="H49" s="732"/>
      <c r="I49" s="732"/>
      <c r="J49" s="732"/>
      <c r="K49" s="732"/>
      <c r="L49" s="732"/>
      <c r="M49" s="732"/>
      <c r="N49" s="732"/>
      <c r="O49" s="732"/>
      <c r="P49" s="732"/>
      <c r="Q49" s="1"/>
      <c r="R49" s="168" t="s">
        <v>28</v>
      </c>
      <c r="S49" s="732" t="s">
        <v>1005</v>
      </c>
      <c r="T49" s="732"/>
      <c r="U49" s="732"/>
      <c r="V49" s="732"/>
      <c r="W49" s="732"/>
      <c r="X49" s="732"/>
      <c r="Y49" s="732"/>
      <c r="Z49" s="732"/>
      <c r="AA49" s="732"/>
      <c r="AB49" s="732"/>
      <c r="AC49" s="732"/>
      <c r="AD49" s="732"/>
      <c r="AE49" s="1"/>
      <c r="AF49" s="259"/>
      <c r="AG49" s="375"/>
      <c r="AH49" s="375"/>
      <c r="AI49" s="375"/>
      <c r="AJ49" s="375"/>
      <c r="AK49" s="375"/>
      <c r="AL49" s="375"/>
      <c r="AM49" s="375"/>
      <c r="AN49" s="375"/>
      <c r="AO49" s="375"/>
      <c r="AP49" s="375"/>
      <c r="AQ49" s="375"/>
      <c r="AR49" s="375"/>
      <c r="AS49" s="375"/>
      <c r="AT49" s="375"/>
      <c r="AU49" s="375"/>
      <c r="AV49" s="375"/>
      <c r="AW49" s="375"/>
      <c r="AX49" s="375"/>
      <c r="AY49" s="375"/>
      <c r="AZ49" s="375"/>
      <c r="BA49" s="375"/>
      <c r="BB49" s="375"/>
      <c r="BC49" s="375"/>
      <c r="BD49" s="375"/>
      <c r="BE49" s="375"/>
      <c r="BF49" s="375"/>
      <c r="BG49" s="375"/>
      <c r="BH49" s="375"/>
      <c r="BI49" s="375"/>
      <c r="BJ49" s="375"/>
      <c r="BK49" s="375"/>
      <c r="BL49" s="375"/>
      <c r="BM49" s="375"/>
      <c r="BN49" s="375"/>
      <c r="BO49" s="375"/>
      <c r="EM49" s="375"/>
      <c r="EN49" s="375"/>
      <c r="EO49" s="375"/>
      <c r="EP49" s="375"/>
      <c r="EQ49" s="375"/>
      <c r="ER49" s="375"/>
      <c r="ES49" s="375"/>
      <c r="FF49" s="375"/>
      <c r="FG49" s="375"/>
      <c r="FH49" s="375"/>
      <c r="FI49" s="375"/>
      <c r="FJ49" s="375"/>
      <c r="FK49" s="375"/>
      <c r="FL49" s="375"/>
      <c r="FM49" s="375"/>
      <c r="FN49" s="375"/>
      <c r="FO49" s="375"/>
      <c r="FP49" s="375"/>
      <c r="FQ49" s="375"/>
      <c r="FR49" s="375"/>
      <c r="FS49" s="375"/>
      <c r="FT49" s="375"/>
      <c r="FU49" s="375"/>
    </row>
    <row r="50" spans="1:177" s="374" customFormat="1" ht="15" customHeight="1" x14ac:dyDescent="0.25">
      <c r="A50" s="112"/>
      <c r="B50" s="1"/>
      <c r="C50" s="168" t="s">
        <v>29</v>
      </c>
      <c r="D50" s="732" t="s">
        <v>1081</v>
      </c>
      <c r="E50" s="732"/>
      <c r="F50" s="732"/>
      <c r="G50" s="732"/>
      <c r="H50" s="732"/>
      <c r="I50" s="732"/>
      <c r="J50" s="732"/>
      <c r="K50" s="732"/>
      <c r="L50" s="732"/>
      <c r="M50" s="732"/>
      <c r="N50" s="732"/>
      <c r="O50" s="732"/>
      <c r="P50" s="732"/>
      <c r="Q50" s="1"/>
      <c r="R50" s="168" t="s">
        <v>29</v>
      </c>
      <c r="S50" s="732" t="s">
        <v>964</v>
      </c>
      <c r="T50" s="732"/>
      <c r="U50" s="732"/>
      <c r="V50" s="732"/>
      <c r="W50" s="732"/>
      <c r="X50" s="732"/>
      <c r="Y50" s="732"/>
      <c r="Z50" s="732"/>
      <c r="AA50" s="732"/>
      <c r="AB50" s="732"/>
      <c r="AC50" s="732"/>
      <c r="AD50" s="732"/>
      <c r="AE50" s="1"/>
      <c r="AF50" s="259"/>
      <c r="AG50" s="375"/>
      <c r="AH50" s="375"/>
      <c r="AI50" s="375"/>
      <c r="AJ50" s="375"/>
      <c r="AK50" s="375"/>
      <c r="AL50" s="375"/>
      <c r="AM50" s="375"/>
      <c r="AN50" s="375"/>
      <c r="AO50" s="375"/>
      <c r="AP50" s="375"/>
      <c r="AQ50" s="375"/>
      <c r="AR50" s="375"/>
      <c r="AS50" s="375"/>
      <c r="AT50" s="375"/>
      <c r="AU50" s="375"/>
      <c r="AV50" s="375"/>
      <c r="AW50" s="375"/>
      <c r="AX50" s="375"/>
      <c r="AY50" s="375"/>
      <c r="AZ50" s="375"/>
      <c r="BA50" s="375"/>
      <c r="BB50" s="375"/>
      <c r="BC50" s="375"/>
      <c r="BD50" s="375"/>
      <c r="BE50" s="375"/>
      <c r="BF50" s="375"/>
      <c r="BG50" s="375"/>
      <c r="BH50" s="375"/>
      <c r="BI50" s="375"/>
      <c r="BJ50" s="375"/>
      <c r="BK50" s="375"/>
      <c r="BL50" s="375"/>
      <c r="BM50" s="375"/>
      <c r="BN50" s="375"/>
      <c r="BO50" s="375"/>
      <c r="EM50" s="375"/>
      <c r="EN50" s="375"/>
      <c r="EO50" s="375"/>
      <c r="EP50" s="375"/>
      <c r="EQ50" s="375"/>
      <c r="ER50" s="375"/>
      <c r="ES50" s="375"/>
      <c r="FF50" s="375"/>
      <c r="FG50" s="375"/>
      <c r="FH50" s="375"/>
      <c r="FI50" s="375"/>
      <c r="FJ50" s="375"/>
      <c r="FK50" s="375"/>
      <c r="FL50" s="375"/>
      <c r="FM50" s="375"/>
      <c r="FN50" s="375"/>
      <c r="FO50" s="375"/>
      <c r="FP50" s="375"/>
      <c r="FQ50" s="375"/>
      <c r="FR50" s="375"/>
      <c r="FS50" s="375"/>
      <c r="FT50" s="375"/>
      <c r="FU50" s="375"/>
    </row>
    <row r="51" spans="1:177" s="374" customFormat="1" ht="15" customHeight="1" x14ac:dyDescent="0.25">
      <c r="A51" s="112"/>
      <c r="B51" s="1"/>
      <c r="C51" s="168" t="s">
        <v>30</v>
      </c>
      <c r="D51" s="732" t="s">
        <v>1500</v>
      </c>
      <c r="E51" s="732"/>
      <c r="F51" s="732"/>
      <c r="G51" s="732"/>
      <c r="H51" s="732"/>
      <c r="I51" s="732"/>
      <c r="J51" s="732"/>
      <c r="K51" s="732"/>
      <c r="L51" s="732"/>
      <c r="M51" s="732"/>
      <c r="N51" s="732"/>
      <c r="O51" s="732"/>
      <c r="P51" s="732"/>
      <c r="Q51" s="1"/>
      <c r="R51" s="168" t="s">
        <v>30</v>
      </c>
      <c r="S51" s="732" t="s">
        <v>965</v>
      </c>
      <c r="T51" s="732"/>
      <c r="U51" s="732"/>
      <c r="V51" s="732"/>
      <c r="W51" s="732"/>
      <c r="X51" s="732"/>
      <c r="Y51" s="732"/>
      <c r="Z51" s="732"/>
      <c r="AA51" s="732"/>
      <c r="AB51" s="732"/>
      <c r="AC51" s="732"/>
      <c r="AD51" s="732"/>
      <c r="AE51" s="1"/>
      <c r="AF51" s="259"/>
      <c r="AG51" s="375"/>
      <c r="AH51" s="375"/>
      <c r="AI51" s="375"/>
      <c r="AJ51" s="375"/>
      <c r="AK51" s="375"/>
      <c r="AL51" s="375"/>
      <c r="AM51" s="375"/>
      <c r="AN51" s="375"/>
      <c r="AO51" s="375"/>
      <c r="AP51" s="375"/>
      <c r="AQ51" s="375"/>
      <c r="AR51" s="375"/>
      <c r="AS51" s="375"/>
      <c r="AT51" s="375"/>
      <c r="AU51" s="375"/>
      <c r="AV51" s="375"/>
      <c r="AW51" s="375"/>
      <c r="AX51" s="375"/>
      <c r="AY51" s="375"/>
      <c r="AZ51" s="375"/>
      <c r="BA51" s="375"/>
      <c r="BB51" s="375"/>
      <c r="BC51" s="375"/>
      <c r="BD51" s="375"/>
      <c r="BE51" s="375"/>
      <c r="BF51" s="375"/>
      <c r="BG51" s="375"/>
      <c r="BH51" s="375"/>
      <c r="BI51" s="375"/>
      <c r="BJ51" s="375"/>
      <c r="BK51" s="375"/>
      <c r="BL51" s="375"/>
      <c r="BM51" s="375"/>
      <c r="BN51" s="375"/>
      <c r="BO51" s="375"/>
      <c r="EM51" s="375"/>
      <c r="EN51" s="375"/>
      <c r="EO51" s="375"/>
      <c r="EP51" s="375"/>
      <c r="EQ51" s="375"/>
      <c r="ER51" s="375"/>
      <c r="ES51" s="375"/>
      <c r="FF51" s="375"/>
      <c r="FG51" s="375"/>
      <c r="FH51" s="375"/>
      <c r="FI51" s="375"/>
      <c r="FJ51" s="375"/>
      <c r="FK51" s="375"/>
      <c r="FL51" s="375"/>
      <c r="FM51" s="375"/>
      <c r="FN51" s="375"/>
      <c r="FO51" s="375"/>
      <c r="FP51" s="375"/>
      <c r="FQ51" s="375"/>
      <c r="FR51" s="375"/>
      <c r="FS51" s="375"/>
      <c r="FT51" s="375"/>
      <c r="FU51" s="375"/>
    </row>
    <row r="52" spans="1:177" s="374" customFormat="1" ht="15" customHeight="1" x14ac:dyDescent="0.25">
      <c r="A52" s="112"/>
      <c r="B52" s="1"/>
      <c r="C52" s="1"/>
      <c r="D52" s="1"/>
      <c r="E52" s="1"/>
      <c r="F52" s="1"/>
      <c r="G52" s="1"/>
      <c r="H52" s="1"/>
      <c r="I52" s="1"/>
      <c r="J52" s="1"/>
      <c r="K52" s="1"/>
      <c r="L52" s="1"/>
      <c r="M52" s="1"/>
      <c r="N52" s="1"/>
      <c r="O52" s="1"/>
      <c r="P52" s="1"/>
      <c r="Q52" s="1"/>
      <c r="R52" s="168" t="s">
        <v>34</v>
      </c>
      <c r="S52" s="732" t="s">
        <v>52</v>
      </c>
      <c r="T52" s="732"/>
      <c r="U52" s="732"/>
      <c r="V52" s="732"/>
      <c r="W52" s="732"/>
      <c r="X52" s="732"/>
      <c r="Y52" s="732"/>
      <c r="Z52" s="732"/>
      <c r="AA52" s="732"/>
      <c r="AB52" s="732"/>
      <c r="AC52" s="732"/>
      <c r="AD52" s="732"/>
      <c r="AE52" s="1"/>
      <c r="AF52" s="259"/>
      <c r="AG52" s="375"/>
      <c r="AH52" s="375"/>
      <c r="AI52" s="375"/>
      <c r="AJ52" s="375"/>
      <c r="AK52" s="375"/>
      <c r="AL52" s="375"/>
      <c r="AM52" s="375"/>
      <c r="AN52" s="375"/>
      <c r="AO52" s="375"/>
      <c r="AP52" s="375"/>
      <c r="AQ52" s="375"/>
      <c r="AR52" s="375"/>
      <c r="AS52" s="375"/>
      <c r="AT52" s="375"/>
      <c r="AU52" s="375"/>
      <c r="AV52" s="375"/>
      <c r="AW52" s="375"/>
      <c r="AX52" s="375"/>
      <c r="AY52" s="375"/>
      <c r="AZ52" s="375"/>
      <c r="BA52" s="375"/>
      <c r="BB52" s="375"/>
      <c r="BC52" s="375"/>
      <c r="BD52" s="375"/>
      <c r="BE52" s="375"/>
      <c r="BF52" s="375"/>
      <c r="BG52" s="375"/>
      <c r="BH52" s="375"/>
      <c r="BI52" s="375"/>
      <c r="BJ52" s="375"/>
      <c r="BK52" s="375"/>
      <c r="BL52" s="375"/>
      <c r="BM52" s="375"/>
      <c r="BN52" s="375"/>
      <c r="BO52" s="375"/>
      <c r="EM52" s="375"/>
      <c r="EN52" s="375"/>
      <c r="EO52" s="375"/>
      <c r="EP52" s="375"/>
      <c r="EQ52" s="375"/>
      <c r="ER52" s="375"/>
      <c r="ES52" s="375"/>
      <c r="FF52" s="375"/>
      <c r="FG52" s="375"/>
      <c r="FH52" s="375"/>
      <c r="FI52" s="375"/>
      <c r="FJ52" s="375"/>
      <c r="FK52" s="375"/>
      <c r="FL52" s="375"/>
      <c r="FM52" s="375"/>
      <c r="FN52" s="375"/>
      <c r="FO52" s="375"/>
      <c r="FP52" s="375"/>
      <c r="FQ52" s="375"/>
      <c r="FR52" s="375"/>
      <c r="FS52" s="375"/>
      <c r="FT52" s="375"/>
      <c r="FU52" s="375"/>
    </row>
    <row r="53" spans="1:177" s="374" customFormat="1" ht="15" customHeight="1" x14ac:dyDescent="0.25">
      <c r="A53" s="112"/>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259"/>
      <c r="AG53" s="375"/>
      <c r="AH53" s="375"/>
      <c r="AI53" s="375"/>
      <c r="AJ53" s="375"/>
      <c r="AK53" s="375"/>
      <c r="AL53" s="375"/>
      <c r="AM53" s="375"/>
      <c r="AN53" s="375"/>
      <c r="AO53" s="375"/>
      <c r="AP53" s="375"/>
      <c r="AQ53" s="375"/>
      <c r="AR53" s="375"/>
      <c r="AS53" s="375"/>
      <c r="AT53" s="375"/>
      <c r="AU53" s="375"/>
      <c r="AV53" s="375"/>
      <c r="AW53" s="375"/>
      <c r="AX53" s="375"/>
      <c r="AY53" s="375"/>
      <c r="AZ53" s="375"/>
      <c r="BA53" s="375"/>
      <c r="BB53" s="375"/>
      <c r="BC53" s="375"/>
      <c r="BD53" s="375"/>
      <c r="BE53" s="375"/>
      <c r="BF53" s="375"/>
      <c r="BG53" s="375"/>
      <c r="BH53" s="375"/>
      <c r="BI53" s="375"/>
      <c r="BJ53" s="375"/>
      <c r="BK53" s="375"/>
      <c r="BL53" s="375"/>
      <c r="BM53" s="375"/>
      <c r="BN53" s="375"/>
      <c r="BO53" s="375"/>
      <c r="EM53" s="375"/>
      <c r="EN53" s="375"/>
      <c r="EO53" s="375"/>
      <c r="EP53" s="375"/>
      <c r="EQ53" s="375"/>
      <c r="ER53" s="375"/>
      <c r="ES53" s="375"/>
      <c r="FF53" s="375"/>
      <c r="FG53" s="375"/>
      <c r="FH53" s="375"/>
      <c r="FI53" s="375"/>
      <c r="FJ53" s="375"/>
      <c r="FK53" s="375"/>
      <c r="FL53" s="375"/>
      <c r="FM53" s="375"/>
      <c r="FN53" s="375"/>
      <c r="FO53" s="375"/>
      <c r="FP53" s="375"/>
      <c r="FQ53" s="375"/>
      <c r="FR53" s="375"/>
      <c r="FS53" s="375"/>
      <c r="FT53" s="375"/>
      <c r="FU53" s="375"/>
    </row>
    <row r="54" spans="1:177" s="374" customFormat="1" ht="24" customHeight="1" x14ac:dyDescent="0.25">
      <c r="A54" s="112"/>
      <c r="B54" s="1"/>
      <c r="C54" s="676" t="s">
        <v>870</v>
      </c>
      <c r="D54" s="676"/>
      <c r="E54" s="676"/>
      <c r="F54" s="676"/>
      <c r="G54" s="676"/>
      <c r="H54" s="676"/>
      <c r="I54" s="676"/>
      <c r="J54" s="676"/>
      <c r="K54" s="676"/>
      <c r="L54" s="676"/>
      <c r="M54" s="676"/>
      <c r="N54" s="676"/>
      <c r="O54" s="676"/>
      <c r="P54" s="676"/>
      <c r="Q54" s="676"/>
      <c r="R54" s="676"/>
      <c r="S54" s="676"/>
      <c r="T54" s="676"/>
      <c r="U54" s="676"/>
      <c r="V54" s="676"/>
      <c r="W54" s="676"/>
      <c r="X54" s="676"/>
      <c r="Y54" s="676"/>
      <c r="Z54" s="676"/>
      <c r="AA54" s="676"/>
      <c r="AB54" s="676"/>
      <c r="AC54" s="676"/>
      <c r="AD54" s="676"/>
      <c r="AE54" s="1"/>
      <c r="AF54" s="259"/>
      <c r="AG54" s="375"/>
      <c r="AH54" s="378"/>
      <c r="EM54" s="375"/>
      <c r="EN54" s="375"/>
      <c r="EO54" s="375"/>
      <c r="EP54" s="375"/>
      <c r="EQ54" s="375"/>
      <c r="ER54" s="375"/>
      <c r="ES54" s="375"/>
      <c r="FF54" s="375"/>
      <c r="FG54" s="375"/>
      <c r="FH54" s="375"/>
      <c r="FI54" s="375"/>
      <c r="FJ54" s="375"/>
      <c r="FK54" s="375"/>
      <c r="FL54" s="375"/>
      <c r="FM54" s="375"/>
      <c r="FN54" s="375"/>
      <c r="FO54" s="375"/>
      <c r="FP54" s="375"/>
      <c r="FQ54" s="375"/>
      <c r="FR54" s="375"/>
      <c r="FS54" s="375"/>
      <c r="FT54" s="375"/>
      <c r="FU54" s="375"/>
    </row>
    <row r="55" spans="1:177" s="374" customFormat="1" ht="60" customHeight="1" x14ac:dyDescent="0.25">
      <c r="A55" s="112"/>
      <c r="B55" s="1"/>
      <c r="C55" s="663"/>
      <c r="D55" s="663"/>
      <c r="E55" s="663"/>
      <c r="F55" s="663"/>
      <c r="G55" s="663"/>
      <c r="H55" s="663"/>
      <c r="I55" s="663"/>
      <c r="J55" s="663"/>
      <c r="K55" s="663"/>
      <c r="L55" s="663"/>
      <c r="M55" s="663"/>
      <c r="N55" s="663"/>
      <c r="O55" s="663"/>
      <c r="P55" s="663"/>
      <c r="Q55" s="663"/>
      <c r="R55" s="663"/>
      <c r="S55" s="663"/>
      <c r="T55" s="663"/>
      <c r="U55" s="663"/>
      <c r="V55" s="663"/>
      <c r="W55" s="663"/>
      <c r="X55" s="663"/>
      <c r="Y55" s="663"/>
      <c r="Z55" s="663"/>
      <c r="AA55" s="663"/>
      <c r="AB55" s="663"/>
      <c r="AC55" s="663"/>
      <c r="AD55" s="663"/>
      <c r="AE55" s="1"/>
      <c r="AF55" s="259"/>
      <c r="AG55" s="375"/>
      <c r="AH55" s="378"/>
      <c r="EM55" s="375"/>
      <c r="EN55" s="375"/>
      <c r="EO55" s="375"/>
      <c r="EP55" s="375"/>
      <c r="EQ55" s="375"/>
      <c r="ER55" s="375"/>
      <c r="ES55" s="375"/>
      <c r="FF55" s="375"/>
      <c r="FG55" s="375"/>
      <c r="FH55" s="375"/>
      <c r="FI55" s="375"/>
      <c r="FJ55" s="375"/>
      <c r="FK55" s="375"/>
      <c r="FL55" s="375"/>
      <c r="FM55" s="375"/>
      <c r="FN55" s="375"/>
      <c r="FO55" s="375"/>
      <c r="FP55" s="375"/>
      <c r="FQ55" s="375"/>
      <c r="FR55" s="375"/>
      <c r="FS55" s="375"/>
      <c r="FT55" s="375"/>
      <c r="FU55" s="375"/>
    </row>
    <row r="56" spans="1:177" s="374" customFormat="1" ht="15" customHeight="1" x14ac:dyDescent="0.25">
      <c r="A56" s="112"/>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259"/>
      <c r="AG56" s="375"/>
      <c r="AH56" s="378"/>
      <c r="EM56" s="375"/>
      <c r="EN56" s="375"/>
      <c r="EO56" s="375"/>
      <c r="EP56" s="375"/>
      <c r="EQ56" s="375"/>
      <c r="ER56" s="375"/>
      <c r="ES56" s="375"/>
      <c r="FF56" s="375"/>
      <c r="FG56" s="375"/>
      <c r="FH56" s="375"/>
      <c r="FI56" s="375"/>
      <c r="FJ56" s="375"/>
      <c r="FK56" s="375"/>
      <c r="FL56" s="375"/>
      <c r="FM56" s="375"/>
      <c r="FN56" s="375"/>
      <c r="FO56" s="375"/>
      <c r="FP56" s="375"/>
      <c r="FQ56" s="375"/>
      <c r="FR56" s="375"/>
      <c r="FS56" s="375"/>
      <c r="FT56" s="375"/>
      <c r="FU56" s="375"/>
    </row>
    <row r="57" spans="1:177" s="374" customFormat="1" ht="15" customHeight="1" x14ac:dyDescent="0.25">
      <c r="A57" s="113"/>
      <c r="B57" s="571" t="str">
        <f>IF(SUM(AG45:AH45)&gt;0,"Error: No debe dejar fila inicial o intermedias vacías.","")</f>
        <v/>
      </c>
      <c r="C57" s="571"/>
      <c r="D57" s="571"/>
      <c r="E57" s="571"/>
      <c r="F57" s="571"/>
      <c r="G57" s="571"/>
      <c r="H57" s="571"/>
      <c r="I57" s="571"/>
      <c r="J57" s="571"/>
      <c r="K57" s="571"/>
      <c r="L57" s="571"/>
      <c r="M57" s="571"/>
      <c r="N57" s="571"/>
      <c r="O57" s="571"/>
      <c r="P57" s="571"/>
      <c r="Q57" s="571"/>
      <c r="R57" s="571"/>
      <c r="S57" s="571"/>
      <c r="T57" s="571"/>
      <c r="U57" s="571"/>
      <c r="V57" s="571"/>
      <c r="W57" s="571"/>
      <c r="X57" s="571"/>
      <c r="Y57" s="571"/>
      <c r="Z57" s="571"/>
      <c r="AA57" s="571"/>
      <c r="AB57" s="571"/>
      <c r="AC57" s="571"/>
      <c r="AD57" s="571"/>
      <c r="AE57" s="3"/>
      <c r="AF57" s="258"/>
      <c r="AG57" s="375"/>
      <c r="AH57" s="378"/>
      <c r="EM57" s="375"/>
      <c r="EN57" s="375"/>
      <c r="EO57" s="375"/>
      <c r="EP57" s="375"/>
      <c r="EQ57" s="375"/>
      <c r="ER57" s="375"/>
      <c r="ES57" s="375"/>
      <c r="FF57" s="375"/>
      <c r="FG57" s="375"/>
      <c r="FH57" s="375"/>
      <c r="FI57" s="375"/>
      <c r="FJ57" s="375"/>
      <c r="FK57" s="375"/>
      <c r="FL57" s="375"/>
      <c r="FM57" s="375"/>
      <c r="FN57" s="375"/>
      <c r="FO57" s="375"/>
      <c r="FP57" s="375"/>
      <c r="FQ57" s="375"/>
      <c r="FR57" s="375"/>
      <c r="FS57" s="375"/>
      <c r="FT57" s="375"/>
      <c r="FU57" s="375"/>
    </row>
    <row r="58" spans="1:177" s="374" customFormat="1" ht="15" customHeight="1" x14ac:dyDescent="0.25">
      <c r="A58" s="11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258"/>
      <c r="AG58" s="375"/>
      <c r="AH58" s="378"/>
      <c r="EM58" s="375"/>
      <c r="EN58" s="375"/>
      <c r="EO58" s="375"/>
      <c r="EP58" s="375"/>
      <c r="EQ58" s="375"/>
      <c r="ER58" s="375"/>
      <c r="ES58" s="375"/>
      <c r="FF58" s="375"/>
      <c r="FG58" s="375"/>
      <c r="FH58" s="375"/>
      <c r="FI58" s="375"/>
      <c r="FJ58" s="375"/>
      <c r="FK58" s="375"/>
      <c r="FL58" s="375"/>
      <c r="FM58" s="375"/>
      <c r="FN58" s="375"/>
      <c r="FO58" s="375"/>
      <c r="FP58" s="375"/>
      <c r="FQ58" s="375"/>
      <c r="FR58" s="375"/>
      <c r="FS58" s="375"/>
      <c r="FT58" s="375"/>
      <c r="FU58" s="375"/>
    </row>
    <row r="59" spans="1:177" s="374" customFormat="1" ht="24" customHeight="1" x14ac:dyDescent="0.25">
      <c r="A59" s="114" t="s">
        <v>56</v>
      </c>
      <c r="B59" s="573" t="s">
        <v>1086</v>
      </c>
      <c r="C59" s="573"/>
      <c r="D59" s="573"/>
      <c r="E59" s="573"/>
      <c r="F59" s="573"/>
      <c r="G59" s="573"/>
      <c r="H59" s="573"/>
      <c r="I59" s="573"/>
      <c r="J59" s="573"/>
      <c r="K59" s="573"/>
      <c r="L59" s="573"/>
      <c r="M59" s="573"/>
      <c r="N59" s="573"/>
      <c r="O59" s="573"/>
      <c r="P59" s="573"/>
      <c r="Q59" s="573"/>
      <c r="R59" s="573"/>
      <c r="S59" s="573"/>
      <c r="T59" s="573"/>
      <c r="U59" s="573"/>
      <c r="V59" s="573"/>
      <c r="W59" s="573"/>
      <c r="X59" s="573"/>
      <c r="Y59" s="573"/>
      <c r="Z59" s="573"/>
      <c r="AA59" s="573"/>
      <c r="AB59" s="573"/>
      <c r="AC59" s="573"/>
      <c r="AD59" s="573"/>
      <c r="AE59" s="3"/>
      <c r="AF59" s="258"/>
      <c r="AG59" s="375"/>
      <c r="AH59" s="378"/>
      <c r="EM59" s="375"/>
      <c r="EN59" s="375"/>
      <c r="EO59" s="375"/>
      <c r="EP59" s="375"/>
      <c r="EQ59" s="375"/>
      <c r="ER59" s="375"/>
      <c r="ES59" s="375"/>
      <c r="FF59" s="375"/>
      <c r="FG59" s="375"/>
      <c r="FH59" s="375"/>
      <c r="FI59" s="375"/>
      <c r="FJ59" s="375"/>
      <c r="FK59" s="375"/>
      <c r="FL59" s="375"/>
      <c r="FM59" s="375"/>
      <c r="FN59" s="375"/>
      <c r="FO59" s="375"/>
      <c r="FP59" s="375"/>
      <c r="FQ59" s="375"/>
      <c r="FR59" s="375"/>
      <c r="FS59" s="375"/>
      <c r="FT59" s="375"/>
      <c r="FU59" s="375"/>
    </row>
    <row r="60" spans="1:177" s="374" customFormat="1" ht="24" customHeight="1" x14ac:dyDescent="0.25">
      <c r="A60" s="112"/>
      <c r="B60" s="1"/>
      <c r="C60" s="576" t="s">
        <v>1087</v>
      </c>
      <c r="D60" s="576"/>
      <c r="E60" s="576"/>
      <c r="F60" s="576"/>
      <c r="G60" s="576"/>
      <c r="H60" s="576"/>
      <c r="I60" s="576"/>
      <c r="J60" s="576"/>
      <c r="K60" s="576"/>
      <c r="L60" s="576"/>
      <c r="M60" s="576"/>
      <c r="N60" s="576"/>
      <c r="O60" s="576"/>
      <c r="P60" s="576"/>
      <c r="Q60" s="576"/>
      <c r="R60" s="576"/>
      <c r="S60" s="576"/>
      <c r="T60" s="576"/>
      <c r="U60" s="576"/>
      <c r="V60" s="576"/>
      <c r="W60" s="576"/>
      <c r="X60" s="576"/>
      <c r="Y60" s="576"/>
      <c r="Z60" s="576"/>
      <c r="AA60" s="576"/>
      <c r="AB60" s="576"/>
      <c r="AC60" s="576"/>
      <c r="AD60" s="576"/>
      <c r="AE60" s="3"/>
      <c r="AF60" s="258"/>
      <c r="AG60" s="375"/>
      <c r="AH60" s="378"/>
      <c r="EM60" s="375"/>
      <c r="EN60" s="375"/>
      <c r="EO60" s="375"/>
      <c r="EP60" s="375"/>
      <c r="EQ60" s="375"/>
      <c r="ER60" s="375"/>
      <c r="ES60" s="375"/>
      <c r="FF60" s="375"/>
      <c r="FG60" s="375"/>
      <c r="FH60" s="375"/>
      <c r="FI60" s="375"/>
      <c r="FJ60" s="375"/>
      <c r="FK60" s="375"/>
      <c r="FL60" s="375"/>
      <c r="FM60" s="375"/>
      <c r="FN60" s="375"/>
      <c r="FO60" s="375"/>
      <c r="FP60" s="375"/>
      <c r="FQ60" s="375"/>
      <c r="FR60" s="375"/>
      <c r="FS60" s="375"/>
      <c r="FT60" s="375"/>
      <c r="FU60" s="375"/>
    </row>
    <row r="61" spans="1:177" s="374" customFormat="1" ht="15" customHeight="1" x14ac:dyDescent="0.25">
      <c r="A61" s="112"/>
      <c r="B61" s="1"/>
      <c r="C61" s="723" t="s">
        <v>1088</v>
      </c>
      <c r="D61" s="723"/>
      <c r="E61" s="723"/>
      <c r="F61" s="723"/>
      <c r="G61" s="723"/>
      <c r="H61" s="723"/>
      <c r="I61" s="723"/>
      <c r="J61" s="723"/>
      <c r="K61" s="723"/>
      <c r="L61" s="723"/>
      <c r="M61" s="723"/>
      <c r="N61" s="723"/>
      <c r="O61" s="723"/>
      <c r="P61" s="723"/>
      <c r="Q61" s="723"/>
      <c r="R61" s="723"/>
      <c r="S61" s="723"/>
      <c r="T61" s="723"/>
      <c r="U61" s="723"/>
      <c r="V61" s="723"/>
      <c r="W61" s="723"/>
      <c r="X61" s="723"/>
      <c r="Y61" s="723"/>
      <c r="Z61" s="723"/>
      <c r="AA61" s="723"/>
      <c r="AB61" s="723"/>
      <c r="AC61" s="723"/>
      <c r="AD61" s="723"/>
      <c r="AE61" s="3"/>
      <c r="AF61" s="258"/>
      <c r="AG61" s="375"/>
      <c r="AH61" s="378"/>
      <c r="EM61" s="375"/>
      <c r="EN61" s="375"/>
      <c r="EO61" s="375"/>
      <c r="EP61" s="375"/>
      <c r="EQ61" s="375"/>
      <c r="ER61" s="375"/>
      <c r="ES61" s="375"/>
      <c r="FF61" s="375"/>
      <c r="FG61" s="375"/>
      <c r="FH61" s="375"/>
      <c r="FI61" s="375"/>
      <c r="FJ61" s="375"/>
      <c r="FK61" s="375"/>
      <c r="FL61" s="375"/>
      <c r="FM61" s="375"/>
      <c r="FN61" s="375"/>
      <c r="FO61" s="375"/>
      <c r="FP61" s="375"/>
      <c r="FQ61" s="375"/>
      <c r="FR61" s="375"/>
      <c r="FS61" s="375"/>
      <c r="FT61" s="375"/>
      <c r="FU61" s="375"/>
    </row>
    <row r="62" spans="1:177" s="374" customFormat="1" ht="15" customHeight="1" x14ac:dyDescent="0.25">
      <c r="A62" s="11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258"/>
      <c r="AG62" s="375"/>
      <c r="AH62" s="378"/>
      <c r="EM62" s="375"/>
      <c r="EN62" s="375"/>
      <c r="EO62" s="375"/>
      <c r="EP62" s="375"/>
      <c r="EQ62" s="375"/>
      <c r="ER62" s="375"/>
      <c r="ES62" s="375"/>
      <c r="FF62" s="375"/>
      <c r="FG62" s="375"/>
      <c r="FH62" s="375"/>
      <c r="FI62" s="375"/>
      <c r="FJ62" s="375"/>
      <c r="FK62" s="375"/>
      <c r="FL62" s="375"/>
      <c r="FM62" s="375"/>
      <c r="FN62" s="375"/>
      <c r="FO62" s="375"/>
      <c r="FP62" s="375"/>
      <c r="FQ62" s="375"/>
      <c r="FR62" s="375"/>
      <c r="FS62" s="375"/>
      <c r="FT62" s="375"/>
      <c r="FU62" s="375"/>
    </row>
    <row r="63" spans="1:177" s="374" customFormat="1" ht="15" customHeight="1" x14ac:dyDescent="0.25">
      <c r="A63" s="113"/>
      <c r="B63" s="3"/>
      <c r="C63" s="578" t="s">
        <v>1130</v>
      </c>
      <c r="D63" s="578"/>
      <c r="E63" s="578"/>
      <c r="F63" s="578"/>
      <c r="G63" s="578"/>
      <c r="H63" s="578"/>
      <c r="I63" s="578"/>
      <c r="J63" s="578"/>
      <c r="K63" s="957" t="s">
        <v>59</v>
      </c>
      <c r="L63" s="814"/>
      <c r="M63" s="814"/>
      <c r="N63" s="814"/>
      <c r="O63" s="814"/>
      <c r="P63" s="814"/>
      <c r="Q63" s="814"/>
      <c r="R63" s="814"/>
      <c r="S63" s="814"/>
      <c r="T63" s="814"/>
      <c r="U63" s="814"/>
      <c r="V63" s="814"/>
      <c r="W63" s="814"/>
      <c r="X63" s="814"/>
      <c r="Y63" s="814"/>
      <c r="Z63" s="814"/>
      <c r="AA63" s="814"/>
      <c r="AB63" s="814"/>
      <c r="AC63" s="814"/>
      <c r="AD63" s="814"/>
      <c r="AE63" s="3"/>
      <c r="AF63" s="282"/>
      <c r="AG63" s="375"/>
      <c r="AH63" s="379"/>
      <c r="AI63" s="380"/>
      <c r="AJ63" s="380"/>
      <c r="AK63" s="380"/>
      <c r="AL63" s="380"/>
      <c r="AM63" s="380"/>
      <c r="AN63" s="380"/>
      <c r="AO63" s="380"/>
      <c r="AP63" s="380"/>
      <c r="AQ63" s="380"/>
      <c r="AR63" s="380"/>
      <c r="AS63" s="380"/>
      <c r="AT63" s="380"/>
      <c r="AU63" s="380"/>
      <c r="AV63" s="380"/>
      <c r="AW63" s="380"/>
      <c r="AX63" s="380"/>
      <c r="EM63" s="375"/>
      <c r="EN63" s="375"/>
      <c r="EO63" s="375"/>
      <c r="EP63" s="375"/>
      <c r="EQ63" s="375"/>
      <c r="ER63" s="375"/>
      <c r="ES63" s="375"/>
      <c r="FF63" s="375"/>
      <c r="FG63" s="375"/>
      <c r="FH63" s="375"/>
      <c r="FI63" s="375"/>
      <c r="FJ63" s="375"/>
      <c r="FK63" s="375"/>
      <c r="FL63" s="375"/>
      <c r="FM63" s="375"/>
      <c r="FN63" s="375"/>
      <c r="FO63" s="375"/>
      <c r="FP63" s="375"/>
      <c r="FQ63" s="375"/>
      <c r="FR63" s="375"/>
      <c r="FS63" s="375"/>
      <c r="FT63" s="375"/>
      <c r="FU63" s="375"/>
    </row>
    <row r="64" spans="1:177" s="374" customFormat="1" ht="15" customHeight="1" x14ac:dyDescent="0.25">
      <c r="A64" s="113"/>
      <c r="B64" s="3"/>
      <c r="C64" s="578"/>
      <c r="D64" s="578"/>
      <c r="E64" s="578"/>
      <c r="F64" s="578"/>
      <c r="G64" s="578"/>
      <c r="H64" s="578"/>
      <c r="I64" s="578"/>
      <c r="J64" s="578"/>
      <c r="K64" s="883" t="s">
        <v>60</v>
      </c>
      <c r="L64" s="1032"/>
      <c r="M64" s="1036" t="s">
        <v>1084</v>
      </c>
      <c r="N64" s="1037"/>
      <c r="O64" s="1037"/>
      <c r="P64" s="1037"/>
      <c r="Q64" s="1037"/>
      <c r="R64" s="1037"/>
      <c r="S64" s="1037"/>
      <c r="T64" s="1037"/>
      <c r="U64" s="1037"/>
      <c r="V64" s="1037"/>
      <c r="W64" s="1037"/>
      <c r="X64" s="1037"/>
      <c r="Y64" s="1037"/>
      <c r="Z64" s="1037"/>
      <c r="AA64" s="1037"/>
      <c r="AB64" s="1037"/>
      <c r="AC64" s="1037"/>
      <c r="AD64" s="1038"/>
      <c r="AE64" s="3"/>
      <c r="AF64" s="282"/>
      <c r="AG64" s="285" t="s">
        <v>1908</v>
      </c>
      <c r="AH64" s="285"/>
      <c r="AI64" s="285"/>
      <c r="AJ64" s="375"/>
      <c r="AK64" s="380"/>
      <c r="AL64" s="380"/>
      <c r="AM64" s="380"/>
      <c r="AN64" s="380"/>
      <c r="AO64" s="380"/>
      <c r="AP64" s="380"/>
      <c r="AQ64" s="380"/>
      <c r="AR64" s="380"/>
      <c r="AS64" s="380"/>
      <c r="AT64" s="380"/>
      <c r="AU64" s="380"/>
      <c r="AV64" s="380"/>
      <c r="AW64" s="380"/>
      <c r="AX64" s="380"/>
      <c r="EM64" s="375"/>
      <c r="EN64" s="375"/>
      <c r="EO64" s="375"/>
      <c r="EP64" s="375"/>
      <c r="EQ64" s="375"/>
      <c r="ER64" s="375"/>
      <c r="ES64" s="375"/>
      <c r="FF64" s="375"/>
      <c r="FG64" s="375"/>
      <c r="FH64" s="375"/>
      <c r="FI64" s="375"/>
      <c r="FJ64" s="375"/>
      <c r="FK64" s="375"/>
      <c r="FL64" s="375"/>
      <c r="FM64" s="375"/>
      <c r="FN64" s="375"/>
      <c r="FO64" s="375"/>
      <c r="FP64" s="375"/>
      <c r="FQ64" s="375"/>
      <c r="FR64" s="375"/>
      <c r="FS64" s="375"/>
      <c r="FT64" s="375"/>
      <c r="FU64" s="375"/>
    </row>
    <row r="65" spans="1:177" s="374" customFormat="1" ht="117" customHeight="1" x14ac:dyDescent="0.25">
      <c r="A65" s="113"/>
      <c r="B65" s="3"/>
      <c r="C65" s="578"/>
      <c r="D65" s="578"/>
      <c r="E65" s="578"/>
      <c r="F65" s="578"/>
      <c r="G65" s="578"/>
      <c r="H65" s="578"/>
      <c r="I65" s="578"/>
      <c r="J65" s="578"/>
      <c r="K65" s="884"/>
      <c r="L65" s="1033"/>
      <c r="M65" s="606" t="s">
        <v>1085</v>
      </c>
      <c r="N65" s="606"/>
      <c r="O65" s="606"/>
      <c r="P65" s="606"/>
      <c r="Q65" s="606"/>
      <c r="R65" s="606"/>
      <c r="S65" s="606"/>
      <c r="T65" s="606"/>
      <c r="U65" s="606" t="s">
        <v>1502</v>
      </c>
      <c r="V65" s="606"/>
      <c r="W65" s="606"/>
      <c r="X65" s="606"/>
      <c r="Y65" s="606"/>
      <c r="Z65" s="606"/>
      <c r="AA65" s="606"/>
      <c r="AB65" s="606"/>
      <c r="AC65" s="727" t="s">
        <v>1607</v>
      </c>
      <c r="AD65" s="728"/>
      <c r="AE65" s="3"/>
      <c r="AF65" s="970"/>
      <c r="AG65" s="285">
        <f>COUNTBLANK(K67:AD74)</f>
        <v>160</v>
      </c>
      <c r="AH65" s="285">
        <v>160</v>
      </c>
      <c r="AI65" s="285">
        <f>IF(SUM(AG75:AH75)=0,AG65,1)</f>
        <v>160</v>
      </c>
      <c r="AJ65" s="375"/>
      <c r="AK65" s="375" t="s">
        <v>1909</v>
      </c>
      <c r="AL65" s="375"/>
      <c r="AM65" s="375"/>
      <c r="AN65" s="375"/>
      <c r="AO65" s="375" t="s">
        <v>1923</v>
      </c>
      <c r="AP65" s="375"/>
      <c r="AQ65" s="375"/>
      <c r="AR65" s="375"/>
      <c r="AS65" s="375" t="s">
        <v>1924</v>
      </c>
      <c r="AT65" s="375"/>
      <c r="AU65" s="375"/>
      <c r="AV65" s="375"/>
      <c r="AW65" s="962"/>
      <c r="AX65" s="962"/>
      <c r="EM65" s="375"/>
      <c r="EN65" s="375"/>
      <c r="EO65" s="375"/>
      <c r="EP65" s="375"/>
      <c r="EQ65" s="375"/>
      <c r="ER65" s="375"/>
      <c r="ES65" s="375"/>
      <c r="FF65" s="375"/>
      <c r="FG65" s="375"/>
      <c r="FH65" s="375"/>
      <c r="FI65" s="375"/>
      <c r="FJ65" s="375"/>
      <c r="FK65" s="375"/>
      <c r="FL65" s="375"/>
      <c r="FM65" s="375"/>
      <c r="FN65" s="375"/>
      <c r="FO65" s="375"/>
      <c r="FP65" s="375"/>
      <c r="FQ65" s="375"/>
      <c r="FR65" s="375"/>
      <c r="FS65" s="375"/>
      <c r="FT65" s="375"/>
      <c r="FU65" s="375"/>
    </row>
    <row r="66" spans="1:177" s="374" customFormat="1" ht="53.25" customHeight="1" x14ac:dyDescent="0.25">
      <c r="A66" s="113"/>
      <c r="B66" s="3"/>
      <c r="C66" s="578"/>
      <c r="D66" s="578"/>
      <c r="E66" s="578"/>
      <c r="F66" s="578"/>
      <c r="G66" s="578"/>
      <c r="H66" s="578"/>
      <c r="I66" s="578"/>
      <c r="J66" s="578"/>
      <c r="K66" s="1034"/>
      <c r="L66" s="1035"/>
      <c r="M66" s="963" t="s">
        <v>78</v>
      </c>
      <c r="N66" s="963"/>
      <c r="O66" s="733" t="s">
        <v>61</v>
      </c>
      <c r="P66" s="733"/>
      <c r="Q66" s="733" t="s">
        <v>62</v>
      </c>
      <c r="R66" s="733"/>
      <c r="S66" s="733" t="s">
        <v>63</v>
      </c>
      <c r="T66" s="733"/>
      <c r="U66" s="963" t="s">
        <v>78</v>
      </c>
      <c r="V66" s="963"/>
      <c r="W66" s="733" t="s">
        <v>61</v>
      </c>
      <c r="X66" s="733"/>
      <c r="Y66" s="733" t="s">
        <v>62</v>
      </c>
      <c r="Z66" s="733"/>
      <c r="AA66" s="733" t="s">
        <v>63</v>
      </c>
      <c r="AB66" s="733"/>
      <c r="AC66" s="963" t="s">
        <v>78</v>
      </c>
      <c r="AD66" s="963"/>
      <c r="AE66" s="3"/>
      <c r="AF66" s="970"/>
      <c r="AG66" s="374" t="s">
        <v>1921</v>
      </c>
      <c r="AH66" s="374" t="s">
        <v>1925</v>
      </c>
      <c r="AK66" s="320" t="s">
        <v>1909</v>
      </c>
      <c r="AL66" s="286" t="s">
        <v>1910</v>
      </c>
      <c r="AM66" s="287" t="s">
        <v>1911</v>
      </c>
      <c r="AN66" s="286" t="s">
        <v>1912</v>
      </c>
      <c r="AO66" s="320" t="s">
        <v>1909</v>
      </c>
      <c r="AP66" s="286" t="s">
        <v>1910</v>
      </c>
      <c r="AQ66" s="287" t="s">
        <v>1911</v>
      </c>
      <c r="AR66" s="286" t="s">
        <v>1912</v>
      </c>
      <c r="AS66" s="320" t="s">
        <v>1909</v>
      </c>
      <c r="AT66" s="286" t="s">
        <v>1910</v>
      </c>
      <c r="AU66" s="287" t="s">
        <v>1911</v>
      </c>
      <c r="AV66" s="286" t="s">
        <v>1912</v>
      </c>
      <c r="AW66" s="962"/>
      <c r="AX66" s="962"/>
      <c r="CB66" s="375"/>
      <c r="CC66" s="381" t="s">
        <v>1963</v>
      </c>
      <c r="CD66" s="381" t="s">
        <v>1964</v>
      </c>
      <c r="CE66" s="381" t="s">
        <v>1965</v>
      </c>
      <c r="CF66" s="381" t="s">
        <v>1966</v>
      </c>
      <c r="CG66" s="381" t="s">
        <v>1967</v>
      </c>
      <c r="CH66" s="381" t="s">
        <v>1968</v>
      </c>
      <c r="CI66" s="375"/>
      <c r="CJ66" s="375"/>
      <c r="CK66" s="381" t="s">
        <v>1963</v>
      </c>
      <c r="CL66" s="381" t="s">
        <v>1964</v>
      </c>
      <c r="CM66" s="381" t="s">
        <v>1965</v>
      </c>
      <c r="CN66" s="381" t="s">
        <v>1966</v>
      </c>
      <c r="CO66" s="381" t="s">
        <v>1967</v>
      </c>
      <c r="CP66" s="381" t="s">
        <v>1968</v>
      </c>
      <c r="EM66" s="375"/>
      <c r="EN66" s="375"/>
      <c r="EO66" s="375"/>
      <c r="EP66" s="375"/>
      <c r="EQ66" s="375"/>
      <c r="ER66" s="375"/>
      <c r="ES66" s="375"/>
      <c r="FF66" s="375"/>
      <c r="FG66" s="375"/>
      <c r="FH66" s="375"/>
      <c r="FI66" s="375"/>
      <c r="FJ66" s="375"/>
      <c r="FK66" s="375"/>
      <c r="FL66" s="375"/>
      <c r="FM66" s="375"/>
      <c r="FN66" s="375"/>
      <c r="FO66" s="375"/>
      <c r="FP66" s="375"/>
      <c r="FQ66" s="375"/>
      <c r="FR66" s="375"/>
      <c r="FS66" s="375"/>
      <c r="FT66" s="375"/>
      <c r="FU66" s="375"/>
    </row>
    <row r="67" spans="1:177" s="374" customFormat="1" ht="15" customHeight="1" x14ac:dyDescent="0.25">
      <c r="A67" s="113"/>
      <c r="B67" s="3"/>
      <c r="C67" s="10" t="s">
        <v>26</v>
      </c>
      <c r="D67" s="964" t="str">
        <f>IF($D37="","",$D37)</f>
        <v/>
      </c>
      <c r="E67" s="964"/>
      <c r="F67" s="964"/>
      <c r="G67" s="964"/>
      <c r="H67" s="964"/>
      <c r="I67" s="964"/>
      <c r="J67" s="965"/>
      <c r="K67" s="966"/>
      <c r="L67" s="966"/>
      <c r="M67" s="577"/>
      <c r="N67" s="577"/>
      <c r="O67" s="577"/>
      <c r="P67" s="577"/>
      <c r="Q67" s="577"/>
      <c r="R67" s="577"/>
      <c r="S67" s="577"/>
      <c r="T67" s="577"/>
      <c r="U67" s="577"/>
      <c r="V67" s="577"/>
      <c r="W67" s="577"/>
      <c r="X67" s="577"/>
      <c r="Y67" s="577"/>
      <c r="Z67" s="577"/>
      <c r="AA67" s="577"/>
      <c r="AB67" s="577"/>
      <c r="AC67" s="577"/>
      <c r="AD67" s="577"/>
      <c r="AE67" s="3"/>
      <c r="AF67" s="258"/>
      <c r="AG67" s="375">
        <f>IF(AND($C$29="",COUNTBLANK(D67:AD67)=27),0,IF(AND($C$29&gt;=$AG$26,COUNTBLANK(D67:AD67)&lt;&gt;27),0,IF(AND($AG$26&gt;$C$29,COUNTBLANK(D67:AD67)=27),0,1)))</f>
        <v>0</v>
      </c>
      <c r="AH67" s="264">
        <f>IF(D67="",0,IF(AND(D67&lt;&gt;"",COUNTBLANK(K67:AD67)=10),0,1))</f>
        <v>0</v>
      </c>
      <c r="AI67" s="264"/>
      <c r="AJ67" s="264"/>
      <c r="AK67" s="320">
        <f>K67</f>
        <v>0</v>
      </c>
      <c r="AL67" s="287">
        <f>COUNTIF(W67:AD67,"NS")+COUNTIF(O67:T67,"NS")</f>
        <v>0</v>
      </c>
      <c r="AM67" s="288">
        <f>SUM(O67:T67,W67:AD67)</f>
        <v>0</v>
      </c>
      <c r="AN67" s="317">
        <f>IF($AG$65=$AH$65,0,IF(OR(AND(AK67=0,AL67&gt;0),AND(AK67="NS",AM67&gt;0),AND(AK67="NS",AM67=0,AL67=0)),1,IF(OR(AND(AL67&gt;=2,AM67&lt;AK67),AND(AK67="NS",AM67=0,AL67&gt;0),AK67=AM67),0,1)))</f>
        <v>0</v>
      </c>
      <c r="AO67" s="320">
        <f>M67</f>
        <v>0</v>
      </c>
      <c r="AP67" s="287">
        <f>COUNTIF(O67:T67,"NS")</f>
        <v>0</v>
      </c>
      <c r="AQ67" s="288">
        <f>SUM(O67:T67)</f>
        <v>0</v>
      </c>
      <c r="AR67" s="317">
        <f>IF($AG$65=$AH$65,0,IF(OR(AND(AO67=0,AP67&gt;0),AND(AO67="NS",AQ67&gt;0),AND(AO67="NS",AQ67=0,AP67=0)),1,IF(OR(AND(AP67&gt;=2,AQ67&lt;AO67),AND(AO67="NS",AQ67=0,AP67&gt;0),AO67=AQ67),0,1)))</f>
        <v>0</v>
      </c>
      <c r="AS67" s="320">
        <f>U67</f>
        <v>0</v>
      </c>
      <c r="AT67" s="287">
        <f>COUNTIF(W67:AB67,"NS")</f>
        <v>0</v>
      </c>
      <c r="AU67" s="288">
        <f>SUM(W67:AB67)</f>
        <v>0</v>
      </c>
      <c r="AV67" s="317">
        <f>IF($AG$65=$AH$65,0,IF(OR(AND(AS67=0,AT67&gt;0),AND(AS67="NS",AU67&gt;0),AND(AS67="NS",AU67=0,AT67=0)),1,IF(OR(AND(AT67&gt;=2,AU67&lt;AS67),AND(AS67="NS",AU67=0,AT67&gt;0),AS67=AU67),0,1)))</f>
        <v>0</v>
      </c>
      <c r="CB67" s="374">
        <v>1</v>
      </c>
      <c r="CC67" s="381">
        <f>COUNTA(O67:R67)</f>
        <v>0</v>
      </c>
      <c r="CD67" s="381">
        <f>SUM(O67:R67)</f>
        <v>0</v>
      </c>
      <c r="CE67" s="381">
        <f>COUNTIF(O67:R67,"ns")</f>
        <v>0</v>
      </c>
      <c r="CF67" s="381">
        <f>COUNTIF(O67:R67,0)</f>
        <v>0</v>
      </c>
      <c r="CG67" s="381">
        <f>S67</f>
        <v>0</v>
      </c>
      <c r="CH67" s="382">
        <f>IF($AG$65=$AH$65,0,IF(AND(D67="",COUNTBLANK(K67:AD67)=20),0,IF(AND(OR(CC67=0,CC67=1),CG67&gt;=0),1,IF(CC67=2,IF(CG67=0,0,IF(AND(CG67&gt;0,CF67=0,OR(CD67&gt;0,CE67&gt;0)),0,1)),IF(CC67&gt;2,IF(CG67=0,0,IF(AND(CG67&gt;0,(CC67-CF67)&gt;=2,OR(CD67&gt;0,CE67&gt;0)),0,1)))))))</f>
        <v>0</v>
      </c>
      <c r="CI67" s="375"/>
      <c r="CJ67" s="374">
        <v>1</v>
      </c>
      <c r="CK67" s="381">
        <f>COUNTA(W67:Z67)</f>
        <v>0</v>
      </c>
      <c r="CL67" s="381">
        <f>SUM(W67:Z67)</f>
        <v>0</v>
      </c>
      <c r="CM67" s="381">
        <f>COUNTIF(W67:Z67,"ns")</f>
        <v>0</v>
      </c>
      <c r="CN67" s="381">
        <f>COUNTIF(W67:Z67,0)</f>
        <v>0</v>
      </c>
      <c r="CO67" s="381">
        <f>AA67</f>
        <v>0</v>
      </c>
      <c r="CP67" s="382">
        <f>IF($AG$65=$AH$65,0,IF(AND(D67="",COUNTBLANK(K67:AD67)=20),0,IF(AND(OR(CK67=0,CK67=1),CO67&gt;=0),1,IF(CK67=2,IF(CO67=0,0,IF(AND(CO67&gt;0,CN67=0,OR(CL67&gt;0,CM67&gt;0)),0,1)),IF(CK67&gt;2,IF(CO67=0,0,IF(AND(CO67&gt;0,(CK67-CN67)&gt;=2,OR(CL67&gt;0,CM67&gt;0)),0,1)))))))</f>
        <v>0</v>
      </c>
      <c r="EM67" s="375"/>
      <c r="EN67" s="375"/>
      <c r="EO67" s="375"/>
      <c r="EP67" s="375"/>
      <c r="EQ67" s="375"/>
      <c r="ER67" s="375"/>
      <c r="ES67" s="375"/>
      <c r="FF67" s="375"/>
      <c r="FG67" s="375"/>
      <c r="FH67" s="375"/>
      <c r="FI67" s="375"/>
      <c r="FJ67" s="375"/>
      <c r="FK67" s="375"/>
      <c r="FL67" s="375"/>
      <c r="FM67" s="375"/>
      <c r="FN67" s="375"/>
      <c r="FO67" s="375"/>
      <c r="FP67" s="375"/>
      <c r="FQ67" s="375"/>
      <c r="FR67" s="375"/>
      <c r="FS67" s="375"/>
      <c r="FT67" s="375"/>
      <c r="FU67" s="375"/>
    </row>
    <row r="68" spans="1:177" s="374" customFormat="1" ht="15" customHeight="1" x14ac:dyDescent="0.25">
      <c r="A68" s="113"/>
      <c r="B68" s="3"/>
      <c r="C68" s="8" t="s">
        <v>27</v>
      </c>
      <c r="D68" s="964" t="str">
        <f t="shared" ref="D68:D74" si="3">IF($D38="","",$D38)</f>
        <v/>
      </c>
      <c r="E68" s="964"/>
      <c r="F68" s="964"/>
      <c r="G68" s="964"/>
      <c r="H68" s="964"/>
      <c r="I68" s="964"/>
      <c r="J68" s="965"/>
      <c r="K68" s="966"/>
      <c r="L68" s="966"/>
      <c r="M68" s="577"/>
      <c r="N68" s="577"/>
      <c r="O68" s="577"/>
      <c r="P68" s="577"/>
      <c r="Q68" s="577"/>
      <c r="R68" s="577"/>
      <c r="S68" s="577"/>
      <c r="T68" s="577"/>
      <c r="U68" s="577"/>
      <c r="V68" s="577"/>
      <c r="W68" s="577"/>
      <c r="X68" s="577"/>
      <c r="Y68" s="577"/>
      <c r="Z68" s="577"/>
      <c r="AA68" s="577"/>
      <c r="AB68" s="577"/>
      <c r="AC68" s="577"/>
      <c r="AD68" s="577"/>
      <c r="AE68" s="3"/>
      <c r="AF68" s="258"/>
      <c r="AG68" s="375">
        <f>IF(AND($C$29="",COUNTBLANK(D68:AD68)=27),0,IF(AND($C$29&gt;=$AG$27,COUNTBLANK(D68:AD68)&lt;&gt;27),0,IF(AND($AG$27&gt;$C$29,COUNTBLANK(D68:AD68)=27),0,1)))</f>
        <v>0</v>
      </c>
      <c r="AH68" s="264">
        <f t="shared" ref="AH68:AH74" si="4">IF(D68="",0,IF(AND(D68&lt;&gt;"",COUNTBLANK(K68:AD68)=10),0,1))</f>
        <v>0</v>
      </c>
      <c r="AK68" s="320">
        <f t="shared" ref="AK68:AK74" si="5">K68</f>
        <v>0</v>
      </c>
      <c r="AL68" s="287">
        <f t="shared" ref="AL68:AL74" si="6">COUNTIF(W68:AD68,"NS")+COUNTIF(O68:T68,"NS")</f>
        <v>0</v>
      </c>
      <c r="AM68" s="288">
        <f t="shared" ref="AM68:AM74" si="7">SUM(O68:T68,W68:AD68)</f>
        <v>0</v>
      </c>
      <c r="AN68" s="317">
        <f t="shared" ref="AN68:AN73" si="8">IF($AG$65=$AH$65,0,IF(OR(AND(AK68=0,AL68&gt;0),AND(AK68="NS",AM68&gt;0),AND(AK68="NS",AM68=0,AL68=0)),1,IF(OR(AND(AL68&gt;=2,AM68&lt;AK68),AND(AK68="NS",AM68=0,AL68&gt;0),AK68=AM68),0,1)))</f>
        <v>0</v>
      </c>
      <c r="AO68" s="320">
        <f t="shared" ref="AO68:AO73" si="9">M68</f>
        <v>0</v>
      </c>
      <c r="AP68" s="287">
        <f t="shared" ref="AP68:AP73" si="10">COUNTIF(O68:T68,"NS")</f>
        <v>0</v>
      </c>
      <c r="AQ68" s="288">
        <f t="shared" ref="AQ68:AQ73" si="11">SUM(O68:T68)</f>
        <v>0</v>
      </c>
      <c r="AR68" s="317">
        <f t="shared" ref="AR68:AR73" si="12">IF($AG$65=$AH$65,0,IF(OR(AND(AO68=0,AP68&gt;0),AND(AO68="NS",AQ68&gt;0),AND(AO68="NS",AQ68=0,AP68=0)),1,IF(OR(AND(AP68&gt;=2,AQ68&lt;AO68),AND(AO68="NS",AQ68=0,AP68&gt;0),AO68=AQ68),0,1)))</f>
        <v>0</v>
      </c>
      <c r="AS68" s="320">
        <f t="shared" ref="AS68:AS73" si="13">U68</f>
        <v>0</v>
      </c>
      <c r="AT68" s="287">
        <f t="shared" ref="AT68:AT74" si="14">COUNTIF(W68:AB68,"NS")</f>
        <v>0</v>
      </c>
      <c r="AU68" s="288">
        <f>SUM(W68:AB68)</f>
        <v>0</v>
      </c>
      <c r="AV68" s="317">
        <f t="shared" ref="AV68:AV73" si="15">IF($AG$65=$AH$65,0,IF(OR(AND(AS68=0,AT68&gt;0),AND(AS68="NS",AU68&gt;0),AND(AS68="NS",AU68=0,AT68=0)),1,IF(OR(AND(AT68&gt;=2,AU68&lt;AS68),AND(AS68="NS",AU68=0,AT68&gt;0),AS68=AU68),0,1)))</f>
        <v>0</v>
      </c>
      <c r="CB68" s="374">
        <v>2</v>
      </c>
      <c r="CC68" s="381">
        <f t="shared" ref="CC68:CC74" si="16">COUNTA(O68:R68)</f>
        <v>0</v>
      </c>
      <c r="CD68" s="381">
        <f t="shared" ref="CD68:CD74" si="17">SUM(O68:R68)</f>
        <v>0</v>
      </c>
      <c r="CE68" s="381">
        <f t="shared" ref="CE68:CE74" si="18">COUNTIF(O68:R68,"ns")</f>
        <v>0</v>
      </c>
      <c r="CF68" s="381">
        <f t="shared" ref="CF68:CF74" si="19">COUNTIF(O68:R68,0)</f>
        <v>0</v>
      </c>
      <c r="CG68" s="381">
        <f t="shared" ref="CG68:CG74" si="20">S68</f>
        <v>0</v>
      </c>
      <c r="CH68" s="382">
        <f t="shared" ref="CH68:CH74" si="21">IF($AG$65=$AH$65,0,IF(AND(D68="",COUNTBLANK(K68:AD68)=20),0,IF(AND(OR(CC68=0,CC68=1),CG68&gt;=0),1,IF(CC68=2,IF(CG68=0,0,IF(AND(CG68&gt;0,CF68=0,OR(CD68&gt;0,CE68&gt;0)),0,1)),IF(CC68&gt;2,IF(CG68=0,0,IF(AND(CG68&gt;0,(CC68-CF68)&gt;=2,OR(CD68&gt;0,CE68&gt;0)),0,1)))))))</f>
        <v>0</v>
      </c>
      <c r="CI68" s="375"/>
      <c r="CJ68" s="374">
        <v>2</v>
      </c>
      <c r="CK68" s="381">
        <f t="shared" ref="CK68:CK74" si="22">COUNTA(W68:Z68)</f>
        <v>0</v>
      </c>
      <c r="CL68" s="381">
        <f t="shared" ref="CL68:CL74" si="23">SUM(W68:Z68)</f>
        <v>0</v>
      </c>
      <c r="CM68" s="381">
        <f t="shared" ref="CM68:CM74" si="24">COUNTIF(W68:Z68,"ns")</f>
        <v>0</v>
      </c>
      <c r="CN68" s="381">
        <f t="shared" ref="CN68:CN74" si="25">COUNTIF(W68:Z68,0)</f>
        <v>0</v>
      </c>
      <c r="CO68" s="381">
        <f t="shared" ref="CO68:CO74" si="26">AA68</f>
        <v>0</v>
      </c>
      <c r="CP68" s="382">
        <f t="shared" ref="CP68:CP74" si="27">IF($AG$65=$AH$65,0,IF(AND(D68="",COUNTBLANK(K68:AD68)=20),0,IF(AND(OR(CK68=0,CK68=1),CO68&gt;=0),1,IF(CK68=2,IF(CO68=0,0,IF(AND(CO68&gt;0,CN68=0,OR(CL68&gt;0,CM68&gt;0)),0,1)),IF(CK68&gt;2,IF(CO68=0,0,IF(AND(CO68&gt;0,(CK68-CN68)&gt;=2,OR(CL68&gt;0,CM68&gt;0)),0,1)))))))</f>
        <v>0</v>
      </c>
      <c r="EM68" s="375"/>
      <c r="EN68" s="375"/>
      <c r="EO68" s="375"/>
      <c r="EP68" s="375"/>
      <c r="EQ68" s="375"/>
      <c r="ER68" s="375"/>
      <c r="ES68" s="375"/>
      <c r="FF68" s="375"/>
      <c r="FG68" s="375"/>
      <c r="FH68" s="375"/>
      <c r="FI68" s="375"/>
      <c r="FJ68" s="375"/>
      <c r="FK68" s="375"/>
      <c r="FL68" s="375"/>
      <c r="FM68" s="375"/>
      <c r="FN68" s="375"/>
      <c r="FO68" s="375"/>
      <c r="FP68" s="375"/>
      <c r="FQ68" s="375"/>
      <c r="FR68" s="375"/>
      <c r="FS68" s="375"/>
      <c r="FT68" s="375"/>
      <c r="FU68" s="375"/>
    </row>
    <row r="69" spans="1:177" s="374" customFormat="1" ht="15" customHeight="1" x14ac:dyDescent="0.25">
      <c r="A69" s="113"/>
      <c r="B69" s="3"/>
      <c r="C69" s="8" t="s">
        <v>28</v>
      </c>
      <c r="D69" s="964" t="str">
        <f t="shared" si="3"/>
        <v/>
      </c>
      <c r="E69" s="964"/>
      <c r="F69" s="964"/>
      <c r="G69" s="964"/>
      <c r="H69" s="964"/>
      <c r="I69" s="964"/>
      <c r="J69" s="965"/>
      <c r="K69" s="966"/>
      <c r="L69" s="966"/>
      <c r="M69" s="577"/>
      <c r="N69" s="577"/>
      <c r="O69" s="577"/>
      <c r="P69" s="577"/>
      <c r="Q69" s="577"/>
      <c r="R69" s="577"/>
      <c r="S69" s="577"/>
      <c r="T69" s="577"/>
      <c r="U69" s="577"/>
      <c r="V69" s="577"/>
      <c r="W69" s="577"/>
      <c r="X69" s="577"/>
      <c r="Y69" s="577"/>
      <c r="Z69" s="577"/>
      <c r="AA69" s="577"/>
      <c r="AB69" s="577"/>
      <c r="AC69" s="577"/>
      <c r="AD69" s="577"/>
      <c r="AE69" s="3"/>
      <c r="AF69" s="258"/>
      <c r="AG69" s="375">
        <f>IF(AND($C$29="",COUNTBLANK(D69:AD69)=27),0,IF(AND($C$29&gt;=$AG$28,COUNTBLANK(D69:AD69)&lt;&gt;27),0,IF(AND($AG$28&gt;$C$29,COUNTBLANK(D69:AD69)=27),0,1)))</f>
        <v>0</v>
      </c>
      <c r="AH69" s="264">
        <f t="shared" si="4"/>
        <v>0</v>
      </c>
      <c r="AK69" s="320">
        <f t="shared" si="5"/>
        <v>0</v>
      </c>
      <c r="AL69" s="287">
        <f t="shared" si="6"/>
        <v>0</v>
      </c>
      <c r="AM69" s="288">
        <f t="shared" si="7"/>
        <v>0</v>
      </c>
      <c r="AN69" s="317">
        <f t="shared" si="8"/>
        <v>0</v>
      </c>
      <c r="AO69" s="320">
        <f t="shared" si="9"/>
        <v>0</v>
      </c>
      <c r="AP69" s="287">
        <f t="shared" si="10"/>
        <v>0</v>
      </c>
      <c r="AQ69" s="288">
        <f t="shared" si="11"/>
        <v>0</v>
      </c>
      <c r="AR69" s="317">
        <f t="shared" si="12"/>
        <v>0</v>
      </c>
      <c r="AS69" s="320">
        <f t="shared" si="13"/>
        <v>0</v>
      </c>
      <c r="AT69" s="287">
        <f t="shared" si="14"/>
        <v>0</v>
      </c>
      <c r="AU69" s="288">
        <f t="shared" ref="AU69:AU73" si="28">SUM(W69:AB69)</f>
        <v>0</v>
      </c>
      <c r="AV69" s="317">
        <f t="shared" si="15"/>
        <v>0</v>
      </c>
      <c r="CB69" s="374">
        <v>3</v>
      </c>
      <c r="CC69" s="381">
        <f t="shared" si="16"/>
        <v>0</v>
      </c>
      <c r="CD69" s="381">
        <f t="shared" si="17"/>
        <v>0</v>
      </c>
      <c r="CE69" s="381">
        <f t="shared" si="18"/>
        <v>0</v>
      </c>
      <c r="CF69" s="381">
        <f t="shared" si="19"/>
        <v>0</v>
      </c>
      <c r="CG69" s="381">
        <f t="shared" si="20"/>
        <v>0</v>
      </c>
      <c r="CH69" s="382">
        <f t="shared" si="21"/>
        <v>0</v>
      </c>
      <c r="CI69" s="375"/>
      <c r="CJ69" s="374">
        <v>3</v>
      </c>
      <c r="CK69" s="381">
        <f t="shared" si="22"/>
        <v>0</v>
      </c>
      <c r="CL69" s="381">
        <f t="shared" si="23"/>
        <v>0</v>
      </c>
      <c r="CM69" s="381">
        <f t="shared" si="24"/>
        <v>0</v>
      </c>
      <c r="CN69" s="381">
        <f t="shared" si="25"/>
        <v>0</v>
      </c>
      <c r="CO69" s="381">
        <f t="shared" si="26"/>
        <v>0</v>
      </c>
      <c r="CP69" s="382">
        <f t="shared" si="27"/>
        <v>0</v>
      </c>
      <c r="EM69" s="375"/>
      <c r="EN69" s="375"/>
      <c r="EO69" s="375"/>
      <c r="EP69" s="375"/>
      <c r="EQ69" s="375"/>
      <c r="ER69" s="375"/>
      <c r="ES69" s="375"/>
      <c r="FF69" s="375"/>
      <c r="FG69" s="375"/>
      <c r="FH69" s="375"/>
      <c r="FI69" s="375"/>
      <c r="FJ69" s="375"/>
      <c r="FK69" s="375"/>
      <c r="FL69" s="375"/>
      <c r="FM69" s="375"/>
      <c r="FN69" s="375"/>
      <c r="FO69" s="375"/>
      <c r="FP69" s="375"/>
      <c r="FQ69" s="375"/>
      <c r="FR69" s="375"/>
      <c r="FS69" s="375"/>
      <c r="FT69" s="375"/>
      <c r="FU69" s="375"/>
    </row>
    <row r="70" spans="1:177" s="374" customFormat="1" ht="15" customHeight="1" x14ac:dyDescent="0.25">
      <c r="A70" s="113"/>
      <c r="B70" s="3"/>
      <c r="C70" s="8" t="s">
        <v>29</v>
      </c>
      <c r="D70" s="964" t="str">
        <f t="shared" si="3"/>
        <v/>
      </c>
      <c r="E70" s="964"/>
      <c r="F70" s="964"/>
      <c r="G70" s="964"/>
      <c r="H70" s="964"/>
      <c r="I70" s="964"/>
      <c r="J70" s="965"/>
      <c r="K70" s="966"/>
      <c r="L70" s="966"/>
      <c r="M70" s="577"/>
      <c r="N70" s="577"/>
      <c r="O70" s="577"/>
      <c r="P70" s="577"/>
      <c r="Q70" s="577"/>
      <c r="R70" s="577"/>
      <c r="S70" s="577"/>
      <c r="T70" s="577"/>
      <c r="U70" s="577"/>
      <c r="V70" s="577"/>
      <c r="W70" s="577"/>
      <c r="X70" s="577"/>
      <c r="Y70" s="577"/>
      <c r="Z70" s="577"/>
      <c r="AA70" s="577"/>
      <c r="AB70" s="577"/>
      <c r="AC70" s="577"/>
      <c r="AD70" s="577"/>
      <c r="AE70" s="3"/>
      <c r="AF70" s="258"/>
      <c r="AG70" s="375">
        <f>IF(AND($C$29="",COUNTBLANK(D70:AD70)=27),0,IF(AND($C$29&gt;=$AG$29,COUNTBLANK(D70:AD70)&lt;&gt;27),0,IF(AND($AG$29&gt;$C$29,COUNTBLANK(D70:AD70)=27),0,1)))</f>
        <v>0</v>
      </c>
      <c r="AH70" s="264">
        <f t="shared" si="4"/>
        <v>0</v>
      </c>
      <c r="AK70" s="320">
        <f t="shared" si="5"/>
        <v>0</v>
      </c>
      <c r="AL70" s="287">
        <f t="shared" si="6"/>
        <v>0</v>
      </c>
      <c r="AM70" s="288">
        <f t="shared" si="7"/>
        <v>0</v>
      </c>
      <c r="AN70" s="317">
        <f t="shared" si="8"/>
        <v>0</v>
      </c>
      <c r="AO70" s="320">
        <f t="shared" si="9"/>
        <v>0</v>
      </c>
      <c r="AP70" s="287">
        <f t="shared" si="10"/>
        <v>0</v>
      </c>
      <c r="AQ70" s="288">
        <f t="shared" si="11"/>
        <v>0</v>
      </c>
      <c r="AR70" s="317">
        <f t="shared" si="12"/>
        <v>0</v>
      </c>
      <c r="AS70" s="320">
        <f t="shared" si="13"/>
        <v>0</v>
      </c>
      <c r="AT70" s="287">
        <f t="shared" si="14"/>
        <v>0</v>
      </c>
      <c r="AU70" s="288">
        <f t="shared" si="28"/>
        <v>0</v>
      </c>
      <c r="AV70" s="317">
        <f t="shared" si="15"/>
        <v>0</v>
      </c>
      <c r="CB70" s="374">
        <v>4</v>
      </c>
      <c r="CC70" s="381">
        <f t="shared" si="16"/>
        <v>0</v>
      </c>
      <c r="CD70" s="381">
        <f t="shared" si="17"/>
        <v>0</v>
      </c>
      <c r="CE70" s="381">
        <f t="shared" si="18"/>
        <v>0</v>
      </c>
      <c r="CF70" s="381">
        <f t="shared" si="19"/>
        <v>0</v>
      </c>
      <c r="CG70" s="381">
        <f t="shared" si="20"/>
        <v>0</v>
      </c>
      <c r="CH70" s="382">
        <f t="shared" si="21"/>
        <v>0</v>
      </c>
      <c r="CI70" s="375"/>
      <c r="CJ70" s="374">
        <v>4</v>
      </c>
      <c r="CK70" s="381">
        <f t="shared" si="22"/>
        <v>0</v>
      </c>
      <c r="CL70" s="381">
        <f t="shared" si="23"/>
        <v>0</v>
      </c>
      <c r="CM70" s="381">
        <f t="shared" si="24"/>
        <v>0</v>
      </c>
      <c r="CN70" s="381">
        <f t="shared" si="25"/>
        <v>0</v>
      </c>
      <c r="CO70" s="381">
        <f t="shared" si="26"/>
        <v>0</v>
      </c>
      <c r="CP70" s="382">
        <f t="shared" si="27"/>
        <v>0</v>
      </c>
      <c r="EM70" s="375"/>
      <c r="EN70" s="375"/>
      <c r="EO70" s="375"/>
      <c r="EP70" s="375"/>
      <c r="EQ70" s="375"/>
      <c r="ER70" s="375"/>
      <c r="ES70" s="375"/>
      <c r="FF70" s="375"/>
      <c r="FG70" s="375"/>
      <c r="FH70" s="375"/>
      <c r="FI70" s="375"/>
      <c r="FJ70" s="375"/>
      <c r="FK70" s="375"/>
      <c r="FL70" s="375"/>
      <c r="FM70" s="375"/>
      <c r="FN70" s="375"/>
      <c r="FO70" s="375"/>
      <c r="FP70" s="375"/>
      <c r="FQ70" s="375"/>
      <c r="FR70" s="375"/>
      <c r="FS70" s="375"/>
      <c r="FT70" s="375"/>
      <c r="FU70" s="375"/>
    </row>
    <row r="71" spans="1:177" s="374" customFormat="1" ht="15" customHeight="1" x14ac:dyDescent="0.25">
      <c r="A71" s="113"/>
      <c r="B71" s="3"/>
      <c r="C71" s="8" t="s">
        <v>30</v>
      </c>
      <c r="D71" s="964" t="str">
        <f t="shared" si="3"/>
        <v/>
      </c>
      <c r="E71" s="964"/>
      <c r="F71" s="964"/>
      <c r="G71" s="964"/>
      <c r="H71" s="964"/>
      <c r="I71" s="964"/>
      <c r="J71" s="965"/>
      <c r="K71" s="966"/>
      <c r="L71" s="966"/>
      <c r="M71" s="577"/>
      <c r="N71" s="577"/>
      <c r="O71" s="577"/>
      <c r="P71" s="577"/>
      <c r="Q71" s="577"/>
      <c r="R71" s="577"/>
      <c r="S71" s="577"/>
      <c r="T71" s="577"/>
      <c r="U71" s="577"/>
      <c r="V71" s="577"/>
      <c r="W71" s="577"/>
      <c r="X71" s="577"/>
      <c r="Y71" s="577"/>
      <c r="Z71" s="577"/>
      <c r="AA71" s="577"/>
      <c r="AB71" s="577"/>
      <c r="AC71" s="577"/>
      <c r="AD71" s="577"/>
      <c r="AE71" s="3"/>
      <c r="AF71" s="258"/>
      <c r="AG71" s="375">
        <f>IF(AND($C$29="",COUNTBLANK(D71:AD71)=27),0,IF(AND($C$29&gt;=$AG$30,COUNTBLANK(D71:AD71)&lt;&gt;27),0,IF(AND($AG$30&gt;$C$29,COUNTBLANK(D71:AD71)=27),0,1)))</f>
        <v>0</v>
      </c>
      <c r="AH71" s="264">
        <f t="shared" si="4"/>
        <v>0</v>
      </c>
      <c r="AK71" s="320">
        <f t="shared" si="5"/>
        <v>0</v>
      </c>
      <c r="AL71" s="287">
        <f t="shared" si="6"/>
        <v>0</v>
      </c>
      <c r="AM71" s="288">
        <f t="shared" si="7"/>
        <v>0</v>
      </c>
      <c r="AN71" s="317">
        <f t="shared" si="8"/>
        <v>0</v>
      </c>
      <c r="AO71" s="320">
        <f t="shared" si="9"/>
        <v>0</v>
      </c>
      <c r="AP71" s="287">
        <f t="shared" si="10"/>
        <v>0</v>
      </c>
      <c r="AQ71" s="288">
        <f t="shared" si="11"/>
        <v>0</v>
      </c>
      <c r="AR71" s="317">
        <f t="shared" si="12"/>
        <v>0</v>
      </c>
      <c r="AS71" s="320">
        <f t="shared" si="13"/>
        <v>0</v>
      </c>
      <c r="AT71" s="287">
        <f t="shared" si="14"/>
        <v>0</v>
      </c>
      <c r="AU71" s="288">
        <f t="shared" si="28"/>
        <v>0</v>
      </c>
      <c r="AV71" s="317">
        <f t="shared" si="15"/>
        <v>0</v>
      </c>
      <c r="CB71" s="374">
        <v>5</v>
      </c>
      <c r="CC71" s="381">
        <f t="shared" si="16"/>
        <v>0</v>
      </c>
      <c r="CD71" s="381">
        <f t="shared" si="17"/>
        <v>0</v>
      </c>
      <c r="CE71" s="381">
        <f t="shared" si="18"/>
        <v>0</v>
      </c>
      <c r="CF71" s="381">
        <f t="shared" si="19"/>
        <v>0</v>
      </c>
      <c r="CG71" s="381">
        <f t="shared" si="20"/>
        <v>0</v>
      </c>
      <c r="CH71" s="382">
        <f t="shared" si="21"/>
        <v>0</v>
      </c>
      <c r="CI71" s="375"/>
      <c r="CJ71" s="374">
        <v>5</v>
      </c>
      <c r="CK71" s="381">
        <f t="shared" si="22"/>
        <v>0</v>
      </c>
      <c r="CL71" s="381">
        <f t="shared" si="23"/>
        <v>0</v>
      </c>
      <c r="CM71" s="381">
        <f t="shared" si="24"/>
        <v>0</v>
      </c>
      <c r="CN71" s="381">
        <f t="shared" si="25"/>
        <v>0</v>
      </c>
      <c r="CO71" s="381">
        <f t="shared" si="26"/>
        <v>0</v>
      </c>
      <c r="CP71" s="382">
        <f t="shared" si="27"/>
        <v>0</v>
      </c>
      <c r="EM71" s="375"/>
      <c r="EN71" s="375"/>
      <c r="EO71" s="375"/>
      <c r="EP71" s="375"/>
      <c r="EQ71" s="375"/>
      <c r="ER71" s="375"/>
      <c r="ES71" s="375"/>
      <c r="FF71" s="375"/>
      <c r="FG71" s="375"/>
      <c r="FH71" s="375"/>
      <c r="FI71" s="375"/>
      <c r="FJ71" s="375"/>
      <c r="FK71" s="375"/>
      <c r="FL71" s="375"/>
      <c r="FM71" s="375"/>
      <c r="FN71" s="375"/>
      <c r="FO71" s="375"/>
      <c r="FP71" s="375"/>
      <c r="FQ71" s="375"/>
      <c r="FR71" s="375"/>
      <c r="FS71" s="375"/>
      <c r="FT71" s="375"/>
      <c r="FU71" s="375"/>
    </row>
    <row r="72" spans="1:177" s="374" customFormat="1" ht="15" customHeight="1" x14ac:dyDescent="0.25">
      <c r="A72" s="113"/>
      <c r="B72" s="3"/>
      <c r="C72" s="8" t="s">
        <v>31</v>
      </c>
      <c r="D72" s="964" t="str">
        <f t="shared" si="3"/>
        <v/>
      </c>
      <c r="E72" s="964"/>
      <c r="F72" s="964"/>
      <c r="G72" s="964"/>
      <c r="H72" s="964"/>
      <c r="I72" s="964"/>
      <c r="J72" s="965"/>
      <c r="K72" s="966"/>
      <c r="L72" s="966"/>
      <c r="M72" s="577"/>
      <c r="N72" s="577"/>
      <c r="O72" s="577"/>
      <c r="P72" s="577"/>
      <c r="Q72" s="577"/>
      <c r="R72" s="577"/>
      <c r="S72" s="577"/>
      <c r="T72" s="577"/>
      <c r="U72" s="577"/>
      <c r="V72" s="577"/>
      <c r="W72" s="577"/>
      <c r="X72" s="577"/>
      <c r="Y72" s="577"/>
      <c r="Z72" s="577"/>
      <c r="AA72" s="577"/>
      <c r="AB72" s="577"/>
      <c r="AC72" s="577"/>
      <c r="AD72" s="577"/>
      <c r="AE72" s="3"/>
      <c r="AF72" s="258"/>
      <c r="AG72" s="375">
        <f>IF(AND($C$29="",COUNTBLANK(D72:AD72)=27),0,IF(AND($C$29&gt;=$AG$31,COUNTBLANK(D72:AD72)&lt;&gt;27),0,IF(AND($AG$31&gt;$C$29,COUNTBLANK(D72:AD72)=27),0,1)))</f>
        <v>0</v>
      </c>
      <c r="AH72" s="264">
        <f t="shared" si="4"/>
        <v>0</v>
      </c>
      <c r="AK72" s="320">
        <f t="shared" si="5"/>
        <v>0</v>
      </c>
      <c r="AL72" s="287">
        <f t="shared" si="6"/>
        <v>0</v>
      </c>
      <c r="AM72" s="288">
        <f t="shared" si="7"/>
        <v>0</v>
      </c>
      <c r="AN72" s="317">
        <f t="shared" si="8"/>
        <v>0</v>
      </c>
      <c r="AO72" s="320">
        <f t="shared" si="9"/>
        <v>0</v>
      </c>
      <c r="AP72" s="287">
        <f t="shared" si="10"/>
        <v>0</v>
      </c>
      <c r="AQ72" s="288">
        <f t="shared" si="11"/>
        <v>0</v>
      </c>
      <c r="AR72" s="317">
        <f t="shared" si="12"/>
        <v>0</v>
      </c>
      <c r="AS72" s="320">
        <f t="shared" si="13"/>
        <v>0</v>
      </c>
      <c r="AT72" s="287">
        <f t="shared" si="14"/>
        <v>0</v>
      </c>
      <c r="AU72" s="288">
        <f t="shared" si="28"/>
        <v>0</v>
      </c>
      <c r="AV72" s="317">
        <f t="shared" si="15"/>
        <v>0</v>
      </c>
      <c r="CB72" s="374">
        <v>6</v>
      </c>
      <c r="CC72" s="381">
        <f t="shared" si="16"/>
        <v>0</v>
      </c>
      <c r="CD72" s="381">
        <f t="shared" si="17"/>
        <v>0</v>
      </c>
      <c r="CE72" s="381">
        <f t="shared" si="18"/>
        <v>0</v>
      </c>
      <c r="CF72" s="381">
        <f t="shared" si="19"/>
        <v>0</v>
      </c>
      <c r="CG72" s="381">
        <f t="shared" si="20"/>
        <v>0</v>
      </c>
      <c r="CH72" s="382">
        <f t="shared" si="21"/>
        <v>0</v>
      </c>
      <c r="CI72" s="375"/>
      <c r="CJ72" s="374">
        <v>6</v>
      </c>
      <c r="CK72" s="381">
        <f t="shared" si="22"/>
        <v>0</v>
      </c>
      <c r="CL72" s="381">
        <f t="shared" si="23"/>
        <v>0</v>
      </c>
      <c r="CM72" s="381">
        <f t="shared" si="24"/>
        <v>0</v>
      </c>
      <c r="CN72" s="381">
        <f t="shared" si="25"/>
        <v>0</v>
      </c>
      <c r="CO72" s="381">
        <f t="shared" si="26"/>
        <v>0</v>
      </c>
      <c r="CP72" s="382">
        <f t="shared" si="27"/>
        <v>0</v>
      </c>
      <c r="EM72" s="375"/>
      <c r="EN72" s="375"/>
      <c r="EO72" s="375"/>
      <c r="EP72" s="375"/>
      <c r="EQ72" s="375"/>
      <c r="ER72" s="375"/>
      <c r="ES72" s="375"/>
      <c r="FF72" s="375"/>
      <c r="FG72" s="375"/>
      <c r="FH72" s="375"/>
      <c r="FI72" s="375"/>
      <c r="FJ72" s="375"/>
      <c r="FK72" s="375"/>
      <c r="FL72" s="375"/>
      <c r="FM72" s="375"/>
      <c r="FN72" s="375"/>
      <c r="FO72" s="375"/>
      <c r="FP72" s="375"/>
      <c r="FQ72" s="375"/>
      <c r="FR72" s="375"/>
      <c r="FS72" s="375"/>
      <c r="FT72" s="375"/>
      <c r="FU72" s="375"/>
    </row>
    <row r="73" spans="1:177" s="374" customFormat="1" ht="15" customHeight="1" x14ac:dyDescent="0.25">
      <c r="A73" s="113"/>
      <c r="B73" s="3"/>
      <c r="C73" s="8" t="s">
        <v>32</v>
      </c>
      <c r="D73" s="964" t="str">
        <f t="shared" si="3"/>
        <v/>
      </c>
      <c r="E73" s="964"/>
      <c r="F73" s="964"/>
      <c r="G73" s="964"/>
      <c r="H73" s="964"/>
      <c r="I73" s="964"/>
      <c r="J73" s="965"/>
      <c r="K73" s="966"/>
      <c r="L73" s="966"/>
      <c r="M73" s="577"/>
      <c r="N73" s="577"/>
      <c r="O73" s="577"/>
      <c r="P73" s="577"/>
      <c r="Q73" s="577"/>
      <c r="R73" s="577"/>
      <c r="S73" s="577"/>
      <c r="T73" s="577"/>
      <c r="U73" s="577"/>
      <c r="V73" s="577"/>
      <c r="W73" s="577"/>
      <c r="X73" s="577"/>
      <c r="Y73" s="577"/>
      <c r="Z73" s="577"/>
      <c r="AA73" s="577"/>
      <c r="AB73" s="577"/>
      <c r="AC73" s="577"/>
      <c r="AD73" s="577"/>
      <c r="AE73" s="3"/>
      <c r="AF73" s="258"/>
      <c r="AG73" s="375">
        <f>IF(AND($C$29="",COUNTBLANK(D73:AD73)=27),0,IF(AND($C$29&gt;=$AG$32,COUNTBLANK(D73:AD73)&lt;&gt;27),0,IF(AND($AG$32&gt;$C$29,COUNTBLANK(D73:AD73)=27),0,1)))</f>
        <v>0</v>
      </c>
      <c r="AH73" s="264">
        <f t="shared" si="4"/>
        <v>0</v>
      </c>
      <c r="AK73" s="320">
        <f t="shared" si="5"/>
        <v>0</v>
      </c>
      <c r="AL73" s="287">
        <f t="shared" si="6"/>
        <v>0</v>
      </c>
      <c r="AM73" s="288">
        <f t="shared" si="7"/>
        <v>0</v>
      </c>
      <c r="AN73" s="317">
        <f t="shared" si="8"/>
        <v>0</v>
      </c>
      <c r="AO73" s="320">
        <f t="shared" si="9"/>
        <v>0</v>
      </c>
      <c r="AP73" s="287">
        <f t="shared" si="10"/>
        <v>0</v>
      </c>
      <c r="AQ73" s="288">
        <f t="shared" si="11"/>
        <v>0</v>
      </c>
      <c r="AR73" s="317">
        <f t="shared" si="12"/>
        <v>0</v>
      </c>
      <c r="AS73" s="320">
        <f t="shared" si="13"/>
        <v>0</v>
      </c>
      <c r="AT73" s="287">
        <f t="shared" si="14"/>
        <v>0</v>
      </c>
      <c r="AU73" s="288">
        <f t="shared" si="28"/>
        <v>0</v>
      </c>
      <c r="AV73" s="317">
        <f t="shared" si="15"/>
        <v>0</v>
      </c>
      <c r="CB73" s="374">
        <v>7</v>
      </c>
      <c r="CC73" s="381">
        <f t="shared" si="16"/>
        <v>0</v>
      </c>
      <c r="CD73" s="381">
        <f t="shared" si="17"/>
        <v>0</v>
      </c>
      <c r="CE73" s="381">
        <f t="shared" si="18"/>
        <v>0</v>
      </c>
      <c r="CF73" s="381">
        <f t="shared" si="19"/>
        <v>0</v>
      </c>
      <c r="CG73" s="381">
        <f t="shared" si="20"/>
        <v>0</v>
      </c>
      <c r="CH73" s="382">
        <f t="shared" si="21"/>
        <v>0</v>
      </c>
      <c r="CI73" s="375"/>
      <c r="CJ73" s="374">
        <v>7</v>
      </c>
      <c r="CK73" s="381">
        <f t="shared" si="22"/>
        <v>0</v>
      </c>
      <c r="CL73" s="381">
        <f t="shared" si="23"/>
        <v>0</v>
      </c>
      <c r="CM73" s="381">
        <f t="shared" si="24"/>
        <v>0</v>
      </c>
      <c r="CN73" s="381">
        <f t="shared" si="25"/>
        <v>0</v>
      </c>
      <c r="CO73" s="381">
        <f t="shared" si="26"/>
        <v>0</v>
      </c>
      <c r="CP73" s="382">
        <f t="shared" si="27"/>
        <v>0</v>
      </c>
      <c r="EM73" s="375"/>
      <c r="EN73" s="375"/>
      <c r="EO73" s="375"/>
      <c r="EP73" s="375"/>
      <c r="EQ73" s="375"/>
      <c r="ER73" s="375"/>
      <c r="ES73" s="375"/>
      <c r="FF73" s="375"/>
      <c r="FG73" s="375"/>
      <c r="FH73" s="375"/>
      <c r="FI73" s="375"/>
      <c r="FJ73" s="375"/>
      <c r="FK73" s="375"/>
      <c r="FL73" s="375"/>
      <c r="FM73" s="375"/>
      <c r="FN73" s="375"/>
      <c r="FO73" s="375"/>
      <c r="FP73" s="375"/>
      <c r="FQ73" s="375"/>
      <c r="FR73" s="375"/>
      <c r="FS73" s="375"/>
      <c r="FT73" s="375"/>
      <c r="FU73" s="375"/>
    </row>
    <row r="74" spans="1:177" s="374" customFormat="1" ht="15" customHeight="1" x14ac:dyDescent="0.25">
      <c r="A74" s="113"/>
      <c r="B74" s="3"/>
      <c r="C74" s="8" t="s">
        <v>33</v>
      </c>
      <c r="D74" s="964" t="str">
        <f t="shared" si="3"/>
        <v/>
      </c>
      <c r="E74" s="964"/>
      <c r="F74" s="964"/>
      <c r="G74" s="964"/>
      <c r="H74" s="964"/>
      <c r="I74" s="964"/>
      <c r="J74" s="965"/>
      <c r="K74" s="966"/>
      <c r="L74" s="966"/>
      <c r="M74" s="577"/>
      <c r="N74" s="577"/>
      <c r="O74" s="577"/>
      <c r="P74" s="577"/>
      <c r="Q74" s="577"/>
      <c r="R74" s="577"/>
      <c r="S74" s="577"/>
      <c r="T74" s="577"/>
      <c r="U74" s="577"/>
      <c r="V74" s="577"/>
      <c r="W74" s="577"/>
      <c r="X74" s="577"/>
      <c r="Y74" s="577"/>
      <c r="Z74" s="577"/>
      <c r="AA74" s="577"/>
      <c r="AB74" s="577"/>
      <c r="AC74" s="577"/>
      <c r="AD74" s="577"/>
      <c r="AE74" s="3"/>
      <c r="AF74" s="258"/>
      <c r="AG74" s="375">
        <f>IF(AND($C$29="",COUNTBLANK(D74:AD74)=27),0,IF(AND($C$29&gt;=$AG$33,COUNTBLANK(D74:AD74)&lt;&gt;27),0,IF(AND($AG$33&gt;$C$29,COUNTBLANK(D74:AD74)=27),0,1)))</f>
        <v>0</v>
      </c>
      <c r="AH74" s="264">
        <f t="shared" si="4"/>
        <v>0</v>
      </c>
      <c r="AK74" s="320">
        <f t="shared" si="5"/>
        <v>0</v>
      </c>
      <c r="AL74" s="287">
        <f t="shared" si="6"/>
        <v>0</v>
      </c>
      <c r="AM74" s="288">
        <f t="shared" si="7"/>
        <v>0</v>
      </c>
      <c r="AN74" s="317">
        <f>IF($AG$65=$AH$65,0,IF(OR(AND(AK74=0,AL74&gt;0),AND(AK74="NS",AM74&gt;0),AND(AK74="NS",AM74=0,AL74=0)),1,IF(OR(AND(AL74&gt;=2,AM74&lt;AK74),AND(AK74="NS",AM74=0,AL74&gt;0),AK74=AM74),0,1)))</f>
        <v>0</v>
      </c>
      <c r="AO74" s="320">
        <f>M74</f>
        <v>0</v>
      </c>
      <c r="AP74" s="287">
        <f>COUNTIF(O74:T74,"NS")</f>
        <v>0</v>
      </c>
      <c r="AQ74" s="288">
        <f>SUM(O74:T74)</f>
        <v>0</v>
      </c>
      <c r="AR74" s="317">
        <f>IF($AG$65=$AH$65,0,IF(OR(AND(AO74=0,AP74&gt;0),AND(AO74="NS",AQ74&gt;0),AND(AO74="NS",AQ74=0,AP74=0)),1,IF(OR(AND(AP74&gt;=2,AQ74&lt;AO74),AND(AO74="NS",AQ74=0,AP74&gt;0),AO74=AQ74),0,1)))</f>
        <v>0</v>
      </c>
      <c r="AS74" s="320">
        <f>U74</f>
        <v>0</v>
      </c>
      <c r="AT74" s="287">
        <f t="shared" si="14"/>
        <v>0</v>
      </c>
      <c r="AU74" s="288">
        <f>SUM(W74:AB74)</f>
        <v>0</v>
      </c>
      <c r="AV74" s="317">
        <f>IF($AG$65=$AH$65,0,IF(OR(AND(AS74=0,AT74&gt;0),AND(AS74="NS",AU74&gt;0),AND(AS74="NS",AU74=0,AT74=0)),1,IF(OR(AND(AT74&gt;=2,AU74&lt;AS74),AND(AS74="NS",AU74=0,AT74&gt;0),AS74=AU74),0,1)))</f>
        <v>0</v>
      </c>
      <c r="CB74" s="374">
        <v>8</v>
      </c>
      <c r="CC74" s="381">
        <f t="shared" si="16"/>
        <v>0</v>
      </c>
      <c r="CD74" s="381">
        <f t="shared" si="17"/>
        <v>0</v>
      </c>
      <c r="CE74" s="381">
        <f t="shared" si="18"/>
        <v>0</v>
      </c>
      <c r="CF74" s="381">
        <f t="shared" si="19"/>
        <v>0</v>
      </c>
      <c r="CG74" s="381">
        <f t="shared" si="20"/>
        <v>0</v>
      </c>
      <c r="CH74" s="382">
        <f t="shared" si="21"/>
        <v>0</v>
      </c>
      <c r="CI74" s="375"/>
      <c r="CJ74" s="374">
        <v>8</v>
      </c>
      <c r="CK74" s="381">
        <f t="shared" si="22"/>
        <v>0</v>
      </c>
      <c r="CL74" s="381">
        <f t="shared" si="23"/>
        <v>0</v>
      </c>
      <c r="CM74" s="381">
        <f t="shared" si="24"/>
        <v>0</v>
      </c>
      <c r="CN74" s="381">
        <f t="shared" si="25"/>
        <v>0</v>
      </c>
      <c r="CO74" s="381">
        <f t="shared" si="26"/>
        <v>0</v>
      </c>
      <c r="CP74" s="382">
        <f t="shared" si="27"/>
        <v>0</v>
      </c>
      <c r="EM74" s="375"/>
      <c r="EN74" s="375"/>
      <c r="EO74" s="375"/>
      <c r="EP74" s="375"/>
      <c r="EQ74" s="375"/>
      <c r="ER74" s="375"/>
      <c r="ES74" s="375"/>
      <c r="FF74" s="375"/>
      <c r="FG74" s="375"/>
      <c r="FH74" s="375"/>
      <c r="FI74" s="375"/>
      <c r="FJ74" s="375"/>
      <c r="FK74" s="375"/>
      <c r="FL74" s="375"/>
      <c r="FM74" s="375"/>
      <c r="FN74" s="375"/>
      <c r="FO74" s="375"/>
      <c r="FP74" s="375"/>
      <c r="FQ74" s="375"/>
      <c r="FR74" s="375"/>
      <c r="FS74" s="375"/>
      <c r="FT74" s="375"/>
      <c r="FU74" s="375"/>
    </row>
    <row r="75" spans="1:177" s="374" customFormat="1" ht="15" customHeight="1" x14ac:dyDescent="0.25">
      <c r="A75" s="113"/>
      <c r="B75" s="3"/>
      <c r="C75" s="3"/>
      <c r="D75" s="3"/>
      <c r="E75" s="3"/>
      <c r="F75" s="3"/>
      <c r="G75" s="3"/>
      <c r="H75" s="3"/>
      <c r="I75" s="3"/>
      <c r="J75" s="75" t="s">
        <v>64</v>
      </c>
      <c r="K75" s="578">
        <f t="shared" ref="K75:AC75" si="29">IF(AND(SUM(K67:L74)=0,COUNTIF(K67:L74,"NS")&gt;0),"NS",SUM(K67:L74))</f>
        <v>0</v>
      </c>
      <c r="L75" s="578"/>
      <c r="M75" s="606">
        <f t="shared" si="29"/>
        <v>0</v>
      </c>
      <c r="N75" s="606"/>
      <c r="O75" s="606">
        <f t="shared" si="29"/>
        <v>0</v>
      </c>
      <c r="P75" s="606"/>
      <c r="Q75" s="606">
        <f t="shared" si="29"/>
        <v>0</v>
      </c>
      <c r="R75" s="606"/>
      <c r="S75" s="606">
        <f t="shared" si="29"/>
        <v>0</v>
      </c>
      <c r="T75" s="606"/>
      <c r="U75" s="606">
        <f t="shared" si="29"/>
        <v>0</v>
      </c>
      <c r="V75" s="606"/>
      <c r="W75" s="606">
        <f t="shared" si="29"/>
        <v>0</v>
      </c>
      <c r="X75" s="606"/>
      <c r="Y75" s="606">
        <f t="shared" si="29"/>
        <v>0</v>
      </c>
      <c r="Z75" s="606"/>
      <c r="AA75" s="606">
        <f t="shared" si="29"/>
        <v>0</v>
      </c>
      <c r="AB75" s="606"/>
      <c r="AC75" s="606">
        <f t="shared" si="29"/>
        <v>0</v>
      </c>
      <c r="AD75" s="606"/>
      <c r="AE75" s="3"/>
      <c r="AF75" s="258"/>
      <c r="AG75" s="377">
        <f t="shared" ref="AG75" si="30">SUM(AG67:AG74)</f>
        <v>0</v>
      </c>
      <c r="AH75" s="383">
        <f>IF(AG65=AH65,0,SUM(AH67:AH74))</f>
        <v>0</v>
      </c>
      <c r="AK75" s="384"/>
      <c r="AL75" s="289"/>
      <c r="AM75" s="290"/>
      <c r="AN75" s="291">
        <f>SUM(AN67:AN74)</f>
        <v>0</v>
      </c>
      <c r="AO75" s="384"/>
      <c r="AP75" s="289"/>
      <c r="AQ75" s="290"/>
      <c r="AR75" s="291">
        <f>SUM(AR67:AR74)</f>
        <v>0</v>
      </c>
      <c r="AS75" s="385"/>
      <c r="AT75" s="385"/>
      <c r="AU75" s="385"/>
      <c r="AV75" s="386">
        <f>SUM(AV67:AV74)</f>
        <v>0</v>
      </c>
      <c r="CH75" s="387">
        <f>SUM(CH67:CH74)</f>
        <v>0</v>
      </c>
      <c r="CP75" s="387">
        <f>SUM(CP67:CP74)</f>
        <v>0</v>
      </c>
      <c r="EM75" s="375"/>
      <c r="EN75" s="375"/>
      <c r="EO75" s="375"/>
      <c r="EP75" s="375"/>
      <c r="EQ75" s="375"/>
      <c r="ER75" s="375"/>
      <c r="ES75" s="375"/>
      <c r="FF75" s="375"/>
      <c r="FG75" s="375"/>
      <c r="FH75" s="375"/>
      <c r="FI75" s="375"/>
      <c r="FJ75" s="375"/>
      <c r="FK75" s="375"/>
      <c r="FL75" s="375"/>
      <c r="FM75" s="375"/>
      <c r="FN75" s="375"/>
      <c r="FO75" s="375"/>
      <c r="FP75" s="375"/>
      <c r="FQ75" s="375"/>
      <c r="FR75" s="375"/>
      <c r="FS75" s="375"/>
      <c r="FT75" s="375"/>
      <c r="FU75" s="375"/>
    </row>
    <row r="76" spans="1:177" s="374" customFormat="1" ht="15" customHeight="1" x14ac:dyDescent="0.25">
      <c r="A76" s="11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258"/>
      <c r="AG76" s="375"/>
      <c r="AH76" s="378"/>
      <c r="EM76" s="375"/>
      <c r="EN76" s="375"/>
      <c r="EO76" s="375"/>
      <c r="EP76" s="375"/>
      <c r="EQ76" s="375"/>
      <c r="ER76" s="375"/>
      <c r="ES76" s="375"/>
      <c r="FF76" s="375"/>
      <c r="FG76" s="375"/>
      <c r="FH76" s="375"/>
      <c r="FI76" s="375"/>
      <c r="FJ76" s="375"/>
      <c r="FK76" s="375"/>
      <c r="FL76" s="375"/>
      <c r="FM76" s="375"/>
      <c r="FN76" s="375"/>
      <c r="FO76" s="375"/>
      <c r="FP76" s="375"/>
      <c r="FQ76" s="375"/>
      <c r="FR76" s="375"/>
      <c r="FS76" s="375"/>
      <c r="FT76" s="375"/>
      <c r="FU76" s="375"/>
    </row>
    <row r="77" spans="1:177" s="374" customFormat="1" ht="24" customHeight="1" x14ac:dyDescent="0.25">
      <c r="A77" s="113"/>
      <c r="B77" s="3"/>
      <c r="C77" s="676" t="s">
        <v>870</v>
      </c>
      <c r="D77" s="676"/>
      <c r="E77" s="676"/>
      <c r="F77" s="676"/>
      <c r="G77" s="676"/>
      <c r="H77" s="676"/>
      <c r="I77" s="676"/>
      <c r="J77" s="676"/>
      <c r="K77" s="676"/>
      <c r="L77" s="676"/>
      <c r="M77" s="676"/>
      <c r="N77" s="676"/>
      <c r="O77" s="676"/>
      <c r="P77" s="676"/>
      <c r="Q77" s="676"/>
      <c r="R77" s="676"/>
      <c r="S77" s="676"/>
      <c r="T77" s="676"/>
      <c r="U77" s="676"/>
      <c r="V77" s="676"/>
      <c r="W77" s="676"/>
      <c r="X77" s="676"/>
      <c r="Y77" s="676"/>
      <c r="Z77" s="676"/>
      <c r="AA77" s="676"/>
      <c r="AB77" s="676"/>
      <c r="AC77" s="676"/>
      <c r="AD77" s="676"/>
      <c r="AE77" s="3"/>
      <c r="AF77" s="258"/>
      <c r="AG77" s="375"/>
      <c r="AH77" s="378"/>
      <c r="EM77" s="375"/>
      <c r="EN77" s="375"/>
      <c r="EO77" s="375"/>
      <c r="EP77" s="375"/>
      <c r="EQ77" s="375"/>
      <c r="ER77" s="375"/>
      <c r="ES77" s="375"/>
      <c r="FF77" s="375"/>
      <c r="FG77" s="375"/>
      <c r="FH77" s="375"/>
      <c r="FI77" s="375"/>
      <c r="FJ77" s="375"/>
      <c r="FK77" s="375"/>
      <c r="FL77" s="375"/>
      <c r="FM77" s="375"/>
      <c r="FN77" s="375"/>
      <c r="FO77" s="375"/>
      <c r="FP77" s="375"/>
      <c r="FQ77" s="375"/>
      <c r="FR77" s="375"/>
      <c r="FS77" s="375"/>
      <c r="FT77" s="375"/>
      <c r="FU77" s="375"/>
    </row>
    <row r="78" spans="1:177" s="374" customFormat="1" ht="60" customHeight="1" x14ac:dyDescent="0.25">
      <c r="A78" s="113"/>
      <c r="B78" s="3"/>
      <c r="C78" s="663"/>
      <c r="D78" s="663"/>
      <c r="E78" s="663"/>
      <c r="F78" s="663"/>
      <c r="G78" s="663"/>
      <c r="H78" s="663"/>
      <c r="I78" s="663"/>
      <c r="J78" s="663"/>
      <c r="K78" s="663"/>
      <c r="L78" s="663"/>
      <c r="M78" s="663"/>
      <c r="N78" s="663"/>
      <c r="O78" s="663"/>
      <c r="P78" s="663"/>
      <c r="Q78" s="663"/>
      <c r="R78" s="663"/>
      <c r="S78" s="663"/>
      <c r="T78" s="663"/>
      <c r="U78" s="663"/>
      <c r="V78" s="663"/>
      <c r="W78" s="663"/>
      <c r="X78" s="663"/>
      <c r="Y78" s="663"/>
      <c r="Z78" s="663"/>
      <c r="AA78" s="663"/>
      <c r="AB78" s="663"/>
      <c r="AC78" s="663"/>
      <c r="AD78" s="663"/>
      <c r="AE78" s="3"/>
      <c r="AF78" s="258"/>
      <c r="AG78" s="375"/>
      <c r="AH78" s="378"/>
      <c r="EM78" s="375"/>
      <c r="EN78" s="375"/>
      <c r="EO78" s="375"/>
      <c r="EP78" s="375"/>
      <c r="EQ78" s="375"/>
      <c r="ER78" s="375"/>
      <c r="ES78" s="375"/>
      <c r="FF78" s="375"/>
      <c r="FG78" s="375"/>
      <c r="FH78" s="375"/>
      <c r="FI78" s="375"/>
      <c r="FJ78" s="375"/>
      <c r="FK78" s="375"/>
      <c r="FL78" s="375"/>
      <c r="FM78" s="375"/>
      <c r="FN78" s="375"/>
      <c r="FO78" s="375"/>
      <c r="FP78" s="375"/>
      <c r="FQ78" s="375"/>
      <c r="FR78" s="375"/>
      <c r="FS78" s="375"/>
      <c r="FT78" s="375"/>
      <c r="FU78" s="375"/>
    </row>
    <row r="79" spans="1:177" s="374" customFormat="1" ht="15" customHeight="1" x14ac:dyDescent="0.25">
      <c r="A79" s="113"/>
      <c r="B79" s="543" t="str">
        <f>IF(SUM(CH75:CP75)&gt;0,"Error: Verificar la información ya que se está haciendo mal uso del criterio No identificado","")</f>
        <v/>
      </c>
      <c r="C79" s="543"/>
      <c r="D79" s="543"/>
      <c r="E79" s="543"/>
      <c r="F79" s="543"/>
      <c r="G79" s="543"/>
      <c r="H79" s="543"/>
      <c r="I79" s="543"/>
      <c r="J79" s="543"/>
      <c r="K79" s="543"/>
      <c r="L79" s="543"/>
      <c r="M79" s="543"/>
      <c r="N79" s="543"/>
      <c r="O79" s="543"/>
      <c r="P79" s="543"/>
      <c r="Q79" s="543"/>
      <c r="R79" s="543"/>
      <c r="S79" s="543"/>
      <c r="T79" s="543"/>
      <c r="U79" s="543"/>
      <c r="V79" s="543"/>
      <c r="W79" s="543"/>
      <c r="X79" s="543"/>
      <c r="Y79" s="543"/>
      <c r="Z79" s="543"/>
      <c r="AA79" s="543"/>
      <c r="AB79" s="543"/>
      <c r="AC79" s="543"/>
      <c r="AD79" s="543"/>
      <c r="AE79" s="3"/>
      <c r="AF79" s="258"/>
      <c r="AG79" s="375"/>
      <c r="AH79" s="378"/>
      <c r="EM79" s="375"/>
      <c r="EN79" s="375"/>
      <c r="EO79" s="375"/>
      <c r="EP79" s="375"/>
      <c r="EQ79" s="375"/>
      <c r="ER79" s="375"/>
      <c r="ES79" s="375"/>
      <c r="FF79" s="375"/>
      <c r="FG79" s="375"/>
      <c r="FH79" s="375"/>
      <c r="FI79" s="375"/>
      <c r="FJ79" s="375"/>
      <c r="FK79" s="375"/>
      <c r="FL79" s="375"/>
      <c r="FM79" s="375"/>
      <c r="FN79" s="375"/>
      <c r="FO79" s="375"/>
      <c r="FP79" s="375"/>
      <c r="FQ79" s="375"/>
      <c r="FR79" s="375"/>
      <c r="FS79" s="375"/>
      <c r="FT79" s="375"/>
      <c r="FU79" s="375"/>
    </row>
    <row r="80" spans="1:177" s="374" customFormat="1" ht="15" customHeight="1" x14ac:dyDescent="0.25">
      <c r="A80" s="113"/>
      <c r="B80" s="543" t="str">
        <f>IF(SUM(AN75:AV75)&gt;0,"Error: Verificar la suma por fila.","")</f>
        <v/>
      </c>
      <c r="C80" s="543"/>
      <c r="D80" s="543"/>
      <c r="E80" s="543"/>
      <c r="F80" s="543"/>
      <c r="G80" s="543"/>
      <c r="H80" s="543"/>
      <c r="I80" s="543"/>
      <c r="J80" s="543"/>
      <c r="K80" s="543"/>
      <c r="L80" s="543"/>
      <c r="M80" s="543"/>
      <c r="N80" s="543"/>
      <c r="O80" s="543"/>
      <c r="P80" s="543"/>
      <c r="Q80" s="543"/>
      <c r="R80" s="543"/>
      <c r="S80" s="543"/>
      <c r="T80" s="543"/>
      <c r="U80" s="543"/>
      <c r="V80" s="543"/>
      <c r="W80" s="543"/>
      <c r="X80" s="543"/>
      <c r="Y80" s="543"/>
      <c r="Z80" s="543"/>
      <c r="AA80" s="543"/>
      <c r="AB80" s="543"/>
      <c r="AC80" s="543"/>
      <c r="AD80" s="543"/>
      <c r="AE80" s="3"/>
      <c r="AF80" s="258"/>
      <c r="AG80" s="375"/>
      <c r="AH80" s="378"/>
      <c r="EM80" s="375"/>
      <c r="EN80" s="375"/>
      <c r="EO80" s="375"/>
      <c r="EP80" s="375"/>
      <c r="EQ80" s="375"/>
      <c r="ER80" s="375"/>
      <c r="ES80" s="375"/>
      <c r="FF80" s="375"/>
      <c r="FG80" s="375"/>
      <c r="FH80" s="375"/>
      <c r="FI80" s="375"/>
      <c r="FJ80" s="375"/>
      <c r="FK80" s="375"/>
      <c r="FL80" s="375"/>
      <c r="FM80" s="375"/>
      <c r="FN80" s="375"/>
      <c r="FO80" s="375"/>
      <c r="FP80" s="375"/>
      <c r="FQ80" s="375"/>
      <c r="FR80" s="375"/>
      <c r="FS80" s="375"/>
      <c r="FT80" s="375"/>
      <c r="FU80" s="375"/>
    </row>
    <row r="81" spans="1:177" s="374" customFormat="1" ht="15" customHeight="1" thickBot="1" x14ac:dyDescent="0.3">
      <c r="A81" s="113"/>
      <c r="B81" s="976" t="str">
        <f>IF(SUM(AG75:AH75)&gt;0,"Error: Debe completar toda la información requerida.","")</f>
        <v/>
      </c>
      <c r="C81" s="976"/>
      <c r="D81" s="976"/>
      <c r="E81" s="976"/>
      <c r="F81" s="976"/>
      <c r="G81" s="976"/>
      <c r="H81" s="976"/>
      <c r="I81" s="976"/>
      <c r="J81" s="976"/>
      <c r="K81" s="976"/>
      <c r="L81" s="976"/>
      <c r="M81" s="976"/>
      <c r="N81" s="976"/>
      <c r="O81" s="976"/>
      <c r="P81" s="976"/>
      <c r="Q81" s="976"/>
      <c r="R81" s="976"/>
      <c r="S81" s="976"/>
      <c r="T81" s="976"/>
      <c r="U81" s="976"/>
      <c r="V81" s="976"/>
      <c r="W81" s="976"/>
      <c r="X81" s="976"/>
      <c r="Y81" s="976"/>
      <c r="Z81" s="976"/>
      <c r="AA81" s="976"/>
      <c r="AB81" s="976"/>
      <c r="AC81" s="976"/>
      <c r="AD81" s="976"/>
      <c r="AE81" s="3"/>
      <c r="AF81" s="258"/>
      <c r="AG81" s="375"/>
      <c r="AH81" s="378"/>
      <c r="EM81" s="375"/>
      <c r="EN81" s="375"/>
      <c r="EO81" s="375"/>
      <c r="EP81" s="375"/>
      <c r="EQ81" s="375"/>
      <c r="ER81" s="375"/>
      <c r="ES81" s="375"/>
      <c r="FF81" s="375"/>
      <c r="FG81" s="375"/>
      <c r="FH81" s="375"/>
      <c r="FI81" s="375"/>
      <c r="FJ81" s="375"/>
      <c r="FK81" s="375"/>
      <c r="FL81" s="375"/>
      <c r="FM81" s="375"/>
      <c r="FN81" s="375"/>
      <c r="FO81" s="375"/>
      <c r="FP81" s="375"/>
      <c r="FQ81" s="375"/>
      <c r="FR81" s="375"/>
      <c r="FS81" s="375"/>
      <c r="FT81" s="375"/>
      <c r="FU81" s="375"/>
    </row>
    <row r="82" spans="1:177" s="374" customFormat="1" ht="15" customHeight="1" x14ac:dyDescent="0.25">
      <c r="A82" s="113"/>
      <c r="B82" s="1020" t="s">
        <v>1089</v>
      </c>
      <c r="C82" s="1021"/>
      <c r="D82" s="1021"/>
      <c r="E82" s="1021"/>
      <c r="F82" s="1021"/>
      <c r="G82" s="1021"/>
      <c r="H82" s="1021"/>
      <c r="I82" s="1021"/>
      <c r="J82" s="1021"/>
      <c r="K82" s="1021"/>
      <c r="L82" s="1021"/>
      <c r="M82" s="1021"/>
      <c r="N82" s="1021"/>
      <c r="O82" s="1021"/>
      <c r="P82" s="1021"/>
      <c r="Q82" s="1021"/>
      <c r="R82" s="1021"/>
      <c r="S82" s="1021"/>
      <c r="T82" s="1021"/>
      <c r="U82" s="1021"/>
      <c r="V82" s="1021"/>
      <c r="W82" s="1021"/>
      <c r="X82" s="1021"/>
      <c r="Y82" s="1021"/>
      <c r="Z82" s="1021"/>
      <c r="AA82" s="1021"/>
      <c r="AB82" s="1021"/>
      <c r="AC82" s="1021"/>
      <c r="AD82" s="1022"/>
      <c r="AE82" s="3"/>
      <c r="AF82" s="258"/>
      <c r="AG82" s="375"/>
      <c r="AH82" s="378"/>
      <c r="EM82" s="375"/>
      <c r="EN82" s="375"/>
      <c r="EO82" s="375"/>
      <c r="EP82" s="375"/>
      <c r="EQ82" s="375"/>
      <c r="ER82" s="375"/>
      <c r="ES82" s="375"/>
      <c r="FF82" s="375"/>
      <c r="FG82" s="375"/>
      <c r="FH82" s="375"/>
      <c r="FI82" s="375"/>
      <c r="FJ82" s="375"/>
      <c r="FK82" s="375"/>
      <c r="FL82" s="375"/>
      <c r="FM82" s="375"/>
      <c r="FN82" s="375"/>
      <c r="FO82" s="375"/>
      <c r="FP82" s="375"/>
      <c r="FQ82" s="375"/>
      <c r="FR82" s="375"/>
      <c r="FS82" s="375"/>
      <c r="FT82" s="375"/>
      <c r="FU82" s="375"/>
    </row>
    <row r="83" spans="1:177" s="374" customFormat="1" ht="15" customHeight="1" x14ac:dyDescent="0.25">
      <c r="A83" s="113"/>
      <c r="B83" s="929" t="s">
        <v>966</v>
      </c>
      <c r="C83" s="930"/>
      <c r="D83" s="930"/>
      <c r="E83" s="930"/>
      <c r="F83" s="930"/>
      <c r="G83" s="930"/>
      <c r="H83" s="930"/>
      <c r="I83" s="930"/>
      <c r="J83" s="930"/>
      <c r="K83" s="930"/>
      <c r="L83" s="930"/>
      <c r="M83" s="930"/>
      <c r="N83" s="930"/>
      <c r="O83" s="930"/>
      <c r="P83" s="930"/>
      <c r="Q83" s="930"/>
      <c r="R83" s="930"/>
      <c r="S83" s="930"/>
      <c r="T83" s="930"/>
      <c r="U83" s="930"/>
      <c r="V83" s="930"/>
      <c r="W83" s="930"/>
      <c r="X83" s="930"/>
      <c r="Y83" s="930"/>
      <c r="Z83" s="930"/>
      <c r="AA83" s="930"/>
      <c r="AB83" s="930"/>
      <c r="AC83" s="930"/>
      <c r="AD83" s="931"/>
      <c r="AE83" s="3"/>
      <c r="AF83" s="258"/>
      <c r="AG83" s="375"/>
      <c r="AH83" s="378"/>
      <c r="EM83" s="375"/>
      <c r="EN83" s="375"/>
      <c r="EO83" s="375"/>
      <c r="EP83" s="375"/>
      <c r="EQ83" s="375"/>
      <c r="ER83" s="375"/>
      <c r="ES83" s="375"/>
      <c r="FF83" s="375"/>
      <c r="FG83" s="375"/>
      <c r="FH83" s="375"/>
      <c r="FI83" s="375"/>
      <c r="FJ83" s="375"/>
      <c r="FK83" s="375"/>
      <c r="FL83" s="375"/>
      <c r="FM83" s="375"/>
      <c r="FN83" s="375"/>
      <c r="FO83" s="375"/>
      <c r="FP83" s="375"/>
      <c r="FQ83" s="375"/>
      <c r="FR83" s="375"/>
      <c r="FS83" s="375"/>
      <c r="FT83" s="375"/>
      <c r="FU83" s="375"/>
    </row>
    <row r="84" spans="1:177" s="374" customFormat="1" ht="48" customHeight="1" x14ac:dyDescent="0.25">
      <c r="A84" s="113"/>
      <c r="B84" s="19"/>
      <c r="C84" s="926" t="s">
        <v>1503</v>
      </c>
      <c r="D84" s="927"/>
      <c r="E84" s="927"/>
      <c r="F84" s="927"/>
      <c r="G84" s="927"/>
      <c r="H84" s="927"/>
      <c r="I84" s="927"/>
      <c r="J84" s="927"/>
      <c r="K84" s="927"/>
      <c r="L84" s="927"/>
      <c r="M84" s="927"/>
      <c r="N84" s="927"/>
      <c r="O84" s="927"/>
      <c r="P84" s="927"/>
      <c r="Q84" s="927"/>
      <c r="R84" s="927"/>
      <c r="S84" s="927"/>
      <c r="T84" s="927"/>
      <c r="U84" s="927"/>
      <c r="V84" s="927"/>
      <c r="W84" s="927"/>
      <c r="X84" s="927"/>
      <c r="Y84" s="927"/>
      <c r="Z84" s="927"/>
      <c r="AA84" s="927"/>
      <c r="AB84" s="927"/>
      <c r="AC84" s="927"/>
      <c r="AD84" s="928"/>
      <c r="AE84" s="3"/>
      <c r="AF84" s="258"/>
      <c r="AG84" s="375"/>
      <c r="AH84" s="378"/>
      <c r="EM84" s="375"/>
      <c r="EN84" s="375"/>
      <c r="EO84" s="375"/>
      <c r="EP84" s="375"/>
      <c r="EQ84" s="375"/>
      <c r="ER84" s="375"/>
      <c r="ES84" s="375"/>
      <c r="FF84" s="375"/>
      <c r="FG84" s="375"/>
      <c r="FH84" s="375"/>
      <c r="FI84" s="375"/>
      <c r="FJ84" s="375"/>
      <c r="FK84" s="375"/>
      <c r="FL84" s="375"/>
      <c r="FM84" s="375"/>
      <c r="FN84" s="375"/>
      <c r="FO84" s="375"/>
      <c r="FP84" s="375"/>
      <c r="FQ84" s="375"/>
      <c r="FR84" s="375"/>
      <c r="FS84" s="375"/>
      <c r="FT84" s="375"/>
      <c r="FU84" s="375"/>
    </row>
    <row r="85" spans="1:177" s="374" customFormat="1" ht="15" customHeight="1" x14ac:dyDescent="0.25">
      <c r="A85" s="11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258"/>
      <c r="AG85" s="375"/>
      <c r="AH85" s="378"/>
      <c r="EM85" s="375"/>
      <c r="EN85" s="375"/>
      <c r="EO85" s="375"/>
      <c r="EP85" s="375"/>
      <c r="EQ85" s="375"/>
      <c r="ER85" s="375"/>
      <c r="ES85" s="375"/>
      <c r="FF85" s="375"/>
      <c r="FG85" s="375"/>
      <c r="FH85" s="375"/>
      <c r="FI85" s="375"/>
      <c r="FJ85" s="375"/>
      <c r="FK85" s="375"/>
      <c r="FL85" s="375"/>
      <c r="FM85" s="375"/>
      <c r="FN85" s="375"/>
      <c r="FO85" s="375"/>
      <c r="FP85" s="375"/>
      <c r="FQ85" s="375"/>
      <c r="FR85" s="375"/>
      <c r="FS85" s="375"/>
      <c r="FT85" s="375"/>
      <c r="FU85" s="375"/>
    </row>
    <row r="86" spans="1:177" s="374" customFormat="1" ht="24" customHeight="1" x14ac:dyDescent="0.25">
      <c r="A86" s="114" t="s">
        <v>57</v>
      </c>
      <c r="B86" s="573" t="s">
        <v>1504</v>
      </c>
      <c r="C86" s="573"/>
      <c r="D86" s="573"/>
      <c r="E86" s="573"/>
      <c r="F86" s="573"/>
      <c r="G86" s="573"/>
      <c r="H86" s="573"/>
      <c r="I86" s="573"/>
      <c r="J86" s="573"/>
      <c r="K86" s="573"/>
      <c r="L86" s="573"/>
      <c r="M86" s="573"/>
      <c r="N86" s="573"/>
      <c r="O86" s="573"/>
      <c r="P86" s="573"/>
      <c r="Q86" s="573"/>
      <c r="R86" s="573"/>
      <c r="S86" s="573"/>
      <c r="T86" s="573"/>
      <c r="U86" s="573"/>
      <c r="V86" s="573"/>
      <c r="W86" s="573"/>
      <c r="X86" s="573"/>
      <c r="Y86" s="573"/>
      <c r="Z86" s="573"/>
      <c r="AA86" s="573"/>
      <c r="AB86" s="573"/>
      <c r="AC86" s="573"/>
      <c r="AD86" s="573"/>
      <c r="AE86" s="3"/>
      <c r="AF86" s="258"/>
      <c r="AG86" s="375"/>
      <c r="AH86" s="378"/>
      <c r="EM86" s="375"/>
      <c r="EN86" s="375"/>
      <c r="EO86" s="375"/>
      <c r="EP86" s="375"/>
      <c r="EQ86" s="375"/>
      <c r="ER86" s="375"/>
      <c r="ES86" s="375"/>
      <c r="FF86" s="375"/>
      <c r="FG86" s="375"/>
      <c r="FH86" s="375"/>
      <c r="FI86" s="375"/>
      <c r="FJ86" s="375"/>
      <c r="FK86" s="375"/>
      <c r="FL86" s="375"/>
      <c r="FM86" s="375"/>
      <c r="FN86" s="375"/>
      <c r="FO86" s="375"/>
      <c r="FP86" s="375"/>
      <c r="FQ86" s="375"/>
      <c r="FR86" s="375"/>
      <c r="FS86" s="375"/>
      <c r="FT86" s="375"/>
      <c r="FU86" s="375"/>
    </row>
    <row r="87" spans="1:177" s="374" customFormat="1" ht="24" customHeight="1" x14ac:dyDescent="0.25">
      <c r="A87" s="112"/>
      <c r="B87" s="1"/>
      <c r="C87" s="576" t="s">
        <v>1087</v>
      </c>
      <c r="D87" s="576"/>
      <c r="E87" s="576"/>
      <c r="F87" s="576"/>
      <c r="G87" s="576"/>
      <c r="H87" s="576"/>
      <c r="I87" s="576"/>
      <c r="J87" s="576"/>
      <c r="K87" s="576"/>
      <c r="L87" s="576"/>
      <c r="M87" s="576"/>
      <c r="N87" s="576"/>
      <c r="O87" s="576"/>
      <c r="P87" s="576"/>
      <c r="Q87" s="576"/>
      <c r="R87" s="576"/>
      <c r="S87" s="576"/>
      <c r="T87" s="576"/>
      <c r="U87" s="576"/>
      <c r="V87" s="576"/>
      <c r="W87" s="576"/>
      <c r="X87" s="576"/>
      <c r="Y87" s="576"/>
      <c r="Z87" s="576"/>
      <c r="AA87" s="576"/>
      <c r="AB87" s="576"/>
      <c r="AC87" s="576"/>
      <c r="AD87" s="576"/>
      <c r="AE87" s="3"/>
      <c r="AF87" s="258"/>
      <c r="AG87" s="375"/>
      <c r="AH87" s="378"/>
      <c r="EM87" s="375"/>
      <c r="EN87" s="375"/>
      <c r="EO87" s="375"/>
      <c r="EP87" s="375"/>
      <c r="EQ87" s="375"/>
      <c r="ER87" s="375"/>
      <c r="ES87" s="375"/>
      <c r="FF87" s="375"/>
      <c r="FG87" s="375"/>
      <c r="FH87" s="375"/>
      <c r="FI87" s="375"/>
      <c r="FJ87" s="375"/>
      <c r="FK87" s="375"/>
      <c r="FL87" s="375"/>
      <c r="FM87" s="375"/>
      <c r="FN87" s="375"/>
      <c r="FO87" s="375"/>
      <c r="FP87" s="375"/>
      <c r="FQ87" s="375"/>
      <c r="FR87" s="375"/>
      <c r="FS87" s="375"/>
      <c r="FT87" s="375"/>
      <c r="FU87" s="375"/>
    </row>
    <row r="88" spans="1:177" s="374" customFormat="1" ht="15" customHeight="1" x14ac:dyDescent="0.25">
      <c r="A88" s="112"/>
      <c r="B88" s="1"/>
      <c r="C88" s="576" t="s">
        <v>874</v>
      </c>
      <c r="D88" s="576"/>
      <c r="E88" s="576"/>
      <c r="F88" s="576"/>
      <c r="G88" s="576"/>
      <c r="H88" s="576"/>
      <c r="I88" s="576"/>
      <c r="J88" s="576"/>
      <c r="K88" s="576"/>
      <c r="L88" s="576"/>
      <c r="M88" s="576"/>
      <c r="N88" s="576"/>
      <c r="O88" s="576"/>
      <c r="P88" s="576"/>
      <c r="Q88" s="576"/>
      <c r="R88" s="576"/>
      <c r="S88" s="576"/>
      <c r="T88" s="576"/>
      <c r="U88" s="576"/>
      <c r="V88" s="576"/>
      <c r="W88" s="576"/>
      <c r="X88" s="576"/>
      <c r="Y88" s="576"/>
      <c r="Z88" s="576"/>
      <c r="AA88" s="576"/>
      <c r="AB88" s="576"/>
      <c r="AC88" s="576"/>
      <c r="AD88" s="576"/>
      <c r="AE88" s="3"/>
      <c r="AF88" s="258"/>
      <c r="AG88" s="375"/>
      <c r="AH88" s="378"/>
      <c r="EM88" s="375"/>
      <c r="EN88" s="375"/>
      <c r="EO88" s="375"/>
      <c r="EP88" s="375"/>
      <c r="EQ88" s="375"/>
      <c r="ER88" s="375"/>
      <c r="ES88" s="375"/>
      <c r="FF88" s="375"/>
      <c r="FG88" s="375"/>
      <c r="FH88" s="375"/>
      <c r="FI88" s="375"/>
      <c r="FJ88" s="375"/>
      <c r="FK88" s="375"/>
      <c r="FL88" s="375"/>
      <c r="FM88" s="375"/>
      <c r="FN88" s="375"/>
      <c r="FO88" s="375"/>
      <c r="FP88" s="375"/>
      <c r="FQ88" s="375"/>
      <c r="FR88" s="375"/>
      <c r="FS88" s="375"/>
      <c r="FT88" s="375"/>
      <c r="FU88" s="375"/>
    </row>
    <row r="89" spans="1:177" s="374" customFormat="1" ht="15" customHeight="1" x14ac:dyDescent="0.25">
      <c r="A89" s="11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258"/>
      <c r="AG89" s="285" t="s">
        <v>1908</v>
      </c>
      <c r="AH89" s="285"/>
      <c r="AI89" s="285"/>
      <c r="EM89" s="375"/>
      <c r="EN89" s="375"/>
      <c r="EO89" s="375"/>
      <c r="EP89" s="375"/>
      <c r="EQ89" s="375"/>
      <c r="ER89" s="375"/>
      <c r="ES89" s="375"/>
      <c r="FF89" s="375"/>
      <c r="FG89" s="375"/>
      <c r="FH89" s="375"/>
      <c r="FI89" s="375"/>
      <c r="FJ89" s="375"/>
      <c r="FK89" s="375"/>
      <c r="FL89" s="375"/>
      <c r="FM89" s="375"/>
      <c r="FN89" s="375"/>
      <c r="FO89" s="375"/>
      <c r="FP89" s="375"/>
      <c r="FQ89" s="375"/>
      <c r="FR89" s="375"/>
      <c r="FS89" s="375"/>
      <c r="FT89" s="375"/>
      <c r="FU89" s="375"/>
    </row>
    <row r="90" spans="1:177" s="374" customFormat="1" ht="15" customHeight="1" x14ac:dyDescent="0.25">
      <c r="A90" s="113"/>
      <c r="B90" s="3"/>
      <c r="C90" s="694" t="s">
        <v>1130</v>
      </c>
      <c r="D90" s="695"/>
      <c r="E90" s="695"/>
      <c r="F90" s="695"/>
      <c r="G90" s="695"/>
      <c r="H90" s="695"/>
      <c r="I90" s="696"/>
      <c r="J90" s="811" t="s">
        <v>842</v>
      </c>
      <c r="K90" s="812"/>
      <c r="L90" s="812"/>
      <c r="M90" s="812"/>
      <c r="N90" s="812"/>
      <c r="O90" s="812"/>
      <c r="P90" s="812"/>
      <c r="Q90" s="812"/>
      <c r="R90" s="812"/>
      <c r="S90" s="812"/>
      <c r="T90" s="812"/>
      <c r="U90" s="812"/>
      <c r="V90" s="812"/>
      <c r="W90" s="812"/>
      <c r="X90" s="812"/>
      <c r="Y90" s="812"/>
      <c r="Z90" s="812"/>
      <c r="AA90" s="812"/>
      <c r="AB90" s="812"/>
      <c r="AC90" s="812"/>
      <c r="AD90" s="813"/>
      <c r="AE90" s="3"/>
      <c r="AF90" s="258"/>
      <c r="AG90" s="285">
        <f>COUNTBLANK(J92:AD99)</f>
        <v>168</v>
      </c>
      <c r="AH90" s="285">
        <v>168</v>
      </c>
      <c r="AI90" s="285">
        <f>IF(SUM(AG100:AH100)=0,AG90,1)</f>
        <v>168</v>
      </c>
      <c r="EM90" s="375"/>
      <c r="EN90" s="375"/>
      <c r="EO90" s="375"/>
      <c r="EP90" s="375"/>
      <c r="EQ90" s="375"/>
      <c r="ER90" s="375"/>
      <c r="ES90" s="375"/>
      <c r="FF90" s="375"/>
      <c r="FG90" s="375"/>
      <c r="FH90" s="375"/>
      <c r="FI90" s="375"/>
      <c r="FJ90" s="375"/>
      <c r="FK90" s="375"/>
      <c r="FL90" s="375"/>
      <c r="FM90" s="375"/>
      <c r="FN90" s="375"/>
      <c r="FO90" s="375"/>
      <c r="FP90" s="375"/>
      <c r="FQ90" s="375"/>
      <c r="FR90" s="375"/>
      <c r="FS90" s="375"/>
      <c r="FT90" s="375"/>
      <c r="FU90" s="375"/>
    </row>
    <row r="91" spans="1:177" s="374" customFormat="1" ht="72" customHeight="1" x14ac:dyDescent="0.25">
      <c r="A91" s="113"/>
      <c r="B91" s="3"/>
      <c r="C91" s="697"/>
      <c r="D91" s="698"/>
      <c r="E91" s="698"/>
      <c r="F91" s="698"/>
      <c r="G91" s="698"/>
      <c r="H91" s="698"/>
      <c r="I91" s="699"/>
      <c r="J91" s="733" t="s">
        <v>66</v>
      </c>
      <c r="K91" s="733"/>
      <c r="L91" s="733" t="s">
        <v>67</v>
      </c>
      <c r="M91" s="733"/>
      <c r="N91" s="733" t="s">
        <v>967</v>
      </c>
      <c r="O91" s="733"/>
      <c r="P91" s="121" t="s">
        <v>68</v>
      </c>
      <c r="Q91" s="121" t="s">
        <v>69</v>
      </c>
      <c r="R91" s="733" t="s">
        <v>968</v>
      </c>
      <c r="S91" s="733"/>
      <c r="T91" s="733" t="s">
        <v>70</v>
      </c>
      <c r="U91" s="733"/>
      <c r="V91" s="733" t="s">
        <v>969</v>
      </c>
      <c r="W91" s="733"/>
      <c r="X91" s="733" t="s">
        <v>71</v>
      </c>
      <c r="Y91" s="733"/>
      <c r="Z91" s="733" t="s">
        <v>72</v>
      </c>
      <c r="AA91" s="733"/>
      <c r="AB91" s="733" t="s">
        <v>1090</v>
      </c>
      <c r="AC91" s="733"/>
      <c r="AD91" s="121" t="s">
        <v>73</v>
      </c>
      <c r="AE91" s="16"/>
      <c r="AF91" s="258"/>
      <c r="AG91" s="374" t="s">
        <v>1921</v>
      </c>
      <c r="AH91" s="374" t="s">
        <v>1925</v>
      </c>
      <c r="EM91" s="375"/>
      <c r="EN91" s="375"/>
      <c r="EO91" s="375"/>
      <c r="EP91" s="375"/>
      <c r="EQ91" s="375"/>
      <c r="ER91" s="375"/>
      <c r="ES91" s="375"/>
      <c r="FF91" s="375"/>
      <c r="FG91" s="375"/>
      <c r="FH91" s="375"/>
      <c r="FI91" s="375"/>
      <c r="FJ91" s="375"/>
      <c r="FK91" s="375"/>
      <c r="FL91" s="375"/>
      <c r="FM91" s="375"/>
      <c r="FN91" s="375"/>
      <c r="FO91" s="375"/>
      <c r="FP91" s="375"/>
      <c r="FQ91" s="375"/>
      <c r="FR91" s="375"/>
      <c r="FS91" s="375"/>
      <c r="FT91" s="375"/>
      <c r="FU91" s="375"/>
    </row>
    <row r="92" spans="1:177" s="374" customFormat="1" ht="15" customHeight="1" x14ac:dyDescent="0.25">
      <c r="A92" s="113"/>
      <c r="B92" s="3"/>
      <c r="C92" s="18" t="s">
        <v>26</v>
      </c>
      <c r="D92" s="552" t="str">
        <f>IF($D37="","",$D37)</f>
        <v/>
      </c>
      <c r="E92" s="553"/>
      <c r="F92" s="553"/>
      <c r="G92" s="553"/>
      <c r="H92" s="553"/>
      <c r="I92" s="554"/>
      <c r="J92" s="577"/>
      <c r="K92" s="577"/>
      <c r="L92" s="577"/>
      <c r="M92" s="577"/>
      <c r="N92" s="577"/>
      <c r="O92" s="577"/>
      <c r="P92" s="364"/>
      <c r="Q92" s="364"/>
      <c r="R92" s="577"/>
      <c r="S92" s="577"/>
      <c r="T92" s="577"/>
      <c r="U92" s="577"/>
      <c r="V92" s="577"/>
      <c r="W92" s="577"/>
      <c r="X92" s="577"/>
      <c r="Y92" s="577"/>
      <c r="Z92" s="577"/>
      <c r="AA92" s="577"/>
      <c r="AB92" s="577"/>
      <c r="AC92" s="577"/>
      <c r="AD92" s="364"/>
      <c r="AE92" s="3"/>
      <c r="AF92" s="258"/>
      <c r="AG92" s="375">
        <f>IF(AND($C$29="",COUNTBLANK(D92:AD92)=27),0,IF(AND($C$29&gt;=$AG$26,COUNTBLANK(D92:AD92)&lt;&gt;27),0,IF(AND($AG$26&gt;$C$29,COUNTBLANK(D92:AD92)=27),0,1)))</f>
        <v>0</v>
      </c>
      <c r="AH92" s="264">
        <f>IF(D92="",0,IF(AND(D92&lt;&gt;"",COUNTIF(J92:AD92,"X")&gt;=1),0,1))</f>
        <v>0</v>
      </c>
      <c r="EM92" s="375"/>
      <c r="EN92" s="375"/>
      <c r="EO92" s="375"/>
      <c r="EP92" s="375"/>
      <c r="EQ92" s="375"/>
      <c r="ER92" s="375"/>
      <c r="ES92" s="375"/>
      <c r="FF92" s="375"/>
      <c r="FG92" s="375"/>
      <c r="FH92" s="375"/>
      <c r="FI92" s="375"/>
      <c r="FJ92" s="375"/>
      <c r="FK92" s="375"/>
      <c r="FL92" s="375"/>
      <c r="FM92" s="375"/>
      <c r="FN92" s="375"/>
      <c r="FO92" s="375"/>
      <c r="FP92" s="375"/>
      <c r="FQ92" s="375"/>
      <c r="FR92" s="375"/>
      <c r="FS92" s="375"/>
      <c r="FT92" s="375"/>
      <c r="FU92" s="375"/>
    </row>
    <row r="93" spans="1:177" s="374" customFormat="1" ht="15" customHeight="1" x14ac:dyDescent="0.25">
      <c r="A93" s="113"/>
      <c r="B93" s="3"/>
      <c r="C93" s="8" t="s">
        <v>27</v>
      </c>
      <c r="D93" s="552" t="str">
        <f t="shared" ref="D93:D99" si="31">IF($D38="","",$D38)</f>
        <v/>
      </c>
      <c r="E93" s="553"/>
      <c r="F93" s="553"/>
      <c r="G93" s="553"/>
      <c r="H93" s="553"/>
      <c r="I93" s="554"/>
      <c r="J93" s="577"/>
      <c r="K93" s="577"/>
      <c r="L93" s="577"/>
      <c r="M93" s="577"/>
      <c r="N93" s="577"/>
      <c r="O93" s="577"/>
      <c r="P93" s="364"/>
      <c r="Q93" s="364"/>
      <c r="R93" s="577"/>
      <c r="S93" s="577"/>
      <c r="T93" s="577"/>
      <c r="U93" s="577"/>
      <c r="V93" s="577"/>
      <c r="W93" s="577"/>
      <c r="X93" s="577"/>
      <c r="Y93" s="577"/>
      <c r="Z93" s="577"/>
      <c r="AA93" s="577"/>
      <c r="AB93" s="577"/>
      <c r="AC93" s="577"/>
      <c r="AD93" s="364"/>
      <c r="AE93" s="3"/>
      <c r="AF93" s="258"/>
      <c r="AG93" s="375">
        <f>IF(AND($C$29="",COUNTBLANK(D93:AD93)=27),0,IF(AND($C$29&gt;=$AG$27,COUNTBLANK(D93:AD93)&lt;&gt;27),0,IF(AND($AG$27&gt;$C$29,COUNTBLANK(D93:AD93)=27),0,1)))</f>
        <v>0</v>
      </c>
      <c r="AH93" s="264">
        <f t="shared" ref="AH93:AH99" si="32">IF(D93="",0,IF(AND(D93&lt;&gt;"",COUNTIF(J93:AD93,"X")&gt;=1),0,1))</f>
        <v>0</v>
      </c>
      <c r="EM93" s="375"/>
      <c r="EN93" s="375"/>
      <c r="EO93" s="375"/>
      <c r="EP93" s="375"/>
      <c r="EQ93" s="375"/>
      <c r="ER93" s="375"/>
      <c r="ES93" s="375"/>
      <c r="FF93" s="375"/>
      <c r="FG93" s="375"/>
      <c r="FH93" s="375"/>
      <c r="FI93" s="375"/>
      <c r="FJ93" s="375"/>
      <c r="FK93" s="375"/>
      <c r="FL93" s="375"/>
      <c r="FM93" s="375"/>
      <c r="FN93" s="375"/>
      <c r="FO93" s="375"/>
      <c r="FP93" s="375"/>
      <c r="FQ93" s="375"/>
      <c r="FR93" s="375"/>
      <c r="FS93" s="375"/>
      <c r="FT93" s="375"/>
      <c r="FU93" s="375"/>
    </row>
    <row r="94" spans="1:177" s="374" customFormat="1" ht="15" customHeight="1" x14ac:dyDescent="0.25">
      <c r="A94" s="113"/>
      <c r="B94" s="3"/>
      <c r="C94" s="8" t="s">
        <v>28</v>
      </c>
      <c r="D94" s="552" t="str">
        <f t="shared" si="31"/>
        <v/>
      </c>
      <c r="E94" s="553"/>
      <c r="F94" s="553"/>
      <c r="G94" s="553"/>
      <c r="H94" s="553"/>
      <c r="I94" s="554"/>
      <c r="J94" s="577"/>
      <c r="K94" s="577"/>
      <c r="L94" s="577"/>
      <c r="M94" s="577"/>
      <c r="N94" s="577"/>
      <c r="O94" s="577"/>
      <c r="P94" s="364"/>
      <c r="Q94" s="364"/>
      <c r="R94" s="577"/>
      <c r="S94" s="577"/>
      <c r="T94" s="577"/>
      <c r="U94" s="577"/>
      <c r="V94" s="577"/>
      <c r="W94" s="577"/>
      <c r="X94" s="577"/>
      <c r="Y94" s="577"/>
      <c r="Z94" s="577"/>
      <c r="AA94" s="577"/>
      <c r="AB94" s="577"/>
      <c r="AC94" s="577"/>
      <c r="AD94" s="364"/>
      <c r="AE94" s="3"/>
      <c r="AF94" s="258"/>
      <c r="AG94" s="375">
        <f>IF(AND($C$29="",COUNTBLANK(D94:AD94)=27),0,IF(AND($C$29&gt;=$AG$28,COUNTBLANK(D94:AD94)&lt;&gt;27),0,IF(AND($AG$28&gt;$C$29,COUNTBLANK(D94:AD94)=27),0,1)))</f>
        <v>0</v>
      </c>
      <c r="AH94" s="264">
        <f t="shared" si="32"/>
        <v>0</v>
      </c>
      <c r="EM94" s="375"/>
      <c r="EN94" s="375"/>
      <c r="EO94" s="375"/>
      <c r="EP94" s="375"/>
      <c r="EQ94" s="375"/>
      <c r="ER94" s="375"/>
      <c r="ES94" s="375"/>
      <c r="FF94" s="375"/>
      <c r="FG94" s="375"/>
      <c r="FH94" s="375"/>
      <c r="FI94" s="375"/>
      <c r="FJ94" s="375"/>
      <c r="FK94" s="375"/>
      <c r="FL94" s="375"/>
      <c r="FM94" s="375"/>
      <c r="FN94" s="375"/>
      <c r="FO94" s="375"/>
      <c r="FP94" s="375"/>
      <c r="FQ94" s="375"/>
      <c r="FR94" s="375"/>
      <c r="FS94" s="375"/>
      <c r="FT94" s="375"/>
      <c r="FU94" s="375"/>
    </row>
    <row r="95" spans="1:177" s="374" customFormat="1" ht="15" customHeight="1" x14ac:dyDescent="0.25">
      <c r="A95" s="113"/>
      <c r="B95" s="3"/>
      <c r="C95" s="8" t="s">
        <v>29</v>
      </c>
      <c r="D95" s="552" t="str">
        <f t="shared" si="31"/>
        <v/>
      </c>
      <c r="E95" s="553"/>
      <c r="F95" s="553"/>
      <c r="G95" s="553"/>
      <c r="H95" s="553"/>
      <c r="I95" s="554"/>
      <c r="J95" s="577"/>
      <c r="K95" s="577"/>
      <c r="L95" s="577"/>
      <c r="M95" s="577"/>
      <c r="N95" s="577"/>
      <c r="O95" s="577"/>
      <c r="P95" s="364"/>
      <c r="Q95" s="364"/>
      <c r="R95" s="577"/>
      <c r="S95" s="577"/>
      <c r="T95" s="577"/>
      <c r="U95" s="577"/>
      <c r="V95" s="577"/>
      <c r="W95" s="577"/>
      <c r="X95" s="577"/>
      <c r="Y95" s="577"/>
      <c r="Z95" s="577"/>
      <c r="AA95" s="577"/>
      <c r="AB95" s="577"/>
      <c r="AC95" s="577"/>
      <c r="AD95" s="364"/>
      <c r="AE95" s="3"/>
      <c r="AF95" s="258"/>
      <c r="AG95" s="375">
        <f>IF(AND($C$29="",COUNTBLANK(D95:AD95)=27),0,IF(AND($C$29&gt;=$AG$29,COUNTBLANK(D95:AD95)&lt;&gt;27),0,IF(AND($AG$29&gt;$C$29,COUNTBLANK(D95:AD95)=27),0,1)))</f>
        <v>0</v>
      </c>
      <c r="AH95" s="264">
        <f t="shared" si="32"/>
        <v>0</v>
      </c>
      <c r="EM95" s="375"/>
      <c r="EN95" s="375"/>
      <c r="EO95" s="375"/>
      <c r="EP95" s="375"/>
      <c r="EQ95" s="375"/>
      <c r="ER95" s="375"/>
      <c r="ES95" s="375"/>
      <c r="FF95" s="375"/>
      <c r="FG95" s="375"/>
      <c r="FH95" s="375"/>
      <c r="FI95" s="375"/>
      <c r="FJ95" s="375"/>
      <c r="FK95" s="375"/>
      <c r="FL95" s="375"/>
      <c r="FM95" s="375"/>
      <c r="FN95" s="375"/>
      <c r="FO95" s="375"/>
      <c r="FP95" s="375"/>
      <c r="FQ95" s="375"/>
      <c r="FR95" s="375"/>
      <c r="FS95" s="375"/>
      <c r="FT95" s="375"/>
      <c r="FU95" s="375"/>
    </row>
    <row r="96" spans="1:177" s="374" customFormat="1" ht="15" customHeight="1" x14ac:dyDescent="0.25">
      <c r="A96" s="113"/>
      <c r="B96" s="3"/>
      <c r="C96" s="8" t="s">
        <v>30</v>
      </c>
      <c r="D96" s="552" t="str">
        <f t="shared" si="31"/>
        <v/>
      </c>
      <c r="E96" s="553"/>
      <c r="F96" s="553"/>
      <c r="G96" s="553"/>
      <c r="H96" s="553"/>
      <c r="I96" s="554"/>
      <c r="J96" s="577"/>
      <c r="K96" s="577"/>
      <c r="L96" s="577"/>
      <c r="M96" s="577"/>
      <c r="N96" s="577"/>
      <c r="O96" s="577"/>
      <c r="P96" s="364"/>
      <c r="Q96" s="364"/>
      <c r="R96" s="577"/>
      <c r="S96" s="577"/>
      <c r="T96" s="577"/>
      <c r="U96" s="577"/>
      <c r="V96" s="577"/>
      <c r="W96" s="577"/>
      <c r="X96" s="577"/>
      <c r="Y96" s="577"/>
      <c r="Z96" s="577"/>
      <c r="AA96" s="577"/>
      <c r="AB96" s="577"/>
      <c r="AC96" s="577"/>
      <c r="AD96" s="364"/>
      <c r="AE96" s="3"/>
      <c r="AF96" s="258"/>
      <c r="AG96" s="375">
        <f>IF(AND($C$29="",COUNTBLANK(D96:AD96)=27),0,IF(AND($C$29&gt;=$AG$30,COUNTBLANK(D96:AD96)&lt;&gt;27),0,IF(AND($AG$30&gt;$C$29,COUNTBLANK(D96:AD96)=27),0,1)))</f>
        <v>0</v>
      </c>
      <c r="AH96" s="264">
        <f t="shared" si="32"/>
        <v>0</v>
      </c>
      <c r="EM96" s="375"/>
      <c r="EN96" s="375"/>
      <c r="EO96" s="375"/>
      <c r="EP96" s="375"/>
      <c r="EQ96" s="375"/>
      <c r="ER96" s="375"/>
      <c r="ES96" s="375"/>
      <c r="FF96" s="375"/>
      <c r="FG96" s="375"/>
      <c r="FH96" s="375"/>
      <c r="FI96" s="375"/>
      <c r="FJ96" s="375"/>
      <c r="FK96" s="375"/>
      <c r="FL96" s="375"/>
      <c r="FM96" s="375"/>
      <c r="FN96" s="375"/>
      <c r="FO96" s="375"/>
      <c r="FP96" s="375"/>
      <c r="FQ96" s="375"/>
      <c r="FR96" s="375"/>
      <c r="FS96" s="375"/>
      <c r="FT96" s="375"/>
      <c r="FU96" s="375"/>
    </row>
    <row r="97" spans="1:177" s="374" customFormat="1" ht="15" customHeight="1" x14ac:dyDescent="0.25">
      <c r="A97" s="113"/>
      <c r="B97" s="3"/>
      <c r="C97" s="8" t="s">
        <v>31</v>
      </c>
      <c r="D97" s="552" t="str">
        <f t="shared" si="31"/>
        <v/>
      </c>
      <c r="E97" s="553"/>
      <c r="F97" s="553"/>
      <c r="G97" s="553"/>
      <c r="H97" s="553"/>
      <c r="I97" s="554"/>
      <c r="J97" s="577"/>
      <c r="K97" s="577"/>
      <c r="L97" s="577"/>
      <c r="M97" s="577"/>
      <c r="N97" s="577"/>
      <c r="O97" s="577"/>
      <c r="P97" s="364"/>
      <c r="Q97" s="364"/>
      <c r="R97" s="577"/>
      <c r="S97" s="577"/>
      <c r="T97" s="577"/>
      <c r="U97" s="577"/>
      <c r="V97" s="577"/>
      <c r="W97" s="577"/>
      <c r="X97" s="577"/>
      <c r="Y97" s="577"/>
      <c r="Z97" s="577"/>
      <c r="AA97" s="577"/>
      <c r="AB97" s="577"/>
      <c r="AC97" s="577"/>
      <c r="AD97" s="364"/>
      <c r="AE97" s="3"/>
      <c r="AF97" s="258"/>
      <c r="AG97" s="375">
        <f>IF(AND($C$29="",COUNTBLANK(D97:AD97)=27),0,IF(AND($C$29&gt;=$AG$31,COUNTBLANK(D97:AD97)&lt;&gt;27),0,IF(AND($AG$31&gt;$C$29,COUNTBLANK(D97:AD97)=27),0,1)))</f>
        <v>0</v>
      </c>
      <c r="AH97" s="264">
        <f t="shared" si="32"/>
        <v>0</v>
      </c>
      <c r="EM97" s="375"/>
      <c r="EN97" s="375"/>
      <c r="EO97" s="375"/>
      <c r="EP97" s="375"/>
      <c r="EQ97" s="375"/>
      <c r="ER97" s="375"/>
      <c r="ES97" s="375"/>
      <c r="FF97" s="375"/>
      <c r="FG97" s="375"/>
      <c r="FH97" s="375"/>
      <c r="FI97" s="375"/>
      <c r="FJ97" s="375"/>
      <c r="FK97" s="375"/>
      <c r="FL97" s="375"/>
      <c r="FM97" s="375"/>
      <c r="FN97" s="375"/>
      <c r="FO97" s="375"/>
      <c r="FP97" s="375"/>
      <c r="FQ97" s="375"/>
      <c r="FR97" s="375"/>
      <c r="FS97" s="375"/>
      <c r="FT97" s="375"/>
      <c r="FU97" s="375"/>
    </row>
    <row r="98" spans="1:177" s="374" customFormat="1" ht="15" customHeight="1" x14ac:dyDescent="0.25">
      <c r="A98" s="113"/>
      <c r="B98" s="3"/>
      <c r="C98" s="8" t="s">
        <v>32</v>
      </c>
      <c r="D98" s="552" t="str">
        <f t="shared" si="31"/>
        <v/>
      </c>
      <c r="E98" s="553"/>
      <c r="F98" s="553"/>
      <c r="G98" s="553"/>
      <c r="H98" s="553"/>
      <c r="I98" s="554"/>
      <c r="J98" s="577"/>
      <c r="K98" s="577"/>
      <c r="L98" s="577"/>
      <c r="M98" s="577"/>
      <c r="N98" s="577"/>
      <c r="O98" s="577"/>
      <c r="P98" s="364"/>
      <c r="Q98" s="364"/>
      <c r="R98" s="577"/>
      <c r="S98" s="577"/>
      <c r="T98" s="577"/>
      <c r="U98" s="577"/>
      <c r="V98" s="577"/>
      <c r="W98" s="577"/>
      <c r="X98" s="577"/>
      <c r="Y98" s="577"/>
      <c r="Z98" s="577"/>
      <c r="AA98" s="577"/>
      <c r="AB98" s="577"/>
      <c r="AC98" s="577"/>
      <c r="AD98" s="364"/>
      <c r="AE98" s="3"/>
      <c r="AF98" s="258"/>
      <c r="AG98" s="375">
        <f>IF(AND($C$29="",COUNTBLANK(D98:AD98)=27),0,IF(AND($C$29&gt;=$AG$32,COUNTBLANK(D98:AD98)&lt;&gt;27),0,IF(AND($AG$32&gt;$C$29,COUNTBLANK(D98:AD98)=27),0,1)))</f>
        <v>0</v>
      </c>
      <c r="AH98" s="264">
        <f t="shared" si="32"/>
        <v>0</v>
      </c>
      <c r="EM98" s="375"/>
      <c r="EN98" s="375"/>
      <c r="EO98" s="375"/>
      <c r="EP98" s="375"/>
      <c r="EQ98" s="375"/>
      <c r="ER98" s="375"/>
      <c r="ES98" s="375"/>
      <c r="FF98" s="375"/>
      <c r="FG98" s="375"/>
      <c r="FH98" s="375"/>
      <c r="FI98" s="375"/>
      <c r="FJ98" s="375"/>
      <c r="FK98" s="375"/>
      <c r="FL98" s="375"/>
      <c r="FM98" s="375"/>
      <c r="FN98" s="375"/>
      <c r="FO98" s="375"/>
      <c r="FP98" s="375"/>
      <c r="FQ98" s="375"/>
      <c r="FR98" s="375"/>
      <c r="FS98" s="375"/>
      <c r="FT98" s="375"/>
      <c r="FU98" s="375"/>
    </row>
    <row r="99" spans="1:177" s="374" customFormat="1" ht="15" customHeight="1" x14ac:dyDescent="0.25">
      <c r="A99" s="113"/>
      <c r="B99" s="3"/>
      <c r="C99" s="8" t="s">
        <v>33</v>
      </c>
      <c r="D99" s="552" t="str">
        <f t="shared" si="31"/>
        <v/>
      </c>
      <c r="E99" s="553"/>
      <c r="F99" s="553"/>
      <c r="G99" s="553"/>
      <c r="H99" s="553"/>
      <c r="I99" s="554"/>
      <c r="J99" s="577"/>
      <c r="K99" s="577"/>
      <c r="L99" s="577"/>
      <c r="M99" s="577"/>
      <c r="N99" s="577"/>
      <c r="O99" s="577"/>
      <c r="P99" s="364"/>
      <c r="Q99" s="364"/>
      <c r="R99" s="577"/>
      <c r="S99" s="577"/>
      <c r="T99" s="577"/>
      <c r="U99" s="577"/>
      <c r="V99" s="577"/>
      <c r="W99" s="577"/>
      <c r="X99" s="577"/>
      <c r="Y99" s="577"/>
      <c r="Z99" s="577"/>
      <c r="AA99" s="577"/>
      <c r="AB99" s="577"/>
      <c r="AC99" s="577"/>
      <c r="AD99" s="364"/>
      <c r="AE99" s="3"/>
      <c r="AF99" s="258"/>
      <c r="AG99" s="375">
        <f>IF(AND($C$29="",COUNTBLANK(D99:AD99)=27),0,IF(AND($C$29&gt;=$AG$33,COUNTBLANK(D99:AD99)&lt;&gt;27),0,IF(AND($AG$33&gt;$C$29,COUNTBLANK(D99:AD99)=27),0,1)))</f>
        <v>0</v>
      </c>
      <c r="AH99" s="264">
        <f t="shared" si="32"/>
        <v>0</v>
      </c>
      <c r="EM99" s="375"/>
      <c r="EN99" s="375"/>
      <c r="EO99" s="375"/>
      <c r="EP99" s="375"/>
      <c r="EQ99" s="375"/>
      <c r="ER99" s="375"/>
      <c r="ES99" s="375"/>
      <c r="FF99" s="375"/>
      <c r="FG99" s="375"/>
      <c r="FH99" s="375"/>
      <c r="FI99" s="375"/>
      <c r="FJ99" s="375"/>
      <c r="FK99" s="375"/>
      <c r="FL99" s="375"/>
      <c r="FM99" s="375"/>
      <c r="FN99" s="375"/>
      <c r="FO99" s="375"/>
      <c r="FP99" s="375"/>
      <c r="FQ99" s="375"/>
      <c r="FR99" s="375"/>
      <c r="FS99" s="375"/>
      <c r="FT99" s="375"/>
      <c r="FU99" s="375"/>
    </row>
    <row r="100" spans="1:177" s="374" customFormat="1" ht="15" customHeight="1" x14ac:dyDescent="0.25">
      <c r="A100" s="113"/>
      <c r="B100" s="543"/>
      <c r="C100" s="543"/>
      <c r="D100" s="543"/>
      <c r="E100" s="543"/>
      <c r="F100" s="543"/>
      <c r="G100" s="543"/>
      <c r="H100" s="543"/>
      <c r="I100" s="543"/>
      <c r="J100" s="543"/>
      <c r="K100" s="543"/>
      <c r="L100" s="543"/>
      <c r="M100" s="543"/>
      <c r="N100" s="543"/>
      <c r="O100" s="543"/>
      <c r="P100" s="543"/>
      <c r="Q100" s="543"/>
      <c r="R100" s="543"/>
      <c r="S100" s="543"/>
      <c r="T100" s="543"/>
      <c r="U100" s="543"/>
      <c r="V100" s="543"/>
      <c r="W100" s="543"/>
      <c r="X100" s="543"/>
      <c r="Y100" s="543"/>
      <c r="Z100" s="543"/>
      <c r="AA100" s="543"/>
      <c r="AB100" s="543"/>
      <c r="AC100" s="543"/>
      <c r="AD100" s="543"/>
      <c r="AE100" s="3"/>
      <c r="AF100" s="258"/>
      <c r="AG100" s="377">
        <f t="shared" ref="AG100" si="33">SUM(AG92:AG99)</f>
        <v>0</v>
      </c>
      <c r="AH100" s="383">
        <f>IF(AG90=AH90,0,SUM(AH92:AH99))</f>
        <v>0</v>
      </c>
      <c r="EM100" s="375"/>
      <c r="EN100" s="375"/>
      <c r="EO100" s="375"/>
      <c r="EP100" s="375"/>
      <c r="EQ100" s="375"/>
      <c r="ER100" s="375"/>
      <c r="ES100" s="375"/>
      <c r="FF100" s="375"/>
      <c r="FG100" s="375"/>
      <c r="FH100" s="375"/>
      <c r="FI100" s="375"/>
      <c r="FJ100" s="375"/>
      <c r="FK100" s="375"/>
      <c r="FL100" s="375"/>
      <c r="FM100" s="375"/>
      <c r="FN100" s="375"/>
      <c r="FO100" s="375"/>
      <c r="FP100" s="375"/>
      <c r="FQ100" s="375"/>
      <c r="FR100" s="375"/>
      <c r="FS100" s="375"/>
      <c r="FT100" s="375"/>
      <c r="FU100" s="375"/>
    </row>
    <row r="101" spans="1:177" s="374" customFormat="1" ht="15" customHeight="1" x14ac:dyDescent="0.25">
      <c r="A101" s="113"/>
      <c r="B101" s="976" t="str">
        <f>IF(SUM(AG100:AH100)&gt;0,"Error: Debe completar toda la información requerida.","")</f>
        <v/>
      </c>
      <c r="C101" s="976"/>
      <c r="D101" s="976"/>
      <c r="E101" s="976"/>
      <c r="F101" s="976"/>
      <c r="G101" s="976"/>
      <c r="H101" s="976"/>
      <c r="I101" s="976"/>
      <c r="J101" s="976"/>
      <c r="K101" s="976"/>
      <c r="L101" s="976"/>
      <c r="M101" s="976"/>
      <c r="N101" s="976"/>
      <c r="O101" s="976"/>
      <c r="P101" s="976"/>
      <c r="Q101" s="976"/>
      <c r="R101" s="976"/>
      <c r="S101" s="976"/>
      <c r="T101" s="976"/>
      <c r="U101" s="976"/>
      <c r="V101" s="976"/>
      <c r="W101" s="976"/>
      <c r="X101" s="976"/>
      <c r="Y101" s="976"/>
      <c r="Z101" s="976"/>
      <c r="AA101" s="976"/>
      <c r="AB101" s="976"/>
      <c r="AC101" s="976"/>
      <c r="AD101" s="976"/>
      <c r="AE101" s="3"/>
      <c r="AF101" s="258"/>
      <c r="AG101" s="375"/>
      <c r="AH101" s="378"/>
      <c r="EM101" s="375"/>
      <c r="EN101" s="375"/>
      <c r="EO101" s="375"/>
      <c r="EP101" s="375"/>
      <c r="EQ101" s="375"/>
      <c r="ER101" s="375"/>
      <c r="ES101" s="375"/>
      <c r="FF101" s="375"/>
      <c r="FG101" s="375"/>
      <c r="FH101" s="375"/>
      <c r="FI101" s="375"/>
      <c r="FJ101" s="375"/>
      <c r="FK101" s="375"/>
      <c r="FL101" s="375"/>
      <c r="FM101" s="375"/>
      <c r="FN101" s="375"/>
      <c r="FO101" s="375"/>
      <c r="FP101" s="375"/>
      <c r="FQ101" s="375"/>
      <c r="FR101" s="375"/>
      <c r="FS101" s="375"/>
      <c r="FT101" s="375"/>
      <c r="FU101" s="375"/>
    </row>
    <row r="102" spans="1:177" s="374" customFormat="1" ht="15" customHeight="1" x14ac:dyDescent="0.25">
      <c r="A102" s="11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258"/>
      <c r="AG102" s="375"/>
      <c r="AH102" s="378"/>
      <c r="EM102" s="375"/>
      <c r="EN102" s="375"/>
      <c r="EO102" s="375"/>
      <c r="EP102" s="375"/>
      <c r="EQ102" s="375"/>
      <c r="ER102" s="375"/>
      <c r="ES102" s="375"/>
      <c r="FF102" s="375"/>
      <c r="FG102" s="375"/>
      <c r="FH102" s="375"/>
      <c r="FI102" s="375"/>
      <c r="FJ102" s="375"/>
      <c r="FK102" s="375"/>
      <c r="FL102" s="375"/>
      <c r="FM102" s="375"/>
      <c r="FN102" s="375"/>
      <c r="FO102" s="375"/>
      <c r="FP102" s="375"/>
      <c r="FQ102" s="375"/>
      <c r="FR102" s="375"/>
      <c r="FS102" s="375"/>
      <c r="FT102" s="375"/>
      <c r="FU102" s="375"/>
    </row>
    <row r="103" spans="1:177" s="374" customFormat="1" ht="24" customHeight="1" x14ac:dyDescent="0.25">
      <c r="A103" s="114" t="s">
        <v>58</v>
      </c>
      <c r="B103" s="573" t="s">
        <v>1091</v>
      </c>
      <c r="C103" s="573"/>
      <c r="D103" s="573"/>
      <c r="E103" s="573"/>
      <c r="F103" s="573"/>
      <c r="G103" s="573"/>
      <c r="H103" s="573"/>
      <c r="I103" s="573"/>
      <c r="J103" s="573"/>
      <c r="K103" s="573"/>
      <c r="L103" s="573"/>
      <c r="M103" s="573"/>
      <c r="N103" s="573"/>
      <c r="O103" s="573"/>
      <c r="P103" s="573"/>
      <c r="Q103" s="573"/>
      <c r="R103" s="573"/>
      <c r="S103" s="573"/>
      <c r="T103" s="573"/>
      <c r="U103" s="573"/>
      <c r="V103" s="573"/>
      <c r="W103" s="573"/>
      <c r="X103" s="573"/>
      <c r="Y103" s="573"/>
      <c r="Z103" s="573"/>
      <c r="AA103" s="573"/>
      <c r="AB103" s="573"/>
      <c r="AC103" s="573"/>
      <c r="AD103" s="573"/>
      <c r="AE103" s="3"/>
      <c r="AF103" s="258"/>
      <c r="AG103" s="375"/>
      <c r="AH103" s="378"/>
      <c r="EM103" s="375"/>
      <c r="EN103" s="375"/>
      <c r="EO103" s="375"/>
      <c r="EP103" s="375"/>
      <c r="EQ103" s="375"/>
      <c r="ER103" s="375"/>
      <c r="ES103" s="375"/>
      <c r="FF103" s="375"/>
      <c r="FG103" s="375"/>
      <c r="FH103" s="375"/>
      <c r="FI103" s="375"/>
      <c r="FJ103" s="375"/>
      <c r="FK103" s="375"/>
      <c r="FL103" s="375"/>
      <c r="FM103" s="375"/>
      <c r="FN103" s="375"/>
      <c r="FO103" s="375"/>
      <c r="FP103" s="375"/>
      <c r="FQ103" s="375"/>
      <c r="FR103" s="375"/>
      <c r="FS103" s="375"/>
      <c r="FT103" s="375"/>
      <c r="FU103" s="375"/>
    </row>
    <row r="104" spans="1:177" s="374" customFormat="1" ht="24" customHeight="1" x14ac:dyDescent="0.25">
      <c r="A104" s="112"/>
      <c r="B104" s="1"/>
      <c r="C104" s="576" t="s">
        <v>1087</v>
      </c>
      <c r="D104" s="576"/>
      <c r="E104" s="576"/>
      <c r="F104" s="576"/>
      <c r="G104" s="576"/>
      <c r="H104" s="576"/>
      <c r="I104" s="576"/>
      <c r="J104" s="576"/>
      <c r="K104" s="576"/>
      <c r="L104" s="576"/>
      <c r="M104" s="576"/>
      <c r="N104" s="576"/>
      <c r="O104" s="576"/>
      <c r="P104" s="576"/>
      <c r="Q104" s="576"/>
      <c r="R104" s="576"/>
      <c r="S104" s="576"/>
      <c r="T104" s="576"/>
      <c r="U104" s="576"/>
      <c r="V104" s="576"/>
      <c r="W104" s="576"/>
      <c r="X104" s="576"/>
      <c r="Y104" s="576"/>
      <c r="Z104" s="576"/>
      <c r="AA104" s="576"/>
      <c r="AB104" s="576"/>
      <c r="AC104" s="576"/>
      <c r="AD104" s="576"/>
      <c r="AE104" s="3"/>
      <c r="AF104" s="258"/>
      <c r="AG104" s="375"/>
      <c r="AH104" s="378"/>
      <c r="EM104" s="375"/>
      <c r="EN104" s="375"/>
      <c r="EO104" s="375"/>
      <c r="EP104" s="375"/>
      <c r="EQ104" s="375"/>
      <c r="ER104" s="375"/>
      <c r="ES104" s="375"/>
      <c r="FF104" s="375"/>
      <c r="FG104" s="375"/>
      <c r="FH104" s="375"/>
      <c r="FI104" s="375"/>
      <c r="FJ104" s="375"/>
      <c r="FK104" s="375"/>
      <c r="FL104" s="375"/>
      <c r="FM104" s="375"/>
      <c r="FN104" s="375"/>
      <c r="FO104" s="375"/>
      <c r="FP104" s="375"/>
      <c r="FQ104" s="375"/>
      <c r="FR104" s="375"/>
      <c r="FS104" s="375"/>
      <c r="FT104" s="375"/>
      <c r="FU104" s="375"/>
    </row>
    <row r="105" spans="1:177" s="374" customFormat="1" ht="15" customHeight="1" x14ac:dyDescent="0.25">
      <c r="A105" s="112"/>
      <c r="B105" s="1"/>
      <c r="C105" s="576" t="s">
        <v>874</v>
      </c>
      <c r="D105" s="576"/>
      <c r="E105" s="576"/>
      <c r="F105" s="576"/>
      <c r="G105" s="576"/>
      <c r="H105" s="576"/>
      <c r="I105" s="576"/>
      <c r="J105" s="576"/>
      <c r="K105" s="576"/>
      <c r="L105" s="576"/>
      <c r="M105" s="576"/>
      <c r="N105" s="576"/>
      <c r="O105" s="576"/>
      <c r="P105" s="576"/>
      <c r="Q105" s="576"/>
      <c r="R105" s="576"/>
      <c r="S105" s="576"/>
      <c r="T105" s="576"/>
      <c r="U105" s="576"/>
      <c r="V105" s="576"/>
      <c r="W105" s="576"/>
      <c r="X105" s="576"/>
      <c r="Y105" s="576"/>
      <c r="Z105" s="576"/>
      <c r="AA105" s="576"/>
      <c r="AB105" s="576"/>
      <c r="AC105" s="576"/>
      <c r="AD105" s="576"/>
      <c r="AE105" s="3"/>
      <c r="AF105" s="258"/>
      <c r="AG105" s="375"/>
      <c r="AH105" s="378"/>
      <c r="EM105" s="375"/>
      <c r="EN105" s="375"/>
      <c r="EO105" s="375"/>
      <c r="EP105" s="375"/>
      <c r="EQ105" s="375"/>
      <c r="ER105" s="375"/>
      <c r="ES105" s="375"/>
      <c r="FF105" s="375"/>
      <c r="FG105" s="375"/>
      <c r="FH105" s="375"/>
      <c r="FI105" s="375"/>
      <c r="FJ105" s="375"/>
      <c r="FK105" s="375"/>
      <c r="FL105" s="375"/>
      <c r="FM105" s="375"/>
      <c r="FN105" s="375"/>
      <c r="FO105" s="375"/>
      <c r="FP105" s="375"/>
      <c r="FQ105" s="375"/>
      <c r="FR105" s="375"/>
      <c r="FS105" s="375"/>
      <c r="FT105" s="375"/>
      <c r="FU105" s="375"/>
    </row>
    <row r="106" spans="1:177" s="374" customFormat="1" ht="15" customHeight="1" x14ac:dyDescent="0.25">
      <c r="A106" s="11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258"/>
      <c r="AG106" s="285" t="s">
        <v>1908</v>
      </c>
      <c r="AH106" s="285"/>
      <c r="AI106" s="285"/>
      <c r="EM106" s="375"/>
      <c r="EN106" s="375"/>
      <c r="EO106" s="375"/>
      <c r="EP106" s="375"/>
      <c r="EQ106" s="375"/>
      <c r="ER106" s="375"/>
      <c r="ES106" s="375"/>
      <c r="FF106" s="375"/>
      <c r="FG106" s="375"/>
      <c r="FH106" s="375"/>
      <c r="FI106" s="375"/>
      <c r="FJ106" s="375"/>
      <c r="FK106" s="375"/>
      <c r="FL106" s="375"/>
      <c r="FM106" s="375"/>
      <c r="FN106" s="375"/>
      <c r="FO106" s="375"/>
      <c r="FP106" s="375"/>
      <c r="FQ106" s="375"/>
      <c r="FR106" s="375"/>
      <c r="FS106" s="375"/>
      <c r="FT106" s="375"/>
      <c r="FU106" s="375"/>
    </row>
    <row r="107" spans="1:177" s="374" customFormat="1" ht="15" customHeight="1" x14ac:dyDescent="0.25">
      <c r="A107" s="113"/>
      <c r="B107" s="3"/>
      <c r="C107" s="578" t="s">
        <v>1130</v>
      </c>
      <c r="D107" s="578"/>
      <c r="E107" s="578"/>
      <c r="F107" s="578"/>
      <c r="G107" s="578"/>
      <c r="H107" s="578"/>
      <c r="I107" s="578"/>
      <c r="J107" s="814" t="s">
        <v>873</v>
      </c>
      <c r="K107" s="814"/>
      <c r="L107" s="814"/>
      <c r="M107" s="814"/>
      <c r="N107" s="814"/>
      <c r="O107" s="814"/>
      <c r="P107" s="814"/>
      <c r="Q107" s="814"/>
      <c r="R107" s="814"/>
      <c r="S107" s="814"/>
      <c r="T107" s="814"/>
      <c r="U107" s="814"/>
      <c r="V107" s="814"/>
      <c r="W107" s="814"/>
      <c r="X107" s="814"/>
      <c r="Y107" s="814"/>
      <c r="Z107" s="814"/>
      <c r="AA107" s="814"/>
      <c r="AB107" s="814"/>
      <c r="AC107" s="814"/>
      <c r="AD107" s="814"/>
      <c r="AE107" s="3"/>
      <c r="AF107" s="258"/>
      <c r="AG107" s="285">
        <f>COUNTBLANK(J109:AD116)</f>
        <v>168</v>
      </c>
      <c r="AH107" s="285">
        <v>168</v>
      </c>
      <c r="AI107" s="285">
        <f>IF(SUM(AG117:AH117)=0,AG107,1)</f>
        <v>168</v>
      </c>
      <c r="EM107" s="375"/>
      <c r="EN107" s="375"/>
      <c r="EO107" s="375"/>
      <c r="EP107" s="375"/>
      <c r="EQ107" s="375"/>
      <c r="ER107" s="375"/>
      <c r="ES107" s="375"/>
      <c r="FF107" s="375"/>
      <c r="FG107" s="375"/>
      <c r="FH107" s="375"/>
      <c r="FI107" s="375"/>
      <c r="FJ107" s="375"/>
      <c r="FK107" s="375"/>
      <c r="FL107" s="375"/>
      <c r="FM107" s="375"/>
      <c r="FN107" s="375"/>
      <c r="FO107" s="375"/>
      <c r="FP107" s="375"/>
      <c r="FQ107" s="375"/>
      <c r="FR107" s="375"/>
      <c r="FS107" s="375"/>
      <c r="FT107" s="375"/>
      <c r="FU107" s="375"/>
    </row>
    <row r="108" spans="1:177" s="374" customFormat="1" ht="124.5" customHeight="1" x14ac:dyDescent="0.25">
      <c r="A108" s="113"/>
      <c r="B108" s="3"/>
      <c r="C108" s="578"/>
      <c r="D108" s="578"/>
      <c r="E108" s="578"/>
      <c r="F108" s="578"/>
      <c r="G108" s="578"/>
      <c r="H108" s="578"/>
      <c r="I108" s="578"/>
      <c r="J108" s="574" t="s">
        <v>1092</v>
      </c>
      <c r="K108" s="641"/>
      <c r="L108" s="575"/>
      <c r="M108" s="574" t="s">
        <v>1093</v>
      </c>
      <c r="N108" s="641"/>
      <c r="O108" s="575"/>
      <c r="P108" s="574" t="s">
        <v>1094</v>
      </c>
      <c r="Q108" s="641"/>
      <c r="R108" s="575"/>
      <c r="S108" s="574" t="s">
        <v>1095</v>
      </c>
      <c r="T108" s="641"/>
      <c r="U108" s="575"/>
      <c r="V108" s="574" t="s">
        <v>1096</v>
      </c>
      <c r="W108" s="641"/>
      <c r="X108" s="575"/>
      <c r="Y108" s="574" t="s">
        <v>75</v>
      </c>
      <c r="Z108" s="641"/>
      <c r="AA108" s="575"/>
      <c r="AB108" s="574" t="s">
        <v>76</v>
      </c>
      <c r="AC108" s="641"/>
      <c r="AD108" s="575"/>
      <c r="AE108" s="3"/>
      <c r="AF108" s="258"/>
      <c r="AG108" s="374" t="s">
        <v>1921</v>
      </c>
      <c r="AH108" s="374" t="s">
        <v>1925</v>
      </c>
      <c r="EM108" s="375"/>
      <c r="EN108" s="375"/>
      <c r="EO108" s="375"/>
      <c r="EP108" s="375"/>
      <c r="EQ108" s="375"/>
      <c r="ER108" s="375"/>
      <c r="ES108" s="375"/>
      <c r="FF108" s="375"/>
      <c r="FG108" s="375"/>
      <c r="FH108" s="375"/>
      <c r="FI108" s="375"/>
      <c r="FJ108" s="375"/>
      <c r="FK108" s="375"/>
      <c r="FL108" s="375"/>
      <c r="FM108" s="375"/>
      <c r="FN108" s="375"/>
      <c r="FO108" s="375"/>
      <c r="FP108" s="375"/>
      <c r="FQ108" s="375"/>
      <c r="FR108" s="375"/>
      <c r="FS108" s="375"/>
      <c r="FT108" s="375"/>
      <c r="FU108" s="375"/>
    </row>
    <row r="109" spans="1:177" s="374" customFormat="1" ht="15" customHeight="1" x14ac:dyDescent="0.25">
      <c r="A109" s="113"/>
      <c r="B109" s="3"/>
      <c r="C109" s="18" t="s">
        <v>26</v>
      </c>
      <c r="D109" s="732" t="str">
        <f>IF($D37="","",$D37)</f>
        <v/>
      </c>
      <c r="E109" s="732"/>
      <c r="F109" s="732"/>
      <c r="G109" s="732"/>
      <c r="H109" s="732"/>
      <c r="I109" s="732"/>
      <c r="J109" s="549"/>
      <c r="K109" s="550"/>
      <c r="L109" s="551"/>
      <c r="M109" s="549"/>
      <c r="N109" s="550"/>
      <c r="O109" s="551"/>
      <c r="P109" s="549"/>
      <c r="Q109" s="550"/>
      <c r="R109" s="551"/>
      <c r="S109" s="549"/>
      <c r="T109" s="550"/>
      <c r="U109" s="551"/>
      <c r="V109" s="549"/>
      <c r="W109" s="550"/>
      <c r="X109" s="551"/>
      <c r="Y109" s="549"/>
      <c r="Z109" s="550"/>
      <c r="AA109" s="551"/>
      <c r="AB109" s="549"/>
      <c r="AC109" s="550"/>
      <c r="AD109" s="551"/>
      <c r="AE109" s="3"/>
      <c r="AF109" s="258"/>
      <c r="AG109" s="375">
        <f>IF(AND($C$29="",COUNTBLANK(D109:AD109)=27),0,IF(AND($C$29&gt;=$AG$26,COUNTBLANK(D109:AD109)&lt;&gt;27),0,IF(AND($AG$26&gt;$C$29,COUNTBLANK(D109:AD109)=27),0,1)))</f>
        <v>0</v>
      </c>
      <c r="AH109" s="264">
        <f>IF(D109="",0,IF(AND(D109&lt;&gt;"",COUNTIF(J109:AD109,"X")&gt;=1),0,1))</f>
        <v>0</v>
      </c>
      <c r="EM109" s="375"/>
      <c r="EN109" s="375"/>
      <c r="EO109" s="375"/>
      <c r="EP109" s="375"/>
      <c r="EQ109" s="375"/>
      <c r="ER109" s="375"/>
      <c r="ES109" s="375"/>
      <c r="FF109" s="375"/>
      <c r="FG109" s="375"/>
      <c r="FH109" s="375"/>
      <c r="FI109" s="375"/>
      <c r="FJ109" s="375"/>
      <c r="FK109" s="375"/>
      <c r="FL109" s="375"/>
      <c r="FM109" s="375"/>
      <c r="FN109" s="375"/>
      <c r="FO109" s="375"/>
      <c r="FP109" s="375"/>
      <c r="FQ109" s="375"/>
      <c r="FR109" s="375"/>
      <c r="FS109" s="375"/>
      <c r="FT109" s="375"/>
      <c r="FU109" s="375"/>
    </row>
    <row r="110" spans="1:177" s="374" customFormat="1" ht="15" customHeight="1" x14ac:dyDescent="0.25">
      <c r="A110" s="113"/>
      <c r="B110" s="3"/>
      <c r="C110" s="8" t="s">
        <v>27</v>
      </c>
      <c r="D110" s="732" t="str">
        <f t="shared" ref="D110:D116" si="34">IF($D38="","",$D38)</f>
        <v/>
      </c>
      <c r="E110" s="732"/>
      <c r="F110" s="732"/>
      <c r="G110" s="732"/>
      <c r="H110" s="732"/>
      <c r="I110" s="732"/>
      <c r="J110" s="549"/>
      <c r="K110" s="550"/>
      <c r="L110" s="551"/>
      <c r="M110" s="549"/>
      <c r="N110" s="550"/>
      <c r="O110" s="551"/>
      <c r="P110" s="549"/>
      <c r="Q110" s="550"/>
      <c r="R110" s="551"/>
      <c r="S110" s="549"/>
      <c r="T110" s="550"/>
      <c r="U110" s="551"/>
      <c r="V110" s="549"/>
      <c r="W110" s="550"/>
      <c r="X110" s="551"/>
      <c r="Y110" s="549"/>
      <c r="Z110" s="550"/>
      <c r="AA110" s="551"/>
      <c r="AB110" s="549"/>
      <c r="AC110" s="550"/>
      <c r="AD110" s="551"/>
      <c r="AE110" s="3"/>
      <c r="AF110" s="258"/>
      <c r="AG110" s="375">
        <f>IF(AND($C$29="",COUNTBLANK(D110:AD110)=27),0,IF(AND($C$29&gt;=$AG$27,COUNTBLANK(D110:AD110)&lt;&gt;27),0,IF(AND($AG$27&gt;$C$29,COUNTBLANK(D110:AD110)=27),0,1)))</f>
        <v>0</v>
      </c>
      <c r="AH110" s="264">
        <f t="shared" ref="AH110:AH116" si="35">IF(D110="",0,IF(AND(D110&lt;&gt;"",COUNTIF(J110:AD110,"X")&gt;=1),0,1))</f>
        <v>0</v>
      </c>
      <c r="EM110" s="375"/>
      <c r="EN110" s="375"/>
      <c r="EO110" s="375"/>
      <c r="EP110" s="375"/>
      <c r="EQ110" s="375"/>
      <c r="ER110" s="375"/>
      <c r="ES110" s="375"/>
      <c r="FF110" s="375"/>
      <c r="FG110" s="375"/>
      <c r="FH110" s="375"/>
      <c r="FI110" s="375"/>
      <c r="FJ110" s="375"/>
      <c r="FK110" s="375"/>
      <c r="FL110" s="375"/>
      <c r="FM110" s="375"/>
      <c r="FN110" s="375"/>
      <c r="FO110" s="375"/>
      <c r="FP110" s="375"/>
      <c r="FQ110" s="375"/>
      <c r="FR110" s="375"/>
      <c r="FS110" s="375"/>
      <c r="FT110" s="375"/>
      <c r="FU110" s="375"/>
    </row>
    <row r="111" spans="1:177" s="374" customFormat="1" ht="15" customHeight="1" x14ac:dyDescent="0.25">
      <c r="A111" s="113"/>
      <c r="B111" s="3"/>
      <c r="C111" s="8" t="s">
        <v>28</v>
      </c>
      <c r="D111" s="732" t="str">
        <f t="shared" si="34"/>
        <v/>
      </c>
      <c r="E111" s="732"/>
      <c r="F111" s="732"/>
      <c r="G111" s="732"/>
      <c r="H111" s="732"/>
      <c r="I111" s="732"/>
      <c r="J111" s="549"/>
      <c r="K111" s="550"/>
      <c r="L111" s="551"/>
      <c r="M111" s="549"/>
      <c r="N111" s="550"/>
      <c r="O111" s="551"/>
      <c r="P111" s="549"/>
      <c r="Q111" s="550"/>
      <c r="R111" s="551"/>
      <c r="S111" s="549"/>
      <c r="T111" s="550"/>
      <c r="U111" s="551"/>
      <c r="V111" s="549"/>
      <c r="W111" s="550"/>
      <c r="X111" s="551"/>
      <c r="Y111" s="549"/>
      <c r="Z111" s="550"/>
      <c r="AA111" s="551"/>
      <c r="AB111" s="549"/>
      <c r="AC111" s="550"/>
      <c r="AD111" s="551"/>
      <c r="AE111" s="3"/>
      <c r="AF111" s="258"/>
      <c r="AG111" s="375">
        <f>IF(AND($C$29="",COUNTBLANK(D111:AD111)=27),0,IF(AND($C$29&gt;=$AG$28,COUNTBLANK(D111:AD111)&lt;&gt;27),0,IF(AND($AG$28&gt;$C$29,COUNTBLANK(D111:AD111)=27),0,1)))</f>
        <v>0</v>
      </c>
      <c r="AH111" s="264">
        <f t="shared" si="35"/>
        <v>0</v>
      </c>
      <c r="EM111" s="375"/>
      <c r="EN111" s="375"/>
      <c r="EO111" s="375"/>
      <c r="EP111" s="375"/>
      <c r="EQ111" s="375"/>
      <c r="ER111" s="375"/>
      <c r="ES111" s="375"/>
      <c r="FF111" s="375"/>
      <c r="FG111" s="375"/>
      <c r="FH111" s="375"/>
      <c r="FI111" s="375"/>
      <c r="FJ111" s="375"/>
      <c r="FK111" s="375"/>
      <c r="FL111" s="375"/>
      <c r="FM111" s="375"/>
      <c r="FN111" s="375"/>
      <c r="FO111" s="375"/>
      <c r="FP111" s="375"/>
      <c r="FQ111" s="375"/>
      <c r="FR111" s="375"/>
      <c r="FS111" s="375"/>
      <c r="FT111" s="375"/>
      <c r="FU111" s="375"/>
    </row>
    <row r="112" spans="1:177" s="374" customFormat="1" ht="15" customHeight="1" x14ac:dyDescent="0.25">
      <c r="A112" s="113"/>
      <c r="B112" s="3"/>
      <c r="C112" s="8" t="s">
        <v>29</v>
      </c>
      <c r="D112" s="732" t="str">
        <f t="shared" si="34"/>
        <v/>
      </c>
      <c r="E112" s="732"/>
      <c r="F112" s="732"/>
      <c r="G112" s="732"/>
      <c r="H112" s="732"/>
      <c r="I112" s="732"/>
      <c r="J112" s="549"/>
      <c r="K112" s="550"/>
      <c r="L112" s="551"/>
      <c r="M112" s="549"/>
      <c r="N112" s="550"/>
      <c r="O112" s="551"/>
      <c r="P112" s="549"/>
      <c r="Q112" s="550"/>
      <c r="R112" s="551"/>
      <c r="S112" s="549"/>
      <c r="T112" s="550"/>
      <c r="U112" s="551"/>
      <c r="V112" s="549"/>
      <c r="W112" s="550"/>
      <c r="X112" s="551"/>
      <c r="Y112" s="549"/>
      <c r="Z112" s="550"/>
      <c r="AA112" s="551"/>
      <c r="AB112" s="549"/>
      <c r="AC112" s="550"/>
      <c r="AD112" s="551"/>
      <c r="AE112" s="3"/>
      <c r="AF112" s="258"/>
      <c r="AG112" s="375">
        <f>IF(AND($C$29="",COUNTBLANK(D112:AD112)=27),0,IF(AND($C$29&gt;=$AG$29,COUNTBLANK(D112:AD112)&lt;&gt;27),0,IF(AND($AG$29&gt;$C$29,COUNTBLANK(D112:AD112)=27),0,1)))</f>
        <v>0</v>
      </c>
      <c r="AH112" s="264">
        <f t="shared" si="35"/>
        <v>0</v>
      </c>
      <c r="EM112" s="375"/>
      <c r="EN112" s="375"/>
      <c r="EO112" s="375"/>
      <c r="EP112" s="375"/>
      <c r="EQ112" s="375"/>
      <c r="ER112" s="375"/>
      <c r="ES112" s="375"/>
      <c r="FF112" s="375"/>
      <c r="FG112" s="375"/>
      <c r="FH112" s="375"/>
      <c r="FI112" s="375"/>
      <c r="FJ112" s="375"/>
      <c r="FK112" s="375"/>
      <c r="FL112" s="375"/>
      <c r="FM112" s="375"/>
      <c r="FN112" s="375"/>
      <c r="FO112" s="375"/>
      <c r="FP112" s="375"/>
      <c r="FQ112" s="375"/>
      <c r="FR112" s="375"/>
      <c r="FS112" s="375"/>
      <c r="FT112" s="375"/>
      <c r="FU112" s="375"/>
    </row>
    <row r="113" spans="1:177" s="374" customFormat="1" ht="15" customHeight="1" x14ac:dyDescent="0.25">
      <c r="A113" s="113"/>
      <c r="B113" s="3"/>
      <c r="C113" s="8" t="s">
        <v>30</v>
      </c>
      <c r="D113" s="732" t="str">
        <f t="shared" si="34"/>
        <v/>
      </c>
      <c r="E113" s="732"/>
      <c r="F113" s="732"/>
      <c r="G113" s="732"/>
      <c r="H113" s="732"/>
      <c r="I113" s="732"/>
      <c r="J113" s="549"/>
      <c r="K113" s="550"/>
      <c r="L113" s="551"/>
      <c r="M113" s="549"/>
      <c r="N113" s="550"/>
      <c r="O113" s="551"/>
      <c r="P113" s="549"/>
      <c r="Q113" s="550"/>
      <c r="R113" s="551"/>
      <c r="S113" s="549"/>
      <c r="T113" s="550"/>
      <c r="U113" s="551"/>
      <c r="V113" s="549"/>
      <c r="W113" s="550"/>
      <c r="X113" s="551"/>
      <c r="Y113" s="549"/>
      <c r="Z113" s="550"/>
      <c r="AA113" s="551"/>
      <c r="AB113" s="549"/>
      <c r="AC113" s="550"/>
      <c r="AD113" s="551"/>
      <c r="AE113" s="3"/>
      <c r="AF113" s="258"/>
      <c r="AG113" s="375">
        <f>IF(AND($C$29="",COUNTBLANK(D113:AD113)=27),0,IF(AND($C$29&gt;=$AG$30,COUNTBLANK(D113:AD113)&lt;&gt;27),0,IF(AND($AG$30&gt;$C$29,COUNTBLANK(D113:AD113)=27),0,1)))</f>
        <v>0</v>
      </c>
      <c r="AH113" s="264">
        <f t="shared" si="35"/>
        <v>0</v>
      </c>
      <c r="EM113" s="375"/>
      <c r="EN113" s="375"/>
      <c r="EO113" s="375"/>
      <c r="EP113" s="375"/>
      <c r="EQ113" s="375"/>
      <c r="ER113" s="375"/>
      <c r="ES113" s="375"/>
      <c r="FF113" s="375"/>
      <c r="FG113" s="375"/>
      <c r="FH113" s="375"/>
      <c r="FI113" s="375"/>
      <c r="FJ113" s="375"/>
      <c r="FK113" s="375"/>
      <c r="FL113" s="375"/>
      <c r="FM113" s="375"/>
      <c r="FN113" s="375"/>
      <c r="FO113" s="375"/>
      <c r="FP113" s="375"/>
      <c r="FQ113" s="375"/>
      <c r="FR113" s="375"/>
      <c r="FS113" s="375"/>
      <c r="FT113" s="375"/>
      <c r="FU113" s="375"/>
    </row>
    <row r="114" spans="1:177" s="374" customFormat="1" ht="15" customHeight="1" x14ac:dyDescent="0.25">
      <c r="A114" s="113"/>
      <c r="B114" s="3"/>
      <c r="C114" s="8" t="s">
        <v>31</v>
      </c>
      <c r="D114" s="732" t="str">
        <f t="shared" si="34"/>
        <v/>
      </c>
      <c r="E114" s="732"/>
      <c r="F114" s="732"/>
      <c r="G114" s="732"/>
      <c r="H114" s="732"/>
      <c r="I114" s="732"/>
      <c r="J114" s="549"/>
      <c r="K114" s="550"/>
      <c r="L114" s="551"/>
      <c r="M114" s="549"/>
      <c r="N114" s="550"/>
      <c r="O114" s="551"/>
      <c r="P114" s="549"/>
      <c r="Q114" s="550"/>
      <c r="R114" s="551"/>
      <c r="S114" s="549"/>
      <c r="T114" s="550"/>
      <c r="U114" s="551"/>
      <c r="V114" s="549"/>
      <c r="W114" s="550"/>
      <c r="X114" s="551"/>
      <c r="Y114" s="549"/>
      <c r="Z114" s="550"/>
      <c r="AA114" s="551"/>
      <c r="AB114" s="549"/>
      <c r="AC114" s="550"/>
      <c r="AD114" s="551"/>
      <c r="AE114" s="3"/>
      <c r="AF114" s="258"/>
      <c r="AG114" s="375">
        <f>IF(AND($C$29="",COUNTBLANK(D114:AD114)=27),0,IF(AND($C$29&gt;=$AG$31,COUNTBLANK(D114:AD114)&lt;&gt;27),0,IF(AND($AG$31&gt;$C$29,COUNTBLANK(D114:AD114)=27),0,1)))</f>
        <v>0</v>
      </c>
      <c r="AH114" s="264">
        <f t="shared" si="35"/>
        <v>0</v>
      </c>
      <c r="EM114" s="375"/>
      <c r="EN114" s="375"/>
      <c r="EO114" s="375"/>
      <c r="EP114" s="375"/>
      <c r="EQ114" s="375"/>
      <c r="ER114" s="375"/>
      <c r="ES114" s="375"/>
      <c r="FF114" s="375"/>
      <c r="FG114" s="375"/>
      <c r="FH114" s="375"/>
      <c r="FI114" s="375"/>
      <c r="FJ114" s="375"/>
      <c r="FK114" s="375"/>
      <c r="FL114" s="375"/>
      <c r="FM114" s="375"/>
      <c r="FN114" s="375"/>
      <c r="FO114" s="375"/>
      <c r="FP114" s="375"/>
      <c r="FQ114" s="375"/>
      <c r="FR114" s="375"/>
      <c r="FS114" s="375"/>
      <c r="FT114" s="375"/>
      <c r="FU114" s="375"/>
    </row>
    <row r="115" spans="1:177" s="374" customFormat="1" ht="15" customHeight="1" x14ac:dyDescent="0.25">
      <c r="A115" s="113"/>
      <c r="B115" s="3"/>
      <c r="C115" s="8" t="s">
        <v>32</v>
      </c>
      <c r="D115" s="732" t="str">
        <f t="shared" si="34"/>
        <v/>
      </c>
      <c r="E115" s="732"/>
      <c r="F115" s="732"/>
      <c r="G115" s="732"/>
      <c r="H115" s="732"/>
      <c r="I115" s="732"/>
      <c r="J115" s="549"/>
      <c r="K115" s="550"/>
      <c r="L115" s="551"/>
      <c r="M115" s="549"/>
      <c r="N115" s="550"/>
      <c r="O115" s="551"/>
      <c r="P115" s="549"/>
      <c r="Q115" s="550"/>
      <c r="R115" s="551"/>
      <c r="S115" s="549"/>
      <c r="T115" s="550"/>
      <c r="U115" s="551"/>
      <c r="V115" s="549"/>
      <c r="W115" s="550"/>
      <c r="X115" s="551"/>
      <c r="Y115" s="549"/>
      <c r="Z115" s="550"/>
      <c r="AA115" s="551"/>
      <c r="AB115" s="549"/>
      <c r="AC115" s="550"/>
      <c r="AD115" s="551"/>
      <c r="AE115" s="3"/>
      <c r="AF115" s="258"/>
      <c r="AG115" s="375">
        <f>IF(AND($C$29="",COUNTBLANK(D115:AD115)=27),0,IF(AND($C$29&gt;=$AG$32,COUNTBLANK(D115:AD115)&lt;&gt;27),0,IF(AND($AG$32&gt;$C$29,COUNTBLANK(D115:AD115)=27),0,1)))</f>
        <v>0</v>
      </c>
      <c r="AH115" s="264">
        <f t="shared" si="35"/>
        <v>0</v>
      </c>
      <c r="EM115" s="375"/>
      <c r="EN115" s="375"/>
      <c r="EO115" s="375"/>
      <c r="EP115" s="375"/>
      <c r="EQ115" s="375"/>
      <c r="ER115" s="375"/>
      <c r="ES115" s="375"/>
      <c r="FF115" s="375"/>
      <c r="FG115" s="375"/>
      <c r="FH115" s="375"/>
      <c r="FI115" s="375"/>
      <c r="FJ115" s="375"/>
      <c r="FK115" s="375"/>
      <c r="FL115" s="375"/>
      <c r="FM115" s="375"/>
      <c r="FN115" s="375"/>
      <c r="FO115" s="375"/>
      <c r="FP115" s="375"/>
      <c r="FQ115" s="375"/>
      <c r="FR115" s="375"/>
      <c r="FS115" s="375"/>
      <c r="FT115" s="375"/>
      <c r="FU115" s="375"/>
    </row>
    <row r="116" spans="1:177" s="374" customFormat="1" ht="15" customHeight="1" x14ac:dyDescent="0.25">
      <c r="A116" s="113"/>
      <c r="B116" s="3"/>
      <c r="C116" s="8" t="s">
        <v>33</v>
      </c>
      <c r="D116" s="732" t="str">
        <f t="shared" si="34"/>
        <v/>
      </c>
      <c r="E116" s="732"/>
      <c r="F116" s="732"/>
      <c r="G116" s="732"/>
      <c r="H116" s="732"/>
      <c r="I116" s="732"/>
      <c r="J116" s="549"/>
      <c r="K116" s="550"/>
      <c r="L116" s="551"/>
      <c r="M116" s="549"/>
      <c r="N116" s="550"/>
      <c r="O116" s="551"/>
      <c r="P116" s="549"/>
      <c r="Q116" s="550"/>
      <c r="R116" s="551"/>
      <c r="S116" s="549"/>
      <c r="T116" s="550"/>
      <c r="U116" s="551"/>
      <c r="V116" s="549"/>
      <c r="W116" s="550"/>
      <c r="X116" s="551"/>
      <c r="Y116" s="549"/>
      <c r="Z116" s="550"/>
      <c r="AA116" s="551"/>
      <c r="AB116" s="549"/>
      <c r="AC116" s="550"/>
      <c r="AD116" s="551"/>
      <c r="AE116" s="3"/>
      <c r="AF116" s="258"/>
      <c r="AG116" s="375">
        <f>IF(AND($C$29="",COUNTBLANK(D116:AD116)=27),0,IF(AND($C$29&gt;=$AG$33,COUNTBLANK(D116:AD116)&lt;&gt;27),0,IF(AND($AG$33&gt;$C$29,COUNTBLANK(D116:AD116)=27),0,1)))</f>
        <v>0</v>
      </c>
      <c r="AH116" s="264">
        <f t="shared" si="35"/>
        <v>0</v>
      </c>
      <c r="EM116" s="375"/>
      <c r="EN116" s="375"/>
      <c r="EO116" s="375"/>
      <c r="EP116" s="375"/>
      <c r="EQ116" s="375"/>
      <c r="ER116" s="375"/>
      <c r="ES116" s="375"/>
      <c r="FF116" s="375"/>
      <c r="FG116" s="375"/>
      <c r="FH116" s="375"/>
      <c r="FI116" s="375"/>
      <c r="FJ116" s="375"/>
      <c r="FK116" s="375"/>
      <c r="FL116" s="375"/>
      <c r="FM116" s="375"/>
      <c r="FN116" s="375"/>
      <c r="FO116" s="375"/>
      <c r="FP116" s="375"/>
      <c r="FQ116" s="375"/>
      <c r="FR116" s="375"/>
      <c r="FS116" s="375"/>
      <c r="FT116" s="375"/>
      <c r="FU116" s="375"/>
    </row>
    <row r="117" spans="1:177" s="374" customFormat="1" ht="15" customHeight="1" x14ac:dyDescent="0.25">
      <c r="A117" s="11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258"/>
      <c r="AG117" s="377">
        <f t="shared" ref="AG117" si="36">SUM(AG109:AG116)</f>
        <v>0</v>
      </c>
      <c r="AH117" s="383">
        <f>IF(AG107=AH107,0,SUM(AH109:AH116))</f>
        <v>0</v>
      </c>
      <c r="EM117" s="375"/>
      <c r="EN117" s="375"/>
      <c r="EO117" s="375"/>
      <c r="EP117" s="375"/>
      <c r="EQ117" s="375"/>
      <c r="ER117" s="375"/>
      <c r="ES117" s="375"/>
      <c r="FF117" s="375"/>
      <c r="FG117" s="375"/>
      <c r="FH117" s="375"/>
      <c r="FI117" s="375"/>
      <c r="FJ117" s="375"/>
      <c r="FK117" s="375"/>
      <c r="FL117" s="375"/>
      <c r="FM117" s="375"/>
      <c r="FN117" s="375"/>
      <c r="FO117" s="375"/>
      <c r="FP117" s="375"/>
      <c r="FQ117" s="375"/>
      <c r="FR117" s="375"/>
      <c r="FS117" s="375"/>
      <c r="FT117" s="375"/>
      <c r="FU117" s="375"/>
    </row>
    <row r="118" spans="1:177" s="374" customFormat="1" ht="15" customHeight="1" x14ac:dyDescent="0.25">
      <c r="A118" s="113"/>
      <c r="B118" s="976" t="str">
        <f>IF(SUM(AG117:AH117)&gt;0,"Error: Debe completar toda la información requerida.","")</f>
        <v/>
      </c>
      <c r="C118" s="976"/>
      <c r="D118" s="976"/>
      <c r="E118" s="976"/>
      <c r="F118" s="976"/>
      <c r="G118" s="976"/>
      <c r="H118" s="976"/>
      <c r="I118" s="976"/>
      <c r="J118" s="976"/>
      <c r="K118" s="976"/>
      <c r="L118" s="976"/>
      <c r="M118" s="976"/>
      <c r="N118" s="976"/>
      <c r="O118" s="976"/>
      <c r="P118" s="976"/>
      <c r="Q118" s="976"/>
      <c r="R118" s="976"/>
      <c r="S118" s="976"/>
      <c r="T118" s="976"/>
      <c r="U118" s="976"/>
      <c r="V118" s="976"/>
      <c r="W118" s="976"/>
      <c r="X118" s="976"/>
      <c r="Y118" s="976"/>
      <c r="Z118" s="976"/>
      <c r="AA118" s="976"/>
      <c r="AB118" s="976"/>
      <c r="AC118" s="976"/>
      <c r="AD118" s="976"/>
      <c r="AE118" s="3"/>
      <c r="AF118" s="258"/>
      <c r="AG118" s="375"/>
      <c r="AH118" s="378"/>
      <c r="EM118" s="375"/>
      <c r="EN118" s="375"/>
      <c r="EO118" s="375"/>
      <c r="EP118" s="375"/>
      <c r="EQ118" s="375"/>
      <c r="ER118" s="375"/>
      <c r="ES118" s="375"/>
      <c r="FF118" s="375"/>
      <c r="FG118" s="375"/>
      <c r="FH118" s="375"/>
      <c r="FI118" s="375"/>
      <c r="FJ118" s="375"/>
      <c r="FK118" s="375"/>
      <c r="FL118" s="375"/>
      <c r="FM118" s="375"/>
      <c r="FN118" s="375"/>
      <c r="FO118" s="375"/>
      <c r="FP118" s="375"/>
      <c r="FQ118" s="375"/>
      <c r="FR118" s="375"/>
      <c r="FS118" s="375"/>
      <c r="FT118" s="375"/>
      <c r="FU118" s="375"/>
    </row>
    <row r="119" spans="1:177" s="374" customFormat="1" ht="15" customHeight="1" thickBot="1" x14ac:dyDescent="0.3">
      <c r="A119" s="113"/>
      <c r="B119" s="113"/>
      <c r="C119" s="113"/>
      <c r="D119" s="113"/>
      <c r="E119" s="113"/>
      <c r="F119" s="113"/>
      <c r="G119" s="113"/>
      <c r="H119" s="113"/>
      <c r="I119" s="113"/>
      <c r="J119" s="113"/>
      <c r="K119" s="113"/>
      <c r="L119" s="113"/>
      <c r="M119" s="113"/>
      <c r="N119" s="113"/>
      <c r="O119" s="113"/>
      <c r="P119" s="113"/>
      <c r="Q119" s="113"/>
      <c r="R119" s="113"/>
      <c r="S119" s="113"/>
      <c r="T119" s="113"/>
      <c r="U119" s="113"/>
      <c r="V119" s="113"/>
      <c r="W119" s="113"/>
      <c r="X119" s="113"/>
      <c r="Y119" s="113"/>
      <c r="Z119" s="113"/>
      <c r="AA119" s="113"/>
      <c r="AB119" s="113"/>
      <c r="AC119" s="113"/>
      <c r="AD119" s="113"/>
      <c r="AE119" s="3"/>
      <c r="AF119" s="258"/>
      <c r="AG119" s="375"/>
      <c r="AH119" s="378"/>
      <c r="EM119" s="375"/>
      <c r="EN119" s="375"/>
      <c r="EO119" s="375"/>
      <c r="EP119" s="375"/>
      <c r="EQ119" s="375"/>
      <c r="ER119" s="375"/>
      <c r="ES119" s="375"/>
      <c r="FF119" s="375"/>
      <c r="FG119" s="375"/>
      <c r="FH119" s="375"/>
      <c r="FI119" s="375"/>
      <c r="FJ119" s="375"/>
      <c r="FK119" s="375"/>
      <c r="FL119" s="375"/>
      <c r="FM119" s="375"/>
      <c r="FN119" s="375"/>
      <c r="FO119" s="375"/>
      <c r="FP119" s="375"/>
      <c r="FQ119" s="375"/>
      <c r="FR119" s="375"/>
      <c r="FS119" s="375"/>
      <c r="FT119" s="375"/>
      <c r="FU119" s="375"/>
    </row>
    <row r="120" spans="1:177" s="374" customFormat="1" ht="15" customHeight="1" thickBot="1" x14ac:dyDescent="0.3">
      <c r="A120" s="113"/>
      <c r="B120" s="684" t="s">
        <v>1101</v>
      </c>
      <c r="C120" s="685"/>
      <c r="D120" s="685"/>
      <c r="E120" s="685"/>
      <c r="F120" s="685"/>
      <c r="G120" s="685"/>
      <c r="H120" s="685"/>
      <c r="I120" s="685"/>
      <c r="J120" s="685"/>
      <c r="K120" s="685"/>
      <c r="L120" s="685"/>
      <c r="M120" s="685"/>
      <c r="N120" s="685"/>
      <c r="O120" s="685"/>
      <c r="P120" s="685"/>
      <c r="Q120" s="685"/>
      <c r="R120" s="685"/>
      <c r="S120" s="685"/>
      <c r="T120" s="685"/>
      <c r="U120" s="685"/>
      <c r="V120" s="685"/>
      <c r="W120" s="685"/>
      <c r="X120" s="685"/>
      <c r="Y120" s="685"/>
      <c r="Z120" s="685"/>
      <c r="AA120" s="685"/>
      <c r="AB120" s="685"/>
      <c r="AC120" s="685"/>
      <c r="AD120" s="686"/>
      <c r="AE120" s="3"/>
      <c r="AF120" s="258"/>
      <c r="AG120" s="375"/>
      <c r="AH120" s="378"/>
      <c r="EM120" s="375"/>
      <c r="EN120" s="375"/>
      <c r="EO120" s="375"/>
      <c r="EP120" s="375"/>
      <c r="EQ120" s="375"/>
      <c r="ER120" s="375"/>
      <c r="ES120" s="375"/>
      <c r="FF120" s="375"/>
      <c r="FG120" s="375"/>
      <c r="FH120" s="375"/>
      <c r="FI120" s="375"/>
      <c r="FJ120" s="375"/>
      <c r="FK120" s="375"/>
      <c r="FL120" s="375"/>
      <c r="FM120" s="375"/>
      <c r="FN120" s="375"/>
      <c r="FO120" s="375"/>
      <c r="FP120" s="375"/>
      <c r="FQ120" s="375"/>
      <c r="FR120" s="375"/>
      <c r="FS120" s="375"/>
      <c r="FT120" s="375"/>
      <c r="FU120" s="375"/>
    </row>
    <row r="121" spans="1:177" s="374" customFormat="1" ht="15" customHeight="1" x14ac:dyDescent="0.25">
      <c r="A121" s="113"/>
      <c r="B121" s="1024" t="s">
        <v>22</v>
      </c>
      <c r="C121" s="1025"/>
      <c r="D121" s="1025"/>
      <c r="E121" s="1025"/>
      <c r="F121" s="1025"/>
      <c r="G121" s="1025"/>
      <c r="H121" s="1025"/>
      <c r="I121" s="1025"/>
      <c r="J121" s="1025"/>
      <c r="K121" s="1025"/>
      <c r="L121" s="1025"/>
      <c r="M121" s="1025"/>
      <c r="N121" s="1025"/>
      <c r="O121" s="1025"/>
      <c r="P121" s="1025"/>
      <c r="Q121" s="1025"/>
      <c r="R121" s="1025"/>
      <c r="S121" s="1025"/>
      <c r="T121" s="1025"/>
      <c r="U121" s="1025"/>
      <c r="V121" s="1025"/>
      <c r="W121" s="1025"/>
      <c r="X121" s="1025"/>
      <c r="Y121" s="1025"/>
      <c r="Z121" s="1025"/>
      <c r="AA121" s="1025"/>
      <c r="AB121" s="1025"/>
      <c r="AC121" s="1025"/>
      <c r="AD121" s="1026"/>
      <c r="AE121" s="3"/>
      <c r="AF121" s="258"/>
      <c r="AG121" s="375"/>
      <c r="AH121" s="378"/>
      <c r="EM121" s="375"/>
      <c r="EN121" s="375"/>
      <c r="EO121" s="375"/>
      <c r="EP121" s="375"/>
      <c r="EQ121" s="375"/>
      <c r="ER121" s="375"/>
      <c r="ES121" s="375"/>
      <c r="FF121" s="375"/>
      <c r="FG121" s="375"/>
      <c r="FH121" s="375"/>
      <c r="FI121" s="375"/>
      <c r="FJ121" s="375"/>
      <c r="FK121" s="375"/>
      <c r="FL121" s="375"/>
      <c r="FM121" s="375"/>
      <c r="FN121" s="375"/>
      <c r="FO121" s="375"/>
      <c r="FP121" s="375"/>
      <c r="FQ121" s="375"/>
      <c r="FR121" s="375"/>
      <c r="FS121" s="375"/>
      <c r="FT121" s="375"/>
      <c r="FU121" s="375"/>
    </row>
    <row r="122" spans="1:177" s="374" customFormat="1" ht="38.1" customHeight="1" x14ac:dyDescent="0.25">
      <c r="A122" s="113"/>
      <c r="B122" s="5"/>
      <c r="C122" s="1042" t="s">
        <v>1097</v>
      </c>
      <c r="D122" s="1043"/>
      <c r="E122" s="1043"/>
      <c r="F122" s="1043"/>
      <c r="G122" s="1043"/>
      <c r="H122" s="1043"/>
      <c r="I122" s="1043"/>
      <c r="J122" s="1043"/>
      <c r="K122" s="1043"/>
      <c r="L122" s="1043"/>
      <c r="M122" s="1043"/>
      <c r="N122" s="1043"/>
      <c r="O122" s="1043"/>
      <c r="P122" s="1043"/>
      <c r="Q122" s="1043"/>
      <c r="R122" s="1043"/>
      <c r="S122" s="1043"/>
      <c r="T122" s="1043"/>
      <c r="U122" s="1043"/>
      <c r="V122" s="1043"/>
      <c r="W122" s="1043"/>
      <c r="X122" s="1043"/>
      <c r="Y122" s="1043"/>
      <c r="Z122" s="1043"/>
      <c r="AA122" s="1043"/>
      <c r="AB122" s="1043"/>
      <c r="AC122" s="1043"/>
      <c r="AD122" s="1044"/>
      <c r="AE122" s="3"/>
      <c r="AF122" s="258"/>
      <c r="AG122" s="375"/>
      <c r="AH122" s="378"/>
      <c r="EM122" s="375"/>
      <c r="EN122" s="375"/>
      <c r="EO122" s="375"/>
      <c r="EP122" s="375"/>
      <c r="EQ122" s="375"/>
      <c r="ER122" s="375"/>
      <c r="ES122" s="375"/>
      <c r="FF122" s="375"/>
      <c r="FG122" s="375"/>
      <c r="FH122" s="375"/>
      <c r="FI122" s="375"/>
      <c r="FJ122" s="375"/>
      <c r="FK122" s="375"/>
      <c r="FL122" s="375"/>
      <c r="FM122" s="375"/>
      <c r="FN122" s="375"/>
      <c r="FO122" s="375"/>
      <c r="FP122" s="375"/>
      <c r="FQ122" s="375"/>
      <c r="FR122" s="375"/>
      <c r="FS122" s="375"/>
      <c r="FT122" s="375"/>
      <c r="FU122" s="375"/>
    </row>
    <row r="123" spans="1:177" s="374" customFormat="1" ht="15" customHeight="1" x14ac:dyDescent="0.25">
      <c r="A123" s="113"/>
      <c r="B123" s="1024" t="s">
        <v>963</v>
      </c>
      <c r="C123" s="1025"/>
      <c r="D123" s="1025"/>
      <c r="E123" s="1025"/>
      <c r="F123" s="1025"/>
      <c r="G123" s="1025"/>
      <c r="H123" s="1025"/>
      <c r="I123" s="1025"/>
      <c r="J123" s="1025"/>
      <c r="K123" s="1025"/>
      <c r="L123" s="1025"/>
      <c r="M123" s="1025"/>
      <c r="N123" s="1025"/>
      <c r="O123" s="1025"/>
      <c r="P123" s="1025"/>
      <c r="Q123" s="1025"/>
      <c r="R123" s="1025"/>
      <c r="S123" s="1025"/>
      <c r="T123" s="1025"/>
      <c r="U123" s="1025"/>
      <c r="V123" s="1025"/>
      <c r="W123" s="1025"/>
      <c r="X123" s="1025"/>
      <c r="Y123" s="1025"/>
      <c r="Z123" s="1025"/>
      <c r="AA123" s="1025"/>
      <c r="AB123" s="1025"/>
      <c r="AC123" s="1025"/>
      <c r="AD123" s="1026"/>
      <c r="AE123" s="3"/>
      <c r="AF123" s="258"/>
      <c r="AG123" s="375"/>
      <c r="AH123" s="378"/>
      <c r="EM123" s="375"/>
      <c r="EN123" s="375"/>
      <c r="EO123" s="375"/>
      <c r="EP123" s="375"/>
      <c r="EQ123" s="375"/>
      <c r="ER123" s="375"/>
      <c r="ES123" s="375"/>
      <c r="FF123" s="375"/>
      <c r="FG123" s="375"/>
      <c r="FH123" s="375"/>
      <c r="FI123" s="375"/>
      <c r="FJ123" s="375"/>
      <c r="FK123" s="375"/>
      <c r="FL123" s="375"/>
      <c r="FM123" s="375"/>
      <c r="FN123" s="375"/>
      <c r="FO123" s="375"/>
      <c r="FP123" s="375"/>
      <c r="FQ123" s="375"/>
      <c r="FR123" s="375"/>
      <c r="FS123" s="375"/>
      <c r="FT123" s="375"/>
      <c r="FU123" s="375"/>
    </row>
    <row r="124" spans="1:177" s="374" customFormat="1" ht="36" customHeight="1" x14ac:dyDescent="0.25">
      <c r="A124" s="113"/>
      <c r="B124" s="5"/>
      <c r="C124" s="889" t="s">
        <v>1008</v>
      </c>
      <c r="D124" s="890"/>
      <c r="E124" s="890"/>
      <c r="F124" s="890"/>
      <c r="G124" s="890"/>
      <c r="H124" s="890"/>
      <c r="I124" s="890"/>
      <c r="J124" s="890"/>
      <c r="K124" s="890"/>
      <c r="L124" s="890"/>
      <c r="M124" s="890"/>
      <c r="N124" s="890"/>
      <c r="O124" s="890"/>
      <c r="P124" s="890"/>
      <c r="Q124" s="890"/>
      <c r="R124" s="890"/>
      <c r="S124" s="890"/>
      <c r="T124" s="890"/>
      <c r="U124" s="890"/>
      <c r="V124" s="890"/>
      <c r="W124" s="890"/>
      <c r="X124" s="890"/>
      <c r="Y124" s="890"/>
      <c r="Z124" s="890"/>
      <c r="AA124" s="890"/>
      <c r="AB124" s="890"/>
      <c r="AC124" s="890"/>
      <c r="AD124" s="1028"/>
      <c r="AE124" s="3"/>
      <c r="AF124" s="258"/>
      <c r="AG124" s="375"/>
      <c r="AH124" s="378"/>
      <c r="EM124" s="375"/>
      <c r="EN124" s="375"/>
      <c r="EO124" s="375"/>
      <c r="EP124" s="375"/>
      <c r="EQ124" s="375"/>
      <c r="ER124" s="375"/>
      <c r="ES124" s="375"/>
      <c r="FF124" s="375"/>
      <c r="FG124" s="375"/>
      <c r="FH124" s="375"/>
      <c r="FI124" s="375"/>
      <c r="FJ124" s="375"/>
      <c r="FK124" s="375"/>
      <c r="FL124" s="375"/>
      <c r="FM124" s="375"/>
      <c r="FN124" s="375"/>
      <c r="FO124" s="375"/>
      <c r="FP124" s="375"/>
      <c r="FQ124" s="375"/>
      <c r="FR124" s="375"/>
      <c r="FS124" s="375"/>
      <c r="FT124" s="375"/>
      <c r="FU124" s="375"/>
    </row>
    <row r="125" spans="1:177" s="374" customFormat="1" ht="48" customHeight="1" x14ac:dyDescent="0.25">
      <c r="A125" s="113"/>
      <c r="B125" s="5"/>
      <c r="C125" s="889" t="s">
        <v>1098</v>
      </c>
      <c r="D125" s="890"/>
      <c r="E125" s="890"/>
      <c r="F125" s="890"/>
      <c r="G125" s="890"/>
      <c r="H125" s="890"/>
      <c r="I125" s="890"/>
      <c r="J125" s="890"/>
      <c r="K125" s="890"/>
      <c r="L125" s="890"/>
      <c r="M125" s="890"/>
      <c r="N125" s="890"/>
      <c r="O125" s="890"/>
      <c r="P125" s="890"/>
      <c r="Q125" s="890"/>
      <c r="R125" s="890"/>
      <c r="S125" s="890"/>
      <c r="T125" s="890"/>
      <c r="U125" s="890"/>
      <c r="V125" s="890"/>
      <c r="W125" s="890"/>
      <c r="X125" s="890"/>
      <c r="Y125" s="890"/>
      <c r="Z125" s="890"/>
      <c r="AA125" s="890"/>
      <c r="AB125" s="890"/>
      <c r="AC125" s="890"/>
      <c r="AD125" s="1028"/>
      <c r="AE125" s="3"/>
      <c r="AF125" s="258"/>
      <c r="AG125" s="375"/>
      <c r="AH125" s="378"/>
      <c r="EM125" s="375"/>
      <c r="EN125" s="375"/>
      <c r="EO125" s="375"/>
      <c r="EP125" s="375"/>
      <c r="EQ125" s="375"/>
      <c r="ER125" s="375"/>
      <c r="ES125" s="375"/>
      <c r="FF125" s="375"/>
      <c r="FG125" s="375"/>
      <c r="FH125" s="375"/>
      <c r="FI125" s="375"/>
      <c r="FJ125" s="375"/>
      <c r="FK125" s="375"/>
      <c r="FL125" s="375"/>
      <c r="FM125" s="375"/>
      <c r="FN125" s="375"/>
      <c r="FO125" s="375"/>
      <c r="FP125" s="375"/>
      <c r="FQ125" s="375"/>
      <c r="FR125" s="375"/>
      <c r="FS125" s="375"/>
      <c r="FT125" s="375"/>
      <c r="FU125" s="375"/>
    </row>
    <row r="126" spans="1:177" s="374" customFormat="1" ht="48" customHeight="1" x14ac:dyDescent="0.25">
      <c r="A126" s="113"/>
      <c r="B126" s="5"/>
      <c r="C126" s="889" t="s">
        <v>1099</v>
      </c>
      <c r="D126" s="890"/>
      <c r="E126" s="890"/>
      <c r="F126" s="890"/>
      <c r="G126" s="890"/>
      <c r="H126" s="890"/>
      <c r="I126" s="890"/>
      <c r="J126" s="890"/>
      <c r="K126" s="890"/>
      <c r="L126" s="890"/>
      <c r="M126" s="890"/>
      <c r="N126" s="890"/>
      <c r="O126" s="890"/>
      <c r="P126" s="890"/>
      <c r="Q126" s="890"/>
      <c r="R126" s="890"/>
      <c r="S126" s="890"/>
      <c r="T126" s="890"/>
      <c r="U126" s="890"/>
      <c r="V126" s="890"/>
      <c r="W126" s="890"/>
      <c r="X126" s="890"/>
      <c r="Y126" s="890"/>
      <c r="Z126" s="890"/>
      <c r="AA126" s="890"/>
      <c r="AB126" s="890"/>
      <c r="AC126" s="890"/>
      <c r="AD126" s="1028"/>
      <c r="AE126" s="3"/>
      <c r="AF126" s="258"/>
      <c r="AG126" s="375"/>
      <c r="AH126" s="378"/>
      <c r="EM126" s="375"/>
      <c r="EN126" s="375"/>
      <c r="EO126" s="375"/>
      <c r="EP126" s="375"/>
      <c r="EQ126" s="375"/>
      <c r="ER126" s="375"/>
      <c r="ES126" s="375"/>
      <c r="FF126" s="375"/>
      <c r="FG126" s="375"/>
      <c r="FH126" s="375"/>
      <c r="FI126" s="375"/>
      <c r="FJ126" s="375"/>
      <c r="FK126" s="375"/>
      <c r="FL126" s="375"/>
      <c r="FM126" s="375"/>
      <c r="FN126" s="375"/>
      <c r="FO126" s="375"/>
      <c r="FP126" s="375"/>
      <c r="FQ126" s="375"/>
      <c r="FR126" s="375"/>
      <c r="FS126" s="375"/>
      <c r="FT126" s="375"/>
      <c r="FU126" s="375"/>
    </row>
    <row r="127" spans="1:177" s="374" customFormat="1" ht="48" customHeight="1" x14ac:dyDescent="0.25">
      <c r="A127" s="113"/>
      <c r="B127" s="7"/>
      <c r="C127" s="972" t="s">
        <v>1100</v>
      </c>
      <c r="D127" s="973"/>
      <c r="E127" s="973"/>
      <c r="F127" s="973"/>
      <c r="G127" s="973"/>
      <c r="H127" s="973"/>
      <c r="I127" s="973"/>
      <c r="J127" s="973"/>
      <c r="K127" s="973"/>
      <c r="L127" s="973"/>
      <c r="M127" s="973"/>
      <c r="N127" s="973"/>
      <c r="O127" s="973"/>
      <c r="P127" s="973"/>
      <c r="Q127" s="973"/>
      <c r="R127" s="973"/>
      <c r="S127" s="973"/>
      <c r="T127" s="973"/>
      <c r="U127" s="973"/>
      <c r="V127" s="973"/>
      <c r="W127" s="973"/>
      <c r="X127" s="973"/>
      <c r="Y127" s="973"/>
      <c r="Z127" s="973"/>
      <c r="AA127" s="973"/>
      <c r="AB127" s="973"/>
      <c r="AC127" s="973"/>
      <c r="AD127" s="1019"/>
      <c r="AE127" s="3"/>
      <c r="AF127" s="258"/>
      <c r="AG127" s="375"/>
      <c r="AH127" s="378"/>
      <c r="EM127" s="375"/>
      <c r="EN127" s="375"/>
      <c r="EO127" s="375"/>
      <c r="EP127" s="375"/>
      <c r="EQ127" s="375"/>
      <c r="ER127" s="375"/>
      <c r="ES127" s="375"/>
      <c r="FF127" s="375"/>
      <c r="FG127" s="375"/>
      <c r="FH127" s="375"/>
      <c r="FI127" s="375"/>
      <c r="FJ127" s="375"/>
      <c r="FK127" s="375"/>
      <c r="FL127" s="375"/>
      <c r="FM127" s="375"/>
      <c r="FN127" s="375"/>
      <c r="FO127" s="375"/>
      <c r="FP127" s="375"/>
      <c r="FQ127" s="375"/>
      <c r="FR127" s="375"/>
      <c r="FS127" s="375"/>
      <c r="FT127" s="375"/>
      <c r="FU127" s="375"/>
    </row>
    <row r="128" spans="1:177" s="374" customFormat="1" ht="15" customHeight="1" thickBot="1" x14ac:dyDescent="0.3">
      <c r="A128" s="11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258"/>
      <c r="AG128" s="375"/>
      <c r="AH128" s="378"/>
      <c r="EM128" s="375"/>
      <c r="EN128" s="375"/>
      <c r="EO128" s="375"/>
      <c r="EP128" s="375"/>
      <c r="EQ128" s="375"/>
      <c r="ER128" s="375"/>
      <c r="ES128" s="375"/>
      <c r="FF128" s="375"/>
      <c r="FG128" s="375"/>
      <c r="FH128" s="375"/>
      <c r="FI128" s="375"/>
      <c r="FJ128" s="375"/>
      <c r="FK128" s="375"/>
      <c r="FL128" s="375"/>
      <c r="FM128" s="375"/>
      <c r="FN128" s="375"/>
      <c r="FO128" s="375"/>
      <c r="FP128" s="375"/>
      <c r="FQ128" s="375"/>
      <c r="FR128" s="375"/>
      <c r="FS128" s="375"/>
      <c r="FT128" s="375"/>
      <c r="FU128" s="375"/>
    </row>
    <row r="129" spans="1:177" s="374" customFormat="1" ht="15" customHeight="1" thickBot="1" x14ac:dyDescent="0.3">
      <c r="A129" s="113"/>
      <c r="B129" s="687" t="s">
        <v>1102</v>
      </c>
      <c r="C129" s="688"/>
      <c r="D129" s="688"/>
      <c r="E129" s="688"/>
      <c r="F129" s="688"/>
      <c r="G129" s="688"/>
      <c r="H129" s="688"/>
      <c r="I129" s="688"/>
      <c r="J129" s="688"/>
      <c r="K129" s="688"/>
      <c r="L129" s="688"/>
      <c r="M129" s="688"/>
      <c r="N129" s="688"/>
      <c r="O129" s="688"/>
      <c r="P129" s="688"/>
      <c r="Q129" s="688"/>
      <c r="R129" s="688"/>
      <c r="S129" s="688"/>
      <c r="T129" s="688"/>
      <c r="U129" s="688"/>
      <c r="V129" s="688"/>
      <c r="W129" s="688"/>
      <c r="X129" s="688"/>
      <c r="Y129" s="688"/>
      <c r="Z129" s="688"/>
      <c r="AA129" s="688"/>
      <c r="AB129" s="688"/>
      <c r="AC129" s="688"/>
      <c r="AD129" s="689"/>
      <c r="AE129" s="3"/>
      <c r="AF129" s="258"/>
      <c r="AG129" s="375"/>
      <c r="AH129" s="378"/>
      <c r="EM129" s="375"/>
      <c r="EN129" s="375"/>
      <c r="EO129" s="375"/>
      <c r="EP129" s="375"/>
      <c r="EQ129" s="375"/>
      <c r="ER129" s="375"/>
      <c r="ES129" s="375"/>
      <c r="FF129" s="375"/>
      <c r="FG129" s="375"/>
      <c r="FH129" s="375"/>
      <c r="FI129" s="375"/>
      <c r="FJ129" s="375"/>
      <c r="FK129" s="375"/>
      <c r="FL129" s="375"/>
      <c r="FM129" s="375"/>
      <c r="FN129" s="375"/>
      <c r="FO129" s="375"/>
      <c r="FP129" s="375"/>
      <c r="FQ129" s="375"/>
      <c r="FR129" s="375"/>
      <c r="FS129" s="375"/>
      <c r="FT129" s="375"/>
      <c r="FU129" s="375"/>
    </row>
    <row r="130" spans="1:177" s="374" customFormat="1" ht="15" customHeight="1" x14ac:dyDescent="0.25">
      <c r="A130" s="113"/>
      <c r="B130" s="1017" t="s">
        <v>1013</v>
      </c>
      <c r="C130" s="924"/>
      <c r="D130" s="924"/>
      <c r="E130" s="924"/>
      <c r="F130" s="924"/>
      <c r="G130" s="924"/>
      <c r="H130" s="924"/>
      <c r="I130" s="924"/>
      <c r="J130" s="924"/>
      <c r="K130" s="924"/>
      <c r="L130" s="924"/>
      <c r="M130" s="924"/>
      <c r="N130" s="924"/>
      <c r="O130" s="924"/>
      <c r="P130" s="924"/>
      <c r="Q130" s="924"/>
      <c r="R130" s="924"/>
      <c r="S130" s="924"/>
      <c r="T130" s="924"/>
      <c r="U130" s="924"/>
      <c r="V130" s="924"/>
      <c r="W130" s="924"/>
      <c r="X130" s="924"/>
      <c r="Y130" s="924"/>
      <c r="Z130" s="924"/>
      <c r="AA130" s="924"/>
      <c r="AB130" s="924"/>
      <c r="AC130" s="924"/>
      <c r="AD130" s="1018"/>
      <c r="AE130" s="3"/>
      <c r="AF130" s="258"/>
      <c r="AG130" s="375"/>
      <c r="AH130" s="378"/>
      <c r="EM130" s="375"/>
      <c r="EN130" s="375"/>
      <c r="EO130" s="375"/>
      <c r="EP130" s="375"/>
      <c r="EQ130" s="375"/>
      <c r="ER130" s="375"/>
      <c r="ES130" s="375"/>
      <c r="FF130" s="375"/>
      <c r="FG130" s="375"/>
      <c r="FH130" s="375"/>
      <c r="FI130" s="375"/>
      <c r="FJ130" s="375"/>
      <c r="FK130" s="375"/>
      <c r="FL130" s="375"/>
      <c r="FM130" s="375"/>
      <c r="FN130" s="375"/>
      <c r="FO130" s="375"/>
      <c r="FP130" s="375"/>
      <c r="FQ130" s="375"/>
      <c r="FR130" s="375"/>
      <c r="FS130" s="375"/>
      <c r="FT130" s="375"/>
      <c r="FU130" s="375"/>
    </row>
    <row r="131" spans="1:177" s="374" customFormat="1" ht="24" customHeight="1" x14ac:dyDescent="0.25">
      <c r="A131" s="113"/>
      <c r="B131" s="221"/>
      <c r="C131" s="926" t="s">
        <v>1698</v>
      </c>
      <c r="D131" s="926"/>
      <c r="E131" s="926"/>
      <c r="F131" s="926"/>
      <c r="G131" s="926"/>
      <c r="H131" s="926"/>
      <c r="I131" s="926"/>
      <c r="J131" s="926"/>
      <c r="K131" s="926"/>
      <c r="L131" s="926"/>
      <c r="M131" s="926"/>
      <c r="N131" s="926"/>
      <c r="O131" s="926"/>
      <c r="P131" s="926"/>
      <c r="Q131" s="926"/>
      <c r="R131" s="926"/>
      <c r="S131" s="926"/>
      <c r="T131" s="926"/>
      <c r="U131" s="926"/>
      <c r="V131" s="926"/>
      <c r="W131" s="926"/>
      <c r="X131" s="926"/>
      <c r="Y131" s="926"/>
      <c r="Z131" s="926"/>
      <c r="AA131" s="926"/>
      <c r="AB131" s="926"/>
      <c r="AC131" s="926"/>
      <c r="AD131" s="1041"/>
      <c r="AE131" s="3"/>
      <c r="AF131" s="258"/>
      <c r="AG131" s="375"/>
      <c r="AH131" s="375"/>
      <c r="AI131" s="375"/>
      <c r="EM131" s="375"/>
      <c r="EN131" s="375"/>
      <c r="EO131" s="375"/>
      <c r="EP131" s="375"/>
      <c r="EQ131" s="375"/>
      <c r="ER131" s="375"/>
      <c r="ES131" s="375"/>
      <c r="FF131" s="375"/>
      <c r="FG131" s="375"/>
      <c r="FH131" s="375"/>
      <c r="FI131" s="375"/>
      <c r="FJ131" s="375"/>
      <c r="FK131" s="375"/>
      <c r="FL131" s="375"/>
      <c r="FM131" s="375"/>
      <c r="FN131" s="375"/>
      <c r="FO131" s="375"/>
      <c r="FP131" s="375"/>
      <c r="FQ131" s="375"/>
      <c r="FR131" s="375"/>
      <c r="FS131" s="375"/>
      <c r="FT131" s="375"/>
      <c r="FU131" s="375"/>
    </row>
    <row r="132" spans="1:177" s="374" customFormat="1" ht="15" customHeight="1" x14ac:dyDescent="0.25">
      <c r="A132" s="11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258"/>
      <c r="AG132" s="375"/>
      <c r="AH132" s="375"/>
      <c r="AI132" s="375"/>
      <c r="AJ132" s="375"/>
      <c r="AK132" s="375"/>
      <c r="AL132" s="375"/>
      <c r="AM132" s="375"/>
      <c r="EM132" s="375"/>
      <c r="EN132" s="375"/>
      <c r="EO132" s="375"/>
      <c r="EP132" s="375"/>
      <c r="EQ132" s="375"/>
      <c r="ER132" s="375"/>
      <c r="ES132" s="375"/>
      <c r="FF132" s="375"/>
      <c r="FG132" s="375"/>
      <c r="FH132" s="375"/>
      <c r="FI132" s="375"/>
      <c r="FJ132" s="375"/>
      <c r="FK132" s="375"/>
      <c r="FL132" s="375"/>
      <c r="FM132" s="375"/>
      <c r="FN132" s="375"/>
      <c r="FO132" s="375"/>
      <c r="FP132" s="375"/>
      <c r="FQ132" s="375"/>
      <c r="FR132" s="375"/>
      <c r="FS132" s="375"/>
      <c r="FT132" s="375"/>
      <c r="FU132" s="375"/>
    </row>
    <row r="133" spans="1:177" s="374" customFormat="1" ht="24" customHeight="1" x14ac:dyDescent="0.25">
      <c r="A133" s="114" t="s">
        <v>65</v>
      </c>
      <c r="B133" s="573" t="s">
        <v>1103</v>
      </c>
      <c r="C133" s="573"/>
      <c r="D133" s="573"/>
      <c r="E133" s="573"/>
      <c r="F133" s="573"/>
      <c r="G133" s="573"/>
      <c r="H133" s="573"/>
      <c r="I133" s="573"/>
      <c r="J133" s="573"/>
      <c r="K133" s="573"/>
      <c r="L133" s="573"/>
      <c r="M133" s="573"/>
      <c r="N133" s="573"/>
      <c r="O133" s="573"/>
      <c r="P133" s="573"/>
      <c r="Q133" s="573"/>
      <c r="R133" s="573"/>
      <c r="S133" s="573"/>
      <c r="T133" s="573"/>
      <c r="U133" s="573"/>
      <c r="V133" s="573"/>
      <c r="W133" s="573"/>
      <c r="X133" s="573"/>
      <c r="Y133" s="573"/>
      <c r="Z133" s="573"/>
      <c r="AA133" s="573"/>
      <c r="AB133" s="573"/>
      <c r="AC133" s="573"/>
      <c r="AD133" s="573"/>
      <c r="AE133" s="3"/>
      <c r="AF133" s="258"/>
      <c r="AG133" s="375"/>
      <c r="AH133" s="375"/>
      <c r="AI133" s="375"/>
      <c r="AJ133" s="375"/>
      <c r="AK133" s="375"/>
      <c r="AL133" s="375"/>
      <c r="AM133" s="375"/>
      <c r="EM133" s="375"/>
      <c r="EN133" s="375"/>
      <c r="EO133" s="375"/>
      <c r="EP133" s="375"/>
      <c r="EQ133" s="375"/>
      <c r="ER133" s="375"/>
      <c r="ES133" s="375"/>
      <c r="FF133" s="375"/>
      <c r="FG133" s="375"/>
      <c r="FH133" s="375"/>
      <c r="FI133" s="375"/>
      <c r="FJ133" s="375"/>
      <c r="FK133" s="375"/>
      <c r="FL133" s="375"/>
      <c r="FM133" s="375"/>
      <c r="FN133" s="375"/>
      <c r="FO133" s="375"/>
      <c r="FP133" s="375"/>
      <c r="FQ133" s="375"/>
      <c r="FR133" s="375"/>
      <c r="FS133" s="375"/>
      <c r="FT133" s="375"/>
      <c r="FU133" s="375"/>
    </row>
    <row r="134" spans="1:177" s="374" customFormat="1" ht="24" customHeight="1" x14ac:dyDescent="0.25">
      <c r="A134" s="112"/>
      <c r="B134" s="1"/>
      <c r="C134" s="576" t="s">
        <v>1087</v>
      </c>
      <c r="D134" s="576"/>
      <c r="E134" s="576"/>
      <c r="F134" s="576"/>
      <c r="G134" s="576"/>
      <c r="H134" s="576"/>
      <c r="I134" s="576"/>
      <c r="J134" s="576"/>
      <c r="K134" s="576"/>
      <c r="L134" s="576"/>
      <c r="M134" s="576"/>
      <c r="N134" s="576"/>
      <c r="O134" s="576"/>
      <c r="P134" s="576"/>
      <c r="Q134" s="576"/>
      <c r="R134" s="576"/>
      <c r="S134" s="576"/>
      <c r="T134" s="576"/>
      <c r="U134" s="576"/>
      <c r="V134" s="576"/>
      <c r="W134" s="576"/>
      <c r="X134" s="576"/>
      <c r="Y134" s="576"/>
      <c r="Z134" s="576"/>
      <c r="AA134" s="576"/>
      <c r="AB134" s="576"/>
      <c r="AC134" s="576"/>
      <c r="AD134" s="576"/>
      <c r="AE134" s="3"/>
      <c r="AF134" s="258"/>
      <c r="AG134" s="375"/>
      <c r="AH134" s="375"/>
      <c r="AI134" s="375"/>
      <c r="AJ134" s="375"/>
      <c r="AK134" s="375"/>
      <c r="AL134" s="375"/>
      <c r="AM134" s="375"/>
      <c r="EM134" s="375"/>
      <c r="EN134" s="375"/>
      <c r="EO134" s="375"/>
      <c r="EP134" s="375"/>
      <c r="EQ134" s="375"/>
      <c r="ER134" s="375"/>
      <c r="ES134" s="375"/>
      <c r="FF134" s="375"/>
      <c r="FG134" s="375"/>
      <c r="FH134" s="375"/>
      <c r="FI134" s="375"/>
      <c r="FJ134" s="375"/>
      <c r="FK134" s="375"/>
      <c r="FL134" s="375"/>
      <c r="FM134" s="375"/>
      <c r="FN134" s="375"/>
      <c r="FO134" s="375"/>
      <c r="FP134" s="375"/>
      <c r="FQ134" s="375"/>
      <c r="FR134" s="375"/>
      <c r="FS134" s="375"/>
      <c r="FT134" s="375"/>
      <c r="FU134" s="375"/>
    </row>
    <row r="135" spans="1:177" s="374" customFormat="1" ht="15" customHeight="1" x14ac:dyDescent="0.25">
      <c r="A135" s="11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258"/>
      <c r="AG135" s="285" t="s">
        <v>1908</v>
      </c>
      <c r="AH135" s="285"/>
      <c r="AI135" s="285"/>
      <c r="AJ135" s="375"/>
      <c r="AK135" s="375"/>
      <c r="AL135" s="375"/>
      <c r="AM135" s="375"/>
      <c r="EM135" s="375"/>
      <c r="EN135" s="375"/>
      <c r="EO135" s="375"/>
      <c r="EP135" s="375"/>
      <c r="EQ135" s="375"/>
      <c r="ER135" s="375"/>
      <c r="ES135" s="375"/>
      <c r="FF135" s="375"/>
      <c r="FG135" s="375"/>
      <c r="FH135" s="375"/>
      <c r="FI135" s="375"/>
      <c r="FJ135" s="375"/>
      <c r="FK135" s="375"/>
      <c r="FL135" s="375"/>
      <c r="FM135" s="375"/>
      <c r="FN135" s="375"/>
      <c r="FO135" s="375"/>
      <c r="FP135" s="375"/>
      <c r="FQ135" s="375"/>
      <c r="FR135" s="375"/>
      <c r="FS135" s="375"/>
      <c r="FT135" s="375"/>
      <c r="FU135" s="375"/>
    </row>
    <row r="136" spans="1:177" s="374" customFormat="1" ht="24" customHeight="1" x14ac:dyDescent="0.25">
      <c r="A136" s="113"/>
      <c r="B136" s="3"/>
      <c r="C136" s="944" t="s">
        <v>1130</v>
      </c>
      <c r="D136" s="944"/>
      <c r="E136" s="944"/>
      <c r="F136" s="944"/>
      <c r="G136" s="944"/>
      <c r="H136" s="944"/>
      <c r="I136" s="944"/>
      <c r="J136" s="944"/>
      <c r="K136" s="944"/>
      <c r="L136" s="944"/>
      <c r="M136" s="751" t="s">
        <v>1104</v>
      </c>
      <c r="N136" s="752"/>
      <c r="O136" s="752"/>
      <c r="P136" s="752"/>
      <c r="Q136" s="752"/>
      <c r="R136" s="752"/>
      <c r="S136" s="752"/>
      <c r="T136" s="752"/>
      <c r="U136" s="752"/>
      <c r="V136" s="752"/>
      <c r="W136" s="752"/>
      <c r="X136" s="752"/>
      <c r="Y136" s="752"/>
      <c r="Z136" s="752"/>
      <c r="AA136" s="752"/>
      <c r="AB136" s="752"/>
      <c r="AC136" s="752"/>
      <c r="AD136" s="753"/>
      <c r="AE136" s="3"/>
      <c r="AF136" s="258"/>
      <c r="AG136" s="285">
        <f>COUNTBLANK(M138:AD145)</f>
        <v>144</v>
      </c>
      <c r="AH136" s="285">
        <v>144</v>
      </c>
      <c r="AI136" s="285">
        <f>IF(SUM(AG146:AH146)=0,AG136,1)</f>
        <v>144</v>
      </c>
      <c r="AJ136" s="375"/>
      <c r="EM136" s="375"/>
      <c r="EN136" s="375"/>
      <c r="EO136" s="375"/>
      <c r="EP136" s="375"/>
      <c r="EQ136" s="375"/>
      <c r="ER136" s="375"/>
      <c r="ES136" s="375"/>
      <c r="FF136" s="375"/>
      <c r="FG136" s="375"/>
      <c r="FH136" s="375"/>
      <c r="FI136" s="375"/>
      <c r="FJ136" s="375"/>
      <c r="FK136" s="375"/>
      <c r="FL136" s="375"/>
      <c r="FM136" s="375"/>
      <c r="FN136" s="375"/>
      <c r="FO136" s="375"/>
      <c r="FP136" s="375"/>
      <c r="FQ136" s="375"/>
      <c r="FR136" s="375"/>
      <c r="FS136" s="375"/>
      <c r="FT136" s="375"/>
      <c r="FU136" s="375"/>
    </row>
    <row r="137" spans="1:177" s="374" customFormat="1" ht="15" customHeight="1" x14ac:dyDescent="0.25">
      <c r="A137" s="113"/>
      <c r="B137" s="3"/>
      <c r="C137" s="944"/>
      <c r="D137" s="944"/>
      <c r="E137" s="944"/>
      <c r="F137" s="944"/>
      <c r="G137" s="944"/>
      <c r="H137" s="944"/>
      <c r="I137" s="944"/>
      <c r="J137" s="944"/>
      <c r="K137" s="944"/>
      <c r="L137" s="944"/>
      <c r="M137" s="751" t="s">
        <v>60</v>
      </c>
      <c r="N137" s="752"/>
      <c r="O137" s="752"/>
      <c r="P137" s="752"/>
      <c r="Q137" s="752"/>
      <c r="R137" s="753"/>
      <c r="S137" s="653" t="s">
        <v>61</v>
      </c>
      <c r="T137" s="654"/>
      <c r="U137" s="654"/>
      <c r="V137" s="654"/>
      <c r="W137" s="654"/>
      <c r="X137" s="655"/>
      <c r="Y137" s="653" t="s">
        <v>62</v>
      </c>
      <c r="Z137" s="654"/>
      <c r="AA137" s="654"/>
      <c r="AB137" s="654"/>
      <c r="AC137" s="654"/>
      <c r="AD137" s="655"/>
      <c r="AE137" s="3"/>
      <c r="AF137" s="258"/>
      <c r="AG137" s="374" t="s">
        <v>1921</v>
      </c>
      <c r="AH137" s="374" t="s">
        <v>1925</v>
      </c>
      <c r="AK137" s="320" t="s">
        <v>1909</v>
      </c>
      <c r="AL137" s="286" t="s">
        <v>1910</v>
      </c>
      <c r="AM137" s="287" t="s">
        <v>1911</v>
      </c>
      <c r="AN137" s="286" t="s">
        <v>1912</v>
      </c>
      <c r="AP137" s="375"/>
      <c r="AQ137" s="375"/>
      <c r="AW137" s="346"/>
      <c r="EM137" s="375"/>
      <c r="EN137" s="375"/>
      <c r="EO137" s="375"/>
      <c r="EP137" s="375"/>
      <c r="EQ137" s="375"/>
      <c r="ER137" s="375"/>
      <c r="ES137" s="375"/>
      <c r="FF137" s="375"/>
      <c r="FG137" s="375"/>
      <c r="FH137" s="375"/>
      <c r="FI137" s="375"/>
      <c r="FJ137" s="375"/>
      <c r="FK137" s="375"/>
      <c r="FL137" s="375"/>
      <c r="FM137" s="375"/>
      <c r="FN137" s="375"/>
      <c r="FO137" s="375"/>
      <c r="FP137" s="375"/>
      <c r="FQ137" s="375"/>
      <c r="FR137" s="375"/>
      <c r="FS137" s="375"/>
      <c r="FT137" s="375"/>
      <c r="FU137" s="375"/>
    </row>
    <row r="138" spans="1:177" s="374" customFormat="1" ht="15" customHeight="1" x14ac:dyDescent="0.25">
      <c r="A138" s="113"/>
      <c r="B138" s="3"/>
      <c r="C138" s="18" t="s">
        <v>26</v>
      </c>
      <c r="D138" s="552" t="str">
        <f>IF($D37="","",$D37)</f>
        <v/>
      </c>
      <c r="E138" s="553"/>
      <c r="F138" s="553"/>
      <c r="G138" s="553"/>
      <c r="H138" s="553"/>
      <c r="I138" s="553"/>
      <c r="J138" s="553"/>
      <c r="K138" s="553"/>
      <c r="L138" s="554"/>
      <c r="M138" s="1045"/>
      <c r="N138" s="1046"/>
      <c r="O138" s="1046"/>
      <c r="P138" s="1046"/>
      <c r="Q138" s="1046"/>
      <c r="R138" s="1047"/>
      <c r="S138" s="1045"/>
      <c r="T138" s="1046"/>
      <c r="U138" s="1046"/>
      <c r="V138" s="1046"/>
      <c r="W138" s="1046"/>
      <c r="X138" s="1047"/>
      <c r="Y138" s="1045"/>
      <c r="Z138" s="1046"/>
      <c r="AA138" s="1046"/>
      <c r="AB138" s="1046"/>
      <c r="AC138" s="1046"/>
      <c r="AD138" s="1047"/>
      <c r="AE138" s="3"/>
      <c r="AF138" s="258"/>
      <c r="AG138" s="375">
        <f>IF(AND($C$29="",COUNTBLANK(D138:AD138)=27),0,IF(AND($C$29&gt;=$AG$26,COUNTBLANK(D138:AD138)&lt;&gt;27),0,IF(AND($AG$26&gt;$C$29,COUNTBLANK(D138:AD138)=27),0,1)))</f>
        <v>0</v>
      </c>
      <c r="AH138" s="264">
        <f>IF(D138="",0,IF(AND(D138&lt;&gt;"",COUNTBLANK(M138:AD138)=15),0,1))</f>
        <v>0</v>
      </c>
      <c r="AK138" s="320">
        <f>M138</f>
        <v>0</v>
      </c>
      <c r="AL138" s="287">
        <f>COUNTIF(S138:AD138,"NS")</f>
        <v>0</v>
      </c>
      <c r="AM138" s="288">
        <f>SUM(S138:AD138)</f>
        <v>0</v>
      </c>
      <c r="AN138" s="292">
        <f>IF($AG$136=$AH$136,0,IF(OR(AND(AK138=0,AL138&gt;0),AND(AK138="ns",AM138&gt;0),AND(AK138="ns",AL138=0,AM138=0)),1,IF(OR(AND(AK138&gt;0,AL138=2),AND(AK138="ns",AL138=2),AND(AK138="ns",AM138=0,AL138&gt;0),AK138=AM138),0,1)))</f>
        <v>0</v>
      </c>
      <c r="AP138" s="375"/>
      <c r="AQ138" s="375"/>
      <c r="AT138" s="375"/>
      <c r="AW138" s="346"/>
      <c r="EM138" s="375"/>
      <c r="EN138" s="375"/>
      <c r="EO138" s="375"/>
      <c r="EP138" s="375"/>
      <c r="EQ138" s="375"/>
      <c r="ER138" s="375"/>
      <c r="ES138" s="375"/>
      <c r="FF138" s="375"/>
      <c r="FG138" s="375"/>
      <c r="FH138" s="375"/>
      <c r="FI138" s="375"/>
      <c r="FJ138" s="375"/>
      <c r="FK138" s="375"/>
      <c r="FL138" s="375"/>
      <c r="FM138" s="375"/>
      <c r="FN138" s="375"/>
      <c r="FO138" s="375"/>
      <c r="FP138" s="375"/>
      <c r="FQ138" s="375"/>
      <c r="FR138" s="375"/>
      <c r="FS138" s="375"/>
      <c r="FT138" s="375"/>
      <c r="FU138" s="375"/>
    </row>
    <row r="139" spans="1:177" s="374" customFormat="1" ht="15" customHeight="1" x14ac:dyDescent="0.25">
      <c r="A139" s="113"/>
      <c r="B139" s="3"/>
      <c r="C139" s="20" t="s">
        <v>27</v>
      </c>
      <c r="D139" s="552" t="str">
        <f t="shared" ref="D139:D145" si="37">IF($D38="","",$D38)</f>
        <v/>
      </c>
      <c r="E139" s="553"/>
      <c r="F139" s="553"/>
      <c r="G139" s="553"/>
      <c r="H139" s="553"/>
      <c r="I139" s="553"/>
      <c r="J139" s="553"/>
      <c r="K139" s="553"/>
      <c r="L139" s="554"/>
      <c r="M139" s="1045"/>
      <c r="N139" s="1046"/>
      <c r="O139" s="1046"/>
      <c r="P139" s="1046"/>
      <c r="Q139" s="1046"/>
      <c r="R139" s="1047"/>
      <c r="S139" s="1045"/>
      <c r="T139" s="1046"/>
      <c r="U139" s="1046"/>
      <c r="V139" s="1046"/>
      <c r="W139" s="1046"/>
      <c r="X139" s="1047"/>
      <c r="Y139" s="1045"/>
      <c r="Z139" s="1046"/>
      <c r="AA139" s="1046"/>
      <c r="AB139" s="1046"/>
      <c r="AC139" s="1046"/>
      <c r="AD139" s="1047"/>
      <c r="AE139" s="3"/>
      <c r="AF139" s="258"/>
      <c r="AG139" s="375">
        <f>IF(AND($C$29="",COUNTBLANK(D139:AD139)=27),0,IF(AND($C$29&gt;=$AG$27,COUNTBLANK(D139:AD139)&lt;&gt;27),0,IF(AND($AG$27&gt;$C$29,COUNTBLANK(D139:AD139)=27),0,1)))</f>
        <v>0</v>
      </c>
      <c r="AH139" s="264">
        <f t="shared" ref="AH139:AH145" si="38">IF(D139="",0,IF(AND(D139&lt;&gt;"",COUNTBLANK(M139:AD139)=15),0,1))</f>
        <v>0</v>
      </c>
      <c r="AK139" s="320">
        <f t="shared" ref="AK139:AK145" si="39">M139</f>
        <v>0</v>
      </c>
      <c r="AL139" s="287">
        <f t="shared" ref="AL139:AL145" si="40">COUNTIF(S139:AD139,"NS")</f>
        <v>0</v>
      </c>
      <c r="AM139" s="288">
        <f t="shared" ref="AM139:AM145" si="41">SUM(S139:AD139)</f>
        <v>0</v>
      </c>
      <c r="AN139" s="292">
        <f t="shared" ref="AN139:AN145" si="42">IF($AG$136=$AH$136,0,IF(OR(AND(AK139=0,AL139&gt;0),AND(AK139="ns",AM139&gt;0),AND(AK139="ns",AL139=0,AM139=0)),1,IF(OR(AND(AK139&gt;0,AL139=2),AND(AK139="ns",AL139=2),AND(AK139="ns",AM139=0,AL139&gt;0),AK139=AM139),0,1)))</f>
        <v>0</v>
      </c>
      <c r="AP139" s="375"/>
      <c r="AQ139" s="375"/>
      <c r="AT139" s="375"/>
      <c r="AW139" s="346"/>
      <c r="EM139" s="375"/>
      <c r="EN139" s="375"/>
      <c r="EO139" s="375"/>
      <c r="EP139" s="375"/>
      <c r="EQ139" s="375"/>
      <c r="ER139" s="375"/>
      <c r="ES139" s="375"/>
      <c r="FF139" s="375"/>
      <c r="FG139" s="375"/>
      <c r="FH139" s="375"/>
      <c r="FI139" s="375"/>
      <c r="FJ139" s="375"/>
      <c r="FK139" s="375"/>
      <c r="FL139" s="375"/>
      <c r="FM139" s="375"/>
      <c r="FN139" s="375"/>
      <c r="FO139" s="375"/>
      <c r="FP139" s="375"/>
      <c r="FQ139" s="375"/>
      <c r="FR139" s="375"/>
      <c r="FS139" s="375"/>
      <c r="FT139" s="375"/>
      <c r="FU139" s="375"/>
    </row>
    <row r="140" spans="1:177" s="374" customFormat="1" ht="15" customHeight="1" x14ac:dyDescent="0.25">
      <c r="A140" s="113"/>
      <c r="B140" s="3"/>
      <c r="C140" s="20" t="s">
        <v>28</v>
      </c>
      <c r="D140" s="552" t="str">
        <f t="shared" si="37"/>
        <v/>
      </c>
      <c r="E140" s="553"/>
      <c r="F140" s="553"/>
      <c r="G140" s="553"/>
      <c r="H140" s="553"/>
      <c r="I140" s="553"/>
      <c r="J140" s="553"/>
      <c r="K140" s="553"/>
      <c r="L140" s="554"/>
      <c r="M140" s="1045"/>
      <c r="N140" s="1046"/>
      <c r="O140" s="1046"/>
      <c r="P140" s="1046"/>
      <c r="Q140" s="1046"/>
      <c r="R140" s="1047"/>
      <c r="S140" s="1045"/>
      <c r="T140" s="1046"/>
      <c r="U140" s="1046"/>
      <c r="V140" s="1046"/>
      <c r="W140" s="1046"/>
      <c r="X140" s="1047"/>
      <c r="Y140" s="1045"/>
      <c r="Z140" s="1046"/>
      <c r="AA140" s="1046"/>
      <c r="AB140" s="1046"/>
      <c r="AC140" s="1046"/>
      <c r="AD140" s="1047"/>
      <c r="AE140" s="3"/>
      <c r="AF140" s="258"/>
      <c r="AG140" s="375">
        <f>IF(AND($C$29="",COUNTBLANK(D140:AD140)=27),0,IF(AND($C$29&gt;=$AG$28,COUNTBLANK(D140:AD140)&lt;&gt;27),0,IF(AND($AG$28&gt;$C$29,COUNTBLANK(D140:AD140)=27),0,1)))</f>
        <v>0</v>
      </c>
      <c r="AH140" s="264">
        <f t="shared" si="38"/>
        <v>0</v>
      </c>
      <c r="AK140" s="320">
        <f t="shared" si="39"/>
        <v>0</v>
      </c>
      <c r="AL140" s="287">
        <f t="shared" si="40"/>
        <v>0</v>
      </c>
      <c r="AM140" s="288">
        <f t="shared" si="41"/>
        <v>0</v>
      </c>
      <c r="AN140" s="292">
        <f t="shared" si="42"/>
        <v>0</v>
      </c>
      <c r="AP140" s="375"/>
      <c r="AQ140" s="375"/>
      <c r="AT140" s="375"/>
      <c r="AW140" s="346"/>
      <c r="EM140" s="375"/>
      <c r="EN140" s="375"/>
      <c r="EO140" s="375"/>
      <c r="EP140" s="375"/>
      <c r="EQ140" s="375"/>
      <c r="ER140" s="375"/>
      <c r="ES140" s="375"/>
      <c r="FF140" s="375"/>
      <c r="FG140" s="375"/>
      <c r="FH140" s="375"/>
      <c r="FI140" s="375"/>
      <c r="FJ140" s="375"/>
      <c r="FK140" s="375"/>
      <c r="FL140" s="375"/>
      <c r="FM140" s="375"/>
      <c r="FN140" s="375"/>
      <c r="FO140" s="375"/>
      <c r="FP140" s="375"/>
      <c r="FQ140" s="375"/>
      <c r="FR140" s="375"/>
      <c r="FS140" s="375"/>
      <c r="FT140" s="375"/>
      <c r="FU140" s="375"/>
    </row>
    <row r="141" spans="1:177" s="374" customFormat="1" ht="15" customHeight="1" x14ac:dyDescent="0.25">
      <c r="A141" s="113"/>
      <c r="B141" s="3"/>
      <c r="C141" s="20" t="s">
        <v>29</v>
      </c>
      <c r="D141" s="552" t="str">
        <f t="shared" si="37"/>
        <v/>
      </c>
      <c r="E141" s="553"/>
      <c r="F141" s="553"/>
      <c r="G141" s="553"/>
      <c r="H141" s="553"/>
      <c r="I141" s="553"/>
      <c r="J141" s="553"/>
      <c r="K141" s="553"/>
      <c r="L141" s="554"/>
      <c r="M141" s="1045"/>
      <c r="N141" s="1046"/>
      <c r="O141" s="1046"/>
      <c r="P141" s="1046"/>
      <c r="Q141" s="1046"/>
      <c r="R141" s="1047"/>
      <c r="S141" s="1045"/>
      <c r="T141" s="1046"/>
      <c r="U141" s="1046"/>
      <c r="V141" s="1046"/>
      <c r="W141" s="1046"/>
      <c r="X141" s="1047"/>
      <c r="Y141" s="1045"/>
      <c r="Z141" s="1046"/>
      <c r="AA141" s="1046"/>
      <c r="AB141" s="1046"/>
      <c r="AC141" s="1046"/>
      <c r="AD141" s="1047"/>
      <c r="AE141" s="3"/>
      <c r="AF141" s="258"/>
      <c r="AG141" s="375">
        <f>IF(AND($C$29="",COUNTBLANK(D141:AD141)=27),0,IF(AND($C$29&gt;=$AG$29,COUNTBLANK(D141:AD141)&lt;&gt;27),0,IF(AND($AG$29&gt;$C$29,COUNTBLANK(D141:AD141)=27),0,1)))</f>
        <v>0</v>
      </c>
      <c r="AH141" s="264">
        <f t="shared" si="38"/>
        <v>0</v>
      </c>
      <c r="AK141" s="320">
        <f t="shared" si="39"/>
        <v>0</v>
      </c>
      <c r="AL141" s="287">
        <f t="shared" si="40"/>
        <v>0</v>
      </c>
      <c r="AM141" s="288">
        <f t="shared" si="41"/>
        <v>0</v>
      </c>
      <c r="AN141" s="292">
        <f t="shared" si="42"/>
        <v>0</v>
      </c>
      <c r="AS141" s="375"/>
      <c r="AT141" s="375"/>
      <c r="AV141" s="375"/>
      <c r="AW141" s="375"/>
      <c r="EM141" s="375"/>
      <c r="EN141" s="375"/>
      <c r="EO141" s="375"/>
      <c r="EP141" s="375"/>
      <c r="EQ141" s="375"/>
      <c r="ER141" s="375"/>
      <c r="ES141" s="375"/>
      <c r="FF141" s="375"/>
      <c r="FG141" s="375"/>
      <c r="FH141" s="375"/>
      <c r="FI141" s="375"/>
      <c r="FJ141" s="375"/>
      <c r="FK141" s="375"/>
      <c r="FL141" s="375"/>
      <c r="FM141" s="375"/>
      <c r="FN141" s="375"/>
      <c r="FO141" s="375"/>
      <c r="FP141" s="375"/>
      <c r="FQ141" s="375"/>
      <c r="FR141" s="375"/>
      <c r="FS141" s="375"/>
      <c r="FT141" s="375"/>
      <c r="FU141" s="375"/>
    </row>
    <row r="142" spans="1:177" s="374" customFormat="1" ht="15" customHeight="1" x14ac:dyDescent="0.25">
      <c r="A142" s="113"/>
      <c r="B142" s="3"/>
      <c r="C142" s="20" t="s">
        <v>30</v>
      </c>
      <c r="D142" s="552" t="str">
        <f t="shared" si="37"/>
        <v/>
      </c>
      <c r="E142" s="553"/>
      <c r="F142" s="553"/>
      <c r="G142" s="553"/>
      <c r="H142" s="553"/>
      <c r="I142" s="553"/>
      <c r="J142" s="553"/>
      <c r="K142" s="553"/>
      <c r="L142" s="554"/>
      <c r="M142" s="1045"/>
      <c r="N142" s="1046"/>
      <c r="O142" s="1046"/>
      <c r="P142" s="1046"/>
      <c r="Q142" s="1046"/>
      <c r="R142" s="1047"/>
      <c r="S142" s="1045"/>
      <c r="T142" s="1046"/>
      <c r="U142" s="1046"/>
      <c r="V142" s="1046"/>
      <c r="W142" s="1046"/>
      <c r="X142" s="1047"/>
      <c r="Y142" s="1045"/>
      <c r="Z142" s="1046"/>
      <c r="AA142" s="1046"/>
      <c r="AB142" s="1046"/>
      <c r="AC142" s="1046"/>
      <c r="AD142" s="1047"/>
      <c r="AE142" s="3"/>
      <c r="AF142" s="258"/>
      <c r="AG142" s="375">
        <f>IF(AND($C$29="",COUNTBLANK(D142:AD142)=27),0,IF(AND($C$29&gt;=$AG$30,COUNTBLANK(D142:AD142)&lt;&gt;27),0,IF(AND($AG$30&gt;$C$29,COUNTBLANK(D142:AD142)=27),0,1)))</f>
        <v>0</v>
      </c>
      <c r="AH142" s="264">
        <f t="shared" si="38"/>
        <v>0</v>
      </c>
      <c r="AK142" s="320">
        <f t="shared" si="39"/>
        <v>0</v>
      </c>
      <c r="AL142" s="287">
        <f t="shared" si="40"/>
        <v>0</v>
      </c>
      <c r="AM142" s="288">
        <f t="shared" si="41"/>
        <v>0</v>
      </c>
      <c r="AN142" s="292">
        <f t="shared" si="42"/>
        <v>0</v>
      </c>
      <c r="AS142" s="375"/>
      <c r="EM142" s="375"/>
      <c r="EN142" s="375"/>
      <c r="EO142" s="375"/>
      <c r="EP142" s="375"/>
      <c r="EQ142" s="375"/>
      <c r="ER142" s="375"/>
      <c r="ES142" s="375"/>
      <c r="FF142" s="375"/>
      <c r="FG142" s="375"/>
      <c r="FH142" s="375"/>
      <c r="FI142" s="375"/>
      <c r="FJ142" s="375"/>
      <c r="FK142" s="375"/>
      <c r="FL142" s="375"/>
      <c r="FM142" s="375"/>
      <c r="FN142" s="375"/>
      <c r="FO142" s="375"/>
      <c r="FP142" s="375"/>
      <c r="FQ142" s="375"/>
      <c r="FR142" s="375"/>
      <c r="FS142" s="375"/>
      <c r="FT142" s="375"/>
      <c r="FU142" s="375"/>
    </row>
    <row r="143" spans="1:177" s="374" customFormat="1" ht="15" customHeight="1" x14ac:dyDescent="0.25">
      <c r="A143" s="113"/>
      <c r="B143" s="3"/>
      <c r="C143" s="20" t="s">
        <v>31</v>
      </c>
      <c r="D143" s="552" t="str">
        <f t="shared" si="37"/>
        <v/>
      </c>
      <c r="E143" s="553"/>
      <c r="F143" s="553"/>
      <c r="G143" s="553"/>
      <c r="H143" s="553"/>
      <c r="I143" s="553"/>
      <c r="J143" s="553"/>
      <c r="K143" s="553"/>
      <c r="L143" s="554"/>
      <c r="M143" s="1045"/>
      <c r="N143" s="1046"/>
      <c r="O143" s="1046"/>
      <c r="P143" s="1046"/>
      <c r="Q143" s="1046"/>
      <c r="R143" s="1047"/>
      <c r="S143" s="1045"/>
      <c r="T143" s="1046"/>
      <c r="U143" s="1046"/>
      <c r="V143" s="1046"/>
      <c r="W143" s="1046"/>
      <c r="X143" s="1047"/>
      <c r="Y143" s="1045"/>
      <c r="Z143" s="1046"/>
      <c r="AA143" s="1046"/>
      <c r="AB143" s="1046"/>
      <c r="AC143" s="1046"/>
      <c r="AD143" s="1047"/>
      <c r="AE143" s="3"/>
      <c r="AF143" s="258"/>
      <c r="AG143" s="375">
        <f>IF(AND($C$29="",COUNTBLANK(D143:AD143)=27),0,IF(AND($C$29&gt;=$AG$31,COUNTBLANK(D143:AD143)&lt;&gt;27),0,IF(AND($AG$31&gt;$C$29,COUNTBLANK(D143:AD143)=27),0,1)))</f>
        <v>0</v>
      </c>
      <c r="AH143" s="264">
        <f t="shared" si="38"/>
        <v>0</v>
      </c>
      <c r="AK143" s="320">
        <f t="shared" si="39"/>
        <v>0</v>
      </c>
      <c r="AL143" s="287">
        <f t="shared" si="40"/>
        <v>0</v>
      </c>
      <c r="AM143" s="288">
        <f t="shared" si="41"/>
        <v>0</v>
      </c>
      <c r="AN143" s="292">
        <f t="shared" si="42"/>
        <v>0</v>
      </c>
      <c r="EM143" s="375"/>
      <c r="EN143" s="375"/>
      <c r="EO143" s="375"/>
      <c r="EP143" s="375"/>
      <c r="EQ143" s="375"/>
      <c r="ER143" s="375"/>
      <c r="ES143" s="375"/>
      <c r="FF143" s="375"/>
      <c r="FG143" s="375"/>
      <c r="FH143" s="375"/>
      <c r="FI143" s="375"/>
      <c r="FJ143" s="375"/>
      <c r="FK143" s="375"/>
      <c r="FL143" s="375"/>
      <c r="FM143" s="375"/>
      <c r="FN143" s="375"/>
      <c r="FO143" s="375"/>
      <c r="FP143" s="375"/>
      <c r="FQ143" s="375"/>
      <c r="FR143" s="375"/>
      <c r="FS143" s="375"/>
      <c r="FT143" s="375"/>
      <c r="FU143" s="375"/>
    </row>
    <row r="144" spans="1:177" s="374" customFormat="1" ht="15" customHeight="1" x14ac:dyDescent="0.25">
      <c r="A144" s="113"/>
      <c r="B144" s="3"/>
      <c r="C144" s="20" t="s">
        <v>32</v>
      </c>
      <c r="D144" s="552" t="str">
        <f t="shared" si="37"/>
        <v/>
      </c>
      <c r="E144" s="553"/>
      <c r="F144" s="553"/>
      <c r="G144" s="553"/>
      <c r="H144" s="553"/>
      <c r="I144" s="553"/>
      <c r="J144" s="553"/>
      <c r="K144" s="553"/>
      <c r="L144" s="554"/>
      <c r="M144" s="1045"/>
      <c r="N144" s="1046"/>
      <c r="O144" s="1046"/>
      <c r="P144" s="1046"/>
      <c r="Q144" s="1046"/>
      <c r="R144" s="1047"/>
      <c r="S144" s="1045"/>
      <c r="T144" s="1046"/>
      <c r="U144" s="1046"/>
      <c r="V144" s="1046"/>
      <c r="W144" s="1046"/>
      <c r="X144" s="1047"/>
      <c r="Y144" s="1045"/>
      <c r="Z144" s="1046"/>
      <c r="AA144" s="1046"/>
      <c r="AB144" s="1046"/>
      <c r="AC144" s="1046"/>
      <c r="AD144" s="1047"/>
      <c r="AE144" s="3"/>
      <c r="AF144" s="258"/>
      <c r="AG144" s="375">
        <f>IF(AND($C$29="",COUNTBLANK(D144:AD144)=27),0,IF(AND($C$29&gt;=$AG$32,COUNTBLANK(D144:AD144)&lt;&gt;27),0,IF(AND($AG$32&gt;$C$29,COUNTBLANK(D144:AD144)=27),0,1)))</f>
        <v>0</v>
      </c>
      <c r="AH144" s="264">
        <f t="shared" si="38"/>
        <v>0</v>
      </c>
      <c r="AK144" s="320">
        <f t="shared" si="39"/>
        <v>0</v>
      </c>
      <c r="AL144" s="287">
        <f t="shared" si="40"/>
        <v>0</v>
      </c>
      <c r="AM144" s="288">
        <f t="shared" si="41"/>
        <v>0</v>
      </c>
      <c r="AN144" s="292">
        <f t="shared" si="42"/>
        <v>0</v>
      </c>
      <c r="EM144" s="375"/>
      <c r="EN144" s="375"/>
      <c r="EO144" s="375"/>
      <c r="EP144" s="375"/>
      <c r="EQ144" s="375"/>
      <c r="ER144" s="375"/>
      <c r="ES144" s="375"/>
      <c r="FF144" s="375"/>
      <c r="FG144" s="375"/>
      <c r="FH144" s="375"/>
      <c r="FI144" s="375"/>
      <c r="FJ144" s="375"/>
      <c r="FK144" s="375"/>
      <c r="FL144" s="375"/>
      <c r="FM144" s="375"/>
      <c r="FN144" s="375"/>
      <c r="FO144" s="375"/>
      <c r="FP144" s="375"/>
      <c r="FQ144" s="375"/>
      <c r="FR144" s="375"/>
      <c r="FS144" s="375"/>
      <c r="FT144" s="375"/>
      <c r="FU144" s="375"/>
    </row>
    <row r="145" spans="1:177" s="374" customFormat="1" ht="15" customHeight="1" x14ac:dyDescent="0.25">
      <c r="A145" s="113"/>
      <c r="B145" s="3"/>
      <c r="C145" s="20" t="s">
        <v>33</v>
      </c>
      <c r="D145" s="552" t="str">
        <f t="shared" si="37"/>
        <v/>
      </c>
      <c r="E145" s="553"/>
      <c r="F145" s="553"/>
      <c r="G145" s="553"/>
      <c r="H145" s="553"/>
      <c r="I145" s="553"/>
      <c r="J145" s="553"/>
      <c r="K145" s="553"/>
      <c r="L145" s="554"/>
      <c r="M145" s="1045"/>
      <c r="N145" s="1046"/>
      <c r="O145" s="1046"/>
      <c r="P145" s="1046"/>
      <c r="Q145" s="1046"/>
      <c r="R145" s="1047"/>
      <c r="S145" s="1045"/>
      <c r="T145" s="1046"/>
      <c r="U145" s="1046"/>
      <c r="V145" s="1046"/>
      <c r="W145" s="1046"/>
      <c r="X145" s="1047"/>
      <c r="Y145" s="1045"/>
      <c r="Z145" s="1046"/>
      <c r="AA145" s="1046"/>
      <c r="AB145" s="1046"/>
      <c r="AC145" s="1046"/>
      <c r="AD145" s="1047"/>
      <c r="AE145" s="3"/>
      <c r="AF145" s="258"/>
      <c r="AG145" s="375">
        <f>IF(AND($C$29="",COUNTBLANK(D145:AD145)=27),0,IF(AND($C$29&gt;=$AG$33,COUNTBLANK(D145:AD145)&lt;&gt;27),0,IF(AND($AG$33&gt;$C$29,COUNTBLANK(D145:AD145)=27),0,1)))</f>
        <v>0</v>
      </c>
      <c r="AH145" s="264">
        <f t="shared" si="38"/>
        <v>0</v>
      </c>
      <c r="AK145" s="320">
        <f t="shared" si="39"/>
        <v>0</v>
      </c>
      <c r="AL145" s="287">
        <f t="shared" si="40"/>
        <v>0</v>
      </c>
      <c r="AM145" s="288">
        <f t="shared" si="41"/>
        <v>0</v>
      </c>
      <c r="AN145" s="292">
        <f t="shared" si="42"/>
        <v>0</v>
      </c>
      <c r="EM145" s="375"/>
      <c r="EN145" s="375"/>
      <c r="EO145" s="375"/>
      <c r="EP145" s="375"/>
      <c r="EQ145" s="375"/>
      <c r="ER145" s="375"/>
      <c r="ES145" s="375"/>
      <c r="FF145" s="375"/>
      <c r="FG145" s="375"/>
      <c r="FH145" s="375"/>
      <c r="FI145" s="375"/>
      <c r="FJ145" s="375"/>
      <c r="FK145" s="375"/>
      <c r="FL145" s="375"/>
      <c r="FM145" s="375"/>
      <c r="FN145" s="375"/>
      <c r="FO145" s="375"/>
      <c r="FP145" s="375"/>
      <c r="FQ145" s="375"/>
      <c r="FR145" s="375"/>
      <c r="FS145" s="375"/>
      <c r="FT145" s="375"/>
      <c r="FU145" s="375"/>
    </row>
    <row r="146" spans="1:177" s="374" customFormat="1" ht="15" customHeight="1" x14ac:dyDescent="0.25">
      <c r="A146" s="113"/>
      <c r="B146" s="3"/>
      <c r="C146" s="3"/>
      <c r="D146" s="21"/>
      <c r="E146" s="21"/>
      <c r="F146" s="21"/>
      <c r="G146" s="21"/>
      <c r="H146" s="21"/>
      <c r="I146" s="21"/>
      <c r="J146" s="21"/>
      <c r="K146" s="21"/>
      <c r="L146" s="74" t="s">
        <v>64</v>
      </c>
      <c r="M146" s="751">
        <f>IF(AND(SUM(M138:R145)=0,COUNTIF(M138:R145,"NS")&gt;0),"NS",SUM(M138:R145))</f>
        <v>0</v>
      </c>
      <c r="N146" s="752"/>
      <c r="O146" s="752"/>
      <c r="P146" s="752"/>
      <c r="Q146" s="752"/>
      <c r="R146" s="753"/>
      <c r="S146" s="751">
        <f>IF(AND(SUM(S138:X145)=0,COUNTIF(S138:X145,"NS")&gt;0),"NS",SUM(S138:X145))</f>
        <v>0</v>
      </c>
      <c r="T146" s="752"/>
      <c r="U146" s="752"/>
      <c r="V146" s="752"/>
      <c r="W146" s="752"/>
      <c r="X146" s="753"/>
      <c r="Y146" s="751">
        <f>IF(AND(SUM(Y138:AD145)=0,COUNTIF(Y138:AD145,"NS")&gt;0),"NS",SUM(Y138:AD145))</f>
        <v>0</v>
      </c>
      <c r="Z146" s="752"/>
      <c r="AA146" s="752"/>
      <c r="AB146" s="752"/>
      <c r="AC146" s="752"/>
      <c r="AD146" s="753"/>
      <c r="AE146" s="3"/>
      <c r="AF146" s="258"/>
      <c r="AG146" s="387">
        <f t="shared" ref="AG146" si="43">SUM(AG138:AG145)</f>
        <v>0</v>
      </c>
      <c r="AH146" s="387">
        <f>IF(AG136=AH136,0,SUM(AH138:AH145))</f>
        <v>0</v>
      </c>
      <c r="AK146" s="384"/>
      <c r="AL146" s="289"/>
      <c r="AM146" s="290"/>
      <c r="AN146" s="291">
        <f>SUM(AN138:AN145)</f>
        <v>0</v>
      </c>
      <c r="EM146" s="375"/>
      <c r="EN146" s="375"/>
      <c r="EO146" s="375"/>
      <c r="EP146" s="375"/>
      <c r="EQ146" s="375"/>
      <c r="ER146" s="375"/>
      <c r="ES146" s="375"/>
      <c r="FF146" s="375"/>
      <c r="FG146" s="375"/>
      <c r="FH146" s="375"/>
      <c r="FI146" s="375"/>
      <c r="FJ146" s="375"/>
      <c r="FK146" s="375"/>
      <c r="FL146" s="375"/>
      <c r="FM146" s="375"/>
      <c r="FN146" s="375"/>
      <c r="FO146" s="375"/>
      <c r="FP146" s="375"/>
      <c r="FQ146" s="375"/>
      <c r="FR146" s="375"/>
      <c r="FS146" s="375"/>
      <c r="FT146" s="375"/>
      <c r="FU146" s="375"/>
    </row>
    <row r="147" spans="1:177" s="374" customFormat="1" ht="15" customHeight="1" x14ac:dyDescent="0.25">
      <c r="A147" s="11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258"/>
      <c r="AG147" s="375"/>
      <c r="AH147" s="378"/>
      <c r="EM147" s="375"/>
      <c r="EN147" s="375"/>
      <c r="EO147" s="375"/>
      <c r="EP147" s="375"/>
      <c r="EQ147" s="375"/>
      <c r="ER147" s="375"/>
      <c r="ES147" s="375"/>
      <c r="FF147" s="375"/>
      <c r="FG147" s="375"/>
      <c r="FH147" s="375"/>
      <c r="FI147" s="375"/>
      <c r="FJ147" s="375"/>
      <c r="FK147" s="375"/>
      <c r="FL147" s="375"/>
      <c r="FM147" s="375"/>
      <c r="FN147" s="375"/>
      <c r="FO147" s="375"/>
      <c r="FP147" s="375"/>
      <c r="FQ147" s="375"/>
      <c r="FR147" s="375"/>
      <c r="FS147" s="375"/>
      <c r="FT147" s="375"/>
      <c r="FU147" s="375"/>
    </row>
    <row r="148" spans="1:177" s="374" customFormat="1" ht="24" customHeight="1" x14ac:dyDescent="0.25">
      <c r="A148" s="113"/>
      <c r="B148" s="3"/>
      <c r="C148" s="676" t="s">
        <v>870</v>
      </c>
      <c r="D148" s="676"/>
      <c r="E148" s="676"/>
      <c r="F148" s="676"/>
      <c r="G148" s="676"/>
      <c r="H148" s="676"/>
      <c r="I148" s="676"/>
      <c r="J148" s="676"/>
      <c r="K148" s="676"/>
      <c r="L148" s="676"/>
      <c r="M148" s="676"/>
      <c r="N148" s="676"/>
      <c r="O148" s="676"/>
      <c r="P148" s="676"/>
      <c r="Q148" s="676"/>
      <c r="R148" s="676"/>
      <c r="S148" s="676"/>
      <c r="T148" s="676"/>
      <c r="U148" s="676"/>
      <c r="V148" s="676"/>
      <c r="W148" s="676"/>
      <c r="X148" s="676"/>
      <c r="Y148" s="676"/>
      <c r="Z148" s="676"/>
      <c r="AA148" s="676"/>
      <c r="AB148" s="676"/>
      <c r="AC148" s="676"/>
      <c r="AD148" s="676"/>
      <c r="AE148" s="3"/>
      <c r="AF148" s="258"/>
      <c r="AG148" s="375"/>
      <c r="AH148" s="378"/>
      <c r="EM148" s="375"/>
      <c r="EN148" s="375"/>
      <c r="EO148" s="375"/>
      <c r="EP148" s="375"/>
      <c r="EQ148" s="375"/>
      <c r="ER148" s="375"/>
      <c r="ES148" s="375"/>
      <c r="FF148" s="375"/>
      <c r="FG148" s="375"/>
      <c r="FH148" s="375"/>
      <c r="FI148" s="375"/>
      <c r="FJ148" s="375"/>
      <c r="FK148" s="375"/>
      <c r="FL148" s="375"/>
      <c r="FM148" s="375"/>
      <c r="FN148" s="375"/>
      <c r="FO148" s="375"/>
      <c r="FP148" s="375"/>
      <c r="FQ148" s="375"/>
      <c r="FR148" s="375"/>
      <c r="FS148" s="375"/>
      <c r="FT148" s="375"/>
      <c r="FU148" s="375"/>
    </row>
    <row r="149" spans="1:177" s="374" customFormat="1" ht="60" customHeight="1" x14ac:dyDescent="0.25">
      <c r="A149" s="113"/>
      <c r="B149" s="3"/>
      <c r="C149" s="663"/>
      <c r="D149" s="663"/>
      <c r="E149" s="663"/>
      <c r="F149" s="663"/>
      <c r="G149" s="663"/>
      <c r="H149" s="663"/>
      <c r="I149" s="663"/>
      <c r="J149" s="663"/>
      <c r="K149" s="663"/>
      <c r="L149" s="663"/>
      <c r="M149" s="663"/>
      <c r="N149" s="663"/>
      <c r="O149" s="663"/>
      <c r="P149" s="663"/>
      <c r="Q149" s="663"/>
      <c r="R149" s="663"/>
      <c r="S149" s="663"/>
      <c r="T149" s="663"/>
      <c r="U149" s="663"/>
      <c r="V149" s="663"/>
      <c r="W149" s="663"/>
      <c r="X149" s="663"/>
      <c r="Y149" s="663"/>
      <c r="Z149" s="663"/>
      <c r="AA149" s="663"/>
      <c r="AB149" s="663"/>
      <c r="AC149" s="663"/>
      <c r="AD149" s="663"/>
      <c r="AE149" s="3"/>
      <c r="AF149" s="258"/>
      <c r="AG149" s="375"/>
      <c r="AH149" s="378"/>
      <c r="EM149" s="375"/>
      <c r="EN149" s="375"/>
      <c r="EO149" s="375"/>
      <c r="EP149" s="375"/>
      <c r="EQ149" s="375"/>
      <c r="ER149" s="375"/>
      <c r="ES149" s="375"/>
      <c r="FF149" s="375"/>
      <c r="FG149" s="375"/>
      <c r="FH149" s="375"/>
      <c r="FI149" s="375"/>
      <c r="FJ149" s="375"/>
      <c r="FK149" s="375"/>
      <c r="FL149" s="375"/>
      <c r="FM149" s="375"/>
      <c r="FN149" s="375"/>
      <c r="FO149" s="375"/>
      <c r="FP149" s="375"/>
      <c r="FQ149" s="375"/>
      <c r="FR149" s="375"/>
      <c r="FS149" s="375"/>
      <c r="FT149" s="375"/>
      <c r="FU149" s="375"/>
    </row>
    <row r="150" spans="1:177" s="374" customFormat="1" ht="15" customHeight="1" x14ac:dyDescent="0.25">
      <c r="A150" s="113"/>
      <c r="B150" s="543" t="str">
        <f>IF(SUM(AN146)&gt;=1,"Error: Verificar la suma por fila.","")</f>
        <v/>
      </c>
      <c r="C150" s="543"/>
      <c r="D150" s="543"/>
      <c r="E150" s="543"/>
      <c r="F150" s="543"/>
      <c r="G150" s="543"/>
      <c r="H150" s="543"/>
      <c r="I150" s="543"/>
      <c r="J150" s="543"/>
      <c r="K150" s="543"/>
      <c r="L150" s="543"/>
      <c r="M150" s="543"/>
      <c r="N150" s="543"/>
      <c r="O150" s="543"/>
      <c r="P150" s="543"/>
      <c r="Q150" s="543"/>
      <c r="R150" s="543"/>
      <c r="S150" s="543"/>
      <c r="T150" s="543"/>
      <c r="U150" s="543"/>
      <c r="V150" s="543"/>
      <c r="W150" s="543"/>
      <c r="X150" s="543"/>
      <c r="Y150" s="543"/>
      <c r="Z150" s="543"/>
      <c r="AA150" s="543"/>
      <c r="AB150" s="543"/>
      <c r="AC150" s="543"/>
      <c r="AD150" s="543"/>
      <c r="AE150" s="3"/>
      <c r="AF150" s="258"/>
      <c r="AG150" s="375"/>
      <c r="AH150" s="378"/>
      <c r="EM150" s="375"/>
      <c r="EN150" s="375"/>
      <c r="EO150" s="375"/>
      <c r="EP150" s="375"/>
      <c r="EQ150" s="375"/>
      <c r="ER150" s="375"/>
      <c r="ES150" s="375"/>
      <c r="FF150" s="375"/>
      <c r="FG150" s="375"/>
      <c r="FH150" s="375"/>
      <c r="FI150" s="375"/>
      <c r="FJ150" s="375"/>
      <c r="FK150" s="375"/>
      <c r="FL150" s="375"/>
      <c r="FM150" s="375"/>
      <c r="FN150" s="375"/>
      <c r="FO150" s="375"/>
      <c r="FP150" s="375"/>
      <c r="FQ150" s="375"/>
      <c r="FR150" s="375"/>
      <c r="FS150" s="375"/>
      <c r="FT150" s="375"/>
      <c r="FU150" s="375"/>
    </row>
    <row r="151" spans="1:177" s="374" customFormat="1" ht="15" customHeight="1" x14ac:dyDescent="0.25">
      <c r="A151" s="113"/>
      <c r="B151" s="976" t="str">
        <f>IF(SUM(AG146:AH146)&gt;0,"Error: Debe completar toda la información requerida.","")</f>
        <v/>
      </c>
      <c r="C151" s="976"/>
      <c r="D151" s="976"/>
      <c r="E151" s="976"/>
      <c r="F151" s="976"/>
      <c r="G151" s="976"/>
      <c r="H151" s="976"/>
      <c r="I151" s="976"/>
      <c r="J151" s="976"/>
      <c r="K151" s="976"/>
      <c r="L151" s="976"/>
      <c r="M151" s="976"/>
      <c r="N151" s="976"/>
      <c r="O151" s="976"/>
      <c r="P151" s="976"/>
      <c r="Q151" s="976"/>
      <c r="R151" s="976"/>
      <c r="S151" s="976"/>
      <c r="T151" s="976"/>
      <c r="U151" s="976"/>
      <c r="V151" s="976"/>
      <c r="W151" s="976"/>
      <c r="X151" s="976"/>
      <c r="Y151" s="976"/>
      <c r="Z151" s="976"/>
      <c r="AA151" s="976"/>
      <c r="AB151" s="976"/>
      <c r="AC151" s="976"/>
      <c r="AD151" s="976"/>
      <c r="AE151" s="3"/>
      <c r="AF151" s="258"/>
      <c r="AG151" s="375"/>
      <c r="AH151" s="378"/>
      <c r="EM151" s="375"/>
      <c r="EN151" s="375"/>
      <c r="EO151" s="375"/>
      <c r="EP151" s="375"/>
      <c r="EQ151" s="375"/>
      <c r="ER151" s="375"/>
      <c r="ES151" s="375"/>
      <c r="FF151" s="375"/>
      <c r="FG151" s="375"/>
      <c r="FH151" s="375"/>
      <c r="FI151" s="375"/>
      <c r="FJ151" s="375"/>
      <c r="FK151" s="375"/>
      <c r="FL151" s="375"/>
      <c r="FM151" s="375"/>
      <c r="FN151" s="375"/>
      <c r="FO151" s="375"/>
      <c r="FP151" s="375"/>
      <c r="FQ151" s="375"/>
      <c r="FR151" s="375"/>
      <c r="FS151" s="375"/>
      <c r="FT151" s="375"/>
      <c r="FU151" s="375"/>
    </row>
    <row r="152" spans="1:177" s="374" customFormat="1" ht="15" customHeight="1" x14ac:dyDescent="0.25">
      <c r="A152" s="113"/>
      <c r="B152"/>
      <c r="C152"/>
      <c r="D152"/>
      <c r="E152"/>
      <c r="F152"/>
      <c r="G152"/>
      <c r="H152"/>
      <c r="I152"/>
      <c r="J152"/>
      <c r="K152"/>
      <c r="L152"/>
      <c r="M152"/>
      <c r="N152"/>
      <c r="O152"/>
      <c r="P152"/>
      <c r="Q152"/>
      <c r="R152"/>
      <c r="S152"/>
      <c r="T152"/>
      <c r="U152"/>
      <c r="V152"/>
      <c r="W152"/>
      <c r="X152"/>
      <c r="Y152"/>
      <c r="Z152"/>
      <c r="AA152"/>
      <c r="AB152"/>
      <c r="AC152"/>
      <c r="AD152"/>
      <c r="AE152" s="3"/>
      <c r="AF152" s="258"/>
      <c r="AG152" s="375"/>
      <c r="AH152" s="378"/>
      <c r="EM152" s="375"/>
      <c r="EN152" s="375"/>
      <c r="EO152" s="375"/>
      <c r="EP152" s="375"/>
      <c r="EQ152" s="375"/>
      <c r="ER152" s="375"/>
      <c r="ES152" s="375"/>
      <c r="FF152" s="375"/>
      <c r="FG152" s="375"/>
      <c r="FH152" s="375"/>
      <c r="FI152" s="375"/>
      <c r="FJ152" s="375"/>
      <c r="FK152" s="375"/>
      <c r="FL152" s="375"/>
      <c r="FM152" s="375"/>
      <c r="FN152" s="375"/>
      <c r="FO152" s="375"/>
      <c r="FP152" s="375"/>
      <c r="FQ152" s="375"/>
      <c r="FR152" s="375"/>
      <c r="FS152" s="375"/>
      <c r="FT152" s="375"/>
      <c r="FU152" s="375"/>
    </row>
    <row r="153" spans="1:177" s="374" customFormat="1" ht="36" customHeight="1" x14ac:dyDescent="0.25">
      <c r="A153" s="114" t="s">
        <v>74</v>
      </c>
      <c r="B153" s="573" t="s">
        <v>1106</v>
      </c>
      <c r="C153" s="573"/>
      <c r="D153" s="573"/>
      <c r="E153" s="573"/>
      <c r="F153" s="573"/>
      <c r="G153" s="573"/>
      <c r="H153" s="573"/>
      <c r="I153" s="573"/>
      <c r="J153" s="573"/>
      <c r="K153" s="573"/>
      <c r="L153" s="573"/>
      <c r="M153" s="573"/>
      <c r="N153" s="573"/>
      <c r="O153" s="573"/>
      <c r="P153" s="573"/>
      <c r="Q153" s="573"/>
      <c r="R153" s="573"/>
      <c r="S153" s="573"/>
      <c r="T153" s="573"/>
      <c r="U153" s="573"/>
      <c r="V153" s="573"/>
      <c r="W153" s="573"/>
      <c r="X153" s="573"/>
      <c r="Y153" s="573"/>
      <c r="Z153" s="573"/>
      <c r="AA153" s="573"/>
      <c r="AB153" s="573"/>
      <c r="AC153" s="573"/>
      <c r="AD153" s="573"/>
      <c r="AE153" s="3"/>
      <c r="AF153" s="258"/>
      <c r="AG153" s="375"/>
      <c r="AH153" s="378"/>
      <c r="EM153" s="375"/>
      <c r="EN153" s="375"/>
      <c r="EO153" s="375"/>
      <c r="EP153" s="375"/>
      <c r="EQ153" s="375"/>
      <c r="ER153" s="375"/>
      <c r="ES153" s="375"/>
      <c r="FF153" s="375"/>
      <c r="FG153" s="375"/>
      <c r="FH153" s="375"/>
      <c r="FI153" s="375"/>
      <c r="FJ153" s="375"/>
      <c r="FK153" s="375"/>
      <c r="FL153" s="375"/>
      <c r="FM153" s="375"/>
      <c r="FN153" s="375"/>
      <c r="FO153" s="375"/>
      <c r="FP153" s="375"/>
      <c r="FQ153" s="375"/>
      <c r="FR153" s="375"/>
      <c r="FS153" s="375"/>
      <c r="FT153" s="375"/>
      <c r="FU153" s="375"/>
    </row>
    <row r="154" spans="1:177" s="374" customFormat="1" ht="24" customHeight="1" x14ac:dyDescent="0.25">
      <c r="A154" s="112"/>
      <c r="B154" s="1"/>
      <c r="C154" s="576" t="s">
        <v>1087</v>
      </c>
      <c r="D154" s="576"/>
      <c r="E154" s="576"/>
      <c r="F154" s="576"/>
      <c r="G154" s="576"/>
      <c r="H154" s="576"/>
      <c r="I154" s="576"/>
      <c r="J154" s="576"/>
      <c r="K154" s="576"/>
      <c r="L154" s="576"/>
      <c r="M154" s="576"/>
      <c r="N154" s="576"/>
      <c r="O154" s="576"/>
      <c r="P154" s="576"/>
      <c r="Q154" s="576"/>
      <c r="R154" s="576"/>
      <c r="S154" s="576"/>
      <c r="T154" s="576"/>
      <c r="U154" s="576"/>
      <c r="V154" s="576"/>
      <c r="W154" s="576"/>
      <c r="X154" s="576"/>
      <c r="Y154" s="576"/>
      <c r="Z154" s="576"/>
      <c r="AA154" s="576"/>
      <c r="AB154" s="576"/>
      <c r="AC154" s="576"/>
      <c r="AD154" s="576"/>
      <c r="AE154" s="3"/>
      <c r="AF154" s="258"/>
      <c r="AG154" s="375"/>
      <c r="AH154" s="378"/>
      <c r="EM154" s="375"/>
      <c r="EN154" s="375"/>
      <c r="EO154" s="375"/>
      <c r="EP154" s="375"/>
      <c r="EQ154" s="375"/>
      <c r="ER154" s="375"/>
      <c r="ES154" s="375"/>
      <c r="FF154" s="375"/>
      <c r="FG154" s="375"/>
      <c r="FH154" s="375"/>
      <c r="FI154" s="375"/>
      <c r="FJ154" s="375"/>
      <c r="FK154" s="375"/>
      <c r="FL154" s="375"/>
      <c r="FM154" s="375"/>
      <c r="FN154" s="375"/>
      <c r="FO154" s="375"/>
      <c r="FP154" s="375"/>
      <c r="FQ154" s="375"/>
      <c r="FR154" s="375"/>
      <c r="FS154" s="375"/>
      <c r="FT154" s="375"/>
      <c r="FU154" s="375"/>
    </row>
    <row r="155" spans="1:177" s="374" customFormat="1" ht="24" customHeight="1" x14ac:dyDescent="0.25">
      <c r="A155" s="113"/>
      <c r="B155" s="3"/>
      <c r="C155" s="576" t="s">
        <v>1107</v>
      </c>
      <c r="D155" s="576"/>
      <c r="E155" s="576"/>
      <c r="F155" s="576"/>
      <c r="G155" s="576"/>
      <c r="H155" s="576"/>
      <c r="I155" s="576"/>
      <c r="J155" s="576"/>
      <c r="K155" s="576"/>
      <c r="L155" s="576"/>
      <c r="M155" s="576"/>
      <c r="N155" s="576"/>
      <c r="O155" s="576"/>
      <c r="P155" s="576"/>
      <c r="Q155" s="576"/>
      <c r="R155" s="576"/>
      <c r="S155" s="576"/>
      <c r="T155" s="576"/>
      <c r="U155" s="576"/>
      <c r="V155" s="576"/>
      <c r="W155" s="576"/>
      <c r="X155" s="576"/>
      <c r="Y155" s="576"/>
      <c r="Z155" s="576"/>
      <c r="AA155" s="576"/>
      <c r="AB155" s="576"/>
      <c r="AC155" s="576"/>
      <c r="AD155" s="576"/>
      <c r="AE155" s="3"/>
      <c r="AF155" s="258"/>
      <c r="AG155" s="375"/>
      <c r="AH155" s="378"/>
      <c r="EM155" s="375"/>
      <c r="EN155" s="375"/>
      <c r="EO155" s="375"/>
      <c r="EP155" s="375"/>
      <c r="EQ155" s="375"/>
      <c r="ER155" s="375"/>
      <c r="ES155" s="375"/>
      <c r="FF155" s="375"/>
      <c r="FG155" s="375"/>
      <c r="FH155" s="375"/>
      <c r="FI155" s="375"/>
      <c r="FJ155" s="375"/>
      <c r="FK155" s="375"/>
      <c r="FL155" s="375"/>
      <c r="FM155" s="375"/>
      <c r="FN155" s="375"/>
      <c r="FO155" s="375"/>
      <c r="FP155" s="375"/>
      <c r="FQ155" s="375"/>
      <c r="FR155" s="375"/>
      <c r="FS155" s="375"/>
      <c r="FT155" s="375"/>
      <c r="FU155" s="375"/>
    </row>
    <row r="156" spans="1:177" s="374" customFormat="1" ht="15" customHeight="1" x14ac:dyDescent="0.25">
      <c r="A156" s="11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258"/>
      <c r="AG156" s="375"/>
      <c r="AH156" s="378"/>
      <c r="EM156" s="375"/>
      <c r="EN156" s="375"/>
      <c r="EO156" s="375"/>
      <c r="EP156" s="375"/>
      <c r="EQ156" s="375"/>
      <c r="ER156" s="375"/>
      <c r="ES156" s="375"/>
      <c r="FF156" s="375"/>
      <c r="FG156" s="375"/>
      <c r="FH156" s="375"/>
      <c r="FI156" s="375"/>
      <c r="FJ156" s="375"/>
      <c r="FK156" s="375"/>
      <c r="FL156" s="375"/>
      <c r="FM156" s="375"/>
      <c r="FN156" s="375"/>
      <c r="FO156" s="375"/>
      <c r="FP156" s="375"/>
      <c r="FQ156" s="375"/>
      <c r="FR156" s="375"/>
      <c r="FS156" s="375"/>
      <c r="FT156" s="375"/>
      <c r="FU156" s="375"/>
    </row>
    <row r="157" spans="1:177" s="374" customFormat="1" ht="24" customHeight="1" x14ac:dyDescent="0.25">
      <c r="A157" s="113"/>
      <c r="B157" s="3"/>
      <c r="C157" s="578" t="s">
        <v>1130</v>
      </c>
      <c r="D157" s="578"/>
      <c r="E157" s="578"/>
      <c r="F157" s="578"/>
      <c r="G157" s="578" t="s">
        <v>1105</v>
      </c>
      <c r="H157" s="578"/>
      <c r="I157" s="578"/>
      <c r="J157" s="578"/>
      <c r="K157" s="578"/>
      <c r="L157" s="578"/>
      <c r="M157" s="578"/>
      <c r="N157" s="578"/>
      <c r="O157" s="578"/>
      <c r="P157" s="578"/>
      <c r="Q157" s="578"/>
      <c r="R157" s="578"/>
      <c r="S157" s="578"/>
      <c r="T157" s="578"/>
      <c r="U157" s="578"/>
      <c r="V157" s="578"/>
      <c r="W157" s="578"/>
      <c r="X157" s="578"/>
      <c r="Y157" s="578"/>
      <c r="Z157" s="578"/>
      <c r="AA157" s="578"/>
      <c r="AB157" s="578"/>
      <c r="AC157" s="578"/>
      <c r="AD157" s="578"/>
      <c r="AE157" s="3"/>
      <c r="AF157" s="258"/>
      <c r="AG157" s="375"/>
      <c r="AH157" s="378"/>
      <c r="EM157" s="375"/>
      <c r="EN157" s="375"/>
      <c r="EO157" s="375"/>
      <c r="EP157" s="375"/>
      <c r="EQ157" s="375"/>
      <c r="ER157" s="375"/>
      <c r="ES157" s="375"/>
      <c r="FF157" s="375"/>
      <c r="FG157" s="375"/>
      <c r="FH157" s="375"/>
      <c r="FI157" s="375"/>
      <c r="FJ157" s="375"/>
      <c r="FK157" s="375"/>
      <c r="FL157" s="375"/>
      <c r="FM157" s="375"/>
      <c r="FN157" s="375"/>
      <c r="FO157" s="375"/>
      <c r="FP157" s="375"/>
      <c r="FQ157" s="375"/>
      <c r="FR157" s="375"/>
      <c r="FS157" s="375"/>
      <c r="FT157" s="375"/>
      <c r="FU157" s="375"/>
    </row>
    <row r="158" spans="1:177" s="374" customFormat="1" ht="15" customHeight="1" x14ac:dyDescent="0.25">
      <c r="A158" s="113"/>
      <c r="B158" s="3"/>
      <c r="C158" s="578"/>
      <c r="D158" s="578"/>
      <c r="E158" s="578"/>
      <c r="F158" s="578"/>
      <c r="G158" s="727" t="s">
        <v>82</v>
      </c>
      <c r="H158" s="728"/>
      <c r="I158" s="552" t="s">
        <v>83</v>
      </c>
      <c r="J158" s="553"/>
      <c r="K158" s="553"/>
      <c r="L158" s="553"/>
      <c r="M158" s="553"/>
      <c r="N158" s="553"/>
      <c r="O158" s="553"/>
      <c r="P158" s="553"/>
      <c r="Q158" s="553"/>
      <c r="R158" s="553"/>
      <c r="S158" s="553"/>
      <c r="T158" s="553"/>
      <c r="U158" s="553"/>
      <c r="V158" s="554"/>
      <c r="W158" s="606" t="s">
        <v>84</v>
      </c>
      <c r="X158" s="606"/>
      <c r="Y158" s="606"/>
      <c r="Z158" s="606"/>
      <c r="AA158" s="606"/>
      <c r="AB158" s="606"/>
      <c r="AC158" s="733" t="s">
        <v>85</v>
      </c>
      <c r="AD158" s="733"/>
      <c r="AE158" s="3"/>
      <c r="AF158" s="258"/>
      <c r="AG158" s="285" t="s">
        <v>1908</v>
      </c>
      <c r="AH158" s="285"/>
      <c r="AI158" s="285"/>
      <c r="AJ158" s="375"/>
      <c r="AK158" s="380"/>
      <c r="AL158" s="380"/>
      <c r="AM158" s="380"/>
      <c r="AN158" s="375"/>
      <c r="AO158" s="375"/>
      <c r="AP158" s="375"/>
      <c r="AQ158" s="375"/>
      <c r="AR158" s="375"/>
      <c r="AS158" s="375"/>
      <c r="AT158" s="375"/>
      <c r="AU158" s="375"/>
      <c r="AV158" s="375"/>
      <c r="AW158" s="375"/>
      <c r="AX158" s="375"/>
      <c r="AY158" s="375"/>
      <c r="AZ158" s="375"/>
      <c r="BA158" s="375"/>
      <c r="BB158" s="375"/>
      <c r="BC158" s="375"/>
      <c r="BD158" s="375"/>
      <c r="BE158" s="375"/>
      <c r="BF158" s="375"/>
      <c r="BG158" s="375"/>
      <c r="BH158" s="375"/>
      <c r="BI158" s="375"/>
      <c r="BJ158" s="375"/>
      <c r="BK158" s="375"/>
      <c r="BL158" s="375"/>
      <c r="BM158" s="375"/>
      <c r="EM158" s="375"/>
      <c r="EN158" s="375"/>
      <c r="EO158" s="375"/>
      <c r="EP158" s="375"/>
      <c r="EQ158" s="375"/>
      <c r="ER158" s="375"/>
      <c r="ES158" s="375"/>
      <c r="FF158" s="375"/>
      <c r="FG158" s="375"/>
      <c r="FH158" s="375"/>
      <c r="FI158" s="375"/>
      <c r="FJ158" s="375"/>
      <c r="FK158" s="375"/>
      <c r="FL158" s="375"/>
      <c r="FM158" s="375"/>
      <c r="FN158" s="375"/>
      <c r="FO158" s="375"/>
      <c r="FP158" s="375"/>
      <c r="FQ158" s="375"/>
      <c r="FR158" s="375"/>
      <c r="FS158" s="375"/>
      <c r="FT158" s="375"/>
      <c r="FU158" s="375"/>
    </row>
    <row r="159" spans="1:177" s="374" customFormat="1" ht="72" customHeight="1" x14ac:dyDescent="0.25">
      <c r="A159" s="113"/>
      <c r="B159" s="3"/>
      <c r="C159" s="578"/>
      <c r="D159" s="578"/>
      <c r="E159" s="578"/>
      <c r="F159" s="578"/>
      <c r="G159" s="729"/>
      <c r="H159" s="730"/>
      <c r="I159" s="574" t="s">
        <v>86</v>
      </c>
      <c r="J159" s="575"/>
      <c r="K159" s="574" t="s">
        <v>87</v>
      </c>
      <c r="L159" s="575"/>
      <c r="M159" s="574" t="s">
        <v>88</v>
      </c>
      <c r="N159" s="575"/>
      <c r="O159" s="574" t="s">
        <v>89</v>
      </c>
      <c r="P159" s="575"/>
      <c r="Q159" s="574" t="s">
        <v>90</v>
      </c>
      <c r="R159" s="575"/>
      <c r="S159" s="574" t="s">
        <v>91</v>
      </c>
      <c r="T159" s="575"/>
      <c r="U159" s="574" t="s">
        <v>92</v>
      </c>
      <c r="V159" s="575"/>
      <c r="W159" s="574" t="s">
        <v>93</v>
      </c>
      <c r="X159" s="575"/>
      <c r="Y159" s="574" t="s">
        <v>987</v>
      </c>
      <c r="Z159" s="575"/>
      <c r="AA159" s="574" t="s">
        <v>95</v>
      </c>
      <c r="AB159" s="575"/>
      <c r="AC159" s="733"/>
      <c r="AD159" s="733"/>
      <c r="AE159" s="3"/>
      <c r="AF159" s="258"/>
      <c r="AG159" s="285">
        <f>COUNTBLANK(G161:AD168)</f>
        <v>192</v>
      </c>
      <c r="AH159" s="285">
        <v>192</v>
      </c>
      <c r="AI159" s="285">
        <f>IF(SUM(AG169:AH169)=0,AG159,1)</f>
        <v>192</v>
      </c>
      <c r="AJ159" s="375"/>
      <c r="AK159" s="375"/>
      <c r="AL159" s="375"/>
      <c r="AM159" s="375"/>
      <c r="AN159" s="375" t="s">
        <v>1928</v>
      </c>
      <c r="AO159" s="375"/>
      <c r="AP159" s="375"/>
      <c r="AQ159" s="375"/>
      <c r="AR159" s="375" t="s">
        <v>1929</v>
      </c>
      <c r="AS159" s="375"/>
      <c r="AT159" s="375"/>
      <c r="AU159" s="375"/>
      <c r="AV159" s="375"/>
      <c r="AW159" s="375"/>
      <c r="AX159" s="375"/>
      <c r="AY159" s="375"/>
      <c r="AZ159" s="375"/>
      <c r="BA159" s="375"/>
      <c r="BB159" s="375"/>
      <c r="BC159" s="375"/>
      <c r="BD159" s="375"/>
      <c r="BE159" s="375"/>
      <c r="BF159" s="375"/>
      <c r="BG159" s="375"/>
      <c r="BH159" s="375"/>
      <c r="BI159" s="375"/>
      <c r="BJ159" s="375"/>
      <c r="BK159" s="375"/>
      <c r="BL159" s="375"/>
      <c r="BM159" s="375"/>
      <c r="EM159" s="375"/>
      <c r="EN159" s="375"/>
      <c r="EO159" s="375"/>
      <c r="EP159" s="375"/>
      <c r="EQ159" s="375"/>
      <c r="ER159" s="375"/>
      <c r="ES159" s="375"/>
      <c r="FF159" s="375"/>
      <c r="FG159" s="375"/>
      <c r="FH159" s="375"/>
      <c r="FI159" s="375"/>
      <c r="FJ159" s="375"/>
      <c r="FK159" s="375"/>
      <c r="FL159" s="375"/>
      <c r="FM159" s="375"/>
      <c r="FN159" s="375"/>
      <c r="FO159" s="375"/>
      <c r="FP159" s="375"/>
      <c r="FQ159" s="375"/>
      <c r="FR159" s="375"/>
      <c r="FS159" s="375"/>
      <c r="FT159" s="375"/>
      <c r="FU159" s="375"/>
    </row>
    <row r="160" spans="1:177" s="374" customFormat="1" ht="43.5" customHeight="1" x14ac:dyDescent="0.25">
      <c r="A160" s="113"/>
      <c r="B160" s="3"/>
      <c r="C160" s="578"/>
      <c r="D160" s="578"/>
      <c r="E160" s="578"/>
      <c r="F160" s="578"/>
      <c r="G160" s="12" t="s">
        <v>61</v>
      </c>
      <c r="H160" s="12" t="s">
        <v>62</v>
      </c>
      <c r="I160" s="12" t="s">
        <v>61</v>
      </c>
      <c r="J160" s="12" t="s">
        <v>62</v>
      </c>
      <c r="K160" s="12" t="s">
        <v>61</v>
      </c>
      <c r="L160" s="12" t="s">
        <v>62</v>
      </c>
      <c r="M160" s="12" t="s">
        <v>61</v>
      </c>
      <c r="N160" s="12" t="s">
        <v>62</v>
      </c>
      <c r="O160" s="12" t="s">
        <v>61</v>
      </c>
      <c r="P160" s="12" t="s">
        <v>62</v>
      </c>
      <c r="Q160" s="12" t="s">
        <v>61</v>
      </c>
      <c r="R160" s="12" t="s">
        <v>62</v>
      </c>
      <c r="S160" s="12" t="s">
        <v>61</v>
      </c>
      <c r="T160" s="12" t="s">
        <v>62</v>
      </c>
      <c r="U160" s="12" t="s">
        <v>61</v>
      </c>
      <c r="V160" s="12" t="s">
        <v>62</v>
      </c>
      <c r="W160" s="12" t="s">
        <v>61</v>
      </c>
      <c r="X160" s="12" t="s">
        <v>62</v>
      </c>
      <c r="Y160" s="12" t="s">
        <v>61</v>
      </c>
      <c r="Z160" s="12" t="s">
        <v>62</v>
      </c>
      <c r="AA160" s="12" t="s">
        <v>61</v>
      </c>
      <c r="AB160" s="12" t="s">
        <v>62</v>
      </c>
      <c r="AC160" s="12" t="s">
        <v>61</v>
      </c>
      <c r="AD160" s="12" t="s">
        <v>62</v>
      </c>
      <c r="AE160" s="3"/>
      <c r="AF160" s="258"/>
      <c r="AG160" s="374" t="s">
        <v>1921</v>
      </c>
      <c r="AH160" s="374" t="s">
        <v>1925</v>
      </c>
      <c r="AK160" s="388"/>
      <c r="AL160" s="293"/>
      <c r="AM160" s="294"/>
      <c r="AN160" s="389" t="s">
        <v>1909</v>
      </c>
      <c r="AO160" s="389" t="s">
        <v>1910</v>
      </c>
      <c r="AP160" s="389" t="s">
        <v>1911</v>
      </c>
      <c r="AQ160" s="389" t="s">
        <v>1912</v>
      </c>
      <c r="AR160" s="389" t="s">
        <v>1909</v>
      </c>
      <c r="AS160" s="389" t="s">
        <v>1910</v>
      </c>
      <c r="AT160" s="389" t="s">
        <v>1911</v>
      </c>
      <c r="AU160" s="389" t="s">
        <v>1912</v>
      </c>
      <c r="AV160" s="375"/>
      <c r="AW160" s="375"/>
      <c r="AX160" s="389" t="s">
        <v>61</v>
      </c>
      <c r="AY160" s="389" t="s">
        <v>62</v>
      </c>
      <c r="BB160" s="375"/>
      <c r="BC160" s="375"/>
      <c r="BD160" s="375"/>
      <c r="BE160" s="375"/>
      <c r="BF160" s="375"/>
      <c r="BG160" s="375"/>
      <c r="BH160" s="375"/>
      <c r="BI160" s="375"/>
      <c r="BJ160" s="375"/>
      <c r="BK160" s="375"/>
      <c r="EM160" s="375"/>
      <c r="EN160" s="375"/>
      <c r="EO160" s="375"/>
      <c r="EP160" s="375"/>
      <c r="EQ160" s="375"/>
      <c r="ER160" s="375"/>
      <c r="ES160" s="375"/>
      <c r="FF160" s="375"/>
      <c r="FG160" s="375"/>
      <c r="FH160" s="375"/>
      <c r="FI160" s="375"/>
      <c r="FJ160" s="375"/>
      <c r="FK160" s="375"/>
      <c r="FL160" s="375"/>
      <c r="FM160" s="375"/>
      <c r="FN160" s="375"/>
      <c r="FO160" s="375"/>
      <c r="FP160" s="375"/>
      <c r="FQ160" s="375"/>
      <c r="FR160" s="375"/>
      <c r="FS160" s="375"/>
      <c r="FT160" s="375"/>
      <c r="FU160" s="375"/>
    </row>
    <row r="161" spans="1:177" s="374" customFormat="1" ht="15" customHeight="1" x14ac:dyDescent="0.25">
      <c r="A161" s="113"/>
      <c r="B161" s="3"/>
      <c r="C161" s="20" t="s">
        <v>26</v>
      </c>
      <c r="D161" s="732" t="str">
        <f>IF($D37="","",$D37)</f>
        <v/>
      </c>
      <c r="E161" s="732"/>
      <c r="F161" s="732"/>
      <c r="G161" s="347"/>
      <c r="H161" s="347"/>
      <c r="I161" s="347"/>
      <c r="J161" s="347"/>
      <c r="K161" s="347"/>
      <c r="L161" s="347"/>
      <c r="M161" s="347"/>
      <c r="N161" s="347"/>
      <c r="O161" s="347"/>
      <c r="P161" s="347"/>
      <c r="Q161" s="347"/>
      <c r="R161" s="347"/>
      <c r="S161" s="347"/>
      <c r="T161" s="347"/>
      <c r="U161" s="347"/>
      <c r="V161" s="347"/>
      <c r="W161" s="347"/>
      <c r="X161" s="347"/>
      <c r="Y161" s="347"/>
      <c r="Z161" s="347"/>
      <c r="AA161" s="347"/>
      <c r="AB161" s="347"/>
      <c r="AC161" s="347"/>
      <c r="AD161" s="347"/>
      <c r="AE161" s="3"/>
      <c r="AF161" s="258"/>
      <c r="AG161" s="375">
        <f>IF(AND($C$29="",COUNTBLANK(D161:AD161)=27),0,IF(AND($C$29&gt;=$AG$26,COUNTBLANK(D161:AD161)&lt;&gt;27),0,IF(AND($AG$26&gt;$C$29,COUNTBLANK(D161:AD161)=27),0,1)))</f>
        <v>0</v>
      </c>
      <c r="AH161" s="264">
        <f>IF(D161="",0,IF(AND(D161&lt;&gt;"",COUNTBLANK(G161:AD161)=0),0,1))</f>
        <v>0</v>
      </c>
      <c r="AI161" s="264"/>
      <c r="AJ161" s="264"/>
      <c r="AK161" s="388"/>
      <c r="AL161" s="294"/>
      <c r="AM161" s="390">
        <v>1</v>
      </c>
      <c r="AN161" s="375">
        <f>S138</f>
        <v>0</v>
      </c>
      <c r="AO161" s="375">
        <f>COUNTIF(AC161,"NS")+COUNTIF(AA161,"NS")+COUNTIF(Y161,"NS")+COUNTIF(W161,"NS")+COUNTIF(U161,"NS")+COUNTIF(S161,"NS")+COUNTIF(Q161,"NS")+COUNTIF(O161,"NS")+COUNTIF(M161,"NS")+COUNTIF(K161,"NS")+COUNTIF(I161,"NS")+COUNTIF(G161,"NS")</f>
        <v>0</v>
      </c>
      <c r="AP161" s="375">
        <f>SUM(G161,I161,K161,M161,O161,Q161,S161,U161,W161,Y161,AA161,AC161)</f>
        <v>0</v>
      </c>
      <c r="AQ161" s="391">
        <f>IF($AG$159=$AH$159,0,IF(OR(AND(AN161=0,AO161&gt;0),AND(AN161="NS",AP161&gt;0),AND(AN161="NS",AP161=0,AO161=0)),1,IF(OR(AND(AO161&gt;=2,AP161&lt;AN161),AND(AN161="NS",AP161=0,AO161&gt;0),AN161=AP161),0,1)))</f>
        <v>0</v>
      </c>
      <c r="AR161" s="375">
        <f>Y138</f>
        <v>0</v>
      </c>
      <c r="AS161" s="375">
        <f>COUNTIF(AD161,"NS")+COUNTIF(AB161,"NS")+COUNTIF(Z161,"NS")+COUNTIF(X161,"NS")+COUNTIF(V161,"NS")+COUNTIF(T161,"NS")+COUNTIF(R161,"NS")+COUNTIF(P161,"NS")+COUNTIF(N161,"NS")+COUNTIF(L161,"NS")+COUNTIF(J161,"NS")+COUNTIF(H161,"NS")</f>
        <v>0</v>
      </c>
      <c r="AT161" s="375">
        <f>SUM(H161,J161,L161,N161,P161,R161,T161,V161,X161,Z161,AB161,AD161)</f>
        <v>0</v>
      </c>
      <c r="AU161" s="391">
        <f>IF($AG$159=$AH$159,0,IF(OR(AND(AR161=0,AS161&gt;0),AND(AR161="NS",AT161&gt;0),AND(AR161="NS",AT161=0,AS161=0)),1,IF(OR(AND(AS161&gt;=2,AT161&lt;AR161),AND(AR161="NS",AT161=0,AS161&gt;0),AR161=AT161),0,1)))</f>
        <v>0</v>
      </c>
      <c r="AV161" s="375"/>
      <c r="AW161" s="375" t="s">
        <v>1927</v>
      </c>
      <c r="AX161" s="372">
        <f>$S$146</f>
        <v>0</v>
      </c>
      <c r="AY161" s="372">
        <f>$Y$146</f>
        <v>0</v>
      </c>
      <c r="AZ161" s="375"/>
      <c r="BB161" s="375"/>
      <c r="BC161" s="375"/>
      <c r="BD161" s="375"/>
      <c r="BE161" s="375"/>
      <c r="BF161" s="375"/>
      <c r="BG161" s="375"/>
      <c r="BH161" s="375"/>
      <c r="BI161" s="375"/>
      <c r="BJ161" s="375"/>
      <c r="BK161" s="375"/>
      <c r="EM161" s="375"/>
      <c r="EN161" s="375"/>
      <c r="EO161" s="375"/>
      <c r="EP161" s="375"/>
      <c r="EQ161" s="375"/>
      <c r="ER161" s="375"/>
      <c r="ES161" s="375"/>
      <c r="FF161" s="375"/>
      <c r="FG161" s="375"/>
      <c r="FH161" s="375"/>
      <c r="FI161" s="375"/>
      <c r="FJ161" s="375"/>
      <c r="FK161" s="375"/>
      <c r="FL161" s="375"/>
      <c r="FM161" s="375"/>
      <c r="FN161" s="375"/>
      <c r="FO161" s="375"/>
      <c r="FP161" s="375"/>
      <c r="FQ161" s="375"/>
      <c r="FR161" s="375"/>
      <c r="FS161" s="375"/>
      <c r="FT161" s="375"/>
      <c r="FU161" s="375"/>
    </row>
    <row r="162" spans="1:177" s="374" customFormat="1" ht="15" customHeight="1" x14ac:dyDescent="0.25">
      <c r="A162" s="113"/>
      <c r="B162" s="3"/>
      <c r="C162" s="8" t="s">
        <v>27</v>
      </c>
      <c r="D162" s="732" t="str">
        <f t="shared" ref="D162:D168" si="44">IF($D38="","",$D38)</f>
        <v/>
      </c>
      <c r="E162" s="732"/>
      <c r="F162" s="732"/>
      <c r="G162" s="347"/>
      <c r="H162" s="347"/>
      <c r="I162" s="347"/>
      <c r="J162" s="347"/>
      <c r="K162" s="347"/>
      <c r="L162" s="347"/>
      <c r="M162" s="347"/>
      <c r="N162" s="347"/>
      <c r="O162" s="347"/>
      <c r="P162" s="347"/>
      <c r="Q162" s="347"/>
      <c r="R162" s="347"/>
      <c r="S162" s="347"/>
      <c r="T162" s="347"/>
      <c r="U162" s="347"/>
      <c r="V162" s="347"/>
      <c r="W162" s="347"/>
      <c r="X162" s="347"/>
      <c r="Y162" s="347"/>
      <c r="Z162" s="347"/>
      <c r="AA162" s="347"/>
      <c r="AB162" s="347"/>
      <c r="AC162" s="347"/>
      <c r="AD162" s="347"/>
      <c r="AE162" s="3"/>
      <c r="AF162" s="258"/>
      <c r="AG162" s="375">
        <f>IF(AND($C$29="",COUNTBLANK(D162:AD162)=27),0,IF(AND($C$29&gt;=$AG$27,COUNTBLANK(D162:AD162)&lt;&gt;27),0,IF(AND($AG$27&gt;$C$29,COUNTBLANK(D162:AD162)=27),0,1)))</f>
        <v>0</v>
      </c>
      <c r="AH162" s="264">
        <f t="shared" ref="AH162:AH168" si="45">IF(D162="",0,IF(AND(D162&lt;&gt;"",COUNTBLANK(G162:AD162)=0),0,1))</f>
        <v>0</v>
      </c>
      <c r="AM162" s="390">
        <v>2</v>
      </c>
      <c r="AN162" s="375">
        <f>S139</f>
        <v>0</v>
      </c>
      <c r="AO162" s="375">
        <f>COUNTIF(AC162,"NS")+COUNTIF(AA162,"NS")+COUNTIF(Y162,"NS")+COUNTIF(W162,"NS")+COUNTIF(U162,"NS")+COUNTIF(S162,"NS")+COUNTIF(Q162,"NS")+COUNTIF(O162,"NS")+COUNTIF(M162,"NS")+COUNTIF(K162,"NS")+COUNTIF(I162,"NS")+COUNTIF(G162,"NS")</f>
        <v>0</v>
      </c>
      <c r="AP162" s="375">
        <f>SUM(G162,I162,K162,M162,O162,Q162,S162,U162,W162,Y162,AA162,AC162)</f>
        <v>0</v>
      </c>
      <c r="AQ162" s="391">
        <f>IF($AG$159=$AH$159,0,IF(OR(AND(AN162=0,AO162&gt;0),AND(AN162="NS",AP162&gt;0),AND(AN162="NS",AP162=0,AO162=0)),1,IF(OR(AND(AO162&gt;=2,AP162&lt;AN162),AND(AN162="NS",AP162=0,AO162&gt;0),AN162=AP162),0,1)))</f>
        <v>0</v>
      </c>
      <c r="AR162" s="375">
        <f>Y139</f>
        <v>0</v>
      </c>
      <c r="AS162" s="375">
        <f>COUNTIF(AD162,"NS")+COUNTIF(AB162,"NS")+COUNTIF(Z162,"NS")+COUNTIF(X162,"NS")+COUNTIF(V162,"NS")+COUNTIF(T162,"NS")+COUNTIF(R162,"NS")+COUNTIF(P162,"NS")+COUNTIF(N162,"NS")+COUNTIF(L162,"NS")+COUNTIF(J162,"NS")+COUNTIF(H162,"NS")</f>
        <v>0</v>
      </c>
      <c r="AT162" s="375">
        <f>SUM(H162,J162,L162,N162,P162,R162,T162,V162,X162,Z162,AB162,AD162)</f>
        <v>0</v>
      </c>
      <c r="AU162" s="391">
        <f>IF($AG$159=$AH$159,0,IF(OR(AND(AR162=0,AS162&gt;0),AND(AR162="NS",AT162&gt;0),AND(AR162="NS",AT162=0,AS162=0)),1,IF(OR(AND(AS162&gt;=2,AT162&lt;AR162),AND(AR162="NS",AT162=0,AS162&gt;0),AR162=AT162),0,1)))</f>
        <v>0</v>
      </c>
      <c r="AV162" s="375"/>
      <c r="AW162" s="375" t="s">
        <v>1926</v>
      </c>
      <c r="AX162" s="372">
        <f>COUNTIF(AC161:AC168,"ns")+COUNTIF(AA161:AA168,"ns")+COUNTIF(Y161:Y168,"ns")+COUNTIF(W161:W168,"ns")+COUNTIF(U161:U168,"ns")+COUNTIF(S161:S168,"ns")+COUNTIF(Q161:Q168,"ns")+COUNTIF(O161:O168,"ns")+COUNTIF(M161:M168,"ns")+COUNTIF(K161:K168,"ns")+COUNTIF(I161:I168,"ns")+COUNTIF(G161:G168,"ns")</f>
        <v>0</v>
      </c>
      <c r="AY162" s="372">
        <f>COUNTIF(AD161:AD168,"ns")+COUNTIF(AB161:AB168,"ns")+COUNTIF(Z161:Z168,"ns")+COUNTIF(X161:X168,"ns")+COUNTIF(V161:V168,"ns")+COUNTIF(T161:T168,"ns")+COUNTIF(R161:R168,"ns")+COUNTIF(P161:P168,"ns")+COUNTIF(N161:N168,"ns")+COUNTIF(L161:L168,"ns")+COUNTIF(J161:J168,"ns")+COUNTIF(H161:H168,"ns")</f>
        <v>0</v>
      </c>
      <c r="AZ162" s="375"/>
      <c r="BB162" s="375"/>
      <c r="BC162" s="375"/>
      <c r="BD162" s="375"/>
      <c r="BE162" s="375"/>
      <c r="BF162" s="375"/>
      <c r="BG162" s="375"/>
      <c r="BH162" s="375"/>
      <c r="BI162" s="375"/>
      <c r="BJ162" s="375"/>
      <c r="BK162" s="375"/>
      <c r="EM162" s="375"/>
      <c r="EN162" s="375"/>
      <c r="EO162" s="375"/>
      <c r="EP162" s="375"/>
      <c r="EQ162" s="375"/>
      <c r="ER162" s="375"/>
      <c r="ES162" s="375"/>
      <c r="FF162" s="375"/>
      <c r="FG162" s="375"/>
      <c r="FH162" s="375"/>
      <c r="FI162" s="375"/>
      <c r="FJ162" s="375"/>
      <c r="FK162" s="375"/>
      <c r="FL162" s="375"/>
      <c r="FM162" s="375"/>
      <c r="FN162" s="375"/>
      <c r="FO162" s="375"/>
      <c r="FP162" s="375"/>
      <c r="FQ162" s="375"/>
      <c r="FR162" s="375"/>
      <c r="FS162" s="375"/>
      <c r="FT162" s="375"/>
      <c r="FU162" s="375"/>
    </row>
    <row r="163" spans="1:177" s="374" customFormat="1" ht="15" customHeight="1" x14ac:dyDescent="0.25">
      <c r="A163" s="113"/>
      <c r="B163" s="3"/>
      <c r="C163" s="8" t="s">
        <v>28</v>
      </c>
      <c r="D163" s="732" t="str">
        <f t="shared" si="44"/>
        <v/>
      </c>
      <c r="E163" s="732"/>
      <c r="F163" s="732"/>
      <c r="G163" s="347"/>
      <c r="H163" s="347"/>
      <c r="I163" s="347"/>
      <c r="J163" s="347"/>
      <c r="K163" s="347"/>
      <c r="L163" s="347"/>
      <c r="M163" s="347"/>
      <c r="N163" s="347"/>
      <c r="O163" s="347"/>
      <c r="P163" s="347"/>
      <c r="Q163" s="347"/>
      <c r="R163" s="347"/>
      <c r="S163" s="347"/>
      <c r="T163" s="347"/>
      <c r="U163" s="347"/>
      <c r="V163" s="347"/>
      <c r="W163" s="347"/>
      <c r="X163" s="347"/>
      <c r="Y163" s="347"/>
      <c r="Z163" s="347"/>
      <c r="AA163" s="347"/>
      <c r="AB163" s="347"/>
      <c r="AC163" s="347"/>
      <c r="AD163" s="347"/>
      <c r="AE163" s="3"/>
      <c r="AF163" s="258"/>
      <c r="AG163" s="375">
        <f>IF(AND($C$29="",COUNTBLANK(D163:AD163)=27),0,IF(AND($C$29&gt;=$AG$28,COUNTBLANK(D163:AD163)&lt;&gt;27),0,IF(AND($AG$28&gt;$C$29,COUNTBLANK(D163:AD163)=27),0,1)))</f>
        <v>0</v>
      </c>
      <c r="AH163" s="264">
        <f t="shared" si="45"/>
        <v>0</v>
      </c>
      <c r="AM163" s="390">
        <v>3</v>
      </c>
      <c r="AN163" s="375">
        <f>S140</f>
        <v>0</v>
      </c>
      <c r="AO163" s="375">
        <f>COUNTIF(AC163,"NS")+COUNTIF(AA163,"NS")+COUNTIF(Y163,"NS")+COUNTIF(W163,"NS")+COUNTIF(U163,"NS")+COUNTIF(S163,"NS")+COUNTIF(Q163,"NS")+COUNTIF(O163,"NS")+COUNTIF(M163,"NS")+COUNTIF(K163,"NS")+COUNTIF(I163,"NS")+COUNTIF(G163,"NS")</f>
        <v>0</v>
      </c>
      <c r="AP163" s="375">
        <f>SUM(G163,I163,K163,M163,O163,Q163,S163,U163,W163,Y163,AA163,AC163)</f>
        <v>0</v>
      </c>
      <c r="AQ163" s="391">
        <f>IF($AG$159=$AH$159,0,IF(OR(AND(AN163=0,AO163&gt;0),AND(AN163="NS",AP163&gt;0),AND(AN163="NS",AP163=0,AO163=0)),1,IF(OR(AND(AO163&gt;=2,AP163&lt;AN163),AND(AN163="NS",AP163=0,AO163&gt;0),AN163=AP163),0,1)))</f>
        <v>0</v>
      </c>
      <c r="AR163" s="375">
        <f>Y140</f>
        <v>0</v>
      </c>
      <c r="AS163" s="375">
        <f>COUNTIF(AD163,"NS")+COUNTIF(AB163,"NS")+COUNTIF(Z163,"NS")+COUNTIF(X163,"NS")+COUNTIF(V163,"NS")+COUNTIF(T163,"NS")+COUNTIF(R163,"NS")+COUNTIF(P163,"NS")+COUNTIF(N163,"NS")+COUNTIF(L163,"NS")+COUNTIF(J163,"NS")+COUNTIF(H163,"NS")</f>
        <v>0</v>
      </c>
      <c r="AT163" s="375">
        <f>SUM(H163,J163,L163,N163,P163,R163,T163,V163,X163,Z163,AB163,AD163)</f>
        <v>0</v>
      </c>
      <c r="AU163" s="391">
        <f>IF($AG$159=$AH$159,0,IF(OR(AND(AR163=0,AS163&gt;0),AND(AR163="NS",AT163&gt;0),AND(AR163="NS",AT163=0,AS163=0)),1,IF(OR(AND(AS163&gt;=2,AT163&lt;AR163),AND(AR163="NS",AT163=0,AS163&gt;0),AR163=AT163),0,1)))</f>
        <v>0</v>
      </c>
      <c r="AV163" s="375"/>
      <c r="AW163" s="375" t="s">
        <v>1911</v>
      </c>
      <c r="AX163" s="372">
        <f>SUM(AC161:AC168)+SUM(AA161:AA168)+SUM(Y161:Y168)+SUM(W161:W168)+SUM(U161:U168)+SUM(S161:S168)+SUM(Q161:Q168)+SUM(O161:O168)+SUM(M161:M168)+SUM(K161:K168)+SUM(I161:I168)+SUM(G161:G168)</f>
        <v>0</v>
      </c>
      <c r="AY163" s="372">
        <f>SUM(AD161:AD168)+SUM(AB161:AB168)+SUM(Z161:Z168)+SUM(X161:X168)+SUM(V161:V168)+SUM(T161:T168)+SUM(R161:R168)+SUM(P161:P168)+SUM(N161:N168)+SUM(L161:L168)+SUM(J161:J168)+SUM(H161:H168)</f>
        <v>0</v>
      </c>
      <c r="AZ163" s="375"/>
      <c r="BB163" s="375"/>
      <c r="BC163" s="375"/>
      <c r="BD163" s="375"/>
      <c r="BE163" s="375"/>
      <c r="BF163" s="375"/>
      <c r="BG163" s="375"/>
      <c r="BH163" s="375"/>
      <c r="BI163" s="375"/>
      <c r="BJ163" s="375"/>
      <c r="BK163" s="375"/>
      <c r="EM163" s="375"/>
      <c r="EN163" s="375"/>
      <c r="EO163" s="375"/>
      <c r="EP163" s="375"/>
      <c r="EQ163" s="375"/>
      <c r="ER163" s="375"/>
      <c r="ES163" s="375"/>
      <c r="FF163" s="375"/>
      <c r="FG163" s="375"/>
      <c r="FH163" s="375"/>
      <c r="FI163" s="375"/>
      <c r="FJ163" s="375"/>
      <c r="FK163" s="375"/>
      <c r="FL163" s="375"/>
      <c r="FM163" s="375"/>
      <c r="FN163" s="375"/>
      <c r="FO163" s="375"/>
      <c r="FP163" s="375"/>
      <c r="FQ163" s="375"/>
      <c r="FR163" s="375"/>
      <c r="FS163" s="375"/>
      <c r="FT163" s="375"/>
      <c r="FU163" s="375"/>
    </row>
    <row r="164" spans="1:177" s="374" customFormat="1" ht="15" customHeight="1" x14ac:dyDescent="0.25">
      <c r="A164" s="113"/>
      <c r="B164" s="3"/>
      <c r="C164" s="8" t="s">
        <v>29</v>
      </c>
      <c r="D164" s="732" t="str">
        <f t="shared" si="44"/>
        <v/>
      </c>
      <c r="E164" s="732"/>
      <c r="F164" s="732"/>
      <c r="G164" s="347"/>
      <c r="H164" s="347"/>
      <c r="I164" s="347"/>
      <c r="J164" s="347"/>
      <c r="K164" s="347"/>
      <c r="L164" s="347"/>
      <c r="M164" s="347"/>
      <c r="N164" s="347"/>
      <c r="O164" s="347"/>
      <c r="P164" s="347"/>
      <c r="Q164" s="347"/>
      <c r="R164" s="347"/>
      <c r="S164" s="347"/>
      <c r="T164" s="347"/>
      <c r="U164" s="347"/>
      <c r="V164" s="347"/>
      <c r="W164" s="347"/>
      <c r="X164" s="347"/>
      <c r="Y164" s="347"/>
      <c r="Z164" s="347"/>
      <c r="AA164" s="347"/>
      <c r="AB164" s="347"/>
      <c r="AC164" s="347"/>
      <c r="AD164" s="347"/>
      <c r="AE164" s="3"/>
      <c r="AF164" s="258"/>
      <c r="AG164" s="375">
        <f>IF(AND($C$29="",COUNTBLANK(D164:AD164)=27),0,IF(AND($C$29&gt;=$AG$29,COUNTBLANK(D164:AD164)&lt;&gt;27),0,IF(AND($AG$29&gt;$C$29,COUNTBLANK(D164:AD164)=27),0,1)))</f>
        <v>0</v>
      </c>
      <c r="AH164" s="264">
        <f t="shared" si="45"/>
        <v>0</v>
      </c>
      <c r="AM164" s="390">
        <v>4</v>
      </c>
      <c r="AN164" s="375">
        <f>S141</f>
        <v>0</v>
      </c>
      <c r="AO164" s="375">
        <f t="shared" ref="AO164:AO167" si="46">COUNTIF(AC164,"NS")+COUNTIF(AA164,"NS")+COUNTIF(Y164,"NS")+COUNTIF(W164,"NS")+COUNTIF(U164,"NS")+COUNTIF(S164,"NS")+COUNTIF(Q164,"NS")+COUNTIF(O164,"NS")+COUNTIF(M164,"NS")+COUNTIF(K164,"NS")+COUNTIF(I164,"NS")+COUNTIF(G164,"NS")</f>
        <v>0</v>
      </c>
      <c r="AP164" s="375">
        <f t="shared" ref="AP164:AP167" si="47">SUM(G164,I164,K164,M164,O164,Q164,S164,U164,W164,Y164,AA164,AC164)</f>
        <v>0</v>
      </c>
      <c r="AQ164" s="391">
        <f t="shared" ref="AQ164:AQ167" si="48">IF($AG$159=$AH$159,0,IF(OR(AND(AN164=0,AO164&gt;0),AND(AN164="NS",AP164&gt;0),AND(AN164="NS",AP164=0,AO164=0)),1,IF(OR(AND(AO164&gt;=2,AP164&lt;AN164),AND(AN164="NS",AP164=0,AO164&gt;0),AN164=AP164),0,1)))</f>
        <v>0</v>
      </c>
      <c r="AR164" s="375">
        <f t="shared" ref="AR164:AR167" si="49">Y141</f>
        <v>0</v>
      </c>
      <c r="AS164" s="375">
        <f t="shared" ref="AS164:AS167" si="50">COUNTIF(AD164,"NS")+COUNTIF(AB164,"NS")+COUNTIF(Z164,"NS")+COUNTIF(X164,"NS")+COUNTIF(V164,"NS")+COUNTIF(T164,"NS")+COUNTIF(R164,"NS")+COUNTIF(P164,"NS")+COUNTIF(N164,"NS")+COUNTIF(L164,"NS")+COUNTIF(J164,"NS")+COUNTIF(H164,"NS")</f>
        <v>0</v>
      </c>
      <c r="AT164" s="375">
        <f t="shared" ref="AT164:AT167" si="51">SUM(H164,J164,L164,N164,P164,R164,T164,V164,X164,Z164,AB164,AD164)</f>
        <v>0</v>
      </c>
      <c r="AU164" s="391">
        <f t="shared" ref="AU164:AU167" si="52">IF($AG$159=$AH$159,0,IF(OR(AND(AR164=0,AS164&gt;0),AND(AR164="NS",AT164&gt;0),AND(AR164="NS",AT164=0,AS164=0)),1,IF(OR(AND(AS164&gt;=2,AT164&lt;AR164),AND(AR164="NS",AT164=0,AS164&gt;0),AR164=AT164),0,1)))</f>
        <v>0</v>
      </c>
      <c r="AW164" s="374" t="s">
        <v>1912</v>
      </c>
      <c r="AX164" s="391">
        <f>IF($AG$159=$AH$159,0,IF(OR(AND(AX161=0,AX162&gt;0),AND(AX161="NS",AX163&gt;0),AND(AX161="NS",AX163=0,AX162=0)),1,IF(OR(AND(AX162&gt;=2,AX163&lt;AX161),AND(AX161="NS",AX163=0,AX162&gt;0),AX161=AX163),0,1)))</f>
        <v>0</v>
      </c>
      <c r="AY164" s="391">
        <f>IF($AG$159=$AH$159,0,IF(OR(AND(AY161=0,AY162&gt;0),AND(AY161="NS",AY163&gt;0),AND(AY161="NS",AY163=0,AY162=0)),1,IF(OR(AND(AY162&gt;=2,AY163&lt;AY161),AND(AY161="NS",AY163=0,AY162&gt;0),AY161=AY163),0,1)))</f>
        <v>0</v>
      </c>
      <c r="AZ164" s="375"/>
      <c r="EM164" s="375"/>
      <c r="EN164" s="375"/>
      <c r="EO164" s="375"/>
      <c r="EP164" s="375"/>
      <c r="EQ164" s="375"/>
      <c r="ER164" s="375"/>
      <c r="ES164" s="375"/>
      <c r="FF164" s="375"/>
      <c r="FG164" s="375"/>
      <c r="FH164" s="375"/>
      <c r="FI164" s="375"/>
      <c r="FJ164" s="375"/>
      <c r="FK164" s="375"/>
      <c r="FL164" s="375"/>
      <c r="FM164" s="375"/>
      <c r="FN164" s="375"/>
      <c r="FO164" s="375"/>
      <c r="FP164" s="375"/>
      <c r="FQ164" s="375"/>
      <c r="FR164" s="375"/>
      <c r="FS164" s="375"/>
      <c r="FT164" s="375"/>
      <c r="FU164" s="375"/>
    </row>
    <row r="165" spans="1:177" s="374" customFormat="1" ht="15" customHeight="1" x14ac:dyDescent="0.25">
      <c r="A165" s="113"/>
      <c r="B165" s="3"/>
      <c r="C165" s="8" t="s">
        <v>30</v>
      </c>
      <c r="D165" s="732" t="str">
        <f t="shared" si="44"/>
        <v/>
      </c>
      <c r="E165" s="732"/>
      <c r="F165" s="732"/>
      <c r="G165" s="347"/>
      <c r="H165" s="347"/>
      <c r="I165" s="347"/>
      <c r="J165" s="347"/>
      <c r="K165" s="347"/>
      <c r="L165" s="347"/>
      <c r="M165" s="347"/>
      <c r="N165" s="347"/>
      <c r="O165" s="347"/>
      <c r="P165" s="347"/>
      <c r="Q165" s="347"/>
      <c r="R165" s="347"/>
      <c r="S165" s="347"/>
      <c r="T165" s="347"/>
      <c r="U165" s="347"/>
      <c r="V165" s="347"/>
      <c r="W165" s="347"/>
      <c r="X165" s="347"/>
      <c r="Y165" s="347"/>
      <c r="Z165" s="347"/>
      <c r="AA165" s="347"/>
      <c r="AB165" s="347"/>
      <c r="AC165" s="347"/>
      <c r="AD165" s="347"/>
      <c r="AE165" s="3"/>
      <c r="AF165" s="258"/>
      <c r="AG165" s="375">
        <f>IF(AND($C$29="",COUNTBLANK(D165:AD165)=27),0,IF(AND($C$29&gt;=$AG$30,COUNTBLANK(D165:AD165)&lt;&gt;27),0,IF(AND($AG$30&gt;$C$29,COUNTBLANK(D165:AD165)=27),0,1)))</f>
        <v>0</v>
      </c>
      <c r="AH165" s="264">
        <f t="shared" si="45"/>
        <v>0</v>
      </c>
      <c r="AM165" s="390">
        <v>5</v>
      </c>
      <c r="AN165" s="375">
        <f t="shared" ref="AN165:AN167" si="53">S142</f>
        <v>0</v>
      </c>
      <c r="AO165" s="375">
        <f t="shared" si="46"/>
        <v>0</v>
      </c>
      <c r="AP165" s="375">
        <f t="shared" si="47"/>
        <v>0</v>
      </c>
      <c r="AQ165" s="391">
        <f t="shared" si="48"/>
        <v>0</v>
      </c>
      <c r="AR165" s="375">
        <f t="shared" si="49"/>
        <v>0</v>
      </c>
      <c r="AS165" s="375">
        <f t="shared" si="50"/>
        <v>0</v>
      </c>
      <c r="AT165" s="375">
        <f t="shared" si="51"/>
        <v>0</v>
      </c>
      <c r="AU165" s="391">
        <f t="shared" si="52"/>
        <v>0</v>
      </c>
      <c r="EM165" s="375"/>
      <c r="EN165" s="375"/>
      <c r="EO165" s="375"/>
      <c r="EP165" s="375"/>
      <c r="EQ165" s="375"/>
      <c r="ER165" s="375"/>
      <c r="ES165" s="375"/>
      <c r="FF165" s="375"/>
      <c r="FG165" s="375"/>
      <c r="FH165" s="375"/>
      <c r="FI165" s="375"/>
      <c r="FJ165" s="375"/>
      <c r="FK165" s="375"/>
      <c r="FL165" s="375"/>
      <c r="FM165" s="375"/>
      <c r="FN165" s="375"/>
      <c r="FO165" s="375"/>
      <c r="FP165" s="375"/>
      <c r="FQ165" s="375"/>
      <c r="FR165" s="375"/>
      <c r="FS165" s="375"/>
      <c r="FT165" s="375"/>
      <c r="FU165" s="375"/>
    </row>
    <row r="166" spans="1:177" s="374" customFormat="1" ht="15" customHeight="1" x14ac:dyDescent="0.25">
      <c r="A166" s="113"/>
      <c r="B166" s="3"/>
      <c r="C166" s="8" t="s">
        <v>31</v>
      </c>
      <c r="D166" s="732" t="str">
        <f t="shared" si="44"/>
        <v/>
      </c>
      <c r="E166" s="732"/>
      <c r="F166" s="732"/>
      <c r="G166" s="347"/>
      <c r="H166" s="347"/>
      <c r="I166" s="347"/>
      <c r="J166" s="347"/>
      <c r="K166" s="347"/>
      <c r="L166" s="347"/>
      <c r="M166" s="347"/>
      <c r="N166" s="347"/>
      <c r="O166" s="347"/>
      <c r="P166" s="347"/>
      <c r="Q166" s="347"/>
      <c r="R166" s="347"/>
      <c r="S166" s="347"/>
      <c r="T166" s="347"/>
      <c r="U166" s="347"/>
      <c r="V166" s="347"/>
      <c r="W166" s="347"/>
      <c r="X166" s="347"/>
      <c r="Y166" s="347"/>
      <c r="Z166" s="347"/>
      <c r="AA166" s="347"/>
      <c r="AB166" s="347"/>
      <c r="AC166" s="347"/>
      <c r="AD166" s="347"/>
      <c r="AE166" s="3"/>
      <c r="AF166" s="258"/>
      <c r="AG166" s="375">
        <f>IF(AND($C$29="",COUNTBLANK(D166:AD166)=27),0,IF(AND($C$29&gt;=$AG$31,COUNTBLANK(D166:AD166)&lt;&gt;27),0,IF(AND($AG$31&gt;$C$29,COUNTBLANK(D166:AD166)=27),0,1)))</f>
        <v>0</v>
      </c>
      <c r="AH166" s="264">
        <f t="shared" si="45"/>
        <v>0</v>
      </c>
      <c r="AM166" s="390">
        <v>6</v>
      </c>
      <c r="AN166" s="375">
        <f t="shared" si="53"/>
        <v>0</v>
      </c>
      <c r="AO166" s="375">
        <f t="shared" si="46"/>
        <v>0</v>
      </c>
      <c r="AP166" s="375">
        <f t="shared" si="47"/>
        <v>0</v>
      </c>
      <c r="AQ166" s="391">
        <f t="shared" si="48"/>
        <v>0</v>
      </c>
      <c r="AR166" s="375">
        <f t="shared" si="49"/>
        <v>0</v>
      </c>
      <c r="AS166" s="375">
        <f t="shared" si="50"/>
        <v>0</v>
      </c>
      <c r="AT166" s="375">
        <f t="shared" si="51"/>
        <v>0</v>
      </c>
      <c r="AU166" s="391">
        <f t="shared" si="52"/>
        <v>0</v>
      </c>
      <c r="EM166" s="375"/>
      <c r="EN166" s="375"/>
      <c r="EO166" s="375"/>
      <c r="EP166" s="375"/>
      <c r="EQ166" s="375"/>
      <c r="ER166" s="375"/>
      <c r="ES166" s="375"/>
      <c r="FF166" s="375"/>
      <c r="FG166" s="375"/>
      <c r="FH166" s="375"/>
      <c r="FI166" s="375"/>
      <c r="FJ166" s="375"/>
      <c r="FK166" s="375"/>
      <c r="FL166" s="375"/>
      <c r="FM166" s="375"/>
      <c r="FN166" s="375"/>
      <c r="FO166" s="375"/>
      <c r="FP166" s="375"/>
      <c r="FQ166" s="375"/>
      <c r="FR166" s="375"/>
      <c r="FS166" s="375"/>
      <c r="FT166" s="375"/>
      <c r="FU166" s="375"/>
    </row>
    <row r="167" spans="1:177" s="374" customFormat="1" ht="15" customHeight="1" x14ac:dyDescent="0.25">
      <c r="A167" s="113"/>
      <c r="B167" s="3"/>
      <c r="C167" s="8" t="s">
        <v>32</v>
      </c>
      <c r="D167" s="732" t="str">
        <f t="shared" si="44"/>
        <v/>
      </c>
      <c r="E167" s="732"/>
      <c r="F167" s="732"/>
      <c r="G167" s="347"/>
      <c r="H167" s="347"/>
      <c r="I167" s="347"/>
      <c r="J167" s="347"/>
      <c r="K167" s="347"/>
      <c r="L167" s="347"/>
      <c r="M167" s="347"/>
      <c r="N167" s="347"/>
      <c r="O167" s="347"/>
      <c r="P167" s="347"/>
      <c r="Q167" s="347"/>
      <c r="R167" s="347"/>
      <c r="S167" s="347"/>
      <c r="T167" s="347"/>
      <c r="U167" s="347"/>
      <c r="V167" s="347"/>
      <c r="W167" s="347"/>
      <c r="X167" s="347"/>
      <c r="Y167" s="347"/>
      <c r="Z167" s="347"/>
      <c r="AA167" s="347"/>
      <c r="AB167" s="347"/>
      <c r="AC167" s="347"/>
      <c r="AD167" s="347"/>
      <c r="AE167" s="3"/>
      <c r="AF167" s="258"/>
      <c r="AG167" s="375">
        <f>IF(AND($C$29="",COUNTBLANK(D167:AD167)=27),0,IF(AND($C$29&gt;=$AG$32,COUNTBLANK(D167:AD167)&lt;&gt;27),0,IF(AND($AG$32&gt;$C$29,COUNTBLANK(D167:AD167)=27),0,1)))</f>
        <v>0</v>
      </c>
      <c r="AH167" s="264">
        <f t="shared" si="45"/>
        <v>0</v>
      </c>
      <c r="AM167" s="390">
        <v>7</v>
      </c>
      <c r="AN167" s="375">
        <f t="shared" si="53"/>
        <v>0</v>
      </c>
      <c r="AO167" s="375">
        <f t="shared" si="46"/>
        <v>0</v>
      </c>
      <c r="AP167" s="375">
        <f t="shared" si="47"/>
        <v>0</v>
      </c>
      <c r="AQ167" s="391">
        <f t="shared" si="48"/>
        <v>0</v>
      </c>
      <c r="AR167" s="375">
        <f t="shared" si="49"/>
        <v>0</v>
      </c>
      <c r="AS167" s="375">
        <f t="shared" si="50"/>
        <v>0</v>
      </c>
      <c r="AT167" s="375">
        <f t="shared" si="51"/>
        <v>0</v>
      </c>
      <c r="AU167" s="391">
        <f t="shared" si="52"/>
        <v>0</v>
      </c>
      <c r="EM167" s="375"/>
      <c r="EN167" s="375"/>
      <c r="EO167" s="375"/>
      <c r="EP167" s="375"/>
      <c r="EQ167" s="375"/>
      <c r="ER167" s="375"/>
      <c r="ES167" s="375"/>
      <c r="FF167" s="375"/>
      <c r="FG167" s="375"/>
      <c r="FH167" s="375"/>
      <c r="FI167" s="375"/>
      <c r="FJ167" s="375"/>
      <c r="FK167" s="375"/>
      <c r="FL167" s="375"/>
      <c r="FM167" s="375"/>
      <c r="FN167" s="375"/>
      <c r="FO167" s="375"/>
      <c r="FP167" s="375"/>
      <c r="FQ167" s="375"/>
      <c r="FR167" s="375"/>
      <c r="FS167" s="375"/>
      <c r="FT167" s="375"/>
      <c r="FU167" s="375"/>
    </row>
    <row r="168" spans="1:177" s="374" customFormat="1" ht="15" customHeight="1" x14ac:dyDescent="0.25">
      <c r="A168" s="113"/>
      <c r="B168" s="3"/>
      <c r="C168" s="8" t="s">
        <v>33</v>
      </c>
      <c r="D168" s="732" t="str">
        <f t="shared" si="44"/>
        <v/>
      </c>
      <c r="E168" s="732"/>
      <c r="F168" s="732"/>
      <c r="G168" s="347"/>
      <c r="H168" s="347"/>
      <c r="I168" s="347"/>
      <c r="J168" s="347"/>
      <c r="K168" s="347"/>
      <c r="L168" s="347"/>
      <c r="M168" s="347"/>
      <c r="N168" s="347"/>
      <c r="O168" s="347"/>
      <c r="P168" s="347"/>
      <c r="Q168" s="347"/>
      <c r="R168" s="347"/>
      <c r="S168" s="347"/>
      <c r="T168" s="347"/>
      <c r="U168" s="347"/>
      <c r="V168" s="347"/>
      <c r="W168" s="347"/>
      <c r="X168" s="347"/>
      <c r="Y168" s="347"/>
      <c r="Z168" s="347"/>
      <c r="AA168" s="347"/>
      <c r="AB168" s="347"/>
      <c r="AC168" s="347"/>
      <c r="AD168" s="347"/>
      <c r="AE168" s="3"/>
      <c r="AF168" s="258"/>
      <c r="AG168" s="375">
        <f>IF(AND($C$29="",COUNTBLANK(D168:AD168)=27),0,IF(AND($C$29&gt;=$AG$33,COUNTBLANK(D168:AD168)&lt;&gt;27),0,IF(AND($AG$33&gt;$C$29,COUNTBLANK(D168:AD168)=27),0,1)))</f>
        <v>0</v>
      </c>
      <c r="AH168" s="264">
        <f t="shared" si="45"/>
        <v>0</v>
      </c>
      <c r="AM168" s="390">
        <v>8</v>
      </c>
      <c r="AN168" s="375">
        <f>S145</f>
        <v>0</v>
      </c>
      <c r="AO168" s="375">
        <f>COUNTIF(AC168,"NS")+COUNTIF(AA168,"NS")+COUNTIF(Y168,"NS")+COUNTIF(W168,"NS")+COUNTIF(U168,"NS")+COUNTIF(S168,"NS")+COUNTIF(Q168,"NS")+COUNTIF(O168,"NS")+COUNTIF(M168,"NS")+COUNTIF(K168,"NS")+COUNTIF(I168,"NS")+COUNTIF(G168,"NS")</f>
        <v>0</v>
      </c>
      <c r="AP168" s="375">
        <f>SUM(G168,I168,K168,M168,O168,Q168,S168,U168,W168,Y168,AA168,AC168)</f>
        <v>0</v>
      </c>
      <c r="AQ168" s="391">
        <f>IF($AG$159=$AH$159,0,IF(OR(AND(AN168=0,AO168&gt;0),AND(AN168="NS",AP168&gt;0),AND(AN168="NS",AP168=0,AO168=0)),1,IF(OR(AND(AO168&gt;=2,AP168&lt;AN168),AND(AN168="NS",AP168=0,AO168&gt;0),AN168=AP168),0,1)))</f>
        <v>0</v>
      </c>
      <c r="AR168" s="375">
        <f>Y145</f>
        <v>0</v>
      </c>
      <c r="AS168" s="375">
        <f>COUNTIF(AD168,"NS")+COUNTIF(AB168,"NS")+COUNTIF(Z168,"NS")+COUNTIF(X168,"NS")+COUNTIF(V168,"NS")+COUNTIF(T168,"NS")+COUNTIF(R168,"NS")+COUNTIF(P168,"NS")+COUNTIF(N168,"NS")+COUNTIF(L168,"NS")+COUNTIF(J168,"NS")+COUNTIF(H168,"NS")</f>
        <v>0</v>
      </c>
      <c r="AT168" s="375">
        <f>SUM(H168,J168,L168,N168,P168,R168,T168,V168,X168,Z168,AB168,AD168)</f>
        <v>0</v>
      </c>
      <c r="AU168" s="391">
        <f>IF($AG$159=$AH$159,0,IF(OR(AND(AR168=0,AS168&gt;0),AND(AR168="NS",AT168&gt;0),AND(AR168="NS",AT168=0,AS168=0)),1,IF(OR(AND(AS168&gt;=2,AT168&lt;AR168),AND(AR168="NS",AT168=0,AS168&gt;0),AR168=AT168),0,1)))</f>
        <v>0</v>
      </c>
      <c r="EM168" s="375"/>
      <c r="EN168" s="375"/>
      <c r="EO168" s="375"/>
      <c r="EP168" s="375"/>
      <c r="EQ168" s="375"/>
      <c r="ER168" s="375"/>
      <c r="ES168" s="375"/>
      <c r="FF168" s="375"/>
      <c r="FG168" s="375"/>
      <c r="FH168" s="375"/>
      <c r="FI168" s="375"/>
      <c r="FJ168" s="375"/>
      <c r="FK168" s="375"/>
      <c r="FL168" s="375"/>
      <c r="FM168" s="375"/>
      <c r="FN168" s="375"/>
      <c r="FO168" s="375"/>
      <c r="FP168" s="375"/>
      <c r="FQ168" s="375"/>
      <c r="FR168" s="375"/>
      <c r="FS168" s="375"/>
      <c r="FT168" s="375"/>
      <c r="FU168" s="375"/>
    </row>
    <row r="169" spans="1:177" s="374" customFormat="1" ht="15" customHeight="1" x14ac:dyDescent="0.25">
      <c r="A169" s="113"/>
      <c r="B169" s="3"/>
      <c r="C169" s="3"/>
      <c r="D169" s="3"/>
      <c r="E169" s="3"/>
      <c r="F169" s="75" t="s">
        <v>64</v>
      </c>
      <c r="G169" s="11">
        <f t="shared" ref="G169:AD169" si="54">IF(AND(SUM(G161:G168)=0,COUNTIF(G161:G168,"NS")&gt;0),"NS",SUM(G161:G168))</f>
        <v>0</v>
      </c>
      <c r="H169" s="11">
        <f t="shared" si="54"/>
        <v>0</v>
      </c>
      <c r="I169" s="11">
        <f t="shared" si="54"/>
        <v>0</v>
      </c>
      <c r="J169" s="11">
        <f t="shared" si="54"/>
        <v>0</v>
      </c>
      <c r="K169" s="11">
        <f t="shared" si="54"/>
        <v>0</v>
      </c>
      <c r="L169" s="11">
        <f t="shared" si="54"/>
        <v>0</v>
      </c>
      <c r="M169" s="11">
        <f t="shared" si="54"/>
        <v>0</v>
      </c>
      <c r="N169" s="11">
        <f t="shared" si="54"/>
        <v>0</v>
      </c>
      <c r="O169" s="11">
        <f t="shared" si="54"/>
        <v>0</v>
      </c>
      <c r="P169" s="11">
        <f t="shared" si="54"/>
        <v>0</v>
      </c>
      <c r="Q169" s="11">
        <f t="shared" si="54"/>
        <v>0</v>
      </c>
      <c r="R169" s="11">
        <f t="shared" si="54"/>
        <v>0</v>
      </c>
      <c r="S169" s="11">
        <f t="shared" si="54"/>
        <v>0</v>
      </c>
      <c r="T169" s="11">
        <f t="shared" si="54"/>
        <v>0</v>
      </c>
      <c r="U169" s="11">
        <f t="shared" si="54"/>
        <v>0</v>
      </c>
      <c r="V169" s="11">
        <f t="shared" si="54"/>
        <v>0</v>
      </c>
      <c r="W169" s="11">
        <f t="shared" si="54"/>
        <v>0</v>
      </c>
      <c r="X169" s="11">
        <f t="shared" si="54"/>
        <v>0</v>
      </c>
      <c r="Y169" s="11">
        <f t="shared" si="54"/>
        <v>0</v>
      </c>
      <c r="Z169" s="11">
        <f t="shared" si="54"/>
        <v>0</v>
      </c>
      <c r="AA169" s="11">
        <f t="shared" si="54"/>
        <v>0</v>
      </c>
      <c r="AB169" s="11">
        <f t="shared" si="54"/>
        <v>0</v>
      </c>
      <c r="AC169" s="11">
        <f t="shared" si="54"/>
        <v>0</v>
      </c>
      <c r="AD169" s="11">
        <f t="shared" si="54"/>
        <v>0</v>
      </c>
      <c r="AE169" s="3"/>
      <c r="AF169" s="258"/>
      <c r="AG169" s="377">
        <f t="shared" ref="AG169" si="55">SUM(AG161:AG168)</f>
        <v>0</v>
      </c>
      <c r="AH169" s="383">
        <f>IF(AG159=AH159,0,SUM(AH161:AH168))</f>
        <v>0</v>
      </c>
      <c r="AN169" s="375"/>
      <c r="AO169" s="375"/>
      <c r="AP169" s="375"/>
      <c r="AQ169" s="377">
        <f>SUM(AQ161:AQ168)</f>
        <v>0</v>
      </c>
      <c r="AU169" s="387">
        <f>SUM(AU161:AU168)</f>
        <v>0</v>
      </c>
      <c r="AV169" s="375"/>
      <c r="AW169" s="375"/>
      <c r="AX169" s="375"/>
      <c r="AY169" s="375"/>
      <c r="AZ169" s="375"/>
      <c r="BA169" s="375"/>
      <c r="BB169" s="375"/>
      <c r="BC169" s="375"/>
      <c r="BD169" s="375"/>
      <c r="BE169" s="375"/>
      <c r="BF169" s="375"/>
      <c r="BG169" s="375"/>
      <c r="BH169" s="375"/>
      <c r="BI169" s="375"/>
      <c r="BJ169" s="375"/>
      <c r="BK169" s="375"/>
      <c r="BL169" s="375"/>
      <c r="BM169" s="375"/>
      <c r="EM169" s="375"/>
      <c r="EN169" s="375"/>
      <c r="EO169" s="375"/>
      <c r="EP169" s="375"/>
      <c r="EQ169" s="375"/>
      <c r="ER169" s="375"/>
      <c r="ES169" s="375"/>
      <c r="FF169" s="375"/>
      <c r="FG169" s="375"/>
      <c r="FH169" s="375"/>
      <c r="FI169" s="375"/>
      <c r="FJ169" s="375"/>
      <c r="FK169" s="375"/>
      <c r="FL169" s="375"/>
      <c r="FM169" s="375"/>
      <c r="FN169" s="375"/>
      <c r="FO169" s="375"/>
      <c r="FP169" s="375"/>
      <c r="FQ169" s="375"/>
      <c r="FR169" s="375"/>
      <c r="FS169" s="375"/>
      <c r="FT169" s="375"/>
      <c r="FU169" s="375"/>
    </row>
    <row r="170" spans="1:177" s="374" customFormat="1" ht="15" customHeight="1" x14ac:dyDescent="0.25">
      <c r="A170" s="113"/>
      <c r="B170" s="543" t="str">
        <f>IF(SUM(AQ169)&gt;=1,"Error: Verificar la suma por centro HOMBRES","")</f>
        <v/>
      </c>
      <c r="C170" s="543"/>
      <c r="D170" s="543"/>
      <c r="E170" s="543"/>
      <c r="F170" s="543"/>
      <c r="G170" s="543"/>
      <c r="H170" s="543"/>
      <c r="I170" s="543"/>
      <c r="J170" s="543"/>
      <c r="K170" s="543"/>
      <c r="L170" s="543"/>
      <c r="M170" s="543"/>
      <c r="N170" s="543"/>
      <c r="O170" s="543"/>
      <c r="P170" s="543"/>
      <c r="Q170" s="543"/>
      <c r="R170" s="543"/>
      <c r="S170" s="543"/>
      <c r="T170" s="543"/>
      <c r="U170" s="543"/>
      <c r="V170" s="543"/>
      <c r="W170" s="543"/>
      <c r="X170" s="543"/>
      <c r="Y170" s="543"/>
      <c r="Z170" s="543"/>
      <c r="AA170" s="543"/>
      <c r="AB170" s="543"/>
      <c r="AC170" s="543"/>
      <c r="AD170" s="543"/>
      <c r="AE170" s="3"/>
      <c r="AF170" s="258"/>
      <c r="AG170" s="375"/>
      <c r="AH170" s="378"/>
      <c r="AN170" s="375"/>
      <c r="AO170" s="375"/>
      <c r="EM170" s="375"/>
      <c r="EN170" s="375"/>
      <c r="EO170" s="375"/>
      <c r="EP170" s="375"/>
      <c r="EQ170" s="375"/>
      <c r="ER170" s="375"/>
      <c r="ES170" s="375"/>
      <c r="FF170" s="375"/>
      <c r="FG170" s="375"/>
      <c r="FH170" s="375"/>
      <c r="FI170" s="375"/>
      <c r="FJ170" s="375"/>
      <c r="FK170" s="375"/>
      <c r="FL170" s="375"/>
      <c r="FM170" s="375"/>
      <c r="FN170" s="375"/>
      <c r="FO170" s="375"/>
      <c r="FP170" s="375"/>
      <c r="FQ170" s="375"/>
      <c r="FR170" s="375"/>
      <c r="FS170" s="375"/>
      <c r="FT170" s="375"/>
      <c r="FU170" s="375"/>
    </row>
    <row r="171" spans="1:177" s="374" customFormat="1" ht="15" customHeight="1" x14ac:dyDescent="0.25">
      <c r="A171" s="113"/>
      <c r="B171" s="543" t="str">
        <f>IF(SUM(AU169)&gt;=1,"Error: Verificar la suma por centro Mujeres","")</f>
        <v/>
      </c>
      <c r="C171" s="543"/>
      <c r="D171" s="543"/>
      <c r="E171" s="543"/>
      <c r="F171" s="543"/>
      <c r="G171" s="543"/>
      <c r="H171" s="543"/>
      <c r="I171" s="543"/>
      <c r="J171" s="543"/>
      <c r="K171" s="543"/>
      <c r="L171" s="543"/>
      <c r="M171" s="543"/>
      <c r="N171" s="543"/>
      <c r="O171" s="543"/>
      <c r="P171" s="543"/>
      <c r="Q171" s="543"/>
      <c r="R171" s="543"/>
      <c r="S171" s="543"/>
      <c r="T171" s="543"/>
      <c r="U171" s="543"/>
      <c r="V171" s="543"/>
      <c r="W171" s="543"/>
      <c r="X171" s="543"/>
      <c r="Y171" s="543"/>
      <c r="Z171" s="543"/>
      <c r="AA171" s="543"/>
      <c r="AB171" s="543"/>
      <c r="AC171" s="543"/>
      <c r="AD171" s="543"/>
      <c r="AE171" s="3"/>
      <c r="AF171" s="258"/>
      <c r="AG171" s="375"/>
      <c r="AH171" s="378"/>
      <c r="EM171" s="375"/>
      <c r="EN171" s="375"/>
      <c r="EO171" s="375"/>
      <c r="EP171" s="375"/>
      <c r="EQ171" s="375"/>
      <c r="ER171" s="375"/>
      <c r="ES171" s="375"/>
      <c r="FF171" s="375"/>
      <c r="FG171" s="375"/>
      <c r="FH171" s="375"/>
      <c r="FI171" s="375"/>
      <c r="FJ171" s="375"/>
      <c r="FK171" s="375"/>
      <c r="FL171" s="375"/>
      <c r="FM171" s="375"/>
      <c r="FN171" s="375"/>
      <c r="FO171" s="375"/>
      <c r="FP171" s="375"/>
      <c r="FQ171" s="375"/>
      <c r="FR171" s="375"/>
      <c r="FS171" s="375"/>
      <c r="FT171" s="375"/>
      <c r="FU171" s="375"/>
    </row>
    <row r="172" spans="1:177" s="374" customFormat="1" ht="15" customHeight="1" x14ac:dyDescent="0.25">
      <c r="A172" s="113"/>
      <c r="B172" s="571" t="str">
        <f>IF(SUM(AX164:AY164)&gt;=1,"Error: Verificar la consistencia con la pregunta anterior","")</f>
        <v/>
      </c>
      <c r="C172" s="571"/>
      <c r="D172" s="571"/>
      <c r="E172" s="571"/>
      <c r="F172" s="571"/>
      <c r="G172" s="571"/>
      <c r="H172" s="571"/>
      <c r="I172" s="571"/>
      <c r="J172" s="571"/>
      <c r="K172" s="571"/>
      <c r="L172" s="571"/>
      <c r="M172" s="571"/>
      <c r="N172" s="571"/>
      <c r="O172" s="571"/>
      <c r="P172" s="969" t="str">
        <f>IF(SUM(AG169:AH169)&gt;0,"Error: Debe completar toda la información requerida.","")</f>
        <v/>
      </c>
      <c r="Q172" s="969"/>
      <c r="R172" s="969"/>
      <c r="S172" s="969"/>
      <c r="T172" s="969"/>
      <c r="U172" s="969"/>
      <c r="V172" s="969"/>
      <c r="W172" s="969"/>
      <c r="X172" s="969"/>
      <c r="Y172" s="969"/>
      <c r="Z172" s="969"/>
      <c r="AA172" s="969"/>
      <c r="AB172" s="969"/>
      <c r="AC172" s="969"/>
      <c r="AD172" s="969"/>
      <c r="AE172" s="3"/>
      <c r="AF172" s="258"/>
      <c r="AG172" s="375"/>
      <c r="AH172" s="378"/>
      <c r="EM172" s="375"/>
      <c r="EN172" s="375"/>
      <c r="EO172" s="375"/>
      <c r="EP172" s="375"/>
      <c r="EQ172" s="375"/>
      <c r="ER172" s="375"/>
      <c r="ES172" s="375"/>
      <c r="FF172" s="375"/>
      <c r="FG172" s="375"/>
      <c r="FH172" s="375"/>
      <c r="FI172" s="375"/>
      <c r="FJ172" s="375"/>
      <c r="FK172" s="375"/>
      <c r="FL172" s="375"/>
      <c r="FM172" s="375"/>
      <c r="FN172" s="375"/>
      <c r="FO172" s="375"/>
      <c r="FP172" s="375"/>
      <c r="FQ172" s="375"/>
      <c r="FR172" s="375"/>
      <c r="FS172" s="375"/>
      <c r="FT172" s="375"/>
      <c r="FU172" s="375"/>
    </row>
    <row r="173" spans="1:177" s="374" customFormat="1" ht="24" customHeight="1" x14ac:dyDescent="0.25">
      <c r="A173" s="114" t="s">
        <v>77</v>
      </c>
      <c r="B173" s="573" t="s">
        <v>970</v>
      </c>
      <c r="C173" s="573"/>
      <c r="D173" s="573"/>
      <c r="E173" s="573"/>
      <c r="F173" s="573"/>
      <c r="G173" s="573"/>
      <c r="H173" s="573"/>
      <c r="I173" s="573"/>
      <c r="J173" s="573"/>
      <c r="K173" s="573"/>
      <c r="L173" s="573"/>
      <c r="M173" s="573"/>
      <c r="N173" s="573"/>
      <c r="O173" s="573"/>
      <c r="P173" s="573"/>
      <c r="Q173" s="573"/>
      <c r="R173" s="573"/>
      <c r="S173" s="573"/>
      <c r="T173" s="573"/>
      <c r="U173" s="573"/>
      <c r="V173" s="573"/>
      <c r="W173" s="573"/>
      <c r="X173" s="573"/>
      <c r="Y173" s="573"/>
      <c r="Z173" s="573"/>
      <c r="AA173" s="573"/>
      <c r="AB173" s="573"/>
      <c r="AC173" s="573"/>
      <c r="AD173" s="573"/>
      <c r="AE173" s="3"/>
      <c r="AF173" s="258"/>
      <c r="AG173" s="375"/>
      <c r="AH173" s="378"/>
      <c r="EM173" s="375"/>
      <c r="EN173" s="375"/>
      <c r="EO173" s="375"/>
      <c r="EP173" s="375"/>
      <c r="EQ173" s="375"/>
      <c r="ER173" s="375"/>
      <c r="ES173" s="375"/>
      <c r="FF173" s="375"/>
      <c r="FG173" s="375"/>
      <c r="FH173" s="375"/>
      <c r="FI173" s="375"/>
      <c r="FJ173" s="375"/>
      <c r="FK173" s="375"/>
      <c r="FL173" s="375"/>
      <c r="FM173" s="375"/>
      <c r="FN173" s="375"/>
      <c r="FO173" s="375"/>
      <c r="FP173" s="375"/>
      <c r="FQ173" s="375"/>
      <c r="FR173" s="375"/>
      <c r="FS173" s="375"/>
      <c r="FT173" s="375"/>
      <c r="FU173" s="375"/>
    </row>
    <row r="174" spans="1:177" s="374" customFormat="1" ht="24" customHeight="1" x14ac:dyDescent="0.25">
      <c r="A174" s="112"/>
      <c r="B174" s="1"/>
      <c r="C174" s="723" t="s">
        <v>1710</v>
      </c>
      <c r="D174" s="723"/>
      <c r="E174" s="723"/>
      <c r="F174" s="723"/>
      <c r="G174" s="723"/>
      <c r="H174" s="723"/>
      <c r="I174" s="723"/>
      <c r="J174" s="723"/>
      <c r="K174" s="723"/>
      <c r="L174" s="723"/>
      <c r="M174" s="723"/>
      <c r="N174" s="723"/>
      <c r="O174" s="723"/>
      <c r="P174" s="723"/>
      <c r="Q174" s="723"/>
      <c r="R174" s="723"/>
      <c r="S174" s="723"/>
      <c r="T174" s="723"/>
      <c r="U174" s="723"/>
      <c r="V174" s="723"/>
      <c r="W174" s="723"/>
      <c r="X174" s="723"/>
      <c r="Y174" s="723"/>
      <c r="Z174" s="723"/>
      <c r="AA174" s="723"/>
      <c r="AB174" s="723"/>
      <c r="AC174" s="723"/>
      <c r="AD174" s="723"/>
      <c r="AE174" s="3"/>
      <c r="AF174" s="258"/>
      <c r="AG174" s="375"/>
      <c r="AH174" s="378"/>
      <c r="EM174" s="375"/>
      <c r="EN174" s="375"/>
      <c r="EO174" s="375"/>
      <c r="EP174" s="375"/>
      <c r="EQ174" s="375"/>
      <c r="ER174" s="375"/>
      <c r="ES174" s="375"/>
      <c r="FF174" s="375"/>
      <c r="FG174" s="375"/>
      <c r="FH174" s="375"/>
      <c r="FI174" s="375"/>
      <c r="FJ174" s="375"/>
      <c r="FK174" s="375"/>
      <c r="FL174" s="375"/>
      <c r="FM174" s="375"/>
      <c r="FN174" s="375"/>
      <c r="FO174" s="375"/>
      <c r="FP174" s="375"/>
      <c r="FQ174" s="375"/>
      <c r="FR174" s="375"/>
      <c r="FS174" s="375"/>
      <c r="FT174" s="375"/>
      <c r="FU174" s="375"/>
    </row>
    <row r="175" spans="1:177" s="374" customFormat="1" ht="15" customHeight="1" x14ac:dyDescent="0.25">
      <c r="A175" s="11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258"/>
      <c r="AG175" s="375"/>
      <c r="AH175" s="378"/>
      <c r="EM175" s="375"/>
      <c r="EN175" s="375"/>
      <c r="EO175" s="375"/>
      <c r="EP175" s="375"/>
      <c r="EQ175" s="375"/>
      <c r="ER175" s="375"/>
      <c r="ES175" s="375"/>
      <c r="FF175" s="375"/>
      <c r="FG175" s="375"/>
      <c r="FH175" s="375"/>
      <c r="FI175" s="375"/>
      <c r="FJ175" s="375"/>
      <c r="FK175" s="375"/>
      <c r="FL175" s="375"/>
      <c r="FM175" s="375"/>
      <c r="FN175" s="375"/>
      <c r="FO175" s="375"/>
      <c r="FP175" s="375"/>
      <c r="FQ175" s="375"/>
      <c r="FR175" s="375"/>
      <c r="FS175" s="375"/>
      <c r="FT175" s="375"/>
      <c r="FU175" s="375"/>
    </row>
    <row r="176" spans="1:177" s="374" customFormat="1" ht="24" customHeight="1" x14ac:dyDescent="0.25">
      <c r="A176" s="113"/>
      <c r="B176" s="3"/>
      <c r="C176" s="578" t="s">
        <v>98</v>
      </c>
      <c r="D176" s="578"/>
      <c r="E176" s="578"/>
      <c r="F176" s="578"/>
      <c r="G176" s="578" t="s">
        <v>1105</v>
      </c>
      <c r="H176" s="578"/>
      <c r="I176" s="578"/>
      <c r="J176" s="578"/>
      <c r="K176" s="578"/>
      <c r="L176" s="578"/>
      <c r="M176" s="578"/>
      <c r="N176" s="578"/>
      <c r="O176" s="578"/>
      <c r="P176" s="578"/>
      <c r="Q176" s="578"/>
      <c r="R176" s="578"/>
      <c r="S176" s="578"/>
      <c r="T176" s="578"/>
      <c r="U176" s="578"/>
      <c r="V176" s="578"/>
      <c r="W176" s="578"/>
      <c r="X176" s="578"/>
      <c r="Y176" s="578"/>
      <c r="Z176" s="578"/>
      <c r="AA176" s="578"/>
      <c r="AB176" s="578"/>
      <c r="AC176" s="578"/>
      <c r="AD176" s="578"/>
      <c r="AE176" s="3"/>
      <c r="AF176" s="258"/>
      <c r="AG176" s="375"/>
      <c r="AH176" s="378"/>
      <c r="EM176" s="375"/>
      <c r="EN176" s="375"/>
      <c r="EO176" s="375"/>
      <c r="EP176" s="375"/>
      <c r="EQ176" s="375"/>
      <c r="ER176" s="375"/>
      <c r="ES176" s="375"/>
      <c r="FF176" s="375"/>
      <c r="FG176" s="375"/>
      <c r="FH176" s="375"/>
      <c r="FI176" s="375"/>
      <c r="FJ176" s="375"/>
      <c r="FK176" s="375"/>
      <c r="FL176" s="375"/>
      <c r="FM176" s="375"/>
      <c r="FN176" s="375"/>
      <c r="FO176" s="375"/>
      <c r="FP176" s="375"/>
      <c r="FQ176" s="375"/>
      <c r="FR176" s="375"/>
      <c r="FS176" s="375"/>
      <c r="FT176" s="375"/>
      <c r="FU176" s="375"/>
    </row>
    <row r="177" spans="1:177" s="374" customFormat="1" ht="15" customHeight="1" x14ac:dyDescent="0.25">
      <c r="A177" s="113"/>
      <c r="B177" s="3"/>
      <c r="C177" s="578"/>
      <c r="D177" s="578"/>
      <c r="E177" s="578"/>
      <c r="F177" s="578"/>
      <c r="G177" s="727" t="s">
        <v>82</v>
      </c>
      <c r="H177" s="728"/>
      <c r="I177" s="552" t="s">
        <v>83</v>
      </c>
      <c r="J177" s="553"/>
      <c r="K177" s="553"/>
      <c r="L177" s="553"/>
      <c r="M177" s="553"/>
      <c r="N177" s="553"/>
      <c r="O177" s="553"/>
      <c r="P177" s="553"/>
      <c r="Q177" s="553"/>
      <c r="R177" s="553"/>
      <c r="S177" s="553"/>
      <c r="T177" s="553"/>
      <c r="U177" s="553"/>
      <c r="V177" s="554"/>
      <c r="W177" s="606" t="s">
        <v>84</v>
      </c>
      <c r="X177" s="606"/>
      <c r="Y177" s="606"/>
      <c r="Z177" s="606"/>
      <c r="AA177" s="606"/>
      <c r="AB177" s="606"/>
      <c r="AC177" s="733" t="s">
        <v>85</v>
      </c>
      <c r="AD177" s="733"/>
      <c r="AE177" s="3"/>
      <c r="AF177" s="258"/>
      <c r="AG177" s="285" t="s">
        <v>1908</v>
      </c>
      <c r="AH177" s="285"/>
      <c r="AI177" s="285"/>
      <c r="AJ177" s="375"/>
      <c r="AK177" s="380"/>
      <c r="AL177" s="380"/>
      <c r="AM177" s="380"/>
      <c r="AN177" s="631" t="s">
        <v>82</v>
      </c>
      <c r="AO177" s="632"/>
      <c r="AP177" s="635" t="s">
        <v>83</v>
      </c>
      <c r="AQ177" s="636"/>
      <c r="AR177" s="636"/>
      <c r="AS177" s="636"/>
      <c r="AT177" s="636"/>
      <c r="AU177" s="636"/>
      <c r="AV177" s="636"/>
      <c r="AW177" s="636"/>
      <c r="AX177" s="636"/>
      <c r="AY177" s="636"/>
      <c r="AZ177" s="636"/>
      <c r="BA177" s="636"/>
      <c r="BB177" s="636"/>
      <c r="BC177" s="637"/>
      <c r="BD177" s="579" t="s">
        <v>84</v>
      </c>
      <c r="BE177" s="579"/>
      <c r="BF177" s="579"/>
      <c r="BG177" s="579"/>
      <c r="BH177" s="579"/>
      <c r="BI177" s="579"/>
      <c r="BJ177" s="638" t="s">
        <v>85</v>
      </c>
      <c r="BK177" s="638"/>
      <c r="BN177" s="656" t="s">
        <v>1913</v>
      </c>
      <c r="BO177" s="657"/>
      <c r="EM177" s="375"/>
      <c r="EN177" s="375"/>
      <c r="EO177" s="375"/>
      <c r="EP177" s="375"/>
      <c r="EQ177" s="375"/>
      <c r="ER177" s="375"/>
      <c r="ES177" s="375"/>
      <c r="FF177" s="375"/>
      <c r="FG177" s="375"/>
      <c r="FH177" s="375"/>
      <c r="FI177" s="375"/>
      <c r="FJ177" s="375"/>
      <c r="FK177" s="375"/>
      <c r="FL177" s="375"/>
      <c r="FM177" s="375"/>
      <c r="FN177" s="375"/>
      <c r="FO177" s="375"/>
      <c r="FP177" s="375"/>
      <c r="FQ177" s="375"/>
      <c r="FR177" s="375"/>
      <c r="FS177" s="375"/>
      <c r="FT177" s="375"/>
      <c r="FU177" s="375"/>
    </row>
    <row r="178" spans="1:177" s="374" customFormat="1" ht="72" customHeight="1" x14ac:dyDescent="0.25">
      <c r="A178" s="113"/>
      <c r="B178" s="3"/>
      <c r="C178" s="578"/>
      <c r="D178" s="578"/>
      <c r="E178" s="578"/>
      <c r="F178" s="578"/>
      <c r="G178" s="729"/>
      <c r="H178" s="730"/>
      <c r="I178" s="574" t="s">
        <v>86</v>
      </c>
      <c r="J178" s="575"/>
      <c r="K178" s="574" t="s">
        <v>87</v>
      </c>
      <c r="L178" s="575"/>
      <c r="M178" s="574" t="s">
        <v>88</v>
      </c>
      <c r="N178" s="575"/>
      <c r="O178" s="574" t="s">
        <v>89</v>
      </c>
      <c r="P178" s="575"/>
      <c r="Q178" s="574" t="s">
        <v>90</v>
      </c>
      <c r="R178" s="575"/>
      <c r="S178" s="574" t="s">
        <v>91</v>
      </c>
      <c r="T178" s="575"/>
      <c r="U178" s="574" t="s">
        <v>92</v>
      </c>
      <c r="V178" s="575"/>
      <c r="W178" s="574" t="s">
        <v>93</v>
      </c>
      <c r="X178" s="575"/>
      <c r="Y178" s="574" t="s">
        <v>987</v>
      </c>
      <c r="Z178" s="575"/>
      <c r="AA178" s="574" t="s">
        <v>95</v>
      </c>
      <c r="AB178" s="575"/>
      <c r="AC178" s="733"/>
      <c r="AD178" s="733"/>
      <c r="AE178" s="3"/>
      <c r="AF178" s="258"/>
      <c r="AG178" s="285">
        <f>COUNTBLANK(G180:AD188)</f>
        <v>216</v>
      </c>
      <c r="AH178" s="285">
        <v>216</v>
      </c>
      <c r="AI178" s="285">
        <v>0</v>
      </c>
      <c r="AJ178" s="375"/>
      <c r="AK178" s="375"/>
      <c r="AL178" s="375"/>
      <c r="AM178" s="375"/>
      <c r="AN178" s="633"/>
      <c r="AO178" s="634"/>
      <c r="AP178" s="639" t="s">
        <v>86</v>
      </c>
      <c r="AQ178" s="640"/>
      <c r="AR178" s="639" t="s">
        <v>87</v>
      </c>
      <c r="AS178" s="640"/>
      <c r="AT178" s="639" t="s">
        <v>88</v>
      </c>
      <c r="AU178" s="640"/>
      <c r="AV178" s="639" t="s">
        <v>89</v>
      </c>
      <c r="AW178" s="640"/>
      <c r="AX178" s="639" t="s">
        <v>90</v>
      </c>
      <c r="AY178" s="640"/>
      <c r="AZ178" s="639" t="s">
        <v>91</v>
      </c>
      <c r="BA178" s="640"/>
      <c r="BB178" s="639" t="s">
        <v>92</v>
      </c>
      <c r="BC178" s="640"/>
      <c r="BD178" s="639" t="s">
        <v>93</v>
      </c>
      <c r="BE178" s="640"/>
      <c r="BF178" s="639" t="s">
        <v>987</v>
      </c>
      <c r="BG178" s="640"/>
      <c r="BH178" s="639" t="s">
        <v>95</v>
      </c>
      <c r="BI178" s="640"/>
      <c r="BJ178" s="638"/>
      <c r="BK178" s="638"/>
      <c r="BN178" s="658"/>
      <c r="BO178" s="659"/>
      <c r="EM178" s="375"/>
      <c r="EN178" s="375"/>
      <c r="EO178" s="375"/>
      <c r="EP178" s="375"/>
      <c r="EQ178" s="375"/>
      <c r="ER178" s="375"/>
      <c r="ES178" s="375"/>
      <c r="FF178" s="375"/>
      <c r="FG178" s="375"/>
      <c r="FH178" s="375"/>
      <c r="FI178" s="375"/>
      <c r="FJ178" s="375"/>
      <c r="FK178" s="375"/>
      <c r="FL178" s="375"/>
      <c r="FM178" s="375"/>
      <c r="FN178" s="375"/>
      <c r="FO178" s="375"/>
      <c r="FP178" s="375"/>
      <c r="FQ178" s="375"/>
      <c r="FR178" s="375"/>
      <c r="FS178" s="375"/>
      <c r="FT178" s="375"/>
      <c r="FU178" s="375"/>
    </row>
    <row r="179" spans="1:177" s="374" customFormat="1" ht="43.5" customHeight="1" x14ac:dyDescent="0.25">
      <c r="A179" s="113"/>
      <c r="B179" s="3"/>
      <c r="C179" s="578"/>
      <c r="D179" s="578"/>
      <c r="E179" s="578"/>
      <c r="F179" s="578"/>
      <c r="G179" s="197" t="s">
        <v>61</v>
      </c>
      <c r="H179" s="197" t="s">
        <v>62</v>
      </c>
      <c r="I179" s="197" t="s">
        <v>61</v>
      </c>
      <c r="J179" s="197" t="s">
        <v>62</v>
      </c>
      <c r="K179" s="197" t="s">
        <v>61</v>
      </c>
      <c r="L179" s="197" t="s">
        <v>62</v>
      </c>
      <c r="M179" s="197" t="s">
        <v>61</v>
      </c>
      <c r="N179" s="197" t="s">
        <v>62</v>
      </c>
      <c r="O179" s="197" t="s">
        <v>61</v>
      </c>
      <c r="P179" s="197" t="s">
        <v>62</v>
      </c>
      <c r="Q179" s="197" t="s">
        <v>61</v>
      </c>
      <c r="R179" s="197" t="s">
        <v>62</v>
      </c>
      <c r="S179" s="197" t="s">
        <v>61</v>
      </c>
      <c r="T179" s="197" t="s">
        <v>62</v>
      </c>
      <c r="U179" s="197" t="s">
        <v>61</v>
      </c>
      <c r="V179" s="197" t="s">
        <v>62</v>
      </c>
      <c r="W179" s="197" t="s">
        <v>61</v>
      </c>
      <c r="X179" s="197" t="s">
        <v>62</v>
      </c>
      <c r="Y179" s="197" t="s">
        <v>61</v>
      </c>
      <c r="Z179" s="197" t="s">
        <v>62</v>
      </c>
      <c r="AA179" s="197" t="s">
        <v>61</v>
      </c>
      <c r="AB179" s="197" t="s">
        <v>62</v>
      </c>
      <c r="AC179" s="197" t="s">
        <v>61</v>
      </c>
      <c r="AD179" s="197" t="s">
        <v>62</v>
      </c>
      <c r="AE179" s="3"/>
      <c r="AF179" s="258"/>
      <c r="AK179" s="388"/>
      <c r="AL179" s="293"/>
      <c r="AM179" s="294"/>
      <c r="AN179" s="389" t="s">
        <v>61</v>
      </c>
      <c r="AO179" s="389" t="s">
        <v>62</v>
      </c>
      <c r="AP179" s="389" t="s">
        <v>61</v>
      </c>
      <c r="AQ179" s="389" t="s">
        <v>62</v>
      </c>
      <c r="AR179" s="389" t="s">
        <v>61</v>
      </c>
      <c r="AS179" s="389" t="s">
        <v>62</v>
      </c>
      <c r="AT179" s="389" t="s">
        <v>61</v>
      </c>
      <c r="AU179" s="389" t="s">
        <v>62</v>
      </c>
      <c r="AV179" s="389" t="s">
        <v>61</v>
      </c>
      <c r="AW179" s="389" t="s">
        <v>62</v>
      </c>
      <c r="AX179" s="389" t="s">
        <v>61</v>
      </c>
      <c r="AY179" s="389" t="s">
        <v>62</v>
      </c>
      <c r="AZ179" s="389" t="s">
        <v>61</v>
      </c>
      <c r="BA179" s="389" t="s">
        <v>62</v>
      </c>
      <c r="BB179" s="389" t="s">
        <v>61</v>
      </c>
      <c r="BC179" s="389" t="s">
        <v>62</v>
      </c>
      <c r="BD179" s="389" t="s">
        <v>61</v>
      </c>
      <c r="BE179" s="389" t="s">
        <v>62</v>
      </c>
      <c r="BF179" s="389" t="s">
        <v>61</v>
      </c>
      <c r="BG179" s="389" t="s">
        <v>62</v>
      </c>
      <c r="BH179" s="389" t="s">
        <v>61</v>
      </c>
      <c r="BI179" s="389" t="s">
        <v>62</v>
      </c>
      <c r="BJ179" s="389" t="s">
        <v>61</v>
      </c>
      <c r="BK179" s="389" t="s">
        <v>62</v>
      </c>
      <c r="BN179" s="389" t="s">
        <v>61</v>
      </c>
      <c r="BO179" s="389" t="s">
        <v>62</v>
      </c>
      <c r="EM179" s="375"/>
      <c r="EN179" s="375"/>
      <c r="EO179" s="375"/>
      <c r="EP179" s="375"/>
      <c r="EQ179" s="375"/>
      <c r="ER179" s="375"/>
      <c r="ES179" s="375"/>
      <c r="FF179" s="375"/>
      <c r="FG179" s="375"/>
      <c r="FH179" s="375"/>
      <c r="FI179" s="375"/>
      <c r="FJ179" s="375"/>
      <c r="FK179" s="375"/>
      <c r="FL179" s="375"/>
      <c r="FM179" s="375"/>
      <c r="FN179" s="375"/>
      <c r="FO179" s="375"/>
      <c r="FP179" s="375"/>
      <c r="FQ179" s="375"/>
      <c r="FR179" s="375"/>
      <c r="FS179" s="375"/>
      <c r="FT179" s="375"/>
      <c r="FU179" s="375"/>
    </row>
    <row r="180" spans="1:177" s="374" customFormat="1" ht="24" customHeight="1" x14ac:dyDescent="0.25">
      <c r="A180" s="113"/>
      <c r="B180" s="3"/>
      <c r="C180" s="20" t="s">
        <v>26</v>
      </c>
      <c r="D180" s="642" t="s">
        <v>99</v>
      </c>
      <c r="E180" s="643"/>
      <c r="F180" s="644"/>
      <c r="G180" s="347"/>
      <c r="H180" s="347"/>
      <c r="I180" s="347"/>
      <c r="J180" s="347"/>
      <c r="K180" s="347"/>
      <c r="L180" s="347"/>
      <c r="M180" s="347"/>
      <c r="N180" s="347"/>
      <c r="O180" s="347"/>
      <c r="P180" s="347"/>
      <c r="Q180" s="347"/>
      <c r="R180" s="347"/>
      <c r="S180" s="347"/>
      <c r="T180" s="347"/>
      <c r="U180" s="347"/>
      <c r="V180" s="347"/>
      <c r="W180" s="347"/>
      <c r="X180" s="347"/>
      <c r="Y180" s="347"/>
      <c r="Z180" s="347"/>
      <c r="AA180" s="347"/>
      <c r="AB180" s="347"/>
      <c r="AC180" s="347"/>
      <c r="AD180" s="347"/>
      <c r="AE180" s="3"/>
      <c r="AF180" s="258"/>
      <c r="AG180" s="264"/>
      <c r="AH180" s="264"/>
      <c r="AI180" s="264"/>
      <c r="AJ180" s="264"/>
      <c r="AK180" s="388"/>
      <c r="AL180" s="294"/>
      <c r="AM180" s="390" t="s">
        <v>1909</v>
      </c>
      <c r="AN180" s="372">
        <f>G$169</f>
        <v>0</v>
      </c>
      <c r="AO180" s="372">
        <f t="shared" ref="AO180:BK180" si="56">H$169</f>
        <v>0</v>
      </c>
      <c r="AP180" s="372">
        <f t="shared" si="56"/>
        <v>0</v>
      </c>
      <c r="AQ180" s="372">
        <f t="shared" si="56"/>
        <v>0</v>
      </c>
      <c r="AR180" s="372">
        <f t="shared" si="56"/>
        <v>0</v>
      </c>
      <c r="AS180" s="372">
        <f t="shared" si="56"/>
        <v>0</v>
      </c>
      <c r="AT180" s="372">
        <f t="shared" si="56"/>
        <v>0</v>
      </c>
      <c r="AU180" s="372">
        <f t="shared" si="56"/>
        <v>0</v>
      </c>
      <c r="AV180" s="372">
        <f t="shared" si="56"/>
        <v>0</v>
      </c>
      <c r="AW180" s="372">
        <f t="shared" si="56"/>
        <v>0</v>
      </c>
      <c r="AX180" s="372">
        <f t="shared" si="56"/>
        <v>0</v>
      </c>
      <c r="AY180" s="372">
        <f t="shared" si="56"/>
        <v>0</v>
      </c>
      <c r="AZ180" s="372">
        <f t="shared" si="56"/>
        <v>0</v>
      </c>
      <c r="BA180" s="372">
        <f t="shared" si="56"/>
        <v>0</v>
      </c>
      <c r="BB180" s="372">
        <f t="shared" si="56"/>
        <v>0</v>
      </c>
      <c r="BC180" s="372">
        <f t="shared" si="56"/>
        <v>0</v>
      </c>
      <c r="BD180" s="372">
        <f t="shared" si="56"/>
        <v>0</v>
      </c>
      <c r="BE180" s="372">
        <f t="shared" si="56"/>
        <v>0</v>
      </c>
      <c r="BF180" s="372">
        <f t="shared" si="56"/>
        <v>0</v>
      </c>
      <c r="BG180" s="372">
        <f t="shared" si="56"/>
        <v>0</v>
      </c>
      <c r="BH180" s="372">
        <f t="shared" si="56"/>
        <v>0</v>
      </c>
      <c r="BI180" s="372">
        <f t="shared" si="56"/>
        <v>0</v>
      </c>
      <c r="BJ180" s="372">
        <f t="shared" si="56"/>
        <v>0</v>
      </c>
      <c r="BK180" s="372">
        <f t="shared" si="56"/>
        <v>0</v>
      </c>
      <c r="BN180" s="372">
        <f>$S$146</f>
        <v>0</v>
      </c>
      <c r="BO180" s="372">
        <f>$Y$146</f>
        <v>0</v>
      </c>
      <c r="EM180" s="375"/>
      <c r="EN180" s="375"/>
      <c r="EO180" s="375"/>
      <c r="EP180" s="375"/>
      <c r="EQ180" s="375"/>
      <c r="ER180" s="375"/>
      <c r="ES180" s="375"/>
      <c r="FF180" s="375"/>
      <c r="FG180" s="375"/>
      <c r="FH180" s="375"/>
      <c r="FI180" s="375"/>
      <c r="FJ180" s="375"/>
      <c r="FK180" s="375"/>
      <c r="FL180" s="375"/>
      <c r="FM180" s="375"/>
      <c r="FN180" s="375"/>
      <c r="FO180" s="375"/>
      <c r="FP180" s="375"/>
      <c r="FQ180" s="375"/>
      <c r="FR180" s="375"/>
      <c r="FS180" s="375"/>
      <c r="FT180" s="375"/>
      <c r="FU180" s="375"/>
    </row>
    <row r="181" spans="1:177" s="374" customFormat="1" ht="24" customHeight="1" x14ac:dyDescent="0.25">
      <c r="A181" s="113"/>
      <c r="B181" s="3"/>
      <c r="C181" s="8" t="s">
        <v>27</v>
      </c>
      <c r="D181" s="1049" t="s">
        <v>100</v>
      </c>
      <c r="E181" s="643"/>
      <c r="F181" s="644"/>
      <c r="G181" s="347"/>
      <c r="H181" s="347"/>
      <c r="I181" s="347"/>
      <c r="J181" s="347"/>
      <c r="K181" s="347"/>
      <c r="L181" s="347"/>
      <c r="M181" s="347"/>
      <c r="N181" s="347"/>
      <c r="O181" s="347"/>
      <c r="P181" s="347"/>
      <c r="Q181" s="347"/>
      <c r="R181" s="347"/>
      <c r="S181" s="347"/>
      <c r="T181" s="347"/>
      <c r="U181" s="347"/>
      <c r="V181" s="347"/>
      <c r="W181" s="347"/>
      <c r="X181" s="347"/>
      <c r="Y181" s="347"/>
      <c r="Z181" s="347"/>
      <c r="AA181" s="347"/>
      <c r="AB181" s="347"/>
      <c r="AC181" s="347"/>
      <c r="AD181" s="347"/>
      <c r="AE181" s="3"/>
      <c r="AF181" s="258"/>
      <c r="AG181" s="375"/>
      <c r="AH181" s="378"/>
      <c r="AM181" s="390" t="s">
        <v>1910</v>
      </c>
      <c r="AN181" s="372">
        <f t="shared" ref="AN181:BK181" si="57">COUNTIF(G180:G188,"ns")</f>
        <v>0</v>
      </c>
      <c r="AO181" s="372">
        <f t="shared" si="57"/>
        <v>0</v>
      </c>
      <c r="AP181" s="372">
        <f t="shared" si="57"/>
        <v>0</v>
      </c>
      <c r="AQ181" s="372">
        <f t="shared" si="57"/>
        <v>0</v>
      </c>
      <c r="AR181" s="372">
        <f t="shared" si="57"/>
        <v>0</v>
      </c>
      <c r="AS181" s="372">
        <f t="shared" si="57"/>
        <v>0</v>
      </c>
      <c r="AT181" s="372">
        <f t="shared" si="57"/>
        <v>0</v>
      </c>
      <c r="AU181" s="372">
        <f t="shared" si="57"/>
        <v>0</v>
      </c>
      <c r="AV181" s="372">
        <f t="shared" si="57"/>
        <v>0</v>
      </c>
      <c r="AW181" s="372">
        <f t="shared" si="57"/>
        <v>0</v>
      </c>
      <c r="AX181" s="372">
        <f t="shared" si="57"/>
        <v>0</v>
      </c>
      <c r="AY181" s="372">
        <f t="shared" si="57"/>
        <v>0</v>
      </c>
      <c r="AZ181" s="372">
        <f t="shared" si="57"/>
        <v>0</v>
      </c>
      <c r="BA181" s="372">
        <f t="shared" si="57"/>
        <v>0</v>
      </c>
      <c r="BB181" s="372">
        <f t="shared" si="57"/>
        <v>0</v>
      </c>
      <c r="BC181" s="372">
        <f t="shared" si="57"/>
        <v>0</v>
      </c>
      <c r="BD181" s="372">
        <f t="shared" si="57"/>
        <v>0</v>
      </c>
      <c r="BE181" s="372">
        <f t="shared" si="57"/>
        <v>0</v>
      </c>
      <c r="BF181" s="372">
        <f t="shared" si="57"/>
        <v>0</v>
      </c>
      <c r="BG181" s="372">
        <f t="shared" si="57"/>
        <v>0</v>
      </c>
      <c r="BH181" s="372">
        <f t="shared" si="57"/>
        <v>0</v>
      </c>
      <c r="BI181" s="372">
        <f t="shared" si="57"/>
        <v>0</v>
      </c>
      <c r="BJ181" s="372">
        <f t="shared" si="57"/>
        <v>0</v>
      </c>
      <c r="BK181" s="372">
        <f t="shared" si="57"/>
        <v>0</v>
      </c>
      <c r="BN181" s="372">
        <f>COUNTIF(AC180:AC188,"ns")+COUNTIF(AA180:AA188,"ns")+COUNTIF(Y180:Y188,"ns")+COUNTIF(W180:W188,"ns")+COUNTIF(U180:U188,"ns")+COUNTIF(S180:S188,"ns")+COUNTIF(Q180:Q188,"ns")+COUNTIF(O180:O188,"ns")+COUNTIF(M180:M188,"ns")+COUNTIF(K180:K188,"ns")+COUNTIF(I180:I188,"ns")+COUNTIF(G180:G188,"ns")</f>
        <v>0</v>
      </c>
      <c r="BO181" s="372">
        <f>COUNTIF(AD180:AD188,"ns")+COUNTIF(AB180:AB188,"ns")+COUNTIF(Z180:Z188,"ns")+COUNTIF(X180:X188,"ns")+COUNTIF(V180:V188,"ns")+COUNTIF(T180:T188,"ns")+COUNTIF(R180:R188,"ns")+COUNTIF(P180:P188,"ns")+COUNTIF(N180:N188,"ns")+COUNTIF(L180:L188,"ns")+COUNTIF(J180:J188,"ns")+COUNTIF(H180:H188,"ns")</f>
        <v>0</v>
      </c>
      <c r="EM181" s="375"/>
      <c r="EN181" s="375"/>
      <c r="EO181" s="375"/>
      <c r="EP181" s="375"/>
      <c r="EQ181" s="375"/>
      <c r="ER181" s="375"/>
      <c r="ES181" s="375"/>
      <c r="FF181" s="375"/>
      <c r="FG181" s="375"/>
      <c r="FH181" s="375"/>
      <c r="FI181" s="375"/>
      <c r="FJ181" s="375"/>
      <c r="FK181" s="375"/>
      <c r="FL181" s="375"/>
      <c r="FM181" s="375"/>
      <c r="FN181" s="375"/>
      <c r="FO181" s="375"/>
      <c r="FP181" s="375"/>
      <c r="FQ181" s="375"/>
      <c r="FR181" s="375"/>
      <c r="FS181" s="375"/>
      <c r="FT181" s="375"/>
      <c r="FU181" s="375"/>
    </row>
    <row r="182" spans="1:177" s="374" customFormat="1" ht="24" customHeight="1" x14ac:dyDescent="0.25">
      <c r="A182" s="113"/>
      <c r="B182" s="3"/>
      <c r="C182" s="8" t="s">
        <v>28</v>
      </c>
      <c r="D182" s="1049" t="s">
        <v>101</v>
      </c>
      <c r="E182" s="643"/>
      <c r="F182" s="644"/>
      <c r="G182" s="347"/>
      <c r="H182" s="347"/>
      <c r="I182" s="347"/>
      <c r="J182" s="347"/>
      <c r="K182" s="347"/>
      <c r="L182" s="347"/>
      <c r="M182" s="347"/>
      <c r="N182" s="347"/>
      <c r="O182" s="347"/>
      <c r="P182" s="347"/>
      <c r="Q182" s="347"/>
      <c r="R182" s="347"/>
      <c r="S182" s="347"/>
      <c r="T182" s="347"/>
      <c r="U182" s="347"/>
      <c r="V182" s="347"/>
      <c r="W182" s="347"/>
      <c r="X182" s="347"/>
      <c r="Y182" s="347"/>
      <c r="Z182" s="347"/>
      <c r="AA182" s="347"/>
      <c r="AB182" s="347"/>
      <c r="AC182" s="347"/>
      <c r="AD182" s="347"/>
      <c r="AE182" s="3"/>
      <c r="AF182" s="258"/>
      <c r="AG182" s="375"/>
      <c r="AH182" s="378"/>
      <c r="AM182" s="390" t="s">
        <v>1911</v>
      </c>
      <c r="AN182" s="372">
        <f t="shared" ref="AN182:BK182" si="58">SUM(G180:G188)</f>
        <v>0</v>
      </c>
      <c r="AO182" s="372">
        <f t="shared" si="58"/>
        <v>0</v>
      </c>
      <c r="AP182" s="372">
        <f t="shared" si="58"/>
        <v>0</v>
      </c>
      <c r="AQ182" s="372">
        <f t="shared" si="58"/>
        <v>0</v>
      </c>
      <c r="AR182" s="372">
        <f t="shared" si="58"/>
        <v>0</v>
      </c>
      <c r="AS182" s="372">
        <f t="shared" si="58"/>
        <v>0</v>
      </c>
      <c r="AT182" s="372">
        <f t="shared" si="58"/>
        <v>0</v>
      </c>
      <c r="AU182" s="372">
        <f t="shared" si="58"/>
        <v>0</v>
      </c>
      <c r="AV182" s="372">
        <f t="shared" si="58"/>
        <v>0</v>
      </c>
      <c r="AW182" s="372">
        <f t="shared" si="58"/>
        <v>0</v>
      </c>
      <c r="AX182" s="372">
        <f t="shared" si="58"/>
        <v>0</v>
      </c>
      <c r="AY182" s="372">
        <f t="shared" si="58"/>
        <v>0</v>
      </c>
      <c r="AZ182" s="372">
        <f t="shared" si="58"/>
        <v>0</v>
      </c>
      <c r="BA182" s="372">
        <f t="shared" si="58"/>
        <v>0</v>
      </c>
      <c r="BB182" s="372">
        <f t="shared" si="58"/>
        <v>0</v>
      </c>
      <c r="BC182" s="372">
        <f t="shared" si="58"/>
        <v>0</v>
      </c>
      <c r="BD182" s="372">
        <f t="shared" si="58"/>
        <v>0</v>
      </c>
      <c r="BE182" s="372">
        <f t="shared" si="58"/>
        <v>0</v>
      </c>
      <c r="BF182" s="372">
        <f t="shared" si="58"/>
        <v>0</v>
      </c>
      <c r="BG182" s="372">
        <f t="shared" si="58"/>
        <v>0</v>
      </c>
      <c r="BH182" s="372">
        <f t="shared" si="58"/>
        <v>0</v>
      </c>
      <c r="BI182" s="372">
        <f t="shared" si="58"/>
        <v>0</v>
      </c>
      <c r="BJ182" s="372">
        <f t="shared" si="58"/>
        <v>0</v>
      </c>
      <c r="BK182" s="372">
        <f t="shared" si="58"/>
        <v>0</v>
      </c>
      <c r="BN182" s="372">
        <f>SUM(AC180:AC188)+SUM(AA180:AA188)+SUM(Y180:Y188)+SUM(W180:W188)+SUM(U180:U188)+SUM(S180:S188)+SUM(Q180:Q188)+SUM(O180:O188)+SUM(M180:M188)+SUM(K180:K188)+SUM(I180:I188)+SUM(G180:G188)</f>
        <v>0</v>
      </c>
      <c r="BO182" s="372">
        <f>SUM(AD180:AD188)+SUM(AB180:AB188)+SUM(Z180:Z188)+SUM(X180:X188)+SUM(V180:V188)+SUM(T180:T188)+SUM(R180:R188)+SUM(P180:P188)+SUM(N180:N188)+SUM(L180:L188)+SUM(J180:J188)+SUM(H180:H188)</f>
        <v>0</v>
      </c>
      <c r="EM182" s="375"/>
      <c r="EN182" s="375"/>
      <c r="EO182" s="375"/>
      <c r="EP182" s="375"/>
      <c r="EQ182" s="375"/>
      <c r="ER182" s="375"/>
      <c r="ES182" s="375"/>
      <c r="FF182" s="375"/>
      <c r="FG182" s="375"/>
      <c r="FH182" s="375"/>
      <c r="FI182" s="375"/>
      <c r="FJ182" s="375"/>
      <c r="FK182" s="375"/>
      <c r="FL182" s="375"/>
      <c r="FM182" s="375"/>
      <c r="FN182" s="375"/>
      <c r="FO182" s="375"/>
      <c r="FP182" s="375"/>
      <c r="FQ182" s="375"/>
      <c r="FR182" s="375"/>
      <c r="FS182" s="375"/>
      <c r="FT182" s="375"/>
      <c r="FU182" s="375"/>
    </row>
    <row r="183" spans="1:177" s="374" customFormat="1" ht="24" customHeight="1" x14ac:dyDescent="0.25">
      <c r="A183" s="113"/>
      <c r="B183" s="3"/>
      <c r="C183" s="8" t="s">
        <v>29</v>
      </c>
      <c r="D183" s="1049" t="s">
        <v>102</v>
      </c>
      <c r="E183" s="643"/>
      <c r="F183" s="644"/>
      <c r="G183" s="347"/>
      <c r="H183" s="347"/>
      <c r="I183" s="347"/>
      <c r="J183" s="347"/>
      <c r="K183" s="347"/>
      <c r="L183" s="347"/>
      <c r="M183" s="347"/>
      <c r="N183" s="347"/>
      <c r="O183" s="347"/>
      <c r="P183" s="347"/>
      <c r="Q183" s="347"/>
      <c r="R183" s="347"/>
      <c r="S183" s="347"/>
      <c r="T183" s="347"/>
      <c r="U183" s="347"/>
      <c r="V183" s="347"/>
      <c r="W183" s="347"/>
      <c r="X183" s="347"/>
      <c r="Y183" s="347"/>
      <c r="Z183" s="347"/>
      <c r="AA183" s="347"/>
      <c r="AB183" s="347"/>
      <c r="AC183" s="347"/>
      <c r="AD183" s="347"/>
      <c r="AE183" s="3"/>
      <c r="AF183" s="258"/>
      <c r="AG183" s="375"/>
      <c r="AH183" s="378"/>
      <c r="AM183" s="390" t="s">
        <v>1912</v>
      </c>
      <c r="AN183" s="317">
        <f t="shared" ref="AN183:BK183" si="59">IF($AG$178=$AH$178,0,IF(OR(AND(AN180=0,AN181&gt;0),AND(AN180="NS",AN182&gt;0),AND(AN180="NS",AN182=0,AN181=0)),1,IF(OR(AND(AN181&gt;=2,AN182&lt;AN180),AND(AN180="NS",AN182=0,AN181&gt;0),AN180=AN182),0,1)))</f>
        <v>0</v>
      </c>
      <c r="AO183" s="317">
        <f t="shared" si="59"/>
        <v>0</v>
      </c>
      <c r="AP183" s="317">
        <f t="shared" si="59"/>
        <v>0</v>
      </c>
      <c r="AQ183" s="317">
        <f t="shared" si="59"/>
        <v>0</v>
      </c>
      <c r="AR183" s="317">
        <f t="shared" si="59"/>
        <v>0</v>
      </c>
      <c r="AS183" s="317">
        <f t="shared" si="59"/>
        <v>0</v>
      </c>
      <c r="AT183" s="317">
        <f t="shared" si="59"/>
        <v>0</v>
      </c>
      <c r="AU183" s="317">
        <f t="shared" si="59"/>
        <v>0</v>
      </c>
      <c r="AV183" s="317">
        <f t="shared" si="59"/>
        <v>0</v>
      </c>
      <c r="AW183" s="317">
        <f t="shared" si="59"/>
        <v>0</v>
      </c>
      <c r="AX183" s="317">
        <f t="shared" si="59"/>
        <v>0</v>
      </c>
      <c r="AY183" s="317">
        <f t="shared" si="59"/>
        <v>0</v>
      </c>
      <c r="AZ183" s="317">
        <f t="shared" si="59"/>
        <v>0</v>
      </c>
      <c r="BA183" s="317">
        <f t="shared" si="59"/>
        <v>0</v>
      </c>
      <c r="BB183" s="317">
        <f t="shared" si="59"/>
        <v>0</v>
      </c>
      <c r="BC183" s="317">
        <f t="shared" si="59"/>
        <v>0</v>
      </c>
      <c r="BD183" s="317">
        <f t="shared" si="59"/>
        <v>0</v>
      </c>
      <c r="BE183" s="317">
        <f t="shared" si="59"/>
        <v>0</v>
      </c>
      <c r="BF183" s="317">
        <f t="shared" si="59"/>
        <v>0</v>
      </c>
      <c r="BG183" s="317">
        <f t="shared" si="59"/>
        <v>0</v>
      </c>
      <c r="BH183" s="317">
        <f t="shared" si="59"/>
        <v>0</v>
      </c>
      <c r="BI183" s="317">
        <f t="shared" si="59"/>
        <v>0</v>
      </c>
      <c r="BJ183" s="317">
        <f t="shared" si="59"/>
        <v>0</v>
      </c>
      <c r="BK183" s="317">
        <f t="shared" si="59"/>
        <v>0</v>
      </c>
      <c r="BN183" s="317">
        <f>IF($AG$178=$AH$178,0,IF(OR(AND(BN180=0,BN181&gt;0),AND(BN180="NS",BN182&gt;0),AND(BN180="NS",BN182=0,BN181=0)),1,IF(OR(AND(BN181&gt;=2,BN182&lt;BN180),AND(BN180="NS",BN182=0,BN181&gt;0),BN180=BN182),0,1)))</f>
        <v>0</v>
      </c>
      <c r="BO183" s="317">
        <f>IF($AG$178=$AH$178,0,IF(OR(AND(BO180=0,BO181&gt;0),AND(BO180="NS",BO182&gt;0),AND(BO180="NS",BO182=0,BO181=0)),1,IF(OR(AND(BO181&gt;=2,BO182&lt;BO180),AND(BO180="NS",BO182=0,BO181&gt;0),BO180=BO182),0,1)))</f>
        <v>0</v>
      </c>
      <c r="BP183" s="374">
        <f>SUM(AN183:BO183)</f>
        <v>0</v>
      </c>
      <c r="EM183" s="375"/>
      <c r="EN183" s="375"/>
      <c r="EO183" s="375"/>
      <c r="EP183" s="375"/>
      <c r="EQ183" s="375"/>
      <c r="ER183" s="375"/>
      <c r="ES183" s="375"/>
      <c r="FF183" s="375"/>
      <c r="FG183" s="375"/>
      <c r="FH183" s="375"/>
      <c r="FI183" s="375"/>
      <c r="FJ183" s="375"/>
      <c r="FK183" s="375"/>
      <c r="FL183" s="375"/>
      <c r="FM183" s="375"/>
      <c r="FN183" s="375"/>
      <c r="FO183" s="375"/>
      <c r="FP183" s="375"/>
      <c r="FQ183" s="375"/>
      <c r="FR183" s="375"/>
      <c r="FS183" s="375"/>
      <c r="FT183" s="375"/>
      <c r="FU183" s="375"/>
    </row>
    <row r="184" spans="1:177" s="374" customFormat="1" ht="24" customHeight="1" x14ac:dyDescent="0.25">
      <c r="A184" s="113"/>
      <c r="B184" s="3"/>
      <c r="C184" s="8" t="s">
        <v>30</v>
      </c>
      <c r="D184" s="1049" t="s">
        <v>103</v>
      </c>
      <c r="E184" s="643"/>
      <c r="F184" s="644"/>
      <c r="G184" s="347"/>
      <c r="H184" s="347"/>
      <c r="I184" s="347"/>
      <c r="J184" s="347"/>
      <c r="K184" s="347"/>
      <c r="L184" s="347"/>
      <c r="M184" s="347"/>
      <c r="N184" s="347"/>
      <c r="O184" s="347"/>
      <c r="P184" s="347"/>
      <c r="Q184" s="347"/>
      <c r="R184" s="347"/>
      <c r="S184" s="347"/>
      <c r="T184" s="347"/>
      <c r="U184" s="347"/>
      <c r="V184" s="347"/>
      <c r="W184" s="347"/>
      <c r="X184" s="347"/>
      <c r="Y184" s="347"/>
      <c r="Z184" s="347"/>
      <c r="AA184" s="347"/>
      <c r="AB184" s="347"/>
      <c r="AC184" s="347"/>
      <c r="AD184" s="347"/>
      <c r="AE184" s="3"/>
      <c r="AF184" s="258"/>
      <c r="AG184" s="375"/>
      <c r="AH184" s="378"/>
      <c r="EM184" s="375"/>
      <c r="EN184" s="375"/>
      <c r="EO184" s="375"/>
      <c r="EP184" s="375"/>
      <c r="EQ184" s="375"/>
      <c r="ER184" s="375"/>
      <c r="ES184" s="375"/>
      <c r="FF184" s="375"/>
      <c r="FG184" s="375"/>
      <c r="FH184" s="375"/>
      <c r="FI184" s="375"/>
      <c r="FJ184" s="375"/>
      <c r="FK184" s="375"/>
      <c r="FL184" s="375"/>
      <c r="FM184" s="375"/>
      <c r="FN184" s="375"/>
      <c r="FO184" s="375"/>
      <c r="FP184" s="375"/>
      <c r="FQ184" s="375"/>
      <c r="FR184" s="375"/>
      <c r="FS184" s="375"/>
      <c r="FT184" s="375"/>
      <c r="FU184" s="375"/>
    </row>
    <row r="185" spans="1:177" s="374" customFormat="1" ht="24" customHeight="1" x14ac:dyDescent="0.25">
      <c r="A185" s="113"/>
      <c r="B185" s="3"/>
      <c r="C185" s="8" t="s">
        <v>31</v>
      </c>
      <c r="D185" s="1049" t="s">
        <v>104</v>
      </c>
      <c r="E185" s="643"/>
      <c r="F185" s="644"/>
      <c r="G185" s="347"/>
      <c r="H185" s="347"/>
      <c r="I185" s="347"/>
      <c r="J185" s="347"/>
      <c r="K185" s="347"/>
      <c r="L185" s="347"/>
      <c r="M185" s="347"/>
      <c r="N185" s="347"/>
      <c r="O185" s="347"/>
      <c r="P185" s="347"/>
      <c r="Q185" s="347"/>
      <c r="R185" s="347"/>
      <c r="S185" s="347"/>
      <c r="T185" s="347"/>
      <c r="U185" s="347"/>
      <c r="V185" s="347"/>
      <c r="W185" s="347"/>
      <c r="X185" s="347"/>
      <c r="Y185" s="347"/>
      <c r="Z185" s="347"/>
      <c r="AA185" s="347"/>
      <c r="AB185" s="347"/>
      <c r="AC185" s="347"/>
      <c r="AD185" s="347"/>
      <c r="AE185" s="3"/>
      <c r="AF185" s="258"/>
      <c r="AG185" s="375"/>
      <c r="AH185" s="378"/>
      <c r="EM185" s="375"/>
      <c r="EN185" s="375"/>
      <c r="EO185" s="375"/>
      <c r="EP185" s="375"/>
      <c r="EQ185" s="375"/>
      <c r="ER185" s="375"/>
      <c r="ES185" s="375"/>
      <c r="FF185" s="375"/>
      <c r="FG185" s="375"/>
      <c r="FH185" s="375"/>
      <c r="FI185" s="375"/>
      <c r="FJ185" s="375"/>
      <c r="FK185" s="375"/>
      <c r="FL185" s="375"/>
      <c r="FM185" s="375"/>
      <c r="FN185" s="375"/>
      <c r="FO185" s="375"/>
      <c r="FP185" s="375"/>
      <c r="FQ185" s="375"/>
      <c r="FR185" s="375"/>
      <c r="FS185" s="375"/>
      <c r="FT185" s="375"/>
      <c r="FU185" s="375"/>
    </row>
    <row r="186" spans="1:177" s="374" customFormat="1" ht="24" customHeight="1" x14ac:dyDescent="0.25">
      <c r="A186" s="113"/>
      <c r="B186" s="3"/>
      <c r="C186" s="8" t="s">
        <v>32</v>
      </c>
      <c r="D186" s="1049" t="s">
        <v>105</v>
      </c>
      <c r="E186" s="643"/>
      <c r="F186" s="644"/>
      <c r="G186" s="347"/>
      <c r="H186" s="347"/>
      <c r="I186" s="347"/>
      <c r="J186" s="347"/>
      <c r="K186" s="347"/>
      <c r="L186" s="347"/>
      <c r="M186" s="347"/>
      <c r="N186" s="347"/>
      <c r="O186" s="347"/>
      <c r="P186" s="347"/>
      <c r="Q186" s="347"/>
      <c r="R186" s="347"/>
      <c r="S186" s="347"/>
      <c r="T186" s="347"/>
      <c r="U186" s="347"/>
      <c r="V186" s="347"/>
      <c r="W186" s="347"/>
      <c r="X186" s="347"/>
      <c r="Y186" s="347"/>
      <c r="Z186" s="347"/>
      <c r="AA186" s="347"/>
      <c r="AB186" s="347"/>
      <c r="AC186" s="347"/>
      <c r="AD186" s="347"/>
      <c r="AE186" s="3"/>
      <c r="AF186" s="258"/>
      <c r="AG186" s="375"/>
      <c r="AH186" s="378"/>
      <c r="EM186" s="375"/>
      <c r="EN186" s="375"/>
      <c r="EO186" s="375"/>
      <c r="EP186" s="375"/>
      <c r="EQ186" s="375"/>
      <c r="ER186" s="375"/>
      <c r="ES186" s="375"/>
      <c r="FF186" s="375"/>
      <c r="FG186" s="375"/>
      <c r="FH186" s="375"/>
      <c r="FI186" s="375"/>
      <c r="FJ186" s="375"/>
      <c r="FK186" s="375"/>
      <c r="FL186" s="375"/>
      <c r="FM186" s="375"/>
      <c r="FN186" s="375"/>
      <c r="FO186" s="375"/>
      <c r="FP186" s="375"/>
      <c r="FQ186" s="375"/>
      <c r="FR186" s="375"/>
      <c r="FS186" s="375"/>
      <c r="FT186" s="375"/>
      <c r="FU186" s="375"/>
    </row>
    <row r="187" spans="1:177" s="374" customFormat="1" ht="24" customHeight="1" x14ac:dyDescent="0.25">
      <c r="A187" s="113"/>
      <c r="B187" s="3"/>
      <c r="C187" s="8" t="s">
        <v>33</v>
      </c>
      <c r="D187" s="1049" t="s">
        <v>106</v>
      </c>
      <c r="E187" s="643"/>
      <c r="F187" s="644"/>
      <c r="G187" s="347"/>
      <c r="H187" s="347"/>
      <c r="I187" s="347"/>
      <c r="J187" s="347"/>
      <c r="K187" s="347"/>
      <c r="L187" s="347"/>
      <c r="M187" s="347"/>
      <c r="N187" s="347"/>
      <c r="O187" s="347"/>
      <c r="P187" s="347"/>
      <c r="Q187" s="347"/>
      <c r="R187" s="347"/>
      <c r="S187" s="347"/>
      <c r="T187" s="347"/>
      <c r="U187" s="347"/>
      <c r="V187" s="347"/>
      <c r="W187" s="347"/>
      <c r="X187" s="347"/>
      <c r="Y187" s="347"/>
      <c r="Z187" s="347"/>
      <c r="AA187" s="347"/>
      <c r="AB187" s="347"/>
      <c r="AC187" s="347"/>
      <c r="AD187" s="347"/>
      <c r="AE187" s="3"/>
      <c r="AF187" s="258"/>
      <c r="AG187" s="375"/>
      <c r="AH187" s="378"/>
      <c r="EM187" s="375"/>
      <c r="EN187" s="375"/>
      <c r="EO187" s="375"/>
      <c r="EP187" s="375"/>
      <c r="EQ187" s="375"/>
      <c r="ER187" s="375"/>
      <c r="ES187" s="375"/>
      <c r="FF187" s="375"/>
      <c r="FG187" s="375"/>
      <c r="FH187" s="375"/>
      <c r="FI187" s="375"/>
      <c r="FJ187" s="375"/>
      <c r="FK187" s="375"/>
      <c r="FL187" s="375"/>
      <c r="FM187" s="375"/>
      <c r="FN187" s="375"/>
      <c r="FO187" s="375"/>
      <c r="FP187" s="375"/>
      <c r="FQ187" s="375"/>
      <c r="FR187" s="375"/>
      <c r="FS187" s="375"/>
      <c r="FT187" s="375"/>
      <c r="FU187" s="375"/>
    </row>
    <row r="188" spans="1:177" s="374" customFormat="1" ht="24" customHeight="1" x14ac:dyDescent="0.25">
      <c r="A188" s="113"/>
      <c r="B188" s="3"/>
      <c r="C188" s="8" t="s">
        <v>34</v>
      </c>
      <c r="D188" s="1049" t="s">
        <v>107</v>
      </c>
      <c r="E188" s="643"/>
      <c r="F188" s="644"/>
      <c r="G188" s="347"/>
      <c r="H188" s="347"/>
      <c r="I188" s="347"/>
      <c r="J188" s="347"/>
      <c r="K188" s="347"/>
      <c r="L188" s="347"/>
      <c r="M188" s="347"/>
      <c r="N188" s="347"/>
      <c r="O188" s="347"/>
      <c r="P188" s="347"/>
      <c r="Q188" s="347"/>
      <c r="R188" s="347"/>
      <c r="S188" s="347"/>
      <c r="T188" s="347"/>
      <c r="U188" s="347"/>
      <c r="V188" s="347"/>
      <c r="W188" s="347"/>
      <c r="X188" s="347"/>
      <c r="Y188" s="347"/>
      <c r="Z188" s="347"/>
      <c r="AA188" s="347"/>
      <c r="AB188" s="347"/>
      <c r="AC188" s="347"/>
      <c r="AD188" s="347"/>
      <c r="AE188" s="3"/>
      <c r="AF188" s="258"/>
      <c r="AG188" s="375"/>
      <c r="AH188" s="378"/>
      <c r="EM188" s="375"/>
      <c r="EN188" s="375"/>
      <c r="EO188" s="375"/>
      <c r="EP188" s="375"/>
      <c r="EQ188" s="375"/>
      <c r="ER188" s="375"/>
      <c r="ES188" s="375"/>
      <c r="FF188" s="375"/>
      <c r="FG188" s="375"/>
      <c r="FH188" s="375"/>
      <c r="FI188" s="375"/>
      <c r="FJ188" s="375"/>
      <c r="FK188" s="375"/>
      <c r="FL188" s="375"/>
      <c r="FM188" s="375"/>
      <c r="FN188" s="375"/>
      <c r="FO188" s="375"/>
      <c r="FP188" s="375"/>
      <c r="FQ188" s="375"/>
      <c r="FR188" s="375"/>
      <c r="FS188" s="375"/>
      <c r="FT188" s="375"/>
      <c r="FU188" s="375"/>
    </row>
    <row r="189" spans="1:177" s="374" customFormat="1" ht="15" customHeight="1" x14ac:dyDescent="0.25">
      <c r="A189" s="113"/>
      <c r="B189" s="3"/>
      <c r="C189" s="3"/>
      <c r="D189" s="3"/>
      <c r="E189" s="3"/>
      <c r="F189" s="75" t="s">
        <v>64</v>
      </c>
      <c r="G189" s="11">
        <f t="shared" ref="G189:AD189" si="60">IF(AND(SUM(G180:G188)=0,COUNTIF(G180:G188,"NS")&gt;0),"NS",SUM(G180:G188))</f>
        <v>0</v>
      </c>
      <c r="H189" s="11">
        <f t="shared" si="60"/>
        <v>0</v>
      </c>
      <c r="I189" s="11">
        <f t="shared" si="60"/>
        <v>0</v>
      </c>
      <c r="J189" s="11">
        <f t="shared" si="60"/>
        <v>0</v>
      </c>
      <c r="K189" s="11">
        <f t="shared" si="60"/>
        <v>0</v>
      </c>
      <c r="L189" s="11">
        <f t="shared" si="60"/>
        <v>0</v>
      </c>
      <c r="M189" s="11">
        <f t="shared" si="60"/>
        <v>0</v>
      </c>
      <c r="N189" s="11">
        <f t="shared" si="60"/>
        <v>0</v>
      </c>
      <c r="O189" s="11">
        <f t="shared" si="60"/>
        <v>0</v>
      </c>
      <c r="P189" s="11">
        <f t="shared" si="60"/>
        <v>0</v>
      </c>
      <c r="Q189" s="11">
        <f t="shared" si="60"/>
        <v>0</v>
      </c>
      <c r="R189" s="11">
        <f t="shared" si="60"/>
        <v>0</v>
      </c>
      <c r="S189" s="11">
        <f t="shared" si="60"/>
        <v>0</v>
      </c>
      <c r="T189" s="11">
        <f t="shared" si="60"/>
        <v>0</v>
      </c>
      <c r="U189" s="11">
        <f t="shared" si="60"/>
        <v>0</v>
      </c>
      <c r="V189" s="11">
        <f t="shared" si="60"/>
        <v>0</v>
      </c>
      <c r="W189" s="11">
        <f t="shared" si="60"/>
        <v>0</v>
      </c>
      <c r="X189" s="11">
        <f t="shared" si="60"/>
        <v>0</v>
      </c>
      <c r="Y189" s="11">
        <f t="shared" si="60"/>
        <v>0</v>
      </c>
      <c r="Z189" s="11">
        <f t="shared" si="60"/>
        <v>0</v>
      </c>
      <c r="AA189" s="11">
        <f t="shared" si="60"/>
        <v>0</v>
      </c>
      <c r="AB189" s="11">
        <f t="shared" si="60"/>
        <v>0</v>
      </c>
      <c r="AC189" s="11">
        <f t="shared" si="60"/>
        <v>0</v>
      </c>
      <c r="AD189" s="11">
        <f t="shared" si="60"/>
        <v>0</v>
      </c>
      <c r="AE189" s="3"/>
      <c r="AF189" s="258"/>
      <c r="AG189" s="375"/>
      <c r="AH189" s="378"/>
      <c r="EM189" s="375"/>
      <c r="EN189" s="375"/>
      <c r="EO189" s="375"/>
      <c r="EP189" s="375"/>
      <c r="EQ189" s="375"/>
      <c r="ER189" s="375"/>
      <c r="ES189" s="375"/>
      <c r="FF189" s="375"/>
      <c r="FG189" s="375"/>
      <c r="FH189" s="375"/>
      <c r="FI189" s="375"/>
      <c r="FJ189" s="375"/>
      <c r="FK189" s="375"/>
      <c r="FL189" s="375"/>
      <c r="FM189" s="375"/>
      <c r="FN189" s="375"/>
      <c r="FO189" s="375"/>
      <c r="FP189" s="375"/>
      <c r="FQ189" s="375"/>
      <c r="FR189" s="375"/>
      <c r="FS189" s="375"/>
      <c r="FT189" s="375"/>
      <c r="FU189" s="375"/>
    </row>
    <row r="190" spans="1:177" s="374" customFormat="1" ht="15" customHeight="1" x14ac:dyDescent="0.25">
      <c r="A190" s="113"/>
      <c r="B190" s="543" t="str">
        <f>IF(SUM(AN183:BK183)&gt;=1,"Error: Verificar la consistencia con la pregunta 7","")</f>
        <v/>
      </c>
      <c r="C190" s="543"/>
      <c r="D190" s="543"/>
      <c r="E190" s="543"/>
      <c r="F190" s="543"/>
      <c r="G190" s="543"/>
      <c r="H190" s="543"/>
      <c r="I190" s="543"/>
      <c r="J190" s="543"/>
      <c r="K190" s="543"/>
      <c r="L190" s="543"/>
      <c r="M190" s="543"/>
      <c r="N190" s="543"/>
      <c r="O190" s="543"/>
      <c r="P190" s="543"/>
      <c r="Q190" s="543"/>
      <c r="R190" s="543"/>
      <c r="S190" s="543"/>
      <c r="T190" s="543"/>
      <c r="U190" s="543"/>
      <c r="V190" s="543"/>
      <c r="W190" s="543"/>
      <c r="X190" s="543"/>
      <c r="Y190" s="543"/>
      <c r="Z190" s="543"/>
      <c r="AA190" s="543"/>
      <c r="AB190" s="543"/>
      <c r="AC190" s="543"/>
      <c r="AD190" s="543"/>
      <c r="AE190" s="3"/>
      <c r="AF190" s="258"/>
      <c r="AG190" s="375"/>
      <c r="AH190" s="378"/>
      <c r="EM190" s="375"/>
      <c r="EN190" s="375"/>
      <c r="EO190" s="375"/>
      <c r="EP190" s="375"/>
      <c r="EQ190" s="375"/>
      <c r="ER190" s="375"/>
      <c r="ES190" s="375"/>
      <c r="FF190" s="375"/>
      <c r="FG190" s="375"/>
      <c r="FH190" s="375"/>
      <c r="FI190" s="375"/>
      <c r="FJ190" s="375"/>
      <c r="FK190" s="375"/>
      <c r="FL190" s="375"/>
      <c r="FM190" s="375"/>
      <c r="FN190" s="375"/>
      <c r="FO190" s="375"/>
      <c r="FP190" s="375"/>
      <c r="FQ190" s="375"/>
      <c r="FR190" s="375"/>
      <c r="FS190" s="375"/>
      <c r="FT190" s="375"/>
      <c r="FU190" s="375"/>
    </row>
    <row r="191" spans="1:177" s="374" customFormat="1" ht="15" customHeight="1" x14ac:dyDescent="0.25">
      <c r="A191" s="113"/>
      <c r="B191" s="543" t="str">
        <f>IF(SUM(BN183:BO183)&gt;=1,"Error: Verificar la consistencia con la pregunta 6","")</f>
        <v/>
      </c>
      <c r="C191" s="543"/>
      <c r="D191" s="543"/>
      <c r="E191" s="543"/>
      <c r="F191" s="543"/>
      <c r="G191" s="543"/>
      <c r="H191" s="543"/>
      <c r="I191" s="543"/>
      <c r="J191" s="543"/>
      <c r="K191" s="543"/>
      <c r="L191" s="543"/>
      <c r="M191" s="543"/>
      <c r="N191" s="543"/>
      <c r="O191" s="543"/>
      <c r="P191" s="543"/>
      <c r="Q191" s="543"/>
      <c r="R191" s="543"/>
      <c r="S191" s="543"/>
      <c r="T191" s="543"/>
      <c r="U191" s="543"/>
      <c r="V191" s="543"/>
      <c r="W191" s="543"/>
      <c r="X191" s="543"/>
      <c r="Y191" s="543"/>
      <c r="Z191" s="543"/>
      <c r="AA191" s="543"/>
      <c r="AB191" s="543"/>
      <c r="AC191" s="543"/>
      <c r="AD191" s="543"/>
      <c r="AE191" s="3"/>
      <c r="AF191" s="258"/>
      <c r="AG191" s="375"/>
      <c r="AH191" s="378"/>
      <c r="EM191" s="375"/>
      <c r="EN191" s="375"/>
      <c r="EO191" s="375"/>
      <c r="EP191" s="375"/>
      <c r="EQ191" s="375"/>
      <c r="ER191" s="375"/>
      <c r="ES191" s="375"/>
      <c r="FF191" s="375"/>
      <c r="FG191" s="375"/>
      <c r="FH191" s="375"/>
      <c r="FI191" s="375"/>
      <c r="FJ191" s="375"/>
      <c r="FK191" s="375"/>
      <c r="FL191" s="375"/>
      <c r="FM191" s="375"/>
      <c r="FN191" s="375"/>
      <c r="FO191" s="375"/>
      <c r="FP191" s="375"/>
      <c r="FQ191" s="375"/>
      <c r="FR191" s="375"/>
      <c r="FS191" s="375"/>
      <c r="FT191" s="375"/>
      <c r="FU191" s="375"/>
    </row>
    <row r="192" spans="1:177" s="374" customFormat="1" ht="15" customHeight="1" x14ac:dyDescent="0.25">
      <c r="A192" s="113"/>
      <c r="B192" s="969" t="str">
        <f>IF(OR(AG178=AH178,AG178=AI178),"","Error: Debe completar toda la información requerida.")</f>
        <v/>
      </c>
      <c r="C192" s="969"/>
      <c r="D192" s="969"/>
      <c r="E192" s="969"/>
      <c r="F192" s="969"/>
      <c r="G192" s="969"/>
      <c r="H192" s="969"/>
      <c r="I192" s="969"/>
      <c r="J192" s="969"/>
      <c r="K192" s="969"/>
      <c r="L192" s="969"/>
      <c r="M192" s="969"/>
      <c r="N192" s="969"/>
      <c r="O192" s="969"/>
      <c r="P192" s="969"/>
      <c r="Q192" s="969"/>
      <c r="R192" s="969"/>
      <c r="S192" s="969"/>
      <c r="T192" s="969"/>
      <c r="U192" s="969"/>
      <c r="V192" s="969"/>
      <c r="W192" s="969"/>
      <c r="X192" s="969"/>
      <c r="Y192" s="969"/>
      <c r="Z192" s="969"/>
      <c r="AA192" s="969"/>
      <c r="AB192" s="969"/>
      <c r="AC192" s="969"/>
      <c r="AD192" s="969"/>
      <c r="AE192" s="3"/>
      <c r="AF192" s="258"/>
      <c r="AG192" s="375"/>
      <c r="AH192" s="378"/>
      <c r="EM192" s="375"/>
      <c r="EN192" s="375"/>
      <c r="EO192" s="375"/>
      <c r="EP192" s="375"/>
      <c r="EQ192" s="375"/>
      <c r="ER192" s="375"/>
      <c r="ES192" s="375"/>
      <c r="FF192" s="375"/>
      <c r="FG192" s="375"/>
      <c r="FH192" s="375"/>
      <c r="FI192" s="375"/>
      <c r="FJ192" s="375"/>
      <c r="FK192" s="375"/>
      <c r="FL192" s="375"/>
      <c r="FM192" s="375"/>
      <c r="FN192" s="375"/>
      <c r="FO192" s="375"/>
      <c r="FP192" s="375"/>
      <c r="FQ192" s="375"/>
      <c r="FR192" s="375"/>
      <c r="FS192" s="375"/>
      <c r="FT192" s="375"/>
      <c r="FU192" s="375"/>
    </row>
    <row r="193" spans="1:177" s="374" customFormat="1" ht="24" customHeight="1" x14ac:dyDescent="0.25">
      <c r="A193" s="114" t="s">
        <v>79</v>
      </c>
      <c r="B193" s="573" t="s">
        <v>1108</v>
      </c>
      <c r="C193" s="573"/>
      <c r="D193" s="573"/>
      <c r="E193" s="573"/>
      <c r="F193" s="573"/>
      <c r="G193" s="573"/>
      <c r="H193" s="573"/>
      <c r="I193" s="573"/>
      <c r="J193" s="573"/>
      <c r="K193" s="573"/>
      <c r="L193" s="573"/>
      <c r="M193" s="573"/>
      <c r="N193" s="573"/>
      <c r="O193" s="573"/>
      <c r="P193" s="573"/>
      <c r="Q193" s="573"/>
      <c r="R193" s="573"/>
      <c r="S193" s="573"/>
      <c r="T193" s="573"/>
      <c r="U193" s="573"/>
      <c r="V193" s="573"/>
      <c r="W193" s="573"/>
      <c r="X193" s="573"/>
      <c r="Y193" s="573"/>
      <c r="Z193" s="573"/>
      <c r="AA193" s="573"/>
      <c r="AB193" s="573"/>
      <c r="AC193" s="573"/>
      <c r="AD193" s="573"/>
      <c r="AE193" s="3"/>
      <c r="AF193" s="258"/>
      <c r="AG193" s="375"/>
      <c r="AH193" s="378"/>
      <c r="EM193" s="375"/>
      <c r="EN193" s="375"/>
      <c r="EO193" s="375"/>
      <c r="EP193" s="375"/>
      <c r="EQ193" s="375"/>
      <c r="ER193" s="375"/>
      <c r="ES193" s="375"/>
      <c r="FF193" s="375"/>
      <c r="FG193" s="375"/>
      <c r="FH193" s="375"/>
      <c r="FI193" s="375"/>
      <c r="FJ193" s="375"/>
      <c r="FK193" s="375"/>
      <c r="FL193" s="375"/>
      <c r="FM193" s="375"/>
      <c r="FN193" s="375"/>
      <c r="FO193" s="375"/>
      <c r="FP193" s="375"/>
      <c r="FQ193" s="375"/>
      <c r="FR193" s="375"/>
      <c r="FS193" s="375"/>
      <c r="FT193" s="375"/>
      <c r="FU193" s="375"/>
    </row>
    <row r="194" spans="1:177" s="374" customFormat="1" ht="24" customHeight="1" x14ac:dyDescent="0.25">
      <c r="A194" s="113"/>
      <c r="B194" s="3"/>
      <c r="C194" s="723" t="s">
        <v>1711</v>
      </c>
      <c r="D194" s="723"/>
      <c r="E194" s="723"/>
      <c r="F194" s="723"/>
      <c r="G194" s="723"/>
      <c r="H194" s="723"/>
      <c r="I194" s="723"/>
      <c r="J194" s="723"/>
      <c r="K194" s="723"/>
      <c r="L194" s="723"/>
      <c r="M194" s="723"/>
      <c r="N194" s="723"/>
      <c r="O194" s="723"/>
      <c r="P194" s="723"/>
      <c r="Q194" s="723"/>
      <c r="R194" s="723"/>
      <c r="S194" s="723"/>
      <c r="T194" s="723"/>
      <c r="U194" s="723"/>
      <c r="V194" s="723"/>
      <c r="W194" s="723"/>
      <c r="X194" s="723"/>
      <c r="Y194" s="723"/>
      <c r="Z194" s="723"/>
      <c r="AA194" s="723"/>
      <c r="AB194" s="723"/>
      <c r="AC194" s="723"/>
      <c r="AD194" s="723"/>
      <c r="AE194" s="3"/>
      <c r="AF194" s="258"/>
      <c r="AG194" s="375"/>
      <c r="AH194" s="378"/>
      <c r="EM194" s="375"/>
      <c r="EN194" s="375"/>
      <c r="EO194" s="375"/>
      <c r="EP194" s="375"/>
      <c r="EQ194" s="375"/>
      <c r="ER194" s="375"/>
      <c r="ES194" s="375"/>
      <c r="FF194" s="375"/>
      <c r="FG194" s="375"/>
      <c r="FH194" s="375"/>
      <c r="FI194" s="375"/>
      <c r="FJ194" s="375"/>
      <c r="FK194" s="375"/>
      <c r="FL194" s="375"/>
      <c r="FM194" s="375"/>
      <c r="FN194" s="375"/>
      <c r="FO194" s="375"/>
      <c r="FP194" s="375"/>
      <c r="FQ194" s="375"/>
      <c r="FR194" s="375"/>
      <c r="FS194" s="375"/>
      <c r="FT194" s="375"/>
      <c r="FU194" s="375"/>
    </row>
    <row r="195" spans="1:177" s="374" customFormat="1" ht="15" customHeight="1" x14ac:dyDescent="0.25">
      <c r="A195" s="11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258"/>
      <c r="AG195" s="375"/>
      <c r="AH195" s="378"/>
      <c r="EM195" s="375"/>
      <c r="EN195" s="375"/>
      <c r="EO195" s="375"/>
      <c r="EP195" s="375"/>
      <c r="EQ195" s="375"/>
      <c r="ER195" s="375"/>
      <c r="ES195" s="375"/>
      <c r="FF195" s="375"/>
      <c r="FG195" s="375"/>
      <c r="FH195" s="375"/>
      <c r="FI195" s="375"/>
      <c r="FJ195" s="375"/>
      <c r="FK195" s="375"/>
      <c r="FL195" s="375"/>
      <c r="FM195" s="375"/>
      <c r="FN195" s="375"/>
      <c r="FO195" s="375"/>
      <c r="FP195" s="375"/>
      <c r="FQ195" s="375"/>
      <c r="FR195" s="375"/>
      <c r="FS195" s="375"/>
      <c r="FT195" s="375"/>
      <c r="FU195" s="375"/>
    </row>
    <row r="196" spans="1:177" s="374" customFormat="1" ht="24" customHeight="1" x14ac:dyDescent="0.25">
      <c r="A196" s="113"/>
      <c r="B196" s="3"/>
      <c r="C196" s="578" t="s">
        <v>109</v>
      </c>
      <c r="D196" s="578"/>
      <c r="E196" s="578"/>
      <c r="F196" s="578"/>
      <c r="G196" s="578" t="s">
        <v>1105</v>
      </c>
      <c r="H196" s="578"/>
      <c r="I196" s="578"/>
      <c r="J196" s="578"/>
      <c r="K196" s="578"/>
      <c r="L196" s="578"/>
      <c r="M196" s="578"/>
      <c r="N196" s="578"/>
      <c r="O196" s="578"/>
      <c r="P196" s="578"/>
      <c r="Q196" s="578"/>
      <c r="R196" s="578"/>
      <c r="S196" s="578"/>
      <c r="T196" s="578"/>
      <c r="U196" s="578"/>
      <c r="V196" s="578"/>
      <c r="W196" s="578"/>
      <c r="X196" s="578"/>
      <c r="Y196" s="578"/>
      <c r="Z196" s="578"/>
      <c r="AA196" s="578"/>
      <c r="AB196" s="578"/>
      <c r="AC196" s="578"/>
      <c r="AD196" s="578"/>
      <c r="AE196" s="3"/>
      <c r="AF196" s="258"/>
      <c r="AG196" s="375"/>
      <c r="AH196" s="378"/>
      <c r="EM196" s="375"/>
      <c r="EN196" s="375"/>
      <c r="EO196" s="375"/>
      <c r="EP196" s="375"/>
      <c r="EQ196" s="375"/>
      <c r="ER196" s="375"/>
      <c r="ES196" s="375"/>
      <c r="FF196" s="375"/>
      <c r="FG196" s="375"/>
      <c r="FH196" s="375"/>
      <c r="FI196" s="375"/>
      <c r="FJ196" s="375"/>
      <c r="FK196" s="375"/>
      <c r="FL196" s="375"/>
      <c r="FM196" s="375"/>
      <c r="FN196" s="375"/>
      <c r="FO196" s="375"/>
      <c r="FP196" s="375"/>
      <c r="FQ196" s="375"/>
      <c r="FR196" s="375"/>
      <c r="FS196" s="375"/>
      <c r="FT196" s="375"/>
      <c r="FU196" s="375"/>
    </row>
    <row r="197" spans="1:177" s="374" customFormat="1" ht="15" customHeight="1" x14ac:dyDescent="0.25">
      <c r="A197" s="113"/>
      <c r="B197" s="3"/>
      <c r="C197" s="578"/>
      <c r="D197" s="578"/>
      <c r="E197" s="578"/>
      <c r="F197" s="578"/>
      <c r="G197" s="727" t="s">
        <v>82</v>
      </c>
      <c r="H197" s="728"/>
      <c r="I197" s="552" t="s">
        <v>83</v>
      </c>
      <c r="J197" s="553"/>
      <c r="K197" s="553"/>
      <c r="L197" s="553"/>
      <c r="M197" s="553"/>
      <c r="N197" s="553"/>
      <c r="O197" s="553"/>
      <c r="P197" s="553"/>
      <c r="Q197" s="553"/>
      <c r="R197" s="553"/>
      <c r="S197" s="553"/>
      <c r="T197" s="553"/>
      <c r="U197" s="553"/>
      <c r="V197" s="554"/>
      <c r="W197" s="606" t="s">
        <v>84</v>
      </c>
      <c r="X197" s="606"/>
      <c r="Y197" s="606"/>
      <c r="Z197" s="606"/>
      <c r="AA197" s="606"/>
      <c r="AB197" s="606"/>
      <c r="AC197" s="733" t="s">
        <v>85</v>
      </c>
      <c r="AD197" s="733"/>
      <c r="AE197" s="3"/>
      <c r="AF197" s="258"/>
      <c r="AG197" s="285" t="s">
        <v>1908</v>
      </c>
      <c r="AH197" s="285"/>
      <c r="AI197" s="285"/>
      <c r="AJ197" s="375"/>
      <c r="AK197" s="380"/>
      <c r="AL197" s="380"/>
      <c r="AM197" s="380"/>
      <c r="AN197" s="631" t="s">
        <v>82</v>
      </c>
      <c r="AO197" s="632"/>
      <c r="AP197" s="635" t="s">
        <v>83</v>
      </c>
      <c r="AQ197" s="636"/>
      <c r="AR197" s="636"/>
      <c r="AS197" s="636"/>
      <c r="AT197" s="636"/>
      <c r="AU197" s="636"/>
      <c r="AV197" s="636"/>
      <c r="AW197" s="636"/>
      <c r="AX197" s="636"/>
      <c r="AY197" s="636"/>
      <c r="AZ197" s="636"/>
      <c r="BA197" s="636"/>
      <c r="BB197" s="636"/>
      <c r="BC197" s="637"/>
      <c r="BD197" s="579" t="s">
        <v>84</v>
      </c>
      <c r="BE197" s="579"/>
      <c r="BF197" s="579"/>
      <c r="BG197" s="579"/>
      <c r="BH197" s="579"/>
      <c r="BI197" s="579"/>
      <c r="BJ197" s="638" t="s">
        <v>85</v>
      </c>
      <c r="BK197" s="638"/>
      <c r="BN197" s="656" t="s">
        <v>1913</v>
      </c>
      <c r="BO197" s="657"/>
      <c r="EM197" s="375"/>
      <c r="EN197" s="375"/>
      <c r="EO197" s="375"/>
      <c r="EP197" s="375"/>
      <c r="EQ197" s="375"/>
      <c r="ER197" s="375"/>
      <c r="ES197" s="375"/>
      <c r="FF197" s="375"/>
      <c r="FG197" s="375"/>
      <c r="FH197" s="375"/>
      <c r="FI197" s="375"/>
      <c r="FJ197" s="375"/>
      <c r="FK197" s="375"/>
      <c r="FL197" s="375"/>
      <c r="FM197" s="375"/>
      <c r="FN197" s="375"/>
      <c r="FO197" s="375"/>
      <c r="FP197" s="375"/>
      <c r="FQ197" s="375"/>
      <c r="FR197" s="375"/>
      <c r="FS197" s="375"/>
      <c r="FT197" s="375"/>
      <c r="FU197" s="375"/>
    </row>
    <row r="198" spans="1:177" s="374" customFormat="1" ht="72" customHeight="1" x14ac:dyDescent="0.25">
      <c r="A198" s="113"/>
      <c r="B198" s="3"/>
      <c r="C198" s="578"/>
      <c r="D198" s="578"/>
      <c r="E198" s="578"/>
      <c r="F198" s="578"/>
      <c r="G198" s="729"/>
      <c r="H198" s="730"/>
      <c r="I198" s="574" t="s">
        <v>86</v>
      </c>
      <c r="J198" s="575"/>
      <c r="K198" s="574" t="s">
        <v>87</v>
      </c>
      <c r="L198" s="575"/>
      <c r="M198" s="574" t="s">
        <v>88</v>
      </c>
      <c r="N198" s="575"/>
      <c r="O198" s="574" t="s">
        <v>89</v>
      </c>
      <c r="P198" s="575"/>
      <c r="Q198" s="574" t="s">
        <v>90</v>
      </c>
      <c r="R198" s="575"/>
      <c r="S198" s="574" t="s">
        <v>91</v>
      </c>
      <c r="T198" s="575"/>
      <c r="U198" s="574" t="s">
        <v>92</v>
      </c>
      <c r="V198" s="575"/>
      <c r="W198" s="574" t="s">
        <v>93</v>
      </c>
      <c r="X198" s="575"/>
      <c r="Y198" s="574" t="s">
        <v>987</v>
      </c>
      <c r="Z198" s="575"/>
      <c r="AA198" s="574" t="s">
        <v>95</v>
      </c>
      <c r="AB198" s="575"/>
      <c r="AC198" s="733"/>
      <c r="AD198" s="733"/>
      <c r="AE198" s="3"/>
      <c r="AF198" s="258"/>
      <c r="AG198" s="285">
        <f>COUNTBLANK(G200:AD215)</f>
        <v>384</v>
      </c>
      <c r="AH198" s="285">
        <v>384</v>
      </c>
      <c r="AI198" s="285">
        <v>0</v>
      </c>
      <c r="AJ198" s="375"/>
      <c r="AK198" s="375"/>
      <c r="AL198" s="375"/>
      <c r="AM198" s="375"/>
      <c r="AN198" s="633"/>
      <c r="AO198" s="634"/>
      <c r="AP198" s="639" t="s">
        <v>86</v>
      </c>
      <c r="AQ198" s="640"/>
      <c r="AR198" s="639" t="s">
        <v>87</v>
      </c>
      <c r="AS198" s="640"/>
      <c r="AT198" s="639" t="s">
        <v>88</v>
      </c>
      <c r="AU198" s="640"/>
      <c r="AV198" s="639" t="s">
        <v>89</v>
      </c>
      <c r="AW198" s="640"/>
      <c r="AX198" s="639" t="s">
        <v>90</v>
      </c>
      <c r="AY198" s="640"/>
      <c r="AZ198" s="639" t="s">
        <v>91</v>
      </c>
      <c r="BA198" s="640"/>
      <c r="BB198" s="639" t="s">
        <v>92</v>
      </c>
      <c r="BC198" s="640"/>
      <c r="BD198" s="639" t="s">
        <v>93</v>
      </c>
      <c r="BE198" s="640"/>
      <c r="BF198" s="639" t="s">
        <v>987</v>
      </c>
      <c r="BG198" s="640"/>
      <c r="BH198" s="639" t="s">
        <v>95</v>
      </c>
      <c r="BI198" s="640"/>
      <c r="BJ198" s="638"/>
      <c r="BK198" s="638"/>
      <c r="BN198" s="658"/>
      <c r="BO198" s="659"/>
      <c r="EM198" s="375"/>
      <c r="EN198" s="375"/>
      <c r="EO198" s="375"/>
      <c r="EP198" s="375"/>
      <c r="EQ198" s="375"/>
      <c r="ER198" s="375"/>
      <c r="ES198" s="375"/>
      <c r="FF198" s="375"/>
      <c r="FG198" s="375"/>
      <c r="FH198" s="375"/>
      <c r="FI198" s="375"/>
      <c r="FJ198" s="375"/>
      <c r="FK198" s="375"/>
      <c r="FL198" s="375"/>
      <c r="FM198" s="375"/>
      <c r="FN198" s="375"/>
      <c r="FO198" s="375"/>
      <c r="FP198" s="375"/>
      <c r="FQ198" s="375"/>
      <c r="FR198" s="375"/>
      <c r="FS198" s="375"/>
      <c r="FT198" s="375"/>
      <c r="FU198" s="375"/>
    </row>
    <row r="199" spans="1:177" s="374" customFormat="1" ht="43.5" customHeight="1" x14ac:dyDescent="0.25">
      <c r="A199" s="113"/>
      <c r="B199" s="3"/>
      <c r="C199" s="578"/>
      <c r="D199" s="578"/>
      <c r="E199" s="578"/>
      <c r="F199" s="578"/>
      <c r="G199" s="12" t="s">
        <v>61</v>
      </c>
      <c r="H199" s="12" t="s">
        <v>62</v>
      </c>
      <c r="I199" s="12" t="s">
        <v>61</v>
      </c>
      <c r="J199" s="12" t="s">
        <v>62</v>
      </c>
      <c r="K199" s="12" t="s">
        <v>61</v>
      </c>
      <c r="L199" s="12" t="s">
        <v>62</v>
      </c>
      <c r="M199" s="12" t="s">
        <v>61</v>
      </c>
      <c r="N199" s="12" t="s">
        <v>62</v>
      </c>
      <c r="O199" s="12" t="s">
        <v>61</v>
      </c>
      <c r="P199" s="12" t="s">
        <v>62</v>
      </c>
      <c r="Q199" s="12" t="s">
        <v>61</v>
      </c>
      <c r="R199" s="12" t="s">
        <v>62</v>
      </c>
      <c r="S199" s="12" t="s">
        <v>61</v>
      </c>
      <c r="T199" s="12" t="s">
        <v>62</v>
      </c>
      <c r="U199" s="12" t="s">
        <v>61</v>
      </c>
      <c r="V199" s="12" t="s">
        <v>62</v>
      </c>
      <c r="W199" s="12" t="s">
        <v>61</v>
      </c>
      <c r="X199" s="12" t="s">
        <v>62</v>
      </c>
      <c r="Y199" s="12" t="s">
        <v>61</v>
      </c>
      <c r="Z199" s="12" t="s">
        <v>62</v>
      </c>
      <c r="AA199" s="12" t="s">
        <v>61</v>
      </c>
      <c r="AB199" s="12" t="s">
        <v>62</v>
      </c>
      <c r="AC199" s="12" t="s">
        <v>61</v>
      </c>
      <c r="AD199" s="12" t="s">
        <v>62</v>
      </c>
      <c r="AE199" s="3"/>
      <c r="AF199" s="258"/>
      <c r="AK199" s="388"/>
      <c r="AL199" s="293"/>
      <c r="AM199" s="294"/>
      <c r="AN199" s="389" t="s">
        <v>61</v>
      </c>
      <c r="AO199" s="389" t="s">
        <v>62</v>
      </c>
      <c r="AP199" s="389" t="s">
        <v>61</v>
      </c>
      <c r="AQ199" s="389" t="s">
        <v>62</v>
      </c>
      <c r="AR199" s="389" t="s">
        <v>61</v>
      </c>
      <c r="AS199" s="389" t="s">
        <v>62</v>
      </c>
      <c r="AT199" s="389" t="s">
        <v>61</v>
      </c>
      <c r="AU199" s="389" t="s">
        <v>62</v>
      </c>
      <c r="AV199" s="389" t="s">
        <v>61</v>
      </c>
      <c r="AW199" s="389" t="s">
        <v>62</v>
      </c>
      <c r="AX199" s="389" t="s">
        <v>61</v>
      </c>
      <c r="AY199" s="389" t="s">
        <v>62</v>
      </c>
      <c r="AZ199" s="389" t="s">
        <v>61</v>
      </c>
      <c r="BA199" s="389" t="s">
        <v>62</v>
      </c>
      <c r="BB199" s="389" t="s">
        <v>61</v>
      </c>
      <c r="BC199" s="389" t="s">
        <v>62</v>
      </c>
      <c r="BD199" s="389" t="s">
        <v>61</v>
      </c>
      <c r="BE199" s="389" t="s">
        <v>62</v>
      </c>
      <c r="BF199" s="389" t="s">
        <v>61</v>
      </c>
      <c r="BG199" s="389" t="s">
        <v>62</v>
      </c>
      <c r="BH199" s="389" t="s">
        <v>61</v>
      </c>
      <c r="BI199" s="389" t="s">
        <v>62</v>
      </c>
      <c r="BJ199" s="389" t="s">
        <v>61</v>
      </c>
      <c r="BK199" s="389" t="s">
        <v>62</v>
      </c>
      <c r="BN199" s="389" t="s">
        <v>61</v>
      </c>
      <c r="BO199" s="389" t="s">
        <v>62</v>
      </c>
      <c r="EM199" s="375"/>
      <c r="EN199" s="375"/>
      <c r="EO199" s="375"/>
      <c r="EP199" s="375"/>
      <c r="EQ199" s="375"/>
      <c r="ER199" s="375"/>
      <c r="ES199" s="375"/>
      <c r="FF199" s="375"/>
      <c r="FG199" s="375"/>
      <c r="FH199" s="375"/>
      <c r="FI199" s="375"/>
      <c r="FJ199" s="375"/>
      <c r="FK199" s="375"/>
      <c r="FL199" s="375"/>
      <c r="FM199" s="375"/>
      <c r="FN199" s="375"/>
      <c r="FO199" s="375"/>
      <c r="FP199" s="375"/>
      <c r="FQ199" s="375"/>
      <c r="FR199" s="375"/>
      <c r="FS199" s="375"/>
      <c r="FT199" s="375"/>
      <c r="FU199" s="375"/>
    </row>
    <row r="200" spans="1:177" s="374" customFormat="1" ht="15" customHeight="1" x14ac:dyDescent="0.25">
      <c r="A200" s="113"/>
      <c r="B200" s="3"/>
      <c r="C200" s="20" t="s">
        <v>26</v>
      </c>
      <c r="D200" s="1048" t="s">
        <v>110</v>
      </c>
      <c r="E200" s="1048"/>
      <c r="F200" s="1048"/>
      <c r="G200" s="362"/>
      <c r="H200" s="362"/>
      <c r="I200" s="362"/>
      <c r="J200" s="362"/>
      <c r="K200" s="362"/>
      <c r="L200" s="362"/>
      <c r="M200" s="362"/>
      <c r="N200" s="362"/>
      <c r="O200" s="362"/>
      <c r="P200" s="362"/>
      <c r="Q200" s="362"/>
      <c r="R200" s="362"/>
      <c r="S200" s="362"/>
      <c r="T200" s="362"/>
      <c r="U200" s="362"/>
      <c r="V200" s="362"/>
      <c r="W200" s="362"/>
      <c r="X200" s="362"/>
      <c r="Y200" s="362"/>
      <c r="Z200" s="362"/>
      <c r="AA200" s="362"/>
      <c r="AB200" s="362"/>
      <c r="AC200" s="362"/>
      <c r="AD200" s="362"/>
      <c r="AE200" s="3"/>
      <c r="AF200" s="258"/>
      <c r="AG200" s="264"/>
      <c r="AH200" s="264"/>
      <c r="AI200" s="264"/>
      <c r="AJ200" s="264"/>
      <c r="AK200" s="388"/>
      <c r="AL200" s="294"/>
      <c r="AM200" s="390" t="s">
        <v>1909</v>
      </c>
      <c r="AN200" s="372">
        <f t="shared" ref="AN200:BK200" si="61">G$169</f>
        <v>0</v>
      </c>
      <c r="AO200" s="372">
        <f t="shared" si="61"/>
        <v>0</v>
      </c>
      <c r="AP200" s="372">
        <f t="shared" si="61"/>
        <v>0</v>
      </c>
      <c r="AQ200" s="372">
        <f t="shared" si="61"/>
        <v>0</v>
      </c>
      <c r="AR200" s="372">
        <f t="shared" si="61"/>
        <v>0</v>
      </c>
      <c r="AS200" s="372">
        <f t="shared" si="61"/>
        <v>0</v>
      </c>
      <c r="AT200" s="372">
        <f t="shared" si="61"/>
        <v>0</v>
      </c>
      <c r="AU200" s="372">
        <f t="shared" si="61"/>
        <v>0</v>
      </c>
      <c r="AV200" s="372">
        <f t="shared" si="61"/>
        <v>0</v>
      </c>
      <c r="AW200" s="372">
        <f t="shared" si="61"/>
        <v>0</v>
      </c>
      <c r="AX200" s="372">
        <f t="shared" si="61"/>
        <v>0</v>
      </c>
      <c r="AY200" s="372">
        <f t="shared" si="61"/>
        <v>0</v>
      </c>
      <c r="AZ200" s="372">
        <f t="shared" si="61"/>
        <v>0</v>
      </c>
      <c r="BA200" s="372">
        <f t="shared" si="61"/>
        <v>0</v>
      </c>
      <c r="BB200" s="372">
        <f t="shared" si="61"/>
        <v>0</v>
      </c>
      <c r="BC200" s="372">
        <f t="shared" si="61"/>
        <v>0</v>
      </c>
      <c r="BD200" s="372">
        <f t="shared" si="61"/>
        <v>0</v>
      </c>
      <c r="BE200" s="372">
        <f t="shared" si="61"/>
        <v>0</v>
      </c>
      <c r="BF200" s="372">
        <f t="shared" si="61"/>
        <v>0</v>
      </c>
      <c r="BG200" s="372">
        <f t="shared" si="61"/>
        <v>0</v>
      </c>
      <c r="BH200" s="372">
        <f t="shared" si="61"/>
        <v>0</v>
      </c>
      <c r="BI200" s="372">
        <f t="shared" si="61"/>
        <v>0</v>
      </c>
      <c r="BJ200" s="372">
        <f t="shared" si="61"/>
        <v>0</v>
      </c>
      <c r="BK200" s="372">
        <f t="shared" si="61"/>
        <v>0</v>
      </c>
      <c r="BN200" s="372">
        <f>$S$146</f>
        <v>0</v>
      </c>
      <c r="BO200" s="372">
        <f>$Y$146</f>
        <v>0</v>
      </c>
      <c r="EM200" s="375"/>
      <c r="EN200" s="375"/>
      <c r="EO200" s="375"/>
      <c r="EP200" s="375"/>
      <c r="EQ200" s="375"/>
      <c r="ER200" s="375"/>
      <c r="ES200" s="375"/>
      <c r="FF200" s="375"/>
      <c r="FG200" s="375"/>
      <c r="FH200" s="375"/>
      <c r="FI200" s="375"/>
      <c r="FJ200" s="375"/>
      <c r="FK200" s="375"/>
      <c r="FL200" s="375"/>
      <c r="FM200" s="375"/>
      <c r="FN200" s="375"/>
      <c r="FO200" s="375"/>
      <c r="FP200" s="375"/>
      <c r="FQ200" s="375"/>
      <c r="FR200" s="375"/>
      <c r="FS200" s="375"/>
      <c r="FT200" s="375"/>
      <c r="FU200" s="375"/>
    </row>
    <row r="201" spans="1:177" s="374" customFormat="1" ht="24" customHeight="1" x14ac:dyDescent="0.25">
      <c r="A201" s="113"/>
      <c r="B201" s="3"/>
      <c r="C201" s="8" t="s">
        <v>27</v>
      </c>
      <c r="D201" s="1048" t="s">
        <v>111</v>
      </c>
      <c r="E201" s="1048"/>
      <c r="F201" s="1048"/>
      <c r="G201" s="362"/>
      <c r="H201" s="362"/>
      <c r="I201" s="362"/>
      <c r="J201" s="362"/>
      <c r="K201" s="362"/>
      <c r="L201" s="362"/>
      <c r="M201" s="362"/>
      <c r="N201" s="362"/>
      <c r="O201" s="362"/>
      <c r="P201" s="362"/>
      <c r="Q201" s="362"/>
      <c r="R201" s="362"/>
      <c r="S201" s="362"/>
      <c r="T201" s="362"/>
      <c r="U201" s="362"/>
      <c r="V201" s="362"/>
      <c r="W201" s="362"/>
      <c r="X201" s="362"/>
      <c r="Y201" s="362"/>
      <c r="Z201" s="362"/>
      <c r="AA201" s="362"/>
      <c r="AB201" s="362"/>
      <c r="AC201" s="362"/>
      <c r="AD201" s="362"/>
      <c r="AE201" s="3"/>
      <c r="AF201" s="258"/>
      <c r="AG201" s="375"/>
      <c r="AH201" s="378"/>
      <c r="AM201" s="390" t="s">
        <v>1910</v>
      </c>
      <c r="AN201" s="372">
        <f t="shared" ref="AN201:BK201" si="62">COUNTIF(G200:G215,"ns")</f>
        <v>0</v>
      </c>
      <c r="AO201" s="372">
        <f t="shared" si="62"/>
        <v>0</v>
      </c>
      <c r="AP201" s="372">
        <f t="shared" si="62"/>
        <v>0</v>
      </c>
      <c r="AQ201" s="372">
        <f t="shared" si="62"/>
        <v>0</v>
      </c>
      <c r="AR201" s="372">
        <f t="shared" si="62"/>
        <v>0</v>
      </c>
      <c r="AS201" s="372">
        <f t="shared" si="62"/>
        <v>0</v>
      </c>
      <c r="AT201" s="372">
        <f t="shared" si="62"/>
        <v>0</v>
      </c>
      <c r="AU201" s="372">
        <f t="shared" si="62"/>
        <v>0</v>
      </c>
      <c r="AV201" s="372">
        <f t="shared" si="62"/>
        <v>0</v>
      </c>
      <c r="AW201" s="372">
        <f t="shared" si="62"/>
        <v>0</v>
      </c>
      <c r="AX201" s="372">
        <f t="shared" si="62"/>
        <v>0</v>
      </c>
      <c r="AY201" s="372">
        <f t="shared" si="62"/>
        <v>0</v>
      </c>
      <c r="AZ201" s="372">
        <f t="shared" si="62"/>
        <v>0</v>
      </c>
      <c r="BA201" s="372">
        <f t="shared" si="62"/>
        <v>0</v>
      </c>
      <c r="BB201" s="372">
        <f t="shared" si="62"/>
        <v>0</v>
      </c>
      <c r="BC201" s="372">
        <f t="shared" si="62"/>
        <v>0</v>
      </c>
      <c r="BD201" s="372">
        <f t="shared" si="62"/>
        <v>0</v>
      </c>
      <c r="BE201" s="372">
        <f t="shared" si="62"/>
        <v>0</v>
      </c>
      <c r="BF201" s="372">
        <f t="shared" si="62"/>
        <v>0</v>
      </c>
      <c r="BG201" s="372">
        <f t="shared" si="62"/>
        <v>0</v>
      </c>
      <c r="BH201" s="372">
        <f t="shared" si="62"/>
        <v>0</v>
      </c>
      <c r="BI201" s="372">
        <f t="shared" si="62"/>
        <v>0</v>
      </c>
      <c r="BJ201" s="372">
        <f t="shared" si="62"/>
        <v>0</v>
      </c>
      <c r="BK201" s="372">
        <f t="shared" si="62"/>
        <v>0</v>
      </c>
      <c r="BN201" s="372">
        <f>COUNTIF(AC200:AC215,"ns")+COUNTIF(AA200:AA215,"ns")+COUNTIF(Y200:Y215,"ns")+COUNTIF(W200:W215,"ns")+COUNTIF(U200:U215,"ns")+COUNTIF(S200:S215,"ns")+COUNTIF(Q200:Q215,"ns")+COUNTIF(O200:O215,"ns")+COUNTIF(M200:M215,"ns")+COUNTIF(K200:K215,"ns")+COUNTIF(I200:I215,"ns")+COUNTIF(G200:G215,"ns")</f>
        <v>0</v>
      </c>
      <c r="BO201" s="372">
        <f>COUNTIF(AD200:AD215,"ns")+COUNTIF(AB200:AB215,"ns")+COUNTIF(Z200:Z215,"ns")+COUNTIF(X200:X215,"ns")+COUNTIF(V200:V215,"ns")+COUNTIF(T200:T215,"ns")+COUNTIF(R200:R215,"ns")+COUNTIF(P200:P215,"ns")+COUNTIF(N200:N215,"ns")+COUNTIF(L200:L215,"ns")+COUNTIF(J200:J215,"ns")+COUNTIF(H200:H215,"ns")</f>
        <v>0</v>
      </c>
      <c r="EM201" s="375"/>
      <c r="EN201" s="375"/>
      <c r="EO201" s="375"/>
      <c r="EP201" s="375"/>
      <c r="EQ201" s="375"/>
      <c r="ER201" s="375"/>
      <c r="ES201" s="375"/>
      <c r="FF201" s="375"/>
      <c r="FG201" s="375"/>
      <c r="FH201" s="375"/>
      <c r="FI201" s="375"/>
      <c r="FJ201" s="375"/>
      <c r="FK201" s="375"/>
      <c r="FL201" s="375"/>
      <c r="FM201" s="375"/>
      <c r="FN201" s="375"/>
      <c r="FO201" s="375"/>
      <c r="FP201" s="375"/>
      <c r="FQ201" s="375"/>
      <c r="FR201" s="375"/>
      <c r="FS201" s="375"/>
      <c r="FT201" s="375"/>
      <c r="FU201" s="375"/>
    </row>
    <row r="202" spans="1:177" s="374" customFormat="1" ht="36" customHeight="1" x14ac:dyDescent="0.25">
      <c r="A202" s="113"/>
      <c r="B202" s="3"/>
      <c r="C202" s="8" t="s">
        <v>28</v>
      </c>
      <c r="D202" s="1048" t="s">
        <v>112</v>
      </c>
      <c r="E202" s="1048"/>
      <c r="F202" s="1048"/>
      <c r="G202" s="362"/>
      <c r="H202" s="362"/>
      <c r="I202" s="362"/>
      <c r="J202" s="362"/>
      <c r="K202" s="362"/>
      <c r="L202" s="362"/>
      <c r="M202" s="362"/>
      <c r="N202" s="362"/>
      <c r="O202" s="362"/>
      <c r="P202" s="362"/>
      <c r="Q202" s="362"/>
      <c r="R202" s="362"/>
      <c r="S202" s="362"/>
      <c r="T202" s="362"/>
      <c r="U202" s="362"/>
      <c r="V202" s="362"/>
      <c r="W202" s="362"/>
      <c r="X202" s="362"/>
      <c r="Y202" s="362"/>
      <c r="Z202" s="362"/>
      <c r="AA202" s="362"/>
      <c r="AB202" s="362"/>
      <c r="AC202" s="362"/>
      <c r="AD202" s="362"/>
      <c r="AE202" s="3"/>
      <c r="AF202" s="258"/>
      <c r="AG202" s="375"/>
      <c r="AH202" s="378"/>
      <c r="AM202" s="390" t="s">
        <v>1911</v>
      </c>
      <c r="AN202" s="372">
        <f t="shared" ref="AN202:BK202" si="63">SUM(G200:G215)</f>
        <v>0</v>
      </c>
      <c r="AO202" s="372">
        <f t="shared" si="63"/>
        <v>0</v>
      </c>
      <c r="AP202" s="372">
        <f t="shared" si="63"/>
        <v>0</v>
      </c>
      <c r="AQ202" s="372">
        <f t="shared" si="63"/>
        <v>0</v>
      </c>
      <c r="AR202" s="372">
        <f t="shared" si="63"/>
        <v>0</v>
      </c>
      <c r="AS202" s="372">
        <f t="shared" si="63"/>
        <v>0</v>
      </c>
      <c r="AT202" s="372">
        <f t="shared" si="63"/>
        <v>0</v>
      </c>
      <c r="AU202" s="372">
        <f t="shared" si="63"/>
        <v>0</v>
      </c>
      <c r="AV202" s="372">
        <f t="shared" si="63"/>
        <v>0</v>
      </c>
      <c r="AW202" s="372">
        <f t="shared" si="63"/>
        <v>0</v>
      </c>
      <c r="AX202" s="372">
        <f t="shared" si="63"/>
        <v>0</v>
      </c>
      <c r="AY202" s="372">
        <f t="shared" si="63"/>
        <v>0</v>
      </c>
      <c r="AZ202" s="372">
        <f t="shared" si="63"/>
        <v>0</v>
      </c>
      <c r="BA202" s="372">
        <f t="shared" si="63"/>
        <v>0</v>
      </c>
      <c r="BB202" s="372">
        <f t="shared" si="63"/>
        <v>0</v>
      </c>
      <c r="BC202" s="372">
        <f t="shared" si="63"/>
        <v>0</v>
      </c>
      <c r="BD202" s="372">
        <f t="shared" si="63"/>
        <v>0</v>
      </c>
      <c r="BE202" s="372">
        <f t="shared" si="63"/>
        <v>0</v>
      </c>
      <c r="BF202" s="372">
        <f t="shared" si="63"/>
        <v>0</v>
      </c>
      <c r="BG202" s="372">
        <f t="shared" si="63"/>
        <v>0</v>
      </c>
      <c r="BH202" s="372">
        <f t="shared" si="63"/>
        <v>0</v>
      </c>
      <c r="BI202" s="372">
        <f t="shared" si="63"/>
        <v>0</v>
      </c>
      <c r="BJ202" s="372">
        <f t="shared" si="63"/>
        <v>0</v>
      </c>
      <c r="BK202" s="372">
        <f t="shared" si="63"/>
        <v>0</v>
      </c>
      <c r="BN202" s="372">
        <f>SUM(AC200:AC215)+SUM(AA200:AA215)+SUM(Y200:Y215)+SUM(W200:W215)+SUM(U200:U215)+SUM(S200:S215)+SUM(Q200:Q215)+SUM(O200:O215)+SUM(M200:M215)+SUM(K200:K215)+SUM(I200:I215)+SUM(G200:G215)</f>
        <v>0</v>
      </c>
      <c r="BO202" s="372">
        <f>SUM(AD200:AD215)+SUM(AB200:AB215)+SUM(Z200:Z215)+SUM(X200:X215)+SUM(V200:V215)+SUM(T200:T215)+SUM(R200:R215)+SUM(P200:P215)+SUM(N200:N215)+SUM(L200:L215)+SUM(J200:J215)+SUM(H200:H215)</f>
        <v>0</v>
      </c>
      <c r="EM202" s="375"/>
      <c r="EN202" s="375"/>
      <c r="EO202" s="375"/>
      <c r="EP202" s="375"/>
      <c r="EQ202" s="375"/>
      <c r="ER202" s="375"/>
      <c r="ES202" s="375"/>
      <c r="FF202" s="375"/>
      <c r="FG202" s="375"/>
      <c r="FH202" s="375"/>
      <c r="FI202" s="375"/>
      <c r="FJ202" s="375"/>
      <c r="FK202" s="375"/>
      <c r="FL202" s="375"/>
      <c r="FM202" s="375"/>
      <c r="FN202" s="375"/>
      <c r="FO202" s="375"/>
      <c r="FP202" s="375"/>
      <c r="FQ202" s="375"/>
      <c r="FR202" s="375"/>
      <c r="FS202" s="375"/>
      <c r="FT202" s="375"/>
      <c r="FU202" s="375"/>
    </row>
    <row r="203" spans="1:177" s="374" customFormat="1" ht="36" customHeight="1" x14ac:dyDescent="0.25">
      <c r="A203" s="113"/>
      <c r="B203" s="3"/>
      <c r="C203" s="8" t="s">
        <v>29</v>
      </c>
      <c r="D203" s="1048" t="s">
        <v>113</v>
      </c>
      <c r="E203" s="1048"/>
      <c r="F203" s="1048"/>
      <c r="G203" s="362"/>
      <c r="H203" s="362"/>
      <c r="I203" s="362"/>
      <c r="J203" s="362"/>
      <c r="K203" s="362"/>
      <c r="L203" s="362"/>
      <c r="M203" s="362"/>
      <c r="N203" s="362"/>
      <c r="O203" s="362"/>
      <c r="P203" s="362"/>
      <c r="Q203" s="362"/>
      <c r="R203" s="362"/>
      <c r="S203" s="362"/>
      <c r="T203" s="362"/>
      <c r="U203" s="362"/>
      <c r="V203" s="362"/>
      <c r="W203" s="362"/>
      <c r="X203" s="362"/>
      <c r="Y203" s="362"/>
      <c r="Z203" s="362"/>
      <c r="AA203" s="362"/>
      <c r="AB203" s="362"/>
      <c r="AC203" s="362"/>
      <c r="AD203" s="362"/>
      <c r="AE203" s="3"/>
      <c r="AF203" s="258"/>
      <c r="AG203" s="375"/>
      <c r="AH203" s="378"/>
      <c r="AM203" s="390" t="s">
        <v>1912</v>
      </c>
      <c r="AN203" s="317">
        <f t="shared" ref="AN203:BK203" si="64">IF($AG$198=$AH$198,0,IF(OR(AND(AN200=0,AN201&gt;0),AND(AN200="NS",AN202&gt;0),AND(AN200="NS",AN202=0,AN201=0)),1,IF(OR(AND(AN201&gt;=2,AN202&lt;AN200),AND(AN200="NS",AN202=0,AN201&gt;0),AN200=AN202),0,1)))</f>
        <v>0</v>
      </c>
      <c r="AO203" s="317">
        <f t="shared" si="64"/>
        <v>0</v>
      </c>
      <c r="AP203" s="317">
        <f t="shared" si="64"/>
        <v>0</v>
      </c>
      <c r="AQ203" s="317">
        <f t="shared" si="64"/>
        <v>0</v>
      </c>
      <c r="AR203" s="317">
        <f t="shared" si="64"/>
        <v>0</v>
      </c>
      <c r="AS203" s="317">
        <f t="shared" si="64"/>
        <v>0</v>
      </c>
      <c r="AT203" s="317">
        <f t="shared" si="64"/>
        <v>0</v>
      </c>
      <c r="AU203" s="317">
        <f t="shared" si="64"/>
        <v>0</v>
      </c>
      <c r="AV203" s="317">
        <f t="shared" si="64"/>
        <v>0</v>
      </c>
      <c r="AW203" s="317">
        <f t="shared" si="64"/>
        <v>0</v>
      </c>
      <c r="AX203" s="317">
        <f t="shared" si="64"/>
        <v>0</v>
      </c>
      <c r="AY203" s="317">
        <f t="shared" si="64"/>
        <v>0</v>
      </c>
      <c r="AZ203" s="317">
        <f t="shared" si="64"/>
        <v>0</v>
      </c>
      <c r="BA203" s="317">
        <f t="shared" si="64"/>
        <v>0</v>
      </c>
      <c r="BB203" s="317">
        <f t="shared" si="64"/>
        <v>0</v>
      </c>
      <c r="BC203" s="317">
        <f t="shared" si="64"/>
        <v>0</v>
      </c>
      <c r="BD203" s="317">
        <f t="shared" si="64"/>
        <v>0</v>
      </c>
      <c r="BE203" s="317">
        <f t="shared" si="64"/>
        <v>0</v>
      </c>
      <c r="BF203" s="317">
        <f t="shared" si="64"/>
        <v>0</v>
      </c>
      <c r="BG203" s="317">
        <f t="shared" si="64"/>
        <v>0</v>
      </c>
      <c r="BH203" s="317">
        <f t="shared" si="64"/>
        <v>0</v>
      </c>
      <c r="BI203" s="317">
        <f t="shared" si="64"/>
        <v>0</v>
      </c>
      <c r="BJ203" s="317">
        <f t="shared" si="64"/>
        <v>0</v>
      </c>
      <c r="BK203" s="317">
        <f t="shared" si="64"/>
        <v>0</v>
      </c>
      <c r="BN203" s="317">
        <f>IF($AG$198=$AH$198,0,IF(OR(AND(BN200=0,BN201&gt;0),AND(BN200="NS",BN202&gt;0),AND(BN200="NS",BN202=0,BN201=0)),1,IF(OR(AND(BN201&gt;=2,BN202&lt;BN200),AND(BN200="NS",BN202=0,BN201&gt;0),BN200=BN202),0,1)))</f>
        <v>0</v>
      </c>
      <c r="BO203" s="317">
        <f>IF($AG$198=$AH$198,0,IF(OR(AND(BO200=0,BO201&gt;0),AND(BO200="NS",BO202&gt;0),AND(BO200="NS",BO202=0,BO201=0)),1,IF(OR(AND(BO201&gt;=2,BO202&lt;BO200),AND(BO200="NS",BO202=0,BO201&gt;0),BO200=BO202),0,1)))</f>
        <v>0</v>
      </c>
      <c r="EM203" s="375"/>
      <c r="EN203" s="375"/>
      <c r="EO203" s="375"/>
      <c r="EP203" s="375"/>
      <c r="EQ203" s="375"/>
      <c r="ER203" s="375"/>
      <c r="ES203" s="375"/>
      <c r="FF203" s="375"/>
      <c r="FG203" s="375"/>
      <c r="FH203" s="375"/>
      <c r="FI203" s="375"/>
      <c r="FJ203" s="375"/>
      <c r="FK203" s="375"/>
      <c r="FL203" s="375"/>
      <c r="FM203" s="375"/>
      <c r="FN203" s="375"/>
      <c r="FO203" s="375"/>
      <c r="FP203" s="375"/>
      <c r="FQ203" s="375"/>
      <c r="FR203" s="375"/>
      <c r="FS203" s="375"/>
      <c r="FT203" s="375"/>
      <c r="FU203" s="375"/>
    </row>
    <row r="204" spans="1:177" s="374" customFormat="1" ht="36" customHeight="1" x14ac:dyDescent="0.25">
      <c r="A204" s="113"/>
      <c r="B204" s="3"/>
      <c r="C204" s="8" t="s">
        <v>30</v>
      </c>
      <c r="D204" s="1048" t="s">
        <v>114</v>
      </c>
      <c r="E204" s="1048"/>
      <c r="F204" s="1048"/>
      <c r="G204" s="362"/>
      <c r="H204" s="362"/>
      <c r="I204" s="362"/>
      <c r="J204" s="362"/>
      <c r="K204" s="362"/>
      <c r="L204" s="362"/>
      <c r="M204" s="362"/>
      <c r="N204" s="362"/>
      <c r="O204" s="362"/>
      <c r="P204" s="362"/>
      <c r="Q204" s="362"/>
      <c r="R204" s="362"/>
      <c r="S204" s="362"/>
      <c r="T204" s="362"/>
      <c r="U204" s="362"/>
      <c r="V204" s="362"/>
      <c r="W204" s="362"/>
      <c r="X204" s="362"/>
      <c r="Y204" s="362"/>
      <c r="Z204" s="362"/>
      <c r="AA204" s="362"/>
      <c r="AB204" s="362"/>
      <c r="AC204" s="362"/>
      <c r="AD204" s="362"/>
      <c r="AE204" s="3"/>
      <c r="AF204" s="258"/>
      <c r="AG204" s="375"/>
      <c r="AH204" s="378"/>
      <c r="EM204" s="375"/>
      <c r="EN204" s="375"/>
      <c r="EO204" s="375"/>
      <c r="EP204" s="375"/>
      <c r="EQ204" s="375"/>
      <c r="ER204" s="375"/>
      <c r="ES204" s="375"/>
      <c r="FF204" s="375"/>
      <c r="FG204" s="375"/>
      <c r="FH204" s="375"/>
      <c r="FI204" s="375"/>
      <c r="FJ204" s="375"/>
      <c r="FK204" s="375"/>
      <c r="FL204" s="375"/>
      <c r="FM204" s="375"/>
      <c r="FN204" s="375"/>
      <c r="FO204" s="375"/>
      <c r="FP204" s="375"/>
      <c r="FQ204" s="375"/>
      <c r="FR204" s="375"/>
      <c r="FS204" s="375"/>
      <c r="FT204" s="375"/>
      <c r="FU204" s="375"/>
    </row>
    <row r="205" spans="1:177" s="374" customFormat="1" ht="36" customHeight="1" x14ac:dyDescent="0.25">
      <c r="A205" s="113"/>
      <c r="B205" s="3"/>
      <c r="C205" s="8" t="s">
        <v>31</v>
      </c>
      <c r="D205" s="1048" t="s">
        <v>115</v>
      </c>
      <c r="E205" s="1048"/>
      <c r="F205" s="1048"/>
      <c r="G205" s="362"/>
      <c r="H205" s="362"/>
      <c r="I205" s="362"/>
      <c r="J205" s="362"/>
      <c r="K205" s="362"/>
      <c r="L205" s="362"/>
      <c r="M205" s="362"/>
      <c r="N205" s="362"/>
      <c r="O205" s="362"/>
      <c r="P205" s="362"/>
      <c r="Q205" s="362"/>
      <c r="R205" s="362"/>
      <c r="S205" s="362"/>
      <c r="T205" s="362"/>
      <c r="U205" s="362"/>
      <c r="V205" s="362"/>
      <c r="W205" s="362"/>
      <c r="X205" s="362"/>
      <c r="Y205" s="362"/>
      <c r="Z205" s="362"/>
      <c r="AA205" s="362"/>
      <c r="AB205" s="362"/>
      <c r="AC205" s="362"/>
      <c r="AD205" s="362"/>
      <c r="AE205" s="3"/>
      <c r="AF205" s="258"/>
      <c r="AG205" s="375"/>
      <c r="AH205" s="378"/>
      <c r="EM205" s="375"/>
      <c r="EN205" s="375"/>
      <c r="EO205" s="375"/>
      <c r="EP205" s="375"/>
      <c r="EQ205" s="375"/>
      <c r="ER205" s="375"/>
      <c r="ES205" s="375"/>
      <c r="FF205" s="375"/>
      <c r="FG205" s="375"/>
      <c r="FH205" s="375"/>
      <c r="FI205" s="375"/>
      <c r="FJ205" s="375"/>
      <c r="FK205" s="375"/>
      <c r="FL205" s="375"/>
      <c r="FM205" s="375"/>
      <c r="FN205" s="375"/>
      <c r="FO205" s="375"/>
      <c r="FP205" s="375"/>
      <c r="FQ205" s="375"/>
      <c r="FR205" s="375"/>
      <c r="FS205" s="375"/>
      <c r="FT205" s="375"/>
      <c r="FU205" s="375"/>
    </row>
    <row r="206" spans="1:177" s="374" customFormat="1" ht="36" customHeight="1" x14ac:dyDescent="0.25">
      <c r="A206" s="113"/>
      <c r="B206" s="3"/>
      <c r="C206" s="8" t="s">
        <v>32</v>
      </c>
      <c r="D206" s="1048" t="s">
        <v>116</v>
      </c>
      <c r="E206" s="1048"/>
      <c r="F206" s="1048"/>
      <c r="G206" s="362"/>
      <c r="H206" s="362"/>
      <c r="I206" s="362"/>
      <c r="J206" s="362"/>
      <c r="K206" s="362"/>
      <c r="L206" s="362"/>
      <c r="M206" s="362"/>
      <c r="N206" s="362"/>
      <c r="O206" s="362"/>
      <c r="P206" s="362"/>
      <c r="Q206" s="362"/>
      <c r="R206" s="362"/>
      <c r="S206" s="362"/>
      <c r="T206" s="362"/>
      <c r="U206" s="362"/>
      <c r="V206" s="362"/>
      <c r="W206" s="362"/>
      <c r="X206" s="362"/>
      <c r="Y206" s="362"/>
      <c r="Z206" s="362"/>
      <c r="AA206" s="362"/>
      <c r="AB206" s="362"/>
      <c r="AC206" s="362"/>
      <c r="AD206" s="362"/>
      <c r="AE206" s="3"/>
      <c r="AF206" s="258"/>
      <c r="AG206" s="375"/>
      <c r="AH206" s="378"/>
      <c r="EM206" s="375"/>
      <c r="EN206" s="375"/>
      <c r="EO206" s="375"/>
      <c r="EP206" s="375"/>
      <c r="EQ206" s="375"/>
      <c r="ER206" s="375"/>
      <c r="ES206" s="375"/>
      <c r="FF206" s="375"/>
      <c r="FG206" s="375"/>
      <c r="FH206" s="375"/>
      <c r="FI206" s="375"/>
      <c r="FJ206" s="375"/>
      <c r="FK206" s="375"/>
      <c r="FL206" s="375"/>
      <c r="FM206" s="375"/>
      <c r="FN206" s="375"/>
      <c r="FO206" s="375"/>
      <c r="FP206" s="375"/>
      <c r="FQ206" s="375"/>
      <c r="FR206" s="375"/>
      <c r="FS206" s="375"/>
      <c r="FT206" s="375"/>
      <c r="FU206" s="375"/>
    </row>
    <row r="207" spans="1:177" s="374" customFormat="1" ht="36" customHeight="1" x14ac:dyDescent="0.25">
      <c r="A207" s="113"/>
      <c r="B207" s="3"/>
      <c r="C207" s="8" t="s">
        <v>33</v>
      </c>
      <c r="D207" s="1048" t="s">
        <v>117</v>
      </c>
      <c r="E207" s="1048"/>
      <c r="F207" s="1048"/>
      <c r="G207" s="362"/>
      <c r="H207" s="362"/>
      <c r="I207" s="362"/>
      <c r="J207" s="362"/>
      <c r="K207" s="362"/>
      <c r="L207" s="362"/>
      <c r="M207" s="362"/>
      <c r="N207" s="362"/>
      <c r="O207" s="362"/>
      <c r="P207" s="362"/>
      <c r="Q207" s="362"/>
      <c r="R207" s="362"/>
      <c r="S207" s="362"/>
      <c r="T207" s="362"/>
      <c r="U207" s="362"/>
      <c r="V207" s="362"/>
      <c r="W207" s="362"/>
      <c r="X207" s="362"/>
      <c r="Y207" s="362"/>
      <c r="Z207" s="362"/>
      <c r="AA207" s="362"/>
      <c r="AB207" s="362"/>
      <c r="AC207" s="362"/>
      <c r="AD207" s="362"/>
      <c r="AE207" s="3"/>
      <c r="AF207" s="258"/>
      <c r="AG207" s="375"/>
      <c r="AH207" s="378"/>
      <c r="EM207" s="375"/>
      <c r="EN207" s="375"/>
      <c r="EO207" s="375"/>
      <c r="EP207" s="375"/>
      <c r="EQ207" s="375"/>
      <c r="ER207" s="375"/>
      <c r="ES207" s="375"/>
      <c r="FF207" s="375"/>
      <c r="FG207" s="375"/>
      <c r="FH207" s="375"/>
      <c r="FI207" s="375"/>
      <c r="FJ207" s="375"/>
      <c r="FK207" s="375"/>
      <c r="FL207" s="375"/>
      <c r="FM207" s="375"/>
      <c r="FN207" s="375"/>
      <c r="FO207" s="375"/>
      <c r="FP207" s="375"/>
      <c r="FQ207" s="375"/>
      <c r="FR207" s="375"/>
      <c r="FS207" s="375"/>
      <c r="FT207" s="375"/>
      <c r="FU207" s="375"/>
    </row>
    <row r="208" spans="1:177" s="374" customFormat="1" ht="36" customHeight="1" x14ac:dyDescent="0.25">
      <c r="A208" s="113"/>
      <c r="B208" s="3"/>
      <c r="C208" s="8" t="s">
        <v>34</v>
      </c>
      <c r="D208" s="1048" t="s">
        <v>118</v>
      </c>
      <c r="E208" s="1048"/>
      <c r="F208" s="1048"/>
      <c r="G208" s="362"/>
      <c r="H208" s="362"/>
      <c r="I208" s="362"/>
      <c r="J208" s="362"/>
      <c r="K208" s="362"/>
      <c r="L208" s="362"/>
      <c r="M208" s="362"/>
      <c r="N208" s="362"/>
      <c r="O208" s="362"/>
      <c r="P208" s="362"/>
      <c r="Q208" s="362"/>
      <c r="R208" s="362"/>
      <c r="S208" s="362"/>
      <c r="T208" s="362"/>
      <c r="U208" s="362"/>
      <c r="V208" s="362"/>
      <c r="W208" s="362"/>
      <c r="X208" s="362"/>
      <c r="Y208" s="362"/>
      <c r="Z208" s="362"/>
      <c r="AA208" s="362"/>
      <c r="AB208" s="362"/>
      <c r="AC208" s="362"/>
      <c r="AD208" s="362"/>
      <c r="AE208" s="3"/>
      <c r="AF208" s="258"/>
      <c r="AG208" s="375"/>
      <c r="AH208" s="378"/>
      <c r="EM208" s="375"/>
      <c r="EN208" s="375"/>
      <c r="EO208" s="375"/>
      <c r="EP208" s="375"/>
      <c r="EQ208" s="375"/>
      <c r="ER208" s="375"/>
      <c r="ES208" s="375"/>
      <c r="FF208" s="375"/>
      <c r="FG208" s="375"/>
      <c r="FH208" s="375"/>
      <c r="FI208" s="375"/>
      <c r="FJ208" s="375"/>
      <c r="FK208" s="375"/>
      <c r="FL208" s="375"/>
      <c r="FM208" s="375"/>
      <c r="FN208" s="375"/>
      <c r="FO208" s="375"/>
      <c r="FP208" s="375"/>
      <c r="FQ208" s="375"/>
      <c r="FR208" s="375"/>
      <c r="FS208" s="375"/>
      <c r="FT208" s="375"/>
      <c r="FU208" s="375"/>
    </row>
    <row r="209" spans="1:177" s="374" customFormat="1" ht="36" customHeight="1" x14ac:dyDescent="0.25">
      <c r="A209" s="113"/>
      <c r="B209" s="3"/>
      <c r="C209" s="8" t="s">
        <v>35</v>
      </c>
      <c r="D209" s="1048" t="s">
        <v>119</v>
      </c>
      <c r="E209" s="1048"/>
      <c r="F209" s="1048"/>
      <c r="G209" s="362"/>
      <c r="H209" s="362"/>
      <c r="I209" s="362"/>
      <c r="J209" s="362"/>
      <c r="K209" s="362"/>
      <c r="L209" s="362"/>
      <c r="M209" s="362"/>
      <c r="N209" s="362"/>
      <c r="O209" s="362"/>
      <c r="P209" s="362"/>
      <c r="Q209" s="362"/>
      <c r="R209" s="362"/>
      <c r="S209" s="362"/>
      <c r="T209" s="362"/>
      <c r="U209" s="362"/>
      <c r="V209" s="362"/>
      <c r="W209" s="362"/>
      <c r="X209" s="362"/>
      <c r="Y209" s="362"/>
      <c r="Z209" s="362"/>
      <c r="AA209" s="362"/>
      <c r="AB209" s="362"/>
      <c r="AC209" s="362"/>
      <c r="AD209" s="362"/>
      <c r="AE209" s="3"/>
      <c r="AF209" s="258"/>
      <c r="AG209" s="375"/>
      <c r="AH209" s="378"/>
      <c r="EM209" s="375"/>
      <c r="EN209" s="375"/>
      <c r="EO209" s="375"/>
      <c r="EP209" s="375"/>
      <c r="EQ209" s="375"/>
      <c r="ER209" s="375"/>
      <c r="ES209" s="375"/>
      <c r="FF209" s="375"/>
      <c r="FG209" s="375"/>
      <c r="FH209" s="375"/>
      <c r="FI209" s="375"/>
      <c r="FJ209" s="375"/>
      <c r="FK209" s="375"/>
      <c r="FL209" s="375"/>
      <c r="FM209" s="375"/>
      <c r="FN209" s="375"/>
      <c r="FO209" s="375"/>
      <c r="FP209" s="375"/>
      <c r="FQ209" s="375"/>
      <c r="FR209" s="375"/>
      <c r="FS209" s="375"/>
      <c r="FT209" s="375"/>
      <c r="FU209" s="375"/>
    </row>
    <row r="210" spans="1:177" s="374" customFormat="1" ht="36" customHeight="1" x14ac:dyDescent="0.25">
      <c r="A210" s="113"/>
      <c r="B210" s="3"/>
      <c r="C210" s="8" t="s">
        <v>38</v>
      </c>
      <c r="D210" s="1048" t="s">
        <v>120</v>
      </c>
      <c r="E210" s="1048"/>
      <c r="F210" s="1048"/>
      <c r="G210" s="362"/>
      <c r="H210" s="362"/>
      <c r="I210" s="362"/>
      <c r="J210" s="362"/>
      <c r="K210" s="362"/>
      <c r="L210" s="362"/>
      <c r="M210" s="362"/>
      <c r="N210" s="362"/>
      <c r="O210" s="362"/>
      <c r="P210" s="362"/>
      <c r="Q210" s="362"/>
      <c r="R210" s="362"/>
      <c r="S210" s="362"/>
      <c r="T210" s="362"/>
      <c r="U210" s="362"/>
      <c r="V210" s="362"/>
      <c r="W210" s="362"/>
      <c r="X210" s="362"/>
      <c r="Y210" s="362"/>
      <c r="Z210" s="362"/>
      <c r="AA210" s="362"/>
      <c r="AB210" s="362"/>
      <c r="AC210" s="362"/>
      <c r="AD210" s="362"/>
      <c r="AE210" s="3"/>
      <c r="AF210" s="258"/>
      <c r="AG210" s="375"/>
      <c r="AH210" s="378"/>
      <c r="EM210" s="375"/>
      <c r="EN210" s="375"/>
      <c r="EO210" s="375"/>
      <c r="EP210" s="375"/>
      <c r="EQ210" s="375"/>
      <c r="ER210" s="375"/>
      <c r="ES210" s="375"/>
      <c r="FF210" s="375"/>
      <c r="FG210" s="375"/>
      <c r="FH210" s="375"/>
      <c r="FI210" s="375"/>
      <c r="FJ210" s="375"/>
      <c r="FK210" s="375"/>
      <c r="FL210" s="375"/>
      <c r="FM210" s="375"/>
      <c r="FN210" s="375"/>
      <c r="FO210" s="375"/>
      <c r="FP210" s="375"/>
      <c r="FQ210" s="375"/>
      <c r="FR210" s="375"/>
      <c r="FS210" s="375"/>
      <c r="FT210" s="375"/>
      <c r="FU210" s="375"/>
    </row>
    <row r="211" spans="1:177" s="374" customFormat="1" ht="36" customHeight="1" x14ac:dyDescent="0.25">
      <c r="A211" s="113"/>
      <c r="B211" s="3"/>
      <c r="C211" s="8" t="s">
        <v>36</v>
      </c>
      <c r="D211" s="1048" t="s">
        <v>121</v>
      </c>
      <c r="E211" s="1048"/>
      <c r="F211" s="1048"/>
      <c r="G211" s="362"/>
      <c r="H211" s="362"/>
      <c r="I211" s="362"/>
      <c r="J211" s="362"/>
      <c r="K211" s="362"/>
      <c r="L211" s="362"/>
      <c r="M211" s="362"/>
      <c r="N211" s="362"/>
      <c r="O211" s="362"/>
      <c r="P211" s="362"/>
      <c r="Q211" s="362"/>
      <c r="R211" s="362"/>
      <c r="S211" s="362"/>
      <c r="T211" s="362"/>
      <c r="U211" s="362"/>
      <c r="V211" s="362"/>
      <c r="W211" s="362"/>
      <c r="X211" s="362"/>
      <c r="Y211" s="362"/>
      <c r="Z211" s="362"/>
      <c r="AA211" s="362"/>
      <c r="AB211" s="362"/>
      <c r="AC211" s="362"/>
      <c r="AD211" s="362"/>
      <c r="AE211" s="3"/>
      <c r="AF211" s="258"/>
      <c r="AG211" s="375"/>
      <c r="AH211" s="378"/>
      <c r="EM211" s="375"/>
      <c r="EN211" s="375"/>
      <c r="EO211" s="375"/>
      <c r="EP211" s="375"/>
      <c r="EQ211" s="375"/>
      <c r="ER211" s="375"/>
      <c r="ES211" s="375"/>
      <c r="FF211" s="375"/>
      <c r="FG211" s="375"/>
      <c r="FH211" s="375"/>
      <c r="FI211" s="375"/>
      <c r="FJ211" s="375"/>
      <c r="FK211" s="375"/>
      <c r="FL211" s="375"/>
      <c r="FM211" s="375"/>
      <c r="FN211" s="375"/>
      <c r="FO211" s="375"/>
      <c r="FP211" s="375"/>
      <c r="FQ211" s="375"/>
      <c r="FR211" s="375"/>
      <c r="FS211" s="375"/>
      <c r="FT211" s="375"/>
      <c r="FU211" s="375"/>
    </row>
    <row r="212" spans="1:177" s="374" customFormat="1" ht="36" customHeight="1" x14ac:dyDescent="0.25">
      <c r="A212" s="113"/>
      <c r="B212" s="3"/>
      <c r="C212" s="8" t="s">
        <v>37</v>
      </c>
      <c r="D212" s="1048" t="s">
        <v>122</v>
      </c>
      <c r="E212" s="1048"/>
      <c r="F212" s="1048"/>
      <c r="G212" s="362"/>
      <c r="H212" s="362"/>
      <c r="I212" s="362"/>
      <c r="J212" s="362"/>
      <c r="K212" s="362"/>
      <c r="L212" s="362"/>
      <c r="M212" s="362"/>
      <c r="N212" s="362"/>
      <c r="O212" s="362"/>
      <c r="P212" s="362"/>
      <c r="Q212" s="362"/>
      <c r="R212" s="362"/>
      <c r="S212" s="362"/>
      <c r="T212" s="362"/>
      <c r="U212" s="362"/>
      <c r="V212" s="362"/>
      <c r="W212" s="362"/>
      <c r="X212" s="362"/>
      <c r="Y212" s="362"/>
      <c r="Z212" s="362"/>
      <c r="AA212" s="362"/>
      <c r="AB212" s="362"/>
      <c r="AC212" s="362"/>
      <c r="AD212" s="362"/>
      <c r="AE212" s="3"/>
      <c r="AF212" s="258"/>
      <c r="AG212" s="375"/>
      <c r="AH212" s="378"/>
      <c r="EM212" s="375"/>
      <c r="EN212" s="375"/>
      <c r="EO212" s="375"/>
      <c r="EP212" s="375"/>
      <c r="EQ212" s="375"/>
      <c r="ER212" s="375"/>
      <c r="ES212" s="375"/>
      <c r="FF212" s="375"/>
      <c r="FG212" s="375"/>
      <c r="FH212" s="375"/>
      <c r="FI212" s="375"/>
      <c r="FJ212" s="375"/>
      <c r="FK212" s="375"/>
      <c r="FL212" s="375"/>
      <c r="FM212" s="375"/>
      <c r="FN212" s="375"/>
      <c r="FO212" s="375"/>
      <c r="FP212" s="375"/>
      <c r="FQ212" s="375"/>
      <c r="FR212" s="375"/>
      <c r="FS212" s="375"/>
      <c r="FT212" s="375"/>
      <c r="FU212" s="375"/>
    </row>
    <row r="213" spans="1:177" s="374" customFormat="1" ht="36" customHeight="1" x14ac:dyDescent="0.25">
      <c r="A213" s="113"/>
      <c r="B213" s="3"/>
      <c r="C213" s="8" t="s">
        <v>39</v>
      </c>
      <c r="D213" s="1048" t="s">
        <v>123</v>
      </c>
      <c r="E213" s="1048"/>
      <c r="F213" s="1048"/>
      <c r="G213" s="362"/>
      <c r="H213" s="362"/>
      <c r="I213" s="362"/>
      <c r="J213" s="362"/>
      <c r="K213" s="362"/>
      <c r="L213" s="362"/>
      <c r="M213" s="362"/>
      <c r="N213" s="362"/>
      <c r="O213" s="362"/>
      <c r="P213" s="362"/>
      <c r="Q213" s="362"/>
      <c r="R213" s="362"/>
      <c r="S213" s="362"/>
      <c r="T213" s="362"/>
      <c r="U213" s="362"/>
      <c r="V213" s="362"/>
      <c r="W213" s="362"/>
      <c r="X213" s="362"/>
      <c r="Y213" s="362"/>
      <c r="Z213" s="362"/>
      <c r="AA213" s="362"/>
      <c r="AB213" s="362"/>
      <c r="AC213" s="362"/>
      <c r="AD213" s="362"/>
      <c r="AE213" s="3"/>
      <c r="AF213" s="258"/>
      <c r="AG213" s="375"/>
      <c r="AH213" s="378"/>
      <c r="EM213" s="375"/>
      <c r="EN213" s="375"/>
      <c r="EO213" s="375"/>
      <c r="EP213" s="375"/>
      <c r="EQ213" s="375"/>
      <c r="ER213" s="375"/>
      <c r="ES213" s="375"/>
      <c r="FF213" s="375"/>
      <c r="FG213" s="375"/>
      <c r="FH213" s="375"/>
      <c r="FI213" s="375"/>
      <c r="FJ213" s="375"/>
      <c r="FK213" s="375"/>
      <c r="FL213" s="375"/>
      <c r="FM213" s="375"/>
      <c r="FN213" s="375"/>
      <c r="FO213" s="375"/>
      <c r="FP213" s="375"/>
      <c r="FQ213" s="375"/>
      <c r="FR213" s="375"/>
      <c r="FS213" s="375"/>
      <c r="FT213" s="375"/>
      <c r="FU213" s="375"/>
    </row>
    <row r="214" spans="1:177" s="374" customFormat="1" ht="36" customHeight="1" x14ac:dyDescent="0.25">
      <c r="A214" s="113"/>
      <c r="B214" s="3"/>
      <c r="C214" s="8" t="s">
        <v>40</v>
      </c>
      <c r="D214" s="1048" t="s">
        <v>124</v>
      </c>
      <c r="E214" s="1048"/>
      <c r="F214" s="1048"/>
      <c r="G214" s="362"/>
      <c r="H214" s="362"/>
      <c r="I214" s="362"/>
      <c r="J214" s="362"/>
      <c r="K214" s="362"/>
      <c r="L214" s="362"/>
      <c r="M214" s="362"/>
      <c r="N214" s="362"/>
      <c r="O214" s="362"/>
      <c r="P214" s="362"/>
      <c r="Q214" s="362"/>
      <c r="R214" s="362"/>
      <c r="S214" s="362"/>
      <c r="T214" s="362"/>
      <c r="U214" s="362"/>
      <c r="V214" s="362"/>
      <c r="W214" s="362"/>
      <c r="X214" s="362"/>
      <c r="Y214" s="362"/>
      <c r="Z214" s="362"/>
      <c r="AA214" s="362"/>
      <c r="AB214" s="362"/>
      <c r="AC214" s="362"/>
      <c r="AD214" s="362"/>
      <c r="AE214" s="3"/>
      <c r="AF214" s="258"/>
      <c r="AG214" s="375"/>
      <c r="AH214" s="378"/>
      <c r="EM214" s="375"/>
      <c r="EN214" s="375"/>
      <c r="EO214" s="375"/>
      <c r="EP214" s="375"/>
      <c r="EQ214" s="375"/>
      <c r="ER214" s="375"/>
      <c r="ES214" s="375"/>
      <c r="FF214" s="375"/>
      <c r="FG214" s="375"/>
      <c r="FH214" s="375"/>
      <c r="FI214" s="375"/>
      <c r="FJ214" s="375"/>
      <c r="FK214" s="375"/>
      <c r="FL214" s="375"/>
      <c r="FM214" s="375"/>
      <c r="FN214" s="375"/>
      <c r="FO214" s="375"/>
      <c r="FP214" s="375"/>
      <c r="FQ214" s="375"/>
      <c r="FR214" s="375"/>
      <c r="FS214" s="375"/>
      <c r="FT214" s="375"/>
      <c r="FU214" s="375"/>
    </row>
    <row r="215" spans="1:177" s="374" customFormat="1" ht="36" customHeight="1" x14ac:dyDescent="0.25">
      <c r="A215" s="113"/>
      <c r="B215" s="3"/>
      <c r="C215" s="8" t="s">
        <v>41</v>
      </c>
      <c r="D215" s="1048" t="s">
        <v>125</v>
      </c>
      <c r="E215" s="1048"/>
      <c r="F215" s="1048"/>
      <c r="G215" s="362"/>
      <c r="H215" s="362"/>
      <c r="I215" s="362"/>
      <c r="J215" s="362"/>
      <c r="K215" s="362"/>
      <c r="L215" s="362"/>
      <c r="M215" s="362"/>
      <c r="N215" s="362"/>
      <c r="O215" s="362"/>
      <c r="P215" s="362"/>
      <c r="Q215" s="362"/>
      <c r="R215" s="362"/>
      <c r="S215" s="362"/>
      <c r="T215" s="362"/>
      <c r="U215" s="362"/>
      <c r="V215" s="362"/>
      <c r="W215" s="362"/>
      <c r="X215" s="362"/>
      <c r="Y215" s="362"/>
      <c r="Z215" s="362"/>
      <c r="AA215" s="362"/>
      <c r="AB215" s="362"/>
      <c r="AC215" s="362"/>
      <c r="AD215" s="362"/>
      <c r="AE215" s="3"/>
      <c r="AF215" s="258"/>
      <c r="AG215" s="375"/>
      <c r="AH215" s="378"/>
      <c r="EM215" s="375"/>
      <c r="EN215" s="375"/>
      <c r="EO215" s="375"/>
      <c r="EP215" s="375"/>
      <c r="EQ215" s="375"/>
      <c r="ER215" s="375"/>
      <c r="ES215" s="375"/>
      <c r="FF215" s="375"/>
      <c r="FG215" s="375"/>
      <c r="FH215" s="375"/>
      <c r="FI215" s="375"/>
      <c r="FJ215" s="375"/>
      <c r="FK215" s="375"/>
      <c r="FL215" s="375"/>
      <c r="FM215" s="375"/>
      <c r="FN215" s="375"/>
      <c r="FO215" s="375"/>
      <c r="FP215" s="375"/>
      <c r="FQ215" s="375"/>
      <c r="FR215" s="375"/>
      <c r="FS215" s="375"/>
      <c r="FT215" s="375"/>
      <c r="FU215" s="375"/>
    </row>
    <row r="216" spans="1:177" s="374" customFormat="1" ht="15" customHeight="1" x14ac:dyDescent="0.25">
      <c r="A216" s="113"/>
      <c r="B216" s="3"/>
      <c r="C216" s="3"/>
      <c r="D216" s="3"/>
      <c r="E216" s="3"/>
      <c r="F216" s="75" t="s">
        <v>64</v>
      </c>
      <c r="G216" s="63">
        <f t="shared" ref="G216:AD216" si="65">IF(AND(SUM(G200:G215)=0,COUNTIF(G200:G215,"NS")&gt;0),"NS",SUM(G200:G215))</f>
        <v>0</v>
      </c>
      <c r="H216" s="63">
        <f t="shared" si="65"/>
        <v>0</v>
      </c>
      <c r="I216" s="63">
        <f t="shared" si="65"/>
        <v>0</v>
      </c>
      <c r="J216" s="63">
        <f t="shared" si="65"/>
        <v>0</v>
      </c>
      <c r="K216" s="63">
        <f t="shared" si="65"/>
        <v>0</v>
      </c>
      <c r="L216" s="63">
        <f t="shared" si="65"/>
        <v>0</v>
      </c>
      <c r="M216" s="63">
        <f t="shared" si="65"/>
        <v>0</v>
      </c>
      <c r="N216" s="63">
        <f t="shared" si="65"/>
        <v>0</v>
      </c>
      <c r="O216" s="63">
        <f t="shared" si="65"/>
        <v>0</v>
      </c>
      <c r="P216" s="63">
        <f t="shared" si="65"/>
        <v>0</v>
      </c>
      <c r="Q216" s="63">
        <f t="shared" si="65"/>
        <v>0</v>
      </c>
      <c r="R216" s="63">
        <f t="shared" si="65"/>
        <v>0</v>
      </c>
      <c r="S216" s="63">
        <f t="shared" si="65"/>
        <v>0</v>
      </c>
      <c r="T216" s="63">
        <f t="shared" si="65"/>
        <v>0</v>
      </c>
      <c r="U216" s="63">
        <f t="shared" si="65"/>
        <v>0</v>
      </c>
      <c r="V216" s="63">
        <f t="shared" si="65"/>
        <v>0</v>
      </c>
      <c r="W216" s="63">
        <f t="shared" si="65"/>
        <v>0</v>
      </c>
      <c r="X216" s="63">
        <f t="shared" si="65"/>
        <v>0</v>
      </c>
      <c r="Y216" s="63">
        <f t="shared" si="65"/>
        <v>0</v>
      </c>
      <c r="Z216" s="63">
        <f t="shared" si="65"/>
        <v>0</v>
      </c>
      <c r="AA216" s="63">
        <f t="shared" si="65"/>
        <v>0</v>
      </c>
      <c r="AB216" s="63">
        <f t="shared" si="65"/>
        <v>0</v>
      </c>
      <c r="AC216" s="63">
        <f t="shared" si="65"/>
        <v>0</v>
      </c>
      <c r="AD216" s="63">
        <f t="shared" si="65"/>
        <v>0</v>
      </c>
      <c r="AE216" s="3"/>
      <c r="AF216" s="258"/>
      <c r="AG216" s="375"/>
      <c r="AH216" s="378"/>
      <c r="EM216" s="375"/>
      <c r="EN216" s="375"/>
      <c r="EO216" s="375"/>
      <c r="EP216" s="375"/>
      <c r="EQ216" s="375"/>
      <c r="ER216" s="375"/>
      <c r="ES216" s="375"/>
      <c r="FF216" s="375"/>
      <c r="FG216" s="375"/>
      <c r="FH216" s="375"/>
      <c r="FI216" s="375"/>
      <c r="FJ216" s="375"/>
      <c r="FK216" s="375"/>
      <c r="FL216" s="375"/>
      <c r="FM216" s="375"/>
      <c r="FN216" s="375"/>
      <c r="FO216" s="375"/>
      <c r="FP216" s="375"/>
      <c r="FQ216" s="375"/>
      <c r="FR216" s="375"/>
      <c r="FS216" s="375"/>
      <c r="FT216" s="375"/>
      <c r="FU216" s="375"/>
    </row>
    <row r="217" spans="1:177" s="374" customFormat="1" ht="15" customHeight="1" x14ac:dyDescent="0.25">
      <c r="A217" s="113"/>
      <c r="B217" s="543" t="str">
        <f>IF(SUM(AN203:BK203)&gt;=1,"Error: Verificar la consistencia con la pregunta 7 por personal","")</f>
        <v/>
      </c>
      <c r="C217" s="543"/>
      <c r="D217" s="543"/>
      <c r="E217" s="543"/>
      <c r="F217" s="543"/>
      <c r="G217" s="543"/>
      <c r="H217" s="543"/>
      <c r="I217" s="543"/>
      <c r="J217" s="543"/>
      <c r="K217" s="543"/>
      <c r="L217" s="543"/>
      <c r="M217" s="543"/>
      <c r="N217" s="543"/>
      <c r="O217" s="543"/>
      <c r="P217" s="543"/>
      <c r="Q217" s="543"/>
      <c r="R217" s="543"/>
      <c r="S217" s="543"/>
      <c r="T217" s="543"/>
      <c r="U217" s="543"/>
      <c r="V217" s="543"/>
      <c r="W217" s="543"/>
      <c r="X217" s="543"/>
      <c r="Y217" s="543"/>
      <c r="Z217" s="543"/>
      <c r="AA217" s="543"/>
      <c r="AB217" s="543"/>
      <c r="AC217" s="543"/>
      <c r="AD217" s="543"/>
      <c r="AE217" s="3"/>
      <c r="AF217" s="258"/>
      <c r="AG217" s="375"/>
      <c r="AH217" s="378"/>
      <c r="EM217" s="375"/>
      <c r="EN217" s="375"/>
      <c r="EO217" s="375"/>
      <c r="EP217" s="375"/>
      <c r="EQ217" s="375"/>
      <c r="ER217" s="375"/>
      <c r="ES217" s="375"/>
      <c r="FF217" s="375"/>
      <c r="FG217" s="375"/>
      <c r="FH217" s="375"/>
      <c r="FI217" s="375"/>
      <c r="FJ217" s="375"/>
      <c r="FK217" s="375"/>
      <c r="FL217" s="375"/>
      <c r="FM217" s="375"/>
      <c r="FN217" s="375"/>
      <c r="FO217" s="375"/>
      <c r="FP217" s="375"/>
      <c r="FQ217" s="375"/>
      <c r="FR217" s="375"/>
      <c r="FS217" s="375"/>
      <c r="FT217" s="375"/>
      <c r="FU217" s="375"/>
    </row>
    <row r="218" spans="1:177" s="374" customFormat="1" ht="15" customHeight="1" x14ac:dyDescent="0.25">
      <c r="A218" s="113"/>
      <c r="B218" s="543" t="str">
        <f>IF(SUM(BN203:BO203)&gt;=1,"Error: Verificar la consistencia con la pregunta 6","")</f>
        <v/>
      </c>
      <c r="C218" s="543"/>
      <c r="D218" s="543"/>
      <c r="E218" s="543"/>
      <c r="F218" s="543"/>
      <c r="G218" s="543"/>
      <c r="H218" s="543"/>
      <c r="I218" s="543"/>
      <c r="J218" s="543"/>
      <c r="K218" s="543"/>
      <c r="L218" s="543"/>
      <c r="M218" s="543"/>
      <c r="N218" s="543"/>
      <c r="O218" s="543"/>
      <c r="P218" s="543"/>
      <c r="Q218" s="543"/>
      <c r="R218" s="543"/>
      <c r="S218" s="543"/>
      <c r="T218" s="543"/>
      <c r="U218" s="543"/>
      <c r="V218" s="543"/>
      <c r="W218" s="543"/>
      <c r="X218" s="543"/>
      <c r="Y218" s="543"/>
      <c r="Z218" s="543"/>
      <c r="AA218" s="543"/>
      <c r="AB218" s="543"/>
      <c r="AC218" s="543"/>
      <c r="AD218" s="543"/>
      <c r="AE218" s="3"/>
      <c r="AF218" s="258"/>
      <c r="AG218" s="375"/>
      <c r="AH218" s="378"/>
      <c r="EM218" s="375"/>
      <c r="EN218" s="375"/>
      <c r="EO218" s="375"/>
      <c r="EP218" s="375"/>
      <c r="EQ218" s="375"/>
      <c r="ER218" s="375"/>
      <c r="ES218" s="375"/>
      <c r="FF218" s="375"/>
      <c r="FG218" s="375"/>
      <c r="FH218" s="375"/>
      <c r="FI218" s="375"/>
      <c r="FJ218" s="375"/>
      <c r="FK218" s="375"/>
      <c r="FL218" s="375"/>
      <c r="FM218" s="375"/>
      <c r="FN218" s="375"/>
      <c r="FO218" s="375"/>
      <c r="FP218" s="375"/>
      <c r="FQ218" s="375"/>
      <c r="FR218" s="375"/>
      <c r="FS218" s="375"/>
      <c r="FT218" s="375"/>
      <c r="FU218" s="375"/>
    </row>
    <row r="219" spans="1:177" s="374" customFormat="1" ht="15" customHeight="1" x14ac:dyDescent="0.25">
      <c r="A219" s="113"/>
      <c r="B219" s="969" t="str">
        <f>IF(OR(AG198=AH198,AG198=AI198),"","Error: Debe completar toda la información requerida.")</f>
        <v/>
      </c>
      <c r="C219" s="969"/>
      <c r="D219" s="969"/>
      <c r="E219" s="969"/>
      <c r="F219" s="969"/>
      <c r="G219" s="969"/>
      <c r="H219" s="969"/>
      <c r="I219" s="969"/>
      <c r="J219" s="969"/>
      <c r="K219" s="969"/>
      <c r="L219" s="969"/>
      <c r="M219" s="969"/>
      <c r="N219" s="969"/>
      <c r="O219" s="969"/>
      <c r="P219" s="969"/>
      <c r="Q219" s="969"/>
      <c r="R219" s="969"/>
      <c r="S219" s="969"/>
      <c r="T219" s="969"/>
      <c r="U219" s="969"/>
      <c r="V219" s="969"/>
      <c r="W219" s="969"/>
      <c r="X219" s="969"/>
      <c r="Y219" s="969"/>
      <c r="Z219" s="969"/>
      <c r="AA219" s="969"/>
      <c r="AB219" s="969"/>
      <c r="AC219" s="969"/>
      <c r="AD219" s="969"/>
      <c r="AE219" s="3"/>
      <c r="AF219" s="258"/>
      <c r="AG219" s="375"/>
      <c r="AH219" s="378"/>
      <c r="EM219" s="375"/>
      <c r="EN219" s="375"/>
      <c r="EO219" s="375"/>
      <c r="EP219" s="375"/>
      <c r="EQ219" s="375"/>
      <c r="ER219" s="375"/>
      <c r="ES219" s="375"/>
      <c r="FF219" s="375"/>
      <c r="FG219" s="375"/>
      <c r="FH219" s="375"/>
      <c r="FI219" s="375"/>
      <c r="FJ219" s="375"/>
      <c r="FK219" s="375"/>
      <c r="FL219" s="375"/>
      <c r="FM219" s="375"/>
      <c r="FN219" s="375"/>
      <c r="FO219" s="375"/>
      <c r="FP219" s="375"/>
      <c r="FQ219" s="375"/>
      <c r="FR219" s="375"/>
      <c r="FS219" s="375"/>
      <c r="FT219" s="375"/>
      <c r="FU219" s="375"/>
    </row>
    <row r="220" spans="1:177" s="374" customFormat="1" ht="24" customHeight="1" x14ac:dyDescent="0.25">
      <c r="A220" s="114" t="s">
        <v>80</v>
      </c>
      <c r="B220" s="573" t="s">
        <v>1109</v>
      </c>
      <c r="C220" s="573"/>
      <c r="D220" s="573"/>
      <c r="E220" s="573"/>
      <c r="F220" s="573"/>
      <c r="G220" s="573"/>
      <c r="H220" s="573"/>
      <c r="I220" s="573"/>
      <c r="J220" s="573"/>
      <c r="K220" s="573"/>
      <c r="L220" s="573"/>
      <c r="M220" s="573"/>
      <c r="N220" s="573"/>
      <c r="O220" s="573"/>
      <c r="P220" s="573"/>
      <c r="Q220" s="573"/>
      <c r="R220" s="573"/>
      <c r="S220" s="573"/>
      <c r="T220" s="573"/>
      <c r="U220" s="573"/>
      <c r="V220" s="573"/>
      <c r="W220" s="573"/>
      <c r="X220" s="573"/>
      <c r="Y220" s="573"/>
      <c r="Z220" s="573"/>
      <c r="AA220" s="573"/>
      <c r="AB220" s="573"/>
      <c r="AC220" s="573"/>
      <c r="AD220" s="573"/>
      <c r="AE220" s="3"/>
      <c r="AF220" s="258"/>
      <c r="AG220" s="375"/>
      <c r="AH220" s="378"/>
      <c r="EM220" s="375"/>
      <c r="EN220" s="375"/>
      <c r="EO220" s="375"/>
      <c r="EP220" s="375"/>
      <c r="EQ220" s="375"/>
      <c r="ER220" s="375"/>
      <c r="ES220" s="375"/>
      <c r="FF220" s="375"/>
      <c r="FG220" s="375"/>
      <c r="FH220" s="375"/>
      <c r="FI220" s="375"/>
      <c r="FJ220" s="375"/>
      <c r="FK220" s="375"/>
      <c r="FL220" s="375"/>
      <c r="FM220" s="375"/>
      <c r="FN220" s="375"/>
      <c r="FO220" s="375"/>
      <c r="FP220" s="375"/>
      <c r="FQ220" s="375"/>
      <c r="FR220" s="375"/>
      <c r="FS220" s="375"/>
      <c r="FT220" s="375"/>
      <c r="FU220" s="375"/>
    </row>
    <row r="221" spans="1:177" s="374" customFormat="1" ht="36" customHeight="1" x14ac:dyDescent="0.25">
      <c r="A221" s="112"/>
      <c r="B221" s="1"/>
      <c r="C221" s="723" t="s">
        <v>1869</v>
      </c>
      <c r="D221" s="723"/>
      <c r="E221" s="723"/>
      <c r="F221" s="723"/>
      <c r="G221" s="723"/>
      <c r="H221" s="723"/>
      <c r="I221" s="723"/>
      <c r="J221" s="723"/>
      <c r="K221" s="723"/>
      <c r="L221" s="723"/>
      <c r="M221" s="723"/>
      <c r="N221" s="723"/>
      <c r="O221" s="723"/>
      <c r="P221" s="723"/>
      <c r="Q221" s="723"/>
      <c r="R221" s="723"/>
      <c r="S221" s="723"/>
      <c r="T221" s="723"/>
      <c r="U221" s="723"/>
      <c r="V221" s="723"/>
      <c r="W221" s="723"/>
      <c r="X221" s="723"/>
      <c r="Y221" s="723"/>
      <c r="Z221" s="723"/>
      <c r="AA221" s="723"/>
      <c r="AB221" s="723"/>
      <c r="AC221" s="723"/>
      <c r="AD221" s="723"/>
      <c r="AE221" s="3"/>
      <c r="AF221" s="258"/>
      <c r="AG221" s="375"/>
      <c r="AH221" s="378"/>
      <c r="EM221" s="375"/>
      <c r="EN221" s="375"/>
      <c r="EO221" s="375"/>
      <c r="EP221" s="375"/>
      <c r="EQ221" s="375"/>
      <c r="ER221" s="375"/>
      <c r="ES221" s="375"/>
      <c r="FF221" s="375"/>
      <c r="FG221" s="375"/>
      <c r="FH221" s="375"/>
      <c r="FI221" s="375"/>
      <c r="FJ221" s="375"/>
      <c r="FK221" s="375"/>
      <c r="FL221" s="375"/>
      <c r="FM221" s="375"/>
      <c r="FN221" s="375"/>
      <c r="FO221" s="375"/>
      <c r="FP221" s="375"/>
      <c r="FQ221" s="375"/>
      <c r="FR221" s="375"/>
      <c r="FS221" s="375"/>
      <c r="FT221" s="375"/>
      <c r="FU221" s="375"/>
    </row>
    <row r="222" spans="1:177" s="374" customFormat="1" ht="15" customHeight="1" x14ac:dyDescent="0.25">
      <c r="A222" s="11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258"/>
      <c r="AG222" s="375"/>
      <c r="AH222" s="378"/>
      <c r="EM222" s="375"/>
      <c r="EN222" s="375"/>
      <c r="EO222" s="375"/>
      <c r="EP222" s="375"/>
      <c r="EQ222" s="375"/>
      <c r="ER222" s="375"/>
      <c r="ES222" s="375"/>
      <c r="FF222" s="375"/>
      <c r="FG222" s="375"/>
      <c r="FH222" s="375"/>
      <c r="FI222" s="375"/>
      <c r="FJ222" s="375"/>
      <c r="FK222" s="375"/>
      <c r="FL222" s="375"/>
      <c r="FM222" s="375"/>
      <c r="FN222" s="375"/>
      <c r="FO222" s="375"/>
      <c r="FP222" s="375"/>
      <c r="FQ222" s="375"/>
      <c r="FR222" s="375"/>
      <c r="FS222" s="375"/>
      <c r="FT222" s="375"/>
      <c r="FU222" s="375"/>
    </row>
    <row r="223" spans="1:177" s="374" customFormat="1" ht="24" customHeight="1" x14ac:dyDescent="0.25">
      <c r="A223" s="113"/>
      <c r="B223" s="3"/>
      <c r="C223" s="578" t="s">
        <v>875</v>
      </c>
      <c r="D223" s="578"/>
      <c r="E223" s="578"/>
      <c r="F223" s="578"/>
      <c r="G223" s="578" t="s">
        <v>1110</v>
      </c>
      <c r="H223" s="578"/>
      <c r="I223" s="578"/>
      <c r="J223" s="578"/>
      <c r="K223" s="578"/>
      <c r="L223" s="578"/>
      <c r="M223" s="578"/>
      <c r="N223" s="578"/>
      <c r="O223" s="578"/>
      <c r="P223" s="578"/>
      <c r="Q223" s="578"/>
      <c r="R223" s="578"/>
      <c r="S223" s="578"/>
      <c r="T223" s="578"/>
      <c r="U223" s="578"/>
      <c r="V223" s="578"/>
      <c r="W223" s="578"/>
      <c r="X223" s="578"/>
      <c r="Y223" s="578"/>
      <c r="Z223" s="578"/>
      <c r="AA223" s="578"/>
      <c r="AB223" s="578"/>
      <c r="AC223" s="578"/>
      <c r="AD223" s="578"/>
      <c r="AE223" s="3"/>
      <c r="AF223" s="258"/>
      <c r="AG223" s="375"/>
      <c r="AH223" s="378"/>
      <c r="EM223" s="375"/>
      <c r="EN223" s="375"/>
      <c r="EO223" s="375"/>
      <c r="EP223" s="375"/>
      <c r="EQ223" s="375"/>
      <c r="ER223" s="375"/>
      <c r="ES223" s="375"/>
      <c r="FF223" s="375"/>
      <c r="FG223" s="375"/>
      <c r="FH223" s="375"/>
      <c r="FI223" s="375"/>
      <c r="FJ223" s="375"/>
      <c r="FK223" s="375"/>
      <c r="FL223" s="375"/>
      <c r="FM223" s="375"/>
      <c r="FN223" s="375"/>
      <c r="FO223" s="375"/>
      <c r="FP223" s="375"/>
      <c r="FQ223" s="375"/>
      <c r="FR223" s="375"/>
      <c r="FS223" s="375"/>
      <c r="FT223" s="375"/>
      <c r="FU223" s="375"/>
    </row>
    <row r="224" spans="1:177" s="374" customFormat="1" ht="15" customHeight="1" x14ac:dyDescent="0.25">
      <c r="A224" s="113"/>
      <c r="B224" s="3"/>
      <c r="C224" s="578"/>
      <c r="D224" s="578"/>
      <c r="E224" s="578"/>
      <c r="F224" s="578"/>
      <c r="G224" s="727" t="s">
        <v>82</v>
      </c>
      <c r="H224" s="728"/>
      <c r="I224" s="552" t="s">
        <v>83</v>
      </c>
      <c r="J224" s="553"/>
      <c r="K224" s="553"/>
      <c r="L224" s="553"/>
      <c r="M224" s="553"/>
      <c r="N224" s="553"/>
      <c r="O224" s="553"/>
      <c r="P224" s="553"/>
      <c r="Q224" s="553"/>
      <c r="R224" s="553"/>
      <c r="S224" s="553"/>
      <c r="T224" s="553"/>
      <c r="U224" s="553"/>
      <c r="V224" s="554"/>
      <c r="W224" s="606" t="s">
        <v>84</v>
      </c>
      <c r="X224" s="606"/>
      <c r="Y224" s="606"/>
      <c r="Z224" s="606"/>
      <c r="AA224" s="606"/>
      <c r="AB224" s="606"/>
      <c r="AC224" s="733" t="s">
        <v>85</v>
      </c>
      <c r="AD224" s="733"/>
      <c r="AE224" s="3"/>
      <c r="AF224" s="258"/>
      <c r="AG224" s="285" t="s">
        <v>1908</v>
      </c>
      <c r="AH224" s="285"/>
      <c r="AI224" s="285"/>
      <c r="AJ224" s="375"/>
      <c r="AK224" s="380"/>
      <c r="AL224" s="380"/>
      <c r="AM224" s="380"/>
      <c r="AN224" s="631" t="s">
        <v>82</v>
      </c>
      <c r="AO224" s="632"/>
      <c r="AP224" s="635" t="s">
        <v>83</v>
      </c>
      <c r="AQ224" s="636"/>
      <c r="AR224" s="636"/>
      <c r="AS224" s="636"/>
      <c r="AT224" s="636"/>
      <c r="AU224" s="636"/>
      <c r="AV224" s="636"/>
      <c r="AW224" s="636"/>
      <c r="AX224" s="636"/>
      <c r="AY224" s="636"/>
      <c r="AZ224" s="636"/>
      <c r="BA224" s="636"/>
      <c r="BB224" s="636"/>
      <c r="BC224" s="637"/>
      <c r="BD224" s="579" t="s">
        <v>84</v>
      </c>
      <c r="BE224" s="579"/>
      <c r="BF224" s="579"/>
      <c r="BG224" s="579"/>
      <c r="BH224" s="579"/>
      <c r="BI224" s="579"/>
      <c r="BJ224" s="638" t="s">
        <v>85</v>
      </c>
      <c r="BK224" s="638"/>
      <c r="BN224" s="656" t="s">
        <v>1913</v>
      </c>
      <c r="BO224" s="657"/>
      <c r="EM224" s="375"/>
      <c r="EN224" s="375"/>
      <c r="EO224" s="375"/>
      <c r="EP224" s="375"/>
      <c r="EQ224" s="375"/>
      <c r="ER224" s="375"/>
      <c r="ES224" s="375"/>
      <c r="FF224" s="375"/>
      <c r="FG224" s="375"/>
      <c r="FH224" s="375"/>
      <c r="FI224" s="375"/>
      <c r="FJ224" s="375"/>
      <c r="FK224" s="375"/>
      <c r="FL224" s="375"/>
      <c r="FM224" s="375"/>
      <c r="FN224" s="375"/>
      <c r="FO224" s="375"/>
      <c r="FP224" s="375"/>
      <c r="FQ224" s="375"/>
      <c r="FR224" s="375"/>
      <c r="FS224" s="375"/>
      <c r="FT224" s="375"/>
      <c r="FU224" s="375"/>
    </row>
    <row r="225" spans="1:177" s="374" customFormat="1" ht="72" customHeight="1" x14ac:dyDescent="0.25">
      <c r="A225" s="113"/>
      <c r="B225" s="3"/>
      <c r="C225" s="578"/>
      <c r="D225" s="578"/>
      <c r="E225" s="578"/>
      <c r="F225" s="578"/>
      <c r="G225" s="729"/>
      <c r="H225" s="730"/>
      <c r="I225" s="574" t="s">
        <v>86</v>
      </c>
      <c r="J225" s="575"/>
      <c r="K225" s="574" t="s">
        <v>87</v>
      </c>
      <c r="L225" s="575"/>
      <c r="M225" s="574" t="s">
        <v>88</v>
      </c>
      <c r="N225" s="575"/>
      <c r="O225" s="574" t="s">
        <v>89</v>
      </c>
      <c r="P225" s="575"/>
      <c r="Q225" s="574" t="s">
        <v>90</v>
      </c>
      <c r="R225" s="575"/>
      <c r="S225" s="574" t="s">
        <v>91</v>
      </c>
      <c r="T225" s="575"/>
      <c r="U225" s="574" t="s">
        <v>92</v>
      </c>
      <c r="V225" s="575"/>
      <c r="W225" s="574" t="s">
        <v>93</v>
      </c>
      <c r="X225" s="575"/>
      <c r="Y225" s="574" t="s">
        <v>987</v>
      </c>
      <c r="Z225" s="575"/>
      <c r="AA225" s="574" t="s">
        <v>95</v>
      </c>
      <c r="AB225" s="575"/>
      <c r="AC225" s="733"/>
      <c r="AD225" s="733"/>
      <c r="AE225" s="3"/>
      <c r="AF225" s="258"/>
      <c r="AG225" s="285">
        <f>COUNTBLANK(G227:AD234)</f>
        <v>192</v>
      </c>
      <c r="AH225" s="285">
        <v>192</v>
      </c>
      <c r="AI225" s="285">
        <v>0</v>
      </c>
      <c r="AJ225" s="375"/>
      <c r="AK225" s="375"/>
      <c r="AL225" s="375"/>
      <c r="AM225" s="375"/>
      <c r="AN225" s="633"/>
      <c r="AO225" s="634"/>
      <c r="AP225" s="639" t="s">
        <v>86</v>
      </c>
      <c r="AQ225" s="640"/>
      <c r="AR225" s="639" t="s">
        <v>87</v>
      </c>
      <c r="AS225" s="640"/>
      <c r="AT225" s="639" t="s">
        <v>88</v>
      </c>
      <c r="AU225" s="640"/>
      <c r="AV225" s="639" t="s">
        <v>89</v>
      </c>
      <c r="AW225" s="640"/>
      <c r="AX225" s="639" t="s">
        <v>90</v>
      </c>
      <c r="AY225" s="640"/>
      <c r="AZ225" s="639" t="s">
        <v>91</v>
      </c>
      <c r="BA225" s="640"/>
      <c r="BB225" s="639" t="s">
        <v>92</v>
      </c>
      <c r="BC225" s="640"/>
      <c r="BD225" s="639" t="s">
        <v>93</v>
      </c>
      <c r="BE225" s="640"/>
      <c r="BF225" s="639" t="s">
        <v>987</v>
      </c>
      <c r="BG225" s="640"/>
      <c r="BH225" s="639" t="s">
        <v>95</v>
      </c>
      <c r="BI225" s="640"/>
      <c r="BJ225" s="638"/>
      <c r="BK225" s="638"/>
      <c r="BN225" s="658"/>
      <c r="BO225" s="659"/>
      <c r="EM225" s="375"/>
      <c r="EN225" s="375"/>
      <c r="EO225" s="375"/>
      <c r="EP225" s="375"/>
      <c r="EQ225" s="375"/>
      <c r="ER225" s="375"/>
      <c r="ES225" s="375"/>
      <c r="FF225" s="375"/>
      <c r="FG225" s="375"/>
      <c r="FH225" s="375"/>
      <c r="FI225" s="375"/>
      <c r="FJ225" s="375"/>
      <c r="FK225" s="375"/>
      <c r="FL225" s="375"/>
      <c r="FM225" s="375"/>
      <c r="FN225" s="375"/>
      <c r="FO225" s="375"/>
      <c r="FP225" s="375"/>
      <c r="FQ225" s="375"/>
      <c r="FR225" s="375"/>
      <c r="FS225" s="375"/>
      <c r="FT225" s="375"/>
      <c r="FU225" s="375"/>
    </row>
    <row r="226" spans="1:177" s="374" customFormat="1" ht="43.5" customHeight="1" x14ac:dyDescent="0.25">
      <c r="A226" s="113"/>
      <c r="B226" s="3"/>
      <c r="C226" s="578"/>
      <c r="D226" s="578"/>
      <c r="E226" s="578"/>
      <c r="F226" s="578"/>
      <c r="G226" s="12" t="s">
        <v>61</v>
      </c>
      <c r="H226" s="12" t="s">
        <v>62</v>
      </c>
      <c r="I226" s="12" t="s">
        <v>61</v>
      </c>
      <c r="J226" s="12" t="s">
        <v>62</v>
      </c>
      <c r="K226" s="12" t="s">
        <v>61</v>
      </c>
      <c r="L226" s="12" t="s">
        <v>62</v>
      </c>
      <c r="M226" s="12" t="s">
        <v>61</v>
      </c>
      <c r="N226" s="12" t="s">
        <v>62</v>
      </c>
      <c r="O226" s="12" t="s">
        <v>61</v>
      </c>
      <c r="P226" s="12" t="s">
        <v>62</v>
      </c>
      <c r="Q226" s="12" t="s">
        <v>61</v>
      </c>
      <c r="R226" s="12" t="s">
        <v>62</v>
      </c>
      <c r="S226" s="12" t="s">
        <v>61</v>
      </c>
      <c r="T226" s="12" t="s">
        <v>62</v>
      </c>
      <c r="U226" s="12" t="s">
        <v>61</v>
      </c>
      <c r="V226" s="12" t="s">
        <v>62</v>
      </c>
      <c r="W226" s="12" t="s">
        <v>61</v>
      </c>
      <c r="X226" s="12" t="s">
        <v>62</v>
      </c>
      <c r="Y226" s="12" t="s">
        <v>61</v>
      </c>
      <c r="Z226" s="12" t="s">
        <v>62</v>
      </c>
      <c r="AA226" s="12" t="s">
        <v>61</v>
      </c>
      <c r="AB226" s="12" t="s">
        <v>62</v>
      </c>
      <c r="AC226" s="12" t="s">
        <v>61</v>
      </c>
      <c r="AD226" s="12" t="s">
        <v>62</v>
      </c>
      <c r="AE226" s="3"/>
      <c r="AF226" s="258"/>
      <c r="AK226" s="388"/>
      <c r="AL226" s="293"/>
      <c r="AM226" s="294"/>
      <c r="AN226" s="389" t="s">
        <v>61</v>
      </c>
      <c r="AO226" s="389" t="s">
        <v>62</v>
      </c>
      <c r="AP226" s="389" t="s">
        <v>61</v>
      </c>
      <c r="AQ226" s="389" t="s">
        <v>62</v>
      </c>
      <c r="AR226" s="389" t="s">
        <v>61</v>
      </c>
      <c r="AS226" s="389" t="s">
        <v>62</v>
      </c>
      <c r="AT226" s="389" t="s">
        <v>61</v>
      </c>
      <c r="AU226" s="389" t="s">
        <v>62</v>
      </c>
      <c r="AV226" s="389" t="s">
        <v>61</v>
      </c>
      <c r="AW226" s="389" t="s">
        <v>62</v>
      </c>
      <c r="AX226" s="389" t="s">
        <v>61</v>
      </c>
      <c r="AY226" s="389" t="s">
        <v>62</v>
      </c>
      <c r="AZ226" s="389" t="s">
        <v>61</v>
      </c>
      <c r="BA226" s="389" t="s">
        <v>62</v>
      </c>
      <c r="BB226" s="389" t="s">
        <v>61</v>
      </c>
      <c r="BC226" s="389" t="s">
        <v>62</v>
      </c>
      <c r="BD226" s="389" t="s">
        <v>61</v>
      </c>
      <c r="BE226" s="389" t="s">
        <v>62</v>
      </c>
      <c r="BF226" s="389" t="s">
        <v>61</v>
      </c>
      <c r="BG226" s="389" t="s">
        <v>62</v>
      </c>
      <c r="BH226" s="389" t="s">
        <v>61</v>
      </c>
      <c r="BI226" s="389" t="s">
        <v>62</v>
      </c>
      <c r="BJ226" s="389" t="s">
        <v>61</v>
      </c>
      <c r="BK226" s="389" t="s">
        <v>62</v>
      </c>
      <c r="BN226" s="389" t="s">
        <v>61</v>
      </c>
      <c r="BO226" s="389" t="s">
        <v>62</v>
      </c>
      <c r="EM226" s="375"/>
      <c r="EN226" s="375"/>
      <c r="EO226" s="375"/>
      <c r="EP226" s="375"/>
      <c r="EQ226" s="375"/>
      <c r="ER226" s="375"/>
      <c r="ES226" s="375"/>
      <c r="FF226" s="375"/>
      <c r="FG226" s="375"/>
      <c r="FH226" s="375"/>
      <c r="FI226" s="375"/>
      <c r="FJ226" s="375"/>
      <c r="FK226" s="375"/>
      <c r="FL226" s="375"/>
      <c r="FM226" s="375"/>
      <c r="FN226" s="375"/>
      <c r="FO226" s="375"/>
      <c r="FP226" s="375"/>
      <c r="FQ226" s="375"/>
      <c r="FR226" s="375"/>
      <c r="FS226" s="375"/>
      <c r="FT226" s="375"/>
      <c r="FU226" s="375"/>
    </row>
    <row r="227" spans="1:177" s="374" customFormat="1" ht="15" customHeight="1" x14ac:dyDescent="0.25">
      <c r="A227" s="113"/>
      <c r="B227" s="3"/>
      <c r="C227" s="20" t="s">
        <v>26</v>
      </c>
      <c r="D227" s="732" t="s">
        <v>127</v>
      </c>
      <c r="E227" s="732"/>
      <c r="F227" s="732"/>
      <c r="G227" s="362"/>
      <c r="H227" s="362"/>
      <c r="I227" s="362"/>
      <c r="J227" s="362"/>
      <c r="K227" s="362"/>
      <c r="L227" s="362"/>
      <c r="M227" s="362"/>
      <c r="N227" s="362"/>
      <c r="O227" s="362"/>
      <c r="P227" s="362"/>
      <c r="Q227" s="362"/>
      <c r="R227" s="362"/>
      <c r="S227" s="362"/>
      <c r="T227" s="362"/>
      <c r="U227" s="362"/>
      <c r="V227" s="362"/>
      <c r="W227" s="362"/>
      <c r="X227" s="362"/>
      <c r="Y227" s="362"/>
      <c r="Z227" s="362"/>
      <c r="AA227" s="362"/>
      <c r="AB227" s="362"/>
      <c r="AC227" s="362"/>
      <c r="AD227" s="362"/>
      <c r="AE227" s="3"/>
      <c r="AF227" s="258"/>
      <c r="AG227" s="264"/>
      <c r="AH227" s="264"/>
      <c r="AI227" s="264"/>
      <c r="AJ227" s="264"/>
      <c r="AK227" s="388"/>
      <c r="AL227" s="294"/>
      <c r="AM227" s="390" t="s">
        <v>1909</v>
      </c>
      <c r="AN227" s="372">
        <f>G$169</f>
        <v>0</v>
      </c>
      <c r="AO227" s="372">
        <f t="shared" ref="AO227:BK227" si="66">H$169</f>
        <v>0</v>
      </c>
      <c r="AP227" s="372">
        <f t="shared" si="66"/>
        <v>0</v>
      </c>
      <c r="AQ227" s="372">
        <f t="shared" si="66"/>
        <v>0</v>
      </c>
      <c r="AR227" s="372">
        <f t="shared" si="66"/>
        <v>0</v>
      </c>
      <c r="AS227" s="372">
        <f t="shared" si="66"/>
        <v>0</v>
      </c>
      <c r="AT227" s="372">
        <f t="shared" si="66"/>
        <v>0</v>
      </c>
      <c r="AU227" s="372">
        <f t="shared" si="66"/>
        <v>0</v>
      </c>
      <c r="AV227" s="372">
        <f t="shared" si="66"/>
        <v>0</v>
      </c>
      <c r="AW227" s="372">
        <f t="shared" si="66"/>
        <v>0</v>
      </c>
      <c r="AX227" s="372">
        <f t="shared" si="66"/>
        <v>0</v>
      </c>
      <c r="AY227" s="372">
        <f t="shared" si="66"/>
        <v>0</v>
      </c>
      <c r="AZ227" s="372">
        <f t="shared" si="66"/>
        <v>0</v>
      </c>
      <c r="BA227" s="372">
        <f t="shared" si="66"/>
        <v>0</v>
      </c>
      <c r="BB227" s="372">
        <f t="shared" si="66"/>
        <v>0</v>
      </c>
      <c r="BC227" s="372">
        <f t="shared" si="66"/>
        <v>0</v>
      </c>
      <c r="BD227" s="372">
        <f t="shared" si="66"/>
        <v>0</v>
      </c>
      <c r="BE227" s="372">
        <f t="shared" si="66"/>
        <v>0</v>
      </c>
      <c r="BF227" s="372">
        <f t="shared" si="66"/>
        <v>0</v>
      </c>
      <c r="BG227" s="372">
        <f t="shared" si="66"/>
        <v>0</v>
      </c>
      <c r="BH227" s="372">
        <f t="shared" si="66"/>
        <v>0</v>
      </c>
      <c r="BI227" s="372">
        <f t="shared" si="66"/>
        <v>0</v>
      </c>
      <c r="BJ227" s="372">
        <f t="shared" si="66"/>
        <v>0</v>
      </c>
      <c r="BK227" s="372">
        <f t="shared" si="66"/>
        <v>0</v>
      </c>
      <c r="BN227" s="372">
        <f>$S$146</f>
        <v>0</v>
      </c>
      <c r="BO227" s="372">
        <f>$Y$146</f>
        <v>0</v>
      </c>
      <c r="EM227" s="375"/>
      <c r="EN227" s="375"/>
      <c r="EO227" s="375"/>
      <c r="EP227" s="375"/>
      <c r="EQ227" s="375"/>
      <c r="ER227" s="375"/>
      <c r="ES227" s="375"/>
      <c r="FF227" s="375"/>
      <c r="FG227" s="375"/>
      <c r="FH227" s="375"/>
      <c r="FI227" s="375"/>
      <c r="FJ227" s="375"/>
      <c r="FK227" s="375"/>
      <c r="FL227" s="375"/>
      <c r="FM227" s="375"/>
      <c r="FN227" s="375"/>
      <c r="FO227" s="375"/>
      <c r="FP227" s="375"/>
      <c r="FQ227" s="375"/>
      <c r="FR227" s="375"/>
      <c r="FS227" s="375"/>
      <c r="FT227" s="375"/>
      <c r="FU227" s="375"/>
    </row>
    <row r="228" spans="1:177" s="374" customFormat="1" ht="24" customHeight="1" x14ac:dyDescent="0.25">
      <c r="A228" s="113"/>
      <c r="B228" s="3"/>
      <c r="C228" s="8" t="s">
        <v>27</v>
      </c>
      <c r="D228" s="732" t="s">
        <v>128</v>
      </c>
      <c r="E228" s="732"/>
      <c r="F228" s="732"/>
      <c r="G228" s="362"/>
      <c r="H228" s="362"/>
      <c r="I228" s="362"/>
      <c r="J228" s="362"/>
      <c r="K228" s="362"/>
      <c r="L228" s="362"/>
      <c r="M228" s="362"/>
      <c r="N228" s="362"/>
      <c r="O228" s="362"/>
      <c r="P228" s="362"/>
      <c r="Q228" s="362"/>
      <c r="R228" s="362"/>
      <c r="S228" s="362"/>
      <c r="T228" s="362"/>
      <c r="U228" s="362"/>
      <c r="V228" s="362"/>
      <c r="W228" s="362"/>
      <c r="X228" s="362"/>
      <c r="Y228" s="362"/>
      <c r="Z228" s="362"/>
      <c r="AA228" s="362"/>
      <c r="AB228" s="362"/>
      <c r="AC228" s="362"/>
      <c r="AD228" s="362"/>
      <c r="AE228" s="3"/>
      <c r="AF228" s="258"/>
      <c r="AG228" s="375"/>
      <c r="AH228" s="378"/>
      <c r="AM228" s="390" t="s">
        <v>1910</v>
      </c>
      <c r="AN228" s="372">
        <f>COUNTIF(G227:G234,"ns")</f>
        <v>0</v>
      </c>
      <c r="AO228" s="372">
        <f t="shared" ref="AO228:BK228" si="67">COUNTIF(H227:H234,"ns")</f>
        <v>0</v>
      </c>
      <c r="AP228" s="372">
        <f t="shared" si="67"/>
        <v>0</v>
      </c>
      <c r="AQ228" s="372">
        <f t="shared" si="67"/>
        <v>0</v>
      </c>
      <c r="AR228" s="372">
        <f t="shared" si="67"/>
        <v>0</v>
      </c>
      <c r="AS228" s="372">
        <f t="shared" si="67"/>
        <v>0</v>
      </c>
      <c r="AT228" s="372">
        <f t="shared" si="67"/>
        <v>0</v>
      </c>
      <c r="AU228" s="372">
        <f t="shared" si="67"/>
        <v>0</v>
      </c>
      <c r="AV228" s="372">
        <f t="shared" si="67"/>
        <v>0</v>
      </c>
      <c r="AW228" s="372">
        <f t="shared" si="67"/>
        <v>0</v>
      </c>
      <c r="AX228" s="372">
        <f t="shared" si="67"/>
        <v>0</v>
      </c>
      <c r="AY228" s="372">
        <f t="shared" si="67"/>
        <v>0</v>
      </c>
      <c r="AZ228" s="372">
        <f t="shared" si="67"/>
        <v>0</v>
      </c>
      <c r="BA228" s="372">
        <f t="shared" si="67"/>
        <v>0</v>
      </c>
      <c r="BB228" s="372">
        <f t="shared" si="67"/>
        <v>0</v>
      </c>
      <c r="BC228" s="372">
        <f t="shared" si="67"/>
        <v>0</v>
      </c>
      <c r="BD228" s="372">
        <f t="shared" si="67"/>
        <v>0</v>
      </c>
      <c r="BE228" s="372">
        <f t="shared" si="67"/>
        <v>0</v>
      </c>
      <c r="BF228" s="372">
        <f t="shared" si="67"/>
        <v>0</v>
      </c>
      <c r="BG228" s="372">
        <f t="shared" si="67"/>
        <v>0</v>
      </c>
      <c r="BH228" s="372">
        <f t="shared" si="67"/>
        <v>0</v>
      </c>
      <c r="BI228" s="372">
        <f t="shared" si="67"/>
        <v>0</v>
      </c>
      <c r="BJ228" s="372">
        <f t="shared" si="67"/>
        <v>0</v>
      </c>
      <c r="BK228" s="372">
        <f t="shared" si="67"/>
        <v>0</v>
      </c>
      <c r="BN228" s="372">
        <f>COUNTIF(AC227:AC234,"ns")+COUNTIF(AA227:AA234,"ns")+COUNTIF(Y227:Y234,"ns")+COUNTIF(W227:W234,"ns")+COUNTIF(U227:U234,"ns")+COUNTIF(S227:S234,"ns")+COUNTIF(Q227:Q234,"ns")+COUNTIF(O227:O234,"ns")+COUNTIF(M227:M234,"ns")+COUNTIF(K227:K234,"ns")+COUNTIF(I227:I234,"ns")+COUNTIF(G227:G234,"ns")</f>
        <v>0</v>
      </c>
      <c r="BO228" s="372">
        <f>COUNTIF(AD227:AD234,"ns")+COUNTIF(AB227:AB234,"ns")+COUNTIF(Z227:Z234,"ns")+COUNTIF(X227:X234,"ns")+COUNTIF(V227:V234,"ns")+COUNTIF(T227:T234,"ns")+COUNTIF(R227:R234,"ns")+COUNTIF(P227:P234,"ns")+COUNTIF(N227:N234,"ns")+COUNTIF(L227:L234,"ns")+COUNTIF(J227:J234,"ns")+COUNTIF(H227:H234,"ns")</f>
        <v>0</v>
      </c>
      <c r="EM228" s="375"/>
      <c r="EN228" s="375"/>
      <c r="EO228" s="375"/>
      <c r="EP228" s="375"/>
      <c r="EQ228" s="375"/>
      <c r="ER228" s="375"/>
      <c r="ES228" s="375"/>
      <c r="FF228" s="375"/>
      <c r="FG228" s="375"/>
      <c r="FH228" s="375"/>
      <c r="FI228" s="375"/>
      <c r="FJ228" s="375"/>
      <c r="FK228" s="375"/>
      <c r="FL228" s="375"/>
      <c r="FM228" s="375"/>
      <c r="FN228" s="375"/>
      <c r="FO228" s="375"/>
      <c r="FP228" s="375"/>
      <c r="FQ228" s="375"/>
      <c r="FR228" s="375"/>
      <c r="FS228" s="375"/>
      <c r="FT228" s="375"/>
      <c r="FU228" s="375"/>
    </row>
    <row r="229" spans="1:177" s="374" customFormat="1" ht="15" customHeight="1" x14ac:dyDescent="0.25">
      <c r="A229" s="113"/>
      <c r="B229" s="3"/>
      <c r="C229" s="8" t="s">
        <v>28</v>
      </c>
      <c r="D229" s="732" t="s">
        <v>129</v>
      </c>
      <c r="E229" s="732"/>
      <c r="F229" s="732"/>
      <c r="G229" s="362"/>
      <c r="H229" s="362"/>
      <c r="I229" s="362"/>
      <c r="J229" s="362"/>
      <c r="K229" s="362"/>
      <c r="L229" s="362"/>
      <c r="M229" s="362"/>
      <c r="N229" s="362"/>
      <c r="O229" s="362"/>
      <c r="P229" s="362"/>
      <c r="Q229" s="362"/>
      <c r="R229" s="362"/>
      <c r="S229" s="362"/>
      <c r="T229" s="362"/>
      <c r="U229" s="362"/>
      <c r="V229" s="362"/>
      <c r="W229" s="362"/>
      <c r="X229" s="362"/>
      <c r="Y229" s="362"/>
      <c r="Z229" s="362"/>
      <c r="AA229" s="362"/>
      <c r="AB229" s="362"/>
      <c r="AC229" s="362"/>
      <c r="AD229" s="362"/>
      <c r="AE229" s="3"/>
      <c r="AF229" s="258"/>
      <c r="AG229" s="375"/>
      <c r="AH229" s="378"/>
      <c r="AM229" s="390" t="s">
        <v>1911</v>
      </c>
      <c r="AN229" s="372">
        <f>SUM(G227:G234)</f>
        <v>0</v>
      </c>
      <c r="AO229" s="372">
        <f t="shared" ref="AO229:BK229" si="68">SUM(H227:H234)</f>
        <v>0</v>
      </c>
      <c r="AP229" s="372">
        <f t="shared" si="68"/>
        <v>0</v>
      </c>
      <c r="AQ229" s="372">
        <f t="shared" si="68"/>
        <v>0</v>
      </c>
      <c r="AR229" s="372">
        <f t="shared" si="68"/>
        <v>0</v>
      </c>
      <c r="AS229" s="372">
        <f t="shared" si="68"/>
        <v>0</v>
      </c>
      <c r="AT229" s="372">
        <f t="shared" si="68"/>
        <v>0</v>
      </c>
      <c r="AU229" s="372">
        <f t="shared" si="68"/>
        <v>0</v>
      </c>
      <c r="AV229" s="372">
        <f t="shared" si="68"/>
        <v>0</v>
      </c>
      <c r="AW229" s="372">
        <f t="shared" si="68"/>
        <v>0</v>
      </c>
      <c r="AX229" s="372">
        <f t="shared" si="68"/>
        <v>0</v>
      </c>
      <c r="AY229" s="372">
        <f t="shared" si="68"/>
        <v>0</v>
      </c>
      <c r="AZ229" s="372">
        <f t="shared" si="68"/>
        <v>0</v>
      </c>
      <c r="BA229" s="372">
        <f t="shared" si="68"/>
        <v>0</v>
      </c>
      <c r="BB229" s="372">
        <f t="shared" si="68"/>
        <v>0</v>
      </c>
      <c r="BC229" s="372">
        <f t="shared" si="68"/>
        <v>0</v>
      </c>
      <c r="BD229" s="372">
        <f t="shared" si="68"/>
        <v>0</v>
      </c>
      <c r="BE229" s="372">
        <f t="shared" si="68"/>
        <v>0</v>
      </c>
      <c r="BF229" s="372">
        <f t="shared" si="68"/>
        <v>0</v>
      </c>
      <c r="BG229" s="372">
        <f t="shared" si="68"/>
        <v>0</v>
      </c>
      <c r="BH229" s="372">
        <f t="shared" si="68"/>
        <v>0</v>
      </c>
      <c r="BI229" s="372">
        <f t="shared" si="68"/>
        <v>0</v>
      </c>
      <c r="BJ229" s="372">
        <f t="shared" si="68"/>
        <v>0</v>
      </c>
      <c r="BK229" s="372">
        <f t="shared" si="68"/>
        <v>0</v>
      </c>
      <c r="BN229" s="372">
        <f>SUM(AC227:AC234)+SUM(AA227:AA234)+SUM(Y227:Y234)+SUM(W227:W234)+SUM(U227:U234)+SUM(S227:S234)+SUM(Q227:Q234)+SUM(O227:O234)+SUM(M227:M234)+SUM(K227:K234)+SUM(I227:I234)+SUM(G227:G234)</f>
        <v>0</v>
      </c>
      <c r="BO229" s="372">
        <f>SUM(AD227:AD234)+SUM(AB227:AB234)+SUM(Z227:Z234)+SUM(X227:X234)+SUM(V227:V234)+SUM(T227:T234)+SUM(R227:R234)+SUM(P227:P234)+SUM(N227:N234)+SUM(L227:L234)+SUM(J227:J234)+SUM(H227:H234)</f>
        <v>0</v>
      </c>
      <c r="EM229" s="375"/>
      <c r="EN229" s="375"/>
      <c r="EO229" s="375"/>
      <c r="EP229" s="375"/>
      <c r="EQ229" s="375"/>
      <c r="ER229" s="375"/>
      <c r="ES229" s="375"/>
      <c r="FF229" s="375"/>
      <c r="FG229" s="375"/>
      <c r="FH229" s="375"/>
      <c r="FI229" s="375"/>
      <c r="FJ229" s="375"/>
      <c r="FK229" s="375"/>
      <c r="FL229" s="375"/>
      <c r="FM229" s="375"/>
      <c r="FN229" s="375"/>
      <c r="FO229" s="375"/>
      <c r="FP229" s="375"/>
      <c r="FQ229" s="375"/>
      <c r="FR229" s="375"/>
      <c r="FS229" s="375"/>
      <c r="FT229" s="375"/>
      <c r="FU229" s="375"/>
    </row>
    <row r="230" spans="1:177" s="374" customFormat="1" ht="15" customHeight="1" x14ac:dyDescent="0.25">
      <c r="A230" s="113"/>
      <c r="B230" s="3"/>
      <c r="C230" s="8" t="s">
        <v>29</v>
      </c>
      <c r="D230" s="732" t="s">
        <v>130</v>
      </c>
      <c r="E230" s="732"/>
      <c r="F230" s="732"/>
      <c r="G230" s="362"/>
      <c r="H230" s="362"/>
      <c r="I230" s="362"/>
      <c r="J230" s="362"/>
      <c r="K230" s="362"/>
      <c r="L230" s="362"/>
      <c r="M230" s="362"/>
      <c r="N230" s="362"/>
      <c r="O230" s="362"/>
      <c r="P230" s="362"/>
      <c r="Q230" s="362"/>
      <c r="R230" s="362"/>
      <c r="S230" s="362"/>
      <c r="T230" s="362"/>
      <c r="U230" s="362"/>
      <c r="V230" s="362"/>
      <c r="W230" s="362"/>
      <c r="X230" s="362"/>
      <c r="Y230" s="362"/>
      <c r="Z230" s="362"/>
      <c r="AA230" s="362"/>
      <c r="AB230" s="362"/>
      <c r="AC230" s="362"/>
      <c r="AD230" s="362"/>
      <c r="AE230" s="3"/>
      <c r="AF230" s="258"/>
      <c r="AG230" s="375"/>
      <c r="AH230" s="378"/>
      <c r="AM230" s="390" t="s">
        <v>1912</v>
      </c>
      <c r="AN230" s="317">
        <f>IF($AG$225=$AH$225,0,IF(OR(AND(AN227=0,AN228&gt;0),AND(AN227="NS",AN229&gt;0),AND(AN227="NS",AN229=0,AN228=0)),1,IF(OR(AND(AN228&gt;=2,AN229&lt;AN227),AND(AN227="NS",AN229=0,AN228&gt;0),AN227=AN229),0,1)))</f>
        <v>0</v>
      </c>
      <c r="AO230" s="317">
        <f t="shared" ref="AO230:BK230" si="69">IF($AG$225=$AH$225,0,IF(OR(AND(AO227=0,AO228&gt;0),AND(AO227="NS",AO229&gt;0),AND(AO227="NS",AO229=0,AO228=0)),1,IF(OR(AND(AO228&gt;=2,AO229&lt;AO227),AND(AO227="NS",AO229=0,AO228&gt;0),AO227=AO229),0,1)))</f>
        <v>0</v>
      </c>
      <c r="AP230" s="317">
        <f t="shared" si="69"/>
        <v>0</v>
      </c>
      <c r="AQ230" s="317">
        <f t="shared" si="69"/>
        <v>0</v>
      </c>
      <c r="AR230" s="317">
        <f t="shared" si="69"/>
        <v>0</v>
      </c>
      <c r="AS230" s="317">
        <f t="shared" si="69"/>
        <v>0</v>
      </c>
      <c r="AT230" s="317">
        <f t="shared" si="69"/>
        <v>0</v>
      </c>
      <c r="AU230" s="317">
        <f t="shared" si="69"/>
        <v>0</v>
      </c>
      <c r="AV230" s="317">
        <f t="shared" si="69"/>
        <v>0</v>
      </c>
      <c r="AW230" s="317">
        <f t="shared" si="69"/>
        <v>0</v>
      </c>
      <c r="AX230" s="317">
        <f t="shared" si="69"/>
        <v>0</v>
      </c>
      <c r="AY230" s="317">
        <f t="shared" si="69"/>
        <v>0</v>
      </c>
      <c r="AZ230" s="317">
        <f t="shared" si="69"/>
        <v>0</v>
      </c>
      <c r="BA230" s="317">
        <f t="shared" si="69"/>
        <v>0</v>
      </c>
      <c r="BB230" s="317">
        <f t="shared" si="69"/>
        <v>0</v>
      </c>
      <c r="BC230" s="317">
        <f t="shared" si="69"/>
        <v>0</v>
      </c>
      <c r="BD230" s="317">
        <f t="shared" si="69"/>
        <v>0</v>
      </c>
      <c r="BE230" s="317">
        <f t="shared" si="69"/>
        <v>0</v>
      </c>
      <c r="BF230" s="317">
        <f t="shared" si="69"/>
        <v>0</v>
      </c>
      <c r="BG230" s="317">
        <f t="shared" si="69"/>
        <v>0</v>
      </c>
      <c r="BH230" s="317">
        <f t="shared" si="69"/>
        <v>0</v>
      </c>
      <c r="BI230" s="317">
        <f t="shared" si="69"/>
        <v>0</v>
      </c>
      <c r="BJ230" s="317">
        <f t="shared" si="69"/>
        <v>0</v>
      </c>
      <c r="BK230" s="317">
        <f t="shared" si="69"/>
        <v>0</v>
      </c>
      <c r="BN230" s="317">
        <f>IF($AG$225=$AH$225,0,IF(OR(AND(BN227=0,BN228&gt;0),AND(BN227="NS",BN229&gt;0),AND(BN227="NS",BN229=0,BN228=0)),1,IF(OR(AND(BN228&gt;=2,BN229&lt;BN227),AND(BN227="NS",BN229=0,BN228&gt;0),BN227=BN229),0,1)))</f>
        <v>0</v>
      </c>
      <c r="BO230" s="317">
        <f>IF($AG$225=$AH$225,0,IF(OR(AND(BO227=0,BO228&gt;0),AND(BO227="NS",BO229&gt;0),AND(BO227="NS",BO229=0,BO228=0)),1,IF(OR(AND(BO228&gt;=2,BO229&lt;BO227),AND(BO227="NS",BO229=0,BO228&gt;0),BO227=BO229),0,1)))</f>
        <v>0</v>
      </c>
      <c r="EM230" s="375"/>
      <c r="EN230" s="375"/>
      <c r="EO230" s="375"/>
      <c r="EP230" s="375"/>
      <c r="EQ230" s="375"/>
      <c r="ER230" s="375"/>
      <c r="ES230" s="375"/>
      <c r="FF230" s="375"/>
      <c r="FG230" s="375"/>
      <c r="FH230" s="375"/>
      <c r="FI230" s="375"/>
      <c r="FJ230" s="375"/>
      <c r="FK230" s="375"/>
      <c r="FL230" s="375"/>
      <c r="FM230" s="375"/>
      <c r="FN230" s="375"/>
      <c r="FO230" s="375"/>
      <c r="FP230" s="375"/>
      <c r="FQ230" s="375"/>
      <c r="FR230" s="375"/>
      <c r="FS230" s="375"/>
      <c r="FT230" s="375"/>
      <c r="FU230" s="375"/>
    </row>
    <row r="231" spans="1:177" s="374" customFormat="1" ht="48" customHeight="1" x14ac:dyDescent="0.25">
      <c r="A231" s="113"/>
      <c r="B231" s="3"/>
      <c r="C231" s="8" t="s">
        <v>30</v>
      </c>
      <c r="D231" s="732" t="s">
        <v>871</v>
      </c>
      <c r="E231" s="732"/>
      <c r="F231" s="732"/>
      <c r="G231" s="362"/>
      <c r="H231" s="362"/>
      <c r="I231" s="362"/>
      <c r="J231" s="362"/>
      <c r="K231" s="362"/>
      <c r="L231" s="362"/>
      <c r="M231" s="362"/>
      <c r="N231" s="362"/>
      <c r="O231" s="362"/>
      <c r="P231" s="362"/>
      <c r="Q231" s="362"/>
      <c r="R231" s="362"/>
      <c r="S231" s="362"/>
      <c r="T231" s="362"/>
      <c r="U231" s="362"/>
      <c r="V231" s="362"/>
      <c r="W231" s="362"/>
      <c r="X231" s="362"/>
      <c r="Y231" s="362"/>
      <c r="Z231" s="362"/>
      <c r="AA231" s="362"/>
      <c r="AB231" s="362"/>
      <c r="AC231" s="362"/>
      <c r="AD231" s="362"/>
      <c r="AE231" s="3"/>
      <c r="AF231" s="258"/>
      <c r="AG231" s="375"/>
      <c r="AH231" s="378"/>
      <c r="EM231" s="375"/>
      <c r="EN231" s="375"/>
      <c r="EO231" s="375"/>
      <c r="EP231" s="375"/>
      <c r="EQ231" s="375"/>
      <c r="ER231" s="375"/>
      <c r="ES231" s="375"/>
      <c r="FF231" s="375"/>
      <c r="FG231" s="375"/>
      <c r="FH231" s="375"/>
      <c r="FI231" s="375"/>
      <c r="FJ231" s="375"/>
      <c r="FK231" s="375"/>
      <c r="FL231" s="375"/>
      <c r="FM231" s="375"/>
      <c r="FN231" s="375"/>
      <c r="FO231" s="375"/>
      <c r="FP231" s="375"/>
      <c r="FQ231" s="375"/>
      <c r="FR231" s="375"/>
      <c r="FS231" s="375"/>
      <c r="FT231" s="375"/>
      <c r="FU231" s="375"/>
    </row>
    <row r="232" spans="1:177" s="374" customFormat="1" ht="15" customHeight="1" x14ac:dyDescent="0.25">
      <c r="A232" s="113"/>
      <c r="B232" s="3"/>
      <c r="C232" s="8" t="s">
        <v>31</v>
      </c>
      <c r="D232" s="732" t="s">
        <v>131</v>
      </c>
      <c r="E232" s="732"/>
      <c r="F232" s="732"/>
      <c r="G232" s="362"/>
      <c r="H232" s="362"/>
      <c r="I232" s="362"/>
      <c r="J232" s="362"/>
      <c r="K232" s="362"/>
      <c r="L232" s="362"/>
      <c r="M232" s="362"/>
      <c r="N232" s="362"/>
      <c r="O232" s="362"/>
      <c r="P232" s="362"/>
      <c r="Q232" s="362"/>
      <c r="R232" s="362"/>
      <c r="S232" s="362"/>
      <c r="T232" s="362"/>
      <c r="U232" s="362"/>
      <c r="V232" s="362"/>
      <c r="W232" s="362"/>
      <c r="X232" s="362"/>
      <c r="Y232" s="362"/>
      <c r="Z232" s="362"/>
      <c r="AA232" s="362"/>
      <c r="AB232" s="362"/>
      <c r="AC232" s="362"/>
      <c r="AD232" s="362"/>
      <c r="AE232" s="3"/>
      <c r="AF232" s="258"/>
      <c r="AG232" s="375"/>
      <c r="AH232" s="378"/>
      <c r="EM232" s="375"/>
      <c r="EN232" s="375"/>
      <c r="EO232" s="375"/>
      <c r="EP232" s="375"/>
      <c r="EQ232" s="375"/>
      <c r="ER232" s="375"/>
      <c r="ES232" s="375"/>
      <c r="FF232" s="375"/>
      <c r="FG232" s="375"/>
      <c r="FH232" s="375"/>
      <c r="FI232" s="375"/>
      <c r="FJ232" s="375"/>
      <c r="FK232" s="375"/>
      <c r="FL232" s="375"/>
      <c r="FM232" s="375"/>
      <c r="FN232" s="375"/>
      <c r="FO232" s="375"/>
      <c r="FP232" s="375"/>
      <c r="FQ232" s="375"/>
      <c r="FR232" s="375"/>
      <c r="FS232" s="375"/>
      <c r="FT232" s="375"/>
      <c r="FU232" s="375"/>
    </row>
    <row r="233" spans="1:177" s="374" customFormat="1" ht="15" customHeight="1" x14ac:dyDescent="0.25">
      <c r="A233" s="113"/>
      <c r="B233" s="3"/>
      <c r="C233" s="8" t="s">
        <v>32</v>
      </c>
      <c r="D233" s="732" t="s">
        <v>132</v>
      </c>
      <c r="E233" s="732"/>
      <c r="F233" s="732"/>
      <c r="G233" s="362"/>
      <c r="H233" s="362"/>
      <c r="I233" s="362"/>
      <c r="J233" s="362"/>
      <c r="K233" s="362"/>
      <c r="L233" s="362"/>
      <c r="M233" s="362"/>
      <c r="N233" s="362"/>
      <c r="O233" s="362"/>
      <c r="P233" s="362"/>
      <c r="Q233" s="362"/>
      <c r="R233" s="362"/>
      <c r="S233" s="362"/>
      <c r="T233" s="362"/>
      <c r="U233" s="362"/>
      <c r="V233" s="362"/>
      <c r="W233" s="362"/>
      <c r="X233" s="362"/>
      <c r="Y233" s="362"/>
      <c r="Z233" s="362"/>
      <c r="AA233" s="362"/>
      <c r="AB233" s="362"/>
      <c r="AC233" s="362"/>
      <c r="AD233" s="362"/>
      <c r="AE233" s="3"/>
      <c r="AF233" s="258"/>
      <c r="AG233" s="375"/>
      <c r="AH233" s="378"/>
      <c r="EM233" s="375"/>
      <c r="EN233" s="375"/>
      <c r="EO233" s="375"/>
      <c r="EP233" s="375"/>
      <c r="EQ233" s="375"/>
      <c r="ER233" s="375"/>
      <c r="ES233" s="375"/>
      <c r="FF233" s="375"/>
      <c r="FG233" s="375"/>
      <c r="FH233" s="375"/>
      <c r="FI233" s="375"/>
      <c r="FJ233" s="375"/>
      <c r="FK233" s="375"/>
      <c r="FL233" s="375"/>
      <c r="FM233" s="375"/>
      <c r="FN233" s="375"/>
      <c r="FO233" s="375"/>
      <c r="FP233" s="375"/>
      <c r="FQ233" s="375"/>
      <c r="FR233" s="375"/>
      <c r="FS233" s="375"/>
      <c r="FT233" s="375"/>
      <c r="FU233" s="375"/>
    </row>
    <row r="234" spans="1:177" s="374" customFormat="1" ht="15" customHeight="1" x14ac:dyDescent="0.25">
      <c r="A234" s="113"/>
      <c r="B234" s="3"/>
      <c r="C234" s="8" t="s">
        <v>33</v>
      </c>
      <c r="D234" s="732" t="s">
        <v>133</v>
      </c>
      <c r="E234" s="732"/>
      <c r="F234" s="732"/>
      <c r="G234" s="362"/>
      <c r="H234" s="362"/>
      <c r="I234" s="362"/>
      <c r="J234" s="362"/>
      <c r="K234" s="362"/>
      <c r="L234" s="362"/>
      <c r="M234" s="362"/>
      <c r="N234" s="362"/>
      <c r="O234" s="362"/>
      <c r="P234" s="362"/>
      <c r="Q234" s="362"/>
      <c r="R234" s="362"/>
      <c r="S234" s="362"/>
      <c r="T234" s="362"/>
      <c r="U234" s="362"/>
      <c r="V234" s="362"/>
      <c r="W234" s="362"/>
      <c r="X234" s="362"/>
      <c r="Y234" s="362"/>
      <c r="Z234" s="362"/>
      <c r="AA234" s="362"/>
      <c r="AB234" s="362"/>
      <c r="AC234" s="362"/>
      <c r="AD234" s="362"/>
      <c r="AE234" s="3"/>
      <c r="AF234" s="258"/>
      <c r="AG234" s="375"/>
      <c r="AH234" s="378"/>
      <c r="EM234" s="375"/>
      <c r="EN234" s="375"/>
      <c r="EO234" s="375"/>
      <c r="EP234" s="375"/>
      <c r="EQ234" s="375"/>
      <c r="ER234" s="375"/>
      <c r="ES234" s="375"/>
      <c r="FF234" s="375"/>
      <c r="FG234" s="375"/>
      <c r="FH234" s="375"/>
      <c r="FI234" s="375"/>
      <c r="FJ234" s="375"/>
      <c r="FK234" s="375"/>
      <c r="FL234" s="375"/>
      <c r="FM234" s="375"/>
      <c r="FN234" s="375"/>
      <c r="FO234" s="375"/>
      <c r="FP234" s="375"/>
      <c r="FQ234" s="375"/>
      <c r="FR234" s="375"/>
      <c r="FS234" s="375"/>
      <c r="FT234" s="375"/>
      <c r="FU234" s="375"/>
    </row>
    <row r="235" spans="1:177" s="374" customFormat="1" ht="15" customHeight="1" x14ac:dyDescent="0.25">
      <c r="A235" s="113"/>
      <c r="B235" s="3"/>
      <c r="C235" s="3"/>
      <c r="D235" s="3"/>
      <c r="E235" s="3"/>
      <c r="F235" s="75" t="s">
        <v>64</v>
      </c>
      <c r="G235" s="11">
        <f t="shared" ref="G235:AD235" si="70">IF(AND(SUM(G227:G234)=0,COUNTIF(G227:G234,"NS")&gt;0),"NS",SUM(G227:G234))</f>
        <v>0</v>
      </c>
      <c r="H235" s="11">
        <f t="shared" si="70"/>
        <v>0</v>
      </c>
      <c r="I235" s="11">
        <f t="shared" si="70"/>
        <v>0</v>
      </c>
      <c r="J235" s="11">
        <f t="shared" si="70"/>
        <v>0</v>
      </c>
      <c r="K235" s="11">
        <f t="shared" si="70"/>
        <v>0</v>
      </c>
      <c r="L235" s="11">
        <f t="shared" si="70"/>
        <v>0</v>
      </c>
      <c r="M235" s="11">
        <f t="shared" si="70"/>
        <v>0</v>
      </c>
      <c r="N235" s="11">
        <f t="shared" si="70"/>
        <v>0</v>
      </c>
      <c r="O235" s="11">
        <f t="shared" si="70"/>
        <v>0</v>
      </c>
      <c r="P235" s="11">
        <f t="shared" si="70"/>
        <v>0</v>
      </c>
      <c r="Q235" s="11">
        <f t="shared" si="70"/>
        <v>0</v>
      </c>
      <c r="R235" s="11">
        <f t="shared" si="70"/>
        <v>0</v>
      </c>
      <c r="S235" s="11">
        <f t="shared" si="70"/>
        <v>0</v>
      </c>
      <c r="T235" s="11">
        <f t="shared" si="70"/>
        <v>0</v>
      </c>
      <c r="U235" s="11">
        <f t="shared" si="70"/>
        <v>0</v>
      </c>
      <c r="V235" s="11">
        <f t="shared" si="70"/>
        <v>0</v>
      </c>
      <c r="W235" s="11">
        <f t="shared" si="70"/>
        <v>0</v>
      </c>
      <c r="X235" s="11">
        <f t="shared" si="70"/>
        <v>0</v>
      </c>
      <c r="Y235" s="11">
        <f t="shared" si="70"/>
        <v>0</v>
      </c>
      <c r="Z235" s="11">
        <f t="shared" si="70"/>
        <v>0</v>
      </c>
      <c r="AA235" s="11">
        <f t="shared" si="70"/>
        <v>0</v>
      </c>
      <c r="AB235" s="11">
        <f t="shared" si="70"/>
        <v>0</v>
      </c>
      <c r="AC235" s="11">
        <f t="shared" si="70"/>
        <v>0</v>
      </c>
      <c r="AD235" s="11">
        <f t="shared" si="70"/>
        <v>0</v>
      </c>
      <c r="AE235" s="3"/>
      <c r="AF235" s="258"/>
      <c r="AG235" s="375"/>
      <c r="AH235" s="378"/>
      <c r="EM235" s="375"/>
      <c r="EN235" s="375"/>
      <c r="EO235" s="375"/>
      <c r="EP235" s="375"/>
      <c r="EQ235" s="375"/>
      <c r="ER235" s="375"/>
      <c r="ES235" s="375"/>
      <c r="FF235" s="375"/>
      <c r="FG235" s="375"/>
      <c r="FH235" s="375"/>
      <c r="FI235" s="375"/>
      <c r="FJ235" s="375"/>
      <c r="FK235" s="375"/>
      <c r="FL235" s="375"/>
      <c r="FM235" s="375"/>
      <c r="FN235" s="375"/>
      <c r="FO235" s="375"/>
      <c r="FP235" s="375"/>
      <c r="FQ235" s="375"/>
      <c r="FR235" s="375"/>
      <c r="FS235" s="375"/>
      <c r="FT235" s="375"/>
      <c r="FU235" s="375"/>
    </row>
    <row r="236" spans="1:177" s="374" customFormat="1" ht="15" customHeight="1" x14ac:dyDescent="0.25">
      <c r="A236" s="113"/>
      <c r="B236" s="543" t="str">
        <f>IF(SUM(AN230:BK230)&gt;=1,"Error: Verificar la consistencia con la pregunta 7 por personal","")</f>
        <v/>
      </c>
      <c r="C236" s="543"/>
      <c r="D236" s="543"/>
      <c r="E236" s="543"/>
      <c r="F236" s="543"/>
      <c r="G236" s="543"/>
      <c r="H236" s="543"/>
      <c r="I236" s="543"/>
      <c r="J236" s="543"/>
      <c r="K236" s="543"/>
      <c r="L236" s="543"/>
      <c r="M236" s="543"/>
      <c r="N236" s="543"/>
      <c r="O236" s="543"/>
      <c r="P236" s="543"/>
      <c r="Q236" s="543"/>
      <c r="R236" s="543"/>
      <c r="S236" s="543"/>
      <c r="T236" s="543"/>
      <c r="U236" s="543"/>
      <c r="V236" s="543"/>
      <c r="W236" s="543"/>
      <c r="X236" s="543"/>
      <c r="Y236" s="543"/>
      <c r="Z236" s="543"/>
      <c r="AA236" s="543"/>
      <c r="AB236" s="543"/>
      <c r="AC236" s="543"/>
      <c r="AD236" s="543"/>
      <c r="AE236" s="3"/>
      <c r="AF236" s="258"/>
      <c r="AG236" s="375"/>
      <c r="AH236" s="378"/>
      <c r="EM236" s="375"/>
      <c r="EN236" s="375"/>
      <c r="EO236" s="375"/>
      <c r="EP236" s="375"/>
      <c r="EQ236" s="375"/>
      <c r="ER236" s="375"/>
      <c r="ES236" s="375"/>
      <c r="FF236" s="375"/>
      <c r="FG236" s="375"/>
      <c r="FH236" s="375"/>
      <c r="FI236" s="375"/>
      <c r="FJ236" s="375"/>
      <c r="FK236" s="375"/>
      <c r="FL236" s="375"/>
      <c r="FM236" s="375"/>
      <c r="FN236" s="375"/>
      <c r="FO236" s="375"/>
      <c r="FP236" s="375"/>
      <c r="FQ236" s="375"/>
      <c r="FR236" s="375"/>
      <c r="FS236" s="375"/>
      <c r="FT236" s="375"/>
      <c r="FU236" s="375"/>
    </row>
    <row r="237" spans="1:177" s="374" customFormat="1" ht="15" customHeight="1" x14ac:dyDescent="0.25">
      <c r="A237" s="113"/>
      <c r="B237" s="543" t="str">
        <f>IF(SUM(BN230:BO230)&gt;=1,"Error: Verificar la consistencia con la pregunta 6","")</f>
        <v/>
      </c>
      <c r="C237" s="543"/>
      <c r="D237" s="543"/>
      <c r="E237" s="543"/>
      <c r="F237" s="543"/>
      <c r="G237" s="543"/>
      <c r="H237" s="543"/>
      <c r="I237" s="543"/>
      <c r="J237" s="543"/>
      <c r="K237" s="543"/>
      <c r="L237" s="543"/>
      <c r="M237" s="543"/>
      <c r="N237" s="543"/>
      <c r="O237" s="543"/>
      <c r="P237" s="543"/>
      <c r="Q237" s="543"/>
      <c r="R237" s="543"/>
      <c r="S237" s="543"/>
      <c r="T237" s="543"/>
      <c r="U237" s="543"/>
      <c r="V237" s="543"/>
      <c r="W237" s="543"/>
      <c r="X237" s="543"/>
      <c r="Y237" s="543"/>
      <c r="Z237" s="543"/>
      <c r="AA237" s="543"/>
      <c r="AB237" s="543"/>
      <c r="AC237" s="543"/>
      <c r="AD237" s="543"/>
      <c r="AE237" s="3"/>
      <c r="AF237" s="258"/>
      <c r="AG237" s="375"/>
      <c r="AH237" s="378"/>
      <c r="EM237" s="375"/>
      <c r="EN237" s="375"/>
      <c r="EO237" s="375"/>
      <c r="EP237" s="375"/>
      <c r="EQ237" s="375"/>
      <c r="ER237" s="375"/>
      <c r="ES237" s="375"/>
      <c r="FF237" s="375"/>
      <c r="FG237" s="375"/>
      <c r="FH237" s="375"/>
      <c r="FI237" s="375"/>
      <c r="FJ237" s="375"/>
      <c r="FK237" s="375"/>
      <c r="FL237" s="375"/>
      <c r="FM237" s="375"/>
      <c r="FN237" s="375"/>
      <c r="FO237" s="375"/>
      <c r="FP237" s="375"/>
      <c r="FQ237" s="375"/>
      <c r="FR237" s="375"/>
      <c r="FS237" s="375"/>
      <c r="FT237" s="375"/>
      <c r="FU237" s="375"/>
    </row>
    <row r="238" spans="1:177" s="374" customFormat="1" ht="15" customHeight="1" thickBot="1" x14ac:dyDescent="0.3">
      <c r="A238" s="113"/>
      <c r="B238" s="969" t="str">
        <f>IF(OR(AG225=AH225,AG225=AI225),"","Error: Debe completar toda la información requerida.")</f>
        <v/>
      </c>
      <c r="C238" s="969"/>
      <c r="D238" s="969"/>
      <c r="E238" s="969"/>
      <c r="F238" s="969"/>
      <c r="G238" s="969"/>
      <c r="H238" s="969"/>
      <c r="I238" s="969"/>
      <c r="J238" s="969"/>
      <c r="K238" s="969"/>
      <c r="L238" s="969"/>
      <c r="M238" s="969"/>
      <c r="N238" s="969"/>
      <c r="O238" s="969"/>
      <c r="P238" s="969"/>
      <c r="Q238" s="969"/>
      <c r="R238" s="969"/>
      <c r="S238" s="969"/>
      <c r="T238" s="969"/>
      <c r="U238" s="969"/>
      <c r="V238" s="969"/>
      <c r="W238" s="969"/>
      <c r="X238" s="969"/>
      <c r="Y238" s="969"/>
      <c r="Z238" s="969"/>
      <c r="AA238" s="969"/>
      <c r="AB238" s="969"/>
      <c r="AC238" s="969"/>
      <c r="AD238" s="969"/>
      <c r="AE238" s="3"/>
      <c r="AF238" s="258"/>
      <c r="AG238" s="375"/>
      <c r="AH238" s="378"/>
      <c r="EM238" s="375"/>
      <c r="EN238" s="375"/>
      <c r="EO238" s="375"/>
      <c r="EP238" s="375"/>
      <c r="EQ238" s="375"/>
      <c r="ER238" s="375"/>
      <c r="ES238" s="375"/>
      <c r="FF238" s="375"/>
      <c r="FG238" s="375"/>
      <c r="FH238" s="375"/>
      <c r="FI238" s="375"/>
      <c r="FJ238" s="375"/>
      <c r="FK238" s="375"/>
      <c r="FL238" s="375"/>
      <c r="FM238" s="375"/>
      <c r="FN238" s="375"/>
      <c r="FO238" s="375"/>
      <c r="FP238" s="375"/>
      <c r="FQ238" s="375"/>
      <c r="FR238" s="375"/>
      <c r="FS238" s="375"/>
      <c r="FT238" s="375"/>
      <c r="FU238" s="375"/>
    </row>
    <row r="239" spans="1:177" s="374" customFormat="1" ht="15" customHeight="1" thickBot="1" x14ac:dyDescent="0.3">
      <c r="A239" s="113"/>
      <c r="B239" s="687" t="s">
        <v>1111</v>
      </c>
      <c r="C239" s="688"/>
      <c r="D239" s="688"/>
      <c r="E239" s="688"/>
      <c r="F239" s="688"/>
      <c r="G239" s="688"/>
      <c r="H239" s="688"/>
      <c r="I239" s="688"/>
      <c r="J239" s="688"/>
      <c r="K239" s="688"/>
      <c r="L239" s="688"/>
      <c r="M239" s="688"/>
      <c r="N239" s="688"/>
      <c r="O239" s="688"/>
      <c r="P239" s="688"/>
      <c r="Q239" s="688"/>
      <c r="R239" s="688"/>
      <c r="S239" s="688"/>
      <c r="T239" s="688"/>
      <c r="U239" s="688"/>
      <c r="V239" s="688"/>
      <c r="W239" s="688"/>
      <c r="X239" s="688"/>
      <c r="Y239" s="688"/>
      <c r="Z239" s="688"/>
      <c r="AA239" s="688"/>
      <c r="AB239" s="688"/>
      <c r="AC239" s="688"/>
      <c r="AD239" s="689"/>
      <c r="AE239" s="3"/>
      <c r="AF239" s="258"/>
      <c r="AG239" s="375"/>
      <c r="AH239" s="378"/>
      <c r="EM239" s="375"/>
      <c r="EN239" s="375"/>
      <c r="EO239" s="375"/>
      <c r="EP239" s="375"/>
      <c r="EQ239" s="375"/>
      <c r="ER239" s="375"/>
      <c r="ES239" s="375"/>
      <c r="FF239" s="375"/>
      <c r="FG239" s="375"/>
      <c r="FH239" s="375"/>
      <c r="FI239" s="375"/>
      <c r="FJ239" s="375"/>
      <c r="FK239" s="375"/>
      <c r="FL239" s="375"/>
      <c r="FM239" s="375"/>
      <c r="FN239" s="375"/>
      <c r="FO239" s="375"/>
      <c r="FP239" s="375"/>
      <c r="FQ239" s="375"/>
      <c r="FR239" s="375"/>
      <c r="FS239" s="375"/>
      <c r="FT239" s="375"/>
      <c r="FU239" s="375"/>
    </row>
    <row r="240" spans="1:177" s="374" customFormat="1" ht="15" customHeight="1" x14ac:dyDescent="0.25">
      <c r="A240" s="113"/>
      <c r="B240" s="1017" t="s">
        <v>966</v>
      </c>
      <c r="C240" s="924"/>
      <c r="D240" s="924"/>
      <c r="E240" s="924"/>
      <c r="F240" s="924"/>
      <c r="G240" s="924"/>
      <c r="H240" s="924"/>
      <c r="I240" s="924"/>
      <c r="J240" s="924"/>
      <c r="K240" s="924"/>
      <c r="L240" s="924"/>
      <c r="M240" s="924"/>
      <c r="N240" s="924"/>
      <c r="O240" s="924"/>
      <c r="P240" s="924"/>
      <c r="Q240" s="924"/>
      <c r="R240" s="924"/>
      <c r="S240" s="924"/>
      <c r="T240" s="924"/>
      <c r="U240" s="924"/>
      <c r="V240" s="924"/>
      <c r="W240" s="924"/>
      <c r="X240" s="924"/>
      <c r="Y240" s="924"/>
      <c r="Z240" s="924"/>
      <c r="AA240" s="924"/>
      <c r="AB240" s="924"/>
      <c r="AC240" s="924"/>
      <c r="AD240" s="1018"/>
      <c r="AE240" s="3"/>
      <c r="AF240" s="258"/>
      <c r="AG240" s="375"/>
      <c r="AH240" s="378"/>
      <c r="EM240" s="375"/>
      <c r="EN240" s="375"/>
      <c r="EO240" s="375"/>
      <c r="EP240" s="375"/>
      <c r="EQ240" s="375"/>
      <c r="ER240" s="375"/>
      <c r="ES240" s="375"/>
      <c r="FF240" s="375"/>
      <c r="FG240" s="375"/>
      <c r="FH240" s="375"/>
      <c r="FI240" s="375"/>
      <c r="FJ240" s="375"/>
      <c r="FK240" s="375"/>
      <c r="FL240" s="375"/>
      <c r="FM240" s="375"/>
      <c r="FN240" s="375"/>
      <c r="FO240" s="375"/>
      <c r="FP240" s="375"/>
      <c r="FQ240" s="375"/>
      <c r="FR240" s="375"/>
      <c r="FS240" s="375"/>
      <c r="FT240" s="375"/>
      <c r="FU240" s="375"/>
    </row>
    <row r="241" spans="1:177" s="374" customFormat="1" ht="36" customHeight="1" x14ac:dyDescent="0.25">
      <c r="A241" s="113"/>
      <c r="B241" s="7"/>
      <c r="C241" s="972" t="s">
        <v>1505</v>
      </c>
      <c r="D241" s="973"/>
      <c r="E241" s="973"/>
      <c r="F241" s="973"/>
      <c r="G241" s="973"/>
      <c r="H241" s="973"/>
      <c r="I241" s="973"/>
      <c r="J241" s="973"/>
      <c r="K241" s="973"/>
      <c r="L241" s="973"/>
      <c r="M241" s="973"/>
      <c r="N241" s="973"/>
      <c r="O241" s="973"/>
      <c r="P241" s="973"/>
      <c r="Q241" s="973"/>
      <c r="R241" s="973"/>
      <c r="S241" s="973"/>
      <c r="T241" s="973"/>
      <c r="U241" s="973"/>
      <c r="V241" s="973"/>
      <c r="W241" s="973"/>
      <c r="X241" s="973"/>
      <c r="Y241" s="973"/>
      <c r="Z241" s="973"/>
      <c r="AA241" s="973"/>
      <c r="AB241" s="973"/>
      <c r="AC241" s="973"/>
      <c r="AD241" s="1019"/>
      <c r="AE241" s="3"/>
      <c r="AF241" s="258"/>
      <c r="AG241" s="375"/>
      <c r="AH241" s="378"/>
      <c r="EM241" s="375"/>
      <c r="EN241" s="375"/>
      <c r="EO241" s="375"/>
      <c r="EP241" s="375"/>
      <c r="EQ241" s="375"/>
      <c r="ER241" s="375"/>
      <c r="ES241" s="375"/>
      <c r="FF241" s="375"/>
      <c r="FG241" s="375"/>
      <c r="FH241" s="375"/>
      <c r="FI241" s="375"/>
      <c r="FJ241" s="375"/>
      <c r="FK241" s="375"/>
      <c r="FL241" s="375"/>
      <c r="FM241" s="375"/>
      <c r="FN241" s="375"/>
      <c r="FO241" s="375"/>
      <c r="FP241" s="375"/>
      <c r="FQ241" s="375"/>
      <c r="FR241" s="375"/>
      <c r="FS241" s="375"/>
      <c r="FT241" s="375"/>
      <c r="FU241" s="375"/>
    </row>
    <row r="242" spans="1:177" s="374" customFormat="1" ht="15" customHeight="1" x14ac:dyDescent="0.25">
      <c r="A242" s="11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258"/>
      <c r="AG242" s="375"/>
      <c r="AH242" s="378"/>
      <c r="EM242" s="375"/>
      <c r="EN242" s="375"/>
      <c r="EO242" s="375"/>
      <c r="EP242" s="375"/>
      <c r="EQ242" s="375"/>
      <c r="ER242" s="375"/>
      <c r="ES242" s="375"/>
      <c r="FF242" s="375"/>
      <c r="FG242" s="375"/>
      <c r="FH242" s="375"/>
      <c r="FI242" s="375"/>
      <c r="FJ242" s="375"/>
      <c r="FK242" s="375"/>
      <c r="FL242" s="375"/>
      <c r="FM242" s="375"/>
      <c r="FN242" s="375"/>
      <c r="FO242" s="375"/>
      <c r="FP242" s="375"/>
      <c r="FQ242" s="375"/>
      <c r="FR242" s="375"/>
      <c r="FS242" s="375"/>
      <c r="FT242" s="375"/>
      <c r="FU242" s="375"/>
    </row>
    <row r="243" spans="1:177" s="374" customFormat="1" ht="36" customHeight="1" x14ac:dyDescent="0.25">
      <c r="A243" s="114" t="s">
        <v>81</v>
      </c>
      <c r="B243" s="573" t="s">
        <v>1694</v>
      </c>
      <c r="C243" s="573"/>
      <c r="D243" s="573"/>
      <c r="E243" s="573"/>
      <c r="F243" s="573"/>
      <c r="G243" s="573"/>
      <c r="H243" s="573"/>
      <c r="I243" s="573"/>
      <c r="J243" s="573"/>
      <c r="K243" s="573"/>
      <c r="L243" s="573"/>
      <c r="M243" s="573"/>
      <c r="N243" s="573"/>
      <c r="O243" s="573"/>
      <c r="P243" s="573"/>
      <c r="Q243" s="573"/>
      <c r="R243" s="573"/>
      <c r="S243" s="573"/>
      <c r="T243" s="573"/>
      <c r="U243" s="573"/>
      <c r="V243" s="573"/>
      <c r="W243" s="573"/>
      <c r="X243" s="573"/>
      <c r="Y243" s="573"/>
      <c r="Z243" s="573"/>
      <c r="AA243" s="573"/>
      <c r="AB243" s="573"/>
      <c r="AC243" s="573"/>
      <c r="AD243" s="573"/>
      <c r="AE243" s="3"/>
      <c r="AF243" s="258"/>
      <c r="AG243" s="375"/>
      <c r="AH243" s="378"/>
      <c r="EM243" s="375"/>
      <c r="EN243" s="375"/>
      <c r="EO243" s="375"/>
      <c r="EP243" s="375"/>
      <c r="EQ243" s="375"/>
      <c r="ER243" s="375"/>
      <c r="ES243" s="375"/>
      <c r="FF243" s="375"/>
      <c r="FG243" s="375"/>
      <c r="FH243" s="375"/>
      <c r="FI243" s="375"/>
      <c r="FJ243" s="375"/>
      <c r="FK243" s="375"/>
      <c r="FL243" s="375"/>
      <c r="FM243" s="375"/>
      <c r="FN243" s="375"/>
      <c r="FO243" s="375"/>
      <c r="FP243" s="375"/>
      <c r="FQ243" s="375"/>
      <c r="FR243" s="375"/>
      <c r="FS243" s="375"/>
      <c r="FT243" s="375"/>
      <c r="FU243" s="375"/>
    </row>
    <row r="244" spans="1:177" s="374" customFormat="1" ht="24" customHeight="1" x14ac:dyDescent="0.25">
      <c r="A244" s="112"/>
      <c r="B244" s="1"/>
      <c r="C244" s="576" t="s">
        <v>1087</v>
      </c>
      <c r="D244" s="576"/>
      <c r="E244" s="576"/>
      <c r="F244" s="576"/>
      <c r="G244" s="576"/>
      <c r="H244" s="576"/>
      <c r="I244" s="576"/>
      <c r="J244" s="576"/>
      <c r="K244" s="576"/>
      <c r="L244" s="576"/>
      <c r="M244" s="576"/>
      <c r="N244" s="576"/>
      <c r="O244" s="576"/>
      <c r="P244" s="576"/>
      <c r="Q244" s="576"/>
      <c r="R244" s="576"/>
      <c r="S244" s="576"/>
      <c r="T244" s="576"/>
      <c r="U244" s="576"/>
      <c r="V244" s="576"/>
      <c r="W244" s="576"/>
      <c r="X244" s="576"/>
      <c r="Y244" s="576"/>
      <c r="Z244" s="576"/>
      <c r="AA244" s="576"/>
      <c r="AB244" s="576"/>
      <c r="AC244" s="576"/>
      <c r="AD244" s="576"/>
      <c r="AE244" s="3"/>
      <c r="AF244" s="258"/>
      <c r="AG244" s="375"/>
      <c r="AH244" s="378"/>
      <c r="EM244" s="375"/>
      <c r="EN244" s="375"/>
      <c r="EO244" s="375"/>
      <c r="EP244" s="375"/>
      <c r="EQ244" s="375"/>
      <c r="ER244" s="375"/>
      <c r="ES244" s="375"/>
      <c r="FF244" s="375"/>
      <c r="FG244" s="375"/>
      <c r="FH244" s="375"/>
      <c r="FI244" s="375"/>
      <c r="FJ244" s="375"/>
      <c r="FK244" s="375"/>
      <c r="FL244" s="375"/>
      <c r="FM244" s="375"/>
      <c r="FN244" s="375"/>
      <c r="FO244" s="375"/>
      <c r="FP244" s="375"/>
      <c r="FQ244" s="375"/>
      <c r="FR244" s="375"/>
      <c r="FS244" s="375"/>
      <c r="FT244" s="375"/>
      <c r="FU244" s="375"/>
    </row>
    <row r="245" spans="1:177" s="374" customFormat="1" ht="36" customHeight="1" x14ac:dyDescent="0.25">
      <c r="A245" s="113"/>
      <c r="B245" s="3"/>
      <c r="C245" s="723" t="s">
        <v>1695</v>
      </c>
      <c r="D245" s="723"/>
      <c r="E245" s="723"/>
      <c r="F245" s="723"/>
      <c r="G245" s="723"/>
      <c r="H245" s="723"/>
      <c r="I245" s="723"/>
      <c r="J245" s="723"/>
      <c r="K245" s="723"/>
      <c r="L245" s="723"/>
      <c r="M245" s="723"/>
      <c r="N245" s="723"/>
      <c r="O245" s="723"/>
      <c r="P245" s="723"/>
      <c r="Q245" s="723"/>
      <c r="R245" s="723"/>
      <c r="S245" s="723"/>
      <c r="T245" s="723"/>
      <c r="U245" s="723"/>
      <c r="V245" s="723"/>
      <c r="W245" s="723"/>
      <c r="X245" s="723"/>
      <c r="Y245" s="723"/>
      <c r="Z245" s="723"/>
      <c r="AA245" s="723"/>
      <c r="AB245" s="723"/>
      <c r="AC245" s="723"/>
      <c r="AD245" s="723"/>
      <c r="AE245" s="3"/>
      <c r="AF245" s="258"/>
      <c r="AG245" s="375"/>
      <c r="AH245" s="378"/>
      <c r="EM245" s="375"/>
      <c r="EN245" s="375"/>
      <c r="EO245" s="375"/>
      <c r="EP245" s="375"/>
      <c r="EQ245" s="375"/>
      <c r="ER245" s="375"/>
      <c r="ES245" s="375"/>
      <c r="FF245" s="375"/>
      <c r="FG245" s="375"/>
      <c r="FH245" s="375"/>
      <c r="FI245" s="375"/>
      <c r="FJ245" s="375"/>
      <c r="FK245" s="375"/>
      <c r="FL245" s="375"/>
      <c r="FM245" s="375"/>
      <c r="FN245" s="375"/>
      <c r="FO245" s="375"/>
      <c r="FP245" s="375"/>
      <c r="FQ245" s="375"/>
      <c r="FR245" s="375"/>
      <c r="FS245" s="375"/>
      <c r="FT245" s="375"/>
      <c r="FU245" s="375"/>
    </row>
    <row r="246" spans="1:177" s="374" customFormat="1" ht="15" customHeight="1" x14ac:dyDescent="0.25">
      <c r="A246" s="113"/>
      <c r="B246" s="3"/>
      <c r="C246" s="576" t="s">
        <v>874</v>
      </c>
      <c r="D246" s="576"/>
      <c r="E246" s="576"/>
      <c r="F246" s="576"/>
      <c r="G246" s="576"/>
      <c r="H246" s="576"/>
      <c r="I246" s="576"/>
      <c r="J246" s="576"/>
      <c r="K246" s="576"/>
      <c r="L246" s="576"/>
      <c r="M246" s="576"/>
      <c r="N246" s="576"/>
      <c r="O246" s="576"/>
      <c r="P246" s="576"/>
      <c r="Q246" s="576"/>
      <c r="R246" s="576"/>
      <c r="S246" s="576"/>
      <c r="T246" s="576"/>
      <c r="U246" s="576"/>
      <c r="V246" s="576"/>
      <c r="W246" s="576"/>
      <c r="X246" s="576"/>
      <c r="Y246" s="576"/>
      <c r="Z246" s="576"/>
      <c r="AA246" s="576"/>
      <c r="AB246" s="576"/>
      <c r="AC246" s="576"/>
      <c r="AD246" s="576"/>
      <c r="AE246" s="3"/>
      <c r="AF246" s="258"/>
      <c r="AG246" s="375"/>
      <c r="AH246" s="378"/>
      <c r="EM246" s="375"/>
      <c r="EN246" s="375"/>
      <c r="EO246" s="375"/>
      <c r="EP246" s="375"/>
      <c r="EQ246" s="375"/>
      <c r="ER246" s="375"/>
      <c r="ES246" s="375"/>
      <c r="FF246" s="375"/>
      <c r="FG246" s="375"/>
      <c r="FH246" s="375"/>
      <c r="FI246" s="375"/>
      <c r="FJ246" s="375"/>
      <c r="FK246" s="375"/>
      <c r="FL246" s="375"/>
      <c r="FM246" s="375"/>
      <c r="FN246" s="375"/>
      <c r="FO246" s="375"/>
      <c r="FP246" s="375"/>
      <c r="FQ246" s="375"/>
      <c r="FR246" s="375"/>
      <c r="FS246" s="375"/>
      <c r="FT246" s="375"/>
      <c r="FU246" s="375"/>
    </row>
    <row r="247" spans="1:177" s="374" customFormat="1" ht="15" customHeight="1" x14ac:dyDescent="0.25">
      <c r="A247" s="113"/>
      <c r="B247" s="3"/>
      <c r="C247" s="66"/>
      <c r="D247" s="66"/>
      <c r="E247" s="66"/>
      <c r="F247" s="66"/>
      <c r="G247" s="66"/>
      <c r="H247" s="66"/>
      <c r="I247" s="66"/>
      <c r="J247" s="66"/>
      <c r="K247" s="66"/>
      <c r="L247" s="66"/>
      <c r="M247" s="66"/>
      <c r="N247" s="66"/>
      <c r="O247" s="66"/>
      <c r="P247" s="66"/>
      <c r="Q247" s="66"/>
      <c r="R247" s="66"/>
      <c r="S247" s="66"/>
      <c r="T247" s="66"/>
      <c r="U247" s="66"/>
      <c r="V247" s="66"/>
      <c r="W247" s="66"/>
      <c r="X247" s="66"/>
      <c r="Y247" s="66"/>
      <c r="Z247" s="66"/>
      <c r="AA247" s="66"/>
      <c r="AB247" s="66"/>
      <c r="AC247" s="66"/>
      <c r="AD247" s="66"/>
      <c r="AE247" s="3"/>
      <c r="AF247" s="258"/>
      <c r="AG247" s="285" t="s">
        <v>1908</v>
      </c>
      <c r="AH247" s="285"/>
      <c r="AI247" s="285"/>
      <c r="EM247" s="375"/>
      <c r="EN247" s="375"/>
      <c r="EO247" s="375"/>
      <c r="EP247" s="375"/>
      <c r="EQ247" s="375"/>
      <c r="ER247" s="375"/>
      <c r="ES247" s="375"/>
      <c r="FF247" s="375"/>
      <c r="FG247" s="375"/>
      <c r="FH247" s="375"/>
      <c r="FI247" s="375"/>
      <c r="FJ247" s="375"/>
      <c r="FK247" s="375"/>
      <c r="FL247" s="375"/>
      <c r="FM247" s="375"/>
      <c r="FN247" s="375"/>
      <c r="FO247" s="375"/>
      <c r="FP247" s="375"/>
      <c r="FQ247" s="375"/>
      <c r="FR247" s="375"/>
      <c r="FS247" s="375"/>
      <c r="FT247" s="375"/>
      <c r="FU247" s="375"/>
    </row>
    <row r="248" spans="1:177" s="374" customFormat="1" ht="15" customHeight="1" x14ac:dyDescent="0.25">
      <c r="A248" s="113"/>
      <c r="B248" s="3"/>
      <c r="C248" s="694" t="s">
        <v>1130</v>
      </c>
      <c r="D248" s="695"/>
      <c r="E248" s="695"/>
      <c r="F248" s="695"/>
      <c r="G248" s="695"/>
      <c r="H248" s="695"/>
      <c r="I248" s="695"/>
      <c r="J248" s="695"/>
      <c r="K248" s="695"/>
      <c r="L248" s="695"/>
      <c r="M248" s="695"/>
      <c r="N248" s="695"/>
      <c r="O248" s="696"/>
      <c r="P248" s="801" t="s">
        <v>1696</v>
      </c>
      <c r="Q248" s="801"/>
      <c r="R248" s="801"/>
      <c r="S248" s="801"/>
      <c r="T248" s="578" t="s">
        <v>135</v>
      </c>
      <c r="U248" s="578"/>
      <c r="V248" s="578"/>
      <c r="W248" s="578"/>
      <c r="X248" s="578"/>
      <c r="Y248" s="578"/>
      <c r="Z248" s="578"/>
      <c r="AA248" s="578"/>
      <c r="AB248" s="578"/>
      <c r="AC248" s="578"/>
      <c r="AD248" s="578"/>
      <c r="AE248" s="3"/>
      <c r="AF248" s="258"/>
      <c r="AG248" s="285">
        <f>COUNTBLANK(P250:AD257)</f>
        <v>120</v>
      </c>
      <c r="AH248" s="285">
        <v>120</v>
      </c>
      <c r="AI248" s="285">
        <f>IF(SUM(AG258:AH258)=0,AG248,1)</f>
        <v>120</v>
      </c>
      <c r="EM248" s="375"/>
      <c r="EN248" s="375"/>
      <c r="EO248" s="375"/>
      <c r="EP248" s="375"/>
      <c r="EQ248" s="375"/>
      <c r="ER248" s="375"/>
      <c r="ES248" s="375"/>
      <c r="FF248" s="375"/>
      <c r="FG248" s="375"/>
      <c r="FH248" s="375"/>
      <c r="FI248" s="375"/>
      <c r="FJ248" s="375"/>
      <c r="FK248" s="375"/>
      <c r="FL248" s="375"/>
      <c r="FM248" s="375"/>
      <c r="FN248" s="375"/>
      <c r="FO248" s="375"/>
      <c r="FP248" s="375"/>
      <c r="FQ248" s="375"/>
      <c r="FR248" s="375"/>
      <c r="FS248" s="375"/>
      <c r="FT248" s="375"/>
      <c r="FU248" s="375"/>
    </row>
    <row r="249" spans="1:177" s="374" customFormat="1" ht="188.25" customHeight="1" x14ac:dyDescent="0.25">
      <c r="A249" s="113"/>
      <c r="B249" s="3"/>
      <c r="C249" s="724"/>
      <c r="D249" s="725"/>
      <c r="E249" s="725"/>
      <c r="F249" s="725"/>
      <c r="G249" s="725"/>
      <c r="H249" s="725"/>
      <c r="I249" s="725"/>
      <c r="J249" s="725"/>
      <c r="K249" s="725"/>
      <c r="L249" s="725"/>
      <c r="M249" s="725"/>
      <c r="N249" s="725"/>
      <c r="O249" s="726"/>
      <c r="P249" s="801"/>
      <c r="Q249" s="801"/>
      <c r="R249" s="801"/>
      <c r="S249" s="801"/>
      <c r="T249" s="12" t="s">
        <v>136</v>
      </c>
      <c r="U249" s="12" t="s">
        <v>137</v>
      </c>
      <c r="V249" s="12" t="s">
        <v>138</v>
      </c>
      <c r="W249" s="12" t="s">
        <v>139</v>
      </c>
      <c r="X249" s="12" t="s">
        <v>140</v>
      </c>
      <c r="Y249" s="12" t="s">
        <v>141</v>
      </c>
      <c r="Z249" s="12" t="s">
        <v>142</v>
      </c>
      <c r="AA249" s="12" t="s">
        <v>143</v>
      </c>
      <c r="AB249" s="12" t="s">
        <v>144</v>
      </c>
      <c r="AC249" s="12" t="s">
        <v>145</v>
      </c>
      <c r="AD249" s="12" t="s">
        <v>146</v>
      </c>
      <c r="AE249" s="3"/>
      <c r="AF249" s="258"/>
      <c r="AG249" s="374" t="s">
        <v>1921</v>
      </c>
      <c r="AH249" s="374" t="s">
        <v>1925</v>
      </c>
      <c r="EM249" s="375"/>
      <c r="EN249" s="375"/>
      <c r="EO249" s="375"/>
      <c r="EP249" s="375"/>
      <c r="EQ249" s="375"/>
      <c r="ER249" s="375"/>
      <c r="ES249" s="375"/>
      <c r="FF249" s="375"/>
      <c r="FG249" s="375"/>
      <c r="FH249" s="375"/>
      <c r="FI249" s="375"/>
      <c r="FJ249" s="375"/>
      <c r="FK249" s="375"/>
      <c r="FL249" s="375"/>
      <c r="FM249" s="375"/>
      <c r="FN249" s="375"/>
      <c r="FO249" s="375"/>
      <c r="FP249" s="375"/>
      <c r="FQ249" s="375"/>
      <c r="FR249" s="375"/>
      <c r="FS249" s="375"/>
      <c r="FT249" s="375"/>
      <c r="FU249" s="375"/>
    </row>
    <row r="250" spans="1:177" s="374" customFormat="1" ht="15" customHeight="1" x14ac:dyDescent="0.25">
      <c r="A250" s="113"/>
      <c r="B250" s="3"/>
      <c r="C250" s="20" t="s">
        <v>26</v>
      </c>
      <c r="D250" s="732" t="str">
        <f>IF($D37="","",$D37)</f>
        <v/>
      </c>
      <c r="E250" s="732"/>
      <c r="F250" s="732"/>
      <c r="G250" s="732"/>
      <c r="H250" s="732"/>
      <c r="I250" s="732"/>
      <c r="J250" s="732"/>
      <c r="K250" s="732"/>
      <c r="L250" s="732"/>
      <c r="M250" s="732"/>
      <c r="N250" s="732"/>
      <c r="O250" s="732"/>
      <c r="P250" s="577"/>
      <c r="Q250" s="577"/>
      <c r="R250" s="577"/>
      <c r="S250" s="577"/>
      <c r="T250" s="347"/>
      <c r="U250" s="347"/>
      <c r="V250" s="347"/>
      <c r="W250" s="347"/>
      <c r="X250" s="347"/>
      <c r="Y250" s="347"/>
      <c r="Z250" s="347"/>
      <c r="AA250" s="347"/>
      <c r="AB250" s="347"/>
      <c r="AC250" s="347"/>
      <c r="AD250" s="347"/>
      <c r="AE250" s="3"/>
      <c r="AF250" s="258"/>
      <c r="AG250" s="375">
        <f>IF(AND($C$29="",COUNTBLANK(D250:AD250)=27),0,IF(AND($C$29&gt;=$AG$26,COUNTBLANK(D250:AD250)&lt;&gt;27),0,IF(AND($AG$26&gt;$C$29,COUNTBLANK(D250:AD250)=27),0,1)))</f>
        <v>0</v>
      </c>
      <c r="AH250" s="264">
        <f>IF(D250="",0,IF(OR(AND(P250=1,COUNTIF(T250:AD250,"X")&gt;=1),AND(OR(P250=2,P250=9),COUNTIF(T250:AD250,"X")=0)),0,1))</f>
        <v>0</v>
      </c>
      <c r="EM250" s="375"/>
      <c r="EN250" s="375"/>
      <c r="EO250" s="375"/>
      <c r="EP250" s="375"/>
      <c r="EQ250" s="375"/>
      <c r="ER250" s="375"/>
      <c r="ES250" s="375"/>
      <c r="FF250" s="375"/>
      <c r="FG250" s="375"/>
      <c r="FH250" s="375"/>
      <c r="FI250" s="375"/>
      <c r="FJ250" s="375"/>
      <c r="FK250" s="375"/>
      <c r="FL250" s="375"/>
      <c r="FM250" s="375"/>
      <c r="FN250" s="375"/>
      <c r="FO250" s="375"/>
      <c r="FP250" s="375"/>
      <c r="FQ250" s="375"/>
      <c r="FR250" s="375"/>
      <c r="FS250" s="375"/>
      <c r="FT250" s="375"/>
      <c r="FU250" s="375"/>
    </row>
    <row r="251" spans="1:177" s="374" customFormat="1" ht="15" customHeight="1" x14ac:dyDescent="0.25">
      <c r="A251" s="113"/>
      <c r="B251" s="3"/>
      <c r="C251" s="8" t="s">
        <v>27</v>
      </c>
      <c r="D251" s="732" t="str">
        <f t="shared" ref="D251:D257" si="71">IF($D38="","",$D38)</f>
        <v/>
      </c>
      <c r="E251" s="732"/>
      <c r="F251" s="732"/>
      <c r="G251" s="732"/>
      <c r="H251" s="732"/>
      <c r="I251" s="732"/>
      <c r="J251" s="732"/>
      <c r="K251" s="732"/>
      <c r="L251" s="732"/>
      <c r="M251" s="732"/>
      <c r="N251" s="732"/>
      <c r="O251" s="732"/>
      <c r="P251" s="577"/>
      <c r="Q251" s="577"/>
      <c r="R251" s="577"/>
      <c r="S251" s="577"/>
      <c r="T251" s="347"/>
      <c r="U251" s="347"/>
      <c r="V251" s="347"/>
      <c r="W251" s="347"/>
      <c r="X251" s="347"/>
      <c r="Y251" s="347"/>
      <c r="Z251" s="347"/>
      <c r="AA251" s="347"/>
      <c r="AB251" s="347"/>
      <c r="AC251" s="347"/>
      <c r="AD251" s="347"/>
      <c r="AE251" s="3"/>
      <c r="AF251" s="258"/>
      <c r="AG251" s="375">
        <f>IF(AND($C$29="",COUNTBLANK(D251:AD251)=27),0,IF(AND($C$29&gt;=$AG$27,COUNTBLANK(D251:AD251)&lt;&gt;27),0,IF(AND($AG$27&gt;$C$29,COUNTBLANK(D251:AD251)=27),0,1)))</f>
        <v>0</v>
      </c>
      <c r="AH251" s="264">
        <f t="shared" ref="AH251:AH257" si="72">IF(D251="",0,IF(OR(AND(P251=1,COUNTIF(T251:AD251,"X")&gt;=1),AND(OR(P251=2,P251=9),COUNTIF(T251:AD251,"X")=0)),0,1))</f>
        <v>0</v>
      </c>
      <c r="EM251" s="375"/>
      <c r="EN251" s="375"/>
      <c r="EO251" s="375"/>
      <c r="EP251" s="375"/>
      <c r="EQ251" s="375"/>
      <c r="ER251" s="375"/>
      <c r="ES251" s="375"/>
      <c r="FF251" s="375"/>
      <c r="FG251" s="375"/>
      <c r="FH251" s="375"/>
      <c r="FI251" s="375"/>
      <c r="FJ251" s="375"/>
      <c r="FK251" s="375"/>
      <c r="FL251" s="375"/>
      <c r="FM251" s="375"/>
      <c r="FN251" s="375"/>
      <c r="FO251" s="375"/>
      <c r="FP251" s="375"/>
      <c r="FQ251" s="375"/>
      <c r="FR251" s="375"/>
      <c r="FS251" s="375"/>
      <c r="FT251" s="375"/>
      <c r="FU251" s="375"/>
    </row>
    <row r="252" spans="1:177" s="374" customFormat="1" ht="15" customHeight="1" x14ac:dyDescent="0.25">
      <c r="A252" s="113"/>
      <c r="B252" s="3"/>
      <c r="C252" s="8" t="s">
        <v>28</v>
      </c>
      <c r="D252" s="732" t="str">
        <f t="shared" si="71"/>
        <v/>
      </c>
      <c r="E252" s="732"/>
      <c r="F252" s="732"/>
      <c r="G252" s="732"/>
      <c r="H252" s="732"/>
      <c r="I252" s="732"/>
      <c r="J252" s="732"/>
      <c r="K252" s="732"/>
      <c r="L252" s="732"/>
      <c r="M252" s="732"/>
      <c r="N252" s="732"/>
      <c r="O252" s="732"/>
      <c r="P252" s="577"/>
      <c r="Q252" s="577"/>
      <c r="R252" s="577"/>
      <c r="S252" s="577"/>
      <c r="T252" s="347"/>
      <c r="U252" s="347"/>
      <c r="V252" s="347"/>
      <c r="W252" s="347"/>
      <c r="X252" s="347"/>
      <c r="Y252" s="347"/>
      <c r="Z252" s="347"/>
      <c r="AA252" s="347"/>
      <c r="AB252" s="347"/>
      <c r="AC252" s="347"/>
      <c r="AD252" s="347"/>
      <c r="AE252" s="3"/>
      <c r="AF252" s="258"/>
      <c r="AG252" s="375">
        <f>IF(AND($C$29="",COUNTBLANK(D252:AD252)=27),0,IF(AND($C$29&gt;=$AG$28,COUNTBLANK(D252:AD252)&lt;&gt;27),0,IF(AND($AG$28&gt;$C$29,COUNTBLANK(D252:AD252)=27),0,1)))</f>
        <v>0</v>
      </c>
      <c r="AH252" s="264">
        <f t="shared" si="72"/>
        <v>0</v>
      </c>
      <c r="EM252" s="375"/>
      <c r="EN252" s="375"/>
      <c r="EO252" s="375"/>
      <c r="EP252" s="375"/>
      <c r="EQ252" s="375"/>
      <c r="ER252" s="375"/>
      <c r="ES252" s="375"/>
      <c r="FF252" s="375"/>
      <c r="FG252" s="375"/>
      <c r="FH252" s="375"/>
      <c r="FI252" s="375"/>
      <c r="FJ252" s="375"/>
      <c r="FK252" s="375"/>
      <c r="FL252" s="375"/>
      <c r="FM252" s="375"/>
      <c r="FN252" s="375"/>
      <c r="FO252" s="375"/>
      <c r="FP252" s="375"/>
      <c r="FQ252" s="375"/>
      <c r="FR252" s="375"/>
      <c r="FS252" s="375"/>
      <c r="FT252" s="375"/>
      <c r="FU252" s="375"/>
    </row>
    <row r="253" spans="1:177" s="374" customFormat="1" ht="15" customHeight="1" x14ac:dyDescent="0.25">
      <c r="A253" s="113"/>
      <c r="B253" s="3"/>
      <c r="C253" s="8" t="s">
        <v>29</v>
      </c>
      <c r="D253" s="732" t="str">
        <f t="shared" si="71"/>
        <v/>
      </c>
      <c r="E253" s="732"/>
      <c r="F253" s="732"/>
      <c r="G253" s="732"/>
      <c r="H253" s="732"/>
      <c r="I253" s="732"/>
      <c r="J253" s="732"/>
      <c r="K253" s="732"/>
      <c r="L253" s="732"/>
      <c r="M253" s="732"/>
      <c r="N253" s="732"/>
      <c r="O253" s="732"/>
      <c r="P253" s="577"/>
      <c r="Q253" s="577"/>
      <c r="R253" s="577"/>
      <c r="S253" s="577"/>
      <c r="T253" s="347"/>
      <c r="U253" s="347"/>
      <c r="V253" s="347"/>
      <c r="W253" s="347"/>
      <c r="X253" s="347"/>
      <c r="Y253" s="347"/>
      <c r="Z253" s="347"/>
      <c r="AA253" s="347"/>
      <c r="AB253" s="347"/>
      <c r="AC253" s="347"/>
      <c r="AD253" s="347"/>
      <c r="AE253" s="3"/>
      <c r="AF253" s="258"/>
      <c r="AG253" s="375">
        <f>IF(AND($C$29="",COUNTBLANK(D253:AD253)=27),0,IF(AND($C$29&gt;=$AG$29,COUNTBLANK(D253:AD253)&lt;&gt;27),0,IF(AND($AG$29&gt;$C$29,COUNTBLANK(D253:AD253)=27),0,1)))</f>
        <v>0</v>
      </c>
      <c r="AH253" s="264">
        <f t="shared" si="72"/>
        <v>0</v>
      </c>
      <c r="EM253" s="375"/>
      <c r="EN253" s="375"/>
      <c r="EO253" s="375"/>
      <c r="EP253" s="375"/>
      <c r="EQ253" s="375"/>
      <c r="ER253" s="375"/>
      <c r="ES253" s="375"/>
      <c r="FF253" s="375"/>
      <c r="FG253" s="375"/>
      <c r="FH253" s="375"/>
      <c r="FI253" s="375"/>
      <c r="FJ253" s="375"/>
      <c r="FK253" s="375"/>
      <c r="FL253" s="375"/>
      <c r="FM253" s="375"/>
      <c r="FN253" s="375"/>
      <c r="FO253" s="375"/>
      <c r="FP253" s="375"/>
      <c r="FQ253" s="375"/>
      <c r="FR253" s="375"/>
      <c r="FS253" s="375"/>
      <c r="FT253" s="375"/>
      <c r="FU253" s="375"/>
    </row>
    <row r="254" spans="1:177" s="374" customFormat="1" ht="15" customHeight="1" x14ac:dyDescent="0.25">
      <c r="A254" s="113"/>
      <c r="B254" s="3"/>
      <c r="C254" s="8" t="s">
        <v>30</v>
      </c>
      <c r="D254" s="732" t="str">
        <f t="shared" si="71"/>
        <v/>
      </c>
      <c r="E254" s="732"/>
      <c r="F254" s="732"/>
      <c r="G254" s="732"/>
      <c r="H254" s="732"/>
      <c r="I254" s="732"/>
      <c r="J254" s="732"/>
      <c r="K254" s="732"/>
      <c r="L254" s="732"/>
      <c r="M254" s="732"/>
      <c r="N254" s="732"/>
      <c r="O254" s="732"/>
      <c r="P254" s="577"/>
      <c r="Q254" s="577"/>
      <c r="R254" s="577"/>
      <c r="S254" s="577"/>
      <c r="T254" s="347"/>
      <c r="U254" s="347"/>
      <c r="V254" s="347"/>
      <c r="W254" s="347"/>
      <c r="X254" s="347"/>
      <c r="Y254" s="347"/>
      <c r="Z254" s="347"/>
      <c r="AA254" s="347"/>
      <c r="AB254" s="347"/>
      <c r="AC254" s="347"/>
      <c r="AD254" s="347"/>
      <c r="AE254" s="3"/>
      <c r="AF254" s="258"/>
      <c r="AG254" s="375">
        <f>IF(AND($C$29="",COUNTBLANK(D254:AD254)=27),0,IF(AND($C$29&gt;=$AG$30,COUNTBLANK(D254:AD254)&lt;&gt;27),0,IF(AND($AG$30&gt;$C$29,COUNTBLANK(D254:AD254)=27),0,1)))</f>
        <v>0</v>
      </c>
      <c r="AH254" s="264">
        <f t="shared" si="72"/>
        <v>0</v>
      </c>
      <c r="EM254" s="375"/>
      <c r="EN254" s="375"/>
      <c r="EO254" s="375"/>
      <c r="EP254" s="375"/>
      <c r="EQ254" s="375"/>
      <c r="ER254" s="375"/>
      <c r="ES254" s="375"/>
      <c r="FF254" s="375"/>
      <c r="FG254" s="375"/>
      <c r="FH254" s="375"/>
      <c r="FI254" s="375"/>
      <c r="FJ254" s="375"/>
      <c r="FK254" s="375"/>
      <c r="FL254" s="375"/>
      <c r="FM254" s="375"/>
      <c r="FN254" s="375"/>
      <c r="FO254" s="375"/>
      <c r="FP254" s="375"/>
      <c r="FQ254" s="375"/>
      <c r="FR254" s="375"/>
      <c r="FS254" s="375"/>
      <c r="FT254" s="375"/>
      <c r="FU254" s="375"/>
    </row>
    <row r="255" spans="1:177" s="374" customFormat="1" ht="15" customHeight="1" x14ac:dyDescent="0.25">
      <c r="A255" s="113"/>
      <c r="B255" s="3"/>
      <c r="C255" s="8" t="s">
        <v>31</v>
      </c>
      <c r="D255" s="732" t="str">
        <f t="shared" si="71"/>
        <v/>
      </c>
      <c r="E255" s="732"/>
      <c r="F255" s="732"/>
      <c r="G255" s="732"/>
      <c r="H255" s="732"/>
      <c r="I255" s="732"/>
      <c r="J255" s="732"/>
      <c r="K255" s="732"/>
      <c r="L255" s="732"/>
      <c r="M255" s="732"/>
      <c r="N255" s="732"/>
      <c r="O255" s="732"/>
      <c r="P255" s="577"/>
      <c r="Q255" s="577"/>
      <c r="R255" s="577"/>
      <c r="S255" s="577"/>
      <c r="T255" s="347"/>
      <c r="U255" s="347"/>
      <c r="V255" s="347"/>
      <c r="W255" s="347"/>
      <c r="X255" s="347"/>
      <c r="Y255" s="347"/>
      <c r="Z255" s="347"/>
      <c r="AA255" s="347"/>
      <c r="AB255" s="347"/>
      <c r="AC255" s="347"/>
      <c r="AD255" s="347"/>
      <c r="AE255" s="3"/>
      <c r="AF255" s="258"/>
      <c r="AG255" s="375">
        <f>IF(AND($C$29="",COUNTBLANK(D255:AD255)=27),0,IF(AND($C$29&gt;=$AG$31,COUNTBLANK(D255:AD255)&lt;&gt;27),0,IF(AND($AG$31&gt;$C$29,COUNTBLANK(D255:AD255)=27),0,1)))</f>
        <v>0</v>
      </c>
      <c r="AH255" s="264">
        <f t="shared" si="72"/>
        <v>0</v>
      </c>
      <c r="EM255" s="375"/>
      <c r="EN255" s="375"/>
      <c r="EO255" s="375"/>
      <c r="EP255" s="375"/>
      <c r="EQ255" s="375"/>
      <c r="ER255" s="375"/>
      <c r="ES255" s="375"/>
      <c r="FF255" s="375"/>
      <c r="FG255" s="375"/>
      <c r="FH255" s="375"/>
      <c r="FI255" s="375"/>
      <c r="FJ255" s="375"/>
      <c r="FK255" s="375"/>
      <c r="FL255" s="375"/>
      <c r="FM255" s="375"/>
      <c r="FN255" s="375"/>
      <c r="FO255" s="375"/>
      <c r="FP255" s="375"/>
      <c r="FQ255" s="375"/>
      <c r="FR255" s="375"/>
      <c r="FS255" s="375"/>
      <c r="FT255" s="375"/>
      <c r="FU255" s="375"/>
    </row>
    <row r="256" spans="1:177" s="374" customFormat="1" ht="15" customHeight="1" x14ac:dyDescent="0.25">
      <c r="A256" s="113"/>
      <c r="B256" s="3"/>
      <c r="C256" s="8" t="s">
        <v>32</v>
      </c>
      <c r="D256" s="732" t="str">
        <f t="shared" si="71"/>
        <v/>
      </c>
      <c r="E256" s="732"/>
      <c r="F256" s="732"/>
      <c r="G256" s="732"/>
      <c r="H256" s="732"/>
      <c r="I256" s="732"/>
      <c r="J256" s="732"/>
      <c r="K256" s="732"/>
      <c r="L256" s="732"/>
      <c r="M256" s="732"/>
      <c r="N256" s="732"/>
      <c r="O256" s="732"/>
      <c r="P256" s="577"/>
      <c r="Q256" s="577"/>
      <c r="R256" s="577"/>
      <c r="S256" s="577"/>
      <c r="T256" s="347"/>
      <c r="U256" s="347"/>
      <c r="V256" s="347"/>
      <c r="W256" s="347"/>
      <c r="X256" s="347"/>
      <c r="Y256" s="347"/>
      <c r="Z256" s="347"/>
      <c r="AA256" s="347"/>
      <c r="AB256" s="347"/>
      <c r="AC256" s="347"/>
      <c r="AD256" s="347"/>
      <c r="AE256" s="3"/>
      <c r="AF256" s="258"/>
      <c r="AG256" s="375">
        <f>IF(AND($C$29="",COUNTBLANK(D256:AD256)=27),0,IF(AND($C$29&gt;=$AG$32,COUNTBLANK(D256:AD256)&lt;&gt;27),0,IF(AND($AG$32&gt;$C$29,COUNTBLANK(D256:AD256)=27),0,1)))</f>
        <v>0</v>
      </c>
      <c r="AH256" s="264">
        <f t="shared" si="72"/>
        <v>0</v>
      </c>
      <c r="EM256" s="375"/>
      <c r="EN256" s="375"/>
      <c r="EO256" s="375"/>
      <c r="EP256" s="375"/>
      <c r="EQ256" s="375"/>
      <c r="ER256" s="375"/>
      <c r="ES256" s="375"/>
      <c r="FF256" s="375"/>
      <c r="FG256" s="375"/>
      <c r="FH256" s="375"/>
      <c r="FI256" s="375"/>
      <c r="FJ256" s="375"/>
      <c r="FK256" s="375"/>
      <c r="FL256" s="375"/>
      <c r="FM256" s="375"/>
      <c r="FN256" s="375"/>
      <c r="FO256" s="375"/>
      <c r="FP256" s="375"/>
      <c r="FQ256" s="375"/>
      <c r="FR256" s="375"/>
      <c r="FS256" s="375"/>
      <c r="FT256" s="375"/>
      <c r="FU256" s="375"/>
    </row>
    <row r="257" spans="1:177" s="374" customFormat="1" ht="15" customHeight="1" x14ac:dyDescent="0.25">
      <c r="A257" s="113"/>
      <c r="B257" s="3"/>
      <c r="C257" s="8" t="s">
        <v>33</v>
      </c>
      <c r="D257" s="732" t="str">
        <f t="shared" si="71"/>
        <v/>
      </c>
      <c r="E257" s="732"/>
      <c r="F257" s="732"/>
      <c r="G257" s="732"/>
      <c r="H257" s="732"/>
      <c r="I257" s="732"/>
      <c r="J257" s="732"/>
      <c r="K257" s="732"/>
      <c r="L257" s="732"/>
      <c r="M257" s="732"/>
      <c r="N257" s="732"/>
      <c r="O257" s="732"/>
      <c r="P257" s="577"/>
      <c r="Q257" s="577"/>
      <c r="R257" s="577"/>
      <c r="S257" s="577"/>
      <c r="T257" s="347"/>
      <c r="U257" s="347"/>
      <c r="V257" s="347"/>
      <c r="W257" s="347"/>
      <c r="X257" s="347"/>
      <c r="Y257" s="347"/>
      <c r="Z257" s="347"/>
      <c r="AA257" s="347"/>
      <c r="AB257" s="347"/>
      <c r="AC257" s="347"/>
      <c r="AD257" s="347"/>
      <c r="AE257" s="3"/>
      <c r="AF257" s="258"/>
      <c r="AG257" s="375">
        <f>IF(AND($C$29="",COUNTBLANK(D257:AD257)=27),0,IF(AND($C$29&gt;=$AG$33,COUNTBLANK(D257:AD257)&lt;&gt;27),0,IF(AND($AG$33&gt;$C$29,COUNTBLANK(D257:AD257)=27),0,1)))</f>
        <v>0</v>
      </c>
      <c r="AH257" s="264">
        <f t="shared" si="72"/>
        <v>0</v>
      </c>
      <c r="EM257" s="375"/>
      <c r="EN257" s="375"/>
      <c r="EO257" s="375"/>
      <c r="EP257" s="375"/>
      <c r="EQ257" s="375"/>
      <c r="ER257" s="375"/>
      <c r="ES257" s="375"/>
      <c r="FF257" s="375"/>
      <c r="FG257" s="375"/>
      <c r="FH257" s="375"/>
      <c r="FI257" s="375"/>
      <c r="FJ257" s="375"/>
      <c r="FK257" s="375"/>
      <c r="FL257" s="375"/>
      <c r="FM257" s="375"/>
      <c r="FN257" s="375"/>
      <c r="FO257" s="375"/>
      <c r="FP257" s="375"/>
      <c r="FQ257" s="375"/>
      <c r="FR257" s="375"/>
      <c r="FS257" s="375"/>
      <c r="FT257" s="375"/>
      <c r="FU257" s="375"/>
    </row>
    <row r="258" spans="1:177" s="374" customFormat="1" ht="15" customHeight="1" x14ac:dyDescent="0.25">
      <c r="A258" s="11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258"/>
      <c r="AG258" s="377">
        <f t="shared" ref="AG258" si="73">SUM(AG250:AG257)</f>
        <v>0</v>
      </c>
      <c r="AH258" s="383">
        <f>IF(AG248=AH248,0,SUM(AH250:AH257))</f>
        <v>0</v>
      </c>
      <c r="EM258" s="375"/>
      <c r="EN258" s="375"/>
      <c r="EO258" s="375"/>
      <c r="EP258" s="375"/>
      <c r="EQ258" s="375"/>
      <c r="ER258" s="375"/>
      <c r="ES258" s="375"/>
      <c r="FF258" s="375"/>
      <c r="FG258" s="375"/>
      <c r="FH258" s="375"/>
      <c r="FI258" s="375"/>
      <c r="FJ258" s="375"/>
      <c r="FK258" s="375"/>
      <c r="FL258" s="375"/>
      <c r="FM258" s="375"/>
      <c r="FN258" s="375"/>
      <c r="FO258" s="375"/>
      <c r="FP258" s="375"/>
      <c r="FQ258" s="375"/>
      <c r="FR258" s="375"/>
      <c r="FS258" s="375"/>
      <c r="FT258" s="375"/>
      <c r="FU258" s="375"/>
    </row>
    <row r="259" spans="1:177" s="374" customFormat="1" ht="15" customHeight="1" x14ac:dyDescent="0.25">
      <c r="A259" s="113"/>
      <c r="B259" s="571" t="str">
        <f>IF(SUM(AG258:AH258)&gt;0,"Error: No debe dejar fila inicial o intermedias vacías.","")</f>
        <v/>
      </c>
      <c r="C259" s="571"/>
      <c r="D259" s="571"/>
      <c r="E259" s="571"/>
      <c r="F259" s="571"/>
      <c r="G259" s="571"/>
      <c r="H259" s="571"/>
      <c r="I259" s="571"/>
      <c r="J259" s="571"/>
      <c r="K259" s="571"/>
      <c r="L259" s="571"/>
      <c r="M259" s="571"/>
      <c r="N259" s="571"/>
      <c r="O259" s="571"/>
      <c r="P259" s="571"/>
      <c r="Q259" s="571"/>
      <c r="R259" s="571"/>
      <c r="S259" s="571"/>
      <c r="T259" s="571"/>
      <c r="U259" s="571"/>
      <c r="V259" s="571"/>
      <c r="W259" s="571"/>
      <c r="X259" s="571"/>
      <c r="Y259" s="571"/>
      <c r="Z259" s="571"/>
      <c r="AA259" s="571"/>
      <c r="AB259" s="571"/>
      <c r="AC259" s="571"/>
      <c r="AD259" s="571"/>
      <c r="AE259" s="3"/>
      <c r="AF259" s="258"/>
      <c r="AG259" s="375"/>
      <c r="AH259" s="378"/>
      <c r="EM259" s="375"/>
      <c r="EN259" s="375"/>
      <c r="EO259" s="375"/>
      <c r="EP259" s="375"/>
      <c r="EQ259" s="375"/>
      <c r="ER259" s="375"/>
      <c r="ES259" s="375"/>
      <c r="FF259" s="375"/>
      <c r="FG259" s="375"/>
      <c r="FH259" s="375"/>
      <c r="FI259" s="375"/>
      <c r="FJ259" s="375"/>
      <c r="FK259" s="375"/>
      <c r="FL259" s="375"/>
      <c r="FM259" s="375"/>
      <c r="FN259" s="375"/>
      <c r="FO259" s="375"/>
      <c r="FP259" s="375"/>
      <c r="FQ259" s="375"/>
      <c r="FR259" s="375"/>
      <c r="FS259" s="375"/>
      <c r="FT259" s="375"/>
      <c r="FU259" s="375"/>
    </row>
    <row r="260" spans="1:177" s="374" customFormat="1" ht="15" customHeight="1" x14ac:dyDescent="0.25">
      <c r="A260" s="11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258"/>
      <c r="AG260" s="375"/>
      <c r="AH260" s="378"/>
      <c r="EM260" s="375"/>
      <c r="EN260" s="375"/>
      <c r="EO260" s="375"/>
      <c r="EP260" s="375"/>
      <c r="EQ260" s="375"/>
      <c r="ER260" s="375"/>
      <c r="ES260" s="375"/>
      <c r="FF260" s="375"/>
      <c r="FG260" s="375"/>
      <c r="FH260" s="375"/>
      <c r="FI260" s="375"/>
      <c r="FJ260" s="375"/>
      <c r="FK260" s="375"/>
      <c r="FL260" s="375"/>
      <c r="FM260" s="375"/>
      <c r="FN260" s="375"/>
      <c r="FO260" s="375"/>
      <c r="FP260" s="375"/>
      <c r="FQ260" s="375"/>
      <c r="FR260" s="375"/>
      <c r="FS260" s="375"/>
      <c r="FT260" s="375"/>
      <c r="FU260" s="375"/>
    </row>
    <row r="261" spans="1:177" s="374" customFormat="1" ht="36" customHeight="1" x14ac:dyDescent="0.25">
      <c r="A261" s="114" t="s">
        <v>96</v>
      </c>
      <c r="B261" s="573" t="s">
        <v>1112</v>
      </c>
      <c r="C261" s="573"/>
      <c r="D261" s="573"/>
      <c r="E261" s="573"/>
      <c r="F261" s="573"/>
      <c r="G261" s="573"/>
      <c r="H261" s="573"/>
      <c r="I261" s="573"/>
      <c r="J261" s="573"/>
      <c r="K261" s="573"/>
      <c r="L261" s="573"/>
      <c r="M261" s="573"/>
      <c r="N261" s="573"/>
      <c r="O261" s="573"/>
      <c r="P261" s="573"/>
      <c r="Q261" s="573"/>
      <c r="R261" s="573"/>
      <c r="S261" s="573"/>
      <c r="T261" s="573"/>
      <c r="U261" s="573"/>
      <c r="V261" s="573"/>
      <c r="W261" s="573"/>
      <c r="X261" s="573"/>
      <c r="Y261" s="573"/>
      <c r="Z261" s="573"/>
      <c r="AA261" s="573"/>
      <c r="AB261" s="573"/>
      <c r="AC261" s="573"/>
      <c r="AD261" s="573"/>
      <c r="AE261" s="3"/>
      <c r="AF261" s="258"/>
      <c r="AG261" s="375"/>
      <c r="AH261" s="378"/>
      <c r="EM261" s="375"/>
      <c r="EN261" s="375"/>
      <c r="EO261" s="375"/>
      <c r="EP261" s="375"/>
      <c r="EQ261" s="375"/>
      <c r="ER261" s="375"/>
      <c r="ES261" s="375"/>
      <c r="FF261" s="375"/>
      <c r="FG261" s="375"/>
      <c r="FH261" s="375"/>
      <c r="FI261" s="375"/>
      <c r="FJ261" s="375"/>
      <c r="FK261" s="375"/>
      <c r="FL261" s="375"/>
      <c r="FM261" s="375"/>
      <c r="FN261" s="375"/>
      <c r="FO261" s="375"/>
      <c r="FP261" s="375"/>
      <c r="FQ261" s="375"/>
      <c r="FR261" s="375"/>
      <c r="FS261" s="375"/>
      <c r="FT261" s="375"/>
      <c r="FU261" s="375"/>
    </row>
    <row r="262" spans="1:177" s="374" customFormat="1" ht="15" customHeight="1" x14ac:dyDescent="0.25">
      <c r="A262" s="113"/>
      <c r="B262" s="57"/>
      <c r="C262" s="723" t="s">
        <v>148</v>
      </c>
      <c r="D262" s="723"/>
      <c r="E262" s="723"/>
      <c r="F262" s="723"/>
      <c r="G262" s="723"/>
      <c r="H262" s="723"/>
      <c r="I262" s="723"/>
      <c r="J262" s="723"/>
      <c r="K262" s="723"/>
      <c r="L262" s="723"/>
      <c r="M262" s="723"/>
      <c r="N262" s="723"/>
      <c r="O262" s="723"/>
      <c r="P262" s="723"/>
      <c r="Q262" s="723"/>
      <c r="R262" s="723"/>
      <c r="S262" s="723"/>
      <c r="T262" s="723"/>
      <c r="U262" s="723"/>
      <c r="V262" s="723"/>
      <c r="W262" s="723"/>
      <c r="X262" s="723"/>
      <c r="Y262" s="723"/>
      <c r="Z262" s="723"/>
      <c r="AA262" s="723"/>
      <c r="AB262" s="723"/>
      <c r="AC262" s="723"/>
      <c r="AD262" s="723"/>
      <c r="AE262" s="3"/>
      <c r="AF262" s="258"/>
      <c r="AG262" s="375"/>
      <c r="AH262" s="378"/>
      <c r="EM262" s="375"/>
      <c r="EN262" s="375"/>
      <c r="EO262" s="375"/>
      <c r="EP262" s="375"/>
      <c r="EQ262" s="375"/>
      <c r="ER262" s="375"/>
      <c r="ES262" s="375"/>
      <c r="FF262" s="375"/>
      <c r="FG262" s="375"/>
      <c r="FH262" s="375"/>
      <c r="FI262" s="375"/>
      <c r="FJ262" s="375"/>
      <c r="FK262" s="375"/>
      <c r="FL262" s="375"/>
      <c r="FM262" s="375"/>
      <c r="FN262" s="375"/>
      <c r="FO262" s="375"/>
      <c r="FP262" s="375"/>
      <c r="FQ262" s="375"/>
      <c r="FR262" s="375"/>
      <c r="FS262" s="375"/>
      <c r="FT262" s="375"/>
      <c r="FU262" s="375"/>
    </row>
    <row r="263" spans="1:177" s="374" customFormat="1" ht="15" customHeight="1" thickBot="1" x14ac:dyDescent="0.3">
      <c r="A263" s="113"/>
      <c r="B263" s="57"/>
      <c r="C263" s="57"/>
      <c r="D263" s="57"/>
      <c r="E263" s="57"/>
      <c r="F263" s="57"/>
      <c r="G263" s="57"/>
      <c r="H263" s="57"/>
      <c r="I263" s="57"/>
      <c r="J263" s="57"/>
      <c r="K263" s="57"/>
      <c r="L263" s="57"/>
      <c r="M263" s="57"/>
      <c r="N263" s="57"/>
      <c r="O263" s="57"/>
      <c r="P263" s="57"/>
      <c r="Q263" s="57"/>
      <c r="R263" s="57"/>
      <c r="S263" s="57"/>
      <c r="T263" s="57"/>
      <c r="U263" s="57"/>
      <c r="V263" s="57"/>
      <c r="W263" s="57"/>
      <c r="X263" s="57"/>
      <c r="Y263" s="57"/>
      <c r="Z263" s="57"/>
      <c r="AA263" s="57"/>
      <c r="AB263" s="57"/>
      <c r="AC263" s="57"/>
      <c r="AD263" s="57"/>
      <c r="AE263" s="3"/>
      <c r="AF263" s="258"/>
      <c r="AG263" s="375"/>
      <c r="AH263" s="378"/>
      <c r="EM263" s="375"/>
      <c r="EN263" s="375"/>
      <c r="EO263" s="375"/>
      <c r="EP263" s="375"/>
      <c r="EQ263" s="375"/>
      <c r="ER263" s="375"/>
      <c r="ES263" s="375"/>
      <c r="FF263" s="375"/>
      <c r="FG263" s="375"/>
      <c r="FH263" s="375"/>
      <c r="FI263" s="375"/>
      <c r="FJ263" s="375"/>
      <c r="FK263" s="375"/>
      <c r="FL263" s="375"/>
      <c r="FM263" s="375"/>
      <c r="FN263" s="375"/>
      <c r="FO263" s="375"/>
      <c r="FP263" s="375"/>
      <c r="FQ263" s="375"/>
      <c r="FR263" s="375"/>
      <c r="FS263" s="375"/>
      <c r="FT263" s="375"/>
      <c r="FU263" s="375"/>
    </row>
    <row r="264" spans="1:177" s="374" customFormat="1" ht="15" customHeight="1" thickBot="1" x14ac:dyDescent="0.3">
      <c r="A264" s="113"/>
      <c r="B264" s="57"/>
      <c r="C264" s="365"/>
      <c r="D264" s="89" t="s">
        <v>149</v>
      </c>
      <c r="E264" s="57"/>
      <c r="F264" s="57"/>
      <c r="G264" s="57"/>
      <c r="H264" s="57"/>
      <c r="I264" s="365"/>
      <c r="J264" s="89" t="s">
        <v>1113</v>
      </c>
      <c r="K264" s="57"/>
      <c r="L264" s="57"/>
      <c r="M264" s="57"/>
      <c r="N264" s="57"/>
      <c r="O264" s="57"/>
      <c r="P264" s="57"/>
      <c r="Q264" s="57"/>
      <c r="R264" s="57"/>
      <c r="S264" s="57"/>
      <c r="T264" s="365"/>
      <c r="U264" s="89" t="s">
        <v>1114</v>
      </c>
      <c r="V264" s="57"/>
      <c r="W264" s="57"/>
      <c r="X264" s="57"/>
      <c r="Y264" s="57"/>
      <c r="Z264" s="57"/>
      <c r="AA264" s="57"/>
      <c r="AB264" s="57"/>
      <c r="AC264" s="57"/>
      <c r="AD264" s="57"/>
      <c r="AE264" s="3"/>
      <c r="AF264" s="258"/>
      <c r="AG264" s="375"/>
      <c r="AH264" s="378"/>
      <c r="EM264" s="375"/>
      <c r="EN264" s="375"/>
      <c r="EO264" s="375"/>
      <c r="EP264" s="375"/>
      <c r="EQ264" s="375"/>
      <c r="ER264" s="375"/>
      <c r="ES264" s="375"/>
      <c r="FF264" s="375"/>
      <c r="FG264" s="375"/>
      <c r="FH264" s="375"/>
      <c r="FI264" s="375"/>
      <c r="FJ264" s="375"/>
      <c r="FK264" s="375"/>
      <c r="FL264" s="375"/>
      <c r="FM264" s="375"/>
      <c r="FN264" s="375"/>
      <c r="FO264" s="375"/>
      <c r="FP264" s="375"/>
      <c r="FQ264" s="375"/>
      <c r="FR264" s="375"/>
      <c r="FS264" s="375"/>
      <c r="FT264" s="375"/>
      <c r="FU264" s="375"/>
    </row>
    <row r="265" spans="1:177" s="374" customFormat="1" ht="15" customHeight="1" x14ac:dyDescent="0.25">
      <c r="A265" s="11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258"/>
      <c r="AG265" s="375"/>
      <c r="AH265" s="378"/>
      <c r="EM265" s="375"/>
      <c r="EN265" s="375"/>
      <c r="EO265" s="375"/>
      <c r="EP265" s="375"/>
      <c r="EQ265" s="375"/>
      <c r="ER265" s="375"/>
      <c r="ES265" s="375"/>
      <c r="FF265" s="375"/>
      <c r="FG265" s="375"/>
      <c r="FH265" s="375"/>
      <c r="FI265" s="375"/>
      <c r="FJ265" s="375"/>
      <c r="FK265" s="375"/>
      <c r="FL265" s="375"/>
      <c r="FM265" s="375"/>
      <c r="FN265" s="375"/>
      <c r="FO265" s="375"/>
      <c r="FP265" s="375"/>
      <c r="FQ265" s="375"/>
      <c r="FR265" s="375"/>
      <c r="FS265" s="375"/>
      <c r="FT265" s="375"/>
      <c r="FU265" s="375"/>
    </row>
    <row r="266" spans="1:177" s="374" customFormat="1" ht="15" customHeight="1" x14ac:dyDescent="0.25">
      <c r="A266" s="113"/>
      <c r="B266" s="571" t="str">
        <f>IF(COUNTIF(C264:T264,"x")&gt;1,"ERROR: Seleccionar un solo código","")</f>
        <v/>
      </c>
      <c r="C266" s="571"/>
      <c r="D266" s="571"/>
      <c r="E266" s="571"/>
      <c r="F266" s="571"/>
      <c r="G266" s="571"/>
      <c r="H266" s="571"/>
      <c r="I266" s="571"/>
      <c r="J266" s="571"/>
      <c r="K266" s="571"/>
      <c r="L266" s="571"/>
      <c r="M266" s="571"/>
      <c r="N266" s="571"/>
      <c r="O266" s="571"/>
      <c r="P266" s="571"/>
      <c r="Q266" s="571"/>
      <c r="R266" s="571"/>
      <c r="S266" s="571"/>
      <c r="T266" s="571"/>
      <c r="U266" s="571"/>
      <c r="V266" s="571"/>
      <c r="W266" s="571"/>
      <c r="X266" s="571"/>
      <c r="Y266" s="571"/>
      <c r="Z266" s="571"/>
      <c r="AA266" s="571"/>
      <c r="AB266" s="571"/>
      <c r="AC266" s="571"/>
      <c r="AD266" s="571"/>
      <c r="AE266" s="3"/>
      <c r="AF266" s="258"/>
      <c r="AG266" s="375"/>
      <c r="AH266" s="378"/>
      <c r="EM266" s="375"/>
      <c r="EN266" s="375"/>
      <c r="EO266" s="375"/>
      <c r="EP266" s="375"/>
      <c r="EQ266" s="375"/>
      <c r="ER266" s="375"/>
      <c r="ES266" s="375"/>
      <c r="FF266" s="375"/>
      <c r="FG266" s="375"/>
      <c r="FH266" s="375"/>
      <c r="FI266" s="375"/>
      <c r="FJ266" s="375"/>
      <c r="FK266" s="375"/>
      <c r="FL266" s="375"/>
      <c r="FM266" s="375"/>
      <c r="FN266" s="375"/>
      <c r="FO266" s="375"/>
      <c r="FP266" s="375"/>
      <c r="FQ266" s="375"/>
      <c r="FR266" s="375"/>
      <c r="FS266" s="375"/>
      <c r="FT266" s="375"/>
      <c r="FU266" s="375"/>
    </row>
    <row r="267" spans="1:177" s="374" customFormat="1" ht="15" customHeight="1" x14ac:dyDescent="0.25">
      <c r="A267" s="11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258"/>
      <c r="AG267" s="375"/>
      <c r="AH267" s="378"/>
      <c r="EM267" s="375"/>
      <c r="EN267" s="375"/>
      <c r="EO267" s="375"/>
      <c r="EP267" s="375"/>
      <c r="EQ267" s="375"/>
      <c r="ER267" s="375"/>
      <c r="ES267" s="375"/>
      <c r="FF267" s="375"/>
      <c r="FG267" s="375"/>
      <c r="FH267" s="375"/>
      <c r="FI267" s="375"/>
      <c r="FJ267" s="375"/>
      <c r="FK267" s="375"/>
      <c r="FL267" s="375"/>
      <c r="FM267" s="375"/>
      <c r="FN267" s="375"/>
      <c r="FO267" s="375"/>
      <c r="FP267" s="375"/>
      <c r="FQ267" s="375"/>
      <c r="FR267" s="375"/>
      <c r="FS267" s="375"/>
      <c r="FT267" s="375"/>
      <c r="FU267" s="375"/>
    </row>
    <row r="268" spans="1:177" s="374" customFormat="1" ht="36" customHeight="1" x14ac:dyDescent="0.25">
      <c r="A268" s="114" t="s">
        <v>97</v>
      </c>
      <c r="B268" s="573" t="s">
        <v>1115</v>
      </c>
      <c r="C268" s="573"/>
      <c r="D268" s="573"/>
      <c r="E268" s="573"/>
      <c r="F268" s="573"/>
      <c r="G268" s="573"/>
      <c r="H268" s="573"/>
      <c r="I268" s="573"/>
      <c r="J268" s="573"/>
      <c r="K268" s="573"/>
      <c r="L268" s="573"/>
      <c r="M268" s="573"/>
      <c r="N268" s="573"/>
      <c r="O268" s="573"/>
      <c r="P268" s="573"/>
      <c r="Q268" s="573"/>
      <c r="R268" s="573"/>
      <c r="S268" s="573"/>
      <c r="T268" s="573"/>
      <c r="U268" s="573"/>
      <c r="V268" s="573"/>
      <c r="W268" s="573"/>
      <c r="X268" s="573"/>
      <c r="Y268" s="573"/>
      <c r="Z268" s="573"/>
      <c r="AA268" s="573"/>
      <c r="AB268" s="573"/>
      <c r="AC268" s="573"/>
      <c r="AD268" s="573"/>
      <c r="AE268" s="3"/>
      <c r="AF268" s="258"/>
      <c r="AG268" s="375"/>
      <c r="AH268" s="378"/>
      <c r="EM268" s="375"/>
      <c r="EN268" s="375"/>
      <c r="EO268" s="375"/>
      <c r="EP268" s="375"/>
      <c r="EQ268" s="375"/>
      <c r="ER268" s="375"/>
      <c r="ES268" s="375"/>
      <c r="FF268" s="375"/>
      <c r="FG268" s="375"/>
      <c r="FH268" s="375"/>
      <c r="FI268" s="375"/>
      <c r="FJ268" s="375"/>
      <c r="FK268" s="375"/>
      <c r="FL268" s="375"/>
      <c r="FM268" s="375"/>
      <c r="FN268" s="375"/>
      <c r="FO268" s="375"/>
      <c r="FP268" s="375"/>
      <c r="FQ268" s="375"/>
      <c r="FR268" s="375"/>
      <c r="FS268" s="375"/>
      <c r="FT268" s="375"/>
      <c r="FU268" s="375"/>
    </row>
    <row r="269" spans="1:177" s="374" customFormat="1" ht="15" customHeight="1" x14ac:dyDescent="0.25">
      <c r="A269" s="112"/>
      <c r="B269" s="60"/>
      <c r="C269" s="723" t="s">
        <v>1006</v>
      </c>
      <c r="D269" s="723"/>
      <c r="E269" s="723"/>
      <c r="F269" s="723"/>
      <c r="G269" s="723"/>
      <c r="H269" s="723"/>
      <c r="I269" s="723"/>
      <c r="J269" s="723"/>
      <c r="K269" s="723"/>
      <c r="L269" s="723"/>
      <c r="M269" s="723"/>
      <c r="N269" s="723"/>
      <c r="O269" s="723"/>
      <c r="P269" s="723"/>
      <c r="Q269" s="723"/>
      <c r="R269" s="723"/>
      <c r="S269" s="723"/>
      <c r="T269" s="723"/>
      <c r="U269" s="723"/>
      <c r="V269" s="723"/>
      <c r="W269" s="723"/>
      <c r="X269" s="723"/>
      <c r="Y269" s="723"/>
      <c r="Z269" s="723"/>
      <c r="AA269" s="723"/>
      <c r="AB269" s="723"/>
      <c r="AC269" s="723"/>
      <c r="AD269" s="723"/>
      <c r="AE269" s="3"/>
      <c r="AF269" s="258"/>
      <c r="AG269" s="375"/>
      <c r="AH269" s="378"/>
      <c r="EM269" s="375"/>
      <c r="EN269" s="375"/>
      <c r="EO269" s="375"/>
      <c r="EP269" s="375"/>
      <c r="EQ269" s="375"/>
      <c r="ER269" s="375"/>
      <c r="ES269" s="375"/>
      <c r="FF269" s="375"/>
      <c r="FG269" s="375"/>
      <c r="FH269" s="375"/>
      <c r="FI269" s="375"/>
      <c r="FJ269" s="375"/>
      <c r="FK269" s="375"/>
      <c r="FL269" s="375"/>
      <c r="FM269" s="375"/>
      <c r="FN269" s="375"/>
      <c r="FO269" s="375"/>
      <c r="FP269" s="375"/>
      <c r="FQ269" s="375"/>
      <c r="FR269" s="375"/>
      <c r="FS269" s="375"/>
      <c r="FT269" s="375"/>
      <c r="FU269" s="375"/>
    </row>
    <row r="270" spans="1:177" s="374" customFormat="1" ht="15" customHeight="1" x14ac:dyDescent="0.25">
      <c r="A270" s="113"/>
      <c r="B270" s="57"/>
      <c r="C270" s="120"/>
      <c r="D270" s="120"/>
      <c r="E270" s="120"/>
      <c r="F270" s="120"/>
      <c r="G270" s="120"/>
      <c r="H270" s="120"/>
      <c r="I270" s="120"/>
      <c r="J270" s="120"/>
      <c r="K270" s="120"/>
      <c r="L270" s="120"/>
      <c r="M270" s="120"/>
      <c r="N270" s="120"/>
      <c r="O270" s="120"/>
      <c r="P270" s="120"/>
      <c r="Q270" s="120"/>
      <c r="R270" s="120"/>
      <c r="S270" s="120"/>
      <c r="T270" s="120"/>
      <c r="U270" s="120"/>
      <c r="V270" s="120"/>
      <c r="W270" s="120"/>
      <c r="X270" s="120"/>
      <c r="Y270" s="120"/>
      <c r="Z270" s="120"/>
      <c r="AA270" s="120"/>
      <c r="AB270" s="120"/>
      <c r="AC270" s="120"/>
      <c r="AD270" s="120"/>
      <c r="AE270" s="3"/>
      <c r="AF270" s="258"/>
      <c r="AG270" s="375"/>
      <c r="AH270" s="378"/>
      <c r="EM270" s="375"/>
      <c r="EN270" s="375"/>
      <c r="EO270" s="375"/>
      <c r="EP270" s="375"/>
      <c r="EQ270" s="375"/>
      <c r="ER270" s="375"/>
      <c r="ES270" s="375"/>
      <c r="FF270" s="375"/>
      <c r="FG270" s="375"/>
      <c r="FH270" s="375"/>
      <c r="FI270" s="375"/>
      <c r="FJ270" s="375"/>
      <c r="FK270" s="375"/>
      <c r="FL270" s="375"/>
      <c r="FM270" s="375"/>
      <c r="FN270" s="375"/>
      <c r="FO270" s="375"/>
      <c r="FP270" s="375"/>
      <c r="FQ270" s="375"/>
      <c r="FR270" s="375"/>
      <c r="FS270" s="375"/>
      <c r="FT270" s="375"/>
      <c r="FU270" s="375"/>
    </row>
    <row r="271" spans="1:177" s="374" customFormat="1" ht="24" customHeight="1" x14ac:dyDescent="0.25">
      <c r="A271" s="113"/>
      <c r="B271" s="57"/>
      <c r="C271" s="801" t="s">
        <v>971</v>
      </c>
      <c r="D271" s="801"/>
      <c r="E271" s="801"/>
      <c r="F271" s="801"/>
      <c r="G271" s="801" t="s">
        <v>1105</v>
      </c>
      <c r="H271" s="801"/>
      <c r="I271" s="801"/>
      <c r="J271" s="801"/>
      <c r="K271" s="801"/>
      <c r="L271" s="801"/>
      <c r="M271" s="801"/>
      <c r="N271" s="801"/>
      <c r="O271" s="801"/>
      <c r="P271" s="801"/>
      <c r="Q271" s="801"/>
      <c r="R271" s="801"/>
      <c r="S271" s="801"/>
      <c r="T271" s="801"/>
      <c r="U271" s="801"/>
      <c r="V271" s="801"/>
      <c r="W271" s="801"/>
      <c r="X271" s="801"/>
      <c r="Y271" s="801"/>
      <c r="Z271" s="801"/>
      <c r="AA271" s="801"/>
      <c r="AB271" s="801"/>
      <c r="AC271" s="801"/>
      <c r="AD271" s="801"/>
      <c r="AE271" s="3"/>
      <c r="AF271" s="258"/>
      <c r="AG271" s="375"/>
      <c r="AH271" s="378"/>
      <c r="EM271" s="375"/>
      <c r="EN271" s="375"/>
      <c r="EO271" s="375"/>
      <c r="EP271" s="375"/>
      <c r="EQ271" s="375"/>
      <c r="ER271" s="375"/>
      <c r="ES271" s="375"/>
      <c r="FF271" s="375"/>
      <c r="FG271" s="375"/>
      <c r="FH271" s="375"/>
      <c r="FI271" s="375"/>
      <c r="FJ271" s="375"/>
      <c r="FK271" s="375"/>
      <c r="FL271" s="375"/>
      <c r="FM271" s="375"/>
      <c r="FN271" s="375"/>
      <c r="FO271" s="375"/>
      <c r="FP271" s="375"/>
      <c r="FQ271" s="375"/>
      <c r="FR271" s="375"/>
      <c r="FS271" s="375"/>
      <c r="FT271" s="375"/>
      <c r="FU271" s="375"/>
    </row>
    <row r="272" spans="1:177" s="374" customFormat="1" ht="15" customHeight="1" x14ac:dyDescent="0.25">
      <c r="A272" s="113"/>
      <c r="B272" s="57"/>
      <c r="C272" s="801"/>
      <c r="D272" s="801"/>
      <c r="E272" s="801"/>
      <c r="F272" s="801"/>
      <c r="G272" s="858" t="s">
        <v>82</v>
      </c>
      <c r="H272" s="859"/>
      <c r="I272" s="559" t="s">
        <v>83</v>
      </c>
      <c r="J272" s="560"/>
      <c r="K272" s="560"/>
      <c r="L272" s="560"/>
      <c r="M272" s="560"/>
      <c r="N272" s="560"/>
      <c r="O272" s="560"/>
      <c r="P272" s="560"/>
      <c r="Q272" s="560"/>
      <c r="R272" s="560"/>
      <c r="S272" s="560"/>
      <c r="T272" s="560"/>
      <c r="U272" s="560"/>
      <c r="V272" s="561"/>
      <c r="W272" s="840" t="s">
        <v>84</v>
      </c>
      <c r="X272" s="840"/>
      <c r="Y272" s="840"/>
      <c r="Z272" s="840"/>
      <c r="AA272" s="840"/>
      <c r="AB272" s="840"/>
      <c r="AC272" s="731" t="s">
        <v>85</v>
      </c>
      <c r="AD272" s="731"/>
      <c r="AE272" s="3"/>
      <c r="AF272" s="258"/>
      <c r="AG272" s="285" t="s">
        <v>1908</v>
      </c>
      <c r="AH272" s="285"/>
      <c r="AI272" s="285"/>
      <c r="AJ272" s="375"/>
      <c r="AK272" s="380"/>
      <c r="AL272" s="380"/>
      <c r="AM272" s="380"/>
      <c r="AN272" s="631" t="s">
        <v>82</v>
      </c>
      <c r="AO272" s="632"/>
      <c r="AP272" s="635" t="s">
        <v>83</v>
      </c>
      <c r="AQ272" s="636"/>
      <c r="AR272" s="636"/>
      <c r="AS272" s="636"/>
      <c r="AT272" s="636"/>
      <c r="AU272" s="636"/>
      <c r="AV272" s="636"/>
      <c r="AW272" s="636"/>
      <c r="AX272" s="636"/>
      <c r="AY272" s="636"/>
      <c r="AZ272" s="636"/>
      <c r="BA272" s="636"/>
      <c r="BB272" s="636"/>
      <c r="BC272" s="637"/>
      <c r="BD272" s="579" t="s">
        <v>84</v>
      </c>
      <c r="BE272" s="579"/>
      <c r="BF272" s="579"/>
      <c r="BG272" s="579"/>
      <c r="BH272" s="579"/>
      <c r="BI272" s="579"/>
      <c r="BJ272" s="638" t="s">
        <v>85</v>
      </c>
      <c r="BK272" s="638"/>
      <c r="BL272" s="656" t="s">
        <v>1913</v>
      </c>
      <c r="BM272" s="657"/>
      <c r="EM272" s="375"/>
      <c r="EN272" s="375"/>
      <c r="EO272" s="375"/>
      <c r="EP272" s="375"/>
      <c r="EQ272" s="375"/>
      <c r="ER272" s="375"/>
      <c r="ES272" s="375"/>
      <c r="FF272" s="375"/>
      <c r="FG272" s="375"/>
      <c r="FH272" s="375"/>
      <c r="FI272" s="375"/>
      <c r="FJ272" s="375"/>
      <c r="FK272" s="375"/>
      <c r="FL272" s="375"/>
      <c r="FM272" s="375"/>
      <c r="FN272" s="375"/>
      <c r="FO272" s="375"/>
      <c r="FP272" s="375"/>
      <c r="FQ272" s="375"/>
      <c r="FR272" s="375"/>
      <c r="FS272" s="375"/>
      <c r="FT272" s="375"/>
      <c r="FU272" s="375"/>
    </row>
    <row r="273" spans="1:177" s="374" customFormat="1" ht="72" customHeight="1" x14ac:dyDescent="0.25">
      <c r="A273" s="113"/>
      <c r="B273" s="57"/>
      <c r="C273" s="801"/>
      <c r="D273" s="801"/>
      <c r="E273" s="801"/>
      <c r="F273" s="801"/>
      <c r="G273" s="862"/>
      <c r="H273" s="863"/>
      <c r="I273" s="967" t="s">
        <v>86</v>
      </c>
      <c r="J273" s="968"/>
      <c r="K273" s="967" t="s">
        <v>87</v>
      </c>
      <c r="L273" s="968"/>
      <c r="M273" s="967" t="s">
        <v>88</v>
      </c>
      <c r="N273" s="968"/>
      <c r="O273" s="967" t="s">
        <v>89</v>
      </c>
      <c r="P273" s="968"/>
      <c r="Q273" s="967" t="s">
        <v>90</v>
      </c>
      <c r="R273" s="968"/>
      <c r="S273" s="967" t="s">
        <v>91</v>
      </c>
      <c r="T273" s="968"/>
      <c r="U273" s="967" t="s">
        <v>92</v>
      </c>
      <c r="V273" s="968"/>
      <c r="W273" s="967" t="s">
        <v>93</v>
      </c>
      <c r="X273" s="968"/>
      <c r="Y273" s="967" t="s">
        <v>94</v>
      </c>
      <c r="Z273" s="968"/>
      <c r="AA273" s="967" t="s">
        <v>95</v>
      </c>
      <c r="AB273" s="968"/>
      <c r="AC273" s="731"/>
      <c r="AD273" s="731"/>
      <c r="AE273" s="3"/>
      <c r="AF273" s="258"/>
      <c r="AG273" s="285">
        <f>COUNTBLANK(G275:AD278)</f>
        <v>96</v>
      </c>
      <c r="AH273" s="285">
        <v>96</v>
      </c>
      <c r="AI273" s="285">
        <v>0</v>
      </c>
      <c r="AJ273" s="375"/>
      <c r="AK273" s="375"/>
      <c r="AL273" s="375"/>
      <c r="AM273" s="375"/>
      <c r="AN273" s="633"/>
      <c r="AO273" s="634"/>
      <c r="AP273" s="639" t="s">
        <v>86</v>
      </c>
      <c r="AQ273" s="640"/>
      <c r="AR273" s="639" t="s">
        <v>87</v>
      </c>
      <c r="AS273" s="640"/>
      <c r="AT273" s="639" t="s">
        <v>88</v>
      </c>
      <c r="AU273" s="640"/>
      <c r="AV273" s="639" t="s">
        <v>89</v>
      </c>
      <c r="AW273" s="640"/>
      <c r="AX273" s="639" t="s">
        <v>90</v>
      </c>
      <c r="AY273" s="640"/>
      <c r="AZ273" s="639" t="s">
        <v>91</v>
      </c>
      <c r="BA273" s="640"/>
      <c r="BB273" s="639" t="s">
        <v>92</v>
      </c>
      <c r="BC273" s="640"/>
      <c r="BD273" s="639" t="s">
        <v>93</v>
      </c>
      <c r="BE273" s="640"/>
      <c r="BF273" s="639" t="s">
        <v>987</v>
      </c>
      <c r="BG273" s="640"/>
      <c r="BH273" s="639" t="s">
        <v>95</v>
      </c>
      <c r="BI273" s="640"/>
      <c r="BJ273" s="638"/>
      <c r="BK273" s="638"/>
      <c r="BL273" s="658"/>
      <c r="BM273" s="659"/>
      <c r="EM273" s="375"/>
      <c r="EN273" s="375"/>
      <c r="EO273" s="375"/>
      <c r="EP273" s="375"/>
      <c r="EQ273" s="375"/>
      <c r="ER273" s="375"/>
      <c r="ES273" s="375"/>
      <c r="FF273" s="375"/>
      <c r="FG273" s="375"/>
      <c r="FH273" s="375"/>
      <c r="FI273" s="375"/>
      <c r="FJ273" s="375"/>
      <c r="FK273" s="375"/>
      <c r="FL273" s="375"/>
      <c r="FM273" s="375"/>
      <c r="FN273" s="375"/>
      <c r="FO273" s="375"/>
      <c r="FP273" s="375"/>
      <c r="FQ273" s="375"/>
      <c r="FR273" s="375"/>
      <c r="FS273" s="375"/>
      <c r="FT273" s="375"/>
      <c r="FU273" s="375"/>
    </row>
    <row r="274" spans="1:177" s="374" customFormat="1" ht="43.5" customHeight="1" x14ac:dyDescent="0.25">
      <c r="A274" s="113"/>
      <c r="B274" s="57"/>
      <c r="C274" s="801"/>
      <c r="D274" s="801"/>
      <c r="E274" s="801"/>
      <c r="F274" s="801"/>
      <c r="G274" s="119" t="s">
        <v>61</v>
      </c>
      <c r="H274" s="119" t="s">
        <v>62</v>
      </c>
      <c r="I274" s="119" t="s">
        <v>61</v>
      </c>
      <c r="J274" s="119" t="s">
        <v>62</v>
      </c>
      <c r="K274" s="119" t="s">
        <v>61</v>
      </c>
      <c r="L274" s="119" t="s">
        <v>62</v>
      </c>
      <c r="M274" s="119" t="s">
        <v>61</v>
      </c>
      <c r="N274" s="119" t="s">
        <v>62</v>
      </c>
      <c r="O274" s="119" t="s">
        <v>61</v>
      </c>
      <c r="P274" s="119" t="s">
        <v>62</v>
      </c>
      <c r="Q274" s="119" t="s">
        <v>61</v>
      </c>
      <c r="R274" s="119" t="s">
        <v>62</v>
      </c>
      <c r="S274" s="119" t="s">
        <v>61</v>
      </c>
      <c r="T274" s="119" t="s">
        <v>62</v>
      </c>
      <c r="U274" s="119" t="s">
        <v>61</v>
      </c>
      <c r="V274" s="119" t="s">
        <v>62</v>
      </c>
      <c r="W274" s="119" t="s">
        <v>61</v>
      </c>
      <c r="X274" s="119" t="s">
        <v>62</v>
      </c>
      <c r="Y274" s="119" t="s">
        <v>61</v>
      </c>
      <c r="Z274" s="119" t="s">
        <v>62</v>
      </c>
      <c r="AA274" s="119" t="s">
        <v>61</v>
      </c>
      <c r="AB274" s="119" t="s">
        <v>62</v>
      </c>
      <c r="AC274" s="119" t="s">
        <v>61</v>
      </c>
      <c r="AD274" s="119" t="s">
        <v>62</v>
      </c>
      <c r="AE274" s="3"/>
      <c r="AF274" s="258"/>
      <c r="AK274" s="388"/>
      <c r="AL274" s="293"/>
      <c r="AM274" s="294"/>
      <c r="AN274" s="389" t="s">
        <v>61</v>
      </c>
      <c r="AO274" s="389" t="s">
        <v>62</v>
      </c>
      <c r="AP274" s="389" t="s">
        <v>61</v>
      </c>
      <c r="AQ274" s="389" t="s">
        <v>62</v>
      </c>
      <c r="AR274" s="389" t="s">
        <v>61</v>
      </c>
      <c r="AS274" s="389" t="s">
        <v>62</v>
      </c>
      <c r="AT274" s="389" t="s">
        <v>61</v>
      </c>
      <c r="AU274" s="389" t="s">
        <v>62</v>
      </c>
      <c r="AV274" s="389" t="s">
        <v>61</v>
      </c>
      <c r="AW274" s="389" t="s">
        <v>62</v>
      </c>
      <c r="AX274" s="389" t="s">
        <v>61</v>
      </c>
      <c r="AY274" s="389" t="s">
        <v>62</v>
      </c>
      <c r="AZ274" s="389" t="s">
        <v>61</v>
      </c>
      <c r="BA274" s="389" t="s">
        <v>62</v>
      </c>
      <c r="BB274" s="389" t="s">
        <v>61</v>
      </c>
      <c r="BC274" s="389" t="s">
        <v>62</v>
      </c>
      <c r="BD274" s="389" t="s">
        <v>61</v>
      </c>
      <c r="BE274" s="389" t="s">
        <v>62</v>
      </c>
      <c r="BF274" s="389" t="s">
        <v>61</v>
      </c>
      <c r="BG274" s="389" t="s">
        <v>62</v>
      </c>
      <c r="BH274" s="389" t="s">
        <v>61</v>
      </c>
      <c r="BI274" s="389" t="s">
        <v>62</v>
      </c>
      <c r="BJ274" s="389" t="s">
        <v>61</v>
      </c>
      <c r="BK274" s="389" t="s">
        <v>62</v>
      </c>
      <c r="BL274" s="389" t="s">
        <v>61</v>
      </c>
      <c r="BM274" s="389" t="s">
        <v>62</v>
      </c>
      <c r="EM274" s="375"/>
      <c r="EN274" s="375"/>
      <c r="EO274" s="375"/>
      <c r="EP274" s="375"/>
      <c r="EQ274" s="375"/>
      <c r="ER274" s="375"/>
      <c r="ES274" s="375"/>
      <c r="FF274" s="375"/>
      <c r="FG274" s="375"/>
      <c r="FH274" s="375"/>
      <c r="FI274" s="375"/>
      <c r="FJ274" s="375"/>
      <c r="FK274" s="375"/>
      <c r="FL274" s="375"/>
      <c r="FM274" s="375"/>
      <c r="FN274" s="375"/>
      <c r="FO274" s="375"/>
      <c r="FP274" s="375"/>
      <c r="FQ274" s="375"/>
      <c r="FR274" s="375"/>
      <c r="FS274" s="375"/>
      <c r="FT274" s="375"/>
      <c r="FU274" s="375"/>
    </row>
    <row r="275" spans="1:177" s="374" customFormat="1" ht="24" customHeight="1" x14ac:dyDescent="0.25">
      <c r="A275" s="113"/>
      <c r="B275" s="57"/>
      <c r="C275" s="117" t="s">
        <v>26</v>
      </c>
      <c r="D275" s="959" t="s">
        <v>876</v>
      </c>
      <c r="E275" s="959"/>
      <c r="F275" s="959"/>
      <c r="G275" s="348"/>
      <c r="H275" s="348"/>
      <c r="I275" s="348"/>
      <c r="J275" s="348"/>
      <c r="K275" s="348"/>
      <c r="L275" s="348"/>
      <c r="M275" s="348"/>
      <c r="N275" s="348"/>
      <c r="O275" s="348"/>
      <c r="P275" s="348"/>
      <c r="Q275" s="348"/>
      <c r="R275" s="348"/>
      <c r="S275" s="348"/>
      <c r="T275" s="348"/>
      <c r="U275" s="348"/>
      <c r="V275" s="348"/>
      <c r="W275" s="348"/>
      <c r="X275" s="348"/>
      <c r="Y275" s="348"/>
      <c r="Z275" s="348"/>
      <c r="AA275" s="348"/>
      <c r="AB275" s="348"/>
      <c r="AC275" s="348"/>
      <c r="AD275" s="348"/>
      <c r="AE275" s="3"/>
      <c r="AF275" s="258"/>
      <c r="AG275" s="264"/>
      <c r="AH275" s="264"/>
      <c r="AI275" s="264"/>
      <c r="AJ275" s="264"/>
      <c r="AK275" s="388"/>
      <c r="AL275" s="294"/>
      <c r="AM275" s="390" t="s">
        <v>1909</v>
      </c>
      <c r="AN275" s="372">
        <f t="shared" ref="AN275:BK275" si="74">G$169</f>
        <v>0</v>
      </c>
      <c r="AO275" s="372">
        <f t="shared" si="74"/>
        <v>0</v>
      </c>
      <c r="AP275" s="372">
        <f t="shared" si="74"/>
        <v>0</v>
      </c>
      <c r="AQ275" s="372">
        <f t="shared" si="74"/>
        <v>0</v>
      </c>
      <c r="AR275" s="372">
        <f t="shared" si="74"/>
        <v>0</v>
      </c>
      <c r="AS275" s="372">
        <f t="shared" si="74"/>
        <v>0</v>
      </c>
      <c r="AT275" s="372">
        <f t="shared" si="74"/>
        <v>0</v>
      </c>
      <c r="AU275" s="372">
        <f t="shared" si="74"/>
        <v>0</v>
      </c>
      <c r="AV275" s="372">
        <f t="shared" si="74"/>
        <v>0</v>
      </c>
      <c r="AW275" s="372">
        <f t="shared" si="74"/>
        <v>0</v>
      </c>
      <c r="AX275" s="372">
        <f t="shared" si="74"/>
        <v>0</v>
      </c>
      <c r="AY275" s="372">
        <f t="shared" si="74"/>
        <v>0</v>
      </c>
      <c r="AZ275" s="372">
        <f t="shared" si="74"/>
        <v>0</v>
      </c>
      <c r="BA275" s="372">
        <f t="shared" si="74"/>
        <v>0</v>
      </c>
      <c r="BB275" s="372">
        <f t="shared" si="74"/>
        <v>0</v>
      </c>
      <c r="BC275" s="372">
        <f t="shared" si="74"/>
        <v>0</v>
      </c>
      <c r="BD275" s="372">
        <f t="shared" si="74"/>
        <v>0</v>
      </c>
      <c r="BE275" s="372">
        <f t="shared" si="74"/>
        <v>0</v>
      </c>
      <c r="BF275" s="372">
        <f t="shared" si="74"/>
        <v>0</v>
      </c>
      <c r="BG275" s="372">
        <f t="shared" si="74"/>
        <v>0</v>
      </c>
      <c r="BH275" s="372">
        <f t="shared" si="74"/>
        <v>0</v>
      </c>
      <c r="BI275" s="372">
        <f t="shared" si="74"/>
        <v>0</v>
      </c>
      <c r="BJ275" s="372">
        <f t="shared" si="74"/>
        <v>0</v>
      </c>
      <c r="BK275" s="372">
        <f t="shared" si="74"/>
        <v>0</v>
      </c>
      <c r="BL275" s="372">
        <f>$S$146</f>
        <v>0</v>
      </c>
      <c r="BM275" s="372">
        <f>$Y$146</f>
        <v>0</v>
      </c>
      <c r="EM275" s="375"/>
      <c r="EN275" s="375"/>
      <c r="EO275" s="375"/>
      <c r="EP275" s="375"/>
      <c r="EQ275" s="375"/>
      <c r="ER275" s="375"/>
      <c r="ES275" s="375"/>
      <c r="FF275" s="375"/>
      <c r="FG275" s="375"/>
      <c r="FH275" s="375"/>
      <c r="FI275" s="375"/>
      <c r="FJ275" s="375"/>
      <c r="FK275" s="375"/>
      <c r="FL275" s="375"/>
      <c r="FM275" s="375"/>
      <c r="FN275" s="375"/>
      <c r="FO275" s="375"/>
      <c r="FP275" s="375"/>
      <c r="FQ275" s="375"/>
      <c r="FR275" s="375"/>
      <c r="FS275" s="375"/>
      <c r="FT275" s="375"/>
      <c r="FU275" s="375"/>
    </row>
    <row r="276" spans="1:177" s="374" customFormat="1" ht="48" customHeight="1" x14ac:dyDescent="0.25">
      <c r="A276" s="113"/>
      <c r="B276" s="57"/>
      <c r="C276" s="117" t="s">
        <v>27</v>
      </c>
      <c r="D276" s="959" t="s">
        <v>877</v>
      </c>
      <c r="E276" s="959"/>
      <c r="F276" s="959"/>
      <c r="G276" s="348"/>
      <c r="H276" s="348"/>
      <c r="I276" s="348"/>
      <c r="J276" s="348"/>
      <c r="K276" s="348"/>
      <c r="L276" s="348"/>
      <c r="M276" s="348"/>
      <c r="N276" s="348"/>
      <c r="O276" s="348"/>
      <c r="P276" s="348"/>
      <c r="Q276" s="348"/>
      <c r="R276" s="348"/>
      <c r="S276" s="348"/>
      <c r="T276" s="348"/>
      <c r="U276" s="348"/>
      <c r="V276" s="348"/>
      <c r="W276" s="348"/>
      <c r="X276" s="348"/>
      <c r="Y276" s="348"/>
      <c r="Z276" s="348"/>
      <c r="AA276" s="348"/>
      <c r="AB276" s="348"/>
      <c r="AC276" s="348"/>
      <c r="AD276" s="348"/>
      <c r="AE276" s="3"/>
      <c r="AF276" s="258"/>
      <c r="AG276" s="375"/>
      <c r="AH276" s="378"/>
      <c r="AM276" s="390" t="s">
        <v>1910</v>
      </c>
      <c r="AN276" s="372">
        <f t="shared" ref="AN276:BK276" si="75">COUNTIF(G275:G278,"ns")</f>
        <v>0</v>
      </c>
      <c r="AO276" s="372">
        <f t="shared" si="75"/>
        <v>0</v>
      </c>
      <c r="AP276" s="372">
        <f t="shared" si="75"/>
        <v>0</v>
      </c>
      <c r="AQ276" s="372">
        <f t="shared" si="75"/>
        <v>0</v>
      </c>
      <c r="AR276" s="372">
        <f t="shared" si="75"/>
        <v>0</v>
      </c>
      <c r="AS276" s="372">
        <f t="shared" si="75"/>
        <v>0</v>
      </c>
      <c r="AT276" s="372">
        <f t="shared" si="75"/>
        <v>0</v>
      </c>
      <c r="AU276" s="372">
        <f t="shared" si="75"/>
        <v>0</v>
      </c>
      <c r="AV276" s="372">
        <f t="shared" si="75"/>
        <v>0</v>
      </c>
      <c r="AW276" s="372">
        <f t="shared" si="75"/>
        <v>0</v>
      </c>
      <c r="AX276" s="372">
        <f t="shared" si="75"/>
        <v>0</v>
      </c>
      <c r="AY276" s="372">
        <f t="shared" si="75"/>
        <v>0</v>
      </c>
      <c r="AZ276" s="372">
        <f t="shared" si="75"/>
        <v>0</v>
      </c>
      <c r="BA276" s="372">
        <f t="shared" si="75"/>
        <v>0</v>
      </c>
      <c r="BB276" s="372">
        <f t="shared" si="75"/>
        <v>0</v>
      </c>
      <c r="BC276" s="372">
        <f t="shared" si="75"/>
        <v>0</v>
      </c>
      <c r="BD276" s="372">
        <f t="shared" si="75"/>
        <v>0</v>
      </c>
      <c r="BE276" s="372">
        <f t="shared" si="75"/>
        <v>0</v>
      </c>
      <c r="BF276" s="372">
        <f t="shared" si="75"/>
        <v>0</v>
      </c>
      <c r="BG276" s="372">
        <f t="shared" si="75"/>
        <v>0</v>
      </c>
      <c r="BH276" s="372">
        <f t="shared" si="75"/>
        <v>0</v>
      </c>
      <c r="BI276" s="372">
        <f t="shared" si="75"/>
        <v>0</v>
      </c>
      <c r="BJ276" s="372">
        <f t="shared" si="75"/>
        <v>0</v>
      </c>
      <c r="BK276" s="372">
        <f t="shared" si="75"/>
        <v>0</v>
      </c>
      <c r="BL276" s="372">
        <f>COUNTIF(AC275:AC278,"ns")+COUNTIF(AA275:AA278,"ns")+COUNTIF(Y275:Y278,"ns")+COUNTIF(W275:W278,"ns")+COUNTIF(U275:U278,"ns")+COUNTIF(S275:S278,"ns")+COUNTIF(Q275:Q278,"ns")+COUNTIF(O275:O278,"ns")+COUNTIF(M275:M278,"ns")+COUNTIF(K275:K278,"ns")+COUNTIF(I275:I278,"ns")+COUNTIF(G275:G278,"ns")</f>
        <v>0</v>
      </c>
      <c r="BM276" s="372">
        <f>COUNTIF(AD275:AD278,"ns")+COUNTIF(AB275:AB278,"ns")+COUNTIF(Z275:Z278,"ns")+COUNTIF(X275:X278,"ns")+COUNTIF(V275:V278,"ns")+COUNTIF(T275:T278,"ns")+COUNTIF(R275:R278,"ns")+COUNTIF(P275:P278,"ns")+COUNTIF(N275:N278,"ns")+COUNTIF(L275:L278,"ns")+COUNTIF(J275:J278,"ns")+COUNTIF(H275:H278,"ns")</f>
        <v>0</v>
      </c>
      <c r="EM276" s="375"/>
      <c r="EN276" s="375"/>
      <c r="EO276" s="375"/>
      <c r="EP276" s="375"/>
      <c r="EQ276" s="375"/>
      <c r="ER276" s="375"/>
      <c r="ES276" s="375"/>
      <c r="FF276" s="375"/>
      <c r="FG276" s="375"/>
      <c r="FH276" s="375"/>
      <c r="FI276" s="375"/>
      <c r="FJ276" s="375"/>
      <c r="FK276" s="375"/>
      <c r="FL276" s="375"/>
      <c r="FM276" s="375"/>
      <c r="FN276" s="375"/>
      <c r="FO276" s="375"/>
      <c r="FP276" s="375"/>
      <c r="FQ276" s="375"/>
      <c r="FR276" s="375"/>
      <c r="FS276" s="375"/>
      <c r="FT276" s="375"/>
      <c r="FU276" s="375"/>
    </row>
    <row r="277" spans="1:177" s="374" customFormat="1" ht="48" customHeight="1" x14ac:dyDescent="0.25">
      <c r="A277" s="113"/>
      <c r="B277" s="57"/>
      <c r="C277" s="117" t="s">
        <v>28</v>
      </c>
      <c r="D277" s="959" t="s">
        <v>878</v>
      </c>
      <c r="E277" s="959"/>
      <c r="F277" s="959"/>
      <c r="G277" s="348"/>
      <c r="H277" s="348"/>
      <c r="I277" s="348"/>
      <c r="J277" s="348"/>
      <c r="K277" s="348"/>
      <c r="L277" s="348"/>
      <c r="M277" s="348"/>
      <c r="N277" s="348"/>
      <c r="O277" s="348"/>
      <c r="P277" s="348"/>
      <c r="Q277" s="348"/>
      <c r="R277" s="348"/>
      <c r="S277" s="348"/>
      <c r="T277" s="348"/>
      <c r="U277" s="348"/>
      <c r="V277" s="348"/>
      <c r="W277" s="348"/>
      <c r="X277" s="348"/>
      <c r="Y277" s="348"/>
      <c r="Z277" s="348"/>
      <c r="AA277" s="348"/>
      <c r="AB277" s="348"/>
      <c r="AC277" s="348"/>
      <c r="AD277" s="348"/>
      <c r="AE277" s="3"/>
      <c r="AF277" s="258"/>
      <c r="AG277" s="375"/>
      <c r="AH277" s="378"/>
      <c r="AM277" s="390" t="s">
        <v>1911</v>
      </c>
      <c r="AN277" s="372">
        <f t="shared" ref="AN277:BK277" si="76">SUM(G275:G278)</f>
        <v>0</v>
      </c>
      <c r="AO277" s="372">
        <f t="shared" si="76"/>
        <v>0</v>
      </c>
      <c r="AP277" s="372">
        <f t="shared" si="76"/>
        <v>0</v>
      </c>
      <c r="AQ277" s="372">
        <f t="shared" si="76"/>
        <v>0</v>
      </c>
      <c r="AR277" s="372">
        <f t="shared" si="76"/>
        <v>0</v>
      </c>
      <c r="AS277" s="372">
        <f t="shared" si="76"/>
        <v>0</v>
      </c>
      <c r="AT277" s="372">
        <f t="shared" si="76"/>
        <v>0</v>
      </c>
      <c r="AU277" s="372">
        <f t="shared" si="76"/>
        <v>0</v>
      </c>
      <c r="AV277" s="372">
        <f t="shared" si="76"/>
        <v>0</v>
      </c>
      <c r="AW277" s="372">
        <f t="shared" si="76"/>
        <v>0</v>
      </c>
      <c r="AX277" s="372">
        <f t="shared" si="76"/>
        <v>0</v>
      </c>
      <c r="AY277" s="372">
        <f t="shared" si="76"/>
        <v>0</v>
      </c>
      <c r="AZ277" s="372">
        <f t="shared" si="76"/>
        <v>0</v>
      </c>
      <c r="BA277" s="372">
        <f t="shared" si="76"/>
        <v>0</v>
      </c>
      <c r="BB277" s="372">
        <f t="shared" si="76"/>
        <v>0</v>
      </c>
      <c r="BC277" s="372">
        <f t="shared" si="76"/>
        <v>0</v>
      </c>
      <c r="BD277" s="372">
        <f t="shared" si="76"/>
        <v>0</v>
      </c>
      <c r="BE277" s="372">
        <f t="shared" si="76"/>
        <v>0</v>
      </c>
      <c r="BF277" s="372">
        <f t="shared" si="76"/>
        <v>0</v>
      </c>
      <c r="BG277" s="372">
        <f t="shared" si="76"/>
        <v>0</v>
      </c>
      <c r="BH277" s="372">
        <f t="shared" si="76"/>
        <v>0</v>
      </c>
      <c r="BI277" s="372">
        <f t="shared" si="76"/>
        <v>0</v>
      </c>
      <c r="BJ277" s="372">
        <f t="shared" si="76"/>
        <v>0</v>
      </c>
      <c r="BK277" s="372">
        <f t="shared" si="76"/>
        <v>0</v>
      </c>
      <c r="BL277" s="372">
        <f>SUM(AC275:AC278)+SUM(AA275:AA278)+SUM(Y275:Y278)+SUM(W275:W278)+SUM(U275:U278)+SUM(S275:S278)+SUM(Q275:Q278)+SUM(O275:O278)+SUM(M275:M278)+SUM(K275:K278)+SUM(I275:I278)+SUM(G275:G278)</f>
        <v>0</v>
      </c>
      <c r="BM277" s="372">
        <f>SUM(AD275:AD278)+SUM(AB275:AB278)+SUM(Z275:Z278)+SUM(X275:X278)+SUM(V275:V278)+SUM(T275:T278)+SUM(R275:R278)+SUM(P275:P278)+SUM(N275:N278)+SUM(L275:L278)+SUM(J275:J278)+SUM(H275:H278)</f>
        <v>0</v>
      </c>
      <c r="EM277" s="375"/>
      <c r="EN277" s="375"/>
      <c r="EO277" s="375"/>
      <c r="EP277" s="375"/>
      <c r="EQ277" s="375"/>
      <c r="ER277" s="375"/>
      <c r="ES277" s="375"/>
      <c r="FF277" s="375"/>
      <c r="FG277" s="375"/>
      <c r="FH277" s="375"/>
      <c r="FI277" s="375"/>
      <c r="FJ277" s="375"/>
      <c r="FK277" s="375"/>
      <c r="FL277" s="375"/>
      <c r="FM277" s="375"/>
      <c r="FN277" s="375"/>
      <c r="FO277" s="375"/>
      <c r="FP277" s="375"/>
      <c r="FQ277" s="375"/>
      <c r="FR277" s="375"/>
      <c r="FS277" s="375"/>
      <c r="FT277" s="375"/>
      <c r="FU277" s="375"/>
    </row>
    <row r="278" spans="1:177" s="374" customFormat="1" ht="48" customHeight="1" x14ac:dyDescent="0.25">
      <c r="A278" s="113"/>
      <c r="B278" s="57"/>
      <c r="C278" s="117" t="s">
        <v>29</v>
      </c>
      <c r="D278" s="959" t="s">
        <v>879</v>
      </c>
      <c r="E278" s="959"/>
      <c r="F278" s="959"/>
      <c r="G278" s="348"/>
      <c r="H278" s="348"/>
      <c r="I278" s="348"/>
      <c r="J278" s="348"/>
      <c r="K278" s="348"/>
      <c r="L278" s="348"/>
      <c r="M278" s="348"/>
      <c r="N278" s="348"/>
      <c r="O278" s="348"/>
      <c r="P278" s="348"/>
      <c r="Q278" s="348"/>
      <c r="R278" s="348"/>
      <c r="S278" s="348"/>
      <c r="T278" s="348"/>
      <c r="U278" s="348"/>
      <c r="V278" s="348"/>
      <c r="W278" s="348"/>
      <c r="X278" s="348"/>
      <c r="Y278" s="348"/>
      <c r="Z278" s="348"/>
      <c r="AA278" s="348"/>
      <c r="AB278" s="348"/>
      <c r="AC278" s="348"/>
      <c r="AD278" s="348"/>
      <c r="AE278" s="3"/>
      <c r="AF278" s="258"/>
      <c r="AG278" s="375"/>
      <c r="AH278" s="378"/>
      <c r="AM278" s="390" t="s">
        <v>1912</v>
      </c>
      <c r="AN278" s="317">
        <f>IF($AG$273=$AH$273,0,IF(OR(AND(AN275=0,SUM(AN276:AN277)&gt;0),AND(AN275="NS",AN277&gt;0),AND(AN275="NS",AN277=0,AN276=0)),1,
IF(OR(AND(AN275="NS",AN277=0,AN276&gt;0),AND(AN275&gt;0,AN276&gt;=0,AN277&gt;=0)),0,1)))</f>
        <v>0</v>
      </c>
      <c r="AO278" s="317">
        <f t="shared" ref="AO278:BM278" si="77">IF($AG$273=$AH$273,0,IF(OR(AND(AO275=0,SUM(AO276:AO277)&gt;0),AND(AO275="NS",AO277&gt;0),AND(AO275="NS",AO277=0,AO276=0)),1,
IF(OR(AND(AO275="NS",AO277=0,AO276&gt;0),AND(AO275&gt;0,AO276&gt;=0,AO277&gt;=0)),0,1)))</f>
        <v>0</v>
      </c>
      <c r="AP278" s="317">
        <f t="shared" si="77"/>
        <v>0</v>
      </c>
      <c r="AQ278" s="317">
        <f t="shared" si="77"/>
        <v>0</v>
      </c>
      <c r="AR278" s="317">
        <f t="shared" si="77"/>
        <v>0</v>
      </c>
      <c r="AS278" s="317">
        <f t="shared" si="77"/>
        <v>0</v>
      </c>
      <c r="AT278" s="317">
        <f t="shared" si="77"/>
        <v>0</v>
      </c>
      <c r="AU278" s="317">
        <f t="shared" si="77"/>
        <v>0</v>
      </c>
      <c r="AV278" s="317">
        <f t="shared" si="77"/>
        <v>0</v>
      </c>
      <c r="AW278" s="317">
        <f t="shared" si="77"/>
        <v>0</v>
      </c>
      <c r="AX278" s="317">
        <f t="shared" si="77"/>
        <v>0</v>
      </c>
      <c r="AY278" s="317">
        <f t="shared" si="77"/>
        <v>0</v>
      </c>
      <c r="AZ278" s="317">
        <f t="shared" si="77"/>
        <v>0</v>
      </c>
      <c r="BA278" s="317">
        <f t="shared" si="77"/>
        <v>0</v>
      </c>
      <c r="BB278" s="317">
        <f t="shared" si="77"/>
        <v>0</v>
      </c>
      <c r="BC278" s="317">
        <f t="shared" si="77"/>
        <v>0</v>
      </c>
      <c r="BD278" s="317">
        <f t="shared" si="77"/>
        <v>0</v>
      </c>
      <c r="BE278" s="317">
        <f t="shared" si="77"/>
        <v>0</v>
      </c>
      <c r="BF278" s="317">
        <f t="shared" si="77"/>
        <v>0</v>
      </c>
      <c r="BG278" s="317">
        <f t="shared" si="77"/>
        <v>0</v>
      </c>
      <c r="BH278" s="317">
        <f t="shared" si="77"/>
        <v>0</v>
      </c>
      <c r="BI278" s="317">
        <f t="shared" si="77"/>
        <v>0</v>
      </c>
      <c r="BJ278" s="317">
        <f t="shared" si="77"/>
        <v>0</v>
      </c>
      <c r="BK278" s="317">
        <f t="shared" si="77"/>
        <v>0</v>
      </c>
      <c r="BL278" s="317">
        <f t="shared" si="77"/>
        <v>0</v>
      </c>
      <c r="BM278" s="317">
        <f t="shared" si="77"/>
        <v>0</v>
      </c>
      <c r="EM278" s="375"/>
      <c r="EN278" s="375"/>
      <c r="EO278" s="375"/>
      <c r="EP278" s="375"/>
      <c r="EQ278" s="375"/>
      <c r="ER278" s="375"/>
      <c r="ES278" s="375"/>
      <c r="FF278" s="375"/>
      <c r="FG278" s="375"/>
      <c r="FH278" s="375"/>
      <c r="FI278" s="375"/>
      <c r="FJ278" s="375"/>
      <c r="FK278" s="375"/>
      <c r="FL278" s="375"/>
      <c r="FM278" s="375"/>
      <c r="FN278" s="375"/>
      <c r="FO278" s="375"/>
      <c r="FP278" s="375"/>
      <c r="FQ278" s="375"/>
      <c r="FR278" s="375"/>
      <c r="FS278" s="375"/>
      <c r="FT278" s="375"/>
      <c r="FU278" s="375"/>
    </row>
    <row r="279" spans="1:177" s="374" customFormat="1" ht="15" customHeight="1" x14ac:dyDescent="0.25">
      <c r="A279" s="113"/>
      <c r="B279" s="57"/>
      <c r="C279" s="57"/>
      <c r="D279" s="57"/>
      <c r="E279" s="57"/>
      <c r="F279" s="82" t="s">
        <v>64</v>
      </c>
      <c r="G279" s="130">
        <f t="shared" ref="G279:AD279" si="78">IF(AND(SUM(G275:G278)=0,COUNTIF(G275:G278,"NS")&gt;0),"NS",SUM(G275:G278))</f>
        <v>0</v>
      </c>
      <c r="H279" s="130">
        <f t="shared" si="78"/>
        <v>0</v>
      </c>
      <c r="I279" s="130">
        <f t="shared" si="78"/>
        <v>0</v>
      </c>
      <c r="J279" s="130">
        <f t="shared" si="78"/>
        <v>0</v>
      </c>
      <c r="K279" s="130">
        <f t="shared" si="78"/>
        <v>0</v>
      </c>
      <c r="L279" s="130">
        <f t="shared" si="78"/>
        <v>0</v>
      </c>
      <c r="M279" s="130">
        <f t="shared" si="78"/>
        <v>0</v>
      </c>
      <c r="N279" s="130">
        <f t="shared" si="78"/>
        <v>0</v>
      </c>
      <c r="O279" s="130">
        <f t="shared" si="78"/>
        <v>0</v>
      </c>
      <c r="P279" s="130">
        <f t="shared" si="78"/>
        <v>0</v>
      </c>
      <c r="Q279" s="130">
        <f t="shared" si="78"/>
        <v>0</v>
      </c>
      <c r="R279" s="130">
        <f t="shared" si="78"/>
        <v>0</v>
      </c>
      <c r="S279" s="130">
        <f t="shared" si="78"/>
        <v>0</v>
      </c>
      <c r="T279" s="130">
        <f t="shared" si="78"/>
        <v>0</v>
      </c>
      <c r="U279" s="130">
        <f t="shared" si="78"/>
        <v>0</v>
      </c>
      <c r="V279" s="130">
        <f t="shared" si="78"/>
        <v>0</v>
      </c>
      <c r="W279" s="130">
        <f t="shared" si="78"/>
        <v>0</v>
      </c>
      <c r="X279" s="130">
        <f t="shared" si="78"/>
        <v>0</v>
      </c>
      <c r="Y279" s="130">
        <f t="shared" si="78"/>
        <v>0</v>
      </c>
      <c r="Z279" s="130">
        <f t="shared" si="78"/>
        <v>0</v>
      </c>
      <c r="AA279" s="130">
        <f t="shared" si="78"/>
        <v>0</v>
      </c>
      <c r="AB279" s="130">
        <f t="shared" si="78"/>
        <v>0</v>
      </c>
      <c r="AC279" s="130">
        <f t="shared" si="78"/>
        <v>0</v>
      </c>
      <c r="AD279" s="130">
        <f t="shared" si="78"/>
        <v>0</v>
      </c>
      <c r="AE279" s="3"/>
      <c r="AF279" s="258"/>
      <c r="AG279" s="375"/>
      <c r="AH279" s="378"/>
      <c r="EM279" s="375"/>
      <c r="EN279" s="375"/>
      <c r="EO279" s="375"/>
      <c r="EP279" s="375"/>
      <c r="EQ279" s="375"/>
      <c r="ER279" s="375"/>
      <c r="ES279" s="375"/>
      <c r="FF279" s="375"/>
      <c r="FG279" s="375"/>
      <c r="FH279" s="375"/>
      <c r="FI279" s="375"/>
      <c r="FJ279" s="375"/>
      <c r="FK279" s="375"/>
      <c r="FL279" s="375"/>
      <c r="FM279" s="375"/>
      <c r="FN279" s="375"/>
      <c r="FO279" s="375"/>
      <c r="FP279" s="375"/>
      <c r="FQ279" s="375"/>
      <c r="FR279" s="375"/>
      <c r="FS279" s="375"/>
      <c r="FT279" s="375"/>
      <c r="FU279" s="375"/>
    </row>
    <row r="280" spans="1:177" s="374" customFormat="1" ht="15" customHeight="1" x14ac:dyDescent="0.25">
      <c r="A280" s="11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258"/>
      <c r="AG280" s="375"/>
      <c r="AH280" s="378"/>
      <c r="EM280" s="375"/>
      <c r="EN280" s="375"/>
      <c r="EO280" s="375"/>
      <c r="EP280" s="375"/>
      <c r="EQ280" s="375"/>
      <c r="ER280" s="375"/>
      <c r="ES280" s="375"/>
      <c r="FF280" s="375"/>
      <c r="FG280" s="375"/>
      <c r="FH280" s="375"/>
      <c r="FI280" s="375"/>
      <c r="FJ280" s="375"/>
      <c r="FK280" s="375"/>
      <c r="FL280" s="375"/>
      <c r="FM280" s="375"/>
      <c r="FN280" s="375"/>
      <c r="FO280" s="375"/>
      <c r="FP280" s="375"/>
      <c r="FQ280" s="375"/>
      <c r="FR280" s="375"/>
      <c r="FS280" s="375"/>
      <c r="FT280" s="375"/>
      <c r="FU280" s="375"/>
    </row>
    <row r="281" spans="1:177" s="374" customFormat="1" ht="24" customHeight="1" x14ac:dyDescent="0.25">
      <c r="A281" s="113"/>
      <c r="B281" s="3"/>
      <c r="C281" s="676" t="s">
        <v>870</v>
      </c>
      <c r="D281" s="676"/>
      <c r="E281" s="676"/>
      <c r="F281" s="676"/>
      <c r="G281" s="676"/>
      <c r="H281" s="676"/>
      <c r="I281" s="676"/>
      <c r="J281" s="676"/>
      <c r="K281" s="676"/>
      <c r="L281" s="676"/>
      <c r="M281" s="676"/>
      <c r="N281" s="676"/>
      <c r="O281" s="676"/>
      <c r="P281" s="676"/>
      <c r="Q281" s="676"/>
      <c r="R281" s="676"/>
      <c r="S281" s="676"/>
      <c r="T281" s="676"/>
      <c r="U281" s="676"/>
      <c r="V281" s="676"/>
      <c r="W281" s="676"/>
      <c r="X281" s="676"/>
      <c r="Y281" s="676"/>
      <c r="Z281" s="676"/>
      <c r="AA281" s="676"/>
      <c r="AB281" s="676"/>
      <c r="AC281" s="676"/>
      <c r="AD281" s="676"/>
      <c r="AE281" s="3"/>
      <c r="AF281" s="258"/>
      <c r="AG281" s="375"/>
      <c r="AH281" s="378"/>
      <c r="EM281" s="375"/>
      <c r="EN281" s="375"/>
      <c r="EO281" s="375"/>
      <c r="EP281" s="375"/>
      <c r="EQ281" s="375"/>
      <c r="ER281" s="375"/>
      <c r="ES281" s="375"/>
      <c r="FF281" s="375"/>
      <c r="FG281" s="375"/>
      <c r="FH281" s="375"/>
      <c r="FI281" s="375"/>
      <c r="FJ281" s="375"/>
      <c r="FK281" s="375"/>
      <c r="FL281" s="375"/>
      <c r="FM281" s="375"/>
      <c r="FN281" s="375"/>
      <c r="FO281" s="375"/>
      <c r="FP281" s="375"/>
      <c r="FQ281" s="375"/>
      <c r="FR281" s="375"/>
      <c r="FS281" s="375"/>
      <c r="FT281" s="375"/>
      <c r="FU281" s="375"/>
    </row>
    <row r="282" spans="1:177" s="374" customFormat="1" ht="60" customHeight="1" x14ac:dyDescent="0.25">
      <c r="A282" s="113"/>
      <c r="B282" s="3"/>
      <c r="C282" s="663"/>
      <c r="D282" s="663"/>
      <c r="E282" s="663"/>
      <c r="F282" s="663"/>
      <c r="G282" s="663"/>
      <c r="H282" s="663"/>
      <c r="I282" s="663"/>
      <c r="J282" s="663"/>
      <c r="K282" s="663"/>
      <c r="L282" s="663"/>
      <c r="M282" s="663"/>
      <c r="N282" s="663"/>
      <c r="O282" s="663"/>
      <c r="P282" s="663"/>
      <c r="Q282" s="663"/>
      <c r="R282" s="663"/>
      <c r="S282" s="663"/>
      <c r="T282" s="663"/>
      <c r="U282" s="663"/>
      <c r="V282" s="663"/>
      <c r="W282" s="663"/>
      <c r="X282" s="663"/>
      <c r="Y282" s="663"/>
      <c r="Z282" s="663"/>
      <c r="AA282" s="663"/>
      <c r="AB282" s="663"/>
      <c r="AC282" s="663"/>
      <c r="AD282" s="663"/>
      <c r="AE282" s="3"/>
      <c r="AF282" s="258"/>
      <c r="AG282" s="375"/>
      <c r="AH282" s="378"/>
      <c r="EM282" s="375"/>
      <c r="EN282" s="375"/>
      <c r="EO282" s="375"/>
      <c r="EP282" s="375"/>
      <c r="EQ282" s="375"/>
      <c r="ER282" s="375"/>
      <c r="ES282" s="375"/>
      <c r="FF282" s="375"/>
      <c r="FG282" s="375"/>
      <c r="FH282" s="375"/>
      <c r="FI282" s="375"/>
      <c r="FJ282" s="375"/>
      <c r="FK282" s="375"/>
      <c r="FL282" s="375"/>
      <c r="FM282" s="375"/>
      <c r="FN282" s="375"/>
      <c r="FO282" s="375"/>
      <c r="FP282" s="375"/>
      <c r="FQ282" s="375"/>
      <c r="FR282" s="375"/>
      <c r="FS282" s="375"/>
      <c r="FT282" s="375"/>
      <c r="FU282" s="375"/>
    </row>
    <row r="283" spans="1:177" s="374" customFormat="1" ht="15" customHeight="1" x14ac:dyDescent="0.25">
      <c r="A283" s="113"/>
      <c r="B283" s="543" t="str">
        <f>IF(SUM(AN278:BK278)&gt;=1,"Error: Verificar la consistencia con la pregunta 8 por personal","")</f>
        <v/>
      </c>
      <c r="C283" s="543"/>
      <c r="D283" s="543"/>
      <c r="E283" s="543"/>
      <c r="F283" s="543"/>
      <c r="G283" s="543"/>
      <c r="H283" s="543"/>
      <c r="I283" s="543"/>
      <c r="J283" s="543"/>
      <c r="K283" s="543"/>
      <c r="L283" s="543"/>
      <c r="M283" s="543"/>
      <c r="N283" s="543"/>
      <c r="O283" s="543"/>
      <c r="P283" s="543"/>
      <c r="Q283" s="543"/>
      <c r="R283" s="543"/>
      <c r="S283" s="543"/>
      <c r="T283" s="543"/>
      <c r="U283" s="543"/>
      <c r="V283" s="543"/>
      <c r="W283" s="543"/>
      <c r="X283" s="543"/>
      <c r="Y283" s="543"/>
      <c r="Z283" s="543"/>
      <c r="AA283" s="543"/>
      <c r="AB283" s="543"/>
      <c r="AC283" s="543"/>
      <c r="AD283" s="543"/>
      <c r="AE283" s="3"/>
      <c r="AF283" s="258"/>
      <c r="AG283" s="375"/>
      <c r="AH283" s="378"/>
      <c r="EM283" s="375"/>
      <c r="EN283" s="375"/>
      <c r="EO283" s="375"/>
      <c r="EP283" s="375"/>
      <c r="EQ283" s="375"/>
      <c r="ER283" s="375"/>
      <c r="ES283" s="375"/>
      <c r="FF283" s="375"/>
      <c r="FG283" s="375"/>
      <c r="FH283" s="375"/>
      <c r="FI283" s="375"/>
      <c r="FJ283" s="375"/>
      <c r="FK283" s="375"/>
      <c r="FL283" s="375"/>
      <c r="FM283" s="375"/>
      <c r="FN283" s="375"/>
      <c r="FO283" s="375"/>
      <c r="FP283" s="375"/>
      <c r="FQ283" s="375"/>
      <c r="FR283" s="375"/>
      <c r="FS283" s="375"/>
      <c r="FT283" s="375"/>
      <c r="FU283" s="375"/>
    </row>
    <row r="284" spans="1:177" s="374" customFormat="1" ht="15" customHeight="1" x14ac:dyDescent="0.25">
      <c r="A284" s="113"/>
      <c r="B284" s="543" t="str">
        <f>IF(SUM(BL278:BM278)&gt;=1,"Error: Verificar la consistencia con la pregunta 7","")</f>
        <v/>
      </c>
      <c r="C284" s="543"/>
      <c r="D284" s="543"/>
      <c r="E284" s="543"/>
      <c r="F284" s="543"/>
      <c r="G284" s="543"/>
      <c r="H284" s="543"/>
      <c r="I284" s="543"/>
      <c r="J284" s="543"/>
      <c r="K284" s="543"/>
      <c r="L284" s="543"/>
      <c r="M284" s="543"/>
      <c r="N284" s="543"/>
      <c r="O284" s="543"/>
      <c r="P284" s="543"/>
      <c r="Q284" s="543"/>
      <c r="R284" s="543"/>
      <c r="S284" s="543"/>
      <c r="T284" s="543"/>
      <c r="U284" s="543"/>
      <c r="V284" s="543"/>
      <c r="W284" s="543"/>
      <c r="X284" s="543"/>
      <c r="Y284" s="543"/>
      <c r="Z284" s="543"/>
      <c r="AA284" s="543"/>
      <c r="AB284" s="543"/>
      <c r="AC284" s="543"/>
      <c r="AD284" s="543"/>
      <c r="AE284" s="3"/>
      <c r="AF284" s="258"/>
      <c r="AG284" s="375"/>
      <c r="AH284" s="378"/>
      <c r="EM284" s="375"/>
      <c r="EN284" s="375"/>
      <c r="EO284" s="375"/>
      <c r="EP284" s="375"/>
      <c r="EQ284" s="375"/>
      <c r="ER284" s="375"/>
      <c r="ES284" s="375"/>
      <c r="FF284" s="375"/>
      <c r="FG284" s="375"/>
      <c r="FH284" s="375"/>
      <c r="FI284" s="375"/>
      <c r="FJ284" s="375"/>
      <c r="FK284" s="375"/>
      <c r="FL284" s="375"/>
      <c r="FM284" s="375"/>
      <c r="FN284" s="375"/>
      <c r="FO284" s="375"/>
      <c r="FP284" s="375"/>
      <c r="FQ284" s="375"/>
      <c r="FR284" s="375"/>
      <c r="FS284" s="375"/>
      <c r="FT284" s="375"/>
      <c r="FU284" s="375"/>
    </row>
    <row r="285" spans="1:177" s="374" customFormat="1" ht="15" customHeight="1" thickBot="1" x14ac:dyDescent="0.3">
      <c r="A285" s="113"/>
      <c r="B285" s="969" t="str">
        <f>IF(OR(AG273=AH273,AG273=AI273),"","Error: Debe completar toda la información requerida.")</f>
        <v/>
      </c>
      <c r="C285" s="969"/>
      <c r="D285" s="969"/>
      <c r="E285" s="969"/>
      <c r="F285" s="969"/>
      <c r="G285" s="969"/>
      <c r="H285" s="969"/>
      <c r="I285" s="969"/>
      <c r="J285" s="969"/>
      <c r="K285" s="969"/>
      <c r="L285" s="969"/>
      <c r="M285" s="969"/>
      <c r="N285" s="969"/>
      <c r="O285" s="969"/>
      <c r="P285" s="969"/>
      <c r="Q285" s="969"/>
      <c r="R285" s="969"/>
      <c r="S285" s="969"/>
      <c r="T285" s="969"/>
      <c r="U285" s="969"/>
      <c r="V285" s="969"/>
      <c r="W285" s="969"/>
      <c r="X285" s="969"/>
      <c r="Y285" s="969"/>
      <c r="Z285" s="969"/>
      <c r="AA285" s="969"/>
      <c r="AB285" s="969"/>
      <c r="AC285" s="969"/>
      <c r="AD285" s="969"/>
      <c r="AE285" s="3"/>
      <c r="AF285" s="258"/>
      <c r="AG285" s="375"/>
      <c r="AH285" s="378"/>
      <c r="EM285" s="375"/>
      <c r="EN285" s="375"/>
      <c r="EO285" s="375"/>
      <c r="EP285" s="375"/>
      <c r="EQ285" s="375"/>
      <c r="ER285" s="375"/>
      <c r="ES285" s="375"/>
      <c r="FF285" s="375"/>
      <c r="FG285" s="375"/>
      <c r="FH285" s="375"/>
      <c r="FI285" s="375"/>
      <c r="FJ285" s="375"/>
      <c r="FK285" s="375"/>
      <c r="FL285" s="375"/>
      <c r="FM285" s="375"/>
      <c r="FN285" s="375"/>
      <c r="FO285" s="375"/>
      <c r="FP285" s="375"/>
      <c r="FQ285" s="375"/>
      <c r="FR285" s="375"/>
      <c r="FS285" s="375"/>
      <c r="FT285" s="375"/>
      <c r="FU285" s="375"/>
    </row>
    <row r="286" spans="1:177" s="374" customFormat="1" ht="15" customHeight="1" thickBot="1" x14ac:dyDescent="0.3">
      <c r="A286" s="113"/>
      <c r="B286" s="687" t="s">
        <v>1139</v>
      </c>
      <c r="C286" s="688"/>
      <c r="D286" s="688"/>
      <c r="E286" s="688"/>
      <c r="F286" s="688"/>
      <c r="G286" s="688"/>
      <c r="H286" s="688"/>
      <c r="I286" s="688"/>
      <c r="J286" s="688"/>
      <c r="K286" s="688"/>
      <c r="L286" s="688"/>
      <c r="M286" s="688"/>
      <c r="N286" s="688"/>
      <c r="O286" s="688"/>
      <c r="P286" s="688"/>
      <c r="Q286" s="688"/>
      <c r="R286" s="688"/>
      <c r="S286" s="688"/>
      <c r="T286" s="688"/>
      <c r="U286" s="688"/>
      <c r="V286" s="688"/>
      <c r="W286" s="688"/>
      <c r="X286" s="688"/>
      <c r="Y286" s="688"/>
      <c r="Z286" s="688"/>
      <c r="AA286" s="688"/>
      <c r="AB286" s="688"/>
      <c r="AC286" s="688"/>
      <c r="AD286" s="689"/>
      <c r="AE286" s="3"/>
      <c r="AF286" s="258"/>
      <c r="AG286" s="375"/>
      <c r="AH286" s="378"/>
      <c r="EM286" s="375"/>
      <c r="EN286" s="375"/>
      <c r="EO286" s="375"/>
      <c r="EP286" s="375"/>
      <c r="EQ286" s="375"/>
      <c r="ER286" s="375"/>
      <c r="ES286" s="375"/>
      <c r="FF286" s="375"/>
      <c r="FG286" s="375"/>
      <c r="FH286" s="375"/>
      <c r="FI286" s="375"/>
      <c r="FJ286" s="375"/>
      <c r="FK286" s="375"/>
      <c r="FL286" s="375"/>
      <c r="FM286" s="375"/>
      <c r="FN286" s="375"/>
      <c r="FO286" s="375"/>
      <c r="FP286" s="375"/>
      <c r="FQ286" s="375"/>
      <c r="FR286" s="375"/>
      <c r="FS286" s="375"/>
      <c r="FT286" s="375"/>
      <c r="FU286" s="375"/>
    </row>
    <row r="287" spans="1:177" s="374" customFormat="1" ht="15" customHeight="1" x14ac:dyDescent="0.25">
      <c r="A287" s="11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258"/>
      <c r="AG287" s="375"/>
      <c r="AH287" s="378"/>
      <c r="EM287" s="375"/>
      <c r="EN287" s="375"/>
      <c r="EO287" s="375"/>
      <c r="EP287" s="375"/>
      <c r="EQ287" s="375"/>
      <c r="ER287" s="375"/>
      <c r="ES287" s="375"/>
      <c r="FF287" s="375"/>
      <c r="FG287" s="375"/>
      <c r="FH287" s="375"/>
      <c r="FI287" s="375"/>
      <c r="FJ287" s="375"/>
      <c r="FK287" s="375"/>
      <c r="FL287" s="375"/>
      <c r="FM287" s="375"/>
      <c r="FN287" s="375"/>
      <c r="FO287" s="375"/>
      <c r="FP287" s="375"/>
      <c r="FQ287" s="375"/>
      <c r="FR287" s="375"/>
      <c r="FS287" s="375"/>
      <c r="FT287" s="375"/>
      <c r="FU287" s="375"/>
    </row>
    <row r="288" spans="1:177" s="374" customFormat="1" ht="36" customHeight="1" x14ac:dyDescent="0.25">
      <c r="A288" s="114" t="s">
        <v>108</v>
      </c>
      <c r="B288" s="573" t="s">
        <v>1699</v>
      </c>
      <c r="C288" s="573"/>
      <c r="D288" s="573"/>
      <c r="E288" s="573"/>
      <c r="F288" s="573"/>
      <c r="G288" s="573"/>
      <c r="H288" s="573"/>
      <c r="I288" s="573"/>
      <c r="J288" s="573"/>
      <c r="K288" s="573"/>
      <c r="L288" s="573"/>
      <c r="M288" s="573"/>
      <c r="N288" s="573"/>
      <c r="O288" s="573"/>
      <c r="P288" s="573"/>
      <c r="Q288" s="573"/>
      <c r="R288" s="573"/>
      <c r="S288" s="573"/>
      <c r="T288" s="573"/>
      <c r="U288" s="573"/>
      <c r="V288" s="573"/>
      <c r="W288" s="573"/>
      <c r="X288" s="573"/>
      <c r="Y288" s="573"/>
      <c r="Z288" s="573"/>
      <c r="AA288" s="573"/>
      <c r="AB288" s="573"/>
      <c r="AC288" s="573"/>
      <c r="AD288" s="573"/>
      <c r="AE288" s="3"/>
      <c r="AF288" s="258"/>
      <c r="AG288" s="375"/>
      <c r="AH288" s="378"/>
      <c r="EM288" s="375"/>
      <c r="EN288" s="375"/>
      <c r="EO288" s="375"/>
      <c r="EP288" s="375"/>
      <c r="EQ288" s="375"/>
      <c r="ER288" s="375"/>
      <c r="ES288" s="375"/>
      <c r="FF288" s="375"/>
      <c r="FG288" s="375"/>
      <c r="FH288" s="375"/>
      <c r="FI288" s="375"/>
      <c r="FJ288" s="375"/>
      <c r="FK288" s="375"/>
      <c r="FL288" s="375"/>
      <c r="FM288" s="375"/>
      <c r="FN288" s="375"/>
      <c r="FO288" s="375"/>
      <c r="FP288" s="375"/>
      <c r="FQ288" s="375"/>
      <c r="FR288" s="375"/>
      <c r="FS288" s="375"/>
      <c r="FT288" s="375"/>
      <c r="FU288" s="375"/>
    </row>
    <row r="289" spans="1:177" s="374" customFormat="1" ht="15" customHeight="1" x14ac:dyDescent="0.25">
      <c r="A289" s="114"/>
      <c r="B289" s="118"/>
      <c r="C289" s="895" t="s">
        <v>972</v>
      </c>
      <c r="D289" s="895"/>
      <c r="E289" s="895"/>
      <c r="F289" s="895"/>
      <c r="G289" s="895"/>
      <c r="H289" s="895"/>
      <c r="I289" s="895"/>
      <c r="J289" s="895"/>
      <c r="K289" s="895"/>
      <c r="L289" s="895"/>
      <c r="M289" s="895"/>
      <c r="N289" s="895"/>
      <c r="O289" s="895"/>
      <c r="P289" s="895"/>
      <c r="Q289" s="895"/>
      <c r="R289" s="895"/>
      <c r="S289" s="895"/>
      <c r="T289" s="895"/>
      <c r="U289" s="895"/>
      <c r="V289" s="895"/>
      <c r="W289" s="895"/>
      <c r="X289" s="895"/>
      <c r="Y289" s="895"/>
      <c r="Z289" s="895"/>
      <c r="AA289" s="895"/>
      <c r="AB289" s="895"/>
      <c r="AC289" s="895"/>
      <c r="AD289" s="895"/>
      <c r="AE289" s="3"/>
      <c r="AF289" s="258"/>
      <c r="AG289" s="375"/>
      <c r="AH289" s="378"/>
      <c r="EM289" s="375"/>
      <c r="EN289" s="375"/>
      <c r="EO289" s="375"/>
      <c r="EP289" s="375"/>
      <c r="EQ289" s="375"/>
      <c r="ER289" s="375"/>
      <c r="ES289" s="375"/>
      <c r="FF289" s="375"/>
      <c r="FG289" s="375"/>
      <c r="FH289" s="375"/>
      <c r="FI289" s="375"/>
      <c r="FJ289" s="375"/>
      <c r="FK289" s="375"/>
      <c r="FL289" s="375"/>
      <c r="FM289" s="375"/>
      <c r="FN289" s="375"/>
      <c r="FO289" s="375"/>
      <c r="FP289" s="375"/>
      <c r="FQ289" s="375"/>
      <c r="FR289" s="375"/>
      <c r="FS289" s="375"/>
      <c r="FT289" s="375"/>
      <c r="FU289" s="375"/>
    </row>
    <row r="290" spans="1:177" s="374" customFormat="1" ht="15" customHeight="1" x14ac:dyDescent="0.25">
      <c r="A290" s="112"/>
      <c r="B290" s="1"/>
      <c r="C290" s="576" t="s">
        <v>153</v>
      </c>
      <c r="D290" s="576"/>
      <c r="E290" s="576"/>
      <c r="F290" s="576"/>
      <c r="G290" s="576"/>
      <c r="H290" s="576"/>
      <c r="I290" s="576"/>
      <c r="J290" s="576"/>
      <c r="K290" s="576"/>
      <c r="L290" s="576"/>
      <c r="M290" s="576"/>
      <c r="N290" s="576"/>
      <c r="O290" s="576"/>
      <c r="P290" s="576"/>
      <c r="Q290" s="576"/>
      <c r="R290" s="576"/>
      <c r="S290" s="576"/>
      <c r="T290" s="576"/>
      <c r="U290" s="576"/>
      <c r="V290" s="576"/>
      <c r="W290" s="576"/>
      <c r="X290" s="576"/>
      <c r="Y290" s="576"/>
      <c r="Z290" s="576"/>
      <c r="AA290" s="576"/>
      <c r="AB290" s="576"/>
      <c r="AC290" s="576"/>
      <c r="AD290" s="576"/>
      <c r="AE290" s="3"/>
      <c r="AF290" s="258"/>
      <c r="AG290" s="375"/>
      <c r="AH290" s="378"/>
      <c r="EM290" s="375"/>
      <c r="EN290" s="375"/>
      <c r="EO290" s="375"/>
      <c r="EP290" s="375"/>
      <c r="EQ290" s="375"/>
      <c r="ER290" s="375"/>
      <c r="ES290" s="375"/>
      <c r="FF290" s="375"/>
      <c r="FG290" s="375"/>
      <c r="FH290" s="375"/>
      <c r="FI290" s="375"/>
      <c r="FJ290" s="375"/>
      <c r="FK290" s="375"/>
      <c r="FL290" s="375"/>
      <c r="FM290" s="375"/>
      <c r="FN290" s="375"/>
      <c r="FO290" s="375"/>
      <c r="FP290" s="375"/>
      <c r="FQ290" s="375"/>
      <c r="FR290" s="375"/>
      <c r="FS290" s="375"/>
      <c r="FT290" s="375"/>
      <c r="FU290" s="375"/>
    </row>
    <row r="291" spans="1:177" s="374" customFormat="1" ht="15" customHeight="1" thickBot="1" x14ac:dyDescent="0.3">
      <c r="A291" s="11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258"/>
      <c r="AG291" s="375"/>
      <c r="AH291" s="378"/>
      <c r="EM291" s="375"/>
      <c r="EN291" s="375"/>
      <c r="EO291" s="375"/>
      <c r="EP291" s="375"/>
      <c r="EQ291" s="375"/>
      <c r="ER291" s="375"/>
      <c r="ES291" s="375"/>
      <c r="FF291" s="375"/>
      <c r="FG291" s="375"/>
      <c r="FH291" s="375"/>
      <c r="FI291" s="375"/>
      <c r="FJ291" s="375"/>
      <c r="FK291" s="375"/>
      <c r="FL291" s="375"/>
      <c r="FM291" s="375"/>
      <c r="FN291" s="375"/>
      <c r="FO291" s="375"/>
      <c r="FP291" s="375"/>
      <c r="FQ291" s="375"/>
      <c r="FR291" s="375"/>
      <c r="FS291" s="375"/>
      <c r="FT291" s="375"/>
      <c r="FU291" s="375"/>
    </row>
    <row r="292" spans="1:177" s="374" customFormat="1" ht="15" customHeight="1" thickBot="1" x14ac:dyDescent="0.3">
      <c r="A292" s="113"/>
      <c r="B292" s="3"/>
      <c r="C292" s="366"/>
      <c r="D292" s="22" t="s">
        <v>149</v>
      </c>
      <c r="E292" s="3"/>
      <c r="F292" s="3"/>
      <c r="G292" s="3"/>
      <c r="H292" s="3"/>
      <c r="I292" s="366"/>
      <c r="J292" s="22" t="s">
        <v>1116</v>
      </c>
      <c r="K292" s="3"/>
      <c r="L292" s="3"/>
      <c r="M292" s="3"/>
      <c r="N292" s="3"/>
      <c r="O292" s="3"/>
      <c r="P292" s="3"/>
      <c r="Q292" s="3"/>
      <c r="R292" s="3"/>
      <c r="S292" s="3"/>
      <c r="T292" s="366"/>
      <c r="U292" s="22" t="s">
        <v>1117</v>
      </c>
      <c r="V292" s="3"/>
      <c r="W292" s="3"/>
      <c r="X292" s="3"/>
      <c r="Y292" s="3"/>
      <c r="Z292" s="3"/>
      <c r="AA292" s="3"/>
      <c r="AB292" s="3"/>
      <c r="AC292" s="3"/>
      <c r="AD292" s="3"/>
      <c r="AE292" s="3"/>
      <c r="AF292" s="258"/>
      <c r="AG292" s="375"/>
      <c r="AH292" s="378"/>
      <c r="EM292" s="375"/>
      <c r="EN292" s="375"/>
      <c r="EO292" s="375"/>
      <c r="EP292" s="375"/>
      <c r="EQ292" s="375"/>
      <c r="ER292" s="375"/>
      <c r="ES292" s="375"/>
      <c r="FF292" s="375"/>
      <c r="FG292" s="375"/>
      <c r="FH292" s="375"/>
      <c r="FI292" s="375"/>
      <c r="FJ292" s="375"/>
      <c r="FK292" s="375"/>
      <c r="FL292" s="375"/>
      <c r="FM292" s="375"/>
      <c r="FN292" s="375"/>
      <c r="FO292" s="375"/>
      <c r="FP292" s="375"/>
      <c r="FQ292" s="375"/>
      <c r="FR292" s="375"/>
      <c r="FS292" s="375"/>
      <c r="FT292" s="375"/>
      <c r="FU292" s="375"/>
    </row>
    <row r="293" spans="1:177" s="374" customFormat="1" ht="15" customHeight="1" x14ac:dyDescent="0.25">
      <c r="A293" s="11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258"/>
      <c r="AG293" s="375"/>
      <c r="AH293" s="378"/>
      <c r="EM293" s="375"/>
      <c r="EN293" s="375"/>
      <c r="EO293" s="375"/>
      <c r="EP293" s="375"/>
      <c r="EQ293" s="375"/>
      <c r="ER293" s="375"/>
      <c r="ES293" s="375"/>
      <c r="FF293" s="375"/>
      <c r="FG293" s="375"/>
      <c r="FH293" s="375"/>
      <c r="FI293" s="375"/>
      <c r="FJ293" s="375"/>
      <c r="FK293" s="375"/>
      <c r="FL293" s="375"/>
      <c r="FM293" s="375"/>
      <c r="FN293" s="375"/>
      <c r="FO293" s="375"/>
      <c r="FP293" s="375"/>
      <c r="FQ293" s="375"/>
      <c r="FR293" s="375"/>
      <c r="FS293" s="375"/>
      <c r="FT293" s="375"/>
      <c r="FU293" s="375"/>
    </row>
    <row r="294" spans="1:177" s="374" customFormat="1" ht="15" customHeight="1" x14ac:dyDescent="0.25">
      <c r="A294" s="113"/>
      <c r="B294" s="571" t="str">
        <f>IF(COUNTIF(C292:T292,"x")&gt;1,"ERROR: Seleccionar un solo código","")</f>
        <v/>
      </c>
      <c r="C294" s="571"/>
      <c r="D294" s="571"/>
      <c r="E294" s="571"/>
      <c r="F294" s="571"/>
      <c r="G294" s="571"/>
      <c r="H294" s="571"/>
      <c r="I294" s="571"/>
      <c r="J294" s="571"/>
      <c r="K294" s="571"/>
      <c r="L294" s="571"/>
      <c r="M294" s="571"/>
      <c r="N294" s="571"/>
      <c r="O294" s="571"/>
      <c r="P294" s="571"/>
      <c r="Q294" s="571"/>
      <c r="R294" s="571"/>
      <c r="S294" s="571"/>
      <c r="T294" s="571"/>
      <c r="U294" s="571"/>
      <c r="V294" s="571"/>
      <c r="W294" s="571"/>
      <c r="X294" s="571"/>
      <c r="Y294" s="571"/>
      <c r="Z294" s="571"/>
      <c r="AA294" s="571"/>
      <c r="AB294" s="571"/>
      <c r="AC294" s="571"/>
      <c r="AD294" s="571"/>
      <c r="AE294" s="3"/>
      <c r="AF294" s="258"/>
      <c r="AG294" s="375"/>
      <c r="AH294" s="378"/>
      <c r="EM294" s="375"/>
      <c r="EN294" s="375"/>
      <c r="EO294" s="375"/>
      <c r="EP294" s="375"/>
      <c r="EQ294" s="375"/>
      <c r="ER294" s="375"/>
      <c r="ES294" s="375"/>
      <c r="FF294" s="375"/>
      <c r="FG294" s="375"/>
      <c r="FH294" s="375"/>
      <c r="FI294" s="375"/>
      <c r="FJ294" s="375"/>
      <c r="FK294" s="375"/>
      <c r="FL294" s="375"/>
      <c r="FM294" s="375"/>
      <c r="FN294" s="375"/>
      <c r="FO294" s="375"/>
      <c r="FP294" s="375"/>
      <c r="FQ294" s="375"/>
      <c r="FR294" s="375"/>
      <c r="FS294" s="375"/>
      <c r="FT294" s="375"/>
      <c r="FU294" s="375"/>
    </row>
    <row r="295" spans="1:177" s="374" customFormat="1" ht="15" customHeight="1" x14ac:dyDescent="0.25">
      <c r="A295" s="11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258"/>
      <c r="AG295" s="375"/>
      <c r="AH295" s="378"/>
      <c r="EM295" s="375"/>
      <c r="EN295" s="375"/>
      <c r="EO295" s="375"/>
      <c r="EP295" s="375"/>
      <c r="EQ295" s="375"/>
      <c r="ER295" s="375"/>
      <c r="ES295" s="375"/>
      <c r="FF295" s="375"/>
      <c r="FG295" s="375"/>
      <c r="FH295" s="375"/>
      <c r="FI295" s="375"/>
      <c r="FJ295" s="375"/>
      <c r="FK295" s="375"/>
      <c r="FL295" s="375"/>
      <c r="FM295" s="375"/>
      <c r="FN295" s="375"/>
      <c r="FO295" s="375"/>
      <c r="FP295" s="375"/>
      <c r="FQ295" s="375"/>
      <c r="FR295" s="375"/>
      <c r="FS295" s="375"/>
      <c r="FT295" s="375"/>
      <c r="FU295" s="375"/>
    </row>
    <row r="296" spans="1:177" s="374" customFormat="1" ht="36" customHeight="1" x14ac:dyDescent="0.25">
      <c r="A296" s="114" t="s">
        <v>126</v>
      </c>
      <c r="B296" s="573" t="s">
        <v>1702</v>
      </c>
      <c r="C296" s="573"/>
      <c r="D296" s="573"/>
      <c r="E296" s="573"/>
      <c r="F296" s="573"/>
      <c r="G296" s="573"/>
      <c r="H296" s="573"/>
      <c r="I296" s="573"/>
      <c r="J296" s="573"/>
      <c r="K296" s="573"/>
      <c r="L296" s="573"/>
      <c r="M296" s="573"/>
      <c r="N296" s="573"/>
      <c r="O296" s="573"/>
      <c r="P296" s="573"/>
      <c r="Q296" s="573"/>
      <c r="R296" s="573"/>
      <c r="S296" s="573"/>
      <c r="T296" s="573"/>
      <c r="U296" s="573"/>
      <c r="V296" s="573"/>
      <c r="W296" s="573"/>
      <c r="X296" s="573"/>
      <c r="Y296" s="573"/>
      <c r="Z296" s="573"/>
      <c r="AA296" s="573"/>
      <c r="AB296" s="573"/>
      <c r="AC296" s="573"/>
      <c r="AD296" s="573"/>
      <c r="AE296" s="3"/>
      <c r="AF296" s="258"/>
      <c r="AG296" s="375"/>
      <c r="AH296" s="378"/>
      <c r="EM296" s="375"/>
      <c r="EN296" s="375"/>
      <c r="EO296" s="375"/>
      <c r="EP296" s="375"/>
      <c r="EQ296" s="375"/>
      <c r="ER296" s="375"/>
      <c r="ES296" s="375"/>
      <c r="FF296" s="375"/>
      <c r="FG296" s="375"/>
      <c r="FH296" s="375"/>
      <c r="FI296" s="375"/>
      <c r="FJ296" s="375"/>
      <c r="FK296" s="375"/>
      <c r="FL296" s="375"/>
      <c r="FM296" s="375"/>
      <c r="FN296" s="375"/>
      <c r="FO296" s="375"/>
      <c r="FP296" s="375"/>
      <c r="FQ296" s="375"/>
      <c r="FR296" s="375"/>
      <c r="FS296" s="375"/>
      <c r="FT296" s="375"/>
      <c r="FU296" s="375"/>
    </row>
    <row r="297" spans="1:177" s="374" customFormat="1" ht="15" customHeight="1" x14ac:dyDescent="0.25">
      <c r="A297" s="112"/>
      <c r="B297" s="1"/>
      <c r="C297" s="895" t="s">
        <v>972</v>
      </c>
      <c r="D297" s="895"/>
      <c r="E297" s="895"/>
      <c r="F297" s="895"/>
      <c r="G297" s="895"/>
      <c r="H297" s="895"/>
      <c r="I297" s="895"/>
      <c r="J297" s="895"/>
      <c r="K297" s="895"/>
      <c r="L297" s="895"/>
      <c r="M297" s="895"/>
      <c r="N297" s="895"/>
      <c r="O297" s="895"/>
      <c r="P297" s="895"/>
      <c r="Q297" s="895"/>
      <c r="R297" s="895"/>
      <c r="S297" s="895"/>
      <c r="T297" s="895"/>
      <c r="U297" s="895"/>
      <c r="V297" s="895"/>
      <c r="W297" s="895"/>
      <c r="X297" s="895"/>
      <c r="Y297" s="895"/>
      <c r="Z297" s="895"/>
      <c r="AA297" s="895"/>
      <c r="AB297" s="895"/>
      <c r="AC297" s="895"/>
      <c r="AD297" s="895"/>
      <c r="AE297" s="3"/>
      <c r="AF297" s="258"/>
      <c r="AG297" s="375"/>
      <c r="AH297" s="378"/>
      <c r="EM297" s="375"/>
      <c r="EN297" s="375"/>
      <c r="EO297" s="375"/>
      <c r="EP297" s="375"/>
      <c r="EQ297" s="375"/>
      <c r="ER297" s="375"/>
      <c r="ES297" s="375"/>
      <c r="FF297" s="375"/>
      <c r="FG297" s="375"/>
      <c r="FH297" s="375"/>
      <c r="FI297" s="375"/>
      <c r="FJ297" s="375"/>
      <c r="FK297" s="375"/>
      <c r="FL297" s="375"/>
      <c r="FM297" s="375"/>
      <c r="FN297" s="375"/>
      <c r="FO297" s="375"/>
      <c r="FP297" s="375"/>
      <c r="FQ297" s="375"/>
      <c r="FR297" s="375"/>
      <c r="FS297" s="375"/>
      <c r="FT297" s="375"/>
      <c r="FU297" s="375"/>
    </row>
    <row r="298" spans="1:177" s="374" customFormat="1" ht="24" customHeight="1" x14ac:dyDescent="0.25">
      <c r="A298" s="113"/>
      <c r="B298" s="3"/>
      <c r="C298" s="576" t="s">
        <v>1007</v>
      </c>
      <c r="D298" s="576"/>
      <c r="E298" s="576"/>
      <c r="F298" s="576"/>
      <c r="G298" s="576"/>
      <c r="H298" s="576"/>
      <c r="I298" s="576"/>
      <c r="J298" s="576"/>
      <c r="K298" s="576"/>
      <c r="L298" s="576"/>
      <c r="M298" s="576"/>
      <c r="N298" s="576"/>
      <c r="O298" s="576"/>
      <c r="P298" s="576"/>
      <c r="Q298" s="576"/>
      <c r="R298" s="576"/>
      <c r="S298" s="576"/>
      <c r="T298" s="576"/>
      <c r="U298" s="576"/>
      <c r="V298" s="576"/>
      <c r="W298" s="576"/>
      <c r="X298" s="576"/>
      <c r="Y298" s="576"/>
      <c r="Z298" s="576"/>
      <c r="AA298" s="576"/>
      <c r="AB298" s="576"/>
      <c r="AC298" s="576"/>
      <c r="AD298" s="576"/>
      <c r="AE298" s="3"/>
      <c r="AF298" s="258"/>
      <c r="AG298" s="375"/>
      <c r="AH298" s="378"/>
      <c r="EM298" s="375"/>
      <c r="EN298" s="375"/>
      <c r="EO298" s="375"/>
      <c r="EP298" s="375"/>
      <c r="EQ298" s="375"/>
      <c r="ER298" s="375"/>
      <c r="ES298" s="375"/>
      <c r="FF298" s="375"/>
      <c r="FG298" s="375"/>
      <c r="FH298" s="375"/>
      <c r="FI298" s="375"/>
      <c r="FJ298" s="375"/>
      <c r="FK298" s="375"/>
      <c r="FL298" s="375"/>
      <c r="FM298" s="375"/>
      <c r="FN298" s="375"/>
      <c r="FO298" s="375"/>
      <c r="FP298" s="375"/>
      <c r="FQ298" s="375"/>
      <c r="FR298" s="375"/>
      <c r="FS298" s="375"/>
      <c r="FT298" s="375"/>
      <c r="FU298" s="375"/>
    </row>
    <row r="299" spans="1:177" s="374" customFormat="1" ht="48" customHeight="1" x14ac:dyDescent="0.25">
      <c r="A299" s="113"/>
      <c r="B299" s="3"/>
      <c r="C299" s="576" t="s">
        <v>1703</v>
      </c>
      <c r="D299" s="576"/>
      <c r="E299" s="576"/>
      <c r="F299" s="576"/>
      <c r="G299" s="576"/>
      <c r="H299" s="576"/>
      <c r="I299" s="576"/>
      <c r="J299" s="576"/>
      <c r="K299" s="576"/>
      <c r="L299" s="576"/>
      <c r="M299" s="576"/>
      <c r="N299" s="576"/>
      <c r="O299" s="576"/>
      <c r="P299" s="576"/>
      <c r="Q299" s="576"/>
      <c r="R299" s="576"/>
      <c r="S299" s="576"/>
      <c r="T299" s="576"/>
      <c r="U299" s="576"/>
      <c r="V299" s="576"/>
      <c r="W299" s="576"/>
      <c r="X299" s="576"/>
      <c r="Y299" s="576"/>
      <c r="Z299" s="576"/>
      <c r="AA299" s="576"/>
      <c r="AB299" s="576"/>
      <c r="AC299" s="576"/>
      <c r="AD299" s="576"/>
      <c r="AE299" s="3"/>
      <c r="AF299" s="258"/>
      <c r="AG299" s="375"/>
      <c r="AH299" s="378"/>
      <c r="EM299" s="375"/>
      <c r="EN299" s="375"/>
      <c r="EO299" s="375"/>
      <c r="EP299" s="375"/>
      <c r="EQ299" s="375"/>
      <c r="ER299" s="375"/>
      <c r="ES299" s="375"/>
      <c r="FF299" s="375"/>
      <c r="FG299" s="375"/>
      <c r="FH299" s="375"/>
      <c r="FI299" s="375"/>
      <c r="FJ299" s="375"/>
      <c r="FK299" s="375"/>
      <c r="FL299" s="375"/>
      <c r="FM299" s="375"/>
      <c r="FN299" s="375"/>
      <c r="FO299" s="375"/>
      <c r="FP299" s="375"/>
      <c r="FQ299" s="375"/>
      <c r="FR299" s="375"/>
      <c r="FS299" s="375"/>
      <c r="FT299" s="375"/>
      <c r="FU299" s="375"/>
    </row>
    <row r="300" spans="1:177" s="374" customFormat="1" ht="48" customHeight="1" x14ac:dyDescent="0.25">
      <c r="A300" s="113"/>
      <c r="B300" s="3"/>
      <c r="C300" s="576" t="s">
        <v>1704</v>
      </c>
      <c r="D300" s="576"/>
      <c r="E300" s="576"/>
      <c r="F300" s="576"/>
      <c r="G300" s="576"/>
      <c r="H300" s="576"/>
      <c r="I300" s="576"/>
      <c r="J300" s="576"/>
      <c r="K300" s="576"/>
      <c r="L300" s="576"/>
      <c r="M300" s="576"/>
      <c r="N300" s="576"/>
      <c r="O300" s="576"/>
      <c r="P300" s="576"/>
      <c r="Q300" s="576"/>
      <c r="R300" s="576"/>
      <c r="S300" s="576"/>
      <c r="T300" s="576"/>
      <c r="U300" s="576"/>
      <c r="V300" s="576"/>
      <c r="W300" s="576"/>
      <c r="X300" s="576"/>
      <c r="Y300" s="576"/>
      <c r="Z300" s="576"/>
      <c r="AA300" s="576"/>
      <c r="AB300" s="576"/>
      <c r="AC300" s="576"/>
      <c r="AD300" s="576"/>
      <c r="AE300" s="3"/>
      <c r="AF300" s="258"/>
      <c r="AG300" s="375"/>
      <c r="AH300" s="378"/>
      <c r="EM300" s="375"/>
      <c r="EN300" s="375"/>
      <c r="EO300" s="375"/>
      <c r="EP300" s="375"/>
      <c r="EQ300" s="375"/>
      <c r="ER300" s="375"/>
      <c r="ES300" s="375"/>
      <c r="FF300" s="375"/>
      <c r="FG300" s="375"/>
      <c r="FH300" s="375"/>
      <c r="FI300" s="375"/>
      <c r="FJ300" s="375"/>
      <c r="FK300" s="375"/>
      <c r="FL300" s="375"/>
      <c r="FM300" s="375"/>
      <c r="FN300" s="375"/>
      <c r="FO300" s="375"/>
      <c r="FP300" s="375"/>
      <c r="FQ300" s="375"/>
      <c r="FR300" s="375"/>
      <c r="FS300" s="375"/>
      <c r="FT300" s="375"/>
      <c r="FU300" s="375"/>
    </row>
    <row r="301" spans="1:177" s="374" customFormat="1" ht="36" customHeight="1" x14ac:dyDescent="0.25">
      <c r="A301" s="113"/>
      <c r="B301" s="3"/>
      <c r="C301" s="576" t="s">
        <v>1705</v>
      </c>
      <c r="D301" s="576"/>
      <c r="E301" s="576"/>
      <c r="F301" s="576"/>
      <c r="G301" s="576"/>
      <c r="H301" s="576"/>
      <c r="I301" s="576"/>
      <c r="J301" s="576"/>
      <c r="K301" s="576"/>
      <c r="L301" s="576"/>
      <c r="M301" s="576"/>
      <c r="N301" s="576"/>
      <c r="O301" s="576"/>
      <c r="P301" s="576"/>
      <c r="Q301" s="576"/>
      <c r="R301" s="576"/>
      <c r="S301" s="576"/>
      <c r="T301" s="576"/>
      <c r="U301" s="576"/>
      <c r="V301" s="576"/>
      <c r="W301" s="576"/>
      <c r="X301" s="576"/>
      <c r="Y301" s="576"/>
      <c r="Z301" s="576"/>
      <c r="AA301" s="576"/>
      <c r="AB301" s="576"/>
      <c r="AC301" s="576"/>
      <c r="AD301" s="576"/>
      <c r="AE301" s="3"/>
      <c r="AF301" s="258"/>
      <c r="AG301" s="375"/>
      <c r="AH301" s="378"/>
      <c r="EM301" s="375"/>
      <c r="EN301" s="375"/>
      <c r="EO301" s="375"/>
      <c r="EP301" s="375"/>
      <c r="EQ301" s="375"/>
      <c r="ER301" s="375"/>
      <c r="ES301" s="375"/>
      <c r="FF301" s="375"/>
      <c r="FG301" s="375"/>
      <c r="FH301" s="375"/>
      <c r="FI301" s="375"/>
      <c r="FJ301" s="375"/>
      <c r="FK301" s="375"/>
      <c r="FL301" s="375"/>
      <c r="FM301" s="375"/>
      <c r="FN301" s="375"/>
      <c r="FO301" s="375"/>
      <c r="FP301" s="375"/>
      <c r="FQ301" s="375"/>
      <c r="FR301" s="375"/>
      <c r="FS301" s="375"/>
      <c r="FT301" s="375"/>
      <c r="FU301" s="375"/>
    </row>
    <row r="302" spans="1:177" s="374" customFormat="1" ht="48.75" customHeight="1" x14ac:dyDescent="0.25">
      <c r="A302" s="113"/>
      <c r="B302" s="3"/>
      <c r="C302" s="676" t="s">
        <v>1700</v>
      </c>
      <c r="D302" s="676"/>
      <c r="E302" s="676"/>
      <c r="F302" s="676"/>
      <c r="G302" s="676"/>
      <c r="H302" s="676"/>
      <c r="I302" s="676"/>
      <c r="J302" s="676"/>
      <c r="K302" s="676"/>
      <c r="L302" s="676"/>
      <c r="M302" s="676"/>
      <c r="N302" s="676"/>
      <c r="O302" s="676"/>
      <c r="P302" s="676"/>
      <c r="Q302" s="676"/>
      <c r="R302" s="676"/>
      <c r="S302" s="676"/>
      <c r="T302" s="676"/>
      <c r="U302" s="676"/>
      <c r="V302" s="676"/>
      <c r="W302" s="676"/>
      <c r="X302" s="676"/>
      <c r="Y302" s="676"/>
      <c r="Z302" s="676"/>
      <c r="AA302" s="676"/>
      <c r="AB302" s="676"/>
      <c r="AC302" s="676"/>
      <c r="AD302" s="676"/>
      <c r="AE302" s="3"/>
      <c r="AF302" s="258"/>
      <c r="AG302" s="375"/>
      <c r="AH302" s="378"/>
      <c r="EM302" s="375"/>
      <c r="EN302" s="375"/>
      <c r="EO302" s="375"/>
      <c r="EP302" s="375"/>
      <c r="EQ302" s="375"/>
      <c r="ER302" s="375"/>
      <c r="ES302" s="375"/>
      <c r="FF302" s="375"/>
      <c r="FG302" s="375"/>
      <c r="FH302" s="375"/>
      <c r="FI302" s="375"/>
      <c r="FJ302" s="375"/>
      <c r="FK302" s="375"/>
      <c r="FL302" s="375"/>
      <c r="FM302" s="375"/>
      <c r="FN302" s="375"/>
      <c r="FO302" s="375"/>
      <c r="FP302" s="375"/>
      <c r="FQ302" s="375"/>
      <c r="FR302" s="375"/>
      <c r="FS302" s="375"/>
      <c r="FT302" s="375"/>
      <c r="FU302" s="375"/>
    </row>
    <row r="303" spans="1:177" s="374" customFormat="1" ht="24" customHeight="1" x14ac:dyDescent="0.25">
      <c r="A303" s="113"/>
      <c r="B303" s="3"/>
      <c r="C303" s="831" t="s">
        <v>1701</v>
      </c>
      <c r="D303" s="831"/>
      <c r="E303" s="831"/>
      <c r="F303" s="831"/>
      <c r="G303" s="831"/>
      <c r="H303" s="831"/>
      <c r="I303" s="831"/>
      <c r="J303" s="831"/>
      <c r="K303" s="831"/>
      <c r="L303" s="831"/>
      <c r="M303" s="831"/>
      <c r="N303" s="831"/>
      <c r="O303" s="831"/>
      <c r="P303" s="831"/>
      <c r="Q303" s="831"/>
      <c r="R303" s="831"/>
      <c r="S303" s="831"/>
      <c r="T303" s="831"/>
      <c r="U303" s="831"/>
      <c r="V303" s="831"/>
      <c r="W303" s="831"/>
      <c r="X303" s="831"/>
      <c r="Y303" s="831"/>
      <c r="Z303" s="831"/>
      <c r="AA303" s="831"/>
      <c r="AB303" s="831"/>
      <c r="AC303" s="831"/>
      <c r="AD303" s="831"/>
      <c r="AE303" s="3"/>
      <c r="AF303" s="258"/>
      <c r="AG303" s="375"/>
      <c r="AH303" s="378"/>
      <c r="EM303" s="375"/>
      <c r="EN303" s="375"/>
      <c r="EO303" s="375"/>
      <c r="EP303" s="375"/>
      <c r="EQ303" s="375"/>
      <c r="ER303" s="375"/>
      <c r="ES303" s="375"/>
      <c r="FF303" s="375"/>
      <c r="FG303" s="375"/>
      <c r="FH303" s="375"/>
      <c r="FI303" s="375"/>
      <c r="FJ303" s="375"/>
      <c r="FK303" s="375"/>
      <c r="FL303" s="375"/>
      <c r="FM303" s="375"/>
      <c r="FN303" s="375"/>
      <c r="FO303" s="375"/>
      <c r="FP303" s="375"/>
      <c r="FQ303" s="375"/>
      <c r="FR303" s="375"/>
      <c r="FS303" s="375"/>
      <c r="FT303" s="375"/>
      <c r="FU303" s="375"/>
    </row>
    <row r="304" spans="1:177" s="374" customFormat="1" ht="15" customHeight="1" x14ac:dyDescent="0.25">
      <c r="A304" s="11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258"/>
      <c r="AG304" s="285" t="s">
        <v>1908</v>
      </c>
      <c r="AH304" s="285"/>
      <c r="AI304" s="285"/>
      <c r="AJ304" s="375"/>
      <c r="AK304" s="375"/>
      <c r="AL304" s="375"/>
      <c r="AM304" s="375"/>
      <c r="EM304" s="375"/>
      <c r="EN304" s="375"/>
      <c r="EO304" s="375"/>
      <c r="EP304" s="375"/>
      <c r="EQ304" s="375"/>
      <c r="ER304" s="375"/>
      <c r="ES304" s="375"/>
      <c r="FF304" s="375"/>
      <c r="FG304" s="375"/>
      <c r="FH304" s="375"/>
      <c r="FI304" s="375"/>
      <c r="FJ304" s="375"/>
      <c r="FK304" s="375"/>
      <c r="FL304" s="375"/>
      <c r="FM304" s="375"/>
      <c r="FN304" s="375"/>
      <c r="FO304" s="375"/>
      <c r="FP304" s="375"/>
      <c r="FQ304" s="375"/>
      <c r="FR304" s="375"/>
      <c r="FS304" s="375"/>
      <c r="FT304" s="375"/>
      <c r="FU304" s="375"/>
    </row>
    <row r="305" spans="1:177" s="374" customFormat="1" ht="48" customHeight="1" x14ac:dyDescent="0.25">
      <c r="A305" s="113"/>
      <c r="B305" s="3"/>
      <c r="C305" s="814" t="s">
        <v>160</v>
      </c>
      <c r="D305" s="814"/>
      <c r="E305" s="814"/>
      <c r="F305" s="814"/>
      <c r="G305" s="814"/>
      <c r="H305" s="814"/>
      <c r="I305" s="814"/>
      <c r="J305" s="694" t="s">
        <v>973</v>
      </c>
      <c r="K305" s="695"/>
      <c r="L305" s="695"/>
      <c r="M305" s="696"/>
      <c r="N305" s="694" t="s">
        <v>1706</v>
      </c>
      <c r="O305" s="695"/>
      <c r="P305" s="695"/>
      <c r="Q305" s="696"/>
      <c r="R305" s="694" t="s">
        <v>1707</v>
      </c>
      <c r="S305" s="695"/>
      <c r="T305" s="695"/>
      <c r="U305" s="696"/>
      <c r="V305" s="578" t="s">
        <v>1104</v>
      </c>
      <c r="W305" s="578"/>
      <c r="X305" s="578"/>
      <c r="Y305" s="578"/>
      <c r="Z305" s="578"/>
      <c r="AA305" s="578"/>
      <c r="AB305" s="578"/>
      <c r="AC305" s="578"/>
      <c r="AD305" s="578"/>
      <c r="AE305" s="3"/>
      <c r="AF305" s="258"/>
      <c r="AG305" s="285">
        <f>COUNTBLANK(J307:AD312)</f>
        <v>126</v>
      </c>
      <c r="AH305" s="285">
        <v>126</v>
      </c>
      <c r="AI305" s="285">
        <f>IF(SUM(AH307:AH312)=0,AG305,1)</f>
        <v>1</v>
      </c>
      <c r="AJ305" s="375"/>
      <c r="EM305" s="375"/>
      <c r="EN305" s="375"/>
      <c r="EO305" s="375"/>
      <c r="EP305" s="375"/>
      <c r="EQ305" s="375"/>
      <c r="ER305" s="375"/>
      <c r="ES305" s="375"/>
      <c r="FF305" s="375"/>
      <c r="FG305" s="375"/>
      <c r="FH305" s="375"/>
      <c r="FI305" s="375"/>
      <c r="FJ305" s="375"/>
      <c r="FK305" s="375"/>
      <c r="FL305" s="375"/>
      <c r="FM305" s="375"/>
      <c r="FN305" s="375"/>
      <c r="FO305" s="375"/>
      <c r="FP305" s="375"/>
      <c r="FQ305" s="375"/>
      <c r="FR305" s="375"/>
      <c r="FS305" s="375"/>
      <c r="FT305" s="375"/>
      <c r="FU305" s="375"/>
    </row>
    <row r="306" spans="1:177" s="374" customFormat="1" ht="15" customHeight="1" x14ac:dyDescent="0.25">
      <c r="A306" s="113"/>
      <c r="B306" s="3"/>
      <c r="C306" s="814"/>
      <c r="D306" s="814"/>
      <c r="E306" s="814"/>
      <c r="F306" s="814"/>
      <c r="G306" s="814"/>
      <c r="H306" s="814"/>
      <c r="I306" s="814"/>
      <c r="J306" s="697"/>
      <c r="K306" s="698"/>
      <c r="L306" s="698"/>
      <c r="M306" s="699"/>
      <c r="N306" s="697"/>
      <c r="O306" s="698"/>
      <c r="P306" s="698"/>
      <c r="Q306" s="699"/>
      <c r="R306" s="697"/>
      <c r="S306" s="698"/>
      <c r="T306" s="698"/>
      <c r="U306" s="699"/>
      <c r="V306" s="578" t="s">
        <v>60</v>
      </c>
      <c r="W306" s="578"/>
      <c r="X306" s="578"/>
      <c r="Y306" s="606" t="s">
        <v>61</v>
      </c>
      <c r="Z306" s="606"/>
      <c r="AA306" s="606"/>
      <c r="AB306" s="606" t="s">
        <v>62</v>
      </c>
      <c r="AC306" s="606"/>
      <c r="AD306" s="606"/>
      <c r="AE306" s="3"/>
      <c r="AF306" s="258"/>
      <c r="AG306" s="374" t="s">
        <v>1930</v>
      </c>
      <c r="AH306" s="374" t="s">
        <v>1930</v>
      </c>
      <c r="AK306" s="320" t="s">
        <v>1909</v>
      </c>
      <c r="AL306" s="286" t="s">
        <v>1910</v>
      </c>
      <c r="AM306" s="287" t="s">
        <v>1911</v>
      </c>
      <c r="AN306" s="286" t="s">
        <v>1912</v>
      </c>
      <c r="EM306" s="375"/>
      <c r="EN306" s="375"/>
      <c r="EO306" s="375"/>
      <c r="EP306" s="375"/>
      <c r="EQ306" s="375"/>
      <c r="ER306" s="375"/>
      <c r="ES306" s="375"/>
      <c r="FF306" s="375"/>
      <c r="FG306" s="375"/>
      <c r="FH306" s="375"/>
      <c r="FI306" s="375"/>
      <c r="FJ306" s="375"/>
      <c r="FK306" s="375"/>
      <c r="FL306" s="375"/>
      <c r="FM306" s="375"/>
      <c r="FN306" s="375"/>
      <c r="FO306" s="375"/>
      <c r="FP306" s="375"/>
      <c r="FQ306" s="375"/>
      <c r="FR306" s="375"/>
      <c r="FS306" s="375"/>
      <c r="FT306" s="375"/>
      <c r="FU306" s="375"/>
    </row>
    <row r="307" spans="1:177" s="374" customFormat="1" ht="15" customHeight="1" x14ac:dyDescent="0.25">
      <c r="A307" s="113"/>
      <c r="B307" s="3"/>
      <c r="C307" s="216" t="s">
        <v>26</v>
      </c>
      <c r="D307" s="642" t="s">
        <v>155</v>
      </c>
      <c r="E307" s="643"/>
      <c r="F307" s="643"/>
      <c r="G307" s="643"/>
      <c r="H307" s="643"/>
      <c r="I307" s="644"/>
      <c r="J307" s="577"/>
      <c r="K307" s="577"/>
      <c r="L307" s="577"/>
      <c r="M307" s="577"/>
      <c r="N307" s="577"/>
      <c r="O307" s="577"/>
      <c r="P307" s="577"/>
      <c r="Q307" s="577"/>
      <c r="R307" s="577"/>
      <c r="S307" s="577"/>
      <c r="T307" s="577"/>
      <c r="U307" s="577"/>
      <c r="V307" s="966"/>
      <c r="W307" s="966"/>
      <c r="X307" s="966"/>
      <c r="Y307" s="966"/>
      <c r="Z307" s="966"/>
      <c r="AA307" s="966"/>
      <c r="AB307" s="966"/>
      <c r="AC307" s="966"/>
      <c r="AD307" s="966"/>
      <c r="AE307" s="3"/>
      <c r="AF307" s="258"/>
      <c r="AG307" s="374">
        <f>IF(AND(J307="X",COUNTBLANK(N307:AD307)=17),0,IF(OR(AND(N307="ns",R307&gt;0),AND(N307&gt;0,R307="ns"),AND(N307&gt;0,R307&gt;0,N307&gt;=R307)),0,1))</f>
        <v>1</v>
      </c>
      <c r="AH307" s="375">
        <f t="shared" ref="AH307:AH312" si="79">IF(AND(OR(J307="X"),COUNTBLANK(N307:AD307)=17),0,IF(AND(J307="",N307&gt;0,R307&gt;0,V307&gt;0,COUNTBLANK(R307:AD307)=9),0,1))</f>
        <v>1</v>
      </c>
      <c r="AK307" s="320">
        <f>V307</f>
        <v>0</v>
      </c>
      <c r="AL307" s="287">
        <f>COUNTIF(Y307:AD307,"NS")</f>
        <v>0</v>
      </c>
      <c r="AM307" s="288">
        <f>SUM(Y307:AD307)</f>
        <v>0</v>
      </c>
      <c r="AN307" s="292">
        <f>IF($AG$305=$AH$305,0,IF(OR(AND(AK307=0,AL307&gt;0),AND(AK307="ns",AM307&gt;0),AND(AK307="ns",AL307=0,AM307=0)),1,IF(OR(AND(AK307&gt;0,AL307=2),AND(AK307="ns",AL307=2),AND(AK307="ns",AM307=0,AL307&gt;0),AK307=AM307),0,1)))</f>
        <v>0</v>
      </c>
      <c r="EM307" s="375"/>
      <c r="EN307" s="375"/>
      <c r="EO307" s="375"/>
      <c r="EP307" s="375"/>
      <c r="EQ307" s="375"/>
      <c r="ER307" s="375"/>
      <c r="ES307" s="375"/>
      <c r="FF307" s="375"/>
      <c r="FG307" s="375"/>
      <c r="FH307" s="375"/>
      <c r="FI307" s="375"/>
      <c r="FJ307" s="375"/>
      <c r="FK307" s="375"/>
      <c r="FL307" s="375"/>
      <c r="FM307" s="375"/>
      <c r="FN307" s="375"/>
      <c r="FO307" s="375"/>
      <c r="FP307" s="375"/>
      <c r="FQ307" s="375"/>
      <c r="FR307" s="375"/>
      <c r="FS307" s="375"/>
      <c r="FT307" s="375"/>
      <c r="FU307" s="375"/>
    </row>
    <row r="308" spans="1:177" s="374" customFormat="1" ht="15" customHeight="1" x14ac:dyDescent="0.25">
      <c r="A308" s="113"/>
      <c r="B308" s="3"/>
      <c r="C308" s="216" t="s">
        <v>27</v>
      </c>
      <c r="D308" s="642" t="s">
        <v>156</v>
      </c>
      <c r="E308" s="643"/>
      <c r="F308" s="643"/>
      <c r="G308" s="643"/>
      <c r="H308" s="643"/>
      <c r="I308" s="644"/>
      <c r="J308" s="577"/>
      <c r="K308" s="577"/>
      <c r="L308" s="577"/>
      <c r="M308" s="577"/>
      <c r="N308" s="577"/>
      <c r="O308" s="577"/>
      <c r="P308" s="577"/>
      <c r="Q308" s="577"/>
      <c r="R308" s="577"/>
      <c r="S308" s="577"/>
      <c r="T308" s="577"/>
      <c r="U308" s="577"/>
      <c r="V308" s="966"/>
      <c r="W308" s="966"/>
      <c r="X308" s="966"/>
      <c r="Y308" s="966"/>
      <c r="Z308" s="966"/>
      <c r="AA308" s="966"/>
      <c r="AB308" s="966"/>
      <c r="AC308" s="966"/>
      <c r="AD308" s="966"/>
      <c r="AE308" s="3"/>
      <c r="AF308" s="258"/>
      <c r="AG308" s="374">
        <f t="shared" ref="AG308:AG312" si="80">IF(AND(J308="X",COUNTBLANK(N308:AD308)=17),0,IF(OR(AND(N308="ns",R308&gt;0),AND(N308&gt;0,R308="ns"),AND(N308&gt;0,R308&gt;0,N308&gt;=R308)),0,1))</f>
        <v>1</v>
      </c>
      <c r="AH308" s="375">
        <f t="shared" si="79"/>
        <v>1</v>
      </c>
      <c r="AK308" s="320">
        <f t="shared" ref="AK308:AK312" si="81">V308</f>
        <v>0</v>
      </c>
      <c r="AL308" s="287">
        <f t="shared" ref="AL308:AL312" si="82">COUNTIF(Y308:AD308,"NS")</f>
        <v>0</v>
      </c>
      <c r="AM308" s="288">
        <f t="shared" ref="AM308:AM312" si="83">SUM(Y308:AD308)</f>
        <v>0</v>
      </c>
      <c r="AN308" s="292">
        <f t="shared" ref="AN308:AN311" si="84">IF($AG$305=$AH$305,0,IF(OR(AND(AK308=0,AL308&gt;0),AND(AK308="ns",AM308&gt;0),AND(AK308="ns",AL308=0,AM308=0)),1,IF(OR(AND(AK308&gt;0,AL308=2),AND(AK308="ns",AL308=2),AND(AK308="ns",AM308=0,AL308&gt;0),AK308=AM308),0,1)))</f>
        <v>0</v>
      </c>
      <c r="EM308" s="375"/>
      <c r="EN308" s="375"/>
      <c r="EO308" s="375"/>
      <c r="EP308" s="375"/>
      <c r="EQ308" s="375"/>
      <c r="ER308" s="375"/>
      <c r="ES308" s="375"/>
      <c r="FF308" s="375"/>
      <c r="FG308" s="375"/>
      <c r="FH308" s="375"/>
      <c r="FI308" s="375"/>
      <c r="FJ308" s="375"/>
      <c r="FK308" s="375"/>
      <c r="FL308" s="375"/>
      <c r="FM308" s="375"/>
      <c r="FN308" s="375"/>
      <c r="FO308" s="375"/>
      <c r="FP308" s="375"/>
      <c r="FQ308" s="375"/>
      <c r="FR308" s="375"/>
      <c r="FS308" s="375"/>
      <c r="FT308" s="375"/>
      <c r="FU308" s="375"/>
    </row>
    <row r="309" spans="1:177" s="374" customFormat="1" ht="15" customHeight="1" x14ac:dyDescent="0.25">
      <c r="A309" s="113"/>
      <c r="B309" s="3"/>
      <c r="C309" s="216" t="s">
        <v>28</v>
      </c>
      <c r="D309" s="642" t="s">
        <v>157</v>
      </c>
      <c r="E309" s="643"/>
      <c r="F309" s="643"/>
      <c r="G309" s="643"/>
      <c r="H309" s="643"/>
      <c r="I309" s="644"/>
      <c r="J309" s="577"/>
      <c r="K309" s="577"/>
      <c r="L309" s="577"/>
      <c r="M309" s="577"/>
      <c r="N309" s="577"/>
      <c r="O309" s="577"/>
      <c r="P309" s="577"/>
      <c r="Q309" s="577"/>
      <c r="R309" s="577"/>
      <c r="S309" s="577"/>
      <c r="T309" s="577"/>
      <c r="U309" s="577"/>
      <c r="V309" s="966"/>
      <c r="W309" s="966"/>
      <c r="X309" s="966"/>
      <c r="Y309" s="966"/>
      <c r="Z309" s="966"/>
      <c r="AA309" s="966"/>
      <c r="AB309" s="966"/>
      <c r="AC309" s="966"/>
      <c r="AD309" s="966"/>
      <c r="AE309" s="3"/>
      <c r="AF309" s="258"/>
      <c r="AG309" s="374">
        <f t="shared" si="80"/>
        <v>1</v>
      </c>
      <c r="AH309" s="375">
        <f t="shared" si="79"/>
        <v>1</v>
      </c>
      <c r="AK309" s="320">
        <f t="shared" si="81"/>
        <v>0</v>
      </c>
      <c r="AL309" s="287">
        <f t="shared" si="82"/>
        <v>0</v>
      </c>
      <c r="AM309" s="288">
        <f t="shared" si="83"/>
        <v>0</v>
      </c>
      <c r="AN309" s="292">
        <f t="shared" si="84"/>
        <v>0</v>
      </c>
      <c r="EM309" s="375"/>
      <c r="EN309" s="375"/>
      <c r="EO309" s="375"/>
      <c r="EP309" s="375"/>
      <c r="EQ309" s="375"/>
      <c r="ER309" s="375"/>
      <c r="ES309" s="375"/>
      <c r="FF309" s="375"/>
      <c r="FG309" s="375"/>
      <c r="FH309" s="375"/>
      <c r="FI309" s="375"/>
      <c r="FJ309" s="375"/>
      <c r="FK309" s="375"/>
      <c r="FL309" s="375"/>
      <c r="FM309" s="375"/>
      <c r="FN309" s="375"/>
      <c r="FO309" s="375"/>
      <c r="FP309" s="375"/>
      <c r="FQ309" s="375"/>
      <c r="FR309" s="375"/>
      <c r="FS309" s="375"/>
      <c r="FT309" s="375"/>
      <c r="FU309" s="375"/>
    </row>
    <row r="310" spans="1:177" s="374" customFormat="1" ht="15" customHeight="1" x14ac:dyDescent="0.25">
      <c r="A310" s="113"/>
      <c r="B310" s="3"/>
      <c r="C310" s="216" t="s">
        <v>29</v>
      </c>
      <c r="D310" s="642" t="s">
        <v>158</v>
      </c>
      <c r="E310" s="643"/>
      <c r="F310" s="643"/>
      <c r="G310" s="643"/>
      <c r="H310" s="643"/>
      <c r="I310" s="644"/>
      <c r="J310" s="577"/>
      <c r="K310" s="577"/>
      <c r="L310" s="577"/>
      <c r="M310" s="577"/>
      <c r="N310" s="577"/>
      <c r="O310" s="577"/>
      <c r="P310" s="577"/>
      <c r="Q310" s="577"/>
      <c r="R310" s="577"/>
      <c r="S310" s="577"/>
      <c r="T310" s="577"/>
      <c r="U310" s="577"/>
      <c r="V310" s="966"/>
      <c r="W310" s="966"/>
      <c r="X310" s="966"/>
      <c r="Y310" s="966"/>
      <c r="Z310" s="966"/>
      <c r="AA310" s="966"/>
      <c r="AB310" s="966"/>
      <c r="AC310" s="966"/>
      <c r="AD310" s="966"/>
      <c r="AE310" s="3"/>
      <c r="AF310" s="258"/>
      <c r="AG310" s="374">
        <f t="shared" si="80"/>
        <v>1</v>
      </c>
      <c r="AH310" s="375">
        <f t="shared" si="79"/>
        <v>1</v>
      </c>
      <c r="AK310" s="320">
        <f t="shared" si="81"/>
        <v>0</v>
      </c>
      <c r="AL310" s="287">
        <f t="shared" si="82"/>
        <v>0</v>
      </c>
      <c r="AM310" s="288">
        <f t="shared" si="83"/>
        <v>0</v>
      </c>
      <c r="AN310" s="292">
        <f t="shared" si="84"/>
        <v>0</v>
      </c>
      <c r="EM310" s="375"/>
      <c r="EN310" s="375"/>
      <c r="EO310" s="375"/>
      <c r="EP310" s="375"/>
      <c r="EQ310" s="375"/>
      <c r="ER310" s="375"/>
      <c r="ES310" s="375"/>
      <c r="FF310" s="375"/>
      <c r="FG310" s="375"/>
      <c r="FH310" s="375"/>
      <c r="FI310" s="375"/>
      <c r="FJ310" s="375"/>
      <c r="FK310" s="375"/>
      <c r="FL310" s="375"/>
      <c r="FM310" s="375"/>
      <c r="FN310" s="375"/>
      <c r="FO310" s="375"/>
      <c r="FP310" s="375"/>
      <c r="FQ310" s="375"/>
      <c r="FR310" s="375"/>
      <c r="FS310" s="375"/>
      <c r="FT310" s="375"/>
      <c r="FU310" s="375"/>
    </row>
    <row r="311" spans="1:177" s="374" customFormat="1" ht="15" customHeight="1" x14ac:dyDescent="0.25">
      <c r="A311" s="113"/>
      <c r="B311" s="3"/>
      <c r="C311" s="216" t="s">
        <v>30</v>
      </c>
      <c r="D311" s="642" t="s">
        <v>1708</v>
      </c>
      <c r="E311" s="643"/>
      <c r="F311" s="643"/>
      <c r="G311" s="643"/>
      <c r="H311" s="643"/>
      <c r="I311" s="644"/>
      <c r="J311" s="577"/>
      <c r="K311" s="577"/>
      <c r="L311" s="577"/>
      <c r="M311" s="577"/>
      <c r="N311" s="577"/>
      <c r="O311" s="577"/>
      <c r="P311" s="577"/>
      <c r="Q311" s="577"/>
      <c r="R311" s="577"/>
      <c r="S311" s="577"/>
      <c r="T311" s="577"/>
      <c r="U311" s="577"/>
      <c r="V311" s="966"/>
      <c r="W311" s="966"/>
      <c r="X311" s="966"/>
      <c r="Y311" s="966"/>
      <c r="Z311" s="966"/>
      <c r="AA311" s="966"/>
      <c r="AB311" s="966"/>
      <c r="AC311" s="966"/>
      <c r="AD311" s="966"/>
      <c r="AE311" s="3"/>
      <c r="AF311" s="258"/>
      <c r="AG311" s="374">
        <f t="shared" si="80"/>
        <v>1</v>
      </c>
      <c r="AH311" s="375">
        <f t="shared" si="79"/>
        <v>1</v>
      </c>
      <c r="AK311" s="320">
        <f t="shared" si="81"/>
        <v>0</v>
      </c>
      <c r="AL311" s="287">
        <f t="shared" si="82"/>
        <v>0</v>
      </c>
      <c r="AM311" s="288">
        <f t="shared" si="83"/>
        <v>0</v>
      </c>
      <c r="AN311" s="292">
        <f t="shared" si="84"/>
        <v>0</v>
      </c>
      <c r="EM311" s="375"/>
      <c r="EN311" s="375"/>
      <c r="EO311" s="375"/>
      <c r="EP311" s="375"/>
      <c r="EQ311" s="375"/>
      <c r="ER311" s="375"/>
      <c r="ES311" s="375"/>
      <c r="FF311" s="375"/>
      <c r="FG311" s="375"/>
      <c r="FH311" s="375"/>
      <c r="FI311" s="375"/>
      <c r="FJ311" s="375"/>
      <c r="FK311" s="375"/>
      <c r="FL311" s="375"/>
      <c r="FM311" s="375"/>
      <c r="FN311" s="375"/>
      <c r="FO311" s="375"/>
      <c r="FP311" s="375"/>
      <c r="FQ311" s="375"/>
      <c r="FR311" s="375"/>
      <c r="FS311" s="375"/>
      <c r="FT311" s="375"/>
      <c r="FU311" s="375"/>
    </row>
    <row r="312" spans="1:177" s="374" customFormat="1" ht="15" customHeight="1" x14ac:dyDescent="0.25">
      <c r="A312" s="113"/>
      <c r="B312" s="3"/>
      <c r="C312" s="216" t="s">
        <v>31</v>
      </c>
      <c r="D312" s="642" t="s">
        <v>743</v>
      </c>
      <c r="E312" s="643"/>
      <c r="F312" s="643"/>
      <c r="G312" s="643"/>
      <c r="H312" s="643"/>
      <c r="I312" s="644"/>
      <c r="J312" s="577"/>
      <c r="K312" s="577"/>
      <c r="L312" s="577"/>
      <c r="M312" s="577"/>
      <c r="N312" s="577"/>
      <c r="O312" s="577"/>
      <c r="P312" s="577"/>
      <c r="Q312" s="577"/>
      <c r="R312" s="577"/>
      <c r="S312" s="577"/>
      <c r="T312" s="577"/>
      <c r="U312" s="577"/>
      <c r="V312" s="966"/>
      <c r="W312" s="966"/>
      <c r="X312" s="966"/>
      <c r="Y312" s="966"/>
      <c r="Z312" s="966"/>
      <c r="AA312" s="966"/>
      <c r="AB312" s="966"/>
      <c r="AC312" s="966"/>
      <c r="AD312" s="966"/>
      <c r="AE312" s="3"/>
      <c r="AF312" s="258"/>
      <c r="AG312" s="374">
        <f t="shared" si="80"/>
        <v>1</v>
      </c>
      <c r="AH312" s="375">
        <f t="shared" si="79"/>
        <v>1</v>
      </c>
      <c r="AK312" s="320">
        <f t="shared" si="81"/>
        <v>0</v>
      </c>
      <c r="AL312" s="287">
        <f t="shared" si="82"/>
        <v>0</v>
      </c>
      <c r="AM312" s="288">
        <f t="shared" si="83"/>
        <v>0</v>
      </c>
      <c r="AN312" s="292">
        <f>IF($AG$305=$AH$305,0,IF(OR(AND(AK312=0,AL312&gt;0),AND(AK312="ns",AM312&gt;0),AND(AK312="ns",AL312=0,AM312=0)),1,IF(OR(AND(AK312&gt;0,AL312=2),AND(AK312="ns",AL312=2),AND(AK312="ns",AM312=0,AL312&gt;0),AK312=AM312),0,1)))</f>
        <v>0</v>
      </c>
      <c r="EM312" s="375"/>
      <c r="EN312" s="375"/>
      <c r="EO312" s="375"/>
      <c r="EP312" s="375"/>
      <c r="EQ312" s="375"/>
      <c r="ER312" s="375"/>
      <c r="ES312" s="375"/>
      <c r="FF312" s="375"/>
      <c r="FG312" s="375"/>
      <c r="FH312" s="375"/>
      <c r="FI312" s="375"/>
      <c r="FJ312" s="375"/>
      <c r="FK312" s="375"/>
      <c r="FL312" s="375"/>
      <c r="FM312" s="375"/>
      <c r="FN312" s="375"/>
      <c r="FO312" s="375"/>
      <c r="FP312" s="375"/>
      <c r="FQ312" s="375"/>
      <c r="FR312" s="375"/>
      <c r="FS312" s="375"/>
      <c r="FT312" s="375"/>
      <c r="FU312" s="375"/>
    </row>
    <row r="313" spans="1:177" s="374" customFormat="1" ht="15" customHeight="1" x14ac:dyDescent="0.25">
      <c r="A313" s="113"/>
      <c r="B313" s="3"/>
      <c r="C313" s="3"/>
      <c r="D313" s="3"/>
      <c r="E313" s="3"/>
      <c r="F313" s="3"/>
      <c r="G313" s="3"/>
      <c r="H313" s="3"/>
      <c r="I313" s="3"/>
      <c r="J313" s="3"/>
      <c r="K313" s="75"/>
      <c r="L313" s="26"/>
      <c r="M313" s="75" t="s">
        <v>64</v>
      </c>
      <c r="N313" s="606">
        <f>IF(AND(SUM(N307:Q312)=0,COUNTIF(N307:Q312,"NS")&gt;0),"NS",SUM(N307:Q312))</f>
        <v>0</v>
      </c>
      <c r="O313" s="606"/>
      <c r="P313" s="606"/>
      <c r="Q313" s="606"/>
      <c r="R313" s="606">
        <f>IF(AND(SUM(R307:U312)=0,COUNTIF(R307:U312,"NS")&gt;0),"NS",SUM(R307:U312))</f>
        <v>0</v>
      </c>
      <c r="S313" s="606"/>
      <c r="T313" s="606"/>
      <c r="U313" s="606"/>
      <c r="V313" s="578">
        <f>IF(AND(SUM(V307:X312)=0,COUNTIF(V307:X312,"NS")&gt;0),"NS",SUM(V307:X312))</f>
        <v>0</v>
      </c>
      <c r="W313" s="578"/>
      <c r="X313" s="578"/>
      <c r="Y313" s="578">
        <f>IF(AND(SUM(Y307:AA312)=0,COUNTIF(Y307:AA312,"NS")&gt;0),"NS",SUM(Y307:AA312))</f>
        <v>0</v>
      </c>
      <c r="Z313" s="578"/>
      <c r="AA313" s="578"/>
      <c r="AB313" s="578">
        <f>IF(AND(SUM(AB307:AD312)=0,COUNTIF(AB307:AD312,"NS")&gt;0),"NS",SUM(AB307:AD312))</f>
        <v>0</v>
      </c>
      <c r="AC313" s="578"/>
      <c r="AD313" s="578"/>
      <c r="AE313" s="3"/>
      <c r="AF313" s="258"/>
      <c r="AG313" s="387">
        <f>IF(AG305=AH305,0,SUM(AG307:AG312))</f>
        <v>0</v>
      </c>
      <c r="AH313" s="377">
        <f>IF(AG305=AH305,0,SUM(AH307:AH312))</f>
        <v>0</v>
      </c>
      <c r="AN313" s="387">
        <f>SUM(AN307:AN312)</f>
        <v>0</v>
      </c>
      <c r="EM313" s="375"/>
      <c r="EN313" s="375"/>
      <c r="EO313" s="375"/>
      <c r="EP313" s="375"/>
      <c r="EQ313" s="375"/>
      <c r="ER313" s="375"/>
      <c r="ES313" s="375"/>
      <c r="FF313" s="375"/>
      <c r="FG313" s="375"/>
      <c r="FH313" s="375"/>
      <c r="FI313" s="375"/>
      <c r="FJ313" s="375"/>
      <c r="FK313" s="375"/>
      <c r="FL313" s="375"/>
      <c r="FM313" s="375"/>
      <c r="FN313" s="375"/>
      <c r="FO313" s="375"/>
      <c r="FP313" s="375"/>
      <c r="FQ313" s="375"/>
      <c r="FR313" s="375"/>
      <c r="FS313" s="375"/>
      <c r="FT313" s="375"/>
      <c r="FU313" s="375"/>
    </row>
    <row r="314" spans="1:177" s="374" customFormat="1" ht="15" customHeight="1" x14ac:dyDescent="0.25">
      <c r="A314" s="113"/>
      <c r="B314" s="543" t="str">
        <f>IF(AG305=AH305,"",IF(AND(J312="",F315=""),"Error: Debe especificar el otra modalidad",""))</f>
        <v/>
      </c>
      <c r="C314" s="543"/>
      <c r="D314" s="543"/>
      <c r="E314" s="543"/>
      <c r="F314" s="543"/>
      <c r="G314" s="543"/>
      <c r="H314" s="543"/>
      <c r="I314" s="543"/>
      <c r="J314" s="543"/>
      <c r="K314" s="543"/>
      <c r="L314" s="543"/>
      <c r="M314" s="543"/>
      <c r="N314" s="543"/>
      <c r="O314" s="543"/>
      <c r="P314" s="543"/>
      <c r="Q314" s="543"/>
      <c r="R314" s="543"/>
      <c r="S314" s="543"/>
      <c r="T314" s="543"/>
      <c r="U314" s="543"/>
      <c r="V314" s="543"/>
      <c r="W314" s="543"/>
      <c r="X314" s="543"/>
      <c r="Y314" s="543"/>
      <c r="Z314" s="543"/>
      <c r="AA314" s="543"/>
      <c r="AB314" s="543"/>
      <c r="AC314" s="543"/>
      <c r="AD314" s="543"/>
      <c r="AE314" s="3"/>
      <c r="AF314" s="258"/>
      <c r="AG314" s="375"/>
      <c r="AH314" s="378"/>
      <c r="EM314" s="375"/>
      <c r="EN314" s="375"/>
      <c r="EO314" s="375"/>
      <c r="EP314" s="375"/>
      <c r="EQ314" s="375"/>
      <c r="ER314" s="375"/>
      <c r="ES314" s="375"/>
      <c r="FF314" s="375"/>
      <c r="FG314" s="375"/>
      <c r="FH314" s="375"/>
      <c r="FI314" s="375"/>
      <c r="FJ314" s="375"/>
      <c r="FK314" s="375"/>
      <c r="FL314" s="375"/>
      <c r="FM314" s="375"/>
      <c r="FN314" s="375"/>
      <c r="FO314" s="375"/>
      <c r="FP314" s="375"/>
      <c r="FQ314" s="375"/>
      <c r="FR314" s="375"/>
      <c r="FS314" s="375"/>
      <c r="FT314" s="375"/>
      <c r="FU314" s="375"/>
    </row>
    <row r="315" spans="1:177" s="374" customFormat="1" ht="45" customHeight="1" x14ac:dyDescent="0.25">
      <c r="A315" s="113"/>
      <c r="B315" s="3"/>
      <c r="C315" s="826" t="s">
        <v>1709</v>
      </c>
      <c r="D315" s="827"/>
      <c r="E315" s="827"/>
      <c r="F315" s="828"/>
      <c r="G315" s="828"/>
      <c r="H315" s="828"/>
      <c r="I315" s="828"/>
      <c r="J315" s="828"/>
      <c r="K315" s="828"/>
      <c r="L315" s="828"/>
      <c r="M315" s="828"/>
      <c r="N315" s="828"/>
      <c r="O315" s="828"/>
      <c r="P315" s="828"/>
      <c r="Q315" s="828"/>
      <c r="R315" s="828"/>
      <c r="S315" s="828"/>
      <c r="T315" s="828"/>
      <c r="U315" s="828"/>
      <c r="V315" s="828"/>
      <c r="W315" s="828"/>
      <c r="X315" s="828"/>
      <c r="Y315" s="828"/>
      <c r="Z315" s="828"/>
      <c r="AA315" s="828"/>
      <c r="AB315" s="828"/>
      <c r="AC315" s="828"/>
      <c r="AD315" s="828"/>
      <c r="AE315" s="3"/>
      <c r="AF315" s="258"/>
      <c r="AG315" s="375"/>
      <c r="AH315" s="378"/>
      <c r="EM315" s="375"/>
      <c r="EN315" s="375"/>
      <c r="EO315" s="375"/>
      <c r="EP315" s="375"/>
      <c r="EQ315" s="375"/>
      <c r="ER315" s="375"/>
      <c r="ES315" s="375"/>
      <c r="FF315" s="375"/>
      <c r="FG315" s="375"/>
      <c r="FH315" s="375"/>
      <c r="FI315" s="375"/>
      <c r="FJ315" s="375"/>
      <c r="FK315" s="375"/>
      <c r="FL315" s="375"/>
      <c r="FM315" s="375"/>
      <c r="FN315" s="375"/>
      <c r="FO315" s="375"/>
      <c r="FP315" s="375"/>
      <c r="FQ315" s="375"/>
      <c r="FR315" s="375"/>
      <c r="FS315" s="375"/>
      <c r="FT315" s="375"/>
      <c r="FU315" s="375"/>
    </row>
    <row r="316" spans="1:177" s="374" customFormat="1" ht="15" customHeight="1" x14ac:dyDescent="0.25">
      <c r="A316" s="113"/>
      <c r="B316" s="3"/>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3"/>
      <c r="AF316" s="258"/>
      <c r="AG316" s="375"/>
      <c r="AH316" s="378"/>
      <c r="EM316" s="375"/>
      <c r="EN316" s="375"/>
      <c r="EO316" s="375"/>
      <c r="EP316" s="375"/>
      <c r="EQ316" s="375"/>
      <c r="ER316" s="375"/>
      <c r="ES316" s="375"/>
      <c r="FF316" s="375"/>
      <c r="FG316" s="375"/>
      <c r="FH316" s="375"/>
      <c r="FI316" s="375"/>
      <c r="FJ316" s="375"/>
      <c r="FK316" s="375"/>
      <c r="FL316" s="375"/>
      <c r="FM316" s="375"/>
      <c r="FN316" s="375"/>
      <c r="FO316" s="375"/>
      <c r="FP316" s="375"/>
      <c r="FQ316" s="375"/>
      <c r="FR316" s="375"/>
      <c r="FS316" s="375"/>
      <c r="FT316" s="375"/>
      <c r="FU316" s="375"/>
    </row>
    <row r="317" spans="1:177" s="374" customFormat="1" ht="24" customHeight="1" x14ac:dyDescent="0.25">
      <c r="A317" s="113"/>
      <c r="B317" s="3"/>
      <c r="C317" s="972" t="s">
        <v>870</v>
      </c>
      <c r="D317" s="972"/>
      <c r="E317" s="972"/>
      <c r="F317" s="972"/>
      <c r="G317" s="972"/>
      <c r="H317" s="972"/>
      <c r="I317" s="972"/>
      <c r="J317" s="972"/>
      <c r="K317" s="972"/>
      <c r="L317" s="972"/>
      <c r="M317" s="972"/>
      <c r="N317" s="972"/>
      <c r="O317" s="972"/>
      <c r="P317" s="972"/>
      <c r="Q317" s="972"/>
      <c r="R317" s="972"/>
      <c r="S317" s="972"/>
      <c r="T317" s="972"/>
      <c r="U317" s="972"/>
      <c r="V317" s="972"/>
      <c r="W317" s="972"/>
      <c r="X317" s="972"/>
      <c r="Y317" s="972"/>
      <c r="Z317" s="972"/>
      <c r="AA317" s="972"/>
      <c r="AB317" s="972"/>
      <c r="AC317" s="972"/>
      <c r="AD317" s="972"/>
      <c r="AE317" s="3"/>
      <c r="AF317" s="258"/>
      <c r="AG317" s="375"/>
      <c r="AH317" s="378"/>
      <c r="EM317" s="375"/>
      <c r="EN317" s="375"/>
      <c r="EO317" s="375"/>
      <c r="EP317" s="375"/>
      <c r="EQ317" s="375"/>
      <c r="ER317" s="375"/>
      <c r="ES317" s="375"/>
      <c r="FF317" s="375"/>
      <c r="FG317" s="375"/>
      <c r="FH317" s="375"/>
      <c r="FI317" s="375"/>
      <c r="FJ317" s="375"/>
      <c r="FK317" s="375"/>
      <c r="FL317" s="375"/>
      <c r="FM317" s="375"/>
      <c r="FN317" s="375"/>
      <c r="FO317" s="375"/>
      <c r="FP317" s="375"/>
      <c r="FQ317" s="375"/>
      <c r="FR317" s="375"/>
      <c r="FS317" s="375"/>
      <c r="FT317" s="375"/>
      <c r="FU317" s="375"/>
    </row>
    <row r="318" spans="1:177" s="374" customFormat="1" ht="60" customHeight="1" x14ac:dyDescent="0.25">
      <c r="A318" s="113"/>
      <c r="B318" s="3"/>
      <c r="C318" s="663"/>
      <c r="D318" s="663"/>
      <c r="E318" s="663"/>
      <c r="F318" s="663"/>
      <c r="G318" s="663"/>
      <c r="H318" s="663"/>
      <c r="I318" s="663"/>
      <c r="J318" s="663"/>
      <c r="K318" s="663"/>
      <c r="L318" s="663"/>
      <c r="M318" s="663"/>
      <c r="N318" s="663"/>
      <c r="O318" s="663"/>
      <c r="P318" s="663"/>
      <c r="Q318" s="663"/>
      <c r="R318" s="663"/>
      <c r="S318" s="663"/>
      <c r="T318" s="663"/>
      <c r="U318" s="663"/>
      <c r="V318" s="663"/>
      <c r="W318" s="663"/>
      <c r="X318" s="663"/>
      <c r="Y318" s="663"/>
      <c r="Z318" s="663"/>
      <c r="AA318" s="663"/>
      <c r="AB318" s="663"/>
      <c r="AC318" s="663"/>
      <c r="AD318" s="663"/>
      <c r="AE318" s="3"/>
      <c r="AF318" s="258"/>
      <c r="AG318" s="375"/>
      <c r="AH318" s="378"/>
      <c r="EM318" s="375"/>
      <c r="EN318" s="375"/>
      <c r="EO318" s="375"/>
      <c r="EP318" s="375"/>
      <c r="EQ318" s="375"/>
      <c r="ER318" s="375"/>
      <c r="ES318" s="375"/>
      <c r="FF318" s="375"/>
      <c r="FG318" s="375"/>
      <c r="FH318" s="375"/>
      <c r="FI318" s="375"/>
      <c r="FJ318" s="375"/>
      <c r="FK318" s="375"/>
      <c r="FL318" s="375"/>
      <c r="FM318" s="375"/>
      <c r="FN318" s="375"/>
      <c r="FO318" s="375"/>
      <c r="FP318" s="375"/>
      <c r="FQ318" s="375"/>
      <c r="FR318" s="375"/>
      <c r="FS318" s="375"/>
      <c r="FT318" s="375"/>
      <c r="FU318" s="375"/>
    </row>
    <row r="319" spans="1:177" s="374" customFormat="1" ht="15" customHeight="1" x14ac:dyDescent="0.25">
      <c r="A319" s="113"/>
      <c r="B319" s="543" t="str">
        <f>IF(SUM(AN313)&gt;=1,"Error: Verificar la suma por fila","")</f>
        <v/>
      </c>
      <c r="C319" s="543"/>
      <c r="D319" s="543"/>
      <c r="E319" s="543"/>
      <c r="F319" s="543"/>
      <c r="G319" s="543"/>
      <c r="H319" s="543"/>
      <c r="I319" s="543"/>
      <c r="J319" s="543"/>
      <c r="K319" s="543"/>
      <c r="L319" s="543"/>
      <c r="M319" s="543"/>
      <c r="N319" s="543"/>
      <c r="O319" s="543"/>
      <c r="P319" s="543"/>
      <c r="Q319" s="543"/>
      <c r="R319" s="543"/>
      <c r="S319" s="543"/>
      <c r="T319" s="543"/>
      <c r="U319" s="543"/>
      <c r="V319" s="543"/>
      <c r="W319" s="543"/>
      <c r="X319" s="543"/>
      <c r="Y319" s="543"/>
      <c r="Z319" s="543"/>
      <c r="AA319" s="543"/>
      <c r="AB319" s="543"/>
      <c r="AC319" s="543"/>
      <c r="AD319" s="543"/>
      <c r="AE319" s="3"/>
      <c r="AF319" s="258"/>
      <c r="AG319" s="375"/>
      <c r="AH319" s="378"/>
      <c r="EM319" s="375"/>
      <c r="EN319" s="375"/>
      <c r="EO319" s="375"/>
      <c r="EP319" s="375"/>
      <c r="EQ319" s="375"/>
      <c r="ER319" s="375"/>
      <c r="ES319" s="375"/>
      <c r="FF319" s="375"/>
      <c r="FG319" s="375"/>
      <c r="FH319" s="375"/>
      <c r="FI319" s="375"/>
      <c r="FJ319" s="375"/>
      <c r="FK319" s="375"/>
      <c r="FL319" s="375"/>
      <c r="FM319" s="375"/>
      <c r="FN319" s="375"/>
      <c r="FO319" s="375"/>
      <c r="FP319" s="375"/>
      <c r="FQ319" s="375"/>
      <c r="FR319" s="375"/>
      <c r="FS319" s="375"/>
      <c r="FT319" s="375"/>
      <c r="FU319" s="375"/>
    </row>
    <row r="320" spans="1:177" s="374" customFormat="1" ht="15" customHeight="1" x14ac:dyDescent="0.25">
      <c r="A320" s="113"/>
      <c r="B320" s="543" t="str">
        <f>IF(SUM(AG313:AH313)&gt;=1,"Error: Verificar la consistencia de llenado","")</f>
        <v/>
      </c>
      <c r="C320" s="543"/>
      <c r="D320" s="543"/>
      <c r="E320" s="543"/>
      <c r="F320" s="543"/>
      <c r="G320" s="543"/>
      <c r="H320" s="543"/>
      <c r="I320" s="543"/>
      <c r="J320" s="543"/>
      <c r="K320" s="543"/>
      <c r="L320" s="543"/>
      <c r="M320" s="543"/>
      <c r="N320" s="543"/>
      <c r="O320" s="543"/>
      <c r="P320" s="543"/>
      <c r="Q320" s="543"/>
      <c r="R320" s="543"/>
      <c r="S320" s="543"/>
      <c r="T320" s="543"/>
      <c r="U320" s="543"/>
      <c r="V320" s="543"/>
      <c r="W320" s="543"/>
      <c r="X320" s="543"/>
      <c r="Y320" s="543"/>
      <c r="Z320" s="543"/>
      <c r="AA320" s="543"/>
      <c r="AB320" s="543"/>
      <c r="AC320" s="543"/>
      <c r="AD320" s="543"/>
      <c r="AE320" s="3"/>
      <c r="AF320" s="258"/>
      <c r="AG320" s="375"/>
      <c r="AH320" s="378"/>
      <c r="EM320" s="375"/>
      <c r="EN320" s="375"/>
      <c r="EO320" s="375"/>
      <c r="EP320" s="375"/>
      <c r="EQ320" s="375"/>
      <c r="ER320" s="375"/>
      <c r="ES320" s="375"/>
      <c r="FF320" s="375"/>
      <c r="FG320" s="375"/>
      <c r="FH320" s="375"/>
      <c r="FI320" s="375"/>
      <c r="FJ320" s="375"/>
      <c r="FK320" s="375"/>
      <c r="FL320" s="375"/>
      <c r="FM320" s="375"/>
      <c r="FN320" s="375"/>
      <c r="FO320" s="375"/>
      <c r="FP320" s="375"/>
      <c r="FQ320" s="375"/>
      <c r="FR320" s="375"/>
      <c r="FS320" s="375"/>
      <c r="FT320" s="375"/>
      <c r="FU320" s="375"/>
    </row>
    <row r="321" spans="1:177" s="374" customFormat="1" ht="15" customHeight="1" x14ac:dyDescent="0.25">
      <c r="A321" s="113"/>
      <c r="B321" s="969" t="str">
        <f>IF(OR(AG305=AH305,AG305=AI305),"","Error: Debe completar toda la información requerida.")</f>
        <v/>
      </c>
      <c r="C321" s="969"/>
      <c r="D321" s="969"/>
      <c r="E321" s="969"/>
      <c r="F321" s="969"/>
      <c r="G321" s="969"/>
      <c r="H321" s="969"/>
      <c r="I321" s="969"/>
      <c r="J321" s="969"/>
      <c r="K321" s="969"/>
      <c r="L321" s="969"/>
      <c r="M321" s="969"/>
      <c r="N321" s="969"/>
      <c r="O321" s="969"/>
      <c r="P321" s="969"/>
      <c r="Q321" s="969"/>
      <c r="R321" s="969"/>
      <c r="S321" s="969"/>
      <c r="T321" s="969"/>
      <c r="U321" s="969"/>
      <c r="V321" s="969"/>
      <c r="W321" s="969"/>
      <c r="X321" s="969"/>
      <c r="Y321" s="969"/>
      <c r="Z321" s="969"/>
      <c r="AA321" s="969"/>
      <c r="AB321" s="969"/>
      <c r="AC321" s="969"/>
      <c r="AD321" s="969"/>
      <c r="AE321" s="3"/>
      <c r="AF321" s="258"/>
      <c r="AG321" s="375"/>
      <c r="AH321" s="378"/>
      <c r="EM321" s="375"/>
      <c r="EN321" s="375"/>
      <c r="EO321" s="375"/>
      <c r="EP321" s="375"/>
      <c r="EQ321" s="375"/>
      <c r="ER321" s="375"/>
      <c r="ES321" s="375"/>
      <c r="FF321" s="375"/>
      <c r="FG321" s="375"/>
      <c r="FH321" s="375"/>
      <c r="FI321" s="375"/>
      <c r="FJ321" s="375"/>
      <c r="FK321" s="375"/>
      <c r="FL321" s="375"/>
      <c r="FM321" s="375"/>
      <c r="FN321" s="375"/>
      <c r="FO321" s="375"/>
      <c r="FP321" s="375"/>
      <c r="FQ321" s="375"/>
      <c r="FR321" s="375"/>
      <c r="FS321" s="375"/>
      <c r="FT321" s="375"/>
      <c r="FU321" s="375"/>
    </row>
    <row r="322" spans="1:177" s="374" customFormat="1" ht="36" customHeight="1" x14ac:dyDescent="0.25">
      <c r="A322" s="114" t="s">
        <v>134</v>
      </c>
      <c r="B322" s="573" t="s">
        <v>1712</v>
      </c>
      <c r="C322" s="573"/>
      <c r="D322" s="573"/>
      <c r="E322" s="573"/>
      <c r="F322" s="573"/>
      <c r="G322" s="573"/>
      <c r="H322" s="573"/>
      <c r="I322" s="573"/>
      <c r="J322" s="573"/>
      <c r="K322" s="573"/>
      <c r="L322" s="573"/>
      <c r="M322" s="573"/>
      <c r="N322" s="573"/>
      <c r="O322" s="573"/>
      <c r="P322" s="573"/>
      <c r="Q322" s="573"/>
      <c r="R322" s="573"/>
      <c r="S322" s="573"/>
      <c r="T322" s="573"/>
      <c r="U322" s="573"/>
      <c r="V322" s="573"/>
      <c r="W322" s="573"/>
      <c r="X322" s="573"/>
      <c r="Y322" s="573"/>
      <c r="Z322" s="573"/>
      <c r="AA322" s="573"/>
      <c r="AB322" s="573"/>
      <c r="AC322" s="573"/>
      <c r="AD322" s="573"/>
      <c r="AE322" s="3"/>
      <c r="AF322" s="258"/>
      <c r="AG322" s="375"/>
      <c r="AH322" s="378"/>
      <c r="EM322" s="375"/>
      <c r="EN322" s="375"/>
      <c r="EO322" s="375"/>
      <c r="EP322" s="375"/>
      <c r="EQ322" s="375"/>
      <c r="ER322" s="375"/>
      <c r="ES322" s="375"/>
      <c r="FF322" s="375"/>
      <c r="FG322" s="375"/>
      <c r="FH322" s="375"/>
      <c r="FI322" s="375"/>
      <c r="FJ322" s="375"/>
      <c r="FK322" s="375"/>
      <c r="FL322" s="375"/>
      <c r="FM322" s="375"/>
      <c r="FN322" s="375"/>
      <c r="FO322" s="375"/>
      <c r="FP322" s="375"/>
      <c r="FQ322" s="375"/>
      <c r="FR322" s="375"/>
      <c r="FS322" s="375"/>
      <c r="FT322" s="375"/>
      <c r="FU322" s="375"/>
    </row>
    <row r="323" spans="1:177" s="374" customFormat="1" ht="15" customHeight="1" x14ac:dyDescent="0.25">
      <c r="A323" s="112"/>
      <c r="B323" s="1"/>
      <c r="C323" s="576" t="s">
        <v>1506</v>
      </c>
      <c r="D323" s="576"/>
      <c r="E323" s="576"/>
      <c r="F323" s="576"/>
      <c r="G323" s="576"/>
      <c r="H323" s="576"/>
      <c r="I323" s="576"/>
      <c r="J323" s="576"/>
      <c r="K323" s="576"/>
      <c r="L323" s="576"/>
      <c r="M323" s="576"/>
      <c r="N323" s="576"/>
      <c r="O323" s="576"/>
      <c r="P323" s="576"/>
      <c r="Q323" s="576"/>
      <c r="R323" s="576"/>
      <c r="S323" s="576"/>
      <c r="T323" s="576"/>
      <c r="U323" s="576"/>
      <c r="V323" s="576"/>
      <c r="W323" s="576"/>
      <c r="X323" s="576"/>
      <c r="Y323" s="576"/>
      <c r="Z323" s="576"/>
      <c r="AA323" s="576"/>
      <c r="AB323" s="576"/>
      <c r="AC323" s="576"/>
      <c r="AD323" s="576"/>
      <c r="AE323" s="3"/>
      <c r="AF323" s="258"/>
      <c r="AG323" s="375"/>
      <c r="AH323" s="378"/>
      <c r="EM323" s="375"/>
      <c r="EN323" s="375"/>
      <c r="EO323" s="375"/>
      <c r="EP323" s="375"/>
      <c r="EQ323" s="375"/>
      <c r="ER323" s="375"/>
      <c r="ES323" s="375"/>
      <c r="FF323" s="375"/>
      <c r="FG323" s="375"/>
      <c r="FH323" s="375"/>
      <c r="FI323" s="375"/>
      <c r="FJ323" s="375"/>
      <c r="FK323" s="375"/>
      <c r="FL323" s="375"/>
      <c r="FM323" s="375"/>
      <c r="FN323" s="375"/>
      <c r="FO323" s="375"/>
      <c r="FP323" s="375"/>
      <c r="FQ323" s="375"/>
      <c r="FR323" s="375"/>
      <c r="FS323" s="375"/>
      <c r="FT323" s="375"/>
      <c r="FU323" s="375"/>
    </row>
    <row r="324" spans="1:177" s="374" customFormat="1" ht="24" customHeight="1" x14ac:dyDescent="0.25">
      <c r="A324" s="113"/>
      <c r="B324" s="3"/>
      <c r="C324" s="576" t="s">
        <v>1787</v>
      </c>
      <c r="D324" s="576"/>
      <c r="E324" s="576"/>
      <c r="F324" s="576"/>
      <c r="G324" s="576"/>
      <c r="H324" s="576"/>
      <c r="I324" s="576"/>
      <c r="J324" s="576"/>
      <c r="K324" s="576"/>
      <c r="L324" s="576"/>
      <c r="M324" s="576"/>
      <c r="N324" s="576"/>
      <c r="O324" s="576"/>
      <c r="P324" s="576"/>
      <c r="Q324" s="576"/>
      <c r="R324" s="576"/>
      <c r="S324" s="576"/>
      <c r="T324" s="576"/>
      <c r="U324" s="576"/>
      <c r="V324" s="576"/>
      <c r="W324" s="576"/>
      <c r="X324" s="576"/>
      <c r="Y324" s="576"/>
      <c r="Z324" s="576"/>
      <c r="AA324" s="576"/>
      <c r="AB324" s="576"/>
      <c r="AC324" s="576"/>
      <c r="AD324" s="576"/>
      <c r="AE324" s="3"/>
      <c r="AF324" s="258"/>
      <c r="AG324" s="375"/>
      <c r="AH324" s="378"/>
      <c r="EM324" s="375"/>
      <c r="EN324" s="375"/>
      <c r="EO324" s="375"/>
      <c r="EP324" s="375"/>
      <c r="EQ324" s="375"/>
      <c r="ER324" s="375"/>
      <c r="ES324" s="375"/>
      <c r="FF324" s="375"/>
      <c r="FG324" s="375"/>
      <c r="FH324" s="375"/>
      <c r="FI324" s="375"/>
      <c r="FJ324" s="375"/>
      <c r="FK324" s="375"/>
      <c r="FL324" s="375"/>
      <c r="FM324" s="375"/>
      <c r="FN324" s="375"/>
      <c r="FO324" s="375"/>
      <c r="FP324" s="375"/>
      <c r="FQ324" s="375"/>
      <c r="FR324" s="375"/>
      <c r="FS324" s="375"/>
      <c r="FT324" s="375"/>
      <c r="FU324" s="375"/>
    </row>
    <row r="325" spans="1:177" s="374" customFormat="1" ht="60" customHeight="1" x14ac:dyDescent="0.25">
      <c r="A325" s="113"/>
      <c r="B325" s="3"/>
      <c r="C325" s="576" t="s">
        <v>1714</v>
      </c>
      <c r="D325" s="576"/>
      <c r="E325" s="576"/>
      <c r="F325" s="576"/>
      <c r="G325" s="576"/>
      <c r="H325" s="576"/>
      <c r="I325" s="576"/>
      <c r="J325" s="576"/>
      <c r="K325" s="576"/>
      <c r="L325" s="576"/>
      <c r="M325" s="576"/>
      <c r="N325" s="576"/>
      <c r="O325" s="576"/>
      <c r="P325" s="576"/>
      <c r="Q325" s="576"/>
      <c r="R325" s="576"/>
      <c r="S325" s="576"/>
      <c r="T325" s="576"/>
      <c r="U325" s="576"/>
      <c r="V325" s="576"/>
      <c r="W325" s="576"/>
      <c r="X325" s="576"/>
      <c r="Y325" s="576"/>
      <c r="Z325" s="576"/>
      <c r="AA325" s="576"/>
      <c r="AB325" s="576"/>
      <c r="AC325" s="576"/>
      <c r="AD325" s="576"/>
      <c r="AE325" s="3"/>
      <c r="AF325" s="258"/>
      <c r="AG325" s="375"/>
      <c r="AH325" s="378"/>
      <c r="EM325" s="375"/>
      <c r="EN325" s="375"/>
      <c r="EO325" s="375"/>
      <c r="EP325" s="375"/>
      <c r="EQ325" s="375"/>
      <c r="ER325" s="375"/>
      <c r="ES325" s="375"/>
      <c r="FF325" s="375"/>
      <c r="FG325" s="375"/>
      <c r="FH325" s="375"/>
      <c r="FI325" s="375"/>
      <c r="FJ325" s="375"/>
      <c r="FK325" s="375"/>
      <c r="FL325" s="375"/>
      <c r="FM325" s="375"/>
      <c r="FN325" s="375"/>
      <c r="FO325" s="375"/>
      <c r="FP325" s="375"/>
      <c r="FQ325" s="375"/>
      <c r="FR325" s="375"/>
      <c r="FS325" s="375"/>
      <c r="FT325" s="375"/>
      <c r="FU325" s="375"/>
    </row>
    <row r="326" spans="1:177" s="374" customFormat="1" ht="60" customHeight="1" x14ac:dyDescent="0.25">
      <c r="A326" s="113"/>
      <c r="B326" s="3"/>
      <c r="C326" s="576" t="s">
        <v>1715</v>
      </c>
      <c r="D326" s="576"/>
      <c r="E326" s="576"/>
      <c r="F326" s="576"/>
      <c r="G326" s="576"/>
      <c r="H326" s="576"/>
      <c r="I326" s="576"/>
      <c r="J326" s="576"/>
      <c r="K326" s="576"/>
      <c r="L326" s="576"/>
      <c r="M326" s="576"/>
      <c r="N326" s="576"/>
      <c r="O326" s="576"/>
      <c r="P326" s="576"/>
      <c r="Q326" s="576"/>
      <c r="R326" s="576"/>
      <c r="S326" s="576"/>
      <c r="T326" s="576"/>
      <c r="U326" s="576"/>
      <c r="V326" s="576"/>
      <c r="W326" s="576"/>
      <c r="X326" s="576"/>
      <c r="Y326" s="576"/>
      <c r="Z326" s="576"/>
      <c r="AA326" s="576"/>
      <c r="AB326" s="576"/>
      <c r="AC326" s="576"/>
      <c r="AD326" s="576"/>
      <c r="AE326" s="3"/>
      <c r="AF326" s="258"/>
      <c r="AG326" s="375"/>
      <c r="AH326" s="378"/>
      <c r="EM326" s="375"/>
      <c r="EN326" s="375"/>
      <c r="EO326" s="375"/>
      <c r="EP326" s="375"/>
      <c r="EQ326" s="375"/>
      <c r="ER326" s="375"/>
      <c r="ES326" s="375"/>
      <c r="FF326" s="375"/>
      <c r="FG326" s="375"/>
      <c r="FH326" s="375"/>
      <c r="FI326" s="375"/>
      <c r="FJ326" s="375"/>
      <c r="FK326" s="375"/>
      <c r="FL326" s="375"/>
      <c r="FM326" s="375"/>
      <c r="FN326" s="375"/>
      <c r="FO326" s="375"/>
      <c r="FP326" s="375"/>
      <c r="FQ326" s="375"/>
      <c r="FR326" s="375"/>
      <c r="FS326" s="375"/>
      <c r="FT326" s="375"/>
      <c r="FU326" s="375"/>
    </row>
    <row r="327" spans="1:177" s="374" customFormat="1" ht="24" customHeight="1" x14ac:dyDescent="0.25">
      <c r="A327" s="113"/>
      <c r="B327" s="3"/>
      <c r="C327" s="676" t="s">
        <v>1713</v>
      </c>
      <c r="D327" s="676"/>
      <c r="E327" s="676"/>
      <c r="F327" s="676"/>
      <c r="G327" s="676"/>
      <c r="H327" s="676"/>
      <c r="I327" s="676"/>
      <c r="J327" s="676"/>
      <c r="K327" s="676"/>
      <c r="L327" s="676"/>
      <c r="M327" s="676"/>
      <c r="N327" s="676"/>
      <c r="O327" s="676"/>
      <c r="P327" s="676"/>
      <c r="Q327" s="676"/>
      <c r="R327" s="676"/>
      <c r="S327" s="676"/>
      <c r="T327" s="676"/>
      <c r="U327" s="676"/>
      <c r="V327" s="676"/>
      <c r="W327" s="676"/>
      <c r="X327" s="676"/>
      <c r="Y327" s="676"/>
      <c r="Z327" s="676"/>
      <c r="AA327" s="676"/>
      <c r="AB327" s="676"/>
      <c r="AC327" s="676"/>
      <c r="AD327" s="676"/>
      <c r="AE327" s="3"/>
      <c r="AF327" s="258"/>
      <c r="AG327" s="375"/>
      <c r="AH327" s="378"/>
      <c r="EM327" s="375"/>
      <c r="EN327" s="375"/>
      <c r="EO327" s="375"/>
      <c r="EP327" s="375"/>
      <c r="EQ327" s="375"/>
      <c r="ER327" s="375"/>
      <c r="ES327" s="375"/>
      <c r="FF327" s="375"/>
      <c r="FG327" s="375"/>
      <c r="FH327" s="375"/>
      <c r="FI327" s="375"/>
      <c r="FJ327" s="375"/>
      <c r="FK327" s="375"/>
      <c r="FL327" s="375"/>
      <c r="FM327" s="375"/>
      <c r="FN327" s="375"/>
      <c r="FO327" s="375"/>
      <c r="FP327" s="375"/>
      <c r="FQ327" s="375"/>
      <c r="FR327" s="375"/>
      <c r="FS327" s="375"/>
      <c r="FT327" s="375"/>
      <c r="FU327" s="375"/>
    </row>
    <row r="328" spans="1:177" s="374" customFormat="1" ht="24" customHeight="1" x14ac:dyDescent="0.25">
      <c r="A328" s="113"/>
      <c r="B328" s="3"/>
      <c r="C328" s="576" t="s">
        <v>1860</v>
      </c>
      <c r="D328" s="576"/>
      <c r="E328" s="576"/>
      <c r="F328" s="576"/>
      <c r="G328" s="576"/>
      <c r="H328" s="576"/>
      <c r="I328" s="576"/>
      <c r="J328" s="576"/>
      <c r="K328" s="576"/>
      <c r="L328" s="576"/>
      <c r="M328" s="576"/>
      <c r="N328" s="576"/>
      <c r="O328" s="576"/>
      <c r="P328" s="576"/>
      <c r="Q328" s="576"/>
      <c r="R328" s="576"/>
      <c r="S328" s="576"/>
      <c r="T328" s="576"/>
      <c r="U328" s="576"/>
      <c r="V328" s="576"/>
      <c r="W328" s="576"/>
      <c r="X328" s="576"/>
      <c r="Y328" s="576"/>
      <c r="Z328" s="576"/>
      <c r="AA328" s="576"/>
      <c r="AB328" s="576"/>
      <c r="AC328" s="576"/>
      <c r="AD328" s="576"/>
      <c r="AE328" s="3"/>
      <c r="AF328" s="258"/>
      <c r="AG328" s="375"/>
      <c r="AH328" s="378"/>
      <c r="EM328" s="375"/>
      <c r="EN328" s="375"/>
      <c r="EO328" s="375"/>
      <c r="EP328" s="375"/>
      <c r="EQ328" s="375"/>
      <c r="ER328" s="375"/>
      <c r="ES328" s="375"/>
      <c r="FF328" s="375"/>
      <c r="FG328" s="375"/>
      <c r="FH328" s="375"/>
      <c r="FI328" s="375"/>
      <c r="FJ328" s="375"/>
      <c r="FK328" s="375"/>
      <c r="FL328" s="375"/>
      <c r="FM328" s="375"/>
      <c r="FN328" s="375"/>
      <c r="FO328" s="375"/>
      <c r="FP328" s="375"/>
      <c r="FQ328" s="375"/>
      <c r="FR328" s="375"/>
      <c r="FS328" s="375"/>
      <c r="FT328" s="375"/>
      <c r="FU328" s="375"/>
    </row>
    <row r="329" spans="1:177" s="374" customFormat="1" ht="24" customHeight="1" x14ac:dyDescent="0.25">
      <c r="A329" s="113"/>
      <c r="B329" s="3"/>
      <c r="C329" s="576" t="s">
        <v>1795</v>
      </c>
      <c r="D329" s="576"/>
      <c r="E329" s="576"/>
      <c r="F329" s="576"/>
      <c r="G329" s="576"/>
      <c r="H329" s="576"/>
      <c r="I329" s="576"/>
      <c r="J329" s="576"/>
      <c r="K329" s="576"/>
      <c r="L329" s="576"/>
      <c r="M329" s="576"/>
      <c r="N329" s="576"/>
      <c r="O329" s="576"/>
      <c r="P329" s="576"/>
      <c r="Q329" s="576"/>
      <c r="R329" s="576"/>
      <c r="S329" s="576"/>
      <c r="T329" s="576"/>
      <c r="U329" s="576"/>
      <c r="V329" s="576"/>
      <c r="W329" s="576"/>
      <c r="X329" s="576"/>
      <c r="Y329" s="576"/>
      <c r="Z329" s="576"/>
      <c r="AA329" s="576"/>
      <c r="AB329" s="576"/>
      <c r="AC329" s="576"/>
      <c r="AD329" s="576"/>
      <c r="AE329" s="3"/>
      <c r="AF329" s="258"/>
      <c r="AG329" s="375"/>
      <c r="AH329" s="378"/>
      <c r="EM329" s="375"/>
      <c r="EN329" s="375"/>
      <c r="EO329" s="375"/>
      <c r="EP329" s="375"/>
      <c r="EQ329" s="375"/>
      <c r="ER329" s="375"/>
      <c r="ES329" s="375"/>
      <c r="FF329" s="375"/>
      <c r="FG329" s="375"/>
      <c r="FH329" s="375"/>
      <c r="FI329" s="375"/>
      <c r="FJ329" s="375"/>
      <c r="FK329" s="375"/>
      <c r="FL329" s="375"/>
      <c r="FM329" s="375"/>
      <c r="FN329" s="375"/>
      <c r="FO329" s="375"/>
      <c r="FP329" s="375"/>
      <c r="FQ329" s="375"/>
      <c r="FR329" s="375"/>
      <c r="FS329" s="375"/>
      <c r="FT329" s="375"/>
      <c r="FU329" s="375"/>
    </row>
    <row r="330" spans="1:177" s="374" customFormat="1" ht="48" customHeight="1" x14ac:dyDescent="0.25">
      <c r="A330" s="113"/>
      <c r="B330" s="3"/>
      <c r="C330" s="576" t="s">
        <v>1716</v>
      </c>
      <c r="D330" s="576"/>
      <c r="E330" s="576"/>
      <c r="F330" s="576"/>
      <c r="G330" s="576"/>
      <c r="H330" s="576"/>
      <c r="I330" s="576"/>
      <c r="J330" s="576"/>
      <c r="K330" s="576"/>
      <c r="L330" s="576"/>
      <c r="M330" s="576"/>
      <c r="N330" s="576"/>
      <c r="O330" s="576"/>
      <c r="P330" s="576"/>
      <c r="Q330" s="576"/>
      <c r="R330" s="576"/>
      <c r="S330" s="576"/>
      <c r="T330" s="576"/>
      <c r="U330" s="576"/>
      <c r="V330" s="576"/>
      <c r="W330" s="576"/>
      <c r="X330" s="576"/>
      <c r="Y330" s="576"/>
      <c r="Z330" s="576"/>
      <c r="AA330" s="576"/>
      <c r="AB330" s="576"/>
      <c r="AC330" s="576"/>
      <c r="AD330" s="576"/>
      <c r="AE330" s="3"/>
      <c r="AF330" s="258"/>
      <c r="AG330" s="375"/>
      <c r="AH330" s="378"/>
      <c r="EM330" s="375"/>
      <c r="EN330" s="375"/>
      <c r="EO330" s="375"/>
      <c r="EP330" s="375"/>
      <c r="EQ330" s="375"/>
      <c r="ER330" s="375"/>
      <c r="ES330" s="375"/>
      <c r="FF330" s="375"/>
      <c r="FG330" s="375"/>
      <c r="FH330" s="375"/>
      <c r="FI330" s="375"/>
      <c r="FJ330" s="375"/>
      <c r="FK330" s="375"/>
      <c r="FL330" s="375"/>
      <c r="FM330" s="375"/>
      <c r="FN330" s="375"/>
      <c r="FO330" s="375"/>
      <c r="FP330" s="375"/>
      <c r="FQ330" s="375"/>
      <c r="FR330" s="375"/>
      <c r="FS330" s="375"/>
      <c r="FT330" s="375"/>
      <c r="FU330" s="375"/>
    </row>
    <row r="331" spans="1:177" s="374" customFormat="1" ht="24" customHeight="1" x14ac:dyDescent="0.25">
      <c r="A331" s="113"/>
      <c r="B331" s="3"/>
      <c r="C331" s="785" t="s">
        <v>1788</v>
      </c>
      <c r="D331" s="785"/>
      <c r="E331" s="785"/>
      <c r="F331" s="785"/>
      <c r="G331" s="785"/>
      <c r="H331" s="785"/>
      <c r="I331" s="785"/>
      <c r="J331" s="785"/>
      <c r="K331" s="785"/>
      <c r="L331" s="785"/>
      <c r="M331" s="785"/>
      <c r="N331" s="785"/>
      <c r="O331" s="785"/>
      <c r="P331" s="785"/>
      <c r="Q331" s="785"/>
      <c r="R331" s="785"/>
      <c r="S331" s="785"/>
      <c r="T331" s="785"/>
      <c r="U331" s="785"/>
      <c r="V331" s="785"/>
      <c r="W331" s="785"/>
      <c r="X331" s="785"/>
      <c r="Y331" s="785"/>
      <c r="Z331" s="785"/>
      <c r="AA331" s="785"/>
      <c r="AB331" s="785"/>
      <c r="AC331" s="785"/>
      <c r="AD331" s="785"/>
      <c r="AE331" s="3"/>
      <c r="AF331" s="258"/>
      <c r="AG331" s="375"/>
      <c r="AH331" s="378"/>
      <c r="EM331" s="375"/>
      <c r="EN331" s="375"/>
      <c r="EO331" s="375"/>
      <c r="EP331" s="375"/>
      <c r="EQ331" s="375"/>
      <c r="ER331" s="375"/>
      <c r="ES331" s="375"/>
      <c r="FF331" s="375"/>
      <c r="FG331" s="375"/>
      <c r="FH331" s="375"/>
      <c r="FI331" s="375"/>
      <c r="FJ331" s="375"/>
      <c r="FK331" s="375"/>
      <c r="FL331" s="375"/>
      <c r="FM331" s="375"/>
      <c r="FN331" s="375"/>
      <c r="FO331" s="375"/>
      <c r="FP331" s="375"/>
      <c r="FQ331" s="375"/>
      <c r="FR331" s="375"/>
      <c r="FS331" s="375"/>
      <c r="FT331" s="375"/>
      <c r="FU331" s="375"/>
    </row>
    <row r="332" spans="1:177" s="374" customFormat="1" ht="24" customHeight="1" x14ac:dyDescent="0.25">
      <c r="A332" s="113"/>
      <c r="B332" s="3"/>
      <c r="C332" s="576" t="s">
        <v>1066</v>
      </c>
      <c r="D332" s="576"/>
      <c r="E332" s="576"/>
      <c r="F332" s="576"/>
      <c r="G332" s="576"/>
      <c r="H332" s="576"/>
      <c r="I332" s="576"/>
      <c r="J332" s="576"/>
      <c r="K332" s="576"/>
      <c r="L332" s="576"/>
      <c r="M332" s="576"/>
      <c r="N332" s="576"/>
      <c r="O332" s="576"/>
      <c r="P332" s="576"/>
      <c r="Q332" s="576"/>
      <c r="R332" s="576"/>
      <c r="S332" s="576"/>
      <c r="T332" s="576"/>
      <c r="U332" s="576"/>
      <c r="V332" s="576"/>
      <c r="W332" s="576"/>
      <c r="X332" s="576"/>
      <c r="Y332" s="576"/>
      <c r="Z332" s="576"/>
      <c r="AA332" s="576"/>
      <c r="AB332" s="576"/>
      <c r="AC332" s="576"/>
      <c r="AD332" s="576"/>
      <c r="AE332" s="3"/>
      <c r="AF332" s="258"/>
      <c r="AG332" s="375"/>
      <c r="AH332" s="378"/>
      <c r="EM332" s="375"/>
      <c r="EN332" s="375"/>
      <c r="EO332" s="375"/>
      <c r="EP332" s="375"/>
      <c r="EQ332" s="375"/>
      <c r="ER332" s="375"/>
      <c r="ES332" s="375"/>
      <c r="FF332" s="375"/>
      <c r="FG332" s="375"/>
      <c r="FH332" s="375"/>
      <c r="FI332" s="375"/>
      <c r="FJ332" s="375"/>
      <c r="FK332" s="375"/>
      <c r="FL332" s="375"/>
      <c r="FM332" s="375"/>
      <c r="FN332" s="375"/>
      <c r="FO332" s="375"/>
      <c r="FP332" s="375"/>
      <c r="FQ332" s="375"/>
      <c r="FR332" s="375"/>
      <c r="FS332" s="375"/>
      <c r="FT332" s="375"/>
      <c r="FU332" s="375"/>
    </row>
    <row r="333" spans="1:177" s="374" customFormat="1" ht="15" customHeight="1" x14ac:dyDescent="0.25">
      <c r="A333" s="113"/>
      <c r="B333" s="3"/>
      <c r="C333" s="131"/>
      <c r="D333" s="131"/>
      <c r="E333" s="131"/>
      <c r="F333" s="131"/>
      <c r="G333" s="131"/>
      <c r="H333" s="131"/>
      <c r="I333" s="131"/>
      <c r="J333" s="131"/>
      <c r="K333" s="131"/>
      <c r="L333" s="131"/>
      <c r="M333" s="131"/>
      <c r="N333" s="131"/>
      <c r="O333" s="131"/>
      <c r="P333" s="131"/>
      <c r="Q333" s="131"/>
      <c r="R333" s="131"/>
      <c r="S333" s="131"/>
      <c r="T333" s="131"/>
      <c r="U333" s="131"/>
      <c r="V333" s="131"/>
      <c r="W333" s="131"/>
      <c r="X333" s="131"/>
      <c r="Y333" s="131"/>
      <c r="Z333" s="131"/>
      <c r="AA333" s="131"/>
      <c r="AB333" s="131"/>
      <c r="AC333" s="131"/>
      <c r="AD333" s="131"/>
      <c r="AE333" s="3"/>
      <c r="AF333" s="258"/>
      <c r="AG333" s="285" t="s">
        <v>1908</v>
      </c>
      <c r="AH333" s="285"/>
      <c r="AI333" s="285"/>
      <c r="AJ333" s="375"/>
      <c r="AK333" s="375"/>
      <c r="AL333" s="375"/>
      <c r="AM333" s="375"/>
      <c r="EM333" s="375"/>
      <c r="EN333" s="375"/>
      <c r="EO333" s="375"/>
      <c r="EP333" s="375"/>
      <c r="EQ333" s="375"/>
      <c r="ER333" s="375"/>
      <c r="ES333" s="375"/>
      <c r="FF333" s="375"/>
      <c r="FG333" s="375"/>
      <c r="FH333" s="375"/>
      <c r="FI333" s="375"/>
      <c r="FJ333" s="375"/>
      <c r="FK333" s="375"/>
      <c r="FL333" s="375"/>
      <c r="FM333" s="375"/>
      <c r="FN333" s="375"/>
      <c r="FO333" s="375"/>
      <c r="FP333" s="375"/>
      <c r="FQ333" s="375"/>
      <c r="FR333" s="375"/>
      <c r="FS333" s="375"/>
      <c r="FT333" s="375"/>
      <c r="FU333" s="375"/>
    </row>
    <row r="334" spans="1:177" s="374" customFormat="1" ht="48" customHeight="1" x14ac:dyDescent="0.25">
      <c r="A334" s="113"/>
      <c r="B334" s="3"/>
      <c r="C334" s="814" t="s">
        <v>1717</v>
      </c>
      <c r="D334" s="814"/>
      <c r="E334" s="814"/>
      <c r="F334" s="814"/>
      <c r="G334" s="814"/>
      <c r="H334" s="814"/>
      <c r="I334" s="814"/>
      <c r="J334" s="694" t="s">
        <v>973</v>
      </c>
      <c r="K334" s="695"/>
      <c r="L334" s="695"/>
      <c r="M334" s="696"/>
      <c r="N334" s="694" t="s">
        <v>1706</v>
      </c>
      <c r="O334" s="695"/>
      <c r="P334" s="695"/>
      <c r="Q334" s="696"/>
      <c r="R334" s="694" t="s">
        <v>1707</v>
      </c>
      <c r="S334" s="695"/>
      <c r="T334" s="695"/>
      <c r="U334" s="696"/>
      <c r="V334" s="578" t="s">
        <v>1104</v>
      </c>
      <c r="W334" s="578"/>
      <c r="X334" s="578"/>
      <c r="Y334" s="578"/>
      <c r="Z334" s="578"/>
      <c r="AA334" s="578"/>
      <c r="AB334" s="578"/>
      <c r="AC334" s="578"/>
      <c r="AD334" s="578"/>
      <c r="AE334" s="3"/>
      <c r="AF334" s="258"/>
      <c r="AG334" s="285">
        <f>COUNTBLANK(J336:AD341)</f>
        <v>126</v>
      </c>
      <c r="AH334" s="285">
        <v>126</v>
      </c>
      <c r="AI334" s="285">
        <f>IF(SUM(AH336:AH341)=0,AG334,1)</f>
        <v>1</v>
      </c>
      <c r="AJ334" s="375"/>
      <c r="EM334" s="375"/>
      <c r="EN334" s="375"/>
      <c r="EO334" s="375"/>
      <c r="EP334" s="375"/>
      <c r="EQ334" s="375"/>
      <c r="ER334" s="375"/>
      <c r="ES334" s="375"/>
      <c r="FF334" s="375"/>
      <c r="FG334" s="375"/>
      <c r="FH334" s="375"/>
      <c r="FI334" s="375"/>
      <c r="FJ334" s="375"/>
      <c r="FK334" s="375"/>
      <c r="FL334" s="375"/>
      <c r="FM334" s="375"/>
      <c r="FN334" s="375"/>
      <c r="FO334" s="375"/>
      <c r="FP334" s="375"/>
      <c r="FQ334" s="375"/>
      <c r="FR334" s="375"/>
      <c r="FS334" s="375"/>
      <c r="FT334" s="375"/>
      <c r="FU334" s="375"/>
    </row>
    <row r="335" spans="1:177" s="374" customFormat="1" ht="15" customHeight="1" x14ac:dyDescent="0.25">
      <c r="A335" s="113"/>
      <c r="B335" s="3"/>
      <c r="C335" s="814"/>
      <c r="D335" s="814"/>
      <c r="E335" s="814"/>
      <c r="F335" s="814"/>
      <c r="G335" s="814"/>
      <c r="H335" s="814"/>
      <c r="I335" s="814"/>
      <c r="J335" s="697"/>
      <c r="K335" s="698"/>
      <c r="L335" s="698"/>
      <c r="M335" s="699"/>
      <c r="N335" s="697"/>
      <c r="O335" s="698"/>
      <c r="P335" s="698"/>
      <c r="Q335" s="699"/>
      <c r="R335" s="697"/>
      <c r="S335" s="698"/>
      <c r="T335" s="698"/>
      <c r="U335" s="699"/>
      <c r="V335" s="578" t="s">
        <v>60</v>
      </c>
      <c r="W335" s="578"/>
      <c r="X335" s="578"/>
      <c r="Y335" s="606" t="s">
        <v>61</v>
      </c>
      <c r="Z335" s="606"/>
      <c r="AA335" s="606"/>
      <c r="AB335" s="606" t="s">
        <v>62</v>
      </c>
      <c r="AC335" s="606"/>
      <c r="AD335" s="606"/>
      <c r="AE335" s="3"/>
      <c r="AF335" s="258"/>
      <c r="AG335" s="374" t="s">
        <v>1930</v>
      </c>
      <c r="AH335" s="374" t="s">
        <v>1930</v>
      </c>
      <c r="AK335" s="320" t="s">
        <v>1909</v>
      </c>
      <c r="AL335" s="286" t="s">
        <v>1910</v>
      </c>
      <c r="AM335" s="287" t="s">
        <v>1911</v>
      </c>
      <c r="AN335" s="286" t="s">
        <v>1912</v>
      </c>
      <c r="EM335" s="375"/>
      <c r="EN335" s="375"/>
      <c r="EO335" s="375"/>
      <c r="EP335" s="375"/>
      <c r="EQ335" s="375"/>
      <c r="ER335" s="375"/>
      <c r="ES335" s="375"/>
      <c r="FF335" s="375"/>
      <c r="FG335" s="375"/>
      <c r="FH335" s="375"/>
      <c r="FI335" s="375"/>
      <c r="FJ335" s="375"/>
      <c r="FK335" s="375"/>
      <c r="FL335" s="375"/>
      <c r="FM335" s="375"/>
      <c r="FN335" s="375"/>
      <c r="FO335" s="375"/>
      <c r="FP335" s="375"/>
      <c r="FQ335" s="375"/>
      <c r="FR335" s="375"/>
      <c r="FS335" s="375"/>
      <c r="FT335" s="375"/>
      <c r="FU335" s="375"/>
    </row>
    <row r="336" spans="1:177" s="374" customFormat="1" ht="48" customHeight="1" x14ac:dyDescent="0.25">
      <c r="A336" s="113"/>
      <c r="B336" s="3"/>
      <c r="C336" s="24" t="s">
        <v>26</v>
      </c>
      <c r="D336" s="1050" t="s">
        <v>1118</v>
      </c>
      <c r="E336" s="1051"/>
      <c r="F336" s="1051"/>
      <c r="G336" s="1051"/>
      <c r="H336" s="1051"/>
      <c r="I336" s="1051"/>
      <c r="J336" s="1016"/>
      <c r="K336" s="1016"/>
      <c r="L336" s="1016"/>
      <c r="M336" s="1016"/>
      <c r="N336" s="1013"/>
      <c r="O336" s="1013"/>
      <c r="P336" s="1013"/>
      <c r="Q336" s="1013"/>
      <c r="R336" s="1013"/>
      <c r="S336" s="1013"/>
      <c r="T336" s="1013"/>
      <c r="U336" s="1013"/>
      <c r="V336" s="1013"/>
      <c r="W336" s="1013"/>
      <c r="X336" s="1013"/>
      <c r="Y336" s="1013"/>
      <c r="Z336" s="1013"/>
      <c r="AA336" s="1013"/>
      <c r="AB336" s="1013"/>
      <c r="AC336" s="1013"/>
      <c r="AD336" s="1013"/>
      <c r="AE336" s="3"/>
      <c r="AF336" s="258"/>
      <c r="AG336" s="374">
        <f>IF(AND(J336="X",COUNTBLANK(N336:AD336)=17),0,IF(OR(AND(N336="ns",R336&gt;0),AND(N336&gt;0,R336="ns"),AND(N336&gt;0,R336&gt;0,N336&gt;=R336)),0,1))</f>
        <v>1</v>
      </c>
      <c r="AH336" s="375">
        <f>IF(AND(OR(J336="X"),COUNTBLANK(N336:AD336)=17),0,IF(AND(J336="",N336&gt;0,R336&gt;0,V336&gt;0,COUNTBLANK(R336:AD336)=9),0,1))</f>
        <v>1</v>
      </c>
      <c r="AK336" s="320">
        <f>V336</f>
        <v>0</v>
      </c>
      <c r="AL336" s="287">
        <f>COUNTIF(Y336:AD336,"NS")</f>
        <v>0</v>
      </c>
      <c r="AM336" s="288">
        <f>SUM(Y336:AD336)</f>
        <v>0</v>
      </c>
      <c r="AN336" s="292">
        <f>IF($AG$305=$AH$305,0,IF(OR(AND(AK336=0,AL336&gt;0),AND(AK336="ns",AM336&gt;0),AND(AK336="ns",AL336=0,AM336=0)),1,IF(OR(AND(AK336&gt;0,AL336=2),AND(AK336="ns",AL336=2),AND(AK336="ns",AM336=0,AL336&gt;0),AK336=AM336),0,1)))</f>
        <v>0</v>
      </c>
      <c r="EM336" s="375"/>
      <c r="EN336" s="375"/>
      <c r="EO336" s="375"/>
      <c r="EP336" s="375"/>
      <c r="EQ336" s="375"/>
      <c r="ER336" s="375"/>
      <c r="ES336" s="375"/>
      <c r="FF336" s="375"/>
      <c r="FG336" s="375"/>
      <c r="FH336" s="375"/>
      <c r="FI336" s="375"/>
      <c r="FJ336" s="375"/>
      <c r="FK336" s="375"/>
      <c r="FL336" s="375"/>
      <c r="FM336" s="375"/>
      <c r="FN336" s="375"/>
      <c r="FO336" s="375"/>
      <c r="FP336" s="375"/>
      <c r="FQ336" s="375"/>
      <c r="FR336" s="375"/>
      <c r="FS336" s="375"/>
      <c r="FT336" s="375"/>
      <c r="FU336" s="375"/>
    </row>
    <row r="337" spans="1:177" s="374" customFormat="1" ht="60" customHeight="1" x14ac:dyDescent="0.25">
      <c r="A337" s="113"/>
      <c r="B337" s="3"/>
      <c r="C337" s="24" t="s">
        <v>27</v>
      </c>
      <c r="D337" s="1050" t="s">
        <v>1119</v>
      </c>
      <c r="E337" s="1051"/>
      <c r="F337" s="1051"/>
      <c r="G337" s="1051"/>
      <c r="H337" s="1051"/>
      <c r="I337" s="1051"/>
      <c r="J337" s="1016"/>
      <c r="K337" s="1016"/>
      <c r="L337" s="1016"/>
      <c r="M337" s="1016"/>
      <c r="N337" s="1013"/>
      <c r="O337" s="1013"/>
      <c r="P337" s="1013"/>
      <c r="Q337" s="1013"/>
      <c r="R337" s="1013"/>
      <c r="S337" s="1013"/>
      <c r="T337" s="1013"/>
      <c r="U337" s="1013"/>
      <c r="V337" s="1013"/>
      <c r="W337" s="1013"/>
      <c r="X337" s="1013"/>
      <c r="Y337" s="1013"/>
      <c r="Z337" s="1013"/>
      <c r="AA337" s="1013"/>
      <c r="AB337" s="1013"/>
      <c r="AC337" s="1013"/>
      <c r="AD337" s="1013"/>
      <c r="AE337" s="3"/>
      <c r="AF337" s="258"/>
      <c r="AG337" s="374">
        <f>IF(AND(J337="X",COUNTBLANK(N337:AD337)=17),0,IF(OR(AND(N337="ns",R337&gt;0),AND(N337&gt;0,R337="ns"),AND(N337&gt;0,R337&gt;0,N337&gt;=R337)),0,1))</f>
        <v>1</v>
      </c>
      <c r="AH337" s="375">
        <f t="shared" ref="AH337:AH349" si="85">IF(AND(OR(J337="X"),COUNTBLANK(N337:AD337)=17),0,IF(AND(J337="",N337&gt;0,R337&gt;0,V337&gt;0,COUNTBLANK(R337:AD337)=9),0,1))</f>
        <v>1</v>
      </c>
      <c r="AK337" s="320">
        <f t="shared" ref="AK337:AK348" si="86">V337</f>
        <v>0</v>
      </c>
      <c r="AL337" s="287">
        <f t="shared" ref="AL337:AL348" si="87">COUNTIF(Y337:AD337,"NS")</f>
        <v>0</v>
      </c>
      <c r="AM337" s="288">
        <f t="shared" ref="AM337:AM348" si="88">SUM(Y337:AD337)</f>
        <v>0</v>
      </c>
      <c r="AN337" s="292">
        <f t="shared" ref="AN337:AN348" si="89">IF($AG$305=$AH$305,0,IF(OR(AND(AK337=0,AL337&gt;0),AND(AK337="ns",AM337&gt;0),AND(AK337="ns",AL337=0,AM337=0)),1,IF(OR(AND(AK337&gt;0,AL337=2),AND(AK337="ns",AL337=2),AND(AK337="ns",AM337=0,AL337&gt;0),AK337=AM337),0,1)))</f>
        <v>0</v>
      </c>
      <c r="EM337" s="375"/>
      <c r="EN337" s="375"/>
      <c r="EO337" s="375"/>
      <c r="EP337" s="375"/>
      <c r="EQ337" s="375"/>
      <c r="ER337" s="375"/>
      <c r="ES337" s="375"/>
      <c r="FF337" s="375"/>
      <c r="FG337" s="375"/>
      <c r="FH337" s="375"/>
      <c r="FI337" s="375"/>
      <c r="FJ337" s="375"/>
      <c r="FK337" s="375"/>
      <c r="FL337" s="375"/>
      <c r="FM337" s="375"/>
      <c r="FN337" s="375"/>
      <c r="FO337" s="375"/>
      <c r="FP337" s="375"/>
      <c r="FQ337" s="375"/>
      <c r="FR337" s="375"/>
      <c r="FS337" s="375"/>
      <c r="FT337" s="375"/>
      <c r="FU337" s="375"/>
    </row>
    <row r="338" spans="1:177" s="374" customFormat="1" ht="24" customHeight="1" x14ac:dyDescent="0.25">
      <c r="A338" s="113"/>
      <c r="B338" s="3"/>
      <c r="C338" s="24" t="s">
        <v>28</v>
      </c>
      <c r="D338" s="1050" t="s">
        <v>1120</v>
      </c>
      <c r="E338" s="1051"/>
      <c r="F338" s="1051"/>
      <c r="G338" s="1051"/>
      <c r="H338" s="1051"/>
      <c r="I338" s="1051"/>
      <c r="J338" s="1016"/>
      <c r="K338" s="1016"/>
      <c r="L338" s="1016"/>
      <c r="M338" s="1016"/>
      <c r="N338" s="1013"/>
      <c r="O338" s="1013"/>
      <c r="P338" s="1013"/>
      <c r="Q338" s="1013"/>
      <c r="R338" s="1013"/>
      <c r="S338" s="1013"/>
      <c r="T338" s="1013"/>
      <c r="U338" s="1013"/>
      <c r="V338" s="1013"/>
      <c r="W338" s="1013"/>
      <c r="X338" s="1013"/>
      <c r="Y338" s="1013"/>
      <c r="Z338" s="1013"/>
      <c r="AA338" s="1013"/>
      <c r="AB338" s="1013"/>
      <c r="AC338" s="1013"/>
      <c r="AD338" s="1013"/>
      <c r="AE338" s="3"/>
      <c r="AF338" s="258"/>
      <c r="AG338" s="374">
        <f t="shared" ref="AG338:AG349" si="90">IF(AND(J338="X",COUNTBLANK(N338:AD338)=17),0,IF(OR(AND(N338="ns",R338&gt;0),AND(N338&gt;0,R338="ns"),AND(N338&gt;0,R338&gt;0,N338&gt;=R338)),0,1))</f>
        <v>1</v>
      </c>
      <c r="AH338" s="375">
        <f t="shared" si="85"/>
        <v>1</v>
      </c>
      <c r="AK338" s="320">
        <f t="shared" si="86"/>
        <v>0</v>
      </c>
      <c r="AL338" s="287">
        <f t="shared" si="87"/>
        <v>0</v>
      </c>
      <c r="AM338" s="288">
        <f t="shared" si="88"/>
        <v>0</v>
      </c>
      <c r="AN338" s="292">
        <f t="shared" si="89"/>
        <v>0</v>
      </c>
      <c r="EM338" s="375"/>
      <c r="EN338" s="375"/>
      <c r="EO338" s="375"/>
      <c r="EP338" s="375"/>
      <c r="EQ338" s="375"/>
      <c r="ER338" s="375"/>
      <c r="ES338" s="375"/>
      <c r="FF338" s="375"/>
      <c r="FG338" s="375"/>
      <c r="FH338" s="375"/>
      <c r="FI338" s="375"/>
      <c r="FJ338" s="375"/>
      <c r="FK338" s="375"/>
      <c r="FL338" s="375"/>
      <c r="FM338" s="375"/>
      <c r="FN338" s="375"/>
      <c r="FO338" s="375"/>
      <c r="FP338" s="375"/>
      <c r="FQ338" s="375"/>
      <c r="FR338" s="375"/>
      <c r="FS338" s="375"/>
      <c r="FT338" s="375"/>
      <c r="FU338" s="375"/>
    </row>
    <row r="339" spans="1:177" s="374" customFormat="1" ht="48" customHeight="1" x14ac:dyDescent="0.25">
      <c r="A339" s="113"/>
      <c r="B339" s="3"/>
      <c r="C339" s="24" t="s">
        <v>29</v>
      </c>
      <c r="D339" s="1050" t="s">
        <v>1121</v>
      </c>
      <c r="E339" s="1051"/>
      <c r="F339" s="1051"/>
      <c r="G339" s="1051"/>
      <c r="H339" s="1051"/>
      <c r="I339" s="1051"/>
      <c r="J339" s="1016"/>
      <c r="K339" s="1016"/>
      <c r="L339" s="1016"/>
      <c r="M339" s="1016"/>
      <c r="N339" s="1013"/>
      <c r="O339" s="1013"/>
      <c r="P339" s="1013"/>
      <c r="Q339" s="1013"/>
      <c r="R339" s="1013"/>
      <c r="S339" s="1013"/>
      <c r="T339" s="1013"/>
      <c r="U339" s="1013"/>
      <c r="V339" s="1013"/>
      <c r="W339" s="1013"/>
      <c r="X339" s="1013"/>
      <c r="Y339" s="1013"/>
      <c r="Z339" s="1013"/>
      <c r="AA339" s="1013"/>
      <c r="AB339" s="1013"/>
      <c r="AC339" s="1013"/>
      <c r="AD339" s="1013"/>
      <c r="AE339" s="3"/>
      <c r="AF339" s="258"/>
      <c r="AG339" s="374">
        <f t="shared" si="90"/>
        <v>1</v>
      </c>
      <c r="AH339" s="375">
        <f t="shared" si="85"/>
        <v>1</v>
      </c>
      <c r="AK339" s="320">
        <f t="shared" si="86"/>
        <v>0</v>
      </c>
      <c r="AL339" s="287">
        <f t="shared" si="87"/>
        <v>0</v>
      </c>
      <c r="AM339" s="288">
        <f t="shared" si="88"/>
        <v>0</v>
      </c>
      <c r="AN339" s="292">
        <f t="shared" si="89"/>
        <v>0</v>
      </c>
      <c r="EM339" s="375"/>
      <c r="EN339" s="375"/>
      <c r="EO339" s="375"/>
      <c r="EP339" s="375"/>
      <c r="EQ339" s="375"/>
      <c r="ER339" s="375"/>
      <c r="ES339" s="375"/>
      <c r="FF339" s="375"/>
      <c r="FG339" s="375"/>
      <c r="FH339" s="375"/>
      <c r="FI339" s="375"/>
      <c r="FJ339" s="375"/>
      <c r="FK339" s="375"/>
      <c r="FL339" s="375"/>
      <c r="FM339" s="375"/>
      <c r="FN339" s="375"/>
      <c r="FO339" s="375"/>
      <c r="FP339" s="375"/>
      <c r="FQ339" s="375"/>
      <c r="FR339" s="375"/>
      <c r="FS339" s="375"/>
      <c r="FT339" s="375"/>
      <c r="FU339" s="375"/>
    </row>
    <row r="340" spans="1:177" s="374" customFormat="1" ht="60" customHeight="1" x14ac:dyDescent="0.25">
      <c r="A340" s="113"/>
      <c r="B340" s="3"/>
      <c r="C340" s="24" t="s">
        <v>30</v>
      </c>
      <c r="D340" s="1050" t="s">
        <v>1122</v>
      </c>
      <c r="E340" s="1051"/>
      <c r="F340" s="1051"/>
      <c r="G340" s="1051"/>
      <c r="H340" s="1051"/>
      <c r="I340" s="1051"/>
      <c r="J340" s="1016"/>
      <c r="K340" s="1016"/>
      <c r="L340" s="1016"/>
      <c r="M340" s="1016"/>
      <c r="N340" s="1013"/>
      <c r="O340" s="1013"/>
      <c r="P340" s="1013"/>
      <c r="Q340" s="1013"/>
      <c r="R340" s="1013"/>
      <c r="S340" s="1013"/>
      <c r="T340" s="1013"/>
      <c r="U340" s="1013"/>
      <c r="V340" s="1013"/>
      <c r="W340" s="1013"/>
      <c r="X340" s="1013"/>
      <c r="Y340" s="1013"/>
      <c r="Z340" s="1013"/>
      <c r="AA340" s="1013"/>
      <c r="AB340" s="1013"/>
      <c r="AC340" s="1013"/>
      <c r="AD340" s="1013"/>
      <c r="AE340" s="3"/>
      <c r="AF340" s="258"/>
      <c r="AG340" s="374">
        <f t="shared" si="90"/>
        <v>1</v>
      </c>
      <c r="AH340" s="375">
        <f t="shared" si="85"/>
        <v>1</v>
      </c>
      <c r="AK340" s="320">
        <f t="shared" si="86"/>
        <v>0</v>
      </c>
      <c r="AL340" s="287">
        <f t="shared" si="87"/>
        <v>0</v>
      </c>
      <c r="AM340" s="288">
        <f t="shared" si="88"/>
        <v>0</v>
      </c>
      <c r="AN340" s="292">
        <f t="shared" si="89"/>
        <v>0</v>
      </c>
      <c r="EM340" s="375"/>
      <c r="EN340" s="375"/>
      <c r="EO340" s="375"/>
      <c r="EP340" s="375"/>
      <c r="EQ340" s="375"/>
      <c r="ER340" s="375"/>
      <c r="ES340" s="375"/>
      <c r="FF340" s="375"/>
      <c r="FG340" s="375"/>
      <c r="FH340" s="375"/>
      <c r="FI340" s="375"/>
      <c r="FJ340" s="375"/>
      <c r="FK340" s="375"/>
      <c r="FL340" s="375"/>
      <c r="FM340" s="375"/>
      <c r="FN340" s="375"/>
      <c r="FO340" s="375"/>
      <c r="FP340" s="375"/>
      <c r="FQ340" s="375"/>
      <c r="FR340" s="375"/>
      <c r="FS340" s="375"/>
      <c r="FT340" s="375"/>
      <c r="FU340" s="375"/>
    </row>
    <row r="341" spans="1:177" s="374" customFormat="1" ht="15" customHeight="1" x14ac:dyDescent="0.25">
      <c r="A341" s="113"/>
      <c r="B341" s="3"/>
      <c r="C341" s="24" t="s">
        <v>31</v>
      </c>
      <c r="D341" s="1050" t="s">
        <v>1123</v>
      </c>
      <c r="E341" s="1051"/>
      <c r="F341" s="1051"/>
      <c r="G341" s="1051"/>
      <c r="H341" s="1051"/>
      <c r="I341" s="1051"/>
      <c r="J341" s="1016"/>
      <c r="K341" s="1016"/>
      <c r="L341" s="1016"/>
      <c r="M341" s="1016"/>
      <c r="N341" s="1013"/>
      <c r="O341" s="1013"/>
      <c r="P341" s="1013"/>
      <c r="Q341" s="1013"/>
      <c r="R341" s="1013"/>
      <c r="S341" s="1013"/>
      <c r="T341" s="1013"/>
      <c r="U341" s="1013"/>
      <c r="V341" s="1013"/>
      <c r="W341" s="1013"/>
      <c r="X341" s="1013"/>
      <c r="Y341" s="1013"/>
      <c r="Z341" s="1013"/>
      <c r="AA341" s="1013"/>
      <c r="AB341" s="1013"/>
      <c r="AC341" s="1013"/>
      <c r="AD341" s="1013"/>
      <c r="AE341" s="3"/>
      <c r="AF341" s="258"/>
      <c r="AG341" s="374">
        <f t="shared" si="90"/>
        <v>1</v>
      </c>
      <c r="AH341" s="375">
        <f t="shared" si="85"/>
        <v>1</v>
      </c>
      <c r="AK341" s="320">
        <f t="shared" si="86"/>
        <v>0</v>
      </c>
      <c r="AL341" s="287">
        <f t="shared" si="87"/>
        <v>0</v>
      </c>
      <c r="AM341" s="288">
        <f t="shared" si="88"/>
        <v>0</v>
      </c>
      <c r="AN341" s="292">
        <f t="shared" si="89"/>
        <v>0</v>
      </c>
      <c r="EM341" s="375"/>
      <c r="EN341" s="375"/>
      <c r="EO341" s="375"/>
      <c r="EP341" s="375"/>
      <c r="EQ341" s="375"/>
      <c r="ER341" s="375"/>
      <c r="ES341" s="375"/>
      <c r="FF341" s="375"/>
      <c r="FG341" s="375"/>
      <c r="FH341" s="375"/>
      <c r="FI341" s="375"/>
      <c r="FJ341" s="375"/>
      <c r="FK341" s="375"/>
      <c r="FL341" s="375"/>
      <c r="FM341" s="375"/>
      <c r="FN341" s="375"/>
      <c r="FO341" s="375"/>
      <c r="FP341" s="375"/>
      <c r="FQ341" s="375"/>
      <c r="FR341" s="375"/>
      <c r="FS341" s="375"/>
      <c r="FT341" s="375"/>
      <c r="FU341" s="375"/>
    </row>
    <row r="342" spans="1:177" s="374" customFormat="1" ht="36" customHeight="1" x14ac:dyDescent="0.25">
      <c r="A342" s="113"/>
      <c r="B342" s="3"/>
      <c r="C342" s="24" t="s">
        <v>32</v>
      </c>
      <c r="D342" s="1050" t="s">
        <v>251</v>
      </c>
      <c r="E342" s="1051"/>
      <c r="F342" s="1051"/>
      <c r="G342" s="1051"/>
      <c r="H342" s="1051"/>
      <c r="I342" s="1051"/>
      <c r="J342" s="1016"/>
      <c r="K342" s="1016"/>
      <c r="L342" s="1016"/>
      <c r="M342" s="1016"/>
      <c r="N342" s="1013"/>
      <c r="O342" s="1013"/>
      <c r="P342" s="1013"/>
      <c r="Q342" s="1013"/>
      <c r="R342" s="1013"/>
      <c r="S342" s="1013"/>
      <c r="T342" s="1013"/>
      <c r="U342" s="1013"/>
      <c r="V342" s="1013"/>
      <c r="W342" s="1013"/>
      <c r="X342" s="1013"/>
      <c r="Y342" s="1013"/>
      <c r="Z342" s="1013"/>
      <c r="AA342" s="1013"/>
      <c r="AB342" s="1013"/>
      <c r="AC342" s="1013"/>
      <c r="AD342" s="1013"/>
      <c r="AE342" s="3"/>
      <c r="AF342" s="258"/>
      <c r="AG342" s="374">
        <f t="shared" si="90"/>
        <v>1</v>
      </c>
      <c r="AH342" s="375">
        <f t="shared" si="85"/>
        <v>1</v>
      </c>
      <c r="AK342" s="320">
        <f t="shared" si="86"/>
        <v>0</v>
      </c>
      <c r="AL342" s="287">
        <f t="shared" si="87"/>
        <v>0</v>
      </c>
      <c r="AM342" s="288">
        <f t="shared" si="88"/>
        <v>0</v>
      </c>
      <c r="AN342" s="292">
        <f t="shared" si="89"/>
        <v>0</v>
      </c>
      <c r="EM342" s="375"/>
      <c r="EN342" s="375"/>
      <c r="EO342" s="375"/>
      <c r="EP342" s="375"/>
      <c r="EQ342" s="375"/>
      <c r="ER342" s="375"/>
      <c r="ES342" s="375"/>
      <c r="FF342" s="375"/>
      <c r="FG342" s="375"/>
      <c r="FH342" s="375"/>
      <c r="FI342" s="375"/>
      <c r="FJ342" s="375"/>
      <c r="FK342" s="375"/>
      <c r="FL342" s="375"/>
      <c r="FM342" s="375"/>
      <c r="FN342" s="375"/>
      <c r="FO342" s="375"/>
      <c r="FP342" s="375"/>
      <c r="FQ342" s="375"/>
      <c r="FR342" s="375"/>
      <c r="FS342" s="375"/>
      <c r="FT342" s="375"/>
      <c r="FU342" s="375"/>
    </row>
    <row r="343" spans="1:177" s="374" customFormat="1" ht="60" customHeight="1" x14ac:dyDescent="0.25">
      <c r="A343" s="113"/>
      <c r="B343" s="3"/>
      <c r="C343" s="24" t="s">
        <v>33</v>
      </c>
      <c r="D343" s="1050" t="s">
        <v>1124</v>
      </c>
      <c r="E343" s="1051"/>
      <c r="F343" s="1051"/>
      <c r="G343" s="1051"/>
      <c r="H343" s="1051"/>
      <c r="I343" s="1051"/>
      <c r="J343" s="1016"/>
      <c r="K343" s="1016"/>
      <c r="L343" s="1016"/>
      <c r="M343" s="1016"/>
      <c r="N343" s="1013"/>
      <c r="O343" s="1013"/>
      <c r="P343" s="1013"/>
      <c r="Q343" s="1013"/>
      <c r="R343" s="1013"/>
      <c r="S343" s="1013"/>
      <c r="T343" s="1013"/>
      <c r="U343" s="1013"/>
      <c r="V343" s="1013"/>
      <c r="W343" s="1013"/>
      <c r="X343" s="1013"/>
      <c r="Y343" s="1013"/>
      <c r="Z343" s="1013"/>
      <c r="AA343" s="1013"/>
      <c r="AB343" s="1013"/>
      <c r="AC343" s="1013"/>
      <c r="AD343" s="1013"/>
      <c r="AE343" s="3"/>
      <c r="AF343" s="258"/>
      <c r="AG343" s="374">
        <f t="shared" si="90"/>
        <v>1</v>
      </c>
      <c r="AH343" s="375">
        <f t="shared" si="85"/>
        <v>1</v>
      </c>
      <c r="AK343" s="320">
        <f t="shared" si="86"/>
        <v>0</v>
      </c>
      <c r="AL343" s="287">
        <f t="shared" si="87"/>
        <v>0</v>
      </c>
      <c r="AM343" s="288">
        <f t="shared" si="88"/>
        <v>0</v>
      </c>
      <c r="AN343" s="292">
        <f t="shared" si="89"/>
        <v>0</v>
      </c>
      <c r="EM343" s="375"/>
      <c r="EN343" s="375"/>
      <c r="EO343" s="375"/>
      <c r="EP343" s="375"/>
      <c r="EQ343" s="375"/>
      <c r="ER343" s="375"/>
      <c r="ES343" s="375"/>
      <c r="FF343" s="375"/>
      <c r="FG343" s="375"/>
      <c r="FH343" s="375"/>
      <c r="FI343" s="375"/>
      <c r="FJ343" s="375"/>
      <c r="FK343" s="375"/>
      <c r="FL343" s="375"/>
      <c r="FM343" s="375"/>
      <c r="FN343" s="375"/>
      <c r="FO343" s="375"/>
      <c r="FP343" s="375"/>
      <c r="FQ343" s="375"/>
      <c r="FR343" s="375"/>
      <c r="FS343" s="375"/>
      <c r="FT343" s="375"/>
      <c r="FU343" s="375"/>
    </row>
    <row r="344" spans="1:177" s="374" customFormat="1" ht="15" customHeight="1" x14ac:dyDescent="0.25">
      <c r="A344" s="113"/>
      <c r="B344" s="3"/>
      <c r="C344" s="24" t="s">
        <v>34</v>
      </c>
      <c r="D344" s="1050" t="s">
        <v>89</v>
      </c>
      <c r="E344" s="1051"/>
      <c r="F344" s="1051"/>
      <c r="G344" s="1051"/>
      <c r="H344" s="1051"/>
      <c r="I344" s="1051"/>
      <c r="J344" s="1016"/>
      <c r="K344" s="1016"/>
      <c r="L344" s="1016"/>
      <c r="M344" s="1016"/>
      <c r="N344" s="1013"/>
      <c r="O344" s="1013"/>
      <c r="P344" s="1013"/>
      <c r="Q344" s="1013"/>
      <c r="R344" s="1013"/>
      <c r="S344" s="1013"/>
      <c r="T344" s="1013"/>
      <c r="U344" s="1013"/>
      <c r="V344" s="1013"/>
      <c r="W344" s="1013"/>
      <c r="X344" s="1013"/>
      <c r="Y344" s="1013"/>
      <c r="Z344" s="1013"/>
      <c r="AA344" s="1013"/>
      <c r="AB344" s="1013"/>
      <c r="AC344" s="1013"/>
      <c r="AD344" s="1013"/>
      <c r="AE344" s="3"/>
      <c r="AF344" s="258"/>
      <c r="AG344" s="374">
        <f t="shared" si="90"/>
        <v>1</v>
      </c>
      <c r="AH344" s="375">
        <f t="shared" si="85"/>
        <v>1</v>
      </c>
      <c r="AK344" s="320">
        <f t="shared" si="86"/>
        <v>0</v>
      </c>
      <c r="AL344" s="287">
        <f t="shared" si="87"/>
        <v>0</v>
      </c>
      <c r="AM344" s="288">
        <f t="shared" si="88"/>
        <v>0</v>
      </c>
      <c r="AN344" s="292">
        <f t="shared" si="89"/>
        <v>0</v>
      </c>
      <c r="EM344" s="375"/>
      <c r="EN344" s="375"/>
      <c r="EO344" s="375"/>
      <c r="EP344" s="375"/>
      <c r="EQ344" s="375"/>
      <c r="ER344" s="375"/>
      <c r="ES344" s="375"/>
      <c r="FF344" s="375"/>
      <c r="FG344" s="375"/>
      <c r="FH344" s="375"/>
      <c r="FI344" s="375"/>
      <c r="FJ344" s="375"/>
      <c r="FK344" s="375"/>
      <c r="FL344" s="375"/>
      <c r="FM344" s="375"/>
      <c r="FN344" s="375"/>
      <c r="FO344" s="375"/>
      <c r="FP344" s="375"/>
      <c r="FQ344" s="375"/>
      <c r="FR344" s="375"/>
      <c r="FS344" s="375"/>
      <c r="FT344" s="375"/>
      <c r="FU344" s="375"/>
    </row>
    <row r="345" spans="1:177" s="374" customFormat="1" ht="15" customHeight="1" x14ac:dyDescent="0.25">
      <c r="A345" s="113"/>
      <c r="B345" s="3"/>
      <c r="C345" s="24" t="s">
        <v>35</v>
      </c>
      <c r="D345" s="1050" t="s">
        <v>88</v>
      </c>
      <c r="E345" s="1051"/>
      <c r="F345" s="1051"/>
      <c r="G345" s="1051"/>
      <c r="H345" s="1051"/>
      <c r="I345" s="1051"/>
      <c r="J345" s="1016"/>
      <c r="K345" s="1016"/>
      <c r="L345" s="1016"/>
      <c r="M345" s="1016"/>
      <c r="N345" s="1013"/>
      <c r="O345" s="1013"/>
      <c r="P345" s="1013"/>
      <c r="Q345" s="1013"/>
      <c r="R345" s="1013"/>
      <c r="S345" s="1013"/>
      <c r="T345" s="1013"/>
      <c r="U345" s="1013"/>
      <c r="V345" s="1013"/>
      <c r="W345" s="1013"/>
      <c r="X345" s="1013"/>
      <c r="Y345" s="1013"/>
      <c r="Z345" s="1013"/>
      <c r="AA345" s="1013"/>
      <c r="AB345" s="1013"/>
      <c r="AC345" s="1013"/>
      <c r="AD345" s="1013"/>
      <c r="AE345" s="3"/>
      <c r="AF345" s="258"/>
      <c r="AG345" s="374">
        <f t="shared" si="90"/>
        <v>1</v>
      </c>
      <c r="AH345" s="375">
        <f t="shared" si="85"/>
        <v>1</v>
      </c>
      <c r="AK345" s="320">
        <f t="shared" si="86"/>
        <v>0</v>
      </c>
      <c r="AL345" s="287">
        <f t="shared" si="87"/>
        <v>0</v>
      </c>
      <c r="AM345" s="288">
        <f t="shared" si="88"/>
        <v>0</v>
      </c>
      <c r="AN345" s="292">
        <f t="shared" si="89"/>
        <v>0</v>
      </c>
      <c r="EM345" s="375"/>
      <c r="EN345" s="375"/>
      <c r="EO345" s="375"/>
      <c r="EP345" s="375"/>
      <c r="EQ345" s="375"/>
      <c r="ER345" s="375"/>
      <c r="ES345" s="375"/>
      <c r="FF345" s="375"/>
      <c r="FG345" s="375"/>
      <c r="FH345" s="375"/>
      <c r="FI345" s="375"/>
      <c r="FJ345" s="375"/>
      <c r="FK345" s="375"/>
      <c r="FL345" s="375"/>
      <c r="FM345" s="375"/>
      <c r="FN345" s="375"/>
      <c r="FO345" s="375"/>
      <c r="FP345" s="375"/>
      <c r="FQ345" s="375"/>
      <c r="FR345" s="375"/>
      <c r="FS345" s="375"/>
      <c r="FT345" s="375"/>
      <c r="FU345" s="375"/>
    </row>
    <row r="346" spans="1:177" s="374" customFormat="1" ht="15" customHeight="1" x14ac:dyDescent="0.25">
      <c r="A346" s="113"/>
      <c r="B346" s="3"/>
      <c r="C346" s="24" t="s">
        <v>38</v>
      </c>
      <c r="D346" s="1050" t="s">
        <v>252</v>
      </c>
      <c r="E346" s="1051"/>
      <c r="F346" s="1051"/>
      <c r="G346" s="1051"/>
      <c r="H346" s="1051"/>
      <c r="I346" s="1051"/>
      <c r="J346" s="1016"/>
      <c r="K346" s="1016"/>
      <c r="L346" s="1016"/>
      <c r="M346" s="1016"/>
      <c r="N346" s="1013"/>
      <c r="O346" s="1013"/>
      <c r="P346" s="1013"/>
      <c r="Q346" s="1013"/>
      <c r="R346" s="1013"/>
      <c r="S346" s="1013"/>
      <c r="T346" s="1013"/>
      <c r="U346" s="1013"/>
      <c r="V346" s="1013"/>
      <c r="W346" s="1013"/>
      <c r="X346" s="1013"/>
      <c r="Y346" s="1013"/>
      <c r="Z346" s="1013"/>
      <c r="AA346" s="1013"/>
      <c r="AB346" s="1013"/>
      <c r="AC346" s="1013"/>
      <c r="AD346" s="1013"/>
      <c r="AE346" s="3"/>
      <c r="AF346" s="258"/>
      <c r="AG346" s="374">
        <f t="shared" si="90"/>
        <v>1</v>
      </c>
      <c r="AH346" s="375">
        <f t="shared" si="85"/>
        <v>1</v>
      </c>
      <c r="AK346" s="320">
        <f t="shared" si="86"/>
        <v>0</v>
      </c>
      <c r="AL346" s="287">
        <f t="shared" si="87"/>
        <v>0</v>
      </c>
      <c r="AM346" s="288">
        <f t="shared" si="88"/>
        <v>0</v>
      </c>
      <c r="AN346" s="292">
        <f t="shared" si="89"/>
        <v>0</v>
      </c>
      <c r="EM346" s="375"/>
      <c r="EN346" s="375"/>
      <c r="EO346" s="375"/>
      <c r="EP346" s="375"/>
      <c r="EQ346" s="375"/>
      <c r="ER346" s="375"/>
      <c r="ES346" s="375"/>
      <c r="FF346" s="375"/>
      <c r="FG346" s="375"/>
      <c r="FH346" s="375"/>
      <c r="FI346" s="375"/>
      <c r="FJ346" s="375"/>
      <c r="FK346" s="375"/>
      <c r="FL346" s="375"/>
      <c r="FM346" s="375"/>
      <c r="FN346" s="375"/>
      <c r="FO346" s="375"/>
      <c r="FP346" s="375"/>
      <c r="FQ346" s="375"/>
      <c r="FR346" s="375"/>
      <c r="FS346" s="375"/>
      <c r="FT346" s="375"/>
      <c r="FU346" s="375"/>
    </row>
    <row r="347" spans="1:177" s="374" customFormat="1" ht="15" customHeight="1" x14ac:dyDescent="0.25">
      <c r="A347" s="113"/>
      <c r="B347" s="3"/>
      <c r="C347" s="24" t="s">
        <v>36</v>
      </c>
      <c r="D347" s="1050" t="s">
        <v>253</v>
      </c>
      <c r="E347" s="1051"/>
      <c r="F347" s="1051"/>
      <c r="G347" s="1051"/>
      <c r="H347" s="1051"/>
      <c r="I347" s="1051"/>
      <c r="J347" s="1016"/>
      <c r="K347" s="1016"/>
      <c r="L347" s="1016"/>
      <c r="M347" s="1016"/>
      <c r="N347" s="1013"/>
      <c r="O347" s="1013"/>
      <c r="P347" s="1013"/>
      <c r="Q347" s="1013"/>
      <c r="R347" s="1013"/>
      <c r="S347" s="1013"/>
      <c r="T347" s="1013"/>
      <c r="U347" s="1013"/>
      <c r="V347" s="1013"/>
      <c r="W347" s="1013"/>
      <c r="X347" s="1013"/>
      <c r="Y347" s="1013"/>
      <c r="Z347" s="1013"/>
      <c r="AA347" s="1013"/>
      <c r="AB347" s="1013"/>
      <c r="AC347" s="1013"/>
      <c r="AD347" s="1013"/>
      <c r="AE347" s="3"/>
      <c r="AF347" s="258"/>
      <c r="AG347" s="374">
        <f t="shared" si="90"/>
        <v>1</v>
      </c>
      <c r="AH347" s="375">
        <f t="shared" si="85"/>
        <v>1</v>
      </c>
      <c r="AK347" s="320">
        <f t="shared" si="86"/>
        <v>0</v>
      </c>
      <c r="AL347" s="287">
        <f t="shared" si="87"/>
        <v>0</v>
      </c>
      <c r="AM347" s="288">
        <f t="shared" si="88"/>
        <v>0</v>
      </c>
      <c r="AN347" s="292">
        <f t="shared" si="89"/>
        <v>0</v>
      </c>
      <c r="EM347" s="375"/>
      <c r="EN347" s="375"/>
      <c r="EO347" s="375"/>
      <c r="EP347" s="375"/>
      <c r="EQ347" s="375"/>
      <c r="ER347" s="375"/>
      <c r="ES347" s="375"/>
      <c r="FF347" s="375"/>
      <c r="FG347" s="375"/>
      <c r="FH347" s="375"/>
      <c r="FI347" s="375"/>
      <c r="FJ347" s="375"/>
      <c r="FK347" s="375"/>
      <c r="FL347" s="375"/>
      <c r="FM347" s="375"/>
      <c r="FN347" s="375"/>
      <c r="FO347" s="375"/>
      <c r="FP347" s="375"/>
      <c r="FQ347" s="375"/>
      <c r="FR347" s="375"/>
      <c r="FS347" s="375"/>
      <c r="FT347" s="375"/>
      <c r="FU347" s="375"/>
    </row>
    <row r="348" spans="1:177" s="374" customFormat="1" ht="24" customHeight="1" x14ac:dyDescent="0.25">
      <c r="A348" s="113"/>
      <c r="B348" s="3"/>
      <c r="C348" s="24" t="s">
        <v>37</v>
      </c>
      <c r="D348" s="1050" t="s">
        <v>1125</v>
      </c>
      <c r="E348" s="1051"/>
      <c r="F348" s="1051"/>
      <c r="G348" s="1051"/>
      <c r="H348" s="1051"/>
      <c r="I348" s="1051"/>
      <c r="J348" s="1016"/>
      <c r="K348" s="1016"/>
      <c r="L348" s="1016"/>
      <c r="M348" s="1016"/>
      <c r="N348" s="1013"/>
      <c r="O348" s="1013"/>
      <c r="P348" s="1013"/>
      <c r="Q348" s="1013"/>
      <c r="R348" s="1013"/>
      <c r="S348" s="1013"/>
      <c r="T348" s="1013"/>
      <c r="U348" s="1013"/>
      <c r="V348" s="1013"/>
      <c r="W348" s="1013"/>
      <c r="X348" s="1013"/>
      <c r="Y348" s="1013"/>
      <c r="Z348" s="1013"/>
      <c r="AA348" s="1013"/>
      <c r="AB348" s="1013"/>
      <c r="AC348" s="1013"/>
      <c r="AD348" s="1013"/>
      <c r="AE348" s="3"/>
      <c r="AF348" s="258"/>
      <c r="AG348" s="374">
        <f t="shared" si="90"/>
        <v>1</v>
      </c>
      <c r="AH348" s="375">
        <f t="shared" si="85"/>
        <v>1</v>
      </c>
      <c r="AK348" s="320">
        <f t="shared" si="86"/>
        <v>0</v>
      </c>
      <c r="AL348" s="287">
        <f t="shared" si="87"/>
        <v>0</v>
      </c>
      <c r="AM348" s="288">
        <f t="shared" si="88"/>
        <v>0</v>
      </c>
      <c r="AN348" s="292">
        <f t="shared" si="89"/>
        <v>0</v>
      </c>
      <c r="EM348" s="375"/>
      <c r="EN348" s="375"/>
      <c r="EO348" s="375"/>
      <c r="EP348" s="375"/>
      <c r="EQ348" s="375"/>
      <c r="ER348" s="375"/>
      <c r="ES348" s="375"/>
      <c r="FF348" s="375"/>
      <c r="FG348" s="375"/>
      <c r="FH348" s="375"/>
      <c r="FI348" s="375"/>
      <c r="FJ348" s="375"/>
      <c r="FK348" s="375"/>
      <c r="FL348" s="375"/>
      <c r="FM348" s="375"/>
      <c r="FN348" s="375"/>
      <c r="FO348" s="375"/>
      <c r="FP348" s="375"/>
      <c r="FQ348" s="375"/>
      <c r="FR348" s="375"/>
      <c r="FS348" s="375"/>
      <c r="FT348" s="375"/>
      <c r="FU348" s="375"/>
    </row>
    <row r="349" spans="1:177" s="374" customFormat="1" ht="15" customHeight="1" x14ac:dyDescent="0.25">
      <c r="A349" s="113"/>
      <c r="B349" s="3"/>
      <c r="C349" s="24" t="s">
        <v>39</v>
      </c>
      <c r="D349" s="1050" t="s">
        <v>222</v>
      </c>
      <c r="E349" s="1051"/>
      <c r="F349" s="1051"/>
      <c r="G349" s="1051"/>
      <c r="H349" s="1051"/>
      <c r="I349" s="1051"/>
      <c r="J349" s="1016"/>
      <c r="K349" s="1016"/>
      <c r="L349" s="1016"/>
      <c r="M349" s="1016"/>
      <c r="N349" s="1013"/>
      <c r="O349" s="1013"/>
      <c r="P349" s="1013"/>
      <c r="Q349" s="1013"/>
      <c r="R349" s="1013"/>
      <c r="S349" s="1013"/>
      <c r="T349" s="1013"/>
      <c r="U349" s="1013"/>
      <c r="V349" s="1013"/>
      <c r="W349" s="1013"/>
      <c r="X349" s="1013"/>
      <c r="Y349" s="1013"/>
      <c r="Z349" s="1013"/>
      <c r="AA349" s="1013"/>
      <c r="AB349" s="1013"/>
      <c r="AC349" s="1013"/>
      <c r="AD349" s="1013"/>
      <c r="AE349" s="3"/>
      <c r="AF349" s="258"/>
      <c r="AG349" s="374">
        <f t="shared" si="90"/>
        <v>1</v>
      </c>
      <c r="AH349" s="375">
        <f t="shared" si="85"/>
        <v>1</v>
      </c>
      <c r="AK349" s="320">
        <f>V349</f>
        <v>0</v>
      </c>
      <c r="AL349" s="287">
        <f>COUNTIF(Y349:AD349,"NS")</f>
        <v>0</v>
      </c>
      <c r="AM349" s="288">
        <f>SUM(Y349:AD349)</f>
        <v>0</v>
      </c>
      <c r="AN349" s="292">
        <f>IF($AG$305=$AH$305,0,IF(OR(AND(AK349=0,AL349&gt;0),AND(AK349="ns",AM349&gt;0),AND(AK349="ns",AL349=0,AM349=0)),1,IF(OR(AND(AK349&gt;0,AL349=2),AND(AK349="ns",AL349=2),AND(AK349="ns",AM349=0,AL349&gt;0),AK349=AM349),0,1)))</f>
        <v>0</v>
      </c>
      <c r="EM349" s="375"/>
      <c r="EN349" s="375"/>
      <c r="EO349" s="375"/>
      <c r="EP349" s="375"/>
      <c r="EQ349" s="375"/>
      <c r="ER349" s="375"/>
      <c r="ES349" s="375"/>
      <c r="FF349" s="375"/>
      <c r="FG349" s="375"/>
      <c r="FH349" s="375"/>
      <c r="FI349" s="375"/>
      <c r="FJ349" s="375"/>
      <c r="FK349" s="375"/>
      <c r="FL349" s="375"/>
      <c r="FM349" s="375"/>
      <c r="FN349" s="375"/>
      <c r="FO349" s="375"/>
      <c r="FP349" s="375"/>
      <c r="FQ349" s="375"/>
      <c r="FR349" s="375"/>
      <c r="FS349" s="375"/>
      <c r="FT349" s="375"/>
      <c r="FU349" s="375"/>
    </row>
    <row r="350" spans="1:177" s="374" customFormat="1" ht="15" customHeight="1" x14ac:dyDescent="0.25">
      <c r="A350" s="113"/>
      <c r="B350" s="3"/>
      <c r="C350" s="3"/>
      <c r="D350" s="3"/>
      <c r="E350" s="3"/>
      <c r="F350" s="3"/>
      <c r="G350" s="3"/>
      <c r="H350" s="3"/>
      <c r="I350" s="3"/>
      <c r="J350" s="3"/>
      <c r="K350" s="3"/>
      <c r="L350" s="31"/>
      <c r="M350" s="75" t="s">
        <v>64</v>
      </c>
      <c r="N350" s="1055">
        <f>IF(AND(SUM(N336:Q349)=0,COUNTIF(N336:Q349,"NS")&gt;0),"NS",SUM(N336:Q349))</f>
        <v>0</v>
      </c>
      <c r="O350" s="1055"/>
      <c r="P350" s="1055"/>
      <c r="Q350" s="1055"/>
      <c r="R350" s="1055">
        <f>IF(AND(SUM(R336:U349)=0,COUNTIF(R336:U349,"NS")&gt;0),"NS",SUM(R336:U349))</f>
        <v>0</v>
      </c>
      <c r="S350" s="1055"/>
      <c r="T350" s="1055"/>
      <c r="U350" s="1055"/>
      <c r="V350" s="606">
        <f t="shared" ref="V350:AB350" si="91">IF(AND(SUM(V336:X349)=0,COUNTIF(V336:X349,"NS")&gt;0),"NS",SUM(V336:X349))</f>
        <v>0</v>
      </c>
      <c r="W350" s="606"/>
      <c r="X350" s="606"/>
      <c r="Y350" s="606">
        <f t="shared" si="91"/>
        <v>0</v>
      </c>
      <c r="Z350" s="606"/>
      <c r="AA350" s="606"/>
      <c r="AB350" s="606">
        <f t="shared" si="91"/>
        <v>0</v>
      </c>
      <c r="AC350" s="606"/>
      <c r="AD350" s="606"/>
      <c r="AE350" s="3"/>
      <c r="AF350" s="258"/>
      <c r="AG350" s="387">
        <f>IF(AG334=AH334,0,SUM(AG336:AG349))</f>
        <v>0</v>
      </c>
      <c r="AH350" s="377">
        <f>IF(AG334=AH334,0,SUM(AH336:AH349))</f>
        <v>0</v>
      </c>
      <c r="AN350" s="387">
        <f>SUM(AN336:AN349)</f>
        <v>0</v>
      </c>
      <c r="EM350" s="375"/>
      <c r="EN350" s="375"/>
      <c r="EO350" s="375"/>
      <c r="EP350" s="375"/>
      <c r="EQ350" s="375"/>
      <c r="ER350" s="375"/>
      <c r="ES350" s="375"/>
      <c r="FF350" s="375"/>
      <c r="FG350" s="375"/>
      <c r="FH350" s="375"/>
      <c r="FI350" s="375"/>
      <c r="FJ350" s="375"/>
      <c r="FK350" s="375"/>
      <c r="FL350" s="375"/>
      <c r="FM350" s="375"/>
      <c r="FN350" s="375"/>
      <c r="FO350" s="375"/>
      <c r="FP350" s="375"/>
      <c r="FQ350" s="375"/>
      <c r="FR350" s="375"/>
      <c r="FS350" s="375"/>
      <c r="FT350" s="375"/>
      <c r="FU350" s="375"/>
    </row>
    <row r="351" spans="1:177" s="374" customFormat="1" ht="15" customHeight="1" x14ac:dyDescent="0.25">
      <c r="A351" s="113"/>
      <c r="B351" s="543" t="str">
        <f>IF(SUM(AN350)&gt;=1,"Error: Verificar la suma por fila","")</f>
        <v/>
      </c>
      <c r="C351" s="543"/>
      <c r="D351" s="543"/>
      <c r="E351" s="543"/>
      <c r="F351" s="543"/>
      <c r="G351" s="543"/>
      <c r="H351" s="543"/>
      <c r="I351" s="543"/>
      <c r="J351" s="543"/>
      <c r="K351" s="543"/>
      <c r="L351" s="543"/>
      <c r="M351" s="543"/>
      <c r="N351" s="543"/>
      <c r="O351" s="543"/>
      <c r="P351" s="543"/>
      <c r="Q351" s="543"/>
      <c r="R351" s="543"/>
      <c r="S351" s="543"/>
      <c r="T351" s="543"/>
      <c r="U351" s="543"/>
      <c r="V351" s="543"/>
      <c r="W351" s="543"/>
      <c r="X351" s="543"/>
      <c r="Y351" s="543"/>
      <c r="Z351" s="543"/>
      <c r="AA351" s="543"/>
      <c r="AB351" s="543"/>
      <c r="AC351" s="543"/>
      <c r="AD351" s="543"/>
      <c r="AE351" s="3"/>
      <c r="AF351" s="258"/>
      <c r="AG351" s="375"/>
      <c r="AH351" s="378"/>
      <c r="EM351" s="375"/>
      <c r="EN351" s="375"/>
      <c r="EO351" s="375"/>
      <c r="EP351" s="375"/>
      <c r="EQ351" s="375"/>
      <c r="ER351" s="375"/>
      <c r="ES351" s="375"/>
      <c r="FF351" s="375"/>
      <c r="FG351" s="375"/>
      <c r="FH351" s="375"/>
      <c r="FI351" s="375"/>
      <c r="FJ351" s="375"/>
      <c r="FK351" s="375"/>
      <c r="FL351" s="375"/>
      <c r="FM351" s="375"/>
      <c r="FN351" s="375"/>
      <c r="FO351" s="375"/>
      <c r="FP351" s="375"/>
      <c r="FQ351" s="375"/>
      <c r="FR351" s="375"/>
      <c r="FS351" s="375"/>
      <c r="FT351" s="375"/>
      <c r="FU351" s="375"/>
    </row>
    <row r="352" spans="1:177" s="374" customFormat="1" ht="15" customHeight="1" x14ac:dyDescent="0.25">
      <c r="A352" s="113"/>
      <c r="B352" s="543" t="str">
        <f>IF(SUM(AG350:AH350)&gt;=1,"Error: Verificar la consistencia de llenado","")</f>
        <v/>
      </c>
      <c r="C352" s="543"/>
      <c r="D352" s="543"/>
      <c r="E352" s="543"/>
      <c r="F352" s="543"/>
      <c r="G352" s="543"/>
      <c r="H352" s="543"/>
      <c r="I352" s="543"/>
      <c r="J352" s="543"/>
      <c r="K352" s="543"/>
      <c r="L352" s="543"/>
      <c r="M352" s="543"/>
      <c r="N352" s="543"/>
      <c r="O352" s="543"/>
      <c r="P352" s="543"/>
      <c r="Q352" s="543"/>
      <c r="R352" s="543"/>
      <c r="S352" s="543"/>
      <c r="T352" s="543"/>
      <c r="U352" s="543"/>
      <c r="V352" s="543"/>
      <c r="W352" s="543"/>
      <c r="X352" s="543"/>
      <c r="Y352" s="543"/>
      <c r="Z352" s="543"/>
      <c r="AA352" s="543"/>
      <c r="AB352" s="543"/>
      <c r="AC352" s="543"/>
      <c r="AD352" s="543"/>
      <c r="AE352" s="3"/>
      <c r="AF352" s="258"/>
      <c r="AG352" s="375"/>
      <c r="AH352" s="378"/>
      <c r="EM352" s="375"/>
      <c r="EN352" s="375"/>
      <c r="EO352" s="375"/>
      <c r="EP352" s="375"/>
      <c r="EQ352" s="375"/>
      <c r="ER352" s="375"/>
      <c r="ES352" s="375"/>
      <c r="FF352" s="375"/>
      <c r="FG352" s="375"/>
      <c r="FH352" s="375"/>
      <c r="FI352" s="375"/>
      <c r="FJ352" s="375"/>
      <c r="FK352" s="375"/>
      <c r="FL352" s="375"/>
      <c r="FM352" s="375"/>
      <c r="FN352" s="375"/>
      <c r="FO352" s="375"/>
      <c r="FP352" s="375"/>
      <c r="FQ352" s="375"/>
      <c r="FR352" s="375"/>
      <c r="FS352" s="375"/>
      <c r="FT352" s="375"/>
      <c r="FU352" s="375"/>
    </row>
    <row r="353" spans="1:177" s="374" customFormat="1" ht="15" customHeight="1" thickBot="1" x14ac:dyDescent="0.3">
      <c r="A353" s="113"/>
      <c r="B353" s="969" t="str">
        <f>IF(OR(AG334=AH334,AG334=AI334),"","Error: Debe completar toda la información requerida.")</f>
        <v/>
      </c>
      <c r="C353" s="969"/>
      <c r="D353" s="969"/>
      <c r="E353" s="969"/>
      <c r="F353" s="969"/>
      <c r="G353" s="969"/>
      <c r="H353" s="969"/>
      <c r="I353" s="969"/>
      <c r="J353" s="969"/>
      <c r="K353" s="969"/>
      <c r="L353" s="969"/>
      <c r="M353" s="969"/>
      <c r="N353" s="969"/>
      <c r="O353" s="969"/>
      <c r="P353" s="969"/>
      <c r="Q353" s="969"/>
      <c r="R353" s="969"/>
      <c r="S353" s="969"/>
      <c r="T353" s="969"/>
      <c r="U353" s="969"/>
      <c r="V353" s="969"/>
      <c r="W353" s="969"/>
      <c r="X353" s="969"/>
      <c r="Y353" s="969"/>
      <c r="Z353" s="969"/>
      <c r="AA353" s="969"/>
      <c r="AB353" s="969"/>
      <c r="AC353" s="969"/>
      <c r="AD353" s="969"/>
      <c r="AE353" s="3"/>
      <c r="AF353" s="258"/>
      <c r="AG353" s="375"/>
      <c r="AH353" s="378"/>
      <c r="EM353" s="375"/>
      <c r="EN353" s="375"/>
      <c r="EO353" s="375"/>
      <c r="EP353" s="375"/>
      <c r="EQ353" s="375"/>
      <c r="ER353" s="375"/>
      <c r="ES353" s="375"/>
      <c r="FF353" s="375"/>
      <c r="FG353" s="375"/>
      <c r="FH353" s="375"/>
      <c r="FI353" s="375"/>
      <c r="FJ353" s="375"/>
      <c r="FK353" s="375"/>
      <c r="FL353" s="375"/>
      <c r="FM353" s="375"/>
      <c r="FN353" s="375"/>
      <c r="FO353" s="375"/>
      <c r="FP353" s="375"/>
      <c r="FQ353" s="375"/>
      <c r="FR353" s="375"/>
      <c r="FS353" s="375"/>
      <c r="FT353" s="375"/>
      <c r="FU353" s="375"/>
    </row>
    <row r="354" spans="1:177" s="374" customFormat="1" ht="15" customHeight="1" thickBot="1" x14ac:dyDescent="0.3">
      <c r="A354" s="113"/>
      <c r="B354" s="684" t="s">
        <v>1486</v>
      </c>
      <c r="C354" s="685"/>
      <c r="D354" s="685"/>
      <c r="E354" s="685"/>
      <c r="F354" s="685"/>
      <c r="G354" s="685"/>
      <c r="H354" s="685"/>
      <c r="I354" s="685"/>
      <c r="J354" s="685"/>
      <c r="K354" s="685"/>
      <c r="L354" s="685"/>
      <c r="M354" s="685"/>
      <c r="N354" s="685"/>
      <c r="O354" s="685"/>
      <c r="P354" s="685"/>
      <c r="Q354" s="685"/>
      <c r="R354" s="685"/>
      <c r="S354" s="685"/>
      <c r="T354" s="685"/>
      <c r="U354" s="685"/>
      <c r="V354" s="685"/>
      <c r="W354" s="685"/>
      <c r="X354" s="685"/>
      <c r="Y354" s="685"/>
      <c r="Z354" s="685"/>
      <c r="AA354" s="685"/>
      <c r="AB354" s="685"/>
      <c r="AC354" s="685"/>
      <c r="AD354" s="686"/>
      <c r="AE354" s="3"/>
      <c r="AF354" s="258"/>
      <c r="AG354" s="375"/>
      <c r="AH354" s="378"/>
      <c r="EM354" s="375"/>
      <c r="EN354" s="375"/>
      <c r="EO354" s="375"/>
      <c r="EP354" s="375"/>
      <c r="EQ354" s="375"/>
      <c r="ER354" s="375"/>
      <c r="ES354" s="375"/>
      <c r="FF354" s="375"/>
      <c r="FG354" s="375"/>
      <c r="FH354" s="375"/>
      <c r="FI354" s="375"/>
      <c r="FJ354" s="375"/>
      <c r="FK354" s="375"/>
      <c r="FL354" s="375"/>
      <c r="FM354" s="375"/>
      <c r="FN354" s="375"/>
      <c r="FO354" s="375"/>
      <c r="FP354" s="375"/>
      <c r="FQ354" s="375"/>
      <c r="FR354" s="375"/>
      <c r="FS354" s="375"/>
      <c r="FT354" s="375"/>
      <c r="FU354" s="375"/>
    </row>
    <row r="355" spans="1:177" s="374" customFormat="1" ht="15" customHeight="1" x14ac:dyDescent="0.25">
      <c r="A355" s="113"/>
      <c r="B355" s="929" t="s">
        <v>22</v>
      </c>
      <c r="C355" s="930"/>
      <c r="D355" s="930"/>
      <c r="E355" s="930"/>
      <c r="F355" s="930"/>
      <c r="G355" s="930"/>
      <c r="H355" s="930"/>
      <c r="I355" s="930"/>
      <c r="J355" s="930"/>
      <c r="K355" s="930"/>
      <c r="L355" s="930"/>
      <c r="M355" s="930"/>
      <c r="N355" s="930"/>
      <c r="O355" s="930"/>
      <c r="P355" s="930"/>
      <c r="Q355" s="930"/>
      <c r="R355" s="930"/>
      <c r="S355" s="930"/>
      <c r="T355" s="930"/>
      <c r="U355" s="930"/>
      <c r="V355" s="930"/>
      <c r="W355" s="930"/>
      <c r="X355" s="930"/>
      <c r="Y355" s="930"/>
      <c r="Z355" s="930"/>
      <c r="AA355" s="930"/>
      <c r="AB355" s="930"/>
      <c r="AC355" s="930"/>
      <c r="AD355" s="931"/>
      <c r="AE355" s="3"/>
      <c r="AF355" s="258"/>
      <c r="AG355" s="375"/>
      <c r="AH355" s="378"/>
      <c r="EM355" s="375"/>
      <c r="EN355" s="375"/>
      <c r="EO355" s="375"/>
      <c r="EP355" s="375"/>
      <c r="EQ355" s="375"/>
      <c r="ER355" s="375"/>
      <c r="ES355" s="375"/>
      <c r="FF355" s="375"/>
      <c r="FG355" s="375"/>
      <c r="FH355" s="375"/>
      <c r="FI355" s="375"/>
      <c r="FJ355" s="375"/>
      <c r="FK355" s="375"/>
      <c r="FL355" s="375"/>
      <c r="FM355" s="375"/>
      <c r="FN355" s="375"/>
      <c r="FO355" s="375"/>
      <c r="FP355" s="375"/>
      <c r="FQ355" s="375"/>
      <c r="FR355" s="375"/>
      <c r="FS355" s="375"/>
      <c r="FT355" s="375"/>
      <c r="FU355" s="375"/>
    </row>
    <row r="356" spans="1:177" s="374" customFormat="1" ht="36" customHeight="1" x14ac:dyDescent="0.25">
      <c r="A356" s="113"/>
      <c r="B356" s="14"/>
      <c r="C356" s="889" t="s">
        <v>1507</v>
      </c>
      <c r="D356" s="890"/>
      <c r="E356" s="890"/>
      <c r="F356" s="890"/>
      <c r="G356" s="890"/>
      <c r="H356" s="890"/>
      <c r="I356" s="890"/>
      <c r="J356" s="890"/>
      <c r="K356" s="890"/>
      <c r="L356" s="890"/>
      <c r="M356" s="890"/>
      <c r="N356" s="890"/>
      <c r="O356" s="890"/>
      <c r="P356" s="890"/>
      <c r="Q356" s="890"/>
      <c r="R356" s="890"/>
      <c r="S356" s="890"/>
      <c r="T356" s="890"/>
      <c r="U356" s="890"/>
      <c r="V356" s="890"/>
      <c r="W356" s="890"/>
      <c r="X356" s="890"/>
      <c r="Y356" s="890"/>
      <c r="Z356" s="890"/>
      <c r="AA356" s="890"/>
      <c r="AB356" s="890"/>
      <c r="AC356" s="890"/>
      <c r="AD356" s="891"/>
      <c r="AE356" s="3"/>
      <c r="AF356" s="258"/>
      <c r="AG356" s="375"/>
      <c r="AH356" s="378"/>
      <c r="EM356" s="375"/>
      <c r="EN356" s="375"/>
      <c r="EO356" s="375"/>
      <c r="EP356" s="375"/>
      <c r="EQ356" s="375"/>
      <c r="ER356" s="375"/>
      <c r="ES356" s="375"/>
      <c r="FF356" s="375"/>
      <c r="FG356" s="375"/>
      <c r="FH356" s="375"/>
      <c r="FI356" s="375"/>
      <c r="FJ356" s="375"/>
      <c r="FK356" s="375"/>
      <c r="FL356" s="375"/>
      <c r="FM356" s="375"/>
      <c r="FN356" s="375"/>
      <c r="FO356" s="375"/>
      <c r="FP356" s="375"/>
      <c r="FQ356" s="375"/>
      <c r="FR356" s="375"/>
      <c r="FS356" s="375"/>
      <c r="FT356" s="375"/>
      <c r="FU356" s="375"/>
    </row>
    <row r="357" spans="1:177" s="374" customFormat="1" ht="15" customHeight="1" x14ac:dyDescent="0.25">
      <c r="A357" s="113"/>
      <c r="B357" s="14"/>
      <c r="C357" s="972" t="s">
        <v>1870</v>
      </c>
      <c r="D357" s="973"/>
      <c r="E357" s="973"/>
      <c r="F357" s="973"/>
      <c r="G357" s="973"/>
      <c r="H357" s="973"/>
      <c r="I357" s="973"/>
      <c r="J357" s="973"/>
      <c r="K357" s="973"/>
      <c r="L357" s="973"/>
      <c r="M357" s="973"/>
      <c r="N357" s="973"/>
      <c r="O357" s="973"/>
      <c r="P357" s="973"/>
      <c r="Q357" s="973"/>
      <c r="R357" s="973"/>
      <c r="S357" s="973"/>
      <c r="T357" s="973"/>
      <c r="U357" s="973"/>
      <c r="V357" s="973"/>
      <c r="W357" s="973"/>
      <c r="X357" s="973"/>
      <c r="Y357" s="973"/>
      <c r="Z357" s="973"/>
      <c r="AA357" s="973"/>
      <c r="AB357" s="973"/>
      <c r="AC357" s="973"/>
      <c r="AD357" s="974"/>
      <c r="AE357" s="3"/>
      <c r="AF357" s="258"/>
      <c r="AG357" s="375"/>
      <c r="AH357" s="378"/>
      <c r="EM357" s="375"/>
      <c r="EN357" s="375"/>
      <c r="EO357" s="375"/>
      <c r="EP357" s="375"/>
      <c r="EQ357" s="375"/>
      <c r="ER357" s="375"/>
      <c r="ES357" s="375"/>
      <c r="FF357" s="375"/>
      <c r="FG357" s="375"/>
      <c r="FH357" s="375"/>
      <c r="FI357" s="375"/>
      <c r="FJ357" s="375"/>
      <c r="FK357" s="375"/>
      <c r="FL357" s="375"/>
      <c r="FM357" s="375"/>
      <c r="FN357" s="375"/>
      <c r="FO357" s="375"/>
      <c r="FP357" s="375"/>
      <c r="FQ357" s="375"/>
      <c r="FR357" s="375"/>
      <c r="FS357" s="375"/>
      <c r="FT357" s="375"/>
      <c r="FU357" s="375"/>
    </row>
    <row r="358" spans="1:177" s="374" customFormat="1" ht="15" customHeight="1" x14ac:dyDescent="0.25">
      <c r="A358" s="113"/>
      <c r="B358" s="932" t="s">
        <v>963</v>
      </c>
      <c r="C358" s="933"/>
      <c r="D358" s="933"/>
      <c r="E358" s="933"/>
      <c r="F358" s="933"/>
      <c r="G358" s="933"/>
      <c r="H358" s="933"/>
      <c r="I358" s="933"/>
      <c r="J358" s="933"/>
      <c r="K358" s="933"/>
      <c r="L358" s="933"/>
      <c r="M358" s="933"/>
      <c r="N358" s="933"/>
      <c r="O358" s="933"/>
      <c r="P358" s="933"/>
      <c r="Q358" s="933"/>
      <c r="R358" s="933"/>
      <c r="S358" s="933"/>
      <c r="T358" s="933"/>
      <c r="U358" s="933"/>
      <c r="V358" s="933"/>
      <c r="W358" s="933"/>
      <c r="X358" s="933"/>
      <c r="Y358" s="933"/>
      <c r="Z358" s="933"/>
      <c r="AA358" s="933"/>
      <c r="AB358" s="933"/>
      <c r="AC358" s="933"/>
      <c r="AD358" s="1015"/>
      <c r="AE358" s="3"/>
      <c r="AF358" s="258"/>
      <c r="AG358" s="375"/>
      <c r="AH358" s="378"/>
      <c r="EM358" s="375"/>
      <c r="EN358" s="375"/>
      <c r="EO358" s="375"/>
      <c r="EP358" s="375"/>
      <c r="EQ358" s="375"/>
      <c r="ER358" s="375"/>
      <c r="ES358" s="375"/>
      <c r="FF358" s="375"/>
      <c r="FG358" s="375"/>
      <c r="FH358" s="375"/>
      <c r="FI358" s="375"/>
      <c r="FJ358" s="375"/>
      <c r="FK358" s="375"/>
      <c r="FL358" s="375"/>
      <c r="FM358" s="375"/>
      <c r="FN358" s="375"/>
      <c r="FO358" s="375"/>
      <c r="FP358" s="375"/>
      <c r="FQ358" s="375"/>
      <c r="FR358" s="375"/>
      <c r="FS358" s="375"/>
      <c r="FT358" s="375"/>
      <c r="FU358" s="375"/>
    </row>
    <row r="359" spans="1:177" s="374" customFormat="1" ht="24" customHeight="1" x14ac:dyDescent="0.25">
      <c r="A359" s="113"/>
      <c r="B359" s="25"/>
      <c r="C359" s="889" t="s">
        <v>1127</v>
      </c>
      <c r="D359" s="890"/>
      <c r="E359" s="890"/>
      <c r="F359" s="890"/>
      <c r="G359" s="890"/>
      <c r="H359" s="890"/>
      <c r="I359" s="890"/>
      <c r="J359" s="890"/>
      <c r="K359" s="890"/>
      <c r="L359" s="890"/>
      <c r="M359" s="890"/>
      <c r="N359" s="890"/>
      <c r="O359" s="890"/>
      <c r="P359" s="890"/>
      <c r="Q359" s="890"/>
      <c r="R359" s="890"/>
      <c r="S359" s="890"/>
      <c r="T359" s="890"/>
      <c r="U359" s="890"/>
      <c r="V359" s="890"/>
      <c r="W359" s="890"/>
      <c r="X359" s="890"/>
      <c r="Y359" s="890"/>
      <c r="Z359" s="890"/>
      <c r="AA359" s="890"/>
      <c r="AB359" s="890"/>
      <c r="AC359" s="890"/>
      <c r="AD359" s="891"/>
      <c r="AE359" s="3"/>
      <c r="AF359" s="258"/>
      <c r="AG359" s="375"/>
      <c r="AH359" s="378"/>
      <c r="EM359" s="375"/>
      <c r="EN359" s="375"/>
      <c r="EO359" s="375"/>
      <c r="EP359" s="375"/>
      <c r="EQ359" s="375"/>
      <c r="ER359" s="375"/>
      <c r="ES359" s="375"/>
      <c r="FF359" s="375"/>
      <c r="FG359" s="375"/>
      <c r="FH359" s="375"/>
      <c r="FI359" s="375"/>
      <c r="FJ359" s="375"/>
      <c r="FK359" s="375"/>
      <c r="FL359" s="375"/>
      <c r="FM359" s="375"/>
      <c r="FN359" s="375"/>
      <c r="FO359" s="375"/>
      <c r="FP359" s="375"/>
      <c r="FQ359" s="375"/>
      <c r="FR359" s="375"/>
      <c r="FS359" s="375"/>
      <c r="FT359" s="375"/>
      <c r="FU359" s="375"/>
    </row>
    <row r="360" spans="1:177" s="374" customFormat="1" ht="36" customHeight="1" x14ac:dyDescent="0.25">
      <c r="A360" s="113"/>
      <c r="B360" s="25"/>
      <c r="C360" s="889" t="s">
        <v>1126</v>
      </c>
      <c r="D360" s="890"/>
      <c r="E360" s="890"/>
      <c r="F360" s="890"/>
      <c r="G360" s="890"/>
      <c r="H360" s="890"/>
      <c r="I360" s="890"/>
      <c r="J360" s="890"/>
      <c r="K360" s="890"/>
      <c r="L360" s="890"/>
      <c r="M360" s="890"/>
      <c r="N360" s="890"/>
      <c r="O360" s="890"/>
      <c r="P360" s="890"/>
      <c r="Q360" s="890"/>
      <c r="R360" s="890"/>
      <c r="S360" s="890"/>
      <c r="T360" s="890"/>
      <c r="U360" s="890"/>
      <c r="V360" s="890"/>
      <c r="W360" s="890"/>
      <c r="X360" s="890"/>
      <c r="Y360" s="890"/>
      <c r="Z360" s="890"/>
      <c r="AA360" s="890"/>
      <c r="AB360" s="890"/>
      <c r="AC360" s="890"/>
      <c r="AD360" s="891"/>
      <c r="AE360" s="3"/>
      <c r="AF360" s="258"/>
      <c r="AG360" s="375"/>
      <c r="AH360" s="378"/>
      <c r="EM360" s="375"/>
      <c r="EN360" s="375"/>
      <c r="EO360" s="375"/>
      <c r="EP360" s="375"/>
      <c r="EQ360" s="375"/>
      <c r="ER360" s="375"/>
      <c r="ES360" s="375"/>
      <c r="FF360" s="375"/>
      <c r="FG360" s="375"/>
      <c r="FH360" s="375"/>
      <c r="FI360" s="375"/>
      <c r="FJ360" s="375"/>
      <c r="FK360" s="375"/>
      <c r="FL360" s="375"/>
      <c r="FM360" s="375"/>
      <c r="FN360" s="375"/>
      <c r="FO360" s="375"/>
      <c r="FP360" s="375"/>
      <c r="FQ360" s="375"/>
      <c r="FR360" s="375"/>
      <c r="FS360" s="375"/>
      <c r="FT360" s="375"/>
      <c r="FU360" s="375"/>
    </row>
    <row r="361" spans="1:177" s="374" customFormat="1" ht="48" customHeight="1" x14ac:dyDescent="0.25">
      <c r="A361" s="113"/>
      <c r="B361" s="15"/>
      <c r="C361" s="926" t="s">
        <v>1697</v>
      </c>
      <c r="D361" s="927"/>
      <c r="E361" s="927"/>
      <c r="F361" s="927"/>
      <c r="G361" s="927"/>
      <c r="H361" s="927"/>
      <c r="I361" s="927"/>
      <c r="J361" s="927"/>
      <c r="K361" s="927"/>
      <c r="L361" s="927"/>
      <c r="M361" s="927"/>
      <c r="N361" s="927"/>
      <c r="O361" s="927"/>
      <c r="P361" s="927"/>
      <c r="Q361" s="927"/>
      <c r="R361" s="927"/>
      <c r="S361" s="927"/>
      <c r="T361" s="927"/>
      <c r="U361" s="927"/>
      <c r="V361" s="927"/>
      <c r="W361" s="927"/>
      <c r="X361" s="927"/>
      <c r="Y361" s="927"/>
      <c r="Z361" s="927"/>
      <c r="AA361" s="927"/>
      <c r="AB361" s="927"/>
      <c r="AC361" s="927"/>
      <c r="AD361" s="928"/>
      <c r="AE361" s="3"/>
      <c r="AF361" s="258"/>
      <c r="AG361" s="375"/>
      <c r="AH361" s="378"/>
      <c r="EM361" s="375"/>
      <c r="EN361" s="375"/>
      <c r="EO361" s="375"/>
      <c r="EP361" s="375"/>
      <c r="EQ361" s="375"/>
      <c r="ER361" s="375"/>
      <c r="ES361" s="375"/>
      <c r="FF361" s="375"/>
      <c r="FG361" s="375"/>
      <c r="FH361" s="375"/>
      <c r="FI361" s="375"/>
      <c r="FJ361" s="375"/>
      <c r="FK361" s="375"/>
      <c r="FL361" s="375"/>
      <c r="FM361" s="375"/>
      <c r="FN361" s="375"/>
      <c r="FO361" s="375"/>
      <c r="FP361" s="375"/>
      <c r="FQ361" s="375"/>
      <c r="FR361" s="375"/>
      <c r="FS361" s="375"/>
      <c r="FT361" s="375"/>
      <c r="FU361" s="375"/>
    </row>
    <row r="362" spans="1:177" s="374" customFormat="1" ht="15" customHeight="1" x14ac:dyDescent="0.25">
      <c r="A362" s="113"/>
      <c r="B362" s="3"/>
      <c r="C362" s="3"/>
      <c r="D362" s="3"/>
      <c r="E362" s="3"/>
      <c r="F362" s="3"/>
      <c r="G362" s="3"/>
      <c r="H362" s="3"/>
      <c r="I362" s="3"/>
      <c r="J362" s="3"/>
      <c r="K362" s="3"/>
      <c r="L362" s="3"/>
      <c r="M362" s="3"/>
      <c r="N362" s="3"/>
      <c r="O362" s="3"/>
      <c r="P362" s="3"/>
      <c r="Q362" s="3"/>
      <c r="R362" s="3"/>
      <c r="S362" s="3"/>
      <c r="T362" s="3"/>
      <c r="U362" s="3"/>
      <c r="V362" s="3"/>
      <c r="W362" s="3"/>
      <c r="X362" s="3"/>
      <c r="Y362" s="3"/>
      <c r="Z362" s="3"/>
      <c r="AA362" s="3"/>
      <c r="AB362" s="3"/>
      <c r="AC362" s="3"/>
      <c r="AD362" s="3"/>
      <c r="AE362" s="3"/>
      <c r="AF362" s="258"/>
      <c r="AG362" s="375"/>
      <c r="AH362" s="378"/>
      <c r="EM362" s="375"/>
      <c r="EN362" s="375"/>
      <c r="EO362" s="375"/>
      <c r="EP362" s="375"/>
      <c r="EQ362" s="375"/>
      <c r="ER362" s="375"/>
      <c r="ES362" s="375"/>
      <c r="FF362" s="375"/>
      <c r="FG362" s="375"/>
      <c r="FH362" s="375"/>
      <c r="FI362" s="375"/>
      <c r="FJ362" s="375"/>
      <c r="FK362" s="375"/>
      <c r="FL362" s="375"/>
      <c r="FM362" s="375"/>
      <c r="FN362" s="375"/>
      <c r="FO362" s="375"/>
      <c r="FP362" s="375"/>
      <c r="FQ362" s="375"/>
      <c r="FR362" s="375"/>
      <c r="FS362" s="375"/>
      <c r="FT362" s="375"/>
      <c r="FU362" s="375"/>
    </row>
    <row r="363" spans="1:177" s="374" customFormat="1" ht="24" customHeight="1" x14ac:dyDescent="0.25">
      <c r="A363" s="114" t="s">
        <v>147</v>
      </c>
      <c r="B363" s="573" t="s">
        <v>1128</v>
      </c>
      <c r="C363" s="573"/>
      <c r="D363" s="573"/>
      <c r="E363" s="573"/>
      <c r="F363" s="573"/>
      <c r="G363" s="573"/>
      <c r="H363" s="573"/>
      <c r="I363" s="573"/>
      <c r="J363" s="573"/>
      <c r="K363" s="573"/>
      <c r="L363" s="573"/>
      <c r="M363" s="573"/>
      <c r="N363" s="573"/>
      <c r="O363" s="573"/>
      <c r="P363" s="573"/>
      <c r="Q363" s="573"/>
      <c r="R363" s="573"/>
      <c r="S363" s="573"/>
      <c r="T363" s="573"/>
      <c r="U363" s="573"/>
      <c r="V363" s="573"/>
      <c r="W363" s="573"/>
      <c r="X363" s="573"/>
      <c r="Y363" s="573"/>
      <c r="Z363" s="573"/>
      <c r="AA363" s="573"/>
      <c r="AB363" s="573"/>
      <c r="AC363" s="573"/>
      <c r="AD363" s="573"/>
      <c r="AE363" s="3"/>
      <c r="AF363" s="258"/>
      <c r="AG363" s="285" t="s">
        <v>1908</v>
      </c>
      <c r="AH363" s="285"/>
      <c r="AI363" s="285"/>
      <c r="AJ363" s="375"/>
      <c r="AK363" s="375"/>
      <c r="AL363" s="375"/>
      <c r="AM363" s="375"/>
      <c r="EM363" s="375"/>
      <c r="EN363" s="375"/>
      <c r="EO363" s="375"/>
      <c r="EP363" s="375"/>
      <c r="EQ363" s="375"/>
      <c r="ER363" s="375"/>
      <c r="ES363" s="375"/>
      <c r="FF363" s="375"/>
      <c r="FG363" s="375"/>
      <c r="FH363" s="375"/>
      <c r="FI363" s="375"/>
      <c r="FJ363" s="375"/>
      <c r="FK363" s="375"/>
      <c r="FL363" s="375"/>
      <c r="FM363" s="375"/>
      <c r="FN363" s="375"/>
      <c r="FO363" s="375"/>
      <c r="FP363" s="375"/>
      <c r="FQ363" s="375"/>
      <c r="FR363" s="375"/>
      <c r="FS363" s="375"/>
      <c r="FT363" s="375"/>
      <c r="FU363" s="375"/>
    </row>
    <row r="364" spans="1:177" s="374" customFormat="1" ht="15" customHeight="1" x14ac:dyDescent="0.25">
      <c r="A364" s="112"/>
      <c r="B364" s="1"/>
      <c r="C364" s="576" t="s">
        <v>880</v>
      </c>
      <c r="D364" s="576"/>
      <c r="E364" s="576"/>
      <c r="F364" s="576"/>
      <c r="G364" s="576"/>
      <c r="H364" s="576"/>
      <c r="I364" s="576"/>
      <c r="J364" s="576"/>
      <c r="K364" s="576"/>
      <c r="L364" s="576"/>
      <c r="M364" s="576"/>
      <c r="N364" s="576"/>
      <c r="O364" s="576"/>
      <c r="P364" s="576"/>
      <c r="Q364" s="576"/>
      <c r="R364" s="576"/>
      <c r="S364" s="576"/>
      <c r="T364" s="576"/>
      <c r="U364" s="576"/>
      <c r="V364" s="576"/>
      <c r="W364" s="576"/>
      <c r="X364" s="576"/>
      <c r="Y364" s="576"/>
      <c r="Z364" s="576"/>
      <c r="AA364" s="576"/>
      <c r="AB364" s="576"/>
      <c r="AC364" s="576"/>
      <c r="AD364" s="576"/>
      <c r="AE364" s="3"/>
      <c r="AF364" s="258"/>
      <c r="AG364" s="285">
        <f>COUNTBLANK(C367:F371)</f>
        <v>20</v>
      </c>
      <c r="AH364" s="285">
        <v>20</v>
      </c>
      <c r="AI364" s="285">
        <v>17</v>
      </c>
      <c r="AJ364" s="375"/>
      <c r="EM364" s="375"/>
      <c r="EN364" s="375"/>
      <c r="EO364" s="375"/>
      <c r="EP364" s="375"/>
      <c r="EQ364" s="375"/>
      <c r="ER364" s="375"/>
      <c r="ES364" s="375"/>
      <c r="FF364" s="375"/>
      <c r="FG364" s="375"/>
      <c r="FH364" s="375"/>
      <c r="FI364" s="375"/>
      <c r="FJ364" s="375"/>
      <c r="FK364" s="375"/>
      <c r="FL364" s="375"/>
      <c r="FM364" s="375"/>
      <c r="FN364" s="375"/>
      <c r="FO364" s="375"/>
      <c r="FP364" s="375"/>
      <c r="FQ364" s="375"/>
      <c r="FR364" s="375"/>
      <c r="FS364" s="375"/>
      <c r="FT364" s="375"/>
      <c r="FU364" s="375"/>
    </row>
    <row r="365" spans="1:177" s="374" customFormat="1" ht="24" customHeight="1" x14ac:dyDescent="0.25">
      <c r="A365" s="113"/>
      <c r="B365" s="3"/>
      <c r="C365" s="676" t="s">
        <v>1068</v>
      </c>
      <c r="D365" s="676"/>
      <c r="E365" s="676"/>
      <c r="F365" s="676"/>
      <c r="G365" s="676"/>
      <c r="H365" s="676"/>
      <c r="I365" s="676"/>
      <c r="J365" s="676"/>
      <c r="K365" s="676"/>
      <c r="L365" s="676"/>
      <c r="M365" s="676"/>
      <c r="N365" s="676"/>
      <c r="O365" s="676"/>
      <c r="P365" s="676"/>
      <c r="Q365" s="676"/>
      <c r="R365" s="676"/>
      <c r="S365" s="676"/>
      <c r="T365" s="676"/>
      <c r="U365" s="676"/>
      <c r="V365" s="676"/>
      <c r="W365" s="676"/>
      <c r="X365" s="676"/>
      <c r="Y365" s="676"/>
      <c r="Z365" s="676"/>
      <c r="AA365" s="676"/>
      <c r="AB365" s="676"/>
      <c r="AC365" s="676"/>
      <c r="AD365" s="676"/>
      <c r="AE365" s="3"/>
      <c r="AF365" s="258"/>
      <c r="AG365" s="374" t="s">
        <v>1930</v>
      </c>
      <c r="AH365" s="374" t="s">
        <v>1930</v>
      </c>
      <c r="EM365" s="375"/>
      <c r="EN365" s="375"/>
      <c r="EO365" s="375"/>
      <c r="EP365" s="375"/>
      <c r="EQ365" s="375"/>
      <c r="ER365" s="375"/>
      <c r="ES365" s="375"/>
      <c r="FF365" s="375"/>
      <c r="FG365" s="375"/>
      <c r="FH365" s="375"/>
      <c r="FI365" s="375"/>
      <c r="FJ365" s="375"/>
      <c r="FK365" s="375"/>
      <c r="FL365" s="375"/>
      <c r="FM365" s="375"/>
      <c r="FN365" s="375"/>
      <c r="FO365" s="375"/>
      <c r="FP365" s="375"/>
      <c r="FQ365" s="375"/>
      <c r="FR365" s="375"/>
      <c r="FS365" s="375"/>
      <c r="FT365" s="375"/>
      <c r="FU365" s="375"/>
    </row>
    <row r="366" spans="1:177" s="374" customFormat="1" ht="15" customHeight="1" thickBot="1" x14ac:dyDescent="0.3">
      <c r="A366" s="113"/>
      <c r="B366" s="3"/>
      <c r="C366" s="148"/>
      <c r="D366" s="148"/>
      <c r="E366" s="148"/>
      <c r="F366" s="148"/>
      <c r="G366" s="148"/>
      <c r="H366" s="148"/>
      <c r="I366" s="148"/>
      <c r="J366" s="148"/>
      <c r="K366" s="148"/>
      <c r="L366" s="148"/>
      <c r="M366" s="148"/>
      <c r="N366" s="148"/>
      <c r="O366" s="148"/>
      <c r="P366" s="148"/>
      <c r="Q366" s="148"/>
      <c r="R366" s="148"/>
      <c r="S366" s="148"/>
      <c r="T366" s="148"/>
      <c r="U366" s="148"/>
      <c r="V366" s="148"/>
      <c r="W366" s="148"/>
      <c r="X366" s="148"/>
      <c r="Y366" s="148"/>
      <c r="Z366" s="148"/>
      <c r="AA366" s="148"/>
      <c r="AB366" s="148"/>
      <c r="AC366" s="148"/>
      <c r="AD366" s="148"/>
      <c r="AE366" s="3"/>
      <c r="AF366" s="258"/>
      <c r="AG366" s="374">
        <f>IF(OR(AND(C369="NS",C371&gt;0),AND(C369&gt;0,C371="NS"),AND(C369&gt;=C371)),0,IF(AND(C371&gt;C369,C374&lt;&gt;""),0,1))</f>
        <v>0</v>
      </c>
      <c r="AH366" s="375"/>
      <c r="AI366" s="320" t="s">
        <v>1931</v>
      </c>
      <c r="AJ366" s="320" t="s">
        <v>1932</v>
      </c>
      <c r="EM366" s="375"/>
      <c r="EN366" s="375"/>
      <c r="EO366" s="375"/>
      <c r="EP366" s="375"/>
      <c r="EQ366" s="375"/>
      <c r="ER366" s="375"/>
      <c r="ES366" s="375"/>
      <c r="FF366" s="375"/>
      <c r="FG366" s="375"/>
      <c r="FH366" s="375"/>
      <c r="FI366" s="375"/>
      <c r="FJ366" s="375"/>
      <c r="FK366" s="375"/>
      <c r="FL366" s="375"/>
      <c r="FM366" s="375"/>
      <c r="FN366" s="375"/>
      <c r="FO366" s="375"/>
      <c r="FP366" s="375"/>
      <c r="FQ366" s="375"/>
      <c r="FR366" s="375"/>
      <c r="FS366" s="375"/>
      <c r="FT366" s="375"/>
      <c r="FU366" s="375"/>
    </row>
    <row r="367" spans="1:177" s="374" customFormat="1" ht="15" customHeight="1" thickBot="1" x14ac:dyDescent="0.3">
      <c r="A367" s="113"/>
      <c r="B367" s="3"/>
      <c r="C367" s="997"/>
      <c r="D367" s="998"/>
      <c r="E367" s="998"/>
      <c r="F367" s="999"/>
      <c r="G367" s="27" t="s">
        <v>815</v>
      </c>
      <c r="H367" s="3"/>
      <c r="I367" s="3"/>
      <c r="J367" s="3"/>
      <c r="K367" s="3"/>
      <c r="L367" s="3"/>
      <c r="M367" s="3"/>
      <c r="N367" s="3"/>
      <c r="O367" s="3"/>
      <c r="P367" s="3"/>
      <c r="Q367" s="3"/>
      <c r="R367" s="3"/>
      <c r="S367" s="3"/>
      <c r="T367" s="3"/>
      <c r="U367" s="3"/>
      <c r="V367" s="3"/>
      <c r="W367" s="3"/>
      <c r="X367" s="3"/>
      <c r="Y367" s="3"/>
      <c r="Z367" s="3"/>
      <c r="AA367" s="3"/>
      <c r="AB367" s="3"/>
      <c r="AC367" s="3"/>
      <c r="AD367" s="3"/>
      <c r="AE367" s="3"/>
      <c r="AF367" s="258"/>
      <c r="AG367" s="375"/>
      <c r="AH367" s="378"/>
      <c r="AI367" s="320">
        <f>IF(C367="NS",0,LEN(C367)-LEN(INT(C367))-1)</f>
        <v>-2</v>
      </c>
      <c r="AJ367" s="320">
        <f>IF(AI367&lt;3,0,1)</f>
        <v>0</v>
      </c>
      <c r="EM367" s="375"/>
      <c r="EN367" s="375"/>
      <c r="EO367" s="375"/>
      <c r="EP367" s="375"/>
      <c r="EQ367" s="375"/>
      <c r="ER367" s="375"/>
      <c r="ES367" s="375"/>
      <c r="FF367" s="375"/>
      <c r="FG367" s="375"/>
      <c r="FH367" s="375"/>
      <c r="FI367" s="375"/>
      <c r="FJ367" s="375"/>
      <c r="FK367" s="375"/>
      <c r="FL367" s="375"/>
      <c r="FM367" s="375"/>
      <c r="FN367" s="375"/>
      <c r="FO367" s="375"/>
      <c r="FP367" s="375"/>
      <c r="FQ367" s="375"/>
      <c r="FR367" s="375"/>
      <c r="FS367" s="375"/>
      <c r="FT367" s="375"/>
      <c r="FU367" s="375"/>
    </row>
    <row r="368" spans="1:177" s="374" customFormat="1" ht="15" customHeight="1" thickBot="1" x14ac:dyDescent="0.3">
      <c r="A368" s="113"/>
      <c r="B368" s="3"/>
      <c r="C368" s="3"/>
      <c r="D368" s="3"/>
      <c r="E368" s="3"/>
      <c r="F368" s="3"/>
      <c r="G368" s="22"/>
      <c r="H368" s="3"/>
      <c r="I368" s="3"/>
      <c r="J368" s="3"/>
      <c r="K368" s="3"/>
      <c r="L368" s="3"/>
      <c r="M368" s="3"/>
      <c r="N368" s="3"/>
      <c r="O368" s="3"/>
      <c r="P368" s="3"/>
      <c r="Q368" s="3"/>
      <c r="R368" s="3"/>
      <c r="S368" s="3"/>
      <c r="T368" s="3"/>
      <c r="U368" s="3"/>
      <c r="V368" s="3"/>
      <c r="W368" s="3"/>
      <c r="X368" s="3"/>
      <c r="Y368" s="3"/>
      <c r="Z368" s="3"/>
      <c r="AA368" s="3"/>
      <c r="AB368" s="3"/>
      <c r="AC368" s="3"/>
      <c r="AD368" s="3"/>
      <c r="AE368" s="3"/>
      <c r="AF368" s="258"/>
      <c r="AI368" s="320">
        <f>IF(C369="NS",0,LEN(C369)-LEN(INT(C369))-1)</f>
        <v>-2</v>
      </c>
      <c r="AJ368" s="320">
        <f>IF(AI368&lt;3,0,1)</f>
        <v>0</v>
      </c>
      <c r="EM368" s="375"/>
      <c r="EN368" s="375"/>
      <c r="EO368" s="375"/>
      <c r="EP368" s="375"/>
      <c r="EQ368" s="375"/>
      <c r="ER368" s="375"/>
      <c r="ES368" s="375"/>
      <c r="FF368" s="375"/>
      <c r="FG368" s="375"/>
      <c r="FH368" s="375"/>
      <c r="FI368" s="375"/>
      <c r="FJ368" s="375"/>
      <c r="FK368" s="375"/>
      <c r="FL368" s="375"/>
      <c r="FM368" s="375"/>
      <c r="FN368" s="375"/>
      <c r="FO368" s="375"/>
      <c r="FP368" s="375"/>
      <c r="FQ368" s="375"/>
      <c r="FR368" s="375"/>
      <c r="FS368" s="375"/>
      <c r="FT368" s="375"/>
      <c r="FU368" s="375"/>
    </row>
    <row r="369" spans="1:177" s="374" customFormat="1" ht="15" customHeight="1" thickBot="1" x14ac:dyDescent="0.3">
      <c r="A369" s="113"/>
      <c r="B369" s="3"/>
      <c r="C369" s="997"/>
      <c r="D369" s="998"/>
      <c r="E369" s="998"/>
      <c r="F369" s="999"/>
      <c r="G369" s="27" t="s">
        <v>816</v>
      </c>
      <c r="H369" s="3"/>
      <c r="I369" s="3"/>
      <c r="J369" s="3"/>
      <c r="K369" s="3"/>
      <c r="L369" s="3"/>
      <c r="M369" s="3"/>
      <c r="N369" s="3"/>
      <c r="O369" s="3"/>
      <c r="P369" s="3"/>
      <c r="Q369" s="3"/>
      <c r="R369" s="3"/>
      <c r="S369" s="3"/>
      <c r="T369" s="3"/>
      <c r="U369" s="3"/>
      <c r="V369" s="3"/>
      <c r="W369" s="3"/>
      <c r="X369" s="3"/>
      <c r="Y369" s="3"/>
      <c r="Z369" s="3"/>
      <c r="AA369" s="3"/>
      <c r="AB369" s="3"/>
      <c r="AC369" s="3"/>
      <c r="AD369" s="3"/>
      <c r="AE369" s="3"/>
      <c r="AF369" s="258"/>
      <c r="AI369" s="320">
        <f>IF(C371="NS",0,LEN(C371)-LEN(INT(C371))-1)</f>
        <v>-2</v>
      </c>
      <c r="AJ369" s="320">
        <f>IF(AI369&lt;3,0,1)</f>
        <v>0</v>
      </c>
      <c r="EM369" s="375"/>
      <c r="EN369" s="375"/>
      <c r="EO369" s="375"/>
      <c r="EP369" s="375"/>
      <c r="EQ369" s="375"/>
      <c r="ER369" s="375"/>
      <c r="ES369" s="375"/>
      <c r="FF369" s="375"/>
      <c r="FG369" s="375"/>
      <c r="FH369" s="375"/>
      <c r="FI369" s="375"/>
      <c r="FJ369" s="375"/>
      <c r="FK369" s="375"/>
      <c r="FL369" s="375"/>
      <c r="FM369" s="375"/>
      <c r="FN369" s="375"/>
      <c r="FO369" s="375"/>
      <c r="FP369" s="375"/>
      <c r="FQ369" s="375"/>
      <c r="FR369" s="375"/>
      <c r="FS369" s="375"/>
      <c r="FT369" s="375"/>
      <c r="FU369" s="375"/>
    </row>
    <row r="370" spans="1:177" s="374" customFormat="1" ht="15" customHeight="1" thickBot="1" x14ac:dyDescent="0.3">
      <c r="A370" s="113"/>
      <c r="B370" s="3"/>
      <c r="C370" s="3"/>
      <c r="D370" s="3"/>
      <c r="E370" s="3"/>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c r="AF370" s="258"/>
      <c r="AG370" s="375"/>
      <c r="AH370" s="378"/>
      <c r="AJ370" s="387">
        <f>SUM(AJ367:AJ369)</f>
        <v>0</v>
      </c>
      <c r="EM370" s="375"/>
      <c r="EN370" s="375"/>
      <c r="EO370" s="375"/>
      <c r="EP370" s="375"/>
      <c r="EQ370" s="375"/>
      <c r="ER370" s="375"/>
      <c r="ES370" s="375"/>
      <c r="FF370" s="375"/>
      <c r="FG370" s="375"/>
      <c r="FH370" s="375"/>
      <c r="FI370" s="375"/>
      <c r="FJ370" s="375"/>
      <c r="FK370" s="375"/>
      <c r="FL370" s="375"/>
      <c r="FM370" s="375"/>
      <c r="FN370" s="375"/>
      <c r="FO370" s="375"/>
      <c r="FP370" s="375"/>
      <c r="FQ370" s="375"/>
      <c r="FR370" s="375"/>
      <c r="FS370" s="375"/>
      <c r="FT370" s="375"/>
      <c r="FU370" s="375"/>
    </row>
    <row r="371" spans="1:177" s="374" customFormat="1" ht="15" customHeight="1" thickBot="1" x14ac:dyDescent="0.3">
      <c r="A371" s="113"/>
      <c r="B371" s="3"/>
      <c r="C371" s="997"/>
      <c r="D371" s="998"/>
      <c r="E371" s="998"/>
      <c r="F371" s="999"/>
      <c r="G371" s="27" t="s">
        <v>817</v>
      </c>
      <c r="H371" s="3"/>
      <c r="I371" s="3"/>
      <c r="J371" s="3"/>
      <c r="K371" s="3"/>
      <c r="L371" s="3"/>
      <c r="M371" s="3"/>
      <c r="N371" s="3"/>
      <c r="O371" s="3"/>
      <c r="P371" s="3"/>
      <c r="Q371" s="3"/>
      <c r="R371" s="3"/>
      <c r="S371" s="3"/>
      <c r="T371" s="3"/>
      <c r="U371" s="3"/>
      <c r="V371" s="3"/>
      <c r="W371" s="3"/>
      <c r="X371" s="3"/>
      <c r="Y371" s="3"/>
      <c r="Z371" s="3"/>
      <c r="AA371" s="3"/>
      <c r="AB371" s="3"/>
      <c r="AC371" s="3"/>
      <c r="AD371" s="3"/>
      <c r="AE371" s="3"/>
      <c r="AF371" s="258"/>
      <c r="AG371" s="375"/>
      <c r="AH371" s="378"/>
      <c r="EM371" s="375"/>
      <c r="EN371" s="375"/>
      <c r="EO371" s="375"/>
      <c r="EP371" s="375"/>
      <c r="EQ371" s="375"/>
      <c r="ER371" s="375"/>
      <c r="ES371" s="375"/>
      <c r="FF371" s="375"/>
      <c r="FG371" s="375"/>
      <c r="FH371" s="375"/>
      <c r="FI371" s="375"/>
      <c r="FJ371" s="375"/>
      <c r="FK371" s="375"/>
      <c r="FL371" s="375"/>
      <c r="FM371" s="375"/>
      <c r="FN371" s="375"/>
      <c r="FO371" s="375"/>
      <c r="FP371" s="375"/>
      <c r="FQ371" s="375"/>
      <c r="FR371" s="375"/>
      <c r="FS371" s="375"/>
      <c r="FT371" s="375"/>
      <c r="FU371" s="375"/>
    </row>
    <row r="372" spans="1:177" s="374" customFormat="1" ht="15" customHeight="1" x14ac:dyDescent="0.25">
      <c r="A372" s="113"/>
      <c r="B372" s="3"/>
      <c r="C372" s="3"/>
      <c r="D372" s="3"/>
      <c r="E372" s="3"/>
      <c r="F372" s="3"/>
      <c r="G372" s="3"/>
      <c r="H372" s="3"/>
      <c r="I372" s="3"/>
      <c r="J372" s="3"/>
      <c r="K372" s="3"/>
      <c r="L372" s="3"/>
      <c r="M372" s="3"/>
      <c r="N372" s="3"/>
      <c r="O372" s="3"/>
      <c r="P372" s="3"/>
      <c r="Q372" s="3"/>
      <c r="R372" s="3"/>
      <c r="S372" s="3"/>
      <c r="T372" s="3"/>
      <c r="U372" s="3"/>
      <c r="V372" s="3"/>
      <c r="W372" s="3"/>
      <c r="X372" s="3"/>
      <c r="Y372" s="3"/>
      <c r="Z372" s="3"/>
      <c r="AA372" s="3"/>
      <c r="AB372" s="3"/>
      <c r="AC372" s="3"/>
      <c r="AD372" s="3"/>
      <c r="AE372" s="3"/>
      <c r="AF372" s="258"/>
      <c r="AG372" s="375"/>
      <c r="AH372" s="378"/>
      <c r="EM372" s="375"/>
      <c r="EN372" s="375"/>
      <c r="EO372" s="375"/>
      <c r="EP372" s="375"/>
      <c r="EQ372" s="375"/>
      <c r="ER372" s="375"/>
      <c r="ES372" s="375"/>
      <c r="FF372" s="375"/>
      <c r="FG372" s="375"/>
      <c r="FH372" s="375"/>
      <c r="FI372" s="375"/>
      <c r="FJ372" s="375"/>
      <c r="FK372" s="375"/>
      <c r="FL372" s="375"/>
      <c r="FM372" s="375"/>
      <c r="FN372" s="375"/>
      <c r="FO372" s="375"/>
      <c r="FP372" s="375"/>
      <c r="FQ372" s="375"/>
      <c r="FR372" s="375"/>
      <c r="FS372" s="375"/>
      <c r="FT372" s="375"/>
      <c r="FU372" s="375"/>
    </row>
    <row r="373" spans="1:177" s="374" customFormat="1" ht="24" customHeight="1" x14ac:dyDescent="0.25">
      <c r="A373" s="113"/>
      <c r="B373" s="3"/>
      <c r="C373" s="676" t="s">
        <v>870</v>
      </c>
      <c r="D373" s="676"/>
      <c r="E373" s="676"/>
      <c r="F373" s="676"/>
      <c r="G373" s="676"/>
      <c r="H373" s="676"/>
      <c r="I373" s="676"/>
      <c r="J373" s="676"/>
      <c r="K373" s="676"/>
      <c r="L373" s="676"/>
      <c r="M373" s="676"/>
      <c r="N373" s="676"/>
      <c r="O373" s="676"/>
      <c r="P373" s="676"/>
      <c r="Q373" s="676"/>
      <c r="R373" s="676"/>
      <c r="S373" s="676"/>
      <c r="T373" s="676"/>
      <c r="U373" s="676"/>
      <c r="V373" s="676"/>
      <c r="W373" s="676"/>
      <c r="X373" s="676"/>
      <c r="Y373" s="676"/>
      <c r="Z373" s="676"/>
      <c r="AA373" s="676"/>
      <c r="AB373" s="676"/>
      <c r="AC373" s="676"/>
      <c r="AD373" s="676"/>
      <c r="AE373" s="3"/>
      <c r="AF373" s="258"/>
      <c r="AG373" s="375"/>
      <c r="AH373" s="378"/>
      <c r="EM373" s="375"/>
      <c r="EN373" s="375"/>
      <c r="EO373" s="375"/>
      <c r="EP373" s="375"/>
      <c r="EQ373" s="375"/>
      <c r="ER373" s="375"/>
      <c r="ES373" s="375"/>
      <c r="FF373" s="375"/>
      <c r="FG373" s="375"/>
      <c r="FH373" s="375"/>
      <c r="FI373" s="375"/>
      <c r="FJ373" s="375"/>
      <c r="FK373" s="375"/>
      <c r="FL373" s="375"/>
      <c r="FM373" s="375"/>
      <c r="FN373" s="375"/>
      <c r="FO373" s="375"/>
      <c r="FP373" s="375"/>
      <c r="FQ373" s="375"/>
      <c r="FR373" s="375"/>
      <c r="FS373" s="375"/>
      <c r="FT373" s="375"/>
      <c r="FU373" s="375"/>
    </row>
    <row r="374" spans="1:177" s="374" customFormat="1" ht="60" customHeight="1" x14ac:dyDescent="0.25">
      <c r="A374" s="113"/>
      <c r="B374" s="3"/>
      <c r="C374" s="663"/>
      <c r="D374" s="663"/>
      <c r="E374" s="663"/>
      <c r="F374" s="663"/>
      <c r="G374" s="663"/>
      <c r="H374" s="663"/>
      <c r="I374" s="663"/>
      <c r="J374" s="663"/>
      <c r="K374" s="663"/>
      <c r="L374" s="663"/>
      <c r="M374" s="663"/>
      <c r="N374" s="663"/>
      <c r="O374" s="663"/>
      <c r="P374" s="663"/>
      <c r="Q374" s="663"/>
      <c r="R374" s="663"/>
      <c r="S374" s="663"/>
      <c r="T374" s="663"/>
      <c r="U374" s="663"/>
      <c r="V374" s="663"/>
      <c r="W374" s="663"/>
      <c r="X374" s="663"/>
      <c r="Y374" s="663"/>
      <c r="Z374" s="663"/>
      <c r="AA374" s="663"/>
      <c r="AB374" s="663"/>
      <c r="AC374" s="663"/>
      <c r="AD374" s="663"/>
      <c r="AE374" s="3"/>
      <c r="AF374" s="258"/>
      <c r="AG374" s="375"/>
      <c r="AH374" s="378"/>
      <c r="EM374" s="375"/>
      <c r="EN374" s="375"/>
      <c r="EO374" s="375"/>
      <c r="EP374" s="375"/>
      <c r="EQ374" s="375"/>
      <c r="ER374" s="375"/>
      <c r="ES374" s="375"/>
      <c r="FF374" s="375"/>
      <c r="FG374" s="375"/>
      <c r="FH374" s="375"/>
      <c r="FI374" s="375"/>
      <c r="FJ374" s="375"/>
      <c r="FK374" s="375"/>
      <c r="FL374" s="375"/>
      <c r="FM374" s="375"/>
      <c r="FN374" s="375"/>
      <c r="FO374" s="375"/>
      <c r="FP374" s="375"/>
      <c r="FQ374" s="375"/>
      <c r="FR374" s="375"/>
      <c r="FS374" s="375"/>
      <c r="FT374" s="375"/>
      <c r="FU374" s="375"/>
    </row>
    <row r="375" spans="1:177" s="374" customFormat="1" ht="15" customHeight="1" x14ac:dyDescent="0.25">
      <c r="A375" s="113"/>
      <c r="B375" s="543" t="str">
        <f>IF(SUM(AG366)&gt;=1,"Error: se debe de justificar el total de presupuesto ejercido en el recuadro correspondiente","")</f>
        <v/>
      </c>
      <c r="C375" s="543"/>
      <c r="D375" s="543"/>
      <c r="E375" s="543"/>
      <c r="F375" s="543"/>
      <c r="G375" s="543"/>
      <c r="H375" s="543"/>
      <c r="I375" s="543"/>
      <c r="J375" s="543"/>
      <c r="K375" s="543"/>
      <c r="L375" s="543"/>
      <c r="M375" s="543"/>
      <c r="N375" s="543"/>
      <c r="O375" s="543"/>
      <c r="P375" s="543"/>
      <c r="Q375" s="543"/>
      <c r="R375" s="543"/>
      <c r="S375" s="543"/>
      <c r="T375" s="543"/>
      <c r="U375" s="543"/>
      <c r="V375" s="543"/>
      <c r="W375" s="543"/>
      <c r="X375" s="543"/>
      <c r="Y375" s="543"/>
      <c r="Z375" s="543"/>
      <c r="AA375" s="543"/>
      <c r="AB375" s="543"/>
      <c r="AC375" s="543"/>
      <c r="AD375" s="543"/>
      <c r="AE375" s="3"/>
      <c r="AF375" s="258"/>
      <c r="AG375" s="375"/>
      <c r="AH375" s="378"/>
      <c r="EM375" s="375"/>
      <c r="EN375" s="375"/>
      <c r="EO375" s="375"/>
      <c r="EP375" s="375"/>
      <c r="EQ375" s="375"/>
      <c r="ER375" s="375"/>
      <c r="ES375" s="375"/>
      <c r="FF375" s="375"/>
      <c r="FG375" s="375"/>
      <c r="FH375" s="375"/>
      <c r="FI375" s="375"/>
      <c r="FJ375" s="375"/>
      <c r="FK375" s="375"/>
      <c r="FL375" s="375"/>
      <c r="FM375" s="375"/>
      <c r="FN375" s="375"/>
      <c r="FO375" s="375"/>
      <c r="FP375" s="375"/>
      <c r="FQ375" s="375"/>
      <c r="FR375" s="375"/>
      <c r="FS375" s="375"/>
      <c r="FT375" s="375"/>
      <c r="FU375" s="375"/>
    </row>
    <row r="376" spans="1:177" s="374" customFormat="1" ht="15" customHeight="1" x14ac:dyDescent="0.25">
      <c r="A376" s="113"/>
      <c r="B376" s="543" t="str">
        <f>IF(SUM(AJ370)&gt;=1,"Error: La cantidad de decimales no debe ser mayor a dos","")</f>
        <v/>
      </c>
      <c r="C376" s="543"/>
      <c r="D376" s="543"/>
      <c r="E376" s="543"/>
      <c r="F376" s="543"/>
      <c r="G376" s="543"/>
      <c r="H376" s="543"/>
      <c r="I376" s="543"/>
      <c r="J376" s="543"/>
      <c r="K376" s="543"/>
      <c r="L376" s="543"/>
      <c r="M376" s="543"/>
      <c r="N376" s="543"/>
      <c r="O376" s="543"/>
      <c r="P376" s="543"/>
      <c r="Q376" s="543"/>
      <c r="R376" s="543"/>
      <c r="S376" s="543"/>
      <c r="T376" s="543"/>
      <c r="U376" s="543"/>
      <c r="V376" s="543"/>
      <c r="W376" s="543"/>
      <c r="X376" s="543"/>
      <c r="Y376" s="543"/>
      <c r="Z376" s="543"/>
      <c r="AA376" s="543"/>
      <c r="AB376" s="543"/>
      <c r="AC376" s="543"/>
      <c r="AD376" s="543"/>
      <c r="AE376" s="3"/>
      <c r="AF376" s="258"/>
      <c r="AG376" s="375"/>
      <c r="AH376" s="378"/>
      <c r="EM376" s="375"/>
      <c r="EN376" s="375"/>
      <c r="EO376" s="375"/>
      <c r="EP376" s="375"/>
      <c r="EQ376" s="375"/>
      <c r="ER376" s="375"/>
      <c r="ES376" s="375"/>
      <c r="FF376" s="375"/>
      <c r="FG376" s="375"/>
      <c r="FH376" s="375"/>
      <c r="FI376" s="375"/>
      <c r="FJ376" s="375"/>
      <c r="FK376" s="375"/>
      <c r="FL376" s="375"/>
      <c r="FM376" s="375"/>
      <c r="FN376" s="375"/>
      <c r="FO376" s="375"/>
      <c r="FP376" s="375"/>
      <c r="FQ376" s="375"/>
      <c r="FR376" s="375"/>
      <c r="FS376" s="375"/>
      <c r="FT376" s="375"/>
      <c r="FU376" s="375"/>
    </row>
    <row r="377" spans="1:177" s="374" customFormat="1" ht="15" customHeight="1" x14ac:dyDescent="0.25">
      <c r="A377" s="113"/>
      <c r="B377" s="545" t="str">
        <f>IF(OR(AG364=AH364,AG364=AI364),"","Error: Debe completar toda la información requerida.")</f>
        <v/>
      </c>
      <c r="C377" s="545"/>
      <c r="D377" s="545"/>
      <c r="E377" s="545"/>
      <c r="F377" s="545"/>
      <c r="G377" s="545"/>
      <c r="H377" s="545"/>
      <c r="I377" s="545"/>
      <c r="J377" s="545"/>
      <c r="K377" s="545"/>
      <c r="L377" s="545"/>
      <c r="M377" s="545"/>
      <c r="N377" s="545"/>
      <c r="O377" s="545"/>
      <c r="P377" s="545"/>
      <c r="Q377" s="545"/>
      <c r="R377" s="545"/>
      <c r="S377" s="545"/>
      <c r="T377" s="545"/>
      <c r="U377" s="545"/>
      <c r="V377" s="545"/>
      <c r="W377" s="545"/>
      <c r="X377" s="545"/>
      <c r="Y377" s="545"/>
      <c r="Z377" s="545"/>
      <c r="AA377" s="545"/>
      <c r="AB377" s="545"/>
      <c r="AC377" s="545"/>
      <c r="AD377" s="545"/>
      <c r="AE377" s="3"/>
      <c r="AF377" s="258"/>
      <c r="AG377" s="375"/>
      <c r="AH377" s="378"/>
      <c r="EM377" s="375"/>
      <c r="EN377" s="375"/>
      <c r="EO377" s="375"/>
      <c r="EP377" s="375"/>
      <c r="EQ377" s="375"/>
      <c r="ER377" s="375"/>
      <c r="ES377" s="375"/>
      <c r="FF377" s="375"/>
      <c r="FG377" s="375"/>
      <c r="FH377" s="375"/>
      <c r="FI377" s="375"/>
      <c r="FJ377" s="375"/>
      <c r="FK377" s="375"/>
      <c r="FL377" s="375"/>
      <c r="FM377" s="375"/>
      <c r="FN377" s="375"/>
      <c r="FO377" s="375"/>
      <c r="FP377" s="375"/>
      <c r="FQ377" s="375"/>
      <c r="FR377" s="375"/>
      <c r="FS377" s="375"/>
      <c r="FT377" s="375"/>
      <c r="FU377" s="375"/>
    </row>
    <row r="378" spans="1:177" s="374" customFormat="1" ht="24" customHeight="1" x14ac:dyDescent="0.25">
      <c r="A378" s="114" t="s">
        <v>150</v>
      </c>
      <c r="B378" s="573" t="s">
        <v>1129</v>
      </c>
      <c r="C378" s="573"/>
      <c r="D378" s="573"/>
      <c r="E378" s="573"/>
      <c r="F378" s="573"/>
      <c r="G378" s="573"/>
      <c r="H378" s="573"/>
      <c r="I378" s="573"/>
      <c r="J378" s="573"/>
      <c r="K378" s="573"/>
      <c r="L378" s="573"/>
      <c r="M378" s="573"/>
      <c r="N378" s="573"/>
      <c r="O378" s="573"/>
      <c r="P378" s="573"/>
      <c r="Q378" s="573"/>
      <c r="R378" s="573"/>
      <c r="S378" s="573"/>
      <c r="T378" s="573"/>
      <c r="U378" s="573"/>
      <c r="V378" s="573"/>
      <c r="W378" s="573"/>
      <c r="X378" s="573"/>
      <c r="Y378" s="573"/>
      <c r="Z378" s="573"/>
      <c r="AA378" s="573"/>
      <c r="AB378" s="573"/>
      <c r="AC378" s="573"/>
      <c r="AD378" s="573"/>
      <c r="AE378" s="3"/>
      <c r="AF378" s="258"/>
      <c r="AG378" s="375"/>
      <c r="AH378" s="378"/>
      <c r="EM378" s="375"/>
      <c r="EN378" s="375"/>
      <c r="EO378" s="375"/>
      <c r="EP378" s="375"/>
      <c r="EQ378" s="375"/>
      <c r="ER378" s="375"/>
      <c r="ES378" s="375"/>
      <c r="FF378" s="375"/>
      <c r="FG378" s="375"/>
      <c r="FH378" s="375"/>
      <c r="FI378" s="375"/>
      <c r="FJ378" s="375"/>
      <c r="FK378" s="375"/>
      <c r="FL378" s="375"/>
      <c r="FM378" s="375"/>
      <c r="FN378" s="375"/>
      <c r="FO378" s="375"/>
      <c r="FP378" s="375"/>
      <c r="FQ378" s="375"/>
      <c r="FR378" s="375"/>
      <c r="FS378" s="375"/>
      <c r="FT378" s="375"/>
      <c r="FU378" s="375"/>
    </row>
    <row r="379" spans="1:177" s="374" customFormat="1" ht="24" customHeight="1" x14ac:dyDescent="0.25">
      <c r="A379" s="113"/>
      <c r="B379" s="3"/>
      <c r="C379" s="576" t="s">
        <v>1087</v>
      </c>
      <c r="D379" s="576"/>
      <c r="E379" s="576"/>
      <c r="F379" s="576"/>
      <c r="G379" s="576"/>
      <c r="H379" s="576"/>
      <c r="I379" s="576"/>
      <c r="J379" s="576"/>
      <c r="K379" s="576"/>
      <c r="L379" s="576"/>
      <c r="M379" s="576"/>
      <c r="N379" s="576"/>
      <c r="O379" s="576"/>
      <c r="P379" s="576"/>
      <c r="Q379" s="576"/>
      <c r="R379" s="576"/>
      <c r="S379" s="576"/>
      <c r="T379" s="576"/>
      <c r="U379" s="576"/>
      <c r="V379" s="576"/>
      <c r="W379" s="576"/>
      <c r="X379" s="576"/>
      <c r="Y379" s="576"/>
      <c r="Z379" s="576"/>
      <c r="AA379" s="576"/>
      <c r="AB379" s="576"/>
      <c r="AC379" s="576"/>
      <c r="AD379" s="576"/>
      <c r="AE379" s="3"/>
      <c r="AF379" s="258"/>
      <c r="AG379" s="375"/>
      <c r="AH379" s="378"/>
      <c r="EM379" s="375"/>
      <c r="EN379" s="375"/>
      <c r="EO379" s="375"/>
      <c r="EP379" s="375"/>
      <c r="EQ379" s="375"/>
      <c r="ER379" s="375"/>
      <c r="ES379" s="375"/>
      <c r="FF379" s="375"/>
      <c r="FG379" s="375"/>
      <c r="FH379" s="375"/>
      <c r="FI379" s="375"/>
      <c r="FJ379" s="375"/>
      <c r="FK379" s="375"/>
      <c r="FL379" s="375"/>
      <c r="FM379" s="375"/>
      <c r="FN379" s="375"/>
      <c r="FO379" s="375"/>
      <c r="FP379" s="375"/>
      <c r="FQ379" s="375"/>
      <c r="FR379" s="375"/>
      <c r="FS379" s="375"/>
      <c r="FT379" s="375"/>
      <c r="FU379" s="375"/>
    </row>
    <row r="380" spans="1:177" s="374" customFormat="1" ht="15" customHeight="1" x14ac:dyDescent="0.25">
      <c r="A380" s="113"/>
      <c r="B380" s="3"/>
      <c r="C380" s="576" t="s">
        <v>974</v>
      </c>
      <c r="D380" s="576"/>
      <c r="E380" s="576"/>
      <c r="F380" s="576"/>
      <c r="G380" s="576"/>
      <c r="H380" s="576"/>
      <c r="I380" s="576"/>
      <c r="J380" s="576"/>
      <c r="K380" s="576"/>
      <c r="L380" s="576"/>
      <c r="M380" s="576"/>
      <c r="N380" s="576"/>
      <c r="O380" s="576"/>
      <c r="P380" s="576"/>
      <c r="Q380" s="576"/>
      <c r="R380" s="576"/>
      <c r="S380" s="576"/>
      <c r="T380" s="576"/>
      <c r="U380" s="576"/>
      <c r="V380" s="576"/>
      <c r="W380" s="576"/>
      <c r="X380" s="576"/>
      <c r="Y380" s="576"/>
      <c r="Z380" s="576"/>
      <c r="AA380" s="576"/>
      <c r="AB380" s="576"/>
      <c r="AC380" s="576"/>
      <c r="AD380" s="576"/>
      <c r="AE380" s="3"/>
      <c r="AF380" s="258"/>
      <c r="AG380" s="375"/>
      <c r="AH380" s="378"/>
      <c r="EM380" s="375"/>
      <c r="EN380" s="375"/>
      <c r="EO380" s="375"/>
      <c r="EP380" s="375"/>
      <c r="EQ380" s="375"/>
      <c r="ER380" s="375"/>
      <c r="ES380" s="375"/>
      <c r="FF380" s="375"/>
      <c r="FG380" s="375"/>
      <c r="FH380" s="375"/>
      <c r="FI380" s="375"/>
      <c r="FJ380" s="375"/>
      <c r="FK380" s="375"/>
      <c r="FL380" s="375"/>
      <c r="FM380" s="375"/>
      <c r="FN380" s="375"/>
      <c r="FO380" s="375"/>
      <c r="FP380" s="375"/>
      <c r="FQ380" s="375"/>
      <c r="FR380" s="375"/>
      <c r="FS380" s="375"/>
      <c r="FT380" s="375"/>
      <c r="FU380" s="375"/>
    </row>
    <row r="381" spans="1:177" s="374" customFormat="1" ht="15" customHeight="1" x14ac:dyDescent="0.25">
      <c r="A381" s="113"/>
      <c r="B381" s="3"/>
      <c r="C381" s="576" t="s">
        <v>880</v>
      </c>
      <c r="D381" s="576"/>
      <c r="E381" s="576"/>
      <c r="F381" s="576"/>
      <c r="G381" s="576"/>
      <c r="H381" s="576"/>
      <c r="I381" s="576"/>
      <c r="J381" s="576"/>
      <c r="K381" s="576"/>
      <c r="L381" s="576"/>
      <c r="M381" s="576"/>
      <c r="N381" s="576"/>
      <c r="O381" s="576"/>
      <c r="P381" s="576"/>
      <c r="Q381" s="576"/>
      <c r="R381" s="576"/>
      <c r="S381" s="576"/>
      <c r="T381" s="576"/>
      <c r="U381" s="576"/>
      <c r="V381" s="576"/>
      <c r="W381" s="576"/>
      <c r="X381" s="576"/>
      <c r="Y381" s="576"/>
      <c r="Z381" s="576"/>
      <c r="AA381" s="576"/>
      <c r="AB381" s="576"/>
      <c r="AC381" s="576"/>
      <c r="AD381" s="576"/>
      <c r="AE381" s="3"/>
      <c r="AF381" s="258"/>
      <c r="AG381" s="285" t="s">
        <v>1908</v>
      </c>
      <c r="AH381" s="285"/>
      <c r="AI381" s="285"/>
      <c r="EM381" s="375"/>
      <c r="EN381" s="375"/>
      <c r="EO381" s="375"/>
      <c r="EP381" s="375"/>
      <c r="EQ381" s="375"/>
      <c r="ER381" s="375"/>
      <c r="ES381" s="375"/>
      <c r="FF381" s="375"/>
      <c r="FG381" s="375"/>
      <c r="FH381" s="375"/>
      <c r="FI381" s="375"/>
      <c r="FJ381" s="375"/>
      <c r="FK381" s="375"/>
      <c r="FL381" s="375"/>
      <c r="FM381" s="375"/>
      <c r="FN381" s="375"/>
      <c r="FO381" s="375"/>
      <c r="FP381" s="375"/>
      <c r="FQ381" s="375"/>
      <c r="FR381" s="375"/>
      <c r="FS381" s="375"/>
      <c r="FT381" s="375"/>
      <c r="FU381" s="375"/>
    </row>
    <row r="382" spans="1:177" s="374" customFormat="1" ht="15" customHeight="1" x14ac:dyDescent="0.25">
      <c r="A382" s="113"/>
      <c r="B382" s="3"/>
      <c r="C382" s="3"/>
      <c r="D382" s="3"/>
      <c r="E382" s="3"/>
      <c r="F382" s="3"/>
      <c r="G382" s="3"/>
      <c r="H382" s="3"/>
      <c r="I382" s="3"/>
      <c r="J382" s="3"/>
      <c r="K382" s="3"/>
      <c r="L382" s="3"/>
      <c r="M382" s="3"/>
      <c r="N382" s="3"/>
      <c r="O382" s="3"/>
      <c r="P382" s="3"/>
      <c r="Q382" s="3"/>
      <c r="R382" s="3"/>
      <c r="S382" s="3"/>
      <c r="T382" s="3"/>
      <c r="U382" s="3"/>
      <c r="V382" s="3"/>
      <c r="W382" s="3"/>
      <c r="X382" s="3"/>
      <c r="Y382" s="3"/>
      <c r="Z382" s="3"/>
      <c r="AA382" s="3"/>
      <c r="AB382" s="3"/>
      <c r="AC382" s="3"/>
      <c r="AD382" s="3"/>
      <c r="AE382" s="3"/>
      <c r="AF382" s="258"/>
      <c r="AG382" s="285">
        <f>COUNTBLANK(Y384:AD391)</f>
        <v>48</v>
      </c>
      <c r="AH382" s="285">
        <v>48</v>
      </c>
      <c r="AI382" s="285">
        <f>IF(SUM(AH392)=0,AG382,1)</f>
        <v>48</v>
      </c>
      <c r="EM382" s="375"/>
      <c r="EN382" s="375"/>
      <c r="EO382" s="375"/>
      <c r="EP382" s="375"/>
      <c r="EQ382" s="375"/>
      <c r="ER382" s="375"/>
      <c r="ES382" s="375"/>
      <c r="FF382" s="375"/>
      <c r="FG382" s="375"/>
      <c r="FH382" s="375"/>
      <c r="FI382" s="375"/>
      <c r="FJ382" s="375"/>
      <c r="FK382" s="375"/>
      <c r="FL382" s="375"/>
      <c r="FM382" s="375"/>
      <c r="FN382" s="375"/>
      <c r="FO382" s="375"/>
      <c r="FP382" s="375"/>
      <c r="FQ382" s="375"/>
      <c r="FR382" s="375"/>
      <c r="FS382" s="375"/>
      <c r="FT382" s="375"/>
      <c r="FU382" s="375"/>
    </row>
    <row r="383" spans="1:177" s="392" customFormat="1" ht="15" customHeight="1" x14ac:dyDescent="0.25">
      <c r="A383" s="113"/>
      <c r="B383" s="76"/>
      <c r="C383" s="694" t="s">
        <v>1130</v>
      </c>
      <c r="D383" s="695"/>
      <c r="E383" s="695"/>
      <c r="F383" s="695"/>
      <c r="G383" s="695"/>
      <c r="H383" s="695"/>
      <c r="I383" s="695"/>
      <c r="J383" s="695"/>
      <c r="K383" s="695"/>
      <c r="L383" s="695"/>
      <c r="M383" s="695"/>
      <c r="N383" s="695"/>
      <c r="O383" s="695"/>
      <c r="P383" s="695"/>
      <c r="Q383" s="695"/>
      <c r="R383" s="695"/>
      <c r="S383" s="695"/>
      <c r="T383" s="695"/>
      <c r="U383" s="695"/>
      <c r="V383" s="695"/>
      <c r="W383" s="695"/>
      <c r="X383" s="696"/>
      <c r="Y383" s="578" t="s">
        <v>850</v>
      </c>
      <c r="Z383" s="578"/>
      <c r="AA383" s="578"/>
      <c r="AB383" s="578"/>
      <c r="AC383" s="578"/>
      <c r="AD383" s="578"/>
      <c r="AE383" s="76"/>
      <c r="AF383" s="283"/>
      <c r="AG383" s="374" t="s">
        <v>1930</v>
      </c>
      <c r="AH383" s="374" t="s">
        <v>1930</v>
      </c>
      <c r="AI383" s="374"/>
      <c r="AK383" s="320" t="s">
        <v>1909</v>
      </c>
      <c r="AL383" s="286" t="s">
        <v>1910</v>
      </c>
      <c r="AM383" s="287" t="s">
        <v>1911</v>
      </c>
      <c r="AN383" s="286" t="s">
        <v>1912</v>
      </c>
      <c r="AR383" s="320" t="s">
        <v>1931</v>
      </c>
      <c r="AS383" s="320" t="s">
        <v>1932</v>
      </c>
      <c r="EM383" s="375"/>
      <c r="EN383" s="375"/>
      <c r="EO383" s="375"/>
      <c r="EP383" s="375"/>
      <c r="EQ383" s="375"/>
      <c r="ER383" s="375"/>
      <c r="ES383" s="375"/>
      <c r="FF383" s="375"/>
      <c r="FG383" s="375"/>
      <c r="FH383" s="375"/>
      <c r="FI383" s="375"/>
      <c r="FJ383" s="375"/>
      <c r="FK383" s="375"/>
      <c r="FL383" s="375"/>
      <c r="FM383" s="375"/>
      <c r="FN383" s="375"/>
      <c r="FO383" s="375"/>
      <c r="FP383" s="375"/>
      <c r="FQ383" s="375"/>
      <c r="FR383" s="375"/>
      <c r="FS383" s="375"/>
      <c r="FT383" s="375"/>
      <c r="FU383" s="375"/>
    </row>
    <row r="384" spans="1:177" s="392" customFormat="1" ht="15" customHeight="1" x14ac:dyDescent="0.25">
      <c r="A384" s="113"/>
      <c r="B384" s="76"/>
      <c r="C384" s="20" t="s">
        <v>26</v>
      </c>
      <c r="D384" s="606" t="str">
        <f>IF($D37="","",$D37)</f>
        <v/>
      </c>
      <c r="E384" s="606"/>
      <c r="F384" s="606"/>
      <c r="G384" s="606"/>
      <c r="H384" s="606"/>
      <c r="I384" s="606"/>
      <c r="J384" s="606"/>
      <c r="K384" s="606"/>
      <c r="L384" s="606"/>
      <c r="M384" s="606"/>
      <c r="N384" s="606"/>
      <c r="O384" s="606"/>
      <c r="P384" s="606"/>
      <c r="Q384" s="606"/>
      <c r="R384" s="606"/>
      <c r="S384" s="606"/>
      <c r="T384" s="606"/>
      <c r="U384" s="606"/>
      <c r="V384" s="606"/>
      <c r="W384" s="606"/>
      <c r="X384" s="606"/>
      <c r="Y384" s="953"/>
      <c r="Z384" s="953"/>
      <c r="AA384" s="953"/>
      <c r="AB384" s="953"/>
      <c r="AC384" s="953"/>
      <c r="AD384" s="953"/>
      <c r="AE384" s="76"/>
      <c r="AF384" s="283"/>
      <c r="AG384" s="375"/>
      <c r="AH384" s="264">
        <f>IF(AND(D384="",COUNTBLANK(Y384:AD384)=6),0,IF(AND(D384&lt;&gt;"",Y384&lt;&gt;""),0,1))</f>
        <v>0</v>
      </c>
      <c r="AK384" s="320">
        <f>C371</f>
        <v>0</v>
      </c>
      <c r="AL384" s="287">
        <f>COUNTIF(Y384:AD391,"NS")</f>
        <v>0</v>
      </c>
      <c r="AM384" s="288">
        <f>SUM(Y384:AD391)</f>
        <v>0</v>
      </c>
      <c r="AN384" s="317">
        <f>IF($AG$382=$AH$382,0,IF(OR(AND(AK384=0,AL384&gt;0),AND(AK384="NS",AM384&gt;0),AND(AK384="NS",AM384=0,AL384=0)),1,IF(OR(AND(AL384&gt;=2,AM384&lt;AK384),AND(AK384="NS",AM384=0,AL384&gt;0),AK384=AM384),0,1)))</f>
        <v>0</v>
      </c>
      <c r="AR384" s="320">
        <f t="shared" ref="AR384:AR391" si="92">IF(Y384="NS",0,LEN(Y384)-LEN(INT(Y384))-1)</f>
        <v>-2</v>
      </c>
      <c r="AS384" s="320">
        <f>IF(AR384&lt;3,0,1)</f>
        <v>0</v>
      </c>
      <c r="EM384" s="375"/>
      <c r="EN384" s="375"/>
      <c r="EO384" s="375"/>
      <c r="EP384" s="375"/>
      <c r="EQ384" s="375"/>
      <c r="ER384" s="375"/>
      <c r="ES384" s="375"/>
      <c r="FF384" s="375"/>
      <c r="FG384" s="375"/>
      <c r="FH384" s="375"/>
      <c r="FI384" s="375"/>
      <c r="FJ384" s="375"/>
      <c r="FK384" s="375"/>
      <c r="FL384" s="375"/>
      <c r="FM384" s="375"/>
      <c r="FN384" s="375"/>
      <c r="FO384" s="375"/>
      <c r="FP384" s="375"/>
      <c r="FQ384" s="375"/>
      <c r="FR384" s="375"/>
      <c r="FS384" s="375"/>
      <c r="FT384" s="375"/>
      <c r="FU384" s="375"/>
    </row>
    <row r="385" spans="1:177" s="392" customFormat="1" ht="15" customHeight="1" x14ac:dyDescent="0.25">
      <c r="A385" s="113"/>
      <c r="B385" s="76"/>
      <c r="C385" s="8" t="s">
        <v>27</v>
      </c>
      <c r="D385" s="606" t="str">
        <f t="shared" ref="D385:D391" si="93">IF($D38="","",$D38)</f>
        <v/>
      </c>
      <c r="E385" s="606"/>
      <c r="F385" s="606"/>
      <c r="G385" s="606"/>
      <c r="H385" s="606"/>
      <c r="I385" s="606"/>
      <c r="J385" s="606"/>
      <c r="K385" s="606"/>
      <c r="L385" s="606"/>
      <c r="M385" s="606"/>
      <c r="N385" s="606"/>
      <c r="O385" s="606"/>
      <c r="P385" s="606"/>
      <c r="Q385" s="606"/>
      <c r="R385" s="606"/>
      <c r="S385" s="606"/>
      <c r="T385" s="606"/>
      <c r="U385" s="606"/>
      <c r="V385" s="606"/>
      <c r="W385" s="606"/>
      <c r="X385" s="606"/>
      <c r="Y385" s="953"/>
      <c r="Z385" s="953"/>
      <c r="AA385" s="953"/>
      <c r="AB385" s="953"/>
      <c r="AC385" s="953"/>
      <c r="AD385" s="953"/>
      <c r="AE385" s="76"/>
      <c r="AF385" s="283"/>
      <c r="AG385" s="375"/>
      <c r="AH385" s="264">
        <f t="shared" ref="AH385:AH391" si="94">IF(AND(D385="",COUNTBLANK(Y385:AD385)=6),0,IF(AND(D385&lt;&gt;"",Y385&lt;&gt;""),0,1))</f>
        <v>0</v>
      </c>
      <c r="AK385" s="374"/>
      <c r="AL385" s="374"/>
      <c r="AM385" s="374"/>
      <c r="AN385" s="374"/>
      <c r="AR385" s="320">
        <f t="shared" si="92"/>
        <v>-2</v>
      </c>
      <c r="AS385" s="320">
        <f t="shared" ref="AS385:AS391" si="95">IF(AR385&lt;3,0,1)</f>
        <v>0</v>
      </c>
      <c r="EM385" s="375"/>
      <c r="EN385" s="375"/>
      <c r="EO385" s="375"/>
      <c r="EP385" s="375"/>
      <c r="EQ385" s="375"/>
      <c r="ER385" s="375"/>
      <c r="ES385" s="375"/>
      <c r="FF385" s="375"/>
      <c r="FG385" s="375"/>
      <c r="FH385" s="375"/>
      <c r="FI385" s="375"/>
      <c r="FJ385" s="375"/>
      <c r="FK385" s="375"/>
      <c r="FL385" s="375"/>
      <c r="FM385" s="375"/>
      <c r="FN385" s="375"/>
      <c r="FO385" s="375"/>
      <c r="FP385" s="375"/>
      <c r="FQ385" s="375"/>
      <c r="FR385" s="375"/>
      <c r="FS385" s="375"/>
      <c r="FT385" s="375"/>
      <c r="FU385" s="375"/>
    </row>
    <row r="386" spans="1:177" s="392" customFormat="1" ht="15" customHeight="1" x14ac:dyDescent="0.25">
      <c r="A386" s="113"/>
      <c r="B386" s="76"/>
      <c r="C386" s="8" t="s">
        <v>28</v>
      </c>
      <c r="D386" s="606" t="str">
        <f t="shared" si="93"/>
        <v/>
      </c>
      <c r="E386" s="606"/>
      <c r="F386" s="606"/>
      <c r="G386" s="606"/>
      <c r="H386" s="606"/>
      <c r="I386" s="606"/>
      <c r="J386" s="606"/>
      <c r="K386" s="606"/>
      <c r="L386" s="606"/>
      <c r="M386" s="606"/>
      <c r="N386" s="606"/>
      <c r="O386" s="606"/>
      <c r="P386" s="606"/>
      <c r="Q386" s="606"/>
      <c r="R386" s="606"/>
      <c r="S386" s="606"/>
      <c r="T386" s="606"/>
      <c r="U386" s="606"/>
      <c r="V386" s="606"/>
      <c r="W386" s="606"/>
      <c r="X386" s="606"/>
      <c r="Y386" s="953"/>
      <c r="Z386" s="953"/>
      <c r="AA386" s="953"/>
      <c r="AB386" s="953"/>
      <c r="AC386" s="953"/>
      <c r="AD386" s="953"/>
      <c r="AE386" s="76"/>
      <c r="AF386" s="283"/>
      <c r="AG386" s="375"/>
      <c r="AH386" s="264">
        <f t="shared" si="94"/>
        <v>0</v>
      </c>
      <c r="AK386" s="374"/>
      <c r="AL386" s="374"/>
      <c r="AM386" s="374"/>
      <c r="AN386" s="374"/>
      <c r="AR386" s="320">
        <f t="shared" si="92"/>
        <v>-2</v>
      </c>
      <c r="AS386" s="320">
        <f t="shared" si="95"/>
        <v>0</v>
      </c>
      <c r="EM386" s="375"/>
      <c r="EN386" s="375"/>
      <c r="EO386" s="375"/>
      <c r="EP386" s="375"/>
      <c r="EQ386" s="375"/>
      <c r="ER386" s="375"/>
      <c r="ES386" s="375"/>
      <c r="FF386" s="375"/>
      <c r="FG386" s="375"/>
      <c r="FH386" s="375"/>
      <c r="FI386" s="375"/>
      <c r="FJ386" s="375"/>
      <c r="FK386" s="375"/>
      <c r="FL386" s="375"/>
      <c r="FM386" s="375"/>
      <c r="FN386" s="375"/>
      <c r="FO386" s="375"/>
      <c r="FP386" s="375"/>
      <c r="FQ386" s="375"/>
      <c r="FR386" s="375"/>
      <c r="FS386" s="375"/>
      <c r="FT386" s="375"/>
      <c r="FU386" s="375"/>
    </row>
    <row r="387" spans="1:177" s="392" customFormat="1" ht="15" customHeight="1" x14ac:dyDescent="0.25">
      <c r="A387" s="113"/>
      <c r="B387" s="76"/>
      <c r="C387" s="8" t="s">
        <v>29</v>
      </c>
      <c r="D387" s="606" t="str">
        <f t="shared" si="93"/>
        <v/>
      </c>
      <c r="E387" s="606"/>
      <c r="F387" s="606"/>
      <c r="G387" s="606"/>
      <c r="H387" s="606"/>
      <c r="I387" s="606"/>
      <c r="J387" s="606"/>
      <c r="K387" s="606"/>
      <c r="L387" s="606"/>
      <c r="M387" s="606"/>
      <c r="N387" s="606"/>
      <c r="O387" s="606"/>
      <c r="P387" s="606"/>
      <c r="Q387" s="606"/>
      <c r="R387" s="606"/>
      <c r="S387" s="606"/>
      <c r="T387" s="606"/>
      <c r="U387" s="606"/>
      <c r="V387" s="606"/>
      <c r="W387" s="606"/>
      <c r="X387" s="606"/>
      <c r="Y387" s="953"/>
      <c r="Z387" s="953"/>
      <c r="AA387" s="953"/>
      <c r="AB387" s="953"/>
      <c r="AC387" s="953"/>
      <c r="AD387" s="953"/>
      <c r="AE387" s="76"/>
      <c r="AF387" s="283"/>
      <c r="AG387" s="375"/>
      <c r="AH387" s="264">
        <f t="shared" si="94"/>
        <v>0</v>
      </c>
      <c r="AK387" s="374"/>
      <c r="AL387" s="374"/>
      <c r="AM387" s="374"/>
      <c r="AN387" s="374"/>
      <c r="AR387" s="320">
        <f t="shared" si="92"/>
        <v>-2</v>
      </c>
      <c r="AS387" s="320">
        <f t="shared" si="95"/>
        <v>0</v>
      </c>
      <c r="EM387" s="375"/>
      <c r="EN387" s="375"/>
      <c r="EO387" s="375"/>
      <c r="EP387" s="375"/>
      <c r="EQ387" s="375"/>
      <c r="ER387" s="375"/>
      <c r="ES387" s="375"/>
      <c r="FF387" s="375"/>
      <c r="FG387" s="375"/>
      <c r="FH387" s="375"/>
      <c r="FI387" s="375"/>
      <c r="FJ387" s="375"/>
      <c r="FK387" s="375"/>
      <c r="FL387" s="375"/>
      <c r="FM387" s="375"/>
      <c r="FN387" s="375"/>
      <c r="FO387" s="375"/>
      <c r="FP387" s="375"/>
      <c r="FQ387" s="375"/>
      <c r="FR387" s="375"/>
      <c r="FS387" s="375"/>
      <c r="FT387" s="375"/>
      <c r="FU387" s="375"/>
    </row>
    <row r="388" spans="1:177" s="392" customFormat="1" ht="15" customHeight="1" x14ac:dyDescent="0.25">
      <c r="A388" s="113"/>
      <c r="B388" s="76"/>
      <c r="C388" s="8" t="s">
        <v>30</v>
      </c>
      <c r="D388" s="606" t="str">
        <f t="shared" si="93"/>
        <v/>
      </c>
      <c r="E388" s="606"/>
      <c r="F388" s="606"/>
      <c r="G388" s="606"/>
      <c r="H388" s="606"/>
      <c r="I388" s="606"/>
      <c r="J388" s="606"/>
      <c r="K388" s="606"/>
      <c r="L388" s="606"/>
      <c r="M388" s="606"/>
      <c r="N388" s="606"/>
      <c r="O388" s="606"/>
      <c r="P388" s="606"/>
      <c r="Q388" s="606"/>
      <c r="R388" s="606"/>
      <c r="S388" s="606"/>
      <c r="T388" s="606"/>
      <c r="U388" s="606"/>
      <c r="V388" s="606"/>
      <c r="W388" s="606"/>
      <c r="X388" s="606"/>
      <c r="Y388" s="953"/>
      <c r="Z388" s="953"/>
      <c r="AA388" s="953"/>
      <c r="AB388" s="953"/>
      <c r="AC388" s="953"/>
      <c r="AD388" s="953"/>
      <c r="AE388" s="76"/>
      <c r="AF388" s="283"/>
      <c r="AG388" s="375"/>
      <c r="AH388" s="264">
        <f t="shared" si="94"/>
        <v>0</v>
      </c>
      <c r="AR388" s="320">
        <f t="shared" si="92"/>
        <v>-2</v>
      </c>
      <c r="AS388" s="320">
        <f t="shared" si="95"/>
        <v>0</v>
      </c>
      <c r="EM388" s="375"/>
      <c r="EN388" s="375"/>
      <c r="EO388" s="375"/>
      <c r="EP388" s="375"/>
      <c r="EQ388" s="375"/>
      <c r="ER388" s="375"/>
      <c r="ES388" s="375"/>
      <c r="FF388" s="375"/>
      <c r="FG388" s="375"/>
      <c r="FH388" s="375"/>
      <c r="FI388" s="375"/>
      <c r="FJ388" s="375"/>
      <c r="FK388" s="375"/>
      <c r="FL388" s="375"/>
      <c r="FM388" s="375"/>
      <c r="FN388" s="375"/>
      <c r="FO388" s="375"/>
      <c r="FP388" s="375"/>
      <c r="FQ388" s="375"/>
      <c r="FR388" s="375"/>
      <c r="FS388" s="375"/>
      <c r="FT388" s="375"/>
      <c r="FU388" s="375"/>
    </row>
    <row r="389" spans="1:177" s="392" customFormat="1" ht="15" customHeight="1" x14ac:dyDescent="0.25">
      <c r="A389" s="113"/>
      <c r="B389" s="76"/>
      <c r="C389" s="8" t="s">
        <v>31</v>
      </c>
      <c r="D389" s="606" t="str">
        <f t="shared" si="93"/>
        <v/>
      </c>
      <c r="E389" s="606"/>
      <c r="F389" s="606"/>
      <c r="G389" s="606"/>
      <c r="H389" s="606"/>
      <c r="I389" s="606"/>
      <c r="J389" s="606"/>
      <c r="K389" s="606"/>
      <c r="L389" s="606"/>
      <c r="M389" s="606"/>
      <c r="N389" s="606"/>
      <c r="O389" s="606"/>
      <c r="P389" s="606"/>
      <c r="Q389" s="606"/>
      <c r="R389" s="606"/>
      <c r="S389" s="606"/>
      <c r="T389" s="606"/>
      <c r="U389" s="606"/>
      <c r="V389" s="606"/>
      <c r="W389" s="606"/>
      <c r="X389" s="606"/>
      <c r="Y389" s="953"/>
      <c r="Z389" s="953"/>
      <c r="AA389" s="953"/>
      <c r="AB389" s="953"/>
      <c r="AC389" s="953"/>
      <c r="AD389" s="953"/>
      <c r="AE389" s="76"/>
      <c r="AF389" s="283"/>
      <c r="AG389" s="375"/>
      <c r="AH389" s="264">
        <f t="shared" si="94"/>
        <v>0</v>
      </c>
      <c r="AR389" s="320">
        <f t="shared" si="92"/>
        <v>-2</v>
      </c>
      <c r="AS389" s="320">
        <f t="shared" si="95"/>
        <v>0</v>
      </c>
      <c r="EM389" s="375"/>
      <c r="EN389" s="375"/>
      <c r="EO389" s="375"/>
      <c r="EP389" s="375"/>
      <c r="EQ389" s="375"/>
      <c r="ER389" s="375"/>
      <c r="ES389" s="375"/>
      <c r="FF389" s="375"/>
      <c r="FG389" s="375"/>
      <c r="FH389" s="375"/>
      <c r="FI389" s="375"/>
      <c r="FJ389" s="375"/>
      <c r="FK389" s="375"/>
      <c r="FL389" s="375"/>
      <c r="FM389" s="375"/>
      <c r="FN389" s="375"/>
      <c r="FO389" s="375"/>
      <c r="FP389" s="375"/>
      <c r="FQ389" s="375"/>
      <c r="FR389" s="375"/>
      <c r="FS389" s="375"/>
      <c r="FT389" s="375"/>
      <c r="FU389" s="375"/>
    </row>
    <row r="390" spans="1:177" s="392" customFormat="1" ht="15" customHeight="1" x14ac:dyDescent="0.25">
      <c r="A390" s="113"/>
      <c r="B390" s="76"/>
      <c r="C390" s="8" t="s">
        <v>32</v>
      </c>
      <c r="D390" s="606" t="str">
        <f t="shared" si="93"/>
        <v/>
      </c>
      <c r="E390" s="606"/>
      <c r="F390" s="606"/>
      <c r="G390" s="606"/>
      <c r="H390" s="606"/>
      <c r="I390" s="606"/>
      <c r="J390" s="606"/>
      <c r="K390" s="606"/>
      <c r="L390" s="606"/>
      <c r="M390" s="606"/>
      <c r="N390" s="606"/>
      <c r="O390" s="606"/>
      <c r="P390" s="606"/>
      <c r="Q390" s="606"/>
      <c r="R390" s="606"/>
      <c r="S390" s="606"/>
      <c r="T390" s="606"/>
      <c r="U390" s="606"/>
      <c r="V390" s="606"/>
      <c r="W390" s="606"/>
      <c r="X390" s="606"/>
      <c r="Y390" s="953"/>
      <c r="Z390" s="953"/>
      <c r="AA390" s="953"/>
      <c r="AB390" s="953"/>
      <c r="AC390" s="953"/>
      <c r="AD390" s="953"/>
      <c r="AE390" s="76"/>
      <c r="AF390" s="283"/>
      <c r="AG390" s="375"/>
      <c r="AH390" s="264">
        <f t="shared" si="94"/>
        <v>0</v>
      </c>
      <c r="AR390" s="320">
        <f t="shared" si="92"/>
        <v>-2</v>
      </c>
      <c r="AS390" s="320">
        <f t="shared" si="95"/>
        <v>0</v>
      </c>
      <c r="EM390" s="375"/>
      <c r="EN390" s="375"/>
      <c r="EO390" s="375"/>
      <c r="EP390" s="375"/>
      <c r="EQ390" s="375"/>
      <c r="ER390" s="375"/>
      <c r="ES390" s="375"/>
      <c r="FF390" s="375"/>
      <c r="FG390" s="375"/>
      <c r="FH390" s="375"/>
      <c r="FI390" s="375"/>
      <c r="FJ390" s="375"/>
      <c r="FK390" s="375"/>
      <c r="FL390" s="375"/>
      <c r="FM390" s="375"/>
      <c r="FN390" s="375"/>
      <c r="FO390" s="375"/>
      <c r="FP390" s="375"/>
      <c r="FQ390" s="375"/>
      <c r="FR390" s="375"/>
      <c r="FS390" s="375"/>
      <c r="FT390" s="375"/>
      <c r="FU390" s="375"/>
    </row>
    <row r="391" spans="1:177" s="392" customFormat="1" ht="15" customHeight="1" x14ac:dyDescent="0.25">
      <c r="A391" s="113"/>
      <c r="B391" s="76"/>
      <c r="C391" s="8" t="s">
        <v>33</v>
      </c>
      <c r="D391" s="606" t="str">
        <f t="shared" si="93"/>
        <v/>
      </c>
      <c r="E391" s="606"/>
      <c r="F391" s="606"/>
      <c r="G391" s="606"/>
      <c r="H391" s="606"/>
      <c r="I391" s="606"/>
      <c r="J391" s="606"/>
      <c r="K391" s="606"/>
      <c r="L391" s="606"/>
      <c r="M391" s="606"/>
      <c r="N391" s="606"/>
      <c r="O391" s="606"/>
      <c r="P391" s="606"/>
      <c r="Q391" s="606"/>
      <c r="R391" s="606"/>
      <c r="S391" s="606"/>
      <c r="T391" s="606"/>
      <c r="U391" s="606"/>
      <c r="V391" s="606"/>
      <c r="W391" s="606"/>
      <c r="X391" s="606"/>
      <c r="Y391" s="953"/>
      <c r="Z391" s="953"/>
      <c r="AA391" s="953"/>
      <c r="AB391" s="953"/>
      <c r="AC391" s="953"/>
      <c r="AD391" s="953"/>
      <c r="AE391" s="76"/>
      <c r="AF391" s="283"/>
      <c r="AG391" s="375"/>
      <c r="AH391" s="264">
        <f t="shared" si="94"/>
        <v>0</v>
      </c>
      <c r="AR391" s="320">
        <f t="shared" si="92"/>
        <v>-2</v>
      </c>
      <c r="AS391" s="320">
        <f t="shared" si="95"/>
        <v>0</v>
      </c>
      <c r="EM391" s="375"/>
      <c r="EN391" s="375"/>
      <c r="EO391" s="375"/>
      <c r="EP391" s="375"/>
      <c r="EQ391" s="375"/>
      <c r="ER391" s="375"/>
      <c r="ES391" s="375"/>
      <c r="FF391" s="375"/>
      <c r="FG391" s="375"/>
      <c r="FH391" s="375"/>
      <c r="FI391" s="375"/>
      <c r="FJ391" s="375"/>
      <c r="FK391" s="375"/>
      <c r="FL391" s="375"/>
      <c r="FM391" s="375"/>
      <c r="FN391" s="375"/>
      <c r="FO391" s="375"/>
      <c r="FP391" s="375"/>
      <c r="FQ391" s="375"/>
      <c r="FR391" s="375"/>
      <c r="FS391" s="375"/>
      <c r="FT391" s="375"/>
      <c r="FU391" s="375"/>
    </row>
    <row r="392" spans="1:177" s="392" customFormat="1" ht="15" customHeight="1" x14ac:dyDescent="0.25">
      <c r="A392" s="113"/>
      <c r="B392" s="76"/>
      <c r="C392" s="76"/>
      <c r="D392" s="76"/>
      <c r="E392" s="76"/>
      <c r="F392" s="76"/>
      <c r="G392" s="76"/>
      <c r="H392" s="76"/>
      <c r="I392" s="76"/>
      <c r="J392" s="76"/>
      <c r="K392" s="76"/>
      <c r="L392" s="76"/>
      <c r="M392" s="76"/>
      <c r="N392" s="76"/>
      <c r="O392" s="76"/>
      <c r="P392" s="76"/>
      <c r="Q392" s="76"/>
      <c r="R392" s="76"/>
      <c r="S392" s="76"/>
      <c r="T392" s="76"/>
      <c r="U392" s="76"/>
      <c r="V392" s="76"/>
      <c r="W392" s="76"/>
      <c r="X392" s="75" t="s">
        <v>64</v>
      </c>
      <c r="Y392" s="980">
        <f>IF(AND(SUM(Y384:AD391)=0,COUNTIF(Y384:AD391,"NS")&gt;0),"NS",SUM(Y384:AD391))</f>
        <v>0</v>
      </c>
      <c r="Z392" s="980"/>
      <c r="AA392" s="980"/>
      <c r="AB392" s="980"/>
      <c r="AC392" s="980"/>
      <c r="AD392" s="980"/>
      <c r="AE392" s="76"/>
      <c r="AF392" s="283"/>
      <c r="AG392" s="375"/>
      <c r="AH392" s="393">
        <f>IF(AG382=AH382,0,SUM(AH384:AH391))</f>
        <v>0</v>
      </c>
      <c r="AR392" s="320"/>
      <c r="AS392" s="318">
        <f>SUM(AS384:AS391)</f>
        <v>0</v>
      </c>
      <c r="EM392" s="375"/>
      <c r="EN392" s="375"/>
      <c r="EO392" s="375"/>
      <c r="EP392" s="375"/>
      <c r="EQ392" s="375"/>
      <c r="ER392" s="375"/>
      <c r="ES392" s="375"/>
      <c r="FF392" s="375"/>
      <c r="FG392" s="375"/>
      <c r="FH392" s="375"/>
      <c r="FI392" s="375"/>
      <c r="FJ392" s="375"/>
      <c r="FK392" s="375"/>
      <c r="FL392" s="375"/>
      <c r="FM392" s="375"/>
      <c r="FN392" s="375"/>
      <c r="FO392" s="375"/>
      <c r="FP392" s="375"/>
      <c r="FQ392" s="375"/>
      <c r="FR392" s="375"/>
      <c r="FS392" s="375"/>
      <c r="FT392" s="375"/>
      <c r="FU392" s="375"/>
    </row>
    <row r="393" spans="1:177" s="392" customFormat="1" ht="15" customHeight="1" x14ac:dyDescent="0.25">
      <c r="A393" s="113"/>
      <c r="B393" s="543" t="str">
        <f>IF(SUM(AN384)&gt;=1,"Error: Verificar la consistencia con la pregunta anterior.","")</f>
        <v/>
      </c>
      <c r="C393" s="543"/>
      <c r="D393" s="543"/>
      <c r="E393" s="543"/>
      <c r="F393" s="543"/>
      <c r="G393" s="543"/>
      <c r="H393" s="543"/>
      <c r="I393" s="543"/>
      <c r="J393" s="543"/>
      <c r="K393" s="543"/>
      <c r="L393" s="543"/>
      <c r="M393" s="543"/>
      <c r="N393" s="543"/>
      <c r="O393" s="543"/>
      <c r="P393" s="543"/>
      <c r="Q393" s="543"/>
      <c r="R393" s="543"/>
      <c r="S393" s="543"/>
      <c r="T393" s="543"/>
      <c r="U393" s="543"/>
      <c r="V393" s="543"/>
      <c r="W393" s="543"/>
      <c r="X393" s="543"/>
      <c r="Y393" s="543"/>
      <c r="Z393" s="543"/>
      <c r="AA393" s="543"/>
      <c r="AB393" s="543"/>
      <c r="AC393" s="543"/>
      <c r="AD393" s="543"/>
      <c r="AE393" s="76"/>
      <c r="AF393" s="283"/>
      <c r="AG393" s="375"/>
      <c r="AH393" s="394"/>
      <c r="EM393" s="375"/>
      <c r="EN393" s="375"/>
      <c r="EO393" s="375"/>
      <c r="EP393" s="375"/>
      <c r="EQ393" s="375"/>
      <c r="ER393" s="375"/>
      <c r="ES393" s="375"/>
      <c r="FF393" s="375"/>
      <c r="FG393" s="375"/>
      <c r="FH393" s="375"/>
      <c r="FI393" s="375"/>
      <c r="FJ393" s="375"/>
      <c r="FK393" s="375"/>
      <c r="FL393" s="375"/>
      <c r="FM393" s="375"/>
      <c r="FN393" s="375"/>
      <c r="FO393" s="375"/>
      <c r="FP393" s="375"/>
      <c r="FQ393" s="375"/>
      <c r="FR393" s="375"/>
      <c r="FS393" s="375"/>
      <c r="FT393" s="375"/>
      <c r="FU393" s="375"/>
    </row>
    <row r="394" spans="1:177" s="374" customFormat="1" ht="15" customHeight="1" x14ac:dyDescent="0.25">
      <c r="A394" s="113"/>
      <c r="B394" s="543" t="str">
        <f>IF(SUM(AS392)&gt;=1,"Error: La cantidad de decimales no debe ser mayor a dos","")</f>
        <v/>
      </c>
      <c r="C394" s="543"/>
      <c r="D394" s="543"/>
      <c r="E394" s="543"/>
      <c r="F394" s="543"/>
      <c r="G394" s="543"/>
      <c r="H394" s="543"/>
      <c r="I394" s="543"/>
      <c r="J394" s="543"/>
      <c r="K394" s="543"/>
      <c r="L394" s="543"/>
      <c r="M394" s="543"/>
      <c r="N394" s="543"/>
      <c r="O394" s="543"/>
      <c r="P394" s="543"/>
      <c r="Q394" s="543"/>
      <c r="R394" s="543"/>
      <c r="S394" s="543"/>
      <c r="T394" s="543"/>
      <c r="U394" s="543"/>
      <c r="V394" s="543"/>
      <c r="W394" s="543"/>
      <c r="X394" s="543"/>
      <c r="Y394" s="543"/>
      <c r="Z394" s="543"/>
      <c r="AA394" s="543"/>
      <c r="AB394" s="543"/>
      <c r="AC394" s="543"/>
      <c r="AD394" s="543"/>
      <c r="AE394" s="3"/>
      <c r="AF394" s="258"/>
      <c r="AG394" s="375"/>
      <c r="AH394" s="378"/>
      <c r="EM394" s="375"/>
      <c r="EN394" s="375"/>
      <c r="EO394" s="375"/>
      <c r="EP394" s="375"/>
      <c r="EQ394" s="375"/>
      <c r="ER394" s="375"/>
      <c r="ES394" s="375"/>
      <c r="FF394" s="375"/>
      <c r="FG394" s="375"/>
      <c r="FH394" s="375"/>
      <c r="FI394" s="375"/>
      <c r="FJ394" s="375"/>
      <c r="FK394" s="375"/>
      <c r="FL394" s="375"/>
      <c r="FM394" s="375"/>
      <c r="FN394" s="375"/>
      <c r="FO394" s="375"/>
      <c r="FP394" s="375"/>
      <c r="FQ394" s="375"/>
      <c r="FR394" s="375"/>
      <c r="FS394" s="375"/>
      <c r="FT394" s="375"/>
      <c r="FU394" s="375"/>
    </row>
    <row r="395" spans="1:177" s="374" customFormat="1" ht="15" customHeight="1" x14ac:dyDescent="0.25">
      <c r="A395" s="113"/>
      <c r="B395" s="545" t="str">
        <f>IF(OR(AG382=AH382,AG382=AI382),"","Error: Debe completar toda la información requerida.")</f>
        <v/>
      </c>
      <c r="C395" s="545"/>
      <c r="D395" s="545"/>
      <c r="E395" s="545"/>
      <c r="F395" s="545"/>
      <c r="G395" s="545"/>
      <c r="H395" s="545"/>
      <c r="I395" s="545"/>
      <c r="J395" s="545"/>
      <c r="K395" s="545"/>
      <c r="L395" s="545"/>
      <c r="M395" s="545"/>
      <c r="N395" s="545"/>
      <c r="O395" s="545"/>
      <c r="P395" s="545"/>
      <c r="Q395" s="545"/>
      <c r="R395" s="545"/>
      <c r="S395" s="545"/>
      <c r="T395" s="545"/>
      <c r="U395" s="545"/>
      <c r="V395" s="545"/>
      <c r="W395" s="545"/>
      <c r="X395" s="545"/>
      <c r="Y395" s="545"/>
      <c r="Z395" s="545"/>
      <c r="AA395" s="545"/>
      <c r="AB395" s="545"/>
      <c r="AC395" s="545"/>
      <c r="AD395" s="545"/>
      <c r="AE395" s="3"/>
      <c r="AF395" s="258"/>
      <c r="AG395" s="375"/>
      <c r="AH395" s="378"/>
      <c r="EM395" s="375"/>
      <c r="EN395" s="375"/>
      <c r="EO395" s="375"/>
      <c r="EP395" s="375"/>
      <c r="EQ395" s="375"/>
      <c r="ER395" s="375"/>
      <c r="ES395" s="375"/>
      <c r="FF395" s="375"/>
      <c r="FG395" s="375"/>
      <c r="FH395" s="375"/>
      <c r="FI395" s="375"/>
      <c r="FJ395" s="375"/>
      <c r="FK395" s="375"/>
      <c r="FL395" s="375"/>
      <c r="FM395" s="375"/>
      <c r="FN395" s="375"/>
      <c r="FO395" s="375"/>
      <c r="FP395" s="375"/>
      <c r="FQ395" s="375"/>
      <c r="FR395" s="375"/>
      <c r="FS395" s="375"/>
      <c r="FT395" s="375"/>
      <c r="FU395" s="375"/>
    </row>
    <row r="396" spans="1:177" s="374" customFormat="1" ht="24" customHeight="1" x14ac:dyDescent="0.25">
      <c r="A396" s="114" t="s">
        <v>151</v>
      </c>
      <c r="B396" s="573" t="s">
        <v>1804</v>
      </c>
      <c r="C396" s="573"/>
      <c r="D396" s="573"/>
      <c r="E396" s="573"/>
      <c r="F396" s="573"/>
      <c r="G396" s="573"/>
      <c r="H396" s="573"/>
      <c r="I396" s="573"/>
      <c r="J396" s="573"/>
      <c r="K396" s="573"/>
      <c r="L396" s="573"/>
      <c r="M396" s="573"/>
      <c r="N396" s="573"/>
      <c r="O396" s="573"/>
      <c r="P396" s="573"/>
      <c r="Q396" s="573"/>
      <c r="R396" s="573"/>
      <c r="S396" s="573"/>
      <c r="T396" s="573"/>
      <c r="U396" s="573"/>
      <c r="V396" s="573"/>
      <c r="W396" s="573"/>
      <c r="X396" s="573"/>
      <c r="Y396" s="573"/>
      <c r="Z396" s="573"/>
      <c r="AA396" s="573"/>
      <c r="AB396" s="573"/>
      <c r="AC396" s="573"/>
      <c r="AD396" s="573"/>
      <c r="AE396" s="3"/>
      <c r="AF396" s="258"/>
      <c r="AG396" s="375"/>
      <c r="AH396" s="378"/>
      <c r="EM396" s="375"/>
      <c r="EN396" s="375"/>
      <c r="EO396" s="375"/>
      <c r="EP396" s="375"/>
      <c r="EQ396" s="375"/>
      <c r="ER396" s="375"/>
      <c r="ES396" s="375"/>
      <c r="FF396" s="375"/>
      <c r="FG396" s="375"/>
      <c r="FH396" s="375"/>
      <c r="FI396" s="375"/>
      <c r="FJ396" s="375"/>
      <c r="FK396" s="375"/>
      <c r="FL396" s="375"/>
      <c r="FM396" s="375"/>
      <c r="FN396" s="375"/>
      <c r="FO396" s="375"/>
      <c r="FP396" s="375"/>
      <c r="FQ396" s="375"/>
      <c r="FR396" s="375"/>
      <c r="FS396" s="375"/>
      <c r="FT396" s="375"/>
      <c r="FU396" s="375"/>
    </row>
    <row r="397" spans="1:177" s="374" customFormat="1" ht="15" customHeight="1" x14ac:dyDescent="0.25">
      <c r="A397" s="112"/>
      <c r="B397" s="1"/>
      <c r="C397" s="576" t="s">
        <v>1131</v>
      </c>
      <c r="D397" s="576"/>
      <c r="E397" s="576"/>
      <c r="F397" s="576"/>
      <c r="G397" s="576"/>
      <c r="H397" s="576"/>
      <c r="I397" s="576"/>
      <c r="J397" s="576"/>
      <c r="K397" s="576"/>
      <c r="L397" s="576"/>
      <c r="M397" s="576"/>
      <c r="N397" s="576"/>
      <c r="O397" s="576"/>
      <c r="P397" s="576"/>
      <c r="Q397" s="576"/>
      <c r="R397" s="576"/>
      <c r="S397" s="576"/>
      <c r="T397" s="576"/>
      <c r="U397" s="576"/>
      <c r="V397" s="576"/>
      <c r="W397" s="576"/>
      <c r="X397" s="576"/>
      <c r="Y397" s="576"/>
      <c r="Z397" s="576"/>
      <c r="AA397" s="576"/>
      <c r="AB397" s="576"/>
      <c r="AC397" s="576"/>
      <c r="AD397" s="576"/>
      <c r="AE397" s="3"/>
      <c r="AF397" s="258"/>
      <c r="AG397" s="375"/>
      <c r="AH397" s="378"/>
      <c r="EM397" s="375"/>
      <c r="EN397" s="375"/>
      <c r="EO397" s="375"/>
      <c r="EP397" s="375"/>
      <c r="EQ397" s="375"/>
      <c r="ER397" s="375"/>
      <c r="ES397" s="375"/>
      <c r="FF397" s="375"/>
      <c r="FG397" s="375"/>
      <c r="FH397" s="375"/>
      <c r="FI397" s="375"/>
      <c r="FJ397" s="375"/>
      <c r="FK397" s="375"/>
      <c r="FL397" s="375"/>
      <c r="FM397" s="375"/>
      <c r="FN397" s="375"/>
      <c r="FO397" s="375"/>
      <c r="FP397" s="375"/>
      <c r="FQ397" s="375"/>
      <c r="FR397" s="375"/>
      <c r="FS397" s="375"/>
      <c r="FT397" s="375"/>
      <c r="FU397" s="375"/>
    </row>
    <row r="398" spans="1:177" s="374" customFormat="1" ht="15" customHeight="1" x14ac:dyDescent="0.25">
      <c r="A398" s="113"/>
      <c r="B398" s="3"/>
      <c r="C398" s="576" t="s">
        <v>880</v>
      </c>
      <c r="D398" s="576"/>
      <c r="E398" s="576"/>
      <c r="F398" s="576"/>
      <c r="G398" s="576"/>
      <c r="H398" s="576"/>
      <c r="I398" s="576"/>
      <c r="J398" s="576"/>
      <c r="K398" s="576"/>
      <c r="L398" s="576"/>
      <c r="M398" s="576"/>
      <c r="N398" s="576"/>
      <c r="O398" s="576"/>
      <c r="P398" s="576"/>
      <c r="Q398" s="576"/>
      <c r="R398" s="576"/>
      <c r="S398" s="576"/>
      <c r="T398" s="576"/>
      <c r="U398" s="576"/>
      <c r="V398" s="576"/>
      <c r="W398" s="576"/>
      <c r="X398" s="576"/>
      <c r="Y398" s="576"/>
      <c r="Z398" s="576"/>
      <c r="AA398" s="576"/>
      <c r="AB398" s="576"/>
      <c r="AC398" s="576"/>
      <c r="AD398" s="576"/>
      <c r="AE398" s="3"/>
      <c r="AF398" s="258"/>
      <c r="AG398" s="375"/>
      <c r="AH398" s="378"/>
      <c r="EM398" s="375"/>
      <c r="EN398" s="375"/>
      <c r="EO398" s="375"/>
      <c r="EP398" s="375"/>
      <c r="EQ398" s="375"/>
      <c r="ER398" s="375"/>
      <c r="ES398" s="375"/>
      <c r="FF398" s="375"/>
      <c r="FG398" s="375"/>
      <c r="FH398" s="375"/>
      <c r="FI398" s="375"/>
      <c r="FJ398" s="375"/>
      <c r="FK398" s="375"/>
      <c r="FL398" s="375"/>
      <c r="FM398" s="375"/>
      <c r="FN398" s="375"/>
      <c r="FO398" s="375"/>
      <c r="FP398" s="375"/>
      <c r="FQ398" s="375"/>
      <c r="FR398" s="375"/>
      <c r="FS398" s="375"/>
      <c r="FT398" s="375"/>
      <c r="FU398" s="375"/>
    </row>
    <row r="399" spans="1:177" s="374" customFormat="1" ht="15" customHeight="1" x14ac:dyDescent="0.25">
      <c r="A399" s="113"/>
      <c r="B399" s="3"/>
      <c r="C399" s="3"/>
      <c r="D399" s="3"/>
      <c r="E399" s="3"/>
      <c r="F399" s="3"/>
      <c r="G399" s="3"/>
      <c r="H399" s="3"/>
      <c r="I399" s="3"/>
      <c r="J399" s="3"/>
      <c r="K399" s="3"/>
      <c r="L399" s="3"/>
      <c r="M399" s="3"/>
      <c r="N399" s="3"/>
      <c r="O399" s="3"/>
      <c r="P399" s="3"/>
      <c r="Q399" s="3"/>
      <c r="R399" s="3"/>
      <c r="S399" s="3"/>
      <c r="T399" s="3"/>
      <c r="U399" s="3"/>
      <c r="V399" s="3"/>
      <c r="W399" s="3"/>
      <c r="X399" s="3"/>
      <c r="Y399" s="3"/>
      <c r="Z399" s="3"/>
      <c r="AA399" s="3"/>
      <c r="AB399" s="3"/>
      <c r="AC399" s="3"/>
      <c r="AD399" s="3"/>
      <c r="AE399" s="3"/>
      <c r="AF399" s="258"/>
      <c r="AG399" s="375"/>
      <c r="AH399" s="378"/>
      <c r="EM399" s="375"/>
      <c r="EN399" s="375"/>
      <c r="EO399" s="375"/>
      <c r="EP399" s="375"/>
      <c r="EQ399" s="375"/>
      <c r="ER399" s="375"/>
      <c r="ES399" s="375"/>
      <c r="FF399" s="375"/>
      <c r="FG399" s="375"/>
      <c r="FH399" s="375"/>
      <c r="FI399" s="375"/>
      <c r="FJ399" s="375"/>
      <c r="FK399" s="375"/>
      <c r="FL399" s="375"/>
      <c r="FM399" s="375"/>
      <c r="FN399" s="375"/>
      <c r="FO399" s="375"/>
      <c r="FP399" s="375"/>
      <c r="FQ399" s="375"/>
      <c r="FR399" s="375"/>
      <c r="FS399" s="375"/>
      <c r="FT399" s="375"/>
      <c r="FU399" s="375"/>
    </row>
    <row r="400" spans="1:177" s="374" customFormat="1" ht="15" customHeight="1" x14ac:dyDescent="0.25">
      <c r="A400" s="113"/>
      <c r="B400" s="3"/>
      <c r="C400" s="578" t="s">
        <v>881</v>
      </c>
      <c r="D400" s="578"/>
      <c r="E400" s="578"/>
      <c r="F400" s="578"/>
      <c r="G400" s="578"/>
      <c r="H400" s="578"/>
      <c r="I400" s="578"/>
      <c r="J400" s="578"/>
      <c r="K400" s="578"/>
      <c r="L400" s="578"/>
      <c r="M400" s="578"/>
      <c r="N400" s="578"/>
      <c r="O400" s="578"/>
      <c r="P400" s="578"/>
      <c r="Q400" s="578"/>
      <c r="R400" s="578"/>
      <c r="S400" s="578"/>
      <c r="T400" s="578"/>
      <c r="U400" s="578"/>
      <c r="V400" s="578"/>
      <c r="W400" s="578"/>
      <c r="X400" s="578"/>
      <c r="Y400" s="578"/>
      <c r="Z400" s="578"/>
      <c r="AA400" s="578"/>
      <c r="AB400" s="578"/>
      <c r="AC400" s="578"/>
      <c r="AD400" s="578"/>
      <c r="AE400" s="3"/>
      <c r="AF400" s="258"/>
      <c r="AG400" s="285" t="s">
        <v>1908</v>
      </c>
      <c r="AH400" s="285"/>
      <c r="AI400" s="285"/>
      <c r="EM400" s="375"/>
      <c r="EN400" s="375"/>
      <c r="EO400" s="375"/>
      <c r="EP400" s="375"/>
      <c r="EQ400" s="375"/>
      <c r="ER400" s="375"/>
      <c r="ES400" s="375"/>
      <c r="FF400" s="375"/>
      <c r="FG400" s="375"/>
      <c r="FH400" s="375"/>
      <c r="FI400" s="375"/>
      <c r="FJ400" s="375"/>
      <c r="FK400" s="375"/>
      <c r="FL400" s="375"/>
      <c r="FM400" s="375"/>
      <c r="FN400" s="375"/>
      <c r="FO400" s="375"/>
      <c r="FP400" s="375"/>
      <c r="FQ400" s="375"/>
      <c r="FR400" s="375"/>
      <c r="FS400" s="375"/>
      <c r="FT400" s="375"/>
      <c r="FU400" s="375"/>
    </row>
    <row r="401" spans="1:177" s="374" customFormat="1" ht="60" customHeight="1" x14ac:dyDescent="0.25">
      <c r="A401" s="113"/>
      <c r="B401" s="3"/>
      <c r="C401" s="1014" t="s">
        <v>164</v>
      </c>
      <c r="D401" s="1014"/>
      <c r="E401" s="1014"/>
      <c r="F401" s="607" t="s">
        <v>165</v>
      </c>
      <c r="G401" s="608"/>
      <c r="H401" s="609"/>
      <c r="I401" s="607" t="s">
        <v>166</v>
      </c>
      <c r="J401" s="608"/>
      <c r="K401" s="609"/>
      <c r="L401" s="552" t="s">
        <v>167</v>
      </c>
      <c r="M401" s="553"/>
      <c r="N401" s="553"/>
      <c r="O401" s="554"/>
      <c r="P401" s="552" t="s">
        <v>168</v>
      </c>
      <c r="Q401" s="553"/>
      <c r="R401" s="554"/>
      <c r="S401" s="552" t="s">
        <v>169</v>
      </c>
      <c r="T401" s="553"/>
      <c r="U401" s="554"/>
      <c r="V401" s="552" t="s">
        <v>170</v>
      </c>
      <c r="W401" s="553"/>
      <c r="X401" s="554"/>
      <c r="Y401" s="552" t="s">
        <v>171</v>
      </c>
      <c r="Z401" s="553"/>
      <c r="AA401" s="554"/>
      <c r="AB401" s="606" t="s">
        <v>1718</v>
      </c>
      <c r="AC401" s="606"/>
      <c r="AD401" s="606"/>
      <c r="AE401" s="3"/>
      <c r="AF401" s="258"/>
      <c r="AG401" s="285">
        <f>COUNTBLANK(C403:AD403)</f>
        <v>28</v>
      </c>
      <c r="AH401" s="285">
        <v>28</v>
      </c>
      <c r="AI401" s="285">
        <v>19</v>
      </c>
      <c r="EM401" s="375"/>
      <c r="EN401" s="375"/>
      <c r="EO401" s="375"/>
      <c r="EP401" s="375"/>
      <c r="EQ401" s="375"/>
      <c r="ER401" s="375"/>
      <c r="ES401" s="375"/>
      <c r="FF401" s="375"/>
      <c r="FG401" s="375"/>
      <c r="FH401" s="375"/>
      <c r="FI401" s="375"/>
      <c r="FJ401" s="375"/>
      <c r="FK401" s="375"/>
      <c r="FL401" s="375"/>
      <c r="FM401" s="375"/>
      <c r="FN401" s="375"/>
      <c r="FO401" s="375"/>
      <c r="FP401" s="375"/>
      <c r="FQ401" s="375"/>
      <c r="FR401" s="375"/>
      <c r="FS401" s="375"/>
      <c r="FT401" s="375"/>
      <c r="FU401" s="375"/>
    </row>
    <row r="402" spans="1:177" s="374" customFormat="1" ht="24" customHeight="1" x14ac:dyDescent="0.25">
      <c r="A402" s="113"/>
      <c r="B402" s="3"/>
      <c r="C402" s="606" t="s">
        <v>1805</v>
      </c>
      <c r="D402" s="606"/>
      <c r="E402" s="606"/>
      <c r="F402" s="552" t="s">
        <v>1806</v>
      </c>
      <c r="G402" s="553"/>
      <c r="H402" s="554"/>
      <c r="I402" s="552" t="s">
        <v>1807</v>
      </c>
      <c r="J402" s="553"/>
      <c r="K402" s="554"/>
      <c r="L402" s="552" t="s">
        <v>1808</v>
      </c>
      <c r="M402" s="553"/>
      <c r="N402" s="553"/>
      <c r="O402" s="554"/>
      <c r="P402" s="1052" t="s">
        <v>1809</v>
      </c>
      <c r="Q402" s="1053"/>
      <c r="R402" s="1054"/>
      <c r="S402" s="1052" t="s">
        <v>1810</v>
      </c>
      <c r="T402" s="1053"/>
      <c r="U402" s="1054"/>
      <c r="V402" s="1052" t="s">
        <v>1811</v>
      </c>
      <c r="W402" s="1053"/>
      <c r="X402" s="1054"/>
      <c r="Y402" s="1052" t="s">
        <v>1812</v>
      </c>
      <c r="Z402" s="1053"/>
      <c r="AA402" s="1054"/>
      <c r="AB402" s="1055" t="s">
        <v>1813</v>
      </c>
      <c r="AC402" s="1055"/>
      <c r="AD402" s="1055"/>
      <c r="AE402" s="3"/>
      <c r="AF402" s="258"/>
      <c r="AG402" s="374" t="s">
        <v>1930</v>
      </c>
      <c r="AH402" s="374" t="s">
        <v>1930</v>
      </c>
      <c r="AK402" s="320" t="s">
        <v>1909</v>
      </c>
      <c r="AL402" s="286" t="s">
        <v>1910</v>
      </c>
      <c r="AM402" s="287" t="s">
        <v>1911</v>
      </c>
      <c r="AN402" s="286" t="s">
        <v>1912</v>
      </c>
      <c r="EM402" s="375"/>
      <c r="EN402" s="375"/>
      <c r="EO402" s="375"/>
      <c r="EP402" s="375"/>
      <c r="EQ402" s="375"/>
      <c r="ER402" s="375"/>
      <c r="ES402" s="375"/>
      <c r="FF402" s="375"/>
      <c r="FG402" s="375"/>
      <c r="FH402" s="375"/>
      <c r="FI402" s="375"/>
      <c r="FJ402" s="375"/>
      <c r="FK402" s="375"/>
      <c r="FL402" s="375"/>
      <c r="FM402" s="375"/>
      <c r="FN402" s="375"/>
      <c r="FO402" s="375"/>
      <c r="FP402" s="375"/>
      <c r="FQ402" s="375"/>
      <c r="FR402" s="375"/>
      <c r="FS402" s="375"/>
      <c r="FT402" s="375"/>
      <c r="FU402" s="375"/>
    </row>
    <row r="403" spans="1:177" s="374" customFormat="1" ht="24" customHeight="1" x14ac:dyDescent="0.25">
      <c r="A403" s="113"/>
      <c r="B403" s="3"/>
      <c r="C403" s="577"/>
      <c r="D403" s="577"/>
      <c r="E403" s="577"/>
      <c r="F403" s="549"/>
      <c r="G403" s="550"/>
      <c r="H403" s="551"/>
      <c r="I403" s="549"/>
      <c r="J403" s="550"/>
      <c r="K403" s="551"/>
      <c r="L403" s="549"/>
      <c r="M403" s="550"/>
      <c r="N403" s="550"/>
      <c r="O403" s="551"/>
      <c r="P403" s="549"/>
      <c r="Q403" s="550"/>
      <c r="R403" s="551"/>
      <c r="S403" s="549"/>
      <c r="T403" s="550"/>
      <c r="U403" s="551"/>
      <c r="V403" s="549"/>
      <c r="W403" s="550"/>
      <c r="X403" s="551"/>
      <c r="Y403" s="549"/>
      <c r="Z403" s="550"/>
      <c r="AA403" s="551"/>
      <c r="AB403" s="549"/>
      <c r="AC403" s="550"/>
      <c r="AD403" s="551"/>
      <c r="AE403" s="3"/>
      <c r="AF403" s="258"/>
      <c r="AG403" s="375"/>
      <c r="AH403" s="378"/>
      <c r="AK403" s="320">
        <f>C371</f>
        <v>0</v>
      </c>
      <c r="AL403" s="287">
        <f>COUNTIF(C403:AD403,"NS")</f>
        <v>0</v>
      </c>
      <c r="AM403" s="288">
        <f>SUM(C403:AD403)</f>
        <v>0</v>
      </c>
      <c r="AN403" s="317">
        <f>IF($AG$401=$AH$401,0,IF(OR(AND(AK403=0,AL403&gt;0),AND(AK403="NS",AM403&gt;0),AND(AK403="NS",AM403=0,AL403=0)),1,IF(OR(AND(AL403&gt;=2,AM403&lt;AK403),AND(AK403="NS",AM403=0,AL403&gt;0),AK403=AM403),0,1)))</f>
        <v>0</v>
      </c>
      <c r="AQ403" s="320" t="s">
        <v>1931</v>
      </c>
      <c r="AR403" s="320">
        <f>IF(C403="NS",0,LEN(C403)-LEN(INT(C403))-1)</f>
        <v>-2</v>
      </c>
      <c r="AS403" s="320">
        <f>IF(F403="NS",0,LEN(F403)-LEN(INT(F403))-1)</f>
        <v>-2</v>
      </c>
      <c r="AT403" s="320">
        <f>IF(I403="NS",0,LEN(I403)-LEN(INT(I403))-1)</f>
        <v>-2</v>
      </c>
      <c r="AU403" s="320">
        <f>IF(L403="NS",0,LEN(L403)-LEN(INT(L403))-1)</f>
        <v>-2</v>
      </c>
      <c r="AV403" s="320">
        <f>IF(P403="NS",0,LEN(P403)-LEN(INT(P403))-1)</f>
        <v>-2</v>
      </c>
      <c r="AW403" s="320">
        <f>IF(S403="NS",0,LEN(S403)-LEN(INT(S403))-1)</f>
        <v>-2</v>
      </c>
      <c r="AX403" s="320">
        <f>IF(V403="NS",0,LEN(V403)-LEN(INT(V403))-1)</f>
        <v>-2</v>
      </c>
      <c r="AY403" s="320">
        <f>IF(Y403="NS",0,LEN(Y403)-LEN(INT(Y403))-1)</f>
        <v>-2</v>
      </c>
      <c r="AZ403" s="320">
        <f>IF(AB403="NS",0,LEN(AB403)-LEN(INT(AB403))-1)</f>
        <v>-2</v>
      </c>
      <c r="BA403" s="375"/>
      <c r="BB403" s="375"/>
      <c r="BC403" s="375"/>
      <c r="EM403" s="375"/>
      <c r="EN403" s="375"/>
      <c r="EO403" s="375"/>
      <c r="EP403" s="375"/>
      <c r="EQ403" s="375"/>
      <c r="ER403" s="375"/>
      <c r="ES403" s="375"/>
      <c r="FF403" s="375"/>
      <c r="FG403" s="375"/>
      <c r="FH403" s="375"/>
      <c r="FI403" s="375"/>
      <c r="FJ403" s="375"/>
      <c r="FK403" s="375"/>
      <c r="FL403" s="375"/>
      <c r="FM403" s="375"/>
      <c r="FN403" s="375"/>
      <c r="FO403" s="375"/>
      <c r="FP403" s="375"/>
      <c r="FQ403" s="375"/>
      <c r="FR403" s="375"/>
      <c r="FS403" s="375"/>
      <c r="FT403" s="375"/>
      <c r="FU403" s="375"/>
    </row>
    <row r="404" spans="1:177" s="374" customFormat="1" ht="15" customHeight="1" x14ac:dyDescent="0.25">
      <c r="A404" s="113"/>
      <c r="B404" s="543" t="str">
        <f>IF(SUM(AN403)&gt;=1,"Error: Verificar la consistencia con la pregunta 17","")</f>
        <v/>
      </c>
      <c r="C404" s="543"/>
      <c r="D404" s="543"/>
      <c r="E404" s="543"/>
      <c r="F404" s="543"/>
      <c r="G404" s="543"/>
      <c r="H404" s="543"/>
      <c r="I404" s="543"/>
      <c r="J404" s="543"/>
      <c r="K404" s="543"/>
      <c r="L404" s="543"/>
      <c r="M404" s="543"/>
      <c r="N404" s="543"/>
      <c r="O404" s="543"/>
      <c r="P404" s="543"/>
      <c r="Q404" s="543"/>
      <c r="R404" s="543"/>
      <c r="S404" s="543"/>
      <c r="T404" s="543"/>
      <c r="U404" s="543"/>
      <c r="V404" s="543"/>
      <c r="W404" s="543"/>
      <c r="X404" s="543"/>
      <c r="Y404" s="543"/>
      <c r="Z404" s="543"/>
      <c r="AA404" s="543"/>
      <c r="AB404" s="543"/>
      <c r="AC404" s="543"/>
      <c r="AD404" s="543"/>
      <c r="AE404" s="3"/>
      <c r="AF404" s="258"/>
      <c r="AG404" s="375"/>
      <c r="AH404" s="378"/>
      <c r="AQ404" s="320" t="s">
        <v>1932</v>
      </c>
      <c r="AR404" s="320">
        <f t="shared" ref="AR404:AZ404" si="96">IF(AR403&lt;3,0,1)</f>
        <v>0</v>
      </c>
      <c r="AS404" s="320">
        <f t="shared" si="96"/>
        <v>0</v>
      </c>
      <c r="AT404" s="320">
        <f t="shared" si="96"/>
        <v>0</v>
      </c>
      <c r="AU404" s="320">
        <f t="shared" si="96"/>
        <v>0</v>
      </c>
      <c r="AV404" s="320">
        <f t="shared" si="96"/>
        <v>0</v>
      </c>
      <c r="AW404" s="320">
        <f t="shared" si="96"/>
        <v>0</v>
      </c>
      <c r="AX404" s="320">
        <f t="shared" si="96"/>
        <v>0</v>
      </c>
      <c r="AY404" s="320">
        <f t="shared" si="96"/>
        <v>0</v>
      </c>
      <c r="AZ404" s="320">
        <f t="shared" si="96"/>
        <v>0</v>
      </c>
      <c r="BA404" s="321">
        <f>SUM(AR404:AZ404)</f>
        <v>0</v>
      </c>
      <c r="BB404" s="375"/>
      <c r="BC404" s="375"/>
      <c r="EM404" s="375"/>
      <c r="EN404" s="375"/>
      <c r="EO404" s="375"/>
      <c r="EP404" s="375"/>
      <c r="EQ404" s="375"/>
      <c r="ER404" s="375"/>
      <c r="ES404" s="375"/>
      <c r="FF404" s="375"/>
      <c r="FG404" s="375"/>
      <c r="FH404" s="375"/>
      <c r="FI404" s="375"/>
      <c r="FJ404" s="375"/>
      <c r="FK404" s="375"/>
      <c r="FL404" s="375"/>
      <c r="FM404" s="375"/>
      <c r="FN404" s="375"/>
      <c r="FO404" s="375"/>
      <c r="FP404" s="375"/>
      <c r="FQ404" s="375"/>
      <c r="FR404" s="375"/>
      <c r="FS404" s="375"/>
      <c r="FT404" s="375"/>
      <c r="FU404" s="375"/>
    </row>
    <row r="405" spans="1:177" s="374" customFormat="1" ht="15" customHeight="1" x14ac:dyDescent="0.25">
      <c r="A405" s="113"/>
      <c r="B405" s="543" t="str">
        <f>IF(SUM(BA404)&gt;=1,"Error: La cantidad de decimales no debe ser mayor a dos","")</f>
        <v/>
      </c>
      <c r="C405" s="543"/>
      <c r="D405" s="543"/>
      <c r="E405" s="543"/>
      <c r="F405" s="543"/>
      <c r="G405" s="543"/>
      <c r="H405" s="543"/>
      <c r="I405" s="543"/>
      <c r="J405" s="543"/>
      <c r="K405" s="543"/>
      <c r="L405" s="543"/>
      <c r="M405" s="543"/>
      <c r="N405" s="543"/>
      <c r="O405" s="543"/>
      <c r="P405" s="543"/>
      <c r="Q405" s="543"/>
      <c r="R405" s="543"/>
      <c r="S405" s="543"/>
      <c r="T405" s="543"/>
      <c r="U405" s="543"/>
      <c r="V405" s="543"/>
      <c r="W405" s="543"/>
      <c r="X405" s="543"/>
      <c r="Y405" s="543"/>
      <c r="Z405" s="543"/>
      <c r="AA405" s="543"/>
      <c r="AB405" s="543"/>
      <c r="AC405" s="543"/>
      <c r="AD405" s="543"/>
      <c r="AE405" s="3"/>
      <c r="AF405" s="258"/>
      <c r="AG405" s="375"/>
      <c r="AH405" s="378"/>
      <c r="EM405" s="375"/>
      <c r="EN405" s="375"/>
      <c r="EO405" s="375"/>
      <c r="EP405" s="375"/>
      <c r="EQ405" s="375"/>
      <c r="ER405" s="375"/>
      <c r="ES405" s="375"/>
      <c r="FF405" s="375"/>
      <c r="FG405" s="375"/>
      <c r="FH405" s="375"/>
      <c r="FI405" s="375"/>
      <c r="FJ405" s="375"/>
      <c r="FK405" s="375"/>
      <c r="FL405" s="375"/>
      <c r="FM405" s="375"/>
      <c r="FN405" s="375"/>
      <c r="FO405" s="375"/>
      <c r="FP405" s="375"/>
      <c r="FQ405" s="375"/>
      <c r="FR405" s="375"/>
      <c r="FS405" s="375"/>
      <c r="FT405" s="375"/>
      <c r="FU405" s="375"/>
    </row>
    <row r="406" spans="1:177" s="374" customFormat="1" ht="15" customHeight="1" x14ac:dyDescent="0.25">
      <c r="A406" s="113"/>
      <c r="B406" s="545" t="str">
        <f>IF(OR(AG401=AH401,AG401=AI401),"","Error: Debe completar toda la información requerida.")</f>
        <v/>
      </c>
      <c r="C406" s="545"/>
      <c r="D406" s="545"/>
      <c r="E406" s="545"/>
      <c r="F406" s="545"/>
      <c r="G406" s="545"/>
      <c r="H406" s="545"/>
      <c r="I406" s="545"/>
      <c r="J406" s="545"/>
      <c r="K406" s="545"/>
      <c r="L406" s="545"/>
      <c r="M406" s="545"/>
      <c r="N406" s="545"/>
      <c r="O406" s="545"/>
      <c r="P406" s="545"/>
      <c r="Q406" s="545"/>
      <c r="R406" s="545"/>
      <c r="S406" s="545"/>
      <c r="T406" s="545"/>
      <c r="U406" s="545"/>
      <c r="V406" s="545"/>
      <c r="W406" s="545"/>
      <c r="X406" s="545"/>
      <c r="Y406" s="545"/>
      <c r="Z406" s="545"/>
      <c r="AA406" s="545"/>
      <c r="AB406" s="545"/>
      <c r="AC406" s="545"/>
      <c r="AD406" s="545"/>
      <c r="AE406" s="3"/>
      <c r="AF406" s="258"/>
      <c r="AG406" s="375"/>
      <c r="AH406" s="378"/>
      <c r="EM406" s="375"/>
      <c r="EN406" s="375"/>
      <c r="EO406" s="375"/>
      <c r="EP406" s="375"/>
      <c r="EQ406" s="375"/>
      <c r="ER406" s="375"/>
      <c r="ES406" s="375"/>
      <c r="FF406" s="375"/>
      <c r="FG406" s="375"/>
      <c r="FH406" s="375"/>
      <c r="FI406" s="375"/>
      <c r="FJ406" s="375"/>
      <c r="FK406" s="375"/>
      <c r="FL406" s="375"/>
      <c r="FM406" s="375"/>
      <c r="FN406" s="375"/>
      <c r="FO406" s="375"/>
      <c r="FP406" s="375"/>
      <c r="FQ406" s="375"/>
      <c r="FR406" s="375"/>
      <c r="FS406" s="375"/>
      <c r="FT406" s="375"/>
      <c r="FU406" s="375"/>
    </row>
    <row r="407" spans="1:177" s="374" customFormat="1" ht="36" customHeight="1" x14ac:dyDescent="0.25">
      <c r="A407" s="114" t="s">
        <v>152</v>
      </c>
      <c r="B407" s="573" t="s">
        <v>1508</v>
      </c>
      <c r="C407" s="573"/>
      <c r="D407" s="573"/>
      <c r="E407" s="573"/>
      <c r="F407" s="573"/>
      <c r="G407" s="573"/>
      <c r="H407" s="573"/>
      <c r="I407" s="573"/>
      <c r="J407" s="573"/>
      <c r="K407" s="573"/>
      <c r="L407" s="573"/>
      <c r="M407" s="573"/>
      <c r="N407" s="573"/>
      <c r="O407" s="573"/>
      <c r="P407" s="573"/>
      <c r="Q407" s="573"/>
      <c r="R407" s="573"/>
      <c r="S407" s="573"/>
      <c r="T407" s="573"/>
      <c r="U407" s="573"/>
      <c r="V407" s="573"/>
      <c r="W407" s="573"/>
      <c r="X407" s="573"/>
      <c r="Y407" s="573"/>
      <c r="Z407" s="573"/>
      <c r="AA407" s="573"/>
      <c r="AB407" s="573"/>
      <c r="AC407" s="573"/>
      <c r="AD407" s="573"/>
      <c r="AE407" s="3"/>
      <c r="AF407" s="258"/>
      <c r="AG407" s="375" t="s">
        <v>1908</v>
      </c>
      <c r="AH407" s="378"/>
      <c r="EM407" s="375"/>
      <c r="EN407" s="375"/>
      <c r="EO407" s="375"/>
      <c r="EP407" s="375"/>
      <c r="EQ407" s="375"/>
      <c r="ER407" s="375"/>
      <c r="ES407" s="375"/>
      <c r="FF407" s="375"/>
      <c r="FG407" s="375"/>
      <c r="FH407" s="375"/>
      <c r="FI407" s="375"/>
      <c r="FJ407" s="375"/>
      <c r="FK407" s="375"/>
      <c r="FL407" s="375"/>
      <c r="FM407" s="375"/>
      <c r="FN407" s="375"/>
      <c r="FO407" s="375"/>
      <c r="FP407" s="375"/>
      <c r="FQ407" s="375"/>
      <c r="FR407" s="375"/>
      <c r="FS407" s="375"/>
      <c r="FT407" s="375"/>
      <c r="FU407" s="375"/>
    </row>
    <row r="408" spans="1:177" s="374" customFormat="1" ht="15" customHeight="1" x14ac:dyDescent="0.25">
      <c r="A408" s="112"/>
      <c r="B408" s="1"/>
      <c r="C408" s="576" t="s">
        <v>1132</v>
      </c>
      <c r="D408" s="576"/>
      <c r="E408" s="576"/>
      <c r="F408" s="576"/>
      <c r="G408" s="576"/>
      <c r="H408" s="576"/>
      <c r="I408" s="576"/>
      <c r="J408" s="576"/>
      <c r="K408" s="576"/>
      <c r="L408" s="576"/>
      <c r="M408" s="576"/>
      <c r="N408" s="576"/>
      <c r="O408" s="576"/>
      <c r="P408" s="576"/>
      <c r="Q408" s="576"/>
      <c r="R408" s="576"/>
      <c r="S408" s="576"/>
      <c r="T408" s="576"/>
      <c r="U408" s="576"/>
      <c r="V408" s="576"/>
      <c r="W408" s="576"/>
      <c r="X408" s="576"/>
      <c r="Y408" s="576"/>
      <c r="Z408" s="576"/>
      <c r="AA408" s="576"/>
      <c r="AB408" s="576"/>
      <c r="AC408" s="576"/>
      <c r="AD408" s="576"/>
      <c r="AE408" s="3"/>
      <c r="AF408" s="258"/>
      <c r="AG408" s="375">
        <f>COUNTBLANK(C411:F411)</f>
        <v>4</v>
      </c>
      <c r="AH408" s="378">
        <v>4</v>
      </c>
      <c r="AI408" s="374">
        <v>3</v>
      </c>
      <c r="EM408" s="375"/>
      <c r="EN408" s="375"/>
      <c r="EO408" s="375"/>
      <c r="EP408" s="375"/>
      <c r="EQ408" s="375"/>
      <c r="ER408" s="375"/>
      <c r="ES408" s="375"/>
      <c r="FF408" s="375"/>
      <c r="FG408" s="375"/>
      <c r="FH408" s="375"/>
      <c r="FI408" s="375"/>
      <c r="FJ408" s="375"/>
      <c r="FK408" s="375"/>
      <c r="FL408" s="375"/>
      <c r="FM408" s="375"/>
      <c r="FN408" s="375"/>
      <c r="FO408" s="375"/>
      <c r="FP408" s="375"/>
      <c r="FQ408" s="375"/>
      <c r="FR408" s="375"/>
      <c r="FS408" s="375"/>
      <c r="FT408" s="375"/>
      <c r="FU408" s="375"/>
    </row>
    <row r="409" spans="1:177" s="374" customFormat="1" ht="15" customHeight="1" x14ac:dyDescent="0.25">
      <c r="A409" s="113"/>
      <c r="B409" s="3"/>
      <c r="C409" s="576" t="s">
        <v>880</v>
      </c>
      <c r="D409" s="576"/>
      <c r="E409" s="576"/>
      <c r="F409" s="576"/>
      <c r="G409" s="576"/>
      <c r="H409" s="576"/>
      <c r="I409" s="576"/>
      <c r="J409" s="576"/>
      <c r="K409" s="576"/>
      <c r="L409" s="576"/>
      <c r="M409" s="576"/>
      <c r="N409" s="576"/>
      <c r="O409" s="576"/>
      <c r="P409" s="576"/>
      <c r="Q409" s="576"/>
      <c r="R409" s="576"/>
      <c r="S409" s="576"/>
      <c r="T409" s="576"/>
      <c r="U409" s="576"/>
      <c r="V409" s="576"/>
      <c r="W409" s="576"/>
      <c r="X409" s="576"/>
      <c r="Y409" s="576"/>
      <c r="Z409" s="576"/>
      <c r="AA409" s="576"/>
      <c r="AB409" s="576"/>
      <c r="AC409" s="576"/>
      <c r="AD409" s="576"/>
      <c r="AE409" s="3"/>
      <c r="AF409" s="258"/>
      <c r="AG409" s="375"/>
      <c r="AH409" s="378"/>
      <c r="EM409" s="375"/>
      <c r="EN409" s="375"/>
      <c r="EO409" s="375"/>
      <c r="EP409" s="375"/>
      <c r="EQ409" s="375"/>
      <c r="ER409" s="375"/>
      <c r="ES409" s="375"/>
      <c r="FF409" s="375"/>
      <c r="FG409" s="375"/>
      <c r="FH409" s="375"/>
      <c r="FI409" s="375"/>
      <c r="FJ409" s="375"/>
      <c r="FK409" s="375"/>
      <c r="FL409" s="375"/>
      <c r="FM409" s="375"/>
      <c r="FN409" s="375"/>
      <c r="FO409" s="375"/>
      <c r="FP409" s="375"/>
      <c r="FQ409" s="375"/>
      <c r="FR409" s="375"/>
      <c r="FS409" s="375"/>
      <c r="FT409" s="375"/>
      <c r="FU409" s="375"/>
    </row>
    <row r="410" spans="1:177" s="374" customFormat="1" ht="15" customHeight="1" thickBot="1" x14ac:dyDescent="0.3">
      <c r="A410" s="113"/>
      <c r="B410" s="3"/>
      <c r="C410" s="3"/>
      <c r="D410" s="3"/>
      <c r="E410" s="3"/>
      <c r="F410" s="3"/>
      <c r="G410" s="3"/>
      <c r="H410" s="3"/>
      <c r="I410" s="3"/>
      <c r="J410" s="3"/>
      <c r="K410" s="3"/>
      <c r="L410" s="3"/>
      <c r="M410" s="3"/>
      <c r="N410" s="3"/>
      <c r="O410" s="3"/>
      <c r="P410" s="3"/>
      <c r="Q410" s="3"/>
      <c r="R410" s="3"/>
      <c r="S410" s="3"/>
      <c r="T410" s="3"/>
      <c r="U410" s="3"/>
      <c r="V410" s="3"/>
      <c r="W410" s="3"/>
      <c r="X410" s="3"/>
      <c r="Y410" s="3"/>
      <c r="Z410" s="3"/>
      <c r="AA410" s="3"/>
      <c r="AB410" s="3"/>
      <c r="AC410" s="3"/>
      <c r="AD410" s="3"/>
      <c r="AE410" s="3"/>
      <c r="AF410" s="258"/>
      <c r="AG410" s="375"/>
      <c r="AH410" s="378"/>
      <c r="AK410" s="320" t="s">
        <v>1909</v>
      </c>
      <c r="AL410" s="286" t="s">
        <v>1910</v>
      </c>
      <c r="AM410" s="287" t="s">
        <v>1911</v>
      </c>
      <c r="AN410" s="286" t="s">
        <v>1912</v>
      </c>
      <c r="AQ410" s="320" t="s">
        <v>1931</v>
      </c>
      <c r="AR410" s="320">
        <f>IF(C411="NS",0,LEN(C411)-LEN(INT(C411))-1)</f>
        <v>-2</v>
      </c>
      <c r="EM410" s="375"/>
      <c r="EN410" s="375"/>
      <c r="EO410" s="375"/>
      <c r="EP410" s="375"/>
      <c r="EQ410" s="375"/>
      <c r="ER410" s="375"/>
      <c r="ES410" s="375"/>
      <c r="FF410" s="375"/>
      <c r="FG410" s="375"/>
      <c r="FH410" s="375"/>
      <c r="FI410" s="375"/>
      <c r="FJ410" s="375"/>
      <c r="FK410" s="375"/>
      <c r="FL410" s="375"/>
      <c r="FM410" s="375"/>
      <c r="FN410" s="375"/>
      <c r="FO410" s="375"/>
      <c r="FP410" s="375"/>
      <c r="FQ410" s="375"/>
      <c r="FR410" s="375"/>
      <c r="FS410" s="375"/>
      <c r="FT410" s="375"/>
      <c r="FU410" s="375"/>
    </row>
    <row r="411" spans="1:177" s="374" customFormat="1" ht="15" customHeight="1" thickBot="1" x14ac:dyDescent="0.3">
      <c r="A411" s="113"/>
      <c r="B411" s="3"/>
      <c r="C411" s="997"/>
      <c r="D411" s="998"/>
      <c r="E411" s="998"/>
      <c r="F411" s="999"/>
      <c r="G411" s="29" t="s">
        <v>882</v>
      </c>
      <c r="H411" s="3"/>
      <c r="I411" s="3"/>
      <c r="J411" s="3"/>
      <c r="K411" s="3"/>
      <c r="L411" s="3"/>
      <c r="M411" s="3"/>
      <c r="N411" s="3"/>
      <c r="O411" s="3"/>
      <c r="P411" s="3"/>
      <c r="Q411" s="3"/>
      <c r="R411" s="3"/>
      <c r="S411" s="3"/>
      <c r="T411" s="3"/>
      <c r="U411" s="3"/>
      <c r="V411" s="3"/>
      <c r="W411" s="3"/>
      <c r="X411" s="3"/>
      <c r="Y411" s="3"/>
      <c r="Z411" s="3"/>
      <c r="AA411" s="3"/>
      <c r="AB411" s="3"/>
      <c r="AC411" s="3"/>
      <c r="AD411" s="3"/>
      <c r="AE411" s="3"/>
      <c r="AF411" s="258"/>
      <c r="AG411" s="375"/>
      <c r="AH411" s="378"/>
      <c r="AK411" s="320">
        <f>C371</f>
        <v>0</v>
      </c>
      <c r="AL411" s="287">
        <f>COUNTIF(C411,"NS")</f>
        <v>0</v>
      </c>
      <c r="AM411" s="288">
        <f>SUM(C411)</f>
        <v>0</v>
      </c>
      <c r="AN411" s="317">
        <f>IF($AG$408=$AH$408,0,IF(OR(AND(AK411=0,AL411&gt;0),AND(AK411="NS",AM411&gt;0),AND(AK411="NS",AM411=0,AL411=0)),1,IF(OR(AND(AL411&gt;=1,AM411&lt;AK411),AND(AK411="NS",AM411=0,AL411&gt;0),AK411&gt;=AM411),0,1)))</f>
        <v>0</v>
      </c>
      <c r="AQ411" s="320" t="s">
        <v>1932</v>
      </c>
      <c r="AR411" s="320">
        <f>IF(AR410&lt;3,0,1)</f>
        <v>0</v>
      </c>
      <c r="EM411" s="375"/>
      <c r="EN411" s="375"/>
      <c r="EO411" s="375"/>
      <c r="EP411" s="375"/>
      <c r="EQ411" s="375"/>
      <c r="ER411" s="375"/>
      <c r="ES411" s="375"/>
      <c r="FF411" s="375"/>
      <c r="FG411" s="375"/>
      <c r="FH411" s="375"/>
      <c r="FI411" s="375"/>
      <c r="FJ411" s="375"/>
      <c r="FK411" s="375"/>
      <c r="FL411" s="375"/>
      <c r="FM411" s="375"/>
      <c r="FN411" s="375"/>
      <c r="FO411" s="375"/>
      <c r="FP411" s="375"/>
      <c r="FQ411" s="375"/>
      <c r="FR411" s="375"/>
      <c r="FS411" s="375"/>
      <c r="FT411" s="375"/>
      <c r="FU411" s="375"/>
    </row>
    <row r="412" spans="1:177" s="374" customFormat="1" ht="15" customHeight="1" x14ac:dyDescent="0.25">
      <c r="A412" s="113"/>
      <c r="B412" s="543" t="str">
        <f>IF(SUM(AN411)&gt;=1,"Error: Verificar la consistencia con la pregunta 17","")</f>
        <v/>
      </c>
      <c r="C412" s="543"/>
      <c r="D412" s="543"/>
      <c r="E412" s="543"/>
      <c r="F412" s="543"/>
      <c r="G412" s="543"/>
      <c r="H412" s="543"/>
      <c r="I412" s="543"/>
      <c r="J412" s="543"/>
      <c r="K412" s="543"/>
      <c r="L412" s="543"/>
      <c r="M412" s="543"/>
      <c r="N412" s="543"/>
      <c r="O412" s="543"/>
      <c r="P412" s="543"/>
      <c r="Q412" s="543"/>
      <c r="R412" s="543"/>
      <c r="S412" s="543"/>
      <c r="T412" s="543"/>
      <c r="U412" s="543"/>
      <c r="V412" s="543"/>
      <c r="W412" s="543"/>
      <c r="X412" s="543"/>
      <c r="Y412" s="543"/>
      <c r="Z412" s="543"/>
      <c r="AA412" s="543"/>
      <c r="AB412" s="543"/>
      <c r="AC412" s="543"/>
      <c r="AD412" s="543"/>
      <c r="AE412" s="3"/>
      <c r="AF412" s="258"/>
      <c r="AG412" s="375"/>
      <c r="AH412" s="378"/>
      <c r="EM412" s="375"/>
      <c r="EN412" s="375"/>
      <c r="EO412" s="375"/>
      <c r="EP412" s="375"/>
      <c r="EQ412" s="375"/>
      <c r="ER412" s="375"/>
      <c r="ES412" s="375"/>
      <c r="FF412" s="375"/>
      <c r="FG412" s="375"/>
      <c r="FH412" s="375"/>
      <c r="FI412" s="375"/>
      <c r="FJ412" s="375"/>
      <c r="FK412" s="375"/>
      <c r="FL412" s="375"/>
      <c r="FM412" s="375"/>
      <c r="FN412" s="375"/>
      <c r="FO412" s="375"/>
      <c r="FP412" s="375"/>
      <c r="FQ412" s="375"/>
      <c r="FR412" s="375"/>
      <c r="FS412" s="375"/>
      <c r="FT412" s="375"/>
      <c r="FU412" s="375"/>
    </row>
    <row r="413" spans="1:177" s="374" customFormat="1" ht="15" customHeight="1" x14ac:dyDescent="0.25">
      <c r="A413" s="113"/>
      <c r="B413" s="543" t="str">
        <f>IF(SUM(AR411)&gt;=1,"Error: La cantidad de decimales no debe ser mayor a dos","")</f>
        <v/>
      </c>
      <c r="C413" s="543"/>
      <c r="D413" s="543"/>
      <c r="E413" s="543"/>
      <c r="F413" s="543"/>
      <c r="G413" s="543"/>
      <c r="H413" s="543"/>
      <c r="I413" s="543"/>
      <c r="J413" s="543"/>
      <c r="K413" s="543"/>
      <c r="L413" s="543"/>
      <c r="M413" s="543"/>
      <c r="N413" s="543"/>
      <c r="O413" s="543"/>
      <c r="P413" s="543"/>
      <c r="Q413" s="543"/>
      <c r="R413" s="543"/>
      <c r="S413" s="543"/>
      <c r="T413" s="543"/>
      <c r="U413" s="543"/>
      <c r="V413" s="543"/>
      <c r="W413" s="543"/>
      <c r="X413" s="543"/>
      <c r="Y413" s="543"/>
      <c r="Z413" s="543"/>
      <c r="AA413" s="543"/>
      <c r="AB413" s="543"/>
      <c r="AC413" s="543"/>
      <c r="AD413" s="543"/>
      <c r="AE413" s="3"/>
      <c r="AF413" s="258"/>
      <c r="AG413" s="375"/>
      <c r="AH413" s="378"/>
      <c r="EM413" s="375"/>
      <c r="EN413" s="375"/>
      <c r="EO413" s="375"/>
      <c r="EP413" s="375"/>
      <c r="EQ413" s="375"/>
      <c r="ER413" s="375"/>
      <c r="ES413" s="375"/>
      <c r="FF413" s="375"/>
      <c r="FG413" s="375"/>
      <c r="FH413" s="375"/>
      <c r="FI413" s="375"/>
      <c r="FJ413" s="375"/>
      <c r="FK413" s="375"/>
      <c r="FL413" s="375"/>
      <c r="FM413" s="375"/>
      <c r="FN413" s="375"/>
      <c r="FO413" s="375"/>
      <c r="FP413" s="375"/>
      <c r="FQ413" s="375"/>
      <c r="FR413" s="375"/>
      <c r="FS413" s="375"/>
      <c r="FT413" s="375"/>
      <c r="FU413" s="375"/>
    </row>
    <row r="414" spans="1:177" s="374" customFormat="1" ht="15" customHeight="1" thickBot="1" x14ac:dyDescent="0.3">
      <c r="A414" s="113"/>
      <c r="B414" s="547" t="str">
        <f>IF(OR(AG408=AH408,AG408=AI408),"","Error: Debe completar toda la información requerida.")</f>
        <v/>
      </c>
      <c r="C414" s="547"/>
      <c r="D414" s="547"/>
      <c r="E414" s="547"/>
      <c r="F414" s="547"/>
      <c r="G414" s="547"/>
      <c r="H414" s="547"/>
      <c r="I414" s="547"/>
      <c r="J414" s="547"/>
      <c r="K414" s="547"/>
      <c r="L414" s="547"/>
      <c r="M414" s="547"/>
      <c r="N414" s="547"/>
      <c r="O414" s="547"/>
      <c r="P414" s="547"/>
      <c r="Q414" s="547"/>
      <c r="R414" s="547"/>
      <c r="S414" s="547"/>
      <c r="T414" s="547"/>
      <c r="U414" s="547"/>
      <c r="V414" s="547"/>
      <c r="W414" s="547"/>
      <c r="X414" s="547"/>
      <c r="Y414" s="547"/>
      <c r="Z414" s="547"/>
      <c r="AA414" s="547"/>
      <c r="AB414" s="547"/>
      <c r="AC414" s="547"/>
      <c r="AD414" s="547"/>
      <c r="AE414" s="3"/>
      <c r="AF414" s="258"/>
      <c r="AG414" s="375"/>
      <c r="AH414" s="378"/>
      <c r="EM414" s="375"/>
      <c r="EN414" s="375"/>
      <c r="EO414" s="375"/>
      <c r="EP414" s="375"/>
      <c r="EQ414" s="375"/>
      <c r="ER414" s="375"/>
      <c r="ES414" s="375"/>
      <c r="FF414" s="375"/>
      <c r="FG414" s="375"/>
      <c r="FH414" s="375"/>
      <c r="FI414" s="375"/>
      <c r="FJ414" s="375"/>
      <c r="FK414" s="375"/>
      <c r="FL414" s="375"/>
      <c r="FM414" s="375"/>
      <c r="FN414" s="375"/>
      <c r="FO414" s="375"/>
      <c r="FP414" s="375"/>
      <c r="FQ414" s="375"/>
      <c r="FR414" s="375"/>
      <c r="FS414" s="375"/>
      <c r="FT414" s="375"/>
      <c r="FU414" s="375"/>
    </row>
    <row r="415" spans="1:177" s="374" customFormat="1" ht="15" customHeight="1" thickBot="1" x14ac:dyDescent="0.3">
      <c r="A415" s="113"/>
      <c r="B415" s="684" t="s">
        <v>1137</v>
      </c>
      <c r="C415" s="685"/>
      <c r="D415" s="685"/>
      <c r="E415" s="685"/>
      <c r="F415" s="685"/>
      <c r="G415" s="685"/>
      <c r="H415" s="685"/>
      <c r="I415" s="685"/>
      <c r="J415" s="685"/>
      <c r="K415" s="685"/>
      <c r="L415" s="685"/>
      <c r="M415" s="685"/>
      <c r="N415" s="685"/>
      <c r="O415" s="685"/>
      <c r="P415" s="685"/>
      <c r="Q415" s="685"/>
      <c r="R415" s="685"/>
      <c r="S415" s="685"/>
      <c r="T415" s="685"/>
      <c r="U415" s="685"/>
      <c r="V415" s="685"/>
      <c r="W415" s="685"/>
      <c r="X415" s="685"/>
      <c r="Y415" s="685"/>
      <c r="Z415" s="685"/>
      <c r="AA415" s="685"/>
      <c r="AB415" s="685"/>
      <c r="AC415" s="685"/>
      <c r="AD415" s="686"/>
      <c r="AE415" s="3"/>
      <c r="AF415" s="258"/>
      <c r="AG415" s="375"/>
      <c r="AH415" s="378"/>
      <c r="EM415" s="375"/>
      <c r="EN415" s="375"/>
      <c r="EO415" s="375"/>
      <c r="EP415" s="375"/>
      <c r="EQ415" s="375"/>
      <c r="ER415" s="375"/>
      <c r="ES415" s="375"/>
      <c r="FF415" s="375"/>
      <c r="FG415" s="375"/>
      <c r="FH415" s="375"/>
      <c r="FI415" s="375"/>
      <c r="FJ415" s="375"/>
      <c r="FK415" s="375"/>
      <c r="FL415" s="375"/>
      <c r="FM415" s="375"/>
      <c r="FN415" s="375"/>
      <c r="FO415" s="375"/>
      <c r="FP415" s="375"/>
      <c r="FQ415" s="375"/>
      <c r="FR415" s="375"/>
      <c r="FS415" s="375"/>
      <c r="FT415" s="375"/>
      <c r="FU415" s="375"/>
    </row>
    <row r="416" spans="1:177" s="374" customFormat="1" ht="15" customHeight="1" thickBot="1" x14ac:dyDescent="0.3">
      <c r="A416" s="113"/>
      <c r="B416" s="687" t="s">
        <v>1138</v>
      </c>
      <c r="C416" s="688"/>
      <c r="D416" s="688"/>
      <c r="E416" s="688"/>
      <c r="F416" s="688"/>
      <c r="G416" s="688"/>
      <c r="H416" s="688"/>
      <c r="I416" s="688"/>
      <c r="J416" s="688"/>
      <c r="K416" s="688"/>
      <c r="L416" s="688"/>
      <c r="M416" s="688"/>
      <c r="N416" s="688"/>
      <c r="O416" s="688"/>
      <c r="P416" s="688"/>
      <c r="Q416" s="688"/>
      <c r="R416" s="688"/>
      <c r="S416" s="688"/>
      <c r="T416" s="688"/>
      <c r="U416" s="688"/>
      <c r="V416" s="688"/>
      <c r="W416" s="688"/>
      <c r="X416" s="688"/>
      <c r="Y416" s="688"/>
      <c r="Z416" s="688"/>
      <c r="AA416" s="688"/>
      <c r="AB416" s="688"/>
      <c r="AC416" s="688"/>
      <c r="AD416" s="689"/>
      <c r="AE416" s="3"/>
      <c r="AF416" s="258"/>
      <c r="AG416" s="375"/>
      <c r="AH416" s="378"/>
      <c r="EM416" s="375"/>
      <c r="EN416" s="375"/>
      <c r="EO416" s="375"/>
      <c r="EP416" s="375"/>
      <c r="EQ416" s="375"/>
      <c r="ER416" s="375"/>
      <c r="ES416" s="375"/>
      <c r="FF416" s="375"/>
      <c r="FG416" s="375"/>
      <c r="FH416" s="375"/>
      <c r="FI416" s="375"/>
      <c r="FJ416" s="375"/>
      <c r="FK416" s="375"/>
      <c r="FL416" s="375"/>
      <c r="FM416" s="375"/>
      <c r="FN416" s="375"/>
      <c r="FO416" s="375"/>
      <c r="FP416" s="375"/>
      <c r="FQ416" s="375"/>
      <c r="FR416" s="375"/>
      <c r="FS416" s="375"/>
      <c r="FT416" s="375"/>
      <c r="FU416" s="375"/>
    </row>
    <row r="417" spans="1:177" s="374" customFormat="1" ht="15" customHeight="1" x14ac:dyDescent="0.25">
      <c r="A417" s="113"/>
      <c r="B417" s="3"/>
      <c r="C417" s="3"/>
      <c r="D417" s="3"/>
      <c r="E417" s="3"/>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258"/>
      <c r="AG417" s="375"/>
      <c r="AH417" s="378"/>
      <c r="EM417" s="375"/>
      <c r="EN417" s="375"/>
      <c r="EO417" s="375"/>
      <c r="EP417" s="375"/>
      <c r="EQ417" s="375"/>
      <c r="ER417" s="375"/>
      <c r="ES417" s="375"/>
      <c r="FF417" s="375"/>
      <c r="FG417" s="375"/>
      <c r="FH417" s="375"/>
      <c r="FI417" s="375"/>
      <c r="FJ417" s="375"/>
      <c r="FK417" s="375"/>
      <c r="FL417" s="375"/>
      <c r="FM417" s="375"/>
      <c r="FN417" s="375"/>
      <c r="FO417" s="375"/>
      <c r="FP417" s="375"/>
      <c r="FQ417" s="375"/>
      <c r="FR417" s="375"/>
      <c r="FS417" s="375"/>
      <c r="FT417" s="375"/>
      <c r="FU417" s="375"/>
    </row>
    <row r="418" spans="1:177" s="374" customFormat="1" ht="24" customHeight="1" x14ac:dyDescent="0.25">
      <c r="A418" s="114" t="s">
        <v>154</v>
      </c>
      <c r="B418" s="573" t="s">
        <v>1133</v>
      </c>
      <c r="C418" s="573"/>
      <c r="D418" s="573"/>
      <c r="E418" s="573"/>
      <c r="F418" s="573"/>
      <c r="G418" s="573"/>
      <c r="H418" s="573"/>
      <c r="I418" s="573"/>
      <c r="J418" s="573"/>
      <c r="K418" s="573"/>
      <c r="L418" s="573"/>
      <c r="M418" s="573"/>
      <c r="N418" s="573"/>
      <c r="O418" s="573"/>
      <c r="P418" s="573"/>
      <c r="Q418" s="573"/>
      <c r="R418" s="573"/>
      <c r="S418" s="573"/>
      <c r="T418" s="573"/>
      <c r="U418" s="573"/>
      <c r="V418" s="573"/>
      <c r="W418" s="573"/>
      <c r="X418" s="573"/>
      <c r="Y418" s="573"/>
      <c r="Z418" s="573"/>
      <c r="AA418" s="573"/>
      <c r="AB418" s="573"/>
      <c r="AC418" s="573"/>
      <c r="AD418" s="573"/>
      <c r="AE418" s="3"/>
      <c r="AF418" s="258"/>
      <c r="AG418" s="375"/>
      <c r="AH418" s="378"/>
      <c r="EM418" s="375"/>
      <c r="EN418" s="375"/>
      <c r="EO418" s="375"/>
      <c r="EP418" s="375"/>
      <c r="EQ418" s="375"/>
      <c r="ER418" s="375"/>
      <c r="ES418" s="375"/>
      <c r="FF418" s="375"/>
      <c r="FG418" s="375"/>
      <c r="FH418" s="375"/>
      <c r="FI418" s="375"/>
      <c r="FJ418" s="375"/>
      <c r="FK418" s="375"/>
      <c r="FL418" s="375"/>
      <c r="FM418" s="375"/>
      <c r="FN418" s="375"/>
      <c r="FO418" s="375"/>
      <c r="FP418" s="375"/>
      <c r="FQ418" s="375"/>
      <c r="FR418" s="375"/>
      <c r="FS418" s="375"/>
      <c r="FT418" s="375"/>
      <c r="FU418" s="375"/>
    </row>
    <row r="419" spans="1:177" s="374" customFormat="1" ht="24" customHeight="1" x14ac:dyDescent="0.25">
      <c r="A419" s="112"/>
      <c r="B419" s="1"/>
      <c r="C419" s="576" t="s">
        <v>1087</v>
      </c>
      <c r="D419" s="576"/>
      <c r="E419" s="576"/>
      <c r="F419" s="576"/>
      <c r="G419" s="576"/>
      <c r="H419" s="576"/>
      <c r="I419" s="576"/>
      <c r="J419" s="576"/>
      <c r="K419" s="576"/>
      <c r="L419" s="576"/>
      <c r="M419" s="576"/>
      <c r="N419" s="576"/>
      <c r="O419" s="576"/>
      <c r="P419" s="576"/>
      <c r="Q419" s="576"/>
      <c r="R419" s="576"/>
      <c r="S419" s="576"/>
      <c r="T419" s="576"/>
      <c r="U419" s="576"/>
      <c r="V419" s="576"/>
      <c r="W419" s="576"/>
      <c r="X419" s="576"/>
      <c r="Y419" s="576"/>
      <c r="Z419" s="576"/>
      <c r="AA419" s="576"/>
      <c r="AB419" s="576"/>
      <c r="AC419" s="576"/>
      <c r="AD419" s="576"/>
      <c r="AE419" s="3"/>
      <c r="AF419" s="258"/>
      <c r="AG419" s="375"/>
      <c r="AH419" s="378"/>
      <c r="EM419" s="375"/>
      <c r="EN419" s="375"/>
      <c r="EO419" s="375"/>
      <c r="EP419" s="375"/>
      <c r="EQ419" s="375"/>
      <c r="ER419" s="375"/>
      <c r="ES419" s="375"/>
      <c r="FF419" s="375"/>
      <c r="FG419" s="375"/>
      <c r="FH419" s="375"/>
      <c r="FI419" s="375"/>
      <c r="FJ419" s="375"/>
      <c r="FK419" s="375"/>
      <c r="FL419" s="375"/>
      <c r="FM419" s="375"/>
      <c r="FN419" s="375"/>
      <c r="FO419" s="375"/>
      <c r="FP419" s="375"/>
      <c r="FQ419" s="375"/>
      <c r="FR419" s="375"/>
      <c r="FS419" s="375"/>
      <c r="FT419" s="375"/>
      <c r="FU419" s="375"/>
    </row>
    <row r="420" spans="1:177" s="374" customFormat="1" ht="24" customHeight="1" x14ac:dyDescent="0.25">
      <c r="A420" s="112"/>
      <c r="B420" s="1"/>
      <c r="C420" s="576" t="s">
        <v>976</v>
      </c>
      <c r="D420" s="576"/>
      <c r="E420" s="576"/>
      <c r="F420" s="576"/>
      <c r="G420" s="576"/>
      <c r="H420" s="576"/>
      <c r="I420" s="576"/>
      <c r="J420" s="576"/>
      <c r="K420" s="576"/>
      <c r="L420" s="576"/>
      <c r="M420" s="576"/>
      <c r="N420" s="576"/>
      <c r="O420" s="576"/>
      <c r="P420" s="576"/>
      <c r="Q420" s="576"/>
      <c r="R420" s="576"/>
      <c r="S420" s="576"/>
      <c r="T420" s="576"/>
      <c r="U420" s="576"/>
      <c r="V420" s="576"/>
      <c r="W420" s="576"/>
      <c r="X420" s="576"/>
      <c r="Y420" s="576"/>
      <c r="Z420" s="576"/>
      <c r="AA420" s="576"/>
      <c r="AB420" s="576"/>
      <c r="AC420" s="576"/>
      <c r="AD420" s="576"/>
      <c r="AE420" s="3"/>
      <c r="AF420" s="258"/>
      <c r="AG420" s="375"/>
      <c r="AH420" s="378"/>
      <c r="EM420" s="375"/>
      <c r="EN420" s="375"/>
      <c r="EO420" s="375"/>
      <c r="EP420" s="375"/>
      <c r="EQ420" s="375"/>
      <c r="ER420" s="375"/>
      <c r="ES420" s="375"/>
      <c r="FF420" s="375"/>
      <c r="FG420" s="375"/>
      <c r="FH420" s="375"/>
      <c r="FI420" s="375"/>
      <c r="FJ420" s="375"/>
      <c r="FK420" s="375"/>
      <c r="FL420" s="375"/>
      <c r="FM420" s="375"/>
      <c r="FN420" s="375"/>
      <c r="FO420" s="375"/>
      <c r="FP420" s="375"/>
      <c r="FQ420" s="375"/>
      <c r="FR420" s="375"/>
      <c r="FS420" s="375"/>
      <c r="FT420" s="375"/>
      <c r="FU420" s="375"/>
    </row>
    <row r="421" spans="1:177" s="374" customFormat="1" ht="15" customHeight="1" x14ac:dyDescent="0.25">
      <c r="A421" s="113"/>
      <c r="B421" s="3"/>
      <c r="C421" s="3"/>
      <c r="D421" s="3"/>
      <c r="E421" s="3"/>
      <c r="F421" s="3"/>
      <c r="G421" s="3"/>
      <c r="H421" s="3"/>
      <c r="I421" s="3"/>
      <c r="J421" s="3"/>
      <c r="K421" s="3"/>
      <c r="L421" s="3"/>
      <c r="M421" s="3"/>
      <c r="N421" s="3"/>
      <c r="O421" s="3"/>
      <c r="P421" s="3"/>
      <c r="Q421" s="3"/>
      <c r="R421" s="3"/>
      <c r="S421" s="3"/>
      <c r="T421" s="3"/>
      <c r="U421" s="3"/>
      <c r="V421" s="3"/>
      <c r="W421" s="3"/>
      <c r="X421" s="3"/>
      <c r="Y421" s="3"/>
      <c r="Z421" s="3"/>
      <c r="AA421" s="3"/>
      <c r="AB421" s="3"/>
      <c r="AC421" s="3"/>
      <c r="AD421" s="3"/>
      <c r="AE421" s="3"/>
      <c r="AF421" s="258"/>
      <c r="AG421" s="375"/>
      <c r="AH421" s="378"/>
      <c r="EM421" s="375"/>
      <c r="EN421" s="375"/>
      <c r="EO421" s="375"/>
      <c r="EP421" s="375"/>
      <c r="EQ421" s="375"/>
      <c r="ER421" s="375"/>
      <c r="ES421" s="375"/>
      <c r="FF421" s="375"/>
      <c r="FG421" s="375"/>
      <c r="FH421" s="375"/>
      <c r="FI421" s="375"/>
      <c r="FJ421" s="375"/>
      <c r="FK421" s="375"/>
      <c r="FL421" s="375"/>
      <c r="FM421" s="375"/>
      <c r="FN421" s="375"/>
      <c r="FO421" s="375"/>
      <c r="FP421" s="375"/>
      <c r="FQ421" s="375"/>
      <c r="FR421" s="375"/>
      <c r="FS421" s="375"/>
      <c r="FT421" s="375"/>
      <c r="FU421" s="375"/>
    </row>
    <row r="422" spans="1:177" s="374" customFormat="1" ht="15" customHeight="1" x14ac:dyDescent="0.25">
      <c r="A422" s="113"/>
      <c r="B422" s="3"/>
      <c r="C422" s="694" t="s">
        <v>1130</v>
      </c>
      <c r="D422" s="695"/>
      <c r="E422" s="695"/>
      <c r="F422" s="695"/>
      <c r="G422" s="695"/>
      <c r="H422" s="695"/>
      <c r="I422" s="695"/>
      <c r="J422" s="695"/>
      <c r="K422" s="695"/>
      <c r="L422" s="695"/>
      <c r="M422" s="695"/>
      <c r="N422" s="695"/>
      <c r="O422" s="696"/>
      <c r="P422" s="814" t="s">
        <v>975</v>
      </c>
      <c r="Q422" s="814"/>
      <c r="R422" s="814"/>
      <c r="S422" s="814"/>
      <c r="T422" s="814"/>
      <c r="U422" s="814"/>
      <c r="V422" s="814"/>
      <c r="W422" s="814"/>
      <c r="X422" s="814"/>
      <c r="Y422" s="814"/>
      <c r="Z422" s="814"/>
      <c r="AA422" s="814"/>
      <c r="AB422" s="814"/>
      <c r="AC422" s="814"/>
      <c r="AD422" s="814"/>
      <c r="AE422" s="3"/>
      <c r="AF422" s="258"/>
      <c r="AG422" s="285" t="s">
        <v>1908</v>
      </c>
      <c r="AH422" s="285"/>
      <c r="AI422" s="285"/>
      <c r="EM422" s="375"/>
      <c r="EN422" s="375"/>
      <c r="EO422" s="375"/>
      <c r="EP422" s="375"/>
      <c r="EQ422" s="375"/>
      <c r="ER422" s="375"/>
      <c r="ES422" s="375"/>
      <c r="FF422" s="375"/>
      <c r="FG422" s="375"/>
      <c r="FH422" s="375"/>
      <c r="FI422" s="375"/>
      <c r="FJ422" s="375"/>
      <c r="FK422" s="375"/>
      <c r="FL422" s="375"/>
      <c r="FM422" s="375"/>
      <c r="FN422" s="375"/>
      <c r="FO422" s="375"/>
      <c r="FP422" s="375"/>
      <c r="FQ422" s="375"/>
      <c r="FR422" s="375"/>
      <c r="FS422" s="375"/>
      <c r="FT422" s="375"/>
      <c r="FU422" s="375"/>
    </row>
    <row r="423" spans="1:177" s="374" customFormat="1" ht="15" customHeight="1" x14ac:dyDescent="0.25">
      <c r="A423" s="113"/>
      <c r="B423" s="3"/>
      <c r="C423" s="724"/>
      <c r="D423" s="725"/>
      <c r="E423" s="725"/>
      <c r="F423" s="725"/>
      <c r="G423" s="725"/>
      <c r="H423" s="725"/>
      <c r="I423" s="725"/>
      <c r="J423" s="725"/>
      <c r="K423" s="725"/>
      <c r="L423" s="725"/>
      <c r="M423" s="725"/>
      <c r="N423" s="725"/>
      <c r="O423" s="726"/>
      <c r="P423" s="694" t="s">
        <v>60</v>
      </c>
      <c r="Q423" s="695"/>
      <c r="R423" s="696"/>
      <c r="S423" s="1036" t="s">
        <v>176</v>
      </c>
      <c r="T423" s="1037"/>
      <c r="U423" s="1037"/>
      <c r="V423" s="1037"/>
      <c r="W423" s="1037"/>
      <c r="X423" s="1037"/>
      <c r="Y423" s="1037"/>
      <c r="Z423" s="1037"/>
      <c r="AA423" s="1037"/>
      <c r="AB423" s="1037"/>
      <c r="AC423" s="1037"/>
      <c r="AD423" s="1038"/>
      <c r="AE423" s="3"/>
      <c r="AF423" s="258"/>
      <c r="AG423" s="285">
        <f>COUNTBLANK(P425:AD432)</f>
        <v>120</v>
      </c>
      <c r="AH423" s="285">
        <v>120</v>
      </c>
      <c r="AI423" s="285">
        <f>IF(SUM(AH433)=0,AG423,1)</f>
        <v>120</v>
      </c>
      <c r="EM423" s="375"/>
      <c r="EN423" s="375"/>
      <c r="EO423" s="375"/>
      <c r="EP423" s="375"/>
      <c r="EQ423" s="375"/>
      <c r="ER423" s="375"/>
      <c r="ES423" s="375"/>
      <c r="FF423" s="375"/>
      <c r="FG423" s="375"/>
      <c r="FH423" s="375"/>
      <c r="FI423" s="375"/>
      <c r="FJ423" s="375"/>
      <c r="FK423" s="375"/>
      <c r="FL423" s="375"/>
      <c r="FM423" s="375"/>
      <c r="FN423" s="375"/>
      <c r="FO423" s="375"/>
      <c r="FP423" s="375"/>
      <c r="FQ423" s="375"/>
      <c r="FR423" s="375"/>
      <c r="FS423" s="375"/>
      <c r="FT423" s="375"/>
      <c r="FU423" s="375"/>
    </row>
    <row r="424" spans="1:177" s="374" customFormat="1" ht="24" customHeight="1" x14ac:dyDescent="0.25">
      <c r="A424" s="113"/>
      <c r="B424" s="3"/>
      <c r="C424" s="724"/>
      <c r="D424" s="725"/>
      <c r="E424" s="725"/>
      <c r="F424" s="725"/>
      <c r="G424" s="725"/>
      <c r="H424" s="725"/>
      <c r="I424" s="725"/>
      <c r="J424" s="725"/>
      <c r="K424" s="725"/>
      <c r="L424" s="725"/>
      <c r="M424" s="725"/>
      <c r="N424" s="725"/>
      <c r="O424" s="726"/>
      <c r="P424" s="697"/>
      <c r="Q424" s="698"/>
      <c r="R424" s="699"/>
      <c r="S424" s="606" t="s">
        <v>172</v>
      </c>
      <c r="T424" s="606"/>
      <c r="U424" s="606"/>
      <c r="V424" s="606" t="s">
        <v>173</v>
      </c>
      <c r="W424" s="606"/>
      <c r="X424" s="606"/>
      <c r="Y424" s="606" t="s">
        <v>174</v>
      </c>
      <c r="Z424" s="606"/>
      <c r="AA424" s="606"/>
      <c r="AB424" s="606" t="s">
        <v>53</v>
      </c>
      <c r="AC424" s="606"/>
      <c r="AD424" s="606"/>
      <c r="AE424" s="3"/>
      <c r="AF424" s="258"/>
      <c r="AH424" s="374" t="s">
        <v>1925</v>
      </c>
      <c r="AK424" s="375" t="s">
        <v>1913</v>
      </c>
      <c r="AL424" s="378" t="s">
        <v>1910</v>
      </c>
      <c r="AM424" s="374" t="s">
        <v>1914</v>
      </c>
      <c r="AN424" s="374" t="s">
        <v>1915</v>
      </c>
      <c r="EM424" s="375"/>
      <c r="EN424" s="375"/>
      <c r="EO424" s="375"/>
      <c r="EP424" s="375"/>
      <c r="EQ424" s="375"/>
      <c r="ER424" s="375"/>
      <c r="ES424" s="375"/>
      <c r="FF424" s="375"/>
      <c r="FG424" s="375"/>
      <c r="FH424" s="375"/>
      <c r="FI424" s="375"/>
      <c r="FJ424" s="375"/>
      <c r="FK424" s="375"/>
      <c r="FL424" s="375"/>
      <c r="FM424" s="375"/>
      <c r="FN424" s="375"/>
      <c r="FO424" s="375"/>
      <c r="FP424" s="375"/>
      <c r="FQ424" s="375"/>
      <c r="FR424" s="375"/>
      <c r="FS424" s="375"/>
      <c r="FT424" s="375"/>
      <c r="FU424" s="375"/>
    </row>
    <row r="425" spans="1:177" s="374" customFormat="1" ht="15" customHeight="1" x14ac:dyDescent="0.25">
      <c r="A425" s="113"/>
      <c r="B425" s="3"/>
      <c r="C425" s="20" t="s">
        <v>26</v>
      </c>
      <c r="D425" s="732" t="str">
        <f>IF($D37="","",$D37)</f>
        <v/>
      </c>
      <c r="E425" s="732"/>
      <c r="F425" s="732"/>
      <c r="G425" s="732"/>
      <c r="H425" s="732"/>
      <c r="I425" s="732"/>
      <c r="J425" s="732"/>
      <c r="K425" s="732"/>
      <c r="L425" s="732"/>
      <c r="M425" s="732"/>
      <c r="N425" s="732"/>
      <c r="O425" s="732"/>
      <c r="P425" s="966"/>
      <c r="Q425" s="966"/>
      <c r="R425" s="966"/>
      <c r="S425" s="577"/>
      <c r="T425" s="577"/>
      <c r="U425" s="577"/>
      <c r="V425" s="577"/>
      <c r="W425" s="577"/>
      <c r="X425" s="577"/>
      <c r="Y425" s="577"/>
      <c r="Z425" s="577"/>
      <c r="AA425" s="577"/>
      <c r="AB425" s="577"/>
      <c r="AC425" s="577"/>
      <c r="AD425" s="577"/>
      <c r="AE425" s="3"/>
      <c r="AF425" s="258"/>
      <c r="AH425" s="264">
        <f>IF(AND(D425="",COUNTBLANK(P425:AD425)=15),0,IF(AND(D425&lt;&gt;"",COUNTBLANK(P425:AD425)=10),0,1))</f>
        <v>0</v>
      </c>
      <c r="AK425" s="375">
        <f t="shared" ref="AK425:AK432" si="97">P425</f>
        <v>0</v>
      </c>
      <c r="AL425" s="378">
        <f t="shared" ref="AL425:AL432" si="98">COUNTIF(S425:AD425,"ns")</f>
        <v>0</v>
      </c>
      <c r="AM425" s="374">
        <f t="shared" ref="AM425:AM432" si="99">SUM(S425:AD425)</f>
        <v>0</v>
      </c>
      <c r="AN425" s="317">
        <f>IF($AG$423=$AH$423,0,IF(OR(AND(AK425=0,AL425&gt;0),AND(AK425="NS",AM425&gt;0),AND(AK425="NS",AM425=0,AL425=0)),1,IF(OR(AND(AL425&gt;=2,AM425&lt;AK425),AND(AK425="NS",AM425=0,AL425&gt;0),AK425=AM425),0,1)))</f>
        <v>0</v>
      </c>
      <c r="EM425" s="375"/>
      <c r="EN425" s="375"/>
      <c r="EO425" s="375"/>
      <c r="EP425" s="375"/>
      <c r="EQ425" s="375"/>
      <c r="ER425" s="375"/>
      <c r="ES425" s="375"/>
      <c r="FF425" s="375"/>
      <c r="FG425" s="375"/>
      <c r="FH425" s="375"/>
      <c r="FI425" s="375"/>
      <c r="FJ425" s="375"/>
      <c r="FK425" s="375"/>
      <c r="FL425" s="375"/>
      <c r="FM425" s="375"/>
      <c r="FN425" s="375"/>
      <c r="FO425" s="375"/>
      <c r="FP425" s="375"/>
      <c r="FQ425" s="375"/>
      <c r="FR425" s="375"/>
      <c r="FS425" s="375"/>
      <c r="FT425" s="375"/>
      <c r="FU425" s="375"/>
    </row>
    <row r="426" spans="1:177" s="374" customFormat="1" ht="15" customHeight="1" x14ac:dyDescent="0.25">
      <c r="A426" s="113"/>
      <c r="B426" s="3"/>
      <c r="C426" s="8" t="s">
        <v>27</v>
      </c>
      <c r="D426" s="732" t="str">
        <f t="shared" ref="D426:D432" si="100">IF($D38="","",$D38)</f>
        <v/>
      </c>
      <c r="E426" s="732"/>
      <c r="F426" s="732"/>
      <c r="G426" s="732"/>
      <c r="H426" s="732"/>
      <c r="I426" s="732"/>
      <c r="J426" s="732"/>
      <c r="K426" s="732"/>
      <c r="L426" s="732"/>
      <c r="M426" s="732"/>
      <c r="N426" s="732"/>
      <c r="O426" s="732"/>
      <c r="P426" s="966"/>
      <c r="Q426" s="966"/>
      <c r="R426" s="966"/>
      <c r="S426" s="577"/>
      <c r="T426" s="577"/>
      <c r="U426" s="577"/>
      <c r="V426" s="577"/>
      <c r="W426" s="577"/>
      <c r="X426" s="577"/>
      <c r="Y426" s="577"/>
      <c r="Z426" s="577"/>
      <c r="AA426" s="577"/>
      <c r="AB426" s="577"/>
      <c r="AC426" s="577"/>
      <c r="AD426" s="577"/>
      <c r="AE426" s="3"/>
      <c r="AF426" s="258"/>
      <c r="AH426" s="264">
        <f t="shared" ref="AH426:AH432" si="101">IF(AND(D426="",COUNTBLANK(P426:AD426)=15),0,IF(AND(D426&lt;&gt;"",COUNTBLANK(P426:AD426)=10),0,1))</f>
        <v>0</v>
      </c>
      <c r="AK426" s="375">
        <f t="shared" si="97"/>
        <v>0</v>
      </c>
      <c r="AL426" s="378">
        <f t="shared" si="98"/>
        <v>0</v>
      </c>
      <c r="AM426" s="374">
        <f t="shared" si="99"/>
        <v>0</v>
      </c>
      <c r="AN426" s="317">
        <f t="shared" ref="AN426:AN432" si="102">IF($AG$423=$AH$423,0,IF(OR(AND(AK426=0,AL426&gt;0),AND(AK426="NS",AM426&gt;0),AND(AK426="NS",AM426=0,AL426=0)),1,IF(OR(AND(AL426&gt;=2,AM426&lt;AK426),AND(AK426="NS",AM426=0,AL426&gt;0),AK426=AM426),0,1)))</f>
        <v>0</v>
      </c>
      <c r="EM426" s="375"/>
      <c r="EN426" s="375"/>
      <c r="EO426" s="375"/>
      <c r="EP426" s="375"/>
      <c r="EQ426" s="375"/>
      <c r="ER426" s="375"/>
      <c r="ES426" s="375"/>
      <c r="FF426" s="375"/>
      <c r="FG426" s="375"/>
      <c r="FH426" s="375"/>
      <c r="FI426" s="375"/>
      <c r="FJ426" s="375"/>
      <c r="FK426" s="375"/>
      <c r="FL426" s="375"/>
      <c r="FM426" s="375"/>
      <c r="FN426" s="375"/>
      <c r="FO426" s="375"/>
      <c r="FP426" s="375"/>
      <c r="FQ426" s="375"/>
      <c r="FR426" s="375"/>
      <c r="FS426" s="375"/>
      <c r="FT426" s="375"/>
      <c r="FU426" s="375"/>
    </row>
    <row r="427" spans="1:177" s="374" customFormat="1" ht="15" customHeight="1" x14ac:dyDescent="0.25">
      <c r="A427" s="113"/>
      <c r="B427" s="3"/>
      <c r="C427" s="8" t="s">
        <v>28</v>
      </c>
      <c r="D427" s="732" t="str">
        <f t="shared" si="100"/>
        <v/>
      </c>
      <c r="E427" s="732"/>
      <c r="F427" s="732"/>
      <c r="G427" s="732"/>
      <c r="H427" s="732"/>
      <c r="I427" s="732"/>
      <c r="J427" s="732"/>
      <c r="K427" s="732"/>
      <c r="L427" s="732"/>
      <c r="M427" s="732"/>
      <c r="N427" s="732"/>
      <c r="O427" s="732"/>
      <c r="P427" s="966"/>
      <c r="Q427" s="966"/>
      <c r="R427" s="966"/>
      <c r="S427" s="577"/>
      <c r="T427" s="577"/>
      <c r="U427" s="577"/>
      <c r="V427" s="577"/>
      <c r="W427" s="577"/>
      <c r="X427" s="577"/>
      <c r="Y427" s="577"/>
      <c r="Z427" s="577"/>
      <c r="AA427" s="577"/>
      <c r="AB427" s="577"/>
      <c r="AC427" s="577"/>
      <c r="AD427" s="577"/>
      <c r="AE427" s="3"/>
      <c r="AF427" s="258"/>
      <c r="AH427" s="264">
        <f t="shared" si="101"/>
        <v>0</v>
      </c>
      <c r="AK427" s="375">
        <f t="shared" si="97"/>
        <v>0</v>
      </c>
      <c r="AL427" s="378">
        <f t="shared" si="98"/>
        <v>0</v>
      </c>
      <c r="AM427" s="374">
        <f t="shared" si="99"/>
        <v>0</v>
      </c>
      <c r="AN427" s="317">
        <f t="shared" si="102"/>
        <v>0</v>
      </c>
      <c r="EM427" s="375"/>
      <c r="EN427" s="375"/>
      <c r="EO427" s="375"/>
      <c r="EP427" s="375"/>
      <c r="EQ427" s="375"/>
      <c r="ER427" s="375"/>
      <c r="ES427" s="375"/>
      <c r="FF427" s="375"/>
      <c r="FG427" s="375"/>
      <c r="FH427" s="375"/>
      <c r="FI427" s="375"/>
      <c r="FJ427" s="375"/>
      <c r="FK427" s="375"/>
      <c r="FL427" s="375"/>
      <c r="FM427" s="375"/>
      <c r="FN427" s="375"/>
      <c r="FO427" s="375"/>
      <c r="FP427" s="375"/>
      <c r="FQ427" s="375"/>
      <c r="FR427" s="375"/>
      <c r="FS427" s="375"/>
      <c r="FT427" s="375"/>
      <c r="FU427" s="375"/>
    </row>
    <row r="428" spans="1:177" s="374" customFormat="1" ht="15" customHeight="1" x14ac:dyDescent="0.25">
      <c r="A428" s="113"/>
      <c r="B428" s="3"/>
      <c r="C428" s="8" t="s">
        <v>29</v>
      </c>
      <c r="D428" s="732" t="str">
        <f t="shared" si="100"/>
        <v/>
      </c>
      <c r="E428" s="732"/>
      <c r="F428" s="732"/>
      <c r="G428" s="732"/>
      <c r="H428" s="732"/>
      <c r="I428" s="732"/>
      <c r="J428" s="732"/>
      <c r="K428" s="732"/>
      <c r="L428" s="732"/>
      <c r="M428" s="732"/>
      <c r="N428" s="732"/>
      <c r="O428" s="732"/>
      <c r="P428" s="966"/>
      <c r="Q428" s="966"/>
      <c r="R428" s="966"/>
      <c r="S428" s="577"/>
      <c r="T428" s="577"/>
      <c r="U428" s="577"/>
      <c r="V428" s="577"/>
      <c r="W428" s="577"/>
      <c r="X428" s="577"/>
      <c r="Y428" s="577"/>
      <c r="Z428" s="577"/>
      <c r="AA428" s="577"/>
      <c r="AB428" s="577"/>
      <c r="AC428" s="577"/>
      <c r="AD428" s="577"/>
      <c r="AE428" s="3"/>
      <c r="AF428" s="258"/>
      <c r="AH428" s="264">
        <f t="shared" si="101"/>
        <v>0</v>
      </c>
      <c r="AK428" s="375">
        <f t="shared" si="97"/>
        <v>0</v>
      </c>
      <c r="AL428" s="378">
        <f t="shared" si="98"/>
        <v>0</v>
      </c>
      <c r="AM428" s="374">
        <f t="shared" si="99"/>
        <v>0</v>
      </c>
      <c r="AN428" s="317">
        <f t="shared" si="102"/>
        <v>0</v>
      </c>
      <c r="EM428" s="375"/>
      <c r="EN428" s="375"/>
      <c r="EO428" s="375"/>
      <c r="EP428" s="375"/>
      <c r="EQ428" s="375"/>
      <c r="ER428" s="375"/>
      <c r="ES428" s="375"/>
      <c r="FF428" s="375"/>
      <c r="FG428" s="375"/>
      <c r="FH428" s="375"/>
      <c r="FI428" s="375"/>
      <c r="FJ428" s="375"/>
      <c r="FK428" s="375"/>
      <c r="FL428" s="375"/>
      <c r="FM428" s="375"/>
      <c r="FN428" s="375"/>
      <c r="FO428" s="375"/>
      <c r="FP428" s="375"/>
      <c r="FQ428" s="375"/>
      <c r="FR428" s="375"/>
      <c r="FS428" s="375"/>
      <c r="FT428" s="375"/>
      <c r="FU428" s="375"/>
    </row>
    <row r="429" spans="1:177" s="374" customFormat="1" ht="15" customHeight="1" x14ac:dyDescent="0.25">
      <c r="A429" s="113"/>
      <c r="B429" s="3"/>
      <c r="C429" s="8" t="s">
        <v>30</v>
      </c>
      <c r="D429" s="732" t="str">
        <f t="shared" si="100"/>
        <v/>
      </c>
      <c r="E429" s="732"/>
      <c r="F429" s="732"/>
      <c r="G429" s="732"/>
      <c r="H429" s="732"/>
      <c r="I429" s="732"/>
      <c r="J429" s="732"/>
      <c r="K429" s="732"/>
      <c r="L429" s="732"/>
      <c r="M429" s="732"/>
      <c r="N429" s="732"/>
      <c r="O429" s="732"/>
      <c r="P429" s="966"/>
      <c r="Q429" s="966"/>
      <c r="R429" s="966"/>
      <c r="S429" s="577"/>
      <c r="T429" s="577"/>
      <c r="U429" s="577"/>
      <c r="V429" s="577"/>
      <c r="W429" s="577"/>
      <c r="X429" s="577"/>
      <c r="Y429" s="577"/>
      <c r="Z429" s="577"/>
      <c r="AA429" s="577"/>
      <c r="AB429" s="577"/>
      <c r="AC429" s="577"/>
      <c r="AD429" s="577"/>
      <c r="AE429" s="3"/>
      <c r="AF429" s="258"/>
      <c r="AH429" s="264">
        <f t="shared" si="101"/>
        <v>0</v>
      </c>
      <c r="AK429" s="375">
        <f t="shared" si="97"/>
        <v>0</v>
      </c>
      <c r="AL429" s="378">
        <f t="shared" si="98"/>
        <v>0</v>
      </c>
      <c r="AM429" s="374">
        <f t="shared" si="99"/>
        <v>0</v>
      </c>
      <c r="AN429" s="317">
        <f t="shared" si="102"/>
        <v>0</v>
      </c>
      <c r="EM429" s="375"/>
      <c r="EN429" s="375"/>
      <c r="EO429" s="375"/>
      <c r="EP429" s="375"/>
      <c r="EQ429" s="375"/>
      <c r="ER429" s="375"/>
      <c r="ES429" s="375"/>
      <c r="FF429" s="375"/>
      <c r="FG429" s="375"/>
      <c r="FH429" s="375"/>
      <c r="FI429" s="375"/>
      <c r="FJ429" s="375"/>
      <c r="FK429" s="375"/>
      <c r="FL429" s="375"/>
      <c r="FM429" s="375"/>
      <c r="FN429" s="375"/>
      <c r="FO429" s="375"/>
      <c r="FP429" s="375"/>
      <c r="FQ429" s="375"/>
      <c r="FR429" s="375"/>
      <c r="FS429" s="375"/>
      <c r="FT429" s="375"/>
      <c r="FU429" s="375"/>
    </row>
    <row r="430" spans="1:177" s="374" customFormat="1" ht="15" customHeight="1" x14ac:dyDescent="0.25">
      <c r="A430" s="113"/>
      <c r="B430" s="3"/>
      <c r="C430" s="8" t="s">
        <v>31</v>
      </c>
      <c r="D430" s="732" t="str">
        <f t="shared" si="100"/>
        <v/>
      </c>
      <c r="E430" s="732"/>
      <c r="F430" s="732"/>
      <c r="G430" s="732"/>
      <c r="H430" s="732"/>
      <c r="I430" s="732"/>
      <c r="J430" s="732"/>
      <c r="K430" s="732"/>
      <c r="L430" s="732"/>
      <c r="M430" s="732"/>
      <c r="N430" s="732"/>
      <c r="O430" s="732"/>
      <c r="P430" s="966"/>
      <c r="Q430" s="966"/>
      <c r="R430" s="966"/>
      <c r="S430" s="577"/>
      <c r="T430" s="577"/>
      <c r="U430" s="577"/>
      <c r="V430" s="577"/>
      <c r="W430" s="577"/>
      <c r="X430" s="577"/>
      <c r="Y430" s="577"/>
      <c r="Z430" s="577"/>
      <c r="AA430" s="577"/>
      <c r="AB430" s="577"/>
      <c r="AC430" s="577"/>
      <c r="AD430" s="577"/>
      <c r="AE430" s="3"/>
      <c r="AF430" s="258"/>
      <c r="AH430" s="264">
        <f t="shared" si="101"/>
        <v>0</v>
      </c>
      <c r="AK430" s="375">
        <f t="shared" si="97"/>
        <v>0</v>
      </c>
      <c r="AL430" s="378">
        <f t="shared" si="98"/>
        <v>0</v>
      </c>
      <c r="AM430" s="374">
        <f t="shared" si="99"/>
        <v>0</v>
      </c>
      <c r="AN430" s="317">
        <f t="shared" si="102"/>
        <v>0</v>
      </c>
      <c r="EM430" s="375"/>
      <c r="EN430" s="375"/>
      <c r="EO430" s="375"/>
      <c r="EP430" s="375"/>
      <c r="EQ430" s="375"/>
      <c r="ER430" s="375"/>
      <c r="ES430" s="375"/>
      <c r="FF430" s="375"/>
      <c r="FG430" s="375"/>
      <c r="FH430" s="375"/>
      <c r="FI430" s="375"/>
      <c r="FJ430" s="375"/>
      <c r="FK430" s="375"/>
      <c r="FL430" s="375"/>
      <c r="FM430" s="375"/>
      <c r="FN430" s="375"/>
      <c r="FO430" s="375"/>
      <c r="FP430" s="375"/>
      <c r="FQ430" s="375"/>
      <c r="FR430" s="375"/>
      <c r="FS430" s="375"/>
      <c r="FT430" s="375"/>
      <c r="FU430" s="375"/>
    </row>
    <row r="431" spans="1:177" s="374" customFormat="1" ht="15" customHeight="1" x14ac:dyDescent="0.25">
      <c r="A431" s="113"/>
      <c r="B431" s="3"/>
      <c r="C431" s="8" t="s">
        <v>32</v>
      </c>
      <c r="D431" s="732" t="str">
        <f t="shared" si="100"/>
        <v/>
      </c>
      <c r="E431" s="732"/>
      <c r="F431" s="732"/>
      <c r="G431" s="732"/>
      <c r="H431" s="732"/>
      <c r="I431" s="732"/>
      <c r="J431" s="732"/>
      <c r="K431" s="732"/>
      <c r="L431" s="732"/>
      <c r="M431" s="732"/>
      <c r="N431" s="732"/>
      <c r="O431" s="732"/>
      <c r="P431" s="966"/>
      <c r="Q431" s="966"/>
      <c r="R431" s="966"/>
      <c r="S431" s="577"/>
      <c r="T431" s="577"/>
      <c r="U431" s="577"/>
      <c r="V431" s="577"/>
      <c r="W431" s="577"/>
      <c r="X431" s="577"/>
      <c r="Y431" s="577"/>
      <c r="Z431" s="577"/>
      <c r="AA431" s="577"/>
      <c r="AB431" s="577"/>
      <c r="AC431" s="577"/>
      <c r="AD431" s="577"/>
      <c r="AE431" s="3"/>
      <c r="AF431" s="258"/>
      <c r="AH431" s="264">
        <f t="shared" si="101"/>
        <v>0</v>
      </c>
      <c r="AK431" s="375">
        <f t="shared" si="97"/>
        <v>0</v>
      </c>
      <c r="AL431" s="378">
        <f t="shared" si="98"/>
        <v>0</v>
      </c>
      <c r="AM431" s="374">
        <f t="shared" si="99"/>
        <v>0</v>
      </c>
      <c r="AN431" s="317">
        <f t="shared" si="102"/>
        <v>0</v>
      </c>
      <c r="EM431" s="375"/>
      <c r="EN431" s="375"/>
      <c r="EO431" s="375"/>
      <c r="EP431" s="375"/>
      <c r="EQ431" s="375"/>
      <c r="ER431" s="375"/>
      <c r="ES431" s="375"/>
      <c r="FF431" s="375"/>
      <c r="FG431" s="375"/>
      <c r="FH431" s="375"/>
      <c r="FI431" s="375"/>
      <c r="FJ431" s="375"/>
      <c r="FK431" s="375"/>
      <c r="FL431" s="375"/>
      <c r="FM431" s="375"/>
      <c r="FN431" s="375"/>
      <c r="FO431" s="375"/>
      <c r="FP431" s="375"/>
      <c r="FQ431" s="375"/>
      <c r="FR431" s="375"/>
      <c r="FS431" s="375"/>
      <c r="FT431" s="375"/>
      <c r="FU431" s="375"/>
    </row>
    <row r="432" spans="1:177" s="374" customFormat="1" ht="15" customHeight="1" x14ac:dyDescent="0.25">
      <c r="A432" s="113"/>
      <c r="B432" s="3"/>
      <c r="C432" s="8" t="s">
        <v>33</v>
      </c>
      <c r="D432" s="732" t="str">
        <f t="shared" si="100"/>
        <v/>
      </c>
      <c r="E432" s="732"/>
      <c r="F432" s="732"/>
      <c r="G432" s="732"/>
      <c r="H432" s="732"/>
      <c r="I432" s="732"/>
      <c r="J432" s="732"/>
      <c r="K432" s="732"/>
      <c r="L432" s="732"/>
      <c r="M432" s="732"/>
      <c r="N432" s="732"/>
      <c r="O432" s="732"/>
      <c r="P432" s="966"/>
      <c r="Q432" s="966"/>
      <c r="R432" s="966"/>
      <c r="S432" s="577"/>
      <c r="T432" s="577"/>
      <c r="U432" s="577"/>
      <c r="V432" s="577"/>
      <c r="W432" s="577"/>
      <c r="X432" s="577"/>
      <c r="Y432" s="577"/>
      <c r="Z432" s="577"/>
      <c r="AA432" s="577"/>
      <c r="AB432" s="577"/>
      <c r="AC432" s="577"/>
      <c r="AD432" s="577"/>
      <c r="AE432" s="3"/>
      <c r="AF432" s="258"/>
      <c r="AH432" s="264">
        <f t="shared" si="101"/>
        <v>0</v>
      </c>
      <c r="AK432" s="375">
        <f t="shared" si="97"/>
        <v>0</v>
      </c>
      <c r="AL432" s="378">
        <f t="shared" si="98"/>
        <v>0</v>
      </c>
      <c r="AM432" s="374">
        <f t="shared" si="99"/>
        <v>0</v>
      </c>
      <c r="AN432" s="317">
        <f t="shared" si="102"/>
        <v>0</v>
      </c>
      <c r="EM432" s="375"/>
      <c r="EN432" s="375"/>
      <c r="EO432" s="375"/>
      <c r="EP432" s="375"/>
      <c r="EQ432" s="375"/>
      <c r="ER432" s="375"/>
      <c r="ES432" s="375"/>
      <c r="FF432" s="375"/>
      <c r="FG432" s="375"/>
      <c r="FH432" s="375"/>
      <c r="FI432" s="375"/>
      <c r="FJ432" s="375"/>
      <c r="FK432" s="375"/>
      <c r="FL432" s="375"/>
      <c r="FM432" s="375"/>
      <c r="FN432" s="375"/>
      <c r="FO432" s="375"/>
      <c r="FP432" s="375"/>
      <c r="FQ432" s="375"/>
      <c r="FR432" s="375"/>
      <c r="FS432" s="375"/>
      <c r="FT432" s="375"/>
      <c r="FU432" s="375"/>
    </row>
    <row r="433" spans="1:177" s="374" customFormat="1" ht="15" customHeight="1" x14ac:dyDescent="0.25">
      <c r="A433" s="113"/>
      <c r="B433" s="3"/>
      <c r="C433" s="3"/>
      <c r="D433" s="3"/>
      <c r="E433" s="3"/>
      <c r="F433" s="3"/>
      <c r="G433" s="3"/>
      <c r="H433" s="3"/>
      <c r="I433" s="3"/>
      <c r="J433" s="3"/>
      <c r="K433" s="3"/>
      <c r="L433" s="3"/>
      <c r="M433" s="3"/>
      <c r="N433" s="3"/>
      <c r="O433" s="75" t="s">
        <v>64</v>
      </c>
      <c r="P433" s="578">
        <f>IF(AND(SUM(P425:R432)=0,COUNTIF(P425:R432,"NS")&gt;0),"NS",SUM(P425:R432))</f>
        <v>0</v>
      </c>
      <c r="Q433" s="578"/>
      <c r="R433" s="578"/>
      <c r="S433" s="606">
        <f>IF(AND(SUM(S425:U432)=0,COUNTIF(S425:U432,"NS")&gt;0),"NS",SUM(S425:U432))</f>
        <v>0</v>
      </c>
      <c r="T433" s="606"/>
      <c r="U433" s="606"/>
      <c r="V433" s="606">
        <f>IF(AND(SUM(V425:X432)=0,COUNTIF(V425:X432,"NS")&gt;0),"NS",SUM(V425:X432))</f>
        <v>0</v>
      </c>
      <c r="W433" s="606"/>
      <c r="X433" s="606"/>
      <c r="Y433" s="606">
        <f>IF(AND(SUM(Y425:AA432)=0,COUNTIF(Y425:AA432,"NS")&gt;0),"NS",SUM(Y425:AA432))</f>
        <v>0</v>
      </c>
      <c r="Z433" s="606"/>
      <c r="AA433" s="606"/>
      <c r="AB433" s="606">
        <f>IF(AND(SUM(AB425:AD432)=0,COUNTIF(AB425:AD432,"NS")&gt;0),"NS",SUM(AB425:AD432))</f>
        <v>0</v>
      </c>
      <c r="AC433" s="606"/>
      <c r="AD433" s="606"/>
      <c r="AE433" s="3"/>
      <c r="AF433" s="258"/>
      <c r="AG433" s="375"/>
      <c r="AH433" s="383">
        <f>IF(AG423=AH423,0,SUM(AH425:AH432))</f>
        <v>0</v>
      </c>
      <c r="AN433" s="387">
        <f>SUM(AN425:AN432)</f>
        <v>0</v>
      </c>
      <c r="EM433" s="375"/>
      <c r="EN433" s="375"/>
      <c r="EO433" s="375"/>
      <c r="EP433" s="375"/>
      <c r="EQ433" s="375"/>
      <c r="ER433" s="375"/>
      <c r="ES433" s="375"/>
      <c r="FF433" s="375"/>
      <c r="FG433" s="375"/>
      <c r="FH433" s="375"/>
      <c r="FI433" s="375"/>
      <c r="FJ433" s="375"/>
      <c r="FK433" s="375"/>
      <c r="FL433" s="375"/>
      <c r="FM433" s="375"/>
      <c r="FN433" s="375"/>
      <c r="FO433" s="375"/>
      <c r="FP433" s="375"/>
      <c r="FQ433" s="375"/>
      <c r="FR433" s="375"/>
      <c r="FS433" s="375"/>
      <c r="FT433" s="375"/>
      <c r="FU433" s="375"/>
    </row>
    <row r="434" spans="1:177" s="374" customFormat="1" ht="15" customHeight="1" x14ac:dyDescent="0.25">
      <c r="A434" s="113"/>
      <c r="B434" s="543" t="str">
        <f>IF(SUM(AN433)&gt;=1,"Error: Verificar la suma por fila","")</f>
        <v/>
      </c>
      <c r="C434" s="543"/>
      <c r="D434" s="543"/>
      <c r="E434" s="543"/>
      <c r="F434" s="543"/>
      <c r="G434" s="543"/>
      <c r="H434" s="543"/>
      <c r="I434" s="543"/>
      <c r="J434" s="543"/>
      <c r="K434" s="543"/>
      <c r="L434" s="543"/>
      <c r="M434" s="543"/>
      <c r="N434" s="543"/>
      <c r="O434" s="543"/>
      <c r="P434" s="543"/>
      <c r="Q434" s="543"/>
      <c r="R434" s="543"/>
      <c r="S434" s="543"/>
      <c r="T434" s="543"/>
      <c r="U434" s="543"/>
      <c r="V434" s="543"/>
      <c r="W434" s="543"/>
      <c r="X434" s="543"/>
      <c r="Y434" s="543"/>
      <c r="Z434" s="543"/>
      <c r="AA434" s="543"/>
      <c r="AB434" s="543"/>
      <c r="AC434" s="543"/>
      <c r="AD434" s="543"/>
      <c r="AE434" s="3"/>
      <c r="AF434" s="258"/>
      <c r="AG434" s="375"/>
      <c r="AH434" s="378"/>
      <c r="EM434" s="375"/>
      <c r="EN434" s="375"/>
      <c r="EO434" s="375"/>
      <c r="EP434" s="375"/>
      <c r="EQ434" s="375"/>
      <c r="ER434" s="375"/>
      <c r="ES434" s="375"/>
      <c r="FF434" s="375"/>
      <c r="FG434" s="375"/>
      <c r="FH434" s="375"/>
      <c r="FI434" s="375"/>
      <c r="FJ434" s="375"/>
      <c r="FK434" s="375"/>
      <c r="FL434" s="375"/>
      <c r="FM434" s="375"/>
      <c r="FN434" s="375"/>
      <c r="FO434" s="375"/>
      <c r="FP434" s="375"/>
      <c r="FQ434" s="375"/>
      <c r="FR434" s="375"/>
      <c r="FS434" s="375"/>
      <c r="FT434" s="375"/>
      <c r="FU434" s="375"/>
    </row>
    <row r="435" spans="1:177" s="374" customFormat="1" ht="15" customHeight="1" x14ac:dyDescent="0.25">
      <c r="A435" s="113"/>
      <c r="B435" s="545" t="str">
        <f>IF(OR(AG423=AH423,AG423=AI423),"","Error: Debe completar toda la información requerida.")</f>
        <v/>
      </c>
      <c r="C435" s="545"/>
      <c r="D435" s="545"/>
      <c r="E435" s="545"/>
      <c r="F435" s="545"/>
      <c r="G435" s="545"/>
      <c r="H435" s="545"/>
      <c r="I435" s="545"/>
      <c r="J435" s="545"/>
      <c r="K435" s="545"/>
      <c r="L435" s="545"/>
      <c r="M435" s="545"/>
      <c r="N435" s="545"/>
      <c r="O435" s="545"/>
      <c r="P435" s="545"/>
      <c r="Q435" s="545"/>
      <c r="R435" s="545"/>
      <c r="S435" s="545"/>
      <c r="T435" s="545"/>
      <c r="U435" s="545"/>
      <c r="V435" s="545"/>
      <c r="W435" s="545"/>
      <c r="X435" s="545"/>
      <c r="Y435" s="545"/>
      <c r="Z435" s="545"/>
      <c r="AA435" s="545"/>
      <c r="AB435" s="545"/>
      <c r="AC435" s="545"/>
      <c r="AD435" s="545"/>
      <c r="AE435" s="3"/>
      <c r="AF435" s="258"/>
      <c r="AG435" s="375"/>
      <c r="AH435" s="378"/>
      <c r="EM435" s="375"/>
      <c r="EN435" s="375"/>
      <c r="EO435" s="375"/>
      <c r="EP435" s="375"/>
      <c r="EQ435" s="375"/>
      <c r="ER435" s="375"/>
      <c r="ES435" s="375"/>
      <c r="FF435" s="375"/>
      <c r="FG435" s="375"/>
      <c r="FH435" s="375"/>
      <c r="FI435" s="375"/>
      <c r="FJ435" s="375"/>
      <c r="FK435" s="375"/>
      <c r="FL435" s="375"/>
      <c r="FM435" s="375"/>
      <c r="FN435" s="375"/>
      <c r="FO435" s="375"/>
      <c r="FP435" s="375"/>
      <c r="FQ435" s="375"/>
      <c r="FR435" s="375"/>
      <c r="FS435" s="375"/>
      <c r="FT435" s="375"/>
      <c r="FU435" s="375"/>
    </row>
    <row r="436" spans="1:177" s="374" customFormat="1" ht="15" customHeight="1" thickBot="1" x14ac:dyDescent="0.3">
      <c r="A436" s="113"/>
      <c r="B436"/>
      <c r="C436"/>
      <c r="D436"/>
      <c r="E436"/>
      <c r="F436"/>
      <c r="G436"/>
      <c r="H436"/>
      <c r="I436"/>
      <c r="J436"/>
      <c r="K436"/>
      <c r="L436"/>
      <c r="M436"/>
      <c r="N436"/>
      <c r="O436"/>
      <c r="P436"/>
      <c r="Q436"/>
      <c r="R436"/>
      <c r="S436"/>
      <c r="T436"/>
      <c r="U436"/>
      <c r="V436"/>
      <c r="W436"/>
      <c r="X436"/>
      <c r="Y436"/>
      <c r="Z436"/>
      <c r="AA436"/>
      <c r="AB436"/>
      <c r="AC436"/>
      <c r="AD436"/>
      <c r="AE436" s="3"/>
      <c r="AF436" s="258"/>
      <c r="AG436" s="375"/>
      <c r="AH436" s="378"/>
      <c r="EM436" s="375"/>
      <c r="EN436" s="375"/>
      <c r="EO436" s="375"/>
      <c r="EP436" s="375"/>
      <c r="EQ436" s="375"/>
      <c r="ER436" s="375"/>
      <c r="ES436" s="375"/>
      <c r="FF436" s="375"/>
      <c r="FG436" s="375"/>
      <c r="FH436" s="375"/>
      <c r="FI436" s="375"/>
      <c r="FJ436" s="375"/>
      <c r="FK436" s="375"/>
      <c r="FL436" s="375"/>
      <c r="FM436" s="375"/>
      <c r="FN436" s="375"/>
      <c r="FO436" s="375"/>
      <c r="FP436" s="375"/>
      <c r="FQ436" s="375"/>
      <c r="FR436" s="375"/>
      <c r="FS436" s="375"/>
      <c r="FT436" s="375"/>
      <c r="FU436" s="375"/>
    </row>
    <row r="437" spans="1:177" s="374" customFormat="1" ht="15" customHeight="1" thickBot="1" x14ac:dyDescent="0.3">
      <c r="A437" s="113"/>
      <c r="B437" s="687" t="s">
        <v>1136</v>
      </c>
      <c r="C437" s="688"/>
      <c r="D437" s="688"/>
      <c r="E437" s="688"/>
      <c r="F437" s="688"/>
      <c r="G437" s="688"/>
      <c r="H437" s="688"/>
      <c r="I437" s="688"/>
      <c r="J437" s="688"/>
      <c r="K437" s="688"/>
      <c r="L437" s="688"/>
      <c r="M437" s="688"/>
      <c r="N437" s="688"/>
      <c r="O437" s="688"/>
      <c r="P437" s="688"/>
      <c r="Q437" s="688"/>
      <c r="R437" s="688"/>
      <c r="S437" s="688"/>
      <c r="T437" s="688"/>
      <c r="U437" s="688"/>
      <c r="V437" s="688"/>
      <c r="W437" s="688"/>
      <c r="X437" s="688"/>
      <c r="Y437" s="688"/>
      <c r="Z437" s="688"/>
      <c r="AA437" s="688"/>
      <c r="AB437" s="688"/>
      <c r="AC437" s="688"/>
      <c r="AD437" s="689"/>
      <c r="AE437" s="3"/>
      <c r="AF437" s="258"/>
      <c r="AG437" s="375"/>
      <c r="AH437" s="378"/>
      <c r="EM437" s="375"/>
      <c r="EN437" s="375"/>
      <c r="EO437" s="375"/>
      <c r="EP437" s="375"/>
      <c r="EQ437" s="375"/>
      <c r="ER437" s="375"/>
      <c r="ES437" s="375"/>
      <c r="FF437" s="375"/>
      <c r="FG437" s="375"/>
      <c r="FH437" s="375"/>
      <c r="FI437" s="375"/>
      <c r="FJ437" s="375"/>
      <c r="FK437" s="375"/>
      <c r="FL437" s="375"/>
      <c r="FM437" s="375"/>
      <c r="FN437" s="375"/>
      <c r="FO437" s="375"/>
      <c r="FP437" s="375"/>
      <c r="FQ437" s="375"/>
      <c r="FR437" s="375"/>
      <c r="FS437" s="375"/>
      <c r="FT437" s="375"/>
      <c r="FU437" s="375"/>
    </row>
    <row r="438" spans="1:177" s="374" customFormat="1" ht="15" customHeight="1" x14ac:dyDescent="0.25">
      <c r="A438" s="113"/>
      <c r="B438" s="3"/>
      <c r="C438" s="3"/>
      <c r="D438" s="3"/>
      <c r="E438" s="3"/>
      <c r="F438" s="3"/>
      <c r="G438" s="3"/>
      <c r="H438" s="3"/>
      <c r="I438" s="3"/>
      <c r="J438" s="3"/>
      <c r="K438" s="3"/>
      <c r="L438" s="3"/>
      <c r="M438" s="3"/>
      <c r="N438" s="3"/>
      <c r="O438" s="3"/>
      <c r="P438" s="3"/>
      <c r="Q438" s="3"/>
      <c r="R438" s="3"/>
      <c r="S438" s="3"/>
      <c r="T438" s="3"/>
      <c r="U438" s="3"/>
      <c r="V438" s="3"/>
      <c r="W438" s="3"/>
      <c r="X438" s="3"/>
      <c r="Y438" s="3"/>
      <c r="Z438" s="3"/>
      <c r="AA438" s="3"/>
      <c r="AB438" s="3"/>
      <c r="AC438" s="3"/>
      <c r="AD438" s="3"/>
      <c r="AE438" s="3"/>
      <c r="AF438" s="258"/>
      <c r="AG438" s="375"/>
      <c r="AH438" s="378"/>
      <c r="EM438" s="375"/>
      <c r="EN438" s="375"/>
      <c r="EO438" s="375"/>
      <c r="EP438" s="375"/>
      <c r="EQ438" s="375"/>
      <c r="ER438" s="375"/>
      <c r="ES438" s="375"/>
      <c r="FF438" s="375"/>
      <c r="FG438" s="375"/>
      <c r="FH438" s="375"/>
      <c r="FI438" s="375"/>
      <c r="FJ438" s="375"/>
      <c r="FK438" s="375"/>
      <c r="FL438" s="375"/>
      <c r="FM438" s="375"/>
      <c r="FN438" s="375"/>
      <c r="FO438" s="375"/>
      <c r="FP438" s="375"/>
      <c r="FQ438" s="375"/>
      <c r="FR438" s="375"/>
      <c r="FS438" s="375"/>
      <c r="FT438" s="375"/>
      <c r="FU438" s="375"/>
    </row>
    <row r="439" spans="1:177" s="374" customFormat="1" ht="36" customHeight="1" x14ac:dyDescent="0.25">
      <c r="A439" s="114" t="s">
        <v>161</v>
      </c>
      <c r="B439" s="573" t="s">
        <v>1134</v>
      </c>
      <c r="C439" s="573"/>
      <c r="D439" s="573"/>
      <c r="E439" s="573"/>
      <c r="F439" s="573"/>
      <c r="G439" s="573"/>
      <c r="H439" s="573"/>
      <c r="I439" s="573"/>
      <c r="J439" s="573"/>
      <c r="K439" s="573"/>
      <c r="L439" s="573"/>
      <c r="M439" s="573"/>
      <c r="N439" s="573"/>
      <c r="O439" s="573"/>
      <c r="P439" s="573"/>
      <c r="Q439" s="573"/>
      <c r="R439" s="573"/>
      <c r="S439" s="573"/>
      <c r="T439" s="573"/>
      <c r="U439" s="573"/>
      <c r="V439" s="573"/>
      <c r="W439" s="573"/>
      <c r="X439" s="573"/>
      <c r="Y439" s="573"/>
      <c r="Z439" s="573"/>
      <c r="AA439" s="573"/>
      <c r="AB439" s="573"/>
      <c r="AC439" s="573"/>
      <c r="AD439" s="573"/>
      <c r="AE439" s="3"/>
      <c r="AF439" s="258"/>
      <c r="AG439" s="375"/>
      <c r="AH439" s="378"/>
      <c r="EM439" s="375"/>
      <c r="EN439" s="375"/>
      <c r="EO439" s="375"/>
      <c r="EP439" s="375"/>
      <c r="EQ439" s="375"/>
      <c r="ER439" s="375"/>
      <c r="ES439" s="375"/>
      <c r="FF439" s="375"/>
      <c r="FG439" s="375"/>
      <c r="FH439" s="375"/>
      <c r="FI439" s="375"/>
      <c r="FJ439" s="375"/>
      <c r="FK439" s="375"/>
      <c r="FL439" s="375"/>
      <c r="FM439" s="375"/>
      <c r="FN439" s="375"/>
      <c r="FO439" s="375"/>
      <c r="FP439" s="375"/>
      <c r="FQ439" s="375"/>
      <c r="FR439" s="375"/>
      <c r="FS439" s="375"/>
      <c r="FT439" s="375"/>
      <c r="FU439" s="375"/>
    </row>
    <row r="440" spans="1:177" s="374" customFormat="1" ht="24" customHeight="1" x14ac:dyDescent="0.25">
      <c r="A440" s="114"/>
      <c r="B440" s="68"/>
      <c r="C440" s="576" t="s">
        <v>1087</v>
      </c>
      <c r="D440" s="576"/>
      <c r="E440" s="576"/>
      <c r="F440" s="576"/>
      <c r="G440" s="576"/>
      <c r="H440" s="576"/>
      <c r="I440" s="576"/>
      <c r="J440" s="576"/>
      <c r="K440" s="576"/>
      <c r="L440" s="576"/>
      <c r="M440" s="576"/>
      <c r="N440" s="576"/>
      <c r="O440" s="576"/>
      <c r="P440" s="576"/>
      <c r="Q440" s="576"/>
      <c r="R440" s="576"/>
      <c r="S440" s="576"/>
      <c r="T440" s="576"/>
      <c r="U440" s="576"/>
      <c r="V440" s="576"/>
      <c r="W440" s="576"/>
      <c r="X440" s="576"/>
      <c r="Y440" s="576"/>
      <c r="Z440" s="576"/>
      <c r="AA440" s="576"/>
      <c r="AB440" s="576"/>
      <c r="AC440" s="576"/>
      <c r="AD440" s="576"/>
      <c r="AE440" s="3"/>
      <c r="AF440" s="258"/>
      <c r="AG440" s="375"/>
      <c r="AH440" s="378"/>
      <c r="EM440" s="375"/>
      <c r="EN440" s="375"/>
      <c r="EO440" s="375"/>
      <c r="EP440" s="375"/>
      <c r="EQ440" s="375"/>
      <c r="ER440" s="375"/>
      <c r="ES440" s="375"/>
      <c r="FF440" s="375"/>
      <c r="FG440" s="375"/>
      <c r="FH440" s="375"/>
      <c r="FI440" s="375"/>
      <c r="FJ440" s="375"/>
      <c r="FK440" s="375"/>
      <c r="FL440" s="375"/>
      <c r="FM440" s="375"/>
      <c r="FN440" s="375"/>
      <c r="FO440" s="375"/>
      <c r="FP440" s="375"/>
      <c r="FQ440" s="375"/>
      <c r="FR440" s="375"/>
      <c r="FS440" s="375"/>
      <c r="FT440" s="375"/>
      <c r="FU440" s="375"/>
    </row>
    <row r="441" spans="1:177" s="374" customFormat="1" ht="24" customHeight="1" x14ac:dyDescent="0.25">
      <c r="A441" s="112"/>
      <c r="B441" s="1"/>
      <c r="C441" s="576" t="s">
        <v>977</v>
      </c>
      <c r="D441" s="576"/>
      <c r="E441" s="576"/>
      <c r="F441" s="576"/>
      <c r="G441" s="576"/>
      <c r="H441" s="576"/>
      <c r="I441" s="576"/>
      <c r="J441" s="576"/>
      <c r="K441" s="576"/>
      <c r="L441" s="576"/>
      <c r="M441" s="576"/>
      <c r="N441" s="576"/>
      <c r="O441" s="576"/>
      <c r="P441" s="576"/>
      <c r="Q441" s="576"/>
      <c r="R441" s="576"/>
      <c r="S441" s="576"/>
      <c r="T441" s="576"/>
      <c r="U441" s="576"/>
      <c r="V441" s="576"/>
      <c r="W441" s="576"/>
      <c r="X441" s="576"/>
      <c r="Y441" s="576"/>
      <c r="Z441" s="576"/>
      <c r="AA441" s="576"/>
      <c r="AB441" s="576"/>
      <c r="AC441" s="576"/>
      <c r="AD441" s="576"/>
      <c r="AE441" s="3"/>
      <c r="AF441" s="258"/>
      <c r="AG441" s="375"/>
      <c r="AH441" s="378"/>
      <c r="EM441" s="375"/>
      <c r="EN441" s="375"/>
      <c r="EO441" s="375"/>
      <c r="EP441" s="375"/>
      <c r="EQ441" s="375"/>
      <c r="ER441" s="375"/>
      <c r="ES441" s="375"/>
      <c r="FF441" s="375"/>
      <c r="FG441" s="375"/>
      <c r="FH441" s="375"/>
      <c r="FI441" s="375"/>
      <c r="FJ441" s="375"/>
      <c r="FK441" s="375"/>
      <c r="FL441" s="375"/>
      <c r="FM441" s="375"/>
      <c r="FN441" s="375"/>
      <c r="FO441" s="375"/>
      <c r="FP441" s="375"/>
      <c r="FQ441" s="375"/>
      <c r="FR441" s="375"/>
      <c r="FS441" s="375"/>
      <c r="FT441" s="375"/>
      <c r="FU441" s="375"/>
    </row>
    <row r="442" spans="1:177" s="374" customFormat="1" ht="24" customHeight="1" x14ac:dyDescent="0.25">
      <c r="A442" s="113"/>
      <c r="B442" s="3"/>
      <c r="C442" s="576" t="s">
        <v>980</v>
      </c>
      <c r="D442" s="576"/>
      <c r="E442" s="576"/>
      <c r="F442" s="576"/>
      <c r="G442" s="576"/>
      <c r="H442" s="576"/>
      <c r="I442" s="576"/>
      <c r="J442" s="576"/>
      <c r="K442" s="576"/>
      <c r="L442" s="576"/>
      <c r="M442" s="576"/>
      <c r="N442" s="576"/>
      <c r="O442" s="576"/>
      <c r="P442" s="576"/>
      <c r="Q442" s="576"/>
      <c r="R442" s="576"/>
      <c r="S442" s="576"/>
      <c r="T442" s="576"/>
      <c r="U442" s="576"/>
      <c r="V442" s="576"/>
      <c r="W442" s="576"/>
      <c r="X442" s="576"/>
      <c r="Y442" s="576"/>
      <c r="Z442" s="576"/>
      <c r="AA442" s="576"/>
      <c r="AB442" s="576"/>
      <c r="AC442" s="576"/>
      <c r="AD442" s="576"/>
      <c r="AE442" s="3"/>
      <c r="AF442" s="258"/>
      <c r="AG442" s="375"/>
      <c r="AH442" s="378"/>
      <c r="EM442" s="375"/>
      <c r="EN442" s="375"/>
      <c r="EO442" s="375"/>
      <c r="EP442" s="375"/>
      <c r="EQ442" s="375"/>
      <c r="ER442" s="375"/>
      <c r="ES442" s="375"/>
      <c r="FF442" s="375"/>
      <c r="FG442" s="375"/>
      <c r="FH442" s="375"/>
      <c r="FI442" s="375"/>
      <c r="FJ442" s="375"/>
      <c r="FK442" s="375"/>
      <c r="FL442" s="375"/>
      <c r="FM442" s="375"/>
      <c r="FN442" s="375"/>
      <c r="FO442" s="375"/>
      <c r="FP442" s="375"/>
      <c r="FQ442" s="375"/>
      <c r="FR442" s="375"/>
      <c r="FS442" s="375"/>
      <c r="FT442" s="375"/>
      <c r="FU442" s="375"/>
    </row>
    <row r="443" spans="1:177" s="374" customFormat="1" ht="15" customHeight="1" x14ac:dyDescent="0.25">
      <c r="A443" s="113"/>
      <c r="B443" s="3"/>
      <c r="C443" s="576"/>
      <c r="D443" s="576"/>
      <c r="E443" s="576"/>
      <c r="F443" s="576"/>
      <c r="G443" s="576"/>
      <c r="H443" s="576"/>
      <c r="I443" s="576"/>
      <c r="J443" s="576"/>
      <c r="K443" s="576"/>
      <c r="L443" s="576"/>
      <c r="M443" s="576"/>
      <c r="N443" s="576"/>
      <c r="O443" s="576"/>
      <c r="P443" s="576"/>
      <c r="Q443" s="576"/>
      <c r="R443" s="576"/>
      <c r="S443" s="576"/>
      <c r="T443" s="576"/>
      <c r="U443" s="576"/>
      <c r="V443" s="576"/>
      <c r="W443" s="576"/>
      <c r="X443" s="576"/>
      <c r="Y443" s="576"/>
      <c r="Z443" s="576"/>
      <c r="AA443" s="576"/>
      <c r="AB443" s="576"/>
      <c r="AC443" s="576"/>
      <c r="AD443" s="576"/>
      <c r="AE443" s="3"/>
      <c r="AF443" s="258"/>
      <c r="AG443" s="375"/>
      <c r="AH443" s="378"/>
      <c r="EM443" s="375"/>
      <c r="EN443" s="375"/>
      <c r="EO443" s="375"/>
      <c r="EP443" s="375"/>
      <c r="EQ443" s="375"/>
      <c r="ER443" s="375"/>
      <c r="ES443" s="375"/>
      <c r="FF443" s="375"/>
      <c r="FG443" s="375"/>
      <c r="FH443" s="375"/>
      <c r="FI443" s="375"/>
      <c r="FJ443" s="375"/>
      <c r="FK443" s="375"/>
      <c r="FL443" s="375"/>
      <c r="FM443" s="375"/>
      <c r="FN443" s="375"/>
      <c r="FO443" s="375"/>
      <c r="FP443" s="375"/>
      <c r="FQ443" s="375"/>
      <c r="FR443" s="375"/>
      <c r="FS443" s="375"/>
      <c r="FT443" s="375"/>
      <c r="FU443" s="375"/>
    </row>
    <row r="444" spans="1:177" s="374" customFormat="1" ht="24" customHeight="1" x14ac:dyDescent="0.25">
      <c r="A444" s="113"/>
      <c r="B444" s="3"/>
      <c r="C444" s="694" t="s">
        <v>1130</v>
      </c>
      <c r="D444" s="695"/>
      <c r="E444" s="695"/>
      <c r="F444" s="695"/>
      <c r="G444" s="695"/>
      <c r="H444" s="695"/>
      <c r="I444" s="695"/>
      <c r="J444" s="695"/>
      <c r="K444" s="695"/>
      <c r="L444" s="695"/>
      <c r="M444" s="695"/>
      <c r="N444" s="695"/>
      <c r="O444" s="695"/>
      <c r="P444" s="696"/>
      <c r="Q444" s="578" t="s">
        <v>978</v>
      </c>
      <c r="R444" s="578"/>
      <c r="S444" s="578"/>
      <c r="T444" s="578"/>
      <c r="U444" s="578"/>
      <c r="V444" s="578"/>
      <c r="W444" s="578"/>
      <c r="X444" s="578" t="s">
        <v>979</v>
      </c>
      <c r="Y444" s="578"/>
      <c r="Z444" s="578"/>
      <c r="AA444" s="578"/>
      <c r="AB444" s="578"/>
      <c r="AC444" s="578"/>
      <c r="AD444" s="578"/>
      <c r="AE444" s="3"/>
      <c r="AF444" s="258"/>
      <c r="AG444" s="285" t="s">
        <v>1908</v>
      </c>
      <c r="AH444" s="285"/>
      <c r="AI444" s="285"/>
      <c r="EM444" s="375"/>
      <c r="EN444" s="375"/>
      <c r="EO444" s="375"/>
      <c r="EP444" s="375"/>
      <c r="EQ444" s="375"/>
      <c r="ER444" s="375"/>
      <c r="ES444" s="375"/>
      <c r="FF444" s="375"/>
      <c r="FG444" s="375"/>
      <c r="FH444" s="375"/>
      <c r="FI444" s="375"/>
      <c r="FJ444" s="375"/>
      <c r="FK444" s="375"/>
      <c r="FL444" s="375"/>
      <c r="FM444" s="375"/>
      <c r="FN444" s="375"/>
      <c r="FO444" s="375"/>
      <c r="FP444" s="375"/>
      <c r="FQ444" s="375"/>
      <c r="FR444" s="375"/>
      <c r="FS444" s="375"/>
      <c r="FT444" s="375"/>
      <c r="FU444" s="375"/>
    </row>
    <row r="445" spans="1:177" s="374" customFormat="1" ht="15" customHeight="1" x14ac:dyDescent="0.25">
      <c r="A445" s="113"/>
      <c r="B445" s="3"/>
      <c r="C445" s="724"/>
      <c r="D445" s="725"/>
      <c r="E445" s="725"/>
      <c r="F445" s="725"/>
      <c r="G445" s="725"/>
      <c r="H445" s="725"/>
      <c r="I445" s="725"/>
      <c r="J445" s="725"/>
      <c r="K445" s="725"/>
      <c r="L445" s="725"/>
      <c r="M445" s="725"/>
      <c r="N445" s="725"/>
      <c r="O445" s="725"/>
      <c r="P445" s="726"/>
      <c r="Q445" s="578" t="s">
        <v>60</v>
      </c>
      <c r="R445" s="578"/>
      <c r="S445" s="578"/>
      <c r="T445" s="815" t="s">
        <v>176</v>
      </c>
      <c r="U445" s="815"/>
      <c r="V445" s="815"/>
      <c r="W445" s="815"/>
      <c r="X445" s="578" t="s">
        <v>60</v>
      </c>
      <c r="Y445" s="578"/>
      <c r="Z445" s="578"/>
      <c r="AA445" s="815" t="s">
        <v>176</v>
      </c>
      <c r="AB445" s="815"/>
      <c r="AC445" s="815"/>
      <c r="AD445" s="815"/>
      <c r="AE445" s="3"/>
      <c r="AF445" s="258"/>
      <c r="AG445" s="285">
        <f>COUNTBLANK(Q447:AD454)</f>
        <v>112</v>
      </c>
      <c r="AH445" s="285">
        <v>112</v>
      </c>
      <c r="AI445" s="285">
        <f>IF(SUM(AH455)=0,AG445,1)</f>
        <v>112</v>
      </c>
      <c r="EM445" s="375"/>
      <c r="EN445" s="375"/>
      <c r="EO445" s="375"/>
      <c r="EP445" s="375"/>
      <c r="EQ445" s="375"/>
      <c r="ER445" s="375"/>
      <c r="ES445" s="375"/>
      <c r="FF445" s="375"/>
      <c r="FG445" s="375"/>
      <c r="FH445" s="375"/>
      <c r="FI445" s="375"/>
      <c r="FJ445" s="375"/>
      <c r="FK445" s="375"/>
      <c r="FL445" s="375"/>
      <c r="FM445" s="375"/>
      <c r="FN445" s="375"/>
      <c r="FO445" s="375"/>
      <c r="FP445" s="375"/>
      <c r="FQ445" s="375"/>
      <c r="FR445" s="375"/>
      <c r="FS445" s="375"/>
      <c r="FT445" s="375"/>
      <c r="FU445" s="375"/>
    </row>
    <row r="446" spans="1:177" s="374" customFormat="1" ht="15" customHeight="1" x14ac:dyDescent="0.25">
      <c r="A446" s="113"/>
      <c r="B446" s="3"/>
      <c r="C446" s="724"/>
      <c r="D446" s="725"/>
      <c r="E446" s="725"/>
      <c r="F446" s="725"/>
      <c r="G446" s="725"/>
      <c r="H446" s="725"/>
      <c r="I446" s="725"/>
      <c r="J446" s="725"/>
      <c r="K446" s="725"/>
      <c r="L446" s="725"/>
      <c r="M446" s="725"/>
      <c r="N446" s="725"/>
      <c r="O446" s="725"/>
      <c r="P446" s="726"/>
      <c r="Q446" s="578"/>
      <c r="R446" s="578"/>
      <c r="S446" s="578"/>
      <c r="T446" s="815" t="s">
        <v>177</v>
      </c>
      <c r="U446" s="815"/>
      <c r="V446" s="815" t="s">
        <v>178</v>
      </c>
      <c r="W446" s="815"/>
      <c r="X446" s="578"/>
      <c r="Y446" s="578"/>
      <c r="Z446" s="578"/>
      <c r="AA446" s="815" t="s">
        <v>179</v>
      </c>
      <c r="AB446" s="815"/>
      <c r="AC446" s="815" t="s">
        <v>178</v>
      </c>
      <c r="AD446" s="815"/>
      <c r="AE446" s="3"/>
      <c r="AF446" s="258"/>
      <c r="AH446" s="374" t="s">
        <v>1925</v>
      </c>
      <c r="AK446" s="375" t="s">
        <v>1913</v>
      </c>
      <c r="AL446" s="378" t="s">
        <v>1910</v>
      </c>
      <c r="AM446" s="374" t="s">
        <v>1914</v>
      </c>
      <c r="AN446" s="374" t="s">
        <v>1915</v>
      </c>
      <c r="AO446" s="375" t="s">
        <v>1913</v>
      </c>
      <c r="AP446" s="378" t="s">
        <v>1910</v>
      </c>
      <c r="AQ446" s="374" t="s">
        <v>1914</v>
      </c>
      <c r="AR446" s="374" t="s">
        <v>1915</v>
      </c>
      <c r="EM446" s="375"/>
      <c r="EN446" s="375"/>
      <c r="EO446" s="375"/>
      <c r="EP446" s="375"/>
      <c r="EQ446" s="375"/>
      <c r="ER446" s="375"/>
      <c r="ES446" s="375"/>
      <c r="FF446" s="375"/>
      <c r="FG446" s="375"/>
      <c r="FH446" s="375"/>
      <c r="FI446" s="375"/>
      <c r="FJ446" s="375"/>
      <c r="FK446" s="375"/>
      <c r="FL446" s="375"/>
      <c r="FM446" s="375"/>
      <c r="FN446" s="375"/>
      <c r="FO446" s="375"/>
      <c r="FP446" s="375"/>
      <c r="FQ446" s="375"/>
      <c r="FR446" s="375"/>
      <c r="FS446" s="375"/>
      <c r="FT446" s="375"/>
      <c r="FU446" s="375"/>
    </row>
    <row r="447" spans="1:177" s="374" customFormat="1" ht="15" customHeight="1" x14ac:dyDescent="0.25">
      <c r="A447" s="113"/>
      <c r="B447" s="3"/>
      <c r="C447" s="20" t="s">
        <v>26</v>
      </c>
      <c r="D447" s="732" t="str">
        <f>IF($D37="","",$D37)</f>
        <v/>
      </c>
      <c r="E447" s="732"/>
      <c r="F447" s="732"/>
      <c r="G447" s="732"/>
      <c r="H447" s="732"/>
      <c r="I447" s="732"/>
      <c r="J447" s="732"/>
      <c r="K447" s="732"/>
      <c r="L447" s="732"/>
      <c r="M447" s="732"/>
      <c r="N447" s="732"/>
      <c r="O447" s="732"/>
      <c r="P447" s="732"/>
      <c r="Q447" s="966"/>
      <c r="R447" s="966"/>
      <c r="S447" s="966"/>
      <c r="T447" s="577"/>
      <c r="U447" s="577"/>
      <c r="V447" s="577"/>
      <c r="W447" s="577"/>
      <c r="X447" s="966"/>
      <c r="Y447" s="966"/>
      <c r="Z447" s="966"/>
      <c r="AA447" s="577"/>
      <c r="AB447" s="577"/>
      <c r="AC447" s="577"/>
      <c r="AD447" s="577"/>
      <c r="AE447" s="3"/>
      <c r="AF447" s="258"/>
      <c r="AH447" s="264">
        <f>IF(AND(D447="",COUNTBLANK(Q447:AD447)=14),0,IF(AND(D447&lt;&gt;"",COUNTBLANK(Q447:AD447)=8),0,1))</f>
        <v>0</v>
      </c>
      <c r="AK447" s="375">
        <f>Q447</f>
        <v>0</v>
      </c>
      <c r="AL447" s="378">
        <f t="shared" ref="AL447:AL454" si="103">COUNTIF(T447:W447,"ns")</f>
        <v>0</v>
      </c>
      <c r="AM447" s="374">
        <f>SUM(T447:W447)</f>
        <v>0</v>
      </c>
      <c r="AN447" s="292">
        <f>IF($AG$445=$AH$445,0,IF(OR(AND(AK447=0,AL447&gt;0),AND(AK447="ns",AM447&gt;0),AND(AK447="ns",AL447=0,AM447=0)),1,IF(OR(AND(AK447&gt;0,AL447=2),AND(AK447="ns",AL447=2),AND(AK447="ns",AM447=0,AL447&gt;0),AK447=AM447),0,1)))</f>
        <v>0</v>
      </c>
      <c r="AO447" s="375">
        <f>X447</f>
        <v>0</v>
      </c>
      <c r="AP447" s="378">
        <f t="shared" ref="AP447:AP454" si="104">COUNTIF(AA447:AD447,"ns")</f>
        <v>0</v>
      </c>
      <c r="AQ447" s="374">
        <f>SUM(AA447:AD447)</f>
        <v>0</v>
      </c>
      <c r="AR447" s="292">
        <f>IF($AG$445=$AH$445,0,IF(OR(AND(AO447=0,AP447&gt;0),AND(AO447="ns",AQ447&gt;0),AND(AO447="ns",AP447=0,AQ447=0)),1,IF(OR(AND(AO447&gt;0,AP447=2),AND(AO447="ns",AP447=2),AND(AO447="ns",AQ447=0,AP447&gt;0),AO447=AQ447),0,1)))</f>
        <v>0</v>
      </c>
      <c r="EM447" s="375"/>
      <c r="EN447" s="375"/>
      <c r="EO447" s="375"/>
      <c r="EP447" s="375"/>
      <c r="EQ447" s="375"/>
      <c r="ER447" s="375"/>
      <c r="ES447" s="375"/>
      <c r="FF447" s="375"/>
      <c r="FG447" s="375"/>
      <c r="FH447" s="375"/>
      <c r="FI447" s="375"/>
      <c r="FJ447" s="375"/>
      <c r="FK447" s="375"/>
      <c r="FL447" s="375"/>
      <c r="FM447" s="375"/>
      <c r="FN447" s="375"/>
      <c r="FO447" s="375"/>
      <c r="FP447" s="375"/>
      <c r="FQ447" s="375"/>
      <c r="FR447" s="375"/>
      <c r="FS447" s="375"/>
      <c r="FT447" s="375"/>
      <c r="FU447" s="375"/>
    </row>
    <row r="448" spans="1:177" s="374" customFormat="1" ht="15" customHeight="1" x14ac:dyDescent="0.25">
      <c r="A448" s="113"/>
      <c r="B448" s="3"/>
      <c r="C448" s="8" t="s">
        <v>27</v>
      </c>
      <c r="D448" s="732" t="str">
        <f t="shared" ref="D448:D454" si="105">IF($D38="","",$D38)</f>
        <v/>
      </c>
      <c r="E448" s="732"/>
      <c r="F448" s="732"/>
      <c r="G448" s="732"/>
      <c r="H448" s="732"/>
      <c r="I448" s="732"/>
      <c r="J448" s="732"/>
      <c r="K448" s="732"/>
      <c r="L448" s="732"/>
      <c r="M448" s="732"/>
      <c r="N448" s="732"/>
      <c r="O448" s="732"/>
      <c r="P448" s="732"/>
      <c r="Q448" s="966"/>
      <c r="R448" s="966"/>
      <c r="S448" s="966"/>
      <c r="T448" s="577"/>
      <c r="U448" s="577"/>
      <c r="V448" s="577"/>
      <c r="W448" s="577"/>
      <c r="X448" s="966"/>
      <c r="Y448" s="966"/>
      <c r="Z448" s="966"/>
      <c r="AA448" s="577"/>
      <c r="AB448" s="577"/>
      <c r="AC448" s="577"/>
      <c r="AD448" s="577"/>
      <c r="AE448" s="3"/>
      <c r="AF448" s="258"/>
      <c r="AH448" s="264">
        <f t="shared" ref="AH448:AH454" si="106">IF(AND(D448="",COUNTBLANK(Q448:AD448)=14),0,IF(AND(D448&lt;&gt;"",COUNTBLANK(Q448:AD448)=8),0,1))</f>
        <v>0</v>
      </c>
      <c r="AK448" s="375">
        <f t="shared" ref="AK448:AK454" si="107">Q448</f>
        <v>0</v>
      </c>
      <c r="AL448" s="378">
        <f t="shared" si="103"/>
        <v>0</v>
      </c>
      <c r="AM448" s="374">
        <f t="shared" ref="AM448:AM454" si="108">SUM(T448:W448)</f>
        <v>0</v>
      </c>
      <c r="AN448" s="292">
        <f t="shared" ref="AN448:AN454" si="109">IF($AG$445=$AH$445,0,IF(OR(AND(AK448=0,AL448&gt;0),AND(AK448="ns",AM448&gt;0),AND(AK448="ns",AL448=0,AM448=0)),1,IF(OR(AND(AK448&gt;0,AL448=2),AND(AK448="ns",AL448=2),AND(AK448="ns",AM448=0,AL448&gt;0),AK448=AM448),0,1)))</f>
        <v>0</v>
      </c>
      <c r="AO448" s="375">
        <f t="shared" ref="AO448:AO454" si="110">X448</f>
        <v>0</v>
      </c>
      <c r="AP448" s="378">
        <f t="shared" si="104"/>
        <v>0</v>
      </c>
      <c r="AQ448" s="374">
        <f t="shared" ref="AQ448:AQ454" si="111">SUM(AA448:AD448)</f>
        <v>0</v>
      </c>
      <c r="AR448" s="292">
        <f t="shared" ref="AR448:AR454" si="112">IF($AG$445=$AH$445,0,IF(OR(AND(AO448=0,AP448&gt;0),AND(AO448="ns",AQ448&gt;0),AND(AO448="ns",AP448=0,AQ448=0)),1,IF(OR(AND(AO448&gt;0,AP448=2),AND(AO448="ns",AP448=2),AND(AO448="ns",AQ448=0,AP448&gt;0),AO448=AQ448),0,1)))</f>
        <v>0</v>
      </c>
      <c r="EM448" s="375"/>
      <c r="EN448" s="375"/>
      <c r="EO448" s="375"/>
      <c r="EP448" s="375"/>
      <c r="EQ448" s="375"/>
      <c r="ER448" s="375"/>
      <c r="ES448" s="375"/>
      <c r="FF448" s="375"/>
      <c r="FG448" s="375"/>
      <c r="FH448" s="375"/>
      <c r="FI448" s="375"/>
      <c r="FJ448" s="375"/>
      <c r="FK448" s="375"/>
      <c r="FL448" s="375"/>
      <c r="FM448" s="375"/>
      <c r="FN448" s="375"/>
      <c r="FO448" s="375"/>
      <c r="FP448" s="375"/>
      <c r="FQ448" s="375"/>
      <c r="FR448" s="375"/>
      <c r="FS448" s="375"/>
      <c r="FT448" s="375"/>
      <c r="FU448" s="375"/>
    </row>
    <row r="449" spans="1:177" s="374" customFormat="1" ht="15" customHeight="1" x14ac:dyDescent="0.25">
      <c r="A449" s="113"/>
      <c r="B449" s="3"/>
      <c r="C449" s="8" t="s">
        <v>28</v>
      </c>
      <c r="D449" s="732" t="str">
        <f t="shared" si="105"/>
        <v/>
      </c>
      <c r="E449" s="732"/>
      <c r="F449" s="732"/>
      <c r="G449" s="732"/>
      <c r="H449" s="732"/>
      <c r="I449" s="732"/>
      <c r="J449" s="732"/>
      <c r="K449" s="732"/>
      <c r="L449" s="732"/>
      <c r="M449" s="732"/>
      <c r="N449" s="732"/>
      <c r="O449" s="732"/>
      <c r="P449" s="732"/>
      <c r="Q449" s="966"/>
      <c r="R449" s="966"/>
      <c r="S449" s="966"/>
      <c r="T449" s="577"/>
      <c r="U449" s="577"/>
      <c r="V449" s="577"/>
      <c r="W449" s="577"/>
      <c r="X449" s="966"/>
      <c r="Y449" s="966"/>
      <c r="Z449" s="966"/>
      <c r="AA449" s="577"/>
      <c r="AB449" s="577"/>
      <c r="AC449" s="577"/>
      <c r="AD449" s="577"/>
      <c r="AE449" s="3"/>
      <c r="AF449" s="258"/>
      <c r="AH449" s="264">
        <f t="shared" si="106"/>
        <v>0</v>
      </c>
      <c r="AK449" s="375">
        <f t="shared" si="107"/>
        <v>0</v>
      </c>
      <c r="AL449" s="378">
        <f t="shared" si="103"/>
        <v>0</v>
      </c>
      <c r="AM449" s="374">
        <f t="shared" si="108"/>
        <v>0</v>
      </c>
      <c r="AN449" s="292">
        <f t="shared" si="109"/>
        <v>0</v>
      </c>
      <c r="AO449" s="375">
        <f t="shared" si="110"/>
        <v>0</v>
      </c>
      <c r="AP449" s="378">
        <f t="shared" si="104"/>
        <v>0</v>
      </c>
      <c r="AQ449" s="374">
        <f t="shared" si="111"/>
        <v>0</v>
      </c>
      <c r="AR449" s="292">
        <f t="shared" si="112"/>
        <v>0</v>
      </c>
      <c r="EM449" s="375"/>
      <c r="EN449" s="375"/>
      <c r="EO449" s="375"/>
      <c r="EP449" s="375"/>
      <c r="EQ449" s="375"/>
      <c r="ER449" s="375"/>
      <c r="ES449" s="375"/>
      <c r="FF449" s="375"/>
      <c r="FG449" s="375"/>
      <c r="FH449" s="375"/>
      <c r="FI449" s="375"/>
      <c r="FJ449" s="375"/>
      <c r="FK449" s="375"/>
      <c r="FL449" s="375"/>
      <c r="FM449" s="375"/>
      <c r="FN449" s="375"/>
      <c r="FO449" s="375"/>
      <c r="FP449" s="375"/>
      <c r="FQ449" s="375"/>
      <c r="FR449" s="375"/>
      <c r="FS449" s="375"/>
      <c r="FT449" s="375"/>
      <c r="FU449" s="375"/>
    </row>
    <row r="450" spans="1:177" s="374" customFormat="1" ht="15" customHeight="1" x14ac:dyDescent="0.25">
      <c r="A450" s="113"/>
      <c r="B450" s="3"/>
      <c r="C450" s="8" t="s">
        <v>29</v>
      </c>
      <c r="D450" s="732" t="str">
        <f t="shared" si="105"/>
        <v/>
      </c>
      <c r="E450" s="732"/>
      <c r="F450" s="732"/>
      <c r="G450" s="732"/>
      <c r="H450" s="732"/>
      <c r="I450" s="732"/>
      <c r="J450" s="732"/>
      <c r="K450" s="732"/>
      <c r="L450" s="732"/>
      <c r="M450" s="732"/>
      <c r="N450" s="732"/>
      <c r="O450" s="732"/>
      <c r="P450" s="732"/>
      <c r="Q450" s="966"/>
      <c r="R450" s="966"/>
      <c r="S450" s="966"/>
      <c r="T450" s="577"/>
      <c r="U450" s="577"/>
      <c r="V450" s="577"/>
      <c r="W450" s="577"/>
      <c r="X450" s="966"/>
      <c r="Y450" s="966"/>
      <c r="Z450" s="966"/>
      <c r="AA450" s="577"/>
      <c r="AB450" s="577"/>
      <c r="AC450" s="577"/>
      <c r="AD450" s="577"/>
      <c r="AE450" s="3"/>
      <c r="AF450" s="258"/>
      <c r="AH450" s="264">
        <f t="shared" si="106"/>
        <v>0</v>
      </c>
      <c r="AK450" s="375">
        <f t="shared" si="107"/>
        <v>0</v>
      </c>
      <c r="AL450" s="378">
        <f t="shared" si="103"/>
        <v>0</v>
      </c>
      <c r="AM450" s="374">
        <f t="shared" si="108"/>
        <v>0</v>
      </c>
      <c r="AN450" s="292">
        <f t="shared" si="109"/>
        <v>0</v>
      </c>
      <c r="AO450" s="375">
        <f t="shared" si="110"/>
        <v>0</v>
      </c>
      <c r="AP450" s="378">
        <f t="shared" si="104"/>
        <v>0</v>
      </c>
      <c r="AQ450" s="374">
        <f t="shared" si="111"/>
        <v>0</v>
      </c>
      <c r="AR450" s="292">
        <f t="shared" si="112"/>
        <v>0</v>
      </c>
      <c r="EM450" s="375"/>
      <c r="EN450" s="375"/>
      <c r="EO450" s="375"/>
      <c r="EP450" s="375"/>
      <c r="EQ450" s="375"/>
      <c r="ER450" s="375"/>
      <c r="ES450" s="375"/>
      <c r="FF450" s="375"/>
      <c r="FG450" s="375"/>
      <c r="FH450" s="375"/>
      <c r="FI450" s="375"/>
      <c r="FJ450" s="375"/>
      <c r="FK450" s="375"/>
      <c r="FL450" s="375"/>
      <c r="FM450" s="375"/>
      <c r="FN450" s="375"/>
      <c r="FO450" s="375"/>
      <c r="FP450" s="375"/>
      <c r="FQ450" s="375"/>
      <c r="FR450" s="375"/>
      <c r="FS450" s="375"/>
      <c r="FT450" s="375"/>
      <c r="FU450" s="375"/>
    </row>
    <row r="451" spans="1:177" s="374" customFormat="1" ht="15" customHeight="1" x14ac:dyDescent="0.25">
      <c r="A451" s="113"/>
      <c r="B451" s="3"/>
      <c r="C451" s="8" t="s">
        <v>30</v>
      </c>
      <c r="D451" s="732" t="str">
        <f t="shared" si="105"/>
        <v/>
      </c>
      <c r="E451" s="732"/>
      <c r="F451" s="732"/>
      <c r="G451" s="732"/>
      <c r="H451" s="732"/>
      <c r="I451" s="732"/>
      <c r="J451" s="732"/>
      <c r="K451" s="732"/>
      <c r="L451" s="732"/>
      <c r="M451" s="732"/>
      <c r="N451" s="732"/>
      <c r="O451" s="732"/>
      <c r="P451" s="732"/>
      <c r="Q451" s="966"/>
      <c r="R451" s="966"/>
      <c r="S451" s="966"/>
      <c r="T451" s="577"/>
      <c r="U451" s="577"/>
      <c r="V451" s="577"/>
      <c r="W451" s="577"/>
      <c r="X451" s="966"/>
      <c r="Y451" s="966"/>
      <c r="Z451" s="966"/>
      <c r="AA451" s="577"/>
      <c r="AB451" s="577"/>
      <c r="AC451" s="577"/>
      <c r="AD451" s="577"/>
      <c r="AE451" s="3"/>
      <c r="AF451" s="258"/>
      <c r="AH451" s="264">
        <f t="shared" si="106"/>
        <v>0</v>
      </c>
      <c r="AK451" s="375">
        <f t="shared" si="107"/>
        <v>0</v>
      </c>
      <c r="AL451" s="378">
        <f t="shared" si="103"/>
        <v>0</v>
      </c>
      <c r="AM451" s="374">
        <f t="shared" si="108"/>
        <v>0</v>
      </c>
      <c r="AN451" s="292">
        <f t="shared" si="109"/>
        <v>0</v>
      </c>
      <c r="AO451" s="375">
        <f t="shared" si="110"/>
        <v>0</v>
      </c>
      <c r="AP451" s="378">
        <f t="shared" si="104"/>
        <v>0</v>
      </c>
      <c r="AQ451" s="374">
        <f t="shared" si="111"/>
        <v>0</v>
      </c>
      <c r="AR451" s="292">
        <f t="shared" si="112"/>
        <v>0</v>
      </c>
      <c r="EM451" s="375"/>
      <c r="EN451" s="375"/>
      <c r="EO451" s="375"/>
      <c r="EP451" s="375"/>
      <c r="EQ451" s="375"/>
      <c r="ER451" s="375"/>
      <c r="ES451" s="375"/>
      <c r="FF451" s="375"/>
      <c r="FG451" s="375"/>
      <c r="FH451" s="375"/>
      <c r="FI451" s="375"/>
      <c r="FJ451" s="375"/>
      <c r="FK451" s="375"/>
      <c r="FL451" s="375"/>
      <c r="FM451" s="375"/>
      <c r="FN451" s="375"/>
      <c r="FO451" s="375"/>
      <c r="FP451" s="375"/>
      <c r="FQ451" s="375"/>
      <c r="FR451" s="375"/>
      <c r="FS451" s="375"/>
      <c r="FT451" s="375"/>
      <c r="FU451" s="375"/>
    </row>
    <row r="452" spans="1:177" s="374" customFormat="1" ht="15" customHeight="1" x14ac:dyDescent="0.25">
      <c r="A452" s="113"/>
      <c r="B452" s="3"/>
      <c r="C452" s="8" t="s">
        <v>31</v>
      </c>
      <c r="D452" s="732" t="str">
        <f t="shared" si="105"/>
        <v/>
      </c>
      <c r="E452" s="732"/>
      <c r="F452" s="732"/>
      <c r="G452" s="732"/>
      <c r="H452" s="732"/>
      <c r="I452" s="732"/>
      <c r="J452" s="732"/>
      <c r="K452" s="732"/>
      <c r="L452" s="732"/>
      <c r="M452" s="732"/>
      <c r="N452" s="732"/>
      <c r="O452" s="732"/>
      <c r="P452" s="732"/>
      <c r="Q452" s="966"/>
      <c r="R452" s="966"/>
      <c r="S452" s="966"/>
      <c r="T452" s="577"/>
      <c r="U452" s="577"/>
      <c r="V452" s="577"/>
      <c r="W452" s="577"/>
      <c r="X452" s="966"/>
      <c r="Y452" s="966"/>
      <c r="Z452" s="966"/>
      <c r="AA452" s="577"/>
      <c r="AB452" s="577"/>
      <c r="AC452" s="577"/>
      <c r="AD452" s="577"/>
      <c r="AE452" s="3"/>
      <c r="AF452" s="258"/>
      <c r="AH452" s="264">
        <f t="shared" si="106"/>
        <v>0</v>
      </c>
      <c r="AK452" s="375">
        <f t="shared" si="107"/>
        <v>0</v>
      </c>
      <c r="AL452" s="378">
        <f t="shared" si="103"/>
        <v>0</v>
      </c>
      <c r="AM452" s="374">
        <f t="shared" si="108"/>
        <v>0</v>
      </c>
      <c r="AN452" s="292">
        <f t="shared" si="109"/>
        <v>0</v>
      </c>
      <c r="AO452" s="375">
        <f t="shared" si="110"/>
        <v>0</v>
      </c>
      <c r="AP452" s="378">
        <f t="shared" si="104"/>
        <v>0</v>
      </c>
      <c r="AQ452" s="374">
        <f t="shared" si="111"/>
        <v>0</v>
      </c>
      <c r="AR452" s="292">
        <f t="shared" si="112"/>
        <v>0</v>
      </c>
      <c r="EM452" s="375"/>
      <c r="EN452" s="375"/>
      <c r="EO452" s="375"/>
      <c r="EP452" s="375"/>
      <c r="EQ452" s="375"/>
      <c r="ER452" s="375"/>
      <c r="ES452" s="375"/>
      <c r="FF452" s="375"/>
      <c r="FG452" s="375"/>
      <c r="FH452" s="375"/>
      <c r="FI452" s="375"/>
      <c r="FJ452" s="375"/>
      <c r="FK452" s="375"/>
      <c r="FL452" s="375"/>
      <c r="FM452" s="375"/>
      <c r="FN452" s="375"/>
      <c r="FO452" s="375"/>
      <c r="FP452" s="375"/>
      <c r="FQ452" s="375"/>
      <c r="FR452" s="375"/>
      <c r="FS452" s="375"/>
      <c r="FT452" s="375"/>
      <c r="FU452" s="375"/>
    </row>
    <row r="453" spans="1:177" s="374" customFormat="1" ht="15" customHeight="1" x14ac:dyDescent="0.25">
      <c r="A453" s="113"/>
      <c r="B453" s="3"/>
      <c r="C453" s="8" t="s">
        <v>32</v>
      </c>
      <c r="D453" s="732" t="str">
        <f t="shared" si="105"/>
        <v/>
      </c>
      <c r="E453" s="732"/>
      <c r="F453" s="732"/>
      <c r="G453" s="732"/>
      <c r="H453" s="732"/>
      <c r="I453" s="732"/>
      <c r="J453" s="732"/>
      <c r="K453" s="732"/>
      <c r="L453" s="732"/>
      <c r="M453" s="732"/>
      <c r="N453" s="732"/>
      <c r="O453" s="732"/>
      <c r="P453" s="732"/>
      <c r="Q453" s="966"/>
      <c r="R453" s="966"/>
      <c r="S453" s="966"/>
      <c r="T453" s="577"/>
      <c r="U453" s="577"/>
      <c r="V453" s="577"/>
      <c r="W453" s="577"/>
      <c r="X453" s="966"/>
      <c r="Y453" s="966"/>
      <c r="Z453" s="966"/>
      <c r="AA453" s="577"/>
      <c r="AB453" s="577"/>
      <c r="AC453" s="577"/>
      <c r="AD453" s="577"/>
      <c r="AE453" s="3"/>
      <c r="AF453" s="258"/>
      <c r="AH453" s="264">
        <f t="shared" si="106"/>
        <v>0</v>
      </c>
      <c r="AK453" s="375">
        <f t="shared" si="107"/>
        <v>0</v>
      </c>
      <c r="AL453" s="378">
        <f t="shared" si="103"/>
        <v>0</v>
      </c>
      <c r="AM453" s="374">
        <f t="shared" si="108"/>
        <v>0</v>
      </c>
      <c r="AN453" s="292">
        <f t="shared" si="109"/>
        <v>0</v>
      </c>
      <c r="AO453" s="375">
        <f t="shared" si="110"/>
        <v>0</v>
      </c>
      <c r="AP453" s="378">
        <f t="shared" si="104"/>
        <v>0</v>
      </c>
      <c r="AQ453" s="374">
        <f t="shared" si="111"/>
        <v>0</v>
      </c>
      <c r="AR453" s="292">
        <f t="shared" si="112"/>
        <v>0</v>
      </c>
      <c r="EM453" s="375"/>
      <c r="EN453" s="375"/>
      <c r="EO453" s="375"/>
      <c r="EP453" s="375"/>
      <c r="EQ453" s="375"/>
      <c r="ER453" s="375"/>
      <c r="ES453" s="375"/>
      <c r="FF453" s="375"/>
      <c r="FG453" s="375"/>
      <c r="FH453" s="375"/>
      <c r="FI453" s="375"/>
      <c r="FJ453" s="375"/>
      <c r="FK453" s="375"/>
      <c r="FL453" s="375"/>
      <c r="FM453" s="375"/>
      <c r="FN453" s="375"/>
      <c r="FO453" s="375"/>
      <c r="FP453" s="375"/>
      <c r="FQ453" s="375"/>
      <c r="FR453" s="375"/>
      <c r="FS453" s="375"/>
      <c r="FT453" s="375"/>
      <c r="FU453" s="375"/>
    </row>
    <row r="454" spans="1:177" s="374" customFormat="1" ht="15" customHeight="1" x14ac:dyDescent="0.25">
      <c r="A454" s="113"/>
      <c r="B454" s="3"/>
      <c r="C454" s="8" t="s">
        <v>33</v>
      </c>
      <c r="D454" s="732" t="str">
        <f t="shared" si="105"/>
        <v/>
      </c>
      <c r="E454" s="732"/>
      <c r="F454" s="732"/>
      <c r="G454" s="732"/>
      <c r="H454" s="732"/>
      <c r="I454" s="732"/>
      <c r="J454" s="732"/>
      <c r="K454" s="732"/>
      <c r="L454" s="732"/>
      <c r="M454" s="732"/>
      <c r="N454" s="732"/>
      <c r="O454" s="732"/>
      <c r="P454" s="732"/>
      <c r="Q454" s="966"/>
      <c r="R454" s="966"/>
      <c r="S454" s="966"/>
      <c r="T454" s="577"/>
      <c r="U454" s="577"/>
      <c r="V454" s="577"/>
      <c r="W454" s="577"/>
      <c r="X454" s="966"/>
      <c r="Y454" s="966"/>
      <c r="Z454" s="966"/>
      <c r="AA454" s="577"/>
      <c r="AB454" s="577"/>
      <c r="AC454" s="577"/>
      <c r="AD454" s="577"/>
      <c r="AE454" s="3"/>
      <c r="AF454" s="258"/>
      <c r="AH454" s="264">
        <f t="shared" si="106"/>
        <v>0</v>
      </c>
      <c r="AK454" s="375">
        <f t="shared" si="107"/>
        <v>0</v>
      </c>
      <c r="AL454" s="378">
        <f t="shared" si="103"/>
        <v>0</v>
      </c>
      <c r="AM454" s="374">
        <f t="shared" si="108"/>
        <v>0</v>
      </c>
      <c r="AN454" s="292">
        <f t="shared" si="109"/>
        <v>0</v>
      </c>
      <c r="AO454" s="375">
        <f t="shared" si="110"/>
        <v>0</v>
      </c>
      <c r="AP454" s="378">
        <f t="shared" si="104"/>
        <v>0</v>
      </c>
      <c r="AQ454" s="374">
        <f t="shared" si="111"/>
        <v>0</v>
      </c>
      <c r="AR454" s="292">
        <f t="shared" si="112"/>
        <v>0</v>
      </c>
      <c r="EM454" s="375"/>
      <c r="EN454" s="375"/>
      <c r="EO454" s="375"/>
      <c r="EP454" s="375"/>
      <c r="EQ454" s="375"/>
      <c r="ER454" s="375"/>
      <c r="ES454" s="375"/>
      <c r="FF454" s="375"/>
      <c r="FG454" s="375"/>
      <c r="FH454" s="375"/>
      <c r="FI454" s="375"/>
      <c r="FJ454" s="375"/>
      <c r="FK454" s="375"/>
      <c r="FL454" s="375"/>
      <c r="FM454" s="375"/>
      <c r="FN454" s="375"/>
      <c r="FO454" s="375"/>
      <c r="FP454" s="375"/>
      <c r="FQ454" s="375"/>
      <c r="FR454" s="375"/>
      <c r="FS454" s="375"/>
      <c r="FT454" s="375"/>
      <c r="FU454" s="375"/>
    </row>
    <row r="455" spans="1:177" s="374" customFormat="1" ht="15" customHeight="1" x14ac:dyDescent="0.25">
      <c r="A455" s="113"/>
      <c r="B455" s="3"/>
      <c r="C455" s="3"/>
      <c r="D455" s="3"/>
      <c r="E455" s="3"/>
      <c r="F455" s="3"/>
      <c r="G455" s="3"/>
      <c r="H455" s="3"/>
      <c r="I455" s="3"/>
      <c r="J455" s="3"/>
      <c r="K455" s="3"/>
      <c r="L455" s="3"/>
      <c r="M455" s="3"/>
      <c r="N455" s="3"/>
      <c r="O455" s="3"/>
      <c r="P455" s="75" t="s">
        <v>64</v>
      </c>
      <c r="Q455" s="578">
        <f>IF(AND(SUM(Q447:S454)=0,COUNTIF(Q447:S454,"NS")&gt;0),"NS",SUM(Q447:S454))</f>
        <v>0</v>
      </c>
      <c r="R455" s="578"/>
      <c r="S455" s="578"/>
      <c r="T455" s="606">
        <f>IF(AND(SUM(T447:U454)=0,COUNTIF(T447:U454,"NS")&gt;0),"NS",SUM(T447:U454))</f>
        <v>0</v>
      </c>
      <c r="U455" s="606"/>
      <c r="V455" s="606">
        <f>IF(AND(SUM(V447:W454)=0,COUNTIF(V447:W454,"NS")&gt;0),"NS",SUM(V447:W454))</f>
        <v>0</v>
      </c>
      <c r="W455" s="606"/>
      <c r="X455" s="578">
        <f>IF(AND(SUM(X447:Z454)=0,COUNTIF(X447:Z454,"NS")&gt;0),"NS",SUM(X447:Z454))</f>
        <v>0</v>
      </c>
      <c r="Y455" s="578"/>
      <c r="Z455" s="578"/>
      <c r="AA455" s="606">
        <f>IF(AND(SUM(AA447:AB454)=0,COUNTIF(AA447:AB454,"NS")&gt;0),"NS",SUM(AA447:AB454))</f>
        <v>0</v>
      </c>
      <c r="AB455" s="606"/>
      <c r="AC455" s="606">
        <f>IF(AND(SUM(AC447:AD454)=0,COUNTIF(AC447:AD454,"NS")&gt;0),"NS",SUM(AC447:AD454))</f>
        <v>0</v>
      </c>
      <c r="AD455" s="606"/>
      <c r="AE455" s="3"/>
      <c r="AF455" s="258"/>
      <c r="AG455" s="375"/>
      <c r="AH455" s="383">
        <f>IF(AG445=AH445,0,SUM(AH447:AH454))</f>
        <v>0</v>
      </c>
      <c r="AN455" s="387">
        <f>SUM(AN447:AN454)</f>
        <v>0</v>
      </c>
      <c r="AR455" s="387">
        <f>SUM(AR447:AR454)</f>
        <v>0</v>
      </c>
      <c r="EM455" s="375"/>
      <c r="EN455" s="375"/>
      <c r="EO455" s="375"/>
      <c r="EP455" s="375"/>
      <c r="EQ455" s="375"/>
      <c r="ER455" s="375"/>
      <c r="ES455" s="375"/>
      <c r="FF455" s="375"/>
      <c r="FG455" s="375"/>
      <c r="FH455" s="375"/>
      <c r="FI455" s="375"/>
      <c r="FJ455" s="375"/>
      <c r="FK455" s="375"/>
      <c r="FL455" s="375"/>
      <c r="FM455" s="375"/>
      <c r="FN455" s="375"/>
      <c r="FO455" s="375"/>
      <c r="FP455" s="375"/>
      <c r="FQ455" s="375"/>
      <c r="FR455" s="375"/>
      <c r="FS455" s="375"/>
      <c r="FT455" s="375"/>
      <c r="FU455" s="375"/>
    </row>
    <row r="456" spans="1:177" s="374" customFormat="1" ht="15" customHeight="1" x14ac:dyDescent="0.25">
      <c r="A456" s="113"/>
      <c r="B456" s="543" t="str">
        <f>IF(SUM(AN455:AR455)&gt;=1,"Error: Verificar la suma por fila","")</f>
        <v/>
      </c>
      <c r="C456" s="543"/>
      <c r="D456" s="543"/>
      <c r="E456" s="543"/>
      <c r="F456" s="543"/>
      <c r="G456" s="543"/>
      <c r="H456" s="543"/>
      <c r="I456" s="543"/>
      <c r="J456" s="543"/>
      <c r="K456" s="543"/>
      <c r="L456" s="543"/>
      <c r="M456" s="543"/>
      <c r="N456" s="543"/>
      <c r="O456" s="543"/>
      <c r="P456" s="543"/>
      <c r="Q456" s="543"/>
      <c r="R456" s="543"/>
      <c r="S456" s="543"/>
      <c r="T456" s="543"/>
      <c r="U456" s="543"/>
      <c r="V456" s="543"/>
      <c r="W456" s="543"/>
      <c r="X456" s="543"/>
      <c r="Y456" s="543"/>
      <c r="Z456" s="543"/>
      <c r="AA456" s="543"/>
      <c r="AB456" s="543"/>
      <c r="AC456" s="543"/>
      <c r="AD456" s="543"/>
      <c r="AE456" s="3"/>
      <c r="AF456" s="258"/>
      <c r="AG456" s="375"/>
      <c r="AH456" s="378"/>
      <c r="EM456" s="375"/>
      <c r="EN456" s="375"/>
      <c r="EO456" s="375"/>
      <c r="EP456" s="375"/>
      <c r="EQ456" s="375"/>
      <c r="ER456" s="375"/>
      <c r="ES456" s="375"/>
      <c r="FF456" s="375"/>
      <c r="FG456" s="375"/>
      <c r="FH456" s="375"/>
      <c r="FI456" s="375"/>
      <c r="FJ456" s="375"/>
      <c r="FK456" s="375"/>
      <c r="FL456" s="375"/>
      <c r="FM456" s="375"/>
      <c r="FN456" s="375"/>
      <c r="FO456" s="375"/>
      <c r="FP456" s="375"/>
      <c r="FQ456" s="375"/>
      <c r="FR456" s="375"/>
      <c r="FS456" s="375"/>
      <c r="FT456" s="375"/>
      <c r="FU456" s="375"/>
    </row>
    <row r="457" spans="1:177" s="374" customFormat="1" ht="15" customHeight="1" x14ac:dyDescent="0.25">
      <c r="A457" s="322"/>
      <c r="B457" s="545" t="str">
        <f>IF(OR(AG445=AH445,AG445=AI445),"","Error: Debe completar toda la información requerida.")</f>
        <v/>
      </c>
      <c r="C457" s="545"/>
      <c r="D457" s="545"/>
      <c r="E457" s="545"/>
      <c r="F457" s="545"/>
      <c r="G457" s="545"/>
      <c r="H457" s="545"/>
      <c r="I457" s="545"/>
      <c r="J457" s="545"/>
      <c r="K457" s="545"/>
      <c r="L457" s="545"/>
      <c r="M457" s="545"/>
      <c r="N457" s="545"/>
      <c r="O457" s="545"/>
      <c r="P457" s="545"/>
      <c r="Q457" s="545"/>
      <c r="R457" s="545"/>
      <c r="S457" s="545"/>
      <c r="T457" s="545"/>
      <c r="U457" s="545"/>
      <c r="V457" s="545"/>
      <c r="W457" s="545"/>
      <c r="X457" s="545"/>
      <c r="Y457" s="545"/>
      <c r="Z457" s="545"/>
      <c r="AA457" s="545"/>
      <c r="AB457" s="545"/>
      <c r="AC457" s="545"/>
      <c r="AD457" s="545"/>
      <c r="AE457" s="3"/>
      <c r="AF457" s="258"/>
      <c r="AG457" s="375"/>
      <c r="AH457" s="378"/>
      <c r="EM457" s="375"/>
      <c r="EN457" s="375"/>
      <c r="EO457" s="375"/>
      <c r="EP457" s="375"/>
      <c r="EQ457" s="375"/>
      <c r="ER457" s="375"/>
      <c r="ES457" s="375"/>
      <c r="FF457" s="375"/>
      <c r="FG457" s="375"/>
      <c r="FH457" s="375"/>
      <c r="FI457" s="375"/>
      <c r="FJ457" s="375"/>
      <c r="FK457" s="375"/>
      <c r="FL457" s="375"/>
      <c r="FM457" s="375"/>
      <c r="FN457" s="375"/>
      <c r="FO457" s="375"/>
      <c r="FP457" s="375"/>
      <c r="FQ457" s="375"/>
      <c r="FR457" s="375"/>
      <c r="FS457" s="375"/>
      <c r="FT457" s="375"/>
      <c r="FU457" s="375"/>
    </row>
    <row r="458" spans="1:177" s="374" customFormat="1" ht="15" customHeight="1" thickBot="1" x14ac:dyDescent="0.3">
      <c r="A458" s="113"/>
      <c r="B458" s="3"/>
      <c r="C458" s="3"/>
      <c r="D458" s="3"/>
      <c r="E458" s="3"/>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258"/>
      <c r="AG458" s="375"/>
      <c r="AH458" s="378"/>
      <c r="EM458" s="375"/>
      <c r="EN458" s="375"/>
      <c r="EO458" s="375"/>
      <c r="EP458" s="375"/>
      <c r="EQ458" s="375"/>
      <c r="ER458" s="375"/>
      <c r="ES458" s="375"/>
      <c r="FF458" s="375"/>
      <c r="FG458" s="375"/>
      <c r="FH458" s="375"/>
      <c r="FI458" s="375"/>
      <c r="FJ458" s="375"/>
      <c r="FK458" s="375"/>
      <c r="FL458" s="375"/>
      <c r="FM458" s="375"/>
      <c r="FN458" s="375"/>
      <c r="FO458" s="375"/>
      <c r="FP458" s="375"/>
      <c r="FQ458" s="375"/>
      <c r="FR458" s="375"/>
      <c r="FS458" s="375"/>
      <c r="FT458" s="375"/>
      <c r="FU458" s="375"/>
    </row>
    <row r="459" spans="1:177" s="374" customFormat="1" ht="15" customHeight="1" thickBot="1" x14ac:dyDescent="0.3">
      <c r="A459" s="113"/>
      <c r="B459" s="687" t="s">
        <v>1135</v>
      </c>
      <c r="C459" s="688"/>
      <c r="D459" s="688"/>
      <c r="E459" s="688"/>
      <c r="F459" s="688"/>
      <c r="G459" s="688"/>
      <c r="H459" s="688"/>
      <c r="I459" s="688"/>
      <c r="J459" s="688"/>
      <c r="K459" s="688"/>
      <c r="L459" s="688"/>
      <c r="M459" s="688"/>
      <c r="N459" s="688"/>
      <c r="O459" s="688"/>
      <c r="P459" s="688"/>
      <c r="Q459" s="688"/>
      <c r="R459" s="688"/>
      <c r="S459" s="688"/>
      <c r="T459" s="688"/>
      <c r="U459" s="688"/>
      <c r="V459" s="688"/>
      <c r="W459" s="688"/>
      <c r="X459" s="688"/>
      <c r="Y459" s="688"/>
      <c r="Z459" s="688"/>
      <c r="AA459" s="688"/>
      <c r="AB459" s="688"/>
      <c r="AC459" s="688"/>
      <c r="AD459" s="689"/>
      <c r="AE459" s="3"/>
      <c r="AF459" s="258"/>
      <c r="AG459" s="375"/>
      <c r="AH459" s="378"/>
      <c r="EM459" s="375"/>
      <c r="EN459" s="375"/>
      <c r="EO459" s="375"/>
      <c r="EP459" s="375"/>
      <c r="EQ459" s="375"/>
      <c r="ER459" s="375"/>
      <c r="ES459" s="375"/>
      <c r="FF459" s="375"/>
      <c r="FG459" s="375"/>
      <c r="FH459" s="375"/>
      <c r="FI459" s="375"/>
      <c r="FJ459" s="375"/>
      <c r="FK459" s="375"/>
      <c r="FL459" s="375"/>
      <c r="FM459" s="375"/>
      <c r="FN459" s="375"/>
      <c r="FO459" s="375"/>
      <c r="FP459" s="375"/>
      <c r="FQ459" s="375"/>
      <c r="FR459" s="375"/>
      <c r="FS459" s="375"/>
      <c r="FT459" s="375"/>
      <c r="FU459" s="375"/>
    </row>
    <row r="460" spans="1:177" s="374" customFormat="1" ht="15" customHeight="1" x14ac:dyDescent="0.25">
      <c r="A460" s="113"/>
      <c r="B460" s="923" t="s">
        <v>966</v>
      </c>
      <c r="C460" s="924"/>
      <c r="D460" s="924"/>
      <c r="E460" s="924"/>
      <c r="F460" s="924"/>
      <c r="G460" s="924"/>
      <c r="H460" s="924"/>
      <c r="I460" s="924"/>
      <c r="J460" s="924"/>
      <c r="K460" s="924"/>
      <c r="L460" s="924"/>
      <c r="M460" s="924"/>
      <c r="N460" s="924"/>
      <c r="O460" s="924"/>
      <c r="P460" s="924"/>
      <c r="Q460" s="924"/>
      <c r="R460" s="924"/>
      <c r="S460" s="924"/>
      <c r="T460" s="924"/>
      <c r="U460" s="924"/>
      <c r="V460" s="924"/>
      <c r="W460" s="924"/>
      <c r="X460" s="924"/>
      <c r="Y460" s="924"/>
      <c r="Z460" s="924"/>
      <c r="AA460" s="924"/>
      <c r="AB460" s="924"/>
      <c r="AC460" s="924"/>
      <c r="AD460" s="925"/>
      <c r="AE460" s="3"/>
      <c r="AF460" s="258"/>
      <c r="AG460" s="375"/>
      <c r="AH460" s="378"/>
      <c r="EM460" s="375"/>
      <c r="EN460" s="375"/>
      <c r="EO460" s="375"/>
      <c r="EP460" s="375"/>
      <c r="EQ460" s="375"/>
      <c r="ER460" s="375"/>
      <c r="ES460" s="375"/>
      <c r="FF460" s="375"/>
      <c r="FG460" s="375"/>
      <c r="FH460" s="375"/>
      <c r="FI460" s="375"/>
      <c r="FJ460" s="375"/>
      <c r="FK460" s="375"/>
      <c r="FL460" s="375"/>
      <c r="FM460" s="375"/>
      <c r="FN460" s="375"/>
      <c r="FO460" s="375"/>
      <c r="FP460" s="375"/>
      <c r="FQ460" s="375"/>
      <c r="FR460" s="375"/>
      <c r="FS460" s="375"/>
      <c r="FT460" s="375"/>
      <c r="FU460" s="375"/>
    </row>
    <row r="461" spans="1:177" s="374" customFormat="1" ht="36" customHeight="1" x14ac:dyDescent="0.25">
      <c r="A461" s="113"/>
      <c r="B461" s="15"/>
      <c r="C461" s="926" t="s">
        <v>1025</v>
      </c>
      <c r="D461" s="927"/>
      <c r="E461" s="927"/>
      <c r="F461" s="927"/>
      <c r="G461" s="927"/>
      <c r="H461" s="927"/>
      <c r="I461" s="927"/>
      <c r="J461" s="927"/>
      <c r="K461" s="927"/>
      <c r="L461" s="927"/>
      <c r="M461" s="927"/>
      <c r="N461" s="927"/>
      <c r="O461" s="927"/>
      <c r="P461" s="927"/>
      <c r="Q461" s="927"/>
      <c r="R461" s="927"/>
      <c r="S461" s="927"/>
      <c r="T461" s="927"/>
      <c r="U461" s="927"/>
      <c r="V461" s="927"/>
      <c r="W461" s="927"/>
      <c r="X461" s="927"/>
      <c r="Y461" s="927"/>
      <c r="Z461" s="927"/>
      <c r="AA461" s="927"/>
      <c r="AB461" s="927"/>
      <c r="AC461" s="927"/>
      <c r="AD461" s="928"/>
      <c r="AE461" s="3"/>
      <c r="AF461" s="258"/>
      <c r="AG461" s="375"/>
      <c r="AH461" s="378"/>
      <c r="EM461" s="375"/>
      <c r="EN461" s="375"/>
      <c r="EO461" s="375"/>
      <c r="EP461" s="375"/>
      <c r="EQ461" s="375"/>
      <c r="ER461" s="375"/>
      <c r="ES461" s="375"/>
      <c r="FF461" s="375"/>
      <c r="FG461" s="375"/>
      <c r="FH461" s="375"/>
      <c r="FI461" s="375"/>
      <c r="FJ461" s="375"/>
      <c r="FK461" s="375"/>
      <c r="FL461" s="375"/>
      <c r="FM461" s="375"/>
      <c r="FN461" s="375"/>
      <c r="FO461" s="375"/>
      <c r="FP461" s="375"/>
      <c r="FQ461" s="375"/>
      <c r="FR461" s="375"/>
      <c r="FS461" s="375"/>
      <c r="FT461" s="375"/>
      <c r="FU461" s="375"/>
    </row>
    <row r="462" spans="1:177" s="374" customFormat="1" ht="15" customHeight="1" x14ac:dyDescent="0.25">
      <c r="A462" s="113"/>
      <c r="B462" s="3"/>
      <c r="C462" s="3"/>
      <c r="D462" s="3"/>
      <c r="E462" s="3"/>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258"/>
      <c r="AG462" s="375"/>
      <c r="AH462" s="378"/>
      <c r="EM462" s="375"/>
      <c r="EN462" s="375"/>
      <c r="EO462" s="375"/>
      <c r="EP462" s="375"/>
      <c r="EQ462" s="375"/>
      <c r="ER462" s="375"/>
      <c r="ES462" s="375"/>
      <c r="FF462" s="375"/>
      <c r="FG462" s="375"/>
      <c r="FH462" s="375"/>
      <c r="FI462" s="375"/>
      <c r="FJ462" s="375"/>
      <c r="FK462" s="375"/>
      <c r="FL462" s="375"/>
      <c r="FM462" s="375"/>
      <c r="FN462" s="375"/>
      <c r="FO462" s="375"/>
      <c r="FP462" s="375"/>
      <c r="FQ462" s="375"/>
      <c r="FR462" s="375"/>
      <c r="FS462" s="375"/>
      <c r="FT462" s="375"/>
      <c r="FU462" s="375"/>
    </row>
    <row r="463" spans="1:177" s="374" customFormat="1" ht="36" customHeight="1" x14ac:dyDescent="0.25">
      <c r="A463" s="114" t="s">
        <v>162</v>
      </c>
      <c r="B463" s="573" t="s">
        <v>1141</v>
      </c>
      <c r="C463" s="573"/>
      <c r="D463" s="573"/>
      <c r="E463" s="573"/>
      <c r="F463" s="573"/>
      <c r="G463" s="573"/>
      <c r="H463" s="573"/>
      <c r="I463" s="573"/>
      <c r="J463" s="573"/>
      <c r="K463" s="573"/>
      <c r="L463" s="573"/>
      <c r="M463" s="573"/>
      <c r="N463" s="573"/>
      <c r="O463" s="573"/>
      <c r="P463" s="573"/>
      <c r="Q463" s="573"/>
      <c r="R463" s="573"/>
      <c r="S463" s="573"/>
      <c r="T463" s="573"/>
      <c r="U463" s="573"/>
      <c r="V463" s="573"/>
      <c r="W463" s="573"/>
      <c r="X463" s="573"/>
      <c r="Y463" s="573"/>
      <c r="Z463" s="573"/>
      <c r="AA463" s="573"/>
      <c r="AB463" s="573"/>
      <c r="AC463" s="573"/>
      <c r="AD463" s="573"/>
      <c r="AE463" s="3"/>
      <c r="AF463" s="258"/>
      <c r="AG463" s="375"/>
      <c r="AH463" s="378"/>
      <c r="EM463" s="375"/>
      <c r="EN463" s="375"/>
      <c r="EO463" s="375"/>
      <c r="EP463" s="375"/>
      <c r="EQ463" s="375"/>
      <c r="ER463" s="375"/>
      <c r="ES463" s="375"/>
      <c r="FF463" s="375"/>
      <c r="FG463" s="375"/>
      <c r="FH463" s="375"/>
      <c r="FI463" s="375"/>
      <c r="FJ463" s="375"/>
      <c r="FK463" s="375"/>
      <c r="FL463" s="375"/>
      <c r="FM463" s="375"/>
      <c r="FN463" s="375"/>
      <c r="FO463" s="375"/>
      <c r="FP463" s="375"/>
      <c r="FQ463" s="375"/>
      <c r="FR463" s="375"/>
      <c r="FS463" s="375"/>
      <c r="FT463" s="375"/>
      <c r="FU463" s="375"/>
    </row>
    <row r="464" spans="1:177" s="374" customFormat="1" ht="24" customHeight="1" x14ac:dyDescent="0.25">
      <c r="A464" s="114"/>
      <c r="B464" s="68"/>
      <c r="C464" s="576" t="s">
        <v>1087</v>
      </c>
      <c r="D464" s="576"/>
      <c r="E464" s="576"/>
      <c r="F464" s="576"/>
      <c r="G464" s="576"/>
      <c r="H464" s="576"/>
      <c r="I464" s="576"/>
      <c r="J464" s="576"/>
      <c r="K464" s="576"/>
      <c r="L464" s="576"/>
      <c r="M464" s="576"/>
      <c r="N464" s="576"/>
      <c r="O464" s="576"/>
      <c r="P464" s="576"/>
      <c r="Q464" s="576"/>
      <c r="R464" s="576"/>
      <c r="S464" s="576"/>
      <c r="T464" s="576"/>
      <c r="U464" s="576"/>
      <c r="V464" s="576"/>
      <c r="W464" s="576"/>
      <c r="X464" s="576"/>
      <c r="Y464" s="576"/>
      <c r="Z464" s="576"/>
      <c r="AA464" s="576"/>
      <c r="AB464" s="576"/>
      <c r="AC464" s="576"/>
      <c r="AD464" s="576"/>
      <c r="AE464" s="3"/>
      <c r="AF464" s="258"/>
      <c r="AG464" s="375"/>
      <c r="AH464" s="378"/>
      <c r="EM464" s="375"/>
      <c r="EN464" s="375"/>
      <c r="EO464" s="375"/>
      <c r="EP464" s="375"/>
      <c r="EQ464" s="375"/>
      <c r="ER464" s="375"/>
      <c r="ES464" s="375"/>
      <c r="FF464" s="375"/>
      <c r="FG464" s="375"/>
      <c r="FH464" s="375"/>
      <c r="FI464" s="375"/>
      <c r="FJ464" s="375"/>
      <c r="FK464" s="375"/>
      <c r="FL464" s="375"/>
      <c r="FM464" s="375"/>
      <c r="FN464" s="375"/>
      <c r="FO464" s="375"/>
      <c r="FP464" s="375"/>
      <c r="FQ464" s="375"/>
      <c r="FR464" s="375"/>
      <c r="FS464" s="375"/>
      <c r="FT464" s="375"/>
      <c r="FU464" s="375"/>
    </row>
    <row r="465" spans="1:177" s="374" customFormat="1" ht="24" customHeight="1" x14ac:dyDescent="0.25">
      <c r="A465" s="113"/>
      <c r="B465" s="3"/>
      <c r="C465" s="576" t="s">
        <v>981</v>
      </c>
      <c r="D465" s="576"/>
      <c r="E465" s="576"/>
      <c r="F465" s="576"/>
      <c r="G465" s="576"/>
      <c r="H465" s="576"/>
      <c r="I465" s="576"/>
      <c r="J465" s="576"/>
      <c r="K465" s="576"/>
      <c r="L465" s="576"/>
      <c r="M465" s="576"/>
      <c r="N465" s="576"/>
      <c r="O465" s="576"/>
      <c r="P465" s="576"/>
      <c r="Q465" s="576"/>
      <c r="R465" s="576"/>
      <c r="S465" s="576"/>
      <c r="T465" s="576"/>
      <c r="U465" s="576"/>
      <c r="V465" s="576"/>
      <c r="W465" s="576"/>
      <c r="X465" s="576"/>
      <c r="Y465" s="576"/>
      <c r="Z465" s="576"/>
      <c r="AA465" s="576"/>
      <c r="AB465" s="576"/>
      <c r="AC465" s="576"/>
      <c r="AD465" s="576"/>
      <c r="AE465" s="3"/>
      <c r="AF465" s="258"/>
      <c r="AG465" s="375"/>
      <c r="AH465" s="378"/>
      <c r="EM465" s="375"/>
      <c r="EN465" s="375"/>
      <c r="EO465" s="375"/>
      <c r="EP465" s="375"/>
      <c r="EQ465" s="375"/>
      <c r="ER465" s="375"/>
      <c r="ES465" s="375"/>
      <c r="FF465" s="375"/>
      <c r="FG465" s="375"/>
      <c r="FH465" s="375"/>
      <c r="FI465" s="375"/>
      <c r="FJ465" s="375"/>
      <c r="FK465" s="375"/>
      <c r="FL465" s="375"/>
      <c r="FM465" s="375"/>
      <c r="FN465" s="375"/>
      <c r="FO465" s="375"/>
      <c r="FP465" s="375"/>
      <c r="FQ465" s="375"/>
      <c r="FR465" s="375"/>
      <c r="FS465" s="375"/>
      <c r="FT465" s="375"/>
      <c r="FU465" s="375"/>
    </row>
    <row r="466" spans="1:177" s="374" customFormat="1" ht="15" customHeight="1" x14ac:dyDescent="0.25">
      <c r="A466" s="113"/>
      <c r="B466" s="3"/>
      <c r="C466" s="3"/>
      <c r="D466" s="3"/>
      <c r="E466" s="3"/>
      <c r="F466" s="3"/>
      <c r="G466" s="3"/>
      <c r="H466" s="3"/>
      <c r="I466" s="3"/>
      <c r="J466" s="3"/>
      <c r="K466" s="3"/>
      <c r="L466" s="3"/>
      <c r="M466" s="3"/>
      <c r="N466" s="3"/>
      <c r="O466" s="3"/>
      <c r="P466" s="3"/>
      <c r="Q466" s="3"/>
      <c r="R466" s="3"/>
      <c r="S466" s="3"/>
      <c r="T466" s="3"/>
      <c r="U466" s="3"/>
      <c r="V466" s="3"/>
      <c r="W466" s="3"/>
      <c r="X466" s="3"/>
      <c r="Y466" s="3"/>
      <c r="Z466" s="3"/>
      <c r="AA466" s="3"/>
      <c r="AB466" s="3"/>
      <c r="AC466" s="3"/>
      <c r="AD466" s="3"/>
      <c r="AE466" s="3"/>
      <c r="AF466" s="258"/>
      <c r="AG466" s="375"/>
      <c r="AH466" s="378"/>
      <c r="EM466" s="375"/>
      <c r="EN466" s="375"/>
      <c r="EO466" s="375"/>
      <c r="EP466" s="375"/>
      <c r="EQ466" s="375"/>
      <c r="ER466" s="375"/>
      <c r="ES466" s="375"/>
      <c r="FF466" s="375"/>
      <c r="FG466" s="375"/>
      <c r="FH466" s="375"/>
      <c r="FI466" s="375"/>
      <c r="FJ466" s="375"/>
      <c r="FK466" s="375"/>
      <c r="FL466" s="375"/>
      <c r="FM466" s="375"/>
      <c r="FN466" s="375"/>
      <c r="FO466" s="375"/>
      <c r="FP466" s="375"/>
      <c r="FQ466" s="375"/>
      <c r="FR466" s="375"/>
      <c r="FS466" s="375"/>
      <c r="FT466" s="375"/>
      <c r="FU466" s="375"/>
    </row>
    <row r="467" spans="1:177" s="374" customFormat="1" ht="15" customHeight="1" x14ac:dyDescent="0.25">
      <c r="A467" s="113"/>
      <c r="B467" s="3"/>
      <c r="C467" s="694" t="s">
        <v>1140</v>
      </c>
      <c r="D467" s="695"/>
      <c r="E467" s="695"/>
      <c r="F467" s="695"/>
      <c r="G467" s="695"/>
      <c r="H467" s="695"/>
      <c r="I467" s="695"/>
      <c r="J467" s="695"/>
      <c r="K467" s="695"/>
      <c r="L467" s="696"/>
      <c r="M467" s="578" t="s">
        <v>181</v>
      </c>
      <c r="N467" s="578"/>
      <c r="O467" s="578"/>
      <c r="P467" s="578"/>
      <c r="Q467" s="578"/>
      <c r="R467" s="578"/>
      <c r="S467" s="578" t="s">
        <v>182</v>
      </c>
      <c r="T467" s="578"/>
      <c r="U467" s="578"/>
      <c r="V467" s="578"/>
      <c r="W467" s="578"/>
      <c r="X467" s="578"/>
      <c r="Y467" s="1007" t="s">
        <v>183</v>
      </c>
      <c r="Z467" s="1008"/>
      <c r="AA467" s="1007" t="s">
        <v>184</v>
      </c>
      <c r="AB467" s="1008"/>
      <c r="AC467" s="1007" t="s">
        <v>883</v>
      </c>
      <c r="AD467" s="1008"/>
      <c r="AE467" s="3"/>
      <c r="AF467" s="258"/>
      <c r="AG467" s="285" t="s">
        <v>1908</v>
      </c>
      <c r="AH467" s="285"/>
      <c r="AI467" s="285"/>
      <c r="EM467" s="375"/>
      <c r="EN467" s="375"/>
      <c r="EO467" s="375"/>
      <c r="EP467" s="375"/>
      <c r="EQ467" s="375"/>
      <c r="ER467" s="375"/>
      <c r="ES467" s="375"/>
      <c r="FF467" s="375"/>
      <c r="FG467" s="375"/>
      <c r="FH467" s="375"/>
      <c r="FI467" s="375"/>
      <c r="FJ467" s="375"/>
      <c r="FK467" s="375"/>
      <c r="FL467" s="375"/>
      <c r="FM467" s="375"/>
      <c r="FN467" s="375"/>
      <c r="FO467" s="375"/>
      <c r="FP467" s="375"/>
      <c r="FQ467" s="375"/>
      <c r="FR467" s="375"/>
      <c r="FS467" s="375"/>
      <c r="FT467" s="375"/>
      <c r="FU467" s="375"/>
    </row>
    <row r="468" spans="1:177" s="374" customFormat="1" ht="15" customHeight="1" x14ac:dyDescent="0.25">
      <c r="A468" s="113"/>
      <c r="B468" s="3"/>
      <c r="C468" s="724"/>
      <c r="D468" s="725"/>
      <c r="E468" s="725"/>
      <c r="F468" s="725"/>
      <c r="G468" s="725"/>
      <c r="H468" s="725"/>
      <c r="I468" s="725"/>
      <c r="J468" s="725"/>
      <c r="K468" s="725"/>
      <c r="L468" s="726"/>
      <c r="M468" s="694" t="s">
        <v>60</v>
      </c>
      <c r="N468" s="696"/>
      <c r="O468" s="552" t="s">
        <v>176</v>
      </c>
      <c r="P468" s="553"/>
      <c r="Q468" s="553"/>
      <c r="R468" s="554"/>
      <c r="S468" s="694" t="s">
        <v>60</v>
      </c>
      <c r="T468" s="696"/>
      <c r="U468" s="552" t="s">
        <v>176</v>
      </c>
      <c r="V468" s="553"/>
      <c r="W468" s="553"/>
      <c r="X468" s="554"/>
      <c r="Y468" s="1009"/>
      <c r="Z468" s="1010"/>
      <c r="AA468" s="1009"/>
      <c r="AB468" s="1010"/>
      <c r="AC468" s="1009"/>
      <c r="AD468" s="1010"/>
      <c r="AE468" s="3"/>
      <c r="AF468" s="258"/>
      <c r="AG468" s="285">
        <f>COUNTBLANK(M470:AD477)</f>
        <v>144</v>
      </c>
      <c r="AH468" s="285">
        <v>144</v>
      </c>
      <c r="AI468" s="285">
        <f>IF(SUM(AH478)=0,AG468,1)</f>
        <v>144</v>
      </c>
      <c r="EM468" s="375"/>
      <c r="EN468" s="375"/>
      <c r="EO468" s="375"/>
      <c r="EP468" s="375"/>
      <c r="EQ468" s="375"/>
      <c r="ER468" s="375"/>
      <c r="ES468" s="375"/>
      <c r="FF468" s="375"/>
      <c r="FG468" s="375"/>
      <c r="FH468" s="375"/>
      <c r="FI468" s="375"/>
      <c r="FJ468" s="375"/>
      <c r="FK468" s="375"/>
      <c r="FL468" s="375"/>
      <c r="FM468" s="375"/>
      <c r="FN468" s="375"/>
      <c r="FO468" s="375"/>
      <c r="FP468" s="375"/>
      <c r="FQ468" s="375"/>
      <c r="FR468" s="375"/>
      <c r="FS468" s="375"/>
      <c r="FT468" s="375"/>
      <c r="FU468" s="375"/>
    </row>
    <row r="469" spans="1:177" s="374" customFormat="1" ht="60" customHeight="1" x14ac:dyDescent="0.25">
      <c r="A469" s="113"/>
      <c r="B469" s="3"/>
      <c r="C469" s="724"/>
      <c r="D469" s="725"/>
      <c r="E469" s="725"/>
      <c r="F469" s="725"/>
      <c r="G469" s="725"/>
      <c r="H469" s="725"/>
      <c r="I469" s="725"/>
      <c r="J469" s="725"/>
      <c r="K469" s="725"/>
      <c r="L469" s="726"/>
      <c r="M469" s="697"/>
      <c r="N469" s="699"/>
      <c r="O469" s="574" t="s">
        <v>869</v>
      </c>
      <c r="P469" s="575"/>
      <c r="Q469" s="574" t="s">
        <v>185</v>
      </c>
      <c r="R469" s="575"/>
      <c r="S469" s="697"/>
      <c r="T469" s="699"/>
      <c r="U469" s="574" t="s">
        <v>186</v>
      </c>
      <c r="V469" s="575"/>
      <c r="W469" s="574" t="s">
        <v>187</v>
      </c>
      <c r="X469" s="575"/>
      <c r="Y469" s="1011"/>
      <c r="Z469" s="1012"/>
      <c r="AA469" s="1011"/>
      <c r="AB469" s="1012"/>
      <c r="AC469" s="1011"/>
      <c r="AD469" s="1012"/>
      <c r="AE469" s="3"/>
      <c r="AF469" s="258"/>
      <c r="AH469" s="374" t="s">
        <v>1925</v>
      </c>
      <c r="AK469" s="375" t="s">
        <v>1913</v>
      </c>
      <c r="AL469" s="378" t="s">
        <v>1910</v>
      </c>
      <c r="AM469" s="374" t="s">
        <v>1914</v>
      </c>
      <c r="AN469" s="374" t="s">
        <v>1915</v>
      </c>
      <c r="AO469" s="375" t="s">
        <v>1913</v>
      </c>
      <c r="AP469" s="378" t="s">
        <v>1910</v>
      </c>
      <c r="AQ469" s="374" t="s">
        <v>1914</v>
      </c>
      <c r="AR469" s="374" t="s">
        <v>1915</v>
      </c>
      <c r="EM469" s="375"/>
      <c r="EN469" s="375"/>
      <c r="EO469" s="375"/>
      <c r="EP469" s="375"/>
      <c r="EQ469" s="375"/>
      <c r="ER469" s="375"/>
      <c r="ES469" s="375"/>
      <c r="FF469" s="375"/>
      <c r="FG469" s="375"/>
      <c r="FH469" s="375"/>
      <c r="FI469" s="375"/>
      <c r="FJ469" s="375"/>
      <c r="FK469" s="375"/>
      <c r="FL469" s="375"/>
      <c r="FM469" s="375"/>
      <c r="FN469" s="375"/>
      <c r="FO469" s="375"/>
      <c r="FP469" s="375"/>
      <c r="FQ469" s="375"/>
      <c r="FR469" s="375"/>
      <c r="FS469" s="375"/>
      <c r="FT469" s="375"/>
      <c r="FU469" s="375"/>
    </row>
    <row r="470" spans="1:177" s="374" customFormat="1" ht="15" customHeight="1" x14ac:dyDescent="0.25">
      <c r="A470" s="113"/>
      <c r="B470" s="3"/>
      <c r="C470" s="20" t="s">
        <v>26</v>
      </c>
      <c r="D470" s="732" t="str">
        <f>IF($D37="","",$D37)</f>
        <v/>
      </c>
      <c r="E470" s="732"/>
      <c r="F470" s="732"/>
      <c r="G470" s="732"/>
      <c r="H470" s="732"/>
      <c r="I470" s="732"/>
      <c r="J470" s="732"/>
      <c r="K470" s="732"/>
      <c r="L470" s="732"/>
      <c r="M470" s="960"/>
      <c r="N470" s="961"/>
      <c r="O470" s="549"/>
      <c r="P470" s="551"/>
      <c r="Q470" s="549"/>
      <c r="R470" s="551"/>
      <c r="S470" s="960"/>
      <c r="T470" s="961"/>
      <c r="U470" s="549"/>
      <c r="V470" s="551"/>
      <c r="W470" s="549"/>
      <c r="X470" s="551"/>
      <c r="Y470" s="960"/>
      <c r="Z470" s="961"/>
      <c r="AA470" s="960"/>
      <c r="AB470" s="961"/>
      <c r="AC470" s="960"/>
      <c r="AD470" s="961"/>
      <c r="AE470" s="3"/>
      <c r="AF470" s="258"/>
      <c r="AH470" s="264">
        <f>IF(AND(D470="",COUNTBLANK(M470:AD470)=18),0,IF(AND(D470&lt;&gt;"",COUNTBLANK(M470:AD470)=9),0,1))</f>
        <v>0</v>
      </c>
      <c r="AK470" s="375">
        <f>M470</f>
        <v>0</v>
      </c>
      <c r="AL470" s="378">
        <f t="shared" ref="AL470:AL477" si="113">COUNTIF(O470:R470,"ns")</f>
        <v>0</v>
      </c>
      <c r="AM470" s="374">
        <f>SUM(O470:R470)</f>
        <v>0</v>
      </c>
      <c r="AN470" s="292">
        <f>IF($AG$468=$AH$468,0,IF(OR(AND(AK470=0,AL470&gt;0),AND(AK470="ns",AM470&gt;0),AND(AK470="ns",AL470=0,AM470=0)),1,IF(OR(AND(AK470&gt;0,AL470=2),AND(AK470="ns",AL470=2),AND(AK470="ns",AM470=0,AL470&gt;0),AK470=AM470),0,1)))</f>
        <v>0</v>
      </c>
      <c r="AO470" s="375">
        <f>S470</f>
        <v>0</v>
      </c>
      <c r="AP470" s="378">
        <f t="shared" ref="AP470:AP477" si="114">COUNTIF(U470:X470,"ns")</f>
        <v>0</v>
      </c>
      <c r="AQ470" s="374">
        <f>SUM(U470:X470)</f>
        <v>0</v>
      </c>
      <c r="AR470" s="292">
        <f>IF($AG$468=$AH$468,0,IF(OR(AND(AO470=0,AP470&gt;0),AND(AO470="ns",AQ470&gt;0),AND(AO470="ns",AP470=0,AQ470=0)),1,IF(OR(AND(AO470&gt;0,AP470=2),AND(AO470="ns",AP470=2),AND(AO470="ns",AQ470=0,AP470&gt;0),AO470=AQ470),0,1)))</f>
        <v>0</v>
      </c>
      <c r="EM470" s="375"/>
      <c r="EN470" s="375"/>
      <c r="EO470" s="375"/>
      <c r="EP470" s="375"/>
      <c r="EQ470" s="375"/>
      <c r="ER470" s="375"/>
      <c r="ES470" s="375"/>
      <c r="FF470" s="375"/>
      <c r="FG470" s="375"/>
      <c r="FH470" s="375"/>
      <c r="FI470" s="375"/>
      <c r="FJ470" s="375"/>
      <c r="FK470" s="375"/>
      <c r="FL470" s="375"/>
      <c r="FM470" s="375"/>
      <c r="FN470" s="375"/>
      <c r="FO470" s="375"/>
      <c r="FP470" s="375"/>
      <c r="FQ470" s="375"/>
      <c r="FR470" s="375"/>
      <c r="FS470" s="375"/>
      <c r="FT470" s="375"/>
      <c r="FU470" s="375"/>
    </row>
    <row r="471" spans="1:177" s="374" customFormat="1" ht="15" customHeight="1" x14ac:dyDescent="0.25">
      <c r="A471" s="113"/>
      <c r="B471" s="3"/>
      <c r="C471" s="20" t="s">
        <v>27</v>
      </c>
      <c r="D471" s="732" t="str">
        <f t="shared" ref="D471:D477" si="115">IF($D38="","",$D38)</f>
        <v/>
      </c>
      <c r="E471" s="732"/>
      <c r="F471" s="732"/>
      <c r="G471" s="732"/>
      <c r="H471" s="732"/>
      <c r="I471" s="732"/>
      <c r="J471" s="732"/>
      <c r="K471" s="732"/>
      <c r="L471" s="732"/>
      <c r="M471" s="960"/>
      <c r="N471" s="961"/>
      <c r="O471" s="549"/>
      <c r="P471" s="551"/>
      <c r="Q471" s="549"/>
      <c r="R471" s="551"/>
      <c r="S471" s="960"/>
      <c r="T471" s="961"/>
      <c r="U471" s="549"/>
      <c r="V471" s="551"/>
      <c r="W471" s="549"/>
      <c r="X471" s="551"/>
      <c r="Y471" s="960"/>
      <c r="Z471" s="961"/>
      <c r="AA471" s="960"/>
      <c r="AB471" s="961"/>
      <c r="AC471" s="960"/>
      <c r="AD471" s="961"/>
      <c r="AE471" s="3"/>
      <c r="AF471" s="258"/>
      <c r="AG471" s="375"/>
      <c r="AH471" s="264">
        <f t="shared" ref="AH471:AH477" si="116">IF(AND(D471="",COUNTBLANK(M471:AD471)=18),0,IF(AND(D471&lt;&gt;"",COUNTBLANK(M471:AD471)=9),0,1))</f>
        <v>0</v>
      </c>
      <c r="AK471" s="375">
        <f t="shared" ref="AK471:AK477" si="117">M471</f>
        <v>0</v>
      </c>
      <c r="AL471" s="378">
        <f t="shared" si="113"/>
        <v>0</v>
      </c>
      <c r="AM471" s="374">
        <f t="shared" ref="AM471:AM477" si="118">SUM(O471:R471)</f>
        <v>0</v>
      </c>
      <c r="AN471" s="292">
        <f t="shared" ref="AN471:AN477" si="119">IF($AG$468=$AH$468,0,IF(OR(AND(AK471=0,AL471&gt;0),AND(AK471="ns",AM471&gt;0),AND(AK471="ns",AL471=0,AM471=0)),1,IF(OR(AND(AK471&gt;0,AL471=2),AND(AK471="ns",AL471=2),AND(AK471="ns",AM471=0,AL471&gt;0),AK471=AM471),0,1)))</f>
        <v>0</v>
      </c>
      <c r="AO471" s="375">
        <f t="shared" ref="AO471:AO477" si="120">S471</f>
        <v>0</v>
      </c>
      <c r="AP471" s="378">
        <f t="shared" si="114"/>
        <v>0</v>
      </c>
      <c r="AQ471" s="374">
        <f t="shared" ref="AQ471:AQ477" si="121">SUM(U471:X471)</f>
        <v>0</v>
      </c>
      <c r="AR471" s="292">
        <f t="shared" ref="AR471:AR477" si="122">IF($AG$468=$AH$468,0,IF(OR(AND(AO471=0,AP471&gt;0),AND(AO471="ns",AQ471&gt;0),AND(AO471="ns",AP471=0,AQ471=0)),1,IF(OR(AND(AO471&gt;0,AP471=2),AND(AO471="ns",AP471=2),AND(AO471="ns",AQ471=0,AP471&gt;0),AO471=AQ471),0,1)))</f>
        <v>0</v>
      </c>
      <c r="EM471" s="375"/>
      <c r="EN471" s="375"/>
      <c r="EO471" s="375"/>
      <c r="EP471" s="375"/>
      <c r="EQ471" s="375"/>
      <c r="ER471" s="375"/>
      <c r="ES471" s="375"/>
      <c r="FF471" s="375"/>
      <c r="FG471" s="375"/>
      <c r="FH471" s="375"/>
      <c r="FI471" s="375"/>
      <c r="FJ471" s="375"/>
      <c r="FK471" s="375"/>
      <c r="FL471" s="375"/>
      <c r="FM471" s="375"/>
      <c r="FN471" s="375"/>
      <c r="FO471" s="375"/>
      <c r="FP471" s="375"/>
      <c r="FQ471" s="375"/>
      <c r="FR471" s="375"/>
      <c r="FS471" s="375"/>
      <c r="FT471" s="375"/>
      <c r="FU471" s="375"/>
    </row>
    <row r="472" spans="1:177" s="374" customFormat="1" ht="15" customHeight="1" x14ac:dyDescent="0.25">
      <c r="A472" s="113"/>
      <c r="B472" s="3"/>
      <c r="C472" s="20" t="s">
        <v>28</v>
      </c>
      <c r="D472" s="732" t="str">
        <f t="shared" si="115"/>
        <v/>
      </c>
      <c r="E472" s="732"/>
      <c r="F472" s="732"/>
      <c r="G472" s="732"/>
      <c r="H472" s="732"/>
      <c r="I472" s="732"/>
      <c r="J472" s="732"/>
      <c r="K472" s="732"/>
      <c r="L472" s="732"/>
      <c r="M472" s="960"/>
      <c r="N472" s="961"/>
      <c r="O472" s="549"/>
      <c r="P472" s="551"/>
      <c r="Q472" s="549"/>
      <c r="R472" s="551"/>
      <c r="S472" s="960"/>
      <c r="T472" s="961"/>
      <c r="U472" s="549"/>
      <c r="V472" s="551"/>
      <c r="W472" s="549"/>
      <c r="X472" s="551"/>
      <c r="Y472" s="960"/>
      <c r="Z472" s="961"/>
      <c r="AA472" s="960"/>
      <c r="AB472" s="961"/>
      <c r="AC472" s="960"/>
      <c r="AD472" s="961"/>
      <c r="AE472" s="3"/>
      <c r="AF472" s="258"/>
      <c r="AG472" s="375"/>
      <c r="AH472" s="264">
        <f t="shared" si="116"/>
        <v>0</v>
      </c>
      <c r="AK472" s="375">
        <f t="shared" si="117"/>
        <v>0</v>
      </c>
      <c r="AL472" s="378">
        <f t="shared" si="113"/>
        <v>0</v>
      </c>
      <c r="AM472" s="374">
        <f t="shared" si="118"/>
        <v>0</v>
      </c>
      <c r="AN472" s="292">
        <f t="shared" si="119"/>
        <v>0</v>
      </c>
      <c r="AO472" s="375">
        <f t="shared" si="120"/>
        <v>0</v>
      </c>
      <c r="AP472" s="378">
        <f t="shared" si="114"/>
        <v>0</v>
      </c>
      <c r="AQ472" s="374">
        <f t="shared" si="121"/>
        <v>0</v>
      </c>
      <c r="AR472" s="292">
        <f t="shared" si="122"/>
        <v>0</v>
      </c>
      <c r="EM472" s="375"/>
      <c r="EN472" s="375"/>
      <c r="EO472" s="375"/>
      <c r="EP472" s="375"/>
      <c r="EQ472" s="375"/>
      <c r="ER472" s="375"/>
      <c r="ES472" s="375"/>
      <c r="FF472" s="375"/>
      <c r="FG472" s="375"/>
      <c r="FH472" s="375"/>
      <c r="FI472" s="375"/>
      <c r="FJ472" s="375"/>
      <c r="FK472" s="375"/>
      <c r="FL472" s="375"/>
      <c r="FM472" s="375"/>
      <c r="FN472" s="375"/>
      <c r="FO472" s="375"/>
      <c r="FP472" s="375"/>
      <c r="FQ472" s="375"/>
      <c r="FR472" s="375"/>
      <c r="FS472" s="375"/>
      <c r="FT472" s="375"/>
      <c r="FU472" s="375"/>
    </row>
    <row r="473" spans="1:177" s="374" customFormat="1" ht="15" customHeight="1" x14ac:dyDescent="0.25">
      <c r="A473" s="113"/>
      <c r="B473" s="3"/>
      <c r="C473" s="20" t="s">
        <v>29</v>
      </c>
      <c r="D473" s="732" t="str">
        <f t="shared" si="115"/>
        <v/>
      </c>
      <c r="E473" s="732"/>
      <c r="F473" s="732"/>
      <c r="G473" s="732"/>
      <c r="H473" s="732"/>
      <c r="I473" s="732"/>
      <c r="J473" s="732"/>
      <c r="K473" s="732"/>
      <c r="L473" s="732"/>
      <c r="M473" s="960"/>
      <c r="N473" s="961"/>
      <c r="O473" s="549"/>
      <c r="P473" s="551"/>
      <c r="Q473" s="549"/>
      <c r="R473" s="551"/>
      <c r="S473" s="960"/>
      <c r="T473" s="961"/>
      <c r="U473" s="549"/>
      <c r="V473" s="551"/>
      <c r="W473" s="549"/>
      <c r="X473" s="551"/>
      <c r="Y473" s="960"/>
      <c r="Z473" s="961"/>
      <c r="AA473" s="960"/>
      <c r="AB473" s="961"/>
      <c r="AC473" s="960"/>
      <c r="AD473" s="961"/>
      <c r="AE473" s="3"/>
      <c r="AF473" s="258"/>
      <c r="AG473" s="375"/>
      <c r="AH473" s="264">
        <f t="shared" si="116"/>
        <v>0</v>
      </c>
      <c r="AK473" s="375">
        <f t="shared" si="117"/>
        <v>0</v>
      </c>
      <c r="AL473" s="378">
        <f t="shared" si="113"/>
        <v>0</v>
      </c>
      <c r="AM473" s="374">
        <f t="shared" si="118"/>
        <v>0</v>
      </c>
      <c r="AN473" s="292">
        <f t="shared" si="119"/>
        <v>0</v>
      </c>
      <c r="AO473" s="375">
        <f t="shared" si="120"/>
        <v>0</v>
      </c>
      <c r="AP473" s="378">
        <f t="shared" si="114"/>
        <v>0</v>
      </c>
      <c r="AQ473" s="374">
        <f t="shared" si="121"/>
        <v>0</v>
      </c>
      <c r="AR473" s="292">
        <f t="shared" si="122"/>
        <v>0</v>
      </c>
      <c r="EM473" s="375"/>
      <c r="EN473" s="375"/>
      <c r="EO473" s="375"/>
      <c r="EP473" s="375"/>
      <c r="EQ473" s="375"/>
      <c r="ER473" s="375"/>
      <c r="ES473" s="375"/>
      <c r="FF473" s="375"/>
      <c r="FG473" s="375"/>
      <c r="FH473" s="375"/>
      <c r="FI473" s="375"/>
      <c r="FJ473" s="375"/>
      <c r="FK473" s="375"/>
      <c r="FL473" s="375"/>
      <c r="FM473" s="375"/>
      <c r="FN473" s="375"/>
      <c r="FO473" s="375"/>
      <c r="FP473" s="375"/>
      <c r="FQ473" s="375"/>
      <c r="FR473" s="375"/>
      <c r="FS473" s="375"/>
      <c r="FT473" s="375"/>
      <c r="FU473" s="375"/>
    </row>
    <row r="474" spans="1:177" s="374" customFormat="1" ht="15" customHeight="1" x14ac:dyDescent="0.25">
      <c r="A474" s="113"/>
      <c r="B474" s="3"/>
      <c r="C474" s="20" t="s">
        <v>30</v>
      </c>
      <c r="D474" s="732" t="str">
        <f t="shared" si="115"/>
        <v/>
      </c>
      <c r="E474" s="732"/>
      <c r="F474" s="732"/>
      <c r="G474" s="732"/>
      <c r="H474" s="732"/>
      <c r="I474" s="732"/>
      <c r="J474" s="732"/>
      <c r="K474" s="732"/>
      <c r="L474" s="732"/>
      <c r="M474" s="960"/>
      <c r="N474" s="961"/>
      <c r="O474" s="549"/>
      <c r="P474" s="551"/>
      <c r="Q474" s="549"/>
      <c r="R474" s="551"/>
      <c r="S474" s="960"/>
      <c r="T474" s="961"/>
      <c r="U474" s="549"/>
      <c r="V474" s="551"/>
      <c r="W474" s="549"/>
      <c r="X474" s="551"/>
      <c r="Y474" s="960"/>
      <c r="Z474" s="961"/>
      <c r="AA474" s="960"/>
      <c r="AB474" s="961"/>
      <c r="AC474" s="960"/>
      <c r="AD474" s="961"/>
      <c r="AE474" s="3"/>
      <c r="AF474" s="258"/>
      <c r="AG474" s="375"/>
      <c r="AH474" s="264">
        <f t="shared" si="116"/>
        <v>0</v>
      </c>
      <c r="AK474" s="375">
        <f t="shared" si="117"/>
        <v>0</v>
      </c>
      <c r="AL474" s="378">
        <f t="shared" si="113"/>
        <v>0</v>
      </c>
      <c r="AM474" s="374">
        <f t="shared" si="118"/>
        <v>0</v>
      </c>
      <c r="AN474" s="292">
        <f t="shared" si="119"/>
        <v>0</v>
      </c>
      <c r="AO474" s="375">
        <f t="shared" si="120"/>
        <v>0</v>
      </c>
      <c r="AP474" s="378">
        <f t="shared" si="114"/>
        <v>0</v>
      </c>
      <c r="AQ474" s="374">
        <f t="shared" si="121"/>
        <v>0</v>
      </c>
      <c r="AR474" s="292">
        <f t="shared" si="122"/>
        <v>0</v>
      </c>
      <c r="EM474" s="375"/>
      <c r="EN474" s="375"/>
      <c r="EO474" s="375"/>
      <c r="EP474" s="375"/>
      <c r="EQ474" s="375"/>
      <c r="ER474" s="375"/>
      <c r="ES474" s="375"/>
      <c r="FF474" s="375"/>
      <c r="FG474" s="375"/>
      <c r="FH474" s="375"/>
      <c r="FI474" s="375"/>
      <c r="FJ474" s="375"/>
      <c r="FK474" s="375"/>
      <c r="FL474" s="375"/>
      <c r="FM474" s="375"/>
      <c r="FN474" s="375"/>
      <c r="FO474" s="375"/>
      <c r="FP474" s="375"/>
      <c r="FQ474" s="375"/>
      <c r="FR474" s="375"/>
      <c r="FS474" s="375"/>
      <c r="FT474" s="375"/>
      <c r="FU474" s="375"/>
    </row>
    <row r="475" spans="1:177" s="374" customFormat="1" ht="15" customHeight="1" x14ac:dyDescent="0.25">
      <c r="A475" s="113"/>
      <c r="B475" s="3"/>
      <c r="C475" s="20" t="s">
        <v>31</v>
      </c>
      <c r="D475" s="732" t="str">
        <f t="shared" si="115"/>
        <v/>
      </c>
      <c r="E475" s="732"/>
      <c r="F475" s="732"/>
      <c r="G475" s="732"/>
      <c r="H475" s="732"/>
      <c r="I475" s="732"/>
      <c r="J475" s="732"/>
      <c r="K475" s="732"/>
      <c r="L475" s="732"/>
      <c r="M475" s="960"/>
      <c r="N475" s="961"/>
      <c r="O475" s="549"/>
      <c r="P475" s="551"/>
      <c r="Q475" s="549"/>
      <c r="R475" s="551"/>
      <c r="S475" s="960"/>
      <c r="T475" s="961"/>
      <c r="U475" s="549"/>
      <c r="V475" s="551"/>
      <c r="W475" s="549"/>
      <c r="X475" s="551"/>
      <c r="Y475" s="960"/>
      <c r="Z475" s="961"/>
      <c r="AA475" s="960"/>
      <c r="AB475" s="961"/>
      <c r="AC475" s="960"/>
      <c r="AD475" s="961"/>
      <c r="AE475" s="3"/>
      <c r="AF475" s="258"/>
      <c r="AG475" s="375"/>
      <c r="AH475" s="264">
        <f t="shared" si="116"/>
        <v>0</v>
      </c>
      <c r="AK475" s="375">
        <f t="shared" si="117"/>
        <v>0</v>
      </c>
      <c r="AL475" s="378">
        <f t="shared" si="113"/>
        <v>0</v>
      </c>
      <c r="AM475" s="374">
        <f t="shared" si="118"/>
        <v>0</v>
      </c>
      <c r="AN475" s="292">
        <f t="shared" si="119"/>
        <v>0</v>
      </c>
      <c r="AO475" s="375">
        <f t="shared" si="120"/>
        <v>0</v>
      </c>
      <c r="AP475" s="378">
        <f t="shared" si="114"/>
        <v>0</v>
      </c>
      <c r="AQ475" s="374">
        <f t="shared" si="121"/>
        <v>0</v>
      </c>
      <c r="AR475" s="292">
        <f t="shared" si="122"/>
        <v>0</v>
      </c>
      <c r="EM475" s="375"/>
      <c r="EN475" s="375"/>
      <c r="EO475" s="375"/>
      <c r="EP475" s="375"/>
      <c r="EQ475" s="375"/>
      <c r="ER475" s="375"/>
      <c r="ES475" s="375"/>
      <c r="FF475" s="375"/>
      <c r="FG475" s="375"/>
      <c r="FH475" s="375"/>
      <c r="FI475" s="375"/>
      <c r="FJ475" s="375"/>
      <c r="FK475" s="375"/>
      <c r="FL475" s="375"/>
      <c r="FM475" s="375"/>
      <c r="FN475" s="375"/>
      <c r="FO475" s="375"/>
      <c r="FP475" s="375"/>
      <c r="FQ475" s="375"/>
      <c r="FR475" s="375"/>
      <c r="FS475" s="375"/>
      <c r="FT475" s="375"/>
      <c r="FU475" s="375"/>
    </row>
    <row r="476" spans="1:177" s="374" customFormat="1" ht="15" customHeight="1" x14ac:dyDescent="0.25">
      <c r="A476" s="113"/>
      <c r="B476" s="3"/>
      <c r="C476" s="20" t="s">
        <v>32</v>
      </c>
      <c r="D476" s="732" t="str">
        <f t="shared" si="115"/>
        <v/>
      </c>
      <c r="E476" s="732"/>
      <c r="F476" s="732"/>
      <c r="G476" s="732"/>
      <c r="H476" s="732"/>
      <c r="I476" s="732"/>
      <c r="J476" s="732"/>
      <c r="K476" s="732"/>
      <c r="L476" s="732"/>
      <c r="M476" s="960"/>
      <c r="N476" s="961"/>
      <c r="O476" s="549"/>
      <c r="P476" s="551"/>
      <c r="Q476" s="549"/>
      <c r="R476" s="551"/>
      <c r="S476" s="960"/>
      <c r="T476" s="961"/>
      <c r="U476" s="549"/>
      <c r="V476" s="551"/>
      <c r="W476" s="549"/>
      <c r="X476" s="551"/>
      <c r="Y476" s="960"/>
      <c r="Z476" s="961"/>
      <c r="AA476" s="960"/>
      <c r="AB476" s="961"/>
      <c r="AC476" s="960"/>
      <c r="AD476" s="961"/>
      <c r="AE476" s="3"/>
      <c r="AF476" s="258"/>
      <c r="AG476" s="375"/>
      <c r="AH476" s="264">
        <f t="shared" si="116"/>
        <v>0</v>
      </c>
      <c r="AK476" s="375">
        <f t="shared" si="117"/>
        <v>0</v>
      </c>
      <c r="AL476" s="378">
        <f t="shared" si="113"/>
        <v>0</v>
      </c>
      <c r="AM476" s="374">
        <f t="shared" si="118"/>
        <v>0</v>
      </c>
      <c r="AN476" s="292">
        <f t="shared" si="119"/>
        <v>0</v>
      </c>
      <c r="AO476" s="375">
        <f t="shared" si="120"/>
        <v>0</v>
      </c>
      <c r="AP476" s="378">
        <f t="shared" si="114"/>
        <v>0</v>
      </c>
      <c r="AQ476" s="374">
        <f t="shared" si="121"/>
        <v>0</v>
      </c>
      <c r="AR476" s="292">
        <f t="shared" si="122"/>
        <v>0</v>
      </c>
      <c r="EM476" s="375"/>
      <c r="EN476" s="375"/>
      <c r="EO476" s="375"/>
      <c r="EP476" s="375"/>
      <c r="EQ476" s="375"/>
      <c r="ER476" s="375"/>
      <c r="ES476" s="375"/>
      <c r="FF476" s="375"/>
      <c r="FG476" s="375"/>
      <c r="FH476" s="375"/>
      <c r="FI476" s="375"/>
      <c r="FJ476" s="375"/>
      <c r="FK476" s="375"/>
      <c r="FL476" s="375"/>
      <c r="FM476" s="375"/>
      <c r="FN476" s="375"/>
      <c r="FO476" s="375"/>
      <c r="FP476" s="375"/>
      <c r="FQ476" s="375"/>
      <c r="FR476" s="375"/>
      <c r="FS476" s="375"/>
      <c r="FT476" s="375"/>
      <c r="FU476" s="375"/>
    </row>
    <row r="477" spans="1:177" s="374" customFormat="1" ht="15" customHeight="1" x14ac:dyDescent="0.25">
      <c r="A477" s="113"/>
      <c r="B477" s="3"/>
      <c r="C477" s="20" t="s">
        <v>33</v>
      </c>
      <c r="D477" s="732" t="str">
        <f t="shared" si="115"/>
        <v/>
      </c>
      <c r="E477" s="732"/>
      <c r="F477" s="732"/>
      <c r="G477" s="732"/>
      <c r="H477" s="732"/>
      <c r="I477" s="732"/>
      <c r="J477" s="732"/>
      <c r="K477" s="732"/>
      <c r="L477" s="732"/>
      <c r="M477" s="960"/>
      <c r="N477" s="961"/>
      <c r="O477" s="549"/>
      <c r="P477" s="551"/>
      <c r="Q477" s="549"/>
      <c r="R477" s="551"/>
      <c r="S477" s="960"/>
      <c r="T477" s="961"/>
      <c r="U477" s="549"/>
      <c r="V477" s="551"/>
      <c r="W477" s="549"/>
      <c r="X477" s="551"/>
      <c r="Y477" s="960"/>
      <c r="Z477" s="961"/>
      <c r="AA477" s="960"/>
      <c r="AB477" s="961"/>
      <c r="AC477" s="960"/>
      <c r="AD477" s="961"/>
      <c r="AE477" s="3"/>
      <c r="AF477" s="258"/>
      <c r="AG477" s="375"/>
      <c r="AH477" s="264">
        <f t="shared" si="116"/>
        <v>0</v>
      </c>
      <c r="AK477" s="375">
        <f t="shared" si="117"/>
        <v>0</v>
      </c>
      <c r="AL477" s="378">
        <f t="shared" si="113"/>
        <v>0</v>
      </c>
      <c r="AM477" s="374">
        <f t="shared" si="118"/>
        <v>0</v>
      </c>
      <c r="AN477" s="292">
        <f t="shared" si="119"/>
        <v>0</v>
      </c>
      <c r="AO477" s="375">
        <f t="shared" si="120"/>
        <v>0</v>
      </c>
      <c r="AP477" s="378">
        <f t="shared" si="114"/>
        <v>0</v>
      </c>
      <c r="AQ477" s="374">
        <f t="shared" si="121"/>
        <v>0</v>
      </c>
      <c r="AR477" s="292">
        <f t="shared" si="122"/>
        <v>0</v>
      </c>
      <c r="EM477" s="375"/>
      <c r="EN477" s="375"/>
      <c r="EO477" s="375"/>
      <c r="EP477" s="375"/>
      <c r="EQ477" s="375"/>
      <c r="ER477" s="375"/>
      <c r="ES477" s="375"/>
      <c r="FF477" s="375"/>
      <c r="FG477" s="375"/>
      <c r="FH477" s="375"/>
      <c r="FI477" s="375"/>
      <c r="FJ477" s="375"/>
      <c r="FK477" s="375"/>
      <c r="FL477" s="375"/>
      <c r="FM477" s="375"/>
      <c r="FN477" s="375"/>
      <c r="FO477" s="375"/>
      <c r="FP477" s="375"/>
      <c r="FQ477" s="375"/>
      <c r="FR477" s="375"/>
      <c r="FS477" s="375"/>
      <c r="FT477" s="375"/>
      <c r="FU477" s="375"/>
    </row>
    <row r="478" spans="1:177" s="374" customFormat="1" ht="15" customHeight="1" x14ac:dyDescent="0.25">
      <c r="A478" s="113"/>
      <c r="B478" s="3"/>
      <c r="C478" s="3"/>
      <c r="D478" s="3"/>
      <c r="E478" s="3"/>
      <c r="F478" s="3"/>
      <c r="G478" s="3"/>
      <c r="H478" s="3"/>
      <c r="I478" s="3"/>
      <c r="J478" s="3"/>
      <c r="K478" s="3"/>
      <c r="L478" s="75" t="s">
        <v>64</v>
      </c>
      <c r="M478" s="811">
        <f t="shared" ref="M478:AC478" si="123">IF(AND(SUM(M470:N477)=0,COUNTIF(M470:N477,"NS")&gt;0),"NS",SUM(M470:N477))</f>
        <v>0</v>
      </c>
      <c r="N478" s="813"/>
      <c r="O478" s="552">
        <f t="shared" si="123"/>
        <v>0</v>
      </c>
      <c r="P478" s="554"/>
      <c r="Q478" s="552">
        <f t="shared" si="123"/>
        <v>0</v>
      </c>
      <c r="R478" s="554"/>
      <c r="S478" s="811">
        <f t="shared" si="123"/>
        <v>0</v>
      </c>
      <c r="T478" s="813"/>
      <c r="U478" s="552">
        <f t="shared" si="123"/>
        <v>0</v>
      </c>
      <c r="V478" s="554"/>
      <c r="W478" s="552">
        <f t="shared" si="123"/>
        <v>0</v>
      </c>
      <c r="X478" s="554"/>
      <c r="Y478" s="811">
        <f t="shared" si="123"/>
        <v>0</v>
      </c>
      <c r="Z478" s="813"/>
      <c r="AA478" s="811">
        <f t="shared" si="123"/>
        <v>0</v>
      </c>
      <c r="AB478" s="813"/>
      <c r="AC478" s="811">
        <f t="shared" si="123"/>
        <v>0</v>
      </c>
      <c r="AD478" s="813"/>
      <c r="AE478" s="3"/>
      <c r="AF478" s="258"/>
      <c r="AG478" s="375"/>
      <c r="AH478" s="395">
        <f>IF(AG468=AH468,0,SUM(AH470:AH477))</f>
        <v>0</v>
      </c>
      <c r="AN478" s="387">
        <f>SUM(AN470:AN477)</f>
        <v>0</v>
      </c>
      <c r="AR478" s="387">
        <f>SUM(AR470:AR477)</f>
        <v>0</v>
      </c>
      <c r="EM478" s="375"/>
      <c r="EN478" s="375"/>
      <c r="EO478" s="375"/>
      <c r="EP478" s="375"/>
      <c r="EQ478" s="375"/>
      <c r="ER478" s="375"/>
      <c r="ES478" s="375"/>
      <c r="FF478" s="375"/>
      <c r="FG478" s="375"/>
      <c r="FH478" s="375"/>
      <c r="FI478" s="375"/>
      <c r="FJ478" s="375"/>
      <c r="FK478" s="375"/>
      <c r="FL478" s="375"/>
      <c r="FM478" s="375"/>
      <c r="FN478" s="375"/>
      <c r="FO478" s="375"/>
      <c r="FP478" s="375"/>
      <c r="FQ478" s="375"/>
      <c r="FR478" s="375"/>
      <c r="FS478" s="375"/>
      <c r="FT478" s="375"/>
      <c r="FU478" s="375"/>
    </row>
    <row r="479" spans="1:177" s="374" customFormat="1" ht="15" customHeight="1" x14ac:dyDescent="0.25">
      <c r="A479" s="113"/>
      <c r="B479" s="543" t="str">
        <f>IF(SUM(AN478:AR478)&gt;=1,"Error: Verificar la suma por fila","")</f>
        <v/>
      </c>
      <c r="C479" s="543"/>
      <c r="D479" s="543"/>
      <c r="E479" s="543"/>
      <c r="F479" s="543"/>
      <c r="G479" s="543"/>
      <c r="H479" s="543"/>
      <c r="I479" s="543"/>
      <c r="J479" s="543"/>
      <c r="K479" s="543"/>
      <c r="L479" s="543"/>
      <c r="M479" s="543"/>
      <c r="N479" s="543"/>
      <c r="O479" s="543"/>
      <c r="P479" s="543"/>
      <c r="Q479" s="543"/>
      <c r="R479" s="543"/>
      <c r="S479" s="543"/>
      <c r="T479" s="543"/>
      <c r="U479" s="543"/>
      <c r="V479" s="543"/>
      <c r="W479" s="543"/>
      <c r="X479" s="543"/>
      <c r="Y479" s="543"/>
      <c r="Z479" s="543"/>
      <c r="AA479" s="543"/>
      <c r="AB479" s="543"/>
      <c r="AC479" s="543"/>
      <c r="AD479" s="543"/>
      <c r="AE479" s="3"/>
      <c r="AF479" s="258"/>
      <c r="AG479" s="375"/>
      <c r="AH479" s="378"/>
      <c r="EM479" s="375"/>
      <c r="EN479" s="375"/>
      <c r="EO479" s="375"/>
      <c r="EP479" s="375"/>
      <c r="EQ479" s="375"/>
      <c r="ER479" s="375"/>
      <c r="ES479" s="375"/>
      <c r="FF479" s="375"/>
      <c r="FG479" s="375"/>
      <c r="FH479" s="375"/>
      <c r="FI479" s="375"/>
      <c r="FJ479" s="375"/>
      <c r="FK479" s="375"/>
      <c r="FL479" s="375"/>
      <c r="FM479" s="375"/>
      <c r="FN479" s="375"/>
      <c r="FO479" s="375"/>
      <c r="FP479" s="375"/>
      <c r="FQ479" s="375"/>
      <c r="FR479" s="375"/>
      <c r="FS479" s="375"/>
      <c r="FT479" s="375"/>
      <c r="FU479" s="375"/>
    </row>
    <row r="480" spans="1:177" s="374" customFormat="1" ht="15" customHeight="1" x14ac:dyDescent="0.25">
      <c r="A480" s="113"/>
      <c r="B480" s="545" t="str">
        <f>IF(OR(AG468=AH468,AG468=AI468),"","Error: Debe completar toda la información requerida.")</f>
        <v/>
      </c>
      <c r="C480" s="545"/>
      <c r="D480" s="545"/>
      <c r="E480" s="545"/>
      <c r="F480" s="545"/>
      <c r="G480" s="545"/>
      <c r="H480" s="545"/>
      <c r="I480" s="545"/>
      <c r="J480" s="545"/>
      <c r="K480" s="545"/>
      <c r="L480" s="545"/>
      <c r="M480" s="545"/>
      <c r="N480" s="545"/>
      <c r="O480" s="545"/>
      <c r="P480" s="545"/>
      <c r="Q480" s="545"/>
      <c r="R480" s="545"/>
      <c r="S480" s="545"/>
      <c r="T480" s="545"/>
      <c r="U480" s="545"/>
      <c r="V480" s="545"/>
      <c r="W480" s="545"/>
      <c r="X480" s="545"/>
      <c r="Y480" s="545"/>
      <c r="Z480" s="545"/>
      <c r="AA480" s="545"/>
      <c r="AB480" s="545"/>
      <c r="AC480" s="545"/>
      <c r="AD480" s="545"/>
      <c r="AE480" s="3"/>
      <c r="AF480" s="258"/>
      <c r="AG480" s="375"/>
      <c r="AH480" s="378"/>
      <c r="EM480" s="375"/>
      <c r="EN480" s="375"/>
      <c r="EO480" s="375"/>
      <c r="EP480" s="375"/>
      <c r="EQ480" s="375"/>
      <c r="ER480" s="375"/>
      <c r="ES480" s="375"/>
      <c r="FF480" s="375"/>
      <c r="FG480" s="375"/>
      <c r="FH480" s="375"/>
      <c r="FI480" s="375"/>
      <c r="FJ480" s="375"/>
      <c r="FK480" s="375"/>
      <c r="FL480" s="375"/>
      <c r="FM480" s="375"/>
      <c r="FN480" s="375"/>
      <c r="FO480" s="375"/>
      <c r="FP480" s="375"/>
      <c r="FQ480" s="375"/>
      <c r="FR480" s="375"/>
      <c r="FS480" s="375"/>
      <c r="FT480" s="375"/>
      <c r="FU480" s="375"/>
    </row>
    <row r="481" spans="1:177" s="374" customFormat="1" ht="15" customHeight="1" thickBot="1" x14ac:dyDescent="0.3">
      <c r="A481" s="113"/>
      <c r="B481" s="3"/>
      <c r="C481" s="3"/>
      <c r="D481" s="3"/>
      <c r="E481" s="3"/>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258"/>
      <c r="AG481" s="375"/>
      <c r="AH481" s="378"/>
      <c r="EM481" s="375"/>
      <c r="EN481" s="375"/>
      <c r="EO481" s="375"/>
      <c r="EP481" s="375"/>
      <c r="EQ481" s="375"/>
      <c r="ER481" s="375"/>
      <c r="ES481" s="375"/>
      <c r="FF481" s="375"/>
      <c r="FG481" s="375"/>
      <c r="FH481" s="375"/>
      <c r="FI481" s="375"/>
      <c r="FJ481" s="375"/>
      <c r="FK481" s="375"/>
      <c r="FL481" s="375"/>
      <c r="FM481" s="375"/>
      <c r="FN481" s="375"/>
      <c r="FO481" s="375"/>
      <c r="FP481" s="375"/>
      <c r="FQ481" s="375"/>
      <c r="FR481" s="375"/>
      <c r="FS481" s="375"/>
      <c r="FT481" s="375"/>
      <c r="FU481" s="375"/>
    </row>
    <row r="482" spans="1:177" s="374" customFormat="1" ht="15" customHeight="1" thickBot="1" x14ac:dyDescent="0.3">
      <c r="A482" s="113"/>
      <c r="B482" s="684" t="s">
        <v>1789</v>
      </c>
      <c r="C482" s="685"/>
      <c r="D482" s="685"/>
      <c r="E482" s="685"/>
      <c r="F482" s="685"/>
      <c r="G482" s="685"/>
      <c r="H482" s="685"/>
      <c r="I482" s="685"/>
      <c r="J482" s="685"/>
      <c r="K482" s="685"/>
      <c r="L482" s="685"/>
      <c r="M482" s="685"/>
      <c r="N482" s="685"/>
      <c r="O482" s="685"/>
      <c r="P482" s="685"/>
      <c r="Q482" s="685"/>
      <c r="R482" s="685"/>
      <c r="S482" s="685"/>
      <c r="T482" s="685"/>
      <c r="U482" s="685"/>
      <c r="V482" s="685"/>
      <c r="W482" s="685"/>
      <c r="X482" s="685"/>
      <c r="Y482" s="685"/>
      <c r="Z482" s="685"/>
      <c r="AA482" s="685"/>
      <c r="AB482" s="685"/>
      <c r="AC482" s="685"/>
      <c r="AD482" s="686"/>
      <c r="AE482" s="3"/>
      <c r="AF482" s="258"/>
      <c r="AG482" s="375"/>
      <c r="AH482" s="378"/>
      <c r="EM482" s="375"/>
      <c r="EN482" s="375"/>
      <c r="EO482" s="375"/>
      <c r="EP482" s="375"/>
      <c r="EQ482" s="375"/>
      <c r="ER482" s="375"/>
      <c r="ES482" s="375"/>
      <c r="FF482" s="375"/>
      <c r="FG482" s="375"/>
      <c r="FH482" s="375"/>
      <c r="FI482" s="375"/>
      <c r="FJ482" s="375"/>
      <c r="FK482" s="375"/>
      <c r="FL482" s="375"/>
      <c r="FM482" s="375"/>
      <c r="FN482" s="375"/>
      <c r="FO482" s="375"/>
      <c r="FP482" s="375"/>
      <c r="FQ482" s="375"/>
      <c r="FR482" s="375"/>
      <c r="FS482" s="375"/>
      <c r="FT482" s="375"/>
      <c r="FU482" s="375"/>
    </row>
    <row r="483" spans="1:177" s="374" customFormat="1" ht="15" customHeight="1" x14ac:dyDescent="0.25">
      <c r="A483" s="113"/>
      <c r="B483" s="923" t="s">
        <v>963</v>
      </c>
      <c r="C483" s="924"/>
      <c r="D483" s="924"/>
      <c r="E483" s="924"/>
      <c r="F483" s="924"/>
      <c r="G483" s="924"/>
      <c r="H483" s="924"/>
      <c r="I483" s="924"/>
      <c r="J483" s="924"/>
      <c r="K483" s="924"/>
      <c r="L483" s="924"/>
      <c r="M483" s="924"/>
      <c r="N483" s="924"/>
      <c r="O483" s="924"/>
      <c r="P483" s="924"/>
      <c r="Q483" s="924"/>
      <c r="R483" s="924"/>
      <c r="S483" s="924"/>
      <c r="T483" s="924"/>
      <c r="U483" s="924"/>
      <c r="V483" s="924"/>
      <c r="W483" s="924"/>
      <c r="X483" s="924"/>
      <c r="Y483" s="924"/>
      <c r="Z483" s="924"/>
      <c r="AA483" s="924"/>
      <c r="AB483" s="924"/>
      <c r="AC483" s="924"/>
      <c r="AD483" s="925"/>
      <c r="AE483" s="3"/>
      <c r="AF483" s="258"/>
      <c r="AG483" s="375"/>
      <c r="AH483" s="378"/>
      <c r="EM483" s="375"/>
      <c r="EN483" s="375"/>
      <c r="EO483" s="375"/>
      <c r="EP483" s="375"/>
      <c r="EQ483" s="375"/>
      <c r="ER483" s="375"/>
      <c r="ES483" s="375"/>
      <c r="FF483" s="375"/>
      <c r="FG483" s="375"/>
      <c r="FH483" s="375"/>
      <c r="FI483" s="375"/>
      <c r="FJ483" s="375"/>
      <c r="FK483" s="375"/>
      <c r="FL483" s="375"/>
      <c r="FM483" s="375"/>
      <c r="FN483" s="375"/>
      <c r="FO483" s="375"/>
      <c r="FP483" s="375"/>
      <c r="FQ483" s="375"/>
      <c r="FR483" s="375"/>
      <c r="FS483" s="375"/>
      <c r="FT483" s="375"/>
      <c r="FU483" s="375"/>
    </row>
    <row r="484" spans="1:177" s="374" customFormat="1" ht="24" customHeight="1" x14ac:dyDescent="0.25">
      <c r="A484" s="113"/>
      <c r="B484" s="15"/>
      <c r="C484" s="926" t="s">
        <v>1011</v>
      </c>
      <c r="D484" s="927"/>
      <c r="E484" s="927"/>
      <c r="F484" s="927"/>
      <c r="G484" s="927"/>
      <c r="H484" s="927"/>
      <c r="I484" s="927"/>
      <c r="J484" s="927"/>
      <c r="K484" s="927"/>
      <c r="L484" s="927"/>
      <c r="M484" s="927"/>
      <c r="N484" s="927"/>
      <c r="O484" s="927"/>
      <c r="P484" s="927"/>
      <c r="Q484" s="927"/>
      <c r="R484" s="927"/>
      <c r="S484" s="927"/>
      <c r="T484" s="927"/>
      <c r="U484" s="927"/>
      <c r="V484" s="927"/>
      <c r="W484" s="927"/>
      <c r="X484" s="927"/>
      <c r="Y484" s="927"/>
      <c r="Z484" s="927"/>
      <c r="AA484" s="927"/>
      <c r="AB484" s="927"/>
      <c r="AC484" s="927"/>
      <c r="AD484" s="928"/>
      <c r="AE484" s="3"/>
      <c r="AF484" s="258"/>
      <c r="AG484" s="375"/>
      <c r="AH484" s="378"/>
      <c r="EM484" s="375"/>
      <c r="EN484" s="375"/>
      <c r="EO484" s="375"/>
      <c r="EP484" s="375"/>
      <c r="EQ484" s="375"/>
      <c r="ER484" s="375"/>
      <c r="ES484" s="375"/>
      <c r="FF484" s="375"/>
      <c r="FG484" s="375"/>
      <c r="FH484" s="375"/>
      <c r="FI484" s="375"/>
      <c r="FJ484" s="375"/>
      <c r="FK484" s="375"/>
      <c r="FL484" s="375"/>
      <c r="FM484" s="375"/>
      <c r="FN484" s="375"/>
      <c r="FO484" s="375"/>
      <c r="FP484" s="375"/>
      <c r="FQ484" s="375"/>
      <c r="FR484" s="375"/>
      <c r="FS484" s="375"/>
      <c r="FT484" s="375"/>
      <c r="FU484" s="375"/>
    </row>
    <row r="485" spans="1:177" s="374" customFormat="1" ht="15" customHeight="1" thickBot="1" x14ac:dyDescent="0.3">
      <c r="A485" s="113"/>
      <c r="B485" s="4"/>
      <c r="C485" s="128"/>
      <c r="D485" s="129"/>
      <c r="E485" s="129"/>
      <c r="F485" s="129"/>
      <c r="G485" s="129"/>
      <c r="H485" s="129"/>
      <c r="I485" s="129"/>
      <c r="J485" s="129"/>
      <c r="K485" s="129"/>
      <c r="L485" s="129"/>
      <c r="M485" s="129"/>
      <c r="N485" s="129"/>
      <c r="O485" s="129"/>
      <c r="P485" s="129"/>
      <c r="Q485" s="129"/>
      <c r="R485" s="129"/>
      <c r="S485" s="129"/>
      <c r="T485" s="129"/>
      <c r="U485" s="129"/>
      <c r="V485" s="129"/>
      <c r="W485" s="129"/>
      <c r="X485" s="129"/>
      <c r="Y485" s="129"/>
      <c r="Z485" s="129"/>
      <c r="AA485" s="129"/>
      <c r="AB485" s="129"/>
      <c r="AC485" s="129"/>
      <c r="AD485" s="129"/>
      <c r="AE485" s="3"/>
      <c r="AF485" s="258"/>
      <c r="AG485" s="375"/>
      <c r="AH485" s="378"/>
      <c r="EM485" s="375"/>
      <c r="EN485" s="375"/>
      <c r="EO485" s="375"/>
      <c r="EP485" s="375"/>
      <c r="EQ485" s="375"/>
      <c r="ER485" s="375"/>
      <c r="ES485" s="375"/>
      <c r="FF485" s="375"/>
      <c r="FG485" s="375"/>
      <c r="FH485" s="375"/>
      <c r="FI485" s="375"/>
      <c r="FJ485" s="375"/>
      <c r="FK485" s="375"/>
      <c r="FL485" s="375"/>
      <c r="FM485" s="375"/>
      <c r="FN485" s="375"/>
      <c r="FO485" s="375"/>
      <c r="FP485" s="375"/>
      <c r="FQ485" s="375"/>
      <c r="FR485" s="375"/>
      <c r="FS485" s="375"/>
      <c r="FT485" s="375"/>
      <c r="FU485" s="375"/>
    </row>
    <row r="486" spans="1:177" s="374" customFormat="1" ht="15" customHeight="1" thickBot="1" x14ac:dyDescent="0.3">
      <c r="A486" s="113"/>
      <c r="B486" s="687" t="s">
        <v>1142</v>
      </c>
      <c r="C486" s="688"/>
      <c r="D486" s="688"/>
      <c r="E486" s="688"/>
      <c r="F486" s="688"/>
      <c r="G486" s="688"/>
      <c r="H486" s="688"/>
      <c r="I486" s="688"/>
      <c r="J486" s="688"/>
      <c r="K486" s="688"/>
      <c r="L486" s="688"/>
      <c r="M486" s="688"/>
      <c r="N486" s="688"/>
      <c r="O486" s="688"/>
      <c r="P486" s="688"/>
      <c r="Q486" s="688"/>
      <c r="R486" s="688"/>
      <c r="S486" s="688"/>
      <c r="T486" s="688"/>
      <c r="U486" s="688"/>
      <c r="V486" s="688"/>
      <c r="W486" s="688"/>
      <c r="X486" s="688"/>
      <c r="Y486" s="688"/>
      <c r="Z486" s="688"/>
      <c r="AA486" s="688"/>
      <c r="AB486" s="688"/>
      <c r="AC486" s="688"/>
      <c r="AD486" s="689"/>
      <c r="AE486" s="3"/>
      <c r="AF486" s="258"/>
      <c r="AG486" s="375"/>
      <c r="AH486" s="378"/>
      <c r="EM486" s="375"/>
      <c r="EN486" s="375"/>
      <c r="EO486" s="375"/>
      <c r="EP486" s="375"/>
      <c r="EQ486" s="375"/>
      <c r="ER486" s="375"/>
      <c r="ES486" s="375"/>
      <c r="FF486" s="375"/>
      <c r="FG486" s="375"/>
      <c r="FH486" s="375"/>
      <c r="FI486" s="375"/>
      <c r="FJ486" s="375"/>
      <c r="FK486" s="375"/>
      <c r="FL486" s="375"/>
      <c r="FM486" s="375"/>
      <c r="FN486" s="375"/>
      <c r="FO486" s="375"/>
      <c r="FP486" s="375"/>
      <c r="FQ486" s="375"/>
      <c r="FR486" s="375"/>
      <c r="FS486" s="375"/>
      <c r="FT486" s="375"/>
      <c r="FU486" s="375"/>
    </row>
    <row r="487" spans="1:177" s="374" customFormat="1" ht="15" customHeight="1" x14ac:dyDescent="0.25">
      <c r="A487" s="113"/>
      <c r="B487" s="3"/>
      <c r="C487" s="3"/>
      <c r="D487" s="3"/>
      <c r="E487" s="3"/>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258"/>
      <c r="AG487" s="375"/>
      <c r="AH487" s="378"/>
      <c r="EM487" s="375"/>
      <c r="EN487" s="375"/>
      <c r="EO487" s="375"/>
      <c r="EP487" s="375"/>
      <c r="EQ487" s="375"/>
      <c r="ER487" s="375"/>
      <c r="ES487" s="375"/>
      <c r="FF487" s="375"/>
      <c r="FG487" s="375"/>
      <c r="FH487" s="375"/>
      <c r="FI487" s="375"/>
      <c r="FJ487" s="375"/>
      <c r="FK487" s="375"/>
      <c r="FL487" s="375"/>
      <c r="FM487" s="375"/>
      <c r="FN487" s="375"/>
      <c r="FO487" s="375"/>
      <c r="FP487" s="375"/>
      <c r="FQ487" s="375"/>
      <c r="FR487" s="375"/>
      <c r="FS487" s="375"/>
      <c r="FT487" s="375"/>
      <c r="FU487" s="375"/>
    </row>
    <row r="488" spans="1:177" s="374" customFormat="1" ht="36" customHeight="1" x14ac:dyDescent="0.25">
      <c r="A488" s="114" t="s">
        <v>163</v>
      </c>
      <c r="B488" s="573" t="s">
        <v>1143</v>
      </c>
      <c r="C488" s="573"/>
      <c r="D488" s="573"/>
      <c r="E488" s="573"/>
      <c r="F488" s="573"/>
      <c r="G488" s="573"/>
      <c r="H488" s="573"/>
      <c r="I488" s="573"/>
      <c r="J488" s="573"/>
      <c r="K488" s="573"/>
      <c r="L488" s="573"/>
      <c r="M488" s="573"/>
      <c r="N488" s="573"/>
      <c r="O488" s="573"/>
      <c r="P488" s="573"/>
      <c r="Q488" s="573"/>
      <c r="R488" s="573"/>
      <c r="S488" s="573"/>
      <c r="T488" s="573"/>
      <c r="U488" s="573"/>
      <c r="V488" s="573"/>
      <c r="W488" s="573"/>
      <c r="X488" s="573"/>
      <c r="Y488" s="573"/>
      <c r="Z488" s="573"/>
      <c r="AA488" s="573"/>
      <c r="AB488" s="573"/>
      <c r="AC488" s="573"/>
      <c r="AD488" s="573"/>
      <c r="AE488" s="3"/>
      <c r="AF488" s="258"/>
      <c r="AG488" s="375"/>
      <c r="AH488" s="378"/>
      <c r="EM488" s="375"/>
      <c r="EN488" s="375"/>
      <c r="EO488" s="375"/>
      <c r="EP488" s="375"/>
      <c r="EQ488" s="375"/>
      <c r="ER488" s="375"/>
      <c r="ES488" s="375"/>
      <c r="FF488" s="375"/>
      <c r="FG488" s="375"/>
      <c r="FH488" s="375"/>
      <c r="FI488" s="375"/>
      <c r="FJ488" s="375"/>
      <c r="FK488" s="375"/>
      <c r="FL488" s="375"/>
      <c r="FM488" s="375"/>
      <c r="FN488" s="375"/>
      <c r="FO488" s="375"/>
      <c r="FP488" s="375"/>
      <c r="FQ488" s="375"/>
      <c r="FR488" s="375"/>
      <c r="FS488" s="375"/>
      <c r="FT488" s="375"/>
      <c r="FU488" s="375"/>
    </row>
    <row r="489" spans="1:177" s="374" customFormat="1" ht="15" customHeight="1" x14ac:dyDescent="0.25">
      <c r="A489" s="112"/>
      <c r="B489" s="1"/>
      <c r="C489" s="576" t="s">
        <v>153</v>
      </c>
      <c r="D489" s="576"/>
      <c r="E489" s="576"/>
      <c r="F489" s="576"/>
      <c r="G489" s="576"/>
      <c r="H489" s="576"/>
      <c r="I489" s="576"/>
      <c r="J489" s="576"/>
      <c r="K489" s="576"/>
      <c r="L489" s="576"/>
      <c r="M489" s="576"/>
      <c r="N489" s="576"/>
      <c r="O489" s="576"/>
      <c r="P489" s="576"/>
      <c r="Q489" s="576"/>
      <c r="R489" s="576"/>
      <c r="S489" s="576"/>
      <c r="T489" s="576"/>
      <c r="U489" s="576"/>
      <c r="V489" s="576"/>
      <c r="W489" s="576"/>
      <c r="X489" s="576"/>
      <c r="Y489" s="576"/>
      <c r="Z489" s="576"/>
      <c r="AA489" s="576"/>
      <c r="AB489" s="576"/>
      <c r="AC489" s="576"/>
      <c r="AD489" s="576"/>
      <c r="AE489" s="3"/>
      <c r="AF489" s="258"/>
      <c r="AG489" s="375"/>
      <c r="AH489" s="378"/>
      <c r="EM489" s="375"/>
      <c r="EN489" s="375"/>
      <c r="EO489" s="375"/>
      <c r="EP489" s="375"/>
      <c r="EQ489" s="375"/>
      <c r="ER489" s="375"/>
      <c r="ES489" s="375"/>
      <c r="FF489" s="375"/>
      <c r="FG489" s="375"/>
      <c r="FH489" s="375"/>
      <c r="FI489" s="375"/>
      <c r="FJ489" s="375"/>
      <c r="FK489" s="375"/>
      <c r="FL489" s="375"/>
      <c r="FM489" s="375"/>
      <c r="FN489" s="375"/>
      <c r="FO489" s="375"/>
      <c r="FP489" s="375"/>
      <c r="FQ489" s="375"/>
      <c r="FR489" s="375"/>
      <c r="FS489" s="375"/>
      <c r="FT489" s="375"/>
      <c r="FU489" s="375"/>
    </row>
    <row r="490" spans="1:177" s="374" customFormat="1" ht="15" customHeight="1" thickBot="1" x14ac:dyDescent="0.3">
      <c r="A490" s="113"/>
      <c r="B490" s="3"/>
      <c r="C490" s="3"/>
      <c r="D490" s="3"/>
      <c r="E490" s="3"/>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258"/>
      <c r="AG490" s="375"/>
      <c r="AH490" s="378"/>
      <c r="EM490" s="375"/>
      <c r="EN490" s="375"/>
      <c r="EO490" s="375"/>
      <c r="EP490" s="375"/>
      <c r="EQ490" s="375"/>
      <c r="ER490" s="375"/>
      <c r="ES490" s="375"/>
      <c r="FF490" s="375"/>
      <c r="FG490" s="375"/>
      <c r="FH490" s="375"/>
      <c r="FI490" s="375"/>
      <c r="FJ490" s="375"/>
      <c r="FK490" s="375"/>
      <c r="FL490" s="375"/>
      <c r="FM490" s="375"/>
      <c r="FN490" s="375"/>
      <c r="FO490" s="375"/>
      <c r="FP490" s="375"/>
      <c r="FQ490" s="375"/>
      <c r="FR490" s="375"/>
      <c r="FS490" s="375"/>
      <c r="FT490" s="375"/>
      <c r="FU490" s="375"/>
    </row>
    <row r="491" spans="1:177" s="374" customFormat="1" ht="15" customHeight="1" thickBot="1" x14ac:dyDescent="0.3">
      <c r="A491" s="113"/>
      <c r="B491" s="3"/>
      <c r="C491" s="268"/>
      <c r="D491" s="22" t="s">
        <v>149</v>
      </c>
      <c r="E491" s="3"/>
      <c r="F491" s="3"/>
      <c r="G491" s="3"/>
      <c r="H491" s="3"/>
      <c r="I491" s="268"/>
      <c r="J491" s="22" t="s">
        <v>1144</v>
      </c>
      <c r="K491" s="3"/>
      <c r="L491" s="3"/>
      <c r="M491" s="3"/>
      <c r="N491" s="3"/>
      <c r="O491" s="3"/>
      <c r="P491" s="3"/>
      <c r="Q491" s="3"/>
      <c r="R491" s="3"/>
      <c r="S491" s="3"/>
      <c r="T491" s="268"/>
      <c r="U491" s="22" t="s">
        <v>1145</v>
      </c>
      <c r="V491" s="3"/>
      <c r="W491" s="3"/>
      <c r="X491" s="3"/>
      <c r="Y491" s="3"/>
      <c r="Z491" s="3"/>
      <c r="AA491" s="3"/>
      <c r="AB491" s="3"/>
      <c r="AC491" s="3"/>
      <c r="AD491" s="3"/>
      <c r="AE491" s="3"/>
      <c r="AF491" s="258"/>
      <c r="AG491" s="375"/>
      <c r="AH491" s="378"/>
      <c r="EM491" s="375"/>
      <c r="EN491" s="375"/>
      <c r="EO491" s="375"/>
      <c r="EP491" s="375"/>
      <c r="EQ491" s="375"/>
      <c r="ER491" s="375"/>
      <c r="ES491" s="375"/>
      <c r="FF491" s="375"/>
      <c r="FG491" s="375"/>
      <c r="FH491" s="375"/>
      <c r="FI491" s="375"/>
      <c r="FJ491" s="375"/>
      <c r="FK491" s="375"/>
      <c r="FL491" s="375"/>
      <c r="FM491" s="375"/>
      <c r="FN491" s="375"/>
      <c r="FO491" s="375"/>
      <c r="FP491" s="375"/>
      <c r="FQ491" s="375"/>
      <c r="FR491" s="375"/>
      <c r="FS491" s="375"/>
      <c r="FT491" s="375"/>
      <c r="FU491" s="375"/>
    </row>
    <row r="492" spans="1:177" s="374" customFormat="1" ht="15" customHeight="1" x14ac:dyDescent="0.25">
      <c r="A492" s="113"/>
      <c r="B492" s="3"/>
      <c r="C492" s="3"/>
      <c r="D492" s="3"/>
      <c r="E492" s="3"/>
      <c r="F492" s="3"/>
      <c r="G492" s="3"/>
      <c r="H492" s="3"/>
      <c r="I492" s="3"/>
      <c r="J492" s="3"/>
      <c r="K492" s="3"/>
      <c r="L492" s="3"/>
      <c r="M492" s="3"/>
      <c r="N492" s="3"/>
      <c r="O492" s="3"/>
      <c r="P492" s="3"/>
      <c r="Q492" s="3"/>
      <c r="R492" s="3"/>
      <c r="S492" s="3"/>
      <c r="T492" s="3"/>
      <c r="U492" s="3"/>
      <c r="V492" s="3"/>
      <c r="W492" s="3"/>
      <c r="X492" s="3"/>
      <c r="Y492" s="3"/>
      <c r="Z492" s="3"/>
      <c r="AA492" s="3"/>
      <c r="AB492" s="3"/>
      <c r="AC492" s="3"/>
      <c r="AD492" s="3"/>
      <c r="AE492" s="3"/>
      <c r="AF492" s="258"/>
      <c r="AG492" s="375"/>
      <c r="AH492" s="378"/>
      <c r="EM492" s="375"/>
      <c r="EN492" s="375"/>
      <c r="EO492" s="375"/>
      <c r="EP492" s="375"/>
      <c r="EQ492" s="375"/>
      <c r="ER492" s="375"/>
      <c r="ES492" s="375"/>
      <c r="FF492" s="375"/>
      <c r="FG492" s="375"/>
      <c r="FH492" s="375"/>
      <c r="FI492" s="375"/>
      <c r="FJ492" s="375"/>
      <c r="FK492" s="375"/>
      <c r="FL492" s="375"/>
      <c r="FM492" s="375"/>
      <c r="FN492" s="375"/>
      <c r="FO492" s="375"/>
      <c r="FP492" s="375"/>
      <c r="FQ492" s="375"/>
      <c r="FR492" s="375"/>
      <c r="FS492" s="375"/>
      <c r="FT492" s="375"/>
      <c r="FU492" s="375"/>
    </row>
    <row r="493" spans="1:177" s="374" customFormat="1" ht="15" customHeight="1" x14ac:dyDescent="0.25">
      <c r="A493" s="113"/>
      <c r="B493" s="571" t="str">
        <f>IF(COUNTIF(C491:T491,"x")&gt;1,"ERROR: Seleccionar un solo código","")</f>
        <v/>
      </c>
      <c r="C493" s="571"/>
      <c r="D493" s="571"/>
      <c r="E493" s="571"/>
      <c r="F493" s="571"/>
      <c r="G493" s="571"/>
      <c r="H493" s="571"/>
      <c r="I493" s="571"/>
      <c r="J493" s="571"/>
      <c r="K493" s="571"/>
      <c r="L493" s="571"/>
      <c r="M493" s="571"/>
      <c r="N493" s="571"/>
      <c r="O493" s="571"/>
      <c r="P493" s="571"/>
      <c r="Q493" s="571"/>
      <c r="R493" s="571"/>
      <c r="S493" s="571"/>
      <c r="T493" s="571"/>
      <c r="U493" s="571"/>
      <c r="V493" s="571"/>
      <c r="W493" s="571"/>
      <c r="X493" s="571"/>
      <c r="Y493" s="571"/>
      <c r="Z493" s="571"/>
      <c r="AA493" s="571"/>
      <c r="AB493" s="571"/>
      <c r="AC493" s="571"/>
      <c r="AD493" s="571"/>
      <c r="AE493" s="3"/>
      <c r="AF493" s="258"/>
      <c r="AG493" s="375"/>
      <c r="AH493" s="378"/>
      <c r="EM493" s="375"/>
      <c r="EN493" s="375"/>
      <c r="EO493" s="375"/>
      <c r="EP493" s="375"/>
      <c r="EQ493" s="375"/>
      <c r="ER493" s="375"/>
      <c r="ES493" s="375"/>
      <c r="FF493" s="375"/>
      <c r="FG493" s="375"/>
      <c r="FH493" s="375"/>
      <c r="FI493" s="375"/>
      <c r="FJ493" s="375"/>
      <c r="FK493" s="375"/>
      <c r="FL493" s="375"/>
      <c r="FM493" s="375"/>
      <c r="FN493" s="375"/>
      <c r="FO493" s="375"/>
      <c r="FP493" s="375"/>
      <c r="FQ493" s="375"/>
      <c r="FR493" s="375"/>
      <c r="FS493" s="375"/>
      <c r="FT493" s="375"/>
      <c r="FU493" s="375"/>
    </row>
    <row r="494" spans="1:177" s="374" customFormat="1" ht="15" customHeight="1" x14ac:dyDescent="0.25">
      <c r="A494" s="113"/>
      <c r="B494" s="3"/>
      <c r="C494" s="3"/>
      <c r="D494" s="3"/>
      <c r="E494" s="3"/>
      <c r="F494" s="3"/>
      <c r="G494" s="3"/>
      <c r="H494" s="3"/>
      <c r="I494" s="3"/>
      <c r="J494" s="3"/>
      <c r="K494" s="3"/>
      <c r="L494" s="3"/>
      <c r="M494" s="3"/>
      <c r="N494" s="3"/>
      <c r="O494" s="3"/>
      <c r="P494" s="3"/>
      <c r="Q494" s="3"/>
      <c r="R494" s="3"/>
      <c r="S494" s="3"/>
      <c r="T494" s="3"/>
      <c r="U494" s="3"/>
      <c r="V494" s="3"/>
      <c r="W494" s="3"/>
      <c r="X494" s="3"/>
      <c r="Y494" s="3"/>
      <c r="Z494" s="3"/>
      <c r="AA494" s="3"/>
      <c r="AB494" s="3"/>
      <c r="AC494" s="3"/>
      <c r="AD494" s="3"/>
      <c r="AE494" s="3"/>
      <c r="AF494" s="258"/>
      <c r="AG494" s="375"/>
      <c r="AH494" s="378"/>
      <c r="EM494" s="375"/>
      <c r="EN494" s="375"/>
      <c r="EO494" s="375"/>
      <c r="EP494" s="375"/>
      <c r="EQ494" s="375"/>
      <c r="ER494" s="375"/>
      <c r="ES494" s="375"/>
      <c r="FF494" s="375"/>
      <c r="FG494" s="375"/>
      <c r="FH494" s="375"/>
      <c r="FI494" s="375"/>
      <c r="FJ494" s="375"/>
      <c r="FK494" s="375"/>
      <c r="FL494" s="375"/>
      <c r="FM494" s="375"/>
      <c r="FN494" s="375"/>
      <c r="FO494" s="375"/>
      <c r="FP494" s="375"/>
      <c r="FQ494" s="375"/>
      <c r="FR494" s="375"/>
      <c r="FS494" s="375"/>
      <c r="FT494" s="375"/>
      <c r="FU494" s="375"/>
    </row>
    <row r="495" spans="1:177" s="374" customFormat="1" ht="24" customHeight="1" x14ac:dyDescent="0.25">
      <c r="A495" s="114" t="s">
        <v>1146</v>
      </c>
      <c r="B495" s="573" t="s">
        <v>1791</v>
      </c>
      <c r="C495" s="573"/>
      <c r="D495" s="573"/>
      <c r="E495" s="573"/>
      <c r="F495" s="573"/>
      <c r="G495" s="573"/>
      <c r="H495" s="573"/>
      <c r="I495" s="573"/>
      <c r="J495" s="573"/>
      <c r="K495" s="573"/>
      <c r="L495" s="573"/>
      <c r="M495" s="573"/>
      <c r="N495" s="573"/>
      <c r="O495" s="573"/>
      <c r="P495" s="573"/>
      <c r="Q495" s="573"/>
      <c r="R495" s="573"/>
      <c r="S495" s="573"/>
      <c r="T495" s="573"/>
      <c r="U495" s="573"/>
      <c r="V495" s="573"/>
      <c r="W495" s="573"/>
      <c r="X495" s="573"/>
      <c r="Y495" s="573"/>
      <c r="Z495" s="573"/>
      <c r="AA495" s="573"/>
      <c r="AB495" s="573"/>
      <c r="AC495" s="573"/>
      <c r="AD495" s="573"/>
      <c r="AE495" s="3"/>
      <c r="AF495" s="258"/>
      <c r="AG495" s="375"/>
      <c r="AH495" s="378"/>
      <c r="EM495" s="375"/>
      <c r="EN495" s="375"/>
      <c r="EO495" s="375"/>
      <c r="EP495" s="375"/>
      <c r="EQ495" s="375"/>
      <c r="ER495" s="375"/>
      <c r="ES495" s="375"/>
      <c r="FF495" s="375"/>
      <c r="FG495" s="375"/>
      <c r="FH495" s="375"/>
      <c r="FI495" s="375"/>
      <c r="FJ495" s="375"/>
      <c r="FK495" s="375"/>
      <c r="FL495" s="375"/>
      <c r="FM495" s="375"/>
      <c r="FN495" s="375"/>
      <c r="FO495" s="375"/>
      <c r="FP495" s="375"/>
      <c r="FQ495" s="375"/>
      <c r="FR495" s="375"/>
      <c r="FS495" s="375"/>
      <c r="FT495" s="375"/>
      <c r="FU495" s="375"/>
    </row>
    <row r="496" spans="1:177" s="374" customFormat="1" ht="15" customHeight="1" x14ac:dyDescent="0.25">
      <c r="A496" s="112"/>
      <c r="B496" s="1"/>
      <c r="C496" s="576" t="s">
        <v>153</v>
      </c>
      <c r="D496" s="576"/>
      <c r="E496" s="576"/>
      <c r="F496" s="576"/>
      <c r="G496" s="576"/>
      <c r="H496" s="576"/>
      <c r="I496" s="576"/>
      <c r="J496" s="576"/>
      <c r="K496" s="576"/>
      <c r="L496" s="576"/>
      <c r="M496" s="576"/>
      <c r="N496" s="576"/>
      <c r="O496" s="576"/>
      <c r="P496" s="576"/>
      <c r="Q496" s="576"/>
      <c r="R496" s="576"/>
      <c r="S496" s="576"/>
      <c r="T496" s="576"/>
      <c r="U496" s="576"/>
      <c r="V496" s="576"/>
      <c r="W496" s="576"/>
      <c r="X496" s="576"/>
      <c r="Y496" s="576"/>
      <c r="Z496" s="576"/>
      <c r="AA496" s="576"/>
      <c r="AB496" s="576"/>
      <c r="AC496" s="576"/>
      <c r="AD496" s="576"/>
      <c r="AE496" s="3"/>
      <c r="AF496" s="258"/>
      <c r="AG496" s="375"/>
      <c r="AH496" s="378"/>
      <c r="EM496" s="375"/>
      <c r="EN496" s="375"/>
      <c r="EO496" s="375"/>
      <c r="EP496" s="375"/>
      <c r="EQ496" s="375"/>
      <c r="ER496" s="375"/>
      <c r="ES496" s="375"/>
      <c r="FF496" s="375"/>
      <c r="FG496" s="375"/>
      <c r="FH496" s="375"/>
      <c r="FI496" s="375"/>
      <c r="FJ496" s="375"/>
      <c r="FK496" s="375"/>
      <c r="FL496" s="375"/>
      <c r="FM496" s="375"/>
      <c r="FN496" s="375"/>
      <c r="FO496" s="375"/>
      <c r="FP496" s="375"/>
      <c r="FQ496" s="375"/>
      <c r="FR496" s="375"/>
      <c r="FS496" s="375"/>
      <c r="FT496" s="375"/>
      <c r="FU496" s="375"/>
    </row>
    <row r="497" spans="1:177" s="374" customFormat="1" ht="15" customHeight="1" x14ac:dyDescent="0.25">
      <c r="A497" s="112"/>
      <c r="B497" s="1"/>
      <c r="C497" s="576" t="s">
        <v>1792</v>
      </c>
      <c r="D497" s="576"/>
      <c r="E497" s="576"/>
      <c r="F497" s="576"/>
      <c r="G497" s="576"/>
      <c r="H497" s="576"/>
      <c r="I497" s="576"/>
      <c r="J497" s="576"/>
      <c r="K497" s="576"/>
      <c r="L497" s="576"/>
      <c r="M497" s="576"/>
      <c r="N497" s="576"/>
      <c r="O497" s="576"/>
      <c r="P497" s="576"/>
      <c r="Q497" s="576"/>
      <c r="R497" s="576"/>
      <c r="S497" s="576"/>
      <c r="T497" s="576"/>
      <c r="U497" s="576"/>
      <c r="V497" s="576"/>
      <c r="W497" s="576"/>
      <c r="X497" s="576"/>
      <c r="Y497" s="576"/>
      <c r="Z497" s="576"/>
      <c r="AA497" s="576"/>
      <c r="AB497" s="576"/>
      <c r="AC497" s="576"/>
      <c r="AD497" s="576"/>
      <c r="AE497" s="3"/>
      <c r="AF497" s="258"/>
      <c r="AG497" s="375"/>
      <c r="AH497" s="378"/>
      <c r="EM497" s="375"/>
      <c r="EN497" s="375"/>
      <c r="EO497" s="375"/>
      <c r="EP497" s="375"/>
      <c r="EQ497" s="375"/>
      <c r="ER497" s="375"/>
      <c r="ES497" s="375"/>
      <c r="FF497" s="375"/>
      <c r="FG497" s="375"/>
      <c r="FH497" s="375"/>
      <c r="FI497" s="375"/>
      <c r="FJ497" s="375"/>
      <c r="FK497" s="375"/>
      <c r="FL497" s="375"/>
      <c r="FM497" s="375"/>
      <c r="FN497" s="375"/>
      <c r="FO497" s="375"/>
      <c r="FP497" s="375"/>
      <c r="FQ497" s="375"/>
      <c r="FR497" s="375"/>
      <c r="FS497" s="375"/>
      <c r="FT497" s="375"/>
      <c r="FU497" s="375"/>
    </row>
    <row r="498" spans="1:177" s="374" customFormat="1" ht="15" customHeight="1" thickBot="1" x14ac:dyDescent="0.3">
      <c r="A498" s="113"/>
      <c r="B498" s="3"/>
      <c r="C498" s="3"/>
      <c r="D498" s="3"/>
      <c r="E498" s="3"/>
      <c r="F498" s="3"/>
      <c r="G498" s="3"/>
      <c r="H498" s="3"/>
      <c r="I498" s="3"/>
      <c r="J498" s="3"/>
      <c r="K498" s="3"/>
      <c r="L498" s="3"/>
      <c r="M498" s="3"/>
      <c r="N498" s="3"/>
      <c r="O498" s="3"/>
      <c r="P498" s="3"/>
      <c r="Q498" s="3"/>
      <c r="R498" s="3"/>
      <c r="S498" s="3"/>
      <c r="T498" s="3"/>
      <c r="U498" s="3"/>
      <c r="V498" s="3"/>
      <c r="W498" s="3"/>
      <c r="X498" s="3"/>
      <c r="Y498" s="3"/>
      <c r="Z498" s="3"/>
      <c r="AA498" s="3"/>
      <c r="AB498" s="3"/>
      <c r="AC498" s="3"/>
      <c r="AD498" s="3"/>
      <c r="AE498" s="3"/>
      <c r="AF498" s="258"/>
      <c r="AG498" s="375"/>
      <c r="AH498" s="378"/>
      <c r="EM498" s="375"/>
      <c r="EN498" s="375"/>
      <c r="EO498" s="375"/>
      <c r="EP498" s="375"/>
      <c r="EQ498" s="375"/>
      <c r="ER498" s="375"/>
      <c r="ES498" s="375"/>
      <c r="FF498" s="375"/>
      <c r="FG498" s="375"/>
      <c r="FH498" s="375"/>
      <c r="FI498" s="375"/>
      <c r="FJ498" s="375"/>
      <c r="FK498" s="375"/>
      <c r="FL498" s="375"/>
      <c r="FM498" s="375"/>
      <c r="FN498" s="375"/>
      <c r="FO498" s="375"/>
      <c r="FP498" s="375"/>
      <c r="FQ498" s="375"/>
      <c r="FR498" s="375"/>
      <c r="FS498" s="375"/>
      <c r="FT498" s="375"/>
      <c r="FU498" s="375"/>
    </row>
    <row r="499" spans="1:177" s="374" customFormat="1" ht="15" customHeight="1" thickBot="1" x14ac:dyDescent="0.3">
      <c r="A499" s="113"/>
      <c r="B499" s="3"/>
      <c r="C499" s="268"/>
      <c r="D499" s="22" t="s">
        <v>1509</v>
      </c>
      <c r="E499" s="3"/>
      <c r="F499" s="3"/>
      <c r="G499" s="3"/>
      <c r="H499" s="3"/>
      <c r="I499" s="4"/>
      <c r="J499" s="89"/>
      <c r="K499" s="57"/>
      <c r="L499" s="268"/>
      <c r="M499" s="89" t="s">
        <v>1510</v>
      </c>
      <c r="N499" s="57"/>
      <c r="O499" s="57"/>
      <c r="P499" s="57"/>
      <c r="Q499" s="57"/>
      <c r="R499" s="57"/>
      <c r="S499" s="57"/>
      <c r="T499" s="267"/>
      <c r="U499" s="89" t="s">
        <v>193</v>
      </c>
      <c r="V499" s="57"/>
      <c r="W499" s="3"/>
      <c r="X499" s="3"/>
      <c r="Y499" s="3"/>
      <c r="Z499" s="3"/>
      <c r="AA499" s="3"/>
      <c r="AB499" s="3"/>
      <c r="AC499" s="3"/>
      <c r="AD499" s="3"/>
      <c r="AE499" s="3"/>
      <c r="AF499" s="258"/>
      <c r="AG499" s="375"/>
      <c r="AH499" s="378"/>
      <c r="EM499" s="375"/>
      <c r="EN499" s="375"/>
      <c r="EO499" s="375"/>
      <c r="EP499" s="375"/>
      <c r="EQ499" s="375"/>
      <c r="ER499" s="375"/>
      <c r="ES499" s="375"/>
      <c r="FF499" s="375"/>
      <c r="FG499" s="375"/>
      <c r="FH499" s="375"/>
      <c r="FI499" s="375"/>
      <c r="FJ499" s="375"/>
      <c r="FK499" s="375"/>
      <c r="FL499" s="375"/>
      <c r="FM499" s="375"/>
      <c r="FN499" s="375"/>
      <c r="FO499" s="375"/>
      <c r="FP499" s="375"/>
      <c r="FQ499" s="375"/>
      <c r="FR499" s="375"/>
      <c r="FS499" s="375"/>
      <c r="FT499" s="375"/>
      <c r="FU499" s="375"/>
    </row>
    <row r="500" spans="1:177" s="374" customFormat="1" ht="15" customHeight="1" x14ac:dyDescent="0.25">
      <c r="A500" s="113"/>
      <c r="B500" s="3"/>
      <c r="C500" s="3"/>
      <c r="D500" s="3"/>
      <c r="E500" s="3"/>
      <c r="F500" s="3"/>
      <c r="G500" s="3"/>
      <c r="H500" s="3"/>
      <c r="I500" s="3"/>
      <c r="J500" s="3"/>
      <c r="K500" s="3"/>
      <c r="L500" s="3"/>
      <c r="M500" s="3"/>
      <c r="N500" s="3"/>
      <c r="O500" s="3"/>
      <c r="P500" s="3"/>
      <c r="Q500" s="3"/>
      <c r="R500" s="3"/>
      <c r="S500" s="3"/>
      <c r="T500" s="3"/>
      <c r="U500" s="3"/>
      <c r="V500" s="3"/>
      <c r="W500" s="3"/>
      <c r="X500" s="3"/>
      <c r="Y500" s="3"/>
      <c r="Z500" s="3"/>
      <c r="AA500" s="3"/>
      <c r="AB500" s="3"/>
      <c r="AC500" s="3"/>
      <c r="AD500" s="3"/>
      <c r="AE500" s="3"/>
      <c r="AF500" s="258"/>
      <c r="AG500" s="375"/>
      <c r="AH500" s="378"/>
      <c r="EM500" s="375"/>
      <c r="EN500" s="375"/>
      <c r="EO500" s="375"/>
      <c r="EP500" s="375"/>
      <c r="EQ500" s="375"/>
      <c r="ER500" s="375"/>
      <c r="ES500" s="375"/>
      <c r="FF500" s="375"/>
      <c r="FG500" s="375"/>
      <c r="FH500" s="375"/>
      <c r="FI500" s="375"/>
      <c r="FJ500" s="375"/>
      <c r="FK500" s="375"/>
      <c r="FL500" s="375"/>
      <c r="FM500" s="375"/>
      <c r="FN500" s="375"/>
      <c r="FO500" s="375"/>
      <c r="FP500" s="375"/>
      <c r="FQ500" s="375"/>
      <c r="FR500" s="375"/>
      <c r="FS500" s="375"/>
      <c r="FT500" s="375"/>
      <c r="FU500" s="375"/>
    </row>
    <row r="501" spans="1:177" s="374" customFormat="1" ht="15" customHeight="1" x14ac:dyDescent="0.25">
      <c r="A501" s="113"/>
      <c r="B501" s="571" t="str">
        <f>IF(COUNTIF(C499:T499,"x")&gt;1,"ERROR: Seleccionar un solo código","")</f>
        <v/>
      </c>
      <c r="C501" s="571"/>
      <c r="D501" s="571"/>
      <c r="E501" s="571"/>
      <c r="F501" s="571"/>
      <c r="G501" s="571"/>
      <c r="H501" s="571"/>
      <c r="I501" s="571"/>
      <c r="J501" s="571"/>
      <c r="K501" s="571"/>
      <c r="L501" s="571"/>
      <c r="M501" s="571"/>
      <c r="N501" s="571"/>
      <c r="O501" s="571"/>
      <c r="P501" s="571"/>
      <c r="Q501" s="571"/>
      <c r="R501" s="571"/>
      <c r="S501" s="571"/>
      <c r="T501" s="571"/>
      <c r="U501" s="571"/>
      <c r="V501" s="571"/>
      <c r="W501" s="571"/>
      <c r="X501" s="571"/>
      <c r="Y501" s="571"/>
      <c r="Z501" s="571"/>
      <c r="AA501" s="571"/>
      <c r="AB501" s="571"/>
      <c r="AC501" s="571"/>
      <c r="AD501" s="571"/>
      <c r="AE501" s="3"/>
      <c r="AF501" s="258"/>
      <c r="AG501" s="375"/>
      <c r="AH501" s="378"/>
      <c r="EM501" s="375"/>
      <c r="EN501" s="375"/>
      <c r="EO501" s="375"/>
      <c r="EP501" s="375"/>
      <c r="EQ501" s="375"/>
      <c r="ER501" s="375"/>
      <c r="ES501" s="375"/>
      <c r="FF501" s="375"/>
      <c r="FG501" s="375"/>
      <c r="FH501" s="375"/>
      <c r="FI501" s="375"/>
      <c r="FJ501" s="375"/>
      <c r="FK501" s="375"/>
      <c r="FL501" s="375"/>
      <c r="FM501" s="375"/>
      <c r="FN501" s="375"/>
      <c r="FO501" s="375"/>
      <c r="FP501" s="375"/>
      <c r="FQ501" s="375"/>
      <c r="FR501" s="375"/>
      <c r="FS501" s="375"/>
      <c r="FT501" s="375"/>
      <c r="FU501" s="375"/>
    </row>
    <row r="502" spans="1:177" s="374" customFormat="1" ht="15" customHeight="1" x14ac:dyDescent="0.25">
      <c r="A502" s="113"/>
      <c r="B502" s="3"/>
      <c r="C502" s="3"/>
      <c r="D502" s="3"/>
      <c r="E502" s="3"/>
      <c r="F502" s="3"/>
      <c r="G502" s="3"/>
      <c r="H502" s="3"/>
      <c r="I502" s="3"/>
      <c r="J502" s="3"/>
      <c r="K502" s="3"/>
      <c r="L502" s="3"/>
      <c r="M502" s="3"/>
      <c r="N502" s="3"/>
      <c r="O502" s="3"/>
      <c r="P502" s="3"/>
      <c r="Q502" s="3"/>
      <c r="R502" s="3"/>
      <c r="S502" s="3"/>
      <c r="T502" s="3"/>
      <c r="U502" s="3"/>
      <c r="V502" s="3"/>
      <c r="W502" s="3"/>
      <c r="X502" s="3"/>
      <c r="Y502" s="3"/>
      <c r="Z502" s="3"/>
      <c r="AA502" s="3"/>
      <c r="AB502" s="3"/>
      <c r="AC502" s="3"/>
      <c r="AD502" s="3"/>
      <c r="AE502" s="3"/>
      <c r="AF502" s="258"/>
      <c r="AG502" s="375"/>
      <c r="AH502" s="378"/>
      <c r="EM502" s="375"/>
      <c r="EN502" s="375"/>
      <c r="EO502" s="375"/>
      <c r="EP502" s="375"/>
      <c r="EQ502" s="375"/>
      <c r="ER502" s="375"/>
      <c r="ES502" s="375"/>
      <c r="FF502" s="375"/>
      <c r="FG502" s="375"/>
      <c r="FH502" s="375"/>
      <c r="FI502" s="375"/>
      <c r="FJ502" s="375"/>
      <c r="FK502" s="375"/>
      <c r="FL502" s="375"/>
      <c r="FM502" s="375"/>
      <c r="FN502" s="375"/>
      <c r="FO502" s="375"/>
      <c r="FP502" s="375"/>
      <c r="FQ502" s="375"/>
      <c r="FR502" s="375"/>
      <c r="FS502" s="375"/>
      <c r="FT502" s="375"/>
      <c r="FU502" s="375"/>
    </row>
    <row r="503" spans="1:177" s="374" customFormat="1" ht="15" customHeight="1" x14ac:dyDescent="0.25">
      <c r="A503" s="114" t="s">
        <v>1147</v>
      </c>
      <c r="B503" s="573" t="s">
        <v>1148</v>
      </c>
      <c r="C503" s="573"/>
      <c r="D503" s="573"/>
      <c r="E503" s="573"/>
      <c r="F503" s="573"/>
      <c r="G503" s="573"/>
      <c r="H503" s="573"/>
      <c r="I503" s="573"/>
      <c r="J503" s="573"/>
      <c r="K503" s="573"/>
      <c r="L503" s="573"/>
      <c r="M503" s="573"/>
      <c r="N503" s="573"/>
      <c r="O503" s="573"/>
      <c r="P503" s="573"/>
      <c r="Q503" s="573"/>
      <c r="R503" s="573"/>
      <c r="S503" s="573"/>
      <c r="T503" s="573"/>
      <c r="U503" s="573"/>
      <c r="V503" s="573"/>
      <c r="W503" s="573"/>
      <c r="X503" s="573"/>
      <c r="Y503" s="573"/>
      <c r="Z503" s="573"/>
      <c r="AA503" s="573"/>
      <c r="AB503" s="573"/>
      <c r="AC503" s="573"/>
      <c r="AD503" s="573"/>
      <c r="AE503" s="3"/>
      <c r="AF503" s="258"/>
      <c r="AG503" s="375"/>
      <c r="AH503" s="378"/>
      <c r="EM503" s="375"/>
      <c r="EN503" s="375"/>
      <c r="EO503" s="375"/>
      <c r="EP503" s="375"/>
      <c r="EQ503" s="375"/>
      <c r="ER503" s="375"/>
      <c r="ES503" s="375"/>
      <c r="FF503" s="375"/>
      <c r="FG503" s="375"/>
      <c r="FH503" s="375"/>
      <c r="FI503" s="375"/>
      <c r="FJ503" s="375"/>
      <c r="FK503" s="375"/>
      <c r="FL503" s="375"/>
      <c r="FM503" s="375"/>
      <c r="FN503" s="375"/>
      <c r="FO503" s="375"/>
      <c r="FP503" s="375"/>
      <c r="FQ503" s="375"/>
      <c r="FR503" s="375"/>
      <c r="FS503" s="375"/>
      <c r="FT503" s="375"/>
      <c r="FU503" s="375"/>
    </row>
    <row r="504" spans="1:177" s="374" customFormat="1" ht="15" customHeight="1" thickBot="1" x14ac:dyDescent="0.3">
      <c r="A504" s="113"/>
      <c r="B504" s="3"/>
      <c r="C504" s="3"/>
      <c r="D504" s="3"/>
      <c r="E504" s="3"/>
      <c r="F504" s="3"/>
      <c r="G504" s="3"/>
      <c r="H504" s="3"/>
      <c r="I504" s="3"/>
      <c r="J504" s="3"/>
      <c r="K504" s="3"/>
      <c r="L504" s="3"/>
      <c r="M504" s="3"/>
      <c r="N504" s="3"/>
      <c r="O504" s="3"/>
      <c r="P504" s="3"/>
      <c r="Q504" s="3"/>
      <c r="R504" s="3"/>
      <c r="S504" s="3"/>
      <c r="T504" s="3"/>
      <c r="U504" s="3"/>
      <c r="V504" s="3"/>
      <c r="W504" s="3"/>
      <c r="X504" s="3"/>
      <c r="Y504" s="3"/>
      <c r="Z504" s="3"/>
      <c r="AA504" s="3"/>
      <c r="AB504" s="3"/>
      <c r="AC504" s="3"/>
      <c r="AD504" s="3"/>
      <c r="AE504" s="3"/>
      <c r="AF504" s="258"/>
      <c r="AG504" s="375"/>
      <c r="AH504" s="378"/>
      <c r="EM504" s="375"/>
      <c r="EN504" s="375"/>
      <c r="EO504" s="375"/>
      <c r="EP504" s="375"/>
      <c r="EQ504" s="375"/>
      <c r="ER504" s="375"/>
      <c r="ES504" s="375"/>
      <c r="FF504" s="375"/>
      <c r="FG504" s="375"/>
      <c r="FH504" s="375"/>
      <c r="FI504" s="375"/>
      <c r="FJ504" s="375"/>
      <c r="FK504" s="375"/>
      <c r="FL504" s="375"/>
      <c r="FM504" s="375"/>
      <c r="FN504" s="375"/>
      <c r="FO504" s="375"/>
      <c r="FP504" s="375"/>
      <c r="FQ504" s="375"/>
      <c r="FR504" s="375"/>
      <c r="FS504" s="375"/>
      <c r="FT504" s="375"/>
      <c r="FU504" s="375"/>
    </row>
    <row r="505" spans="1:177" s="374" customFormat="1" ht="15" customHeight="1" thickBot="1" x14ac:dyDescent="0.3">
      <c r="A505" s="113"/>
      <c r="B505" s="3"/>
      <c r="C505" s="986"/>
      <c r="D505" s="987"/>
      <c r="E505" s="987"/>
      <c r="F505" s="987"/>
      <c r="G505" s="987"/>
      <c r="H505" s="987"/>
      <c r="I505" s="987"/>
      <c r="J505" s="987"/>
      <c r="K505" s="987"/>
      <c r="L505" s="987"/>
      <c r="M505" s="987"/>
      <c r="N505" s="987"/>
      <c r="O505" s="987"/>
      <c r="P505" s="987"/>
      <c r="Q505" s="987"/>
      <c r="R505" s="987"/>
      <c r="S505" s="987"/>
      <c r="T505" s="987"/>
      <c r="U505" s="987"/>
      <c r="V505" s="987"/>
      <c r="W505" s="987"/>
      <c r="X505" s="987"/>
      <c r="Y505" s="987"/>
      <c r="Z505" s="987"/>
      <c r="AA505" s="987"/>
      <c r="AB505" s="987"/>
      <c r="AC505" s="987"/>
      <c r="AD505" s="988"/>
      <c r="AE505" s="3"/>
      <c r="AF505" s="258"/>
      <c r="AG505" s="375"/>
      <c r="AH505" s="378"/>
      <c r="EM505" s="375"/>
      <c r="EN505" s="375"/>
      <c r="EO505" s="375"/>
      <c r="EP505" s="375"/>
      <c r="EQ505" s="375"/>
      <c r="ER505" s="375"/>
      <c r="ES505" s="375"/>
      <c r="FF505" s="375"/>
      <c r="FG505" s="375"/>
      <c r="FH505" s="375"/>
      <c r="FI505" s="375"/>
      <c r="FJ505" s="375"/>
      <c r="FK505" s="375"/>
      <c r="FL505" s="375"/>
      <c r="FM505" s="375"/>
      <c r="FN505" s="375"/>
      <c r="FO505" s="375"/>
      <c r="FP505" s="375"/>
      <c r="FQ505" s="375"/>
      <c r="FR505" s="375"/>
      <c r="FS505" s="375"/>
      <c r="FT505" s="375"/>
      <c r="FU505" s="375"/>
    </row>
    <row r="506" spans="1:177" s="374" customFormat="1" ht="15" customHeight="1" x14ac:dyDescent="0.25">
      <c r="A506" s="113"/>
      <c r="B506" s="3"/>
      <c r="C506" s="3"/>
      <c r="D506" s="3"/>
      <c r="E506" s="3"/>
      <c r="F506" s="3"/>
      <c r="G506" s="3"/>
      <c r="H506" s="3"/>
      <c r="I506" s="3"/>
      <c r="J506" s="3"/>
      <c r="K506" s="3"/>
      <c r="L506" s="3"/>
      <c r="M506" s="3"/>
      <c r="N506" s="3"/>
      <c r="O506" s="3"/>
      <c r="P506" s="3"/>
      <c r="Q506" s="3"/>
      <c r="R506" s="3"/>
      <c r="S506" s="3"/>
      <c r="T506" s="3"/>
      <c r="U506" s="3"/>
      <c r="V506" s="3"/>
      <c r="W506" s="3"/>
      <c r="X506" s="3"/>
      <c r="Y506" s="3"/>
      <c r="Z506" s="3"/>
      <c r="AA506" s="3"/>
      <c r="AB506" s="3"/>
      <c r="AC506" s="3"/>
      <c r="AD506" s="3"/>
      <c r="AE506" s="3"/>
      <c r="AF506" s="258"/>
      <c r="AG506" s="375"/>
      <c r="AH506" s="378"/>
      <c r="EM506" s="375"/>
      <c r="EN506" s="375"/>
      <c r="EO506" s="375"/>
      <c r="EP506" s="375"/>
      <c r="EQ506" s="375"/>
      <c r="ER506" s="375"/>
      <c r="ES506" s="375"/>
      <c r="FF506" s="375"/>
      <c r="FG506" s="375"/>
      <c r="FH506" s="375"/>
      <c r="FI506" s="375"/>
      <c r="FJ506" s="375"/>
      <c r="FK506" s="375"/>
      <c r="FL506" s="375"/>
      <c r="FM506" s="375"/>
      <c r="FN506" s="375"/>
      <c r="FO506" s="375"/>
      <c r="FP506" s="375"/>
      <c r="FQ506" s="375"/>
      <c r="FR506" s="375"/>
      <c r="FS506" s="375"/>
      <c r="FT506" s="375"/>
      <c r="FU506" s="375"/>
    </row>
    <row r="507" spans="1:177" s="374" customFormat="1" ht="15" customHeight="1" x14ac:dyDescent="0.25">
      <c r="A507" s="113"/>
      <c r="B507" s="976" t="str">
        <f>IF(COUNTIF(C499:T499,"X")=0,"",IF(AND(C499="X",C505=""),"",IF(AND(COUNTIF(L499:T499,"X")=1,C505&lt;&gt;""),"","Error: Debe completar toda la información requerida.")))</f>
        <v/>
      </c>
      <c r="C507" s="976"/>
      <c r="D507" s="976"/>
      <c r="E507" s="976"/>
      <c r="F507" s="976"/>
      <c r="G507" s="976"/>
      <c r="H507" s="976"/>
      <c r="I507" s="976"/>
      <c r="J507" s="976"/>
      <c r="K507" s="976"/>
      <c r="L507" s="976"/>
      <c r="M507" s="976"/>
      <c r="N507" s="976"/>
      <c r="O507" s="976"/>
      <c r="P507" s="976"/>
      <c r="Q507" s="976"/>
      <c r="R507" s="976"/>
      <c r="S507" s="976"/>
      <c r="T507" s="976"/>
      <c r="U507" s="976"/>
      <c r="V507" s="976"/>
      <c r="W507" s="976"/>
      <c r="X507" s="976"/>
      <c r="Y507" s="976"/>
      <c r="Z507" s="976"/>
      <c r="AA507" s="976"/>
      <c r="AB507" s="976"/>
      <c r="AC507" s="976"/>
      <c r="AD507" s="976"/>
      <c r="AE507" s="3"/>
      <c r="AF507" s="258"/>
      <c r="AG507" s="375"/>
      <c r="AH507" s="378"/>
      <c r="EM507" s="375"/>
      <c r="EN507" s="375"/>
      <c r="EO507" s="375"/>
      <c r="EP507" s="375"/>
      <c r="EQ507" s="375"/>
      <c r="ER507" s="375"/>
      <c r="ES507" s="375"/>
      <c r="FF507" s="375"/>
      <c r="FG507" s="375"/>
      <c r="FH507" s="375"/>
      <c r="FI507" s="375"/>
      <c r="FJ507" s="375"/>
      <c r="FK507" s="375"/>
      <c r="FL507" s="375"/>
      <c r="FM507" s="375"/>
      <c r="FN507" s="375"/>
      <c r="FO507" s="375"/>
      <c r="FP507" s="375"/>
      <c r="FQ507" s="375"/>
      <c r="FR507" s="375"/>
      <c r="FS507" s="375"/>
      <c r="FT507" s="375"/>
      <c r="FU507" s="375"/>
    </row>
    <row r="508" spans="1:177" s="374" customFormat="1" ht="15" customHeight="1" x14ac:dyDescent="0.25">
      <c r="A508" s="113"/>
      <c r="B508" s="3"/>
      <c r="C508" s="3"/>
      <c r="D508" s="3"/>
      <c r="E508" s="3"/>
      <c r="F508" s="3"/>
      <c r="G508" s="3"/>
      <c r="H508" s="3"/>
      <c r="I508" s="3"/>
      <c r="J508" s="3"/>
      <c r="K508" s="3"/>
      <c r="L508" s="3"/>
      <c r="M508" s="3"/>
      <c r="N508" s="3"/>
      <c r="O508" s="3"/>
      <c r="P508" s="3"/>
      <c r="Q508" s="3"/>
      <c r="R508" s="3"/>
      <c r="S508" s="3"/>
      <c r="T508" s="3"/>
      <c r="U508" s="3"/>
      <c r="V508" s="3"/>
      <c r="W508" s="3"/>
      <c r="X508" s="3"/>
      <c r="Y508" s="3"/>
      <c r="Z508" s="3"/>
      <c r="AA508" s="3"/>
      <c r="AB508" s="3"/>
      <c r="AC508" s="3"/>
      <c r="AD508" s="3"/>
      <c r="AE508" s="3"/>
      <c r="AF508" s="258"/>
      <c r="AG508" s="375"/>
      <c r="AH508" s="378"/>
      <c r="EM508" s="375"/>
      <c r="EN508" s="375"/>
      <c r="EO508" s="375"/>
      <c r="EP508" s="375"/>
      <c r="EQ508" s="375"/>
      <c r="ER508" s="375"/>
      <c r="ES508" s="375"/>
      <c r="FF508" s="375"/>
      <c r="FG508" s="375"/>
      <c r="FH508" s="375"/>
      <c r="FI508" s="375"/>
      <c r="FJ508" s="375"/>
      <c r="FK508" s="375"/>
      <c r="FL508" s="375"/>
      <c r="FM508" s="375"/>
      <c r="FN508" s="375"/>
      <c r="FO508" s="375"/>
      <c r="FP508" s="375"/>
      <c r="FQ508" s="375"/>
      <c r="FR508" s="375"/>
      <c r="FS508" s="375"/>
      <c r="FT508" s="375"/>
      <c r="FU508" s="375"/>
    </row>
    <row r="509" spans="1:177" s="374" customFormat="1" ht="15" customHeight="1" x14ac:dyDescent="0.25">
      <c r="A509" s="114" t="s">
        <v>1149</v>
      </c>
      <c r="B509" s="573" t="s">
        <v>1150</v>
      </c>
      <c r="C509" s="573"/>
      <c r="D509" s="573"/>
      <c r="E509" s="573"/>
      <c r="F509" s="573"/>
      <c r="G509" s="573"/>
      <c r="H509" s="573"/>
      <c r="I509" s="573"/>
      <c r="J509" s="573"/>
      <c r="K509" s="573"/>
      <c r="L509" s="573"/>
      <c r="M509" s="573"/>
      <c r="N509" s="573"/>
      <c r="O509" s="573"/>
      <c r="P509" s="573"/>
      <c r="Q509" s="573"/>
      <c r="R509" s="573"/>
      <c r="S509" s="573"/>
      <c r="T509" s="573"/>
      <c r="U509" s="573"/>
      <c r="V509" s="573"/>
      <c r="W509" s="573"/>
      <c r="X509" s="573"/>
      <c r="Y509" s="573"/>
      <c r="Z509" s="573"/>
      <c r="AA509" s="573"/>
      <c r="AB509" s="573"/>
      <c r="AC509" s="573"/>
      <c r="AD509" s="573"/>
      <c r="AE509" s="3"/>
      <c r="AF509" s="258"/>
      <c r="AG509" s="285">
        <f>COUNTBLANK(C512:H516)</f>
        <v>29</v>
      </c>
      <c r="AH509" s="285">
        <v>29</v>
      </c>
      <c r="AI509" s="285">
        <v>26</v>
      </c>
      <c r="EM509" s="375"/>
      <c r="EN509" s="375"/>
      <c r="EO509" s="375"/>
      <c r="EP509" s="375"/>
      <c r="EQ509" s="375"/>
      <c r="ER509" s="375"/>
      <c r="ES509" s="375"/>
      <c r="FF509" s="375"/>
      <c r="FG509" s="375"/>
      <c r="FH509" s="375"/>
      <c r="FI509" s="375"/>
      <c r="FJ509" s="375"/>
      <c r="FK509" s="375"/>
      <c r="FL509" s="375"/>
      <c r="FM509" s="375"/>
      <c r="FN509" s="375"/>
      <c r="FO509" s="375"/>
      <c r="FP509" s="375"/>
      <c r="FQ509" s="375"/>
      <c r="FR509" s="375"/>
      <c r="FS509" s="375"/>
      <c r="FT509" s="375"/>
      <c r="FU509" s="375"/>
    </row>
    <row r="510" spans="1:177" s="374" customFormat="1" ht="24" customHeight="1" x14ac:dyDescent="0.25">
      <c r="A510" s="112"/>
      <c r="B510" s="1"/>
      <c r="C510" s="576" t="s">
        <v>1151</v>
      </c>
      <c r="D510" s="576"/>
      <c r="E510" s="576"/>
      <c r="F510" s="576"/>
      <c r="G510" s="576"/>
      <c r="H510" s="576"/>
      <c r="I510" s="576"/>
      <c r="J510" s="576"/>
      <c r="K510" s="576"/>
      <c r="L510" s="576"/>
      <c r="M510" s="576"/>
      <c r="N510" s="576"/>
      <c r="O510" s="576"/>
      <c r="P510" s="576"/>
      <c r="Q510" s="576"/>
      <c r="R510" s="576"/>
      <c r="S510" s="576"/>
      <c r="T510" s="576"/>
      <c r="U510" s="576"/>
      <c r="V510" s="576"/>
      <c r="W510" s="576"/>
      <c r="X510" s="576"/>
      <c r="Y510" s="576"/>
      <c r="Z510" s="576"/>
      <c r="AA510" s="576"/>
      <c r="AB510" s="576"/>
      <c r="AC510" s="576"/>
      <c r="AD510" s="576"/>
      <c r="AE510" s="3"/>
      <c r="AF510" s="258"/>
      <c r="AK510" s="375" t="s">
        <v>1913</v>
      </c>
      <c r="AL510" s="378" t="s">
        <v>1910</v>
      </c>
      <c r="AM510" s="374" t="s">
        <v>1914</v>
      </c>
      <c r="AN510" s="374" t="s">
        <v>1915</v>
      </c>
      <c r="EM510" s="375"/>
      <c r="EN510" s="375"/>
      <c r="EO510" s="375"/>
      <c r="EP510" s="375"/>
      <c r="EQ510" s="375"/>
      <c r="ER510" s="375"/>
      <c r="ES510" s="375"/>
      <c r="FF510" s="375"/>
      <c r="FG510" s="375"/>
      <c r="FH510" s="375"/>
      <c r="FI510" s="375"/>
      <c r="FJ510" s="375"/>
      <c r="FK510" s="375"/>
      <c r="FL510" s="375"/>
      <c r="FM510" s="375"/>
      <c r="FN510" s="375"/>
      <c r="FO510" s="375"/>
      <c r="FP510" s="375"/>
      <c r="FQ510" s="375"/>
      <c r="FR510" s="375"/>
      <c r="FS510" s="375"/>
      <c r="FT510" s="375"/>
      <c r="FU510" s="375"/>
    </row>
    <row r="511" spans="1:177" s="374" customFormat="1" ht="15" customHeight="1" thickBot="1" x14ac:dyDescent="0.3">
      <c r="A511" s="113"/>
      <c r="B511" s="3"/>
      <c r="C511" s="3"/>
      <c r="D511" s="3"/>
      <c r="E511" s="3"/>
      <c r="F511" s="3"/>
      <c r="G511" s="3"/>
      <c r="H511" s="3"/>
      <c r="I511" s="3"/>
      <c r="J511" s="3"/>
      <c r="K511" s="3"/>
      <c r="L511" s="3"/>
      <c r="M511" s="3"/>
      <c r="N511" s="3"/>
      <c r="O511" s="3"/>
      <c r="P511" s="3"/>
      <c r="Q511" s="3"/>
      <c r="R511" s="3"/>
      <c r="S511" s="3"/>
      <c r="T511" s="3"/>
      <c r="U511" s="3"/>
      <c r="V511" s="3"/>
      <c r="W511" s="3"/>
      <c r="X511" s="3"/>
      <c r="Y511" s="3"/>
      <c r="Z511" s="3"/>
      <c r="AA511" s="3"/>
      <c r="AB511" s="3"/>
      <c r="AC511" s="3"/>
      <c r="AD511" s="3"/>
      <c r="AE511" s="3"/>
      <c r="AF511" s="258"/>
      <c r="AH511" s="264"/>
      <c r="AK511" s="375">
        <f>C512</f>
        <v>0</v>
      </c>
      <c r="AL511" s="378">
        <f>COUNTIF(E514:H516,"NS")</f>
        <v>0</v>
      </c>
      <c r="AM511" s="374">
        <f>SUM(E514:H516)</f>
        <v>0</v>
      </c>
      <c r="AN511" s="292">
        <f>IF($AG$509=$AH$509,0,IF(OR(AND(AK511=0,AL511&gt;0),AND(AK511="ns",AM511&gt;0),AND(AK511="ns",AL511=0,AM511=0)),1,IF(OR(AND(AK511&gt;0,AL511=2),AND(AK511="ns",AL511=2),AND(AK511="ns",AM511=0,AL511&gt;0),AK511=AM511),0,1)))</f>
        <v>0</v>
      </c>
      <c r="EM511" s="375"/>
      <c r="EN511" s="375"/>
      <c r="EO511" s="375"/>
      <c r="EP511" s="375"/>
      <c r="EQ511" s="375"/>
      <c r="ER511" s="375"/>
      <c r="ES511" s="375"/>
      <c r="FF511" s="375"/>
      <c r="FG511" s="375"/>
      <c r="FH511" s="375"/>
      <c r="FI511" s="375"/>
      <c r="FJ511" s="375"/>
      <c r="FK511" s="375"/>
      <c r="FL511" s="375"/>
      <c r="FM511" s="375"/>
      <c r="FN511" s="375"/>
      <c r="FO511" s="375"/>
      <c r="FP511" s="375"/>
      <c r="FQ511" s="375"/>
      <c r="FR511" s="375"/>
      <c r="FS511" s="375"/>
      <c r="FT511" s="375"/>
      <c r="FU511" s="375"/>
    </row>
    <row r="512" spans="1:177" s="374" customFormat="1" ht="15" customHeight="1" thickBot="1" x14ac:dyDescent="0.3">
      <c r="A512" s="113"/>
      <c r="B512" s="3"/>
      <c r="C512" s="997"/>
      <c r="D512" s="998"/>
      <c r="E512" s="998"/>
      <c r="F512" s="999"/>
      <c r="G512" s="27" t="s">
        <v>982</v>
      </c>
      <c r="H512" s="3"/>
      <c r="I512" s="3"/>
      <c r="J512" s="3"/>
      <c r="K512" s="3"/>
      <c r="L512" s="3"/>
      <c r="M512" s="3"/>
      <c r="N512" s="3"/>
      <c r="O512" s="3"/>
      <c r="P512" s="3"/>
      <c r="Q512" s="3"/>
      <c r="R512" s="3"/>
      <c r="S512" s="3"/>
      <c r="T512" s="3"/>
      <c r="U512" s="3"/>
      <c r="V512" s="3"/>
      <c r="W512" s="3"/>
      <c r="X512" s="3"/>
      <c r="Y512" s="3"/>
      <c r="Z512" s="3"/>
      <c r="AA512" s="3"/>
      <c r="AB512" s="3"/>
      <c r="AC512" s="3"/>
      <c r="AD512" s="3"/>
      <c r="AE512" s="3"/>
      <c r="AF512" s="258"/>
      <c r="AG512" s="375"/>
      <c r="AH512" s="378"/>
      <c r="EM512" s="375"/>
      <c r="EN512" s="375"/>
      <c r="EO512" s="375"/>
      <c r="EP512" s="375"/>
      <c r="EQ512" s="375"/>
      <c r="ER512" s="375"/>
      <c r="ES512" s="375"/>
      <c r="FF512" s="375"/>
      <c r="FG512" s="375"/>
      <c r="FH512" s="375"/>
      <c r="FI512" s="375"/>
      <c r="FJ512" s="375"/>
      <c r="FK512" s="375"/>
      <c r="FL512" s="375"/>
      <c r="FM512" s="375"/>
      <c r="FN512" s="375"/>
      <c r="FO512" s="375"/>
      <c r="FP512" s="375"/>
      <c r="FQ512" s="375"/>
      <c r="FR512" s="375"/>
      <c r="FS512" s="375"/>
      <c r="FT512" s="375"/>
      <c r="FU512" s="375"/>
    </row>
    <row r="513" spans="1:177" s="374" customFormat="1" ht="15" customHeight="1" x14ac:dyDescent="0.25">
      <c r="A513" s="113"/>
      <c r="B513" s="3"/>
      <c r="C513" s="3"/>
      <c r="D513" s="3"/>
      <c r="E513" s="3"/>
      <c r="F513" s="3"/>
      <c r="G513" s="3"/>
      <c r="H513" s="3"/>
      <c r="I513" s="3"/>
      <c r="J513" s="3"/>
      <c r="K513" s="3"/>
      <c r="L513" s="3"/>
      <c r="M513" s="3"/>
      <c r="N513" s="3"/>
      <c r="O513" s="3"/>
      <c r="P513" s="3"/>
      <c r="Q513" s="3"/>
      <c r="R513" s="3"/>
      <c r="S513" s="3"/>
      <c r="T513" s="3"/>
      <c r="U513" s="3"/>
      <c r="V513" s="3"/>
      <c r="W513" s="3"/>
      <c r="X513" s="3"/>
      <c r="Y513" s="3"/>
      <c r="Z513" s="3"/>
      <c r="AA513" s="3"/>
      <c r="AB513" s="3"/>
      <c r="AC513" s="3"/>
      <c r="AD513" s="3"/>
      <c r="AE513" s="3"/>
      <c r="AF513" s="258"/>
      <c r="AG513" s="375"/>
      <c r="AH513" s="378"/>
      <c r="EM513" s="375"/>
      <c r="EN513" s="375"/>
      <c r="EO513" s="375"/>
      <c r="EP513" s="375"/>
      <c r="EQ513" s="375"/>
      <c r="ER513" s="375"/>
      <c r="ES513" s="375"/>
      <c r="FF513" s="375"/>
      <c r="FG513" s="375"/>
      <c r="FH513" s="375"/>
      <c r="FI513" s="375"/>
      <c r="FJ513" s="375"/>
      <c r="FK513" s="375"/>
      <c r="FL513" s="375"/>
      <c r="FM513" s="375"/>
      <c r="FN513" s="375"/>
      <c r="FO513" s="375"/>
      <c r="FP513" s="375"/>
      <c r="FQ513" s="375"/>
      <c r="FR513" s="375"/>
      <c r="FS513" s="375"/>
      <c r="FT513" s="375"/>
      <c r="FU513" s="375"/>
    </row>
    <row r="514" spans="1:177" s="374" customFormat="1" ht="15" customHeight="1" x14ac:dyDescent="0.25">
      <c r="A514" s="113"/>
      <c r="B514" s="3"/>
      <c r="C514" s="3"/>
      <c r="D514" s="3"/>
      <c r="E514" s="577"/>
      <c r="F514" s="577"/>
      <c r="G514" s="577"/>
      <c r="H514" s="577"/>
      <c r="I514" s="22" t="s">
        <v>273</v>
      </c>
      <c r="J514" s="3"/>
      <c r="K514" s="3"/>
      <c r="L514" s="3"/>
      <c r="M514" s="3"/>
      <c r="N514" s="3"/>
      <c r="O514" s="3"/>
      <c r="P514" s="3"/>
      <c r="Q514" s="3"/>
      <c r="R514" s="3"/>
      <c r="S514" s="3"/>
      <c r="T514" s="3"/>
      <c r="U514" s="3"/>
      <c r="V514" s="3"/>
      <c r="W514" s="3"/>
      <c r="X514" s="3"/>
      <c r="Y514" s="3"/>
      <c r="Z514" s="3"/>
      <c r="AA514" s="3"/>
      <c r="AB514" s="3"/>
      <c r="AC514" s="3"/>
      <c r="AD514" s="3"/>
      <c r="AE514" s="3"/>
      <c r="AF514" s="258"/>
      <c r="AG514" s="375"/>
      <c r="AH514" s="378"/>
      <c r="EM514" s="375"/>
      <c r="EN514" s="375"/>
      <c r="EO514" s="375"/>
      <c r="EP514" s="375"/>
      <c r="EQ514" s="375"/>
      <c r="ER514" s="375"/>
      <c r="ES514" s="375"/>
      <c r="FF514" s="375"/>
      <c r="FG514" s="375"/>
      <c r="FH514" s="375"/>
      <c r="FI514" s="375"/>
      <c r="FJ514" s="375"/>
      <c r="FK514" s="375"/>
      <c r="FL514" s="375"/>
      <c r="FM514" s="375"/>
      <c r="FN514" s="375"/>
      <c r="FO514" s="375"/>
      <c r="FP514" s="375"/>
      <c r="FQ514" s="375"/>
      <c r="FR514" s="375"/>
      <c r="FS514" s="375"/>
      <c r="FT514" s="375"/>
      <c r="FU514" s="375"/>
    </row>
    <row r="515" spans="1:177" s="374" customFormat="1" ht="15" customHeight="1" x14ac:dyDescent="0.25">
      <c r="A515" s="113"/>
      <c r="B515" s="3"/>
      <c r="C515" s="3"/>
      <c r="D515" s="3"/>
      <c r="E515" s="3"/>
      <c r="F515" s="3"/>
      <c r="G515" s="3"/>
      <c r="H515" s="3"/>
      <c r="I515" s="22"/>
      <c r="J515" s="3"/>
      <c r="K515" s="3"/>
      <c r="L515" s="3"/>
      <c r="M515" s="3"/>
      <c r="N515" s="3"/>
      <c r="O515" s="3"/>
      <c r="P515" s="3"/>
      <c r="Q515" s="3"/>
      <c r="R515" s="3"/>
      <c r="S515" s="3"/>
      <c r="T515" s="3"/>
      <c r="U515" s="3"/>
      <c r="V515" s="3"/>
      <c r="W515" s="3"/>
      <c r="X515" s="3"/>
      <c r="Y515" s="3"/>
      <c r="Z515" s="3"/>
      <c r="AA515" s="3"/>
      <c r="AB515" s="3"/>
      <c r="AC515" s="3"/>
      <c r="AD515" s="3"/>
      <c r="AE515" s="3"/>
      <c r="AF515" s="258"/>
      <c r="AG515" s="375"/>
      <c r="AH515" s="378"/>
      <c r="EM515" s="375"/>
      <c r="EN515" s="375"/>
      <c r="EO515" s="375"/>
      <c r="EP515" s="375"/>
      <c r="EQ515" s="375"/>
      <c r="ER515" s="375"/>
      <c r="ES515" s="375"/>
      <c r="FF515" s="375"/>
      <c r="FG515" s="375"/>
      <c r="FH515" s="375"/>
      <c r="FI515" s="375"/>
      <c r="FJ515" s="375"/>
      <c r="FK515" s="375"/>
      <c r="FL515" s="375"/>
      <c r="FM515" s="375"/>
      <c r="FN515" s="375"/>
      <c r="FO515" s="375"/>
      <c r="FP515" s="375"/>
      <c r="FQ515" s="375"/>
      <c r="FR515" s="375"/>
      <c r="FS515" s="375"/>
      <c r="FT515" s="375"/>
      <c r="FU515" s="375"/>
    </row>
    <row r="516" spans="1:177" s="374" customFormat="1" ht="15" customHeight="1" x14ac:dyDescent="0.25">
      <c r="A516" s="113"/>
      <c r="B516" s="3"/>
      <c r="C516" s="3"/>
      <c r="D516" s="3"/>
      <c r="E516" s="577"/>
      <c r="F516" s="577"/>
      <c r="G516" s="577"/>
      <c r="H516" s="577"/>
      <c r="I516" s="22" t="s">
        <v>274</v>
      </c>
      <c r="J516" s="3"/>
      <c r="K516" s="3"/>
      <c r="L516" s="3"/>
      <c r="M516" s="3"/>
      <c r="N516" s="3"/>
      <c r="O516" s="3"/>
      <c r="P516" s="3"/>
      <c r="Q516" s="3"/>
      <c r="R516" s="3"/>
      <c r="S516" s="3"/>
      <c r="T516" s="3"/>
      <c r="U516" s="3"/>
      <c r="V516" s="3"/>
      <c r="W516" s="3"/>
      <c r="X516" s="3"/>
      <c r="Y516" s="3"/>
      <c r="Z516" s="3"/>
      <c r="AA516" s="3"/>
      <c r="AB516" s="3"/>
      <c r="AC516" s="3"/>
      <c r="AD516" s="3"/>
      <c r="AE516" s="3"/>
      <c r="AF516" s="258"/>
      <c r="AG516" s="375"/>
      <c r="AH516" s="378"/>
      <c r="EM516" s="375"/>
      <c r="EN516" s="375"/>
      <c r="EO516" s="375"/>
      <c r="EP516" s="375"/>
      <c r="EQ516" s="375"/>
      <c r="ER516" s="375"/>
      <c r="ES516" s="375"/>
      <c r="FF516" s="375"/>
      <c r="FG516" s="375"/>
      <c r="FH516" s="375"/>
      <c r="FI516" s="375"/>
      <c r="FJ516" s="375"/>
      <c r="FK516" s="375"/>
      <c r="FL516" s="375"/>
      <c r="FM516" s="375"/>
      <c r="FN516" s="375"/>
      <c r="FO516" s="375"/>
      <c r="FP516" s="375"/>
      <c r="FQ516" s="375"/>
      <c r="FR516" s="375"/>
      <c r="FS516" s="375"/>
      <c r="FT516" s="375"/>
      <c r="FU516" s="375"/>
    </row>
    <row r="517" spans="1:177" s="374" customFormat="1" ht="15" customHeight="1" x14ac:dyDescent="0.25">
      <c r="A517" s="113"/>
      <c r="B517" s="543" t="str">
        <f>IF(SUM(AN511)&gt;=1,"Error: Verificar la suma","")</f>
        <v/>
      </c>
      <c r="C517" s="543"/>
      <c r="D517" s="543"/>
      <c r="E517" s="543"/>
      <c r="F517" s="543"/>
      <c r="G517" s="543"/>
      <c r="H517" s="543"/>
      <c r="I517" s="543"/>
      <c r="J517" s="543"/>
      <c r="K517" s="543"/>
      <c r="L517" s="543"/>
      <c r="M517" s="543"/>
      <c r="N517" s="543"/>
      <c r="O517" s="543"/>
      <c r="P517" s="543"/>
      <c r="Q517" s="543"/>
      <c r="R517" s="543"/>
      <c r="S517" s="543"/>
      <c r="T517" s="543"/>
      <c r="U517" s="543"/>
      <c r="V517" s="543"/>
      <c r="W517" s="543"/>
      <c r="X517" s="543"/>
      <c r="Y517" s="543"/>
      <c r="Z517" s="543"/>
      <c r="AA517" s="543"/>
      <c r="AB517" s="543"/>
      <c r="AC517" s="543"/>
      <c r="AD517" s="543"/>
      <c r="AE517" s="3"/>
      <c r="AF517" s="258"/>
      <c r="AG517" s="375"/>
      <c r="AH517" s="378"/>
      <c r="EM517" s="375"/>
      <c r="EN517" s="375"/>
      <c r="EO517" s="375"/>
      <c r="EP517" s="375"/>
      <c r="EQ517" s="375"/>
      <c r="ER517" s="375"/>
      <c r="ES517" s="375"/>
      <c r="FF517" s="375"/>
      <c r="FG517" s="375"/>
      <c r="FH517" s="375"/>
      <c r="FI517" s="375"/>
      <c r="FJ517" s="375"/>
      <c r="FK517" s="375"/>
      <c r="FL517" s="375"/>
      <c r="FM517" s="375"/>
      <c r="FN517" s="375"/>
      <c r="FO517" s="375"/>
      <c r="FP517" s="375"/>
      <c r="FQ517" s="375"/>
      <c r="FR517" s="375"/>
      <c r="FS517" s="375"/>
      <c r="FT517" s="375"/>
      <c r="FU517" s="375"/>
    </row>
    <row r="518" spans="1:177" s="374" customFormat="1" ht="15" customHeight="1" x14ac:dyDescent="0.25">
      <c r="A518" s="113"/>
      <c r="B518" s="545" t="str">
        <f>IF(OR(AG509=AH509,AG509=AI509),"","Error: Debe completar toda la información requerida.")</f>
        <v/>
      </c>
      <c r="C518" s="545"/>
      <c r="D518" s="545"/>
      <c r="E518" s="545"/>
      <c r="F518" s="545"/>
      <c r="G518" s="545"/>
      <c r="H518" s="545"/>
      <c r="I518" s="545"/>
      <c r="J518" s="545"/>
      <c r="K518" s="545"/>
      <c r="L518" s="545"/>
      <c r="M518" s="545"/>
      <c r="N518" s="545"/>
      <c r="O518" s="545"/>
      <c r="P518" s="545"/>
      <c r="Q518" s="545"/>
      <c r="R518" s="545"/>
      <c r="S518" s="545"/>
      <c r="T518" s="545"/>
      <c r="U518" s="545"/>
      <c r="V518" s="545"/>
      <c r="W518" s="545"/>
      <c r="X518" s="545"/>
      <c r="Y518" s="545"/>
      <c r="Z518" s="545"/>
      <c r="AA518" s="545"/>
      <c r="AB518" s="545"/>
      <c r="AC518" s="545"/>
      <c r="AD518" s="545"/>
      <c r="AE518" s="3"/>
      <c r="AF518" s="258"/>
      <c r="AG518" s="375"/>
      <c r="AH518" s="378"/>
      <c r="EM518" s="375"/>
      <c r="EN518" s="375"/>
      <c r="EO518" s="375"/>
      <c r="EP518" s="375"/>
      <c r="EQ518" s="375"/>
      <c r="ER518" s="375"/>
      <c r="ES518" s="375"/>
      <c r="FF518" s="375"/>
      <c r="FG518" s="375"/>
      <c r="FH518" s="375"/>
      <c r="FI518" s="375"/>
      <c r="FJ518" s="375"/>
      <c r="FK518" s="375"/>
      <c r="FL518" s="375"/>
      <c r="FM518" s="375"/>
      <c r="FN518" s="375"/>
      <c r="FO518" s="375"/>
      <c r="FP518" s="375"/>
      <c r="FQ518" s="375"/>
      <c r="FR518" s="375"/>
      <c r="FS518" s="375"/>
      <c r="FT518" s="375"/>
      <c r="FU518" s="375"/>
    </row>
    <row r="519" spans="1:177" s="374" customFormat="1" ht="15" customHeight="1" x14ac:dyDescent="0.25">
      <c r="A519" s="113"/>
      <c r="B519" s="3"/>
      <c r="C519" s="3"/>
      <c r="D519" s="3"/>
      <c r="E519" s="3"/>
      <c r="F519" s="3"/>
      <c r="G519" s="3"/>
      <c r="H519" s="3"/>
      <c r="I519" s="3"/>
      <c r="J519" s="3"/>
      <c r="K519" s="3"/>
      <c r="L519" s="3"/>
      <c r="M519" s="3"/>
      <c r="N519" s="3"/>
      <c r="O519" s="3"/>
      <c r="P519" s="3"/>
      <c r="Q519" s="3"/>
      <c r="R519" s="3"/>
      <c r="S519" s="3"/>
      <c r="T519" s="3"/>
      <c r="U519" s="3"/>
      <c r="V519" s="3"/>
      <c r="W519" s="3"/>
      <c r="X519" s="3"/>
      <c r="Y519" s="3"/>
      <c r="Z519" s="3"/>
      <c r="AA519" s="3"/>
      <c r="AB519" s="3"/>
      <c r="AC519" s="3"/>
      <c r="AD519" s="3"/>
      <c r="AE519" s="3"/>
      <c r="AF519" s="258"/>
      <c r="AG519" s="375"/>
      <c r="AH519" s="378"/>
      <c r="EM519" s="375"/>
      <c r="EN519" s="375"/>
      <c r="EO519" s="375"/>
      <c r="EP519" s="375"/>
      <c r="EQ519" s="375"/>
      <c r="ER519" s="375"/>
      <c r="ES519" s="375"/>
      <c r="FF519" s="375"/>
      <c r="FG519" s="375"/>
      <c r="FH519" s="375"/>
      <c r="FI519" s="375"/>
      <c r="FJ519" s="375"/>
      <c r="FK519" s="375"/>
      <c r="FL519" s="375"/>
      <c r="FM519" s="375"/>
      <c r="FN519" s="375"/>
      <c r="FO519" s="375"/>
      <c r="FP519" s="375"/>
      <c r="FQ519" s="375"/>
      <c r="FR519" s="375"/>
      <c r="FS519" s="375"/>
      <c r="FT519" s="375"/>
      <c r="FU519" s="375"/>
    </row>
    <row r="520" spans="1:177" s="374" customFormat="1" ht="15" customHeight="1" x14ac:dyDescent="0.25">
      <c r="A520" s="114" t="s">
        <v>1152</v>
      </c>
      <c r="B520" s="573" t="s">
        <v>271</v>
      </c>
      <c r="C520" s="573"/>
      <c r="D520" s="573"/>
      <c r="E520" s="573"/>
      <c r="F520" s="573"/>
      <c r="G520" s="573"/>
      <c r="H520" s="573"/>
      <c r="I520" s="573"/>
      <c r="J520" s="573"/>
      <c r="K520" s="573"/>
      <c r="L520" s="573"/>
      <c r="M520" s="573"/>
      <c r="N520" s="573"/>
      <c r="O520" s="573"/>
      <c r="P520" s="573"/>
      <c r="Q520" s="573"/>
      <c r="R520" s="573"/>
      <c r="S520" s="573"/>
      <c r="T520" s="573"/>
      <c r="U520" s="573"/>
      <c r="V520" s="573"/>
      <c r="W520" s="573"/>
      <c r="X520" s="573"/>
      <c r="Y520" s="573"/>
      <c r="Z520" s="573"/>
      <c r="AA520" s="573"/>
      <c r="AB520" s="573"/>
      <c r="AC520" s="573"/>
      <c r="AD520" s="573"/>
      <c r="AE520" s="3"/>
      <c r="AF520" s="258"/>
      <c r="AG520" s="375"/>
      <c r="AH520" s="378"/>
      <c r="EM520" s="375"/>
      <c r="EN520" s="375"/>
      <c r="EO520" s="375"/>
      <c r="EP520" s="375"/>
      <c r="EQ520" s="375"/>
      <c r="ER520" s="375"/>
      <c r="ES520" s="375"/>
      <c r="FF520" s="375"/>
      <c r="FG520" s="375"/>
      <c r="FH520" s="375"/>
      <c r="FI520" s="375"/>
      <c r="FJ520" s="375"/>
      <c r="FK520" s="375"/>
      <c r="FL520" s="375"/>
      <c r="FM520" s="375"/>
      <c r="FN520" s="375"/>
      <c r="FO520" s="375"/>
      <c r="FP520" s="375"/>
      <c r="FQ520" s="375"/>
      <c r="FR520" s="375"/>
      <c r="FS520" s="375"/>
      <c r="FT520" s="375"/>
      <c r="FU520" s="375"/>
    </row>
    <row r="521" spans="1:177" s="374" customFormat="1" ht="15" customHeight="1" x14ac:dyDescent="0.25">
      <c r="A521" s="112"/>
      <c r="B521" s="1"/>
      <c r="C521" s="576" t="s">
        <v>192</v>
      </c>
      <c r="D521" s="576"/>
      <c r="E521" s="576"/>
      <c r="F521" s="576"/>
      <c r="G521" s="576"/>
      <c r="H521" s="576"/>
      <c r="I521" s="576"/>
      <c r="J521" s="576"/>
      <c r="K521" s="576"/>
      <c r="L521" s="576"/>
      <c r="M521" s="576"/>
      <c r="N521" s="576"/>
      <c r="O521" s="576"/>
      <c r="P521" s="576"/>
      <c r="Q521" s="576"/>
      <c r="R521" s="576"/>
      <c r="S521" s="576"/>
      <c r="T521" s="576"/>
      <c r="U521" s="576"/>
      <c r="V521" s="576"/>
      <c r="W521" s="576"/>
      <c r="X521" s="576"/>
      <c r="Y521" s="576"/>
      <c r="Z521" s="576"/>
      <c r="AA521" s="576"/>
      <c r="AB521" s="576"/>
      <c r="AC521" s="576"/>
      <c r="AD521" s="576"/>
      <c r="AE521" s="3"/>
      <c r="AF521" s="258"/>
      <c r="AG521" s="375"/>
      <c r="AH521" s="378"/>
      <c r="EM521" s="375"/>
      <c r="EN521" s="375"/>
      <c r="EO521" s="375"/>
      <c r="EP521" s="375"/>
      <c r="EQ521" s="375"/>
      <c r="ER521" s="375"/>
      <c r="ES521" s="375"/>
      <c r="FF521" s="375"/>
      <c r="FG521" s="375"/>
      <c r="FH521" s="375"/>
      <c r="FI521" s="375"/>
      <c r="FJ521" s="375"/>
      <c r="FK521" s="375"/>
      <c r="FL521" s="375"/>
      <c r="FM521" s="375"/>
      <c r="FN521" s="375"/>
      <c r="FO521" s="375"/>
      <c r="FP521" s="375"/>
      <c r="FQ521" s="375"/>
      <c r="FR521" s="375"/>
      <c r="FS521" s="375"/>
      <c r="FT521" s="375"/>
      <c r="FU521" s="375"/>
    </row>
    <row r="522" spans="1:177" s="374" customFormat="1" ht="15" customHeight="1" x14ac:dyDescent="0.25">
      <c r="A522" s="113"/>
      <c r="B522" s="3"/>
      <c r="C522" s="576" t="s">
        <v>983</v>
      </c>
      <c r="D522" s="576"/>
      <c r="E522" s="576"/>
      <c r="F522" s="576"/>
      <c r="G522" s="576"/>
      <c r="H522" s="576"/>
      <c r="I522" s="576"/>
      <c r="J522" s="576"/>
      <c r="K522" s="576"/>
      <c r="L522" s="576"/>
      <c r="M522" s="576"/>
      <c r="N522" s="576"/>
      <c r="O522" s="576"/>
      <c r="P522" s="576"/>
      <c r="Q522" s="576"/>
      <c r="R522" s="576"/>
      <c r="S522" s="576"/>
      <c r="T522" s="576"/>
      <c r="U522" s="576"/>
      <c r="V522" s="576"/>
      <c r="W522" s="576"/>
      <c r="X522" s="576"/>
      <c r="Y522" s="576"/>
      <c r="Z522" s="576"/>
      <c r="AA522" s="576"/>
      <c r="AB522" s="576"/>
      <c r="AC522" s="576"/>
      <c r="AD522" s="576"/>
      <c r="AE522" s="3"/>
      <c r="AF522" s="258"/>
      <c r="AG522" s="375"/>
      <c r="AH522" s="378"/>
      <c r="EM522" s="375"/>
      <c r="EN522" s="375"/>
      <c r="EO522" s="375"/>
      <c r="EP522" s="375"/>
      <c r="EQ522" s="375"/>
      <c r="ER522" s="375"/>
      <c r="ES522" s="375"/>
      <c r="FF522" s="375"/>
      <c r="FG522" s="375"/>
      <c r="FH522" s="375"/>
      <c r="FI522" s="375"/>
      <c r="FJ522" s="375"/>
      <c r="FK522" s="375"/>
      <c r="FL522" s="375"/>
      <c r="FM522" s="375"/>
      <c r="FN522" s="375"/>
      <c r="FO522" s="375"/>
      <c r="FP522" s="375"/>
      <c r="FQ522" s="375"/>
      <c r="FR522" s="375"/>
      <c r="FS522" s="375"/>
      <c r="FT522" s="375"/>
      <c r="FU522" s="375"/>
    </row>
    <row r="523" spans="1:177" s="374" customFormat="1" ht="15" customHeight="1" thickBot="1" x14ac:dyDescent="0.3">
      <c r="A523" s="113"/>
      <c r="B523" s="3"/>
      <c r="C523" s="3"/>
      <c r="D523" s="3"/>
      <c r="E523" s="3"/>
      <c r="F523" s="3"/>
      <c r="G523" s="3"/>
      <c r="H523" s="3"/>
      <c r="I523" s="3"/>
      <c r="J523" s="3"/>
      <c r="K523" s="3"/>
      <c r="L523" s="3"/>
      <c r="M523" s="3"/>
      <c r="N523" s="3"/>
      <c r="O523" s="3"/>
      <c r="P523" s="3"/>
      <c r="Q523" s="3"/>
      <c r="R523" s="3"/>
      <c r="S523" s="3"/>
      <c r="T523" s="3"/>
      <c r="U523" s="3"/>
      <c r="V523" s="3"/>
      <c r="W523" s="3"/>
      <c r="X523" s="3"/>
      <c r="Y523" s="3"/>
      <c r="Z523" s="3"/>
      <c r="AA523" s="3"/>
      <c r="AB523" s="3"/>
      <c r="AC523" s="3"/>
      <c r="AD523" s="3"/>
      <c r="AE523" s="3"/>
      <c r="AF523" s="258"/>
      <c r="AG523" s="375"/>
      <c r="AH523" s="378"/>
      <c r="EM523" s="375"/>
      <c r="EN523" s="375"/>
      <c r="EO523" s="375"/>
      <c r="EP523" s="375"/>
      <c r="EQ523" s="375"/>
      <c r="ER523" s="375"/>
      <c r="ES523" s="375"/>
      <c r="FF523" s="375"/>
      <c r="FG523" s="375"/>
      <c r="FH523" s="375"/>
      <c r="FI523" s="375"/>
      <c r="FJ523" s="375"/>
      <c r="FK523" s="375"/>
      <c r="FL523" s="375"/>
      <c r="FM523" s="375"/>
      <c r="FN523" s="375"/>
      <c r="FO523" s="375"/>
      <c r="FP523" s="375"/>
      <c r="FQ523" s="375"/>
      <c r="FR523" s="375"/>
      <c r="FS523" s="375"/>
      <c r="FT523" s="375"/>
      <c r="FU523" s="375"/>
    </row>
    <row r="524" spans="1:177" s="374" customFormat="1" ht="15" customHeight="1" thickBot="1" x14ac:dyDescent="0.3">
      <c r="A524" s="113"/>
      <c r="B524" s="3"/>
      <c r="C524" s="269"/>
      <c r="D524" s="28" t="s">
        <v>1153</v>
      </c>
      <c r="E524" s="3"/>
      <c r="F524" s="3"/>
      <c r="G524" s="3"/>
      <c r="H524" s="3"/>
      <c r="I524" s="3"/>
      <c r="J524" s="3"/>
      <c r="K524" s="3"/>
      <c r="L524" s="3"/>
      <c r="M524" s="3"/>
      <c r="N524" s="3"/>
      <c r="O524" s="3"/>
      <c r="P524" s="3"/>
      <c r="Q524" s="3"/>
      <c r="R524" s="3"/>
      <c r="S524" s="3"/>
      <c r="T524" s="3"/>
      <c r="U524" s="3"/>
      <c r="V524" s="3"/>
      <c r="W524" s="3"/>
      <c r="X524" s="3"/>
      <c r="Y524" s="3"/>
      <c r="Z524" s="3"/>
      <c r="AA524" s="3"/>
      <c r="AB524" s="3"/>
      <c r="AC524" s="3"/>
      <c r="AD524" s="3"/>
      <c r="AE524" s="3"/>
      <c r="AF524" s="258"/>
      <c r="AG524" s="375"/>
      <c r="AH524" s="378"/>
      <c r="EM524" s="375"/>
      <c r="EN524" s="375"/>
      <c r="EO524" s="375"/>
      <c r="EP524" s="375"/>
      <c r="EQ524" s="375"/>
      <c r="ER524" s="375"/>
      <c r="ES524" s="375"/>
      <c r="FF524" s="375"/>
      <c r="FG524" s="375"/>
      <c r="FH524" s="375"/>
      <c r="FI524" s="375"/>
      <c r="FJ524" s="375"/>
      <c r="FK524" s="375"/>
      <c r="FL524" s="375"/>
      <c r="FM524" s="375"/>
      <c r="FN524" s="375"/>
      <c r="FO524" s="375"/>
      <c r="FP524" s="375"/>
      <c r="FQ524" s="375"/>
      <c r="FR524" s="375"/>
      <c r="FS524" s="375"/>
      <c r="FT524" s="375"/>
      <c r="FU524" s="375"/>
    </row>
    <row r="525" spans="1:177" s="374" customFormat="1" ht="24" customHeight="1" thickBot="1" x14ac:dyDescent="0.3">
      <c r="A525" s="113"/>
      <c r="B525" s="3"/>
      <c r="C525" s="268"/>
      <c r="D525" s="983" t="s">
        <v>1154</v>
      </c>
      <c r="E525" s="984"/>
      <c r="F525" s="984"/>
      <c r="G525" s="984"/>
      <c r="H525" s="984"/>
      <c r="I525" s="984"/>
      <c r="J525" s="984"/>
      <c r="K525" s="984"/>
      <c r="L525" s="984"/>
      <c r="M525" s="984"/>
      <c r="N525" s="984"/>
      <c r="O525" s="984"/>
      <c r="P525" s="984"/>
      <c r="Q525" s="984"/>
      <c r="R525" s="984"/>
      <c r="S525" s="984"/>
      <c r="T525" s="984"/>
      <c r="U525" s="984"/>
      <c r="V525" s="984"/>
      <c r="W525" s="984"/>
      <c r="X525" s="984"/>
      <c r="Y525" s="984"/>
      <c r="Z525" s="984"/>
      <c r="AA525" s="984"/>
      <c r="AB525" s="984"/>
      <c r="AC525" s="984"/>
      <c r="AD525" s="984"/>
      <c r="AE525" s="3"/>
      <c r="AF525" s="258"/>
      <c r="AG525" s="375"/>
      <c r="AH525" s="378"/>
      <c r="EM525" s="375"/>
      <c r="EN525" s="375"/>
      <c r="EO525" s="375"/>
      <c r="EP525" s="375"/>
      <c r="EQ525" s="375"/>
      <c r="ER525" s="375"/>
      <c r="ES525" s="375"/>
      <c r="FF525" s="375"/>
      <c r="FG525" s="375"/>
      <c r="FH525" s="375"/>
      <c r="FI525" s="375"/>
      <c r="FJ525" s="375"/>
      <c r="FK525" s="375"/>
      <c r="FL525" s="375"/>
      <c r="FM525" s="375"/>
      <c r="FN525" s="375"/>
      <c r="FO525" s="375"/>
      <c r="FP525" s="375"/>
      <c r="FQ525" s="375"/>
      <c r="FR525" s="375"/>
      <c r="FS525" s="375"/>
      <c r="FT525" s="375"/>
      <c r="FU525" s="375"/>
    </row>
    <row r="526" spans="1:177" s="374" customFormat="1" ht="15" customHeight="1" thickBot="1" x14ac:dyDescent="0.3">
      <c r="A526" s="113"/>
      <c r="B526" s="3"/>
      <c r="C526" s="268"/>
      <c r="D526" s="28" t="s">
        <v>1156</v>
      </c>
      <c r="E526" s="3"/>
      <c r="F526" s="3"/>
      <c r="G526" s="3"/>
      <c r="H526" s="3"/>
      <c r="I526" s="3"/>
      <c r="J526" s="3"/>
      <c r="K526" s="3"/>
      <c r="L526" s="3"/>
      <c r="M526" s="3"/>
      <c r="N526" s="3"/>
      <c r="O526" s="3"/>
      <c r="P526" s="3"/>
      <c r="Q526" s="3"/>
      <c r="R526" s="3"/>
      <c r="S526" s="3"/>
      <c r="T526" s="3"/>
      <c r="U526" s="3"/>
      <c r="V526" s="3"/>
      <c r="W526" s="3"/>
      <c r="X526" s="3"/>
      <c r="Y526" s="3"/>
      <c r="Z526" s="3"/>
      <c r="AA526" s="3"/>
      <c r="AB526" s="3"/>
      <c r="AC526" s="3"/>
      <c r="AD526" s="3"/>
      <c r="AE526" s="3"/>
      <c r="AF526" s="258"/>
      <c r="AG526" s="375"/>
      <c r="AH526" s="378"/>
      <c r="EM526" s="375"/>
      <c r="EN526" s="375"/>
      <c r="EO526" s="375"/>
      <c r="EP526" s="375"/>
      <c r="EQ526" s="375"/>
      <c r="ER526" s="375"/>
      <c r="ES526" s="375"/>
      <c r="FF526" s="375"/>
      <c r="FG526" s="375"/>
      <c r="FH526" s="375"/>
      <c r="FI526" s="375"/>
      <c r="FJ526" s="375"/>
      <c r="FK526" s="375"/>
      <c r="FL526" s="375"/>
      <c r="FM526" s="375"/>
      <c r="FN526" s="375"/>
      <c r="FO526" s="375"/>
      <c r="FP526" s="375"/>
      <c r="FQ526" s="375"/>
      <c r="FR526" s="375"/>
      <c r="FS526" s="375"/>
      <c r="FT526" s="375"/>
      <c r="FU526" s="375"/>
    </row>
    <row r="527" spans="1:177" s="374" customFormat="1" ht="15" customHeight="1" thickBot="1" x14ac:dyDescent="0.3">
      <c r="A527" s="113"/>
      <c r="B527" s="3"/>
      <c r="C527" s="270"/>
      <c r="D527" s="28" t="s">
        <v>1155</v>
      </c>
      <c r="E527" s="3"/>
      <c r="F527" s="3"/>
      <c r="G527" s="3"/>
      <c r="H527" s="3"/>
      <c r="I527" s="3"/>
      <c r="J527" s="3"/>
      <c r="K527" s="3"/>
      <c r="L527" s="3"/>
      <c r="M527" s="3"/>
      <c r="N527" s="3"/>
      <c r="O527" s="3"/>
      <c r="P527" s="3"/>
      <c r="Q527" s="3"/>
      <c r="R527" s="3"/>
      <c r="S527" s="3"/>
      <c r="T527" s="3"/>
      <c r="U527" s="3"/>
      <c r="V527" s="3"/>
      <c r="W527" s="3"/>
      <c r="X527" s="3"/>
      <c r="Y527" s="3"/>
      <c r="Z527" s="3"/>
      <c r="AA527" s="3"/>
      <c r="AB527" s="3"/>
      <c r="AC527" s="3"/>
      <c r="AD527" s="3"/>
      <c r="AE527" s="3"/>
      <c r="AF527" s="258"/>
      <c r="AG527" s="375"/>
      <c r="AH527" s="378"/>
      <c r="EM527" s="375"/>
      <c r="EN527" s="375"/>
      <c r="EO527" s="375"/>
      <c r="EP527" s="375"/>
      <c r="EQ527" s="375"/>
      <c r="ER527" s="375"/>
      <c r="ES527" s="375"/>
      <c r="FF527" s="375"/>
      <c r="FG527" s="375"/>
      <c r="FH527" s="375"/>
      <c r="FI527" s="375"/>
      <c r="FJ527" s="375"/>
      <c r="FK527" s="375"/>
      <c r="FL527" s="375"/>
      <c r="FM527" s="375"/>
      <c r="FN527" s="375"/>
      <c r="FO527" s="375"/>
      <c r="FP527" s="375"/>
      <c r="FQ527" s="375"/>
      <c r="FR527" s="375"/>
      <c r="FS527" s="375"/>
      <c r="FT527" s="375"/>
      <c r="FU527" s="375"/>
    </row>
    <row r="528" spans="1:177" s="374" customFormat="1" ht="15" customHeight="1" thickBot="1" x14ac:dyDescent="0.3">
      <c r="A528" s="113"/>
      <c r="B528" s="3"/>
      <c r="C528" s="268"/>
      <c r="D528" s="28" t="s">
        <v>1157</v>
      </c>
      <c r="E528" s="3"/>
      <c r="F528" s="3"/>
      <c r="G528" s="3"/>
      <c r="H528" s="3"/>
      <c r="I528" s="3"/>
      <c r="J528" s="3"/>
      <c r="K528" s="3"/>
      <c r="L528" s="3"/>
      <c r="M528" s="3"/>
      <c r="N528" s="3"/>
      <c r="O528" s="3"/>
      <c r="P528" s="3"/>
      <c r="Q528" s="3"/>
      <c r="R528" s="3"/>
      <c r="S528" s="3"/>
      <c r="T528" s="3"/>
      <c r="U528" s="3"/>
      <c r="V528" s="3"/>
      <c r="W528" s="3"/>
      <c r="X528" s="3"/>
      <c r="Y528" s="3"/>
      <c r="Z528" s="3"/>
      <c r="AA528" s="3"/>
      <c r="AB528" s="3"/>
      <c r="AC528" s="3"/>
      <c r="AD528" s="3"/>
      <c r="AE528" s="3"/>
      <c r="AF528" s="258"/>
      <c r="AG528" s="375"/>
      <c r="AH528" s="378"/>
      <c r="EM528" s="375"/>
      <c r="EN528" s="375"/>
      <c r="EO528" s="375"/>
      <c r="EP528" s="375"/>
      <c r="EQ528" s="375"/>
      <c r="ER528" s="375"/>
      <c r="ES528" s="375"/>
      <c r="FF528" s="375"/>
      <c r="FG528" s="375"/>
      <c r="FH528" s="375"/>
      <c r="FI528" s="375"/>
      <c r="FJ528" s="375"/>
      <c r="FK528" s="375"/>
      <c r="FL528" s="375"/>
      <c r="FM528" s="375"/>
      <c r="FN528" s="375"/>
      <c r="FO528" s="375"/>
      <c r="FP528" s="375"/>
      <c r="FQ528" s="375"/>
      <c r="FR528" s="375"/>
      <c r="FS528" s="375"/>
      <c r="FT528" s="375"/>
      <c r="FU528" s="375"/>
    </row>
    <row r="529" spans="1:177" s="374" customFormat="1" ht="15" customHeight="1" thickBot="1" x14ac:dyDescent="0.3">
      <c r="A529" s="113"/>
      <c r="B529" s="3"/>
      <c r="C529" s="270"/>
      <c r="D529" s="28" t="s">
        <v>984</v>
      </c>
      <c r="E529" s="3"/>
      <c r="F529" s="3"/>
      <c r="G529" s="3"/>
      <c r="H529" s="3"/>
      <c r="I529" s="3"/>
      <c r="J529" s="3"/>
      <c r="K529" s="3"/>
      <c r="L529" s="3"/>
      <c r="M529" s="3"/>
      <c r="N529" s="3"/>
      <c r="O529" s="3"/>
      <c r="P529" s="3"/>
      <c r="Q529" s="3"/>
      <c r="R529" s="3"/>
      <c r="S529" s="3"/>
      <c r="T529" s="3"/>
      <c r="U529" s="3"/>
      <c r="V529" s="3"/>
      <c r="W529" s="3"/>
      <c r="X529" s="3"/>
      <c r="Y529" s="3"/>
      <c r="Z529" s="3"/>
      <c r="AA529" s="3"/>
      <c r="AB529" s="3"/>
      <c r="AC529" s="3"/>
      <c r="AD529" s="3"/>
      <c r="AE529" s="3"/>
      <c r="AF529" s="258"/>
      <c r="AG529" s="375"/>
      <c r="AH529" s="378"/>
      <c r="EM529" s="375"/>
      <c r="EN529" s="375"/>
      <c r="EO529" s="375"/>
      <c r="EP529" s="375"/>
      <c r="EQ529" s="375"/>
      <c r="ER529" s="375"/>
      <c r="ES529" s="375"/>
      <c r="FF529" s="375"/>
      <c r="FG529" s="375"/>
      <c r="FH529" s="375"/>
      <c r="FI529" s="375"/>
      <c r="FJ529" s="375"/>
      <c r="FK529" s="375"/>
      <c r="FL529" s="375"/>
      <c r="FM529" s="375"/>
      <c r="FN529" s="375"/>
      <c r="FO529" s="375"/>
      <c r="FP529" s="375"/>
      <c r="FQ529" s="375"/>
      <c r="FR529" s="375"/>
      <c r="FS529" s="375"/>
      <c r="FT529" s="375"/>
      <c r="FU529" s="375"/>
    </row>
    <row r="530" spans="1:177" s="374" customFormat="1" ht="15" customHeight="1" thickBot="1" x14ac:dyDescent="0.3">
      <c r="A530" s="113"/>
      <c r="B530" s="3"/>
      <c r="C530" s="268"/>
      <c r="D530" s="28" t="s">
        <v>985</v>
      </c>
      <c r="E530" s="3"/>
      <c r="F530" s="3"/>
      <c r="G530" s="3"/>
      <c r="H530" s="3"/>
      <c r="I530" s="985"/>
      <c r="J530" s="985"/>
      <c r="K530" s="985"/>
      <c r="L530" s="985"/>
      <c r="M530" s="985"/>
      <c r="N530" s="985"/>
      <c r="O530" s="985"/>
      <c r="P530" s="985"/>
      <c r="Q530" s="985"/>
      <c r="R530" s="985"/>
      <c r="S530" s="985"/>
      <c r="T530" s="985"/>
      <c r="U530" s="985"/>
      <c r="V530" s="985"/>
      <c r="W530" s="985"/>
      <c r="X530" s="985"/>
      <c r="Y530" s="985"/>
      <c r="Z530" s="985"/>
      <c r="AA530" s="985"/>
      <c r="AB530" s="985"/>
      <c r="AC530" s="985"/>
      <c r="AD530" s="985"/>
      <c r="AE530" s="3"/>
      <c r="AF530" s="258"/>
      <c r="AG530" s="375"/>
      <c r="AH530" s="378"/>
      <c r="EM530" s="375"/>
      <c r="EN530" s="375"/>
      <c r="EO530" s="375"/>
      <c r="EP530" s="375"/>
      <c r="EQ530" s="375"/>
      <c r="ER530" s="375"/>
      <c r="ES530" s="375"/>
      <c r="FF530" s="375"/>
      <c r="FG530" s="375"/>
      <c r="FH530" s="375"/>
      <c r="FI530" s="375"/>
      <c r="FJ530" s="375"/>
      <c r="FK530" s="375"/>
      <c r="FL530" s="375"/>
      <c r="FM530" s="375"/>
      <c r="FN530" s="375"/>
      <c r="FO530" s="375"/>
      <c r="FP530" s="375"/>
      <c r="FQ530" s="375"/>
      <c r="FR530" s="375"/>
      <c r="FS530" s="375"/>
      <c r="FT530" s="375"/>
      <c r="FU530" s="375"/>
    </row>
    <row r="531" spans="1:177" s="374" customFormat="1" ht="15" customHeight="1" thickBot="1" x14ac:dyDescent="0.3">
      <c r="A531" s="113"/>
      <c r="B531" s="3"/>
      <c r="C531" s="271"/>
      <c r="D531" s="28" t="s">
        <v>193</v>
      </c>
      <c r="E531" s="3"/>
      <c r="F531" s="3"/>
      <c r="G531" s="3"/>
      <c r="H531" s="3"/>
      <c r="I531" s="3"/>
      <c r="J531" s="3"/>
      <c r="K531" s="3"/>
      <c r="L531" s="3"/>
      <c r="M531" s="3"/>
      <c r="N531" s="3"/>
      <c r="O531" s="3"/>
      <c r="P531" s="3"/>
      <c r="Q531" s="3"/>
      <c r="R531" s="3"/>
      <c r="S531" s="3"/>
      <c r="T531" s="3"/>
      <c r="U531" s="3"/>
      <c r="V531" s="3"/>
      <c r="W531" s="3"/>
      <c r="X531" s="3"/>
      <c r="Y531" s="3"/>
      <c r="Z531" s="3"/>
      <c r="AA531" s="3"/>
      <c r="AB531" s="3"/>
      <c r="AC531" s="3"/>
      <c r="AD531" s="3"/>
      <c r="AE531" s="3"/>
      <c r="AF531" s="258"/>
      <c r="AG531" s="375"/>
      <c r="AH531" s="378"/>
      <c r="EM531" s="375"/>
      <c r="EN531" s="375"/>
      <c r="EO531" s="375"/>
      <c r="EP531" s="375"/>
      <c r="EQ531" s="375"/>
      <c r="ER531" s="375"/>
      <c r="ES531" s="375"/>
      <c r="FF531" s="375"/>
      <c r="FG531" s="375"/>
      <c r="FH531" s="375"/>
      <c r="FI531" s="375"/>
      <c r="FJ531" s="375"/>
      <c r="FK531" s="375"/>
      <c r="FL531" s="375"/>
      <c r="FM531" s="375"/>
      <c r="FN531" s="375"/>
      <c r="FO531" s="375"/>
      <c r="FP531" s="375"/>
      <c r="FQ531" s="375"/>
      <c r="FR531" s="375"/>
      <c r="FS531" s="375"/>
      <c r="FT531" s="375"/>
      <c r="FU531" s="375"/>
    </row>
    <row r="532" spans="1:177" s="374" customFormat="1" ht="15" customHeight="1" x14ac:dyDescent="0.25">
      <c r="A532" s="113"/>
      <c r="B532" s="3"/>
      <c r="C532" s="3"/>
      <c r="D532" s="3"/>
      <c r="E532" s="3"/>
      <c r="F532" s="3"/>
      <c r="G532" s="3"/>
      <c r="H532" s="3"/>
      <c r="I532" s="3"/>
      <c r="J532" s="3"/>
      <c r="K532" s="3"/>
      <c r="L532" s="3"/>
      <c r="M532" s="3"/>
      <c r="N532" s="3"/>
      <c r="O532" s="3"/>
      <c r="P532" s="3"/>
      <c r="Q532" s="3"/>
      <c r="R532" s="3"/>
      <c r="S532" s="3"/>
      <c r="T532" s="3"/>
      <c r="U532" s="3"/>
      <c r="V532" s="3"/>
      <c r="W532" s="3"/>
      <c r="X532" s="3"/>
      <c r="Y532" s="3"/>
      <c r="Z532" s="3"/>
      <c r="AA532" s="3"/>
      <c r="AB532" s="3"/>
      <c r="AC532" s="3"/>
      <c r="AD532" s="3"/>
      <c r="AE532" s="3"/>
      <c r="AF532" s="258"/>
      <c r="AG532" s="375"/>
      <c r="AH532" s="378"/>
      <c r="EM532" s="375"/>
      <c r="EN532" s="375"/>
      <c r="EO532" s="375"/>
      <c r="EP532" s="375"/>
      <c r="EQ532" s="375"/>
      <c r="ER532" s="375"/>
      <c r="ES532" s="375"/>
      <c r="FF532" s="375"/>
      <c r="FG532" s="375"/>
      <c r="FH532" s="375"/>
      <c r="FI532" s="375"/>
      <c r="FJ532" s="375"/>
      <c r="FK532" s="375"/>
      <c r="FL532" s="375"/>
      <c r="FM532" s="375"/>
      <c r="FN532" s="375"/>
      <c r="FO532" s="375"/>
      <c r="FP532" s="375"/>
      <c r="FQ532" s="375"/>
      <c r="FR532" s="375"/>
      <c r="FS532" s="375"/>
      <c r="FT532" s="375"/>
      <c r="FU532" s="375"/>
    </row>
    <row r="533" spans="1:177" s="374" customFormat="1" ht="15" customHeight="1" x14ac:dyDescent="0.25">
      <c r="A533" s="113"/>
      <c r="B533" s="571" t="str">
        <f>IF(AND(C531="X",COUNTIF(C524:C530,"X")&gt;0)," Error: Debe verificar la consistencia de la respuestas con código 9.","")</f>
        <v/>
      </c>
      <c r="C533" s="571"/>
      <c r="D533" s="571"/>
      <c r="E533" s="571"/>
      <c r="F533" s="571"/>
      <c r="G533" s="571"/>
      <c r="H533" s="571"/>
      <c r="I533" s="571"/>
      <c r="J533" s="571"/>
      <c r="K533" s="571"/>
      <c r="L533" s="571"/>
      <c r="M533" s="571"/>
      <c r="N533" s="571"/>
      <c r="O533" s="571"/>
      <c r="P533" s="571"/>
      <c r="Q533" s="571"/>
      <c r="R533" s="571"/>
      <c r="S533" s="571"/>
      <c r="T533" s="571"/>
      <c r="U533" s="571"/>
      <c r="V533" s="571"/>
      <c r="W533" s="571"/>
      <c r="X533" s="571"/>
      <c r="Y533" s="571"/>
      <c r="Z533" s="571"/>
      <c r="AA533" s="571"/>
      <c r="AB533" s="571"/>
      <c r="AC533" s="571"/>
      <c r="AD533" s="571"/>
      <c r="AE533" s="3"/>
      <c r="AF533" s="258"/>
      <c r="AG533" s="375"/>
      <c r="AH533" s="378"/>
      <c r="EM533" s="375"/>
      <c r="EN533" s="375"/>
      <c r="EO533" s="375"/>
      <c r="EP533" s="375"/>
      <c r="EQ533" s="375"/>
      <c r="ER533" s="375"/>
      <c r="ES533" s="375"/>
      <c r="FF533" s="375"/>
      <c r="FG533" s="375"/>
      <c r="FH533" s="375"/>
      <c r="FI533" s="375"/>
      <c r="FJ533" s="375"/>
      <c r="FK533" s="375"/>
      <c r="FL533" s="375"/>
      <c r="FM533" s="375"/>
      <c r="FN533" s="375"/>
      <c r="FO533" s="375"/>
      <c r="FP533" s="375"/>
      <c r="FQ533" s="375"/>
      <c r="FR533" s="375"/>
      <c r="FS533" s="375"/>
      <c r="FT533" s="375"/>
      <c r="FU533" s="375"/>
    </row>
    <row r="534" spans="1:177" s="374" customFormat="1" ht="15" customHeight="1" thickBot="1" x14ac:dyDescent="0.3">
      <c r="A534" s="113"/>
      <c r="B534" s="571" t="str">
        <f>IF(AND(C530="x",I530=""),"Error: Debe especificar el otra información.","")</f>
        <v/>
      </c>
      <c r="C534" s="571"/>
      <c r="D534" s="571"/>
      <c r="E534" s="571"/>
      <c r="F534" s="571"/>
      <c r="G534" s="571"/>
      <c r="H534" s="571"/>
      <c r="I534" s="571"/>
      <c r="J534" s="571"/>
      <c r="K534" s="571"/>
      <c r="L534" s="571"/>
      <c r="M534" s="571"/>
      <c r="N534" s="571"/>
      <c r="O534" s="571"/>
      <c r="P534" s="571"/>
      <c r="Q534" s="571"/>
      <c r="R534" s="571"/>
      <c r="S534" s="571"/>
      <c r="T534" s="571"/>
      <c r="U534" s="571"/>
      <c r="V534" s="571"/>
      <c r="W534" s="571"/>
      <c r="X534" s="571"/>
      <c r="Y534" s="571"/>
      <c r="Z534" s="571"/>
      <c r="AA534" s="571"/>
      <c r="AB534" s="571"/>
      <c r="AC534" s="571"/>
      <c r="AD534" s="571"/>
      <c r="AE534" s="3"/>
      <c r="AF534" s="258"/>
      <c r="AG534" s="375"/>
      <c r="AH534" s="378"/>
      <c r="EM534" s="375"/>
      <c r="EN534" s="375"/>
      <c r="EO534" s="375"/>
      <c r="EP534" s="375"/>
      <c r="EQ534" s="375"/>
      <c r="ER534" s="375"/>
      <c r="ES534" s="375"/>
      <c r="FF534" s="375"/>
      <c r="FG534" s="375"/>
      <c r="FH534" s="375"/>
      <c r="FI534" s="375"/>
      <c r="FJ534" s="375"/>
      <c r="FK534" s="375"/>
      <c r="FL534" s="375"/>
      <c r="FM534" s="375"/>
      <c r="FN534" s="375"/>
      <c r="FO534" s="375"/>
      <c r="FP534" s="375"/>
      <c r="FQ534" s="375"/>
      <c r="FR534" s="375"/>
      <c r="FS534" s="375"/>
      <c r="FT534" s="375"/>
      <c r="FU534" s="375"/>
    </row>
    <row r="535" spans="1:177" s="374" customFormat="1" ht="15" customHeight="1" thickBot="1" x14ac:dyDescent="0.3">
      <c r="A535" s="113"/>
      <c r="B535" s="687" t="s">
        <v>1163</v>
      </c>
      <c r="C535" s="688"/>
      <c r="D535" s="688"/>
      <c r="E535" s="688"/>
      <c r="F535" s="688"/>
      <c r="G535" s="688"/>
      <c r="H535" s="688"/>
      <c r="I535" s="688"/>
      <c r="J535" s="688"/>
      <c r="K535" s="688"/>
      <c r="L535" s="688"/>
      <c r="M535" s="688"/>
      <c r="N535" s="688"/>
      <c r="O535" s="688"/>
      <c r="P535" s="688"/>
      <c r="Q535" s="688"/>
      <c r="R535" s="688"/>
      <c r="S535" s="688"/>
      <c r="T535" s="688"/>
      <c r="U535" s="688"/>
      <c r="V535" s="688"/>
      <c r="W535" s="688"/>
      <c r="X535" s="688"/>
      <c r="Y535" s="688"/>
      <c r="Z535" s="688"/>
      <c r="AA535" s="688"/>
      <c r="AB535" s="688"/>
      <c r="AC535" s="688"/>
      <c r="AD535" s="689"/>
      <c r="AE535" s="3"/>
      <c r="AF535" s="258"/>
      <c r="AG535" s="375"/>
      <c r="AH535" s="378"/>
      <c r="EM535" s="375"/>
      <c r="EN535" s="375"/>
      <c r="EO535" s="375"/>
      <c r="EP535" s="375"/>
      <c r="EQ535" s="375"/>
      <c r="ER535" s="375"/>
      <c r="ES535" s="375"/>
      <c r="FF535" s="375"/>
      <c r="FG535" s="375"/>
      <c r="FH535" s="375"/>
      <c r="FI535" s="375"/>
      <c r="FJ535" s="375"/>
      <c r="FK535" s="375"/>
      <c r="FL535" s="375"/>
      <c r="FM535" s="375"/>
      <c r="FN535" s="375"/>
      <c r="FO535" s="375"/>
      <c r="FP535" s="375"/>
      <c r="FQ535" s="375"/>
      <c r="FR535" s="375"/>
      <c r="FS535" s="375"/>
      <c r="FT535" s="375"/>
      <c r="FU535" s="375"/>
    </row>
    <row r="536" spans="1:177" s="374" customFormat="1" ht="15" customHeight="1" x14ac:dyDescent="0.25">
      <c r="A536" s="113"/>
      <c r="B536" s="3"/>
      <c r="C536" s="3"/>
      <c r="D536" s="3"/>
      <c r="E536" s="3"/>
      <c r="F536" s="3"/>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c r="AF536" s="258"/>
      <c r="AG536" s="375"/>
      <c r="AH536" s="378"/>
      <c r="EM536" s="375"/>
      <c r="EN536" s="375"/>
      <c r="EO536" s="375"/>
      <c r="EP536" s="375"/>
      <c r="EQ536" s="375"/>
      <c r="ER536" s="375"/>
      <c r="ES536" s="375"/>
      <c r="FF536" s="375"/>
      <c r="FG536" s="375"/>
      <c r="FH536" s="375"/>
      <c r="FI536" s="375"/>
      <c r="FJ536" s="375"/>
      <c r="FK536" s="375"/>
      <c r="FL536" s="375"/>
      <c r="FM536" s="375"/>
      <c r="FN536" s="375"/>
      <c r="FO536" s="375"/>
      <c r="FP536" s="375"/>
      <c r="FQ536" s="375"/>
      <c r="FR536" s="375"/>
      <c r="FS536" s="375"/>
      <c r="FT536" s="375"/>
      <c r="FU536" s="375"/>
    </row>
    <row r="537" spans="1:177" s="374" customFormat="1" ht="24" customHeight="1" x14ac:dyDescent="0.25">
      <c r="A537" s="114" t="s">
        <v>175</v>
      </c>
      <c r="B537" s="573" t="s">
        <v>1158</v>
      </c>
      <c r="C537" s="573"/>
      <c r="D537" s="573"/>
      <c r="E537" s="573"/>
      <c r="F537" s="573"/>
      <c r="G537" s="573"/>
      <c r="H537" s="573"/>
      <c r="I537" s="573"/>
      <c r="J537" s="573"/>
      <c r="K537" s="573"/>
      <c r="L537" s="573"/>
      <c r="M537" s="573"/>
      <c r="N537" s="573"/>
      <c r="O537" s="573"/>
      <c r="P537" s="573"/>
      <c r="Q537" s="573"/>
      <c r="R537" s="573"/>
      <c r="S537" s="573"/>
      <c r="T537" s="573"/>
      <c r="U537" s="573"/>
      <c r="V537" s="573"/>
      <c r="W537" s="573"/>
      <c r="X537" s="573"/>
      <c r="Y537" s="573"/>
      <c r="Z537" s="573"/>
      <c r="AA537" s="573"/>
      <c r="AB537" s="573"/>
      <c r="AC537" s="573"/>
      <c r="AD537" s="573"/>
      <c r="AE537" s="3"/>
      <c r="AF537" s="258"/>
      <c r="AG537" s="375"/>
      <c r="AH537" s="378"/>
      <c r="EM537" s="375"/>
      <c r="EN537" s="375"/>
      <c r="EO537" s="375"/>
      <c r="EP537" s="375"/>
      <c r="EQ537" s="375"/>
      <c r="ER537" s="375"/>
      <c r="ES537" s="375"/>
      <c r="FF537" s="375"/>
      <c r="FG537" s="375"/>
      <c r="FH537" s="375"/>
      <c r="FI537" s="375"/>
      <c r="FJ537" s="375"/>
      <c r="FK537" s="375"/>
      <c r="FL537" s="375"/>
      <c r="FM537" s="375"/>
      <c r="FN537" s="375"/>
      <c r="FO537" s="375"/>
      <c r="FP537" s="375"/>
      <c r="FQ537" s="375"/>
      <c r="FR537" s="375"/>
      <c r="FS537" s="375"/>
      <c r="FT537" s="375"/>
      <c r="FU537" s="375"/>
    </row>
    <row r="538" spans="1:177" s="374" customFormat="1" ht="15" customHeight="1" x14ac:dyDescent="0.25">
      <c r="A538" s="112"/>
      <c r="B538" s="1"/>
      <c r="C538" s="576" t="s">
        <v>153</v>
      </c>
      <c r="D538" s="576"/>
      <c r="E538" s="576"/>
      <c r="F538" s="576"/>
      <c r="G538" s="576"/>
      <c r="H538" s="576"/>
      <c r="I538" s="576"/>
      <c r="J538" s="576"/>
      <c r="K538" s="576"/>
      <c r="L538" s="576"/>
      <c r="M538" s="576"/>
      <c r="N538" s="576"/>
      <c r="O538" s="576"/>
      <c r="P538" s="576"/>
      <c r="Q538" s="576"/>
      <c r="R538" s="576"/>
      <c r="S538" s="576"/>
      <c r="T538" s="576"/>
      <c r="U538" s="576"/>
      <c r="V538" s="576"/>
      <c r="W538" s="576"/>
      <c r="X538" s="576"/>
      <c r="Y538" s="576"/>
      <c r="Z538" s="576"/>
      <c r="AA538" s="576"/>
      <c r="AB538" s="576"/>
      <c r="AC538" s="576"/>
      <c r="AD538" s="576"/>
      <c r="AE538" s="3"/>
      <c r="AF538" s="258"/>
      <c r="AG538" s="375"/>
      <c r="AH538" s="378"/>
      <c r="EM538" s="375"/>
      <c r="EN538" s="375"/>
      <c r="EO538" s="375"/>
      <c r="EP538" s="375"/>
      <c r="EQ538" s="375"/>
      <c r="ER538" s="375"/>
      <c r="ES538" s="375"/>
      <c r="FF538" s="375"/>
      <c r="FG538" s="375"/>
      <c r="FH538" s="375"/>
      <c r="FI538" s="375"/>
      <c r="FJ538" s="375"/>
      <c r="FK538" s="375"/>
      <c r="FL538" s="375"/>
      <c r="FM538" s="375"/>
      <c r="FN538" s="375"/>
      <c r="FO538" s="375"/>
      <c r="FP538" s="375"/>
      <c r="FQ538" s="375"/>
      <c r="FR538" s="375"/>
      <c r="FS538" s="375"/>
      <c r="FT538" s="375"/>
      <c r="FU538" s="375"/>
    </row>
    <row r="539" spans="1:177" s="374" customFormat="1" ht="15" customHeight="1" thickBot="1" x14ac:dyDescent="0.3">
      <c r="A539" s="113"/>
      <c r="B539" s="3"/>
      <c r="C539" s="3"/>
      <c r="D539" s="3"/>
      <c r="E539" s="3"/>
      <c r="F539" s="3"/>
      <c r="G539" s="3"/>
      <c r="H539" s="3"/>
      <c r="I539" s="3"/>
      <c r="J539" s="3"/>
      <c r="K539" s="3"/>
      <c r="L539" s="3"/>
      <c r="M539" s="3"/>
      <c r="N539" s="3"/>
      <c r="O539" s="3"/>
      <c r="P539" s="3"/>
      <c r="Q539" s="3"/>
      <c r="R539" s="3"/>
      <c r="S539" s="3"/>
      <c r="T539" s="3"/>
      <c r="U539" s="3"/>
      <c r="V539" s="3"/>
      <c r="W539" s="3"/>
      <c r="X539" s="3"/>
      <c r="Y539" s="3"/>
      <c r="Z539" s="3"/>
      <c r="AA539" s="3"/>
      <c r="AB539" s="3"/>
      <c r="AC539" s="3"/>
      <c r="AD539" s="3"/>
      <c r="AE539" s="3"/>
      <c r="AF539" s="258"/>
      <c r="AG539" s="375"/>
      <c r="AH539" s="378"/>
      <c r="EM539" s="375"/>
      <c r="EN539" s="375"/>
      <c r="EO539" s="375"/>
      <c r="EP539" s="375"/>
      <c r="EQ539" s="375"/>
      <c r="ER539" s="375"/>
      <c r="ES539" s="375"/>
      <c r="FF539" s="375"/>
      <c r="FG539" s="375"/>
      <c r="FH539" s="375"/>
      <c r="FI539" s="375"/>
      <c r="FJ539" s="375"/>
      <c r="FK539" s="375"/>
      <c r="FL539" s="375"/>
      <c r="FM539" s="375"/>
      <c r="FN539" s="375"/>
      <c r="FO539" s="375"/>
      <c r="FP539" s="375"/>
      <c r="FQ539" s="375"/>
      <c r="FR539" s="375"/>
      <c r="FS539" s="375"/>
      <c r="FT539" s="375"/>
      <c r="FU539" s="375"/>
    </row>
    <row r="540" spans="1:177" s="374" customFormat="1" ht="15" customHeight="1" thickBot="1" x14ac:dyDescent="0.3">
      <c r="A540" s="113"/>
      <c r="B540" s="3"/>
      <c r="C540" s="268"/>
      <c r="D540" s="22" t="s">
        <v>149</v>
      </c>
      <c r="E540" s="3"/>
      <c r="F540" s="3"/>
      <c r="G540" s="3"/>
      <c r="H540" s="3"/>
      <c r="I540" s="268"/>
      <c r="J540" s="22" t="s">
        <v>1159</v>
      </c>
      <c r="K540" s="3"/>
      <c r="L540" s="3"/>
      <c r="M540" s="3"/>
      <c r="N540" s="3"/>
      <c r="O540" s="3"/>
      <c r="P540" s="3"/>
      <c r="Q540" s="3"/>
      <c r="R540" s="3"/>
      <c r="S540" s="3"/>
      <c r="T540" s="268"/>
      <c r="U540" s="22" t="s">
        <v>1160</v>
      </c>
      <c r="V540" s="3"/>
      <c r="W540" s="3"/>
      <c r="X540" s="3"/>
      <c r="Y540" s="3"/>
      <c r="Z540" s="3"/>
      <c r="AA540" s="3"/>
      <c r="AB540" s="3"/>
      <c r="AC540" s="3"/>
      <c r="AD540" s="3"/>
      <c r="AE540" s="3"/>
      <c r="AF540" s="258"/>
      <c r="AG540" s="375"/>
      <c r="AH540" s="378"/>
      <c r="EM540" s="375"/>
      <c r="EN540" s="375"/>
      <c r="EO540" s="375"/>
      <c r="EP540" s="375"/>
      <c r="EQ540" s="375"/>
      <c r="ER540" s="375"/>
      <c r="ES540" s="375"/>
      <c r="FF540" s="375"/>
      <c r="FG540" s="375"/>
      <c r="FH540" s="375"/>
      <c r="FI540" s="375"/>
      <c r="FJ540" s="375"/>
      <c r="FK540" s="375"/>
      <c r="FL540" s="375"/>
      <c r="FM540" s="375"/>
      <c r="FN540" s="375"/>
      <c r="FO540" s="375"/>
      <c r="FP540" s="375"/>
      <c r="FQ540" s="375"/>
      <c r="FR540" s="375"/>
      <c r="FS540" s="375"/>
      <c r="FT540" s="375"/>
      <c r="FU540" s="375"/>
    </row>
    <row r="541" spans="1:177" s="374" customFormat="1" ht="15" customHeight="1" x14ac:dyDescent="0.25">
      <c r="A541" s="113"/>
      <c r="B541" s="3"/>
      <c r="C541" s="3"/>
      <c r="D541" s="3"/>
      <c r="E541" s="3"/>
      <c r="F541" s="3"/>
      <c r="G541" s="3"/>
      <c r="H541" s="3"/>
      <c r="I541" s="3"/>
      <c r="J541" s="3"/>
      <c r="K541" s="3"/>
      <c r="L541" s="3"/>
      <c r="M541" s="3"/>
      <c r="N541" s="3"/>
      <c r="O541" s="3"/>
      <c r="P541" s="3"/>
      <c r="Q541" s="3"/>
      <c r="R541" s="3"/>
      <c r="S541" s="3"/>
      <c r="T541" s="3"/>
      <c r="U541" s="3"/>
      <c r="V541" s="3"/>
      <c r="W541" s="3"/>
      <c r="X541" s="3"/>
      <c r="Y541" s="3"/>
      <c r="Z541" s="3"/>
      <c r="AA541" s="3"/>
      <c r="AB541" s="3"/>
      <c r="AC541" s="3"/>
      <c r="AD541" s="3"/>
      <c r="AE541" s="3"/>
      <c r="AF541" s="258"/>
      <c r="AG541" s="375"/>
      <c r="AH541" s="378"/>
      <c r="EM541" s="375"/>
      <c r="EN541" s="375"/>
      <c r="EO541" s="375"/>
      <c r="EP541" s="375"/>
      <c r="EQ541" s="375"/>
      <c r="ER541" s="375"/>
      <c r="ES541" s="375"/>
      <c r="FF541" s="375"/>
      <c r="FG541" s="375"/>
      <c r="FH541" s="375"/>
      <c r="FI541" s="375"/>
      <c r="FJ541" s="375"/>
      <c r="FK541" s="375"/>
      <c r="FL541" s="375"/>
      <c r="FM541" s="375"/>
      <c r="FN541" s="375"/>
      <c r="FO541" s="375"/>
      <c r="FP541" s="375"/>
      <c r="FQ541" s="375"/>
      <c r="FR541" s="375"/>
      <c r="FS541" s="375"/>
      <c r="FT541" s="375"/>
      <c r="FU541" s="375"/>
    </row>
    <row r="542" spans="1:177" s="374" customFormat="1" ht="15" customHeight="1" x14ac:dyDescent="0.25">
      <c r="A542" s="113"/>
      <c r="B542" s="571" t="str">
        <f>IF(COUNTIF(C540:T540,"x")&gt;1,"ERROR: Seleccionar un solo código","")</f>
        <v/>
      </c>
      <c r="C542" s="571"/>
      <c r="D542" s="571"/>
      <c r="E542" s="571"/>
      <c r="F542" s="571"/>
      <c r="G542" s="571"/>
      <c r="H542" s="571"/>
      <c r="I542" s="571"/>
      <c r="J542" s="571"/>
      <c r="K542" s="571"/>
      <c r="L542" s="571"/>
      <c r="M542" s="571"/>
      <c r="N542" s="571"/>
      <c r="O542" s="571"/>
      <c r="P542" s="571"/>
      <c r="Q542" s="571"/>
      <c r="R542" s="571"/>
      <c r="S542" s="571"/>
      <c r="T542" s="571"/>
      <c r="U542" s="571"/>
      <c r="V542" s="571"/>
      <c r="W542" s="571"/>
      <c r="X542" s="571"/>
      <c r="Y542" s="571"/>
      <c r="Z542" s="571"/>
      <c r="AA542" s="571"/>
      <c r="AB542" s="571"/>
      <c r="AC542" s="571"/>
      <c r="AD542" s="571"/>
      <c r="AE542" s="3"/>
      <c r="AF542" s="258"/>
      <c r="AG542" s="375"/>
      <c r="AH542" s="378"/>
      <c r="EM542" s="375"/>
      <c r="EN542" s="375"/>
      <c r="EO542" s="375"/>
      <c r="EP542" s="375"/>
      <c r="EQ542" s="375"/>
      <c r="ER542" s="375"/>
      <c r="ES542" s="375"/>
      <c r="FF542" s="375"/>
      <c r="FG542" s="375"/>
      <c r="FH542" s="375"/>
      <c r="FI542" s="375"/>
      <c r="FJ542" s="375"/>
      <c r="FK542" s="375"/>
      <c r="FL542" s="375"/>
      <c r="FM542" s="375"/>
      <c r="FN542" s="375"/>
      <c r="FO542" s="375"/>
      <c r="FP542" s="375"/>
      <c r="FQ542" s="375"/>
      <c r="FR542" s="375"/>
      <c r="FS542" s="375"/>
      <c r="FT542" s="375"/>
      <c r="FU542" s="375"/>
    </row>
    <row r="543" spans="1:177" s="374" customFormat="1" ht="15" customHeight="1" x14ac:dyDescent="0.25">
      <c r="A543" s="113"/>
      <c r="B543" s="3"/>
      <c r="C543" s="3"/>
      <c r="D543" s="3"/>
      <c r="E543" s="3"/>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c r="AF543" s="258"/>
      <c r="AG543" s="375"/>
      <c r="AH543" s="378"/>
      <c r="EM543" s="375"/>
      <c r="EN543" s="375"/>
      <c r="EO543" s="375"/>
      <c r="EP543" s="375"/>
      <c r="EQ543" s="375"/>
      <c r="ER543" s="375"/>
      <c r="ES543" s="375"/>
      <c r="FF543" s="375"/>
      <c r="FG543" s="375"/>
      <c r="FH543" s="375"/>
      <c r="FI543" s="375"/>
      <c r="FJ543" s="375"/>
      <c r="FK543" s="375"/>
      <c r="FL543" s="375"/>
      <c r="FM543" s="375"/>
      <c r="FN543" s="375"/>
      <c r="FO543" s="375"/>
      <c r="FP543" s="375"/>
      <c r="FQ543" s="375"/>
      <c r="FR543" s="375"/>
      <c r="FS543" s="375"/>
      <c r="FT543" s="375"/>
      <c r="FU543" s="375"/>
    </row>
    <row r="544" spans="1:177" s="374" customFormat="1" ht="36" customHeight="1" x14ac:dyDescent="0.25">
      <c r="A544" s="114" t="s">
        <v>180</v>
      </c>
      <c r="B544" s="573" t="s">
        <v>1161</v>
      </c>
      <c r="C544" s="573"/>
      <c r="D544" s="573"/>
      <c r="E544" s="573"/>
      <c r="F544" s="573"/>
      <c r="G544" s="573"/>
      <c r="H544" s="573"/>
      <c r="I544" s="573"/>
      <c r="J544" s="573"/>
      <c r="K544" s="573"/>
      <c r="L544" s="573"/>
      <c r="M544" s="573"/>
      <c r="N544" s="573"/>
      <c r="O544" s="573"/>
      <c r="P544" s="573"/>
      <c r="Q544" s="573"/>
      <c r="R544" s="573"/>
      <c r="S544" s="573"/>
      <c r="T544" s="573"/>
      <c r="U544" s="573"/>
      <c r="V544" s="573"/>
      <c r="W544" s="573"/>
      <c r="X544" s="573"/>
      <c r="Y544" s="573"/>
      <c r="Z544" s="573"/>
      <c r="AA544" s="573"/>
      <c r="AB544" s="573"/>
      <c r="AC544" s="573"/>
      <c r="AD544" s="573"/>
      <c r="AE544" s="3"/>
      <c r="AF544" s="258"/>
      <c r="AG544" s="375"/>
      <c r="AH544" s="378"/>
      <c r="EM544" s="375"/>
      <c r="EN544" s="375"/>
      <c r="EO544" s="375"/>
      <c r="EP544" s="375"/>
      <c r="EQ544" s="375"/>
      <c r="ER544" s="375"/>
      <c r="ES544" s="375"/>
      <c r="FF544" s="375"/>
      <c r="FG544" s="375"/>
      <c r="FH544" s="375"/>
      <c r="FI544" s="375"/>
      <c r="FJ544" s="375"/>
      <c r="FK544" s="375"/>
      <c r="FL544" s="375"/>
      <c r="FM544" s="375"/>
      <c r="FN544" s="375"/>
      <c r="FO544" s="375"/>
      <c r="FP544" s="375"/>
      <c r="FQ544" s="375"/>
      <c r="FR544" s="375"/>
      <c r="FS544" s="375"/>
      <c r="FT544" s="375"/>
      <c r="FU544" s="375"/>
    </row>
    <row r="545" spans="1:177" s="374" customFormat="1" ht="24" customHeight="1" x14ac:dyDescent="0.25">
      <c r="A545" s="112"/>
      <c r="B545" s="1"/>
      <c r="C545" s="576" t="s">
        <v>196</v>
      </c>
      <c r="D545" s="576"/>
      <c r="E545" s="576"/>
      <c r="F545" s="576"/>
      <c r="G545" s="576"/>
      <c r="H545" s="576"/>
      <c r="I545" s="576"/>
      <c r="J545" s="576"/>
      <c r="K545" s="576"/>
      <c r="L545" s="576"/>
      <c r="M545" s="576"/>
      <c r="N545" s="576"/>
      <c r="O545" s="576"/>
      <c r="P545" s="576"/>
      <c r="Q545" s="576"/>
      <c r="R545" s="576"/>
      <c r="S545" s="576"/>
      <c r="T545" s="576"/>
      <c r="U545" s="576"/>
      <c r="V545" s="576"/>
      <c r="W545" s="576"/>
      <c r="X545" s="576"/>
      <c r="Y545" s="576"/>
      <c r="Z545" s="576"/>
      <c r="AA545" s="576"/>
      <c r="AB545" s="576"/>
      <c r="AC545" s="576"/>
      <c r="AD545" s="576"/>
      <c r="AE545" s="3"/>
      <c r="AF545" s="258"/>
      <c r="AG545" s="375"/>
      <c r="AH545" s="378"/>
      <c r="EM545" s="375"/>
      <c r="EN545" s="375"/>
      <c r="EO545" s="375"/>
      <c r="EP545" s="375"/>
      <c r="EQ545" s="375"/>
      <c r="ER545" s="375"/>
      <c r="ES545" s="375"/>
      <c r="FF545" s="375"/>
      <c r="FG545" s="375"/>
      <c r="FH545" s="375"/>
      <c r="FI545" s="375"/>
      <c r="FJ545" s="375"/>
      <c r="FK545" s="375"/>
      <c r="FL545" s="375"/>
      <c r="FM545" s="375"/>
      <c r="FN545" s="375"/>
      <c r="FO545" s="375"/>
      <c r="FP545" s="375"/>
      <c r="FQ545" s="375"/>
      <c r="FR545" s="375"/>
      <c r="FS545" s="375"/>
      <c r="FT545" s="375"/>
      <c r="FU545" s="375"/>
    </row>
    <row r="546" spans="1:177" s="374" customFormat="1" ht="36" customHeight="1" x14ac:dyDescent="0.25">
      <c r="A546" s="113"/>
      <c r="B546" s="3"/>
      <c r="C546" s="576" t="s">
        <v>197</v>
      </c>
      <c r="D546" s="576"/>
      <c r="E546" s="576"/>
      <c r="F546" s="576"/>
      <c r="G546" s="576"/>
      <c r="H546" s="576"/>
      <c r="I546" s="576"/>
      <c r="J546" s="576"/>
      <c r="K546" s="576"/>
      <c r="L546" s="576"/>
      <c r="M546" s="576"/>
      <c r="N546" s="576"/>
      <c r="O546" s="576"/>
      <c r="P546" s="576"/>
      <c r="Q546" s="576"/>
      <c r="R546" s="576"/>
      <c r="S546" s="576"/>
      <c r="T546" s="576"/>
      <c r="U546" s="576"/>
      <c r="V546" s="576"/>
      <c r="W546" s="576"/>
      <c r="X546" s="576"/>
      <c r="Y546" s="576"/>
      <c r="Z546" s="576"/>
      <c r="AA546" s="576"/>
      <c r="AB546" s="576"/>
      <c r="AC546" s="576"/>
      <c r="AD546" s="576"/>
      <c r="AE546" s="3"/>
      <c r="AF546" s="258"/>
      <c r="AG546" s="375"/>
      <c r="AH546" s="378"/>
      <c r="EM546" s="375"/>
      <c r="EN546" s="375"/>
      <c r="EO546" s="375"/>
      <c r="EP546" s="375"/>
      <c r="EQ546" s="375"/>
      <c r="ER546" s="375"/>
      <c r="ES546" s="375"/>
      <c r="FF546" s="375"/>
      <c r="FG546" s="375"/>
      <c r="FH546" s="375"/>
      <c r="FI546" s="375"/>
      <c r="FJ546" s="375"/>
      <c r="FK546" s="375"/>
      <c r="FL546" s="375"/>
      <c r="FM546" s="375"/>
      <c r="FN546" s="375"/>
      <c r="FO546" s="375"/>
      <c r="FP546" s="375"/>
      <c r="FQ546" s="375"/>
      <c r="FR546" s="375"/>
      <c r="FS546" s="375"/>
      <c r="FT546" s="375"/>
      <c r="FU546" s="375"/>
    </row>
    <row r="547" spans="1:177" s="374" customFormat="1" ht="36" customHeight="1" x14ac:dyDescent="0.25">
      <c r="A547" s="113"/>
      <c r="B547" s="3"/>
      <c r="C547" s="576" t="s">
        <v>198</v>
      </c>
      <c r="D547" s="576"/>
      <c r="E547" s="576"/>
      <c r="F547" s="576"/>
      <c r="G547" s="576"/>
      <c r="H547" s="576"/>
      <c r="I547" s="576"/>
      <c r="J547" s="576"/>
      <c r="K547" s="576"/>
      <c r="L547" s="576"/>
      <c r="M547" s="576"/>
      <c r="N547" s="576"/>
      <c r="O547" s="576"/>
      <c r="P547" s="576"/>
      <c r="Q547" s="576"/>
      <c r="R547" s="576"/>
      <c r="S547" s="576"/>
      <c r="T547" s="576"/>
      <c r="U547" s="576"/>
      <c r="V547" s="576"/>
      <c r="W547" s="576"/>
      <c r="X547" s="576"/>
      <c r="Y547" s="576"/>
      <c r="Z547" s="576"/>
      <c r="AA547" s="576"/>
      <c r="AB547" s="576"/>
      <c r="AC547" s="576"/>
      <c r="AD547" s="576"/>
      <c r="AE547" s="3"/>
      <c r="AF547" s="258"/>
      <c r="AG547" s="375"/>
      <c r="AH547" s="378"/>
      <c r="EM547" s="375"/>
      <c r="EN547" s="375"/>
      <c r="EO547" s="375"/>
      <c r="EP547" s="375"/>
      <c r="EQ547" s="375"/>
      <c r="ER547" s="375"/>
      <c r="ES547" s="375"/>
      <c r="FF547" s="375"/>
      <c r="FG547" s="375"/>
      <c r="FH547" s="375"/>
      <c r="FI547" s="375"/>
      <c r="FJ547" s="375"/>
      <c r="FK547" s="375"/>
      <c r="FL547" s="375"/>
      <c r="FM547" s="375"/>
      <c r="FN547" s="375"/>
      <c r="FO547" s="375"/>
      <c r="FP547" s="375"/>
      <c r="FQ547" s="375"/>
      <c r="FR547" s="375"/>
      <c r="FS547" s="375"/>
      <c r="FT547" s="375"/>
      <c r="FU547" s="375"/>
    </row>
    <row r="548" spans="1:177" s="374" customFormat="1" ht="36" customHeight="1" x14ac:dyDescent="0.25">
      <c r="A548" s="113"/>
      <c r="B548" s="3"/>
      <c r="C548" s="576" t="s">
        <v>1790</v>
      </c>
      <c r="D548" s="576"/>
      <c r="E548" s="576"/>
      <c r="F548" s="576"/>
      <c r="G548" s="576"/>
      <c r="H548" s="576"/>
      <c r="I548" s="576"/>
      <c r="J548" s="576"/>
      <c r="K548" s="576"/>
      <c r="L548" s="576"/>
      <c r="M548" s="576"/>
      <c r="N548" s="576"/>
      <c r="O548" s="576"/>
      <c r="P548" s="576"/>
      <c r="Q548" s="576"/>
      <c r="R548" s="576"/>
      <c r="S548" s="576"/>
      <c r="T548" s="576"/>
      <c r="U548" s="576"/>
      <c r="V548" s="576"/>
      <c r="W548" s="576"/>
      <c r="X548" s="576"/>
      <c r="Y548" s="576"/>
      <c r="Z548" s="576"/>
      <c r="AA548" s="576"/>
      <c r="AB548" s="576"/>
      <c r="AC548" s="576"/>
      <c r="AD548" s="576"/>
      <c r="AE548" s="3"/>
      <c r="AF548" s="258"/>
      <c r="AG548" s="375" t="s">
        <v>1908</v>
      </c>
      <c r="AH548" s="378"/>
      <c r="EM548" s="375"/>
      <c r="EN548" s="375"/>
      <c r="EO548" s="375"/>
      <c r="EP548" s="375"/>
      <c r="EQ548" s="375"/>
      <c r="ER548" s="375"/>
      <c r="ES548" s="375"/>
      <c r="FF548" s="375"/>
      <c r="FG548" s="375"/>
      <c r="FH548" s="375"/>
      <c r="FI548" s="375"/>
      <c r="FJ548" s="375"/>
      <c r="FK548" s="375"/>
      <c r="FL548" s="375"/>
      <c r="FM548" s="375"/>
      <c r="FN548" s="375"/>
      <c r="FO548" s="375"/>
      <c r="FP548" s="375"/>
      <c r="FQ548" s="375"/>
      <c r="FR548" s="375"/>
      <c r="FS548" s="375"/>
      <c r="FT548" s="375"/>
      <c r="FU548" s="375"/>
    </row>
    <row r="549" spans="1:177" s="374" customFormat="1" ht="15" customHeight="1" x14ac:dyDescent="0.25">
      <c r="A549" s="113"/>
      <c r="B549" s="3"/>
      <c r="C549" s="3"/>
      <c r="D549" s="3"/>
      <c r="E549" s="3"/>
      <c r="F549" s="3"/>
      <c r="G549" s="3"/>
      <c r="H549" s="3"/>
      <c r="I549" s="3"/>
      <c r="J549" s="3"/>
      <c r="K549" s="3"/>
      <c r="L549" s="3"/>
      <c r="M549" s="3"/>
      <c r="N549" s="3"/>
      <c r="O549" s="3"/>
      <c r="P549" s="3"/>
      <c r="Q549" s="3"/>
      <c r="R549" s="3"/>
      <c r="S549" s="3"/>
      <c r="T549" s="3"/>
      <c r="U549" s="3"/>
      <c r="V549" s="3"/>
      <c r="W549" s="3"/>
      <c r="X549" s="3"/>
      <c r="Y549" s="3"/>
      <c r="Z549" s="3"/>
      <c r="AA549" s="3"/>
      <c r="AB549" s="3"/>
      <c r="AC549" s="3"/>
      <c r="AD549" s="3"/>
      <c r="AE549" s="3"/>
      <c r="AF549" s="258"/>
      <c r="AG549" s="375">
        <f>COUNTBLANK(N552:AD557)</f>
        <v>102</v>
      </c>
      <c r="AH549" s="378">
        <v>102</v>
      </c>
      <c r="AI549" s="374">
        <f>IF(AG559=0,AG549,1)</f>
        <v>102</v>
      </c>
      <c r="EM549" s="375"/>
      <c r="EN549" s="375"/>
      <c r="EO549" s="375"/>
      <c r="EP549" s="375"/>
      <c r="EQ549" s="375"/>
      <c r="ER549" s="375"/>
      <c r="ES549" s="375"/>
      <c r="FF549" s="375"/>
      <c r="FG549" s="375"/>
      <c r="FH549" s="375"/>
      <c r="FI549" s="375"/>
      <c r="FJ549" s="375"/>
      <c r="FK549" s="375"/>
      <c r="FL549" s="375"/>
      <c r="FM549" s="375"/>
      <c r="FN549" s="375"/>
      <c r="FO549" s="375"/>
      <c r="FP549" s="375"/>
      <c r="FQ549" s="375"/>
      <c r="FR549" s="375"/>
      <c r="FS549" s="375"/>
      <c r="FT549" s="375"/>
      <c r="FU549" s="375"/>
    </row>
    <row r="550" spans="1:177" s="374" customFormat="1" ht="81.75" customHeight="1" x14ac:dyDescent="0.25">
      <c r="A550" s="113"/>
      <c r="B550" s="3"/>
      <c r="C550" s="578" t="s">
        <v>199</v>
      </c>
      <c r="D550" s="578"/>
      <c r="E550" s="578"/>
      <c r="F550" s="578"/>
      <c r="G550" s="578"/>
      <c r="H550" s="578"/>
      <c r="I550" s="578"/>
      <c r="J550" s="578"/>
      <c r="K550" s="578"/>
      <c r="L550" s="578"/>
      <c r="M550" s="578"/>
      <c r="N550" s="578" t="s">
        <v>986</v>
      </c>
      <c r="O550" s="578"/>
      <c r="P550" s="578"/>
      <c r="Q550" s="578" t="s">
        <v>200</v>
      </c>
      <c r="R550" s="578"/>
      <c r="S550" s="578"/>
      <c r="T550" s="578" t="s">
        <v>201</v>
      </c>
      <c r="U550" s="578"/>
      <c r="V550" s="578"/>
      <c r="W550" s="578"/>
      <c r="X550" s="578" t="s">
        <v>202</v>
      </c>
      <c r="Y550" s="578"/>
      <c r="Z550" s="578"/>
      <c r="AA550" s="578"/>
      <c r="AB550" s="578"/>
      <c r="AC550" s="578"/>
      <c r="AD550" s="578"/>
      <c r="AE550" s="3"/>
      <c r="AF550" s="258"/>
      <c r="AG550" s="375"/>
      <c r="AH550" s="378"/>
      <c r="EM550" s="375"/>
      <c r="EN550" s="375"/>
      <c r="EO550" s="375"/>
      <c r="EP550" s="375"/>
      <c r="EQ550" s="375"/>
      <c r="ER550" s="375"/>
      <c r="ES550" s="375"/>
      <c r="FF550" s="375"/>
      <c r="FG550" s="375"/>
      <c r="FH550" s="375"/>
      <c r="FI550" s="375"/>
      <c r="FJ550" s="375"/>
      <c r="FK550" s="375"/>
      <c r="FL550" s="375"/>
      <c r="FM550" s="375"/>
      <c r="FN550" s="375"/>
      <c r="FO550" s="375"/>
      <c r="FP550" s="375"/>
      <c r="FQ550" s="375"/>
      <c r="FR550" s="375"/>
      <c r="FS550" s="375"/>
      <c r="FT550" s="375"/>
      <c r="FU550" s="375"/>
    </row>
    <row r="551" spans="1:177" s="374" customFormat="1" ht="15" customHeight="1" x14ac:dyDescent="0.25">
      <c r="A551" s="113"/>
      <c r="B551" s="3"/>
      <c r="C551" s="578"/>
      <c r="D551" s="578"/>
      <c r="E551" s="578"/>
      <c r="F551" s="578"/>
      <c r="G551" s="578"/>
      <c r="H551" s="578"/>
      <c r="I551" s="578"/>
      <c r="J551" s="578"/>
      <c r="K551" s="578"/>
      <c r="L551" s="578"/>
      <c r="M551" s="578"/>
      <c r="N551" s="578"/>
      <c r="O551" s="578"/>
      <c r="P551" s="578"/>
      <c r="Q551" s="578"/>
      <c r="R551" s="578"/>
      <c r="S551" s="578"/>
      <c r="T551" s="578"/>
      <c r="U551" s="578"/>
      <c r="V551" s="578"/>
      <c r="W551" s="578"/>
      <c r="X551" s="24" t="s">
        <v>26</v>
      </c>
      <c r="Y551" s="24" t="s">
        <v>27</v>
      </c>
      <c r="Z551" s="24" t="s">
        <v>28</v>
      </c>
      <c r="AA551" s="24" t="s">
        <v>29</v>
      </c>
      <c r="AB551" s="24" t="s">
        <v>30</v>
      </c>
      <c r="AC551" s="24" t="s">
        <v>31</v>
      </c>
      <c r="AD551" s="24" t="s">
        <v>34</v>
      </c>
      <c r="AE551" s="3"/>
      <c r="AF551" s="258"/>
      <c r="AG551" s="396" t="s">
        <v>1930</v>
      </c>
      <c r="AH551" s="396" t="s">
        <v>1933</v>
      </c>
      <c r="EM551" s="375"/>
      <c r="EN551" s="375"/>
      <c r="EO551" s="375"/>
      <c r="EP551" s="375"/>
      <c r="EQ551" s="375"/>
      <c r="ER551" s="375"/>
      <c r="ES551" s="375"/>
      <c r="FF551" s="375"/>
      <c r="FG551" s="375"/>
      <c r="FH551" s="375"/>
      <c r="FI551" s="375"/>
      <c r="FJ551" s="375"/>
      <c r="FK551" s="375"/>
      <c r="FL551" s="375"/>
      <c r="FM551" s="375"/>
      <c r="FN551" s="375"/>
      <c r="FO551" s="375"/>
      <c r="FP551" s="375"/>
      <c r="FQ551" s="375"/>
      <c r="FR551" s="375"/>
      <c r="FS551" s="375"/>
      <c r="FT551" s="375"/>
      <c r="FU551" s="375"/>
    </row>
    <row r="552" spans="1:177" s="374" customFormat="1" ht="15" customHeight="1" x14ac:dyDescent="0.25">
      <c r="A552" s="113"/>
      <c r="B552" s="3"/>
      <c r="C552" s="23" t="s">
        <v>26</v>
      </c>
      <c r="D552" s="1000" t="s">
        <v>1196</v>
      </c>
      <c r="E552" s="1000"/>
      <c r="F552" s="1000"/>
      <c r="G552" s="1000"/>
      <c r="H552" s="1000"/>
      <c r="I552" s="1000"/>
      <c r="J552" s="1000"/>
      <c r="K552" s="1000"/>
      <c r="L552" s="1000"/>
      <c r="M552" s="1000"/>
      <c r="N552" s="577"/>
      <c r="O552" s="577"/>
      <c r="P552" s="577"/>
      <c r="Q552" s="577"/>
      <c r="R552" s="577"/>
      <c r="S552" s="577"/>
      <c r="T552" s="577"/>
      <c r="U552" s="577"/>
      <c r="V552" s="577"/>
      <c r="W552" s="577"/>
      <c r="X552" s="350"/>
      <c r="Y552" s="350"/>
      <c r="Z552" s="350"/>
      <c r="AA552" s="350"/>
      <c r="AB552" s="350"/>
      <c r="AC552" s="350"/>
      <c r="AD552" s="350"/>
      <c r="AE552" s="3"/>
      <c r="AF552" s="258"/>
      <c r="AG552" s="375">
        <f>IF(AND(OR(N552=2,N552=9),COUNTBLANK(Q552:AD552)=14),0,IF(AND(N552=1,COUNTBLANK(Q552:W552)=5,COUNTIF(X552:AD552,"X")&gt;=AD5521),0,1))</f>
        <v>1</v>
      </c>
      <c r="AH552" s="378">
        <f>IF(AND(AD552="X",COUNTBLANK(X552:AC552)&lt;6),1,0)</f>
        <v>0</v>
      </c>
      <c r="EM552" s="375"/>
      <c r="EN552" s="375"/>
      <c r="EO552" s="375"/>
      <c r="EP552" s="375"/>
      <c r="EQ552" s="375"/>
      <c r="ER552" s="375"/>
      <c r="ES552" s="375"/>
      <c r="FF552" s="375"/>
      <c r="FG552" s="375"/>
      <c r="FH552" s="375"/>
      <c r="FI552" s="375"/>
      <c r="FJ552" s="375"/>
      <c r="FK552" s="375"/>
      <c r="FL552" s="375"/>
      <c r="FM552" s="375"/>
      <c r="FN552" s="375"/>
      <c r="FO552" s="375"/>
      <c r="FP552" s="375"/>
      <c r="FQ552" s="375"/>
      <c r="FR552" s="375"/>
      <c r="FS552" s="375"/>
      <c r="FT552" s="375"/>
      <c r="FU552" s="375"/>
    </row>
    <row r="553" spans="1:177" s="374" customFormat="1" ht="36" customHeight="1" x14ac:dyDescent="0.25">
      <c r="A553" s="113"/>
      <c r="B553" s="3"/>
      <c r="C553" s="23" t="s">
        <v>27</v>
      </c>
      <c r="D553" s="1000" t="s">
        <v>1197</v>
      </c>
      <c r="E553" s="1000"/>
      <c r="F553" s="1000"/>
      <c r="G553" s="1000"/>
      <c r="H553" s="1000"/>
      <c r="I553" s="1000"/>
      <c r="J553" s="1000"/>
      <c r="K553" s="1000"/>
      <c r="L553" s="1000"/>
      <c r="M553" s="1000"/>
      <c r="N553" s="577"/>
      <c r="O553" s="577"/>
      <c r="P553" s="577"/>
      <c r="Q553" s="577"/>
      <c r="R553" s="577"/>
      <c r="S553" s="577"/>
      <c r="T553" s="577"/>
      <c r="U553" s="577"/>
      <c r="V553" s="577"/>
      <c r="W553" s="577"/>
      <c r="X553" s="350"/>
      <c r="Y553" s="350"/>
      <c r="Z553" s="350"/>
      <c r="AA553" s="350"/>
      <c r="AB553" s="350"/>
      <c r="AC553" s="350"/>
      <c r="AD553" s="350"/>
      <c r="AE553" s="3"/>
      <c r="AF553" s="258"/>
      <c r="AG553" s="375">
        <f t="shared" ref="AG553:AG557" si="124">IF(AND(OR(N553=2,N553=9),COUNTBLANK(Q553:AD553)=14),0,IF(AND(N553=1,COUNTBLANK(Q553:W553)=5,COUNTIF(X553:AD553,"X")&gt;=AD5522),0,1))</f>
        <v>1</v>
      </c>
      <c r="AH553" s="378">
        <f t="shared" ref="AH553:AH558" si="125">IF(AND(AD553="X",COUNTBLANK(X553:AC553)&lt;6),1,0)</f>
        <v>0</v>
      </c>
      <c r="EM553" s="375"/>
      <c r="EN553" s="375"/>
      <c r="EO553" s="375"/>
      <c r="EP553" s="375"/>
      <c r="EQ553" s="375"/>
      <c r="ER553" s="375"/>
      <c r="ES553" s="375"/>
      <c r="FF553" s="375"/>
      <c r="FG553" s="375"/>
      <c r="FH553" s="375"/>
      <c r="FI553" s="375"/>
      <c r="FJ553" s="375"/>
      <c r="FK553" s="375"/>
      <c r="FL553" s="375"/>
      <c r="FM553" s="375"/>
      <c r="FN553" s="375"/>
      <c r="FO553" s="375"/>
      <c r="FP553" s="375"/>
      <c r="FQ553" s="375"/>
      <c r="FR553" s="375"/>
      <c r="FS553" s="375"/>
      <c r="FT553" s="375"/>
      <c r="FU553" s="375"/>
    </row>
    <row r="554" spans="1:177" s="374" customFormat="1" ht="36" customHeight="1" x14ac:dyDescent="0.25">
      <c r="A554" s="113"/>
      <c r="B554" s="3"/>
      <c r="C554" s="23" t="s">
        <v>28</v>
      </c>
      <c r="D554" s="1000" t="s">
        <v>1198</v>
      </c>
      <c r="E554" s="1000"/>
      <c r="F554" s="1000"/>
      <c r="G554" s="1000"/>
      <c r="H554" s="1000"/>
      <c r="I554" s="1000"/>
      <c r="J554" s="1000"/>
      <c r="K554" s="1000"/>
      <c r="L554" s="1000"/>
      <c r="M554" s="1000"/>
      <c r="N554" s="577"/>
      <c r="O554" s="577"/>
      <c r="P554" s="577"/>
      <c r="Q554" s="577"/>
      <c r="R554" s="577"/>
      <c r="S554" s="577"/>
      <c r="T554" s="577"/>
      <c r="U554" s="577"/>
      <c r="V554" s="577"/>
      <c r="W554" s="577"/>
      <c r="X554" s="350"/>
      <c r="Y554" s="350"/>
      <c r="Z554" s="350"/>
      <c r="AA554" s="350"/>
      <c r="AB554" s="350"/>
      <c r="AC554" s="350"/>
      <c r="AD554" s="350"/>
      <c r="AE554" s="3"/>
      <c r="AF554" s="258"/>
      <c r="AG554" s="375">
        <f t="shared" si="124"/>
        <v>1</v>
      </c>
      <c r="AH554" s="378">
        <f t="shared" si="125"/>
        <v>0</v>
      </c>
      <c r="EM554" s="375"/>
      <c r="EN554" s="375"/>
      <c r="EO554" s="375"/>
      <c r="EP554" s="375"/>
      <c r="EQ554" s="375"/>
      <c r="ER554" s="375"/>
      <c r="ES554" s="375"/>
      <c r="FF554" s="375"/>
      <c r="FG554" s="375"/>
      <c r="FH554" s="375"/>
      <c r="FI554" s="375"/>
      <c r="FJ554" s="375"/>
      <c r="FK554" s="375"/>
      <c r="FL554" s="375"/>
      <c r="FM554" s="375"/>
      <c r="FN554" s="375"/>
      <c r="FO554" s="375"/>
      <c r="FP554" s="375"/>
      <c r="FQ554" s="375"/>
      <c r="FR554" s="375"/>
      <c r="FS554" s="375"/>
      <c r="FT554" s="375"/>
      <c r="FU554" s="375"/>
    </row>
    <row r="555" spans="1:177" s="374" customFormat="1" ht="36" customHeight="1" x14ac:dyDescent="0.25">
      <c r="A555" s="113"/>
      <c r="B555" s="3"/>
      <c r="C555" s="23" t="s">
        <v>29</v>
      </c>
      <c r="D555" s="1000" t="s">
        <v>1199</v>
      </c>
      <c r="E555" s="1000"/>
      <c r="F555" s="1000"/>
      <c r="G555" s="1000"/>
      <c r="H555" s="1000"/>
      <c r="I555" s="1000"/>
      <c r="J555" s="1000"/>
      <c r="K555" s="1000"/>
      <c r="L555" s="1000"/>
      <c r="M555" s="1000"/>
      <c r="N555" s="577"/>
      <c r="O555" s="577"/>
      <c r="P555" s="577"/>
      <c r="Q555" s="577"/>
      <c r="R555" s="577"/>
      <c r="S555" s="577"/>
      <c r="T555" s="577"/>
      <c r="U555" s="577"/>
      <c r="V555" s="577"/>
      <c r="W555" s="577"/>
      <c r="X555" s="350"/>
      <c r="Y555" s="350"/>
      <c r="Z555" s="350"/>
      <c r="AA555" s="350"/>
      <c r="AB555" s="350"/>
      <c r="AC555" s="350"/>
      <c r="AD555" s="350"/>
      <c r="AE555" s="3"/>
      <c r="AF555" s="258"/>
      <c r="AG555" s="375">
        <f t="shared" si="124"/>
        <v>1</v>
      </c>
      <c r="AH555" s="378">
        <f t="shared" si="125"/>
        <v>0</v>
      </c>
      <c r="EM555" s="375"/>
      <c r="EN555" s="375"/>
      <c r="EO555" s="375"/>
      <c r="EP555" s="375"/>
      <c r="EQ555" s="375"/>
      <c r="ER555" s="375"/>
      <c r="ES555" s="375"/>
      <c r="FF555" s="375"/>
      <c r="FG555" s="375"/>
      <c r="FH555" s="375"/>
      <c r="FI555" s="375"/>
      <c r="FJ555" s="375"/>
      <c r="FK555" s="375"/>
      <c r="FL555" s="375"/>
      <c r="FM555" s="375"/>
      <c r="FN555" s="375"/>
      <c r="FO555" s="375"/>
      <c r="FP555" s="375"/>
      <c r="FQ555" s="375"/>
      <c r="FR555" s="375"/>
      <c r="FS555" s="375"/>
      <c r="FT555" s="375"/>
      <c r="FU555" s="375"/>
    </row>
    <row r="556" spans="1:177" s="374" customFormat="1" ht="24" customHeight="1" x14ac:dyDescent="0.25">
      <c r="A556" s="113"/>
      <c r="B556" s="3"/>
      <c r="C556" s="23" t="s">
        <v>30</v>
      </c>
      <c r="D556" s="1000" t="s">
        <v>203</v>
      </c>
      <c r="E556" s="1000"/>
      <c r="F556" s="1000"/>
      <c r="G556" s="1000"/>
      <c r="H556" s="1000"/>
      <c r="I556" s="1000"/>
      <c r="J556" s="1000"/>
      <c r="K556" s="1000"/>
      <c r="L556" s="1000"/>
      <c r="M556" s="1000"/>
      <c r="N556" s="577"/>
      <c r="O556" s="577"/>
      <c r="P556" s="577"/>
      <c r="Q556" s="577"/>
      <c r="R556" s="577"/>
      <c r="S556" s="577"/>
      <c r="T556" s="577"/>
      <c r="U556" s="577"/>
      <c r="V556" s="577"/>
      <c r="W556" s="577"/>
      <c r="X556" s="350"/>
      <c r="Y556" s="350"/>
      <c r="Z556" s="350"/>
      <c r="AA556" s="350"/>
      <c r="AB556" s="350"/>
      <c r="AC556" s="350"/>
      <c r="AD556" s="350"/>
      <c r="AE556" s="3"/>
      <c r="AF556" s="258"/>
      <c r="AG556" s="375">
        <f t="shared" si="124"/>
        <v>1</v>
      </c>
      <c r="AH556" s="378">
        <f t="shared" si="125"/>
        <v>0</v>
      </c>
      <c r="EM556" s="375"/>
      <c r="EN556" s="375"/>
      <c r="EO556" s="375"/>
      <c r="EP556" s="375"/>
      <c r="EQ556" s="375"/>
      <c r="ER556" s="375"/>
      <c r="ES556" s="375"/>
      <c r="FF556" s="375"/>
      <c r="FG556" s="375"/>
      <c r="FH556" s="375"/>
      <c r="FI556" s="375"/>
      <c r="FJ556" s="375"/>
      <c r="FK556" s="375"/>
      <c r="FL556" s="375"/>
      <c r="FM556" s="375"/>
      <c r="FN556" s="375"/>
      <c r="FO556" s="375"/>
      <c r="FP556" s="375"/>
      <c r="FQ556" s="375"/>
      <c r="FR556" s="375"/>
      <c r="FS556" s="375"/>
      <c r="FT556" s="375"/>
      <c r="FU556" s="375"/>
    </row>
    <row r="557" spans="1:177" s="374" customFormat="1" ht="15" customHeight="1" x14ac:dyDescent="0.25">
      <c r="A557" s="113"/>
      <c r="B557" s="3"/>
      <c r="C557" s="59" t="s">
        <v>31</v>
      </c>
      <c r="D557" s="959" t="s">
        <v>225</v>
      </c>
      <c r="E557" s="959"/>
      <c r="F557" s="959"/>
      <c r="G557" s="959"/>
      <c r="H557" s="959"/>
      <c r="I557" s="959"/>
      <c r="J557" s="959"/>
      <c r="K557" s="959"/>
      <c r="L557" s="959"/>
      <c r="M557" s="959"/>
      <c r="N557" s="825"/>
      <c r="O557" s="825"/>
      <c r="P557" s="825"/>
      <c r="Q557" s="825"/>
      <c r="R557" s="825"/>
      <c r="S557" s="825"/>
      <c r="T557" s="825"/>
      <c r="U557" s="825"/>
      <c r="V557" s="825"/>
      <c r="W557" s="825"/>
      <c r="X557" s="272"/>
      <c r="Y557" s="272"/>
      <c r="Z557" s="272"/>
      <c r="AA557" s="272"/>
      <c r="AB557" s="272"/>
      <c r="AC557" s="272"/>
      <c r="AD557" s="272"/>
      <c r="AE557" s="3"/>
      <c r="AF557" s="258"/>
      <c r="AG557" s="375">
        <f t="shared" si="124"/>
        <v>1</v>
      </c>
      <c r="AH557" s="378">
        <f t="shared" si="125"/>
        <v>0</v>
      </c>
      <c r="EM557" s="375"/>
      <c r="EN557" s="375"/>
      <c r="EO557" s="375"/>
      <c r="EP557" s="375"/>
      <c r="EQ557" s="375"/>
      <c r="ER557" s="375"/>
      <c r="ES557" s="375"/>
      <c r="FF557" s="375"/>
      <c r="FG557" s="375"/>
      <c r="FH557" s="375"/>
      <c r="FI557" s="375"/>
      <c r="FJ557" s="375"/>
      <c r="FK557" s="375"/>
      <c r="FL557" s="375"/>
      <c r="FM557" s="375"/>
      <c r="FN557" s="375"/>
      <c r="FO557" s="375"/>
      <c r="FP557" s="375"/>
      <c r="FQ557" s="375"/>
      <c r="FR557" s="375"/>
      <c r="FS557" s="375"/>
      <c r="FT557" s="375"/>
      <c r="FU557" s="375"/>
    </row>
    <row r="558" spans="1:177" s="374" customFormat="1" ht="15" customHeight="1" x14ac:dyDescent="0.25">
      <c r="A558" s="113"/>
      <c r="B558" s="3"/>
      <c r="C558" s="3"/>
      <c r="D558" s="3"/>
      <c r="E558" s="3"/>
      <c r="F558" s="3"/>
      <c r="G558" s="3"/>
      <c r="H558" s="3"/>
      <c r="I558" s="3"/>
      <c r="J558" s="3"/>
      <c r="K558" s="3"/>
      <c r="L558" s="3"/>
      <c r="M558" s="3"/>
      <c r="N558" s="3"/>
      <c r="O558" s="3"/>
      <c r="P558" s="3"/>
      <c r="Q558" s="3"/>
      <c r="R558" s="3"/>
      <c r="S558" s="3"/>
      <c r="T558" s="3"/>
      <c r="U558" s="3"/>
      <c r="V558" s="3"/>
      <c r="W558" s="3"/>
      <c r="X558" s="3"/>
      <c r="Y558" s="3"/>
      <c r="Z558" s="3"/>
      <c r="AA558" s="3"/>
      <c r="AB558" s="3"/>
      <c r="AC558" s="3"/>
      <c r="AD558" s="3"/>
      <c r="AE558" s="3"/>
      <c r="AF558" s="258"/>
      <c r="AG558" s="375">
        <f>IF(AG549=AH549,0,SUM(AG552:AG557))</f>
        <v>0</v>
      </c>
      <c r="AH558" s="378">
        <f t="shared" si="125"/>
        <v>0</v>
      </c>
      <c r="EM558" s="375"/>
      <c r="EN558" s="375"/>
      <c r="EO558" s="375"/>
      <c r="EP558" s="375"/>
      <c r="EQ558" s="375"/>
      <c r="ER558" s="375"/>
      <c r="ES558" s="375"/>
      <c r="FF558" s="375"/>
      <c r="FG558" s="375"/>
      <c r="FH558" s="375"/>
      <c r="FI558" s="375"/>
      <c r="FJ558" s="375"/>
      <c r="FK558" s="375"/>
      <c r="FL558" s="375"/>
      <c r="FM558" s="375"/>
      <c r="FN558" s="375"/>
      <c r="FO558" s="375"/>
      <c r="FP558" s="375"/>
      <c r="FQ558" s="375"/>
      <c r="FR558" s="375"/>
      <c r="FS558" s="375"/>
      <c r="FT558" s="375"/>
      <c r="FU558" s="375"/>
    </row>
    <row r="559" spans="1:177" s="374" customFormat="1" ht="24" customHeight="1" x14ac:dyDescent="0.25">
      <c r="A559" s="113"/>
      <c r="B559" s="3"/>
      <c r="C559" s="578" t="s">
        <v>204</v>
      </c>
      <c r="D559" s="578"/>
      <c r="E559" s="578"/>
      <c r="F559" s="578"/>
      <c r="G559" s="578"/>
      <c r="H559" s="578"/>
      <c r="I559" s="3"/>
      <c r="J559" s="811" t="s">
        <v>208</v>
      </c>
      <c r="K559" s="812"/>
      <c r="L559" s="812"/>
      <c r="M559" s="812"/>
      <c r="N559" s="812"/>
      <c r="O559" s="813"/>
      <c r="P559" s="3"/>
      <c r="Q559" s="578" t="s">
        <v>224</v>
      </c>
      <c r="R559" s="578"/>
      <c r="S559" s="578"/>
      <c r="T559" s="578"/>
      <c r="U559" s="578"/>
      <c r="V559" s="578"/>
      <c r="W559" s="578"/>
      <c r="X559" s="578"/>
      <c r="Y559" s="578"/>
      <c r="Z559" s="578"/>
      <c r="AA559" s="578"/>
      <c r="AB559" s="578"/>
      <c r="AC559" s="578"/>
      <c r="AD559" s="578"/>
      <c r="AE559" s="3"/>
      <c r="AF559" s="258"/>
      <c r="AG559" s="377">
        <f>IF(AG549=AH549,0,SUM(AG552:AG558))</f>
        <v>0</v>
      </c>
      <c r="AH559" s="383">
        <f t="shared" ref="AH559" si="126">SUM(AH552:AH558)</f>
        <v>0</v>
      </c>
      <c r="EM559" s="375"/>
      <c r="EN559" s="375"/>
      <c r="EO559" s="375"/>
      <c r="EP559" s="375"/>
      <c r="EQ559" s="375"/>
      <c r="ER559" s="375"/>
      <c r="ES559" s="375"/>
      <c r="FF559" s="375"/>
      <c r="FG559" s="375"/>
      <c r="FH559" s="375"/>
      <c r="FI559" s="375"/>
      <c r="FJ559" s="375"/>
      <c r="FK559" s="375"/>
      <c r="FL559" s="375"/>
      <c r="FM559" s="375"/>
      <c r="FN559" s="375"/>
      <c r="FO559" s="375"/>
      <c r="FP559" s="375"/>
      <c r="FQ559" s="375"/>
      <c r="FR559" s="375"/>
      <c r="FS559" s="375"/>
      <c r="FT559" s="375"/>
      <c r="FU559" s="375"/>
    </row>
    <row r="560" spans="1:177" s="374" customFormat="1" ht="36" customHeight="1" x14ac:dyDescent="0.25">
      <c r="A560" s="113"/>
      <c r="B560" s="3"/>
      <c r="C560" s="23" t="s">
        <v>26</v>
      </c>
      <c r="D560" s="975" t="s">
        <v>207</v>
      </c>
      <c r="E560" s="975"/>
      <c r="F560" s="975"/>
      <c r="G560" s="975"/>
      <c r="H560" s="975"/>
      <c r="I560" s="3"/>
      <c r="J560" s="23" t="s">
        <v>26</v>
      </c>
      <c r="K560" s="971" t="s">
        <v>209</v>
      </c>
      <c r="L560" s="971"/>
      <c r="M560" s="971"/>
      <c r="N560" s="971"/>
      <c r="O560" s="971"/>
      <c r="P560" s="3"/>
      <c r="Q560" s="23" t="s">
        <v>26</v>
      </c>
      <c r="R560" s="732" t="s">
        <v>218</v>
      </c>
      <c r="S560" s="732"/>
      <c r="T560" s="732"/>
      <c r="U560" s="732"/>
      <c r="V560" s="732"/>
      <c r="W560" s="732"/>
      <c r="X560" s="732"/>
      <c r="Y560" s="732"/>
      <c r="Z560" s="732"/>
      <c r="AA560" s="732"/>
      <c r="AB560" s="732"/>
      <c r="AC560" s="732"/>
      <c r="AD560" s="732"/>
      <c r="AE560" s="3"/>
      <c r="AF560" s="258"/>
      <c r="AG560" s="375"/>
      <c r="AH560" s="378"/>
      <c r="EM560" s="375"/>
      <c r="EN560" s="375"/>
      <c r="EO560" s="375"/>
      <c r="EP560" s="375"/>
      <c r="EQ560" s="375"/>
      <c r="ER560" s="375"/>
      <c r="ES560" s="375"/>
      <c r="FF560" s="375"/>
      <c r="FG560" s="375"/>
      <c r="FH560" s="375"/>
      <c r="FI560" s="375"/>
      <c r="FJ560" s="375"/>
      <c r="FK560" s="375"/>
      <c r="FL560" s="375"/>
      <c r="FM560" s="375"/>
      <c r="FN560" s="375"/>
      <c r="FO560" s="375"/>
      <c r="FP560" s="375"/>
      <c r="FQ560" s="375"/>
      <c r="FR560" s="375"/>
      <c r="FS560" s="375"/>
      <c r="FT560" s="375"/>
      <c r="FU560" s="375"/>
    </row>
    <row r="561" spans="1:177" s="374" customFormat="1" ht="24" customHeight="1" x14ac:dyDescent="0.25">
      <c r="A561" s="113"/>
      <c r="B561" s="3"/>
      <c r="C561" s="23" t="s">
        <v>27</v>
      </c>
      <c r="D561" s="975" t="s">
        <v>205</v>
      </c>
      <c r="E561" s="975"/>
      <c r="F561" s="975"/>
      <c r="G561" s="975"/>
      <c r="H561" s="975"/>
      <c r="I561" s="3"/>
      <c r="J561" s="23" t="s">
        <v>27</v>
      </c>
      <c r="K561" s="971" t="s">
        <v>210</v>
      </c>
      <c r="L561" s="971"/>
      <c r="M561" s="971"/>
      <c r="N561" s="971"/>
      <c r="O561" s="971"/>
      <c r="P561" s="3"/>
      <c r="Q561" s="23" t="s">
        <v>27</v>
      </c>
      <c r="R561" s="732" t="s">
        <v>219</v>
      </c>
      <c r="S561" s="732"/>
      <c r="T561" s="732"/>
      <c r="U561" s="732"/>
      <c r="V561" s="732"/>
      <c r="W561" s="732"/>
      <c r="X561" s="732"/>
      <c r="Y561" s="732"/>
      <c r="Z561" s="732"/>
      <c r="AA561" s="732"/>
      <c r="AB561" s="732"/>
      <c r="AC561" s="732"/>
      <c r="AD561" s="732"/>
      <c r="AE561" s="3"/>
      <c r="AF561" s="258"/>
      <c r="AG561" s="375"/>
      <c r="AH561" s="378"/>
      <c r="EM561" s="375"/>
      <c r="EN561" s="375"/>
      <c r="EO561" s="375"/>
      <c r="EP561" s="375"/>
      <c r="EQ561" s="375"/>
      <c r="ER561" s="375"/>
      <c r="ES561" s="375"/>
      <c r="FF561" s="375"/>
      <c r="FG561" s="375"/>
      <c r="FH561" s="375"/>
      <c r="FI561" s="375"/>
      <c r="FJ561" s="375"/>
      <c r="FK561" s="375"/>
      <c r="FL561" s="375"/>
      <c r="FM561" s="375"/>
      <c r="FN561" s="375"/>
      <c r="FO561" s="375"/>
      <c r="FP561" s="375"/>
      <c r="FQ561" s="375"/>
      <c r="FR561" s="375"/>
      <c r="FS561" s="375"/>
      <c r="FT561" s="375"/>
      <c r="FU561" s="375"/>
    </row>
    <row r="562" spans="1:177" s="374" customFormat="1" ht="15" customHeight="1" x14ac:dyDescent="0.25">
      <c r="A562" s="113"/>
      <c r="B562" s="3"/>
      <c r="C562" s="23" t="s">
        <v>28</v>
      </c>
      <c r="D562" s="975" t="s">
        <v>206</v>
      </c>
      <c r="E562" s="975"/>
      <c r="F562" s="975"/>
      <c r="G562" s="975"/>
      <c r="H562" s="975"/>
      <c r="I562" s="3"/>
      <c r="J562" s="23" t="s">
        <v>28</v>
      </c>
      <c r="K562" s="971" t="s">
        <v>211</v>
      </c>
      <c r="L562" s="971"/>
      <c r="M562" s="971"/>
      <c r="N562" s="971"/>
      <c r="O562" s="971"/>
      <c r="P562" s="3"/>
      <c r="Q562" s="23" t="s">
        <v>28</v>
      </c>
      <c r="R562" s="732" t="s">
        <v>220</v>
      </c>
      <c r="S562" s="732"/>
      <c r="T562" s="732"/>
      <c r="U562" s="732"/>
      <c r="V562" s="732"/>
      <c r="W562" s="732"/>
      <c r="X562" s="732"/>
      <c r="Y562" s="732"/>
      <c r="Z562" s="732"/>
      <c r="AA562" s="732"/>
      <c r="AB562" s="732"/>
      <c r="AC562" s="732"/>
      <c r="AD562" s="732"/>
      <c r="AE562" s="3"/>
      <c r="AF562" s="258"/>
      <c r="AG562" s="375"/>
      <c r="AH562" s="378"/>
      <c r="EM562" s="375"/>
      <c r="EN562" s="375"/>
      <c r="EO562" s="375"/>
      <c r="EP562" s="375"/>
      <c r="EQ562" s="375"/>
      <c r="ER562" s="375"/>
      <c r="ES562" s="375"/>
      <c r="FF562" s="375"/>
      <c r="FG562" s="375"/>
      <c r="FH562" s="375"/>
      <c r="FI562" s="375"/>
      <c r="FJ562" s="375"/>
      <c r="FK562" s="375"/>
      <c r="FL562" s="375"/>
      <c r="FM562" s="375"/>
      <c r="FN562" s="375"/>
      <c r="FO562" s="375"/>
      <c r="FP562" s="375"/>
      <c r="FQ562" s="375"/>
      <c r="FR562" s="375"/>
      <c r="FS562" s="375"/>
      <c r="FT562" s="375"/>
      <c r="FU562" s="375"/>
    </row>
    <row r="563" spans="1:177" s="374" customFormat="1" ht="24" customHeight="1" x14ac:dyDescent="0.25">
      <c r="A563" s="113"/>
      <c r="B563" s="3"/>
      <c r="C563" s="23" t="s">
        <v>29</v>
      </c>
      <c r="D563" s="975" t="s">
        <v>53</v>
      </c>
      <c r="E563" s="975"/>
      <c r="F563" s="975"/>
      <c r="G563" s="975"/>
      <c r="H563" s="975"/>
      <c r="I563" s="3"/>
      <c r="J563" s="23" t="s">
        <v>29</v>
      </c>
      <c r="K563" s="971" t="s">
        <v>212</v>
      </c>
      <c r="L563" s="971"/>
      <c r="M563" s="971"/>
      <c r="N563" s="971"/>
      <c r="O563" s="971"/>
      <c r="P563" s="3"/>
      <c r="Q563" s="23" t="s">
        <v>29</v>
      </c>
      <c r="R563" s="732" t="s">
        <v>221</v>
      </c>
      <c r="S563" s="732"/>
      <c r="T563" s="732"/>
      <c r="U563" s="732"/>
      <c r="V563" s="732"/>
      <c r="W563" s="732"/>
      <c r="X563" s="732"/>
      <c r="Y563" s="732"/>
      <c r="Z563" s="732"/>
      <c r="AA563" s="732"/>
      <c r="AB563" s="732"/>
      <c r="AC563" s="732"/>
      <c r="AD563" s="732"/>
      <c r="AE563" s="3"/>
      <c r="AF563" s="258"/>
      <c r="AG563" s="375"/>
      <c r="AH563" s="378"/>
      <c r="EM563" s="375"/>
      <c r="EN563" s="375"/>
      <c r="EO563" s="375"/>
      <c r="EP563" s="375"/>
      <c r="EQ563" s="375"/>
      <c r="ER563" s="375"/>
      <c r="ES563" s="375"/>
      <c r="FF563" s="375"/>
      <c r="FG563" s="375"/>
      <c r="FH563" s="375"/>
      <c r="FI563" s="375"/>
      <c r="FJ563" s="375"/>
      <c r="FK563" s="375"/>
      <c r="FL563" s="375"/>
      <c r="FM563" s="375"/>
      <c r="FN563" s="375"/>
      <c r="FO563" s="375"/>
      <c r="FP563" s="375"/>
      <c r="FQ563" s="375"/>
      <c r="FR563" s="375"/>
      <c r="FS563" s="375"/>
      <c r="FT563" s="375"/>
      <c r="FU563" s="375"/>
    </row>
    <row r="564" spans="1:177" s="374" customFormat="1" ht="15" customHeight="1" x14ac:dyDescent="0.25">
      <c r="A564" s="113"/>
      <c r="B564" s="3"/>
      <c r="C564" s="3"/>
      <c r="D564" s="3"/>
      <c r="E564" s="3"/>
      <c r="F564" s="3"/>
      <c r="G564" s="3"/>
      <c r="H564" s="3"/>
      <c r="I564" s="3"/>
      <c r="J564" s="23" t="s">
        <v>30</v>
      </c>
      <c r="K564" s="971" t="s">
        <v>213</v>
      </c>
      <c r="L564" s="971"/>
      <c r="M564" s="971"/>
      <c r="N564" s="971"/>
      <c r="O564" s="971"/>
      <c r="P564" s="3"/>
      <c r="Q564" s="23" t="s">
        <v>30</v>
      </c>
      <c r="R564" s="732" t="s">
        <v>222</v>
      </c>
      <c r="S564" s="732"/>
      <c r="T564" s="732"/>
      <c r="U564" s="732"/>
      <c r="V564" s="732"/>
      <c r="W564" s="732"/>
      <c r="X564" s="732"/>
      <c r="Y564" s="732"/>
      <c r="Z564" s="732"/>
      <c r="AA564" s="732"/>
      <c r="AB564" s="732"/>
      <c r="AC564" s="732"/>
      <c r="AD564" s="732"/>
      <c r="AE564" s="3"/>
      <c r="AF564" s="258"/>
      <c r="AG564" s="375"/>
      <c r="AH564" s="378"/>
      <c r="EM564" s="375"/>
      <c r="EN564" s="375"/>
      <c r="EO564" s="375"/>
      <c r="EP564" s="375"/>
      <c r="EQ564" s="375"/>
      <c r="ER564" s="375"/>
      <c r="ES564" s="375"/>
      <c r="FF564" s="375"/>
      <c r="FG564" s="375"/>
      <c r="FH564" s="375"/>
      <c r="FI564" s="375"/>
      <c r="FJ564" s="375"/>
      <c r="FK564" s="375"/>
      <c r="FL564" s="375"/>
      <c r="FM564" s="375"/>
      <c r="FN564" s="375"/>
      <c r="FO564" s="375"/>
      <c r="FP564" s="375"/>
      <c r="FQ564" s="375"/>
      <c r="FR564" s="375"/>
      <c r="FS564" s="375"/>
      <c r="FT564" s="375"/>
      <c r="FU564" s="375"/>
    </row>
    <row r="565" spans="1:177" s="374" customFormat="1" ht="15" customHeight="1" x14ac:dyDescent="0.25">
      <c r="A565" s="113"/>
      <c r="B565" s="3"/>
      <c r="C565" s="3"/>
      <c r="D565" s="3"/>
      <c r="E565" s="3"/>
      <c r="F565" s="3"/>
      <c r="G565" s="3"/>
      <c r="H565" s="3"/>
      <c r="I565" s="3"/>
      <c r="J565" s="23" t="s">
        <v>31</v>
      </c>
      <c r="K565" s="971" t="s">
        <v>214</v>
      </c>
      <c r="L565" s="971"/>
      <c r="M565" s="971"/>
      <c r="N565" s="971"/>
      <c r="O565" s="971"/>
      <c r="P565" s="3"/>
      <c r="Q565" s="23" t="s">
        <v>31</v>
      </c>
      <c r="R565" s="732" t="s">
        <v>223</v>
      </c>
      <c r="S565" s="732"/>
      <c r="T565" s="732"/>
      <c r="U565" s="732"/>
      <c r="V565" s="732"/>
      <c r="W565" s="732"/>
      <c r="X565" s="732"/>
      <c r="Y565" s="732"/>
      <c r="Z565" s="732"/>
      <c r="AA565" s="732"/>
      <c r="AB565" s="732"/>
      <c r="AC565" s="732"/>
      <c r="AD565" s="732"/>
      <c r="AE565" s="3"/>
      <c r="AF565" s="258"/>
      <c r="AG565" s="375"/>
      <c r="AH565" s="378"/>
      <c r="EM565" s="375"/>
      <c r="EN565" s="375"/>
      <c r="EO565" s="375"/>
      <c r="EP565" s="375"/>
      <c r="EQ565" s="375"/>
      <c r="ER565" s="375"/>
      <c r="ES565" s="375"/>
      <c r="FF565" s="375"/>
      <c r="FG565" s="375"/>
      <c r="FH565" s="375"/>
      <c r="FI565" s="375"/>
      <c r="FJ565" s="375"/>
      <c r="FK565" s="375"/>
      <c r="FL565" s="375"/>
      <c r="FM565" s="375"/>
      <c r="FN565" s="375"/>
      <c r="FO565" s="375"/>
      <c r="FP565" s="375"/>
      <c r="FQ565" s="375"/>
      <c r="FR565" s="375"/>
      <c r="FS565" s="375"/>
      <c r="FT565" s="375"/>
      <c r="FU565" s="375"/>
    </row>
    <row r="566" spans="1:177" s="374" customFormat="1" ht="15" customHeight="1" x14ac:dyDescent="0.25">
      <c r="A566" s="113"/>
      <c r="B566" s="3"/>
      <c r="C566" s="3"/>
      <c r="D566" s="3"/>
      <c r="E566" s="3"/>
      <c r="F566" s="3"/>
      <c r="G566" s="3"/>
      <c r="H566" s="3"/>
      <c r="I566" s="3"/>
      <c r="J566" s="23" t="s">
        <v>32</v>
      </c>
      <c r="K566" s="971" t="s">
        <v>215</v>
      </c>
      <c r="L566" s="971"/>
      <c r="M566" s="971"/>
      <c r="N566" s="971"/>
      <c r="O566" s="971"/>
      <c r="P566" s="3"/>
      <c r="Q566" s="23" t="s">
        <v>34</v>
      </c>
      <c r="R566" s="732" t="s">
        <v>52</v>
      </c>
      <c r="S566" s="732"/>
      <c r="T566" s="732"/>
      <c r="U566" s="732"/>
      <c r="V566" s="732"/>
      <c r="W566" s="732"/>
      <c r="X566" s="732"/>
      <c r="Y566" s="732"/>
      <c r="Z566" s="732"/>
      <c r="AA566" s="732"/>
      <c r="AB566" s="732"/>
      <c r="AC566" s="732"/>
      <c r="AD566" s="732"/>
      <c r="AE566" s="3"/>
      <c r="AF566" s="258"/>
      <c r="AG566" s="375"/>
      <c r="AH566" s="378"/>
      <c r="EM566" s="375"/>
      <c r="EN566" s="375"/>
      <c r="EO566" s="375"/>
      <c r="EP566" s="375"/>
      <c r="EQ566" s="375"/>
      <c r="ER566" s="375"/>
      <c r="ES566" s="375"/>
      <c r="FF566" s="375"/>
      <c r="FG566" s="375"/>
      <c r="FH566" s="375"/>
      <c r="FI566" s="375"/>
      <c r="FJ566" s="375"/>
      <c r="FK566" s="375"/>
      <c r="FL566" s="375"/>
      <c r="FM566" s="375"/>
      <c r="FN566" s="375"/>
      <c r="FO566" s="375"/>
      <c r="FP566" s="375"/>
      <c r="FQ566" s="375"/>
      <c r="FR566" s="375"/>
      <c r="FS566" s="375"/>
      <c r="FT566" s="375"/>
      <c r="FU566" s="375"/>
    </row>
    <row r="567" spans="1:177" s="374" customFormat="1" ht="15" customHeight="1" x14ac:dyDescent="0.25">
      <c r="A567" s="113"/>
      <c r="B567" s="3"/>
      <c r="C567" s="3"/>
      <c r="D567" s="3"/>
      <c r="E567" s="3"/>
      <c r="F567" s="3"/>
      <c r="G567" s="3"/>
      <c r="H567" s="3"/>
      <c r="I567" s="3"/>
      <c r="J567" s="23" t="s">
        <v>33</v>
      </c>
      <c r="K567" s="1001" t="s">
        <v>216</v>
      </c>
      <c r="L567" s="1001"/>
      <c r="M567" s="1001"/>
      <c r="N567" s="1001"/>
      <c r="O567" s="1001"/>
      <c r="P567" s="3"/>
      <c r="Q567" s="3"/>
      <c r="R567" s="3"/>
      <c r="S567" s="3"/>
      <c r="T567" s="3"/>
      <c r="U567" s="3"/>
      <c r="V567" s="3"/>
      <c r="W567" s="3"/>
      <c r="X567" s="3"/>
      <c r="Y567" s="3"/>
      <c r="Z567" s="3"/>
      <c r="AA567" s="3"/>
      <c r="AB567" s="3"/>
      <c r="AC567" s="3"/>
      <c r="AD567" s="3"/>
      <c r="AE567" s="3"/>
      <c r="AF567" s="258"/>
      <c r="AG567" s="375"/>
      <c r="AH567" s="378"/>
      <c r="EM567" s="375"/>
      <c r="EN567" s="375"/>
      <c r="EO567" s="375"/>
      <c r="EP567" s="375"/>
      <c r="EQ567" s="375"/>
      <c r="ER567" s="375"/>
      <c r="ES567" s="375"/>
      <c r="FF567" s="375"/>
      <c r="FG567" s="375"/>
      <c r="FH567" s="375"/>
      <c r="FI567" s="375"/>
      <c r="FJ567" s="375"/>
      <c r="FK567" s="375"/>
      <c r="FL567" s="375"/>
      <c r="FM567" s="375"/>
      <c r="FN567" s="375"/>
      <c r="FO567" s="375"/>
      <c r="FP567" s="375"/>
      <c r="FQ567" s="375"/>
      <c r="FR567" s="375"/>
      <c r="FS567" s="375"/>
      <c r="FT567" s="375"/>
      <c r="FU567" s="375"/>
    </row>
    <row r="568" spans="1:177" s="374" customFormat="1" ht="24" customHeight="1" x14ac:dyDescent="0.25">
      <c r="A568" s="113"/>
      <c r="B568" s="3"/>
      <c r="C568" s="3"/>
      <c r="D568" s="3"/>
      <c r="E568" s="3"/>
      <c r="F568" s="3"/>
      <c r="G568" s="3"/>
      <c r="H568" s="3"/>
      <c r="I568" s="3"/>
      <c r="J568" s="23" t="s">
        <v>34</v>
      </c>
      <c r="K568" s="1001" t="s">
        <v>217</v>
      </c>
      <c r="L568" s="1001"/>
      <c r="M568" s="1001"/>
      <c r="N568" s="1001"/>
      <c r="O568" s="1001"/>
      <c r="P568" s="3"/>
      <c r="Q568" s="3"/>
      <c r="R568" s="3"/>
      <c r="S568" s="3"/>
      <c r="T568" s="3"/>
      <c r="U568" s="3"/>
      <c r="V568" s="3"/>
      <c r="W568" s="3"/>
      <c r="X568" s="3"/>
      <c r="Y568" s="3"/>
      <c r="Z568" s="3"/>
      <c r="AA568" s="3"/>
      <c r="AB568" s="3"/>
      <c r="AC568" s="3"/>
      <c r="AD568" s="3"/>
      <c r="AE568" s="3"/>
      <c r="AF568" s="258"/>
      <c r="AG568" s="375"/>
      <c r="AH568" s="378"/>
      <c r="EM568" s="375"/>
      <c r="EN568" s="375"/>
      <c r="EO568" s="375"/>
      <c r="EP568" s="375"/>
      <c r="EQ568" s="375"/>
      <c r="ER568" s="375"/>
      <c r="ES568" s="375"/>
      <c r="FF568" s="375"/>
      <c r="FG568" s="375"/>
      <c r="FH568" s="375"/>
      <c r="FI568" s="375"/>
      <c r="FJ568" s="375"/>
      <c r="FK568" s="375"/>
      <c r="FL568" s="375"/>
      <c r="FM568" s="375"/>
      <c r="FN568" s="375"/>
      <c r="FO568" s="375"/>
      <c r="FP568" s="375"/>
      <c r="FQ568" s="375"/>
      <c r="FR568" s="375"/>
      <c r="FS568" s="375"/>
      <c r="FT568" s="375"/>
      <c r="FU568" s="375"/>
    </row>
    <row r="569" spans="1:177" s="374" customFormat="1" ht="15" customHeight="1" x14ac:dyDescent="0.25">
      <c r="A569" s="113"/>
      <c r="B569" s="3"/>
      <c r="C569" s="3"/>
      <c r="D569" s="3"/>
      <c r="E569" s="3"/>
      <c r="F569" s="3"/>
      <c r="G569" s="3"/>
      <c r="H569" s="3"/>
      <c r="I569" s="3"/>
      <c r="J569" s="23" t="s">
        <v>35</v>
      </c>
      <c r="K569" s="1001" t="s">
        <v>53</v>
      </c>
      <c r="L569" s="1001"/>
      <c r="M569" s="1001"/>
      <c r="N569" s="1001"/>
      <c r="O569" s="1001"/>
      <c r="P569" s="3"/>
      <c r="Q569" s="3"/>
      <c r="R569" s="3"/>
      <c r="S569" s="3"/>
      <c r="T569" s="3"/>
      <c r="U569" s="3"/>
      <c r="V569" s="3"/>
      <c r="W569" s="3"/>
      <c r="X569" s="3"/>
      <c r="Y569" s="3"/>
      <c r="Z569" s="3"/>
      <c r="AA569" s="3"/>
      <c r="AB569" s="3"/>
      <c r="AC569" s="3"/>
      <c r="AD569" s="3"/>
      <c r="AE569" s="3"/>
      <c r="AF569" s="258"/>
      <c r="AG569" s="375"/>
      <c r="AH569" s="378"/>
      <c r="EM569" s="375"/>
      <c r="EN569" s="375"/>
      <c r="EO569" s="375"/>
      <c r="EP569" s="375"/>
      <c r="EQ569" s="375"/>
      <c r="ER569" s="375"/>
      <c r="ES569" s="375"/>
      <c r="FF569" s="375"/>
      <c r="FG569" s="375"/>
      <c r="FH569" s="375"/>
      <c r="FI569" s="375"/>
      <c r="FJ569" s="375"/>
      <c r="FK569" s="375"/>
      <c r="FL569" s="375"/>
      <c r="FM569" s="375"/>
      <c r="FN569" s="375"/>
      <c r="FO569" s="375"/>
      <c r="FP569" s="375"/>
      <c r="FQ569" s="375"/>
      <c r="FR569" s="375"/>
      <c r="FS569" s="375"/>
      <c r="FT569" s="375"/>
      <c r="FU569" s="375"/>
    </row>
    <row r="570" spans="1:177" s="374" customFormat="1" ht="15" customHeight="1" x14ac:dyDescent="0.25">
      <c r="A570" s="113"/>
      <c r="B570" s="3"/>
      <c r="C570" s="3"/>
      <c r="D570" s="3"/>
      <c r="E570" s="3"/>
      <c r="F570" s="3"/>
      <c r="G570" s="3"/>
      <c r="H570" s="3"/>
      <c r="I570" s="3"/>
      <c r="J570" s="23" t="s">
        <v>51</v>
      </c>
      <c r="K570" s="1001" t="s">
        <v>52</v>
      </c>
      <c r="L570" s="1001"/>
      <c r="M570" s="1001"/>
      <c r="N570" s="1001"/>
      <c r="O570" s="1001"/>
      <c r="P570" s="3"/>
      <c r="Q570" s="3"/>
      <c r="R570" s="3"/>
      <c r="S570" s="3"/>
      <c r="T570" s="3"/>
      <c r="U570" s="3"/>
      <c r="V570" s="3"/>
      <c r="W570" s="3"/>
      <c r="X570" s="3"/>
      <c r="Y570" s="3"/>
      <c r="Z570" s="3"/>
      <c r="AA570" s="3"/>
      <c r="AB570" s="3"/>
      <c r="AC570" s="3"/>
      <c r="AD570" s="3"/>
      <c r="AE570" s="3"/>
      <c r="AF570" s="258"/>
      <c r="AG570" s="375"/>
      <c r="AH570" s="378"/>
      <c r="EM570" s="375"/>
      <c r="EN570" s="375"/>
      <c r="EO570" s="375"/>
      <c r="EP570" s="375"/>
      <c r="EQ570" s="375"/>
      <c r="ER570" s="375"/>
      <c r="ES570" s="375"/>
      <c r="FF570" s="375"/>
      <c r="FG570" s="375"/>
      <c r="FH570" s="375"/>
      <c r="FI570" s="375"/>
      <c r="FJ570" s="375"/>
      <c r="FK570" s="375"/>
      <c r="FL570" s="375"/>
      <c r="FM570" s="375"/>
      <c r="FN570" s="375"/>
      <c r="FO570" s="375"/>
      <c r="FP570" s="375"/>
      <c r="FQ570" s="375"/>
      <c r="FR570" s="375"/>
      <c r="FS570" s="375"/>
      <c r="FT570" s="375"/>
      <c r="FU570" s="375"/>
    </row>
    <row r="571" spans="1:177" s="374" customFormat="1" ht="15" customHeight="1" x14ac:dyDescent="0.25">
      <c r="A571" s="113"/>
      <c r="B571" s="543" t="str">
        <f>IF(AG549=AH549,"",IF(AND(N557=1,F572=""),"Error: Debe especificar el otro registro de información",""))</f>
        <v/>
      </c>
      <c r="C571" s="543"/>
      <c r="D571" s="543"/>
      <c r="E571" s="543"/>
      <c r="F571" s="543"/>
      <c r="G571" s="543"/>
      <c r="H571" s="543"/>
      <c r="I571" s="543"/>
      <c r="J571" s="543"/>
      <c r="K571" s="543"/>
      <c r="L571" s="543"/>
      <c r="M571" s="543"/>
      <c r="N571" s="543"/>
      <c r="O571" s="543"/>
      <c r="P571" s="543"/>
      <c r="Q571" s="543"/>
      <c r="R571" s="543"/>
      <c r="S571" s="543"/>
      <c r="T571" s="543"/>
      <c r="U571" s="543"/>
      <c r="V571" s="543"/>
      <c r="W571" s="543"/>
      <c r="X571" s="543"/>
      <c r="Y571" s="543"/>
      <c r="Z571" s="543"/>
      <c r="AA571" s="543"/>
      <c r="AB571" s="543"/>
      <c r="AC571" s="543"/>
      <c r="AD571" s="543"/>
      <c r="AE571" s="3"/>
      <c r="AF571" s="258"/>
      <c r="AG571" s="375"/>
      <c r="AH571" s="378"/>
      <c r="EM571" s="375"/>
      <c r="EN571" s="375"/>
      <c r="EO571" s="375"/>
      <c r="EP571" s="375"/>
      <c r="EQ571" s="375"/>
      <c r="ER571" s="375"/>
      <c r="ES571" s="375"/>
      <c r="FF571" s="375"/>
      <c r="FG571" s="375"/>
      <c r="FH571" s="375"/>
      <c r="FI571" s="375"/>
      <c r="FJ571" s="375"/>
      <c r="FK571" s="375"/>
      <c r="FL571" s="375"/>
      <c r="FM571" s="375"/>
      <c r="FN571" s="375"/>
      <c r="FO571" s="375"/>
      <c r="FP571" s="375"/>
      <c r="FQ571" s="375"/>
      <c r="FR571" s="375"/>
      <c r="FS571" s="375"/>
      <c r="FT571" s="375"/>
      <c r="FU571" s="375"/>
    </row>
    <row r="572" spans="1:177" s="374" customFormat="1" ht="45" customHeight="1" x14ac:dyDescent="0.25">
      <c r="A572" s="113"/>
      <c r="B572" s="3"/>
      <c r="C572" s="746" t="s">
        <v>225</v>
      </c>
      <c r="D572" s="746"/>
      <c r="E572" s="746"/>
      <c r="F572" s="746"/>
      <c r="G572" s="982"/>
      <c r="H572" s="982"/>
      <c r="I572" s="982"/>
      <c r="J572" s="982"/>
      <c r="K572" s="982"/>
      <c r="L572" s="982"/>
      <c r="M572" s="982"/>
      <c r="N572" s="982"/>
      <c r="O572" s="982"/>
      <c r="P572" s="982"/>
      <c r="Q572" s="982"/>
      <c r="R572" s="982"/>
      <c r="S572" s="982"/>
      <c r="T572" s="982"/>
      <c r="U572" s="982"/>
      <c r="V572" s="982"/>
      <c r="W572" s="982"/>
      <c r="X572" s="982"/>
      <c r="Y572" s="982"/>
      <c r="Z572" s="982"/>
      <c r="AA572" s="982"/>
      <c r="AB572" s="982"/>
      <c r="AC572" s="982"/>
      <c r="AD572" s="982"/>
      <c r="AE572" s="3"/>
      <c r="AF572" s="258"/>
      <c r="AG572" s="375"/>
      <c r="AH572" s="378"/>
      <c r="EM572" s="375"/>
      <c r="EN572" s="375"/>
      <c r="EO572" s="375"/>
      <c r="EP572" s="375"/>
      <c r="EQ572" s="375"/>
      <c r="ER572" s="375"/>
      <c r="ES572" s="375"/>
      <c r="FF572" s="375"/>
      <c r="FG572" s="375"/>
      <c r="FH572" s="375"/>
      <c r="FI572" s="375"/>
      <c r="FJ572" s="375"/>
      <c r="FK572" s="375"/>
      <c r="FL572" s="375"/>
      <c r="FM572" s="375"/>
      <c r="FN572" s="375"/>
      <c r="FO572" s="375"/>
      <c r="FP572" s="375"/>
      <c r="FQ572" s="375"/>
      <c r="FR572" s="375"/>
      <c r="FS572" s="375"/>
      <c r="FT572" s="375"/>
      <c r="FU572" s="375"/>
    </row>
    <row r="573" spans="1:177" s="374" customFormat="1" ht="15" customHeight="1" x14ac:dyDescent="0.25">
      <c r="A573" s="113"/>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3"/>
      <c r="AF573" s="258"/>
      <c r="AG573" s="375"/>
      <c r="AH573" s="378"/>
      <c r="EM573" s="375"/>
      <c r="EN573" s="375"/>
      <c r="EO573" s="375"/>
      <c r="EP573" s="375"/>
      <c r="EQ573" s="375"/>
      <c r="ER573" s="375"/>
      <c r="ES573" s="375"/>
      <c r="FF573" s="375"/>
      <c r="FG573" s="375"/>
      <c r="FH573" s="375"/>
      <c r="FI573" s="375"/>
      <c r="FJ573" s="375"/>
      <c r="FK573" s="375"/>
      <c r="FL573" s="375"/>
      <c r="FM573" s="375"/>
      <c r="FN573" s="375"/>
      <c r="FO573" s="375"/>
      <c r="FP573" s="375"/>
      <c r="FQ573" s="375"/>
      <c r="FR573" s="375"/>
      <c r="FS573" s="375"/>
      <c r="FT573" s="375"/>
      <c r="FU573" s="375"/>
    </row>
    <row r="574" spans="1:177" s="374" customFormat="1" ht="15" customHeight="1" x14ac:dyDescent="0.25">
      <c r="A574" s="113"/>
      <c r="B574" s="543" t="str">
        <f>IF(SUM(AH559)&gt;=1,"Error: Debe verificar la consistencia de las respuestas con código 9","")</f>
        <v/>
      </c>
      <c r="C574" s="543"/>
      <c r="D574" s="543"/>
      <c r="E574" s="543"/>
      <c r="F574" s="543"/>
      <c r="G574" s="543"/>
      <c r="H574" s="543"/>
      <c r="I574" s="543"/>
      <c r="J574" s="543"/>
      <c r="K574" s="543"/>
      <c r="L574" s="543"/>
      <c r="M574" s="543"/>
      <c r="N574" s="543"/>
      <c r="O574" s="543"/>
      <c r="P574" s="543"/>
      <c r="Q574" s="543"/>
      <c r="R574" s="543"/>
      <c r="S574" s="543"/>
      <c r="T574" s="543"/>
      <c r="U574" s="543"/>
      <c r="V574" s="543"/>
      <c r="W574" s="543"/>
      <c r="X574" s="543"/>
      <c r="Y574" s="543"/>
      <c r="Z574" s="543"/>
      <c r="AA574" s="543"/>
      <c r="AB574" s="543"/>
      <c r="AC574" s="543"/>
      <c r="AD574" s="543"/>
      <c r="AE574" s="3"/>
      <c r="AF574" s="258"/>
      <c r="AG574" s="375"/>
      <c r="AH574" s="378"/>
      <c r="EM574" s="375"/>
      <c r="EN574" s="375"/>
      <c r="EO574" s="375"/>
      <c r="EP574" s="375"/>
      <c r="EQ574" s="375"/>
      <c r="ER574" s="375"/>
      <c r="ES574" s="375"/>
      <c r="FF574" s="375"/>
      <c r="FG574" s="375"/>
      <c r="FH574" s="375"/>
      <c r="FI574" s="375"/>
      <c r="FJ574" s="375"/>
      <c r="FK574" s="375"/>
      <c r="FL574" s="375"/>
      <c r="FM574" s="375"/>
      <c r="FN574" s="375"/>
      <c r="FO574" s="375"/>
      <c r="FP574" s="375"/>
      <c r="FQ574" s="375"/>
      <c r="FR574" s="375"/>
      <c r="FS574" s="375"/>
      <c r="FT574" s="375"/>
      <c r="FU574" s="375"/>
    </row>
    <row r="575" spans="1:177" s="374" customFormat="1" ht="15" customHeight="1" thickBot="1" x14ac:dyDescent="0.3">
      <c r="A575" s="113"/>
      <c r="B575" s="547" t="str">
        <f>IF(OR(AG549=AH549,AG549=AI549),"","Error: Debe completar toda la información requerida.")</f>
        <v/>
      </c>
      <c r="C575" s="547"/>
      <c r="D575" s="547"/>
      <c r="E575" s="547"/>
      <c r="F575" s="547"/>
      <c r="G575" s="547"/>
      <c r="H575" s="547"/>
      <c r="I575" s="547"/>
      <c r="J575" s="547"/>
      <c r="K575" s="547"/>
      <c r="L575" s="547"/>
      <c r="M575" s="547"/>
      <c r="N575" s="547"/>
      <c r="O575" s="547"/>
      <c r="P575" s="547"/>
      <c r="Q575" s="547"/>
      <c r="R575" s="547"/>
      <c r="S575" s="547"/>
      <c r="T575" s="547"/>
      <c r="U575" s="547"/>
      <c r="V575" s="547"/>
      <c r="W575" s="547"/>
      <c r="X575" s="547"/>
      <c r="Y575" s="547"/>
      <c r="Z575" s="547"/>
      <c r="AA575" s="547"/>
      <c r="AB575" s="547"/>
      <c r="AC575" s="547"/>
      <c r="AD575" s="547"/>
      <c r="AE575" s="3"/>
      <c r="AF575" s="258"/>
      <c r="AG575" s="375"/>
      <c r="AH575" s="378"/>
      <c r="EM575" s="375"/>
      <c r="EN575" s="375"/>
      <c r="EO575" s="375"/>
      <c r="EP575" s="375"/>
      <c r="EQ575" s="375"/>
      <c r="ER575" s="375"/>
      <c r="ES575" s="375"/>
      <c r="FF575" s="375"/>
      <c r="FG575" s="375"/>
      <c r="FH575" s="375"/>
      <c r="FI575" s="375"/>
      <c r="FJ575" s="375"/>
      <c r="FK575" s="375"/>
      <c r="FL575" s="375"/>
      <c r="FM575" s="375"/>
      <c r="FN575" s="375"/>
      <c r="FO575" s="375"/>
      <c r="FP575" s="375"/>
      <c r="FQ575" s="375"/>
      <c r="FR575" s="375"/>
      <c r="FS575" s="375"/>
      <c r="FT575" s="375"/>
      <c r="FU575" s="375"/>
    </row>
    <row r="576" spans="1:177" s="374" customFormat="1" ht="15" customHeight="1" thickBot="1" x14ac:dyDescent="0.3">
      <c r="A576" s="113"/>
      <c r="B576" s="684" t="s">
        <v>1793</v>
      </c>
      <c r="C576" s="685"/>
      <c r="D576" s="685"/>
      <c r="E576" s="685"/>
      <c r="F576" s="685"/>
      <c r="G576" s="685"/>
      <c r="H576" s="685"/>
      <c r="I576" s="685"/>
      <c r="J576" s="685"/>
      <c r="K576" s="685"/>
      <c r="L576" s="685"/>
      <c r="M576" s="685"/>
      <c r="N576" s="685"/>
      <c r="O576" s="685"/>
      <c r="P576" s="685"/>
      <c r="Q576" s="685"/>
      <c r="R576" s="685"/>
      <c r="S576" s="685"/>
      <c r="T576" s="685"/>
      <c r="U576" s="685"/>
      <c r="V576" s="685"/>
      <c r="W576" s="685"/>
      <c r="X576" s="685"/>
      <c r="Y576" s="685"/>
      <c r="Z576" s="685"/>
      <c r="AA576" s="685"/>
      <c r="AB576" s="685"/>
      <c r="AC576" s="685"/>
      <c r="AD576" s="686"/>
      <c r="AE576" s="3"/>
      <c r="AF576" s="258"/>
      <c r="AG576" s="375"/>
      <c r="AH576" s="378"/>
      <c r="EM576" s="375"/>
      <c r="EN576" s="375"/>
      <c r="EO576" s="375"/>
      <c r="EP576" s="375"/>
      <c r="EQ576" s="375"/>
      <c r="ER576" s="375"/>
      <c r="ES576" s="375"/>
      <c r="FF576" s="375"/>
      <c r="FG576" s="375"/>
      <c r="FH576" s="375"/>
      <c r="FI576" s="375"/>
      <c r="FJ576" s="375"/>
      <c r="FK576" s="375"/>
      <c r="FL576" s="375"/>
      <c r="FM576" s="375"/>
      <c r="FN576" s="375"/>
      <c r="FO576" s="375"/>
      <c r="FP576" s="375"/>
      <c r="FQ576" s="375"/>
      <c r="FR576" s="375"/>
      <c r="FS576" s="375"/>
      <c r="FT576" s="375"/>
      <c r="FU576" s="375"/>
    </row>
    <row r="577" spans="1:177" s="374" customFormat="1" ht="15" customHeight="1" x14ac:dyDescent="0.25">
      <c r="A577" s="113"/>
      <c r="B577" s="1002" t="s">
        <v>1814</v>
      </c>
      <c r="C577" s="1003"/>
      <c r="D577" s="1003"/>
      <c r="E577" s="1003"/>
      <c r="F577" s="1003"/>
      <c r="G577" s="1003"/>
      <c r="H577" s="1003"/>
      <c r="I577" s="1003"/>
      <c r="J577" s="1003"/>
      <c r="K577" s="1003"/>
      <c r="L577" s="1003"/>
      <c r="M577" s="1003"/>
      <c r="N577" s="1003"/>
      <c r="O577" s="1003"/>
      <c r="P577" s="1003"/>
      <c r="Q577" s="1003"/>
      <c r="R577" s="1003"/>
      <c r="S577" s="1003"/>
      <c r="T577" s="1003"/>
      <c r="U577" s="1003"/>
      <c r="V577" s="1003"/>
      <c r="W577" s="1003"/>
      <c r="X577" s="1003"/>
      <c r="Y577" s="1003"/>
      <c r="Z577" s="1003"/>
      <c r="AA577" s="1003"/>
      <c r="AB577" s="1003"/>
      <c r="AC577" s="1003"/>
      <c r="AD577" s="1004"/>
      <c r="AE577" s="3"/>
      <c r="AF577" s="258"/>
      <c r="AG577" s="375"/>
      <c r="AH577" s="378"/>
      <c r="EM577" s="375"/>
      <c r="EN577" s="375"/>
      <c r="EO577" s="375"/>
      <c r="EP577" s="375"/>
      <c r="EQ577" s="375"/>
      <c r="ER577" s="375"/>
      <c r="ES577" s="375"/>
      <c r="FF577" s="375"/>
      <c r="FG577" s="375"/>
      <c r="FH577" s="375"/>
      <c r="FI577" s="375"/>
      <c r="FJ577" s="375"/>
      <c r="FK577" s="375"/>
      <c r="FL577" s="375"/>
      <c r="FM577" s="375"/>
      <c r="FN577" s="375"/>
      <c r="FO577" s="375"/>
      <c r="FP577" s="375"/>
      <c r="FQ577" s="375"/>
      <c r="FR577" s="375"/>
      <c r="FS577" s="375"/>
      <c r="FT577" s="375"/>
      <c r="FU577" s="375"/>
    </row>
    <row r="578" spans="1:177" s="374" customFormat="1" ht="48" customHeight="1" x14ac:dyDescent="0.25">
      <c r="A578" s="113"/>
      <c r="B578" s="242"/>
      <c r="C578" s="1005" t="s">
        <v>1863</v>
      </c>
      <c r="D578" s="1005"/>
      <c r="E578" s="1005"/>
      <c r="F578" s="1005"/>
      <c r="G578" s="1005"/>
      <c r="H578" s="1005"/>
      <c r="I578" s="1005"/>
      <c r="J578" s="1005"/>
      <c r="K578" s="1005"/>
      <c r="L578" s="1005"/>
      <c r="M578" s="1005"/>
      <c r="N578" s="1005"/>
      <c r="O578" s="1005"/>
      <c r="P578" s="1005"/>
      <c r="Q578" s="1005"/>
      <c r="R578" s="1005"/>
      <c r="S578" s="1005"/>
      <c r="T578" s="1005"/>
      <c r="U578" s="1005"/>
      <c r="V578" s="1005"/>
      <c r="W578" s="1005"/>
      <c r="X578" s="1005"/>
      <c r="Y578" s="1005"/>
      <c r="Z578" s="1005"/>
      <c r="AA578" s="1005"/>
      <c r="AB578" s="1005"/>
      <c r="AC578" s="1005"/>
      <c r="AD578" s="1006"/>
      <c r="AE578" s="3"/>
      <c r="AF578" s="258"/>
      <c r="AG578" s="375"/>
      <c r="AH578" s="378"/>
      <c r="EM578" s="375"/>
      <c r="EN578" s="375"/>
      <c r="EO578" s="375"/>
      <c r="EP578" s="375"/>
      <c r="EQ578" s="375"/>
      <c r="ER578" s="375"/>
      <c r="ES578" s="375"/>
      <c r="FF578" s="375"/>
      <c r="FG578" s="375"/>
      <c r="FH578" s="375"/>
      <c r="FI578" s="375"/>
      <c r="FJ578" s="375"/>
      <c r="FK578" s="375"/>
      <c r="FL578" s="375"/>
      <c r="FM578" s="375"/>
      <c r="FN578" s="375"/>
      <c r="FO578" s="375"/>
      <c r="FP578" s="375"/>
      <c r="FQ578" s="375"/>
      <c r="FR578" s="375"/>
      <c r="FS578" s="375"/>
      <c r="FT578" s="375"/>
      <c r="FU578" s="375"/>
    </row>
    <row r="579" spans="1:177" s="398" customFormat="1" ht="15" customHeight="1" thickBot="1" x14ac:dyDescent="0.3">
      <c r="A579" s="145"/>
      <c r="B579" s="142"/>
      <c r="C579" s="142"/>
      <c r="D579" s="142"/>
      <c r="E579" s="142"/>
      <c r="F579" s="142"/>
      <c r="G579" s="142"/>
      <c r="H579" s="142"/>
      <c r="I579" s="142"/>
      <c r="J579" s="142"/>
      <c r="K579" s="142"/>
      <c r="L579" s="142"/>
      <c r="M579" s="142"/>
      <c r="N579" s="142"/>
      <c r="O579" s="142"/>
      <c r="P579" s="142"/>
      <c r="Q579" s="142"/>
      <c r="R579" s="142"/>
      <c r="S579" s="142"/>
      <c r="T579" s="142"/>
      <c r="U579" s="142"/>
      <c r="V579" s="142"/>
      <c r="W579" s="142"/>
      <c r="X579" s="142"/>
      <c r="Y579" s="142"/>
      <c r="Z579" s="142"/>
      <c r="AA579" s="142"/>
      <c r="AB579" s="142"/>
      <c r="AC579" s="142"/>
      <c r="AD579" s="142"/>
      <c r="AE579" s="90"/>
      <c r="AF579" s="282"/>
      <c r="AG579" s="375"/>
      <c r="AH579" s="397"/>
      <c r="EM579" s="375"/>
      <c r="EN579" s="375"/>
      <c r="EO579" s="375"/>
      <c r="EP579" s="375"/>
      <c r="EQ579" s="375"/>
      <c r="ER579" s="375"/>
      <c r="ES579" s="375"/>
      <c r="FF579" s="375"/>
      <c r="FG579" s="375"/>
      <c r="FH579" s="375"/>
      <c r="FI579" s="375"/>
      <c r="FJ579" s="375"/>
      <c r="FK579" s="375"/>
      <c r="FL579" s="375"/>
      <c r="FM579" s="375"/>
      <c r="FN579" s="375"/>
      <c r="FO579" s="375"/>
      <c r="FP579" s="375"/>
      <c r="FQ579" s="375"/>
      <c r="FR579" s="375"/>
      <c r="FS579" s="375"/>
      <c r="FT579" s="375"/>
      <c r="FU579" s="375"/>
    </row>
    <row r="580" spans="1:177" s="374" customFormat="1" ht="15" customHeight="1" thickBot="1" x14ac:dyDescent="0.3">
      <c r="A580" s="113"/>
      <c r="B580" s="687" t="s">
        <v>1162</v>
      </c>
      <c r="C580" s="688"/>
      <c r="D580" s="688"/>
      <c r="E580" s="688"/>
      <c r="F580" s="688"/>
      <c r="G580" s="688"/>
      <c r="H580" s="688"/>
      <c r="I580" s="688"/>
      <c r="J580" s="688"/>
      <c r="K580" s="688"/>
      <c r="L580" s="688"/>
      <c r="M580" s="688"/>
      <c r="N580" s="688"/>
      <c r="O580" s="688"/>
      <c r="P580" s="688"/>
      <c r="Q580" s="688"/>
      <c r="R580" s="688"/>
      <c r="S580" s="688"/>
      <c r="T580" s="688"/>
      <c r="U580" s="688"/>
      <c r="V580" s="688"/>
      <c r="W580" s="688"/>
      <c r="X580" s="688"/>
      <c r="Y580" s="688"/>
      <c r="Z580" s="688"/>
      <c r="AA580" s="688"/>
      <c r="AB580" s="688"/>
      <c r="AC580" s="688"/>
      <c r="AD580" s="689"/>
      <c r="AE580" s="3"/>
      <c r="AF580" s="258"/>
      <c r="AG580" s="375"/>
      <c r="AH580" s="378"/>
      <c r="EM580" s="375"/>
      <c r="EN580" s="375"/>
      <c r="EO580" s="375"/>
      <c r="EP580" s="375"/>
      <c r="EQ580" s="375"/>
      <c r="ER580" s="375"/>
      <c r="ES580" s="375"/>
      <c r="FF580" s="375"/>
      <c r="FG580" s="375"/>
      <c r="FH580" s="375"/>
      <c r="FI580" s="375"/>
      <c r="FJ580" s="375"/>
      <c r="FK580" s="375"/>
      <c r="FL580" s="375"/>
      <c r="FM580" s="375"/>
      <c r="FN580" s="375"/>
      <c r="FO580" s="375"/>
      <c r="FP580" s="375"/>
      <c r="FQ580" s="375"/>
      <c r="FR580" s="375"/>
      <c r="FS580" s="375"/>
      <c r="FT580" s="375"/>
      <c r="FU580" s="375"/>
    </row>
    <row r="581" spans="1:177" s="374" customFormat="1" ht="15" customHeight="1" x14ac:dyDescent="0.25">
      <c r="A581" s="113"/>
      <c r="B581" s="3"/>
      <c r="C581" s="3"/>
      <c r="D581" s="3"/>
      <c r="E581" s="3"/>
      <c r="F581" s="3"/>
      <c r="G581" s="3"/>
      <c r="H581" s="3"/>
      <c r="I581" s="3"/>
      <c r="J581" s="3"/>
      <c r="K581" s="3"/>
      <c r="L581" s="3"/>
      <c r="M581" s="3"/>
      <c r="N581" s="3"/>
      <c r="O581" s="3"/>
      <c r="P581" s="3"/>
      <c r="Q581" s="3"/>
      <c r="R581" s="3"/>
      <c r="S581" s="3"/>
      <c r="T581" s="3"/>
      <c r="U581" s="3"/>
      <c r="V581" s="3"/>
      <c r="W581" s="3"/>
      <c r="X581" s="3"/>
      <c r="Y581" s="3"/>
      <c r="Z581" s="3"/>
      <c r="AA581" s="3"/>
      <c r="AB581" s="3"/>
      <c r="AC581" s="3"/>
      <c r="AD581" s="3"/>
      <c r="AE581" s="3"/>
      <c r="AF581" s="258"/>
      <c r="AG581" s="375"/>
      <c r="AH581" s="378"/>
      <c r="EM581" s="375"/>
      <c r="EN581" s="375"/>
      <c r="EO581" s="375"/>
      <c r="EP581" s="375"/>
      <c r="EQ581" s="375"/>
      <c r="ER581" s="375"/>
      <c r="ES581" s="375"/>
      <c r="FF581" s="375"/>
      <c r="FG581" s="375"/>
      <c r="FH581" s="375"/>
      <c r="FI581" s="375"/>
      <c r="FJ581" s="375"/>
      <c r="FK581" s="375"/>
      <c r="FL581" s="375"/>
      <c r="FM581" s="375"/>
      <c r="FN581" s="375"/>
      <c r="FO581" s="375"/>
      <c r="FP581" s="375"/>
      <c r="FQ581" s="375"/>
      <c r="FR581" s="375"/>
      <c r="FS581" s="375"/>
      <c r="FT581" s="375"/>
      <c r="FU581" s="375"/>
    </row>
    <row r="582" spans="1:177" s="374" customFormat="1" ht="36" customHeight="1" x14ac:dyDescent="0.25">
      <c r="A582" s="114" t="s">
        <v>188</v>
      </c>
      <c r="B582" s="573" t="s">
        <v>1164</v>
      </c>
      <c r="C582" s="573"/>
      <c r="D582" s="573"/>
      <c r="E582" s="573"/>
      <c r="F582" s="573"/>
      <c r="G582" s="573"/>
      <c r="H582" s="573"/>
      <c r="I582" s="573"/>
      <c r="J582" s="573"/>
      <c r="K582" s="573"/>
      <c r="L582" s="573"/>
      <c r="M582" s="573"/>
      <c r="N582" s="573"/>
      <c r="O582" s="573"/>
      <c r="P582" s="573"/>
      <c r="Q582" s="573"/>
      <c r="R582" s="573"/>
      <c r="S582" s="573"/>
      <c r="T582" s="573"/>
      <c r="U582" s="573"/>
      <c r="V582" s="573"/>
      <c r="W582" s="573"/>
      <c r="X582" s="573"/>
      <c r="Y582" s="573"/>
      <c r="Z582" s="573"/>
      <c r="AA582" s="573"/>
      <c r="AB582" s="573"/>
      <c r="AC582" s="573"/>
      <c r="AD582" s="573"/>
      <c r="AE582" s="3"/>
      <c r="AF582" s="258"/>
      <c r="AG582" s="375"/>
      <c r="AH582" s="378"/>
      <c r="EM582" s="375"/>
      <c r="EN582" s="375"/>
      <c r="EO582" s="375"/>
      <c r="EP582" s="375"/>
      <c r="EQ582" s="375"/>
      <c r="ER582" s="375"/>
      <c r="ES582" s="375"/>
      <c r="FF582" s="375"/>
      <c r="FG582" s="375"/>
      <c r="FH582" s="375"/>
      <c r="FI582" s="375"/>
      <c r="FJ582" s="375"/>
      <c r="FK582" s="375"/>
      <c r="FL582" s="375"/>
      <c r="FM582" s="375"/>
      <c r="FN582" s="375"/>
      <c r="FO582" s="375"/>
      <c r="FP582" s="375"/>
      <c r="FQ582" s="375"/>
      <c r="FR582" s="375"/>
      <c r="FS582" s="375"/>
      <c r="FT582" s="375"/>
      <c r="FU582" s="375"/>
    </row>
    <row r="583" spans="1:177" s="374" customFormat="1" ht="24" customHeight="1" x14ac:dyDescent="0.25">
      <c r="A583" s="112"/>
      <c r="B583" s="1"/>
      <c r="C583" s="576" t="s">
        <v>1087</v>
      </c>
      <c r="D583" s="576"/>
      <c r="E583" s="576"/>
      <c r="F583" s="576"/>
      <c r="G583" s="576"/>
      <c r="H583" s="576"/>
      <c r="I583" s="576"/>
      <c r="J583" s="576"/>
      <c r="K583" s="576"/>
      <c r="L583" s="576"/>
      <c r="M583" s="576"/>
      <c r="N583" s="576"/>
      <c r="O583" s="576"/>
      <c r="P583" s="576"/>
      <c r="Q583" s="576"/>
      <c r="R583" s="576"/>
      <c r="S583" s="576"/>
      <c r="T583" s="576"/>
      <c r="U583" s="576"/>
      <c r="V583" s="576"/>
      <c r="W583" s="576"/>
      <c r="X583" s="576"/>
      <c r="Y583" s="576"/>
      <c r="Z583" s="576"/>
      <c r="AA583" s="576"/>
      <c r="AB583" s="576"/>
      <c r="AC583" s="576"/>
      <c r="AD583" s="576"/>
      <c r="AE583" s="3"/>
      <c r="AF583" s="258"/>
      <c r="AG583" s="375"/>
      <c r="AH583" s="378"/>
      <c r="EM583" s="375"/>
      <c r="EN583" s="375"/>
      <c r="EO583" s="375"/>
      <c r="EP583" s="375"/>
      <c r="EQ583" s="375"/>
      <c r="ER583" s="375"/>
      <c r="ES583" s="375"/>
      <c r="FF583" s="375"/>
      <c r="FG583" s="375"/>
      <c r="FH583" s="375"/>
      <c r="FI583" s="375"/>
      <c r="FJ583" s="375"/>
      <c r="FK583" s="375"/>
      <c r="FL583" s="375"/>
      <c r="FM583" s="375"/>
      <c r="FN583" s="375"/>
      <c r="FO583" s="375"/>
      <c r="FP583" s="375"/>
      <c r="FQ583" s="375"/>
      <c r="FR583" s="375"/>
      <c r="FS583" s="375"/>
      <c r="FT583" s="375"/>
      <c r="FU583" s="375"/>
    </row>
    <row r="584" spans="1:177" s="374" customFormat="1" ht="15" customHeight="1" x14ac:dyDescent="0.25">
      <c r="A584" s="113"/>
      <c r="B584" s="3"/>
      <c r="C584" s="3"/>
      <c r="D584" s="3"/>
      <c r="E584" s="3"/>
      <c r="F584" s="3"/>
      <c r="G584" s="3"/>
      <c r="H584" s="3"/>
      <c r="I584" s="3"/>
      <c r="J584" s="3"/>
      <c r="K584" s="3"/>
      <c r="L584" s="3"/>
      <c r="M584" s="3"/>
      <c r="N584" s="3"/>
      <c r="O584" s="3"/>
      <c r="P584" s="3"/>
      <c r="Q584" s="3"/>
      <c r="R584" s="3"/>
      <c r="S584" s="3"/>
      <c r="T584" s="3"/>
      <c r="U584" s="3"/>
      <c r="V584" s="3"/>
      <c r="W584" s="3"/>
      <c r="X584" s="3"/>
      <c r="Y584" s="3"/>
      <c r="Z584" s="3"/>
      <c r="AA584" s="3"/>
      <c r="AB584" s="3"/>
      <c r="AC584" s="3"/>
      <c r="AD584" s="3"/>
      <c r="AE584" s="3"/>
      <c r="AF584" s="258"/>
      <c r="AG584" s="375"/>
      <c r="AH584" s="378"/>
      <c r="EM584" s="375"/>
      <c r="EN584" s="375"/>
      <c r="EO584" s="375"/>
      <c r="EP584" s="375"/>
      <c r="EQ584" s="375"/>
      <c r="ER584" s="375"/>
      <c r="ES584" s="375"/>
      <c r="FF584" s="375"/>
      <c r="FG584" s="375"/>
      <c r="FH584" s="375"/>
      <c r="FI584" s="375"/>
      <c r="FJ584" s="375"/>
      <c r="FK584" s="375"/>
      <c r="FL584" s="375"/>
      <c r="FM584" s="375"/>
      <c r="FN584" s="375"/>
      <c r="FO584" s="375"/>
      <c r="FP584" s="375"/>
      <c r="FQ584" s="375"/>
      <c r="FR584" s="375"/>
      <c r="FS584" s="375"/>
      <c r="FT584" s="375"/>
      <c r="FU584" s="375"/>
    </row>
    <row r="585" spans="1:177" s="374" customFormat="1" ht="15" customHeight="1" x14ac:dyDescent="0.25">
      <c r="A585" s="113"/>
      <c r="B585" s="3"/>
      <c r="C585" s="694" t="s">
        <v>1130</v>
      </c>
      <c r="D585" s="695"/>
      <c r="E585" s="695"/>
      <c r="F585" s="695"/>
      <c r="G585" s="695"/>
      <c r="H585" s="695"/>
      <c r="I585" s="695"/>
      <c r="J585" s="695"/>
      <c r="K585" s="696"/>
      <c r="L585" s="578" t="s">
        <v>988</v>
      </c>
      <c r="M585" s="578"/>
      <c r="N585" s="578"/>
      <c r="O585" s="578"/>
      <c r="P585" s="578"/>
      <c r="Q585" s="578"/>
      <c r="R585" s="578"/>
      <c r="S585" s="578"/>
      <c r="T585" s="578"/>
      <c r="U585" s="578"/>
      <c r="V585" s="578"/>
      <c r="W585" s="578"/>
      <c r="X585" s="578"/>
      <c r="Y585" s="578"/>
      <c r="Z585" s="578"/>
      <c r="AA585" s="578"/>
      <c r="AB585" s="578"/>
      <c r="AC585" s="578"/>
      <c r="AD585" s="578"/>
      <c r="AE585" s="3"/>
      <c r="AF585" s="258"/>
      <c r="AG585" s="285" t="s">
        <v>1908</v>
      </c>
      <c r="AH585" s="285"/>
      <c r="AI585" s="285"/>
      <c r="EM585" s="375"/>
      <c r="EN585" s="375"/>
      <c r="EO585" s="375"/>
      <c r="EP585" s="375"/>
      <c r="EQ585" s="375"/>
      <c r="ER585" s="375"/>
      <c r="ES585" s="375"/>
      <c r="FF585" s="375"/>
      <c r="FG585" s="375"/>
      <c r="FH585" s="375"/>
      <c r="FI585" s="375"/>
      <c r="FJ585" s="375"/>
      <c r="FK585" s="375"/>
      <c r="FL585" s="375"/>
      <c r="FM585" s="375"/>
      <c r="FN585" s="375"/>
      <c r="FO585" s="375"/>
      <c r="FP585" s="375"/>
      <c r="FQ585" s="375"/>
      <c r="FR585" s="375"/>
      <c r="FS585" s="375"/>
      <c r="FT585" s="375"/>
      <c r="FU585" s="375"/>
    </row>
    <row r="586" spans="1:177" s="374" customFormat="1" ht="15" customHeight="1" x14ac:dyDescent="0.25">
      <c r="A586" s="113"/>
      <c r="B586" s="3"/>
      <c r="C586" s="724"/>
      <c r="D586" s="725"/>
      <c r="E586" s="725"/>
      <c r="F586" s="725"/>
      <c r="G586" s="725"/>
      <c r="H586" s="725"/>
      <c r="I586" s="725"/>
      <c r="J586" s="725"/>
      <c r="K586" s="726"/>
      <c r="L586" s="733" t="s">
        <v>82</v>
      </c>
      <c r="M586" s="733"/>
      <c r="N586" s="733"/>
      <c r="O586" s="606" t="s">
        <v>83</v>
      </c>
      <c r="P586" s="606"/>
      <c r="Q586" s="606"/>
      <c r="R586" s="606"/>
      <c r="S586" s="606"/>
      <c r="T586" s="606"/>
      <c r="U586" s="606"/>
      <c r="V586" s="606"/>
      <c r="W586" s="552" t="s">
        <v>84</v>
      </c>
      <c r="X586" s="553"/>
      <c r="Y586" s="553"/>
      <c r="Z586" s="553"/>
      <c r="AA586" s="553"/>
      <c r="AB586" s="554"/>
      <c r="AC586" s="733" t="s">
        <v>85</v>
      </c>
      <c r="AD586" s="733"/>
      <c r="AE586" s="3"/>
      <c r="AF586" s="258"/>
      <c r="AG586" s="285">
        <f>COUNTBLANK(L588:AD595)</f>
        <v>152</v>
      </c>
      <c r="AH586" s="285">
        <v>152</v>
      </c>
      <c r="AI586" s="285">
        <f>IF(SUM(AG596:AH596)=0,AG586,1)</f>
        <v>152</v>
      </c>
      <c r="AN586" s="631" t="s">
        <v>82</v>
      </c>
      <c r="AO586" s="632"/>
      <c r="AP586" s="635" t="s">
        <v>83</v>
      </c>
      <c r="AQ586" s="636"/>
      <c r="AR586" s="636"/>
      <c r="AS586" s="636"/>
      <c r="AT586" s="636"/>
      <c r="AU586" s="636"/>
      <c r="AV586" s="636"/>
      <c r="AW586" s="636"/>
      <c r="AX586" s="636"/>
      <c r="AY586" s="636"/>
      <c r="AZ586" s="636"/>
      <c r="BA586" s="636"/>
      <c r="BB586" s="636"/>
      <c r="BC586" s="637"/>
      <c r="BD586" s="579" t="s">
        <v>84</v>
      </c>
      <c r="BE586" s="579"/>
      <c r="BF586" s="579"/>
      <c r="BG586" s="579"/>
      <c r="BH586" s="579"/>
      <c r="BI586" s="579"/>
      <c r="BJ586" s="638" t="s">
        <v>85</v>
      </c>
      <c r="BK586" s="638"/>
      <c r="BL586" s="375"/>
      <c r="BM586" s="375"/>
      <c r="EM586" s="375"/>
      <c r="EN586" s="375"/>
      <c r="EO586" s="375"/>
      <c r="EP586" s="375"/>
      <c r="EQ586" s="375"/>
      <c r="ER586" s="375"/>
      <c r="ES586" s="375"/>
      <c r="FF586" s="375"/>
      <c r="FG586" s="375"/>
      <c r="FH586" s="375"/>
      <c r="FI586" s="375"/>
      <c r="FJ586" s="375"/>
      <c r="FK586" s="375"/>
      <c r="FL586" s="375"/>
      <c r="FM586" s="375"/>
      <c r="FN586" s="375"/>
      <c r="FO586" s="375"/>
      <c r="FP586" s="375"/>
      <c r="FQ586" s="375"/>
      <c r="FR586" s="375"/>
      <c r="FS586" s="375"/>
      <c r="FT586" s="375"/>
      <c r="FU586" s="375"/>
    </row>
    <row r="587" spans="1:177" s="374" customFormat="1" ht="72" customHeight="1" x14ac:dyDescent="0.25">
      <c r="A587" s="113"/>
      <c r="B587" s="3"/>
      <c r="C587" s="697"/>
      <c r="D587" s="698"/>
      <c r="E587" s="698"/>
      <c r="F587" s="698"/>
      <c r="G587" s="698"/>
      <c r="H587" s="698"/>
      <c r="I587" s="698"/>
      <c r="J587" s="698"/>
      <c r="K587" s="699"/>
      <c r="L587" s="733"/>
      <c r="M587" s="733"/>
      <c r="N587" s="733"/>
      <c r="O587" s="187" t="s">
        <v>86</v>
      </c>
      <c r="P587" s="187" t="s">
        <v>87</v>
      </c>
      <c r="Q587" s="187" t="s">
        <v>88</v>
      </c>
      <c r="R587" s="187" t="s">
        <v>89</v>
      </c>
      <c r="S587" s="187" t="s">
        <v>90</v>
      </c>
      <c r="T587" s="187" t="s">
        <v>91</v>
      </c>
      <c r="U587" s="733" t="s">
        <v>92</v>
      </c>
      <c r="V587" s="733"/>
      <c r="W587" s="733" t="s">
        <v>93</v>
      </c>
      <c r="X587" s="733"/>
      <c r="Y587" s="733" t="s">
        <v>987</v>
      </c>
      <c r="Z587" s="733"/>
      <c r="AA587" s="733" t="s">
        <v>95</v>
      </c>
      <c r="AB587" s="733"/>
      <c r="AC587" s="733"/>
      <c r="AD587" s="733"/>
      <c r="AE587" s="3"/>
      <c r="AF587" s="258"/>
      <c r="AG587" s="374" t="s">
        <v>1921</v>
      </c>
      <c r="AH587" s="374" t="s">
        <v>1925</v>
      </c>
      <c r="AN587" s="633"/>
      <c r="AO587" s="634"/>
      <c r="AP587" s="639" t="s">
        <v>86</v>
      </c>
      <c r="AQ587" s="640"/>
      <c r="AR587" s="639" t="s">
        <v>87</v>
      </c>
      <c r="AS587" s="640"/>
      <c r="AT587" s="639" t="s">
        <v>88</v>
      </c>
      <c r="AU587" s="640"/>
      <c r="AV587" s="639" t="s">
        <v>89</v>
      </c>
      <c r="AW587" s="640"/>
      <c r="AX587" s="639" t="s">
        <v>90</v>
      </c>
      <c r="AY587" s="640"/>
      <c r="AZ587" s="639" t="s">
        <v>91</v>
      </c>
      <c r="BA587" s="640"/>
      <c r="BB587" s="639" t="s">
        <v>92</v>
      </c>
      <c r="BC587" s="640"/>
      <c r="BD587" s="639" t="s">
        <v>93</v>
      </c>
      <c r="BE587" s="640"/>
      <c r="BF587" s="639" t="s">
        <v>987</v>
      </c>
      <c r="BG587" s="640"/>
      <c r="BH587" s="639" t="s">
        <v>95</v>
      </c>
      <c r="BI587" s="640"/>
      <c r="BJ587" s="638"/>
      <c r="BK587" s="638"/>
      <c r="BL587" s="375"/>
      <c r="BM587" s="375"/>
      <c r="EM587" s="375"/>
      <c r="EN587" s="375"/>
      <c r="EO587" s="375"/>
      <c r="EP587" s="375"/>
      <c r="EQ587" s="375"/>
      <c r="ER587" s="375"/>
      <c r="ES587" s="375"/>
      <c r="FF587" s="375"/>
      <c r="FG587" s="375"/>
      <c r="FH587" s="375"/>
      <c r="FI587" s="375"/>
      <c r="FJ587" s="375"/>
      <c r="FK587" s="375"/>
      <c r="FL587" s="375"/>
      <c r="FM587" s="375"/>
      <c r="FN587" s="375"/>
      <c r="FO587" s="375"/>
      <c r="FP587" s="375"/>
      <c r="FQ587" s="375"/>
      <c r="FR587" s="375"/>
      <c r="FS587" s="375"/>
      <c r="FT587" s="375"/>
      <c r="FU587" s="375"/>
    </row>
    <row r="588" spans="1:177" s="374" customFormat="1" ht="15" customHeight="1" x14ac:dyDescent="0.25">
      <c r="A588" s="113"/>
      <c r="B588" s="3"/>
      <c r="C588" s="18" t="s">
        <v>26</v>
      </c>
      <c r="D588" s="606" t="str">
        <f>IF($D37="","",$D37)</f>
        <v/>
      </c>
      <c r="E588" s="606"/>
      <c r="F588" s="606"/>
      <c r="G588" s="606"/>
      <c r="H588" s="606"/>
      <c r="I588" s="606"/>
      <c r="J588" s="606"/>
      <c r="K588" s="606"/>
      <c r="L588" s="577"/>
      <c r="M588" s="577"/>
      <c r="N588" s="577"/>
      <c r="O588" s="347"/>
      <c r="P588" s="347"/>
      <c r="Q588" s="347"/>
      <c r="R588" s="347"/>
      <c r="S588" s="347"/>
      <c r="T588" s="347"/>
      <c r="U588" s="577"/>
      <c r="V588" s="577"/>
      <c r="W588" s="577"/>
      <c r="X588" s="577"/>
      <c r="Y588" s="577"/>
      <c r="Z588" s="577"/>
      <c r="AA588" s="577"/>
      <c r="AB588" s="577"/>
      <c r="AC588" s="577"/>
      <c r="AD588" s="577"/>
      <c r="AE588" s="3"/>
      <c r="AF588" s="258"/>
      <c r="AG588" s="375">
        <f>IF(AND($C$29="",COUNTBLANK(D588:AD588)=27),0,IF(AND($C$29&gt;=$AG$26,COUNTBLANK(D588:AD588)&lt;&gt;27),0,IF(AND($AG$26&gt;$C$29,COUNTBLANK(D588:AD588)=27),0,1)))</f>
        <v>0</v>
      </c>
      <c r="AH588" s="264">
        <f>IF(D588="",0,IF(AND(D588&lt;&gt;"",COUNTBLANK(L588:AD588)=7),0,1))</f>
        <v>0</v>
      </c>
      <c r="AN588" s="635">
        <f>IF(AND(SUM(G161:H168)=0,COUNTIF(G161:H168,"NS")&gt;0),"NS",SUM(G161:H168))</f>
        <v>0</v>
      </c>
      <c r="AO588" s="637"/>
      <c r="AP588" s="635">
        <f>IF(AND(SUM(I161:J168)=0,COUNTIF(I161:J168,"NS")&gt;0),"NS",SUM(I161:J168))</f>
        <v>0</v>
      </c>
      <c r="AQ588" s="637"/>
      <c r="AR588" s="635">
        <f>IF(AND(SUM(K161:L168)=0,COUNTIF(K161:L168,"NS")&gt;0),"NS",SUM(K161:L168))</f>
        <v>0</v>
      </c>
      <c r="AS588" s="637"/>
      <c r="AT588" s="635">
        <f>IF(AND(SUM(M161:N168)=0,COUNTIF(M161:N168,"NS")&gt;0),"NS",SUM(M161:N168))</f>
        <v>0</v>
      </c>
      <c r="AU588" s="637"/>
      <c r="AV588" s="635">
        <f>IF(AND(SUM(O161:P168)=0,COUNTIF(O161:P168,"NS")&gt;0),"NS",SUM(O161:P168))</f>
        <v>0</v>
      </c>
      <c r="AW588" s="637"/>
      <c r="AX588" s="635">
        <f>IF(AND(SUM(Q161:R168)=0,COUNTIF(Q161:R168,"NS")&gt;0),"NS",SUM(Q161:R168))</f>
        <v>0</v>
      </c>
      <c r="AY588" s="637"/>
      <c r="AZ588" s="635">
        <f>IF(AND(SUM(S161:T168)=0,COUNTIF(S161:T168,"NS")&gt;0),"NS",SUM(S161:T168))</f>
        <v>0</v>
      </c>
      <c r="BA588" s="637"/>
      <c r="BB588" s="635">
        <f>IF(AND(SUM(U161:V168)=0,COUNTIF(U161:V168,"NS")&gt;0),"NS",SUM(U161:V168))</f>
        <v>0</v>
      </c>
      <c r="BC588" s="637"/>
      <c r="BD588" s="635">
        <f>IF(AND(SUM(W161:X168)=0,COUNTIF(W161:X168,"NS")&gt;0),"NS",SUM(W161:X168))</f>
        <v>0</v>
      </c>
      <c r="BE588" s="637"/>
      <c r="BF588" s="635">
        <f>IF(AND(SUM(Y161:Z168)=0,COUNTIF(Y161:Z168,"NS")&gt;0),"NS",SUM(Y161:Z168))</f>
        <v>0</v>
      </c>
      <c r="BG588" s="637"/>
      <c r="BH588" s="635">
        <f>IF(AND(SUM(AA161:AB168)=0,COUNTIF(AA161:AB168,"NS")&gt;0),"NS",SUM(AA161:AB168))</f>
        <v>0</v>
      </c>
      <c r="BI588" s="637"/>
      <c r="BJ588" s="635">
        <f>IF(AND(SUM(AC161:AD168)=0,COUNTIF(AC161:AD168,"NS")&gt;0),"NS",SUM(AC161:AD168))</f>
        <v>0</v>
      </c>
      <c r="BK588" s="637"/>
      <c r="BL588" s="375"/>
      <c r="BM588" s="375"/>
      <c r="EM588" s="375"/>
      <c r="EN588" s="375"/>
      <c r="EO588" s="375"/>
      <c r="EP588" s="375"/>
      <c r="EQ588" s="375"/>
      <c r="ER588" s="375"/>
      <c r="ES588" s="375"/>
      <c r="FF588" s="375"/>
      <c r="FG588" s="375"/>
      <c r="FH588" s="375"/>
      <c r="FI588" s="375"/>
      <c r="FJ588" s="375"/>
      <c r="FK588" s="375"/>
      <c r="FL588" s="375"/>
      <c r="FM588" s="375"/>
      <c r="FN588" s="375"/>
      <c r="FO588" s="375"/>
      <c r="FP588" s="375"/>
      <c r="FQ588" s="375"/>
      <c r="FR588" s="375"/>
      <c r="FS588" s="375"/>
      <c r="FT588" s="375"/>
      <c r="FU588" s="375"/>
    </row>
    <row r="589" spans="1:177" s="374" customFormat="1" ht="15" customHeight="1" x14ac:dyDescent="0.25">
      <c r="A589" s="113"/>
      <c r="B589" s="3"/>
      <c r="C589" s="8" t="s">
        <v>27</v>
      </c>
      <c r="D589" s="606" t="str">
        <f t="shared" ref="D589:D595" si="127">IF($D38="","",$D38)</f>
        <v/>
      </c>
      <c r="E589" s="606"/>
      <c r="F589" s="606"/>
      <c r="G589" s="606"/>
      <c r="H589" s="606"/>
      <c r="I589" s="606"/>
      <c r="J589" s="606"/>
      <c r="K589" s="606"/>
      <c r="L589" s="577"/>
      <c r="M589" s="577"/>
      <c r="N589" s="577"/>
      <c r="O589" s="347"/>
      <c r="P589" s="347"/>
      <c r="Q589" s="347"/>
      <c r="R589" s="347"/>
      <c r="S589" s="347"/>
      <c r="T589" s="347"/>
      <c r="U589" s="577"/>
      <c r="V589" s="577"/>
      <c r="W589" s="577"/>
      <c r="X589" s="577"/>
      <c r="Y589" s="577"/>
      <c r="Z589" s="577"/>
      <c r="AA589" s="577"/>
      <c r="AB589" s="577"/>
      <c r="AC589" s="577"/>
      <c r="AD589" s="577"/>
      <c r="AE589" s="3"/>
      <c r="AF589" s="258"/>
      <c r="AG589" s="375">
        <f>IF(AND($C$29="",COUNTBLANK(D589:AD589)=27),0,IF(AND($C$29&gt;=$AG$27,COUNTBLANK(D589:AD589)&lt;&gt;27),0,IF(AND($AG$27&gt;$C$29,COUNTBLANK(D589:AD589)=27),0,1)))</f>
        <v>0</v>
      </c>
      <c r="AH589" s="264">
        <f t="shared" ref="AH589:AH595" si="128">IF(D589="",0,IF(AND(D589&lt;&gt;"",COUNTBLANK(L589:AD589)=7),0,1))</f>
        <v>0</v>
      </c>
      <c r="AN589" s="635">
        <f>COUNTIF(L588:N595,"ns")</f>
        <v>0</v>
      </c>
      <c r="AO589" s="637"/>
      <c r="AP589" s="635">
        <f>COUNTIF(O588:O595,"ns")</f>
        <v>0</v>
      </c>
      <c r="AQ589" s="637"/>
      <c r="AR589" s="635">
        <f>COUNTIF(P588:P595,"ns")</f>
        <v>0</v>
      </c>
      <c r="AS589" s="637"/>
      <c r="AT589" s="635">
        <f>COUNTIF(Q588:Q595,"ns")</f>
        <v>0</v>
      </c>
      <c r="AU589" s="637"/>
      <c r="AV589" s="635">
        <f>COUNTIF(R588:R595,"ns")</f>
        <v>0</v>
      </c>
      <c r="AW589" s="637"/>
      <c r="AX589" s="635">
        <f>COUNTIF(S588:S595,"ns")</f>
        <v>0</v>
      </c>
      <c r="AY589" s="637"/>
      <c r="AZ589" s="635">
        <f>COUNTIF(T588:T595,"ns")</f>
        <v>0</v>
      </c>
      <c r="BA589" s="637"/>
      <c r="BB589" s="635">
        <f>COUNTIF(U588:V595,"ns")</f>
        <v>0</v>
      </c>
      <c r="BC589" s="637"/>
      <c r="BD589" s="635">
        <f>COUNTIF(W588:X595,"ns")</f>
        <v>0</v>
      </c>
      <c r="BE589" s="637"/>
      <c r="BF589" s="635">
        <f>COUNTIF(Y588:Z595,"ns")</f>
        <v>0</v>
      </c>
      <c r="BG589" s="637"/>
      <c r="BH589" s="635">
        <f>COUNTIF(AA588:AB595,"ns")</f>
        <v>0</v>
      </c>
      <c r="BI589" s="637"/>
      <c r="BJ589" s="635">
        <f>COUNTIF(AC588:AD595,"ns")</f>
        <v>0</v>
      </c>
      <c r="BK589" s="637"/>
      <c r="BL589" s="375"/>
      <c r="BM589" s="375"/>
      <c r="EM589" s="375"/>
      <c r="EN589" s="375"/>
      <c r="EO589" s="375"/>
      <c r="EP589" s="375"/>
      <c r="EQ589" s="375"/>
      <c r="ER589" s="375"/>
      <c r="ES589" s="375"/>
      <c r="FF589" s="375"/>
      <c r="FG589" s="375"/>
      <c r="FH589" s="375"/>
      <c r="FI589" s="375"/>
      <c r="FJ589" s="375"/>
      <c r="FK589" s="375"/>
      <c r="FL589" s="375"/>
      <c r="FM589" s="375"/>
      <c r="FN589" s="375"/>
      <c r="FO589" s="375"/>
      <c r="FP589" s="375"/>
      <c r="FQ589" s="375"/>
      <c r="FR589" s="375"/>
      <c r="FS589" s="375"/>
      <c r="FT589" s="375"/>
      <c r="FU589" s="375"/>
    </row>
    <row r="590" spans="1:177" s="374" customFormat="1" ht="15" customHeight="1" x14ac:dyDescent="0.25">
      <c r="A590" s="113"/>
      <c r="B590" s="3"/>
      <c r="C590" s="8" t="s">
        <v>28</v>
      </c>
      <c r="D590" s="606" t="str">
        <f t="shared" si="127"/>
        <v/>
      </c>
      <c r="E590" s="606"/>
      <c r="F590" s="606"/>
      <c r="G590" s="606"/>
      <c r="H590" s="606"/>
      <c r="I590" s="606"/>
      <c r="J590" s="606"/>
      <c r="K590" s="606"/>
      <c r="L590" s="577"/>
      <c r="M590" s="577"/>
      <c r="N590" s="577"/>
      <c r="O590" s="347"/>
      <c r="P590" s="347"/>
      <c r="Q590" s="347"/>
      <c r="R590" s="347"/>
      <c r="S590" s="347"/>
      <c r="T590" s="347"/>
      <c r="U590" s="577"/>
      <c r="V590" s="577"/>
      <c r="W590" s="577"/>
      <c r="X590" s="577"/>
      <c r="Y590" s="577"/>
      <c r="Z590" s="577"/>
      <c r="AA590" s="577"/>
      <c r="AB590" s="577"/>
      <c r="AC590" s="577"/>
      <c r="AD590" s="577"/>
      <c r="AE590" s="3"/>
      <c r="AF590" s="258"/>
      <c r="AG590" s="375">
        <f>IF(AND($C$29="",COUNTBLANK(D590:AD590)=27),0,IF(AND($C$29&gt;=$AG$28,COUNTBLANK(D590:AD590)&lt;&gt;27),0,IF(AND($AG$28&gt;$C$29,COUNTBLANK(D590:AD590)=27),0,1)))</f>
        <v>0</v>
      </c>
      <c r="AH590" s="264">
        <f t="shared" si="128"/>
        <v>0</v>
      </c>
      <c r="AN590" s="635">
        <f>SUM(L588:N595)</f>
        <v>0</v>
      </c>
      <c r="AO590" s="637"/>
      <c r="AP590" s="635">
        <f>SUM(O588:O595)</f>
        <v>0</v>
      </c>
      <c r="AQ590" s="637"/>
      <c r="AR590" s="635">
        <f>SUM(P588:P595)</f>
        <v>0</v>
      </c>
      <c r="AS590" s="637"/>
      <c r="AT590" s="635">
        <f>SUM(Q588:Q595)</f>
        <v>0</v>
      </c>
      <c r="AU590" s="637"/>
      <c r="AV590" s="635">
        <f>SUM(R588:R595)</f>
        <v>0</v>
      </c>
      <c r="AW590" s="637"/>
      <c r="AX590" s="635">
        <f>SUM(S588:S595)</f>
        <v>0</v>
      </c>
      <c r="AY590" s="637"/>
      <c r="AZ590" s="635">
        <f>SUM(T588:T595)</f>
        <v>0</v>
      </c>
      <c r="BA590" s="637"/>
      <c r="BB590" s="635">
        <f>SUM(U588:V595)</f>
        <v>0</v>
      </c>
      <c r="BC590" s="637"/>
      <c r="BD590" s="635">
        <f>SUM(W588:X595)</f>
        <v>0</v>
      </c>
      <c r="BE590" s="637"/>
      <c r="BF590" s="635">
        <f>SUM(Y588:Z595)</f>
        <v>0</v>
      </c>
      <c r="BG590" s="637"/>
      <c r="BH590" s="635">
        <f>SUM(AA588:AB595)</f>
        <v>0</v>
      </c>
      <c r="BI590" s="637"/>
      <c r="BJ590" s="635">
        <f>SUM(AC588:AD595)</f>
        <v>0</v>
      </c>
      <c r="BK590" s="637"/>
      <c r="BL590" s="375"/>
      <c r="BM590" s="375"/>
      <c r="EM590" s="375"/>
      <c r="EN590" s="375"/>
      <c r="EO590" s="375"/>
      <c r="EP590" s="375"/>
      <c r="EQ590" s="375"/>
      <c r="ER590" s="375"/>
      <c r="ES590" s="375"/>
      <c r="FF590" s="375"/>
      <c r="FG590" s="375"/>
      <c r="FH590" s="375"/>
      <c r="FI590" s="375"/>
      <c r="FJ590" s="375"/>
      <c r="FK590" s="375"/>
      <c r="FL590" s="375"/>
      <c r="FM590" s="375"/>
      <c r="FN590" s="375"/>
      <c r="FO590" s="375"/>
      <c r="FP590" s="375"/>
      <c r="FQ590" s="375"/>
      <c r="FR590" s="375"/>
      <c r="FS590" s="375"/>
      <c r="FT590" s="375"/>
      <c r="FU590" s="375"/>
    </row>
    <row r="591" spans="1:177" s="374" customFormat="1" ht="15" customHeight="1" x14ac:dyDescent="0.25">
      <c r="A591" s="113"/>
      <c r="B591" s="3"/>
      <c r="C591" s="8" t="s">
        <v>29</v>
      </c>
      <c r="D591" s="606" t="str">
        <f t="shared" si="127"/>
        <v/>
      </c>
      <c r="E591" s="606"/>
      <c r="F591" s="606"/>
      <c r="G591" s="606"/>
      <c r="H591" s="606"/>
      <c r="I591" s="606"/>
      <c r="J591" s="606"/>
      <c r="K591" s="606"/>
      <c r="L591" s="577"/>
      <c r="M591" s="577"/>
      <c r="N591" s="577"/>
      <c r="O591" s="347"/>
      <c r="P591" s="347"/>
      <c r="Q591" s="347"/>
      <c r="R591" s="347"/>
      <c r="S591" s="347"/>
      <c r="T591" s="347"/>
      <c r="U591" s="577"/>
      <c r="V591" s="577"/>
      <c r="W591" s="577"/>
      <c r="X591" s="577"/>
      <c r="Y591" s="577"/>
      <c r="Z591" s="577"/>
      <c r="AA591" s="577"/>
      <c r="AB591" s="577"/>
      <c r="AC591" s="577"/>
      <c r="AD591" s="577"/>
      <c r="AE591" s="3"/>
      <c r="AF591" s="258"/>
      <c r="AG591" s="375">
        <f>IF(AND($C$29="",COUNTBLANK(D591:AD591)=27),0,IF(AND($C$29&gt;=$AG$29,COUNTBLANK(D591:AD591)&lt;&gt;27),0,IF(AND($AG$29&gt;$C$29,COUNTBLANK(D591:AD591)=27),0,1)))</f>
        <v>0</v>
      </c>
      <c r="AH591" s="264">
        <f t="shared" si="128"/>
        <v>0</v>
      </c>
      <c r="AN591" s="649">
        <f t="shared" ref="AN591" si="129">IF($AG$273=$AH$273,0,IF(OR(AND(AN588=0,AN589&gt;0),AND(AN588="NS",AN590&gt;0),AND(AN588="NS",AN590=0,AN589=0)),1,IF(OR(AND(AN589&gt;=2,AN590&lt;AN588),AND(AN588="NS",AN590=0,AN589&gt;0),AN588&gt;=AN590),0,1)))</f>
        <v>0</v>
      </c>
      <c r="AO591" s="650"/>
      <c r="AP591" s="649">
        <f t="shared" ref="AP591" si="130">IF($AG$273=$AH$273,0,IF(OR(AND(AP588=0,AP589&gt;0),AND(AP588="NS",AP590&gt;0),AND(AP588="NS",AP590=0,AP589=0)),1,IF(OR(AND(AP589&gt;=2,AP590&lt;AP588),AND(AP588="NS",AP590=0,AP589&gt;0),AP588&gt;=AP590),0,1)))</f>
        <v>0</v>
      </c>
      <c r="AQ591" s="650"/>
      <c r="AR591" s="649">
        <f t="shared" ref="AR591" si="131">IF($AG$273=$AH$273,0,IF(OR(AND(AR588=0,AR589&gt;0),AND(AR588="NS",AR590&gt;0),AND(AR588="NS",AR590=0,AR589=0)),1,IF(OR(AND(AR589&gt;=2,AR590&lt;AR588),AND(AR588="NS",AR590=0,AR589&gt;0),AR588&gt;=AR590),0,1)))</f>
        <v>0</v>
      </c>
      <c r="AS591" s="650"/>
      <c r="AT591" s="649">
        <f t="shared" ref="AT591" si="132">IF($AG$273=$AH$273,0,IF(OR(AND(AT588=0,AT589&gt;0),AND(AT588="NS",AT590&gt;0),AND(AT588="NS",AT590=0,AT589=0)),1,IF(OR(AND(AT589&gt;=2,AT590&lt;AT588),AND(AT588="NS",AT590=0,AT589&gt;0),AT588&gt;=AT590),0,1)))</f>
        <v>0</v>
      </c>
      <c r="AU591" s="650"/>
      <c r="AV591" s="649">
        <f t="shared" ref="AV591" si="133">IF($AG$273=$AH$273,0,IF(OR(AND(AV588=0,AV589&gt;0),AND(AV588="NS",AV590&gt;0),AND(AV588="NS",AV590=0,AV589=0)),1,IF(OR(AND(AV589&gt;=2,AV590&lt;AV588),AND(AV588="NS",AV590=0,AV589&gt;0),AV588&gt;=AV590),0,1)))</f>
        <v>0</v>
      </c>
      <c r="AW591" s="650"/>
      <c r="AX591" s="649">
        <f t="shared" ref="AX591" si="134">IF($AG$273=$AH$273,0,IF(OR(AND(AX588=0,AX589&gt;0),AND(AX588="NS",AX590&gt;0),AND(AX588="NS",AX590=0,AX589=0)),1,IF(OR(AND(AX589&gt;=2,AX590&lt;AX588),AND(AX588="NS",AX590=0,AX589&gt;0),AX588&gt;=AX590),0,1)))</f>
        <v>0</v>
      </c>
      <c r="AY591" s="650"/>
      <c r="AZ591" s="649">
        <f t="shared" ref="AZ591" si="135">IF($AG$273=$AH$273,0,IF(OR(AND(AZ588=0,AZ589&gt;0),AND(AZ588="NS",AZ590&gt;0),AND(AZ588="NS",AZ590=0,AZ589=0)),1,IF(OR(AND(AZ589&gt;=2,AZ590&lt;AZ588),AND(AZ588="NS",AZ590=0,AZ589&gt;0),AZ588&gt;=AZ590),0,1)))</f>
        <v>0</v>
      </c>
      <c r="BA591" s="650"/>
      <c r="BB591" s="649">
        <f t="shared" ref="BB591" si="136">IF($AG$273=$AH$273,0,IF(OR(AND(BB588=0,BB589&gt;0),AND(BB588="NS",BB590&gt;0),AND(BB588="NS",BB590=0,BB589=0)),1,IF(OR(AND(BB589&gt;=2,BB590&lt;BB588),AND(BB588="NS",BB590=0,BB589&gt;0),BB588&gt;=BB590),0,1)))</f>
        <v>0</v>
      </c>
      <c r="BC591" s="650"/>
      <c r="BD591" s="649">
        <f t="shared" ref="BD591" si="137">IF($AG$273=$AH$273,0,IF(OR(AND(BD588=0,BD589&gt;0),AND(BD588="NS",BD590&gt;0),AND(BD588="NS",BD590=0,BD589=0)),1,IF(OR(AND(BD589&gt;=2,BD590&lt;BD588),AND(BD588="NS",BD590=0,BD589&gt;0),BD588&gt;=BD590),0,1)))</f>
        <v>0</v>
      </c>
      <c r="BE591" s="650"/>
      <c r="BF591" s="649">
        <f t="shared" ref="BF591" si="138">IF($AG$273=$AH$273,0,IF(OR(AND(BF588=0,BF589&gt;0),AND(BF588="NS",BF590&gt;0),AND(BF588="NS",BF590=0,BF589=0)),1,IF(OR(AND(BF589&gt;=2,BF590&lt;BF588),AND(BF588="NS",BF590=0,BF589&gt;0),BF588&gt;=BF590),0,1)))</f>
        <v>0</v>
      </c>
      <c r="BG591" s="650"/>
      <c r="BH591" s="649">
        <f t="shared" ref="BH591" si="139">IF($AG$273=$AH$273,0,IF(OR(AND(BH588=0,BH589&gt;0),AND(BH588="NS",BH590&gt;0),AND(BH588="NS",BH590=0,BH589=0)),1,IF(OR(AND(BH589&gt;=2,BH590&lt;BH588),AND(BH588="NS",BH590=0,BH589&gt;0),BH588&gt;=BH590),0,1)))</f>
        <v>0</v>
      </c>
      <c r="BI591" s="650"/>
      <c r="BJ591" s="649">
        <f t="shared" ref="BJ591" si="140">IF($AG$273=$AH$273,0,IF(OR(AND(BJ588=0,BJ589&gt;0),AND(BJ588="NS",BJ590&gt;0),AND(BJ588="NS",BJ590=0,BJ589=0)),1,IF(OR(AND(BJ589&gt;=2,BJ590&lt;BJ588),AND(BJ588="NS",BJ590=0,BJ589&gt;0),BJ588&gt;=BJ590),0,1)))</f>
        <v>0</v>
      </c>
      <c r="BK591" s="650"/>
      <c r="BL591" s="375"/>
      <c r="BM591" s="375"/>
      <c r="EM591" s="375"/>
      <c r="EN591" s="375"/>
      <c r="EO591" s="375"/>
      <c r="EP591" s="375"/>
      <c r="EQ591" s="375"/>
      <c r="ER591" s="375"/>
      <c r="ES591" s="375"/>
      <c r="FF591" s="375"/>
      <c r="FG591" s="375"/>
      <c r="FH591" s="375"/>
      <c r="FI591" s="375"/>
      <c r="FJ591" s="375"/>
      <c r="FK591" s="375"/>
      <c r="FL591" s="375"/>
      <c r="FM591" s="375"/>
      <c r="FN591" s="375"/>
      <c r="FO591" s="375"/>
      <c r="FP591" s="375"/>
      <c r="FQ591" s="375"/>
      <c r="FR591" s="375"/>
      <c r="FS591" s="375"/>
      <c r="FT591" s="375"/>
      <c r="FU591" s="375"/>
    </row>
    <row r="592" spans="1:177" s="374" customFormat="1" ht="15" customHeight="1" x14ac:dyDescent="0.25">
      <c r="A592" s="113"/>
      <c r="B592" s="3"/>
      <c r="C592" s="8" t="s">
        <v>30</v>
      </c>
      <c r="D592" s="606" t="str">
        <f t="shared" si="127"/>
        <v/>
      </c>
      <c r="E592" s="606"/>
      <c r="F592" s="606"/>
      <c r="G592" s="606"/>
      <c r="H592" s="606"/>
      <c r="I592" s="606"/>
      <c r="J592" s="606"/>
      <c r="K592" s="606"/>
      <c r="L592" s="577"/>
      <c r="M592" s="577"/>
      <c r="N592" s="577"/>
      <c r="O592" s="347"/>
      <c r="P592" s="347"/>
      <c r="Q592" s="347"/>
      <c r="R592" s="347"/>
      <c r="S592" s="347"/>
      <c r="T592" s="347"/>
      <c r="U592" s="577"/>
      <c r="V592" s="577"/>
      <c r="W592" s="577"/>
      <c r="X592" s="577"/>
      <c r="Y592" s="577"/>
      <c r="Z592" s="577"/>
      <c r="AA592" s="577"/>
      <c r="AB592" s="577"/>
      <c r="AC592" s="577"/>
      <c r="AD592" s="577"/>
      <c r="AE592" s="3"/>
      <c r="AF592" s="258"/>
      <c r="AG592" s="375">
        <f>IF(AND($C$29="",COUNTBLANK(D592:AD592)=27),0,IF(AND($C$29&gt;=$AG$30,COUNTBLANK(D592:AD592)&lt;&gt;27),0,IF(AND($AG$30&gt;$C$29,COUNTBLANK(D592:AD592)=27),0,1)))</f>
        <v>0</v>
      </c>
      <c r="AH592" s="264">
        <f t="shared" si="128"/>
        <v>0</v>
      </c>
      <c r="BL592" s="375"/>
      <c r="BM592" s="375"/>
      <c r="EM592" s="375"/>
      <c r="EN592" s="375"/>
      <c r="EO592" s="375"/>
      <c r="EP592" s="375"/>
      <c r="EQ592" s="375"/>
      <c r="ER592" s="375"/>
      <c r="ES592" s="375"/>
      <c r="FF592" s="375"/>
      <c r="FG592" s="375"/>
      <c r="FH592" s="375"/>
      <c r="FI592" s="375"/>
      <c r="FJ592" s="375"/>
      <c r="FK592" s="375"/>
      <c r="FL592" s="375"/>
      <c r="FM592" s="375"/>
      <c r="FN592" s="375"/>
      <c r="FO592" s="375"/>
      <c r="FP592" s="375"/>
      <c r="FQ592" s="375"/>
      <c r="FR592" s="375"/>
      <c r="FS592" s="375"/>
      <c r="FT592" s="375"/>
      <c r="FU592" s="375"/>
    </row>
    <row r="593" spans="1:177" s="374" customFormat="1" ht="15" customHeight="1" x14ac:dyDescent="0.25">
      <c r="A593" s="113"/>
      <c r="B593" s="3"/>
      <c r="C593" s="8" t="s">
        <v>31</v>
      </c>
      <c r="D593" s="606" t="str">
        <f t="shared" si="127"/>
        <v/>
      </c>
      <c r="E593" s="606"/>
      <c r="F593" s="606"/>
      <c r="G593" s="606"/>
      <c r="H593" s="606"/>
      <c r="I593" s="606"/>
      <c r="J593" s="606"/>
      <c r="K593" s="606"/>
      <c r="L593" s="577"/>
      <c r="M593" s="577"/>
      <c r="N593" s="577"/>
      <c r="O593" s="347"/>
      <c r="P593" s="347"/>
      <c r="Q593" s="347"/>
      <c r="R593" s="347"/>
      <c r="S593" s="347"/>
      <c r="T593" s="347"/>
      <c r="U593" s="577"/>
      <c r="V593" s="577"/>
      <c r="W593" s="577"/>
      <c r="X593" s="577"/>
      <c r="Y593" s="577"/>
      <c r="Z593" s="577"/>
      <c r="AA593" s="577"/>
      <c r="AB593" s="577"/>
      <c r="AC593" s="577"/>
      <c r="AD593" s="577"/>
      <c r="AE593" s="3"/>
      <c r="AF593" s="258"/>
      <c r="AG593" s="375">
        <f>IF(AND($C$29="",COUNTBLANK(D593:AD593)=27),0,IF(AND($C$29&gt;=$AG$31,COUNTBLANK(D593:AD593)&lt;&gt;27),0,IF(AND($AG$31&gt;$C$29,COUNTBLANK(D593:AD593)=27),0,1)))</f>
        <v>0</v>
      </c>
      <c r="AH593" s="264">
        <f t="shared" si="128"/>
        <v>0</v>
      </c>
      <c r="EM593" s="375"/>
      <c r="EN593" s="375"/>
      <c r="EO593" s="375"/>
      <c r="EP593" s="375"/>
      <c r="EQ593" s="375"/>
      <c r="ER593" s="375"/>
      <c r="ES593" s="375"/>
      <c r="FF593" s="375"/>
      <c r="FG593" s="375"/>
      <c r="FH593" s="375"/>
      <c r="FI593" s="375"/>
      <c r="FJ593" s="375"/>
      <c r="FK593" s="375"/>
      <c r="FL593" s="375"/>
      <c r="FM593" s="375"/>
      <c r="FN593" s="375"/>
      <c r="FO593" s="375"/>
      <c r="FP593" s="375"/>
      <c r="FQ593" s="375"/>
      <c r="FR593" s="375"/>
      <c r="FS593" s="375"/>
      <c r="FT593" s="375"/>
      <c r="FU593" s="375"/>
    </row>
    <row r="594" spans="1:177" s="374" customFormat="1" ht="15" customHeight="1" x14ac:dyDescent="0.25">
      <c r="A594" s="113"/>
      <c r="B594" s="3"/>
      <c r="C594" s="8" t="s">
        <v>32</v>
      </c>
      <c r="D594" s="606" t="str">
        <f t="shared" si="127"/>
        <v/>
      </c>
      <c r="E594" s="606"/>
      <c r="F594" s="606"/>
      <c r="G594" s="606"/>
      <c r="H594" s="606"/>
      <c r="I594" s="606"/>
      <c r="J594" s="606"/>
      <c r="K594" s="606"/>
      <c r="L594" s="577"/>
      <c r="M594" s="577"/>
      <c r="N594" s="577"/>
      <c r="O594" s="347"/>
      <c r="P594" s="347"/>
      <c r="Q594" s="347"/>
      <c r="R594" s="347"/>
      <c r="S594" s="347"/>
      <c r="T594" s="347"/>
      <c r="U594" s="577"/>
      <c r="V594" s="577"/>
      <c r="W594" s="577"/>
      <c r="X594" s="577"/>
      <c r="Y594" s="577"/>
      <c r="Z594" s="577"/>
      <c r="AA594" s="577"/>
      <c r="AB594" s="577"/>
      <c r="AC594" s="577"/>
      <c r="AD594" s="577"/>
      <c r="AE594" s="3"/>
      <c r="AF594" s="258"/>
      <c r="AG594" s="375">
        <f>IF(AND($C$29="",COUNTBLANK(D594:AD594)=27),0,IF(AND($C$29&gt;=$AG$32,COUNTBLANK(D594:AD594)&lt;&gt;27),0,IF(AND($AG$32&gt;$C$29,COUNTBLANK(D594:AD594)=27),0,1)))</f>
        <v>0</v>
      </c>
      <c r="AH594" s="264">
        <f t="shared" si="128"/>
        <v>0</v>
      </c>
      <c r="EM594" s="375"/>
      <c r="EN594" s="375"/>
      <c r="EO594" s="375"/>
      <c r="EP594" s="375"/>
      <c r="EQ594" s="375"/>
      <c r="ER594" s="375"/>
      <c r="ES594" s="375"/>
      <c r="FF594" s="375"/>
      <c r="FG594" s="375"/>
      <c r="FH594" s="375"/>
      <c r="FI594" s="375"/>
      <c r="FJ594" s="375"/>
      <c r="FK594" s="375"/>
      <c r="FL594" s="375"/>
      <c r="FM594" s="375"/>
      <c r="FN594" s="375"/>
      <c r="FO594" s="375"/>
      <c r="FP594" s="375"/>
      <c r="FQ594" s="375"/>
      <c r="FR594" s="375"/>
      <c r="FS594" s="375"/>
      <c r="FT594" s="375"/>
      <c r="FU594" s="375"/>
    </row>
    <row r="595" spans="1:177" s="374" customFormat="1" ht="15" customHeight="1" x14ac:dyDescent="0.25">
      <c r="A595" s="113"/>
      <c r="B595" s="3"/>
      <c r="C595" s="20" t="s">
        <v>33</v>
      </c>
      <c r="D595" s="606" t="str">
        <f t="shared" si="127"/>
        <v/>
      </c>
      <c r="E595" s="606"/>
      <c r="F595" s="606"/>
      <c r="G595" s="606"/>
      <c r="H595" s="606"/>
      <c r="I595" s="606"/>
      <c r="J595" s="606"/>
      <c r="K595" s="606"/>
      <c r="L595" s="577"/>
      <c r="M595" s="577"/>
      <c r="N595" s="577"/>
      <c r="O595" s="347"/>
      <c r="P595" s="347"/>
      <c r="Q595" s="347"/>
      <c r="R595" s="347"/>
      <c r="S595" s="347"/>
      <c r="T595" s="347"/>
      <c r="U595" s="577"/>
      <c r="V595" s="577"/>
      <c r="W595" s="577"/>
      <c r="X595" s="577"/>
      <c r="Y595" s="577"/>
      <c r="Z595" s="577"/>
      <c r="AA595" s="577"/>
      <c r="AB595" s="577"/>
      <c r="AC595" s="577"/>
      <c r="AD595" s="577"/>
      <c r="AE595" s="3"/>
      <c r="AF595" s="258"/>
      <c r="AG595" s="375">
        <f>IF(AND($C$29="",COUNTBLANK(D595:AD595)=27),0,IF(AND($C$29&gt;=$AG$33,COUNTBLANK(D595:AD595)&lt;&gt;27),0,IF(AND($AG$33&gt;$C$29,COUNTBLANK(D595:AD595)=27),0,1)))</f>
        <v>0</v>
      </c>
      <c r="AH595" s="264">
        <f t="shared" si="128"/>
        <v>0</v>
      </c>
      <c r="EM595" s="375"/>
      <c r="EN595" s="375"/>
      <c r="EO595" s="375"/>
      <c r="EP595" s="375"/>
      <c r="EQ595" s="375"/>
      <c r="ER595" s="375"/>
      <c r="ES595" s="375"/>
      <c r="FF595" s="375"/>
      <c r="FG595" s="375"/>
      <c r="FH595" s="375"/>
      <c r="FI595" s="375"/>
      <c r="FJ595" s="375"/>
      <c r="FK595" s="375"/>
      <c r="FL595" s="375"/>
      <c r="FM595" s="375"/>
      <c r="FN595" s="375"/>
      <c r="FO595" s="375"/>
      <c r="FP595" s="375"/>
      <c r="FQ595" s="375"/>
      <c r="FR595" s="375"/>
      <c r="FS595" s="375"/>
      <c r="FT595" s="375"/>
      <c r="FU595" s="375"/>
    </row>
    <row r="596" spans="1:177" s="374" customFormat="1" ht="15" customHeight="1" x14ac:dyDescent="0.25">
      <c r="A596" s="113"/>
      <c r="B596" s="3"/>
      <c r="C596" s="3"/>
      <c r="D596" s="3"/>
      <c r="E596" s="3"/>
      <c r="F596" s="75"/>
      <c r="G596" s="26"/>
      <c r="H596" s="26"/>
      <c r="I596" s="26"/>
      <c r="J596" s="26"/>
      <c r="K596" s="75" t="s">
        <v>64</v>
      </c>
      <c r="L596" s="606">
        <f>IF(AND(SUM(L588:N595)=0,COUNTIF(L588:N595,"NS")&gt;0),"NS",SUM(L588:N595))</f>
        <v>0</v>
      </c>
      <c r="M596" s="606"/>
      <c r="N596" s="606"/>
      <c r="O596" s="17">
        <f t="shared" ref="O596:T596" si="141">IF(AND(SUM(O588:O595)=0,COUNTIF(O588:O595,"NS")&gt;0),"NS",SUM(O588:O595))</f>
        <v>0</v>
      </c>
      <c r="P596" s="17">
        <f t="shared" si="141"/>
        <v>0</v>
      </c>
      <c r="Q596" s="17">
        <f t="shared" si="141"/>
        <v>0</v>
      </c>
      <c r="R596" s="17">
        <f t="shared" si="141"/>
        <v>0</v>
      </c>
      <c r="S596" s="17">
        <f t="shared" si="141"/>
        <v>0</v>
      </c>
      <c r="T596" s="17">
        <f t="shared" si="141"/>
        <v>0</v>
      </c>
      <c r="U596" s="606">
        <f t="shared" ref="U596:AC596" si="142">IF(AND(SUM(U588:V595)=0,COUNTIF(U588:V595,"NS")&gt;0),"NS",SUM(U588:V595))</f>
        <v>0</v>
      </c>
      <c r="V596" s="606"/>
      <c r="W596" s="606">
        <f t="shared" si="142"/>
        <v>0</v>
      </c>
      <c r="X596" s="606"/>
      <c r="Y596" s="606">
        <f t="shared" si="142"/>
        <v>0</v>
      </c>
      <c r="Z596" s="606"/>
      <c r="AA596" s="606">
        <f t="shared" si="142"/>
        <v>0</v>
      </c>
      <c r="AB596" s="606"/>
      <c r="AC596" s="606">
        <f t="shared" si="142"/>
        <v>0</v>
      </c>
      <c r="AD596" s="606"/>
      <c r="AE596" s="3"/>
      <c r="AF596" s="258"/>
      <c r="AG596" s="377">
        <f t="shared" ref="AG596" si="143">SUM(AG588:AG595)</f>
        <v>0</v>
      </c>
      <c r="AH596" s="383">
        <f>IF(AG586=AH586,0,SUM(AH588:AH595))</f>
        <v>0</v>
      </c>
      <c r="EM596" s="375"/>
      <c r="EN596" s="375"/>
      <c r="EO596" s="375"/>
      <c r="EP596" s="375"/>
      <c r="EQ596" s="375"/>
      <c r="ER596" s="375"/>
      <c r="ES596" s="375"/>
      <c r="FF596" s="375"/>
      <c r="FG596" s="375"/>
      <c r="FH596" s="375"/>
      <c r="FI596" s="375"/>
      <c r="FJ596" s="375"/>
      <c r="FK596" s="375"/>
      <c r="FL596" s="375"/>
      <c r="FM596" s="375"/>
      <c r="FN596" s="375"/>
      <c r="FO596" s="375"/>
      <c r="FP596" s="375"/>
      <c r="FQ596" s="375"/>
      <c r="FR596" s="375"/>
      <c r="FS596" s="375"/>
      <c r="FT596" s="375"/>
      <c r="FU596" s="375"/>
    </row>
    <row r="597" spans="1:177" s="374" customFormat="1" ht="15" customHeight="1" x14ac:dyDescent="0.25">
      <c r="A597" s="113"/>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3"/>
      <c r="AF597" s="258"/>
      <c r="AG597" s="375"/>
      <c r="AH597" s="378"/>
      <c r="EM597" s="375"/>
      <c r="EN597" s="375"/>
      <c r="EO597" s="375"/>
      <c r="EP597" s="375"/>
      <c r="EQ597" s="375"/>
      <c r="ER597" s="375"/>
      <c r="ES597" s="375"/>
      <c r="FF597" s="375"/>
      <c r="FG597" s="375"/>
      <c r="FH597" s="375"/>
      <c r="FI597" s="375"/>
      <c r="FJ597" s="375"/>
      <c r="FK597" s="375"/>
      <c r="FL597" s="375"/>
      <c r="FM597" s="375"/>
      <c r="FN597" s="375"/>
      <c r="FO597" s="375"/>
      <c r="FP597" s="375"/>
      <c r="FQ597" s="375"/>
      <c r="FR597" s="375"/>
      <c r="FS597" s="375"/>
      <c r="FT597" s="375"/>
      <c r="FU597" s="375"/>
    </row>
    <row r="598" spans="1:177" s="374" customFormat="1" ht="15" customHeight="1" x14ac:dyDescent="0.25">
      <c r="A598" s="113"/>
      <c r="B598" s="543" t="str">
        <f>IF(SUM(AN591:BK591)&gt;=1,"Error: Verificar la consistencia con la pregunta 7","")</f>
        <v/>
      </c>
      <c r="C598" s="543"/>
      <c r="D598" s="543"/>
      <c r="E598" s="543"/>
      <c r="F598" s="543"/>
      <c r="G598" s="543"/>
      <c r="H598" s="543"/>
      <c r="I598" s="543"/>
      <c r="J598" s="543"/>
      <c r="K598" s="543"/>
      <c r="L598" s="543"/>
      <c r="M598" s="543"/>
      <c r="N598" s="543"/>
      <c r="O598" s="543"/>
      <c r="P598" s="543"/>
      <c r="Q598" s="543"/>
      <c r="R598" s="543"/>
      <c r="S598" s="543"/>
      <c r="T598" s="543"/>
      <c r="U598" s="543"/>
      <c r="V598" s="543"/>
      <c r="W598" s="543"/>
      <c r="X598" s="543"/>
      <c r="Y598" s="543"/>
      <c r="Z598" s="543"/>
      <c r="AA598" s="543"/>
      <c r="AB598" s="543"/>
      <c r="AC598" s="543"/>
      <c r="AD598" s="543"/>
      <c r="AE598" s="3"/>
      <c r="AF598" s="258"/>
      <c r="AG598" s="375"/>
      <c r="AH598" s="378"/>
      <c r="EM598" s="375"/>
      <c r="EN598" s="375"/>
      <c r="EO598" s="375"/>
      <c r="EP598" s="375"/>
      <c r="EQ598" s="375"/>
      <c r="ER598" s="375"/>
      <c r="ES598" s="375"/>
      <c r="FF598" s="375"/>
      <c r="FG598" s="375"/>
      <c r="FH598" s="375"/>
      <c r="FI598" s="375"/>
      <c r="FJ598" s="375"/>
      <c r="FK598" s="375"/>
      <c r="FL598" s="375"/>
      <c r="FM598" s="375"/>
      <c r="FN598" s="375"/>
      <c r="FO598" s="375"/>
      <c r="FP598" s="375"/>
      <c r="FQ598" s="375"/>
      <c r="FR598" s="375"/>
      <c r="FS598" s="375"/>
      <c r="FT598" s="375"/>
      <c r="FU598" s="375"/>
    </row>
    <row r="599" spans="1:177" s="374" customFormat="1" ht="15" customHeight="1" x14ac:dyDescent="0.25">
      <c r="A599" s="113"/>
      <c r="B599" s="545" t="str">
        <f>IF(OR(AG586=AH586,AG586=AI586),"","Error: Debe completar toda la información requerida.")</f>
        <v/>
      </c>
      <c r="C599" s="545"/>
      <c r="D599" s="545"/>
      <c r="E599" s="545"/>
      <c r="F599" s="545"/>
      <c r="G599" s="545"/>
      <c r="H599" s="545"/>
      <c r="I599" s="545"/>
      <c r="J599" s="545"/>
      <c r="K599" s="545"/>
      <c r="L599" s="545"/>
      <c r="M599" s="545"/>
      <c r="N599" s="545"/>
      <c r="O599" s="545"/>
      <c r="P599" s="545"/>
      <c r="Q599" s="545"/>
      <c r="R599" s="545"/>
      <c r="S599" s="545"/>
      <c r="T599" s="545"/>
      <c r="U599" s="545"/>
      <c r="V599" s="545"/>
      <c r="W599" s="545"/>
      <c r="X599" s="545"/>
      <c r="Y599" s="545"/>
      <c r="Z599" s="545"/>
      <c r="AA599" s="545"/>
      <c r="AB599" s="545"/>
      <c r="AC599" s="545"/>
      <c r="AD599" s="545"/>
      <c r="AE599" s="3"/>
      <c r="AF599" s="258"/>
      <c r="AG599" s="375"/>
      <c r="AH599" s="378"/>
      <c r="EM599" s="375"/>
      <c r="EN599" s="375"/>
      <c r="EO599" s="375"/>
      <c r="EP599" s="375"/>
      <c r="EQ599" s="375"/>
      <c r="ER599" s="375"/>
      <c r="ES599" s="375"/>
      <c r="FF599" s="375"/>
      <c r="FG599" s="375"/>
      <c r="FH599" s="375"/>
      <c r="FI599" s="375"/>
      <c r="FJ599" s="375"/>
      <c r="FK599" s="375"/>
      <c r="FL599" s="375"/>
      <c r="FM599" s="375"/>
      <c r="FN599" s="375"/>
      <c r="FO599" s="375"/>
      <c r="FP599" s="375"/>
      <c r="FQ599" s="375"/>
      <c r="FR599" s="375"/>
      <c r="FS599" s="375"/>
      <c r="FT599" s="375"/>
      <c r="FU599" s="375"/>
    </row>
    <row r="600" spans="1:177" s="374" customFormat="1" ht="24" customHeight="1" x14ac:dyDescent="0.25">
      <c r="A600" s="114" t="s">
        <v>189</v>
      </c>
      <c r="B600" s="573" t="s">
        <v>1165</v>
      </c>
      <c r="C600" s="573"/>
      <c r="D600" s="573"/>
      <c r="E600" s="573"/>
      <c r="F600" s="573"/>
      <c r="G600" s="573"/>
      <c r="H600" s="573"/>
      <c r="I600" s="573"/>
      <c r="J600" s="573"/>
      <c r="K600" s="573"/>
      <c r="L600" s="573"/>
      <c r="M600" s="573"/>
      <c r="N600" s="573"/>
      <c r="O600" s="573"/>
      <c r="P600" s="573"/>
      <c r="Q600" s="573"/>
      <c r="R600" s="573"/>
      <c r="S600" s="573"/>
      <c r="T600" s="573"/>
      <c r="U600" s="573"/>
      <c r="V600" s="573"/>
      <c r="W600" s="573"/>
      <c r="X600" s="573"/>
      <c r="Y600" s="573"/>
      <c r="Z600" s="573"/>
      <c r="AA600" s="573"/>
      <c r="AB600" s="573"/>
      <c r="AC600" s="573"/>
      <c r="AD600" s="573"/>
      <c r="AE600" s="3"/>
      <c r="AF600" s="258"/>
      <c r="AG600" s="375"/>
      <c r="AH600" s="378"/>
      <c r="EM600" s="375"/>
      <c r="EN600" s="375"/>
      <c r="EO600" s="375"/>
      <c r="EP600" s="375"/>
      <c r="EQ600" s="375"/>
      <c r="ER600" s="375"/>
      <c r="ES600" s="375"/>
      <c r="FF600" s="375"/>
      <c r="FG600" s="375"/>
      <c r="FH600" s="375"/>
      <c r="FI600" s="375"/>
      <c r="FJ600" s="375"/>
      <c r="FK600" s="375"/>
      <c r="FL600" s="375"/>
      <c r="FM600" s="375"/>
      <c r="FN600" s="375"/>
      <c r="FO600" s="375"/>
      <c r="FP600" s="375"/>
      <c r="FQ600" s="375"/>
      <c r="FR600" s="375"/>
      <c r="FS600" s="375"/>
      <c r="FT600" s="375"/>
      <c r="FU600" s="375"/>
    </row>
    <row r="601" spans="1:177" s="374" customFormat="1" ht="24" customHeight="1" x14ac:dyDescent="0.25">
      <c r="A601" s="113"/>
      <c r="B601" s="3"/>
      <c r="C601" s="576" t="s">
        <v>1087</v>
      </c>
      <c r="D601" s="576"/>
      <c r="E601" s="576"/>
      <c r="F601" s="576"/>
      <c r="G601" s="576"/>
      <c r="H601" s="576"/>
      <c r="I601" s="576"/>
      <c r="J601" s="576"/>
      <c r="K601" s="576"/>
      <c r="L601" s="576"/>
      <c r="M601" s="576"/>
      <c r="N601" s="576"/>
      <c r="O601" s="576"/>
      <c r="P601" s="576"/>
      <c r="Q601" s="576"/>
      <c r="R601" s="576"/>
      <c r="S601" s="576"/>
      <c r="T601" s="576"/>
      <c r="U601" s="576"/>
      <c r="V601" s="576"/>
      <c r="W601" s="576"/>
      <c r="X601" s="576"/>
      <c r="Y601" s="576"/>
      <c r="Z601" s="576"/>
      <c r="AA601" s="576"/>
      <c r="AB601" s="576"/>
      <c r="AC601" s="576"/>
      <c r="AD601" s="576"/>
      <c r="AE601" s="3"/>
      <c r="AF601" s="258"/>
      <c r="AG601" s="375"/>
      <c r="AH601" s="378"/>
      <c r="EM601" s="375"/>
      <c r="EN601" s="375"/>
      <c r="EO601" s="375"/>
      <c r="EP601" s="375"/>
      <c r="EQ601" s="375"/>
      <c r="ER601" s="375"/>
      <c r="ES601" s="375"/>
      <c r="FF601" s="375"/>
      <c r="FG601" s="375"/>
      <c r="FH601" s="375"/>
      <c r="FI601" s="375"/>
      <c r="FJ601" s="375"/>
      <c r="FK601" s="375"/>
      <c r="FL601" s="375"/>
      <c r="FM601" s="375"/>
      <c r="FN601" s="375"/>
      <c r="FO601" s="375"/>
      <c r="FP601" s="375"/>
      <c r="FQ601" s="375"/>
      <c r="FR601" s="375"/>
      <c r="FS601" s="375"/>
      <c r="FT601" s="375"/>
      <c r="FU601" s="375"/>
    </row>
    <row r="602" spans="1:177" s="374" customFormat="1" ht="36" customHeight="1" x14ac:dyDescent="0.25">
      <c r="A602" s="113"/>
      <c r="B602" s="3"/>
      <c r="C602" s="576" t="s">
        <v>1166</v>
      </c>
      <c r="D602" s="576"/>
      <c r="E602" s="576"/>
      <c r="F602" s="576"/>
      <c r="G602" s="576"/>
      <c r="H602" s="576"/>
      <c r="I602" s="576"/>
      <c r="J602" s="576"/>
      <c r="K602" s="576"/>
      <c r="L602" s="576"/>
      <c r="M602" s="576"/>
      <c r="N602" s="576"/>
      <c r="O602" s="576"/>
      <c r="P602" s="576"/>
      <c r="Q602" s="576"/>
      <c r="R602" s="576"/>
      <c r="S602" s="576"/>
      <c r="T602" s="576"/>
      <c r="U602" s="576"/>
      <c r="V602" s="576"/>
      <c r="W602" s="576"/>
      <c r="X602" s="576"/>
      <c r="Y602" s="576"/>
      <c r="Z602" s="576"/>
      <c r="AA602" s="576"/>
      <c r="AB602" s="576"/>
      <c r="AC602" s="576"/>
      <c r="AD602" s="576"/>
      <c r="AE602" s="3"/>
      <c r="AF602" s="258"/>
      <c r="AG602" s="375"/>
      <c r="AH602" s="378"/>
      <c r="EM602" s="375"/>
      <c r="EN602" s="375"/>
      <c r="EO602" s="375"/>
      <c r="EP602" s="375"/>
      <c r="EQ602" s="375"/>
      <c r="ER602" s="375"/>
      <c r="ES602" s="375"/>
      <c r="FF602" s="375"/>
      <c r="FG602" s="375"/>
      <c r="FH602" s="375"/>
      <c r="FI602" s="375"/>
      <c r="FJ602" s="375"/>
      <c r="FK602" s="375"/>
      <c r="FL602" s="375"/>
      <c r="FM602" s="375"/>
      <c r="FN602" s="375"/>
      <c r="FO602" s="375"/>
      <c r="FP602" s="375"/>
      <c r="FQ602" s="375"/>
      <c r="FR602" s="375"/>
      <c r="FS602" s="375"/>
      <c r="FT602" s="375"/>
      <c r="FU602" s="375"/>
    </row>
    <row r="603" spans="1:177" s="374" customFormat="1" ht="36" customHeight="1" x14ac:dyDescent="0.25">
      <c r="A603" s="113"/>
      <c r="B603" s="3"/>
      <c r="C603" s="676" t="s">
        <v>1759</v>
      </c>
      <c r="D603" s="676"/>
      <c r="E603" s="676"/>
      <c r="F603" s="676"/>
      <c r="G603" s="676"/>
      <c r="H603" s="676"/>
      <c r="I603" s="676"/>
      <c r="J603" s="676"/>
      <c r="K603" s="676"/>
      <c r="L603" s="676"/>
      <c r="M603" s="676"/>
      <c r="N603" s="676"/>
      <c r="O603" s="676"/>
      <c r="P603" s="676"/>
      <c r="Q603" s="676"/>
      <c r="R603" s="676"/>
      <c r="S603" s="676"/>
      <c r="T603" s="676"/>
      <c r="U603" s="676"/>
      <c r="V603" s="676"/>
      <c r="W603" s="676"/>
      <c r="X603" s="676"/>
      <c r="Y603" s="676"/>
      <c r="Z603" s="676"/>
      <c r="AA603" s="676"/>
      <c r="AB603" s="676"/>
      <c r="AC603" s="676"/>
      <c r="AD603" s="676"/>
      <c r="AE603" s="3"/>
      <c r="AF603" s="258"/>
      <c r="AG603" s="375"/>
      <c r="AH603" s="378"/>
      <c r="EM603" s="375"/>
      <c r="EN603" s="375"/>
      <c r="EO603" s="375"/>
      <c r="EP603" s="375"/>
      <c r="EQ603" s="375"/>
      <c r="ER603" s="375"/>
      <c r="ES603" s="375"/>
      <c r="FF603" s="375"/>
      <c r="FG603" s="375"/>
      <c r="FH603" s="375"/>
      <c r="FI603" s="375"/>
      <c r="FJ603" s="375"/>
      <c r="FK603" s="375"/>
      <c r="FL603" s="375"/>
      <c r="FM603" s="375"/>
      <c r="FN603" s="375"/>
      <c r="FO603" s="375"/>
      <c r="FP603" s="375"/>
      <c r="FQ603" s="375"/>
      <c r="FR603" s="375"/>
      <c r="FS603" s="375"/>
      <c r="FT603" s="375"/>
      <c r="FU603" s="375"/>
    </row>
    <row r="604" spans="1:177" s="374" customFormat="1" ht="15" customHeight="1" x14ac:dyDescent="0.25">
      <c r="A604" s="113"/>
      <c r="B604" s="3"/>
      <c r="C604" s="3"/>
      <c r="D604" s="3"/>
      <c r="E604" s="3"/>
      <c r="F604" s="3"/>
      <c r="G604" s="3"/>
      <c r="H604" s="3"/>
      <c r="I604" s="3"/>
      <c r="J604" s="3"/>
      <c r="K604" s="3"/>
      <c r="L604" s="3"/>
      <c r="M604" s="3"/>
      <c r="N604" s="3"/>
      <c r="O604" s="3"/>
      <c r="P604" s="3"/>
      <c r="Q604" s="3"/>
      <c r="R604" s="3"/>
      <c r="S604" s="3"/>
      <c r="T604" s="3"/>
      <c r="U604" s="3"/>
      <c r="V604" s="3"/>
      <c r="W604" s="3"/>
      <c r="X604" s="3"/>
      <c r="Y604" s="3"/>
      <c r="Z604" s="3"/>
      <c r="AA604" s="3"/>
      <c r="AB604" s="3"/>
      <c r="AC604" s="3"/>
      <c r="AD604" s="3"/>
      <c r="AE604" s="3"/>
      <c r="AF604" s="258"/>
      <c r="AG604" s="375"/>
      <c r="AH604" s="378"/>
      <c r="EM604" s="375"/>
      <c r="EN604" s="375"/>
      <c r="EO604" s="375"/>
      <c r="EP604" s="375"/>
      <c r="EQ604" s="375"/>
      <c r="ER604" s="375"/>
      <c r="ES604" s="375"/>
      <c r="FF604" s="375"/>
      <c r="FG604" s="375"/>
      <c r="FH604" s="375"/>
      <c r="FI604" s="375"/>
      <c r="FJ604" s="375"/>
      <c r="FK604" s="375"/>
      <c r="FL604" s="375"/>
      <c r="FM604" s="375"/>
      <c r="FN604" s="375"/>
      <c r="FO604" s="375"/>
      <c r="FP604" s="375"/>
      <c r="FQ604" s="375"/>
      <c r="FR604" s="375"/>
      <c r="FS604" s="375"/>
      <c r="FT604" s="375"/>
      <c r="FU604" s="375"/>
    </row>
    <row r="605" spans="1:177" s="374" customFormat="1" ht="15" customHeight="1" x14ac:dyDescent="0.25">
      <c r="A605" s="113"/>
      <c r="B605" s="3"/>
      <c r="C605" s="694" t="s">
        <v>1130</v>
      </c>
      <c r="D605" s="695"/>
      <c r="E605" s="695"/>
      <c r="F605" s="695"/>
      <c r="G605" s="695"/>
      <c r="H605" s="695"/>
      <c r="I605" s="695"/>
      <c r="J605" s="695"/>
      <c r="K605" s="695"/>
      <c r="L605" s="695"/>
      <c r="M605" s="695"/>
      <c r="N605" s="696"/>
      <c r="O605" s="751" t="s">
        <v>884</v>
      </c>
      <c r="P605" s="752"/>
      <c r="Q605" s="752"/>
      <c r="R605" s="752"/>
      <c r="S605" s="752"/>
      <c r="T605" s="752"/>
      <c r="U605" s="752"/>
      <c r="V605" s="752"/>
      <c r="W605" s="752"/>
      <c r="X605" s="752"/>
      <c r="Y605" s="752"/>
      <c r="Z605" s="752"/>
      <c r="AA605" s="752"/>
      <c r="AB605" s="752"/>
      <c r="AC605" s="752"/>
      <c r="AD605" s="753"/>
      <c r="AE605" s="3"/>
      <c r="AF605" s="258"/>
      <c r="AG605" s="375"/>
      <c r="AH605" s="378"/>
      <c r="EM605" s="375"/>
      <c r="EN605" s="375"/>
      <c r="EO605" s="375"/>
      <c r="EP605" s="375"/>
      <c r="EQ605" s="375"/>
      <c r="ER605" s="375"/>
      <c r="ES605" s="375"/>
      <c r="FF605" s="375"/>
      <c r="FG605" s="375"/>
      <c r="FH605" s="375"/>
      <c r="FI605" s="375"/>
      <c r="FJ605" s="375"/>
      <c r="FK605" s="375"/>
      <c r="FL605" s="375"/>
      <c r="FM605" s="375"/>
      <c r="FN605" s="375"/>
      <c r="FO605" s="375"/>
      <c r="FP605" s="375"/>
      <c r="FQ605" s="375"/>
      <c r="FR605" s="375"/>
      <c r="FS605" s="375"/>
      <c r="FT605" s="375"/>
      <c r="FU605" s="375"/>
    </row>
    <row r="606" spans="1:177" s="374" customFormat="1" ht="15" customHeight="1" x14ac:dyDescent="0.25">
      <c r="A606" s="113"/>
      <c r="B606" s="3"/>
      <c r="C606" s="724"/>
      <c r="D606" s="725"/>
      <c r="E606" s="725"/>
      <c r="F606" s="725"/>
      <c r="G606" s="725"/>
      <c r="H606" s="725"/>
      <c r="I606" s="725"/>
      <c r="J606" s="725"/>
      <c r="K606" s="725"/>
      <c r="L606" s="725"/>
      <c r="M606" s="725"/>
      <c r="N606" s="726"/>
      <c r="O606" s="993" t="s">
        <v>60</v>
      </c>
      <c r="P606" s="994"/>
      <c r="Q606" s="690" t="s">
        <v>229</v>
      </c>
      <c r="R606" s="690"/>
      <c r="S606" s="690"/>
      <c r="T606" s="690"/>
      <c r="U606" s="690"/>
      <c r="V606" s="690"/>
      <c r="W606" s="690"/>
      <c r="X606" s="690"/>
      <c r="Y606" s="690"/>
      <c r="Z606" s="690"/>
      <c r="AA606" s="690"/>
      <c r="AB606" s="690"/>
      <c r="AC606" s="977" t="s">
        <v>230</v>
      </c>
      <c r="AD606" s="978"/>
      <c r="AE606" s="3"/>
      <c r="AF606" s="258"/>
      <c r="AG606" s="285" t="s">
        <v>1908</v>
      </c>
      <c r="AH606" s="285"/>
      <c r="AI606" s="285"/>
      <c r="EM606" s="375"/>
      <c r="EN606" s="375"/>
      <c r="EO606" s="375"/>
      <c r="EP606" s="375"/>
      <c r="EQ606" s="375"/>
      <c r="ER606" s="375"/>
      <c r="ES606" s="375"/>
      <c r="FF606" s="375"/>
      <c r="FG606" s="375"/>
      <c r="FH606" s="375"/>
      <c r="FI606" s="375"/>
      <c r="FJ606" s="375"/>
      <c r="FK606" s="375"/>
      <c r="FL606" s="375"/>
      <c r="FM606" s="375"/>
      <c r="FN606" s="375"/>
      <c r="FO606" s="375"/>
      <c r="FP606" s="375"/>
      <c r="FQ606" s="375"/>
      <c r="FR606" s="375"/>
      <c r="FS606" s="375"/>
      <c r="FT606" s="375"/>
      <c r="FU606" s="375"/>
    </row>
    <row r="607" spans="1:177" s="374" customFormat="1" ht="24" customHeight="1" x14ac:dyDescent="0.25">
      <c r="A607" s="113"/>
      <c r="B607" s="3"/>
      <c r="C607" s="724"/>
      <c r="D607" s="725"/>
      <c r="E607" s="725"/>
      <c r="F607" s="725"/>
      <c r="G607" s="725"/>
      <c r="H607" s="725"/>
      <c r="I607" s="725"/>
      <c r="J607" s="725"/>
      <c r="K607" s="725"/>
      <c r="L607" s="725"/>
      <c r="M607" s="725"/>
      <c r="N607" s="726"/>
      <c r="O607" s="993"/>
      <c r="P607" s="994"/>
      <c r="Q607" s="690" t="s">
        <v>1760</v>
      </c>
      <c r="R607" s="690"/>
      <c r="S607" s="690"/>
      <c r="T607" s="690"/>
      <c r="U607" s="989" t="s">
        <v>231</v>
      </c>
      <c r="V607" s="990"/>
      <c r="W607" s="565" t="s">
        <v>232</v>
      </c>
      <c r="X607" s="565"/>
      <c r="Y607" s="565" t="s">
        <v>233</v>
      </c>
      <c r="Z607" s="565"/>
      <c r="AA607" s="991" t="s">
        <v>1572</v>
      </c>
      <c r="AB607" s="978"/>
      <c r="AC607" s="977"/>
      <c r="AD607" s="978"/>
      <c r="AE607" s="3"/>
      <c r="AF607" s="258"/>
      <c r="AG607" s="285">
        <f>COUNTBLANK(O609:AD616)</f>
        <v>128</v>
      </c>
      <c r="AH607" s="285">
        <v>128</v>
      </c>
      <c r="AI607" s="285">
        <f>IF(SUM(AG617:AH617)=0,AG607,1)</f>
        <v>128</v>
      </c>
      <c r="EM607" s="375"/>
      <c r="EN607" s="375"/>
      <c r="EO607" s="375"/>
      <c r="EP607" s="375"/>
      <c r="EQ607" s="375"/>
      <c r="ER607" s="375"/>
      <c r="ES607" s="375"/>
      <c r="FF607" s="375"/>
      <c r="FG607" s="375"/>
      <c r="FH607" s="375"/>
      <c r="FI607" s="375"/>
      <c r="FJ607" s="375"/>
      <c r="FK607" s="375"/>
      <c r="FL607" s="375"/>
      <c r="FM607" s="375"/>
      <c r="FN607" s="375"/>
      <c r="FO607" s="375"/>
      <c r="FP607" s="375"/>
      <c r="FQ607" s="375"/>
      <c r="FR607" s="375"/>
      <c r="FS607" s="375"/>
      <c r="FT607" s="375"/>
      <c r="FU607" s="375"/>
    </row>
    <row r="608" spans="1:177" s="374" customFormat="1" ht="75" customHeight="1" x14ac:dyDescent="0.25">
      <c r="A608" s="113"/>
      <c r="B608" s="3"/>
      <c r="C608" s="697"/>
      <c r="D608" s="698"/>
      <c r="E608" s="698"/>
      <c r="F608" s="698"/>
      <c r="G608" s="698"/>
      <c r="H608" s="698"/>
      <c r="I608" s="698"/>
      <c r="J608" s="698"/>
      <c r="K608" s="698"/>
      <c r="L608" s="698"/>
      <c r="M608" s="698"/>
      <c r="N608" s="699"/>
      <c r="O608" s="995"/>
      <c r="P608" s="996"/>
      <c r="Q608" s="574" t="s">
        <v>1761</v>
      </c>
      <c r="R608" s="981"/>
      <c r="S608" s="574" t="s">
        <v>1762</v>
      </c>
      <c r="T608" s="981"/>
      <c r="U608" s="566"/>
      <c r="V608" s="979"/>
      <c r="W608" s="565"/>
      <c r="X608" s="565"/>
      <c r="Y608" s="565"/>
      <c r="Z608" s="565"/>
      <c r="AA608" s="992"/>
      <c r="AB608" s="979"/>
      <c r="AC608" s="566"/>
      <c r="AD608" s="979"/>
      <c r="AE608" s="3"/>
      <c r="AF608" s="258"/>
      <c r="AG608" s="374" t="s">
        <v>1921</v>
      </c>
      <c r="AH608" s="374" t="s">
        <v>1925</v>
      </c>
      <c r="AK608" s="375" t="s">
        <v>1913</v>
      </c>
      <c r="AL608" s="378" t="s">
        <v>1910</v>
      </c>
      <c r="AM608" s="374" t="s">
        <v>1914</v>
      </c>
      <c r="AN608" s="374" t="s">
        <v>1915</v>
      </c>
      <c r="AQ608" s="375" t="s">
        <v>1913</v>
      </c>
      <c r="AR608" s="378" t="s">
        <v>1910</v>
      </c>
      <c r="AS608" s="374" t="s">
        <v>1914</v>
      </c>
      <c r="AT608" s="374" t="s">
        <v>1915</v>
      </c>
      <c r="EM608" s="375"/>
      <c r="EN608" s="375"/>
      <c r="EO608" s="375"/>
      <c r="EP608" s="375"/>
      <c r="EQ608" s="375"/>
      <c r="ER608" s="375"/>
      <c r="ES608" s="375"/>
      <c r="FF608" s="375"/>
      <c r="FG608" s="375"/>
      <c r="FH608" s="375"/>
      <c r="FI608" s="375"/>
      <c r="FJ608" s="375"/>
      <c r="FK608" s="375"/>
      <c r="FL608" s="375"/>
      <c r="FM608" s="375"/>
      <c r="FN608" s="375"/>
      <c r="FO608" s="375"/>
      <c r="FP608" s="375"/>
      <c r="FQ608" s="375"/>
      <c r="FR608" s="375"/>
      <c r="FS608" s="375"/>
      <c r="FT608" s="375"/>
      <c r="FU608" s="375"/>
    </row>
    <row r="609" spans="1:177" s="374" customFormat="1" ht="15" customHeight="1" x14ac:dyDescent="0.25">
      <c r="A609" s="113"/>
      <c r="B609" s="3"/>
      <c r="C609" s="18" t="s">
        <v>26</v>
      </c>
      <c r="D609" s="552" t="str">
        <f>IF($D37="","",$D37)</f>
        <v/>
      </c>
      <c r="E609" s="553"/>
      <c r="F609" s="553"/>
      <c r="G609" s="553"/>
      <c r="H609" s="553"/>
      <c r="I609" s="553"/>
      <c r="J609" s="553"/>
      <c r="K609" s="553"/>
      <c r="L609" s="553"/>
      <c r="M609" s="553"/>
      <c r="N609" s="554"/>
      <c r="O609" s="549"/>
      <c r="P609" s="551"/>
      <c r="Q609" s="953"/>
      <c r="R609" s="953"/>
      <c r="S609" s="953"/>
      <c r="T609" s="953"/>
      <c r="U609" s="953"/>
      <c r="V609" s="953"/>
      <c r="W609" s="953"/>
      <c r="X609" s="953"/>
      <c r="Y609" s="953"/>
      <c r="Z609" s="953"/>
      <c r="AA609" s="953"/>
      <c r="AB609" s="953"/>
      <c r="AC609" s="953"/>
      <c r="AD609" s="953"/>
      <c r="AE609" s="3"/>
      <c r="AF609" s="258"/>
      <c r="AG609" s="375">
        <f>IF(AND($C$29="",COUNTBLANK(D609:AD609)=27),0,IF(AND($C$29&gt;=$AG$26,COUNTBLANK(D609:AD609)&lt;&gt;27),0,IF(AND($AG$26&gt;$C$29,COUNTBLANK(D609:AD609)=27),0,1)))</f>
        <v>0</v>
      </c>
      <c r="AH609" s="264">
        <f>IF(AND(D609="",COUNTBLANK(O609:AD609)=16),0,IF(AND(D609&lt;&gt;"",COUNTBLANK(O609:AD609)=8),0,1))</f>
        <v>0</v>
      </c>
      <c r="AK609" s="375">
        <f>O609</f>
        <v>0</v>
      </c>
      <c r="AL609" s="378">
        <f>COUNTIF(Q609:AD609,"NS")</f>
        <v>0</v>
      </c>
      <c r="AM609" s="374">
        <f>SUM(Q609:AD609)</f>
        <v>0</v>
      </c>
      <c r="AN609" s="317">
        <f>IF($AG$607=$AH$607,0,IF(OR(AND(AK609=0,AL609&gt;0),AND(AK609="NS",AM609&gt;0),AND(AK609="NS",AM609=0,AL609=0)),1,IF(OR(AND(AL609&gt;=2,AM609&lt;AK609),AND(AK609="NS",AM609=0,AL609&gt;0),AK609=AM609),0,1)))</f>
        <v>0</v>
      </c>
      <c r="AQ609" s="375">
        <f>IF(AND(SUM(L588:AD588)=0,COUNTIF(L588:AD588,"NS")&gt;0),"NS",SUM(L588:AD588))</f>
        <v>0</v>
      </c>
      <c r="AR609" s="378">
        <f>COUNTIF(Q609:AD609,"NS")</f>
        <v>0</v>
      </c>
      <c r="AS609" s="374">
        <f>SUM(Q609:AD609)</f>
        <v>0</v>
      </c>
      <c r="AT609" s="317">
        <f>IF($AG$607=$AH$607,0,IF(OR(AND(AQ609=0,AR609&gt;0),AND(AQ609="NS",AS609&gt;0),AND(AQ609="NS",AS609=0,AR609=0)),1,IF(OR(AND(AR609&gt;=2,AS609&lt;AQ609),AND(AQ609="NS",AS609=0,AR609&gt;0),AQ609=AS609),0,1)))</f>
        <v>0</v>
      </c>
      <c r="EM609" s="375"/>
      <c r="EN609" s="375"/>
      <c r="EO609" s="375"/>
      <c r="EP609" s="375"/>
      <c r="EQ609" s="375"/>
      <c r="ER609" s="375"/>
      <c r="ES609" s="375"/>
      <c r="FF609" s="375"/>
      <c r="FG609" s="375"/>
      <c r="FH609" s="375"/>
      <c r="FI609" s="375"/>
      <c r="FJ609" s="375"/>
      <c r="FK609" s="375"/>
      <c r="FL609" s="375"/>
      <c r="FM609" s="375"/>
      <c r="FN609" s="375"/>
      <c r="FO609" s="375"/>
      <c r="FP609" s="375"/>
      <c r="FQ609" s="375"/>
      <c r="FR609" s="375"/>
      <c r="FS609" s="375"/>
      <c r="FT609" s="375"/>
      <c r="FU609" s="375"/>
    </row>
    <row r="610" spans="1:177" s="374" customFormat="1" ht="15" customHeight="1" x14ac:dyDescent="0.25">
      <c r="A610" s="113"/>
      <c r="B610" s="3"/>
      <c r="C610" s="8" t="s">
        <v>27</v>
      </c>
      <c r="D610" s="552" t="str">
        <f t="shared" ref="D610:D616" si="144">IF($D38="","",$D38)</f>
        <v/>
      </c>
      <c r="E610" s="553"/>
      <c r="F610" s="553"/>
      <c r="G610" s="553"/>
      <c r="H610" s="553"/>
      <c r="I610" s="553"/>
      <c r="J610" s="553"/>
      <c r="K610" s="553"/>
      <c r="L610" s="553"/>
      <c r="M610" s="553"/>
      <c r="N610" s="554"/>
      <c r="O610" s="549"/>
      <c r="P610" s="551"/>
      <c r="Q610" s="953"/>
      <c r="R610" s="953"/>
      <c r="S610" s="953"/>
      <c r="T610" s="953"/>
      <c r="U610" s="953"/>
      <c r="V610" s="953"/>
      <c r="W610" s="953"/>
      <c r="X610" s="953"/>
      <c r="Y610" s="953"/>
      <c r="Z610" s="953"/>
      <c r="AA610" s="953"/>
      <c r="AB610" s="953"/>
      <c r="AC610" s="953"/>
      <c r="AD610" s="953"/>
      <c r="AE610" s="3"/>
      <c r="AF610" s="258"/>
      <c r="AG610" s="375">
        <f>IF(AND($C$29="",COUNTBLANK(D610:AD610)=27),0,IF(AND($C$29&gt;=$AG$27,COUNTBLANK(D610:AD610)&lt;&gt;27),0,IF(AND($AG$27&gt;$C$29,COUNTBLANK(D610:AD610)=27),0,1)))</f>
        <v>0</v>
      </c>
      <c r="AH610" s="264">
        <f t="shared" ref="AH610:AH616" si="145">IF(AND(D610="",COUNTBLANK(O610:AD610)=16),0,IF(AND(D610&lt;&gt;"",COUNTBLANK(O610:AD610)=8),0,1))</f>
        <v>0</v>
      </c>
      <c r="AK610" s="375">
        <f t="shared" ref="AK610:AK616" si="146">O610</f>
        <v>0</v>
      </c>
      <c r="AL610" s="378">
        <f t="shared" ref="AL610:AL616" si="147">COUNTIF(Q610:AD610,"NS")</f>
        <v>0</v>
      </c>
      <c r="AM610" s="374">
        <f t="shared" ref="AM610:AM616" si="148">SUM(Q610:AD610)</f>
        <v>0</v>
      </c>
      <c r="AN610" s="317">
        <f t="shared" ref="AN610:AN616" si="149">IF($AG$607=$AH$607,0,IF(OR(AND(AK610=0,AL610&gt;0),AND(AK610="NS",AM610&gt;0),AND(AK610="NS",AM610=0,AL610=0)),1,IF(OR(AND(AL610&gt;=2,AM610&lt;AK610),AND(AK610="NS",AM610=0,AL610&gt;0),AK610=AM610),0,1)))</f>
        <v>0</v>
      </c>
      <c r="AQ610" s="375">
        <f t="shared" ref="AQ610:AQ616" si="150">IF(AND(SUM(L589:AD589)=0,COUNTIF(L589:AD589,"NS")&gt;0),"NS",SUM(L589:AD589))</f>
        <v>0</v>
      </c>
      <c r="AR610" s="378">
        <f t="shared" ref="AR610:AR616" si="151">COUNTIF(Q610:AD610,"NS")</f>
        <v>0</v>
      </c>
      <c r="AS610" s="374">
        <f t="shared" ref="AS610:AS616" si="152">SUM(Q610:AD610)</f>
        <v>0</v>
      </c>
      <c r="AT610" s="317">
        <f t="shared" ref="AT610:AT616" si="153">IF($AG$607=$AH$607,0,IF(OR(AND(AQ610=0,AR610&gt;0),AND(AQ610="NS",AS610&gt;0),AND(AQ610="NS",AS610=0,AR610=0)),1,IF(OR(AND(AR610&gt;=2,AS610&lt;AQ610),AND(AQ610="NS",AS610=0,AR610&gt;0),AQ610=AS610),0,1)))</f>
        <v>0</v>
      </c>
      <c r="EM610" s="375"/>
      <c r="EN610" s="375"/>
      <c r="EO610" s="375"/>
      <c r="EP610" s="375"/>
      <c r="EQ610" s="375"/>
      <c r="ER610" s="375"/>
      <c r="ES610" s="375"/>
      <c r="FF610" s="375"/>
      <c r="FG610" s="375"/>
      <c r="FH610" s="375"/>
      <c r="FI610" s="375"/>
      <c r="FJ610" s="375"/>
      <c r="FK610" s="375"/>
      <c r="FL610" s="375"/>
      <c r="FM610" s="375"/>
      <c r="FN610" s="375"/>
      <c r="FO610" s="375"/>
      <c r="FP610" s="375"/>
      <c r="FQ610" s="375"/>
      <c r="FR610" s="375"/>
      <c r="FS610" s="375"/>
      <c r="FT610" s="375"/>
      <c r="FU610" s="375"/>
    </row>
    <row r="611" spans="1:177" s="374" customFormat="1" ht="15" customHeight="1" x14ac:dyDescent="0.25">
      <c r="A611" s="113"/>
      <c r="B611" s="3"/>
      <c r="C611" s="8" t="s">
        <v>28</v>
      </c>
      <c r="D611" s="552" t="str">
        <f t="shared" si="144"/>
        <v/>
      </c>
      <c r="E611" s="553"/>
      <c r="F611" s="553"/>
      <c r="G611" s="553"/>
      <c r="H611" s="553"/>
      <c r="I611" s="553"/>
      <c r="J611" s="553"/>
      <c r="K611" s="553"/>
      <c r="L611" s="553"/>
      <c r="M611" s="553"/>
      <c r="N611" s="554"/>
      <c r="O611" s="549"/>
      <c r="P611" s="551"/>
      <c r="Q611" s="953"/>
      <c r="R611" s="953"/>
      <c r="S611" s="953"/>
      <c r="T611" s="953"/>
      <c r="U611" s="953"/>
      <c r="V611" s="953"/>
      <c r="W611" s="953"/>
      <c r="X611" s="953"/>
      <c r="Y611" s="953"/>
      <c r="Z611" s="953"/>
      <c r="AA611" s="953"/>
      <c r="AB611" s="953"/>
      <c r="AC611" s="953"/>
      <c r="AD611" s="953"/>
      <c r="AE611" s="3"/>
      <c r="AF611" s="258"/>
      <c r="AG611" s="375">
        <f>IF(AND($C$29="",COUNTBLANK(D611:AD611)=27),0,IF(AND($C$29&gt;=$AG$28,COUNTBLANK(D611:AD611)&lt;&gt;27),0,IF(AND($AG$28&gt;$C$29,COUNTBLANK(D611:AD611)=27),0,1)))</f>
        <v>0</v>
      </c>
      <c r="AH611" s="264">
        <f t="shared" si="145"/>
        <v>0</v>
      </c>
      <c r="AK611" s="375">
        <f t="shared" si="146"/>
        <v>0</v>
      </c>
      <c r="AL611" s="378">
        <f t="shared" si="147"/>
        <v>0</v>
      </c>
      <c r="AM611" s="374">
        <f t="shared" si="148"/>
        <v>0</v>
      </c>
      <c r="AN611" s="317">
        <f t="shared" si="149"/>
        <v>0</v>
      </c>
      <c r="AQ611" s="375">
        <f t="shared" si="150"/>
        <v>0</v>
      </c>
      <c r="AR611" s="378">
        <f t="shared" si="151"/>
        <v>0</v>
      </c>
      <c r="AS611" s="374">
        <f t="shared" si="152"/>
        <v>0</v>
      </c>
      <c r="AT611" s="317">
        <f t="shared" si="153"/>
        <v>0</v>
      </c>
      <c r="EM611" s="375"/>
      <c r="EN611" s="375"/>
      <c r="EO611" s="375"/>
      <c r="EP611" s="375"/>
      <c r="EQ611" s="375"/>
      <c r="ER611" s="375"/>
      <c r="ES611" s="375"/>
      <c r="FF611" s="375"/>
      <c r="FG611" s="375"/>
      <c r="FH611" s="375"/>
      <c r="FI611" s="375"/>
      <c r="FJ611" s="375"/>
      <c r="FK611" s="375"/>
      <c r="FL611" s="375"/>
      <c r="FM611" s="375"/>
      <c r="FN611" s="375"/>
      <c r="FO611" s="375"/>
      <c r="FP611" s="375"/>
      <c r="FQ611" s="375"/>
      <c r="FR611" s="375"/>
      <c r="FS611" s="375"/>
      <c r="FT611" s="375"/>
      <c r="FU611" s="375"/>
    </row>
    <row r="612" spans="1:177" s="374" customFormat="1" ht="15" customHeight="1" x14ac:dyDescent="0.25">
      <c r="A612" s="113"/>
      <c r="B612" s="3"/>
      <c r="C612" s="8" t="s">
        <v>29</v>
      </c>
      <c r="D612" s="552" t="str">
        <f t="shared" si="144"/>
        <v/>
      </c>
      <c r="E612" s="553"/>
      <c r="F612" s="553"/>
      <c r="G612" s="553"/>
      <c r="H612" s="553"/>
      <c r="I612" s="553"/>
      <c r="J612" s="553"/>
      <c r="K612" s="553"/>
      <c r="L612" s="553"/>
      <c r="M612" s="553"/>
      <c r="N612" s="554"/>
      <c r="O612" s="549"/>
      <c r="P612" s="551"/>
      <c r="Q612" s="953"/>
      <c r="R612" s="953"/>
      <c r="S612" s="953"/>
      <c r="T612" s="953"/>
      <c r="U612" s="953"/>
      <c r="V612" s="953"/>
      <c r="W612" s="953"/>
      <c r="X612" s="953"/>
      <c r="Y612" s="953"/>
      <c r="Z612" s="953"/>
      <c r="AA612" s="953"/>
      <c r="AB612" s="953"/>
      <c r="AC612" s="953"/>
      <c r="AD612" s="953"/>
      <c r="AE612" s="3"/>
      <c r="AF612" s="258"/>
      <c r="AG612" s="375">
        <f>IF(AND($C$29="",COUNTBLANK(D612:AD612)=27),0,IF(AND($C$29&gt;=$AG$29,COUNTBLANK(D612:AD612)&lt;&gt;27),0,IF(AND($AG$29&gt;$C$29,COUNTBLANK(D612:AD612)=27),0,1)))</f>
        <v>0</v>
      </c>
      <c r="AH612" s="264">
        <f t="shared" si="145"/>
        <v>0</v>
      </c>
      <c r="AK612" s="375">
        <f t="shared" si="146"/>
        <v>0</v>
      </c>
      <c r="AL612" s="378">
        <f t="shared" si="147"/>
        <v>0</v>
      </c>
      <c r="AM612" s="374">
        <f t="shared" si="148"/>
        <v>0</v>
      </c>
      <c r="AN612" s="317">
        <f t="shared" si="149"/>
        <v>0</v>
      </c>
      <c r="AQ612" s="375">
        <f t="shared" si="150"/>
        <v>0</v>
      </c>
      <c r="AR612" s="378">
        <f t="shared" si="151"/>
        <v>0</v>
      </c>
      <c r="AS612" s="374">
        <f t="shared" si="152"/>
        <v>0</v>
      </c>
      <c r="AT612" s="317">
        <f t="shared" si="153"/>
        <v>0</v>
      </c>
      <c r="EM612" s="375"/>
      <c r="EN612" s="375"/>
      <c r="EO612" s="375"/>
      <c r="EP612" s="375"/>
      <c r="EQ612" s="375"/>
      <c r="ER612" s="375"/>
      <c r="ES612" s="375"/>
      <c r="FF612" s="375"/>
      <c r="FG612" s="375"/>
      <c r="FH612" s="375"/>
      <c r="FI612" s="375"/>
      <c r="FJ612" s="375"/>
      <c r="FK612" s="375"/>
      <c r="FL612" s="375"/>
      <c r="FM612" s="375"/>
      <c r="FN612" s="375"/>
      <c r="FO612" s="375"/>
      <c r="FP612" s="375"/>
      <c r="FQ612" s="375"/>
      <c r="FR612" s="375"/>
      <c r="FS612" s="375"/>
      <c r="FT612" s="375"/>
      <c r="FU612" s="375"/>
    </row>
    <row r="613" spans="1:177" s="374" customFormat="1" ht="15" customHeight="1" x14ac:dyDescent="0.25">
      <c r="A613" s="113"/>
      <c r="B613" s="3"/>
      <c r="C613" s="8" t="s">
        <v>30</v>
      </c>
      <c r="D613" s="552" t="str">
        <f t="shared" si="144"/>
        <v/>
      </c>
      <c r="E613" s="553"/>
      <c r="F613" s="553"/>
      <c r="G613" s="553"/>
      <c r="H613" s="553"/>
      <c r="I613" s="553"/>
      <c r="J613" s="553"/>
      <c r="K613" s="553"/>
      <c r="L613" s="553"/>
      <c r="M613" s="553"/>
      <c r="N613" s="554"/>
      <c r="O613" s="549"/>
      <c r="P613" s="551"/>
      <c r="Q613" s="953"/>
      <c r="R613" s="953"/>
      <c r="S613" s="953"/>
      <c r="T613" s="953"/>
      <c r="U613" s="953"/>
      <c r="V613" s="953"/>
      <c r="W613" s="953"/>
      <c r="X613" s="953"/>
      <c r="Y613" s="953"/>
      <c r="Z613" s="953"/>
      <c r="AA613" s="953"/>
      <c r="AB613" s="953"/>
      <c r="AC613" s="953"/>
      <c r="AD613" s="953"/>
      <c r="AE613" s="3"/>
      <c r="AF613" s="258"/>
      <c r="AG613" s="375">
        <f>IF(AND($C$29="",COUNTBLANK(D613:AD613)=27),0,IF(AND($C$29&gt;=$AG$30,COUNTBLANK(D613:AD613)&lt;&gt;27),0,IF(AND($AG$30&gt;$C$29,COUNTBLANK(D613:AD613)=27),0,1)))</f>
        <v>0</v>
      </c>
      <c r="AH613" s="264">
        <f t="shared" si="145"/>
        <v>0</v>
      </c>
      <c r="AK613" s="375">
        <f t="shared" si="146"/>
        <v>0</v>
      </c>
      <c r="AL613" s="378">
        <f t="shared" si="147"/>
        <v>0</v>
      </c>
      <c r="AM613" s="374">
        <f t="shared" si="148"/>
        <v>0</v>
      </c>
      <c r="AN613" s="317">
        <f t="shared" si="149"/>
        <v>0</v>
      </c>
      <c r="AQ613" s="375">
        <f t="shared" si="150"/>
        <v>0</v>
      </c>
      <c r="AR613" s="378">
        <f t="shared" si="151"/>
        <v>0</v>
      </c>
      <c r="AS613" s="374">
        <f t="shared" si="152"/>
        <v>0</v>
      </c>
      <c r="AT613" s="317">
        <f t="shared" si="153"/>
        <v>0</v>
      </c>
      <c r="EM613" s="375"/>
      <c r="EN613" s="375"/>
      <c r="EO613" s="375"/>
      <c r="EP613" s="375"/>
      <c r="EQ613" s="375"/>
      <c r="ER613" s="375"/>
      <c r="ES613" s="375"/>
      <c r="FF613" s="375"/>
      <c r="FG613" s="375"/>
      <c r="FH613" s="375"/>
      <c r="FI613" s="375"/>
      <c r="FJ613" s="375"/>
      <c r="FK613" s="375"/>
      <c r="FL613" s="375"/>
      <c r="FM613" s="375"/>
      <c r="FN613" s="375"/>
      <c r="FO613" s="375"/>
      <c r="FP613" s="375"/>
      <c r="FQ613" s="375"/>
      <c r="FR613" s="375"/>
      <c r="FS613" s="375"/>
      <c r="FT613" s="375"/>
      <c r="FU613" s="375"/>
    </row>
    <row r="614" spans="1:177" s="374" customFormat="1" ht="15" customHeight="1" x14ac:dyDescent="0.25">
      <c r="A614" s="113"/>
      <c r="B614" s="3"/>
      <c r="C614" s="8" t="s">
        <v>31</v>
      </c>
      <c r="D614" s="552" t="str">
        <f t="shared" si="144"/>
        <v/>
      </c>
      <c r="E614" s="553"/>
      <c r="F614" s="553"/>
      <c r="G614" s="553"/>
      <c r="H614" s="553"/>
      <c r="I614" s="553"/>
      <c r="J614" s="553"/>
      <c r="K614" s="553"/>
      <c r="L614" s="553"/>
      <c r="M614" s="553"/>
      <c r="N614" s="554"/>
      <c r="O614" s="549"/>
      <c r="P614" s="551"/>
      <c r="Q614" s="953"/>
      <c r="R614" s="953"/>
      <c r="S614" s="953"/>
      <c r="T614" s="953"/>
      <c r="U614" s="953"/>
      <c r="V614" s="953"/>
      <c r="W614" s="953"/>
      <c r="X614" s="953"/>
      <c r="Y614" s="953"/>
      <c r="Z614" s="953"/>
      <c r="AA614" s="953"/>
      <c r="AB614" s="953"/>
      <c r="AC614" s="953"/>
      <c r="AD614" s="953"/>
      <c r="AE614" s="3"/>
      <c r="AF614" s="258"/>
      <c r="AG614" s="375">
        <f>IF(AND($C$29="",COUNTBLANK(D614:AD614)=27),0,IF(AND($C$29&gt;=$AG$31,COUNTBLANK(D614:AD614)&lt;&gt;27),0,IF(AND($AG$31&gt;$C$29,COUNTBLANK(D614:AD614)=27),0,1)))</f>
        <v>0</v>
      </c>
      <c r="AH614" s="264">
        <f t="shared" si="145"/>
        <v>0</v>
      </c>
      <c r="AK614" s="375">
        <f t="shared" si="146"/>
        <v>0</v>
      </c>
      <c r="AL614" s="378">
        <f t="shared" si="147"/>
        <v>0</v>
      </c>
      <c r="AM614" s="374">
        <f t="shared" si="148"/>
        <v>0</v>
      </c>
      <c r="AN614" s="317">
        <f t="shared" si="149"/>
        <v>0</v>
      </c>
      <c r="AQ614" s="375">
        <f t="shared" si="150"/>
        <v>0</v>
      </c>
      <c r="AR614" s="378">
        <f t="shared" si="151"/>
        <v>0</v>
      </c>
      <c r="AS614" s="374">
        <f t="shared" si="152"/>
        <v>0</v>
      </c>
      <c r="AT614" s="317">
        <f t="shared" si="153"/>
        <v>0</v>
      </c>
      <c r="EM614" s="375"/>
      <c r="EN614" s="375"/>
      <c r="EO614" s="375"/>
      <c r="EP614" s="375"/>
      <c r="EQ614" s="375"/>
      <c r="ER614" s="375"/>
      <c r="ES614" s="375"/>
      <c r="FF614" s="375"/>
      <c r="FG614" s="375"/>
      <c r="FH614" s="375"/>
      <c r="FI614" s="375"/>
      <c r="FJ614" s="375"/>
      <c r="FK614" s="375"/>
      <c r="FL614" s="375"/>
      <c r="FM614" s="375"/>
      <c r="FN614" s="375"/>
      <c r="FO614" s="375"/>
      <c r="FP614" s="375"/>
      <c r="FQ614" s="375"/>
      <c r="FR614" s="375"/>
      <c r="FS614" s="375"/>
      <c r="FT614" s="375"/>
      <c r="FU614" s="375"/>
    </row>
    <row r="615" spans="1:177" s="374" customFormat="1" ht="15" customHeight="1" x14ac:dyDescent="0.25">
      <c r="A615" s="113"/>
      <c r="B615" s="3"/>
      <c r="C615" s="8" t="s">
        <v>32</v>
      </c>
      <c r="D615" s="552" t="str">
        <f t="shared" si="144"/>
        <v/>
      </c>
      <c r="E615" s="553"/>
      <c r="F615" s="553"/>
      <c r="G615" s="553"/>
      <c r="H615" s="553"/>
      <c r="I615" s="553"/>
      <c r="J615" s="553"/>
      <c r="K615" s="553"/>
      <c r="L615" s="553"/>
      <c r="M615" s="553"/>
      <c r="N615" s="554"/>
      <c r="O615" s="549"/>
      <c r="P615" s="551"/>
      <c r="Q615" s="953"/>
      <c r="R615" s="953"/>
      <c r="S615" s="953"/>
      <c r="T615" s="953"/>
      <c r="U615" s="953"/>
      <c r="V615" s="953"/>
      <c r="W615" s="953"/>
      <c r="X615" s="953"/>
      <c r="Y615" s="953"/>
      <c r="Z615" s="953"/>
      <c r="AA615" s="953"/>
      <c r="AB615" s="953"/>
      <c r="AC615" s="953"/>
      <c r="AD615" s="953"/>
      <c r="AE615" s="3"/>
      <c r="AF615" s="258"/>
      <c r="AG615" s="375">
        <f>IF(AND($C$29="",COUNTBLANK(D615:AD615)=27),0,IF(AND($C$29&gt;=$AG$32,COUNTBLANK(D615:AD615)&lt;&gt;27),0,IF(AND($AG$32&gt;$C$29,COUNTBLANK(D615:AD615)=27),0,1)))</f>
        <v>0</v>
      </c>
      <c r="AH615" s="264">
        <f t="shared" si="145"/>
        <v>0</v>
      </c>
      <c r="AK615" s="375">
        <f t="shared" si="146"/>
        <v>0</v>
      </c>
      <c r="AL615" s="378">
        <f t="shared" si="147"/>
        <v>0</v>
      </c>
      <c r="AM615" s="374">
        <f t="shared" si="148"/>
        <v>0</v>
      </c>
      <c r="AN615" s="317">
        <f t="shared" si="149"/>
        <v>0</v>
      </c>
      <c r="AQ615" s="375">
        <f t="shared" si="150"/>
        <v>0</v>
      </c>
      <c r="AR615" s="378">
        <f t="shared" si="151"/>
        <v>0</v>
      </c>
      <c r="AS615" s="374">
        <f t="shared" si="152"/>
        <v>0</v>
      </c>
      <c r="AT615" s="317">
        <f t="shared" si="153"/>
        <v>0</v>
      </c>
      <c r="EM615" s="375"/>
      <c r="EN615" s="375"/>
      <c r="EO615" s="375"/>
      <c r="EP615" s="375"/>
      <c r="EQ615" s="375"/>
      <c r="ER615" s="375"/>
      <c r="ES615" s="375"/>
      <c r="FF615" s="375"/>
      <c r="FG615" s="375"/>
      <c r="FH615" s="375"/>
      <c r="FI615" s="375"/>
      <c r="FJ615" s="375"/>
      <c r="FK615" s="375"/>
      <c r="FL615" s="375"/>
      <c r="FM615" s="375"/>
      <c r="FN615" s="375"/>
      <c r="FO615" s="375"/>
      <c r="FP615" s="375"/>
      <c r="FQ615" s="375"/>
      <c r="FR615" s="375"/>
      <c r="FS615" s="375"/>
      <c r="FT615" s="375"/>
      <c r="FU615" s="375"/>
    </row>
    <row r="616" spans="1:177" s="374" customFormat="1" ht="15" customHeight="1" x14ac:dyDescent="0.25">
      <c r="A616" s="113"/>
      <c r="B616" s="3"/>
      <c r="C616" s="8" t="s">
        <v>33</v>
      </c>
      <c r="D616" s="552" t="str">
        <f t="shared" si="144"/>
        <v/>
      </c>
      <c r="E616" s="553"/>
      <c r="F616" s="553"/>
      <c r="G616" s="553"/>
      <c r="H616" s="553"/>
      <c r="I616" s="553"/>
      <c r="J616" s="553"/>
      <c r="K616" s="553"/>
      <c r="L616" s="553"/>
      <c r="M616" s="553"/>
      <c r="N616" s="554"/>
      <c r="O616" s="549"/>
      <c r="P616" s="551"/>
      <c r="Q616" s="953"/>
      <c r="R616" s="953"/>
      <c r="S616" s="953"/>
      <c r="T616" s="953"/>
      <c r="U616" s="953"/>
      <c r="V616" s="953"/>
      <c r="W616" s="953"/>
      <c r="X616" s="953"/>
      <c r="Y616" s="953"/>
      <c r="Z616" s="953"/>
      <c r="AA616" s="953"/>
      <c r="AB616" s="953"/>
      <c r="AC616" s="953"/>
      <c r="AD616" s="953"/>
      <c r="AE616" s="3"/>
      <c r="AF616" s="258"/>
      <c r="AG616" s="375">
        <f>IF(AND($C$29="",COUNTBLANK(D616:AD616)=27),0,IF(AND($C$29&gt;=$AG$33,COUNTBLANK(D616:AD616)&lt;&gt;27),0,IF(AND($AG$33&gt;$C$29,COUNTBLANK(D616:AD616)=27),0,1)))</f>
        <v>0</v>
      </c>
      <c r="AH616" s="264">
        <f t="shared" si="145"/>
        <v>0</v>
      </c>
      <c r="AK616" s="375">
        <f t="shared" si="146"/>
        <v>0</v>
      </c>
      <c r="AL616" s="378">
        <f t="shared" si="147"/>
        <v>0</v>
      </c>
      <c r="AM616" s="374">
        <f t="shared" si="148"/>
        <v>0</v>
      </c>
      <c r="AN616" s="317">
        <f t="shared" si="149"/>
        <v>0</v>
      </c>
      <c r="AQ616" s="375">
        <f t="shared" si="150"/>
        <v>0</v>
      </c>
      <c r="AR616" s="378">
        <f t="shared" si="151"/>
        <v>0</v>
      </c>
      <c r="AS616" s="374">
        <f t="shared" si="152"/>
        <v>0</v>
      </c>
      <c r="AT616" s="317">
        <f t="shared" si="153"/>
        <v>0</v>
      </c>
      <c r="EM616" s="375"/>
      <c r="EN616" s="375"/>
      <c r="EO616" s="375"/>
      <c r="EP616" s="375"/>
      <c r="EQ616" s="375"/>
      <c r="ER616" s="375"/>
      <c r="ES616" s="375"/>
      <c r="FF616" s="375"/>
      <c r="FG616" s="375"/>
      <c r="FH616" s="375"/>
      <c r="FI616" s="375"/>
      <c r="FJ616" s="375"/>
      <c r="FK616" s="375"/>
      <c r="FL616" s="375"/>
      <c r="FM616" s="375"/>
      <c r="FN616" s="375"/>
      <c r="FO616" s="375"/>
      <c r="FP616" s="375"/>
      <c r="FQ616" s="375"/>
      <c r="FR616" s="375"/>
      <c r="FS616" s="375"/>
      <c r="FT616" s="375"/>
      <c r="FU616" s="375"/>
    </row>
    <row r="617" spans="1:177" s="374" customFormat="1" ht="15" customHeight="1" x14ac:dyDescent="0.25">
      <c r="A617" s="113"/>
      <c r="B617" s="3"/>
      <c r="C617" s="3"/>
      <c r="D617" s="3"/>
      <c r="E617" s="3"/>
      <c r="F617" s="3"/>
      <c r="G617" s="3"/>
      <c r="H617" s="3"/>
      <c r="I617" s="3"/>
      <c r="J617" s="3"/>
      <c r="K617" s="3"/>
      <c r="L617" s="3"/>
      <c r="M617" s="3"/>
      <c r="N617" s="75" t="s">
        <v>64</v>
      </c>
      <c r="O617" s="552">
        <f>IF(AND(SUM(O609:P616)=0,COUNTIF(O609:P616,"NS")&gt;0),"NS",SUM(O609:P616))</f>
        <v>0</v>
      </c>
      <c r="P617" s="554"/>
      <c r="Q617" s="980">
        <f t="shared" ref="Q617:AC617" si="154">IF(AND(SUM(Q609:R616)=0,COUNTIF(Q609:R616,"NS")&gt;0),"NS",SUM(Q609:R616))</f>
        <v>0</v>
      </c>
      <c r="R617" s="980"/>
      <c r="S617" s="980">
        <f t="shared" si="154"/>
        <v>0</v>
      </c>
      <c r="T617" s="980"/>
      <c r="U617" s="980">
        <f t="shared" si="154"/>
        <v>0</v>
      </c>
      <c r="V617" s="980"/>
      <c r="W617" s="980">
        <f t="shared" si="154"/>
        <v>0</v>
      </c>
      <c r="X617" s="980"/>
      <c r="Y617" s="980">
        <f t="shared" si="154"/>
        <v>0</v>
      </c>
      <c r="Z617" s="980"/>
      <c r="AA617" s="980">
        <f t="shared" si="154"/>
        <v>0</v>
      </c>
      <c r="AB617" s="980"/>
      <c r="AC617" s="980">
        <f t="shared" si="154"/>
        <v>0</v>
      </c>
      <c r="AD617" s="980"/>
      <c r="AE617" s="3"/>
      <c r="AF617" s="258"/>
      <c r="AG617" s="377">
        <f t="shared" ref="AG617" si="155">SUM(AG609:AG616)</f>
        <v>0</v>
      </c>
      <c r="AH617" s="383">
        <f>IF(AG607=AH607,0,SUM(AH609:AH616))</f>
        <v>0</v>
      </c>
      <c r="AN617" s="387">
        <f>SUM(AN609:AN616)</f>
        <v>0</v>
      </c>
      <c r="AT617" s="387">
        <f>SUM(AT609:AT616)</f>
        <v>0</v>
      </c>
      <c r="EM617" s="375"/>
      <c r="EN617" s="375"/>
      <c r="EO617" s="375"/>
      <c r="EP617" s="375"/>
      <c r="EQ617" s="375"/>
      <c r="ER617" s="375"/>
      <c r="ES617" s="375"/>
      <c r="FF617" s="375"/>
      <c r="FG617" s="375"/>
      <c r="FH617" s="375"/>
      <c r="FI617" s="375"/>
      <c r="FJ617" s="375"/>
      <c r="FK617" s="375"/>
      <c r="FL617" s="375"/>
      <c r="FM617" s="375"/>
      <c r="FN617" s="375"/>
      <c r="FO617" s="375"/>
      <c r="FP617" s="375"/>
      <c r="FQ617" s="375"/>
      <c r="FR617" s="375"/>
      <c r="FS617" s="375"/>
      <c r="FT617" s="375"/>
      <c r="FU617" s="375"/>
    </row>
    <row r="618" spans="1:177" s="374" customFormat="1" ht="15" customHeight="1" x14ac:dyDescent="0.25">
      <c r="A618" s="113"/>
      <c r="B618" s="543" t="str">
        <f>IF(AG607=AH607,"",
IF(AND(OR(AA617&gt;0,AND(AA617=0,COUNTIF(AA609:AB616,0)&gt;0)),G619=""),"Error: Debe especificar otras sanciones administrativas",""))</f>
        <v/>
      </c>
      <c r="C618" s="543"/>
      <c r="D618" s="543"/>
      <c r="E618" s="543"/>
      <c r="F618" s="543"/>
      <c r="G618" s="543"/>
      <c r="H618" s="543"/>
      <c r="I618" s="543"/>
      <c r="J618" s="543"/>
      <c r="K618" s="543"/>
      <c r="L618" s="543"/>
      <c r="M618" s="543"/>
      <c r="N618" s="543"/>
      <c r="O618" s="543"/>
      <c r="P618" s="543"/>
      <c r="Q618" s="543"/>
      <c r="R618" s="543"/>
      <c r="S618" s="543"/>
      <c r="T618" s="543"/>
      <c r="U618" s="543"/>
      <c r="V618" s="543"/>
      <c r="W618" s="543"/>
      <c r="X618" s="543"/>
      <c r="Y618" s="543"/>
      <c r="Z618" s="543"/>
      <c r="AA618" s="543"/>
      <c r="AB618" s="543"/>
      <c r="AC618" s="543"/>
      <c r="AD618" s="543"/>
      <c r="AE618" s="3"/>
      <c r="AF618" s="258"/>
      <c r="AG618" s="375"/>
      <c r="AH618" s="378"/>
      <c r="EM618" s="375"/>
      <c r="EN618" s="375"/>
      <c r="EO618" s="375"/>
      <c r="EP618" s="375"/>
      <c r="EQ618" s="375"/>
      <c r="ER618" s="375"/>
      <c r="ES618" s="375"/>
      <c r="FF618" s="375"/>
      <c r="FG618" s="375"/>
      <c r="FH618" s="375"/>
      <c r="FI618" s="375"/>
      <c r="FJ618" s="375"/>
      <c r="FK618" s="375"/>
      <c r="FL618" s="375"/>
      <c r="FM618" s="375"/>
      <c r="FN618" s="375"/>
      <c r="FO618" s="375"/>
      <c r="FP618" s="375"/>
      <c r="FQ618" s="375"/>
      <c r="FR618" s="375"/>
      <c r="FS618" s="375"/>
      <c r="FT618" s="375"/>
      <c r="FU618" s="375"/>
    </row>
    <row r="619" spans="1:177" s="374" customFormat="1" ht="45" customHeight="1" x14ac:dyDescent="0.25">
      <c r="A619" s="113"/>
      <c r="B619" s="3"/>
      <c r="C619" s="746" t="s">
        <v>1573</v>
      </c>
      <c r="D619" s="746"/>
      <c r="E619" s="746"/>
      <c r="F619" s="747"/>
      <c r="G619" s="748"/>
      <c r="H619" s="749"/>
      <c r="I619" s="749"/>
      <c r="J619" s="749"/>
      <c r="K619" s="749"/>
      <c r="L619" s="749"/>
      <c r="M619" s="749"/>
      <c r="N619" s="749"/>
      <c r="O619" s="749"/>
      <c r="P619" s="749"/>
      <c r="Q619" s="749"/>
      <c r="R619" s="749"/>
      <c r="S619" s="749"/>
      <c r="T619" s="749"/>
      <c r="U619" s="749"/>
      <c r="V619" s="749"/>
      <c r="W619" s="749"/>
      <c r="X619" s="749"/>
      <c r="Y619" s="749"/>
      <c r="Z619" s="749"/>
      <c r="AA619" s="749"/>
      <c r="AB619" s="749"/>
      <c r="AC619" s="749"/>
      <c r="AD619" s="750"/>
      <c r="AE619" s="3"/>
      <c r="AF619" s="258"/>
      <c r="AG619" s="375"/>
      <c r="AH619" s="378"/>
      <c r="EM619" s="375"/>
      <c r="EN619" s="375"/>
      <c r="EO619" s="375"/>
      <c r="EP619" s="375"/>
      <c r="EQ619" s="375"/>
      <c r="ER619" s="375"/>
      <c r="ES619" s="375"/>
      <c r="FF619" s="375"/>
      <c r="FG619" s="375"/>
      <c r="FH619" s="375"/>
      <c r="FI619" s="375"/>
      <c r="FJ619" s="375"/>
      <c r="FK619" s="375"/>
      <c r="FL619" s="375"/>
      <c r="FM619" s="375"/>
      <c r="FN619" s="375"/>
      <c r="FO619" s="375"/>
      <c r="FP619" s="375"/>
      <c r="FQ619" s="375"/>
      <c r="FR619" s="375"/>
      <c r="FS619" s="375"/>
      <c r="FT619" s="375"/>
      <c r="FU619" s="375"/>
    </row>
    <row r="620" spans="1:177" s="374" customFormat="1" ht="15" customHeight="1" x14ac:dyDescent="0.25">
      <c r="A620" s="113"/>
      <c r="B620" s="543" t="str">
        <f>IF(SUM(AN617)&gt;=1,"Error: Verificar la suma por fila","")</f>
        <v/>
      </c>
      <c r="C620" s="543"/>
      <c r="D620" s="543"/>
      <c r="E620" s="543"/>
      <c r="F620" s="543"/>
      <c r="G620" s="543"/>
      <c r="H620" s="543"/>
      <c r="I620" s="543"/>
      <c r="J620" s="543"/>
      <c r="K620" s="543"/>
      <c r="L620" s="543"/>
      <c r="M620" s="543"/>
      <c r="N620" s="543"/>
      <c r="O620" s="543"/>
      <c r="P620" s="543"/>
      <c r="Q620" s="543"/>
      <c r="R620" s="543"/>
      <c r="S620" s="543"/>
      <c r="T620" s="543"/>
      <c r="U620" s="543"/>
      <c r="V620" s="543"/>
      <c r="W620" s="543"/>
      <c r="X620" s="543"/>
      <c r="Y620" s="543"/>
      <c r="Z620" s="543"/>
      <c r="AA620" s="543"/>
      <c r="AB620" s="543"/>
      <c r="AC620" s="543"/>
      <c r="AD620" s="543"/>
      <c r="AE620" s="3"/>
      <c r="AF620" s="258"/>
      <c r="AG620" s="375"/>
      <c r="AH620" s="378"/>
      <c r="EM620" s="375"/>
      <c r="EN620" s="375"/>
      <c r="EO620" s="375"/>
      <c r="EP620" s="375"/>
      <c r="EQ620" s="375"/>
      <c r="ER620" s="375"/>
      <c r="ES620" s="375"/>
      <c r="FF620" s="375"/>
      <c r="FG620" s="375"/>
      <c r="FH620" s="375"/>
      <c r="FI620" s="375"/>
      <c r="FJ620" s="375"/>
      <c r="FK620" s="375"/>
      <c r="FL620" s="375"/>
      <c r="FM620" s="375"/>
      <c r="FN620" s="375"/>
      <c r="FO620" s="375"/>
      <c r="FP620" s="375"/>
      <c r="FQ620" s="375"/>
      <c r="FR620" s="375"/>
      <c r="FS620" s="375"/>
      <c r="FT620" s="375"/>
      <c r="FU620" s="375"/>
    </row>
    <row r="621" spans="1:177" s="374" customFormat="1" ht="15" customHeight="1" x14ac:dyDescent="0.25">
      <c r="A621" s="113"/>
      <c r="B621" s="543" t="str">
        <f>IF(SUM(AT617)&gt;=1,"Error: Verificar la consistencia con la pregunta anterior","")</f>
        <v/>
      </c>
      <c r="C621" s="543"/>
      <c r="D621" s="543"/>
      <c r="E621" s="543"/>
      <c r="F621" s="543"/>
      <c r="G621" s="543"/>
      <c r="H621" s="543"/>
      <c r="I621" s="543"/>
      <c r="J621" s="543"/>
      <c r="K621" s="543"/>
      <c r="L621" s="543"/>
      <c r="M621" s="543"/>
      <c r="N621" s="543"/>
      <c r="O621" s="543"/>
      <c r="P621" s="543"/>
      <c r="Q621" s="543"/>
      <c r="R621" s="543"/>
      <c r="S621" s="543"/>
      <c r="T621" s="543"/>
      <c r="U621" s="543"/>
      <c r="V621" s="543"/>
      <c r="W621" s="543"/>
      <c r="X621" s="543"/>
      <c r="Y621" s="543"/>
      <c r="Z621" s="543"/>
      <c r="AA621" s="543"/>
      <c r="AB621" s="543"/>
      <c r="AC621" s="543"/>
      <c r="AD621" s="543"/>
      <c r="AE621" s="3"/>
      <c r="AF621" s="258"/>
      <c r="AG621" s="375"/>
      <c r="AH621" s="378"/>
      <c r="EM621" s="375"/>
      <c r="EN621" s="375"/>
      <c r="EO621" s="375"/>
      <c r="EP621" s="375"/>
      <c r="EQ621" s="375"/>
      <c r="ER621" s="375"/>
      <c r="ES621" s="375"/>
      <c r="FF621" s="375"/>
      <c r="FG621" s="375"/>
      <c r="FH621" s="375"/>
      <c r="FI621" s="375"/>
      <c r="FJ621" s="375"/>
      <c r="FK621" s="375"/>
      <c r="FL621" s="375"/>
      <c r="FM621" s="375"/>
      <c r="FN621" s="375"/>
      <c r="FO621" s="375"/>
      <c r="FP621" s="375"/>
      <c r="FQ621" s="375"/>
      <c r="FR621" s="375"/>
      <c r="FS621" s="375"/>
      <c r="FT621" s="375"/>
      <c r="FU621" s="375"/>
    </row>
    <row r="622" spans="1:177" s="374" customFormat="1" ht="15" customHeight="1" x14ac:dyDescent="0.25">
      <c r="A622" s="113"/>
      <c r="B622" s="545" t="str">
        <f>IF(OR(AG607=AH607,AG607=AI607),"","Error: Debe completar toda la información requerida.")</f>
        <v/>
      </c>
      <c r="C622" s="545"/>
      <c r="D622" s="545"/>
      <c r="E622" s="545"/>
      <c r="F622" s="545"/>
      <c r="G622" s="545"/>
      <c r="H622" s="545"/>
      <c r="I622" s="545"/>
      <c r="J622" s="545"/>
      <c r="K622" s="545"/>
      <c r="L622" s="545"/>
      <c r="M622" s="545"/>
      <c r="N622" s="545"/>
      <c r="O622" s="545"/>
      <c r="P622" s="545"/>
      <c r="Q622" s="545"/>
      <c r="R622" s="545"/>
      <c r="S622" s="545"/>
      <c r="T622" s="545"/>
      <c r="U622" s="545"/>
      <c r="V622" s="545"/>
      <c r="W622" s="545"/>
      <c r="X622" s="545"/>
      <c r="Y622" s="545"/>
      <c r="Z622" s="545"/>
      <c r="AA622" s="545"/>
      <c r="AB622" s="545"/>
      <c r="AC622" s="545"/>
      <c r="AD622" s="545"/>
      <c r="AE622" s="3"/>
      <c r="AF622" s="258"/>
      <c r="AG622" s="375"/>
      <c r="AH622" s="378"/>
      <c r="EM622" s="375"/>
      <c r="EN622" s="375"/>
      <c r="EO622" s="375"/>
      <c r="EP622" s="375"/>
      <c r="EQ622" s="375"/>
      <c r="ER622" s="375"/>
      <c r="ES622" s="375"/>
      <c r="FF622" s="375"/>
      <c r="FG622" s="375"/>
      <c r="FH622" s="375"/>
      <c r="FI622" s="375"/>
      <c r="FJ622" s="375"/>
      <c r="FK622" s="375"/>
      <c r="FL622" s="375"/>
      <c r="FM622" s="375"/>
      <c r="FN622" s="375"/>
      <c r="FO622" s="375"/>
      <c r="FP622" s="375"/>
      <c r="FQ622" s="375"/>
      <c r="FR622" s="375"/>
      <c r="FS622" s="375"/>
      <c r="FT622" s="375"/>
      <c r="FU622" s="375"/>
    </row>
    <row r="623" spans="1:177" s="374" customFormat="1" ht="24" customHeight="1" x14ac:dyDescent="0.25">
      <c r="A623" s="114" t="s">
        <v>190</v>
      </c>
      <c r="B623" s="573" t="s">
        <v>1796</v>
      </c>
      <c r="C623" s="573"/>
      <c r="D623" s="573"/>
      <c r="E623" s="573"/>
      <c r="F623" s="573"/>
      <c r="G623" s="573"/>
      <c r="H623" s="573"/>
      <c r="I623" s="573"/>
      <c r="J623" s="573"/>
      <c r="K623" s="573"/>
      <c r="L623" s="573"/>
      <c r="M623" s="573"/>
      <c r="N623" s="573"/>
      <c r="O623" s="573"/>
      <c r="P623" s="573"/>
      <c r="Q623" s="573"/>
      <c r="R623" s="573"/>
      <c r="S623" s="573"/>
      <c r="T623" s="573"/>
      <c r="U623" s="573"/>
      <c r="V623" s="573"/>
      <c r="W623" s="573"/>
      <c r="X623" s="573"/>
      <c r="Y623" s="573"/>
      <c r="Z623" s="573"/>
      <c r="AA623" s="573"/>
      <c r="AB623" s="573"/>
      <c r="AC623" s="573"/>
      <c r="AD623" s="573"/>
      <c r="AE623" s="3"/>
      <c r="AF623" s="258"/>
      <c r="AG623" s="375"/>
      <c r="AH623" s="378"/>
      <c r="EM623" s="375"/>
      <c r="EN623" s="375"/>
      <c r="EO623" s="375"/>
      <c r="EP623" s="375"/>
      <c r="EQ623" s="375"/>
      <c r="ER623" s="375"/>
      <c r="ES623" s="375"/>
      <c r="FF623" s="375"/>
      <c r="FG623" s="375"/>
      <c r="FH623" s="375"/>
      <c r="FI623" s="375"/>
      <c r="FJ623" s="375"/>
      <c r="FK623" s="375"/>
      <c r="FL623" s="375"/>
      <c r="FM623" s="375"/>
      <c r="FN623" s="375"/>
      <c r="FO623" s="375"/>
      <c r="FP623" s="375"/>
      <c r="FQ623" s="375"/>
      <c r="FR623" s="375"/>
      <c r="FS623" s="375"/>
      <c r="FT623" s="375"/>
      <c r="FU623" s="375"/>
    </row>
    <row r="624" spans="1:177" s="374" customFormat="1" ht="24" customHeight="1" x14ac:dyDescent="0.25">
      <c r="A624" s="112"/>
      <c r="B624" s="1"/>
      <c r="C624" s="576" t="s">
        <v>1087</v>
      </c>
      <c r="D624" s="576"/>
      <c r="E624" s="576"/>
      <c r="F624" s="576"/>
      <c r="G624" s="576"/>
      <c r="H624" s="576"/>
      <c r="I624" s="576"/>
      <c r="J624" s="576"/>
      <c r="K624" s="576"/>
      <c r="L624" s="576"/>
      <c r="M624" s="576"/>
      <c r="N624" s="576"/>
      <c r="O624" s="576"/>
      <c r="P624" s="576"/>
      <c r="Q624" s="576"/>
      <c r="R624" s="576"/>
      <c r="S624" s="576"/>
      <c r="T624" s="576"/>
      <c r="U624" s="576"/>
      <c r="V624" s="576"/>
      <c r="W624" s="576"/>
      <c r="X624" s="576"/>
      <c r="Y624" s="576"/>
      <c r="Z624" s="576"/>
      <c r="AA624" s="576"/>
      <c r="AB624" s="576"/>
      <c r="AC624" s="576"/>
      <c r="AD624" s="576"/>
      <c r="AE624" s="3"/>
      <c r="AF624" s="258"/>
      <c r="AG624" s="375"/>
      <c r="AH624" s="378"/>
      <c r="EM624" s="375"/>
      <c r="EN624" s="375"/>
      <c r="EO624" s="375"/>
      <c r="EP624" s="375"/>
      <c r="EQ624" s="375"/>
      <c r="ER624" s="375"/>
      <c r="ES624" s="375"/>
      <c r="FF624" s="375"/>
      <c r="FG624" s="375"/>
      <c r="FH624" s="375"/>
      <c r="FI624" s="375"/>
      <c r="FJ624" s="375"/>
      <c r="FK624" s="375"/>
      <c r="FL624" s="375"/>
      <c r="FM624" s="375"/>
      <c r="FN624" s="375"/>
      <c r="FO624" s="375"/>
      <c r="FP624" s="375"/>
      <c r="FQ624" s="375"/>
      <c r="FR624" s="375"/>
      <c r="FS624" s="375"/>
      <c r="FT624" s="375"/>
      <c r="FU624" s="375"/>
    </row>
    <row r="625" spans="1:177" s="374" customFormat="1" ht="36" customHeight="1" x14ac:dyDescent="0.25">
      <c r="A625" s="113"/>
      <c r="B625" s="3"/>
      <c r="C625" s="723" t="s">
        <v>1167</v>
      </c>
      <c r="D625" s="723"/>
      <c r="E625" s="723"/>
      <c r="F625" s="723"/>
      <c r="G625" s="723"/>
      <c r="H625" s="723"/>
      <c r="I625" s="723"/>
      <c r="J625" s="723"/>
      <c r="K625" s="723"/>
      <c r="L625" s="723"/>
      <c r="M625" s="723"/>
      <c r="N625" s="723"/>
      <c r="O625" s="723"/>
      <c r="P625" s="723"/>
      <c r="Q625" s="723"/>
      <c r="R625" s="723"/>
      <c r="S625" s="723"/>
      <c r="T625" s="723"/>
      <c r="U625" s="723"/>
      <c r="V625" s="723"/>
      <c r="W625" s="723"/>
      <c r="X625" s="723"/>
      <c r="Y625" s="723"/>
      <c r="Z625" s="723"/>
      <c r="AA625" s="723"/>
      <c r="AB625" s="723"/>
      <c r="AC625" s="723"/>
      <c r="AD625" s="723"/>
      <c r="AE625" s="3"/>
      <c r="AF625" s="258"/>
      <c r="AG625" s="375"/>
      <c r="AH625" s="378"/>
      <c r="EM625" s="375"/>
      <c r="EN625" s="375"/>
      <c r="EO625" s="375"/>
      <c r="EP625" s="375"/>
      <c r="EQ625" s="375"/>
      <c r="ER625" s="375"/>
      <c r="ES625" s="375"/>
      <c r="FF625" s="375"/>
      <c r="FG625" s="375"/>
      <c r="FH625" s="375"/>
      <c r="FI625" s="375"/>
      <c r="FJ625" s="375"/>
      <c r="FK625" s="375"/>
      <c r="FL625" s="375"/>
      <c r="FM625" s="375"/>
      <c r="FN625" s="375"/>
      <c r="FO625" s="375"/>
      <c r="FP625" s="375"/>
      <c r="FQ625" s="375"/>
      <c r="FR625" s="375"/>
      <c r="FS625" s="375"/>
      <c r="FT625" s="375"/>
      <c r="FU625" s="375"/>
    </row>
    <row r="626" spans="1:177" s="374" customFormat="1" ht="15" customHeight="1" x14ac:dyDescent="0.25">
      <c r="A626" s="113"/>
      <c r="B626" s="3"/>
      <c r="C626" s="3"/>
      <c r="D626" s="3"/>
      <c r="E626" s="3"/>
      <c r="F626" s="3"/>
      <c r="G626" s="3"/>
      <c r="H626" s="3"/>
      <c r="I626" s="3"/>
      <c r="J626" s="3"/>
      <c r="K626" s="3"/>
      <c r="L626" s="3"/>
      <c r="M626" s="3"/>
      <c r="N626" s="3"/>
      <c r="O626" s="3"/>
      <c r="P626" s="3"/>
      <c r="Q626" s="3"/>
      <c r="R626" s="3"/>
      <c r="S626" s="3"/>
      <c r="T626" s="3"/>
      <c r="U626" s="3"/>
      <c r="V626" s="3"/>
      <c r="W626" s="3"/>
      <c r="X626" s="3"/>
      <c r="Y626" s="3"/>
      <c r="Z626" s="3"/>
      <c r="AA626" s="3"/>
      <c r="AB626" s="3"/>
      <c r="AC626" s="3"/>
      <c r="AD626" s="3"/>
      <c r="AE626" s="3"/>
      <c r="AF626" s="258"/>
      <c r="AG626" s="285" t="s">
        <v>1908</v>
      </c>
      <c r="AH626" s="285"/>
      <c r="AI626" s="285"/>
      <c r="EM626" s="375"/>
      <c r="EN626" s="375"/>
      <c r="EO626" s="375"/>
      <c r="EP626" s="375"/>
      <c r="EQ626" s="375"/>
      <c r="ER626" s="375"/>
      <c r="ES626" s="375"/>
      <c r="FF626" s="375"/>
      <c r="FG626" s="375"/>
      <c r="FH626" s="375"/>
      <c r="FI626" s="375"/>
      <c r="FJ626" s="375"/>
      <c r="FK626" s="375"/>
      <c r="FL626" s="375"/>
      <c r="FM626" s="375"/>
      <c r="FN626" s="375"/>
      <c r="FO626" s="375"/>
      <c r="FP626" s="375"/>
      <c r="FQ626" s="375"/>
      <c r="FR626" s="375"/>
      <c r="FS626" s="375"/>
      <c r="FT626" s="375"/>
      <c r="FU626" s="375"/>
    </row>
    <row r="627" spans="1:177" s="374" customFormat="1" ht="15" customHeight="1" x14ac:dyDescent="0.25">
      <c r="A627" s="113"/>
      <c r="B627" s="3"/>
      <c r="C627" s="578" t="s">
        <v>1130</v>
      </c>
      <c r="D627" s="578"/>
      <c r="E627" s="578"/>
      <c r="F627" s="578"/>
      <c r="G627" s="578"/>
      <c r="H627" s="578"/>
      <c r="I627" s="578"/>
      <c r="J627" s="578"/>
      <c r="K627" s="812" t="s">
        <v>885</v>
      </c>
      <c r="L627" s="812"/>
      <c r="M627" s="812"/>
      <c r="N627" s="812"/>
      <c r="O627" s="812"/>
      <c r="P627" s="812"/>
      <c r="Q627" s="812"/>
      <c r="R627" s="812"/>
      <c r="S627" s="812"/>
      <c r="T627" s="812"/>
      <c r="U627" s="812"/>
      <c r="V627" s="812"/>
      <c r="W627" s="812"/>
      <c r="X627" s="812"/>
      <c r="Y627" s="812"/>
      <c r="Z627" s="812"/>
      <c r="AA627" s="812"/>
      <c r="AB627" s="812"/>
      <c r="AC627" s="812"/>
      <c r="AD627" s="813"/>
      <c r="AE627" s="3"/>
      <c r="AF627" s="258"/>
      <c r="AG627" s="285">
        <f>COUNTBLANK(K629:AD636)</f>
        <v>160</v>
      </c>
      <c r="AH627" s="285">
        <v>160</v>
      </c>
      <c r="AI627" s="285">
        <f>IF(SUM(AG637:AH637)=0,AG627,1)</f>
        <v>160</v>
      </c>
      <c r="EM627" s="375"/>
      <c r="EN627" s="375"/>
      <c r="EO627" s="375"/>
      <c r="EP627" s="375"/>
      <c r="EQ627" s="375"/>
      <c r="ER627" s="375"/>
      <c r="ES627" s="375"/>
      <c r="FF627" s="375"/>
      <c r="FG627" s="375"/>
      <c r="FH627" s="375"/>
      <c r="FI627" s="375"/>
      <c r="FJ627" s="375"/>
      <c r="FK627" s="375"/>
      <c r="FL627" s="375"/>
      <c r="FM627" s="375"/>
      <c r="FN627" s="375"/>
      <c r="FO627" s="375"/>
      <c r="FP627" s="375"/>
      <c r="FQ627" s="375"/>
      <c r="FR627" s="375"/>
      <c r="FS627" s="375"/>
      <c r="FT627" s="375"/>
      <c r="FU627" s="375"/>
    </row>
    <row r="628" spans="1:177" s="374" customFormat="1" ht="231" customHeight="1" x14ac:dyDescent="0.25">
      <c r="A628" s="113"/>
      <c r="B628" s="3"/>
      <c r="C628" s="578"/>
      <c r="D628" s="578"/>
      <c r="E628" s="578"/>
      <c r="F628" s="578"/>
      <c r="G628" s="578"/>
      <c r="H628" s="578"/>
      <c r="I628" s="578"/>
      <c r="J628" s="578"/>
      <c r="K628" s="575" t="s">
        <v>1511</v>
      </c>
      <c r="L628" s="733"/>
      <c r="M628" s="731" t="s">
        <v>1168</v>
      </c>
      <c r="N628" s="731"/>
      <c r="O628" s="733" t="s">
        <v>1472</v>
      </c>
      <c r="P628" s="733"/>
      <c r="Q628" s="574" t="s">
        <v>1512</v>
      </c>
      <c r="R628" s="575"/>
      <c r="S628" s="733" t="s">
        <v>1473</v>
      </c>
      <c r="T628" s="733"/>
      <c r="U628" s="733" t="s">
        <v>1474</v>
      </c>
      <c r="V628" s="733"/>
      <c r="W628" s="733" t="s">
        <v>1169</v>
      </c>
      <c r="X628" s="733"/>
      <c r="Y628" s="733" t="s">
        <v>1170</v>
      </c>
      <c r="Z628" s="733"/>
      <c r="AA628" s="733" t="s">
        <v>1171</v>
      </c>
      <c r="AB628" s="733"/>
      <c r="AC628" s="733" t="s">
        <v>1513</v>
      </c>
      <c r="AD628" s="733"/>
      <c r="AE628" s="3"/>
      <c r="AF628" s="258"/>
      <c r="AG628" s="374" t="s">
        <v>1921</v>
      </c>
      <c r="AH628" s="374" t="s">
        <v>1925</v>
      </c>
      <c r="AK628" s="375" t="s">
        <v>1913</v>
      </c>
      <c r="AL628" s="378" t="s">
        <v>1910</v>
      </c>
      <c r="AM628" s="374" t="s">
        <v>1914</v>
      </c>
      <c r="AN628" s="374" t="s">
        <v>1915</v>
      </c>
      <c r="EM628" s="375"/>
      <c r="EN628" s="375"/>
      <c r="EO628" s="375"/>
      <c r="EP628" s="375"/>
      <c r="EQ628" s="375"/>
      <c r="ER628" s="375"/>
      <c r="ES628" s="375"/>
      <c r="FF628" s="375"/>
      <c r="FG628" s="375"/>
      <c r="FH628" s="375"/>
      <c r="FI628" s="375"/>
      <c r="FJ628" s="375"/>
      <c r="FK628" s="375"/>
      <c r="FL628" s="375"/>
      <c r="FM628" s="375"/>
      <c r="FN628" s="375"/>
      <c r="FO628" s="375"/>
      <c r="FP628" s="375"/>
      <c r="FQ628" s="375"/>
      <c r="FR628" s="375"/>
      <c r="FS628" s="375"/>
      <c r="FT628" s="375"/>
      <c r="FU628" s="375"/>
    </row>
    <row r="629" spans="1:177" s="374" customFormat="1" ht="15" customHeight="1" x14ac:dyDescent="0.25">
      <c r="A629" s="113"/>
      <c r="B629" s="3"/>
      <c r="C629" s="18" t="s">
        <v>26</v>
      </c>
      <c r="D629" s="642" t="str">
        <f>IF($D37="","",$D37)</f>
        <v/>
      </c>
      <c r="E629" s="643"/>
      <c r="F629" s="643"/>
      <c r="G629" s="643"/>
      <c r="H629" s="643"/>
      <c r="I629" s="643"/>
      <c r="J629" s="644"/>
      <c r="K629" s="549"/>
      <c r="L629" s="551"/>
      <c r="M629" s="549"/>
      <c r="N629" s="551"/>
      <c r="O629" s="549"/>
      <c r="P629" s="551"/>
      <c r="Q629" s="549"/>
      <c r="R629" s="551"/>
      <c r="S629" s="549"/>
      <c r="T629" s="551"/>
      <c r="U629" s="549"/>
      <c r="V629" s="551"/>
      <c r="W629" s="549"/>
      <c r="X629" s="551"/>
      <c r="Y629" s="549"/>
      <c r="Z629" s="551"/>
      <c r="AA629" s="549"/>
      <c r="AB629" s="551"/>
      <c r="AC629" s="549"/>
      <c r="AD629" s="551"/>
      <c r="AE629" s="3"/>
      <c r="AF629" s="258"/>
      <c r="AG629" s="375">
        <f>IF(AND($C$29="",COUNTBLANK(D629:AD629)=27),0,IF(AND($C$29&gt;=$AG$26,COUNTBLANK(D629:AD629)&lt;&gt;27),0,IF(AND($AG$26&gt;$C$29,COUNTBLANK(D629:AD629)=27),0,1)))</f>
        <v>0</v>
      </c>
      <c r="AH629" s="264">
        <f>IF(D629="",0,IF(AND(D629&lt;&gt;"",COUNT(K629:AD629)=10),0,1))</f>
        <v>0</v>
      </c>
      <c r="AK629" s="375">
        <f>$O609</f>
        <v>0</v>
      </c>
      <c r="AL629" s="378">
        <f>COUNTIF(K629:AD629,"ns")</f>
        <v>0</v>
      </c>
      <c r="AM629" s="374">
        <f>SUM(K629:AD629)</f>
        <v>0</v>
      </c>
      <c r="AN629" s="317">
        <f>IF($AG$627=$AH$627,0,IF(OR(AND(AK629=0,AL629&gt;0),AND(AK629="NS",AM629&gt;0),AND(AK629="NS",AM629=0,AL629=0)),1,IF(OR(AND(AL629&gt;=2,AM629&lt;AK629),AND(AK629="NS",AM629=0,AL629&gt;0),AK629=AM629),0,1)))</f>
        <v>0</v>
      </c>
      <c r="EM629" s="375"/>
      <c r="EN629" s="375"/>
      <c r="EO629" s="375"/>
      <c r="EP629" s="375"/>
      <c r="EQ629" s="375"/>
      <c r="ER629" s="375"/>
      <c r="ES629" s="375"/>
      <c r="FF629" s="375"/>
      <c r="FG629" s="375"/>
      <c r="FH629" s="375"/>
      <c r="FI629" s="375"/>
      <c r="FJ629" s="375"/>
      <c r="FK629" s="375"/>
      <c r="FL629" s="375"/>
      <c r="FM629" s="375"/>
      <c r="FN629" s="375"/>
      <c r="FO629" s="375"/>
      <c r="FP629" s="375"/>
      <c r="FQ629" s="375"/>
      <c r="FR629" s="375"/>
      <c r="FS629" s="375"/>
      <c r="FT629" s="375"/>
      <c r="FU629" s="375"/>
    </row>
    <row r="630" spans="1:177" s="374" customFormat="1" ht="15" customHeight="1" x14ac:dyDescent="0.25">
      <c r="A630" s="113"/>
      <c r="B630" s="3"/>
      <c r="C630" s="8" t="s">
        <v>27</v>
      </c>
      <c r="D630" s="642" t="str">
        <f t="shared" ref="D630:D636" si="156">IF($D38="","",$D38)</f>
        <v/>
      </c>
      <c r="E630" s="643"/>
      <c r="F630" s="643"/>
      <c r="G630" s="643"/>
      <c r="H630" s="643"/>
      <c r="I630" s="643"/>
      <c r="J630" s="644"/>
      <c r="K630" s="549"/>
      <c r="L630" s="551"/>
      <c r="M630" s="549"/>
      <c r="N630" s="551"/>
      <c r="O630" s="549"/>
      <c r="P630" s="551"/>
      <c r="Q630" s="549"/>
      <c r="R630" s="551"/>
      <c r="S630" s="549"/>
      <c r="T630" s="551"/>
      <c r="U630" s="549"/>
      <c r="V630" s="551"/>
      <c r="W630" s="549"/>
      <c r="X630" s="551"/>
      <c r="Y630" s="549"/>
      <c r="Z630" s="551"/>
      <c r="AA630" s="549"/>
      <c r="AB630" s="551"/>
      <c r="AC630" s="549"/>
      <c r="AD630" s="551"/>
      <c r="AE630" s="3"/>
      <c r="AF630" s="258"/>
      <c r="AG630" s="375">
        <f>IF(AND($C$29="",COUNTBLANK(D630:AD630)=27),0,IF(AND($C$29&gt;=$AG$27,COUNTBLANK(D630:AD630)&lt;&gt;27),0,IF(AND($AG$27&gt;$C$29,COUNTBLANK(D630:AD630)=27),0,1)))</f>
        <v>0</v>
      </c>
      <c r="AH630" s="264">
        <f t="shared" ref="AH630:AH636" si="157">IF(D630="",0,IF(AND(D630&lt;&gt;"",COUNT(K630:AD630)=10),0,1))</f>
        <v>0</v>
      </c>
      <c r="AK630" s="375">
        <f t="shared" ref="AK630:AK636" si="158">$O610</f>
        <v>0</v>
      </c>
      <c r="AL630" s="378">
        <f t="shared" ref="AL630:AL636" si="159">COUNTIF(K630:AD630,"ns")</f>
        <v>0</v>
      </c>
      <c r="AM630" s="374">
        <f t="shared" ref="AM630:AM636" si="160">SUM(K630:AD630)</f>
        <v>0</v>
      </c>
      <c r="AN630" s="317">
        <f t="shared" ref="AN630:AN636" si="161">IF($AG$627=$AH$627,0,IF(OR(AND(AK630=0,AL630&gt;0),AND(AK630="NS",AM630&gt;0),AND(AK630="NS",AM630=0,AL630=0)),1,IF(OR(AND(AL630&gt;=2,AM630&lt;AK630),AND(AK630="NS",AM630=0,AL630&gt;0),AK630=AM630),0,1)))</f>
        <v>0</v>
      </c>
      <c r="EM630" s="375"/>
      <c r="EN630" s="375"/>
      <c r="EO630" s="375"/>
      <c r="EP630" s="375"/>
      <c r="EQ630" s="375"/>
      <c r="ER630" s="375"/>
      <c r="ES630" s="375"/>
      <c r="FF630" s="375"/>
      <c r="FG630" s="375"/>
      <c r="FH630" s="375"/>
      <c r="FI630" s="375"/>
      <c r="FJ630" s="375"/>
      <c r="FK630" s="375"/>
      <c r="FL630" s="375"/>
      <c r="FM630" s="375"/>
      <c r="FN630" s="375"/>
      <c r="FO630" s="375"/>
      <c r="FP630" s="375"/>
      <c r="FQ630" s="375"/>
      <c r="FR630" s="375"/>
      <c r="FS630" s="375"/>
      <c r="FT630" s="375"/>
      <c r="FU630" s="375"/>
    </row>
    <row r="631" spans="1:177" s="374" customFormat="1" ht="15" customHeight="1" x14ac:dyDescent="0.25">
      <c r="A631" s="113"/>
      <c r="B631" s="3"/>
      <c r="C631" s="8" t="s">
        <v>28</v>
      </c>
      <c r="D631" s="642" t="str">
        <f t="shared" si="156"/>
        <v/>
      </c>
      <c r="E631" s="643"/>
      <c r="F631" s="643"/>
      <c r="G631" s="643"/>
      <c r="H631" s="643"/>
      <c r="I631" s="643"/>
      <c r="J631" s="644"/>
      <c r="K631" s="549"/>
      <c r="L631" s="551"/>
      <c r="M631" s="549"/>
      <c r="N631" s="551"/>
      <c r="O631" s="549"/>
      <c r="P631" s="551"/>
      <c r="Q631" s="549"/>
      <c r="R631" s="551"/>
      <c r="S631" s="549"/>
      <c r="T631" s="551"/>
      <c r="U631" s="549"/>
      <c r="V631" s="551"/>
      <c r="W631" s="549"/>
      <c r="X631" s="551"/>
      <c r="Y631" s="549"/>
      <c r="Z631" s="551"/>
      <c r="AA631" s="549"/>
      <c r="AB631" s="551"/>
      <c r="AC631" s="549"/>
      <c r="AD631" s="551"/>
      <c r="AE631" s="3"/>
      <c r="AF631" s="258"/>
      <c r="AG631" s="375">
        <f>IF(AND($C$29="",COUNTBLANK(D631:AD631)=27),0,IF(AND($C$29&gt;=$AG$28,COUNTBLANK(D631:AD631)&lt;&gt;27),0,IF(AND($AG$28&gt;$C$29,COUNTBLANK(D631:AD631)=27),0,1)))</f>
        <v>0</v>
      </c>
      <c r="AH631" s="264">
        <f t="shared" si="157"/>
        <v>0</v>
      </c>
      <c r="AK631" s="375">
        <f t="shared" si="158"/>
        <v>0</v>
      </c>
      <c r="AL631" s="378">
        <f t="shared" si="159"/>
        <v>0</v>
      </c>
      <c r="AM631" s="374">
        <f t="shared" si="160"/>
        <v>0</v>
      </c>
      <c r="AN631" s="317">
        <f t="shared" si="161"/>
        <v>0</v>
      </c>
      <c r="EM631" s="375"/>
      <c r="EN631" s="375"/>
      <c r="EO631" s="375"/>
      <c r="EP631" s="375"/>
      <c r="EQ631" s="375"/>
      <c r="ER631" s="375"/>
      <c r="ES631" s="375"/>
      <c r="FF631" s="375"/>
      <c r="FG631" s="375"/>
      <c r="FH631" s="375"/>
      <c r="FI631" s="375"/>
      <c r="FJ631" s="375"/>
      <c r="FK631" s="375"/>
      <c r="FL631" s="375"/>
      <c r="FM631" s="375"/>
      <c r="FN631" s="375"/>
      <c r="FO631" s="375"/>
      <c r="FP631" s="375"/>
      <c r="FQ631" s="375"/>
      <c r="FR631" s="375"/>
      <c r="FS631" s="375"/>
      <c r="FT631" s="375"/>
      <c r="FU631" s="375"/>
    </row>
    <row r="632" spans="1:177" s="374" customFormat="1" ht="15" customHeight="1" x14ac:dyDescent="0.25">
      <c r="A632" s="113"/>
      <c r="B632" s="3"/>
      <c r="C632" s="8" t="s">
        <v>29</v>
      </c>
      <c r="D632" s="642" t="str">
        <f t="shared" si="156"/>
        <v/>
      </c>
      <c r="E632" s="643"/>
      <c r="F632" s="643"/>
      <c r="G632" s="643"/>
      <c r="H632" s="643"/>
      <c r="I632" s="643"/>
      <c r="J632" s="644"/>
      <c r="K632" s="549"/>
      <c r="L632" s="551"/>
      <c r="M632" s="549"/>
      <c r="N632" s="551"/>
      <c r="O632" s="549"/>
      <c r="P632" s="551"/>
      <c r="Q632" s="549"/>
      <c r="R632" s="551"/>
      <c r="S632" s="549"/>
      <c r="T632" s="551"/>
      <c r="U632" s="549"/>
      <c r="V632" s="551"/>
      <c r="W632" s="549"/>
      <c r="X632" s="551"/>
      <c r="Y632" s="549"/>
      <c r="Z632" s="551"/>
      <c r="AA632" s="549"/>
      <c r="AB632" s="551"/>
      <c r="AC632" s="549"/>
      <c r="AD632" s="551"/>
      <c r="AE632" s="3"/>
      <c r="AF632" s="258"/>
      <c r="AG632" s="375">
        <f>IF(AND($C$29="",COUNTBLANK(D632:AD632)=27),0,IF(AND($C$29&gt;=$AG$29,COUNTBLANK(D632:AD632)&lt;&gt;27),0,IF(AND($AG$29&gt;$C$29,COUNTBLANK(D632:AD632)=27),0,1)))</f>
        <v>0</v>
      </c>
      <c r="AH632" s="264">
        <f t="shared" si="157"/>
        <v>0</v>
      </c>
      <c r="AK632" s="375">
        <f t="shared" si="158"/>
        <v>0</v>
      </c>
      <c r="AL632" s="378">
        <f t="shared" si="159"/>
        <v>0</v>
      </c>
      <c r="AM632" s="374">
        <f t="shared" si="160"/>
        <v>0</v>
      </c>
      <c r="AN632" s="317">
        <f t="shared" si="161"/>
        <v>0</v>
      </c>
      <c r="EM632" s="375"/>
      <c r="EN632" s="375"/>
      <c r="EO632" s="375"/>
      <c r="EP632" s="375"/>
      <c r="EQ632" s="375"/>
      <c r="ER632" s="375"/>
      <c r="ES632" s="375"/>
      <c r="FF632" s="375"/>
      <c r="FG632" s="375"/>
      <c r="FH632" s="375"/>
      <c r="FI632" s="375"/>
      <c r="FJ632" s="375"/>
      <c r="FK632" s="375"/>
      <c r="FL632" s="375"/>
      <c r="FM632" s="375"/>
      <c r="FN632" s="375"/>
      <c r="FO632" s="375"/>
      <c r="FP632" s="375"/>
      <c r="FQ632" s="375"/>
      <c r="FR632" s="375"/>
      <c r="FS632" s="375"/>
      <c r="FT632" s="375"/>
      <c r="FU632" s="375"/>
    </row>
    <row r="633" spans="1:177" s="374" customFormat="1" ht="15" customHeight="1" x14ac:dyDescent="0.25">
      <c r="A633" s="113"/>
      <c r="B633" s="3"/>
      <c r="C633" s="8" t="s">
        <v>30</v>
      </c>
      <c r="D633" s="642" t="str">
        <f t="shared" si="156"/>
        <v/>
      </c>
      <c r="E633" s="643"/>
      <c r="F633" s="643"/>
      <c r="G633" s="643"/>
      <c r="H633" s="643"/>
      <c r="I633" s="643"/>
      <c r="J633" s="644"/>
      <c r="K633" s="549"/>
      <c r="L633" s="551"/>
      <c r="M633" s="549"/>
      <c r="N633" s="551"/>
      <c r="O633" s="549"/>
      <c r="P633" s="551"/>
      <c r="Q633" s="549"/>
      <c r="R633" s="551"/>
      <c r="S633" s="549"/>
      <c r="T633" s="551"/>
      <c r="U633" s="549"/>
      <c r="V633" s="551"/>
      <c r="W633" s="549"/>
      <c r="X633" s="551"/>
      <c r="Y633" s="549"/>
      <c r="Z633" s="551"/>
      <c r="AA633" s="549"/>
      <c r="AB633" s="551"/>
      <c r="AC633" s="549"/>
      <c r="AD633" s="551"/>
      <c r="AE633" s="3"/>
      <c r="AF633" s="258"/>
      <c r="AG633" s="375">
        <f>IF(AND($C$29="",COUNTBLANK(D633:AD633)=27),0,IF(AND($C$29&gt;=$AG$30,COUNTBLANK(D633:AD633)&lt;&gt;27),0,IF(AND($AG$30&gt;$C$29,COUNTBLANK(D633:AD633)=27),0,1)))</f>
        <v>0</v>
      </c>
      <c r="AH633" s="264">
        <f t="shared" si="157"/>
        <v>0</v>
      </c>
      <c r="AK633" s="375">
        <f t="shared" si="158"/>
        <v>0</v>
      </c>
      <c r="AL633" s="378">
        <f t="shared" si="159"/>
        <v>0</v>
      </c>
      <c r="AM633" s="374">
        <f t="shared" si="160"/>
        <v>0</v>
      </c>
      <c r="AN633" s="317">
        <f t="shared" si="161"/>
        <v>0</v>
      </c>
      <c r="EM633" s="375"/>
      <c r="EN633" s="375"/>
      <c r="EO633" s="375"/>
      <c r="EP633" s="375"/>
      <c r="EQ633" s="375"/>
      <c r="ER633" s="375"/>
      <c r="ES633" s="375"/>
      <c r="FF633" s="375"/>
      <c r="FG633" s="375"/>
      <c r="FH633" s="375"/>
      <c r="FI633" s="375"/>
      <c r="FJ633" s="375"/>
      <c r="FK633" s="375"/>
      <c r="FL633" s="375"/>
      <c r="FM633" s="375"/>
      <c r="FN633" s="375"/>
      <c r="FO633" s="375"/>
      <c r="FP633" s="375"/>
      <c r="FQ633" s="375"/>
      <c r="FR633" s="375"/>
      <c r="FS633" s="375"/>
      <c r="FT633" s="375"/>
      <c r="FU633" s="375"/>
    </row>
    <row r="634" spans="1:177" s="374" customFormat="1" ht="15" customHeight="1" x14ac:dyDescent="0.25">
      <c r="A634" s="113"/>
      <c r="B634" s="3"/>
      <c r="C634" s="8" t="s">
        <v>31</v>
      </c>
      <c r="D634" s="642" t="str">
        <f t="shared" si="156"/>
        <v/>
      </c>
      <c r="E634" s="643"/>
      <c r="F634" s="643"/>
      <c r="G634" s="643"/>
      <c r="H634" s="643"/>
      <c r="I634" s="643"/>
      <c r="J634" s="644"/>
      <c r="K634" s="549"/>
      <c r="L634" s="551"/>
      <c r="M634" s="549"/>
      <c r="N634" s="551"/>
      <c r="O634" s="549"/>
      <c r="P634" s="551"/>
      <c r="Q634" s="549"/>
      <c r="R634" s="551"/>
      <c r="S634" s="549"/>
      <c r="T634" s="551"/>
      <c r="U634" s="549"/>
      <c r="V634" s="551"/>
      <c r="W634" s="549"/>
      <c r="X634" s="551"/>
      <c r="Y634" s="549"/>
      <c r="Z634" s="551"/>
      <c r="AA634" s="549"/>
      <c r="AB634" s="551"/>
      <c r="AC634" s="549"/>
      <c r="AD634" s="551"/>
      <c r="AE634" s="3"/>
      <c r="AF634" s="258"/>
      <c r="AG634" s="375">
        <f>IF(AND($C$29="",COUNTBLANK(D634:AD634)=27),0,IF(AND($C$29&gt;=$AG$31,COUNTBLANK(D634:AD634)&lt;&gt;27),0,IF(AND($AG$31&gt;$C$29,COUNTBLANK(D634:AD634)=27),0,1)))</f>
        <v>0</v>
      </c>
      <c r="AH634" s="264">
        <f t="shared" si="157"/>
        <v>0</v>
      </c>
      <c r="AK634" s="375">
        <f t="shared" si="158"/>
        <v>0</v>
      </c>
      <c r="AL634" s="378">
        <f t="shared" si="159"/>
        <v>0</v>
      </c>
      <c r="AM634" s="374">
        <f t="shared" si="160"/>
        <v>0</v>
      </c>
      <c r="AN634" s="317">
        <f t="shared" si="161"/>
        <v>0</v>
      </c>
      <c r="EM634" s="375"/>
      <c r="EN634" s="375"/>
      <c r="EO634" s="375"/>
      <c r="EP634" s="375"/>
      <c r="EQ634" s="375"/>
      <c r="ER634" s="375"/>
      <c r="ES634" s="375"/>
      <c r="FF634" s="375"/>
      <c r="FG634" s="375"/>
      <c r="FH634" s="375"/>
      <c r="FI634" s="375"/>
      <c r="FJ634" s="375"/>
      <c r="FK634" s="375"/>
      <c r="FL634" s="375"/>
      <c r="FM634" s="375"/>
      <c r="FN634" s="375"/>
      <c r="FO634" s="375"/>
      <c r="FP634" s="375"/>
      <c r="FQ634" s="375"/>
      <c r="FR634" s="375"/>
      <c r="FS634" s="375"/>
      <c r="FT634" s="375"/>
      <c r="FU634" s="375"/>
    </row>
    <row r="635" spans="1:177" s="374" customFormat="1" ht="15" customHeight="1" x14ac:dyDescent="0.25">
      <c r="A635" s="113"/>
      <c r="B635" s="3"/>
      <c r="C635" s="8" t="s">
        <v>32</v>
      </c>
      <c r="D635" s="642" t="str">
        <f t="shared" si="156"/>
        <v/>
      </c>
      <c r="E635" s="643"/>
      <c r="F635" s="643"/>
      <c r="G635" s="643"/>
      <c r="H635" s="643"/>
      <c r="I635" s="643"/>
      <c r="J635" s="644"/>
      <c r="K635" s="549"/>
      <c r="L635" s="551"/>
      <c r="M635" s="549"/>
      <c r="N635" s="551"/>
      <c r="O635" s="549"/>
      <c r="P635" s="551"/>
      <c r="Q635" s="549"/>
      <c r="R635" s="551"/>
      <c r="S635" s="549"/>
      <c r="T635" s="551"/>
      <c r="U635" s="549"/>
      <c r="V635" s="551"/>
      <c r="W635" s="549"/>
      <c r="X635" s="551"/>
      <c r="Y635" s="549"/>
      <c r="Z635" s="551"/>
      <c r="AA635" s="549"/>
      <c r="AB635" s="551"/>
      <c r="AC635" s="549"/>
      <c r="AD635" s="551"/>
      <c r="AE635" s="3"/>
      <c r="AF635" s="258"/>
      <c r="AG635" s="375">
        <f>IF(AND($C$29="",COUNTBLANK(D635:AD635)=27),0,IF(AND($C$29&gt;=$AG$32,COUNTBLANK(D635:AD635)&lt;&gt;27),0,IF(AND($AG$32&gt;$C$29,COUNTBLANK(D635:AD635)=27),0,1)))</f>
        <v>0</v>
      </c>
      <c r="AH635" s="264">
        <f t="shared" si="157"/>
        <v>0</v>
      </c>
      <c r="AK635" s="375">
        <f t="shared" si="158"/>
        <v>0</v>
      </c>
      <c r="AL635" s="378">
        <f t="shared" si="159"/>
        <v>0</v>
      </c>
      <c r="AM635" s="374">
        <f t="shared" si="160"/>
        <v>0</v>
      </c>
      <c r="AN635" s="317">
        <f t="shared" si="161"/>
        <v>0</v>
      </c>
      <c r="EM635" s="375"/>
      <c r="EN635" s="375"/>
      <c r="EO635" s="375"/>
      <c r="EP635" s="375"/>
      <c r="EQ635" s="375"/>
      <c r="ER635" s="375"/>
      <c r="ES635" s="375"/>
      <c r="FF635" s="375"/>
      <c r="FG635" s="375"/>
      <c r="FH635" s="375"/>
      <c r="FI635" s="375"/>
      <c r="FJ635" s="375"/>
      <c r="FK635" s="375"/>
      <c r="FL635" s="375"/>
      <c r="FM635" s="375"/>
      <c r="FN635" s="375"/>
      <c r="FO635" s="375"/>
      <c r="FP635" s="375"/>
      <c r="FQ635" s="375"/>
      <c r="FR635" s="375"/>
      <c r="FS635" s="375"/>
      <c r="FT635" s="375"/>
      <c r="FU635" s="375"/>
    </row>
    <row r="636" spans="1:177" s="374" customFormat="1" ht="15" customHeight="1" x14ac:dyDescent="0.25">
      <c r="A636" s="113"/>
      <c r="B636" s="3"/>
      <c r="C636" s="8" t="s">
        <v>33</v>
      </c>
      <c r="D636" s="642" t="str">
        <f t="shared" si="156"/>
        <v/>
      </c>
      <c r="E636" s="643"/>
      <c r="F636" s="643"/>
      <c r="G636" s="643"/>
      <c r="H636" s="643"/>
      <c r="I636" s="643"/>
      <c r="J636" s="644"/>
      <c r="K636" s="549"/>
      <c r="L636" s="551"/>
      <c r="M636" s="549"/>
      <c r="N636" s="551"/>
      <c r="O636" s="549"/>
      <c r="P636" s="551"/>
      <c r="Q636" s="549"/>
      <c r="R636" s="551"/>
      <c r="S636" s="549"/>
      <c r="T636" s="551"/>
      <c r="U636" s="549"/>
      <c r="V636" s="551"/>
      <c r="W636" s="549"/>
      <c r="X636" s="551"/>
      <c r="Y636" s="549"/>
      <c r="Z636" s="551"/>
      <c r="AA636" s="549"/>
      <c r="AB636" s="551"/>
      <c r="AC636" s="549"/>
      <c r="AD636" s="551"/>
      <c r="AE636" s="3"/>
      <c r="AF636" s="258"/>
      <c r="AG636" s="375">
        <f>IF(AND($C$29="",COUNTBLANK(D636:AD636)=27),0,IF(AND($C$29&gt;=$AG$33,COUNTBLANK(D636:AD636)&lt;&gt;27),0,IF(AND($AG$33&gt;$C$29,COUNTBLANK(D636:AD636)=27),0,1)))</f>
        <v>0</v>
      </c>
      <c r="AH636" s="264">
        <f t="shared" si="157"/>
        <v>0</v>
      </c>
      <c r="AK636" s="375">
        <f t="shared" si="158"/>
        <v>0</v>
      </c>
      <c r="AL636" s="378">
        <f t="shared" si="159"/>
        <v>0</v>
      </c>
      <c r="AM636" s="374">
        <f t="shared" si="160"/>
        <v>0</v>
      </c>
      <c r="AN636" s="317">
        <f t="shared" si="161"/>
        <v>0</v>
      </c>
      <c r="EM636" s="375"/>
      <c r="EN636" s="375"/>
      <c r="EO636" s="375"/>
      <c r="EP636" s="375"/>
      <c r="EQ636" s="375"/>
      <c r="ER636" s="375"/>
      <c r="ES636" s="375"/>
      <c r="FF636" s="375"/>
      <c r="FG636" s="375"/>
      <c r="FH636" s="375"/>
      <c r="FI636" s="375"/>
      <c r="FJ636" s="375"/>
      <c r="FK636" s="375"/>
      <c r="FL636" s="375"/>
      <c r="FM636" s="375"/>
      <c r="FN636" s="375"/>
      <c r="FO636" s="375"/>
      <c r="FP636" s="375"/>
      <c r="FQ636" s="375"/>
      <c r="FR636" s="375"/>
      <c r="FS636" s="375"/>
      <c r="FT636" s="375"/>
      <c r="FU636" s="375"/>
    </row>
    <row r="637" spans="1:177" s="374" customFormat="1" ht="15" customHeight="1" x14ac:dyDescent="0.25">
      <c r="A637" s="113"/>
      <c r="B637" s="3"/>
      <c r="C637" s="3"/>
      <c r="D637" s="3"/>
      <c r="E637" s="3"/>
      <c r="F637" s="3"/>
      <c r="G637" s="3"/>
      <c r="H637" s="3"/>
      <c r="I637" s="1"/>
      <c r="J637" s="75" t="s">
        <v>64</v>
      </c>
      <c r="K637" s="552">
        <f t="shared" ref="K637:AC637" si="162">IF(AND(SUM(K629:L636)=0,COUNTIF(K629:L636,"NS")&gt;0),"NS",SUM(K629:L636))</f>
        <v>0</v>
      </c>
      <c r="L637" s="554"/>
      <c r="M637" s="552">
        <f t="shared" si="162"/>
        <v>0</v>
      </c>
      <c r="N637" s="554"/>
      <c r="O637" s="552">
        <f t="shared" si="162"/>
        <v>0</v>
      </c>
      <c r="P637" s="554"/>
      <c r="Q637" s="552">
        <f t="shared" si="162"/>
        <v>0</v>
      </c>
      <c r="R637" s="554"/>
      <c r="S637" s="552">
        <f t="shared" si="162"/>
        <v>0</v>
      </c>
      <c r="T637" s="554"/>
      <c r="U637" s="552">
        <f t="shared" si="162"/>
        <v>0</v>
      </c>
      <c r="V637" s="554"/>
      <c r="W637" s="552">
        <f t="shared" si="162"/>
        <v>0</v>
      </c>
      <c r="X637" s="554"/>
      <c r="Y637" s="552">
        <f t="shared" si="162"/>
        <v>0</v>
      </c>
      <c r="Z637" s="554"/>
      <c r="AA637" s="552">
        <f t="shared" si="162"/>
        <v>0</v>
      </c>
      <c r="AB637" s="554"/>
      <c r="AC637" s="552">
        <f t="shared" si="162"/>
        <v>0</v>
      </c>
      <c r="AD637" s="554"/>
      <c r="AE637" s="3"/>
      <c r="AF637" s="258"/>
      <c r="AG637" s="377">
        <f>SUM(AG629:AG636)</f>
        <v>0</v>
      </c>
      <c r="AH637" s="383">
        <f>IF($AG$627=$AH$627,0,SUM(AH629:AH636))</f>
        <v>0</v>
      </c>
      <c r="AN637" s="387">
        <f>SUM(AN629:AN636)</f>
        <v>0</v>
      </c>
      <c r="EM637" s="375"/>
      <c r="EN637" s="375"/>
      <c r="EO637" s="375"/>
      <c r="EP637" s="375"/>
      <c r="EQ637" s="375"/>
      <c r="ER637" s="375"/>
      <c r="ES637" s="375"/>
      <c r="FF637" s="375"/>
      <c r="FG637" s="375"/>
      <c r="FH637" s="375"/>
      <c r="FI637" s="375"/>
      <c r="FJ637" s="375"/>
      <c r="FK637" s="375"/>
      <c r="FL637" s="375"/>
      <c r="FM637" s="375"/>
      <c r="FN637" s="375"/>
      <c r="FO637" s="375"/>
      <c r="FP637" s="375"/>
      <c r="FQ637" s="375"/>
      <c r="FR637" s="375"/>
      <c r="FS637" s="375"/>
      <c r="FT637" s="375"/>
      <c r="FU637" s="375"/>
    </row>
    <row r="638" spans="1:177" s="374" customFormat="1" ht="15" customHeight="1" x14ac:dyDescent="0.25">
      <c r="A638" s="113"/>
      <c r="B638"/>
      <c r="C638"/>
      <c r="D638"/>
      <c r="E638"/>
      <c r="F638"/>
      <c r="G638"/>
      <c r="H638"/>
      <c r="I638"/>
      <c r="J638"/>
      <c r="K638"/>
      <c r="L638"/>
      <c r="M638"/>
      <c r="N638"/>
      <c r="O638"/>
      <c r="P638"/>
      <c r="Q638"/>
      <c r="R638"/>
      <c r="S638"/>
      <c r="T638"/>
      <c r="U638"/>
      <c r="V638"/>
      <c r="W638"/>
      <c r="X638"/>
      <c r="Y638"/>
      <c r="Z638"/>
      <c r="AA638"/>
      <c r="AB638"/>
      <c r="AC638"/>
      <c r="AD638"/>
      <c r="AE638" s="3"/>
      <c r="AF638" s="258"/>
      <c r="AG638" s="375"/>
      <c r="AH638" s="378"/>
      <c r="EM638" s="375"/>
      <c r="EN638" s="375"/>
      <c r="EO638" s="375"/>
      <c r="EP638" s="375"/>
      <c r="EQ638" s="375"/>
      <c r="ER638" s="375"/>
      <c r="ES638" s="375"/>
      <c r="FF638" s="375"/>
      <c r="FG638" s="375"/>
      <c r="FH638" s="375"/>
      <c r="FI638" s="375"/>
      <c r="FJ638" s="375"/>
      <c r="FK638" s="375"/>
      <c r="FL638" s="375"/>
      <c r="FM638" s="375"/>
      <c r="FN638" s="375"/>
      <c r="FO638" s="375"/>
      <c r="FP638" s="375"/>
      <c r="FQ638" s="375"/>
      <c r="FR638" s="375"/>
      <c r="FS638" s="375"/>
      <c r="FT638" s="375"/>
      <c r="FU638" s="375"/>
    </row>
    <row r="639" spans="1:177" s="374" customFormat="1" ht="15" customHeight="1" x14ac:dyDescent="0.25">
      <c r="A639" s="113"/>
      <c r="B639" s="543" t="str">
        <f>IF(SUM(AN637)&gt;=1,"Error: Verificar la consistencia con la pregunta anterior","")</f>
        <v/>
      </c>
      <c r="C639" s="543"/>
      <c r="D639" s="543"/>
      <c r="E639" s="543"/>
      <c r="F639" s="543"/>
      <c r="G639" s="543"/>
      <c r="H639" s="543"/>
      <c r="I639" s="543"/>
      <c r="J639" s="543"/>
      <c r="K639" s="543"/>
      <c r="L639" s="543"/>
      <c r="M639" s="543"/>
      <c r="N639" s="543"/>
      <c r="O639" s="543"/>
      <c r="P639" s="543"/>
      <c r="Q639" s="543"/>
      <c r="R639" s="543"/>
      <c r="S639" s="543"/>
      <c r="T639" s="543"/>
      <c r="U639" s="543"/>
      <c r="V639" s="543"/>
      <c r="W639" s="543"/>
      <c r="X639" s="543"/>
      <c r="Y639" s="543"/>
      <c r="Z639" s="543"/>
      <c r="AA639" s="543"/>
      <c r="AB639" s="543"/>
      <c r="AC639" s="543"/>
      <c r="AD639" s="543"/>
      <c r="AE639" s="3"/>
      <c r="AF639" s="258"/>
      <c r="AG639" s="375"/>
      <c r="AH639" s="378"/>
      <c r="EM639" s="375"/>
      <c r="EN639" s="375"/>
      <c r="EO639" s="375"/>
      <c r="EP639" s="375"/>
      <c r="EQ639" s="375"/>
      <c r="ER639" s="375"/>
      <c r="ES639" s="375"/>
      <c r="FF639" s="375"/>
      <c r="FG639" s="375"/>
      <c r="FH639" s="375"/>
      <c r="FI639" s="375"/>
      <c r="FJ639" s="375"/>
      <c r="FK639" s="375"/>
      <c r="FL639" s="375"/>
      <c r="FM639" s="375"/>
      <c r="FN639" s="375"/>
      <c r="FO639" s="375"/>
      <c r="FP639" s="375"/>
      <c r="FQ639" s="375"/>
      <c r="FR639" s="375"/>
      <c r="FS639" s="375"/>
      <c r="FT639" s="375"/>
      <c r="FU639" s="375"/>
    </row>
    <row r="640" spans="1:177" s="374" customFormat="1" ht="15" customHeight="1" x14ac:dyDescent="0.25">
      <c r="A640" s="113"/>
      <c r="B640" s="545" t="str">
        <f>IF(OR(AG627=AH627,AG627=AI627),"","Error: Debe completar toda la información requerida.")</f>
        <v/>
      </c>
      <c r="C640" s="545"/>
      <c r="D640" s="545"/>
      <c r="E640" s="545"/>
      <c r="F640" s="545"/>
      <c r="G640" s="545"/>
      <c r="H640" s="545"/>
      <c r="I640" s="545"/>
      <c r="J640" s="545"/>
      <c r="K640" s="545"/>
      <c r="L640" s="545"/>
      <c r="M640" s="545"/>
      <c r="N640" s="545"/>
      <c r="O640" s="545"/>
      <c r="P640" s="545"/>
      <c r="Q640" s="545"/>
      <c r="R640" s="545"/>
      <c r="S640" s="545"/>
      <c r="T640" s="545"/>
      <c r="U640" s="545"/>
      <c r="V640" s="545"/>
      <c r="W640" s="545"/>
      <c r="X640" s="545"/>
      <c r="Y640" s="545"/>
      <c r="Z640" s="545"/>
      <c r="AA640" s="545"/>
      <c r="AB640" s="545"/>
      <c r="AC640" s="545"/>
      <c r="AD640" s="545"/>
      <c r="AE640" s="3"/>
      <c r="AF640" s="258"/>
      <c r="AG640" s="375"/>
      <c r="AH640" s="378"/>
      <c r="EM640" s="375"/>
      <c r="EN640" s="375"/>
      <c r="EO640" s="375"/>
      <c r="EP640" s="375"/>
      <c r="EQ640" s="375"/>
      <c r="ER640" s="375"/>
      <c r="ES640" s="375"/>
      <c r="FF640" s="375"/>
      <c r="FG640" s="375"/>
      <c r="FH640" s="375"/>
      <c r="FI640" s="375"/>
      <c r="FJ640" s="375"/>
      <c r="FK640" s="375"/>
      <c r="FL640" s="375"/>
      <c r="FM640" s="375"/>
      <c r="FN640" s="375"/>
      <c r="FO640" s="375"/>
      <c r="FP640" s="375"/>
      <c r="FQ640" s="375"/>
      <c r="FR640" s="375"/>
      <c r="FS640" s="375"/>
      <c r="FT640" s="375"/>
      <c r="FU640" s="375"/>
    </row>
    <row r="641" spans="1:177" s="374" customFormat="1" ht="36" customHeight="1" x14ac:dyDescent="0.25">
      <c r="A641" s="114" t="s">
        <v>191</v>
      </c>
      <c r="B641" s="573" t="s">
        <v>1172</v>
      </c>
      <c r="C641" s="573"/>
      <c r="D641" s="573"/>
      <c r="E641" s="573"/>
      <c r="F641" s="573"/>
      <c r="G641" s="573"/>
      <c r="H641" s="573"/>
      <c r="I641" s="573"/>
      <c r="J641" s="573"/>
      <c r="K641" s="573"/>
      <c r="L641" s="573"/>
      <c r="M641" s="573"/>
      <c r="N641" s="573"/>
      <c r="O641" s="573"/>
      <c r="P641" s="573"/>
      <c r="Q641" s="573"/>
      <c r="R641" s="573"/>
      <c r="S641" s="573"/>
      <c r="T641" s="573"/>
      <c r="U641" s="573"/>
      <c r="V641" s="573"/>
      <c r="W641" s="573"/>
      <c r="X641" s="573"/>
      <c r="Y641" s="573"/>
      <c r="Z641" s="573"/>
      <c r="AA641" s="573"/>
      <c r="AB641" s="573"/>
      <c r="AC641" s="573"/>
      <c r="AD641" s="573"/>
      <c r="AE641" s="3"/>
      <c r="AF641" s="258"/>
      <c r="AG641" s="375"/>
      <c r="AH641" s="378"/>
      <c r="EM641" s="375"/>
      <c r="EN641" s="375"/>
      <c r="EO641" s="375"/>
      <c r="EP641" s="375"/>
      <c r="EQ641" s="375"/>
      <c r="ER641" s="375"/>
      <c r="ES641" s="375"/>
      <c r="FF641" s="375"/>
      <c r="FG641" s="375"/>
      <c r="FH641" s="375"/>
      <c r="FI641" s="375"/>
      <c r="FJ641" s="375"/>
      <c r="FK641" s="375"/>
      <c r="FL641" s="375"/>
      <c r="FM641" s="375"/>
      <c r="FN641" s="375"/>
      <c r="FO641" s="375"/>
      <c r="FP641" s="375"/>
      <c r="FQ641" s="375"/>
      <c r="FR641" s="375"/>
      <c r="FS641" s="375"/>
      <c r="FT641" s="375"/>
      <c r="FU641" s="375"/>
    </row>
    <row r="642" spans="1:177" s="374" customFormat="1" ht="24" customHeight="1" x14ac:dyDescent="0.25">
      <c r="A642" s="112"/>
      <c r="B642" s="1"/>
      <c r="C642" s="723" t="s">
        <v>1767</v>
      </c>
      <c r="D642" s="723"/>
      <c r="E642" s="723"/>
      <c r="F642" s="723"/>
      <c r="G642" s="723"/>
      <c r="H642" s="723"/>
      <c r="I642" s="723"/>
      <c r="J642" s="723"/>
      <c r="K642" s="723"/>
      <c r="L642" s="723"/>
      <c r="M642" s="723"/>
      <c r="N642" s="723"/>
      <c r="O642" s="723"/>
      <c r="P642" s="723"/>
      <c r="Q642" s="723"/>
      <c r="R642" s="723"/>
      <c r="S642" s="723"/>
      <c r="T642" s="723"/>
      <c r="U642" s="723"/>
      <c r="V642" s="723"/>
      <c r="W642" s="723"/>
      <c r="X642" s="723"/>
      <c r="Y642" s="723"/>
      <c r="Z642" s="723"/>
      <c r="AA642" s="723"/>
      <c r="AB642" s="723"/>
      <c r="AC642" s="723"/>
      <c r="AD642" s="723"/>
      <c r="AE642" s="3"/>
      <c r="AF642" s="258"/>
      <c r="AG642" s="375"/>
      <c r="AH642" s="378"/>
      <c r="EM642" s="375"/>
      <c r="EN642" s="375"/>
      <c r="EO642" s="375"/>
      <c r="EP642" s="375"/>
      <c r="EQ642" s="375"/>
      <c r="ER642" s="375"/>
      <c r="ES642" s="375"/>
      <c r="FF642" s="375"/>
      <c r="FG642" s="375"/>
      <c r="FH642" s="375"/>
      <c r="FI642" s="375"/>
      <c r="FJ642" s="375"/>
      <c r="FK642" s="375"/>
      <c r="FL642" s="375"/>
      <c r="FM642" s="375"/>
      <c r="FN642" s="375"/>
      <c r="FO642" s="375"/>
      <c r="FP642" s="375"/>
      <c r="FQ642" s="375"/>
      <c r="FR642" s="375"/>
      <c r="FS642" s="375"/>
      <c r="FT642" s="375"/>
      <c r="FU642" s="375"/>
    </row>
    <row r="643" spans="1:177" s="374" customFormat="1" ht="24" customHeight="1" x14ac:dyDescent="0.25">
      <c r="A643" s="112"/>
      <c r="B643" s="1"/>
      <c r="C643" s="723" t="s">
        <v>1763</v>
      </c>
      <c r="D643" s="723"/>
      <c r="E643" s="723"/>
      <c r="F643" s="723"/>
      <c r="G643" s="723"/>
      <c r="H643" s="723"/>
      <c r="I643" s="723"/>
      <c r="J643" s="723"/>
      <c r="K643" s="723"/>
      <c r="L643" s="723"/>
      <c r="M643" s="723"/>
      <c r="N643" s="723"/>
      <c r="O643" s="723"/>
      <c r="P643" s="723"/>
      <c r="Q643" s="723"/>
      <c r="R643" s="723"/>
      <c r="S643" s="723"/>
      <c r="T643" s="723"/>
      <c r="U643" s="723"/>
      <c r="V643" s="723"/>
      <c r="W643" s="723"/>
      <c r="X643" s="723"/>
      <c r="Y643" s="723"/>
      <c r="Z643" s="723"/>
      <c r="AA643" s="723"/>
      <c r="AB643" s="723"/>
      <c r="AC643" s="723"/>
      <c r="AD643" s="723"/>
      <c r="AE643" s="3"/>
      <c r="AF643" s="258"/>
      <c r="AG643" s="375"/>
      <c r="AH643" s="378"/>
      <c r="EM643" s="375"/>
      <c r="EN643" s="375"/>
      <c r="EO643" s="375"/>
      <c r="EP643" s="375"/>
      <c r="EQ643" s="375"/>
      <c r="ER643" s="375"/>
      <c r="ES643" s="375"/>
      <c r="FF643" s="375"/>
      <c r="FG643" s="375"/>
      <c r="FH643" s="375"/>
      <c r="FI643" s="375"/>
      <c r="FJ643" s="375"/>
      <c r="FK643" s="375"/>
      <c r="FL643" s="375"/>
      <c r="FM643" s="375"/>
      <c r="FN643" s="375"/>
      <c r="FO643" s="375"/>
      <c r="FP643" s="375"/>
      <c r="FQ643" s="375"/>
      <c r="FR643" s="375"/>
      <c r="FS643" s="375"/>
      <c r="FT643" s="375"/>
      <c r="FU643" s="375"/>
    </row>
    <row r="644" spans="1:177" s="374" customFormat="1" ht="24" customHeight="1" x14ac:dyDescent="0.25">
      <c r="A644" s="113"/>
      <c r="B644" s="3"/>
      <c r="C644" s="723" t="s">
        <v>1173</v>
      </c>
      <c r="D644" s="723"/>
      <c r="E644" s="723"/>
      <c r="F644" s="723"/>
      <c r="G644" s="723"/>
      <c r="H644" s="723"/>
      <c r="I644" s="723"/>
      <c r="J644" s="723"/>
      <c r="K644" s="723"/>
      <c r="L644" s="723"/>
      <c r="M644" s="723"/>
      <c r="N644" s="723"/>
      <c r="O644" s="723"/>
      <c r="P644" s="723"/>
      <c r="Q644" s="723"/>
      <c r="R644" s="723"/>
      <c r="S644" s="723"/>
      <c r="T644" s="723"/>
      <c r="U644" s="723"/>
      <c r="V644" s="723"/>
      <c r="W644" s="723"/>
      <c r="X644" s="723"/>
      <c r="Y644" s="723"/>
      <c r="Z644" s="723"/>
      <c r="AA644" s="723"/>
      <c r="AB644" s="723"/>
      <c r="AC644" s="723"/>
      <c r="AD644" s="723"/>
      <c r="AE644" s="3"/>
      <c r="AF644" s="258"/>
      <c r="AG644" s="375"/>
      <c r="AH644" s="378"/>
      <c r="EM644" s="375"/>
      <c r="EN644" s="375"/>
      <c r="EO644" s="375"/>
      <c r="EP644" s="375"/>
      <c r="EQ644" s="375"/>
      <c r="ER644" s="375"/>
      <c r="ES644" s="375"/>
      <c r="FF644" s="375"/>
      <c r="FG644" s="375"/>
      <c r="FH644" s="375"/>
      <c r="FI644" s="375"/>
      <c r="FJ644" s="375"/>
      <c r="FK644" s="375"/>
      <c r="FL644" s="375"/>
      <c r="FM644" s="375"/>
      <c r="FN644" s="375"/>
      <c r="FO644" s="375"/>
      <c r="FP644" s="375"/>
      <c r="FQ644" s="375"/>
      <c r="FR644" s="375"/>
      <c r="FS644" s="375"/>
      <c r="FT644" s="375"/>
      <c r="FU644" s="375"/>
    </row>
    <row r="645" spans="1:177" s="374" customFormat="1" ht="24" customHeight="1" x14ac:dyDescent="0.25">
      <c r="A645" s="113"/>
      <c r="B645" s="3"/>
      <c r="C645" s="723" t="s">
        <v>989</v>
      </c>
      <c r="D645" s="723"/>
      <c r="E645" s="723"/>
      <c r="F645" s="723"/>
      <c r="G645" s="723"/>
      <c r="H645" s="723"/>
      <c r="I645" s="723"/>
      <c r="J645" s="723"/>
      <c r="K645" s="723"/>
      <c r="L645" s="723"/>
      <c r="M645" s="723"/>
      <c r="N645" s="723"/>
      <c r="O645" s="723"/>
      <c r="P645" s="723"/>
      <c r="Q645" s="723"/>
      <c r="R645" s="723"/>
      <c r="S645" s="723"/>
      <c r="T645" s="723"/>
      <c r="U645" s="723"/>
      <c r="V645" s="723"/>
      <c r="W645" s="723"/>
      <c r="X645" s="723"/>
      <c r="Y645" s="723"/>
      <c r="Z645" s="723"/>
      <c r="AA645" s="723"/>
      <c r="AB645" s="723"/>
      <c r="AC645" s="723"/>
      <c r="AD645" s="723"/>
      <c r="AE645" s="3"/>
      <c r="AF645" s="258"/>
      <c r="AG645" s="375"/>
      <c r="AH645" s="378"/>
      <c r="EM645" s="375"/>
      <c r="EN645" s="375"/>
      <c r="EO645" s="375"/>
      <c r="EP645" s="375"/>
      <c r="EQ645" s="375"/>
      <c r="ER645" s="375"/>
      <c r="ES645" s="375"/>
      <c r="FF645" s="375"/>
      <c r="FG645" s="375"/>
      <c r="FH645" s="375"/>
      <c r="FI645" s="375"/>
      <c r="FJ645" s="375"/>
      <c r="FK645" s="375"/>
      <c r="FL645" s="375"/>
      <c r="FM645" s="375"/>
      <c r="FN645" s="375"/>
      <c r="FO645" s="375"/>
      <c r="FP645" s="375"/>
      <c r="FQ645" s="375"/>
      <c r="FR645" s="375"/>
      <c r="FS645" s="375"/>
      <c r="FT645" s="375"/>
      <c r="FU645" s="375"/>
    </row>
    <row r="646" spans="1:177" s="374" customFormat="1" ht="15" customHeight="1" x14ac:dyDescent="0.25">
      <c r="A646" s="113"/>
      <c r="B646" s="3"/>
      <c r="C646" s="3"/>
      <c r="D646" s="3"/>
      <c r="E646" s="3"/>
      <c r="F646" s="3"/>
      <c r="G646" s="3"/>
      <c r="H646" s="3"/>
      <c r="I646" s="3"/>
      <c r="J646" s="3"/>
      <c r="K646" s="3"/>
      <c r="L646" s="3"/>
      <c r="M646" s="3"/>
      <c r="N646" s="3"/>
      <c r="O646" s="3"/>
      <c r="P646" s="3"/>
      <c r="Q646" s="3"/>
      <c r="R646" s="3"/>
      <c r="S646" s="3"/>
      <c r="T646" s="3"/>
      <c r="U646" s="3"/>
      <c r="V646" s="3"/>
      <c r="W646" s="3"/>
      <c r="X646" s="3"/>
      <c r="Y646" s="3"/>
      <c r="Z646" s="3"/>
      <c r="AA646" s="3"/>
      <c r="AB646" s="3"/>
      <c r="AC646" s="3"/>
      <c r="AD646" s="3"/>
      <c r="AE646" s="3"/>
      <c r="AF646" s="258"/>
      <c r="AG646" s="375"/>
      <c r="AH646" s="378"/>
      <c r="EM646" s="375"/>
      <c r="EN646" s="375"/>
      <c r="EO646" s="375"/>
      <c r="EP646" s="375"/>
      <c r="EQ646" s="375"/>
      <c r="ER646" s="375"/>
      <c r="ES646" s="375"/>
      <c r="FF646" s="375"/>
      <c r="FG646" s="375"/>
      <c r="FH646" s="375"/>
      <c r="FI646" s="375"/>
      <c r="FJ646" s="375"/>
      <c r="FK646" s="375"/>
      <c r="FL646" s="375"/>
      <c r="FM646" s="375"/>
      <c r="FN646" s="375"/>
      <c r="FO646" s="375"/>
      <c r="FP646" s="375"/>
      <c r="FQ646" s="375"/>
      <c r="FR646" s="375"/>
      <c r="FS646" s="375"/>
      <c r="FT646" s="375"/>
      <c r="FU646" s="375"/>
    </row>
    <row r="647" spans="1:177" s="374" customFormat="1" ht="15" customHeight="1" x14ac:dyDescent="0.25">
      <c r="A647" s="113"/>
      <c r="B647" s="3"/>
      <c r="C647" s="694" t="s">
        <v>887</v>
      </c>
      <c r="D647" s="695"/>
      <c r="E647" s="695"/>
      <c r="F647" s="695"/>
      <c r="G647" s="695"/>
      <c r="H647" s="695"/>
      <c r="I647" s="695"/>
      <c r="J647" s="695"/>
      <c r="K647" s="696"/>
      <c r="L647" s="751" t="s">
        <v>884</v>
      </c>
      <c r="M647" s="752"/>
      <c r="N647" s="752"/>
      <c r="O647" s="752"/>
      <c r="P647" s="752"/>
      <c r="Q647" s="752"/>
      <c r="R647" s="752"/>
      <c r="S647" s="752"/>
      <c r="T647" s="752"/>
      <c r="U647" s="752"/>
      <c r="V647" s="752"/>
      <c r="W647" s="752"/>
      <c r="X647" s="752"/>
      <c r="Y647" s="752"/>
      <c r="Z647" s="752"/>
      <c r="AA647" s="753"/>
      <c r="AB647" s="578" t="s">
        <v>886</v>
      </c>
      <c r="AC647" s="578"/>
      <c r="AD647" s="578"/>
      <c r="AE647" s="3"/>
      <c r="AF647" s="258"/>
      <c r="AG647" s="375"/>
      <c r="AH647" s="378"/>
      <c r="AV647" s="660" t="s">
        <v>229</v>
      </c>
      <c r="AW647" s="661"/>
      <c r="AX647" s="661"/>
      <c r="AY647" s="661"/>
      <c r="AZ647" s="661"/>
      <c r="BA647" s="661"/>
      <c r="BB647" s="661"/>
      <c r="BC647" s="661"/>
      <c r="BD647" s="661"/>
      <c r="BE647" s="661"/>
      <c r="BF647" s="661"/>
      <c r="BG647" s="661"/>
      <c r="BH647" s="661"/>
      <c r="BI647" s="661"/>
      <c r="BJ647" s="661"/>
      <c r="BK647" s="661"/>
      <c r="BL647" s="661"/>
      <c r="BM647" s="661"/>
      <c r="BN647" s="661"/>
      <c r="BO647" s="661"/>
      <c r="BP647" s="661"/>
      <c r="BQ647" s="661"/>
      <c r="BR647" s="661"/>
      <c r="BS647" s="661"/>
      <c r="BT647" s="661"/>
      <c r="BU647" s="661"/>
      <c r="BV647" s="661"/>
      <c r="BW647" s="661"/>
      <c r="BX647" s="661"/>
      <c r="BY647" s="661"/>
      <c r="BZ647" s="661"/>
      <c r="CA647" s="661"/>
      <c r="CB647" s="661"/>
      <c r="EM647" s="375"/>
      <c r="EN647" s="375"/>
      <c r="EO647" s="375"/>
      <c r="EP647" s="375"/>
      <c r="EQ647" s="375"/>
      <c r="ER647" s="375"/>
      <c r="ES647" s="375"/>
      <c r="FF647" s="375"/>
      <c r="FG647" s="375"/>
      <c r="FH647" s="375"/>
      <c r="FI647" s="375"/>
      <c r="FJ647" s="375"/>
      <c r="FK647" s="375"/>
      <c r="FL647" s="375"/>
      <c r="FM647" s="375"/>
      <c r="FN647" s="375"/>
      <c r="FO647" s="375"/>
      <c r="FP647" s="375"/>
      <c r="FQ647" s="375"/>
      <c r="FR647" s="375"/>
      <c r="FS647" s="375"/>
      <c r="FT647" s="375"/>
      <c r="FU647" s="375"/>
    </row>
    <row r="648" spans="1:177" s="374" customFormat="1" ht="15" customHeight="1" x14ac:dyDescent="0.25">
      <c r="A648" s="113"/>
      <c r="B648" s="3"/>
      <c r="C648" s="724"/>
      <c r="D648" s="725"/>
      <c r="E648" s="725"/>
      <c r="F648" s="725"/>
      <c r="G648" s="725"/>
      <c r="H648" s="725"/>
      <c r="I648" s="725"/>
      <c r="J648" s="725"/>
      <c r="K648" s="726"/>
      <c r="L648" s="578" t="s">
        <v>60</v>
      </c>
      <c r="M648" s="578"/>
      <c r="N648" s="552" t="s">
        <v>229</v>
      </c>
      <c r="O648" s="553"/>
      <c r="P648" s="553"/>
      <c r="Q648" s="553"/>
      <c r="R648" s="553"/>
      <c r="S648" s="553"/>
      <c r="T648" s="553"/>
      <c r="U648" s="553"/>
      <c r="V648" s="553"/>
      <c r="W648" s="553"/>
      <c r="X648" s="553"/>
      <c r="Y648" s="554"/>
      <c r="Z648" s="733" t="s">
        <v>230</v>
      </c>
      <c r="AA648" s="733"/>
      <c r="AB648" s="578"/>
      <c r="AC648" s="578"/>
      <c r="AD648" s="578"/>
      <c r="AE648" s="3"/>
      <c r="AF648" s="258"/>
      <c r="AG648" s="285" t="s">
        <v>1908</v>
      </c>
      <c r="AH648" s="285"/>
      <c r="AI648" s="285"/>
      <c r="AV648" s="375"/>
      <c r="AW648" s="375"/>
      <c r="AX648" s="375"/>
      <c r="AY648" s="375"/>
      <c r="AZ648" s="653" t="s">
        <v>1760</v>
      </c>
      <c r="BA648" s="654"/>
      <c r="BB648" s="654"/>
      <c r="BC648" s="654"/>
      <c r="BD648" s="654"/>
      <c r="BE648" s="654"/>
      <c r="BF648" s="654"/>
      <c r="BG648" s="654"/>
      <c r="BH648" s="654"/>
      <c r="BI648" s="654"/>
      <c r="BJ648" s="654"/>
      <c r="BK648" s="654"/>
      <c r="BL648" s="654"/>
      <c r="BM648" s="654"/>
      <c r="BN648" s="654"/>
      <c r="BO648" s="654"/>
      <c r="BP648" s="654"/>
      <c r="BQ648" s="654"/>
      <c r="BR648" s="654"/>
      <c r="BS648" s="654"/>
      <c r="BT648" s="654"/>
      <c r="BU648" s="654"/>
      <c r="BV648" s="654"/>
      <c r="BW648" s="655"/>
      <c r="EM648" s="375"/>
      <c r="EN648" s="375"/>
      <c r="EO648" s="375"/>
      <c r="EP648" s="375"/>
      <c r="EQ648" s="375"/>
      <c r="ER648" s="375"/>
      <c r="ES648" s="375"/>
      <c r="FF648" s="375"/>
      <c r="FG648" s="375"/>
      <c r="FH648" s="375"/>
      <c r="FI648" s="375"/>
      <c r="FJ648" s="375"/>
      <c r="FK648" s="375"/>
      <c r="FL648" s="375"/>
      <c r="FM648" s="375"/>
      <c r="FN648" s="375"/>
      <c r="FO648" s="375"/>
      <c r="FP648" s="375"/>
      <c r="FQ648" s="375"/>
      <c r="FR648" s="375"/>
      <c r="FS648" s="375"/>
      <c r="FT648" s="375"/>
      <c r="FU648" s="375"/>
    </row>
    <row r="649" spans="1:177" s="374" customFormat="1" ht="24" customHeight="1" x14ac:dyDescent="0.25">
      <c r="A649" s="113"/>
      <c r="B649" s="3"/>
      <c r="C649" s="724"/>
      <c r="D649" s="725"/>
      <c r="E649" s="725"/>
      <c r="F649" s="725"/>
      <c r="G649" s="725"/>
      <c r="H649" s="725"/>
      <c r="I649" s="725"/>
      <c r="J649" s="725"/>
      <c r="K649" s="726"/>
      <c r="L649" s="578"/>
      <c r="M649" s="578"/>
      <c r="N649" s="606" t="s">
        <v>1760</v>
      </c>
      <c r="O649" s="606"/>
      <c r="P649" s="606"/>
      <c r="Q649" s="606"/>
      <c r="R649" s="727" t="s">
        <v>231</v>
      </c>
      <c r="S649" s="754"/>
      <c r="T649" s="733" t="s">
        <v>232</v>
      </c>
      <c r="U649" s="733"/>
      <c r="V649" s="733" t="s">
        <v>233</v>
      </c>
      <c r="W649" s="733"/>
      <c r="X649" s="727" t="s">
        <v>234</v>
      </c>
      <c r="Y649" s="728"/>
      <c r="Z649" s="733"/>
      <c r="AA649" s="733"/>
      <c r="AB649" s="578"/>
      <c r="AC649" s="578"/>
      <c r="AD649" s="578"/>
      <c r="AE649" s="3"/>
      <c r="AF649" s="258"/>
      <c r="AG649" s="285">
        <f>COUNTBLANK(L651:AD660)</f>
        <v>190</v>
      </c>
      <c r="AH649" s="285">
        <v>190</v>
      </c>
      <c r="AI649" s="285">
        <v>100</v>
      </c>
      <c r="AV649" s="375"/>
      <c r="AW649" s="375"/>
      <c r="AX649" s="375"/>
      <c r="AY649" s="375"/>
      <c r="BG649" s="664" t="s">
        <v>230</v>
      </c>
      <c r="BH649" s="665"/>
      <c r="BI649" s="665"/>
      <c r="BJ649" s="665"/>
      <c r="EM649" s="375"/>
      <c r="EN649" s="375"/>
      <c r="EO649" s="375"/>
      <c r="EP649" s="375"/>
      <c r="EQ649" s="375"/>
      <c r="ER649" s="375"/>
      <c r="ES649" s="375"/>
      <c r="FF649" s="375"/>
      <c r="FG649" s="375"/>
      <c r="FH649" s="375"/>
      <c r="FI649" s="375"/>
      <c r="FJ649" s="375"/>
      <c r="FK649" s="375"/>
      <c r="FL649" s="375"/>
      <c r="FM649" s="375"/>
      <c r="FN649" s="375"/>
      <c r="FO649" s="375"/>
      <c r="FP649" s="375"/>
      <c r="FQ649" s="375"/>
      <c r="FR649" s="375"/>
      <c r="FS649" s="375"/>
      <c r="FT649" s="375"/>
      <c r="FU649" s="375"/>
    </row>
    <row r="650" spans="1:177" s="374" customFormat="1" ht="72" customHeight="1" x14ac:dyDescent="0.25">
      <c r="A650" s="113"/>
      <c r="B650" s="3"/>
      <c r="C650" s="724"/>
      <c r="D650" s="725"/>
      <c r="E650" s="725"/>
      <c r="F650" s="725"/>
      <c r="G650" s="725"/>
      <c r="H650" s="725"/>
      <c r="I650" s="725"/>
      <c r="J650" s="725"/>
      <c r="K650" s="726"/>
      <c r="L650" s="578"/>
      <c r="M650" s="578"/>
      <c r="N650" s="574" t="s">
        <v>1764</v>
      </c>
      <c r="O650" s="575"/>
      <c r="P650" s="574" t="s">
        <v>1765</v>
      </c>
      <c r="Q650" s="575"/>
      <c r="R650" s="729"/>
      <c r="S650" s="755"/>
      <c r="T650" s="733"/>
      <c r="U650" s="733"/>
      <c r="V650" s="733"/>
      <c r="W650" s="733"/>
      <c r="X650" s="729"/>
      <c r="Y650" s="730"/>
      <c r="Z650" s="733"/>
      <c r="AA650" s="733"/>
      <c r="AB650" s="578"/>
      <c r="AC650" s="578"/>
      <c r="AD650" s="578"/>
      <c r="AE650" s="3"/>
      <c r="AF650" s="258"/>
      <c r="AK650" s="375" t="s">
        <v>1913</v>
      </c>
      <c r="AL650" s="378" t="s">
        <v>1910</v>
      </c>
      <c r="AM650" s="374" t="s">
        <v>1914</v>
      </c>
      <c r="AN650" s="374" t="s">
        <v>1915</v>
      </c>
      <c r="AO650" s="375"/>
      <c r="AP650" s="375" t="s">
        <v>1913</v>
      </c>
      <c r="AQ650" s="378" t="s">
        <v>1910</v>
      </c>
      <c r="AR650" s="374" t="s">
        <v>1914</v>
      </c>
      <c r="AS650" s="374" t="s">
        <v>1915</v>
      </c>
      <c r="AV650" s="375"/>
      <c r="AW650" s="375"/>
      <c r="AX650" s="375"/>
      <c r="AY650" s="375"/>
      <c r="AZ650" s="375" t="s">
        <v>1913</v>
      </c>
      <c r="BA650" s="378" t="s">
        <v>1910</v>
      </c>
      <c r="BB650" s="374" t="s">
        <v>1914</v>
      </c>
      <c r="BC650" s="374" t="s">
        <v>1915</v>
      </c>
      <c r="BD650" s="375"/>
      <c r="BE650" s="375"/>
      <c r="BF650" s="375"/>
      <c r="BG650" s="375" t="s">
        <v>1913</v>
      </c>
      <c r="BH650" s="375" t="s">
        <v>1910</v>
      </c>
      <c r="BI650" s="375" t="s">
        <v>1914</v>
      </c>
      <c r="BJ650" s="375" t="s">
        <v>1915</v>
      </c>
      <c r="BK650" s="375"/>
      <c r="BL650" s="375"/>
      <c r="BM650" s="375"/>
      <c r="BN650" s="375"/>
      <c r="BO650" s="375"/>
      <c r="BP650" s="375"/>
      <c r="BQ650" s="375"/>
      <c r="BR650" s="375"/>
      <c r="BS650" s="375"/>
      <c r="BT650" s="375"/>
      <c r="BU650" s="375"/>
      <c r="BV650" s="375"/>
      <c r="BW650" s="375"/>
      <c r="BX650" s="375"/>
      <c r="BY650" s="375"/>
      <c r="BZ650" s="375"/>
      <c r="CA650" s="375"/>
      <c r="CB650" s="375"/>
      <c r="EM650" s="375"/>
      <c r="EN650" s="375"/>
      <c r="EO650" s="375"/>
      <c r="EP650" s="375"/>
      <c r="EQ650" s="375"/>
      <c r="ER650" s="375"/>
      <c r="ES650" s="375"/>
      <c r="FF650" s="375"/>
      <c r="FG650" s="375"/>
      <c r="FH650" s="375"/>
      <c r="FI650" s="375"/>
      <c r="FJ650" s="375"/>
      <c r="FK650" s="375"/>
      <c r="FL650" s="375"/>
      <c r="FM650" s="375"/>
      <c r="FN650" s="375"/>
      <c r="FO650" s="375"/>
      <c r="FP650" s="375"/>
      <c r="FQ650" s="375"/>
      <c r="FR650" s="375"/>
      <c r="FS650" s="375"/>
      <c r="FT650" s="375"/>
      <c r="FU650" s="375"/>
    </row>
    <row r="651" spans="1:177" s="374" customFormat="1" ht="60" customHeight="1" x14ac:dyDescent="0.25">
      <c r="A651" s="113"/>
      <c r="B651" s="3"/>
      <c r="C651" s="20" t="s">
        <v>26</v>
      </c>
      <c r="D651" s="732" t="s">
        <v>1511</v>
      </c>
      <c r="E651" s="732"/>
      <c r="F651" s="732"/>
      <c r="G651" s="732"/>
      <c r="H651" s="732"/>
      <c r="I651" s="732"/>
      <c r="J651" s="732"/>
      <c r="K651" s="732"/>
      <c r="L651" s="549"/>
      <c r="M651" s="551"/>
      <c r="N651" s="549"/>
      <c r="O651" s="551"/>
      <c r="P651" s="549"/>
      <c r="Q651" s="551"/>
      <c r="R651" s="549"/>
      <c r="S651" s="551"/>
      <c r="T651" s="549"/>
      <c r="U651" s="551"/>
      <c r="V651" s="549"/>
      <c r="W651" s="551"/>
      <c r="X651" s="549"/>
      <c r="Y651" s="551"/>
      <c r="Z651" s="549"/>
      <c r="AA651" s="551"/>
      <c r="AB651" s="549"/>
      <c r="AC651" s="550"/>
      <c r="AD651" s="551"/>
      <c r="AE651" s="3"/>
      <c r="AF651" s="258"/>
      <c r="AK651" s="375">
        <f>L651</f>
        <v>0</v>
      </c>
      <c r="AL651" s="378">
        <f t="shared" ref="AL651:AL660" si="163">COUNTIF(N651:AD651,"ns")</f>
        <v>0</v>
      </c>
      <c r="AM651" s="374">
        <f>SUM(N651:AD651)</f>
        <v>0</v>
      </c>
      <c r="AN651" s="317">
        <f>IF($AG$649=$AH$649,0,IF(OR(AND(AK651=0,AL651&gt;0),AND(AK651="NS",AM651&gt;0),AND(AK651="NS",AM651=0,AL651=0)),1,IF(OR(AND(AL651&gt;=2,AM651&lt;AK651),AND(AK651="NS",AM651=0,AL651&gt;0),AK651=AM651),0,1)))</f>
        <v>0</v>
      </c>
      <c r="AO651" s="375"/>
      <c r="AP651" s="375">
        <f>K637</f>
        <v>0</v>
      </c>
      <c r="AQ651" s="378">
        <f>COUNTIF(N651:AA651,"ns")</f>
        <v>0</v>
      </c>
      <c r="AR651" s="374">
        <f>SUM(N651:AA651)</f>
        <v>0</v>
      </c>
      <c r="AS651" s="317">
        <f>IF($AG$649=$AH$649,0,IF(OR(AND(AP651=0,AQ651&gt;0),AND(AP651="NS",AR651&gt;0),AND(AP651="NS",AR651=0,AQ651=0)),1,IF(OR(AND(AQ651&gt;=2,AR651&lt;AP651),AND(AP651="NS",AR651=0,AQ651&gt;0),AP651=AR651),0,1)))</f>
        <v>0</v>
      </c>
      <c r="AV651" s="635" t="s">
        <v>1761</v>
      </c>
      <c r="AW651" s="636"/>
      <c r="AX651" s="636"/>
      <c r="AY651" s="637"/>
      <c r="AZ651" s="374">
        <f>Q617</f>
        <v>0</v>
      </c>
      <c r="BA651" s="374">
        <f>COUNTIF(N651:O660,"ns")</f>
        <v>0</v>
      </c>
      <c r="BB651" s="374">
        <f>SUM(N651:O660)</f>
        <v>0</v>
      </c>
      <c r="BC651" s="317">
        <f t="shared" ref="BC651:BC657" si="164">IF($AG$649=$AH$649,0,IF(OR(AND(AZ651=0,BA651&gt;0),AND(AZ651="NS",BB651&gt;0),AND(AZ651="NS",BB651=0,BA651=0)),1,IF(OR(AND(BA651&gt;=2,BB651&lt;AZ651),AND(AZ651="NS",BB651=0,BA651&gt;0),AZ651&gt;=BB651),0,1)))</f>
        <v>0</v>
      </c>
      <c r="BG651" s="374">
        <f>IF(AND(SUM(L588:AD595)=0,COUNTIF(L588:AD595,"NS")&gt;0),"NS",SUM(L588:AD595))</f>
        <v>0</v>
      </c>
      <c r="BH651" s="374">
        <f>COUNTIF($AB$651:$AD$660,"ns")</f>
        <v>0</v>
      </c>
      <c r="BI651" s="374">
        <f>SUM($AB$651:$AD$660)</f>
        <v>0</v>
      </c>
      <c r="BJ651" s="317">
        <f>IF($AG$649=$AH$649,0,IF(OR(AND(BG651=0,BH651&gt;0),AND(BG651="NS",BI651&gt;0),AND(BG651="NS",BI651=0,BH651=0)),1,IF(OR(AND(BH651&gt;=2,BI651&lt;BG651),AND(BG651="NS",BI651=0,BH651&gt;0),BG651&gt;=BI651),0,1)))</f>
        <v>0</v>
      </c>
      <c r="BK651" s="375"/>
      <c r="BL651" s="375"/>
      <c r="EM651" s="375"/>
      <c r="EN651" s="375"/>
      <c r="EO651" s="375"/>
      <c r="EP651" s="375"/>
      <c r="EQ651" s="375"/>
      <c r="ER651" s="375"/>
      <c r="ES651" s="375"/>
      <c r="FF651" s="375"/>
      <c r="FG651" s="375"/>
      <c r="FH651" s="375"/>
      <c r="FI651" s="375"/>
      <c r="FJ651" s="375"/>
      <c r="FK651" s="375"/>
      <c r="FL651" s="375"/>
      <c r="FM651" s="375"/>
      <c r="FN651" s="375"/>
      <c r="FO651" s="375"/>
      <c r="FP651" s="375"/>
      <c r="FQ651" s="375"/>
      <c r="FR651" s="375"/>
      <c r="FS651" s="375"/>
      <c r="FT651" s="375"/>
      <c r="FU651" s="375"/>
    </row>
    <row r="652" spans="1:177" s="374" customFormat="1" ht="60" customHeight="1" x14ac:dyDescent="0.25">
      <c r="A652" s="113"/>
      <c r="B652" s="3"/>
      <c r="C652" s="20" t="s">
        <v>27</v>
      </c>
      <c r="D652" s="732" t="s">
        <v>1168</v>
      </c>
      <c r="E652" s="732"/>
      <c r="F652" s="732"/>
      <c r="G652" s="732"/>
      <c r="H652" s="732"/>
      <c r="I652" s="732"/>
      <c r="J652" s="732"/>
      <c r="K652" s="732"/>
      <c r="L652" s="549"/>
      <c r="M652" s="551"/>
      <c r="N652" s="577"/>
      <c r="O652" s="577"/>
      <c r="P652" s="577"/>
      <c r="Q652" s="577"/>
      <c r="R652" s="577"/>
      <c r="S652" s="577"/>
      <c r="T652" s="577"/>
      <c r="U652" s="577"/>
      <c r="V652" s="577"/>
      <c r="W652" s="577"/>
      <c r="X652" s="577"/>
      <c r="Y652" s="577"/>
      <c r="Z652" s="577"/>
      <c r="AA652" s="577"/>
      <c r="AB652" s="577"/>
      <c r="AC652" s="577"/>
      <c r="AD652" s="577"/>
      <c r="AE652" s="3"/>
      <c r="AF652" s="258"/>
      <c r="AG652" s="375"/>
      <c r="AH652" s="378"/>
      <c r="AK652" s="375">
        <f t="shared" ref="AK652:AK660" si="165">L652</f>
        <v>0</v>
      </c>
      <c r="AL652" s="378">
        <f t="shared" si="163"/>
        <v>0</v>
      </c>
      <c r="AM652" s="374">
        <f t="shared" ref="AM652:AM660" si="166">SUM(N652:AD652)</f>
        <v>0</v>
      </c>
      <c r="AN652" s="317">
        <f t="shared" ref="AN652:AN660" si="167">IF($AG$649=$AH$649,0,IF(OR(AND(AK652=0,AL652&gt;0),AND(AK652="NS",AM652&gt;0),AND(AK652="NS",AM652=0,AL652=0)),1,IF(OR(AND(AL652&gt;=2,AM652&lt;AK652),AND(AK652="NS",AM652=0,AL652&gt;0),AK652=AM652),0,1)))</f>
        <v>0</v>
      </c>
      <c r="AO652" s="375"/>
      <c r="AP652" s="375">
        <f>M637</f>
        <v>0</v>
      </c>
      <c r="AQ652" s="378">
        <f t="shared" ref="AQ652:AQ660" si="168">COUNTIF(S652:AI652,"ns")</f>
        <v>0</v>
      </c>
      <c r="AR652" s="374">
        <f t="shared" ref="AR652:AR660" si="169">SUM(S652:AI652)</f>
        <v>0</v>
      </c>
      <c r="AS652" s="317">
        <f t="shared" ref="AS652:AS660" si="170">IF($AG$649=$AH$649,0,IF(OR(AND(AP652=0,AQ652&gt;0),AND(AP652="NS",AR652&gt;0),AND(AP652="NS",AR652=0,AQ652=0)),1,IF(OR(AND(AQ652&gt;=2,AR652&lt;AP652),AND(AP652="NS",AR652=0,AQ652&gt;0),AP652=AR652),0,1)))</f>
        <v>0</v>
      </c>
      <c r="AV652" s="635" t="s">
        <v>1762</v>
      </c>
      <c r="AW652" s="636"/>
      <c r="AX652" s="636"/>
      <c r="AY652" s="637"/>
      <c r="AZ652" s="374">
        <f>S617</f>
        <v>0</v>
      </c>
      <c r="BA652" s="374">
        <f>COUNTIF(P651:Q660,"ns")</f>
        <v>0</v>
      </c>
      <c r="BB652" s="374">
        <f>SUM(P651:Q660)</f>
        <v>0</v>
      </c>
      <c r="BC652" s="317">
        <f t="shared" si="164"/>
        <v>0</v>
      </c>
      <c r="BG652" s="375"/>
      <c r="BH652" s="375"/>
      <c r="BI652" s="375"/>
      <c r="BJ652" s="375"/>
      <c r="BK652" s="375"/>
      <c r="BL652" s="375"/>
      <c r="EM652" s="375"/>
      <c r="EN652" s="375"/>
      <c r="EO652" s="375"/>
      <c r="EP652" s="375"/>
      <c r="EQ652" s="375"/>
      <c r="ER652" s="375"/>
      <c r="ES652" s="375"/>
      <c r="FF652" s="375"/>
      <c r="FG652" s="375"/>
      <c r="FH652" s="375"/>
      <c r="FI652" s="375"/>
      <c r="FJ652" s="375"/>
      <c r="FK652" s="375"/>
      <c r="FL652" s="375"/>
      <c r="FM652" s="375"/>
      <c r="FN652" s="375"/>
      <c r="FO652" s="375"/>
      <c r="FP652" s="375"/>
      <c r="FQ652" s="375"/>
      <c r="FR652" s="375"/>
      <c r="FS652" s="375"/>
      <c r="FT652" s="375"/>
      <c r="FU652" s="375"/>
    </row>
    <row r="653" spans="1:177" s="374" customFormat="1" ht="36" customHeight="1" x14ac:dyDescent="0.25">
      <c r="A653" s="113"/>
      <c r="B653" s="3"/>
      <c r="C653" s="20" t="s">
        <v>28</v>
      </c>
      <c r="D653" s="732" t="s">
        <v>1472</v>
      </c>
      <c r="E653" s="732"/>
      <c r="F653" s="732"/>
      <c r="G653" s="732"/>
      <c r="H653" s="732"/>
      <c r="I653" s="732"/>
      <c r="J653" s="732"/>
      <c r="K653" s="732"/>
      <c r="L653" s="549"/>
      <c r="M653" s="551"/>
      <c r="N653" s="577"/>
      <c r="O653" s="577"/>
      <c r="P653" s="577"/>
      <c r="Q653" s="577"/>
      <c r="R653" s="577"/>
      <c r="S653" s="577"/>
      <c r="T653" s="577"/>
      <c r="U653" s="577"/>
      <c r="V653" s="577"/>
      <c r="W653" s="577"/>
      <c r="X653" s="577"/>
      <c r="Y653" s="577"/>
      <c r="Z653" s="577"/>
      <c r="AA653" s="577"/>
      <c r="AB653" s="577"/>
      <c r="AC653" s="577"/>
      <c r="AD653" s="577"/>
      <c r="AE653" s="3"/>
      <c r="AF653" s="258"/>
      <c r="AG653" s="375"/>
      <c r="AH653" s="378"/>
      <c r="AK653" s="375">
        <f t="shared" si="165"/>
        <v>0</v>
      </c>
      <c r="AL653" s="378">
        <f t="shared" si="163"/>
        <v>0</v>
      </c>
      <c r="AM653" s="374">
        <f t="shared" si="166"/>
        <v>0</v>
      </c>
      <c r="AN653" s="317">
        <f t="shared" si="167"/>
        <v>0</v>
      </c>
      <c r="AO653" s="375"/>
      <c r="AP653" s="375">
        <f>O637</f>
        <v>0</v>
      </c>
      <c r="AQ653" s="378">
        <f t="shared" si="168"/>
        <v>0</v>
      </c>
      <c r="AR653" s="374">
        <f t="shared" si="169"/>
        <v>0</v>
      </c>
      <c r="AS653" s="317">
        <f t="shared" si="170"/>
        <v>0</v>
      </c>
      <c r="AV653" s="653" t="s">
        <v>231</v>
      </c>
      <c r="AW653" s="654"/>
      <c r="AX653" s="654"/>
      <c r="AY653" s="655"/>
      <c r="AZ653" s="374">
        <f>U617</f>
        <v>0</v>
      </c>
      <c r="BA653" s="374">
        <f>COUNTIF(R651:S660,"ns")</f>
        <v>0</v>
      </c>
      <c r="BB653" s="374">
        <f>SUM(R651:S660)</f>
        <v>0</v>
      </c>
      <c r="BC653" s="317">
        <f t="shared" si="164"/>
        <v>0</v>
      </c>
      <c r="EM653" s="375"/>
      <c r="EN653" s="375"/>
      <c r="EO653" s="375"/>
      <c r="EP653" s="375"/>
      <c r="EQ653" s="375"/>
      <c r="ER653" s="375"/>
      <c r="ES653" s="375"/>
      <c r="FF653" s="375"/>
      <c r="FG653" s="375"/>
      <c r="FH653" s="375"/>
      <c r="FI653" s="375"/>
      <c r="FJ653" s="375"/>
      <c r="FK653" s="375"/>
      <c r="FL653" s="375"/>
      <c r="FM653" s="375"/>
      <c r="FN653" s="375"/>
      <c r="FO653" s="375"/>
      <c r="FP653" s="375"/>
      <c r="FQ653" s="375"/>
      <c r="FR653" s="375"/>
      <c r="FS653" s="375"/>
      <c r="FT653" s="375"/>
      <c r="FU653" s="375"/>
    </row>
    <row r="654" spans="1:177" s="374" customFormat="1" ht="60" customHeight="1" x14ac:dyDescent="0.25">
      <c r="A654" s="113"/>
      <c r="B654" s="3"/>
      <c r="C654" s="20" t="s">
        <v>29</v>
      </c>
      <c r="D654" s="732" t="s">
        <v>1512</v>
      </c>
      <c r="E654" s="732"/>
      <c r="F654" s="732"/>
      <c r="G654" s="732"/>
      <c r="H654" s="732"/>
      <c r="I654" s="732"/>
      <c r="J654" s="732"/>
      <c r="K654" s="732"/>
      <c r="L654" s="549"/>
      <c r="M654" s="551"/>
      <c r="N654" s="577"/>
      <c r="O654" s="577"/>
      <c r="P654" s="577"/>
      <c r="Q654" s="577"/>
      <c r="R654" s="577"/>
      <c r="S654" s="577"/>
      <c r="T654" s="577"/>
      <c r="U654" s="577"/>
      <c r="V654" s="577"/>
      <c r="W654" s="577"/>
      <c r="X654" s="577"/>
      <c r="Y654" s="577"/>
      <c r="Z654" s="577"/>
      <c r="AA654" s="577"/>
      <c r="AB654" s="577"/>
      <c r="AC654" s="577"/>
      <c r="AD654" s="577"/>
      <c r="AE654" s="3"/>
      <c r="AF654" s="258"/>
      <c r="AG654" s="375"/>
      <c r="AH654" s="378"/>
      <c r="AK654" s="375">
        <f t="shared" si="165"/>
        <v>0</v>
      </c>
      <c r="AL654" s="378">
        <f t="shared" si="163"/>
        <v>0</v>
      </c>
      <c r="AM654" s="374">
        <f t="shared" si="166"/>
        <v>0</v>
      </c>
      <c r="AN654" s="317">
        <f t="shared" si="167"/>
        <v>0</v>
      </c>
      <c r="AO654" s="375"/>
      <c r="AP654" s="375">
        <f>Q637</f>
        <v>0</v>
      </c>
      <c r="AQ654" s="378">
        <f t="shared" si="168"/>
        <v>0</v>
      </c>
      <c r="AR654" s="374">
        <f t="shared" si="169"/>
        <v>0</v>
      </c>
      <c r="AS654" s="317">
        <f t="shared" si="170"/>
        <v>0</v>
      </c>
      <c r="AV654" s="653" t="s">
        <v>232</v>
      </c>
      <c r="AW654" s="654"/>
      <c r="AX654" s="654"/>
      <c r="AY654" s="655"/>
      <c r="AZ654" s="374">
        <f>W617</f>
        <v>0</v>
      </c>
      <c r="BA654" s="374">
        <f>COUNTIF(T651:U660,"ns")</f>
        <v>0</v>
      </c>
      <c r="BB654" s="374">
        <f>SUM(T651:U660)</f>
        <v>0</v>
      </c>
      <c r="BC654" s="317">
        <f t="shared" si="164"/>
        <v>0</v>
      </c>
      <c r="EM654" s="375"/>
      <c r="EN654" s="375"/>
      <c r="EO654" s="375"/>
      <c r="EP654" s="375"/>
      <c r="EQ654" s="375"/>
      <c r="ER654" s="375"/>
      <c r="ES654" s="375"/>
      <c r="FF654" s="375"/>
      <c r="FG654" s="375"/>
      <c r="FH654" s="375"/>
      <c r="FI654" s="375"/>
      <c r="FJ654" s="375"/>
      <c r="FK654" s="375"/>
      <c r="FL654" s="375"/>
      <c r="FM654" s="375"/>
      <c r="FN654" s="375"/>
      <c r="FO654" s="375"/>
      <c r="FP654" s="375"/>
      <c r="FQ654" s="375"/>
      <c r="FR654" s="375"/>
      <c r="FS654" s="375"/>
      <c r="FT654" s="375"/>
      <c r="FU654" s="375"/>
    </row>
    <row r="655" spans="1:177" s="374" customFormat="1" ht="84" customHeight="1" x14ac:dyDescent="0.25">
      <c r="A655" s="113"/>
      <c r="B655" s="3"/>
      <c r="C655" s="20" t="s">
        <v>30</v>
      </c>
      <c r="D655" s="732" t="s">
        <v>1473</v>
      </c>
      <c r="E655" s="732"/>
      <c r="F655" s="732"/>
      <c r="G655" s="732"/>
      <c r="H655" s="732"/>
      <c r="I655" s="732"/>
      <c r="J655" s="732"/>
      <c r="K655" s="732"/>
      <c r="L655" s="549"/>
      <c r="M655" s="551"/>
      <c r="N655" s="577"/>
      <c r="O655" s="577"/>
      <c r="P655" s="577"/>
      <c r="Q655" s="577"/>
      <c r="R655" s="577"/>
      <c r="S655" s="577"/>
      <c r="T655" s="577"/>
      <c r="U655" s="577"/>
      <c r="V655" s="577"/>
      <c r="W655" s="577"/>
      <c r="X655" s="577"/>
      <c r="Y655" s="577"/>
      <c r="Z655" s="577"/>
      <c r="AA655" s="577"/>
      <c r="AB655" s="577"/>
      <c r="AC655" s="577"/>
      <c r="AD655" s="577"/>
      <c r="AE655" s="3"/>
      <c r="AF655" s="258"/>
      <c r="AG655" s="375"/>
      <c r="AH655" s="378"/>
      <c r="AK655" s="375">
        <f t="shared" si="165"/>
        <v>0</v>
      </c>
      <c r="AL655" s="378">
        <f t="shared" si="163"/>
        <v>0</v>
      </c>
      <c r="AM655" s="374">
        <f t="shared" si="166"/>
        <v>0</v>
      </c>
      <c r="AN655" s="317">
        <f t="shared" si="167"/>
        <v>0</v>
      </c>
      <c r="AO655" s="375"/>
      <c r="AP655" s="375">
        <f>S637</f>
        <v>0</v>
      </c>
      <c r="AQ655" s="378">
        <f t="shared" si="168"/>
        <v>0</v>
      </c>
      <c r="AR655" s="374">
        <f t="shared" si="169"/>
        <v>0</v>
      </c>
      <c r="AS655" s="317">
        <f t="shared" si="170"/>
        <v>0</v>
      </c>
      <c r="AV655" s="653" t="s">
        <v>233</v>
      </c>
      <c r="AW655" s="654"/>
      <c r="AX655" s="654"/>
      <c r="AY655" s="655"/>
      <c r="AZ655" s="374">
        <f>Y617</f>
        <v>0</v>
      </c>
      <c r="BA655" s="374">
        <f>COUNTIF(V651:W660,"ns")</f>
        <v>0</v>
      </c>
      <c r="BB655" s="374">
        <f>SUM(V651:W660)</f>
        <v>0</v>
      </c>
      <c r="BC655" s="317">
        <f t="shared" si="164"/>
        <v>0</v>
      </c>
      <c r="EM655" s="375"/>
      <c r="EN655" s="375"/>
      <c r="EO655" s="375"/>
      <c r="EP655" s="375"/>
      <c r="EQ655" s="375"/>
      <c r="ER655" s="375"/>
      <c r="ES655" s="375"/>
      <c r="FF655" s="375"/>
      <c r="FG655" s="375"/>
      <c r="FH655" s="375"/>
      <c r="FI655" s="375"/>
      <c r="FJ655" s="375"/>
      <c r="FK655" s="375"/>
      <c r="FL655" s="375"/>
      <c r="FM655" s="375"/>
      <c r="FN655" s="375"/>
      <c r="FO655" s="375"/>
      <c r="FP655" s="375"/>
      <c r="FQ655" s="375"/>
      <c r="FR655" s="375"/>
      <c r="FS655" s="375"/>
      <c r="FT655" s="375"/>
      <c r="FU655" s="375"/>
    </row>
    <row r="656" spans="1:177" s="374" customFormat="1" ht="84" customHeight="1" x14ac:dyDescent="0.25">
      <c r="A656" s="113"/>
      <c r="B656" s="3"/>
      <c r="C656" s="20" t="s">
        <v>31</v>
      </c>
      <c r="D656" s="732" t="s">
        <v>1474</v>
      </c>
      <c r="E656" s="732"/>
      <c r="F656" s="732"/>
      <c r="G656" s="732"/>
      <c r="H656" s="732"/>
      <c r="I656" s="732"/>
      <c r="J656" s="732"/>
      <c r="K656" s="732"/>
      <c r="L656" s="549"/>
      <c r="M656" s="551"/>
      <c r="N656" s="577"/>
      <c r="O656" s="577"/>
      <c r="P656" s="577"/>
      <c r="Q656" s="577"/>
      <c r="R656" s="577"/>
      <c r="S656" s="577"/>
      <c r="T656" s="577"/>
      <c r="U656" s="577"/>
      <c r="V656" s="577"/>
      <c r="W656" s="577"/>
      <c r="X656" s="577"/>
      <c r="Y656" s="577"/>
      <c r="Z656" s="577"/>
      <c r="AA656" s="577"/>
      <c r="AB656" s="577"/>
      <c r="AC656" s="577"/>
      <c r="AD656" s="577"/>
      <c r="AE656" s="3"/>
      <c r="AF656" s="258"/>
      <c r="AG656" s="375"/>
      <c r="AH656" s="378"/>
      <c r="AK656" s="375">
        <f t="shared" si="165"/>
        <v>0</v>
      </c>
      <c r="AL656" s="378">
        <f t="shared" si="163"/>
        <v>0</v>
      </c>
      <c r="AM656" s="374">
        <f t="shared" si="166"/>
        <v>0</v>
      </c>
      <c r="AN656" s="317">
        <f t="shared" si="167"/>
        <v>0</v>
      </c>
      <c r="AO656" s="375"/>
      <c r="AP656" s="375">
        <f>U637</f>
        <v>0</v>
      </c>
      <c r="AQ656" s="378">
        <f t="shared" si="168"/>
        <v>0</v>
      </c>
      <c r="AR656" s="374">
        <f t="shared" si="169"/>
        <v>0</v>
      </c>
      <c r="AS656" s="317">
        <f t="shared" si="170"/>
        <v>0</v>
      </c>
      <c r="AV656" s="653" t="s">
        <v>1572</v>
      </c>
      <c r="AW656" s="654"/>
      <c r="AX656" s="654"/>
      <c r="AY656" s="655"/>
      <c r="AZ656" s="374">
        <f>AA617</f>
        <v>0</v>
      </c>
      <c r="BA656" s="374">
        <f>COUNTIF(X651:Y660,"ns")</f>
        <v>0</v>
      </c>
      <c r="BB656" s="374">
        <f>SUM(X651:Y660)</f>
        <v>0</v>
      </c>
      <c r="BC656" s="317">
        <f t="shared" si="164"/>
        <v>0</v>
      </c>
      <c r="EM656" s="375"/>
      <c r="EN656" s="375"/>
      <c r="EO656" s="375"/>
      <c r="EP656" s="375"/>
      <c r="EQ656" s="375"/>
      <c r="ER656" s="375"/>
      <c r="ES656" s="375"/>
      <c r="FF656" s="375"/>
      <c r="FG656" s="375"/>
      <c r="FH656" s="375"/>
      <c r="FI656" s="375"/>
      <c r="FJ656" s="375"/>
      <c r="FK656" s="375"/>
      <c r="FL656" s="375"/>
      <c r="FM656" s="375"/>
      <c r="FN656" s="375"/>
      <c r="FO656" s="375"/>
      <c r="FP656" s="375"/>
      <c r="FQ656" s="375"/>
      <c r="FR656" s="375"/>
      <c r="FS656" s="375"/>
      <c r="FT656" s="375"/>
      <c r="FU656" s="375"/>
    </row>
    <row r="657" spans="1:177" s="374" customFormat="1" ht="72" customHeight="1" x14ac:dyDescent="0.25">
      <c r="A657" s="113"/>
      <c r="B657" s="3"/>
      <c r="C657" s="20" t="s">
        <v>32</v>
      </c>
      <c r="D657" s="732" t="s">
        <v>1169</v>
      </c>
      <c r="E657" s="732"/>
      <c r="F657" s="732"/>
      <c r="G657" s="732"/>
      <c r="H657" s="732"/>
      <c r="I657" s="732"/>
      <c r="J657" s="732"/>
      <c r="K657" s="732"/>
      <c r="L657" s="549"/>
      <c r="M657" s="551"/>
      <c r="N657" s="577"/>
      <c r="O657" s="577"/>
      <c r="P657" s="577"/>
      <c r="Q657" s="577"/>
      <c r="R657" s="577"/>
      <c r="S657" s="577"/>
      <c r="T657" s="577"/>
      <c r="U657" s="577"/>
      <c r="V657" s="577"/>
      <c r="W657" s="577"/>
      <c r="X657" s="577"/>
      <c r="Y657" s="577"/>
      <c r="Z657" s="577"/>
      <c r="AA657" s="577"/>
      <c r="AB657" s="577"/>
      <c r="AC657" s="577"/>
      <c r="AD657" s="577"/>
      <c r="AE657" s="3"/>
      <c r="AF657" s="258"/>
      <c r="AG657" s="375"/>
      <c r="AH657" s="378"/>
      <c r="AK657" s="375">
        <f t="shared" si="165"/>
        <v>0</v>
      </c>
      <c r="AL657" s="378">
        <f t="shared" si="163"/>
        <v>0</v>
      </c>
      <c r="AM657" s="374">
        <f t="shared" si="166"/>
        <v>0</v>
      </c>
      <c r="AN657" s="317">
        <f t="shared" si="167"/>
        <v>0</v>
      </c>
      <c r="AO657" s="375"/>
      <c r="AP657" s="375">
        <f>W637</f>
        <v>0</v>
      </c>
      <c r="AQ657" s="378">
        <f t="shared" si="168"/>
        <v>0</v>
      </c>
      <c r="AR657" s="374">
        <f t="shared" si="169"/>
        <v>0</v>
      </c>
      <c r="AS657" s="317">
        <f t="shared" si="170"/>
        <v>0</v>
      </c>
      <c r="AV657" s="653" t="s">
        <v>230</v>
      </c>
      <c r="AW657" s="654"/>
      <c r="AX657" s="654"/>
      <c r="AY657" s="655"/>
      <c r="AZ657" s="374">
        <f>AC617</f>
        <v>0</v>
      </c>
      <c r="BA657" s="374">
        <f>COUNTIF(Z651:AA660,"ns")</f>
        <v>0</v>
      </c>
      <c r="BB657" s="374">
        <f>SUM(Z651:AA660)</f>
        <v>0</v>
      </c>
      <c r="BC657" s="317">
        <f t="shared" si="164"/>
        <v>0</v>
      </c>
      <c r="EM657" s="375"/>
      <c r="EN657" s="375"/>
      <c r="EO657" s="375"/>
      <c r="EP657" s="375"/>
      <c r="EQ657" s="375"/>
      <c r="ER657" s="375"/>
      <c r="ES657" s="375"/>
      <c r="FF657" s="375"/>
      <c r="FG657" s="375"/>
      <c r="FH657" s="375"/>
      <c r="FI657" s="375"/>
      <c r="FJ657" s="375"/>
      <c r="FK657" s="375"/>
      <c r="FL657" s="375"/>
      <c r="FM657" s="375"/>
      <c r="FN657" s="375"/>
      <c r="FO657" s="375"/>
      <c r="FP657" s="375"/>
      <c r="FQ657" s="375"/>
      <c r="FR657" s="375"/>
      <c r="FS657" s="375"/>
      <c r="FT657" s="375"/>
      <c r="FU657" s="375"/>
    </row>
    <row r="658" spans="1:177" s="374" customFormat="1" ht="36" customHeight="1" x14ac:dyDescent="0.25">
      <c r="A658" s="113"/>
      <c r="B658" s="3"/>
      <c r="C658" s="20" t="s">
        <v>33</v>
      </c>
      <c r="D658" s="732" t="s">
        <v>1170</v>
      </c>
      <c r="E658" s="732"/>
      <c r="F658" s="732"/>
      <c r="G658" s="732"/>
      <c r="H658" s="732"/>
      <c r="I658" s="732"/>
      <c r="J658" s="732"/>
      <c r="K658" s="732"/>
      <c r="L658" s="549"/>
      <c r="M658" s="551"/>
      <c r="N658" s="577"/>
      <c r="O658" s="577"/>
      <c r="P658" s="577"/>
      <c r="Q658" s="577"/>
      <c r="R658" s="577"/>
      <c r="S658" s="577"/>
      <c r="T658" s="577"/>
      <c r="U658" s="577"/>
      <c r="V658" s="577"/>
      <c r="W658" s="577"/>
      <c r="X658" s="577"/>
      <c r="Y658" s="577"/>
      <c r="Z658" s="577"/>
      <c r="AA658" s="577"/>
      <c r="AB658" s="577"/>
      <c r="AC658" s="577"/>
      <c r="AD658" s="577"/>
      <c r="AE658" s="3"/>
      <c r="AF658" s="258"/>
      <c r="AG658" s="375"/>
      <c r="AH658" s="378"/>
      <c r="AK658" s="375">
        <f t="shared" si="165"/>
        <v>0</v>
      </c>
      <c r="AL658" s="378">
        <f t="shared" si="163"/>
        <v>0</v>
      </c>
      <c r="AM658" s="374">
        <f t="shared" si="166"/>
        <v>0</v>
      </c>
      <c r="AN658" s="317">
        <f t="shared" si="167"/>
        <v>0</v>
      </c>
      <c r="AO658" s="375"/>
      <c r="AP658" s="375">
        <f>Y637</f>
        <v>0</v>
      </c>
      <c r="AQ658" s="378">
        <f t="shared" si="168"/>
        <v>0</v>
      </c>
      <c r="AR658" s="374">
        <f t="shared" si="169"/>
        <v>0</v>
      </c>
      <c r="AS658" s="317">
        <f t="shared" si="170"/>
        <v>0</v>
      </c>
      <c r="AU658" s="375"/>
      <c r="AV658" s="375"/>
      <c r="AW658" s="375"/>
      <c r="AX658" s="375"/>
      <c r="AY658" s="375"/>
      <c r="BC658" s="387">
        <f>SUM(BC651:BC657)</f>
        <v>0</v>
      </c>
      <c r="EM658" s="375"/>
      <c r="EN658" s="375"/>
      <c r="EO658" s="375"/>
      <c r="EP658" s="375"/>
      <c r="EQ658" s="375"/>
      <c r="ER658" s="375"/>
      <c r="ES658" s="375"/>
      <c r="FF658" s="375"/>
      <c r="FG658" s="375"/>
      <c r="FH658" s="375"/>
      <c r="FI658" s="375"/>
      <c r="FJ658" s="375"/>
      <c r="FK658" s="375"/>
      <c r="FL658" s="375"/>
      <c r="FM658" s="375"/>
      <c r="FN658" s="375"/>
      <c r="FO658" s="375"/>
      <c r="FP658" s="375"/>
      <c r="FQ658" s="375"/>
      <c r="FR658" s="375"/>
      <c r="FS658" s="375"/>
      <c r="FT658" s="375"/>
      <c r="FU658" s="375"/>
    </row>
    <row r="659" spans="1:177" s="374" customFormat="1" ht="24" customHeight="1" x14ac:dyDescent="0.25">
      <c r="A659" s="113"/>
      <c r="B659" s="3"/>
      <c r="C659" s="20" t="s">
        <v>34</v>
      </c>
      <c r="D659" s="732" t="s">
        <v>1171</v>
      </c>
      <c r="E659" s="732"/>
      <c r="F659" s="732"/>
      <c r="G659" s="732"/>
      <c r="H659" s="732"/>
      <c r="I659" s="732"/>
      <c r="J659" s="732"/>
      <c r="K659" s="732"/>
      <c r="L659" s="549"/>
      <c r="M659" s="551"/>
      <c r="N659" s="577"/>
      <c r="O659" s="577"/>
      <c r="P659" s="577"/>
      <c r="Q659" s="577"/>
      <c r="R659" s="577"/>
      <c r="S659" s="577"/>
      <c r="T659" s="577"/>
      <c r="U659" s="577"/>
      <c r="V659" s="577"/>
      <c r="W659" s="577"/>
      <c r="X659" s="577"/>
      <c r="Y659" s="577"/>
      <c r="Z659" s="577"/>
      <c r="AA659" s="577"/>
      <c r="AB659" s="577"/>
      <c r="AC659" s="577"/>
      <c r="AD659" s="577"/>
      <c r="AE659" s="3"/>
      <c r="AF659" s="258"/>
      <c r="AG659" s="375"/>
      <c r="AH659" s="378"/>
      <c r="AK659" s="375">
        <f t="shared" si="165"/>
        <v>0</v>
      </c>
      <c r="AL659" s="378">
        <f t="shared" si="163"/>
        <v>0</v>
      </c>
      <c r="AM659" s="374">
        <f t="shared" si="166"/>
        <v>0</v>
      </c>
      <c r="AN659" s="317">
        <f t="shared" si="167"/>
        <v>0</v>
      </c>
      <c r="AO659" s="375"/>
      <c r="AP659" s="375">
        <f>AA637</f>
        <v>0</v>
      </c>
      <c r="AQ659" s="378">
        <f t="shared" si="168"/>
        <v>0</v>
      </c>
      <c r="AR659" s="374">
        <f t="shared" si="169"/>
        <v>0</v>
      </c>
      <c r="AS659" s="317">
        <f t="shared" si="170"/>
        <v>0</v>
      </c>
      <c r="EM659" s="375"/>
      <c r="EN659" s="375"/>
      <c r="EO659" s="375"/>
      <c r="EP659" s="375"/>
      <c r="EQ659" s="375"/>
      <c r="ER659" s="375"/>
      <c r="ES659" s="375"/>
      <c r="FF659" s="375"/>
      <c r="FG659" s="375"/>
      <c r="FH659" s="375"/>
      <c r="FI659" s="375"/>
      <c r="FJ659" s="375"/>
      <c r="FK659" s="375"/>
      <c r="FL659" s="375"/>
      <c r="FM659" s="375"/>
      <c r="FN659" s="375"/>
      <c r="FO659" s="375"/>
      <c r="FP659" s="375"/>
      <c r="FQ659" s="375"/>
      <c r="FR659" s="375"/>
      <c r="FS659" s="375"/>
      <c r="FT659" s="375"/>
      <c r="FU659" s="375"/>
    </row>
    <row r="660" spans="1:177" s="374" customFormat="1" ht="15" customHeight="1" x14ac:dyDescent="0.25">
      <c r="A660" s="113"/>
      <c r="B660" s="3"/>
      <c r="C660" s="20" t="s">
        <v>35</v>
      </c>
      <c r="D660" s="732" t="s">
        <v>222</v>
      </c>
      <c r="E660" s="732"/>
      <c r="F660" s="732"/>
      <c r="G660" s="732"/>
      <c r="H660" s="732"/>
      <c r="I660" s="732"/>
      <c r="J660" s="732"/>
      <c r="K660" s="732"/>
      <c r="L660" s="549"/>
      <c r="M660" s="551"/>
      <c r="N660" s="577"/>
      <c r="O660" s="577"/>
      <c r="P660" s="577"/>
      <c r="Q660" s="577"/>
      <c r="R660" s="577"/>
      <c r="S660" s="577"/>
      <c r="T660" s="577"/>
      <c r="U660" s="577"/>
      <c r="V660" s="577"/>
      <c r="W660" s="577"/>
      <c r="X660" s="577"/>
      <c r="Y660" s="577"/>
      <c r="Z660" s="577"/>
      <c r="AA660" s="577"/>
      <c r="AB660" s="577"/>
      <c r="AC660" s="577"/>
      <c r="AD660" s="577"/>
      <c r="AE660" s="3"/>
      <c r="AF660" s="258"/>
      <c r="AG660" s="375"/>
      <c r="AH660" s="378"/>
      <c r="AK660" s="375">
        <f t="shared" si="165"/>
        <v>0</v>
      </c>
      <c r="AL660" s="378">
        <f t="shared" si="163"/>
        <v>0</v>
      </c>
      <c r="AM660" s="374">
        <f t="shared" si="166"/>
        <v>0</v>
      </c>
      <c r="AN660" s="317">
        <f t="shared" si="167"/>
        <v>0</v>
      </c>
      <c r="AO660" s="375"/>
      <c r="AP660" s="375">
        <f>AC637</f>
        <v>0</v>
      </c>
      <c r="AQ660" s="378">
        <f t="shared" si="168"/>
        <v>0</v>
      </c>
      <c r="AR660" s="374">
        <f t="shared" si="169"/>
        <v>0</v>
      </c>
      <c r="AS660" s="317">
        <f t="shared" si="170"/>
        <v>0</v>
      </c>
      <c r="EM660" s="375"/>
      <c r="EN660" s="375"/>
      <c r="EO660" s="375"/>
      <c r="EP660" s="375"/>
      <c r="EQ660" s="375"/>
      <c r="ER660" s="375"/>
      <c r="ES660" s="375"/>
      <c r="FF660" s="375"/>
      <c r="FG660" s="375"/>
      <c r="FH660" s="375"/>
      <c r="FI660" s="375"/>
      <c r="FJ660" s="375"/>
      <c r="FK660" s="375"/>
      <c r="FL660" s="375"/>
      <c r="FM660" s="375"/>
      <c r="FN660" s="375"/>
      <c r="FO660" s="375"/>
      <c r="FP660" s="375"/>
      <c r="FQ660" s="375"/>
      <c r="FR660" s="375"/>
      <c r="FS660" s="375"/>
      <c r="FT660" s="375"/>
      <c r="FU660" s="375"/>
    </row>
    <row r="661" spans="1:177" s="374" customFormat="1" ht="15" customHeight="1" x14ac:dyDescent="0.25">
      <c r="A661" s="113"/>
      <c r="B661" s="3"/>
      <c r="C661" s="3"/>
      <c r="D661" s="3"/>
      <c r="E661" s="3"/>
      <c r="F661" s="3"/>
      <c r="G661" s="3"/>
      <c r="H661" s="3"/>
      <c r="I661" s="3"/>
      <c r="J661" s="3"/>
      <c r="K661" s="3"/>
      <c r="L661" s="3"/>
      <c r="M661" s="75" t="s">
        <v>64</v>
      </c>
      <c r="N661" s="606">
        <f t="shared" ref="N661:AB661" si="171">IF(AND(SUM(N651:O660)=0,COUNTIF(N651:O660,"NS")&gt;0),"NS",SUM(N651:O660))</f>
        <v>0</v>
      </c>
      <c r="O661" s="606"/>
      <c r="P661" s="606">
        <f t="shared" si="171"/>
        <v>0</v>
      </c>
      <c r="Q661" s="606"/>
      <c r="R661" s="606">
        <f t="shared" si="171"/>
        <v>0</v>
      </c>
      <c r="S661" s="606"/>
      <c r="T661" s="606">
        <f t="shared" si="171"/>
        <v>0</v>
      </c>
      <c r="U661" s="606"/>
      <c r="V661" s="606">
        <f t="shared" si="171"/>
        <v>0</v>
      </c>
      <c r="W661" s="606"/>
      <c r="X661" s="606">
        <f t="shared" si="171"/>
        <v>0</v>
      </c>
      <c r="Y661" s="606"/>
      <c r="Z661" s="606">
        <f t="shared" si="171"/>
        <v>0</v>
      </c>
      <c r="AA661" s="606"/>
      <c r="AB661" s="606">
        <f t="shared" si="171"/>
        <v>0</v>
      </c>
      <c r="AC661" s="606"/>
      <c r="AD661" s="606"/>
      <c r="AE661" s="3"/>
      <c r="AF661" s="258"/>
      <c r="AG661" s="375"/>
      <c r="AH661" s="378"/>
      <c r="AN661" s="387">
        <f>SUM(AN651:AN660)</f>
        <v>0</v>
      </c>
      <c r="AS661" s="387">
        <f>SUM(AS651:AS660)</f>
        <v>0</v>
      </c>
      <c r="EM661" s="375"/>
      <c r="EN661" s="375"/>
      <c r="EO661" s="375"/>
      <c r="EP661" s="375"/>
      <c r="EQ661" s="375"/>
      <c r="ER661" s="375"/>
      <c r="ES661" s="375"/>
      <c r="FF661" s="375"/>
      <c r="FG661" s="375"/>
      <c r="FH661" s="375"/>
      <c r="FI661" s="375"/>
      <c r="FJ661" s="375"/>
      <c r="FK661" s="375"/>
      <c r="FL661" s="375"/>
      <c r="FM661" s="375"/>
      <c r="FN661" s="375"/>
      <c r="FO661" s="375"/>
      <c r="FP661" s="375"/>
      <c r="FQ661" s="375"/>
      <c r="FR661" s="375"/>
      <c r="FS661" s="375"/>
      <c r="FT661" s="375"/>
      <c r="FU661" s="375"/>
    </row>
    <row r="662" spans="1:177" s="374" customFormat="1" ht="15" customHeight="1" x14ac:dyDescent="0.25">
      <c r="A662" s="113"/>
      <c r="B662" s="582" t="str">
        <f>IF(SUM(AN661)&gt;=1,"Error: Verificar la suma por fila","")</f>
        <v/>
      </c>
      <c r="C662" s="582"/>
      <c r="D662" s="582"/>
      <c r="E662" s="582"/>
      <c r="F662" s="582"/>
      <c r="G662" s="582"/>
      <c r="H662" s="582"/>
      <c r="I662" s="582"/>
      <c r="J662" s="582"/>
      <c r="K662" s="582"/>
      <c r="L662" s="582"/>
      <c r="M662" s="582"/>
      <c r="N662" s="582"/>
      <c r="O662" s="582"/>
      <c r="P662" s="582"/>
      <c r="Q662" s="582"/>
      <c r="R662" s="582"/>
      <c r="S662" s="582"/>
      <c r="T662" s="582"/>
      <c r="U662" s="582"/>
      <c r="V662" s="582"/>
      <c r="W662" s="582"/>
      <c r="X662" s="582"/>
      <c r="Y662" s="582"/>
      <c r="Z662" s="582"/>
      <c r="AA662" s="582"/>
      <c r="AB662" s="582"/>
      <c r="AC662" s="582"/>
      <c r="AD662" s="582"/>
      <c r="AE662" s="3"/>
      <c r="AF662" s="258"/>
      <c r="AG662" s="375"/>
      <c r="AH662" s="378"/>
      <c r="EM662" s="375"/>
      <c r="EN662" s="375"/>
      <c r="EO662" s="375"/>
      <c r="EP662" s="375"/>
      <c r="EQ662" s="375"/>
      <c r="ER662" s="375"/>
      <c r="ES662" s="375"/>
      <c r="FF662" s="375"/>
      <c r="FG662" s="375"/>
      <c r="FH662" s="375"/>
      <c r="FI662" s="375"/>
      <c r="FJ662" s="375"/>
      <c r="FK662" s="375"/>
      <c r="FL662" s="375"/>
      <c r="FM662" s="375"/>
      <c r="FN662" s="375"/>
      <c r="FO662" s="375"/>
      <c r="FP662" s="375"/>
      <c r="FQ662" s="375"/>
      <c r="FR662" s="375"/>
      <c r="FS662" s="375"/>
      <c r="FT662" s="375"/>
      <c r="FU662" s="375"/>
    </row>
    <row r="663" spans="1:177" s="374" customFormat="1" ht="27.75" customHeight="1" x14ac:dyDescent="0.25">
      <c r="A663" s="113"/>
      <c r="B663" s="582" t="str">
        <f>IF(SUM(AS661)&gt;=1,"Error: Verificar la suma por tipo de sanción impuesta de la pregunta anterior","")</f>
        <v/>
      </c>
      <c r="C663" s="582"/>
      <c r="D663" s="582"/>
      <c r="E663" s="582"/>
      <c r="F663" s="582"/>
      <c r="G663" s="582"/>
      <c r="H663" s="582"/>
      <c r="I663" s="582"/>
      <c r="J663" s="582"/>
      <c r="K663" s="582"/>
      <c r="L663" s="582"/>
      <c r="M663" s="582"/>
      <c r="N663" s="582"/>
      <c r="O663" s="582"/>
      <c r="P663" s="582" t="str">
        <f>IF(SUM(BC658)&gt;=1,"Error: Verificar la consistencia con la pregunta 32","")</f>
        <v/>
      </c>
      <c r="Q663" s="582"/>
      <c r="R663" s="582"/>
      <c r="S663" s="582"/>
      <c r="T663" s="582"/>
      <c r="U663" s="582"/>
      <c r="V663" s="582"/>
      <c r="W663" s="582"/>
      <c r="X663" s="582"/>
      <c r="Y663" s="582"/>
      <c r="Z663" s="582"/>
      <c r="AA663" s="582"/>
      <c r="AB663" s="582"/>
      <c r="AC663" s="582"/>
      <c r="AD663" s="582"/>
      <c r="AE663" s="3"/>
      <c r="AF663" s="258"/>
      <c r="AG663" s="375"/>
      <c r="AH663" s="378"/>
      <c r="EM663" s="375"/>
      <c r="EN663" s="375"/>
      <c r="EO663" s="375"/>
      <c r="EP663" s="375"/>
      <c r="EQ663" s="375"/>
      <c r="ER663" s="375"/>
      <c r="ES663" s="375"/>
      <c r="FF663" s="375"/>
      <c r="FG663" s="375"/>
      <c r="FH663" s="375"/>
      <c r="FI663" s="375"/>
      <c r="FJ663" s="375"/>
      <c r="FK663" s="375"/>
      <c r="FL663" s="375"/>
      <c r="FM663" s="375"/>
      <c r="FN663" s="375"/>
      <c r="FO663" s="375"/>
      <c r="FP663" s="375"/>
      <c r="FQ663" s="375"/>
      <c r="FR663" s="375"/>
      <c r="FS663" s="375"/>
      <c r="FT663" s="375"/>
      <c r="FU663" s="375"/>
    </row>
    <row r="664" spans="1:177" s="374" customFormat="1" ht="15" customHeight="1" x14ac:dyDescent="0.25">
      <c r="A664" s="113"/>
      <c r="B664" s="582" t="str">
        <f>IF(SUM(BJ651)&gt;=1,"Error: Verificar la consistencia con la pregunta 31","")</f>
        <v/>
      </c>
      <c r="C664" s="582"/>
      <c r="D664" s="582"/>
      <c r="E664" s="582"/>
      <c r="F664" s="582"/>
      <c r="G664" s="582"/>
      <c r="H664" s="582"/>
      <c r="I664" s="582"/>
      <c r="J664" s="582"/>
      <c r="K664" s="582"/>
      <c r="L664" s="582"/>
      <c r="M664" s="582"/>
      <c r="N664" s="582"/>
      <c r="O664" s="582"/>
      <c r="P664" s="666" t="str">
        <f>IF(OR(AG649=AH649,AG649=AI649),"","Error: Debe completar toda la información requerida.")</f>
        <v/>
      </c>
      <c r="Q664" s="666"/>
      <c r="R664" s="666"/>
      <c r="S664" s="666"/>
      <c r="T664" s="666"/>
      <c r="U664" s="666"/>
      <c r="V664" s="666"/>
      <c r="W664" s="666"/>
      <c r="X664" s="666"/>
      <c r="Y664" s="666"/>
      <c r="Z664" s="666"/>
      <c r="AA664" s="666"/>
      <c r="AB664" s="666"/>
      <c r="AC664" s="666"/>
      <c r="AD664" s="666"/>
      <c r="AE664" s="3"/>
      <c r="AF664" s="258"/>
      <c r="AG664" s="375"/>
      <c r="AH664" s="378"/>
      <c r="EM664" s="375"/>
      <c r="EN664" s="375"/>
      <c r="EO664" s="375"/>
      <c r="EP664" s="375"/>
      <c r="EQ664" s="375"/>
      <c r="ER664" s="375"/>
      <c r="ES664" s="375"/>
      <c r="FF664" s="375"/>
      <c r="FG664" s="375"/>
      <c r="FH664" s="375"/>
      <c r="FI664" s="375"/>
      <c r="FJ664" s="375"/>
      <c r="FK664" s="375"/>
      <c r="FL664" s="375"/>
      <c r="FM664" s="375"/>
      <c r="FN664" s="375"/>
      <c r="FO664" s="375"/>
      <c r="FP664" s="375"/>
      <c r="FQ664" s="375"/>
      <c r="FR664" s="375"/>
      <c r="FS664" s="375"/>
      <c r="FT664" s="375"/>
      <c r="FU664" s="375"/>
    </row>
    <row r="665" spans="1:177" s="374" customFormat="1" ht="48" customHeight="1" x14ac:dyDescent="0.25">
      <c r="A665" s="114" t="s">
        <v>194</v>
      </c>
      <c r="B665" s="573" t="s">
        <v>1174</v>
      </c>
      <c r="C665" s="573"/>
      <c r="D665" s="573"/>
      <c r="E665" s="573"/>
      <c r="F665" s="573"/>
      <c r="G665" s="573"/>
      <c r="H665" s="573"/>
      <c r="I665" s="573"/>
      <c r="J665" s="573"/>
      <c r="K665" s="573"/>
      <c r="L665" s="573"/>
      <c r="M665" s="573"/>
      <c r="N665" s="573"/>
      <c r="O665" s="573"/>
      <c r="P665" s="573"/>
      <c r="Q665" s="573"/>
      <c r="R665" s="573"/>
      <c r="S665" s="573"/>
      <c r="T665" s="573"/>
      <c r="U665" s="573"/>
      <c r="V665" s="573"/>
      <c r="W665" s="573"/>
      <c r="X665" s="573"/>
      <c r="Y665" s="573"/>
      <c r="Z665" s="573"/>
      <c r="AA665" s="573"/>
      <c r="AB665" s="573"/>
      <c r="AC665" s="573"/>
      <c r="AD665" s="573"/>
      <c r="AE665" s="3"/>
      <c r="AF665" s="258"/>
      <c r="AG665" s="375"/>
      <c r="AH665" s="378"/>
      <c r="EM665" s="375"/>
      <c r="EN665" s="375"/>
      <c r="EO665" s="375"/>
      <c r="EP665" s="375"/>
      <c r="EQ665" s="375"/>
      <c r="ER665" s="375"/>
      <c r="ES665" s="375"/>
      <c r="FF665" s="375"/>
      <c r="FG665" s="375"/>
      <c r="FH665" s="375"/>
      <c r="FI665" s="375"/>
      <c r="FJ665" s="375"/>
      <c r="FK665" s="375"/>
      <c r="FL665" s="375"/>
      <c r="FM665" s="375"/>
      <c r="FN665" s="375"/>
      <c r="FO665" s="375"/>
      <c r="FP665" s="375"/>
      <c r="FQ665" s="375"/>
      <c r="FR665" s="375"/>
      <c r="FS665" s="375"/>
      <c r="FT665" s="375"/>
      <c r="FU665" s="375"/>
    </row>
    <row r="666" spans="1:177" s="374" customFormat="1" ht="24" customHeight="1" x14ac:dyDescent="0.25">
      <c r="A666" s="113"/>
      <c r="B666" s="3"/>
      <c r="C666" s="576" t="s">
        <v>1087</v>
      </c>
      <c r="D666" s="576"/>
      <c r="E666" s="576"/>
      <c r="F666" s="576"/>
      <c r="G666" s="576"/>
      <c r="H666" s="576"/>
      <c r="I666" s="576"/>
      <c r="J666" s="576"/>
      <c r="K666" s="576"/>
      <c r="L666" s="576"/>
      <c r="M666" s="576"/>
      <c r="N666" s="576"/>
      <c r="O666" s="576"/>
      <c r="P666" s="576"/>
      <c r="Q666" s="576"/>
      <c r="R666" s="576"/>
      <c r="S666" s="576"/>
      <c r="T666" s="576"/>
      <c r="U666" s="576"/>
      <c r="V666" s="576"/>
      <c r="W666" s="576"/>
      <c r="X666" s="576"/>
      <c r="Y666" s="576"/>
      <c r="Z666" s="576"/>
      <c r="AA666" s="576"/>
      <c r="AB666" s="576"/>
      <c r="AC666" s="576"/>
      <c r="AD666" s="576"/>
      <c r="AE666" s="3"/>
      <c r="AF666" s="258"/>
      <c r="AG666" s="375"/>
      <c r="AH666" s="378"/>
      <c r="EM666" s="375"/>
      <c r="EN666" s="375"/>
      <c r="EO666" s="375"/>
      <c r="EP666" s="375"/>
      <c r="EQ666" s="375"/>
      <c r="ER666" s="375"/>
      <c r="ES666" s="375"/>
      <c r="FF666" s="375"/>
      <c r="FG666" s="375"/>
      <c r="FH666" s="375"/>
      <c r="FI666" s="375"/>
      <c r="FJ666" s="375"/>
      <c r="FK666" s="375"/>
      <c r="FL666" s="375"/>
      <c r="FM666" s="375"/>
      <c r="FN666" s="375"/>
      <c r="FO666" s="375"/>
      <c r="FP666" s="375"/>
      <c r="FQ666" s="375"/>
      <c r="FR666" s="375"/>
      <c r="FS666" s="375"/>
      <c r="FT666" s="375"/>
      <c r="FU666" s="375"/>
    </row>
    <row r="667" spans="1:177" s="374" customFormat="1" ht="36" customHeight="1" x14ac:dyDescent="0.25">
      <c r="A667" s="113"/>
      <c r="B667" s="3"/>
      <c r="C667" s="576" t="s">
        <v>1175</v>
      </c>
      <c r="D667" s="576"/>
      <c r="E667" s="576"/>
      <c r="F667" s="576"/>
      <c r="G667" s="576"/>
      <c r="H667" s="576"/>
      <c r="I667" s="576"/>
      <c r="J667" s="576"/>
      <c r="K667" s="576"/>
      <c r="L667" s="576"/>
      <c r="M667" s="576"/>
      <c r="N667" s="576"/>
      <c r="O667" s="576"/>
      <c r="P667" s="576"/>
      <c r="Q667" s="576"/>
      <c r="R667" s="576"/>
      <c r="S667" s="576"/>
      <c r="T667" s="576"/>
      <c r="U667" s="576"/>
      <c r="V667" s="576"/>
      <c r="W667" s="576"/>
      <c r="X667" s="576"/>
      <c r="Y667" s="576"/>
      <c r="Z667" s="576"/>
      <c r="AA667" s="576"/>
      <c r="AB667" s="576"/>
      <c r="AC667" s="576"/>
      <c r="AD667" s="576"/>
      <c r="AE667" s="3"/>
      <c r="AF667" s="258"/>
      <c r="AG667" s="375"/>
      <c r="AH667" s="378"/>
      <c r="EM667" s="375"/>
      <c r="EN667" s="375"/>
      <c r="EO667" s="375"/>
      <c r="EP667" s="375"/>
      <c r="EQ667" s="375"/>
      <c r="ER667" s="375"/>
      <c r="ES667" s="375"/>
      <c r="FF667" s="375"/>
      <c r="FG667" s="375"/>
      <c r="FH667" s="375"/>
      <c r="FI667" s="375"/>
      <c r="FJ667" s="375"/>
      <c r="FK667" s="375"/>
      <c r="FL667" s="375"/>
      <c r="FM667" s="375"/>
      <c r="FN667" s="375"/>
      <c r="FO667" s="375"/>
      <c r="FP667" s="375"/>
      <c r="FQ667" s="375"/>
      <c r="FR667" s="375"/>
      <c r="FS667" s="375"/>
      <c r="FT667" s="375"/>
      <c r="FU667" s="375"/>
    </row>
    <row r="668" spans="1:177" s="374" customFormat="1" ht="36" customHeight="1" x14ac:dyDescent="0.25">
      <c r="A668" s="113"/>
      <c r="B668" s="3"/>
      <c r="C668" s="676" t="s">
        <v>1176</v>
      </c>
      <c r="D668" s="576"/>
      <c r="E668" s="576"/>
      <c r="F668" s="576"/>
      <c r="G668" s="576"/>
      <c r="H668" s="576"/>
      <c r="I668" s="576"/>
      <c r="J668" s="576"/>
      <c r="K668" s="576"/>
      <c r="L668" s="576"/>
      <c r="M668" s="576"/>
      <c r="N668" s="576"/>
      <c r="O668" s="576"/>
      <c r="P668" s="576"/>
      <c r="Q668" s="576"/>
      <c r="R668" s="576"/>
      <c r="S668" s="576"/>
      <c r="T668" s="576"/>
      <c r="U668" s="576"/>
      <c r="V668" s="576"/>
      <c r="W668" s="576"/>
      <c r="X668" s="576"/>
      <c r="Y668" s="576"/>
      <c r="Z668" s="576"/>
      <c r="AA668" s="576"/>
      <c r="AB668" s="576"/>
      <c r="AC668" s="576"/>
      <c r="AD668" s="576"/>
      <c r="AE668" s="3"/>
      <c r="AF668" s="258"/>
      <c r="AG668" s="375"/>
      <c r="AH668" s="378"/>
      <c r="EM668" s="375"/>
      <c r="EN668" s="375"/>
      <c r="EO668" s="375"/>
      <c r="EP668" s="375"/>
      <c r="EQ668" s="375"/>
      <c r="ER668" s="375"/>
      <c r="ES668" s="375"/>
      <c r="FF668" s="375"/>
      <c r="FG668" s="375"/>
      <c r="FH668" s="375"/>
      <c r="FI668" s="375"/>
      <c r="FJ668" s="375"/>
      <c r="FK668" s="375"/>
      <c r="FL668" s="375"/>
      <c r="FM668" s="375"/>
      <c r="FN668" s="375"/>
      <c r="FO668" s="375"/>
      <c r="FP668" s="375"/>
      <c r="FQ668" s="375"/>
      <c r="FR668" s="375"/>
      <c r="FS668" s="375"/>
      <c r="FT668" s="375"/>
      <c r="FU668" s="375"/>
    </row>
    <row r="669" spans="1:177" s="374" customFormat="1" ht="24" customHeight="1" x14ac:dyDescent="0.25">
      <c r="A669" s="113"/>
      <c r="B669" s="3"/>
      <c r="C669" s="676" t="s">
        <v>1514</v>
      </c>
      <c r="D669" s="676"/>
      <c r="E669" s="676"/>
      <c r="F669" s="676"/>
      <c r="G669" s="676"/>
      <c r="H669" s="676"/>
      <c r="I669" s="676"/>
      <c r="J669" s="676"/>
      <c r="K669" s="676"/>
      <c r="L669" s="676"/>
      <c r="M669" s="676"/>
      <c r="N669" s="676"/>
      <c r="O669" s="676"/>
      <c r="P669" s="676"/>
      <c r="Q669" s="676"/>
      <c r="R669" s="676"/>
      <c r="S669" s="676"/>
      <c r="T669" s="676"/>
      <c r="U669" s="676"/>
      <c r="V669" s="676"/>
      <c r="W669" s="676"/>
      <c r="X669" s="676"/>
      <c r="Y669" s="676"/>
      <c r="Z669" s="676"/>
      <c r="AA669" s="676"/>
      <c r="AB669" s="676"/>
      <c r="AC669" s="676"/>
      <c r="AD669" s="676"/>
      <c r="AE669" s="3"/>
      <c r="AF669" s="258"/>
      <c r="AG669" s="375"/>
      <c r="AH669" s="378"/>
      <c r="EM669" s="375"/>
      <c r="EN669" s="375"/>
      <c r="EO669" s="375"/>
      <c r="EP669" s="375"/>
      <c r="EQ669" s="375"/>
      <c r="ER669" s="375"/>
      <c r="ES669" s="375"/>
      <c r="FF669" s="375"/>
      <c r="FG669" s="375"/>
      <c r="FH669" s="375"/>
      <c r="FI669" s="375"/>
      <c r="FJ669" s="375"/>
      <c r="FK669" s="375"/>
      <c r="FL669" s="375"/>
      <c r="FM669" s="375"/>
      <c r="FN669" s="375"/>
      <c r="FO669" s="375"/>
      <c r="FP669" s="375"/>
      <c r="FQ669" s="375"/>
      <c r="FR669" s="375"/>
      <c r="FS669" s="375"/>
      <c r="FT669" s="375"/>
      <c r="FU669" s="375"/>
    </row>
    <row r="670" spans="1:177" s="374" customFormat="1" ht="15" customHeight="1" x14ac:dyDescent="0.25">
      <c r="A670" s="113"/>
      <c r="B670" s="3"/>
      <c r="C670" s="69"/>
      <c r="D670" s="69"/>
      <c r="E670" s="69"/>
      <c r="F670" s="69"/>
      <c r="G670" s="69"/>
      <c r="H670" s="69"/>
      <c r="I670" s="69"/>
      <c r="J670" s="69"/>
      <c r="K670" s="69"/>
      <c r="L670" s="69"/>
      <c r="M670" s="69"/>
      <c r="N670" s="69"/>
      <c r="O670" s="69"/>
      <c r="P670" s="69"/>
      <c r="Q670" s="69"/>
      <c r="R670" s="69"/>
      <c r="S670" s="69"/>
      <c r="T670" s="69"/>
      <c r="U670" s="69"/>
      <c r="V670" s="69"/>
      <c r="W670" s="69"/>
      <c r="X670" s="69"/>
      <c r="Y670" s="69"/>
      <c r="Z670" s="69"/>
      <c r="AA670" s="69"/>
      <c r="AB670" s="69"/>
      <c r="AC670" s="69"/>
      <c r="AD670" s="69"/>
      <c r="AE670" s="3"/>
      <c r="AF670" s="258"/>
      <c r="AG670" s="375"/>
      <c r="AH670" s="378"/>
      <c r="EM670" s="375"/>
      <c r="EN670" s="375"/>
      <c r="EO670" s="375"/>
      <c r="EP670" s="375"/>
      <c r="EQ670" s="375"/>
      <c r="ER670" s="375"/>
      <c r="ES670" s="375"/>
      <c r="FF670" s="375"/>
      <c r="FG670" s="375"/>
      <c r="FH670" s="375"/>
      <c r="FI670" s="375"/>
      <c r="FJ670" s="375"/>
      <c r="FK670" s="375"/>
      <c r="FL670" s="375"/>
      <c r="FM670" s="375"/>
      <c r="FN670" s="375"/>
      <c r="FO670" s="375"/>
      <c r="FP670" s="375"/>
      <c r="FQ670" s="375"/>
      <c r="FR670" s="375"/>
      <c r="FS670" s="375"/>
      <c r="FT670" s="375"/>
      <c r="FU670" s="375"/>
    </row>
    <row r="671" spans="1:177" s="374" customFormat="1" ht="15" customHeight="1" x14ac:dyDescent="0.25">
      <c r="A671" s="113"/>
      <c r="B671" s="3"/>
      <c r="C671" s="694" t="s">
        <v>1130</v>
      </c>
      <c r="D671" s="695"/>
      <c r="E671" s="695"/>
      <c r="F671" s="695"/>
      <c r="G671" s="695"/>
      <c r="H671" s="695"/>
      <c r="I671" s="695"/>
      <c r="J671" s="695"/>
      <c r="K671" s="695"/>
      <c r="L671" s="695"/>
      <c r="M671" s="578" t="s">
        <v>890</v>
      </c>
      <c r="N671" s="578"/>
      <c r="O671" s="578"/>
      <c r="P671" s="751" t="s">
        <v>889</v>
      </c>
      <c r="Q671" s="752"/>
      <c r="R671" s="752"/>
      <c r="S671" s="752"/>
      <c r="T671" s="752"/>
      <c r="U671" s="752"/>
      <c r="V671" s="752"/>
      <c r="W671" s="752"/>
      <c r="X671" s="752"/>
      <c r="Y671" s="752"/>
      <c r="Z671" s="752"/>
      <c r="AA671" s="752"/>
      <c r="AB671" s="752"/>
      <c r="AC671" s="752"/>
      <c r="AD671" s="753"/>
      <c r="AE671" s="3"/>
      <c r="AF671" s="258"/>
      <c r="AG671" s="285" t="s">
        <v>1908</v>
      </c>
      <c r="AH671" s="285"/>
      <c r="AI671" s="285"/>
      <c r="EM671" s="375"/>
      <c r="EN671" s="375"/>
      <c r="EO671" s="375"/>
      <c r="EP671" s="375"/>
      <c r="EQ671" s="375"/>
      <c r="ER671" s="375"/>
      <c r="ES671" s="375"/>
      <c r="FF671" s="375"/>
      <c r="FG671" s="375"/>
      <c r="FH671" s="375"/>
      <c r="FI671" s="375"/>
      <c r="FJ671" s="375"/>
      <c r="FK671" s="375"/>
      <c r="FL671" s="375"/>
      <c r="FM671" s="375"/>
      <c r="FN671" s="375"/>
      <c r="FO671" s="375"/>
      <c r="FP671" s="375"/>
      <c r="FQ671" s="375"/>
      <c r="FR671" s="375"/>
      <c r="FS671" s="375"/>
      <c r="FT671" s="375"/>
      <c r="FU671" s="375"/>
    </row>
    <row r="672" spans="1:177" s="374" customFormat="1" ht="15" customHeight="1" x14ac:dyDescent="0.25">
      <c r="A672" s="113"/>
      <c r="B672" s="3"/>
      <c r="C672" s="724"/>
      <c r="D672" s="725"/>
      <c r="E672" s="725"/>
      <c r="F672" s="725"/>
      <c r="G672" s="725"/>
      <c r="H672" s="725"/>
      <c r="I672" s="725"/>
      <c r="J672" s="725"/>
      <c r="K672" s="725"/>
      <c r="L672" s="725"/>
      <c r="M672" s="578"/>
      <c r="N672" s="578"/>
      <c r="O672" s="578"/>
      <c r="P672" s="580" t="s">
        <v>60</v>
      </c>
      <c r="Q672" s="580"/>
      <c r="R672" s="653" t="s">
        <v>990</v>
      </c>
      <c r="S672" s="654"/>
      <c r="T672" s="654"/>
      <c r="U672" s="654"/>
      <c r="V672" s="654"/>
      <c r="W672" s="654"/>
      <c r="X672" s="654"/>
      <c r="Y672" s="654"/>
      <c r="Z672" s="654"/>
      <c r="AA672" s="654"/>
      <c r="AB672" s="654"/>
      <c r="AC672" s="654"/>
      <c r="AD672" s="655"/>
      <c r="AE672" s="3"/>
      <c r="AF672" s="258"/>
      <c r="AG672" s="285">
        <f>COUNTBLANK(M674:AD681)</f>
        <v>144</v>
      </c>
      <c r="AH672" s="285">
        <v>144</v>
      </c>
      <c r="AI672" s="285">
        <f>IF(SUM(AG682:AH682)=0,AG672,1)</f>
        <v>144</v>
      </c>
      <c r="EM672" s="375"/>
      <c r="EN672" s="375"/>
      <c r="EO672" s="375"/>
      <c r="EP672" s="375"/>
      <c r="EQ672" s="375"/>
      <c r="ER672" s="375"/>
      <c r="ES672" s="375"/>
      <c r="FF672" s="375"/>
      <c r="FG672" s="375"/>
      <c r="FH672" s="375"/>
      <c r="FI672" s="375"/>
      <c r="FJ672" s="375"/>
      <c r="FK672" s="375"/>
      <c r="FL672" s="375"/>
      <c r="FM672" s="375"/>
      <c r="FN672" s="375"/>
      <c r="FO672" s="375"/>
      <c r="FP672" s="375"/>
      <c r="FQ672" s="375"/>
      <c r="FR672" s="375"/>
      <c r="FS672" s="375"/>
      <c r="FT672" s="375"/>
      <c r="FU672" s="375"/>
    </row>
    <row r="673" spans="1:177" s="374" customFormat="1" ht="147.75" customHeight="1" x14ac:dyDescent="0.25">
      <c r="A673" s="113"/>
      <c r="B673" s="3"/>
      <c r="C673" s="697"/>
      <c r="D673" s="698"/>
      <c r="E673" s="698"/>
      <c r="F673" s="698"/>
      <c r="G673" s="698"/>
      <c r="H673" s="698"/>
      <c r="I673" s="698"/>
      <c r="J673" s="698"/>
      <c r="K673" s="698"/>
      <c r="L673" s="698"/>
      <c r="M673" s="578"/>
      <c r="N673" s="578"/>
      <c r="O673" s="578"/>
      <c r="P673" s="580"/>
      <c r="Q673" s="580"/>
      <c r="R673" s="126" t="s">
        <v>237</v>
      </c>
      <c r="S673" s="79" t="s">
        <v>238</v>
      </c>
      <c r="T673" s="604" t="s">
        <v>239</v>
      </c>
      <c r="U673" s="605"/>
      <c r="V673" s="604" t="s">
        <v>240</v>
      </c>
      <c r="W673" s="605"/>
      <c r="X673" s="604" t="s">
        <v>241</v>
      </c>
      <c r="Y673" s="605"/>
      <c r="Z673" s="78" t="s">
        <v>242</v>
      </c>
      <c r="AA673" s="78" t="s">
        <v>243</v>
      </c>
      <c r="AB673" s="80" t="s">
        <v>244</v>
      </c>
      <c r="AC673" s="78" t="s">
        <v>245</v>
      </c>
      <c r="AD673" s="79" t="s">
        <v>53</v>
      </c>
      <c r="AE673" s="3"/>
      <c r="AF673" s="258"/>
      <c r="AG673" s="374" t="s">
        <v>1921</v>
      </c>
      <c r="AH673" s="374" t="s">
        <v>1925</v>
      </c>
      <c r="AK673" s="375" t="s">
        <v>1913</v>
      </c>
      <c r="AL673" s="378" t="s">
        <v>1910</v>
      </c>
      <c r="AM673" s="374" t="s">
        <v>1914</v>
      </c>
      <c r="AN673" s="374" t="s">
        <v>1915</v>
      </c>
      <c r="AO673" s="375"/>
      <c r="EM673" s="375"/>
      <c r="EN673" s="375"/>
      <c r="EO673" s="375"/>
      <c r="EP673" s="375"/>
      <c r="EQ673" s="375"/>
      <c r="ER673" s="375"/>
      <c r="ES673" s="375"/>
      <c r="FF673" s="375"/>
      <c r="FG673" s="375"/>
      <c r="FH673" s="375"/>
      <c r="FI673" s="375"/>
      <c r="FJ673" s="375"/>
      <c r="FK673" s="375"/>
      <c r="FL673" s="375"/>
      <c r="FM673" s="375"/>
      <c r="FN673" s="375"/>
      <c r="FO673" s="375"/>
      <c r="FP673" s="375"/>
      <c r="FQ673" s="375"/>
      <c r="FR673" s="375"/>
      <c r="FS673" s="375"/>
      <c r="FT673" s="375"/>
      <c r="FU673" s="375"/>
    </row>
    <row r="674" spans="1:177" s="374" customFormat="1" ht="15" customHeight="1" x14ac:dyDescent="0.25">
      <c r="A674" s="113"/>
      <c r="B674" s="3"/>
      <c r="C674" s="18" t="s">
        <v>26</v>
      </c>
      <c r="D674" s="958" t="str">
        <f>IF($D37="","",$D37)</f>
        <v/>
      </c>
      <c r="E674" s="958"/>
      <c r="F674" s="958"/>
      <c r="G674" s="958"/>
      <c r="H674" s="958"/>
      <c r="I674" s="958"/>
      <c r="J674" s="958"/>
      <c r="K674" s="958"/>
      <c r="L674" s="958"/>
      <c r="M674" s="549"/>
      <c r="N674" s="550"/>
      <c r="O674" s="551"/>
      <c r="P674" s="549"/>
      <c r="Q674" s="551"/>
      <c r="R674" s="363"/>
      <c r="S674" s="363"/>
      <c r="T674" s="951"/>
      <c r="U674" s="952"/>
      <c r="V674" s="951"/>
      <c r="W674" s="952"/>
      <c r="X674" s="951"/>
      <c r="Y674" s="952"/>
      <c r="Z674" s="363"/>
      <c r="AA674" s="363"/>
      <c r="AB674" s="363"/>
      <c r="AC674" s="363"/>
      <c r="AD674" s="363"/>
      <c r="AE674" s="3"/>
      <c r="AF674" s="258"/>
      <c r="AG674" s="375">
        <f>IF(AND($C$29="",COUNTBLANK(D674:AD674)=27),0,IF(AND($C$29&gt;=$AG$26,COUNTBLANK(D674:AD674)&lt;&gt;27),0,IF(AND($AG$26&gt;$C$29,COUNTBLANK(D674:AD674)=27),0,1)))</f>
        <v>0</v>
      </c>
      <c r="AH674" s="375">
        <f>IF(AND(D674="",COUNTBLANK(M674:AD674)=18),0,IF(AND(OR(M674=2,M674=9),COUNTBLANK(P674:AD674)=15),0,IF(AND(M674=1,COUNTBLANK(R674:AD674)=3),0,1)))</f>
        <v>0</v>
      </c>
      <c r="AK674" s="375">
        <f>P674</f>
        <v>0</v>
      </c>
      <c r="AL674" s="378">
        <f t="shared" ref="AL674:AL681" si="172">COUNTIF(R674:AD674,"ns")</f>
        <v>0</v>
      </c>
      <c r="AM674" s="374">
        <f>SUM(R674:AD674)</f>
        <v>0</v>
      </c>
      <c r="AN674" s="317">
        <f>IF($AG$672=$AH$672,0,IF(OR(AND(AK674=0,AL674&gt;0),AND(AK674="NS",AM674&gt;0),AND(AK674="NS",AM674=0,AL674=0)),1,IF(OR(AND(AL674&gt;=2,AM674&lt;AK674),AND(AK674="NS",AM674=0,AL674&gt;0),AK674=AM674),0,1)))</f>
        <v>0</v>
      </c>
      <c r="AO674" s="375"/>
      <c r="EM674" s="375"/>
      <c r="EN674" s="375"/>
      <c r="EO674" s="375"/>
      <c r="EP674" s="375"/>
      <c r="EQ674" s="375"/>
      <c r="ER674" s="375"/>
      <c r="ES674" s="375"/>
      <c r="FF674" s="375"/>
      <c r="FG674" s="375"/>
      <c r="FH674" s="375"/>
      <c r="FI674" s="375"/>
      <c r="FJ674" s="375"/>
      <c r="FK674" s="375"/>
      <c r="FL674" s="375"/>
      <c r="FM674" s="375"/>
      <c r="FN674" s="375"/>
      <c r="FO674" s="375"/>
      <c r="FP674" s="375"/>
      <c r="FQ674" s="375"/>
      <c r="FR674" s="375"/>
      <c r="FS674" s="375"/>
      <c r="FT674" s="375"/>
      <c r="FU674" s="375"/>
    </row>
    <row r="675" spans="1:177" s="374" customFormat="1" ht="15" customHeight="1" x14ac:dyDescent="0.25">
      <c r="A675" s="113"/>
      <c r="B675" s="3"/>
      <c r="C675" s="8" t="s">
        <v>27</v>
      </c>
      <c r="D675" s="958" t="str">
        <f t="shared" ref="D675:D681" si="173">IF($D38="","",$D38)</f>
        <v/>
      </c>
      <c r="E675" s="958"/>
      <c r="F675" s="958"/>
      <c r="G675" s="958"/>
      <c r="H675" s="958"/>
      <c r="I675" s="958"/>
      <c r="J675" s="958"/>
      <c r="K675" s="958"/>
      <c r="L675" s="958"/>
      <c r="M675" s="550"/>
      <c r="N675" s="550"/>
      <c r="O675" s="551"/>
      <c r="P675" s="549"/>
      <c r="Q675" s="551"/>
      <c r="R675" s="363"/>
      <c r="S675" s="363"/>
      <c r="T675" s="951"/>
      <c r="U675" s="952"/>
      <c r="V675" s="951"/>
      <c r="W675" s="952"/>
      <c r="X675" s="951"/>
      <c r="Y675" s="952"/>
      <c r="Z675" s="363"/>
      <c r="AA675" s="363"/>
      <c r="AB675" s="363"/>
      <c r="AC675" s="363"/>
      <c r="AD675" s="363"/>
      <c r="AE675" s="3"/>
      <c r="AF675" s="258"/>
      <c r="AG675" s="375">
        <f>IF(AND($C$29="",COUNTBLANK(D675:AD675)=27),0,IF(AND($C$29&gt;=$AG$27,COUNTBLANK(D675:AD675)&lt;&gt;27),0,IF(AND($AG$27&gt;$C$29,COUNTBLANK(D675:AD675)=27),0,1)))</f>
        <v>0</v>
      </c>
      <c r="AH675" s="375">
        <f t="shared" ref="AH675:AH681" si="174">IF(AND(D675="",COUNTBLANK(M675:AD675)=18),0,IF(AND(OR(M675=2,M675=9),COUNTBLANK(P675:AD675)=15),0,IF(AND(M675=1,COUNTBLANK(R675:AD675)=3),0,1)))</f>
        <v>0</v>
      </c>
      <c r="AK675" s="375">
        <f t="shared" ref="AK675:AK681" si="175">P675</f>
        <v>0</v>
      </c>
      <c r="AL675" s="378">
        <f t="shared" si="172"/>
        <v>0</v>
      </c>
      <c r="AM675" s="374">
        <f t="shared" ref="AM675:AM681" si="176">SUM(R675:AD675)</f>
        <v>0</v>
      </c>
      <c r="AN675" s="317">
        <f t="shared" ref="AN675:AN681" si="177">IF($AG$672=$AH$672,0,IF(OR(AND(AK675=0,AL675&gt;0),AND(AK675="NS",AM675&gt;0),AND(AK675="NS",AM675=0,AL675=0)),1,IF(OR(AND(AL675&gt;=2,AM675&lt;AK675),AND(AK675="NS",AM675=0,AL675&gt;0),AK675=AM675),0,1)))</f>
        <v>0</v>
      </c>
      <c r="EM675" s="375"/>
      <c r="EN675" s="375"/>
      <c r="EO675" s="375"/>
      <c r="EP675" s="375"/>
      <c r="EQ675" s="375"/>
      <c r="ER675" s="375"/>
      <c r="ES675" s="375"/>
      <c r="FF675" s="375"/>
      <c r="FG675" s="375"/>
      <c r="FH675" s="375"/>
      <c r="FI675" s="375"/>
      <c r="FJ675" s="375"/>
      <c r="FK675" s="375"/>
      <c r="FL675" s="375"/>
      <c r="FM675" s="375"/>
      <c r="FN675" s="375"/>
      <c r="FO675" s="375"/>
      <c r="FP675" s="375"/>
      <c r="FQ675" s="375"/>
      <c r="FR675" s="375"/>
      <c r="FS675" s="375"/>
      <c r="FT675" s="375"/>
      <c r="FU675" s="375"/>
    </row>
    <row r="676" spans="1:177" s="374" customFormat="1" ht="15" customHeight="1" x14ac:dyDescent="0.25">
      <c r="A676" s="113"/>
      <c r="B676" s="3"/>
      <c r="C676" s="8" t="s">
        <v>28</v>
      </c>
      <c r="D676" s="958" t="str">
        <f t="shared" si="173"/>
        <v/>
      </c>
      <c r="E676" s="958"/>
      <c r="F676" s="958"/>
      <c r="G676" s="958"/>
      <c r="H676" s="958"/>
      <c r="I676" s="958"/>
      <c r="J676" s="958"/>
      <c r="K676" s="958"/>
      <c r="L676" s="958"/>
      <c r="M676" s="550"/>
      <c r="N676" s="550"/>
      <c r="O676" s="551"/>
      <c r="P676" s="549"/>
      <c r="Q676" s="551"/>
      <c r="R676" s="363"/>
      <c r="S676" s="363"/>
      <c r="T676" s="951"/>
      <c r="U676" s="952"/>
      <c r="V676" s="951"/>
      <c r="W676" s="952"/>
      <c r="X676" s="951"/>
      <c r="Y676" s="952"/>
      <c r="Z676" s="363"/>
      <c r="AA676" s="363"/>
      <c r="AB676" s="363"/>
      <c r="AC676" s="363"/>
      <c r="AD676" s="363"/>
      <c r="AE676" s="3"/>
      <c r="AF676" s="258"/>
      <c r="AG676" s="375">
        <f>IF(AND($C$29="",COUNTBLANK(D676:AD676)=27),0,IF(AND($C$29&gt;=$AG$28,COUNTBLANK(D676:AD676)&lt;&gt;27),0,IF(AND($AG$28&gt;$C$29,COUNTBLANK(D676:AD676)=27),0,1)))</f>
        <v>0</v>
      </c>
      <c r="AH676" s="375">
        <f t="shared" si="174"/>
        <v>0</v>
      </c>
      <c r="AK676" s="375">
        <f t="shared" si="175"/>
        <v>0</v>
      </c>
      <c r="AL676" s="378">
        <f t="shared" si="172"/>
        <v>0</v>
      </c>
      <c r="AM676" s="374">
        <f t="shared" si="176"/>
        <v>0</v>
      </c>
      <c r="AN676" s="317">
        <f t="shared" si="177"/>
        <v>0</v>
      </c>
      <c r="EM676" s="375"/>
      <c r="EN676" s="375"/>
      <c r="EO676" s="375"/>
      <c r="EP676" s="375"/>
      <c r="EQ676" s="375"/>
      <c r="ER676" s="375"/>
      <c r="ES676" s="375"/>
      <c r="FF676" s="375"/>
      <c r="FG676" s="375"/>
      <c r="FH676" s="375"/>
      <c r="FI676" s="375"/>
      <c r="FJ676" s="375"/>
      <c r="FK676" s="375"/>
      <c r="FL676" s="375"/>
      <c r="FM676" s="375"/>
      <c r="FN676" s="375"/>
      <c r="FO676" s="375"/>
      <c r="FP676" s="375"/>
      <c r="FQ676" s="375"/>
      <c r="FR676" s="375"/>
      <c r="FS676" s="375"/>
      <c r="FT676" s="375"/>
      <c r="FU676" s="375"/>
    </row>
    <row r="677" spans="1:177" s="374" customFormat="1" ht="15" customHeight="1" x14ac:dyDescent="0.25">
      <c r="A677" s="113"/>
      <c r="B677" s="3"/>
      <c r="C677" s="8" t="s">
        <v>29</v>
      </c>
      <c r="D677" s="958" t="str">
        <f t="shared" si="173"/>
        <v/>
      </c>
      <c r="E677" s="958"/>
      <c r="F677" s="958"/>
      <c r="G677" s="958"/>
      <c r="H677" s="958"/>
      <c r="I677" s="958"/>
      <c r="J677" s="958"/>
      <c r="K677" s="958"/>
      <c r="L677" s="958"/>
      <c r="M677" s="550"/>
      <c r="N677" s="550"/>
      <c r="O677" s="551"/>
      <c r="P677" s="549"/>
      <c r="Q677" s="551"/>
      <c r="R677" s="363"/>
      <c r="S677" s="363"/>
      <c r="T677" s="951"/>
      <c r="U677" s="952"/>
      <c r="V677" s="951"/>
      <c r="W677" s="952"/>
      <c r="X677" s="951"/>
      <c r="Y677" s="952"/>
      <c r="Z677" s="363"/>
      <c r="AA677" s="363"/>
      <c r="AB677" s="363"/>
      <c r="AC677" s="363"/>
      <c r="AD677" s="363"/>
      <c r="AE677" s="3"/>
      <c r="AF677" s="258"/>
      <c r="AG677" s="375">
        <f>IF(AND($C$29="",COUNTBLANK(D677:AD677)=27),0,IF(AND($C$29&gt;=$AG$29,COUNTBLANK(D677:AD677)&lt;&gt;27),0,IF(AND($AG$29&gt;$C$29,COUNTBLANK(D677:AD677)=27),0,1)))</f>
        <v>0</v>
      </c>
      <c r="AH677" s="375">
        <f t="shared" si="174"/>
        <v>0</v>
      </c>
      <c r="AK677" s="375">
        <f t="shared" si="175"/>
        <v>0</v>
      </c>
      <c r="AL677" s="378">
        <f t="shared" si="172"/>
        <v>0</v>
      </c>
      <c r="AM677" s="374">
        <f t="shared" si="176"/>
        <v>0</v>
      </c>
      <c r="AN677" s="317">
        <f t="shared" si="177"/>
        <v>0</v>
      </c>
      <c r="EM677" s="375"/>
      <c r="EN677" s="375"/>
      <c r="EO677" s="375"/>
      <c r="EP677" s="375"/>
      <c r="EQ677" s="375"/>
      <c r="ER677" s="375"/>
      <c r="ES677" s="375"/>
      <c r="FF677" s="375"/>
      <c r="FG677" s="375"/>
      <c r="FH677" s="375"/>
      <c r="FI677" s="375"/>
      <c r="FJ677" s="375"/>
      <c r="FK677" s="375"/>
      <c r="FL677" s="375"/>
      <c r="FM677" s="375"/>
      <c r="FN677" s="375"/>
      <c r="FO677" s="375"/>
      <c r="FP677" s="375"/>
      <c r="FQ677" s="375"/>
      <c r="FR677" s="375"/>
      <c r="FS677" s="375"/>
      <c r="FT677" s="375"/>
      <c r="FU677" s="375"/>
    </row>
    <row r="678" spans="1:177" s="374" customFormat="1" ht="15" customHeight="1" x14ac:dyDescent="0.25">
      <c r="A678" s="113"/>
      <c r="B678" s="3"/>
      <c r="C678" s="8" t="s">
        <v>30</v>
      </c>
      <c r="D678" s="958" t="str">
        <f t="shared" si="173"/>
        <v/>
      </c>
      <c r="E678" s="958"/>
      <c r="F678" s="958"/>
      <c r="G678" s="958"/>
      <c r="H678" s="958"/>
      <c r="I678" s="958"/>
      <c r="J678" s="958"/>
      <c r="K678" s="958"/>
      <c r="L678" s="958"/>
      <c r="M678" s="550"/>
      <c r="N678" s="550"/>
      <c r="O678" s="551"/>
      <c r="P678" s="549"/>
      <c r="Q678" s="551"/>
      <c r="R678" s="363"/>
      <c r="S678" s="363"/>
      <c r="T678" s="951"/>
      <c r="U678" s="952"/>
      <c r="V678" s="951"/>
      <c r="W678" s="952"/>
      <c r="X678" s="951"/>
      <c r="Y678" s="952"/>
      <c r="Z678" s="363"/>
      <c r="AA678" s="363"/>
      <c r="AB678" s="363"/>
      <c r="AC678" s="363"/>
      <c r="AD678" s="363"/>
      <c r="AE678" s="3"/>
      <c r="AF678" s="258"/>
      <c r="AG678" s="375">
        <f>IF(AND($C$29="",COUNTBLANK(D678:AD678)=27),0,IF(AND($C$29&gt;=$AG$30,COUNTBLANK(D678:AD678)&lt;&gt;27),0,IF(AND($AG$30&gt;$C$29,COUNTBLANK(D678:AD678)=27),0,1)))</f>
        <v>0</v>
      </c>
      <c r="AH678" s="375">
        <f t="shared" si="174"/>
        <v>0</v>
      </c>
      <c r="AK678" s="375">
        <f t="shared" si="175"/>
        <v>0</v>
      </c>
      <c r="AL678" s="378">
        <f t="shared" si="172"/>
        <v>0</v>
      </c>
      <c r="AM678" s="374">
        <f t="shared" si="176"/>
        <v>0</v>
      </c>
      <c r="AN678" s="317">
        <f t="shared" si="177"/>
        <v>0</v>
      </c>
      <c r="EM678" s="375"/>
      <c r="EN678" s="375"/>
      <c r="EO678" s="375"/>
      <c r="EP678" s="375"/>
      <c r="EQ678" s="375"/>
      <c r="ER678" s="375"/>
      <c r="ES678" s="375"/>
      <c r="FF678" s="375"/>
      <c r="FG678" s="375"/>
      <c r="FH678" s="375"/>
      <c r="FI678" s="375"/>
      <c r="FJ678" s="375"/>
      <c r="FK678" s="375"/>
      <c r="FL678" s="375"/>
      <c r="FM678" s="375"/>
      <c r="FN678" s="375"/>
      <c r="FO678" s="375"/>
      <c r="FP678" s="375"/>
      <c r="FQ678" s="375"/>
      <c r="FR678" s="375"/>
      <c r="FS678" s="375"/>
      <c r="FT678" s="375"/>
      <c r="FU678" s="375"/>
    </row>
    <row r="679" spans="1:177" s="374" customFormat="1" ht="15" customHeight="1" x14ac:dyDescent="0.25">
      <c r="A679" s="113"/>
      <c r="B679" s="3"/>
      <c r="C679" s="8" t="s">
        <v>31</v>
      </c>
      <c r="D679" s="958" t="str">
        <f t="shared" si="173"/>
        <v/>
      </c>
      <c r="E679" s="958"/>
      <c r="F679" s="958"/>
      <c r="G679" s="958"/>
      <c r="H679" s="958"/>
      <c r="I679" s="958"/>
      <c r="J679" s="958"/>
      <c r="K679" s="958"/>
      <c r="L679" s="958"/>
      <c r="M679" s="550"/>
      <c r="N679" s="550"/>
      <c r="O679" s="551"/>
      <c r="P679" s="549"/>
      <c r="Q679" s="551"/>
      <c r="R679" s="363"/>
      <c r="S679" s="363"/>
      <c r="T679" s="951"/>
      <c r="U679" s="952"/>
      <c r="V679" s="951"/>
      <c r="W679" s="952"/>
      <c r="X679" s="951"/>
      <c r="Y679" s="952"/>
      <c r="Z679" s="363"/>
      <c r="AA679" s="363"/>
      <c r="AB679" s="363"/>
      <c r="AC679" s="363"/>
      <c r="AD679" s="363"/>
      <c r="AE679" s="3"/>
      <c r="AF679" s="258"/>
      <c r="AG679" s="375">
        <f>IF(AND($C$29="",COUNTBLANK(D679:AD679)=27),0,IF(AND($C$29&gt;=$AG$31,COUNTBLANK(D679:AD679)&lt;&gt;27),0,IF(AND($AG$31&gt;$C$29,COUNTBLANK(D679:AD679)=27),0,1)))</f>
        <v>0</v>
      </c>
      <c r="AH679" s="375">
        <f t="shared" si="174"/>
        <v>0</v>
      </c>
      <c r="AK679" s="375">
        <f t="shared" si="175"/>
        <v>0</v>
      </c>
      <c r="AL679" s="378">
        <f t="shared" si="172"/>
        <v>0</v>
      </c>
      <c r="AM679" s="374">
        <f t="shared" si="176"/>
        <v>0</v>
      </c>
      <c r="AN679" s="317">
        <f t="shared" si="177"/>
        <v>0</v>
      </c>
      <c r="EM679" s="375"/>
      <c r="EN679" s="375"/>
      <c r="EO679" s="375"/>
      <c r="EP679" s="375"/>
      <c r="EQ679" s="375"/>
      <c r="ER679" s="375"/>
      <c r="ES679" s="375"/>
      <c r="FF679" s="375"/>
      <c r="FG679" s="375"/>
      <c r="FH679" s="375"/>
      <c r="FI679" s="375"/>
      <c r="FJ679" s="375"/>
      <c r="FK679" s="375"/>
      <c r="FL679" s="375"/>
      <c r="FM679" s="375"/>
      <c r="FN679" s="375"/>
      <c r="FO679" s="375"/>
      <c r="FP679" s="375"/>
      <c r="FQ679" s="375"/>
      <c r="FR679" s="375"/>
      <c r="FS679" s="375"/>
      <c r="FT679" s="375"/>
      <c r="FU679" s="375"/>
    </row>
    <row r="680" spans="1:177" s="374" customFormat="1" ht="15" customHeight="1" x14ac:dyDescent="0.25">
      <c r="A680" s="113"/>
      <c r="B680" s="3"/>
      <c r="C680" s="8" t="s">
        <v>32</v>
      </c>
      <c r="D680" s="958" t="str">
        <f t="shared" si="173"/>
        <v/>
      </c>
      <c r="E680" s="958"/>
      <c r="F680" s="958"/>
      <c r="G680" s="958"/>
      <c r="H680" s="958"/>
      <c r="I680" s="958"/>
      <c r="J680" s="958"/>
      <c r="K680" s="958"/>
      <c r="L680" s="958"/>
      <c r="M680" s="550"/>
      <c r="N680" s="550"/>
      <c r="O680" s="551"/>
      <c r="P680" s="549"/>
      <c r="Q680" s="551"/>
      <c r="R680" s="363"/>
      <c r="S680" s="363"/>
      <c r="T680" s="951"/>
      <c r="U680" s="952"/>
      <c r="V680" s="951"/>
      <c r="W680" s="952"/>
      <c r="X680" s="951"/>
      <c r="Y680" s="952"/>
      <c r="Z680" s="363"/>
      <c r="AA680" s="363"/>
      <c r="AB680" s="363"/>
      <c r="AC680" s="363"/>
      <c r="AD680" s="363"/>
      <c r="AE680" s="3"/>
      <c r="AF680" s="258"/>
      <c r="AG680" s="375">
        <f>IF(AND($C$29="",COUNTBLANK(D680:AD680)=27),0,IF(AND($C$29&gt;=$AG$32,COUNTBLANK(D680:AD680)&lt;&gt;27),0,IF(AND($AG$32&gt;$C$29,COUNTBLANK(D680:AD680)=27),0,1)))</f>
        <v>0</v>
      </c>
      <c r="AH680" s="375">
        <f t="shared" si="174"/>
        <v>0</v>
      </c>
      <c r="AK680" s="375">
        <f t="shared" si="175"/>
        <v>0</v>
      </c>
      <c r="AL680" s="378">
        <f t="shared" si="172"/>
        <v>0</v>
      </c>
      <c r="AM680" s="374">
        <f t="shared" si="176"/>
        <v>0</v>
      </c>
      <c r="AN680" s="317">
        <f t="shared" si="177"/>
        <v>0</v>
      </c>
      <c r="EM680" s="375"/>
      <c r="EN680" s="375"/>
      <c r="EO680" s="375"/>
      <c r="EP680" s="375"/>
      <c r="EQ680" s="375"/>
      <c r="ER680" s="375"/>
      <c r="ES680" s="375"/>
      <c r="FF680" s="375"/>
      <c r="FG680" s="375"/>
      <c r="FH680" s="375"/>
      <c r="FI680" s="375"/>
      <c r="FJ680" s="375"/>
      <c r="FK680" s="375"/>
      <c r="FL680" s="375"/>
      <c r="FM680" s="375"/>
      <c r="FN680" s="375"/>
      <c r="FO680" s="375"/>
      <c r="FP680" s="375"/>
      <c r="FQ680" s="375"/>
      <c r="FR680" s="375"/>
      <c r="FS680" s="375"/>
      <c r="FT680" s="375"/>
      <c r="FU680" s="375"/>
    </row>
    <row r="681" spans="1:177" s="374" customFormat="1" ht="15" customHeight="1" x14ac:dyDescent="0.25">
      <c r="A681" s="113"/>
      <c r="B681" s="3"/>
      <c r="C681" s="20" t="s">
        <v>33</v>
      </c>
      <c r="D681" s="606" t="str">
        <f t="shared" si="173"/>
        <v/>
      </c>
      <c r="E681" s="606"/>
      <c r="F681" s="606"/>
      <c r="G681" s="606"/>
      <c r="H681" s="606"/>
      <c r="I681" s="606"/>
      <c r="J681" s="606"/>
      <c r="K681" s="606"/>
      <c r="L681" s="606"/>
      <c r="M681" s="550"/>
      <c r="N681" s="550"/>
      <c r="O681" s="551"/>
      <c r="P681" s="549"/>
      <c r="Q681" s="551"/>
      <c r="R681" s="363"/>
      <c r="S681" s="363"/>
      <c r="T681" s="951"/>
      <c r="U681" s="952"/>
      <c r="V681" s="951"/>
      <c r="W681" s="952"/>
      <c r="X681" s="951"/>
      <c r="Y681" s="952"/>
      <c r="Z681" s="363"/>
      <c r="AA681" s="363"/>
      <c r="AB681" s="363"/>
      <c r="AC681" s="363"/>
      <c r="AD681" s="363"/>
      <c r="AE681" s="3"/>
      <c r="AF681" s="258"/>
      <c r="AG681" s="375">
        <f>IF(AND($C$29="",COUNTBLANK(D681:AD681)=27),0,IF(AND($C$29&gt;=$AG$33,COUNTBLANK(D681:AD681)&lt;&gt;27),0,IF(AND($AG$33&gt;$C$29,COUNTBLANK(D681:AD681)=27),0,1)))</f>
        <v>0</v>
      </c>
      <c r="AH681" s="375">
        <f t="shared" si="174"/>
        <v>0</v>
      </c>
      <c r="AK681" s="375">
        <f t="shared" si="175"/>
        <v>0</v>
      </c>
      <c r="AL681" s="378">
        <f t="shared" si="172"/>
        <v>0</v>
      </c>
      <c r="AM681" s="374">
        <f t="shared" si="176"/>
        <v>0</v>
      </c>
      <c r="AN681" s="317">
        <f t="shared" si="177"/>
        <v>0</v>
      </c>
      <c r="EM681" s="375"/>
      <c r="EN681" s="375"/>
      <c r="EO681" s="375"/>
      <c r="EP681" s="375"/>
      <c r="EQ681" s="375"/>
      <c r="ER681" s="375"/>
      <c r="ES681" s="375"/>
      <c r="FF681" s="375"/>
      <c r="FG681" s="375"/>
      <c r="FH681" s="375"/>
      <c r="FI681" s="375"/>
      <c r="FJ681" s="375"/>
      <c r="FK681" s="375"/>
      <c r="FL681" s="375"/>
      <c r="FM681" s="375"/>
      <c r="FN681" s="375"/>
      <c r="FO681" s="375"/>
      <c r="FP681" s="375"/>
      <c r="FQ681" s="375"/>
      <c r="FR681" s="375"/>
      <c r="FS681" s="375"/>
      <c r="FT681" s="375"/>
      <c r="FU681" s="375"/>
    </row>
    <row r="682" spans="1:177" s="374" customFormat="1" ht="15" customHeight="1" x14ac:dyDescent="0.25">
      <c r="A682" s="113"/>
      <c r="B682" s="3"/>
      <c r="C682" s="3"/>
      <c r="D682" s="3"/>
      <c r="E682" s="3"/>
      <c r="F682" s="3"/>
      <c r="G682" s="3"/>
      <c r="H682" s="3"/>
      <c r="I682" s="3"/>
      <c r="J682" s="3"/>
      <c r="K682" s="3"/>
      <c r="L682" s="3"/>
      <c r="M682" s="3"/>
      <c r="N682" s="3"/>
      <c r="O682" s="75" t="s">
        <v>64</v>
      </c>
      <c r="P682" s="552">
        <f>IF(AND(SUM(P674:Q681)=0,COUNTIF(P674:Q681,"NS")&gt;0),"NS",SUM(P674:Q681))</f>
        <v>0</v>
      </c>
      <c r="Q682" s="554"/>
      <c r="R682" s="81">
        <f>IF(AND(SUM(R674:R681)=0,COUNTIF(R674:R681,"NS")&gt;0),"NS",SUM(R674:R681))</f>
        <v>0</v>
      </c>
      <c r="S682" s="81">
        <f>IF(AND(SUM(S674:S681)=0,COUNTIF(S674:S681,"NS")&gt;0),"NS",SUM(S674:S681))</f>
        <v>0</v>
      </c>
      <c r="T682" s="1056">
        <f>IF(AND(SUM(T674:U681)=0,COUNTIF(T674:U681,"NS")&gt;0),"NS",SUM(T674:U681))</f>
        <v>0</v>
      </c>
      <c r="U682" s="1057"/>
      <c r="V682" s="1056">
        <f>IF(AND(SUM(V674:W681)=0,COUNTIF(V674:W681,"NS")&gt;0),"NS",SUM(V674:W681))</f>
        <v>0</v>
      </c>
      <c r="W682" s="1057"/>
      <c r="X682" s="1056">
        <f>IF(AND(SUM(X674:Y681)=0,COUNTIF(X674:Y681,"NS")&gt;0),"NS",SUM(X674:Y681))</f>
        <v>0</v>
      </c>
      <c r="Y682" s="1057"/>
      <c r="Z682" s="81">
        <f>IF(AND(SUM(Z674:Z681)=0,COUNTIF(Z674:Z681,"NS")&gt;0),"NS",SUM(Z674:Z681))</f>
        <v>0</v>
      </c>
      <c r="AA682" s="81">
        <f>IF(AND(SUM(AA674:AA681)=0,COUNTIF(AA674:AA681,"NS")&gt;0),"NS",SUM(AA674:AA681))</f>
        <v>0</v>
      </c>
      <c r="AB682" s="81">
        <f>IF(AND(SUM(AB674:AB681)=0,COUNTIF(AB674:AB681,"NS")&gt;0),"NS",SUM(AB674:AB681))</f>
        <v>0</v>
      </c>
      <c r="AC682" s="81">
        <f>IF(AND(SUM(AC674:AC681)=0,COUNTIF(AC674:AC681,"NS")&gt;0),"NS",SUM(AC674:AC681))</f>
        <v>0</v>
      </c>
      <c r="AD682" s="81">
        <f>IF(AND(SUM(AD674:AD681)=0,COUNTIF(AD674:AD681,"NS")&gt;0),"NS",SUM(AD674:AD681))</f>
        <v>0</v>
      </c>
      <c r="AE682" s="3"/>
      <c r="AF682" s="258"/>
      <c r="AG682" s="377">
        <f>SUM(AG674:AG681)</f>
        <v>0</v>
      </c>
      <c r="AH682" s="383">
        <f>IF($AG$672=$AH$672,0,SUM(AH674:AH681))</f>
        <v>0</v>
      </c>
      <c r="AN682" s="387">
        <f>SUM(AN674:AN681)</f>
        <v>0</v>
      </c>
      <c r="EM682" s="375"/>
      <c r="EN682" s="375"/>
      <c r="EO682" s="375"/>
      <c r="EP682" s="375"/>
      <c r="EQ682" s="375"/>
      <c r="ER682" s="375"/>
      <c r="ES682" s="375"/>
      <c r="FF682" s="375"/>
      <c r="FG682" s="375"/>
      <c r="FH682" s="375"/>
      <c r="FI682" s="375"/>
      <c r="FJ682" s="375"/>
      <c r="FK682" s="375"/>
      <c r="FL682" s="375"/>
      <c r="FM682" s="375"/>
      <c r="FN682" s="375"/>
      <c r="FO682" s="375"/>
      <c r="FP682" s="375"/>
      <c r="FQ682" s="375"/>
      <c r="FR682" s="375"/>
      <c r="FS682" s="375"/>
      <c r="FT682" s="375"/>
      <c r="FU682" s="375"/>
    </row>
    <row r="683" spans="1:177" s="374" customFormat="1" ht="15" customHeight="1" x14ac:dyDescent="0.25">
      <c r="A683" s="113"/>
      <c r="B683" s="3"/>
      <c r="C683" s="3"/>
      <c r="D683" s="3"/>
      <c r="E683" s="3"/>
      <c r="F683" s="3"/>
      <c r="G683" s="3"/>
      <c r="H683" s="3"/>
      <c r="I683" s="3"/>
      <c r="J683" s="3"/>
      <c r="K683" s="3"/>
      <c r="L683" s="3"/>
      <c r="M683" s="3"/>
      <c r="N683" s="3"/>
      <c r="O683" s="3"/>
      <c r="P683" s="3"/>
      <c r="Q683" s="3"/>
      <c r="R683" s="3"/>
      <c r="S683" s="3"/>
      <c r="T683" s="3"/>
      <c r="U683" s="3"/>
      <c r="V683" s="3"/>
      <c r="W683" s="3"/>
      <c r="X683" s="3"/>
      <c r="Y683" s="3"/>
      <c r="Z683" s="3"/>
      <c r="AA683" s="3"/>
      <c r="AB683" s="3"/>
      <c r="AC683" s="3"/>
      <c r="AD683" s="3"/>
      <c r="AE683" s="3"/>
      <c r="AF683" s="258"/>
      <c r="AG683" s="375"/>
      <c r="AH683" s="378"/>
      <c r="EM683" s="375"/>
      <c r="EN683" s="375"/>
      <c r="EO683" s="375"/>
      <c r="EP683" s="375"/>
      <c r="EQ683" s="375"/>
      <c r="ER683" s="375"/>
      <c r="ES683" s="375"/>
      <c r="FF683" s="375"/>
      <c r="FG683" s="375"/>
      <c r="FH683" s="375"/>
      <c r="FI683" s="375"/>
      <c r="FJ683" s="375"/>
      <c r="FK683" s="375"/>
      <c r="FL683" s="375"/>
      <c r="FM683" s="375"/>
      <c r="FN683" s="375"/>
      <c r="FO683" s="375"/>
      <c r="FP683" s="375"/>
      <c r="FQ683" s="375"/>
      <c r="FR683" s="375"/>
      <c r="FS683" s="375"/>
      <c r="FT683" s="375"/>
      <c r="FU683" s="375"/>
    </row>
    <row r="684" spans="1:177" s="374" customFormat="1" ht="24" customHeight="1" x14ac:dyDescent="0.25">
      <c r="A684" s="113"/>
      <c r="B684" s="3"/>
      <c r="C684" s="676" t="s">
        <v>870</v>
      </c>
      <c r="D684" s="676"/>
      <c r="E684" s="676"/>
      <c r="F684" s="676"/>
      <c r="G684" s="676"/>
      <c r="H684" s="676"/>
      <c r="I684" s="676"/>
      <c r="J684" s="676"/>
      <c r="K684" s="676"/>
      <c r="L684" s="676"/>
      <c r="M684" s="676"/>
      <c r="N684" s="676"/>
      <c r="O684" s="676"/>
      <c r="P684" s="676"/>
      <c r="Q684" s="676"/>
      <c r="R684" s="676"/>
      <c r="S684" s="676"/>
      <c r="T684" s="676"/>
      <c r="U684" s="676"/>
      <c r="V684" s="676"/>
      <c r="W684" s="676"/>
      <c r="X684" s="676"/>
      <c r="Y684" s="676"/>
      <c r="Z684" s="676"/>
      <c r="AA684" s="676"/>
      <c r="AB684" s="676"/>
      <c r="AC684" s="676"/>
      <c r="AD684" s="676"/>
      <c r="AE684" s="3"/>
      <c r="AF684" s="258"/>
      <c r="AG684" s="375"/>
      <c r="AH684" s="378"/>
      <c r="EM684" s="375"/>
      <c r="EN684" s="375"/>
      <c r="EO684" s="375"/>
      <c r="EP684" s="375"/>
      <c r="EQ684" s="375"/>
      <c r="ER684" s="375"/>
      <c r="ES684" s="375"/>
      <c r="FF684" s="375"/>
      <c r="FG684" s="375"/>
      <c r="FH684" s="375"/>
      <c r="FI684" s="375"/>
      <c r="FJ684" s="375"/>
      <c r="FK684" s="375"/>
      <c r="FL684" s="375"/>
      <c r="FM684" s="375"/>
      <c r="FN684" s="375"/>
      <c r="FO684" s="375"/>
      <c r="FP684" s="375"/>
      <c r="FQ684" s="375"/>
      <c r="FR684" s="375"/>
      <c r="FS684" s="375"/>
      <c r="FT684" s="375"/>
      <c r="FU684" s="375"/>
    </row>
    <row r="685" spans="1:177" s="374" customFormat="1" ht="60" customHeight="1" x14ac:dyDescent="0.25">
      <c r="A685" s="113"/>
      <c r="B685" s="3"/>
      <c r="C685" s="663"/>
      <c r="D685" s="663"/>
      <c r="E685" s="663"/>
      <c r="F685" s="663"/>
      <c r="G685" s="663"/>
      <c r="H685" s="663"/>
      <c r="I685" s="663"/>
      <c r="J685" s="663"/>
      <c r="K685" s="663"/>
      <c r="L685" s="663"/>
      <c r="M685" s="663"/>
      <c r="N685" s="663"/>
      <c r="O685" s="663"/>
      <c r="P685" s="663"/>
      <c r="Q685" s="663"/>
      <c r="R685" s="663"/>
      <c r="S685" s="663"/>
      <c r="T685" s="663"/>
      <c r="U685" s="663"/>
      <c r="V685" s="663"/>
      <c r="W685" s="663"/>
      <c r="X685" s="663"/>
      <c r="Y685" s="663"/>
      <c r="Z685" s="663"/>
      <c r="AA685" s="663"/>
      <c r="AB685" s="663"/>
      <c r="AC685" s="663"/>
      <c r="AD685" s="663"/>
      <c r="AE685" s="3"/>
      <c r="AF685" s="258"/>
      <c r="AG685" s="375"/>
      <c r="AH685" s="378"/>
      <c r="EM685" s="375"/>
      <c r="EN685" s="375"/>
      <c r="EO685" s="375"/>
      <c r="EP685" s="375"/>
      <c r="EQ685" s="375"/>
      <c r="ER685" s="375"/>
      <c r="ES685" s="375"/>
      <c r="FF685" s="375"/>
      <c r="FG685" s="375"/>
      <c r="FH685" s="375"/>
      <c r="FI685" s="375"/>
      <c r="FJ685" s="375"/>
      <c r="FK685" s="375"/>
      <c r="FL685" s="375"/>
      <c r="FM685" s="375"/>
      <c r="FN685" s="375"/>
      <c r="FO685" s="375"/>
      <c r="FP685" s="375"/>
      <c r="FQ685" s="375"/>
      <c r="FR685" s="375"/>
      <c r="FS685" s="375"/>
      <c r="FT685" s="375"/>
      <c r="FU685" s="375"/>
    </row>
    <row r="686" spans="1:177" s="374" customFormat="1" ht="15" customHeight="1" x14ac:dyDescent="0.25">
      <c r="A686" s="113"/>
      <c r="B686" s="543" t="str">
        <f>IF(SUM(AN682)&gt;=1,"Error: Verificar la suma por fila","")</f>
        <v/>
      </c>
      <c r="C686" s="543"/>
      <c r="D686" s="543"/>
      <c r="E686" s="543"/>
      <c r="F686" s="543"/>
      <c r="G686" s="543"/>
      <c r="H686" s="543"/>
      <c r="I686" s="543"/>
      <c r="J686" s="543"/>
      <c r="K686" s="543"/>
      <c r="L686" s="543"/>
      <c r="M686" s="543"/>
      <c r="N686" s="543"/>
      <c r="O686" s="543"/>
      <c r="P686" s="543"/>
      <c r="Q686" s="543"/>
      <c r="R686" s="543"/>
      <c r="S686" s="543"/>
      <c r="T686" s="543"/>
      <c r="U686" s="543"/>
      <c r="V686" s="543"/>
      <c r="W686" s="543"/>
      <c r="X686" s="543"/>
      <c r="Y686" s="543"/>
      <c r="Z686" s="543"/>
      <c r="AA686" s="543"/>
      <c r="AB686" s="543"/>
      <c r="AC686" s="543"/>
      <c r="AD686" s="543"/>
      <c r="AE686" s="3"/>
      <c r="AF686" s="258"/>
      <c r="AG686" s="375"/>
      <c r="AH686" s="378"/>
      <c r="EM686" s="375"/>
      <c r="EN686" s="375"/>
      <c r="EO686" s="375"/>
      <c r="EP686" s="375"/>
      <c r="EQ686" s="375"/>
      <c r="ER686" s="375"/>
      <c r="ES686" s="375"/>
      <c r="FF686" s="375"/>
      <c r="FG686" s="375"/>
      <c r="FH686" s="375"/>
      <c r="FI686" s="375"/>
      <c r="FJ686" s="375"/>
      <c r="FK686" s="375"/>
      <c r="FL686" s="375"/>
      <c r="FM686" s="375"/>
      <c r="FN686" s="375"/>
      <c r="FO686" s="375"/>
      <c r="FP686" s="375"/>
      <c r="FQ686" s="375"/>
      <c r="FR686" s="375"/>
      <c r="FS686" s="375"/>
      <c r="FT686" s="375"/>
      <c r="FU686" s="375"/>
    </row>
    <row r="687" spans="1:177" s="374" customFormat="1" ht="15" customHeight="1" x14ac:dyDescent="0.25">
      <c r="A687" s="113"/>
      <c r="B687" s="543" t="str">
        <f>IF(SUM(AH682)&gt;=1,"Error: Debe verificar la consistencia de las respuestas con código 2 o 9","")</f>
        <v/>
      </c>
      <c r="C687" s="543"/>
      <c r="D687" s="543"/>
      <c r="E687" s="543"/>
      <c r="F687" s="543"/>
      <c r="G687" s="543"/>
      <c r="H687" s="543"/>
      <c r="I687" s="543"/>
      <c r="J687" s="543"/>
      <c r="K687" s="543"/>
      <c r="L687" s="543"/>
      <c r="M687" s="543"/>
      <c r="N687" s="543"/>
      <c r="O687" s="543"/>
      <c r="P687" s="543"/>
      <c r="Q687" s="543"/>
      <c r="R687" s="543"/>
      <c r="S687" s="543"/>
      <c r="T687" s="543"/>
      <c r="U687" s="543"/>
      <c r="V687" s="543"/>
      <c r="W687" s="543"/>
      <c r="X687" s="543"/>
      <c r="Y687" s="543"/>
      <c r="Z687" s="543"/>
      <c r="AA687" s="543"/>
      <c r="AB687" s="543"/>
      <c r="AC687" s="543"/>
      <c r="AD687" s="543"/>
      <c r="AE687" s="3"/>
      <c r="AF687" s="258"/>
      <c r="AG687" s="375"/>
      <c r="AH687" s="378"/>
      <c r="EM687" s="375"/>
      <c r="EN687" s="375"/>
      <c r="EO687" s="375"/>
      <c r="EP687" s="375"/>
      <c r="EQ687" s="375"/>
      <c r="ER687" s="375"/>
      <c r="ES687" s="375"/>
      <c r="FF687" s="375"/>
      <c r="FG687" s="375"/>
      <c r="FH687" s="375"/>
      <c r="FI687" s="375"/>
      <c r="FJ687" s="375"/>
      <c r="FK687" s="375"/>
      <c r="FL687" s="375"/>
      <c r="FM687" s="375"/>
      <c r="FN687" s="375"/>
      <c r="FO687" s="375"/>
      <c r="FP687" s="375"/>
      <c r="FQ687" s="375"/>
      <c r="FR687" s="375"/>
      <c r="FS687" s="375"/>
      <c r="FT687" s="375"/>
      <c r="FU687" s="375"/>
    </row>
    <row r="688" spans="1:177" s="374" customFormat="1" ht="15" customHeight="1" thickBot="1" x14ac:dyDescent="0.3">
      <c r="A688" s="113"/>
      <c r="B688" s="547" t="str">
        <f>IF(OR($AG$672=$AH$672,$AG$672=$AI$672),"","Error: Debe completar toda la información requerida.")</f>
        <v/>
      </c>
      <c r="C688" s="547"/>
      <c r="D688" s="547"/>
      <c r="E688" s="547"/>
      <c r="F688" s="547"/>
      <c r="G688" s="547"/>
      <c r="H688" s="547"/>
      <c r="I688" s="547"/>
      <c r="J688" s="547"/>
      <c r="K688" s="547"/>
      <c r="L688" s="547"/>
      <c r="M688" s="547"/>
      <c r="N688" s="547"/>
      <c r="O688" s="547"/>
      <c r="P688" s="547"/>
      <c r="Q688" s="547"/>
      <c r="R688" s="547"/>
      <c r="S688" s="547"/>
      <c r="T688" s="547"/>
      <c r="U688" s="547"/>
      <c r="V688" s="547"/>
      <c r="W688" s="547"/>
      <c r="X688" s="547"/>
      <c r="Y688" s="547"/>
      <c r="Z688" s="547"/>
      <c r="AA688" s="547"/>
      <c r="AB688" s="547"/>
      <c r="AC688" s="547"/>
      <c r="AD688" s="547"/>
      <c r="AE688" s="3"/>
      <c r="AF688" s="258"/>
      <c r="AG688" s="375"/>
      <c r="AH688" s="378"/>
      <c r="EM688" s="375"/>
      <c r="EN688" s="375"/>
      <c r="EO688" s="375"/>
      <c r="EP688" s="375"/>
      <c r="EQ688" s="375"/>
      <c r="ER688" s="375"/>
      <c r="ES688" s="375"/>
      <c r="FF688" s="375"/>
      <c r="FG688" s="375"/>
      <c r="FH688" s="375"/>
      <c r="FI688" s="375"/>
      <c r="FJ688" s="375"/>
      <c r="FK688" s="375"/>
      <c r="FL688" s="375"/>
      <c r="FM688" s="375"/>
      <c r="FN688" s="375"/>
      <c r="FO688" s="375"/>
      <c r="FP688" s="375"/>
      <c r="FQ688" s="375"/>
      <c r="FR688" s="375"/>
      <c r="FS688" s="375"/>
      <c r="FT688" s="375"/>
      <c r="FU688" s="375"/>
    </row>
    <row r="689" spans="1:177" s="374" customFormat="1" ht="15" customHeight="1" thickBot="1" x14ac:dyDescent="0.3">
      <c r="A689" s="113"/>
      <c r="B689" s="687" t="s">
        <v>1177</v>
      </c>
      <c r="C689" s="688"/>
      <c r="D689" s="688"/>
      <c r="E689" s="688"/>
      <c r="F689" s="688"/>
      <c r="G689" s="688"/>
      <c r="H689" s="688"/>
      <c r="I689" s="688"/>
      <c r="J689" s="688"/>
      <c r="K689" s="688"/>
      <c r="L689" s="688"/>
      <c r="M689" s="688"/>
      <c r="N689" s="688"/>
      <c r="O689" s="688"/>
      <c r="P689" s="688"/>
      <c r="Q689" s="688"/>
      <c r="R689" s="688"/>
      <c r="S689" s="688"/>
      <c r="T689" s="688"/>
      <c r="U689" s="688"/>
      <c r="V689" s="688"/>
      <c r="W689" s="688"/>
      <c r="X689" s="688"/>
      <c r="Y689" s="688"/>
      <c r="Z689" s="688"/>
      <c r="AA689" s="688"/>
      <c r="AB689" s="688"/>
      <c r="AC689" s="688"/>
      <c r="AD689" s="689"/>
      <c r="AE689" s="3"/>
      <c r="AF689" s="258"/>
      <c r="AG689" s="375"/>
      <c r="AH689" s="378"/>
      <c r="EM689" s="375"/>
      <c r="EN689" s="375"/>
      <c r="EO689" s="375"/>
      <c r="EP689" s="375"/>
      <c r="EQ689" s="375"/>
      <c r="ER689" s="375"/>
      <c r="ES689" s="375"/>
      <c r="FF689" s="375"/>
      <c r="FG689" s="375"/>
      <c r="FH689" s="375"/>
      <c r="FI689" s="375"/>
      <c r="FJ689" s="375"/>
      <c r="FK689" s="375"/>
      <c r="FL689" s="375"/>
      <c r="FM689" s="375"/>
      <c r="FN689" s="375"/>
      <c r="FO689" s="375"/>
      <c r="FP689" s="375"/>
      <c r="FQ689" s="375"/>
      <c r="FR689" s="375"/>
      <c r="FS689" s="375"/>
      <c r="FT689" s="375"/>
      <c r="FU689" s="375"/>
    </row>
    <row r="690" spans="1:177" s="374" customFormat="1" ht="15" customHeight="1" x14ac:dyDescent="0.25">
      <c r="A690" s="113"/>
      <c r="B690" s="3"/>
      <c r="C690" s="3"/>
      <c r="D690" s="3"/>
      <c r="E690" s="3"/>
      <c r="F690" s="3"/>
      <c r="G690" s="3"/>
      <c r="H690" s="3"/>
      <c r="I690" s="3"/>
      <c r="J690" s="3"/>
      <c r="K690" s="3"/>
      <c r="L690" s="3"/>
      <c r="M690" s="3"/>
      <c r="N690" s="3"/>
      <c r="O690" s="3"/>
      <c r="P690" s="3"/>
      <c r="Q690" s="3"/>
      <c r="R690" s="3"/>
      <c r="S690" s="3"/>
      <c r="T690" s="3"/>
      <c r="U690" s="3"/>
      <c r="V690" s="3"/>
      <c r="W690" s="3"/>
      <c r="X690" s="3"/>
      <c r="Y690" s="3"/>
      <c r="Z690" s="3"/>
      <c r="AA690" s="3"/>
      <c r="AB690" s="3"/>
      <c r="AC690" s="3"/>
      <c r="AD690" s="3"/>
      <c r="AE690" s="3"/>
      <c r="AF690" s="258"/>
      <c r="AG690" s="375"/>
      <c r="AH690" s="378"/>
      <c r="EM690" s="375"/>
      <c r="EN690" s="375"/>
      <c r="EO690" s="375"/>
      <c r="EP690" s="375"/>
      <c r="EQ690" s="375"/>
      <c r="ER690" s="375"/>
      <c r="ES690" s="375"/>
      <c r="FF690" s="375"/>
      <c r="FG690" s="375"/>
      <c r="FH690" s="375"/>
      <c r="FI690" s="375"/>
      <c r="FJ690" s="375"/>
      <c r="FK690" s="375"/>
      <c r="FL690" s="375"/>
      <c r="FM690" s="375"/>
      <c r="FN690" s="375"/>
      <c r="FO690" s="375"/>
      <c r="FP690" s="375"/>
      <c r="FQ690" s="375"/>
      <c r="FR690" s="375"/>
      <c r="FS690" s="375"/>
      <c r="FT690" s="375"/>
      <c r="FU690" s="375"/>
    </row>
    <row r="691" spans="1:177" s="374" customFormat="1" ht="36" customHeight="1" x14ac:dyDescent="0.25">
      <c r="A691" s="114" t="s">
        <v>195</v>
      </c>
      <c r="B691" s="573" t="s">
        <v>1178</v>
      </c>
      <c r="C691" s="573"/>
      <c r="D691" s="573"/>
      <c r="E691" s="573"/>
      <c r="F691" s="573"/>
      <c r="G691" s="573"/>
      <c r="H691" s="573"/>
      <c r="I691" s="573"/>
      <c r="J691" s="573"/>
      <c r="K691" s="573"/>
      <c r="L691" s="573"/>
      <c r="M691" s="573"/>
      <c r="N691" s="573"/>
      <c r="O691" s="573"/>
      <c r="P691" s="573"/>
      <c r="Q691" s="573"/>
      <c r="R691" s="573"/>
      <c r="S691" s="573"/>
      <c r="T691" s="573"/>
      <c r="U691" s="573"/>
      <c r="V691" s="573"/>
      <c r="W691" s="573"/>
      <c r="X691" s="573"/>
      <c r="Y691" s="573"/>
      <c r="Z691" s="573"/>
      <c r="AA691" s="573"/>
      <c r="AB691" s="573"/>
      <c r="AC691" s="573"/>
      <c r="AD691" s="573"/>
      <c r="AE691" s="3"/>
      <c r="AF691" s="258"/>
      <c r="AG691" s="375"/>
      <c r="AH691" s="378"/>
      <c r="EM691" s="375"/>
      <c r="EN691" s="375"/>
      <c r="EO691" s="375"/>
      <c r="EP691" s="375"/>
      <c r="EQ691" s="375"/>
      <c r="ER691" s="375"/>
      <c r="ES691" s="375"/>
      <c r="FF691" s="375"/>
      <c r="FG691" s="375"/>
      <c r="FH691" s="375"/>
      <c r="FI691" s="375"/>
      <c r="FJ691" s="375"/>
      <c r="FK691" s="375"/>
      <c r="FL691" s="375"/>
      <c r="FM691" s="375"/>
      <c r="FN691" s="375"/>
      <c r="FO691" s="375"/>
      <c r="FP691" s="375"/>
      <c r="FQ691" s="375"/>
      <c r="FR691" s="375"/>
      <c r="FS691" s="375"/>
      <c r="FT691" s="375"/>
      <c r="FU691" s="375"/>
    </row>
    <row r="692" spans="1:177" s="374" customFormat="1" ht="24" customHeight="1" x14ac:dyDescent="0.25">
      <c r="A692" s="112"/>
      <c r="B692" s="1"/>
      <c r="C692" s="576" t="s">
        <v>1087</v>
      </c>
      <c r="D692" s="576"/>
      <c r="E692" s="576"/>
      <c r="F692" s="576"/>
      <c r="G692" s="576"/>
      <c r="H692" s="576"/>
      <c r="I692" s="576"/>
      <c r="J692" s="576"/>
      <c r="K692" s="576"/>
      <c r="L692" s="576"/>
      <c r="M692" s="576"/>
      <c r="N692" s="576"/>
      <c r="O692" s="576"/>
      <c r="P692" s="576"/>
      <c r="Q692" s="576"/>
      <c r="R692" s="576"/>
      <c r="S692" s="576"/>
      <c r="T692" s="576"/>
      <c r="U692" s="576"/>
      <c r="V692" s="576"/>
      <c r="W692" s="576"/>
      <c r="X692" s="576"/>
      <c r="Y692" s="576"/>
      <c r="Z692" s="576"/>
      <c r="AA692" s="576"/>
      <c r="AB692" s="576"/>
      <c r="AC692" s="576"/>
      <c r="AD692" s="576"/>
      <c r="AE692" s="3"/>
      <c r="AF692" s="258"/>
      <c r="AG692" s="375"/>
      <c r="AH692" s="378"/>
      <c r="EM692" s="375"/>
      <c r="EN692" s="375"/>
      <c r="EO692" s="375"/>
      <c r="EP692" s="375"/>
      <c r="EQ692" s="375"/>
      <c r="ER692" s="375"/>
      <c r="ES692" s="375"/>
      <c r="FF692" s="375"/>
      <c r="FG692" s="375"/>
      <c r="FH692" s="375"/>
      <c r="FI692" s="375"/>
      <c r="FJ692" s="375"/>
      <c r="FK692" s="375"/>
      <c r="FL692" s="375"/>
      <c r="FM692" s="375"/>
      <c r="FN692" s="375"/>
      <c r="FO692" s="375"/>
      <c r="FP692" s="375"/>
      <c r="FQ692" s="375"/>
      <c r="FR692" s="375"/>
      <c r="FS692" s="375"/>
      <c r="FT692" s="375"/>
      <c r="FU692" s="375"/>
    </row>
    <row r="693" spans="1:177" s="374" customFormat="1" ht="36" customHeight="1" x14ac:dyDescent="0.25">
      <c r="A693" s="112"/>
      <c r="B693" s="1"/>
      <c r="C693" s="576" t="s">
        <v>1179</v>
      </c>
      <c r="D693" s="576"/>
      <c r="E693" s="576"/>
      <c r="F693" s="576"/>
      <c r="G693" s="576"/>
      <c r="H693" s="576"/>
      <c r="I693" s="576"/>
      <c r="J693" s="576"/>
      <c r="K693" s="576"/>
      <c r="L693" s="576"/>
      <c r="M693" s="576"/>
      <c r="N693" s="576"/>
      <c r="O693" s="576"/>
      <c r="P693" s="576"/>
      <c r="Q693" s="576"/>
      <c r="R693" s="576"/>
      <c r="S693" s="576"/>
      <c r="T693" s="576"/>
      <c r="U693" s="576"/>
      <c r="V693" s="576"/>
      <c r="W693" s="576"/>
      <c r="X693" s="576"/>
      <c r="Y693" s="576"/>
      <c r="Z693" s="576"/>
      <c r="AA693" s="576"/>
      <c r="AB693" s="576"/>
      <c r="AC693" s="576"/>
      <c r="AD693" s="576"/>
      <c r="AE693" s="3"/>
      <c r="AF693" s="258"/>
      <c r="AG693" s="375"/>
      <c r="AH693" s="378"/>
      <c r="EM693" s="375"/>
      <c r="EN693" s="375"/>
      <c r="EO693" s="375"/>
      <c r="EP693" s="375"/>
      <c r="EQ693" s="375"/>
      <c r="ER693" s="375"/>
      <c r="ES693" s="375"/>
      <c r="FF693" s="375"/>
      <c r="FG693" s="375"/>
      <c r="FH693" s="375"/>
      <c r="FI693" s="375"/>
      <c r="FJ693" s="375"/>
      <c r="FK693" s="375"/>
      <c r="FL693" s="375"/>
      <c r="FM693" s="375"/>
      <c r="FN693" s="375"/>
      <c r="FO693" s="375"/>
      <c r="FP693" s="375"/>
      <c r="FQ693" s="375"/>
      <c r="FR693" s="375"/>
      <c r="FS693" s="375"/>
      <c r="FT693" s="375"/>
      <c r="FU693" s="375"/>
    </row>
    <row r="694" spans="1:177" s="374" customFormat="1" ht="15" customHeight="1" x14ac:dyDescent="0.25">
      <c r="A694" s="112"/>
      <c r="B694" s="1"/>
      <c r="C694" s="576" t="s">
        <v>874</v>
      </c>
      <c r="D694" s="576"/>
      <c r="E694" s="576"/>
      <c r="F694" s="576"/>
      <c r="G694" s="576"/>
      <c r="H694" s="576"/>
      <c r="I694" s="576"/>
      <c r="J694" s="576"/>
      <c r="K694" s="576"/>
      <c r="L694" s="576"/>
      <c r="M694" s="576"/>
      <c r="N694" s="576"/>
      <c r="O694" s="576"/>
      <c r="P694" s="576"/>
      <c r="Q694" s="576"/>
      <c r="R694" s="576"/>
      <c r="S694" s="576"/>
      <c r="T694" s="576"/>
      <c r="U694" s="576"/>
      <c r="V694" s="576"/>
      <c r="W694" s="576"/>
      <c r="X694" s="576"/>
      <c r="Y694" s="576"/>
      <c r="Z694" s="576"/>
      <c r="AA694" s="576"/>
      <c r="AB694" s="576"/>
      <c r="AC694" s="576"/>
      <c r="AD694" s="576"/>
      <c r="AE694" s="3"/>
      <c r="AF694" s="258"/>
      <c r="AG694" s="375"/>
      <c r="AH694" s="378"/>
      <c r="EM694" s="375"/>
      <c r="EN694" s="375"/>
      <c r="EO694" s="375"/>
      <c r="EP694" s="375"/>
      <c r="EQ694" s="375"/>
      <c r="ER694" s="375"/>
      <c r="ES694" s="375"/>
      <c r="FF694" s="375"/>
      <c r="FG694" s="375"/>
      <c r="FH694" s="375"/>
      <c r="FI694" s="375"/>
      <c r="FJ694" s="375"/>
      <c r="FK694" s="375"/>
      <c r="FL694" s="375"/>
      <c r="FM694" s="375"/>
      <c r="FN694" s="375"/>
      <c r="FO694" s="375"/>
      <c r="FP694" s="375"/>
      <c r="FQ694" s="375"/>
      <c r="FR694" s="375"/>
      <c r="FS694" s="375"/>
      <c r="FT694" s="375"/>
      <c r="FU694" s="375"/>
    </row>
    <row r="695" spans="1:177" s="374" customFormat="1" ht="15" customHeight="1" x14ac:dyDescent="0.25">
      <c r="A695" s="112"/>
      <c r="B695" s="1"/>
      <c r="C695" s="71"/>
      <c r="D695" s="71"/>
      <c r="E695" s="71"/>
      <c r="F695" s="71"/>
      <c r="G695" s="71"/>
      <c r="H695" s="71"/>
      <c r="I695" s="71"/>
      <c r="J695" s="71"/>
      <c r="K695" s="71"/>
      <c r="L695" s="71"/>
      <c r="M695" s="71"/>
      <c r="N695" s="71"/>
      <c r="O695" s="71"/>
      <c r="P695" s="71"/>
      <c r="Q695" s="71"/>
      <c r="R695" s="71"/>
      <c r="S695" s="71"/>
      <c r="T695" s="71"/>
      <c r="U695" s="71"/>
      <c r="V695" s="71"/>
      <c r="W695" s="71"/>
      <c r="X695" s="71"/>
      <c r="Y695" s="71"/>
      <c r="Z695" s="71"/>
      <c r="AA695" s="71"/>
      <c r="AB695" s="71"/>
      <c r="AC695" s="71"/>
      <c r="AD695" s="71"/>
      <c r="AE695" s="3"/>
      <c r="AF695" s="258"/>
      <c r="AG695" s="375"/>
      <c r="AH695" s="378"/>
      <c r="EM695" s="375"/>
      <c r="EN695" s="375"/>
      <c r="EO695" s="375"/>
      <c r="EP695" s="375"/>
      <c r="EQ695" s="375"/>
      <c r="ER695" s="375"/>
      <c r="ES695" s="375"/>
      <c r="FF695" s="375"/>
      <c r="FG695" s="375"/>
      <c r="FH695" s="375"/>
      <c r="FI695" s="375"/>
      <c r="FJ695" s="375"/>
      <c r="FK695" s="375"/>
      <c r="FL695" s="375"/>
      <c r="FM695" s="375"/>
      <c r="FN695" s="375"/>
      <c r="FO695" s="375"/>
      <c r="FP695" s="375"/>
      <c r="FQ695" s="375"/>
      <c r="FR695" s="375"/>
      <c r="FS695" s="375"/>
      <c r="FT695" s="375"/>
      <c r="FU695" s="375"/>
    </row>
    <row r="696" spans="1:177" s="374" customFormat="1" ht="15" customHeight="1" x14ac:dyDescent="0.25">
      <c r="A696" s="112"/>
      <c r="B696" s="1"/>
      <c r="C696" s="122"/>
      <c r="D696" s="122"/>
      <c r="E696" s="122"/>
      <c r="F696" s="122"/>
      <c r="G696" s="122"/>
      <c r="H696" s="122"/>
      <c r="I696" s="122"/>
      <c r="J696" s="122"/>
      <c r="K696" s="122"/>
      <c r="L696" s="122"/>
      <c r="M696" s="122"/>
      <c r="N696" s="122"/>
      <c r="O696" s="122"/>
      <c r="P696" s="122"/>
      <c r="Q696" s="122"/>
      <c r="R696" s="122"/>
      <c r="S696" s="122"/>
      <c r="T696" s="122"/>
      <c r="U696" s="122"/>
      <c r="V696" s="122"/>
      <c r="W696" s="122"/>
      <c r="X696" s="122"/>
      <c r="Y696" s="122"/>
      <c r="Z696" s="122"/>
      <c r="AA696" s="122"/>
      <c r="AB696" s="954" t="s">
        <v>891</v>
      </c>
      <c r="AC696" s="954"/>
      <c r="AD696" s="954"/>
      <c r="AE696" s="3"/>
      <c r="AF696" s="258"/>
      <c r="AG696" s="285" t="s">
        <v>1908</v>
      </c>
      <c r="AH696" s="285"/>
      <c r="AI696" s="285"/>
      <c r="EM696" s="375"/>
      <c r="EN696" s="375"/>
      <c r="EO696" s="375"/>
      <c r="EP696" s="375"/>
      <c r="EQ696" s="375"/>
      <c r="ER696" s="375"/>
      <c r="ES696" s="375"/>
      <c r="FF696" s="375"/>
      <c r="FG696" s="375"/>
      <c r="FH696" s="375"/>
      <c r="FI696" s="375"/>
      <c r="FJ696" s="375"/>
      <c r="FK696" s="375"/>
      <c r="FL696" s="375"/>
      <c r="FM696" s="375"/>
      <c r="FN696" s="375"/>
      <c r="FO696" s="375"/>
      <c r="FP696" s="375"/>
      <c r="FQ696" s="375"/>
      <c r="FR696" s="375"/>
      <c r="FS696" s="375"/>
      <c r="FT696" s="375"/>
      <c r="FU696" s="375"/>
    </row>
    <row r="697" spans="1:177" s="374" customFormat="1" ht="15" customHeight="1" x14ac:dyDescent="0.25">
      <c r="A697" s="113"/>
      <c r="B697" s="3"/>
      <c r="C697" s="694" t="s">
        <v>1130</v>
      </c>
      <c r="D697" s="695"/>
      <c r="E697" s="695"/>
      <c r="F697" s="695"/>
      <c r="G697" s="695"/>
      <c r="H697" s="695"/>
      <c r="I697" s="695"/>
      <c r="J697" s="695"/>
      <c r="K697" s="696"/>
      <c r="L697" s="694" t="s">
        <v>894</v>
      </c>
      <c r="M697" s="695"/>
      <c r="N697" s="695"/>
      <c r="O697" s="696"/>
      <c r="P697" s="811" t="s">
        <v>893</v>
      </c>
      <c r="Q697" s="812"/>
      <c r="R697" s="812"/>
      <c r="S697" s="812"/>
      <c r="T697" s="812"/>
      <c r="U697" s="812"/>
      <c r="V697" s="812"/>
      <c r="W697" s="812"/>
      <c r="X697" s="812"/>
      <c r="Y697" s="812"/>
      <c r="Z697" s="812"/>
      <c r="AA697" s="812"/>
      <c r="AB697" s="812"/>
      <c r="AC697" s="812"/>
      <c r="AD697" s="813"/>
      <c r="AE697" s="3"/>
      <c r="AF697" s="258"/>
      <c r="AG697" s="285">
        <f>COUNTBLANK(L699:AD706)</f>
        <v>152</v>
      </c>
      <c r="AH697" s="285">
        <v>151</v>
      </c>
      <c r="AI697" s="285">
        <f>IF(SUM(AG699:AH706)=0,AG697,1)</f>
        <v>152</v>
      </c>
      <c r="EM697" s="375"/>
      <c r="EN697" s="375"/>
      <c r="EO697" s="375"/>
      <c r="EP697" s="375"/>
      <c r="EQ697" s="375"/>
      <c r="ER697" s="375"/>
      <c r="ES697" s="375"/>
      <c r="FF697" s="375"/>
      <c r="FG697" s="375"/>
      <c r="FH697" s="375"/>
      <c r="FI697" s="375"/>
      <c r="FJ697" s="375"/>
      <c r="FK697" s="375"/>
      <c r="FL697" s="375"/>
      <c r="FM697" s="375"/>
      <c r="FN697" s="375"/>
      <c r="FO697" s="375"/>
      <c r="FP697" s="375"/>
      <c r="FQ697" s="375"/>
      <c r="FR697" s="375"/>
      <c r="FS697" s="375"/>
      <c r="FT697" s="375"/>
      <c r="FU697" s="375"/>
    </row>
    <row r="698" spans="1:177" s="374" customFormat="1" ht="195.75" customHeight="1" x14ac:dyDescent="0.25">
      <c r="A698" s="113"/>
      <c r="B698" s="3"/>
      <c r="C698" s="724"/>
      <c r="D698" s="725"/>
      <c r="E698" s="725"/>
      <c r="F698" s="725"/>
      <c r="G698" s="725"/>
      <c r="H698" s="725"/>
      <c r="I698" s="725"/>
      <c r="J698" s="725"/>
      <c r="K698" s="726"/>
      <c r="L698" s="697"/>
      <c r="M698" s="698"/>
      <c r="N698" s="698"/>
      <c r="O698" s="699"/>
      <c r="P698" s="574" t="s">
        <v>1180</v>
      </c>
      <c r="Q698" s="641"/>
      <c r="R698" s="575"/>
      <c r="S698" s="574" t="s">
        <v>1181</v>
      </c>
      <c r="T698" s="641"/>
      <c r="U698" s="575"/>
      <c r="V698" s="574" t="s">
        <v>1182</v>
      </c>
      <c r="W698" s="641"/>
      <c r="X698" s="575"/>
      <c r="Y698" s="574" t="s">
        <v>247</v>
      </c>
      <c r="Z698" s="641"/>
      <c r="AA698" s="575"/>
      <c r="AB698" s="574" t="s">
        <v>1183</v>
      </c>
      <c r="AC698" s="641"/>
      <c r="AD698" s="575"/>
      <c r="AE698" s="3"/>
      <c r="AF698" s="258"/>
      <c r="AG698" s="374" t="s">
        <v>1921</v>
      </c>
      <c r="AH698" s="374" t="s">
        <v>1925</v>
      </c>
      <c r="EM698" s="375"/>
      <c r="EN698" s="375"/>
      <c r="EO698" s="375"/>
      <c r="EP698" s="375"/>
      <c r="EQ698" s="375"/>
      <c r="ER698" s="375"/>
      <c r="ES698" s="375"/>
      <c r="FF698" s="375"/>
      <c r="FG698" s="375"/>
      <c r="FH698" s="375"/>
      <c r="FI698" s="375"/>
      <c r="FJ698" s="375"/>
      <c r="FK698" s="375"/>
      <c r="FL698" s="375"/>
      <c r="FM698" s="375"/>
      <c r="FN698" s="375"/>
      <c r="FO698" s="375"/>
      <c r="FP698" s="375"/>
      <c r="FQ698" s="375"/>
      <c r="FR698" s="375"/>
      <c r="FS698" s="375"/>
      <c r="FT698" s="375"/>
      <c r="FU698" s="375"/>
    </row>
    <row r="699" spans="1:177" s="374" customFormat="1" ht="15" customHeight="1" x14ac:dyDescent="0.25">
      <c r="A699" s="113"/>
      <c r="B699" s="3"/>
      <c r="C699" s="20" t="s">
        <v>26</v>
      </c>
      <c r="D699" s="552" t="str">
        <f>IF($D37="","",$D37)</f>
        <v/>
      </c>
      <c r="E699" s="553"/>
      <c r="F699" s="553"/>
      <c r="G699" s="553"/>
      <c r="H699" s="553"/>
      <c r="I699" s="553"/>
      <c r="J699" s="553"/>
      <c r="K699" s="554"/>
      <c r="L699" s="549"/>
      <c r="M699" s="550"/>
      <c r="N699" s="550"/>
      <c r="O699" s="551"/>
      <c r="P699" s="549"/>
      <c r="Q699" s="550"/>
      <c r="R699" s="551"/>
      <c r="S699" s="549"/>
      <c r="T699" s="550"/>
      <c r="U699" s="551"/>
      <c r="V699" s="549"/>
      <c r="W699" s="550"/>
      <c r="X699" s="551"/>
      <c r="Y699" s="549"/>
      <c r="Z699" s="550"/>
      <c r="AA699" s="551"/>
      <c r="AB699" s="549"/>
      <c r="AC699" s="550"/>
      <c r="AD699" s="551"/>
      <c r="AE699" s="3"/>
      <c r="AF699" s="258"/>
      <c r="AG699" s="375">
        <f>IF(AND($C$29="",COUNTBLANK(D699:AD699)=27),0,IF(AND($C$29&gt;=$AG$26,COUNTBLANK(D699:AD699)&lt;&gt;27),0,IF(AND($AG$26&gt;$C$29,COUNTBLANK(D699:AD699)=27),0,1)))</f>
        <v>0</v>
      </c>
      <c r="AH699" s="264">
        <f>IF($AG$697=$AH$697,0,IF(AND(D699="",(COUNTBLANK(L699:AD699)+COUNTBLANK(D711:AD711))=46),0,
IF(AND(L699=1,SUM(COUNTIF(P699:AD699,"x"),COUNTIF(D711:AD711,"x"))&gt;0),0,
IF(AND(OR(L699=2,L699=9),(SUM(COUNTBLANK(P699:AD699),COUNTBLANK(D711:AD711))=42)),0,1))))</f>
        <v>0</v>
      </c>
      <c r="EM699" s="375"/>
      <c r="EN699" s="375"/>
      <c r="EO699" s="375"/>
      <c r="EP699" s="375"/>
      <c r="EQ699" s="375"/>
      <c r="ER699" s="375"/>
      <c r="ES699" s="375"/>
      <c r="FF699" s="375"/>
      <c r="FG699" s="375"/>
      <c r="FH699" s="375"/>
      <c r="FI699" s="375"/>
      <c r="FJ699" s="375"/>
      <c r="FK699" s="375"/>
      <c r="FL699" s="375"/>
      <c r="FM699" s="375"/>
      <c r="FN699" s="375"/>
      <c r="FO699" s="375"/>
      <c r="FP699" s="375"/>
      <c r="FQ699" s="375"/>
      <c r="FR699" s="375"/>
      <c r="FS699" s="375"/>
      <c r="FT699" s="375"/>
      <c r="FU699" s="375"/>
    </row>
    <row r="700" spans="1:177" s="374" customFormat="1" ht="15" customHeight="1" x14ac:dyDescent="0.25">
      <c r="A700" s="113"/>
      <c r="B700" s="3"/>
      <c r="C700" s="8" t="s">
        <v>27</v>
      </c>
      <c r="D700" s="552" t="str">
        <f t="shared" ref="D700:D706" si="178">IF($D38="","",$D38)</f>
        <v/>
      </c>
      <c r="E700" s="553"/>
      <c r="F700" s="553"/>
      <c r="G700" s="553"/>
      <c r="H700" s="553"/>
      <c r="I700" s="553"/>
      <c r="J700" s="553"/>
      <c r="K700" s="554"/>
      <c r="L700" s="549"/>
      <c r="M700" s="550"/>
      <c r="N700" s="550"/>
      <c r="O700" s="551"/>
      <c r="P700" s="549"/>
      <c r="Q700" s="550"/>
      <c r="R700" s="551"/>
      <c r="S700" s="549"/>
      <c r="T700" s="550"/>
      <c r="U700" s="551"/>
      <c r="V700" s="549"/>
      <c r="W700" s="550"/>
      <c r="X700" s="551"/>
      <c r="Y700" s="549"/>
      <c r="Z700" s="550"/>
      <c r="AA700" s="551"/>
      <c r="AB700" s="549"/>
      <c r="AC700" s="550"/>
      <c r="AD700" s="551"/>
      <c r="AE700" s="3"/>
      <c r="AF700" s="258"/>
      <c r="AG700" s="375">
        <f>IF(AND($C$29="",COUNTBLANK(D700:AD700)=27),0,IF(AND($C$29&gt;=$AG$27,COUNTBLANK(D700:AD700)&lt;&gt;27),0,IF(AND($AG$27&gt;$C$29,COUNTBLANK(D700:AD700)=27),0,1)))</f>
        <v>0</v>
      </c>
      <c r="AH700" s="264">
        <f t="shared" ref="AH700:AH706" si="179">IF($AG$697=$AH$697,0,IF(AND(D700="",(COUNTBLANK(L700:AD700)+COUNTBLANK(D712:AD712))=46),0,
IF(AND(L700=1,SUM(COUNTIF(P700:AD700,"x"),COUNTIF(D712:AD712,"x"))&gt;0),0,
IF(AND(OR(L700=2,L700=9),(SUM(COUNTBLANK(P700:AD700),COUNTBLANK(D712:AD712))=42)),0,1))))</f>
        <v>0</v>
      </c>
      <c r="EM700" s="375"/>
      <c r="EN700" s="375"/>
      <c r="EO700" s="375"/>
      <c r="EP700" s="375"/>
      <c r="EQ700" s="375"/>
      <c r="ER700" s="375"/>
      <c r="ES700" s="375"/>
      <c r="FF700" s="375"/>
      <c r="FG700" s="375"/>
      <c r="FH700" s="375"/>
      <c r="FI700" s="375"/>
      <c r="FJ700" s="375"/>
      <c r="FK700" s="375"/>
      <c r="FL700" s="375"/>
      <c r="FM700" s="375"/>
      <c r="FN700" s="375"/>
      <c r="FO700" s="375"/>
      <c r="FP700" s="375"/>
      <c r="FQ700" s="375"/>
      <c r="FR700" s="375"/>
      <c r="FS700" s="375"/>
      <c r="FT700" s="375"/>
      <c r="FU700" s="375"/>
    </row>
    <row r="701" spans="1:177" s="374" customFormat="1" ht="15" customHeight="1" x14ac:dyDescent="0.25">
      <c r="A701" s="113"/>
      <c r="B701" s="3"/>
      <c r="C701" s="8" t="s">
        <v>28</v>
      </c>
      <c r="D701" s="552" t="str">
        <f t="shared" si="178"/>
        <v/>
      </c>
      <c r="E701" s="553"/>
      <c r="F701" s="553"/>
      <c r="G701" s="553"/>
      <c r="H701" s="553"/>
      <c r="I701" s="553"/>
      <c r="J701" s="553"/>
      <c r="K701" s="554"/>
      <c r="L701" s="549"/>
      <c r="M701" s="550"/>
      <c r="N701" s="550"/>
      <c r="O701" s="551"/>
      <c r="P701" s="549"/>
      <c r="Q701" s="550"/>
      <c r="R701" s="551"/>
      <c r="S701" s="549"/>
      <c r="T701" s="550"/>
      <c r="U701" s="551"/>
      <c r="V701" s="549"/>
      <c r="W701" s="550"/>
      <c r="X701" s="551"/>
      <c r="Y701" s="549"/>
      <c r="Z701" s="550"/>
      <c r="AA701" s="551"/>
      <c r="AB701" s="549"/>
      <c r="AC701" s="550"/>
      <c r="AD701" s="551"/>
      <c r="AE701" s="3"/>
      <c r="AF701" s="258"/>
      <c r="AG701" s="375">
        <f>IF(AND($C$29="",COUNTBLANK(D701:AD701)=27),0,IF(AND($C$29&gt;=$AG$28,COUNTBLANK(D701:AD701)&lt;&gt;27),0,IF(AND($AG$28&gt;$C$29,COUNTBLANK(D701:AD701)=27),0,1)))</f>
        <v>0</v>
      </c>
      <c r="AH701" s="264">
        <f t="shared" si="179"/>
        <v>0</v>
      </c>
      <c r="EM701" s="375"/>
      <c r="EN701" s="375"/>
      <c r="EO701" s="375"/>
      <c r="EP701" s="375"/>
      <c r="EQ701" s="375"/>
      <c r="ER701" s="375"/>
      <c r="ES701" s="375"/>
      <c r="FF701" s="375"/>
      <c r="FG701" s="375"/>
      <c r="FH701" s="375"/>
      <c r="FI701" s="375"/>
      <c r="FJ701" s="375"/>
      <c r="FK701" s="375"/>
      <c r="FL701" s="375"/>
      <c r="FM701" s="375"/>
      <c r="FN701" s="375"/>
      <c r="FO701" s="375"/>
      <c r="FP701" s="375"/>
      <c r="FQ701" s="375"/>
      <c r="FR701" s="375"/>
      <c r="FS701" s="375"/>
      <c r="FT701" s="375"/>
      <c r="FU701" s="375"/>
    </row>
    <row r="702" spans="1:177" s="374" customFormat="1" ht="15" customHeight="1" x14ac:dyDescent="0.25">
      <c r="A702" s="113"/>
      <c r="B702" s="3"/>
      <c r="C702" s="8" t="s">
        <v>29</v>
      </c>
      <c r="D702" s="552" t="str">
        <f t="shared" si="178"/>
        <v/>
      </c>
      <c r="E702" s="553"/>
      <c r="F702" s="553"/>
      <c r="G702" s="553"/>
      <c r="H702" s="553"/>
      <c r="I702" s="553"/>
      <c r="J702" s="553"/>
      <c r="K702" s="554"/>
      <c r="L702" s="549"/>
      <c r="M702" s="550"/>
      <c r="N702" s="550"/>
      <c r="O702" s="551"/>
      <c r="P702" s="549"/>
      <c r="Q702" s="550"/>
      <c r="R702" s="551"/>
      <c r="S702" s="549"/>
      <c r="T702" s="550"/>
      <c r="U702" s="551"/>
      <c r="V702" s="549"/>
      <c r="W702" s="550"/>
      <c r="X702" s="551"/>
      <c r="Y702" s="549"/>
      <c r="Z702" s="550"/>
      <c r="AA702" s="551"/>
      <c r="AB702" s="549"/>
      <c r="AC702" s="550"/>
      <c r="AD702" s="551"/>
      <c r="AE702" s="3"/>
      <c r="AF702" s="258"/>
      <c r="AG702" s="375">
        <f>IF(AND($C$29="",COUNTBLANK(D702:AD702)=27),0,IF(AND($C$29&gt;=$AG$29,COUNTBLANK(D702:AD702)&lt;&gt;27),0,IF(AND($AG$29&gt;$C$29,COUNTBLANK(D702:AD702)=27),0,1)))</f>
        <v>0</v>
      </c>
      <c r="AH702" s="264">
        <f t="shared" si="179"/>
        <v>0</v>
      </c>
      <c r="EM702" s="375"/>
      <c r="EN702" s="375"/>
      <c r="EO702" s="375"/>
      <c r="EP702" s="375"/>
      <c r="EQ702" s="375"/>
      <c r="ER702" s="375"/>
      <c r="ES702" s="375"/>
      <c r="FF702" s="375"/>
      <c r="FG702" s="375"/>
      <c r="FH702" s="375"/>
      <c r="FI702" s="375"/>
      <c r="FJ702" s="375"/>
      <c r="FK702" s="375"/>
      <c r="FL702" s="375"/>
      <c r="FM702" s="375"/>
      <c r="FN702" s="375"/>
      <c r="FO702" s="375"/>
      <c r="FP702" s="375"/>
      <c r="FQ702" s="375"/>
      <c r="FR702" s="375"/>
      <c r="FS702" s="375"/>
      <c r="FT702" s="375"/>
      <c r="FU702" s="375"/>
    </row>
    <row r="703" spans="1:177" s="374" customFormat="1" ht="15" customHeight="1" x14ac:dyDescent="0.25">
      <c r="A703" s="113"/>
      <c r="B703" s="3"/>
      <c r="C703" s="8" t="s">
        <v>30</v>
      </c>
      <c r="D703" s="552" t="str">
        <f t="shared" si="178"/>
        <v/>
      </c>
      <c r="E703" s="553"/>
      <c r="F703" s="553"/>
      <c r="G703" s="553"/>
      <c r="H703" s="553"/>
      <c r="I703" s="553"/>
      <c r="J703" s="553"/>
      <c r="K703" s="554"/>
      <c r="L703" s="549"/>
      <c r="M703" s="550"/>
      <c r="N703" s="550"/>
      <c r="O703" s="551"/>
      <c r="P703" s="549"/>
      <c r="Q703" s="550"/>
      <c r="R703" s="551"/>
      <c r="S703" s="549"/>
      <c r="T703" s="550"/>
      <c r="U703" s="551"/>
      <c r="V703" s="549"/>
      <c r="W703" s="550"/>
      <c r="X703" s="551"/>
      <c r="Y703" s="549"/>
      <c r="Z703" s="550"/>
      <c r="AA703" s="551"/>
      <c r="AB703" s="549"/>
      <c r="AC703" s="550"/>
      <c r="AD703" s="551"/>
      <c r="AE703" s="3"/>
      <c r="AF703" s="258"/>
      <c r="AG703" s="375">
        <f>IF(AND($C$29="",COUNTBLANK(D703:AD703)=27),0,IF(AND($C$29&gt;=$AG$30,COUNTBLANK(D703:AD703)&lt;&gt;27),0,IF(AND($AG$30&gt;$C$29,COUNTBLANK(D703:AD703)=27),0,1)))</f>
        <v>0</v>
      </c>
      <c r="AH703" s="264">
        <f t="shared" si="179"/>
        <v>0</v>
      </c>
      <c r="EM703" s="375"/>
      <c r="EN703" s="375"/>
      <c r="EO703" s="375"/>
      <c r="EP703" s="375"/>
      <c r="EQ703" s="375"/>
      <c r="ER703" s="375"/>
      <c r="ES703" s="375"/>
      <c r="FF703" s="375"/>
      <c r="FG703" s="375"/>
      <c r="FH703" s="375"/>
      <c r="FI703" s="375"/>
      <c r="FJ703" s="375"/>
      <c r="FK703" s="375"/>
      <c r="FL703" s="375"/>
      <c r="FM703" s="375"/>
      <c r="FN703" s="375"/>
      <c r="FO703" s="375"/>
      <c r="FP703" s="375"/>
      <c r="FQ703" s="375"/>
      <c r="FR703" s="375"/>
      <c r="FS703" s="375"/>
      <c r="FT703" s="375"/>
      <c r="FU703" s="375"/>
    </row>
    <row r="704" spans="1:177" s="374" customFormat="1" ht="15" customHeight="1" x14ac:dyDescent="0.25">
      <c r="A704" s="113"/>
      <c r="B704" s="3"/>
      <c r="C704" s="8" t="s">
        <v>31</v>
      </c>
      <c r="D704" s="552" t="str">
        <f t="shared" si="178"/>
        <v/>
      </c>
      <c r="E704" s="553"/>
      <c r="F704" s="553"/>
      <c r="G704" s="553"/>
      <c r="H704" s="553"/>
      <c r="I704" s="553"/>
      <c r="J704" s="553"/>
      <c r="K704" s="554"/>
      <c r="L704" s="549"/>
      <c r="M704" s="550"/>
      <c r="N704" s="550"/>
      <c r="O704" s="551"/>
      <c r="P704" s="549"/>
      <c r="Q704" s="550"/>
      <c r="R704" s="551"/>
      <c r="S704" s="549"/>
      <c r="T704" s="550"/>
      <c r="U704" s="551"/>
      <c r="V704" s="549"/>
      <c r="W704" s="550"/>
      <c r="X704" s="551"/>
      <c r="Y704" s="549"/>
      <c r="Z704" s="550"/>
      <c r="AA704" s="551"/>
      <c r="AB704" s="549"/>
      <c r="AC704" s="550"/>
      <c r="AD704" s="551"/>
      <c r="AE704" s="3"/>
      <c r="AF704" s="258"/>
      <c r="AG704" s="375">
        <f>IF(AND($C$29="",COUNTBLANK(D704:AD704)=27),0,IF(AND($C$29&gt;=$AG$31,COUNTBLANK(D704:AD704)&lt;&gt;27),0,IF(AND($AG$31&gt;$C$29,COUNTBLANK(D704:AD704)=27),0,1)))</f>
        <v>0</v>
      </c>
      <c r="AH704" s="264">
        <f t="shared" si="179"/>
        <v>0</v>
      </c>
      <c r="EM704" s="375"/>
      <c r="EN704" s="375"/>
      <c r="EO704" s="375"/>
      <c r="EP704" s="375"/>
      <c r="EQ704" s="375"/>
      <c r="ER704" s="375"/>
      <c r="ES704" s="375"/>
      <c r="FF704" s="375"/>
      <c r="FG704" s="375"/>
      <c r="FH704" s="375"/>
      <c r="FI704" s="375"/>
      <c r="FJ704" s="375"/>
      <c r="FK704" s="375"/>
      <c r="FL704" s="375"/>
      <c r="FM704" s="375"/>
      <c r="FN704" s="375"/>
      <c r="FO704" s="375"/>
      <c r="FP704" s="375"/>
      <c r="FQ704" s="375"/>
      <c r="FR704" s="375"/>
      <c r="FS704" s="375"/>
      <c r="FT704" s="375"/>
      <c r="FU704" s="375"/>
    </row>
    <row r="705" spans="1:177" s="374" customFormat="1" ht="15" customHeight="1" x14ac:dyDescent="0.25">
      <c r="A705" s="113"/>
      <c r="B705" s="3"/>
      <c r="C705" s="8" t="s">
        <v>32</v>
      </c>
      <c r="D705" s="552" t="str">
        <f t="shared" si="178"/>
        <v/>
      </c>
      <c r="E705" s="553"/>
      <c r="F705" s="553"/>
      <c r="G705" s="553"/>
      <c r="H705" s="553"/>
      <c r="I705" s="553"/>
      <c r="J705" s="553"/>
      <c r="K705" s="554"/>
      <c r="L705" s="549"/>
      <c r="M705" s="550"/>
      <c r="N705" s="550"/>
      <c r="O705" s="551"/>
      <c r="P705" s="549"/>
      <c r="Q705" s="550"/>
      <c r="R705" s="551"/>
      <c r="S705" s="549"/>
      <c r="T705" s="550"/>
      <c r="U705" s="551"/>
      <c r="V705" s="549"/>
      <c r="W705" s="550"/>
      <c r="X705" s="551"/>
      <c r="Y705" s="549"/>
      <c r="Z705" s="550"/>
      <c r="AA705" s="551"/>
      <c r="AB705" s="549"/>
      <c r="AC705" s="550"/>
      <c r="AD705" s="551"/>
      <c r="AE705" s="3"/>
      <c r="AF705" s="258"/>
      <c r="AG705" s="375">
        <f>IF(AND($C$29="",COUNTBLANK(D705:AD705)=27),0,IF(AND($C$29&gt;=$AG$32,COUNTBLANK(D705:AD705)&lt;&gt;27),0,IF(AND($AG$32&gt;$C$29,COUNTBLANK(D705:AD705)=27),0,1)))</f>
        <v>0</v>
      </c>
      <c r="AH705" s="264">
        <f t="shared" si="179"/>
        <v>0</v>
      </c>
      <c r="EM705" s="375"/>
      <c r="EN705" s="375"/>
      <c r="EO705" s="375"/>
      <c r="EP705" s="375"/>
      <c r="EQ705" s="375"/>
      <c r="ER705" s="375"/>
      <c r="ES705" s="375"/>
      <c r="FF705" s="375"/>
      <c r="FG705" s="375"/>
      <c r="FH705" s="375"/>
      <c r="FI705" s="375"/>
      <c r="FJ705" s="375"/>
      <c r="FK705" s="375"/>
      <c r="FL705" s="375"/>
      <c r="FM705" s="375"/>
      <c r="FN705" s="375"/>
      <c r="FO705" s="375"/>
      <c r="FP705" s="375"/>
      <c r="FQ705" s="375"/>
      <c r="FR705" s="375"/>
      <c r="FS705" s="375"/>
      <c r="FT705" s="375"/>
      <c r="FU705" s="375"/>
    </row>
    <row r="706" spans="1:177" s="374" customFormat="1" ht="15" customHeight="1" x14ac:dyDescent="0.25">
      <c r="A706" s="113"/>
      <c r="B706" s="3"/>
      <c r="C706" s="8" t="s">
        <v>33</v>
      </c>
      <c r="D706" s="552" t="str">
        <f t="shared" si="178"/>
        <v/>
      </c>
      <c r="E706" s="553"/>
      <c r="F706" s="553"/>
      <c r="G706" s="553"/>
      <c r="H706" s="553"/>
      <c r="I706" s="553"/>
      <c r="J706" s="553"/>
      <c r="K706" s="554"/>
      <c r="L706" s="549"/>
      <c r="M706" s="550"/>
      <c r="N706" s="550"/>
      <c r="O706" s="551"/>
      <c r="P706" s="549"/>
      <c r="Q706" s="550"/>
      <c r="R706" s="551"/>
      <c r="S706" s="549"/>
      <c r="T706" s="550"/>
      <c r="U706" s="551"/>
      <c r="V706" s="549"/>
      <c r="W706" s="550"/>
      <c r="X706" s="551"/>
      <c r="Y706" s="549"/>
      <c r="Z706" s="550"/>
      <c r="AA706" s="551"/>
      <c r="AB706" s="549"/>
      <c r="AC706" s="550"/>
      <c r="AD706" s="551"/>
      <c r="AE706" s="3"/>
      <c r="AF706" s="258"/>
      <c r="AG706" s="375">
        <f>IF(AND($C$29="",COUNTBLANK(D706:AD706)=27),0,IF(AND($C$29&gt;=$AG$33,COUNTBLANK(D706:AD706)&lt;&gt;27),0,IF(AND($AG$33&gt;$C$29,COUNTBLANK(D706:AD706)=27),0,1)))</f>
        <v>0</v>
      </c>
      <c r="AH706" s="264">
        <f t="shared" si="179"/>
        <v>0</v>
      </c>
      <c r="EM706" s="375"/>
      <c r="EN706" s="375"/>
      <c r="EO706" s="375"/>
      <c r="EP706" s="375"/>
      <c r="EQ706" s="375"/>
      <c r="ER706" s="375"/>
      <c r="ES706" s="375"/>
      <c r="FF706" s="375"/>
      <c r="FG706" s="375"/>
      <c r="FH706" s="375"/>
      <c r="FI706" s="375"/>
      <c r="FJ706" s="375"/>
      <c r="FK706" s="375"/>
      <c r="FL706" s="375"/>
      <c r="FM706" s="375"/>
      <c r="FN706" s="375"/>
      <c r="FO706" s="375"/>
      <c r="FP706" s="375"/>
      <c r="FQ706" s="375"/>
      <c r="FR706" s="375"/>
      <c r="FS706" s="375"/>
      <c r="FT706" s="375"/>
      <c r="FU706" s="375"/>
    </row>
    <row r="707" spans="1:177" s="374" customFormat="1" ht="15" customHeight="1" x14ac:dyDescent="0.25">
      <c r="A707" s="113"/>
      <c r="B707" s="3"/>
      <c r="C707" s="3"/>
      <c r="D707" s="3"/>
      <c r="E707" s="3"/>
      <c r="F707" s="3"/>
      <c r="G707" s="3"/>
      <c r="H707" s="3"/>
      <c r="I707" s="3"/>
      <c r="J707" s="3"/>
      <c r="K707" s="3"/>
      <c r="L707" s="3"/>
      <c r="M707" s="3"/>
      <c r="N707" s="3"/>
      <c r="O707" s="3"/>
      <c r="P707" s="3"/>
      <c r="Q707" s="3"/>
      <c r="R707" s="3"/>
      <c r="S707" s="3"/>
      <c r="T707" s="3"/>
      <c r="U707" s="3"/>
      <c r="V707" s="3"/>
      <c r="W707" s="3"/>
      <c r="X707" s="3"/>
      <c r="Y707" s="3"/>
      <c r="Z707" s="3"/>
      <c r="AA707" s="3"/>
      <c r="AB707" s="3"/>
      <c r="AC707" s="3"/>
      <c r="AD707" s="3"/>
      <c r="AE707" s="3"/>
      <c r="AF707" s="258"/>
      <c r="AG707" s="375"/>
      <c r="AH707" s="378"/>
      <c r="EM707" s="375"/>
      <c r="EN707" s="375"/>
      <c r="EO707" s="375"/>
      <c r="EP707" s="375"/>
      <c r="EQ707" s="375"/>
      <c r="ER707" s="375"/>
      <c r="ES707" s="375"/>
      <c r="FF707" s="375"/>
      <c r="FG707" s="375"/>
      <c r="FH707" s="375"/>
      <c r="FI707" s="375"/>
      <c r="FJ707" s="375"/>
      <c r="FK707" s="375"/>
      <c r="FL707" s="375"/>
      <c r="FM707" s="375"/>
      <c r="FN707" s="375"/>
      <c r="FO707" s="375"/>
      <c r="FP707" s="375"/>
      <c r="FQ707" s="375"/>
      <c r="FR707" s="375"/>
      <c r="FS707" s="375"/>
      <c r="FT707" s="375"/>
      <c r="FU707" s="375"/>
    </row>
    <row r="708" spans="1:177" s="374" customFormat="1" ht="15" customHeight="1" x14ac:dyDescent="0.25">
      <c r="A708" s="113"/>
      <c r="B708" s="3"/>
      <c r="C708" s="3"/>
      <c r="D708" s="3"/>
      <c r="E708" s="3"/>
      <c r="F708" s="3"/>
      <c r="G708" s="3"/>
      <c r="H708" s="3"/>
      <c r="I708" s="3"/>
      <c r="J708" s="3"/>
      <c r="K708" s="3"/>
      <c r="L708" s="3"/>
      <c r="M708" s="3"/>
      <c r="N708" s="3"/>
      <c r="O708" s="3"/>
      <c r="P708" s="3"/>
      <c r="Q708" s="3"/>
      <c r="R708" s="3"/>
      <c r="S708" s="3"/>
      <c r="T708" s="3"/>
      <c r="U708" s="3"/>
      <c r="V708" s="3"/>
      <c r="W708" s="3"/>
      <c r="X708" s="3"/>
      <c r="Y708" s="3"/>
      <c r="Z708" s="3"/>
      <c r="AA708" s="3"/>
      <c r="AB708" s="954" t="s">
        <v>892</v>
      </c>
      <c r="AC708" s="954"/>
      <c r="AD708" s="954"/>
      <c r="AE708" s="3"/>
      <c r="AF708" s="258"/>
      <c r="AG708" s="375"/>
      <c r="AH708" s="378"/>
      <c r="EM708" s="375"/>
      <c r="EN708" s="375"/>
      <c r="EO708" s="375"/>
      <c r="EP708" s="375"/>
      <c r="EQ708" s="375"/>
      <c r="ER708" s="375"/>
      <c r="ES708" s="375"/>
      <c r="FF708" s="375"/>
      <c r="FG708" s="375"/>
      <c r="FH708" s="375"/>
      <c r="FI708" s="375"/>
      <c r="FJ708" s="375"/>
      <c r="FK708" s="375"/>
      <c r="FL708" s="375"/>
      <c r="FM708" s="375"/>
      <c r="FN708" s="375"/>
      <c r="FO708" s="375"/>
      <c r="FP708" s="375"/>
      <c r="FQ708" s="375"/>
      <c r="FR708" s="375"/>
      <c r="FS708" s="375"/>
      <c r="FT708" s="375"/>
      <c r="FU708" s="375"/>
    </row>
    <row r="709" spans="1:177" s="374" customFormat="1" ht="15" customHeight="1" x14ac:dyDescent="0.25">
      <c r="A709" s="113"/>
      <c r="B709" s="3"/>
      <c r="C709" s="756" t="s">
        <v>1773</v>
      </c>
      <c r="D709" s="955" t="s">
        <v>893</v>
      </c>
      <c r="E709" s="956"/>
      <c r="F709" s="956"/>
      <c r="G709" s="956"/>
      <c r="H709" s="956"/>
      <c r="I709" s="956"/>
      <c r="J709" s="956"/>
      <c r="K709" s="956"/>
      <c r="L709" s="956"/>
      <c r="M709" s="956"/>
      <c r="N709" s="956"/>
      <c r="O709" s="956"/>
      <c r="P709" s="956"/>
      <c r="Q709" s="956"/>
      <c r="R709" s="956"/>
      <c r="S709" s="956"/>
      <c r="T709" s="956"/>
      <c r="U709" s="956"/>
      <c r="V709" s="956"/>
      <c r="W709" s="956"/>
      <c r="X709" s="956"/>
      <c r="Y709" s="956"/>
      <c r="Z709" s="956"/>
      <c r="AA709" s="956"/>
      <c r="AB709" s="956"/>
      <c r="AC709" s="956"/>
      <c r="AD709" s="957"/>
      <c r="AE709" s="3"/>
      <c r="AF709" s="258"/>
      <c r="AG709" s="375"/>
      <c r="AH709" s="378"/>
      <c r="EM709" s="375"/>
      <c r="EN709" s="375"/>
      <c r="EO709" s="375"/>
      <c r="EP709" s="375"/>
      <c r="EQ709" s="375"/>
      <c r="ER709" s="375"/>
      <c r="ES709" s="375"/>
      <c r="FF709" s="375"/>
      <c r="FG709" s="375"/>
      <c r="FH709" s="375"/>
      <c r="FI709" s="375"/>
      <c r="FJ709" s="375"/>
      <c r="FK709" s="375"/>
      <c r="FL709" s="375"/>
      <c r="FM709" s="375"/>
      <c r="FN709" s="375"/>
      <c r="FO709" s="375"/>
      <c r="FP709" s="375"/>
      <c r="FQ709" s="375"/>
      <c r="FR709" s="375"/>
      <c r="FS709" s="375"/>
      <c r="FT709" s="375"/>
      <c r="FU709" s="375"/>
    </row>
    <row r="710" spans="1:177" s="374" customFormat="1" ht="164.25" customHeight="1" x14ac:dyDescent="0.25">
      <c r="A710" s="113"/>
      <c r="B710" s="3"/>
      <c r="C710" s="757"/>
      <c r="D710" s="574" t="s">
        <v>1184</v>
      </c>
      <c r="E710" s="641"/>
      <c r="F710" s="575"/>
      <c r="G710" s="574" t="s">
        <v>1185</v>
      </c>
      <c r="H710" s="641"/>
      <c r="I710" s="641"/>
      <c r="J710" s="575"/>
      <c r="K710" s="574" t="s">
        <v>1186</v>
      </c>
      <c r="L710" s="641"/>
      <c r="M710" s="641"/>
      <c r="N710" s="575"/>
      <c r="O710" s="574" t="s">
        <v>248</v>
      </c>
      <c r="P710" s="641"/>
      <c r="Q710" s="641"/>
      <c r="R710" s="575"/>
      <c r="S710" s="574" t="s">
        <v>1187</v>
      </c>
      <c r="T710" s="641"/>
      <c r="U710" s="641"/>
      <c r="V710" s="575"/>
      <c r="W710" s="574" t="s">
        <v>249</v>
      </c>
      <c r="X710" s="641"/>
      <c r="Y710" s="641"/>
      <c r="Z710" s="575"/>
      <c r="AA710" s="574" t="s">
        <v>222</v>
      </c>
      <c r="AB710" s="641"/>
      <c r="AC710" s="641"/>
      <c r="AD710" s="575"/>
      <c r="AE710" s="3"/>
      <c r="AF710" s="258"/>
      <c r="AG710" s="375"/>
      <c r="AH710" s="378"/>
      <c r="EM710" s="375"/>
      <c r="EN710" s="375"/>
      <c r="EO710" s="375"/>
      <c r="EP710" s="375"/>
      <c r="EQ710" s="375"/>
      <c r="ER710" s="375"/>
      <c r="ES710" s="375"/>
      <c r="FF710" s="375"/>
      <c r="FG710" s="375"/>
      <c r="FH710" s="375"/>
      <c r="FI710" s="375"/>
      <c r="FJ710" s="375"/>
      <c r="FK710" s="375"/>
      <c r="FL710" s="375"/>
      <c r="FM710" s="375"/>
      <c r="FN710" s="375"/>
      <c r="FO710" s="375"/>
      <c r="FP710" s="375"/>
      <c r="FQ710" s="375"/>
      <c r="FR710" s="375"/>
      <c r="FS710" s="375"/>
      <c r="FT710" s="375"/>
      <c r="FU710" s="375"/>
    </row>
    <row r="711" spans="1:177" s="374" customFormat="1" ht="15" customHeight="1" x14ac:dyDescent="0.25">
      <c r="A711" s="113"/>
      <c r="B711" s="3"/>
      <c r="C711" s="20" t="s">
        <v>26</v>
      </c>
      <c r="D711" s="951"/>
      <c r="E711" s="535"/>
      <c r="F711" s="952"/>
      <c r="G711" s="953"/>
      <c r="H711" s="953"/>
      <c r="I711" s="953"/>
      <c r="J711" s="953"/>
      <c r="K711" s="953"/>
      <c r="L711" s="953"/>
      <c r="M711" s="953"/>
      <c r="N711" s="953"/>
      <c r="O711" s="953"/>
      <c r="P711" s="953"/>
      <c r="Q711" s="953"/>
      <c r="R711" s="953"/>
      <c r="S711" s="953"/>
      <c r="T711" s="953"/>
      <c r="U711" s="953"/>
      <c r="V711" s="953"/>
      <c r="W711" s="953"/>
      <c r="X711" s="953"/>
      <c r="Y711" s="953"/>
      <c r="Z711" s="953"/>
      <c r="AA711" s="953"/>
      <c r="AB711" s="953"/>
      <c r="AC711" s="953"/>
      <c r="AD711" s="953"/>
      <c r="AE711" s="3"/>
      <c r="AF711" s="258"/>
      <c r="AG711" s="375"/>
      <c r="AH711" s="378"/>
      <c r="EM711" s="375"/>
      <c r="EN711" s="375"/>
      <c r="EO711" s="375"/>
      <c r="EP711" s="375"/>
      <c r="EQ711" s="375"/>
      <c r="ER711" s="375"/>
      <c r="ES711" s="375"/>
      <c r="FF711" s="375"/>
      <c r="FG711" s="375"/>
      <c r="FH711" s="375"/>
      <c r="FI711" s="375"/>
      <c r="FJ711" s="375"/>
      <c r="FK711" s="375"/>
      <c r="FL711" s="375"/>
      <c r="FM711" s="375"/>
      <c r="FN711" s="375"/>
      <c r="FO711" s="375"/>
      <c r="FP711" s="375"/>
      <c r="FQ711" s="375"/>
      <c r="FR711" s="375"/>
      <c r="FS711" s="375"/>
      <c r="FT711" s="375"/>
      <c r="FU711" s="375"/>
    </row>
    <row r="712" spans="1:177" s="374" customFormat="1" ht="15" customHeight="1" x14ac:dyDescent="0.25">
      <c r="A712" s="113"/>
      <c r="B712" s="3"/>
      <c r="C712" s="8" t="s">
        <v>27</v>
      </c>
      <c r="D712" s="951"/>
      <c r="E712" s="535"/>
      <c r="F712" s="952"/>
      <c r="G712" s="953"/>
      <c r="H712" s="953"/>
      <c r="I712" s="953"/>
      <c r="J712" s="953"/>
      <c r="K712" s="953"/>
      <c r="L712" s="953"/>
      <c r="M712" s="953"/>
      <c r="N712" s="953"/>
      <c r="O712" s="953"/>
      <c r="P712" s="953"/>
      <c r="Q712" s="953"/>
      <c r="R712" s="953"/>
      <c r="S712" s="953"/>
      <c r="T712" s="953"/>
      <c r="U712" s="953"/>
      <c r="V712" s="953"/>
      <c r="W712" s="953"/>
      <c r="X712" s="953"/>
      <c r="Y712" s="953"/>
      <c r="Z712" s="953"/>
      <c r="AA712" s="953"/>
      <c r="AB712" s="953"/>
      <c r="AC712" s="953"/>
      <c r="AD712" s="953"/>
      <c r="AE712" s="3"/>
      <c r="AF712" s="258"/>
      <c r="AG712" s="375"/>
      <c r="AH712" s="378"/>
      <c r="EM712" s="375"/>
      <c r="EN712" s="375"/>
      <c r="EO712" s="375"/>
      <c r="EP712" s="375"/>
      <c r="EQ712" s="375"/>
      <c r="ER712" s="375"/>
      <c r="ES712" s="375"/>
      <c r="FF712" s="375"/>
      <c r="FG712" s="375"/>
      <c r="FH712" s="375"/>
      <c r="FI712" s="375"/>
      <c r="FJ712" s="375"/>
      <c r="FK712" s="375"/>
      <c r="FL712" s="375"/>
      <c r="FM712" s="375"/>
      <c r="FN712" s="375"/>
      <c r="FO712" s="375"/>
      <c r="FP712" s="375"/>
      <c r="FQ712" s="375"/>
      <c r="FR712" s="375"/>
      <c r="FS712" s="375"/>
      <c r="FT712" s="375"/>
      <c r="FU712" s="375"/>
    </row>
    <row r="713" spans="1:177" s="374" customFormat="1" ht="15" customHeight="1" x14ac:dyDescent="0.25">
      <c r="A713" s="113"/>
      <c r="B713" s="3"/>
      <c r="C713" s="8" t="s">
        <v>28</v>
      </c>
      <c r="D713" s="951"/>
      <c r="E713" s="535"/>
      <c r="F713" s="952"/>
      <c r="G713" s="953"/>
      <c r="H713" s="953"/>
      <c r="I713" s="953"/>
      <c r="J713" s="953"/>
      <c r="K713" s="953"/>
      <c r="L713" s="953"/>
      <c r="M713" s="953"/>
      <c r="N713" s="953"/>
      <c r="O713" s="953"/>
      <c r="P713" s="953"/>
      <c r="Q713" s="953"/>
      <c r="R713" s="953"/>
      <c r="S713" s="953"/>
      <c r="T713" s="953"/>
      <c r="U713" s="953"/>
      <c r="V713" s="953"/>
      <c r="W713" s="953"/>
      <c r="X713" s="953"/>
      <c r="Y713" s="953"/>
      <c r="Z713" s="953"/>
      <c r="AA713" s="953"/>
      <c r="AB713" s="953"/>
      <c r="AC713" s="953"/>
      <c r="AD713" s="953"/>
      <c r="AE713" s="3"/>
      <c r="AF713" s="258"/>
      <c r="AG713" s="375"/>
      <c r="AH713" s="378"/>
      <c r="EM713" s="375"/>
      <c r="EN713" s="375"/>
      <c r="EO713" s="375"/>
      <c r="EP713" s="375"/>
      <c r="EQ713" s="375"/>
      <c r="ER713" s="375"/>
      <c r="ES713" s="375"/>
      <c r="FF713" s="375"/>
      <c r="FG713" s="375"/>
      <c r="FH713" s="375"/>
      <c r="FI713" s="375"/>
      <c r="FJ713" s="375"/>
      <c r="FK713" s="375"/>
      <c r="FL713" s="375"/>
      <c r="FM713" s="375"/>
      <c r="FN713" s="375"/>
      <c r="FO713" s="375"/>
      <c r="FP713" s="375"/>
      <c r="FQ713" s="375"/>
      <c r="FR713" s="375"/>
      <c r="FS713" s="375"/>
      <c r="FT713" s="375"/>
      <c r="FU713" s="375"/>
    </row>
    <row r="714" spans="1:177" s="374" customFormat="1" ht="15" customHeight="1" x14ac:dyDescent="0.25">
      <c r="A714" s="113"/>
      <c r="B714" s="3"/>
      <c r="C714" s="8" t="s">
        <v>29</v>
      </c>
      <c r="D714" s="951"/>
      <c r="E714" s="535"/>
      <c r="F714" s="952"/>
      <c r="G714" s="953"/>
      <c r="H714" s="953"/>
      <c r="I714" s="953"/>
      <c r="J714" s="953"/>
      <c r="K714" s="953"/>
      <c r="L714" s="953"/>
      <c r="M714" s="953"/>
      <c r="N714" s="953"/>
      <c r="O714" s="953"/>
      <c r="P714" s="953"/>
      <c r="Q714" s="953"/>
      <c r="R714" s="953"/>
      <c r="S714" s="953"/>
      <c r="T714" s="953"/>
      <c r="U714" s="953"/>
      <c r="V714" s="953"/>
      <c r="W714" s="953"/>
      <c r="X714" s="953"/>
      <c r="Y714" s="953"/>
      <c r="Z714" s="953"/>
      <c r="AA714" s="953"/>
      <c r="AB714" s="953"/>
      <c r="AC714" s="953"/>
      <c r="AD714" s="953"/>
      <c r="AE714" s="3"/>
      <c r="AF714" s="258"/>
      <c r="AG714" s="375"/>
      <c r="AH714" s="378"/>
      <c r="EM714" s="375"/>
      <c r="EN714" s="375"/>
      <c r="EO714" s="375"/>
      <c r="EP714" s="375"/>
      <c r="EQ714" s="375"/>
      <c r="ER714" s="375"/>
      <c r="ES714" s="375"/>
      <c r="FF714" s="375"/>
      <c r="FG714" s="375"/>
      <c r="FH714" s="375"/>
      <c r="FI714" s="375"/>
      <c r="FJ714" s="375"/>
      <c r="FK714" s="375"/>
      <c r="FL714" s="375"/>
      <c r="FM714" s="375"/>
      <c r="FN714" s="375"/>
      <c r="FO714" s="375"/>
      <c r="FP714" s="375"/>
      <c r="FQ714" s="375"/>
      <c r="FR714" s="375"/>
      <c r="FS714" s="375"/>
      <c r="FT714" s="375"/>
      <c r="FU714" s="375"/>
    </row>
    <row r="715" spans="1:177" s="374" customFormat="1" ht="15" customHeight="1" x14ac:dyDescent="0.25">
      <c r="A715" s="113"/>
      <c r="B715" s="3"/>
      <c r="C715" s="8" t="s">
        <v>30</v>
      </c>
      <c r="D715" s="951"/>
      <c r="E715" s="535"/>
      <c r="F715" s="952"/>
      <c r="G715" s="953"/>
      <c r="H715" s="953"/>
      <c r="I715" s="953"/>
      <c r="J715" s="953"/>
      <c r="K715" s="953"/>
      <c r="L715" s="953"/>
      <c r="M715" s="953"/>
      <c r="N715" s="953"/>
      <c r="O715" s="953"/>
      <c r="P715" s="953"/>
      <c r="Q715" s="953"/>
      <c r="R715" s="953"/>
      <c r="S715" s="953"/>
      <c r="T715" s="953"/>
      <c r="U715" s="953"/>
      <c r="V715" s="953"/>
      <c r="W715" s="953"/>
      <c r="X715" s="953"/>
      <c r="Y715" s="953"/>
      <c r="Z715" s="953"/>
      <c r="AA715" s="953"/>
      <c r="AB715" s="953"/>
      <c r="AC715" s="953"/>
      <c r="AD715" s="953"/>
      <c r="AE715" s="3"/>
      <c r="AF715" s="258"/>
      <c r="AG715" s="375"/>
      <c r="AH715" s="378"/>
      <c r="EM715" s="375"/>
      <c r="EN715" s="375"/>
      <c r="EO715" s="375"/>
      <c r="EP715" s="375"/>
      <c r="EQ715" s="375"/>
      <c r="ER715" s="375"/>
      <c r="ES715" s="375"/>
      <c r="FF715" s="375"/>
      <c r="FG715" s="375"/>
      <c r="FH715" s="375"/>
      <c r="FI715" s="375"/>
      <c r="FJ715" s="375"/>
      <c r="FK715" s="375"/>
      <c r="FL715" s="375"/>
      <c r="FM715" s="375"/>
      <c r="FN715" s="375"/>
      <c r="FO715" s="375"/>
      <c r="FP715" s="375"/>
      <c r="FQ715" s="375"/>
      <c r="FR715" s="375"/>
      <c r="FS715" s="375"/>
      <c r="FT715" s="375"/>
      <c r="FU715" s="375"/>
    </row>
    <row r="716" spans="1:177" s="374" customFormat="1" ht="15" customHeight="1" x14ac:dyDescent="0.25">
      <c r="A716" s="113"/>
      <c r="B716" s="3"/>
      <c r="C716" s="8" t="s">
        <v>31</v>
      </c>
      <c r="D716" s="951"/>
      <c r="E716" s="535"/>
      <c r="F716" s="952"/>
      <c r="G716" s="953"/>
      <c r="H716" s="953"/>
      <c r="I716" s="953"/>
      <c r="J716" s="953"/>
      <c r="K716" s="953"/>
      <c r="L716" s="953"/>
      <c r="M716" s="953"/>
      <c r="N716" s="953"/>
      <c r="O716" s="953"/>
      <c r="P716" s="953"/>
      <c r="Q716" s="953"/>
      <c r="R716" s="953"/>
      <c r="S716" s="953"/>
      <c r="T716" s="953"/>
      <c r="U716" s="953"/>
      <c r="V716" s="953"/>
      <c r="W716" s="953"/>
      <c r="X716" s="953"/>
      <c r="Y716" s="953"/>
      <c r="Z716" s="953"/>
      <c r="AA716" s="953"/>
      <c r="AB716" s="953"/>
      <c r="AC716" s="953"/>
      <c r="AD716" s="953"/>
      <c r="AE716" s="3"/>
      <c r="AF716" s="258"/>
      <c r="AG716" s="375"/>
      <c r="AH716" s="378"/>
      <c r="EM716" s="375"/>
      <c r="EN716" s="375"/>
      <c r="EO716" s="375"/>
      <c r="EP716" s="375"/>
      <c r="EQ716" s="375"/>
      <c r="ER716" s="375"/>
      <c r="ES716" s="375"/>
      <c r="FF716" s="375"/>
      <c r="FG716" s="375"/>
      <c r="FH716" s="375"/>
      <c r="FI716" s="375"/>
      <c r="FJ716" s="375"/>
      <c r="FK716" s="375"/>
      <c r="FL716" s="375"/>
      <c r="FM716" s="375"/>
      <c r="FN716" s="375"/>
      <c r="FO716" s="375"/>
      <c r="FP716" s="375"/>
      <c r="FQ716" s="375"/>
      <c r="FR716" s="375"/>
      <c r="FS716" s="375"/>
      <c r="FT716" s="375"/>
      <c r="FU716" s="375"/>
    </row>
    <row r="717" spans="1:177" s="374" customFormat="1" ht="15" customHeight="1" x14ac:dyDescent="0.25">
      <c r="A717" s="113"/>
      <c r="B717" s="3"/>
      <c r="C717" s="8" t="s">
        <v>32</v>
      </c>
      <c r="D717" s="951"/>
      <c r="E717" s="535"/>
      <c r="F717" s="952"/>
      <c r="G717" s="953"/>
      <c r="H717" s="953"/>
      <c r="I717" s="953"/>
      <c r="J717" s="953"/>
      <c r="K717" s="953"/>
      <c r="L717" s="953"/>
      <c r="M717" s="953"/>
      <c r="N717" s="953"/>
      <c r="O717" s="953"/>
      <c r="P717" s="953"/>
      <c r="Q717" s="953"/>
      <c r="R717" s="953"/>
      <c r="S717" s="953"/>
      <c r="T717" s="953"/>
      <c r="U717" s="953"/>
      <c r="V717" s="953"/>
      <c r="W717" s="953"/>
      <c r="X717" s="953"/>
      <c r="Y717" s="953"/>
      <c r="Z717" s="953"/>
      <c r="AA717" s="953"/>
      <c r="AB717" s="953"/>
      <c r="AC717" s="953"/>
      <c r="AD717" s="953"/>
      <c r="AE717" s="3"/>
      <c r="AF717" s="258"/>
      <c r="AG717" s="375"/>
      <c r="AH717" s="378"/>
      <c r="EM717" s="375"/>
      <c r="EN717" s="375"/>
      <c r="EO717" s="375"/>
      <c r="EP717" s="375"/>
      <c r="EQ717" s="375"/>
      <c r="ER717" s="375"/>
      <c r="ES717" s="375"/>
      <c r="FF717" s="375"/>
      <c r="FG717" s="375"/>
      <c r="FH717" s="375"/>
      <c r="FI717" s="375"/>
      <c r="FJ717" s="375"/>
      <c r="FK717" s="375"/>
      <c r="FL717" s="375"/>
      <c r="FM717" s="375"/>
      <c r="FN717" s="375"/>
      <c r="FO717" s="375"/>
      <c r="FP717" s="375"/>
      <c r="FQ717" s="375"/>
      <c r="FR717" s="375"/>
      <c r="FS717" s="375"/>
      <c r="FT717" s="375"/>
      <c r="FU717" s="375"/>
    </row>
    <row r="718" spans="1:177" s="374" customFormat="1" ht="15" customHeight="1" x14ac:dyDescent="0.25">
      <c r="A718" s="113"/>
      <c r="B718" s="3"/>
      <c r="C718" s="8" t="s">
        <v>33</v>
      </c>
      <c r="D718" s="951"/>
      <c r="E718" s="535"/>
      <c r="F718" s="952"/>
      <c r="G718" s="953"/>
      <c r="H718" s="953"/>
      <c r="I718" s="953"/>
      <c r="J718" s="953"/>
      <c r="K718" s="953"/>
      <c r="L718" s="953"/>
      <c r="M718" s="953"/>
      <c r="N718" s="953"/>
      <c r="O718" s="953"/>
      <c r="P718" s="953"/>
      <c r="Q718" s="953"/>
      <c r="R718" s="953"/>
      <c r="S718" s="953"/>
      <c r="T718" s="953"/>
      <c r="U718" s="953"/>
      <c r="V718" s="953"/>
      <c r="W718" s="953"/>
      <c r="X718" s="953"/>
      <c r="Y718" s="953"/>
      <c r="Z718" s="953"/>
      <c r="AA718" s="953"/>
      <c r="AB718" s="953"/>
      <c r="AC718" s="953"/>
      <c r="AD718" s="953"/>
      <c r="AE718" s="3"/>
      <c r="AF718" s="258"/>
      <c r="AG718" s="375"/>
      <c r="AH718" s="378"/>
      <c r="EM718" s="375"/>
      <c r="EN718" s="375"/>
      <c r="EO718" s="375"/>
      <c r="EP718" s="375"/>
      <c r="EQ718" s="375"/>
      <c r="ER718" s="375"/>
      <c r="ES718" s="375"/>
      <c r="FF718" s="375"/>
      <c r="FG718" s="375"/>
      <c r="FH718" s="375"/>
      <c r="FI718" s="375"/>
      <c r="FJ718" s="375"/>
      <c r="FK718" s="375"/>
      <c r="FL718" s="375"/>
      <c r="FM718" s="375"/>
      <c r="FN718" s="375"/>
      <c r="FO718" s="375"/>
      <c r="FP718" s="375"/>
      <c r="FQ718" s="375"/>
      <c r="FR718" s="375"/>
      <c r="FS718" s="375"/>
      <c r="FT718" s="375"/>
      <c r="FU718" s="375"/>
    </row>
    <row r="719" spans="1:177" s="374" customFormat="1" ht="15" customHeight="1" x14ac:dyDescent="0.25">
      <c r="A719" s="113"/>
      <c r="B719" s="3"/>
      <c r="C719" s="3"/>
      <c r="D719" s="3"/>
      <c r="E719" s="3"/>
      <c r="F719" s="3"/>
      <c r="G719" s="3"/>
      <c r="H719" s="3"/>
      <c r="I719" s="3"/>
      <c r="J719" s="3"/>
      <c r="K719" s="3"/>
      <c r="L719" s="3"/>
      <c r="M719" s="3"/>
      <c r="N719" s="3"/>
      <c r="O719" s="3"/>
      <c r="P719" s="3"/>
      <c r="Q719" s="3"/>
      <c r="R719" s="3"/>
      <c r="S719" s="3"/>
      <c r="T719" s="3"/>
      <c r="U719" s="3"/>
      <c r="V719" s="3"/>
      <c r="W719" s="3"/>
      <c r="X719" s="3"/>
      <c r="Y719" s="3"/>
      <c r="Z719" s="3"/>
      <c r="AA719" s="3"/>
      <c r="AB719" s="3"/>
      <c r="AC719" s="3"/>
      <c r="AD719" s="3"/>
      <c r="AE719" s="3"/>
      <c r="AF719" s="258"/>
      <c r="AG719" s="375"/>
      <c r="AH719" s="378"/>
      <c r="EM719" s="375"/>
      <c r="EN719" s="375"/>
      <c r="EO719" s="375"/>
      <c r="EP719" s="375"/>
      <c r="EQ719" s="375"/>
      <c r="ER719" s="375"/>
      <c r="ES719" s="375"/>
      <c r="FF719" s="375"/>
      <c r="FG719" s="375"/>
      <c r="FH719" s="375"/>
      <c r="FI719" s="375"/>
      <c r="FJ719" s="375"/>
      <c r="FK719" s="375"/>
      <c r="FL719" s="375"/>
      <c r="FM719" s="375"/>
      <c r="FN719" s="375"/>
      <c r="FO719" s="375"/>
      <c r="FP719" s="375"/>
      <c r="FQ719" s="375"/>
      <c r="FR719" s="375"/>
      <c r="FS719" s="375"/>
      <c r="FT719" s="375"/>
      <c r="FU719" s="375"/>
    </row>
    <row r="720" spans="1:177" s="374" customFormat="1" ht="15" customHeight="1" x14ac:dyDescent="0.25">
      <c r="A720" s="113"/>
      <c r="B720" s="543" t="str">
        <f>IF(SUM(AH707)&gt;=1,"Error: Debe verificar la consistencia de las respuestas con código 2 o 9","")</f>
        <v/>
      </c>
      <c r="C720" s="543"/>
      <c r="D720" s="543"/>
      <c r="E720" s="543"/>
      <c r="F720" s="543"/>
      <c r="G720" s="543"/>
      <c r="H720" s="543"/>
      <c r="I720" s="543"/>
      <c r="J720" s="543"/>
      <c r="K720" s="543"/>
      <c r="L720" s="543"/>
      <c r="M720" s="543"/>
      <c r="N720" s="543"/>
      <c r="O720" s="543"/>
      <c r="P720" s="543"/>
      <c r="Q720" s="543"/>
      <c r="R720" s="543"/>
      <c r="S720" s="543"/>
      <c r="T720" s="543"/>
      <c r="U720" s="543"/>
      <c r="V720" s="543"/>
      <c r="W720" s="543"/>
      <c r="X720" s="543"/>
      <c r="Y720" s="543"/>
      <c r="Z720" s="543"/>
      <c r="AA720" s="543"/>
      <c r="AB720" s="543"/>
      <c r="AC720" s="543"/>
      <c r="AD720" s="543"/>
      <c r="AE720" s="3"/>
      <c r="AF720" s="258"/>
      <c r="AG720" s="375"/>
      <c r="AH720" s="378"/>
      <c r="EM720" s="375"/>
      <c r="EN720" s="375"/>
      <c r="EO720" s="375"/>
      <c r="EP720" s="375"/>
      <c r="EQ720" s="375"/>
      <c r="ER720" s="375"/>
      <c r="ES720" s="375"/>
      <c r="FF720" s="375"/>
      <c r="FG720" s="375"/>
      <c r="FH720" s="375"/>
      <c r="FI720" s="375"/>
      <c r="FJ720" s="375"/>
      <c r="FK720" s="375"/>
      <c r="FL720" s="375"/>
      <c r="FM720" s="375"/>
      <c r="FN720" s="375"/>
      <c r="FO720" s="375"/>
      <c r="FP720" s="375"/>
      <c r="FQ720" s="375"/>
      <c r="FR720" s="375"/>
      <c r="FS720" s="375"/>
      <c r="FT720" s="375"/>
      <c r="FU720" s="375"/>
    </row>
    <row r="721" spans="1:177" s="374" customFormat="1" ht="15" customHeight="1" thickBot="1" x14ac:dyDescent="0.3">
      <c r="A721" s="113"/>
      <c r="B721" s="547" t="str">
        <f>IF(OR($AG$697=$AH$697,$AG$697=$AI$697),"","Error: Debe completar toda la información requerida.")</f>
        <v/>
      </c>
      <c r="C721" s="547"/>
      <c r="D721" s="547"/>
      <c r="E721" s="547"/>
      <c r="F721" s="547"/>
      <c r="G721" s="547"/>
      <c r="H721" s="547"/>
      <c r="I721" s="547"/>
      <c r="J721" s="547"/>
      <c r="K721" s="547"/>
      <c r="L721" s="547"/>
      <c r="M721" s="547"/>
      <c r="N721" s="547"/>
      <c r="O721" s="547"/>
      <c r="P721" s="547"/>
      <c r="Q721" s="547"/>
      <c r="R721" s="547"/>
      <c r="S721" s="547"/>
      <c r="T721" s="547"/>
      <c r="U721" s="547"/>
      <c r="V721" s="547"/>
      <c r="W721" s="547"/>
      <c r="X721" s="547"/>
      <c r="Y721" s="547"/>
      <c r="Z721" s="547"/>
      <c r="AA721" s="547"/>
      <c r="AB721" s="547"/>
      <c r="AC721" s="547"/>
      <c r="AD721" s="547"/>
      <c r="AE721" s="3"/>
      <c r="AF721" s="258"/>
      <c r="AG721" s="375"/>
      <c r="AH721" s="378"/>
      <c r="EM721" s="375"/>
      <c r="EN721" s="375"/>
      <c r="EO721" s="375"/>
      <c r="EP721" s="375"/>
      <c r="EQ721" s="375"/>
      <c r="ER721" s="375"/>
      <c r="ES721" s="375"/>
      <c r="FF721" s="375"/>
      <c r="FG721" s="375"/>
      <c r="FH721" s="375"/>
      <c r="FI721" s="375"/>
      <c r="FJ721" s="375"/>
      <c r="FK721" s="375"/>
      <c r="FL721" s="375"/>
      <c r="FM721" s="375"/>
      <c r="FN721" s="375"/>
      <c r="FO721" s="375"/>
      <c r="FP721" s="375"/>
      <c r="FQ721" s="375"/>
      <c r="FR721" s="375"/>
      <c r="FS721" s="375"/>
      <c r="FT721" s="375"/>
      <c r="FU721" s="375"/>
    </row>
    <row r="722" spans="1:177" s="374" customFormat="1" ht="15" customHeight="1" thickBot="1" x14ac:dyDescent="0.3">
      <c r="A722" s="113"/>
      <c r="B722" s="684" t="s">
        <v>1212</v>
      </c>
      <c r="C722" s="685"/>
      <c r="D722" s="685"/>
      <c r="E722" s="685"/>
      <c r="F722" s="685"/>
      <c r="G722" s="685"/>
      <c r="H722" s="685"/>
      <c r="I722" s="685"/>
      <c r="J722" s="685"/>
      <c r="K722" s="685"/>
      <c r="L722" s="685"/>
      <c r="M722" s="685"/>
      <c r="N722" s="685"/>
      <c r="O722" s="685"/>
      <c r="P722" s="685"/>
      <c r="Q722" s="685"/>
      <c r="R722" s="685"/>
      <c r="S722" s="685"/>
      <c r="T722" s="685"/>
      <c r="U722" s="685"/>
      <c r="V722" s="685"/>
      <c r="W722" s="685"/>
      <c r="X722" s="685"/>
      <c r="Y722" s="685"/>
      <c r="Z722" s="685"/>
      <c r="AA722" s="685"/>
      <c r="AB722" s="685"/>
      <c r="AC722" s="685"/>
      <c r="AD722" s="686"/>
      <c r="AE722" s="3"/>
      <c r="AF722" s="258"/>
      <c r="AG722" s="375"/>
      <c r="AH722" s="378"/>
      <c r="EM722" s="375"/>
      <c r="EN722" s="375"/>
      <c r="EO722" s="375"/>
      <c r="EP722" s="375"/>
      <c r="EQ722" s="375"/>
      <c r="ER722" s="375"/>
      <c r="ES722" s="375"/>
      <c r="FF722" s="375"/>
      <c r="FG722" s="375"/>
      <c r="FH722" s="375"/>
      <c r="FI722" s="375"/>
      <c r="FJ722" s="375"/>
      <c r="FK722" s="375"/>
      <c r="FL722" s="375"/>
      <c r="FM722" s="375"/>
      <c r="FN722" s="375"/>
      <c r="FO722" s="375"/>
      <c r="FP722" s="375"/>
      <c r="FQ722" s="375"/>
      <c r="FR722" s="375"/>
      <c r="FS722" s="375"/>
      <c r="FT722" s="375"/>
      <c r="FU722" s="375"/>
    </row>
    <row r="723" spans="1:177" s="374" customFormat="1" ht="15" customHeight="1" x14ac:dyDescent="0.25">
      <c r="A723" s="113"/>
      <c r="B723" s="923" t="s">
        <v>963</v>
      </c>
      <c r="C723" s="924"/>
      <c r="D723" s="924"/>
      <c r="E723" s="924"/>
      <c r="F723" s="924"/>
      <c r="G723" s="924"/>
      <c r="H723" s="924"/>
      <c r="I723" s="924"/>
      <c r="J723" s="924"/>
      <c r="K723" s="924"/>
      <c r="L723" s="924"/>
      <c r="M723" s="924"/>
      <c r="N723" s="924"/>
      <c r="O723" s="924"/>
      <c r="P723" s="924"/>
      <c r="Q723" s="924"/>
      <c r="R723" s="924"/>
      <c r="S723" s="924"/>
      <c r="T723" s="924"/>
      <c r="U723" s="924"/>
      <c r="V723" s="924"/>
      <c r="W723" s="924"/>
      <c r="X723" s="924"/>
      <c r="Y723" s="924"/>
      <c r="Z723" s="924"/>
      <c r="AA723" s="924"/>
      <c r="AB723" s="924"/>
      <c r="AC723" s="924"/>
      <c r="AD723" s="925"/>
      <c r="AE723" s="3"/>
      <c r="AF723" s="258"/>
      <c r="AG723" s="375"/>
      <c r="AH723" s="378"/>
      <c r="EM723" s="375"/>
      <c r="EN723" s="375"/>
      <c r="EO723" s="375"/>
      <c r="EP723" s="375"/>
      <c r="EQ723" s="375"/>
      <c r="ER723" s="375"/>
      <c r="ES723" s="375"/>
      <c r="FF723" s="375"/>
      <c r="FG723" s="375"/>
      <c r="FH723" s="375"/>
      <c r="FI723" s="375"/>
      <c r="FJ723" s="375"/>
      <c r="FK723" s="375"/>
      <c r="FL723" s="375"/>
      <c r="FM723" s="375"/>
      <c r="FN723" s="375"/>
      <c r="FO723" s="375"/>
      <c r="FP723" s="375"/>
      <c r="FQ723" s="375"/>
      <c r="FR723" s="375"/>
      <c r="FS723" s="375"/>
      <c r="FT723" s="375"/>
      <c r="FU723" s="375"/>
    </row>
    <row r="724" spans="1:177" s="374" customFormat="1" ht="48" customHeight="1" x14ac:dyDescent="0.25">
      <c r="A724" s="113"/>
      <c r="B724" s="25"/>
      <c r="C724" s="889" t="s">
        <v>1188</v>
      </c>
      <c r="D724" s="890"/>
      <c r="E724" s="890"/>
      <c r="F724" s="890"/>
      <c r="G724" s="890"/>
      <c r="H724" s="890"/>
      <c r="I724" s="890"/>
      <c r="J724" s="890"/>
      <c r="K724" s="890"/>
      <c r="L724" s="890"/>
      <c r="M724" s="890"/>
      <c r="N724" s="890"/>
      <c r="O724" s="890"/>
      <c r="P724" s="890"/>
      <c r="Q724" s="890"/>
      <c r="R724" s="890"/>
      <c r="S724" s="890"/>
      <c r="T724" s="890"/>
      <c r="U724" s="890"/>
      <c r="V724" s="890"/>
      <c r="W724" s="890"/>
      <c r="X724" s="890"/>
      <c r="Y724" s="890"/>
      <c r="Z724" s="890"/>
      <c r="AA724" s="890"/>
      <c r="AB724" s="890"/>
      <c r="AC724" s="890"/>
      <c r="AD724" s="891"/>
      <c r="AE724" s="3"/>
      <c r="AF724" s="258"/>
      <c r="AG724" s="375"/>
      <c r="AH724" s="378"/>
      <c r="EM724" s="375"/>
      <c r="EN724" s="375"/>
      <c r="EO724" s="375"/>
      <c r="EP724" s="375"/>
      <c r="EQ724" s="375"/>
      <c r="ER724" s="375"/>
      <c r="ES724" s="375"/>
      <c r="FF724" s="375"/>
      <c r="FG724" s="375"/>
      <c r="FH724" s="375"/>
      <c r="FI724" s="375"/>
      <c r="FJ724" s="375"/>
      <c r="FK724" s="375"/>
      <c r="FL724" s="375"/>
      <c r="FM724" s="375"/>
      <c r="FN724" s="375"/>
      <c r="FO724" s="375"/>
      <c r="FP724" s="375"/>
      <c r="FQ724" s="375"/>
      <c r="FR724" s="375"/>
      <c r="FS724" s="375"/>
      <c r="FT724" s="375"/>
      <c r="FU724" s="375"/>
    </row>
    <row r="725" spans="1:177" s="374" customFormat="1" ht="36" customHeight="1" x14ac:dyDescent="0.25">
      <c r="A725" s="113"/>
      <c r="B725" s="15"/>
      <c r="C725" s="926" t="s">
        <v>1189</v>
      </c>
      <c r="D725" s="927"/>
      <c r="E725" s="927"/>
      <c r="F725" s="927"/>
      <c r="G725" s="927"/>
      <c r="H725" s="927"/>
      <c r="I725" s="927"/>
      <c r="J725" s="927"/>
      <c r="K725" s="927"/>
      <c r="L725" s="927"/>
      <c r="M725" s="927"/>
      <c r="N725" s="927"/>
      <c r="O725" s="927"/>
      <c r="P725" s="927"/>
      <c r="Q725" s="927"/>
      <c r="R725" s="927"/>
      <c r="S725" s="927"/>
      <c r="T725" s="927"/>
      <c r="U725" s="927"/>
      <c r="V725" s="927"/>
      <c r="W725" s="927"/>
      <c r="X725" s="927"/>
      <c r="Y725" s="927"/>
      <c r="Z725" s="927"/>
      <c r="AA725" s="927"/>
      <c r="AB725" s="927"/>
      <c r="AC725" s="927"/>
      <c r="AD725" s="928"/>
      <c r="AE725" s="3"/>
      <c r="AF725" s="258"/>
      <c r="AG725" s="375"/>
      <c r="AH725" s="378"/>
      <c r="EM725" s="375"/>
      <c r="EN725" s="375"/>
      <c r="EO725" s="375"/>
      <c r="EP725" s="375"/>
      <c r="EQ725" s="375"/>
      <c r="ER725" s="375"/>
      <c r="ES725" s="375"/>
      <c r="FF725" s="375"/>
      <c r="FG725" s="375"/>
      <c r="FH725" s="375"/>
      <c r="FI725" s="375"/>
      <c r="FJ725" s="375"/>
      <c r="FK725" s="375"/>
      <c r="FL725" s="375"/>
      <c r="FM725" s="375"/>
      <c r="FN725" s="375"/>
      <c r="FO725" s="375"/>
      <c r="FP725" s="375"/>
      <c r="FQ725" s="375"/>
      <c r="FR725" s="375"/>
      <c r="FS725" s="375"/>
      <c r="FT725" s="375"/>
      <c r="FU725" s="375"/>
    </row>
    <row r="726" spans="1:177" s="374" customFormat="1" ht="15" customHeight="1" x14ac:dyDescent="0.25">
      <c r="A726" s="113"/>
      <c r="B726" s="3"/>
      <c r="C726" s="3"/>
      <c r="D726" s="3"/>
      <c r="E726" s="3"/>
      <c r="F726" s="3"/>
      <c r="G726" s="3"/>
      <c r="H726" s="3"/>
      <c r="I726" s="3"/>
      <c r="J726" s="3"/>
      <c r="K726" s="3"/>
      <c r="L726" s="3"/>
      <c r="M726" s="3"/>
      <c r="N726" s="3"/>
      <c r="O726" s="3"/>
      <c r="P726" s="3"/>
      <c r="Q726" s="3"/>
      <c r="R726" s="3"/>
      <c r="S726" s="3"/>
      <c r="T726" s="3"/>
      <c r="U726" s="3"/>
      <c r="V726" s="3"/>
      <c r="W726" s="3"/>
      <c r="X726" s="3"/>
      <c r="Y726" s="3"/>
      <c r="Z726" s="3"/>
      <c r="AA726" s="3"/>
      <c r="AB726" s="3"/>
      <c r="AC726" s="3"/>
      <c r="AD726" s="3"/>
      <c r="AE726" s="3"/>
      <c r="AF726" s="258"/>
      <c r="AG726" s="285" t="s">
        <v>1908</v>
      </c>
      <c r="AH726" s="285"/>
      <c r="AI726" s="285"/>
      <c r="EM726" s="375"/>
      <c r="EN726" s="375"/>
      <c r="EO726" s="375"/>
      <c r="EP726" s="375"/>
      <c r="EQ726" s="375"/>
      <c r="ER726" s="375"/>
      <c r="ES726" s="375"/>
      <c r="FF726" s="375"/>
      <c r="FG726" s="375"/>
      <c r="FH726" s="375"/>
      <c r="FI726" s="375"/>
      <c r="FJ726" s="375"/>
      <c r="FK726" s="375"/>
      <c r="FL726" s="375"/>
      <c r="FM726" s="375"/>
      <c r="FN726" s="375"/>
      <c r="FO726" s="375"/>
      <c r="FP726" s="375"/>
      <c r="FQ726" s="375"/>
      <c r="FR726" s="375"/>
      <c r="FS726" s="375"/>
      <c r="FT726" s="375"/>
      <c r="FU726" s="375"/>
    </row>
    <row r="727" spans="1:177" s="374" customFormat="1" ht="24" customHeight="1" x14ac:dyDescent="0.25">
      <c r="A727" s="114" t="s">
        <v>226</v>
      </c>
      <c r="B727" s="573" t="s">
        <v>1190</v>
      </c>
      <c r="C727" s="573"/>
      <c r="D727" s="573"/>
      <c r="E727" s="573"/>
      <c r="F727" s="573"/>
      <c r="G727" s="573"/>
      <c r="H727" s="573"/>
      <c r="I727" s="573"/>
      <c r="J727" s="573"/>
      <c r="K727" s="573"/>
      <c r="L727" s="573"/>
      <c r="M727" s="573"/>
      <c r="N727" s="573"/>
      <c r="O727" s="573"/>
      <c r="P727" s="573"/>
      <c r="Q727" s="573"/>
      <c r="R727" s="573"/>
      <c r="S727" s="573"/>
      <c r="T727" s="573"/>
      <c r="U727" s="573"/>
      <c r="V727" s="573"/>
      <c r="W727" s="573"/>
      <c r="X727" s="573"/>
      <c r="Y727" s="573"/>
      <c r="Z727" s="573"/>
      <c r="AA727" s="573"/>
      <c r="AB727" s="573"/>
      <c r="AC727" s="573"/>
      <c r="AD727" s="573"/>
      <c r="AE727" s="3"/>
      <c r="AF727" s="258"/>
      <c r="AG727" s="285">
        <f>COUNTBLANK(C730:F732)</f>
        <v>12</v>
      </c>
      <c r="AH727" s="285">
        <v>8</v>
      </c>
      <c r="AI727" s="285">
        <f>IF(SUM(AH729)=0,AG727,1)</f>
        <v>12</v>
      </c>
      <c r="EM727" s="375"/>
      <c r="EN727" s="375"/>
      <c r="EO727" s="375"/>
      <c r="EP727" s="375"/>
      <c r="EQ727" s="375"/>
      <c r="ER727" s="375"/>
      <c r="ES727" s="375"/>
      <c r="FF727" s="375"/>
      <c r="FG727" s="375"/>
      <c r="FH727" s="375"/>
      <c r="FI727" s="375"/>
      <c r="FJ727" s="375"/>
      <c r="FK727" s="375"/>
      <c r="FL727" s="375"/>
      <c r="FM727" s="375"/>
      <c r="FN727" s="375"/>
      <c r="FO727" s="375"/>
      <c r="FP727" s="375"/>
      <c r="FQ727" s="375"/>
      <c r="FR727" s="375"/>
      <c r="FS727" s="375"/>
      <c r="FT727" s="375"/>
      <c r="FU727" s="375"/>
    </row>
    <row r="728" spans="1:177" s="374" customFormat="1" ht="24" customHeight="1" x14ac:dyDescent="0.25">
      <c r="A728" s="112"/>
      <c r="B728" s="1"/>
      <c r="C728" s="576" t="s">
        <v>1191</v>
      </c>
      <c r="D728" s="576"/>
      <c r="E728" s="576"/>
      <c r="F728" s="576"/>
      <c r="G728" s="576"/>
      <c r="H728" s="576"/>
      <c r="I728" s="576"/>
      <c r="J728" s="576"/>
      <c r="K728" s="576"/>
      <c r="L728" s="576"/>
      <c r="M728" s="576"/>
      <c r="N728" s="576"/>
      <c r="O728" s="576"/>
      <c r="P728" s="576"/>
      <c r="Q728" s="576"/>
      <c r="R728" s="576"/>
      <c r="S728" s="576"/>
      <c r="T728" s="576"/>
      <c r="U728" s="576"/>
      <c r="V728" s="576"/>
      <c r="W728" s="576"/>
      <c r="X728" s="576"/>
      <c r="Y728" s="576"/>
      <c r="Z728" s="576"/>
      <c r="AA728" s="576"/>
      <c r="AB728" s="576"/>
      <c r="AC728" s="576"/>
      <c r="AD728" s="576"/>
      <c r="AE728" s="3"/>
      <c r="AF728" s="258"/>
      <c r="AG728" s="374" t="s">
        <v>1921</v>
      </c>
      <c r="AH728" s="374" t="s">
        <v>1925</v>
      </c>
      <c r="EM728" s="375"/>
      <c r="EN728" s="375"/>
      <c r="EO728" s="375"/>
      <c r="EP728" s="375"/>
      <c r="EQ728" s="375"/>
      <c r="ER728" s="375"/>
      <c r="ES728" s="375"/>
      <c r="FF728" s="375"/>
      <c r="FG728" s="375"/>
      <c r="FH728" s="375"/>
      <c r="FI728" s="375"/>
      <c r="FJ728" s="375"/>
      <c r="FK728" s="375"/>
      <c r="FL728" s="375"/>
      <c r="FM728" s="375"/>
      <c r="FN728" s="375"/>
      <c r="FO728" s="375"/>
      <c r="FP728" s="375"/>
      <c r="FQ728" s="375"/>
      <c r="FR728" s="375"/>
      <c r="FS728" s="375"/>
      <c r="FT728" s="375"/>
      <c r="FU728" s="375"/>
    </row>
    <row r="729" spans="1:177" s="374" customFormat="1" ht="15" customHeight="1" thickBot="1" x14ac:dyDescent="0.3">
      <c r="A729" s="113"/>
      <c r="B729" s="3"/>
      <c r="C729" s="3"/>
      <c r="D729" s="3"/>
      <c r="E729" s="3"/>
      <c r="F729" s="3"/>
      <c r="G729" s="3"/>
      <c r="H729" s="3"/>
      <c r="I729" s="3"/>
      <c r="J729" s="3"/>
      <c r="K729" s="3"/>
      <c r="L729" s="3"/>
      <c r="M729" s="3"/>
      <c r="N729" s="3"/>
      <c r="O729" s="3"/>
      <c r="P729" s="3"/>
      <c r="Q729" s="3"/>
      <c r="R729" s="3"/>
      <c r="S729" s="3"/>
      <c r="T729" s="3"/>
      <c r="U729" s="3"/>
      <c r="V729" s="3"/>
      <c r="W729" s="3"/>
      <c r="X729" s="3"/>
      <c r="Y729" s="3"/>
      <c r="Z729" s="3"/>
      <c r="AA729" s="3"/>
      <c r="AB729" s="3"/>
      <c r="AC729" s="3"/>
      <c r="AD729" s="3"/>
      <c r="AE729" s="3"/>
      <c r="AF729" s="258"/>
      <c r="AG729" s="375"/>
      <c r="AH729" s="264">
        <f>IF(COUNTBLANK(C730:F732)=12,0,IF(AND(C730&lt;&gt;"",C732&lt;&gt;"",C730&gt;0,C732&gt;=0),0,1))</f>
        <v>0</v>
      </c>
      <c r="EM729" s="375"/>
      <c r="EN729" s="375"/>
      <c r="EO729" s="375"/>
      <c r="EP729" s="375"/>
      <c r="EQ729" s="375"/>
      <c r="ER729" s="375"/>
      <c r="ES729" s="375"/>
      <c r="FF729" s="375"/>
      <c r="FG729" s="375"/>
      <c r="FH729" s="375"/>
      <c r="FI729" s="375"/>
      <c r="FJ729" s="375"/>
      <c r="FK729" s="375"/>
      <c r="FL729" s="375"/>
      <c r="FM729" s="375"/>
      <c r="FN729" s="375"/>
      <c r="FO729" s="375"/>
      <c r="FP729" s="375"/>
      <c r="FQ729" s="375"/>
      <c r="FR729" s="375"/>
      <c r="FS729" s="375"/>
      <c r="FT729" s="375"/>
      <c r="FU729" s="375"/>
    </row>
    <row r="730" spans="1:177" s="374" customFormat="1" ht="15" customHeight="1" thickBot="1" x14ac:dyDescent="0.3">
      <c r="A730" s="113"/>
      <c r="B730" s="3"/>
      <c r="C730" s="1065"/>
      <c r="D730" s="1066"/>
      <c r="E730" s="1066"/>
      <c r="F730" s="1067"/>
      <c r="G730" s="29" t="s">
        <v>991</v>
      </c>
      <c r="H730" s="3"/>
      <c r="I730" s="3"/>
      <c r="J730" s="3"/>
      <c r="K730" s="3"/>
      <c r="L730" s="3"/>
      <c r="M730" s="3"/>
      <c r="N730" s="3"/>
      <c r="O730" s="3"/>
      <c r="P730" s="3"/>
      <c r="Q730" s="3"/>
      <c r="R730" s="3"/>
      <c r="S730" s="3"/>
      <c r="T730" s="3"/>
      <c r="U730" s="3"/>
      <c r="V730" s="3"/>
      <c r="W730" s="3"/>
      <c r="X730" s="3"/>
      <c r="Y730" s="3"/>
      <c r="Z730" s="3"/>
      <c r="AA730" s="3"/>
      <c r="AB730" s="3"/>
      <c r="AC730" s="3"/>
      <c r="AD730" s="3"/>
      <c r="AE730" s="3"/>
      <c r="AF730" s="258"/>
      <c r="AG730" s="375"/>
      <c r="AH730" s="378"/>
      <c r="EM730" s="375"/>
      <c r="EN730" s="375"/>
      <c r="EO730" s="375"/>
      <c r="EP730" s="375"/>
      <c r="EQ730" s="375"/>
      <c r="ER730" s="375"/>
      <c r="ES730" s="375"/>
      <c r="FF730" s="375"/>
      <c r="FG730" s="375"/>
      <c r="FH730" s="375"/>
      <c r="FI730" s="375"/>
      <c r="FJ730" s="375"/>
      <c r="FK730" s="375"/>
      <c r="FL730" s="375"/>
      <c r="FM730" s="375"/>
      <c r="FN730" s="375"/>
      <c r="FO730" s="375"/>
      <c r="FP730" s="375"/>
      <c r="FQ730" s="375"/>
      <c r="FR730" s="375"/>
      <c r="FS730" s="375"/>
      <c r="FT730" s="375"/>
      <c r="FU730" s="375"/>
    </row>
    <row r="731" spans="1:177" s="374" customFormat="1" ht="15" customHeight="1" thickBot="1" x14ac:dyDescent="0.3">
      <c r="A731" s="113"/>
      <c r="B731" s="3"/>
      <c r="C731" s="22"/>
      <c r="D731" s="22"/>
      <c r="E731" s="22"/>
      <c r="F731" s="22"/>
      <c r="G731" s="3"/>
      <c r="H731" s="3"/>
      <c r="I731" s="3"/>
      <c r="J731" s="3"/>
      <c r="K731" s="3"/>
      <c r="L731" s="3"/>
      <c r="M731" s="3"/>
      <c r="N731" s="3"/>
      <c r="O731" s="3"/>
      <c r="P731" s="3"/>
      <c r="Q731" s="3"/>
      <c r="R731" s="3"/>
      <c r="S731" s="3"/>
      <c r="T731" s="3"/>
      <c r="U731" s="3"/>
      <c r="V731" s="3"/>
      <c r="W731" s="3"/>
      <c r="X731" s="3"/>
      <c r="Y731" s="3"/>
      <c r="Z731" s="3"/>
      <c r="AA731" s="3"/>
      <c r="AB731" s="3"/>
      <c r="AC731" s="3"/>
      <c r="AD731" s="3"/>
      <c r="AE731" s="3"/>
      <c r="AF731" s="258"/>
      <c r="AG731" s="375"/>
      <c r="AH731" s="378"/>
      <c r="EM731" s="375"/>
      <c r="EN731" s="375"/>
      <c r="EO731" s="375"/>
      <c r="EP731" s="375"/>
      <c r="EQ731" s="375"/>
      <c r="ER731" s="375"/>
      <c r="ES731" s="375"/>
      <c r="FF731" s="375"/>
      <c r="FG731" s="375"/>
      <c r="FH731" s="375"/>
      <c r="FI731" s="375"/>
      <c r="FJ731" s="375"/>
      <c r="FK731" s="375"/>
      <c r="FL731" s="375"/>
      <c r="FM731" s="375"/>
      <c r="FN731" s="375"/>
      <c r="FO731" s="375"/>
      <c r="FP731" s="375"/>
      <c r="FQ731" s="375"/>
      <c r="FR731" s="375"/>
      <c r="FS731" s="375"/>
      <c r="FT731" s="375"/>
      <c r="FU731" s="375"/>
    </row>
    <row r="732" spans="1:177" s="374" customFormat="1" ht="15" customHeight="1" thickBot="1" x14ac:dyDescent="0.3">
      <c r="A732" s="113"/>
      <c r="B732" s="3"/>
      <c r="C732" s="1065"/>
      <c r="D732" s="1066"/>
      <c r="E732" s="1066"/>
      <c r="F732" s="1067"/>
      <c r="G732" s="29" t="s">
        <v>992</v>
      </c>
      <c r="H732" s="3"/>
      <c r="I732" s="3"/>
      <c r="J732" s="3"/>
      <c r="K732" s="3"/>
      <c r="L732" s="3"/>
      <c r="M732" s="3"/>
      <c r="N732" s="3"/>
      <c r="O732" s="3"/>
      <c r="P732" s="3"/>
      <c r="Q732" s="3"/>
      <c r="R732" s="3"/>
      <c r="S732" s="3"/>
      <c r="T732" s="3"/>
      <c r="U732" s="3"/>
      <c r="V732" s="3"/>
      <c r="W732" s="3"/>
      <c r="X732" s="3"/>
      <c r="Y732" s="3"/>
      <c r="Z732" s="3"/>
      <c r="AA732" s="3"/>
      <c r="AB732" s="3"/>
      <c r="AC732" s="3"/>
      <c r="AD732" s="3"/>
      <c r="AE732" s="3"/>
      <c r="AF732" s="258"/>
      <c r="AG732" s="375"/>
      <c r="AH732" s="378"/>
      <c r="EM732" s="375"/>
      <c r="EN732" s="375"/>
      <c r="EO732" s="375"/>
      <c r="EP732" s="375"/>
      <c r="EQ732" s="375"/>
      <c r="ER732" s="375"/>
      <c r="ES732" s="375"/>
      <c r="FF732" s="375"/>
      <c r="FG732" s="375"/>
      <c r="FH732" s="375"/>
      <c r="FI732" s="375"/>
      <c r="FJ732" s="375"/>
      <c r="FK732" s="375"/>
      <c r="FL732" s="375"/>
      <c r="FM732" s="375"/>
      <c r="FN732" s="375"/>
      <c r="FO732" s="375"/>
      <c r="FP732" s="375"/>
      <c r="FQ732" s="375"/>
      <c r="FR732" s="375"/>
      <c r="FS732" s="375"/>
      <c r="FT732" s="375"/>
      <c r="FU732" s="375"/>
    </row>
    <row r="733" spans="1:177" s="374" customFormat="1" ht="15" customHeight="1" x14ac:dyDescent="0.25">
      <c r="A733" s="113"/>
      <c r="B733" s="3"/>
      <c r="C733" s="3"/>
      <c r="D733" s="3"/>
      <c r="E733" s="3"/>
      <c r="F733" s="3"/>
      <c r="G733" s="3"/>
      <c r="H733" s="3"/>
      <c r="I733" s="3"/>
      <c r="J733" s="3"/>
      <c r="K733" s="3"/>
      <c r="L733" s="3"/>
      <c r="M733" s="3"/>
      <c r="N733" s="3"/>
      <c r="O733" s="3"/>
      <c r="P733" s="3"/>
      <c r="Q733" s="3"/>
      <c r="R733" s="3"/>
      <c r="S733" s="3"/>
      <c r="T733" s="3"/>
      <c r="U733" s="3"/>
      <c r="V733" s="3"/>
      <c r="W733" s="3"/>
      <c r="X733" s="3"/>
      <c r="Y733" s="3"/>
      <c r="Z733" s="3"/>
      <c r="AA733" s="3"/>
      <c r="AB733" s="3"/>
      <c r="AC733" s="3"/>
      <c r="AD733" s="3"/>
      <c r="AE733" s="3"/>
      <c r="AF733" s="258"/>
      <c r="AG733" s="375"/>
      <c r="AH733" s="378"/>
      <c r="EM733" s="375"/>
      <c r="EN733" s="375"/>
      <c r="EO733" s="375"/>
      <c r="EP733" s="375"/>
      <c r="EQ733" s="375"/>
      <c r="ER733" s="375"/>
      <c r="ES733" s="375"/>
      <c r="FF733" s="375"/>
      <c r="FG733" s="375"/>
      <c r="FH733" s="375"/>
      <c r="FI733" s="375"/>
      <c r="FJ733" s="375"/>
      <c r="FK733" s="375"/>
      <c r="FL733" s="375"/>
      <c r="FM733" s="375"/>
      <c r="FN733" s="375"/>
      <c r="FO733" s="375"/>
      <c r="FP733" s="375"/>
      <c r="FQ733" s="375"/>
      <c r="FR733" s="375"/>
      <c r="FS733" s="375"/>
      <c r="FT733" s="375"/>
      <c r="FU733" s="375"/>
    </row>
    <row r="734" spans="1:177" s="374" customFormat="1" ht="15" customHeight="1" x14ac:dyDescent="0.25">
      <c r="A734" s="113"/>
      <c r="B734" s="543" t="str">
        <f>IF(SUM(AH729)&gt;=1,"Error: Debe verificar la consistencia de la respuesta","")</f>
        <v/>
      </c>
      <c r="C734" s="543"/>
      <c r="D734" s="543"/>
      <c r="E734" s="543"/>
      <c r="F734" s="543"/>
      <c r="G734" s="543"/>
      <c r="H734" s="543"/>
      <c r="I734" s="543"/>
      <c r="J734" s="543"/>
      <c r="K734" s="543"/>
      <c r="L734" s="543"/>
      <c r="M734" s="543"/>
      <c r="N734" s="543"/>
      <c r="O734" s="543"/>
      <c r="P734" s="543"/>
      <c r="Q734" s="543"/>
      <c r="R734" s="543"/>
      <c r="S734" s="543"/>
      <c r="T734" s="543"/>
      <c r="U734" s="543"/>
      <c r="V734" s="543"/>
      <c r="W734" s="543"/>
      <c r="X734" s="543"/>
      <c r="Y734" s="543"/>
      <c r="Z734" s="543"/>
      <c r="AA734" s="543"/>
      <c r="AB734" s="543"/>
      <c r="AC734" s="543"/>
      <c r="AD734" s="543"/>
      <c r="AE734" s="3"/>
      <c r="AF734" s="258"/>
      <c r="AG734" s="375"/>
      <c r="AH734" s="378"/>
      <c r="EM734" s="375"/>
      <c r="EN734" s="375"/>
      <c r="EO734" s="375"/>
      <c r="EP734" s="375"/>
      <c r="EQ734" s="375"/>
      <c r="ER734" s="375"/>
      <c r="ES734" s="375"/>
      <c r="FF734" s="375"/>
      <c r="FG734" s="375"/>
      <c r="FH734" s="375"/>
      <c r="FI734" s="375"/>
      <c r="FJ734" s="375"/>
      <c r="FK734" s="375"/>
      <c r="FL734" s="375"/>
      <c r="FM734" s="375"/>
      <c r="FN734" s="375"/>
      <c r="FO734" s="375"/>
      <c r="FP734" s="375"/>
      <c r="FQ734" s="375"/>
      <c r="FR734" s="375"/>
      <c r="FS734" s="375"/>
      <c r="FT734" s="375"/>
      <c r="FU734" s="375"/>
    </row>
    <row r="735" spans="1:177" s="374" customFormat="1" ht="15" customHeight="1" x14ac:dyDescent="0.25">
      <c r="A735" s="113"/>
      <c r="B735" s="545" t="str">
        <f>IF(OR(AG727=AH727,AG727=AI727),"","Error: Debe completar toda la información requerida.")</f>
        <v/>
      </c>
      <c r="C735" s="545"/>
      <c r="D735" s="545"/>
      <c r="E735" s="545"/>
      <c r="F735" s="545"/>
      <c r="G735" s="545"/>
      <c r="H735" s="545"/>
      <c r="I735" s="545"/>
      <c r="J735" s="545"/>
      <c r="K735" s="545"/>
      <c r="L735" s="545"/>
      <c r="M735" s="545"/>
      <c r="N735" s="545"/>
      <c r="O735" s="545"/>
      <c r="P735" s="545"/>
      <c r="Q735" s="545"/>
      <c r="R735" s="545"/>
      <c r="S735" s="545"/>
      <c r="T735" s="545"/>
      <c r="U735" s="545"/>
      <c r="V735" s="545"/>
      <c r="W735" s="545"/>
      <c r="X735" s="545"/>
      <c r="Y735" s="545"/>
      <c r="Z735" s="545"/>
      <c r="AA735" s="545"/>
      <c r="AB735" s="545"/>
      <c r="AC735" s="545"/>
      <c r="AD735" s="545"/>
      <c r="AE735" s="3"/>
      <c r="AF735" s="258"/>
      <c r="AG735" s="375"/>
      <c r="AH735" s="378"/>
      <c r="EM735" s="375"/>
      <c r="EN735" s="375"/>
      <c r="EO735" s="375"/>
      <c r="EP735" s="375"/>
      <c r="EQ735" s="375"/>
      <c r="ER735" s="375"/>
      <c r="ES735" s="375"/>
      <c r="FF735" s="375"/>
      <c r="FG735" s="375"/>
      <c r="FH735" s="375"/>
      <c r="FI735" s="375"/>
      <c r="FJ735" s="375"/>
      <c r="FK735" s="375"/>
      <c r="FL735" s="375"/>
      <c r="FM735" s="375"/>
      <c r="FN735" s="375"/>
      <c r="FO735" s="375"/>
      <c r="FP735" s="375"/>
      <c r="FQ735" s="375"/>
      <c r="FR735" s="375"/>
      <c r="FS735" s="375"/>
      <c r="FT735" s="375"/>
      <c r="FU735" s="375"/>
    </row>
    <row r="736" spans="1:177" s="374" customFormat="1" ht="24" customHeight="1" x14ac:dyDescent="0.25">
      <c r="A736" s="115" t="s">
        <v>227</v>
      </c>
      <c r="B736" s="573" t="s">
        <v>1192</v>
      </c>
      <c r="C736" s="573"/>
      <c r="D736" s="573"/>
      <c r="E736" s="573"/>
      <c r="F736" s="573"/>
      <c r="G736" s="573"/>
      <c r="H736" s="573"/>
      <c r="I736" s="573"/>
      <c r="J736" s="573"/>
      <c r="K736" s="573"/>
      <c r="L736" s="573"/>
      <c r="M736" s="573"/>
      <c r="N736" s="573"/>
      <c r="O736" s="573"/>
      <c r="P736" s="573"/>
      <c r="Q736" s="573"/>
      <c r="R736" s="573"/>
      <c r="S736" s="573"/>
      <c r="T736" s="573"/>
      <c r="U736" s="573"/>
      <c r="V736" s="573"/>
      <c r="W736" s="573"/>
      <c r="X736" s="573"/>
      <c r="Y736" s="573"/>
      <c r="Z736" s="573"/>
      <c r="AA736" s="573"/>
      <c r="AB736" s="573"/>
      <c r="AC736" s="573"/>
      <c r="AD736" s="573"/>
      <c r="AE736" s="3"/>
      <c r="AF736" s="258"/>
      <c r="AG736" s="375"/>
      <c r="AH736" s="378"/>
      <c r="EM736" s="375"/>
      <c r="EN736" s="375"/>
      <c r="EO736" s="375"/>
      <c r="EP736" s="375"/>
      <c r="EQ736" s="375"/>
      <c r="ER736" s="375"/>
      <c r="ES736" s="375"/>
      <c r="FF736" s="375"/>
      <c r="FG736" s="375"/>
      <c r="FH736" s="375"/>
      <c r="FI736" s="375"/>
      <c r="FJ736" s="375"/>
      <c r="FK736" s="375"/>
      <c r="FL736" s="375"/>
      <c r="FM736" s="375"/>
      <c r="FN736" s="375"/>
      <c r="FO736" s="375"/>
      <c r="FP736" s="375"/>
      <c r="FQ736" s="375"/>
      <c r="FR736" s="375"/>
      <c r="FS736" s="375"/>
      <c r="FT736" s="375"/>
      <c r="FU736" s="375"/>
    </row>
    <row r="737" spans="1:177" s="374" customFormat="1" ht="15" customHeight="1" x14ac:dyDescent="0.25">
      <c r="A737" s="113"/>
      <c r="B737" s="3"/>
      <c r="C737" s="3"/>
      <c r="D737" s="3"/>
      <c r="E737" s="3"/>
      <c r="F737" s="3"/>
      <c r="G737" s="3"/>
      <c r="H737" s="3"/>
      <c r="I737" s="3"/>
      <c r="J737" s="3"/>
      <c r="K737" s="3"/>
      <c r="L737" s="3"/>
      <c r="M737" s="3"/>
      <c r="N737" s="3"/>
      <c r="O737" s="3"/>
      <c r="P737" s="3"/>
      <c r="Q737" s="3"/>
      <c r="R737" s="3"/>
      <c r="S737" s="3"/>
      <c r="T737" s="3"/>
      <c r="U737" s="3"/>
      <c r="V737" s="3"/>
      <c r="W737" s="3"/>
      <c r="X737" s="3"/>
      <c r="Y737" s="3"/>
      <c r="Z737" s="3"/>
      <c r="AA737" s="3"/>
      <c r="AB737" s="3"/>
      <c r="AC737" s="3"/>
      <c r="AD737" s="3"/>
      <c r="AE737" s="3"/>
      <c r="AF737" s="258"/>
      <c r="AG737" s="285">
        <f>COUNTBLANK(Q739:AD746)</f>
        <v>112</v>
      </c>
      <c r="AH737" s="285">
        <v>112</v>
      </c>
      <c r="AI737" s="285">
        <v>96</v>
      </c>
      <c r="EM737" s="375"/>
      <c r="EN737" s="375"/>
      <c r="EO737" s="375"/>
      <c r="EP737" s="375"/>
      <c r="EQ737" s="375"/>
      <c r="ER737" s="375"/>
      <c r="ES737" s="375"/>
      <c r="FF737" s="375"/>
      <c r="FG737" s="375"/>
      <c r="FH737" s="375"/>
      <c r="FI737" s="375"/>
      <c r="FJ737" s="375"/>
      <c r="FK737" s="375"/>
      <c r="FL737" s="375"/>
      <c r="FM737" s="375"/>
      <c r="FN737" s="375"/>
      <c r="FO737" s="375"/>
      <c r="FP737" s="375"/>
      <c r="FQ737" s="375"/>
      <c r="FR737" s="375"/>
      <c r="FS737" s="375"/>
      <c r="FT737" s="375"/>
      <c r="FU737" s="375"/>
    </row>
    <row r="738" spans="1:177" s="374" customFormat="1" ht="58.5" customHeight="1" x14ac:dyDescent="0.25">
      <c r="A738" s="113"/>
      <c r="B738" s="3"/>
      <c r="C738" s="814" t="s">
        <v>902</v>
      </c>
      <c r="D738" s="814"/>
      <c r="E738" s="814"/>
      <c r="F738" s="814"/>
      <c r="G738" s="814"/>
      <c r="H738" s="814"/>
      <c r="I738" s="814"/>
      <c r="J738" s="814"/>
      <c r="K738" s="814"/>
      <c r="L738" s="814"/>
      <c r="M738" s="814"/>
      <c r="N738" s="814"/>
      <c r="O738" s="814"/>
      <c r="P738" s="814"/>
      <c r="Q738" s="578" t="s">
        <v>840</v>
      </c>
      <c r="R738" s="578"/>
      <c r="S738" s="578"/>
      <c r="T738" s="578"/>
      <c r="U738" s="578"/>
      <c r="V738" s="578"/>
      <c r="W738" s="578"/>
      <c r="X738" s="578" t="s">
        <v>841</v>
      </c>
      <c r="Y738" s="578"/>
      <c r="Z738" s="578"/>
      <c r="AA738" s="578"/>
      <c r="AB738" s="578"/>
      <c r="AC738" s="578"/>
      <c r="AD738" s="578"/>
      <c r="AE738" s="1"/>
      <c r="AF738" s="259"/>
      <c r="AG738" s="374" t="s">
        <v>1921</v>
      </c>
      <c r="AH738" s="374" t="s">
        <v>1925</v>
      </c>
      <c r="EM738" s="375"/>
      <c r="EN738" s="375"/>
      <c r="EO738" s="375"/>
      <c r="EP738" s="375"/>
      <c r="EQ738" s="375"/>
      <c r="ER738" s="375"/>
      <c r="ES738" s="375"/>
      <c r="FF738" s="375"/>
      <c r="FG738" s="375"/>
      <c r="FH738" s="375"/>
      <c r="FI738" s="375"/>
      <c r="FJ738" s="375"/>
      <c r="FK738" s="375"/>
      <c r="FL738" s="375"/>
      <c r="FM738" s="375"/>
      <c r="FN738" s="375"/>
      <c r="FO738" s="375"/>
      <c r="FP738" s="375"/>
      <c r="FQ738" s="375"/>
      <c r="FR738" s="375"/>
      <c r="FS738" s="375"/>
      <c r="FT738" s="375"/>
      <c r="FU738" s="375"/>
    </row>
    <row r="739" spans="1:177" s="374" customFormat="1" ht="15" customHeight="1" x14ac:dyDescent="0.25">
      <c r="A739" s="113"/>
      <c r="B739" s="3"/>
      <c r="C739" s="72" t="s">
        <v>26</v>
      </c>
      <c r="D739" s="1000" t="s">
        <v>895</v>
      </c>
      <c r="E739" s="1000"/>
      <c r="F739" s="1000"/>
      <c r="G739" s="1000"/>
      <c r="H739" s="1000"/>
      <c r="I739" s="1000"/>
      <c r="J739" s="1000"/>
      <c r="K739" s="1000"/>
      <c r="L739" s="1000"/>
      <c r="M739" s="1000"/>
      <c r="N739" s="1000"/>
      <c r="O739" s="1000"/>
      <c r="P739" s="1000"/>
      <c r="Q739" s="953"/>
      <c r="R739" s="953"/>
      <c r="S739" s="953"/>
      <c r="T739" s="953"/>
      <c r="U739" s="953"/>
      <c r="V739" s="953"/>
      <c r="W739" s="953"/>
      <c r="X739" s="953"/>
      <c r="Y739" s="953"/>
      <c r="Z739" s="953"/>
      <c r="AA739" s="953"/>
      <c r="AB739" s="953"/>
      <c r="AC739" s="953"/>
      <c r="AD739" s="953"/>
      <c r="AE739" s="1"/>
      <c r="AF739" s="259"/>
      <c r="AG739" s="375"/>
      <c r="AH739" s="264"/>
      <c r="EM739" s="375"/>
      <c r="EN739" s="375"/>
      <c r="EO739" s="375"/>
      <c r="EP739" s="375"/>
      <c r="EQ739" s="375"/>
      <c r="ER739" s="375"/>
      <c r="ES739" s="375"/>
      <c r="FF739" s="375"/>
      <c r="FG739" s="375"/>
      <c r="FH739" s="375"/>
      <c r="FI739" s="375"/>
      <c r="FJ739" s="375"/>
      <c r="FK739" s="375"/>
      <c r="FL739" s="375"/>
      <c r="FM739" s="375"/>
      <c r="FN739" s="375"/>
      <c r="FO739" s="375"/>
      <c r="FP739" s="375"/>
      <c r="FQ739" s="375"/>
      <c r="FR739" s="375"/>
      <c r="FS739" s="375"/>
      <c r="FT739" s="375"/>
      <c r="FU739" s="375"/>
    </row>
    <row r="740" spans="1:177" s="374" customFormat="1" ht="15" customHeight="1" x14ac:dyDescent="0.25">
      <c r="A740" s="113"/>
      <c r="B740" s="3"/>
      <c r="C740" s="70" t="s">
        <v>27</v>
      </c>
      <c r="D740" s="1000" t="s">
        <v>896</v>
      </c>
      <c r="E740" s="1000"/>
      <c r="F740" s="1000"/>
      <c r="G740" s="1000"/>
      <c r="H740" s="1000"/>
      <c r="I740" s="1000"/>
      <c r="J740" s="1000"/>
      <c r="K740" s="1000"/>
      <c r="L740" s="1000"/>
      <c r="M740" s="1000"/>
      <c r="N740" s="1000"/>
      <c r="O740" s="1000"/>
      <c r="P740" s="1000"/>
      <c r="Q740" s="953"/>
      <c r="R740" s="953"/>
      <c r="S740" s="953"/>
      <c r="T740" s="953"/>
      <c r="U740" s="953"/>
      <c r="V740" s="953"/>
      <c r="W740" s="953"/>
      <c r="X740" s="953"/>
      <c r="Y740" s="953"/>
      <c r="Z740" s="953"/>
      <c r="AA740" s="953"/>
      <c r="AB740" s="953"/>
      <c r="AC740" s="953"/>
      <c r="AD740" s="953"/>
      <c r="AE740" s="3"/>
      <c r="AF740" s="258"/>
      <c r="AG740" s="375"/>
      <c r="AH740" s="378"/>
      <c r="EM740" s="375"/>
      <c r="EN740" s="375"/>
      <c r="EO740" s="375"/>
      <c r="EP740" s="375"/>
      <c r="EQ740" s="375"/>
      <c r="ER740" s="375"/>
      <c r="ES740" s="375"/>
      <c r="FF740" s="375"/>
      <c r="FG740" s="375"/>
      <c r="FH740" s="375"/>
      <c r="FI740" s="375"/>
      <c r="FJ740" s="375"/>
      <c r="FK740" s="375"/>
      <c r="FL740" s="375"/>
      <c r="FM740" s="375"/>
      <c r="FN740" s="375"/>
      <c r="FO740" s="375"/>
      <c r="FP740" s="375"/>
      <c r="FQ740" s="375"/>
      <c r="FR740" s="375"/>
      <c r="FS740" s="375"/>
      <c r="FT740" s="375"/>
      <c r="FU740" s="375"/>
    </row>
    <row r="741" spans="1:177" s="374" customFormat="1" ht="15" customHeight="1" x14ac:dyDescent="0.25">
      <c r="A741" s="113"/>
      <c r="B741" s="3"/>
      <c r="C741" s="67" t="s">
        <v>28</v>
      </c>
      <c r="D741" s="1000" t="s">
        <v>897</v>
      </c>
      <c r="E741" s="1000"/>
      <c r="F741" s="1000"/>
      <c r="G741" s="1000"/>
      <c r="H741" s="1000"/>
      <c r="I741" s="1000"/>
      <c r="J741" s="1000"/>
      <c r="K741" s="1000"/>
      <c r="L741" s="1000"/>
      <c r="M741" s="1000"/>
      <c r="N741" s="1000"/>
      <c r="O741" s="1000"/>
      <c r="P741" s="1000"/>
      <c r="Q741" s="953"/>
      <c r="R741" s="953"/>
      <c r="S741" s="953"/>
      <c r="T741" s="953"/>
      <c r="U741" s="953"/>
      <c r="V741" s="953"/>
      <c r="W741" s="953"/>
      <c r="X741" s="953"/>
      <c r="Y741" s="953"/>
      <c r="Z741" s="953"/>
      <c r="AA741" s="953"/>
      <c r="AB741" s="953"/>
      <c r="AC741" s="953"/>
      <c r="AD741" s="953"/>
      <c r="AE741" s="1"/>
      <c r="AF741" s="259"/>
      <c r="AG741" s="375"/>
      <c r="AH741" s="378"/>
      <c r="EM741" s="375"/>
      <c r="EN741" s="375"/>
      <c r="EO741" s="375"/>
      <c r="EP741" s="375"/>
      <c r="EQ741" s="375"/>
      <c r="ER741" s="375"/>
      <c r="ES741" s="375"/>
      <c r="FF741" s="375"/>
      <c r="FG741" s="375"/>
      <c r="FH741" s="375"/>
      <c r="FI741" s="375"/>
      <c r="FJ741" s="375"/>
      <c r="FK741" s="375"/>
      <c r="FL741" s="375"/>
      <c r="FM741" s="375"/>
      <c r="FN741" s="375"/>
      <c r="FO741" s="375"/>
      <c r="FP741" s="375"/>
      <c r="FQ741" s="375"/>
      <c r="FR741" s="375"/>
      <c r="FS741" s="375"/>
      <c r="FT741" s="375"/>
      <c r="FU741" s="375"/>
    </row>
    <row r="742" spans="1:177" s="374" customFormat="1" ht="15" customHeight="1" x14ac:dyDescent="0.25">
      <c r="A742" s="113"/>
      <c r="B742" s="3"/>
      <c r="C742" s="70" t="s">
        <v>29</v>
      </c>
      <c r="D742" s="1000" t="s">
        <v>898</v>
      </c>
      <c r="E742" s="1000"/>
      <c r="F742" s="1000"/>
      <c r="G742" s="1000"/>
      <c r="H742" s="1000"/>
      <c r="I742" s="1000"/>
      <c r="J742" s="1000"/>
      <c r="K742" s="1000"/>
      <c r="L742" s="1000"/>
      <c r="M742" s="1000"/>
      <c r="N742" s="1000"/>
      <c r="O742" s="1000"/>
      <c r="P742" s="1000"/>
      <c r="Q742" s="953"/>
      <c r="R742" s="953"/>
      <c r="S742" s="953"/>
      <c r="T742" s="953"/>
      <c r="U742" s="953"/>
      <c r="V742" s="953"/>
      <c r="W742" s="953"/>
      <c r="X742" s="953"/>
      <c r="Y742" s="953"/>
      <c r="Z742" s="953"/>
      <c r="AA742" s="953"/>
      <c r="AB742" s="953"/>
      <c r="AC742" s="953"/>
      <c r="AD742" s="953"/>
      <c r="AE742" s="3"/>
      <c r="AF742" s="258"/>
      <c r="AG742" s="375"/>
      <c r="AH742" s="378"/>
      <c r="EM742" s="375"/>
      <c r="EN742" s="375"/>
      <c r="EO742" s="375"/>
      <c r="EP742" s="375"/>
      <c r="EQ742" s="375"/>
      <c r="ER742" s="375"/>
      <c r="ES742" s="375"/>
      <c r="FF742" s="375"/>
      <c r="FG742" s="375"/>
      <c r="FH742" s="375"/>
      <c r="FI742" s="375"/>
      <c r="FJ742" s="375"/>
      <c r="FK742" s="375"/>
      <c r="FL742" s="375"/>
      <c r="FM742" s="375"/>
      <c r="FN742" s="375"/>
      <c r="FO742" s="375"/>
      <c r="FP742" s="375"/>
      <c r="FQ742" s="375"/>
      <c r="FR742" s="375"/>
      <c r="FS742" s="375"/>
      <c r="FT742" s="375"/>
      <c r="FU742" s="375"/>
    </row>
    <row r="743" spans="1:177" s="374" customFormat="1" ht="15" customHeight="1" x14ac:dyDescent="0.25">
      <c r="A743" s="113"/>
      <c r="B743" s="3"/>
      <c r="C743" s="67" t="s">
        <v>30</v>
      </c>
      <c r="D743" s="1000" t="s">
        <v>899</v>
      </c>
      <c r="E743" s="1000"/>
      <c r="F743" s="1000"/>
      <c r="G743" s="1000"/>
      <c r="H743" s="1000"/>
      <c r="I743" s="1000"/>
      <c r="J743" s="1000"/>
      <c r="K743" s="1000"/>
      <c r="L743" s="1000"/>
      <c r="M743" s="1000"/>
      <c r="N743" s="1000"/>
      <c r="O743" s="1000"/>
      <c r="P743" s="1000"/>
      <c r="Q743" s="953"/>
      <c r="R743" s="953"/>
      <c r="S743" s="953"/>
      <c r="T743" s="953"/>
      <c r="U743" s="953"/>
      <c r="V743" s="953"/>
      <c r="W743" s="953"/>
      <c r="X743" s="953"/>
      <c r="Y743" s="953"/>
      <c r="Z743" s="953"/>
      <c r="AA743" s="953"/>
      <c r="AB743" s="953"/>
      <c r="AC743" s="953"/>
      <c r="AD743" s="953"/>
      <c r="AE743" s="1"/>
      <c r="AF743" s="259"/>
      <c r="AG743" s="375"/>
      <c r="AH743" s="378"/>
      <c r="EM743" s="375"/>
      <c r="EN743" s="375"/>
      <c r="EO743" s="375"/>
      <c r="EP743" s="375"/>
      <c r="EQ743" s="375"/>
      <c r="ER743" s="375"/>
      <c r="ES743" s="375"/>
      <c r="FF743" s="375"/>
      <c r="FG743" s="375"/>
      <c r="FH743" s="375"/>
      <c r="FI743" s="375"/>
      <c r="FJ743" s="375"/>
      <c r="FK743" s="375"/>
      <c r="FL743" s="375"/>
      <c r="FM743" s="375"/>
      <c r="FN743" s="375"/>
      <c r="FO743" s="375"/>
      <c r="FP743" s="375"/>
      <c r="FQ743" s="375"/>
      <c r="FR743" s="375"/>
      <c r="FS743" s="375"/>
      <c r="FT743" s="375"/>
      <c r="FU743" s="375"/>
    </row>
    <row r="744" spans="1:177" s="374" customFormat="1" ht="15" customHeight="1" x14ac:dyDescent="0.25">
      <c r="A744" s="113"/>
      <c r="B744" s="3"/>
      <c r="C744" s="70" t="s">
        <v>31</v>
      </c>
      <c r="D744" s="1000" t="s">
        <v>900</v>
      </c>
      <c r="E744" s="1000"/>
      <c r="F744" s="1000"/>
      <c r="G744" s="1000"/>
      <c r="H744" s="1000"/>
      <c r="I744" s="1000"/>
      <c r="J744" s="1000"/>
      <c r="K744" s="1000"/>
      <c r="L744" s="1000"/>
      <c r="M744" s="1000"/>
      <c r="N744" s="1000"/>
      <c r="O744" s="1000"/>
      <c r="P744" s="1000"/>
      <c r="Q744" s="953"/>
      <c r="R744" s="953"/>
      <c r="S744" s="953"/>
      <c r="T744" s="953"/>
      <c r="U744" s="953"/>
      <c r="V744" s="953"/>
      <c r="W744" s="953"/>
      <c r="X744" s="953"/>
      <c r="Y744" s="953"/>
      <c r="Z744" s="953"/>
      <c r="AA744" s="953"/>
      <c r="AB744" s="953"/>
      <c r="AC744" s="953"/>
      <c r="AD744" s="953"/>
      <c r="AE744" s="3"/>
      <c r="AF744" s="258"/>
      <c r="AG744" s="375"/>
      <c r="AH744" s="378"/>
      <c r="EM744" s="375"/>
      <c r="EN744" s="375"/>
      <c r="EO744" s="375"/>
      <c r="EP744" s="375"/>
      <c r="EQ744" s="375"/>
      <c r="ER744" s="375"/>
      <c r="ES744" s="375"/>
      <c r="FF744" s="375"/>
      <c r="FG744" s="375"/>
      <c r="FH744" s="375"/>
      <c r="FI744" s="375"/>
      <c r="FJ744" s="375"/>
      <c r="FK744" s="375"/>
      <c r="FL744" s="375"/>
      <c r="FM744" s="375"/>
      <c r="FN744" s="375"/>
      <c r="FO744" s="375"/>
      <c r="FP744" s="375"/>
      <c r="FQ744" s="375"/>
      <c r="FR744" s="375"/>
      <c r="FS744" s="375"/>
      <c r="FT744" s="375"/>
      <c r="FU744" s="375"/>
    </row>
    <row r="745" spans="1:177" s="374" customFormat="1" ht="15" customHeight="1" x14ac:dyDescent="0.25">
      <c r="A745" s="113"/>
      <c r="B745" s="3"/>
      <c r="C745" s="67" t="s">
        <v>32</v>
      </c>
      <c r="D745" s="1000" t="s">
        <v>901</v>
      </c>
      <c r="E745" s="1000"/>
      <c r="F745" s="1000"/>
      <c r="G745" s="1000"/>
      <c r="H745" s="1000"/>
      <c r="I745" s="1000"/>
      <c r="J745" s="1000"/>
      <c r="K745" s="1000"/>
      <c r="L745" s="1000"/>
      <c r="M745" s="1000"/>
      <c r="N745" s="1000"/>
      <c r="O745" s="1000"/>
      <c r="P745" s="1000"/>
      <c r="Q745" s="953"/>
      <c r="R745" s="953"/>
      <c r="S745" s="953"/>
      <c r="T745" s="953"/>
      <c r="U745" s="953"/>
      <c r="V745" s="953"/>
      <c r="W745" s="953"/>
      <c r="X745" s="953"/>
      <c r="Y745" s="953"/>
      <c r="Z745" s="953"/>
      <c r="AA745" s="953"/>
      <c r="AB745" s="953"/>
      <c r="AC745" s="953"/>
      <c r="AD745" s="953"/>
      <c r="AE745" s="1"/>
      <c r="AF745" s="259"/>
      <c r="AG745" s="375"/>
      <c r="AH745" s="378"/>
      <c r="EM745" s="375"/>
      <c r="EN745" s="375"/>
      <c r="EO745" s="375"/>
      <c r="EP745" s="375"/>
      <c r="EQ745" s="375"/>
      <c r="ER745" s="375"/>
      <c r="ES745" s="375"/>
      <c r="FF745" s="375"/>
      <c r="FG745" s="375"/>
      <c r="FH745" s="375"/>
      <c r="FI745" s="375"/>
      <c r="FJ745" s="375"/>
      <c r="FK745" s="375"/>
      <c r="FL745" s="375"/>
      <c r="FM745" s="375"/>
      <c r="FN745" s="375"/>
      <c r="FO745" s="375"/>
      <c r="FP745" s="375"/>
      <c r="FQ745" s="375"/>
      <c r="FR745" s="375"/>
      <c r="FS745" s="375"/>
      <c r="FT745" s="375"/>
      <c r="FU745" s="375"/>
    </row>
    <row r="746" spans="1:177" s="374" customFormat="1" ht="15" customHeight="1" x14ac:dyDescent="0.25">
      <c r="A746" s="113"/>
      <c r="B746" s="3"/>
      <c r="C746" s="70" t="s">
        <v>33</v>
      </c>
      <c r="D746" s="1000" t="s">
        <v>222</v>
      </c>
      <c r="E746" s="1000"/>
      <c r="F746" s="1000"/>
      <c r="G746" s="1000"/>
      <c r="H746" s="1000"/>
      <c r="I746" s="1000"/>
      <c r="J746" s="1000"/>
      <c r="K746" s="1000"/>
      <c r="L746" s="1000"/>
      <c r="M746" s="1000"/>
      <c r="N746" s="1000"/>
      <c r="O746" s="1000"/>
      <c r="P746" s="1000"/>
      <c r="Q746" s="953"/>
      <c r="R746" s="953"/>
      <c r="S746" s="953"/>
      <c r="T746" s="953"/>
      <c r="U746" s="953"/>
      <c r="V746" s="953"/>
      <c r="W746" s="953"/>
      <c r="X746" s="953"/>
      <c r="Y746" s="953"/>
      <c r="Z746" s="953"/>
      <c r="AA746" s="953"/>
      <c r="AB746" s="953"/>
      <c r="AC746" s="953"/>
      <c r="AD746" s="953"/>
      <c r="AE746" s="1"/>
      <c r="AF746" s="259"/>
      <c r="AG746" s="375"/>
      <c r="AH746" s="378"/>
      <c r="EM746" s="375"/>
      <c r="EN746" s="375"/>
      <c r="EO746" s="375"/>
      <c r="EP746" s="375"/>
      <c r="EQ746" s="375"/>
      <c r="ER746" s="375"/>
      <c r="ES746" s="375"/>
      <c r="FF746" s="375"/>
      <c r="FG746" s="375"/>
      <c r="FH746" s="375"/>
      <c r="FI746" s="375"/>
      <c r="FJ746" s="375"/>
      <c r="FK746" s="375"/>
      <c r="FL746" s="375"/>
      <c r="FM746" s="375"/>
      <c r="FN746" s="375"/>
      <c r="FO746" s="375"/>
      <c r="FP746" s="375"/>
      <c r="FQ746" s="375"/>
      <c r="FR746" s="375"/>
      <c r="FS746" s="375"/>
      <c r="FT746" s="375"/>
      <c r="FU746" s="375"/>
    </row>
    <row r="747" spans="1:177" s="374" customFormat="1" ht="15" customHeight="1" x14ac:dyDescent="0.25">
      <c r="A747" s="113"/>
      <c r="B747" s="3"/>
      <c r="C747" s="3"/>
      <c r="D747" s="3"/>
      <c r="E747" s="3"/>
      <c r="F747" s="3"/>
      <c r="G747" s="3"/>
      <c r="H747" s="3"/>
      <c r="I747" s="3"/>
      <c r="J747" s="3"/>
      <c r="K747" s="3"/>
      <c r="L747" s="3"/>
      <c r="M747" s="3"/>
      <c r="N747" s="3"/>
      <c r="O747" s="3"/>
      <c r="P747" s="82" t="s">
        <v>64</v>
      </c>
      <c r="Q747" s="980">
        <f>IF(AND(SUM(Q739:W746)=0,COUNTIF(Q739:W746,"NS")&gt;0),"NS",SUM(Q739:W746))</f>
        <v>0</v>
      </c>
      <c r="R747" s="980"/>
      <c r="S747" s="980"/>
      <c r="T747" s="980"/>
      <c r="U747" s="980"/>
      <c r="V747" s="980"/>
      <c r="W747" s="980"/>
      <c r="X747" s="980">
        <f>IF(AND(SUM(X739:AD746)=0,COUNTIF(X739:AD746,"NS")&gt;0),"NS",SUM(X739:AD746))</f>
        <v>0</v>
      </c>
      <c r="Y747" s="980"/>
      <c r="Z747" s="980"/>
      <c r="AA747" s="980"/>
      <c r="AB747" s="980"/>
      <c r="AC747" s="980"/>
      <c r="AD747" s="980"/>
      <c r="AE747" s="3"/>
      <c r="AF747" s="258"/>
      <c r="AG747" s="375"/>
      <c r="AH747" s="378"/>
      <c r="EM747" s="375"/>
      <c r="EN747" s="375"/>
      <c r="EO747" s="375"/>
      <c r="EP747" s="375"/>
      <c r="EQ747" s="375"/>
      <c r="ER747" s="375"/>
      <c r="ES747" s="375"/>
      <c r="FF747" s="375"/>
      <c r="FG747" s="375"/>
      <c r="FH747" s="375"/>
      <c r="FI747" s="375"/>
      <c r="FJ747" s="375"/>
      <c r="FK747" s="375"/>
      <c r="FL747" s="375"/>
      <c r="FM747" s="375"/>
      <c r="FN747" s="375"/>
      <c r="FO747" s="375"/>
      <c r="FP747" s="375"/>
      <c r="FQ747" s="375"/>
      <c r="FR747" s="375"/>
      <c r="FS747" s="375"/>
      <c r="FT747" s="375"/>
      <c r="FU747" s="375"/>
    </row>
    <row r="748" spans="1:177" s="374" customFormat="1" ht="15" customHeight="1" x14ac:dyDescent="0.25">
      <c r="A748" s="113"/>
      <c r="B748" s="3"/>
      <c r="C748" s="3"/>
      <c r="D748" s="3"/>
      <c r="E748" s="3"/>
      <c r="F748" s="3"/>
      <c r="G748" s="3"/>
      <c r="H748" s="3"/>
      <c r="I748" s="3"/>
      <c r="J748" s="3"/>
      <c r="K748" s="3"/>
      <c r="L748" s="3"/>
      <c r="M748" s="3"/>
      <c r="N748" s="3"/>
      <c r="O748" s="3"/>
      <c r="P748" s="3"/>
      <c r="Q748" s="3"/>
      <c r="R748" s="3"/>
      <c r="S748" s="3"/>
      <c r="T748" s="3"/>
      <c r="U748" s="3"/>
      <c r="V748" s="3"/>
      <c r="W748" s="3"/>
      <c r="X748" s="3"/>
      <c r="Y748" s="3"/>
      <c r="Z748" s="3"/>
      <c r="AA748" s="3"/>
      <c r="AB748" s="3"/>
      <c r="AC748" s="3"/>
      <c r="AD748" s="3"/>
      <c r="AE748" s="3"/>
      <c r="AF748" s="258"/>
      <c r="AG748" s="375"/>
      <c r="AH748" s="378"/>
      <c r="EM748" s="375"/>
      <c r="EN748" s="375"/>
      <c r="EO748" s="375"/>
      <c r="EP748" s="375"/>
      <c r="EQ748" s="375"/>
      <c r="ER748" s="375"/>
      <c r="ES748" s="375"/>
      <c r="FF748" s="375"/>
      <c r="FG748" s="375"/>
      <c r="FH748" s="375"/>
      <c r="FI748" s="375"/>
      <c r="FJ748" s="375"/>
      <c r="FK748" s="375"/>
      <c r="FL748" s="375"/>
      <c r="FM748" s="375"/>
      <c r="FN748" s="375"/>
      <c r="FO748" s="375"/>
      <c r="FP748" s="375"/>
      <c r="FQ748" s="375"/>
      <c r="FR748" s="375"/>
      <c r="FS748" s="375"/>
      <c r="FT748" s="375"/>
      <c r="FU748" s="375"/>
    </row>
    <row r="749" spans="1:177" s="374" customFormat="1" ht="24" customHeight="1" x14ac:dyDescent="0.25">
      <c r="A749" s="113"/>
      <c r="B749" s="3"/>
      <c r="C749" s="676" t="s">
        <v>870</v>
      </c>
      <c r="D749" s="676"/>
      <c r="E749" s="676"/>
      <c r="F749" s="676"/>
      <c r="G749" s="676"/>
      <c r="H749" s="676"/>
      <c r="I749" s="676"/>
      <c r="J749" s="676"/>
      <c r="K749" s="676"/>
      <c r="L749" s="676"/>
      <c r="M749" s="676"/>
      <c r="N749" s="676"/>
      <c r="O749" s="676"/>
      <c r="P749" s="676"/>
      <c r="Q749" s="676"/>
      <c r="R749" s="676"/>
      <c r="S749" s="676"/>
      <c r="T749" s="676"/>
      <c r="U749" s="676"/>
      <c r="V749" s="676"/>
      <c r="W749" s="676"/>
      <c r="X749" s="676"/>
      <c r="Y749" s="676"/>
      <c r="Z749" s="676"/>
      <c r="AA749" s="676"/>
      <c r="AB749" s="676"/>
      <c r="AC749" s="676"/>
      <c r="AD749" s="676"/>
      <c r="AE749" s="3"/>
      <c r="AF749" s="258"/>
      <c r="AG749" s="375"/>
      <c r="AH749" s="378"/>
      <c r="EM749" s="375"/>
      <c r="EN749" s="375"/>
      <c r="EO749" s="375"/>
      <c r="EP749" s="375"/>
      <c r="EQ749" s="375"/>
      <c r="ER749" s="375"/>
      <c r="ES749" s="375"/>
      <c r="FF749" s="375"/>
      <c r="FG749" s="375"/>
      <c r="FH749" s="375"/>
      <c r="FI749" s="375"/>
      <c r="FJ749" s="375"/>
      <c r="FK749" s="375"/>
      <c r="FL749" s="375"/>
      <c r="FM749" s="375"/>
      <c r="FN749" s="375"/>
      <c r="FO749" s="375"/>
      <c r="FP749" s="375"/>
      <c r="FQ749" s="375"/>
      <c r="FR749" s="375"/>
      <c r="FS749" s="375"/>
      <c r="FT749" s="375"/>
      <c r="FU749" s="375"/>
    </row>
    <row r="750" spans="1:177" s="374" customFormat="1" ht="60" customHeight="1" x14ac:dyDescent="0.25">
      <c r="A750" s="113"/>
      <c r="B750" s="3"/>
      <c r="C750" s="663"/>
      <c r="D750" s="663"/>
      <c r="E750" s="663"/>
      <c r="F750" s="663"/>
      <c r="G750" s="663"/>
      <c r="H750" s="663"/>
      <c r="I750" s="663"/>
      <c r="J750" s="663"/>
      <c r="K750" s="663"/>
      <c r="L750" s="663"/>
      <c r="M750" s="663"/>
      <c r="N750" s="663"/>
      <c r="O750" s="663"/>
      <c r="P750" s="663"/>
      <c r="Q750" s="663"/>
      <c r="R750" s="663"/>
      <c r="S750" s="663"/>
      <c r="T750" s="663"/>
      <c r="U750" s="663"/>
      <c r="V750" s="663"/>
      <c r="W750" s="663"/>
      <c r="X750" s="663"/>
      <c r="Y750" s="663"/>
      <c r="Z750" s="663"/>
      <c r="AA750" s="663"/>
      <c r="AB750" s="663"/>
      <c r="AC750" s="663"/>
      <c r="AD750" s="663"/>
      <c r="AE750" s="3"/>
      <c r="AF750" s="258"/>
      <c r="AG750" s="375"/>
      <c r="AH750" s="378"/>
      <c r="EM750" s="375"/>
      <c r="EN750" s="375"/>
      <c r="EO750" s="375"/>
      <c r="EP750" s="375"/>
      <c r="EQ750" s="375"/>
      <c r="ER750" s="375"/>
      <c r="ES750" s="375"/>
      <c r="FF750" s="375"/>
      <c r="FG750" s="375"/>
      <c r="FH750" s="375"/>
      <c r="FI750" s="375"/>
      <c r="FJ750" s="375"/>
      <c r="FK750" s="375"/>
      <c r="FL750" s="375"/>
      <c r="FM750" s="375"/>
      <c r="FN750" s="375"/>
      <c r="FO750" s="375"/>
      <c r="FP750" s="375"/>
      <c r="FQ750" s="375"/>
      <c r="FR750" s="375"/>
      <c r="FS750" s="375"/>
      <c r="FT750" s="375"/>
      <c r="FU750" s="375"/>
    </row>
    <row r="751" spans="1:177" s="374" customFormat="1" ht="15" customHeight="1" x14ac:dyDescent="0.25">
      <c r="A751" s="113"/>
      <c r="B751" s="3"/>
      <c r="C751" s="3"/>
      <c r="D751" s="3"/>
      <c r="E751" s="3"/>
      <c r="F751" s="3"/>
      <c r="G751" s="3"/>
      <c r="H751" s="3"/>
      <c r="I751" s="3"/>
      <c r="J751" s="3"/>
      <c r="K751" s="3"/>
      <c r="L751" s="3"/>
      <c r="M751" s="3"/>
      <c r="N751" s="3"/>
      <c r="O751" s="3"/>
      <c r="P751" s="3"/>
      <c r="Q751" s="3"/>
      <c r="R751" s="3"/>
      <c r="S751" s="3"/>
      <c r="T751" s="3"/>
      <c r="U751" s="3"/>
      <c r="V751" s="3"/>
      <c r="W751" s="3"/>
      <c r="X751" s="3"/>
      <c r="Y751" s="3"/>
      <c r="Z751" s="3"/>
      <c r="AA751" s="3"/>
      <c r="AB751" s="3"/>
      <c r="AC751" s="3"/>
      <c r="AD751" s="3"/>
      <c r="AE751" s="3"/>
      <c r="AF751" s="258"/>
      <c r="AG751" s="375"/>
      <c r="AH751" s="378"/>
      <c r="EM751" s="375"/>
      <c r="EN751" s="375"/>
      <c r="EO751" s="375"/>
      <c r="EP751" s="375"/>
      <c r="EQ751" s="375"/>
      <c r="ER751" s="375"/>
      <c r="ES751" s="375"/>
      <c r="FF751" s="375"/>
      <c r="FG751" s="375"/>
      <c r="FH751" s="375"/>
      <c r="FI751" s="375"/>
      <c r="FJ751" s="375"/>
      <c r="FK751" s="375"/>
      <c r="FL751" s="375"/>
      <c r="FM751" s="375"/>
      <c r="FN751" s="375"/>
      <c r="FO751" s="375"/>
      <c r="FP751" s="375"/>
      <c r="FQ751" s="375"/>
      <c r="FR751" s="375"/>
      <c r="FS751" s="375"/>
      <c r="FT751" s="375"/>
      <c r="FU751" s="375"/>
    </row>
    <row r="752" spans="1:177" s="374" customFormat="1" ht="15" customHeight="1" x14ac:dyDescent="0.25">
      <c r="A752" s="113"/>
      <c r="B752" s="545" t="str">
        <f>IF(OR($AG$737=$AH$737,$AG$737=$AI$737),"","Error: Debe completar toda la información requerida.")</f>
        <v/>
      </c>
      <c r="C752" s="545"/>
      <c r="D752" s="545"/>
      <c r="E752" s="545"/>
      <c r="F752" s="545"/>
      <c r="G752" s="545"/>
      <c r="H752" s="545"/>
      <c r="I752" s="545"/>
      <c r="J752" s="545"/>
      <c r="K752" s="545"/>
      <c r="L752" s="545"/>
      <c r="M752" s="545"/>
      <c r="N752" s="545"/>
      <c r="O752" s="545"/>
      <c r="P752" s="545"/>
      <c r="Q752" s="545"/>
      <c r="R752" s="545"/>
      <c r="S752" s="545"/>
      <c r="T752" s="545"/>
      <c r="U752" s="545"/>
      <c r="V752" s="545"/>
      <c r="W752" s="545"/>
      <c r="X752" s="545"/>
      <c r="Y752" s="545"/>
      <c r="Z752" s="545"/>
      <c r="AA752" s="545"/>
      <c r="AB752" s="545"/>
      <c r="AC752" s="545"/>
      <c r="AD752" s="545"/>
      <c r="AE752" s="3"/>
      <c r="AF752" s="258"/>
      <c r="AG752" s="375"/>
      <c r="AH752" s="378"/>
      <c r="EM752" s="375"/>
      <c r="EN752" s="375"/>
      <c r="EO752" s="375"/>
      <c r="EP752" s="375"/>
      <c r="EQ752" s="375"/>
      <c r="ER752" s="375"/>
      <c r="ES752" s="375"/>
      <c r="FF752" s="375"/>
      <c r="FG752" s="375"/>
      <c r="FH752" s="375"/>
      <c r="FI752" s="375"/>
      <c r="FJ752" s="375"/>
      <c r="FK752" s="375"/>
      <c r="FL752" s="375"/>
      <c r="FM752" s="375"/>
      <c r="FN752" s="375"/>
      <c r="FO752" s="375"/>
      <c r="FP752" s="375"/>
      <c r="FQ752" s="375"/>
      <c r="FR752" s="375"/>
      <c r="FS752" s="375"/>
      <c r="FT752" s="375"/>
      <c r="FU752" s="375"/>
    </row>
    <row r="753" spans="1:177" s="374" customFormat="1" ht="15" customHeight="1" x14ac:dyDescent="0.25">
      <c r="A753" s="113"/>
      <c r="B753" s="3"/>
      <c r="C753" s="3"/>
      <c r="D753" s="3"/>
      <c r="E753" s="3"/>
      <c r="F753" s="3"/>
      <c r="G753" s="3"/>
      <c r="H753" s="3"/>
      <c r="I753" s="3"/>
      <c r="J753" s="3"/>
      <c r="K753" s="3"/>
      <c r="L753" s="3"/>
      <c r="M753" s="3"/>
      <c r="N753" s="3"/>
      <c r="O753" s="3"/>
      <c r="P753" s="3"/>
      <c r="Q753" s="3"/>
      <c r="R753" s="3"/>
      <c r="S753" s="3"/>
      <c r="T753" s="3"/>
      <c r="U753" s="3"/>
      <c r="V753" s="3"/>
      <c r="W753" s="3"/>
      <c r="X753" s="3"/>
      <c r="Y753" s="3"/>
      <c r="Z753" s="3"/>
      <c r="AA753" s="3"/>
      <c r="AB753" s="3"/>
      <c r="AC753" s="3"/>
      <c r="AD753" s="3"/>
      <c r="AE753" s="3"/>
      <c r="AF753" s="258"/>
      <c r="AG753" s="375"/>
      <c r="AH753" s="378"/>
      <c r="EM753" s="375"/>
      <c r="EN753" s="375"/>
      <c r="EO753" s="375"/>
      <c r="EP753" s="375"/>
      <c r="EQ753" s="375"/>
      <c r="ER753" s="375"/>
      <c r="ES753" s="375"/>
      <c r="FF753" s="375"/>
      <c r="FG753" s="375"/>
      <c r="FH753" s="375"/>
      <c r="FI753" s="375"/>
      <c r="FJ753" s="375"/>
      <c r="FK753" s="375"/>
      <c r="FL753" s="375"/>
      <c r="FM753" s="375"/>
      <c r="FN753" s="375"/>
      <c r="FO753" s="375"/>
      <c r="FP753" s="375"/>
      <c r="FQ753" s="375"/>
      <c r="FR753" s="375"/>
      <c r="FS753" s="375"/>
      <c r="FT753" s="375"/>
      <c r="FU753" s="375"/>
    </row>
    <row r="754" spans="1:177" s="374" customFormat="1" ht="24" customHeight="1" x14ac:dyDescent="0.25">
      <c r="A754" s="114" t="s">
        <v>888</v>
      </c>
      <c r="B754" s="573" t="s">
        <v>872</v>
      </c>
      <c r="C754" s="573"/>
      <c r="D754" s="573"/>
      <c r="E754" s="573"/>
      <c r="F754" s="573"/>
      <c r="G754" s="573"/>
      <c r="H754" s="573"/>
      <c r="I754" s="573"/>
      <c r="J754" s="573"/>
      <c r="K754" s="573"/>
      <c r="L754" s="573"/>
      <c r="M754" s="573"/>
      <c r="N754" s="573"/>
      <c r="O754" s="573"/>
      <c r="P754" s="573"/>
      <c r="Q754" s="573"/>
      <c r="R754" s="573"/>
      <c r="S754" s="573"/>
      <c r="T754" s="573"/>
      <c r="U754" s="573"/>
      <c r="V754" s="573"/>
      <c r="W754" s="573"/>
      <c r="X754" s="573"/>
      <c r="Y754" s="573"/>
      <c r="Z754" s="573"/>
      <c r="AA754" s="573"/>
      <c r="AB754" s="573"/>
      <c r="AC754" s="573"/>
      <c r="AD754" s="573"/>
      <c r="AE754" s="3"/>
      <c r="AF754" s="258"/>
      <c r="EM754" s="375"/>
      <c r="EN754" s="375"/>
      <c r="EO754" s="375"/>
      <c r="EP754" s="375"/>
      <c r="EQ754" s="375"/>
      <c r="ER754" s="375"/>
      <c r="ES754" s="375"/>
      <c r="FF754" s="375"/>
      <c r="FG754" s="375"/>
      <c r="FH754" s="375"/>
      <c r="FI754" s="375"/>
      <c r="FJ754" s="375"/>
      <c r="FK754" s="375"/>
      <c r="FL754" s="375"/>
      <c r="FM754" s="375"/>
      <c r="FN754" s="375"/>
      <c r="FO754" s="375"/>
      <c r="FP754" s="375"/>
      <c r="FQ754" s="375"/>
      <c r="FR754" s="375"/>
      <c r="FS754" s="375"/>
      <c r="FT754" s="375"/>
      <c r="FU754" s="375"/>
    </row>
    <row r="755" spans="1:177" s="374" customFormat="1" ht="24" customHeight="1" x14ac:dyDescent="0.25">
      <c r="A755" s="112"/>
      <c r="B755" s="1"/>
      <c r="C755" s="576" t="s">
        <v>993</v>
      </c>
      <c r="D755" s="576"/>
      <c r="E755" s="576"/>
      <c r="F755" s="576"/>
      <c r="G755" s="576"/>
      <c r="H755" s="576"/>
      <c r="I755" s="576"/>
      <c r="J755" s="576"/>
      <c r="K755" s="576"/>
      <c r="L755" s="576"/>
      <c r="M755" s="576"/>
      <c r="N755" s="576"/>
      <c r="O755" s="576"/>
      <c r="P755" s="576"/>
      <c r="Q755" s="576"/>
      <c r="R755" s="576"/>
      <c r="S755" s="576"/>
      <c r="T755" s="576"/>
      <c r="U755" s="576"/>
      <c r="V755" s="576"/>
      <c r="W755" s="576"/>
      <c r="X755" s="576"/>
      <c r="Y755" s="576"/>
      <c r="Z755" s="576"/>
      <c r="AA755" s="576"/>
      <c r="AB755" s="576"/>
      <c r="AC755" s="576"/>
      <c r="AD755" s="576"/>
      <c r="AE755" s="3"/>
      <c r="AF755" s="258"/>
      <c r="EM755" s="375"/>
      <c r="EN755" s="375"/>
      <c r="EO755" s="375"/>
      <c r="EP755" s="375"/>
      <c r="EQ755" s="375"/>
      <c r="ER755" s="375"/>
      <c r="ES755" s="375"/>
      <c r="FF755" s="375"/>
      <c r="FG755" s="375"/>
      <c r="FH755" s="375"/>
      <c r="FI755" s="375"/>
      <c r="FJ755" s="375"/>
      <c r="FK755" s="375"/>
      <c r="FL755" s="375"/>
      <c r="FM755" s="375"/>
      <c r="FN755" s="375"/>
      <c r="FO755" s="375"/>
      <c r="FP755" s="375"/>
      <c r="FQ755" s="375"/>
      <c r="FR755" s="375"/>
      <c r="FS755" s="375"/>
      <c r="FT755" s="375"/>
      <c r="FU755" s="375"/>
    </row>
    <row r="756" spans="1:177" s="374" customFormat="1" ht="15" customHeight="1" x14ac:dyDescent="0.25">
      <c r="A756" s="113"/>
      <c r="B756" s="3"/>
      <c r="C756" s="576" t="s">
        <v>994</v>
      </c>
      <c r="D756" s="576"/>
      <c r="E756" s="576"/>
      <c r="F756" s="576"/>
      <c r="G756" s="576"/>
      <c r="H756" s="576"/>
      <c r="I756" s="576"/>
      <c r="J756" s="576"/>
      <c r="K756" s="576"/>
      <c r="L756" s="576"/>
      <c r="M756" s="576"/>
      <c r="N756" s="576"/>
      <c r="O756" s="576"/>
      <c r="P756" s="576"/>
      <c r="Q756" s="576"/>
      <c r="R756" s="576"/>
      <c r="S756" s="576"/>
      <c r="T756" s="576"/>
      <c r="U756" s="576"/>
      <c r="V756" s="576"/>
      <c r="W756" s="576"/>
      <c r="X756" s="576"/>
      <c r="Y756" s="576"/>
      <c r="Z756" s="576"/>
      <c r="AA756" s="576"/>
      <c r="AB756" s="576"/>
      <c r="AC756" s="576"/>
      <c r="AD756" s="576"/>
      <c r="AE756" s="3"/>
      <c r="AF756" s="258"/>
      <c r="AG756" s="375"/>
      <c r="AH756" s="378"/>
      <c r="EM756" s="375"/>
      <c r="EN756" s="375"/>
      <c r="EO756" s="375"/>
      <c r="EP756" s="375"/>
      <c r="EQ756" s="375"/>
      <c r="ER756" s="375"/>
      <c r="ES756" s="375"/>
      <c r="FF756" s="375"/>
      <c r="FG756" s="375"/>
      <c r="FH756" s="375"/>
      <c r="FI756" s="375"/>
      <c r="FJ756" s="375"/>
      <c r="FK756" s="375"/>
      <c r="FL756" s="375"/>
      <c r="FM756" s="375"/>
      <c r="FN756" s="375"/>
      <c r="FO756" s="375"/>
      <c r="FP756" s="375"/>
      <c r="FQ756" s="375"/>
      <c r="FR756" s="375"/>
      <c r="FS756" s="375"/>
      <c r="FT756" s="375"/>
      <c r="FU756" s="375"/>
    </row>
    <row r="757" spans="1:177" s="374" customFormat="1" ht="15" customHeight="1" x14ac:dyDescent="0.25">
      <c r="A757" s="113"/>
      <c r="B757" s="3"/>
      <c r="C757" s="3"/>
      <c r="D757" s="3"/>
      <c r="E757" s="3"/>
      <c r="F757" s="3"/>
      <c r="G757" s="3"/>
      <c r="H757" s="3"/>
      <c r="I757" s="3"/>
      <c r="J757" s="3"/>
      <c r="K757" s="3"/>
      <c r="L757" s="3"/>
      <c r="M757" s="3"/>
      <c r="N757" s="3"/>
      <c r="O757" s="3"/>
      <c r="P757" s="3"/>
      <c r="Q757" s="3"/>
      <c r="R757" s="3"/>
      <c r="S757" s="3"/>
      <c r="T757" s="3"/>
      <c r="U757" s="3"/>
      <c r="V757" s="3"/>
      <c r="W757" s="3"/>
      <c r="X757" s="3"/>
      <c r="Y757" s="3"/>
      <c r="Z757" s="3"/>
      <c r="AA757" s="3"/>
      <c r="AB757" s="3"/>
      <c r="AC757" s="3"/>
      <c r="AD757" s="3"/>
      <c r="AE757" s="3"/>
      <c r="AF757" s="258"/>
      <c r="AG757" s="285">
        <f>COUNTBLANK(D759:AD818)</f>
        <v>1620</v>
      </c>
      <c r="AH757" s="285">
        <v>1620</v>
      </c>
      <c r="AI757" s="285">
        <f>IF(AH819=0,AG757,1)</f>
        <v>1620</v>
      </c>
      <c r="EM757" s="375"/>
      <c r="EN757" s="375"/>
      <c r="EO757" s="375"/>
      <c r="EP757" s="375"/>
      <c r="EQ757" s="375"/>
      <c r="ER757" s="375"/>
      <c r="ES757" s="375"/>
      <c r="FF757" s="375"/>
      <c r="FG757" s="375"/>
      <c r="FH757" s="375"/>
      <c r="FI757" s="375"/>
      <c r="FJ757" s="375"/>
      <c r="FK757" s="375"/>
      <c r="FL757" s="375"/>
      <c r="FM757" s="375"/>
      <c r="FN757" s="375"/>
      <c r="FO757" s="375"/>
      <c r="FP757" s="375"/>
      <c r="FQ757" s="375"/>
      <c r="FR757" s="375"/>
      <c r="FS757" s="375"/>
      <c r="FT757" s="375"/>
      <c r="FU757" s="375"/>
    </row>
    <row r="758" spans="1:177" s="374" customFormat="1" ht="24" customHeight="1" x14ac:dyDescent="0.25">
      <c r="A758" s="113"/>
      <c r="B758" s="3"/>
      <c r="C758" s="801" t="s">
        <v>254</v>
      </c>
      <c r="D758" s="801"/>
      <c r="E758" s="801"/>
      <c r="F758" s="801"/>
      <c r="G758" s="801"/>
      <c r="H758" s="801"/>
      <c r="I758" s="801"/>
      <c r="J758" s="801"/>
      <c r="K758" s="801"/>
      <c r="L758" s="801"/>
      <c r="M758" s="801"/>
      <c r="N758" s="801"/>
      <c r="O758" s="801"/>
      <c r="P758" s="801"/>
      <c r="Q758" s="801"/>
      <c r="R758" s="801"/>
      <c r="S758" s="801"/>
      <c r="T758" s="801" t="s">
        <v>255</v>
      </c>
      <c r="U758" s="801"/>
      <c r="V758" s="801"/>
      <c r="W758" s="801"/>
      <c r="X758" s="801"/>
      <c r="Y758" s="801"/>
      <c r="Z758" s="801"/>
      <c r="AA758" s="801"/>
      <c r="AB758" s="801"/>
      <c r="AC758" s="801"/>
      <c r="AD758" s="801"/>
      <c r="AE758" s="3"/>
      <c r="AF758" s="258"/>
      <c r="AG758" s="374" t="s">
        <v>1921</v>
      </c>
      <c r="AH758" s="374" t="s">
        <v>1925</v>
      </c>
      <c r="EM758" s="375"/>
      <c r="EN758" s="375"/>
      <c r="EO758" s="375"/>
      <c r="EP758" s="375"/>
      <c r="EQ758" s="375"/>
      <c r="ER758" s="375"/>
      <c r="ES758" s="375"/>
      <c r="FF758" s="375"/>
      <c r="FG758" s="375"/>
      <c r="FH758" s="375"/>
      <c r="FI758" s="375"/>
      <c r="FJ758" s="375"/>
      <c r="FK758" s="375"/>
      <c r="FL758" s="375"/>
      <c r="FM758" s="375"/>
      <c r="FN758" s="375"/>
      <c r="FO758" s="375"/>
      <c r="FP758" s="375"/>
      <c r="FQ758" s="375"/>
      <c r="FR758" s="375"/>
      <c r="FS758" s="375"/>
      <c r="FT758" s="375"/>
      <c r="FU758" s="375"/>
    </row>
    <row r="759" spans="1:177" s="374" customFormat="1" ht="15" customHeight="1" x14ac:dyDescent="0.25">
      <c r="A759" s="113"/>
      <c r="B759" s="3"/>
      <c r="C759" s="356" t="s">
        <v>26</v>
      </c>
      <c r="D759" s="577"/>
      <c r="E759" s="577"/>
      <c r="F759" s="577"/>
      <c r="G759" s="577"/>
      <c r="H759" s="577"/>
      <c r="I759" s="577"/>
      <c r="J759" s="577"/>
      <c r="K759" s="577"/>
      <c r="L759" s="577"/>
      <c r="M759" s="577"/>
      <c r="N759" s="577"/>
      <c r="O759" s="577"/>
      <c r="P759" s="577"/>
      <c r="Q759" s="577"/>
      <c r="R759" s="577"/>
      <c r="S759" s="577"/>
      <c r="T759" s="577"/>
      <c r="U759" s="577"/>
      <c r="V759" s="577"/>
      <c r="W759" s="577"/>
      <c r="X759" s="577"/>
      <c r="Y759" s="577"/>
      <c r="Z759" s="577"/>
      <c r="AA759" s="577"/>
      <c r="AB759" s="577"/>
      <c r="AC759" s="577"/>
      <c r="AD759" s="577"/>
      <c r="AE759" s="3"/>
      <c r="AF759" s="258"/>
      <c r="AG759" s="375">
        <v>1</v>
      </c>
      <c r="AH759" s="378">
        <f>IF($AG$757=$AH$757,0,IF(AND($Q$739&gt;=AG759,COUNTBLANK(D759:AD759)=25),0,IF(AND($Q$739&lt;AG759,COUNTBLANK(D759:AD759)=27),0,1)))</f>
        <v>0</v>
      </c>
      <c r="EM759" s="375"/>
      <c r="EN759" s="375"/>
      <c r="EO759" s="375"/>
      <c r="EP759" s="375"/>
      <c r="EQ759" s="375"/>
      <c r="ER759" s="375"/>
      <c r="ES759" s="375"/>
      <c r="FF759" s="375"/>
      <c r="FG759" s="375"/>
      <c r="FH759" s="375"/>
      <c r="FI759" s="375"/>
      <c r="FJ759" s="375"/>
      <c r="FK759" s="375"/>
      <c r="FL759" s="375"/>
      <c r="FM759" s="375"/>
      <c r="FN759" s="375"/>
      <c r="FO759" s="375"/>
      <c r="FP759" s="375"/>
      <c r="FQ759" s="375"/>
      <c r="FR759" s="375"/>
      <c r="FS759" s="375"/>
      <c r="FT759" s="375"/>
      <c r="FU759" s="375"/>
    </row>
    <row r="760" spans="1:177" s="374" customFormat="1" ht="15" customHeight="1" x14ac:dyDescent="0.25">
      <c r="A760" s="113"/>
      <c r="B760" s="3"/>
      <c r="C760" s="356" t="s">
        <v>27</v>
      </c>
      <c r="D760" s="577"/>
      <c r="E760" s="577"/>
      <c r="F760" s="577"/>
      <c r="G760" s="577"/>
      <c r="H760" s="577"/>
      <c r="I760" s="577"/>
      <c r="J760" s="577"/>
      <c r="K760" s="577"/>
      <c r="L760" s="577"/>
      <c r="M760" s="577"/>
      <c r="N760" s="577"/>
      <c r="O760" s="577"/>
      <c r="P760" s="577"/>
      <c r="Q760" s="577"/>
      <c r="R760" s="577"/>
      <c r="S760" s="577"/>
      <c r="T760" s="577"/>
      <c r="U760" s="577"/>
      <c r="V760" s="577"/>
      <c r="W760" s="577"/>
      <c r="X760" s="577"/>
      <c r="Y760" s="577"/>
      <c r="Z760" s="577"/>
      <c r="AA760" s="577"/>
      <c r="AB760" s="577"/>
      <c r="AC760" s="577"/>
      <c r="AD760" s="577"/>
      <c r="AE760" s="3"/>
      <c r="AF760" s="258"/>
      <c r="AG760" s="375">
        <v>2</v>
      </c>
      <c r="AH760" s="378">
        <f t="shared" ref="AH760:AH818" si="180">IF($AG$757=$AH$757,0,IF(AND($Q$739&gt;=AG760,COUNTBLANK(D760:AD760)=25),0,IF(AND($Q$739&lt;AG760,COUNTBLANK(D760:AD760)=27),0,1)))</f>
        <v>0</v>
      </c>
      <c r="EM760" s="375"/>
      <c r="EN760" s="375"/>
      <c r="EO760" s="375"/>
      <c r="EP760" s="375"/>
      <c r="EQ760" s="375"/>
      <c r="ER760" s="375"/>
      <c r="ES760" s="375"/>
      <c r="FF760" s="375"/>
      <c r="FG760" s="375"/>
      <c r="FH760" s="375"/>
      <c r="FI760" s="375"/>
      <c r="FJ760" s="375"/>
      <c r="FK760" s="375"/>
      <c r="FL760" s="375"/>
      <c r="FM760" s="375"/>
      <c r="FN760" s="375"/>
      <c r="FO760" s="375"/>
      <c r="FP760" s="375"/>
      <c r="FQ760" s="375"/>
      <c r="FR760" s="375"/>
      <c r="FS760" s="375"/>
      <c r="FT760" s="375"/>
      <c r="FU760" s="375"/>
    </row>
    <row r="761" spans="1:177" s="374" customFormat="1" ht="15" customHeight="1" x14ac:dyDescent="0.25">
      <c r="A761" s="113"/>
      <c r="B761" s="3"/>
      <c r="C761" s="356" t="s">
        <v>28</v>
      </c>
      <c r="D761" s="577"/>
      <c r="E761" s="577"/>
      <c r="F761" s="577"/>
      <c r="G761" s="577"/>
      <c r="H761" s="577"/>
      <c r="I761" s="577"/>
      <c r="J761" s="577"/>
      <c r="K761" s="577"/>
      <c r="L761" s="577"/>
      <c r="M761" s="577"/>
      <c r="N761" s="577"/>
      <c r="O761" s="577"/>
      <c r="P761" s="577"/>
      <c r="Q761" s="577"/>
      <c r="R761" s="577"/>
      <c r="S761" s="577"/>
      <c r="T761" s="577"/>
      <c r="U761" s="577"/>
      <c r="V761" s="577"/>
      <c r="W761" s="577"/>
      <c r="X761" s="577"/>
      <c r="Y761" s="577"/>
      <c r="Z761" s="577"/>
      <c r="AA761" s="577"/>
      <c r="AB761" s="577"/>
      <c r="AC761" s="577"/>
      <c r="AD761" s="577"/>
      <c r="AE761" s="3"/>
      <c r="AF761" s="258"/>
      <c r="AG761" s="375">
        <v>3</v>
      </c>
      <c r="AH761" s="378">
        <f t="shared" si="180"/>
        <v>0</v>
      </c>
      <c r="EM761" s="375"/>
      <c r="EN761" s="375"/>
      <c r="EO761" s="375"/>
      <c r="EP761" s="375"/>
      <c r="EQ761" s="375"/>
      <c r="ER761" s="375"/>
      <c r="ES761" s="375"/>
      <c r="FF761" s="375"/>
      <c r="FG761" s="375"/>
      <c r="FH761" s="375"/>
      <c r="FI761" s="375"/>
      <c r="FJ761" s="375"/>
      <c r="FK761" s="375"/>
      <c r="FL761" s="375"/>
      <c r="FM761" s="375"/>
      <c r="FN761" s="375"/>
      <c r="FO761" s="375"/>
      <c r="FP761" s="375"/>
      <c r="FQ761" s="375"/>
      <c r="FR761" s="375"/>
      <c r="FS761" s="375"/>
      <c r="FT761" s="375"/>
      <c r="FU761" s="375"/>
    </row>
    <row r="762" spans="1:177" s="374" customFormat="1" ht="15" customHeight="1" x14ac:dyDescent="0.25">
      <c r="A762" s="113"/>
      <c r="B762" s="3"/>
      <c r="C762" s="356" t="s">
        <v>29</v>
      </c>
      <c r="D762" s="577"/>
      <c r="E762" s="577"/>
      <c r="F762" s="577"/>
      <c r="G762" s="577"/>
      <c r="H762" s="577"/>
      <c r="I762" s="577"/>
      <c r="J762" s="577"/>
      <c r="K762" s="577"/>
      <c r="L762" s="577"/>
      <c r="M762" s="577"/>
      <c r="N762" s="577"/>
      <c r="O762" s="577"/>
      <c r="P762" s="577"/>
      <c r="Q762" s="577"/>
      <c r="R762" s="577"/>
      <c r="S762" s="577"/>
      <c r="T762" s="577"/>
      <c r="U762" s="577"/>
      <c r="V762" s="577"/>
      <c r="W762" s="577"/>
      <c r="X762" s="577"/>
      <c r="Y762" s="577"/>
      <c r="Z762" s="577"/>
      <c r="AA762" s="577"/>
      <c r="AB762" s="577"/>
      <c r="AC762" s="577"/>
      <c r="AD762" s="577"/>
      <c r="AE762" s="3"/>
      <c r="AF762" s="258"/>
      <c r="AG762" s="375">
        <v>4</v>
      </c>
      <c r="AH762" s="378">
        <f t="shared" si="180"/>
        <v>0</v>
      </c>
      <c r="EM762" s="375"/>
      <c r="EN762" s="375"/>
      <c r="EO762" s="375"/>
      <c r="EP762" s="375"/>
      <c r="EQ762" s="375"/>
      <c r="ER762" s="375"/>
      <c r="ES762" s="375"/>
      <c r="FF762" s="375"/>
      <c r="FG762" s="375"/>
      <c r="FH762" s="375"/>
      <c r="FI762" s="375"/>
      <c r="FJ762" s="375"/>
      <c r="FK762" s="375"/>
      <c r="FL762" s="375"/>
      <c r="FM762" s="375"/>
      <c r="FN762" s="375"/>
      <c r="FO762" s="375"/>
      <c r="FP762" s="375"/>
      <c r="FQ762" s="375"/>
      <c r="FR762" s="375"/>
      <c r="FS762" s="375"/>
      <c r="FT762" s="375"/>
      <c r="FU762" s="375"/>
    </row>
    <row r="763" spans="1:177" s="374" customFormat="1" ht="15" customHeight="1" x14ac:dyDescent="0.25">
      <c r="A763" s="113"/>
      <c r="B763" s="3"/>
      <c r="C763" s="356" t="s">
        <v>30</v>
      </c>
      <c r="D763" s="577"/>
      <c r="E763" s="577"/>
      <c r="F763" s="577"/>
      <c r="G763" s="577"/>
      <c r="H763" s="577"/>
      <c r="I763" s="577"/>
      <c r="J763" s="577"/>
      <c r="K763" s="577"/>
      <c r="L763" s="577"/>
      <c r="M763" s="577"/>
      <c r="N763" s="577"/>
      <c r="O763" s="577"/>
      <c r="P763" s="577"/>
      <c r="Q763" s="577"/>
      <c r="R763" s="577"/>
      <c r="S763" s="577"/>
      <c r="T763" s="577"/>
      <c r="U763" s="577"/>
      <c r="V763" s="577"/>
      <c r="W763" s="577"/>
      <c r="X763" s="577"/>
      <c r="Y763" s="577"/>
      <c r="Z763" s="577"/>
      <c r="AA763" s="577"/>
      <c r="AB763" s="577"/>
      <c r="AC763" s="577"/>
      <c r="AD763" s="577"/>
      <c r="AE763" s="3"/>
      <c r="AF763" s="258"/>
      <c r="AG763" s="375">
        <v>5</v>
      </c>
      <c r="AH763" s="378">
        <f t="shared" si="180"/>
        <v>0</v>
      </c>
      <c r="EM763" s="375"/>
      <c r="EN763" s="375"/>
      <c r="EO763" s="375"/>
      <c r="EP763" s="375"/>
      <c r="EQ763" s="375"/>
      <c r="ER763" s="375"/>
      <c r="ES763" s="375"/>
      <c r="FF763" s="375"/>
      <c r="FG763" s="375"/>
      <c r="FH763" s="375"/>
      <c r="FI763" s="375"/>
      <c r="FJ763" s="375"/>
      <c r="FK763" s="375"/>
      <c r="FL763" s="375"/>
      <c r="FM763" s="375"/>
      <c r="FN763" s="375"/>
      <c r="FO763" s="375"/>
      <c r="FP763" s="375"/>
      <c r="FQ763" s="375"/>
      <c r="FR763" s="375"/>
      <c r="FS763" s="375"/>
      <c r="FT763" s="375"/>
      <c r="FU763" s="375"/>
    </row>
    <row r="764" spans="1:177" s="374" customFormat="1" ht="15" customHeight="1" x14ac:dyDescent="0.25">
      <c r="A764" s="113"/>
      <c r="B764" s="3"/>
      <c r="C764" s="356" t="s">
        <v>31</v>
      </c>
      <c r="D764" s="577"/>
      <c r="E764" s="577"/>
      <c r="F764" s="577"/>
      <c r="G764" s="577"/>
      <c r="H764" s="577"/>
      <c r="I764" s="577"/>
      <c r="J764" s="577"/>
      <c r="K764" s="577"/>
      <c r="L764" s="577"/>
      <c r="M764" s="577"/>
      <c r="N764" s="577"/>
      <c r="O764" s="577"/>
      <c r="P764" s="577"/>
      <c r="Q764" s="577"/>
      <c r="R764" s="577"/>
      <c r="S764" s="577"/>
      <c r="T764" s="577"/>
      <c r="U764" s="577"/>
      <c r="V764" s="577"/>
      <c r="W764" s="577"/>
      <c r="X764" s="577"/>
      <c r="Y764" s="577"/>
      <c r="Z764" s="577"/>
      <c r="AA764" s="577"/>
      <c r="AB764" s="577"/>
      <c r="AC764" s="577"/>
      <c r="AD764" s="577"/>
      <c r="AE764" s="3"/>
      <c r="AF764" s="258"/>
      <c r="AG764" s="375">
        <v>6</v>
      </c>
      <c r="AH764" s="378">
        <f t="shared" si="180"/>
        <v>0</v>
      </c>
      <c r="EM764" s="375"/>
      <c r="EN764" s="375"/>
      <c r="EO764" s="375"/>
      <c r="EP764" s="375"/>
      <c r="EQ764" s="375"/>
      <c r="ER764" s="375"/>
      <c r="ES764" s="375"/>
      <c r="FF764" s="375"/>
      <c r="FG764" s="375"/>
      <c r="FH764" s="375"/>
      <c r="FI764" s="375"/>
      <c r="FJ764" s="375"/>
      <c r="FK764" s="375"/>
      <c r="FL764" s="375"/>
      <c r="FM764" s="375"/>
      <c r="FN764" s="375"/>
      <c r="FO764" s="375"/>
      <c r="FP764" s="375"/>
      <c r="FQ764" s="375"/>
      <c r="FR764" s="375"/>
      <c r="FS764" s="375"/>
      <c r="FT764" s="375"/>
      <c r="FU764" s="375"/>
    </row>
    <row r="765" spans="1:177" s="374" customFormat="1" ht="15" customHeight="1" x14ac:dyDescent="0.25">
      <c r="A765" s="113"/>
      <c r="B765" s="3"/>
      <c r="C765" s="356" t="s">
        <v>32</v>
      </c>
      <c r="D765" s="577"/>
      <c r="E765" s="577"/>
      <c r="F765" s="577"/>
      <c r="G765" s="577"/>
      <c r="H765" s="577"/>
      <c r="I765" s="577"/>
      <c r="J765" s="577"/>
      <c r="K765" s="577"/>
      <c r="L765" s="577"/>
      <c r="M765" s="577"/>
      <c r="N765" s="577"/>
      <c r="O765" s="577"/>
      <c r="P765" s="577"/>
      <c r="Q765" s="577"/>
      <c r="R765" s="577"/>
      <c r="S765" s="577"/>
      <c r="T765" s="577"/>
      <c r="U765" s="577"/>
      <c r="V765" s="577"/>
      <c r="W765" s="577"/>
      <c r="X765" s="577"/>
      <c r="Y765" s="577"/>
      <c r="Z765" s="577"/>
      <c r="AA765" s="577"/>
      <c r="AB765" s="577"/>
      <c r="AC765" s="577"/>
      <c r="AD765" s="577"/>
      <c r="AE765" s="3"/>
      <c r="AF765" s="258"/>
      <c r="AG765" s="375">
        <v>7</v>
      </c>
      <c r="AH765" s="378">
        <f t="shared" si="180"/>
        <v>0</v>
      </c>
      <c r="EM765" s="375"/>
      <c r="EN765" s="375"/>
      <c r="EO765" s="375"/>
      <c r="EP765" s="375"/>
      <c r="EQ765" s="375"/>
      <c r="ER765" s="375"/>
      <c r="ES765" s="375"/>
      <c r="FF765" s="375"/>
      <c r="FG765" s="375"/>
      <c r="FH765" s="375"/>
      <c r="FI765" s="375"/>
      <c r="FJ765" s="375"/>
      <c r="FK765" s="375"/>
      <c r="FL765" s="375"/>
      <c r="FM765" s="375"/>
      <c r="FN765" s="375"/>
      <c r="FO765" s="375"/>
      <c r="FP765" s="375"/>
      <c r="FQ765" s="375"/>
      <c r="FR765" s="375"/>
      <c r="FS765" s="375"/>
      <c r="FT765" s="375"/>
      <c r="FU765" s="375"/>
    </row>
    <row r="766" spans="1:177" s="374" customFormat="1" ht="15" customHeight="1" x14ac:dyDescent="0.25">
      <c r="A766" s="113"/>
      <c r="B766" s="3"/>
      <c r="C766" s="356" t="s">
        <v>33</v>
      </c>
      <c r="D766" s="577"/>
      <c r="E766" s="577"/>
      <c r="F766" s="577"/>
      <c r="G766" s="577"/>
      <c r="H766" s="577"/>
      <c r="I766" s="577"/>
      <c r="J766" s="577"/>
      <c r="K766" s="577"/>
      <c r="L766" s="577"/>
      <c r="M766" s="577"/>
      <c r="N766" s="577"/>
      <c r="O766" s="577"/>
      <c r="P766" s="577"/>
      <c r="Q766" s="577"/>
      <c r="R766" s="577"/>
      <c r="S766" s="577"/>
      <c r="T766" s="577"/>
      <c r="U766" s="577"/>
      <c r="V766" s="577"/>
      <c r="W766" s="577"/>
      <c r="X766" s="577"/>
      <c r="Y766" s="577"/>
      <c r="Z766" s="577"/>
      <c r="AA766" s="577"/>
      <c r="AB766" s="577"/>
      <c r="AC766" s="577"/>
      <c r="AD766" s="577"/>
      <c r="AE766" s="3"/>
      <c r="AF766" s="258"/>
      <c r="AG766" s="375">
        <v>8</v>
      </c>
      <c r="AH766" s="378">
        <f t="shared" si="180"/>
        <v>0</v>
      </c>
      <c r="EM766" s="375"/>
      <c r="EN766" s="375"/>
      <c r="EO766" s="375"/>
      <c r="EP766" s="375"/>
      <c r="EQ766" s="375"/>
      <c r="ER766" s="375"/>
      <c r="ES766" s="375"/>
      <c r="FF766" s="375"/>
      <c r="FG766" s="375"/>
      <c r="FH766" s="375"/>
      <c r="FI766" s="375"/>
      <c r="FJ766" s="375"/>
      <c r="FK766" s="375"/>
      <c r="FL766" s="375"/>
      <c r="FM766" s="375"/>
      <c r="FN766" s="375"/>
      <c r="FO766" s="375"/>
      <c r="FP766" s="375"/>
      <c r="FQ766" s="375"/>
      <c r="FR766" s="375"/>
      <c r="FS766" s="375"/>
      <c r="FT766" s="375"/>
      <c r="FU766" s="375"/>
    </row>
    <row r="767" spans="1:177" s="374" customFormat="1" ht="15" customHeight="1" x14ac:dyDescent="0.25">
      <c r="A767" s="113"/>
      <c r="B767" s="3"/>
      <c r="C767" s="356" t="s">
        <v>34</v>
      </c>
      <c r="D767" s="577"/>
      <c r="E767" s="577"/>
      <c r="F767" s="577"/>
      <c r="G767" s="577"/>
      <c r="H767" s="577"/>
      <c r="I767" s="577"/>
      <c r="J767" s="577"/>
      <c r="K767" s="577"/>
      <c r="L767" s="577"/>
      <c r="M767" s="577"/>
      <c r="N767" s="577"/>
      <c r="O767" s="577"/>
      <c r="P767" s="577"/>
      <c r="Q767" s="577"/>
      <c r="R767" s="577"/>
      <c r="S767" s="577"/>
      <c r="T767" s="577"/>
      <c r="U767" s="577"/>
      <c r="V767" s="577"/>
      <c r="W767" s="577"/>
      <c r="X767" s="577"/>
      <c r="Y767" s="577"/>
      <c r="Z767" s="577"/>
      <c r="AA767" s="577"/>
      <c r="AB767" s="577"/>
      <c r="AC767" s="577"/>
      <c r="AD767" s="577"/>
      <c r="AE767" s="3"/>
      <c r="AF767" s="258"/>
      <c r="AG767" s="375">
        <v>9</v>
      </c>
      <c r="AH767" s="378">
        <f t="shared" si="180"/>
        <v>0</v>
      </c>
      <c r="EM767" s="375"/>
      <c r="EN767" s="375"/>
      <c r="EO767" s="375"/>
      <c r="EP767" s="375"/>
      <c r="EQ767" s="375"/>
      <c r="ER767" s="375"/>
      <c r="ES767" s="375"/>
      <c r="FF767" s="375"/>
      <c r="FG767" s="375"/>
      <c r="FH767" s="375"/>
      <c r="FI767" s="375"/>
      <c r="FJ767" s="375"/>
      <c r="FK767" s="375"/>
      <c r="FL767" s="375"/>
      <c r="FM767" s="375"/>
      <c r="FN767" s="375"/>
      <c r="FO767" s="375"/>
      <c r="FP767" s="375"/>
      <c r="FQ767" s="375"/>
      <c r="FR767" s="375"/>
      <c r="FS767" s="375"/>
      <c r="FT767" s="375"/>
      <c r="FU767" s="375"/>
    </row>
    <row r="768" spans="1:177" s="374" customFormat="1" ht="15" customHeight="1" x14ac:dyDescent="0.25">
      <c r="A768" s="113"/>
      <c r="B768" s="3"/>
      <c r="C768" s="356" t="s">
        <v>35</v>
      </c>
      <c r="D768" s="577"/>
      <c r="E768" s="577"/>
      <c r="F768" s="577"/>
      <c r="G768" s="577"/>
      <c r="H768" s="577"/>
      <c r="I768" s="577"/>
      <c r="J768" s="577"/>
      <c r="K768" s="577"/>
      <c r="L768" s="577"/>
      <c r="M768" s="577"/>
      <c r="N768" s="577"/>
      <c r="O768" s="577"/>
      <c r="P768" s="577"/>
      <c r="Q768" s="577"/>
      <c r="R768" s="577"/>
      <c r="S768" s="577"/>
      <c r="T768" s="577"/>
      <c r="U768" s="577"/>
      <c r="V768" s="577"/>
      <c r="W768" s="577"/>
      <c r="X768" s="577"/>
      <c r="Y768" s="577"/>
      <c r="Z768" s="577"/>
      <c r="AA768" s="577"/>
      <c r="AB768" s="577"/>
      <c r="AC768" s="577"/>
      <c r="AD768" s="577"/>
      <c r="AE768" s="3"/>
      <c r="AF768" s="258"/>
      <c r="AG768" s="375">
        <v>10</v>
      </c>
      <c r="AH768" s="378">
        <f t="shared" si="180"/>
        <v>0</v>
      </c>
      <c r="EM768" s="375"/>
      <c r="EN768" s="375"/>
      <c r="EO768" s="375"/>
      <c r="EP768" s="375"/>
      <c r="EQ768" s="375"/>
      <c r="ER768" s="375"/>
      <c r="ES768" s="375"/>
      <c r="FF768" s="375"/>
      <c r="FG768" s="375"/>
      <c r="FH768" s="375"/>
      <c r="FI768" s="375"/>
      <c r="FJ768" s="375"/>
      <c r="FK768" s="375"/>
      <c r="FL768" s="375"/>
      <c r="FM768" s="375"/>
      <c r="FN768" s="375"/>
      <c r="FO768" s="375"/>
      <c r="FP768" s="375"/>
      <c r="FQ768" s="375"/>
      <c r="FR768" s="375"/>
      <c r="FS768" s="375"/>
      <c r="FT768" s="375"/>
      <c r="FU768" s="375"/>
    </row>
    <row r="769" spans="1:177" s="374" customFormat="1" ht="15" customHeight="1" x14ac:dyDescent="0.25">
      <c r="A769" s="113"/>
      <c r="B769" s="3"/>
      <c r="C769" s="356" t="s">
        <v>38</v>
      </c>
      <c r="D769" s="577"/>
      <c r="E769" s="577"/>
      <c r="F769" s="577"/>
      <c r="G769" s="577"/>
      <c r="H769" s="577"/>
      <c r="I769" s="577"/>
      <c r="J769" s="577"/>
      <c r="K769" s="577"/>
      <c r="L769" s="577"/>
      <c r="M769" s="577"/>
      <c r="N769" s="577"/>
      <c r="O769" s="577"/>
      <c r="P769" s="577"/>
      <c r="Q769" s="577"/>
      <c r="R769" s="577"/>
      <c r="S769" s="577"/>
      <c r="T769" s="577"/>
      <c r="U769" s="577"/>
      <c r="V769" s="577"/>
      <c r="W769" s="577"/>
      <c r="X769" s="577"/>
      <c r="Y769" s="577"/>
      <c r="Z769" s="577"/>
      <c r="AA769" s="577"/>
      <c r="AB769" s="577"/>
      <c r="AC769" s="577"/>
      <c r="AD769" s="577"/>
      <c r="AE769" s="3"/>
      <c r="AF769" s="258"/>
      <c r="AG769" s="375">
        <v>11</v>
      </c>
      <c r="AH769" s="378">
        <f t="shared" si="180"/>
        <v>0</v>
      </c>
      <c r="EM769" s="375"/>
      <c r="EN769" s="375"/>
      <c r="EO769" s="375"/>
      <c r="EP769" s="375"/>
      <c r="EQ769" s="375"/>
      <c r="ER769" s="375"/>
      <c r="ES769" s="375"/>
      <c r="FF769" s="375"/>
      <c r="FG769" s="375"/>
      <c r="FH769" s="375"/>
      <c r="FI769" s="375"/>
      <c r="FJ769" s="375"/>
      <c r="FK769" s="375"/>
      <c r="FL769" s="375"/>
      <c r="FM769" s="375"/>
      <c r="FN769" s="375"/>
      <c r="FO769" s="375"/>
      <c r="FP769" s="375"/>
      <c r="FQ769" s="375"/>
      <c r="FR769" s="375"/>
      <c r="FS769" s="375"/>
      <c r="FT769" s="375"/>
      <c r="FU769" s="375"/>
    </row>
    <row r="770" spans="1:177" s="374" customFormat="1" ht="15" customHeight="1" x14ac:dyDescent="0.25">
      <c r="A770" s="113"/>
      <c r="B770" s="3"/>
      <c r="C770" s="356" t="s">
        <v>36</v>
      </c>
      <c r="D770" s="577"/>
      <c r="E770" s="577"/>
      <c r="F770" s="577"/>
      <c r="G770" s="577"/>
      <c r="H770" s="577"/>
      <c r="I770" s="577"/>
      <c r="J770" s="577"/>
      <c r="K770" s="577"/>
      <c r="L770" s="577"/>
      <c r="M770" s="577"/>
      <c r="N770" s="577"/>
      <c r="O770" s="577"/>
      <c r="P770" s="577"/>
      <c r="Q770" s="577"/>
      <c r="R770" s="577"/>
      <c r="S770" s="577"/>
      <c r="T770" s="577"/>
      <c r="U770" s="577"/>
      <c r="V770" s="577"/>
      <c r="W770" s="577"/>
      <c r="X770" s="577"/>
      <c r="Y770" s="577"/>
      <c r="Z770" s="577"/>
      <c r="AA770" s="577"/>
      <c r="AB770" s="577"/>
      <c r="AC770" s="577"/>
      <c r="AD770" s="577"/>
      <c r="AE770" s="3"/>
      <c r="AF770" s="258"/>
      <c r="AG770" s="375">
        <v>12</v>
      </c>
      <c r="AH770" s="378">
        <f t="shared" si="180"/>
        <v>0</v>
      </c>
      <c r="EM770" s="375"/>
      <c r="EN770" s="375"/>
      <c r="EO770" s="375"/>
      <c r="EP770" s="375"/>
      <c r="EQ770" s="375"/>
      <c r="ER770" s="375"/>
      <c r="ES770" s="375"/>
      <c r="FF770" s="375"/>
      <c r="FG770" s="375"/>
      <c r="FH770" s="375"/>
      <c r="FI770" s="375"/>
      <c r="FJ770" s="375"/>
      <c r="FK770" s="375"/>
      <c r="FL770" s="375"/>
      <c r="FM770" s="375"/>
      <c r="FN770" s="375"/>
      <c r="FO770" s="375"/>
      <c r="FP770" s="375"/>
      <c r="FQ770" s="375"/>
      <c r="FR770" s="375"/>
      <c r="FS770" s="375"/>
      <c r="FT770" s="375"/>
      <c r="FU770" s="375"/>
    </row>
    <row r="771" spans="1:177" s="374" customFormat="1" ht="15" customHeight="1" x14ac:dyDescent="0.25">
      <c r="A771" s="113"/>
      <c r="B771" s="3"/>
      <c r="C771" s="356" t="s">
        <v>37</v>
      </c>
      <c r="D771" s="577"/>
      <c r="E771" s="577"/>
      <c r="F771" s="577"/>
      <c r="G771" s="577"/>
      <c r="H771" s="577"/>
      <c r="I771" s="577"/>
      <c r="J771" s="577"/>
      <c r="K771" s="577"/>
      <c r="L771" s="577"/>
      <c r="M771" s="577"/>
      <c r="N771" s="577"/>
      <c r="O771" s="577"/>
      <c r="P771" s="577"/>
      <c r="Q771" s="577"/>
      <c r="R771" s="577"/>
      <c r="S771" s="577"/>
      <c r="T771" s="577"/>
      <c r="U771" s="577"/>
      <c r="V771" s="577"/>
      <c r="W771" s="577"/>
      <c r="X771" s="577"/>
      <c r="Y771" s="577"/>
      <c r="Z771" s="577"/>
      <c r="AA771" s="577"/>
      <c r="AB771" s="577"/>
      <c r="AC771" s="577"/>
      <c r="AD771" s="577"/>
      <c r="AE771" s="3"/>
      <c r="AF771" s="258"/>
      <c r="AG771" s="375">
        <v>13</v>
      </c>
      <c r="AH771" s="378">
        <f t="shared" si="180"/>
        <v>0</v>
      </c>
      <c r="EM771" s="375"/>
      <c r="EN771" s="375"/>
      <c r="EO771" s="375"/>
      <c r="EP771" s="375"/>
      <c r="EQ771" s="375"/>
      <c r="ER771" s="375"/>
      <c r="ES771" s="375"/>
      <c r="FF771" s="375"/>
      <c r="FG771" s="375"/>
      <c r="FH771" s="375"/>
      <c r="FI771" s="375"/>
      <c r="FJ771" s="375"/>
      <c r="FK771" s="375"/>
      <c r="FL771" s="375"/>
      <c r="FM771" s="375"/>
      <c r="FN771" s="375"/>
      <c r="FO771" s="375"/>
      <c r="FP771" s="375"/>
      <c r="FQ771" s="375"/>
      <c r="FR771" s="375"/>
      <c r="FS771" s="375"/>
      <c r="FT771" s="375"/>
      <c r="FU771" s="375"/>
    </row>
    <row r="772" spans="1:177" s="374" customFormat="1" ht="15" customHeight="1" x14ac:dyDescent="0.25">
      <c r="A772" s="113"/>
      <c r="B772" s="3"/>
      <c r="C772" s="356" t="s">
        <v>39</v>
      </c>
      <c r="D772" s="577"/>
      <c r="E772" s="577"/>
      <c r="F772" s="577"/>
      <c r="G772" s="577"/>
      <c r="H772" s="577"/>
      <c r="I772" s="577"/>
      <c r="J772" s="577"/>
      <c r="K772" s="577"/>
      <c r="L772" s="577"/>
      <c r="M772" s="577"/>
      <c r="N772" s="577"/>
      <c r="O772" s="577"/>
      <c r="P772" s="577"/>
      <c r="Q772" s="577"/>
      <c r="R772" s="577"/>
      <c r="S772" s="577"/>
      <c r="T772" s="577"/>
      <c r="U772" s="577"/>
      <c r="V772" s="577"/>
      <c r="W772" s="577"/>
      <c r="X772" s="577"/>
      <c r="Y772" s="577"/>
      <c r="Z772" s="577"/>
      <c r="AA772" s="577"/>
      <c r="AB772" s="577"/>
      <c r="AC772" s="577"/>
      <c r="AD772" s="577"/>
      <c r="AE772" s="3"/>
      <c r="AF772" s="258"/>
      <c r="AG772" s="375">
        <v>14</v>
      </c>
      <c r="AH772" s="378">
        <f t="shared" si="180"/>
        <v>0</v>
      </c>
      <c r="EM772" s="375"/>
      <c r="EN772" s="375"/>
      <c r="EO772" s="375"/>
      <c r="EP772" s="375"/>
      <c r="EQ772" s="375"/>
      <c r="ER772" s="375"/>
      <c r="ES772" s="375"/>
      <c r="FF772" s="375"/>
      <c r="FG772" s="375"/>
      <c r="FH772" s="375"/>
      <c r="FI772" s="375"/>
      <c r="FJ772" s="375"/>
      <c r="FK772" s="375"/>
      <c r="FL772" s="375"/>
      <c r="FM772" s="375"/>
      <c r="FN772" s="375"/>
      <c r="FO772" s="375"/>
      <c r="FP772" s="375"/>
      <c r="FQ772" s="375"/>
      <c r="FR772" s="375"/>
      <c r="FS772" s="375"/>
      <c r="FT772" s="375"/>
      <c r="FU772" s="375"/>
    </row>
    <row r="773" spans="1:177" s="374" customFormat="1" ht="15" customHeight="1" x14ac:dyDescent="0.25">
      <c r="A773" s="113"/>
      <c r="B773" s="3"/>
      <c r="C773" s="356" t="s">
        <v>40</v>
      </c>
      <c r="D773" s="577"/>
      <c r="E773" s="577"/>
      <c r="F773" s="577"/>
      <c r="G773" s="577"/>
      <c r="H773" s="577"/>
      <c r="I773" s="577"/>
      <c r="J773" s="577"/>
      <c r="K773" s="577"/>
      <c r="L773" s="577"/>
      <c r="M773" s="577"/>
      <c r="N773" s="577"/>
      <c r="O773" s="577"/>
      <c r="P773" s="577"/>
      <c r="Q773" s="577"/>
      <c r="R773" s="577"/>
      <c r="S773" s="577"/>
      <c r="T773" s="577"/>
      <c r="U773" s="577"/>
      <c r="V773" s="577"/>
      <c r="W773" s="577"/>
      <c r="X773" s="577"/>
      <c r="Y773" s="577"/>
      <c r="Z773" s="577"/>
      <c r="AA773" s="577"/>
      <c r="AB773" s="577"/>
      <c r="AC773" s="577"/>
      <c r="AD773" s="577"/>
      <c r="AE773" s="3"/>
      <c r="AF773" s="258"/>
      <c r="AG773" s="375">
        <v>15</v>
      </c>
      <c r="AH773" s="378">
        <f t="shared" si="180"/>
        <v>0</v>
      </c>
      <c r="EM773" s="375"/>
      <c r="EN773" s="375"/>
      <c r="EO773" s="375"/>
      <c r="EP773" s="375"/>
      <c r="EQ773" s="375"/>
      <c r="ER773" s="375"/>
      <c r="ES773" s="375"/>
      <c r="FF773" s="375"/>
      <c r="FG773" s="375"/>
      <c r="FH773" s="375"/>
      <c r="FI773" s="375"/>
      <c r="FJ773" s="375"/>
      <c r="FK773" s="375"/>
      <c r="FL773" s="375"/>
      <c r="FM773" s="375"/>
      <c r="FN773" s="375"/>
      <c r="FO773" s="375"/>
      <c r="FP773" s="375"/>
      <c r="FQ773" s="375"/>
      <c r="FR773" s="375"/>
      <c r="FS773" s="375"/>
      <c r="FT773" s="375"/>
      <c r="FU773" s="375"/>
    </row>
    <row r="774" spans="1:177" s="374" customFormat="1" ht="15" customHeight="1" x14ac:dyDescent="0.25">
      <c r="A774" s="113"/>
      <c r="B774" s="3"/>
      <c r="C774" s="356" t="s">
        <v>41</v>
      </c>
      <c r="D774" s="577"/>
      <c r="E774" s="577"/>
      <c r="F774" s="577"/>
      <c r="G774" s="577"/>
      <c r="H774" s="577"/>
      <c r="I774" s="577"/>
      <c r="J774" s="577"/>
      <c r="K774" s="577"/>
      <c r="L774" s="577"/>
      <c r="M774" s="577"/>
      <c r="N774" s="577"/>
      <c r="O774" s="577"/>
      <c r="P774" s="577"/>
      <c r="Q774" s="577"/>
      <c r="R774" s="577"/>
      <c r="S774" s="577"/>
      <c r="T774" s="577"/>
      <c r="U774" s="577"/>
      <c r="V774" s="577"/>
      <c r="W774" s="577"/>
      <c r="X774" s="577"/>
      <c r="Y774" s="577"/>
      <c r="Z774" s="577"/>
      <c r="AA774" s="577"/>
      <c r="AB774" s="577"/>
      <c r="AC774" s="577"/>
      <c r="AD774" s="577"/>
      <c r="AE774" s="3"/>
      <c r="AF774" s="258"/>
      <c r="AG774" s="375">
        <v>16</v>
      </c>
      <c r="AH774" s="378">
        <f t="shared" si="180"/>
        <v>0</v>
      </c>
      <c r="EM774" s="375"/>
      <c r="EN774" s="375"/>
      <c r="EO774" s="375"/>
      <c r="EP774" s="375"/>
      <c r="EQ774" s="375"/>
      <c r="ER774" s="375"/>
      <c r="ES774" s="375"/>
      <c r="FF774" s="375"/>
      <c r="FG774" s="375"/>
      <c r="FH774" s="375"/>
      <c r="FI774" s="375"/>
      <c r="FJ774" s="375"/>
      <c r="FK774" s="375"/>
      <c r="FL774" s="375"/>
      <c r="FM774" s="375"/>
      <c r="FN774" s="375"/>
      <c r="FO774" s="375"/>
      <c r="FP774" s="375"/>
      <c r="FQ774" s="375"/>
      <c r="FR774" s="375"/>
      <c r="FS774" s="375"/>
      <c r="FT774" s="375"/>
      <c r="FU774" s="375"/>
    </row>
    <row r="775" spans="1:177" s="374" customFormat="1" ht="15" customHeight="1" x14ac:dyDescent="0.25">
      <c r="A775" s="113"/>
      <c r="B775" s="3"/>
      <c r="C775" s="356" t="s">
        <v>42</v>
      </c>
      <c r="D775" s="577"/>
      <c r="E775" s="577"/>
      <c r="F775" s="577"/>
      <c r="G775" s="577"/>
      <c r="H775" s="577"/>
      <c r="I775" s="577"/>
      <c r="J775" s="577"/>
      <c r="K775" s="577"/>
      <c r="L775" s="577"/>
      <c r="M775" s="577"/>
      <c r="N775" s="577"/>
      <c r="O775" s="577"/>
      <c r="P775" s="577"/>
      <c r="Q775" s="577"/>
      <c r="R775" s="577"/>
      <c r="S775" s="577"/>
      <c r="T775" s="577"/>
      <c r="U775" s="577"/>
      <c r="V775" s="577"/>
      <c r="W775" s="577"/>
      <c r="X775" s="577"/>
      <c r="Y775" s="577"/>
      <c r="Z775" s="577"/>
      <c r="AA775" s="577"/>
      <c r="AB775" s="577"/>
      <c r="AC775" s="577"/>
      <c r="AD775" s="577"/>
      <c r="AE775" s="3"/>
      <c r="AF775" s="258"/>
      <c r="AG775" s="375">
        <v>17</v>
      </c>
      <c r="AH775" s="378">
        <f t="shared" si="180"/>
        <v>0</v>
      </c>
      <c r="EM775" s="375"/>
      <c r="EN775" s="375"/>
      <c r="EO775" s="375"/>
      <c r="EP775" s="375"/>
      <c r="EQ775" s="375"/>
      <c r="ER775" s="375"/>
      <c r="ES775" s="375"/>
      <c r="FF775" s="375"/>
      <c r="FG775" s="375"/>
      <c r="FH775" s="375"/>
      <c r="FI775" s="375"/>
      <c r="FJ775" s="375"/>
      <c r="FK775" s="375"/>
      <c r="FL775" s="375"/>
      <c r="FM775" s="375"/>
      <c r="FN775" s="375"/>
      <c r="FO775" s="375"/>
      <c r="FP775" s="375"/>
      <c r="FQ775" s="375"/>
      <c r="FR775" s="375"/>
      <c r="FS775" s="375"/>
      <c r="FT775" s="375"/>
      <c r="FU775" s="375"/>
    </row>
    <row r="776" spans="1:177" s="374" customFormat="1" ht="15" customHeight="1" x14ac:dyDescent="0.25">
      <c r="A776" s="113"/>
      <c r="B776" s="3"/>
      <c r="C776" s="356" t="s">
        <v>43</v>
      </c>
      <c r="D776" s="577"/>
      <c r="E776" s="577"/>
      <c r="F776" s="577"/>
      <c r="G776" s="577"/>
      <c r="H776" s="577"/>
      <c r="I776" s="577"/>
      <c r="J776" s="577"/>
      <c r="K776" s="577"/>
      <c r="L776" s="577"/>
      <c r="M776" s="577"/>
      <c r="N776" s="577"/>
      <c r="O776" s="577"/>
      <c r="P776" s="577"/>
      <c r="Q776" s="577"/>
      <c r="R776" s="577"/>
      <c r="S776" s="577"/>
      <c r="T776" s="577"/>
      <c r="U776" s="577"/>
      <c r="V776" s="577"/>
      <c r="W776" s="577"/>
      <c r="X776" s="577"/>
      <c r="Y776" s="577"/>
      <c r="Z776" s="577"/>
      <c r="AA776" s="577"/>
      <c r="AB776" s="577"/>
      <c r="AC776" s="577"/>
      <c r="AD776" s="577"/>
      <c r="AE776" s="3"/>
      <c r="AF776" s="258"/>
      <c r="AG776" s="375">
        <v>18</v>
      </c>
      <c r="AH776" s="378">
        <f t="shared" si="180"/>
        <v>0</v>
      </c>
      <c r="EM776" s="375"/>
      <c r="EN776" s="375"/>
      <c r="EO776" s="375"/>
      <c r="EP776" s="375"/>
      <c r="EQ776" s="375"/>
      <c r="ER776" s="375"/>
      <c r="ES776" s="375"/>
      <c r="FF776" s="375"/>
      <c r="FG776" s="375"/>
      <c r="FH776" s="375"/>
      <c r="FI776" s="375"/>
      <c r="FJ776" s="375"/>
      <c r="FK776" s="375"/>
      <c r="FL776" s="375"/>
      <c r="FM776" s="375"/>
      <c r="FN776" s="375"/>
      <c r="FO776" s="375"/>
      <c r="FP776" s="375"/>
      <c r="FQ776" s="375"/>
      <c r="FR776" s="375"/>
      <c r="FS776" s="375"/>
      <c r="FT776" s="375"/>
      <c r="FU776" s="375"/>
    </row>
    <row r="777" spans="1:177" s="374" customFormat="1" ht="15" customHeight="1" x14ac:dyDescent="0.25">
      <c r="A777" s="113"/>
      <c r="B777" s="3"/>
      <c r="C777" s="356" t="s">
        <v>44</v>
      </c>
      <c r="D777" s="577"/>
      <c r="E777" s="577"/>
      <c r="F777" s="577"/>
      <c r="G777" s="577"/>
      <c r="H777" s="577"/>
      <c r="I777" s="577"/>
      <c r="J777" s="577"/>
      <c r="K777" s="577"/>
      <c r="L777" s="577"/>
      <c r="M777" s="577"/>
      <c r="N777" s="577"/>
      <c r="O777" s="577"/>
      <c r="P777" s="577"/>
      <c r="Q777" s="577"/>
      <c r="R777" s="577"/>
      <c r="S777" s="577"/>
      <c r="T777" s="577"/>
      <c r="U777" s="577"/>
      <c r="V777" s="577"/>
      <c r="W777" s="577"/>
      <c r="X777" s="577"/>
      <c r="Y777" s="577"/>
      <c r="Z777" s="577"/>
      <c r="AA777" s="577"/>
      <c r="AB777" s="577"/>
      <c r="AC777" s="577"/>
      <c r="AD777" s="577"/>
      <c r="AE777" s="3"/>
      <c r="AF777" s="258"/>
      <c r="AG777" s="375">
        <v>19</v>
      </c>
      <c r="AH777" s="378">
        <f t="shared" si="180"/>
        <v>0</v>
      </c>
      <c r="EM777" s="375"/>
      <c r="EN777" s="375"/>
      <c r="EO777" s="375"/>
      <c r="EP777" s="375"/>
      <c r="EQ777" s="375"/>
      <c r="ER777" s="375"/>
      <c r="ES777" s="375"/>
      <c r="FF777" s="375"/>
      <c r="FG777" s="375"/>
      <c r="FH777" s="375"/>
      <c r="FI777" s="375"/>
      <c r="FJ777" s="375"/>
      <c r="FK777" s="375"/>
      <c r="FL777" s="375"/>
      <c r="FM777" s="375"/>
      <c r="FN777" s="375"/>
      <c r="FO777" s="375"/>
      <c r="FP777" s="375"/>
      <c r="FQ777" s="375"/>
      <c r="FR777" s="375"/>
      <c r="FS777" s="375"/>
      <c r="FT777" s="375"/>
      <c r="FU777" s="375"/>
    </row>
    <row r="778" spans="1:177" s="374" customFormat="1" ht="15" customHeight="1" x14ac:dyDescent="0.25">
      <c r="A778" s="113"/>
      <c r="B778" s="3"/>
      <c r="C778" s="356" t="s">
        <v>45</v>
      </c>
      <c r="D778" s="577"/>
      <c r="E778" s="577"/>
      <c r="F778" s="577"/>
      <c r="G778" s="577"/>
      <c r="H778" s="577"/>
      <c r="I778" s="577"/>
      <c r="J778" s="577"/>
      <c r="K778" s="577"/>
      <c r="L778" s="577"/>
      <c r="M778" s="577"/>
      <c r="N778" s="577"/>
      <c r="O778" s="577"/>
      <c r="P778" s="577"/>
      <c r="Q778" s="577"/>
      <c r="R778" s="577"/>
      <c r="S778" s="577"/>
      <c r="T778" s="577"/>
      <c r="U778" s="577"/>
      <c r="V778" s="577"/>
      <c r="W778" s="577"/>
      <c r="X778" s="577"/>
      <c r="Y778" s="577"/>
      <c r="Z778" s="577"/>
      <c r="AA778" s="577"/>
      <c r="AB778" s="577"/>
      <c r="AC778" s="577"/>
      <c r="AD778" s="577"/>
      <c r="AE778" s="3"/>
      <c r="AF778" s="258"/>
      <c r="AG778" s="375">
        <v>20</v>
      </c>
      <c r="AH778" s="378">
        <f t="shared" si="180"/>
        <v>0</v>
      </c>
      <c r="EM778" s="375"/>
      <c r="EN778" s="375"/>
      <c r="EO778" s="375"/>
      <c r="EP778" s="375"/>
      <c r="EQ778" s="375"/>
      <c r="ER778" s="375"/>
      <c r="ES778" s="375"/>
      <c r="FF778" s="375"/>
      <c r="FG778" s="375"/>
      <c r="FH778" s="375"/>
      <c r="FI778" s="375"/>
      <c r="FJ778" s="375"/>
      <c r="FK778" s="375"/>
      <c r="FL778" s="375"/>
      <c r="FM778" s="375"/>
      <c r="FN778" s="375"/>
      <c r="FO778" s="375"/>
      <c r="FP778" s="375"/>
      <c r="FQ778" s="375"/>
      <c r="FR778" s="375"/>
      <c r="FS778" s="375"/>
      <c r="FT778" s="375"/>
      <c r="FU778" s="375"/>
    </row>
    <row r="779" spans="1:177" s="374" customFormat="1" ht="15" customHeight="1" x14ac:dyDescent="0.25">
      <c r="A779" s="113"/>
      <c r="B779" s="3"/>
      <c r="C779" s="356" t="s">
        <v>46</v>
      </c>
      <c r="D779" s="577"/>
      <c r="E779" s="577"/>
      <c r="F779" s="577"/>
      <c r="G779" s="577"/>
      <c r="H779" s="577"/>
      <c r="I779" s="577"/>
      <c r="J779" s="577"/>
      <c r="K779" s="577"/>
      <c r="L779" s="577"/>
      <c r="M779" s="577"/>
      <c r="N779" s="577"/>
      <c r="O779" s="577"/>
      <c r="P779" s="577"/>
      <c r="Q779" s="577"/>
      <c r="R779" s="577"/>
      <c r="S779" s="577"/>
      <c r="T779" s="577"/>
      <c r="U779" s="577"/>
      <c r="V779" s="577"/>
      <c r="W779" s="577"/>
      <c r="X779" s="577"/>
      <c r="Y779" s="577"/>
      <c r="Z779" s="577"/>
      <c r="AA779" s="577"/>
      <c r="AB779" s="577"/>
      <c r="AC779" s="577"/>
      <c r="AD779" s="577"/>
      <c r="AE779" s="3"/>
      <c r="AF779" s="258"/>
      <c r="AG779" s="375">
        <v>21</v>
      </c>
      <c r="AH779" s="378">
        <f t="shared" si="180"/>
        <v>0</v>
      </c>
      <c r="EM779" s="375"/>
      <c r="EN779" s="375"/>
      <c r="EO779" s="375"/>
      <c r="EP779" s="375"/>
      <c r="EQ779" s="375"/>
      <c r="ER779" s="375"/>
      <c r="ES779" s="375"/>
      <c r="FF779" s="375"/>
      <c r="FG779" s="375"/>
      <c r="FH779" s="375"/>
      <c r="FI779" s="375"/>
      <c r="FJ779" s="375"/>
      <c r="FK779" s="375"/>
      <c r="FL779" s="375"/>
      <c r="FM779" s="375"/>
      <c r="FN779" s="375"/>
      <c r="FO779" s="375"/>
      <c r="FP779" s="375"/>
      <c r="FQ779" s="375"/>
      <c r="FR779" s="375"/>
      <c r="FS779" s="375"/>
      <c r="FT779" s="375"/>
      <c r="FU779" s="375"/>
    </row>
    <row r="780" spans="1:177" s="374" customFormat="1" ht="15" customHeight="1" x14ac:dyDescent="0.25">
      <c r="A780" s="113"/>
      <c r="B780" s="3"/>
      <c r="C780" s="356" t="s">
        <v>47</v>
      </c>
      <c r="D780" s="577"/>
      <c r="E780" s="577"/>
      <c r="F780" s="577"/>
      <c r="G780" s="577"/>
      <c r="H780" s="577"/>
      <c r="I780" s="577"/>
      <c r="J780" s="577"/>
      <c r="K780" s="577"/>
      <c r="L780" s="577"/>
      <c r="M780" s="577"/>
      <c r="N780" s="577"/>
      <c r="O780" s="577"/>
      <c r="P780" s="577"/>
      <c r="Q780" s="577"/>
      <c r="R780" s="577"/>
      <c r="S780" s="577"/>
      <c r="T780" s="577"/>
      <c r="U780" s="577"/>
      <c r="V780" s="577"/>
      <c r="W780" s="577"/>
      <c r="X780" s="577"/>
      <c r="Y780" s="577"/>
      <c r="Z780" s="577"/>
      <c r="AA780" s="577"/>
      <c r="AB780" s="577"/>
      <c r="AC780" s="577"/>
      <c r="AD780" s="577"/>
      <c r="AE780" s="3"/>
      <c r="AF780" s="258"/>
      <c r="AG780" s="375">
        <v>22</v>
      </c>
      <c r="AH780" s="378">
        <f t="shared" si="180"/>
        <v>0</v>
      </c>
      <c r="EM780" s="375"/>
      <c r="EN780" s="375"/>
      <c r="EO780" s="375"/>
      <c r="EP780" s="375"/>
      <c r="EQ780" s="375"/>
      <c r="ER780" s="375"/>
      <c r="ES780" s="375"/>
      <c r="FF780" s="375"/>
      <c r="FG780" s="375"/>
      <c r="FH780" s="375"/>
      <c r="FI780" s="375"/>
      <c r="FJ780" s="375"/>
      <c r="FK780" s="375"/>
      <c r="FL780" s="375"/>
      <c r="FM780" s="375"/>
      <c r="FN780" s="375"/>
      <c r="FO780" s="375"/>
      <c r="FP780" s="375"/>
      <c r="FQ780" s="375"/>
      <c r="FR780" s="375"/>
      <c r="FS780" s="375"/>
      <c r="FT780" s="375"/>
      <c r="FU780" s="375"/>
    </row>
    <row r="781" spans="1:177" s="374" customFormat="1" ht="15" customHeight="1" x14ac:dyDescent="0.25">
      <c r="A781" s="113"/>
      <c r="B781" s="3"/>
      <c r="C781" s="356" t="s">
        <v>48</v>
      </c>
      <c r="D781" s="577"/>
      <c r="E781" s="577"/>
      <c r="F781" s="577"/>
      <c r="G781" s="577"/>
      <c r="H781" s="577"/>
      <c r="I781" s="577"/>
      <c r="J781" s="577"/>
      <c r="K781" s="577"/>
      <c r="L781" s="577"/>
      <c r="M781" s="577"/>
      <c r="N781" s="577"/>
      <c r="O781" s="577"/>
      <c r="P781" s="577"/>
      <c r="Q781" s="577"/>
      <c r="R781" s="577"/>
      <c r="S781" s="577"/>
      <c r="T781" s="577"/>
      <c r="U781" s="577"/>
      <c r="V781" s="577"/>
      <c r="W781" s="577"/>
      <c r="X781" s="577"/>
      <c r="Y781" s="577"/>
      <c r="Z781" s="577"/>
      <c r="AA781" s="577"/>
      <c r="AB781" s="577"/>
      <c r="AC781" s="577"/>
      <c r="AD781" s="577"/>
      <c r="AE781" s="3"/>
      <c r="AF781" s="258"/>
      <c r="AG781" s="375">
        <v>23</v>
      </c>
      <c r="AH781" s="378">
        <f t="shared" si="180"/>
        <v>0</v>
      </c>
      <c r="EM781" s="375"/>
      <c r="EN781" s="375"/>
      <c r="EO781" s="375"/>
      <c r="EP781" s="375"/>
      <c r="EQ781" s="375"/>
      <c r="ER781" s="375"/>
      <c r="ES781" s="375"/>
      <c r="FF781" s="375"/>
      <c r="FG781" s="375"/>
      <c r="FH781" s="375"/>
      <c r="FI781" s="375"/>
      <c r="FJ781" s="375"/>
      <c r="FK781" s="375"/>
      <c r="FL781" s="375"/>
      <c r="FM781" s="375"/>
      <c r="FN781" s="375"/>
      <c r="FO781" s="375"/>
      <c r="FP781" s="375"/>
      <c r="FQ781" s="375"/>
      <c r="FR781" s="375"/>
      <c r="FS781" s="375"/>
      <c r="FT781" s="375"/>
      <c r="FU781" s="375"/>
    </row>
    <row r="782" spans="1:177" s="374" customFormat="1" ht="15" customHeight="1" x14ac:dyDescent="0.25">
      <c r="A782" s="113"/>
      <c r="B782" s="3"/>
      <c r="C782" s="356" t="s">
        <v>49</v>
      </c>
      <c r="D782" s="577"/>
      <c r="E782" s="577"/>
      <c r="F782" s="577"/>
      <c r="G782" s="577"/>
      <c r="H782" s="577"/>
      <c r="I782" s="577"/>
      <c r="J782" s="577"/>
      <c r="K782" s="577"/>
      <c r="L782" s="577"/>
      <c r="M782" s="577"/>
      <c r="N782" s="577"/>
      <c r="O782" s="577"/>
      <c r="P782" s="577"/>
      <c r="Q782" s="577"/>
      <c r="R782" s="577"/>
      <c r="S782" s="577"/>
      <c r="T782" s="577"/>
      <c r="U782" s="577"/>
      <c r="V782" s="577"/>
      <c r="W782" s="577"/>
      <c r="X782" s="577"/>
      <c r="Y782" s="577"/>
      <c r="Z782" s="577"/>
      <c r="AA782" s="577"/>
      <c r="AB782" s="577"/>
      <c r="AC782" s="577"/>
      <c r="AD782" s="577"/>
      <c r="AE782" s="3"/>
      <c r="AF782" s="258"/>
      <c r="AG782" s="375">
        <v>24</v>
      </c>
      <c r="AH782" s="378">
        <f t="shared" si="180"/>
        <v>0</v>
      </c>
      <c r="EM782" s="375"/>
      <c r="EN782" s="375"/>
      <c r="EO782" s="375"/>
      <c r="EP782" s="375"/>
      <c r="EQ782" s="375"/>
      <c r="ER782" s="375"/>
      <c r="ES782" s="375"/>
      <c r="FF782" s="375"/>
      <c r="FG782" s="375"/>
      <c r="FH782" s="375"/>
      <c r="FI782" s="375"/>
      <c r="FJ782" s="375"/>
      <c r="FK782" s="375"/>
      <c r="FL782" s="375"/>
      <c r="FM782" s="375"/>
      <c r="FN782" s="375"/>
      <c r="FO782" s="375"/>
      <c r="FP782" s="375"/>
      <c r="FQ782" s="375"/>
      <c r="FR782" s="375"/>
      <c r="FS782" s="375"/>
      <c r="FT782" s="375"/>
      <c r="FU782" s="375"/>
    </row>
    <row r="783" spans="1:177" s="374" customFormat="1" ht="15" customHeight="1" x14ac:dyDescent="0.25">
      <c r="A783" s="113"/>
      <c r="B783" s="3"/>
      <c r="C783" s="356" t="s">
        <v>50</v>
      </c>
      <c r="D783" s="577"/>
      <c r="E783" s="577"/>
      <c r="F783" s="577"/>
      <c r="G783" s="577"/>
      <c r="H783" s="577"/>
      <c r="I783" s="577"/>
      <c r="J783" s="577"/>
      <c r="K783" s="577"/>
      <c r="L783" s="577"/>
      <c r="M783" s="577"/>
      <c r="N783" s="577"/>
      <c r="O783" s="577"/>
      <c r="P783" s="577"/>
      <c r="Q783" s="577"/>
      <c r="R783" s="577"/>
      <c r="S783" s="577"/>
      <c r="T783" s="577"/>
      <c r="U783" s="577"/>
      <c r="V783" s="577"/>
      <c r="W783" s="577"/>
      <c r="X783" s="577"/>
      <c r="Y783" s="577"/>
      <c r="Z783" s="577"/>
      <c r="AA783" s="577"/>
      <c r="AB783" s="577"/>
      <c r="AC783" s="577"/>
      <c r="AD783" s="577"/>
      <c r="AE783" s="3"/>
      <c r="AF783" s="258"/>
      <c r="AG783" s="375">
        <v>25</v>
      </c>
      <c r="AH783" s="378">
        <f t="shared" si="180"/>
        <v>0</v>
      </c>
      <c r="EM783" s="375"/>
      <c r="EN783" s="375"/>
      <c r="EO783" s="375"/>
      <c r="EP783" s="375"/>
      <c r="EQ783" s="375"/>
      <c r="ER783" s="375"/>
      <c r="ES783" s="375"/>
      <c r="FF783" s="375"/>
      <c r="FG783" s="375"/>
      <c r="FH783" s="375"/>
      <c r="FI783" s="375"/>
      <c r="FJ783" s="375"/>
      <c r="FK783" s="375"/>
      <c r="FL783" s="375"/>
      <c r="FM783" s="375"/>
      <c r="FN783" s="375"/>
      <c r="FO783" s="375"/>
      <c r="FP783" s="375"/>
      <c r="FQ783" s="375"/>
      <c r="FR783" s="375"/>
      <c r="FS783" s="375"/>
      <c r="FT783" s="375"/>
      <c r="FU783" s="375"/>
    </row>
    <row r="784" spans="1:177" s="374" customFormat="1" ht="15" customHeight="1" x14ac:dyDescent="0.25">
      <c r="A784" s="113"/>
      <c r="B784" s="3"/>
      <c r="C784" s="356" t="s">
        <v>680</v>
      </c>
      <c r="D784" s="577"/>
      <c r="E784" s="577"/>
      <c r="F784" s="577"/>
      <c r="G784" s="577"/>
      <c r="H784" s="577"/>
      <c r="I784" s="577"/>
      <c r="J784" s="577"/>
      <c r="K784" s="577"/>
      <c r="L784" s="577"/>
      <c r="M784" s="577"/>
      <c r="N784" s="577"/>
      <c r="O784" s="577"/>
      <c r="P784" s="577"/>
      <c r="Q784" s="577"/>
      <c r="R784" s="577"/>
      <c r="S784" s="577"/>
      <c r="T784" s="577"/>
      <c r="U784" s="577"/>
      <c r="V784" s="577"/>
      <c r="W784" s="577"/>
      <c r="X784" s="577"/>
      <c r="Y784" s="577"/>
      <c r="Z784" s="577"/>
      <c r="AA784" s="577"/>
      <c r="AB784" s="577"/>
      <c r="AC784" s="577"/>
      <c r="AD784" s="577"/>
      <c r="AE784" s="3"/>
      <c r="AF784" s="258"/>
      <c r="AG784" s="375">
        <v>26</v>
      </c>
      <c r="AH784" s="378">
        <f t="shared" si="180"/>
        <v>0</v>
      </c>
      <c r="EM784" s="375"/>
      <c r="EN784" s="375"/>
      <c r="EO784" s="375"/>
      <c r="EP784" s="375"/>
      <c r="EQ784" s="375"/>
      <c r="ER784" s="375"/>
      <c r="ES784" s="375"/>
      <c r="FF784" s="375"/>
      <c r="FG784" s="375"/>
      <c r="FH784" s="375"/>
      <c r="FI784" s="375"/>
      <c r="FJ784" s="375"/>
      <c r="FK784" s="375"/>
      <c r="FL784" s="375"/>
      <c r="FM784" s="375"/>
      <c r="FN784" s="375"/>
      <c r="FO784" s="375"/>
      <c r="FP784" s="375"/>
      <c r="FQ784" s="375"/>
      <c r="FR784" s="375"/>
      <c r="FS784" s="375"/>
      <c r="FT784" s="375"/>
      <c r="FU784" s="375"/>
    </row>
    <row r="785" spans="1:177" s="374" customFormat="1" ht="15" customHeight="1" x14ac:dyDescent="0.25">
      <c r="A785" s="113"/>
      <c r="B785" s="3"/>
      <c r="C785" s="356" t="s">
        <v>1825</v>
      </c>
      <c r="D785" s="577"/>
      <c r="E785" s="577"/>
      <c r="F785" s="577"/>
      <c r="G785" s="577"/>
      <c r="H785" s="577"/>
      <c r="I785" s="577"/>
      <c r="J785" s="577"/>
      <c r="K785" s="577"/>
      <c r="L785" s="577"/>
      <c r="M785" s="577"/>
      <c r="N785" s="577"/>
      <c r="O785" s="577"/>
      <c r="P785" s="577"/>
      <c r="Q785" s="577"/>
      <c r="R785" s="577"/>
      <c r="S785" s="577"/>
      <c r="T785" s="577"/>
      <c r="U785" s="577"/>
      <c r="V785" s="577"/>
      <c r="W785" s="577"/>
      <c r="X785" s="577"/>
      <c r="Y785" s="577"/>
      <c r="Z785" s="577"/>
      <c r="AA785" s="577"/>
      <c r="AB785" s="577"/>
      <c r="AC785" s="577"/>
      <c r="AD785" s="577"/>
      <c r="AE785" s="3"/>
      <c r="AF785" s="258"/>
      <c r="AG785" s="375">
        <v>27</v>
      </c>
      <c r="AH785" s="378">
        <f t="shared" si="180"/>
        <v>0</v>
      </c>
      <c r="EM785" s="375"/>
      <c r="EN785" s="375"/>
      <c r="EO785" s="375"/>
      <c r="EP785" s="375"/>
      <c r="EQ785" s="375"/>
      <c r="ER785" s="375"/>
      <c r="ES785" s="375"/>
      <c r="FF785" s="375"/>
      <c r="FG785" s="375"/>
      <c r="FH785" s="375"/>
      <c r="FI785" s="375"/>
      <c r="FJ785" s="375"/>
      <c r="FK785" s="375"/>
      <c r="FL785" s="375"/>
      <c r="FM785" s="375"/>
      <c r="FN785" s="375"/>
      <c r="FO785" s="375"/>
      <c r="FP785" s="375"/>
      <c r="FQ785" s="375"/>
      <c r="FR785" s="375"/>
      <c r="FS785" s="375"/>
      <c r="FT785" s="375"/>
      <c r="FU785" s="375"/>
    </row>
    <row r="786" spans="1:177" s="374" customFormat="1" ht="15" customHeight="1" x14ac:dyDescent="0.25">
      <c r="A786" s="113"/>
      <c r="B786" s="3"/>
      <c r="C786" s="356" t="s">
        <v>1826</v>
      </c>
      <c r="D786" s="577"/>
      <c r="E786" s="577"/>
      <c r="F786" s="577"/>
      <c r="G786" s="577"/>
      <c r="H786" s="577"/>
      <c r="I786" s="577"/>
      <c r="J786" s="577"/>
      <c r="K786" s="577"/>
      <c r="L786" s="577"/>
      <c r="M786" s="577"/>
      <c r="N786" s="577"/>
      <c r="O786" s="577"/>
      <c r="P786" s="577"/>
      <c r="Q786" s="577"/>
      <c r="R786" s="577"/>
      <c r="S786" s="577"/>
      <c r="T786" s="577"/>
      <c r="U786" s="577"/>
      <c r="V786" s="577"/>
      <c r="W786" s="577"/>
      <c r="X786" s="577"/>
      <c r="Y786" s="577"/>
      <c r="Z786" s="577"/>
      <c r="AA786" s="577"/>
      <c r="AB786" s="577"/>
      <c r="AC786" s="577"/>
      <c r="AD786" s="577"/>
      <c r="AE786" s="3"/>
      <c r="AF786" s="258"/>
      <c r="AG786" s="375">
        <v>28</v>
      </c>
      <c r="AH786" s="378">
        <f t="shared" si="180"/>
        <v>0</v>
      </c>
      <c r="EM786" s="375"/>
      <c r="EN786" s="375"/>
      <c r="EO786" s="375"/>
      <c r="EP786" s="375"/>
      <c r="EQ786" s="375"/>
      <c r="ER786" s="375"/>
      <c r="ES786" s="375"/>
      <c r="FF786" s="375"/>
      <c r="FG786" s="375"/>
      <c r="FH786" s="375"/>
      <c r="FI786" s="375"/>
      <c r="FJ786" s="375"/>
      <c r="FK786" s="375"/>
      <c r="FL786" s="375"/>
      <c r="FM786" s="375"/>
      <c r="FN786" s="375"/>
      <c r="FO786" s="375"/>
      <c r="FP786" s="375"/>
      <c r="FQ786" s="375"/>
      <c r="FR786" s="375"/>
      <c r="FS786" s="375"/>
      <c r="FT786" s="375"/>
      <c r="FU786" s="375"/>
    </row>
    <row r="787" spans="1:177" s="374" customFormat="1" ht="15" customHeight="1" x14ac:dyDescent="0.25">
      <c r="A787" s="113"/>
      <c r="B787" s="3"/>
      <c r="C787" s="356" t="s">
        <v>1827</v>
      </c>
      <c r="D787" s="577"/>
      <c r="E787" s="577"/>
      <c r="F787" s="577"/>
      <c r="G787" s="577"/>
      <c r="H787" s="577"/>
      <c r="I787" s="577"/>
      <c r="J787" s="577"/>
      <c r="K787" s="577"/>
      <c r="L787" s="577"/>
      <c r="M787" s="577"/>
      <c r="N787" s="577"/>
      <c r="O787" s="577"/>
      <c r="P787" s="577"/>
      <c r="Q787" s="577"/>
      <c r="R787" s="577"/>
      <c r="S787" s="577"/>
      <c r="T787" s="577"/>
      <c r="U787" s="577"/>
      <c r="V787" s="577"/>
      <c r="W787" s="577"/>
      <c r="X787" s="577"/>
      <c r="Y787" s="577"/>
      <c r="Z787" s="577"/>
      <c r="AA787" s="577"/>
      <c r="AB787" s="577"/>
      <c r="AC787" s="577"/>
      <c r="AD787" s="577"/>
      <c r="AE787" s="3"/>
      <c r="AF787" s="258"/>
      <c r="AG787" s="375">
        <v>29</v>
      </c>
      <c r="AH787" s="378">
        <f t="shared" si="180"/>
        <v>0</v>
      </c>
      <c r="EM787" s="375"/>
      <c r="EN787" s="375"/>
      <c r="EO787" s="375"/>
      <c r="EP787" s="375"/>
      <c r="EQ787" s="375"/>
      <c r="ER787" s="375"/>
      <c r="ES787" s="375"/>
      <c r="FF787" s="375"/>
      <c r="FG787" s="375"/>
      <c r="FH787" s="375"/>
      <c r="FI787" s="375"/>
      <c r="FJ787" s="375"/>
      <c r="FK787" s="375"/>
      <c r="FL787" s="375"/>
      <c r="FM787" s="375"/>
      <c r="FN787" s="375"/>
      <c r="FO787" s="375"/>
      <c r="FP787" s="375"/>
      <c r="FQ787" s="375"/>
      <c r="FR787" s="375"/>
      <c r="FS787" s="375"/>
      <c r="FT787" s="375"/>
      <c r="FU787" s="375"/>
    </row>
    <row r="788" spans="1:177" s="374" customFormat="1" ht="15" customHeight="1" x14ac:dyDescent="0.25">
      <c r="A788" s="113"/>
      <c r="B788" s="3"/>
      <c r="C788" s="356" t="s">
        <v>1828</v>
      </c>
      <c r="D788" s="577"/>
      <c r="E788" s="577"/>
      <c r="F788" s="577"/>
      <c r="G788" s="577"/>
      <c r="H788" s="577"/>
      <c r="I788" s="577"/>
      <c r="J788" s="577"/>
      <c r="K788" s="577"/>
      <c r="L788" s="577"/>
      <c r="M788" s="577"/>
      <c r="N788" s="577"/>
      <c r="O788" s="577"/>
      <c r="P788" s="577"/>
      <c r="Q788" s="577"/>
      <c r="R788" s="577"/>
      <c r="S788" s="577"/>
      <c r="T788" s="577"/>
      <c r="U788" s="577"/>
      <c r="V788" s="577"/>
      <c r="W788" s="577"/>
      <c r="X788" s="577"/>
      <c r="Y788" s="577"/>
      <c r="Z788" s="577"/>
      <c r="AA788" s="577"/>
      <c r="AB788" s="577"/>
      <c r="AC788" s="577"/>
      <c r="AD788" s="577"/>
      <c r="AE788" s="3"/>
      <c r="AF788" s="258"/>
      <c r="AG788" s="375">
        <v>30</v>
      </c>
      <c r="AH788" s="378">
        <f t="shared" si="180"/>
        <v>0</v>
      </c>
      <c r="EM788" s="375"/>
      <c r="EN788" s="375"/>
      <c r="EO788" s="375"/>
      <c r="EP788" s="375"/>
      <c r="EQ788" s="375"/>
      <c r="ER788" s="375"/>
      <c r="ES788" s="375"/>
      <c r="FF788" s="375"/>
      <c r="FG788" s="375"/>
      <c r="FH788" s="375"/>
      <c r="FI788" s="375"/>
      <c r="FJ788" s="375"/>
      <c r="FK788" s="375"/>
      <c r="FL788" s="375"/>
      <c r="FM788" s="375"/>
      <c r="FN788" s="375"/>
      <c r="FO788" s="375"/>
      <c r="FP788" s="375"/>
      <c r="FQ788" s="375"/>
      <c r="FR788" s="375"/>
      <c r="FS788" s="375"/>
      <c r="FT788" s="375"/>
      <c r="FU788" s="375"/>
    </row>
    <row r="789" spans="1:177" s="374" customFormat="1" ht="15" customHeight="1" x14ac:dyDescent="0.25">
      <c r="A789" s="113"/>
      <c r="B789" s="3"/>
      <c r="C789" s="356" t="s">
        <v>1829</v>
      </c>
      <c r="D789" s="577"/>
      <c r="E789" s="577"/>
      <c r="F789" s="577"/>
      <c r="G789" s="577"/>
      <c r="H789" s="577"/>
      <c r="I789" s="577"/>
      <c r="J789" s="577"/>
      <c r="K789" s="577"/>
      <c r="L789" s="577"/>
      <c r="M789" s="577"/>
      <c r="N789" s="577"/>
      <c r="O789" s="577"/>
      <c r="P789" s="577"/>
      <c r="Q789" s="577"/>
      <c r="R789" s="577"/>
      <c r="S789" s="577"/>
      <c r="T789" s="577"/>
      <c r="U789" s="577"/>
      <c r="V789" s="577"/>
      <c r="W789" s="577"/>
      <c r="X789" s="577"/>
      <c r="Y789" s="577"/>
      <c r="Z789" s="577"/>
      <c r="AA789" s="577"/>
      <c r="AB789" s="577"/>
      <c r="AC789" s="577"/>
      <c r="AD789" s="577"/>
      <c r="AE789" s="3"/>
      <c r="AF789" s="258"/>
      <c r="AG789" s="375">
        <v>31</v>
      </c>
      <c r="AH789" s="378">
        <f t="shared" si="180"/>
        <v>0</v>
      </c>
      <c r="EM789" s="375"/>
      <c r="EN789" s="375"/>
      <c r="EO789" s="375"/>
      <c r="EP789" s="375"/>
      <c r="EQ789" s="375"/>
      <c r="ER789" s="375"/>
      <c r="ES789" s="375"/>
      <c r="FF789" s="375"/>
      <c r="FG789" s="375"/>
      <c r="FH789" s="375"/>
      <c r="FI789" s="375"/>
      <c r="FJ789" s="375"/>
      <c r="FK789" s="375"/>
      <c r="FL789" s="375"/>
      <c r="FM789" s="375"/>
      <c r="FN789" s="375"/>
      <c r="FO789" s="375"/>
      <c r="FP789" s="375"/>
      <c r="FQ789" s="375"/>
      <c r="FR789" s="375"/>
      <c r="FS789" s="375"/>
      <c r="FT789" s="375"/>
      <c r="FU789" s="375"/>
    </row>
    <row r="790" spans="1:177" s="374" customFormat="1" ht="15" customHeight="1" x14ac:dyDescent="0.25">
      <c r="A790" s="113"/>
      <c r="B790" s="3"/>
      <c r="C790" s="356" t="s">
        <v>1830</v>
      </c>
      <c r="D790" s="577"/>
      <c r="E790" s="577"/>
      <c r="F790" s="577"/>
      <c r="G790" s="577"/>
      <c r="H790" s="577"/>
      <c r="I790" s="577"/>
      <c r="J790" s="577"/>
      <c r="K790" s="577"/>
      <c r="L790" s="577"/>
      <c r="M790" s="577"/>
      <c r="N790" s="577"/>
      <c r="O790" s="577"/>
      <c r="P790" s="577"/>
      <c r="Q790" s="577"/>
      <c r="R790" s="577"/>
      <c r="S790" s="577"/>
      <c r="T790" s="577"/>
      <c r="U790" s="577"/>
      <c r="V790" s="577"/>
      <c r="W790" s="577"/>
      <c r="X790" s="577"/>
      <c r="Y790" s="577"/>
      <c r="Z790" s="577"/>
      <c r="AA790" s="577"/>
      <c r="AB790" s="577"/>
      <c r="AC790" s="577"/>
      <c r="AD790" s="577"/>
      <c r="AE790" s="3"/>
      <c r="AF790" s="258"/>
      <c r="AG790" s="375">
        <v>32</v>
      </c>
      <c r="AH790" s="378">
        <f t="shared" si="180"/>
        <v>0</v>
      </c>
      <c r="EM790" s="375"/>
      <c r="EN790" s="375"/>
      <c r="EO790" s="375"/>
      <c r="EP790" s="375"/>
      <c r="EQ790" s="375"/>
      <c r="ER790" s="375"/>
      <c r="ES790" s="375"/>
      <c r="FF790" s="375"/>
      <c r="FG790" s="375"/>
      <c r="FH790" s="375"/>
      <c r="FI790" s="375"/>
      <c r="FJ790" s="375"/>
      <c r="FK790" s="375"/>
      <c r="FL790" s="375"/>
      <c r="FM790" s="375"/>
      <c r="FN790" s="375"/>
      <c r="FO790" s="375"/>
      <c r="FP790" s="375"/>
      <c r="FQ790" s="375"/>
      <c r="FR790" s="375"/>
      <c r="FS790" s="375"/>
      <c r="FT790" s="375"/>
      <c r="FU790" s="375"/>
    </row>
    <row r="791" spans="1:177" s="374" customFormat="1" ht="15" customHeight="1" x14ac:dyDescent="0.25">
      <c r="A791" s="113"/>
      <c r="B791" s="3"/>
      <c r="C791" s="356" t="s">
        <v>1831</v>
      </c>
      <c r="D791" s="577"/>
      <c r="E791" s="577"/>
      <c r="F791" s="577"/>
      <c r="G791" s="577"/>
      <c r="H791" s="577"/>
      <c r="I791" s="577"/>
      <c r="J791" s="577"/>
      <c r="K791" s="577"/>
      <c r="L791" s="577"/>
      <c r="M791" s="577"/>
      <c r="N791" s="577"/>
      <c r="O791" s="577"/>
      <c r="P791" s="577"/>
      <c r="Q791" s="577"/>
      <c r="R791" s="577"/>
      <c r="S791" s="577"/>
      <c r="T791" s="577"/>
      <c r="U791" s="577"/>
      <c r="V791" s="577"/>
      <c r="W791" s="577"/>
      <c r="X791" s="577"/>
      <c r="Y791" s="577"/>
      <c r="Z791" s="577"/>
      <c r="AA791" s="577"/>
      <c r="AB791" s="577"/>
      <c r="AC791" s="577"/>
      <c r="AD791" s="577"/>
      <c r="AE791" s="3"/>
      <c r="AF791" s="258"/>
      <c r="AG791" s="375">
        <v>33</v>
      </c>
      <c r="AH791" s="378">
        <f t="shared" si="180"/>
        <v>0</v>
      </c>
      <c r="EM791" s="375"/>
      <c r="EN791" s="375"/>
      <c r="EO791" s="375"/>
      <c r="EP791" s="375"/>
      <c r="EQ791" s="375"/>
      <c r="ER791" s="375"/>
      <c r="ES791" s="375"/>
      <c r="FF791" s="375"/>
      <c r="FG791" s="375"/>
      <c r="FH791" s="375"/>
      <c r="FI791" s="375"/>
      <c r="FJ791" s="375"/>
      <c r="FK791" s="375"/>
      <c r="FL791" s="375"/>
      <c r="FM791" s="375"/>
      <c r="FN791" s="375"/>
      <c r="FO791" s="375"/>
      <c r="FP791" s="375"/>
      <c r="FQ791" s="375"/>
      <c r="FR791" s="375"/>
      <c r="FS791" s="375"/>
      <c r="FT791" s="375"/>
      <c r="FU791" s="375"/>
    </row>
    <row r="792" spans="1:177" s="374" customFormat="1" ht="15" customHeight="1" x14ac:dyDescent="0.25">
      <c r="A792" s="113"/>
      <c r="B792" s="3"/>
      <c r="C792" s="356" t="s">
        <v>1832</v>
      </c>
      <c r="D792" s="577"/>
      <c r="E792" s="577"/>
      <c r="F792" s="577"/>
      <c r="G792" s="577"/>
      <c r="H792" s="577"/>
      <c r="I792" s="577"/>
      <c r="J792" s="577"/>
      <c r="K792" s="577"/>
      <c r="L792" s="577"/>
      <c r="M792" s="577"/>
      <c r="N792" s="577"/>
      <c r="O792" s="577"/>
      <c r="P792" s="577"/>
      <c r="Q792" s="577"/>
      <c r="R792" s="577"/>
      <c r="S792" s="577"/>
      <c r="T792" s="577"/>
      <c r="U792" s="577"/>
      <c r="V792" s="577"/>
      <c r="W792" s="577"/>
      <c r="X792" s="577"/>
      <c r="Y792" s="577"/>
      <c r="Z792" s="577"/>
      <c r="AA792" s="577"/>
      <c r="AB792" s="577"/>
      <c r="AC792" s="577"/>
      <c r="AD792" s="577"/>
      <c r="AE792" s="3"/>
      <c r="AF792" s="258"/>
      <c r="AG792" s="375">
        <v>34</v>
      </c>
      <c r="AH792" s="378">
        <f t="shared" si="180"/>
        <v>0</v>
      </c>
      <c r="EM792" s="375"/>
      <c r="EN792" s="375"/>
      <c r="EO792" s="375"/>
      <c r="EP792" s="375"/>
      <c r="EQ792" s="375"/>
      <c r="ER792" s="375"/>
      <c r="ES792" s="375"/>
      <c r="FF792" s="375"/>
      <c r="FG792" s="375"/>
      <c r="FH792" s="375"/>
      <c r="FI792" s="375"/>
      <c r="FJ792" s="375"/>
      <c r="FK792" s="375"/>
      <c r="FL792" s="375"/>
      <c r="FM792" s="375"/>
      <c r="FN792" s="375"/>
      <c r="FO792" s="375"/>
      <c r="FP792" s="375"/>
      <c r="FQ792" s="375"/>
      <c r="FR792" s="375"/>
      <c r="FS792" s="375"/>
      <c r="FT792" s="375"/>
      <c r="FU792" s="375"/>
    </row>
    <row r="793" spans="1:177" s="374" customFormat="1" ht="15" customHeight="1" x14ac:dyDescent="0.25">
      <c r="A793" s="113"/>
      <c r="B793" s="3"/>
      <c r="C793" s="356" t="s">
        <v>1833</v>
      </c>
      <c r="D793" s="577"/>
      <c r="E793" s="577"/>
      <c r="F793" s="577"/>
      <c r="G793" s="577"/>
      <c r="H793" s="577"/>
      <c r="I793" s="577"/>
      <c r="J793" s="577"/>
      <c r="K793" s="577"/>
      <c r="L793" s="577"/>
      <c r="M793" s="577"/>
      <c r="N793" s="577"/>
      <c r="O793" s="577"/>
      <c r="P793" s="577"/>
      <c r="Q793" s="577"/>
      <c r="R793" s="577"/>
      <c r="S793" s="577"/>
      <c r="T793" s="577"/>
      <c r="U793" s="577"/>
      <c r="V793" s="577"/>
      <c r="W793" s="577"/>
      <c r="X793" s="577"/>
      <c r="Y793" s="577"/>
      <c r="Z793" s="577"/>
      <c r="AA793" s="577"/>
      <c r="AB793" s="577"/>
      <c r="AC793" s="577"/>
      <c r="AD793" s="577"/>
      <c r="AE793" s="3"/>
      <c r="AF793" s="258"/>
      <c r="AG793" s="375">
        <v>35</v>
      </c>
      <c r="AH793" s="378">
        <f t="shared" si="180"/>
        <v>0</v>
      </c>
      <c r="EM793" s="375"/>
      <c r="EN793" s="375"/>
      <c r="EO793" s="375"/>
      <c r="EP793" s="375"/>
      <c r="EQ793" s="375"/>
      <c r="ER793" s="375"/>
      <c r="ES793" s="375"/>
      <c r="FF793" s="375"/>
      <c r="FG793" s="375"/>
      <c r="FH793" s="375"/>
      <c r="FI793" s="375"/>
      <c r="FJ793" s="375"/>
      <c r="FK793" s="375"/>
      <c r="FL793" s="375"/>
      <c r="FM793" s="375"/>
      <c r="FN793" s="375"/>
      <c r="FO793" s="375"/>
      <c r="FP793" s="375"/>
      <c r="FQ793" s="375"/>
      <c r="FR793" s="375"/>
      <c r="FS793" s="375"/>
      <c r="FT793" s="375"/>
      <c r="FU793" s="375"/>
    </row>
    <row r="794" spans="1:177" s="374" customFormat="1" ht="15" customHeight="1" x14ac:dyDescent="0.25">
      <c r="A794" s="113"/>
      <c r="B794" s="3"/>
      <c r="C794" s="356" t="s">
        <v>1834</v>
      </c>
      <c r="D794" s="577"/>
      <c r="E794" s="577"/>
      <c r="F794" s="577"/>
      <c r="G794" s="577"/>
      <c r="H794" s="577"/>
      <c r="I794" s="577"/>
      <c r="J794" s="577"/>
      <c r="K794" s="577"/>
      <c r="L794" s="577"/>
      <c r="M794" s="577"/>
      <c r="N794" s="577"/>
      <c r="O794" s="577"/>
      <c r="P794" s="577"/>
      <c r="Q794" s="577"/>
      <c r="R794" s="577"/>
      <c r="S794" s="577"/>
      <c r="T794" s="577"/>
      <c r="U794" s="577"/>
      <c r="V794" s="577"/>
      <c r="W794" s="577"/>
      <c r="X794" s="577"/>
      <c r="Y794" s="577"/>
      <c r="Z794" s="577"/>
      <c r="AA794" s="577"/>
      <c r="AB794" s="577"/>
      <c r="AC794" s="577"/>
      <c r="AD794" s="577"/>
      <c r="AE794" s="3"/>
      <c r="AF794" s="258"/>
      <c r="AG794" s="375">
        <v>36</v>
      </c>
      <c r="AH794" s="378">
        <f t="shared" si="180"/>
        <v>0</v>
      </c>
      <c r="EM794" s="375"/>
      <c r="EN794" s="375"/>
      <c r="EO794" s="375"/>
      <c r="EP794" s="375"/>
      <c r="EQ794" s="375"/>
      <c r="ER794" s="375"/>
      <c r="ES794" s="375"/>
      <c r="FF794" s="375"/>
      <c r="FG794" s="375"/>
      <c r="FH794" s="375"/>
      <c r="FI794" s="375"/>
      <c r="FJ794" s="375"/>
      <c r="FK794" s="375"/>
      <c r="FL794" s="375"/>
      <c r="FM794" s="375"/>
      <c r="FN794" s="375"/>
      <c r="FO794" s="375"/>
      <c r="FP794" s="375"/>
      <c r="FQ794" s="375"/>
      <c r="FR794" s="375"/>
      <c r="FS794" s="375"/>
      <c r="FT794" s="375"/>
      <c r="FU794" s="375"/>
    </row>
    <row r="795" spans="1:177" s="374" customFormat="1" ht="15" customHeight="1" x14ac:dyDescent="0.25">
      <c r="A795" s="113"/>
      <c r="B795" s="3"/>
      <c r="C795" s="356" t="s">
        <v>1835</v>
      </c>
      <c r="D795" s="577"/>
      <c r="E795" s="577"/>
      <c r="F795" s="577"/>
      <c r="G795" s="577"/>
      <c r="H795" s="577"/>
      <c r="I795" s="577"/>
      <c r="J795" s="577"/>
      <c r="K795" s="577"/>
      <c r="L795" s="577"/>
      <c r="M795" s="577"/>
      <c r="N795" s="577"/>
      <c r="O795" s="577"/>
      <c r="P795" s="577"/>
      <c r="Q795" s="577"/>
      <c r="R795" s="577"/>
      <c r="S795" s="577"/>
      <c r="T795" s="577"/>
      <c r="U795" s="577"/>
      <c r="V795" s="577"/>
      <c r="W795" s="577"/>
      <c r="X795" s="577"/>
      <c r="Y795" s="577"/>
      <c r="Z795" s="577"/>
      <c r="AA795" s="577"/>
      <c r="AB795" s="577"/>
      <c r="AC795" s="577"/>
      <c r="AD795" s="577"/>
      <c r="AE795" s="3"/>
      <c r="AF795" s="258"/>
      <c r="AG795" s="375">
        <v>37</v>
      </c>
      <c r="AH795" s="378">
        <f t="shared" si="180"/>
        <v>0</v>
      </c>
      <c r="EM795" s="375"/>
      <c r="EN795" s="375"/>
      <c r="EO795" s="375"/>
      <c r="EP795" s="375"/>
      <c r="EQ795" s="375"/>
      <c r="ER795" s="375"/>
      <c r="ES795" s="375"/>
      <c r="FF795" s="375"/>
      <c r="FG795" s="375"/>
      <c r="FH795" s="375"/>
      <c r="FI795" s="375"/>
      <c r="FJ795" s="375"/>
      <c r="FK795" s="375"/>
      <c r="FL795" s="375"/>
      <c r="FM795" s="375"/>
      <c r="FN795" s="375"/>
      <c r="FO795" s="375"/>
      <c r="FP795" s="375"/>
      <c r="FQ795" s="375"/>
      <c r="FR795" s="375"/>
      <c r="FS795" s="375"/>
      <c r="FT795" s="375"/>
      <c r="FU795" s="375"/>
    </row>
    <row r="796" spans="1:177" s="374" customFormat="1" ht="15" customHeight="1" x14ac:dyDescent="0.25">
      <c r="A796" s="113"/>
      <c r="B796" s="3"/>
      <c r="C796" s="356" t="s">
        <v>1836</v>
      </c>
      <c r="D796" s="577"/>
      <c r="E796" s="577"/>
      <c r="F796" s="577"/>
      <c r="G796" s="577"/>
      <c r="H796" s="577"/>
      <c r="I796" s="577"/>
      <c r="J796" s="577"/>
      <c r="K796" s="577"/>
      <c r="L796" s="577"/>
      <c r="M796" s="577"/>
      <c r="N796" s="577"/>
      <c r="O796" s="577"/>
      <c r="P796" s="577"/>
      <c r="Q796" s="577"/>
      <c r="R796" s="577"/>
      <c r="S796" s="577"/>
      <c r="T796" s="577"/>
      <c r="U796" s="577"/>
      <c r="V796" s="577"/>
      <c r="W796" s="577"/>
      <c r="X796" s="577"/>
      <c r="Y796" s="577"/>
      <c r="Z796" s="577"/>
      <c r="AA796" s="577"/>
      <c r="AB796" s="577"/>
      <c r="AC796" s="577"/>
      <c r="AD796" s="577"/>
      <c r="AE796" s="3"/>
      <c r="AF796" s="258"/>
      <c r="AG796" s="375">
        <v>38</v>
      </c>
      <c r="AH796" s="378">
        <f t="shared" si="180"/>
        <v>0</v>
      </c>
      <c r="EM796" s="375"/>
      <c r="EN796" s="375"/>
      <c r="EO796" s="375"/>
      <c r="EP796" s="375"/>
      <c r="EQ796" s="375"/>
      <c r="ER796" s="375"/>
      <c r="ES796" s="375"/>
      <c r="FF796" s="375"/>
      <c r="FG796" s="375"/>
      <c r="FH796" s="375"/>
      <c r="FI796" s="375"/>
      <c r="FJ796" s="375"/>
      <c r="FK796" s="375"/>
      <c r="FL796" s="375"/>
      <c r="FM796" s="375"/>
      <c r="FN796" s="375"/>
      <c r="FO796" s="375"/>
      <c r="FP796" s="375"/>
      <c r="FQ796" s="375"/>
      <c r="FR796" s="375"/>
      <c r="FS796" s="375"/>
      <c r="FT796" s="375"/>
      <c r="FU796" s="375"/>
    </row>
    <row r="797" spans="1:177" s="374" customFormat="1" ht="15" customHeight="1" x14ac:dyDescent="0.25">
      <c r="A797" s="113"/>
      <c r="B797" s="3"/>
      <c r="C797" s="356" t="s">
        <v>1837</v>
      </c>
      <c r="D797" s="577"/>
      <c r="E797" s="577"/>
      <c r="F797" s="577"/>
      <c r="G797" s="577"/>
      <c r="H797" s="577"/>
      <c r="I797" s="577"/>
      <c r="J797" s="577"/>
      <c r="K797" s="577"/>
      <c r="L797" s="577"/>
      <c r="M797" s="577"/>
      <c r="N797" s="577"/>
      <c r="O797" s="577"/>
      <c r="P797" s="577"/>
      <c r="Q797" s="577"/>
      <c r="R797" s="577"/>
      <c r="S797" s="577"/>
      <c r="T797" s="577"/>
      <c r="U797" s="577"/>
      <c r="V797" s="577"/>
      <c r="W797" s="577"/>
      <c r="X797" s="577"/>
      <c r="Y797" s="577"/>
      <c r="Z797" s="577"/>
      <c r="AA797" s="577"/>
      <c r="AB797" s="577"/>
      <c r="AC797" s="577"/>
      <c r="AD797" s="577"/>
      <c r="AE797" s="3"/>
      <c r="AF797" s="258"/>
      <c r="AG797" s="375">
        <v>39</v>
      </c>
      <c r="AH797" s="378">
        <f t="shared" si="180"/>
        <v>0</v>
      </c>
      <c r="EM797" s="375"/>
      <c r="EN797" s="375"/>
      <c r="EO797" s="375"/>
      <c r="EP797" s="375"/>
      <c r="EQ797" s="375"/>
      <c r="ER797" s="375"/>
      <c r="ES797" s="375"/>
      <c r="FF797" s="375"/>
      <c r="FG797" s="375"/>
      <c r="FH797" s="375"/>
      <c r="FI797" s="375"/>
      <c r="FJ797" s="375"/>
      <c r="FK797" s="375"/>
      <c r="FL797" s="375"/>
      <c r="FM797" s="375"/>
      <c r="FN797" s="375"/>
      <c r="FO797" s="375"/>
      <c r="FP797" s="375"/>
      <c r="FQ797" s="375"/>
      <c r="FR797" s="375"/>
      <c r="FS797" s="375"/>
      <c r="FT797" s="375"/>
      <c r="FU797" s="375"/>
    </row>
    <row r="798" spans="1:177" s="374" customFormat="1" ht="15" customHeight="1" x14ac:dyDescent="0.25">
      <c r="A798" s="113"/>
      <c r="B798" s="3"/>
      <c r="C798" s="356" t="s">
        <v>1838</v>
      </c>
      <c r="D798" s="577"/>
      <c r="E798" s="577"/>
      <c r="F798" s="577"/>
      <c r="G798" s="577"/>
      <c r="H798" s="577"/>
      <c r="I798" s="577"/>
      <c r="J798" s="577"/>
      <c r="K798" s="577"/>
      <c r="L798" s="577"/>
      <c r="M798" s="577"/>
      <c r="N798" s="577"/>
      <c r="O798" s="577"/>
      <c r="P798" s="577"/>
      <c r="Q798" s="577"/>
      <c r="R798" s="577"/>
      <c r="S798" s="577"/>
      <c r="T798" s="577"/>
      <c r="U798" s="577"/>
      <c r="V798" s="577"/>
      <c r="W798" s="577"/>
      <c r="X798" s="577"/>
      <c r="Y798" s="577"/>
      <c r="Z798" s="577"/>
      <c r="AA798" s="577"/>
      <c r="AB798" s="577"/>
      <c r="AC798" s="577"/>
      <c r="AD798" s="577"/>
      <c r="AE798" s="3"/>
      <c r="AF798" s="258"/>
      <c r="AG798" s="375">
        <v>40</v>
      </c>
      <c r="AH798" s="378">
        <f t="shared" si="180"/>
        <v>0</v>
      </c>
      <c r="EM798" s="375"/>
      <c r="EN798" s="375"/>
      <c r="EO798" s="375"/>
      <c r="EP798" s="375"/>
      <c r="EQ798" s="375"/>
      <c r="ER798" s="375"/>
      <c r="ES798" s="375"/>
      <c r="FF798" s="375"/>
      <c r="FG798" s="375"/>
      <c r="FH798" s="375"/>
      <c r="FI798" s="375"/>
      <c r="FJ798" s="375"/>
      <c r="FK798" s="375"/>
      <c r="FL798" s="375"/>
      <c r="FM798" s="375"/>
      <c r="FN798" s="375"/>
      <c r="FO798" s="375"/>
      <c r="FP798" s="375"/>
      <c r="FQ798" s="375"/>
      <c r="FR798" s="375"/>
      <c r="FS798" s="375"/>
      <c r="FT798" s="375"/>
      <c r="FU798" s="375"/>
    </row>
    <row r="799" spans="1:177" s="374" customFormat="1" ht="15" customHeight="1" x14ac:dyDescent="0.25">
      <c r="A799" s="113"/>
      <c r="B799" s="3"/>
      <c r="C799" s="356" t="s">
        <v>1839</v>
      </c>
      <c r="D799" s="577"/>
      <c r="E799" s="577"/>
      <c r="F799" s="577"/>
      <c r="G799" s="577"/>
      <c r="H799" s="577"/>
      <c r="I799" s="577"/>
      <c r="J799" s="577"/>
      <c r="K799" s="577"/>
      <c r="L799" s="577"/>
      <c r="M799" s="577"/>
      <c r="N799" s="577"/>
      <c r="O799" s="577"/>
      <c r="P799" s="577"/>
      <c r="Q799" s="577"/>
      <c r="R799" s="577"/>
      <c r="S799" s="577"/>
      <c r="T799" s="577"/>
      <c r="U799" s="577"/>
      <c r="V799" s="577"/>
      <c r="W799" s="577"/>
      <c r="X799" s="577"/>
      <c r="Y799" s="577"/>
      <c r="Z799" s="577"/>
      <c r="AA799" s="577"/>
      <c r="AB799" s="577"/>
      <c r="AC799" s="577"/>
      <c r="AD799" s="577"/>
      <c r="AE799" s="3"/>
      <c r="AF799" s="258"/>
      <c r="AG799" s="375">
        <v>41</v>
      </c>
      <c r="AH799" s="378">
        <f t="shared" si="180"/>
        <v>0</v>
      </c>
      <c r="EM799" s="375"/>
      <c r="EN799" s="375"/>
      <c r="EO799" s="375"/>
      <c r="EP799" s="375"/>
      <c r="EQ799" s="375"/>
      <c r="ER799" s="375"/>
      <c r="ES799" s="375"/>
      <c r="FF799" s="375"/>
      <c r="FG799" s="375"/>
      <c r="FH799" s="375"/>
      <c r="FI799" s="375"/>
      <c r="FJ799" s="375"/>
      <c r="FK799" s="375"/>
      <c r="FL799" s="375"/>
      <c r="FM799" s="375"/>
      <c r="FN799" s="375"/>
      <c r="FO799" s="375"/>
      <c r="FP799" s="375"/>
      <c r="FQ799" s="375"/>
      <c r="FR799" s="375"/>
      <c r="FS799" s="375"/>
      <c r="FT799" s="375"/>
      <c r="FU799" s="375"/>
    </row>
    <row r="800" spans="1:177" s="374" customFormat="1" ht="15" customHeight="1" x14ac:dyDescent="0.25">
      <c r="A800" s="113"/>
      <c r="B800" s="3"/>
      <c r="C800" s="356" t="s">
        <v>1840</v>
      </c>
      <c r="D800" s="577"/>
      <c r="E800" s="577"/>
      <c r="F800" s="577"/>
      <c r="G800" s="577"/>
      <c r="H800" s="577"/>
      <c r="I800" s="577"/>
      <c r="J800" s="577"/>
      <c r="K800" s="577"/>
      <c r="L800" s="577"/>
      <c r="M800" s="577"/>
      <c r="N800" s="577"/>
      <c r="O800" s="577"/>
      <c r="P800" s="577"/>
      <c r="Q800" s="577"/>
      <c r="R800" s="577"/>
      <c r="S800" s="577"/>
      <c r="T800" s="577"/>
      <c r="U800" s="577"/>
      <c r="V800" s="577"/>
      <c r="W800" s="577"/>
      <c r="X800" s="577"/>
      <c r="Y800" s="577"/>
      <c r="Z800" s="577"/>
      <c r="AA800" s="577"/>
      <c r="AB800" s="577"/>
      <c r="AC800" s="577"/>
      <c r="AD800" s="577"/>
      <c r="AE800" s="3"/>
      <c r="AF800" s="258"/>
      <c r="AG800" s="375">
        <v>42</v>
      </c>
      <c r="AH800" s="378">
        <f t="shared" si="180"/>
        <v>0</v>
      </c>
      <c r="EM800" s="375"/>
      <c r="EN800" s="375"/>
      <c r="EO800" s="375"/>
      <c r="EP800" s="375"/>
      <c r="EQ800" s="375"/>
      <c r="ER800" s="375"/>
      <c r="ES800" s="375"/>
      <c r="FF800" s="375"/>
      <c r="FG800" s="375"/>
      <c r="FH800" s="375"/>
      <c r="FI800" s="375"/>
      <c r="FJ800" s="375"/>
      <c r="FK800" s="375"/>
      <c r="FL800" s="375"/>
      <c r="FM800" s="375"/>
      <c r="FN800" s="375"/>
      <c r="FO800" s="375"/>
      <c r="FP800" s="375"/>
      <c r="FQ800" s="375"/>
      <c r="FR800" s="375"/>
      <c r="FS800" s="375"/>
      <c r="FT800" s="375"/>
      <c r="FU800" s="375"/>
    </row>
    <row r="801" spans="1:177" s="374" customFormat="1" ht="15" customHeight="1" x14ac:dyDescent="0.25">
      <c r="A801" s="113"/>
      <c r="B801" s="3"/>
      <c r="C801" s="356" t="s">
        <v>1841</v>
      </c>
      <c r="D801" s="577"/>
      <c r="E801" s="577"/>
      <c r="F801" s="577"/>
      <c r="G801" s="577"/>
      <c r="H801" s="577"/>
      <c r="I801" s="577"/>
      <c r="J801" s="577"/>
      <c r="K801" s="577"/>
      <c r="L801" s="577"/>
      <c r="M801" s="577"/>
      <c r="N801" s="577"/>
      <c r="O801" s="577"/>
      <c r="P801" s="577"/>
      <c r="Q801" s="577"/>
      <c r="R801" s="577"/>
      <c r="S801" s="577"/>
      <c r="T801" s="577"/>
      <c r="U801" s="577"/>
      <c r="V801" s="577"/>
      <c r="W801" s="577"/>
      <c r="X801" s="577"/>
      <c r="Y801" s="577"/>
      <c r="Z801" s="577"/>
      <c r="AA801" s="577"/>
      <c r="AB801" s="577"/>
      <c r="AC801" s="577"/>
      <c r="AD801" s="577"/>
      <c r="AE801" s="3"/>
      <c r="AF801" s="258"/>
      <c r="AG801" s="375">
        <v>43</v>
      </c>
      <c r="AH801" s="378">
        <f t="shared" si="180"/>
        <v>0</v>
      </c>
      <c r="EM801" s="375"/>
      <c r="EN801" s="375"/>
      <c r="EO801" s="375"/>
      <c r="EP801" s="375"/>
      <c r="EQ801" s="375"/>
      <c r="ER801" s="375"/>
      <c r="ES801" s="375"/>
      <c r="FF801" s="375"/>
      <c r="FG801" s="375"/>
      <c r="FH801" s="375"/>
      <c r="FI801" s="375"/>
      <c r="FJ801" s="375"/>
      <c r="FK801" s="375"/>
      <c r="FL801" s="375"/>
      <c r="FM801" s="375"/>
      <c r="FN801" s="375"/>
      <c r="FO801" s="375"/>
      <c r="FP801" s="375"/>
      <c r="FQ801" s="375"/>
      <c r="FR801" s="375"/>
      <c r="FS801" s="375"/>
      <c r="FT801" s="375"/>
      <c r="FU801" s="375"/>
    </row>
    <row r="802" spans="1:177" s="374" customFormat="1" ht="15" customHeight="1" x14ac:dyDescent="0.25">
      <c r="A802" s="113"/>
      <c r="B802" s="3"/>
      <c r="C802" s="356" t="s">
        <v>1842</v>
      </c>
      <c r="D802" s="577"/>
      <c r="E802" s="577"/>
      <c r="F802" s="577"/>
      <c r="G802" s="577"/>
      <c r="H802" s="577"/>
      <c r="I802" s="577"/>
      <c r="J802" s="577"/>
      <c r="K802" s="577"/>
      <c r="L802" s="577"/>
      <c r="M802" s="577"/>
      <c r="N802" s="577"/>
      <c r="O802" s="577"/>
      <c r="P802" s="577"/>
      <c r="Q802" s="577"/>
      <c r="R802" s="577"/>
      <c r="S802" s="577"/>
      <c r="T802" s="577"/>
      <c r="U802" s="577"/>
      <c r="V802" s="577"/>
      <c r="W802" s="577"/>
      <c r="X802" s="577"/>
      <c r="Y802" s="577"/>
      <c r="Z802" s="577"/>
      <c r="AA802" s="577"/>
      <c r="AB802" s="577"/>
      <c r="AC802" s="577"/>
      <c r="AD802" s="577"/>
      <c r="AE802" s="3"/>
      <c r="AF802" s="258"/>
      <c r="AG802" s="375">
        <v>44</v>
      </c>
      <c r="AH802" s="378">
        <f t="shared" si="180"/>
        <v>0</v>
      </c>
      <c r="EM802" s="375"/>
      <c r="EN802" s="375"/>
      <c r="EO802" s="375"/>
      <c r="EP802" s="375"/>
      <c r="EQ802" s="375"/>
      <c r="ER802" s="375"/>
      <c r="ES802" s="375"/>
      <c r="FF802" s="375"/>
      <c r="FG802" s="375"/>
      <c r="FH802" s="375"/>
      <c r="FI802" s="375"/>
      <c r="FJ802" s="375"/>
      <c r="FK802" s="375"/>
      <c r="FL802" s="375"/>
      <c r="FM802" s="375"/>
      <c r="FN802" s="375"/>
      <c r="FO802" s="375"/>
      <c r="FP802" s="375"/>
      <c r="FQ802" s="375"/>
      <c r="FR802" s="375"/>
      <c r="FS802" s="375"/>
      <c r="FT802" s="375"/>
      <c r="FU802" s="375"/>
    </row>
    <row r="803" spans="1:177" s="374" customFormat="1" ht="15" customHeight="1" x14ac:dyDescent="0.25">
      <c r="A803" s="113"/>
      <c r="B803" s="3"/>
      <c r="C803" s="356" t="s">
        <v>1843</v>
      </c>
      <c r="D803" s="577"/>
      <c r="E803" s="577"/>
      <c r="F803" s="577"/>
      <c r="G803" s="577"/>
      <c r="H803" s="577"/>
      <c r="I803" s="577"/>
      <c r="J803" s="577"/>
      <c r="K803" s="577"/>
      <c r="L803" s="577"/>
      <c r="M803" s="577"/>
      <c r="N803" s="577"/>
      <c r="O803" s="577"/>
      <c r="P803" s="577"/>
      <c r="Q803" s="577"/>
      <c r="R803" s="577"/>
      <c r="S803" s="577"/>
      <c r="T803" s="577"/>
      <c r="U803" s="577"/>
      <c r="V803" s="577"/>
      <c r="W803" s="577"/>
      <c r="X803" s="577"/>
      <c r="Y803" s="577"/>
      <c r="Z803" s="577"/>
      <c r="AA803" s="577"/>
      <c r="AB803" s="577"/>
      <c r="AC803" s="577"/>
      <c r="AD803" s="577"/>
      <c r="AE803" s="3"/>
      <c r="AF803" s="258"/>
      <c r="AG803" s="375">
        <v>45</v>
      </c>
      <c r="AH803" s="378">
        <f t="shared" si="180"/>
        <v>0</v>
      </c>
      <c r="EM803" s="375"/>
      <c r="EN803" s="375"/>
      <c r="EO803" s="375"/>
      <c r="EP803" s="375"/>
      <c r="EQ803" s="375"/>
      <c r="ER803" s="375"/>
      <c r="ES803" s="375"/>
      <c r="FF803" s="375"/>
      <c r="FG803" s="375"/>
      <c r="FH803" s="375"/>
      <c r="FI803" s="375"/>
      <c r="FJ803" s="375"/>
      <c r="FK803" s="375"/>
      <c r="FL803" s="375"/>
      <c r="FM803" s="375"/>
      <c r="FN803" s="375"/>
      <c r="FO803" s="375"/>
      <c r="FP803" s="375"/>
      <c r="FQ803" s="375"/>
      <c r="FR803" s="375"/>
      <c r="FS803" s="375"/>
      <c r="FT803" s="375"/>
      <c r="FU803" s="375"/>
    </row>
    <row r="804" spans="1:177" s="374" customFormat="1" ht="15" customHeight="1" x14ac:dyDescent="0.25">
      <c r="A804" s="113"/>
      <c r="B804" s="3"/>
      <c r="C804" s="356" t="s">
        <v>1844</v>
      </c>
      <c r="D804" s="577"/>
      <c r="E804" s="577"/>
      <c r="F804" s="577"/>
      <c r="G804" s="577"/>
      <c r="H804" s="577"/>
      <c r="I804" s="577"/>
      <c r="J804" s="577"/>
      <c r="K804" s="577"/>
      <c r="L804" s="577"/>
      <c r="M804" s="577"/>
      <c r="N804" s="577"/>
      <c r="O804" s="577"/>
      <c r="P804" s="577"/>
      <c r="Q804" s="577"/>
      <c r="R804" s="577"/>
      <c r="S804" s="577"/>
      <c r="T804" s="577"/>
      <c r="U804" s="577"/>
      <c r="V804" s="577"/>
      <c r="W804" s="577"/>
      <c r="X804" s="577"/>
      <c r="Y804" s="577"/>
      <c r="Z804" s="577"/>
      <c r="AA804" s="577"/>
      <c r="AB804" s="577"/>
      <c r="AC804" s="577"/>
      <c r="AD804" s="577"/>
      <c r="AE804" s="3"/>
      <c r="AF804" s="258"/>
      <c r="AG804" s="375">
        <v>46</v>
      </c>
      <c r="AH804" s="378">
        <f t="shared" si="180"/>
        <v>0</v>
      </c>
      <c r="EM804" s="375"/>
      <c r="EN804" s="375"/>
      <c r="EO804" s="375"/>
      <c r="EP804" s="375"/>
      <c r="EQ804" s="375"/>
      <c r="ER804" s="375"/>
      <c r="ES804" s="375"/>
      <c r="FF804" s="375"/>
      <c r="FG804" s="375"/>
      <c r="FH804" s="375"/>
      <c r="FI804" s="375"/>
      <c r="FJ804" s="375"/>
      <c r="FK804" s="375"/>
      <c r="FL804" s="375"/>
      <c r="FM804" s="375"/>
      <c r="FN804" s="375"/>
      <c r="FO804" s="375"/>
      <c r="FP804" s="375"/>
      <c r="FQ804" s="375"/>
      <c r="FR804" s="375"/>
      <c r="FS804" s="375"/>
      <c r="FT804" s="375"/>
      <c r="FU804" s="375"/>
    </row>
    <row r="805" spans="1:177" s="374" customFormat="1" ht="15" customHeight="1" x14ac:dyDescent="0.25">
      <c r="A805" s="113"/>
      <c r="B805" s="3"/>
      <c r="C805" s="356" t="s">
        <v>1845</v>
      </c>
      <c r="D805" s="577"/>
      <c r="E805" s="577"/>
      <c r="F805" s="577"/>
      <c r="G805" s="577"/>
      <c r="H805" s="577"/>
      <c r="I805" s="577"/>
      <c r="J805" s="577"/>
      <c r="K805" s="577"/>
      <c r="L805" s="577"/>
      <c r="M805" s="577"/>
      <c r="N805" s="577"/>
      <c r="O805" s="577"/>
      <c r="P805" s="577"/>
      <c r="Q805" s="577"/>
      <c r="R805" s="577"/>
      <c r="S805" s="577"/>
      <c r="T805" s="577"/>
      <c r="U805" s="577"/>
      <c r="V805" s="577"/>
      <c r="W805" s="577"/>
      <c r="X805" s="577"/>
      <c r="Y805" s="577"/>
      <c r="Z805" s="577"/>
      <c r="AA805" s="577"/>
      <c r="AB805" s="577"/>
      <c r="AC805" s="577"/>
      <c r="AD805" s="577"/>
      <c r="AE805" s="3"/>
      <c r="AF805" s="258"/>
      <c r="AG805" s="375">
        <v>47</v>
      </c>
      <c r="AH805" s="378">
        <f t="shared" si="180"/>
        <v>0</v>
      </c>
      <c r="EM805" s="375"/>
      <c r="EN805" s="375"/>
      <c r="EO805" s="375"/>
      <c r="EP805" s="375"/>
      <c r="EQ805" s="375"/>
      <c r="ER805" s="375"/>
      <c r="ES805" s="375"/>
      <c r="FF805" s="375"/>
      <c r="FG805" s="375"/>
      <c r="FH805" s="375"/>
      <c r="FI805" s="375"/>
      <c r="FJ805" s="375"/>
      <c r="FK805" s="375"/>
      <c r="FL805" s="375"/>
      <c r="FM805" s="375"/>
      <c r="FN805" s="375"/>
      <c r="FO805" s="375"/>
      <c r="FP805" s="375"/>
      <c r="FQ805" s="375"/>
      <c r="FR805" s="375"/>
      <c r="FS805" s="375"/>
      <c r="FT805" s="375"/>
      <c r="FU805" s="375"/>
    </row>
    <row r="806" spans="1:177" s="374" customFormat="1" ht="15" customHeight="1" x14ac:dyDescent="0.25">
      <c r="A806" s="113"/>
      <c r="B806" s="3"/>
      <c r="C806" s="356" t="s">
        <v>1846</v>
      </c>
      <c r="D806" s="577"/>
      <c r="E806" s="577"/>
      <c r="F806" s="577"/>
      <c r="G806" s="577"/>
      <c r="H806" s="577"/>
      <c r="I806" s="577"/>
      <c r="J806" s="577"/>
      <c r="K806" s="577"/>
      <c r="L806" s="577"/>
      <c r="M806" s="577"/>
      <c r="N806" s="577"/>
      <c r="O806" s="577"/>
      <c r="P806" s="577"/>
      <c r="Q806" s="577"/>
      <c r="R806" s="577"/>
      <c r="S806" s="577"/>
      <c r="T806" s="577"/>
      <c r="U806" s="577"/>
      <c r="V806" s="577"/>
      <c r="W806" s="577"/>
      <c r="X806" s="577"/>
      <c r="Y806" s="577"/>
      <c r="Z806" s="577"/>
      <c r="AA806" s="577"/>
      <c r="AB806" s="577"/>
      <c r="AC806" s="577"/>
      <c r="AD806" s="577"/>
      <c r="AE806" s="3"/>
      <c r="AF806" s="258"/>
      <c r="AG806" s="375">
        <v>48</v>
      </c>
      <c r="AH806" s="378">
        <f t="shared" si="180"/>
        <v>0</v>
      </c>
      <c r="EM806" s="375"/>
      <c r="EN806" s="375"/>
      <c r="EO806" s="375"/>
      <c r="EP806" s="375"/>
      <c r="EQ806" s="375"/>
      <c r="ER806" s="375"/>
      <c r="ES806" s="375"/>
      <c r="FF806" s="375"/>
      <c r="FG806" s="375"/>
      <c r="FH806" s="375"/>
      <c r="FI806" s="375"/>
      <c r="FJ806" s="375"/>
      <c r="FK806" s="375"/>
      <c r="FL806" s="375"/>
      <c r="FM806" s="375"/>
      <c r="FN806" s="375"/>
      <c r="FO806" s="375"/>
      <c r="FP806" s="375"/>
      <c r="FQ806" s="375"/>
      <c r="FR806" s="375"/>
      <c r="FS806" s="375"/>
      <c r="FT806" s="375"/>
      <c r="FU806" s="375"/>
    </row>
    <row r="807" spans="1:177" s="374" customFormat="1" ht="15" customHeight="1" x14ac:dyDescent="0.25">
      <c r="A807" s="113"/>
      <c r="B807" s="3"/>
      <c r="C807" s="356" t="s">
        <v>1847</v>
      </c>
      <c r="D807" s="577"/>
      <c r="E807" s="577"/>
      <c r="F807" s="577"/>
      <c r="G807" s="577"/>
      <c r="H807" s="577"/>
      <c r="I807" s="577"/>
      <c r="J807" s="577"/>
      <c r="K807" s="577"/>
      <c r="L807" s="577"/>
      <c r="M807" s="577"/>
      <c r="N807" s="577"/>
      <c r="O807" s="577"/>
      <c r="P807" s="577"/>
      <c r="Q807" s="577"/>
      <c r="R807" s="577"/>
      <c r="S807" s="577"/>
      <c r="T807" s="577"/>
      <c r="U807" s="577"/>
      <c r="V807" s="577"/>
      <c r="W807" s="577"/>
      <c r="X807" s="577"/>
      <c r="Y807" s="577"/>
      <c r="Z807" s="577"/>
      <c r="AA807" s="577"/>
      <c r="AB807" s="577"/>
      <c r="AC807" s="577"/>
      <c r="AD807" s="577"/>
      <c r="AE807" s="3"/>
      <c r="AF807" s="258"/>
      <c r="AG807" s="375">
        <v>49</v>
      </c>
      <c r="AH807" s="378">
        <f t="shared" si="180"/>
        <v>0</v>
      </c>
      <c r="EM807" s="375"/>
      <c r="EN807" s="375"/>
      <c r="EO807" s="375"/>
      <c r="EP807" s="375"/>
      <c r="EQ807" s="375"/>
      <c r="ER807" s="375"/>
      <c r="ES807" s="375"/>
      <c r="FF807" s="375"/>
      <c r="FG807" s="375"/>
      <c r="FH807" s="375"/>
      <c r="FI807" s="375"/>
      <c r="FJ807" s="375"/>
      <c r="FK807" s="375"/>
      <c r="FL807" s="375"/>
      <c r="FM807" s="375"/>
      <c r="FN807" s="375"/>
      <c r="FO807" s="375"/>
      <c r="FP807" s="375"/>
      <c r="FQ807" s="375"/>
      <c r="FR807" s="375"/>
      <c r="FS807" s="375"/>
      <c r="FT807" s="375"/>
      <c r="FU807" s="375"/>
    </row>
    <row r="808" spans="1:177" s="374" customFormat="1" ht="15" customHeight="1" x14ac:dyDescent="0.25">
      <c r="A808" s="113"/>
      <c r="B808" s="3"/>
      <c r="C808" s="356" t="s">
        <v>1848</v>
      </c>
      <c r="D808" s="577"/>
      <c r="E808" s="577"/>
      <c r="F808" s="577"/>
      <c r="G808" s="577"/>
      <c r="H808" s="577"/>
      <c r="I808" s="577"/>
      <c r="J808" s="577"/>
      <c r="K808" s="577"/>
      <c r="L808" s="577"/>
      <c r="M808" s="577"/>
      <c r="N808" s="577"/>
      <c r="O808" s="577"/>
      <c r="P808" s="577"/>
      <c r="Q808" s="577"/>
      <c r="R808" s="577"/>
      <c r="S808" s="577"/>
      <c r="T808" s="577"/>
      <c r="U808" s="577"/>
      <c r="V808" s="577"/>
      <c r="W808" s="577"/>
      <c r="X808" s="577"/>
      <c r="Y808" s="577"/>
      <c r="Z808" s="577"/>
      <c r="AA808" s="577"/>
      <c r="AB808" s="577"/>
      <c r="AC808" s="577"/>
      <c r="AD808" s="577"/>
      <c r="AE808" s="3"/>
      <c r="AF808" s="258"/>
      <c r="AG808" s="375">
        <v>50</v>
      </c>
      <c r="AH808" s="378">
        <f t="shared" si="180"/>
        <v>0</v>
      </c>
      <c r="EM808" s="375"/>
      <c r="EN808" s="375"/>
      <c r="EO808" s="375"/>
      <c r="EP808" s="375"/>
      <c r="EQ808" s="375"/>
      <c r="ER808" s="375"/>
      <c r="ES808" s="375"/>
      <c r="FF808" s="375"/>
      <c r="FG808" s="375"/>
      <c r="FH808" s="375"/>
      <c r="FI808" s="375"/>
      <c r="FJ808" s="375"/>
      <c r="FK808" s="375"/>
      <c r="FL808" s="375"/>
      <c r="FM808" s="375"/>
      <c r="FN808" s="375"/>
      <c r="FO808" s="375"/>
      <c r="FP808" s="375"/>
      <c r="FQ808" s="375"/>
      <c r="FR808" s="375"/>
      <c r="FS808" s="375"/>
      <c r="FT808" s="375"/>
      <c r="FU808" s="375"/>
    </row>
    <row r="809" spans="1:177" s="374" customFormat="1" ht="15" customHeight="1" x14ac:dyDescent="0.25">
      <c r="A809" s="113"/>
      <c r="B809" s="3"/>
      <c r="C809" s="356" t="s">
        <v>1849</v>
      </c>
      <c r="D809" s="577"/>
      <c r="E809" s="577"/>
      <c r="F809" s="577"/>
      <c r="G809" s="577"/>
      <c r="H809" s="577"/>
      <c r="I809" s="577"/>
      <c r="J809" s="577"/>
      <c r="K809" s="577"/>
      <c r="L809" s="577"/>
      <c r="M809" s="577"/>
      <c r="N809" s="577"/>
      <c r="O809" s="577"/>
      <c r="P809" s="577"/>
      <c r="Q809" s="577"/>
      <c r="R809" s="577"/>
      <c r="S809" s="577"/>
      <c r="T809" s="577"/>
      <c r="U809" s="577"/>
      <c r="V809" s="577"/>
      <c r="W809" s="577"/>
      <c r="X809" s="577"/>
      <c r="Y809" s="577"/>
      <c r="Z809" s="577"/>
      <c r="AA809" s="577"/>
      <c r="AB809" s="577"/>
      <c r="AC809" s="577"/>
      <c r="AD809" s="577"/>
      <c r="AE809" s="3"/>
      <c r="AF809" s="258"/>
      <c r="AG809" s="375">
        <v>51</v>
      </c>
      <c r="AH809" s="378">
        <f t="shared" si="180"/>
        <v>0</v>
      </c>
      <c r="EM809" s="375"/>
      <c r="EN809" s="375"/>
      <c r="EO809" s="375"/>
      <c r="EP809" s="375"/>
      <c r="EQ809" s="375"/>
      <c r="ER809" s="375"/>
      <c r="ES809" s="375"/>
      <c r="FF809" s="375"/>
      <c r="FG809" s="375"/>
      <c r="FH809" s="375"/>
      <c r="FI809" s="375"/>
      <c r="FJ809" s="375"/>
      <c r="FK809" s="375"/>
      <c r="FL809" s="375"/>
      <c r="FM809" s="375"/>
      <c r="FN809" s="375"/>
      <c r="FO809" s="375"/>
      <c r="FP809" s="375"/>
      <c r="FQ809" s="375"/>
      <c r="FR809" s="375"/>
      <c r="FS809" s="375"/>
      <c r="FT809" s="375"/>
      <c r="FU809" s="375"/>
    </row>
    <row r="810" spans="1:177" s="374" customFormat="1" ht="15" customHeight="1" x14ac:dyDescent="0.25">
      <c r="A810" s="113"/>
      <c r="B810" s="3"/>
      <c r="C810" s="356" t="s">
        <v>1850</v>
      </c>
      <c r="D810" s="577"/>
      <c r="E810" s="577"/>
      <c r="F810" s="577"/>
      <c r="G810" s="577"/>
      <c r="H810" s="577"/>
      <c r="I810" s="577"/>
      <c r="J810" s="577"/>
      <c r="K810" s="577"/>
      <c r="L810" s="577"/>
      <c r="M810" s="577"/>
      <c r="N810" s="577"/>
      <c r="O810" s="577"/>
      <c r="P810" s="577"/>
      <c r="Q810" s="577"/>
      <c r="R810" s="577"/>
      <c r="S810" s="577"/>
      <c r="T810" s="577"/>
      <c r="U810" s="577"/>
      <c r="V810" s="577"/>
      <c r="W810" s="577"/>
      <c r="X810" s="577"/>
      <c r="Y810" s="577"/>
      <c r="Z810" s="577"/>
      <c r="AA810" s="577"/>
      <c r="AB810" s="577"/>
      <c r="AC810" s="577"/>
      <c r="AD810" s="577"/>
      <c r="AE810" s="3"/>
      <c r="AF810" s="258"/>
      <c r="AG810" s="375">
        <v>52</v>
      </c>
      <c r="AH810" s="378">
        <f t="shared" si="180"/>
        <v>0</v>
      </c>
      <c r="EM810" s="375"/>
      <c r="EN810" s="375"/>
      <c r="EO810" s="375"/>
      <c r="EP810" s="375"/>
      <c r="EQ810" s="375"/>
      <c r="ER810" s="375"/>
      <c r="ES810" s="375"/>
      <c r="FF810" s="375"/>
      <c r="FG810" s="375"/>
      <c r="FH810" s="375"/>
      <c r="FI810" s="375"/>
      <c r="FJ810" s="375"/>
      <c r="FK810" s="375"/>
      <c r="FL810" s="375"/>
      <c r="FM810" s="375"/>
      <c r="FN810" s="375"/>
      <c r="FO810" s="375"/>
      <c r="FP810" s="375"/>
      <c r="FQ810" s="375"/>
      <c r="FR810" s="375"/>
      <c r="FS810" s="375"/>
      <c r="FT810" s="375"/>
      <c r="FU810" s="375"/>
    </row>
    <row r="811" spans="1:177" s="374" customFormat="1" ht="15" customHeight="1" x14ac:dyDescent="0.25">
      <c r="A811" s="113"/>
      <c r="B811" s="3"/>
      <c r="C811" s="356" t="s">
        <v>1851</v>
      </c>
      <c r="D811" s="577"/>
      <c r="E811" s="577"/>
      <c r="F811" s="577"/>
      <c r="G811" s="577"/>
      <c r="H811" s="577"/>
      <c r="I811" s="577"/>
      <c r="J811" s="577"/>
      <c r="K811" s="577"/>
      <c r="L811" s="577"/>
      <c r="M811" s="577"/>
      <c r="N811" s="577"/>
      <c r="O811" s="577"/>
      <c r="P811" s="577"/>
      <c r="Q811" s="577"/>
      <c r="R811" s="577"/>
      <c r="S811" s="577"/>
      <c r="T811" s="577"/>
      <c r="U811" s="577"/>
      <c r="V811" s="577"/>
      <c r="W811" s="577"/>
      <c r="X811" s="577"/>
      <c r="Y811" s="577"/>
      <c r="Z811" s="577"/>
      <c r="AA811" s="577"/>
      <c r="AB811" s="577"/>
      <c r="AC811" s="577"/>
      <c r="AD811" s="577"/>
      <c r="AE811" s="3"/>
      <c r="AF811" s="258"/>
      <c r="AG811" s="375">
        <v>53</v>
      </c>
      <c r="AH811" s="378">
        <f t="shared" si="180"/>
        <v>0</v>
      </c>
      <c r="EM811" s="375"/>
      <c r="EN811" s="375"/>
      <c r="EO811" s="375"/>
      <c r="EP811" s="375"/>
      <c r="EQ811" s="375"/>
      <c r="ER811" s="375"/>
      <c r="ES811" s="375"/>
      <c r="FF811" s="375"/>
      <c r="FG811" s="375"/>
      <c r="FH811" s="375"/>
      <c r="FI811" s="375"/>
      <c r="FJ811" s="375"/>
      <c r="FK811" s="375"/>
      <c r="FL811" s="375"/>
      <c r="FM811" s="375"/>
      <c r="FN811" s="375"/>
      <c r="FO811" s="375"/>
      <c r="FP811" s="375"/>
      <c r="FQ811" s="375"/>
      <c r="FR811" s="375"/>
      <c r="FS811" s="375"/>
      <c r="FT811" s="375"/>
      <c r="FU811" s="375"/>
    </row>
    <row r="812" spans="1:177" s="374" customFormat="1" ht="15" customHeight="1" x14ac:dyDescent="0.25">
      <c r="A812" s="113"/>
      <c r="B812" s="3"/>
      <c r="C812" s="356" t="s">
        <v>1852</v>
      </c>
      <c r="D812" s="577"/>
      <c r="E812" s="577"/>
      <c r="F812" s="577"/>
      <c r="G812" s="577"/>
      <c r="H812" s="577"/>
      <c r="I812" s="577"/>
      <c r="J812" s="577"/>
      <c r="K812" s="577"/>
      <c r="L812" s="577"/>
      <c r="M812" s="577"/>
      <c r="N812" s="577"/>
      <c r="O812" s="577"/>
      <c r="P812" s="577"/>
      <c r="Q812" s="577"/>
      <c r="R812" s="577"/>
      <c r="S812" s="577"/>
      <c r="T812" s="577"/>
      <c r="U812" s="577"/>
      <c r="V812" s="577"/>
      <c r="W812" s="577"/>
      <c r="X812" s="577"/>
      <c r="Y812" s="577"/>
      <c r="Z812" s="577"/>
      <c r="AA812" s="577"/>
      <c r="AB812" s="577"/>
      <c r="AC812" s="577"/>
      <c r="AD812" s="577"/>
      <c r="AE812" s="3"/>
      <c r="AF812" s="258"/>
      <c r="AG812" s="375">
        <v>54</v>
      </c>
      <c r="AH812" s="378">
        <f t="shared" si="180"/>
        <v>0</v>
      </c>
      <c r="EM812" s="375"/>
      <c r="EN812" s="375"/>
      <c r="EO812" s="375"/>
      <c r="EP812" s="375"/>
      <c r="EQ812" s="375"/>
      <c r="ER812" s="375"/>
      <c r="ES812" s="375"/>
      <c r="FF812" s="375"/>
      <c r="FG812" s="375"/>
      <c r="FH812" s="375"/>
      <c r="FI812" s="375"/>
      <c r="FJ812" s="375"/>
      <c r="FK812" s="375"/>
      <c r="FL812" s="375"/>
      <c r="FM812" s="375"/>
      <c r="FN812" s="375"/>
      <c r="FO812" s="375"/>
      <c r="FP812" s="375"/>
      <c r="FQ812" s="375"/>
      <c r="FR812" s="375"/>
      <c r="FS812" s="375"/>
      <c r="FT812" s="375"/>
      <c r="FU812" s="375"/>
    </row>
    <row r="813" spans="1:177" s="374" customFormat="1" ht="15" customHeight="1" x14ac:dyDescent="0.25">
      <c r="A813" s="113"/>
      <c r="B813" s="3"/>
      <c r="C813" s="356" t="s">
        <v>1853</v>
      </c>
      <c r="D813" s="577"/>
      <c r="E813" s="577"/>
      <c r="F813" s="577"/>
      <c r="G813" s="577"/>
      <c r="H813" s="577"/>
      <c r="I813" s="577"/>
      <c r="J813" s="577"/>
      <c r="K813" s="577"/>
      <c r="L813" s="577"/>
      <c r="M813" s="577"/>
      <c r="N813" s="577"/>
      <c r="O813" s="577"/>
      <c r="P813" s="577"/>
      <c r="Q813" s="577"/>
      <c r="R813" s="577"/>
      <c r="S813" s="577"/>
      <c r="T813" s="577"/>
      <c r="U813" s="577"/>
      <c r="V813" s="577"/>
      <c r="W813" s="577"/>
      <c r="X813" s="577"/>
      <c r="Y813" s="577"/>
      <c r="Z813" s="577"/>
      <c r="AA813" s="577"/>
      <c r="AB813" s="577"/>
      <c r="AC813" s="577"/>
      <c r="AD813" s="577"/>
      <c r="AE813" s="3"/>
      <c r="AF813" s="258"/>
      <c r="AG813" s="375">
        <v>55</v>
      </c>
      <c r="AH813" s="378">
        <f t="shared" si="180"/>
        <v>0</v>
      </c>
      <c r="EM813" s="375"/>
      <c r="EN813" s="375"/>
      <c r="EO813" s="375"/>
      <c r="EP813" s="375"/>
      <c r="EQ813" s="375"/>
      <c r="ER813" s="375"/>
      <c r="ES813" s="375"/>
      <c r="FF813" s="375"/>
      <c r="FG813" s="375"/>
      <c r="FH813" s="375"/>
      <c r="FI813" s="375"/>
      <c r="FJ813" s="375"/>
      <c r="FK813" s="375"/>
      <c r="FL813" s="375"/>
      <c r="FM813" s="375"/>
      <c r="FN813" s="375"/>
      <c r="FO813" s="375"/>
      <c r="FP813" s="375"/>
      <c r="FQ813" s="375"/>
      <c r="FR813" s="375"/>
      <c r="FS813" s="375"/>
      <c r="FT813" s="375"/>
      <c r="FU813" s="375"/>
    </row>
    <row r="814" spans="1:177" s="374" customFormat="1" ht="15" customHeight="1" x14ac:dyDescent="0.25">
      <c r="A814" s="113"/>
      <c r="B814" s="3"/>
      <c r="C814" s="356" t="s">
        <v>1854</v>
      </c>
      <c r="D814" s="577"/>
      <c r="E814" s="577"/>
      <c r="F814" s="577"/>
      <c r="G814" s="577"/>
      <c r="H814" s="577"/>
      <c r="I814" s="577"/>
      <c r="J814" s="577"/>
      <c r="K814" s="577"/>
      <c r="L814" s="577"/>
      <c r="M814" s="577"/>
      <c r="N814" s="577"/>
      <c r="O814" s="577"/>
      <c r="P814" s="577"/>
      <c r="Q814" s="577"/>
      <c r="R814" s="577"/>
      <c r="S814" s="577"/>
      <c r="T814" s="577"/>
      <c r="U814" s="577"/>
      <c r="V814" s="577"/>
      <c r="W814" s="577"/>
      <c r="X814" s="577"/>
      <c r="Y814" s="577"/>
      <c r="Z814" s="577"/>
      <c r="AA814" s="577"/>
      <c r="AB814" s="577"/>
      <c r="AC814" s="577"/>
      <c r="AD814" s="577"/>
      <c r="AE814" s="3"/>
      <c r="AF814" s="258"/>
      <c r="AG814" s="375">
        <v>56</v>
      </c>
      <c r="AH814" s="378">
        <f t="shared" si="180"/>
        <v>0</v>
      </c>
      <c r="EM814" s="375"/>
      <c r="EN814" s="375"/>
      <c r="EO814" s="375"/>
      <c r="EP814" s="375"/>
      <c r="EQ814" s="375"/>
      <c r="ER814" s="375"/>
      <c r="ES814" s="375"/>
      <c r="FF814" s="375"/>
      <c r="FG814" s="375"/>
      <c r="FH814" s="375"/>
      <c r="FI814" s="375"/>
      <c r="FJ814" s="375"/>
      <c r="FK814" s="375"/>
      <c r="FL814" s="375"/>
      <c r="FM814" s="375"/>
      <c r="FN814" s="375"/>
      <c r="FO814" s="375"/>
      <c r="FP814" s="375"/>
      <c r="FQ814" s="375"/>
      <c r="FR814" s="375"/>
      <c r="FS814" s="375"/>
      <c r="FT814" s="375"/>
      <c r="FU814" s="375"/>
    </row>
    <row r="815" spans="1:177" s="374" customFormat="1" ht="15" customHeight="1" x14ac:dyDescent="0.25">
      <c r="A815" s="113"/>
      <c r="B815" s="3"/>
      <c r="C815" s="356" t="s">
        <v>1855</v>
      </c>
      <c r="D815" s="577"/>
      <c r="E815" s="577"/>
      <c r="F815" s="577"/>
      <c r="G815" s="577"/>
      <c r="H815" s="577"/>
      <c r="I815" s="577"/>
      <c r="J815" s="577"/>
      <c r="K815" s="577"/>
      <c r="L815" s="577"/>
      <c r="M815" s="577"/>
      <c r="N815" s="577"/>
      <c r="O815" s="577"/>
      <c r="P815" s="577"/>
      <c r="Q815" s="577"/>
      <c r="R815" s="577"/>
      <c r="S815" s="577"/>
      <c r="T815" s="577"/>
      <c r="U815" s="577"/>
      <c r="V815" s="577"/>
      <c r="W815" s="577"/>
      <c r="X815" s="577"/>
      <c r="Y815" s="577"/>
      <c r="Z815" s="577"/>
      <c r="AA815" s="577"/>
      <c r="AB815" s="577"/>
      <c r="AC815" s="577"/>
      <c r="AD815" s="577"/>
      <c r="AE815" s="3"/>
      <c r="AF815" s="258"/>
      <c r="AG815" s="375">
        <v>57</v>
      </c>
      <c r="AH815" s="378">
        <f t="shared" si="180"/>
        <v>0</v>
      </c>
      <c r="EM815" s="375"/>
      <c r="EN815" s="375"/>
      <c r="EO815" s="375"/>
      <c r="EP815" s="375"/>
      <c r="EQ815" s="375"/>
      <c r="ER815" s="375"/>
      <c r="ES815" s="375"/>
      <c r="FF815" s="375"/>
      <c r="FG815" s="375"/>
      <c r="FH815" s="375"/>
      <c r="FI815" s="375"/>
      <c r="FJ815" s="375"/>
      <c r="FK815" s="375"/>
      <c r="FL815" s="375"/>
      <c r="FM815" s="375"/>
      <c r="FN815" s="375"/>
      <c r="FO815" s="375"/>
      <c r="FP815" s="375"/>
      <c r="FQ815" s="375"/>
      <c r="FR815" s="375"/>
      <c r="FS815" s="375"/>
      <c r="FT815" s="375"/>
      <c r="FU815" s="375"/>
    </row>
    <row r="816" spans="1:177" s="374" customFormat="1" ht="15" customHeight="1" x14ac:dyDescent="0.25">
      <c r="A816" s="113"/>
      <c r="B816" s="3"/>
      <c r="C816" s="356" t="s">
        <v>1856</v>
      </c>
      <c r="D816" s="577"/>
      <c r="E816" s="577"/>
      <c r="F816" s="577"/>
      <c r="G816" s="577"/>
      <c r="H816" s="577"/>
      <c r="I816" s="577"/>
      <c r="J816" s="577"/>
      <c r="K816" s="577"/>
      <c r="L816" s="577"/>
      <c r="M816" s="577"/>
      <c r="N816" s="577"/>
      <c r="O816" s="577"/>
      <c r="P816" s="577"/>
      <c r="Q816" s="577"/>
      <c r="R816" s="577"/>
      <c r="S816" s="577"/>
      <c r="T816" s="577"/>
      <c r="U816" s="577"/>
      <c r="V816" s="577"/>
      <c r="W816" s="577"/>
      <c r="X816" s="577"/>
      <c r="Y816" s="577"/>
      <c r="Z816" s="577"/>
      <c r="AA816" s="577"/>
      <c r="AB816" s="577"/>
      <c r="AC816" s="577"/>
      <c r="AD816" s="577"/>
      <c r="AE816" s="3"/>
      <c r="AF816" s="258"/>
      <c r="AG816" s="375">
        <v>58</v>
      </c>
      <c r="AH816" s="378">
        <f t="shared" si="180"/>
        <v>0</v>
      </c>
      <c r="EM816" s="375"/>
      <c r="EN816" s="375"/>
      <c r="EO816" s="375"/>
      <c r="EP816" s="375"/>
      <c r="EQ816" s="375"/>
      <c r="ER816" s="375"/>
      <c r="ES816" s="375"/>
      <c r="FF816" s="375"/>
      <c r="FG816" s="375"/>
      <c r="FH816" s="375"/>
      <c r="FI816" s="375"/>
      <c r="FJ816" s="375"/>
      <c r="FK816" s="375"/>
      <c r="FL816" s="375"/>
      <c r="FM816" s="375"/>
      <c r="FN816" s="375"/>
      <c r="FO816" s="375"/>
      <c r="FP816" s="375"/>
      <c r="FQ816" s="375"/>
      <c r="FR816" s="375"/>
      <c r="FS816" s="375"/>
      <c r="FT816" s="375"/>
      <c r="FU816" s="375"/>
    </row>
    <row r="817" spans="1:177" s="374" customFormat="1" ht="15" customHeight="1" x14ac:dyDescent="0.25">
      <c r="A817" s="113"/>
      <c r="B817" s="3"/>
      <c r="C817" s="356" t="s">
        <v>1857</v>
      </c>
      <c r="D817" s="577"/>
      <c r="E817" s="577"/>
      <c r="F817" s="577"/>
      <c r="G817" s="577"/>
      <c r="H817" s="577"/>
      <c r="I817" s="577"/>
      <c r="J817" s="577"/>
      <c r="K817" s="577"/>
      <c r="L817" s="577"/>
      <c r="M817" s="577"/>
      <c r="N817" s="577"/>
      <c r="O817" s="577"/>
      <c r="P817" s="577"/>
      <c r="Q817" s="577"/>
      <c r="R817" s="577"/>
      <c r="S817" s="577"/>
      <c r="T817" s="577"/>
      <c r="U817" s="577"/>
      <c r="V817" s="577"/>
      <c r="W817" s="577"/>
      <c r="X817" s="577"/>
      <c r="Y817" s="577"/>
      <c r="Z817" s="577"/>
      <c r="AA817" s="577"/>
      <c r="AB817" s="577"/>
      <c r="AC817" s="577"/>
      <c r="AD817" s="577"/>
      <c r="AE817" s="3"/>
      <c r="AF817" s="258"/>
      <c r="AG817" s="375">
        <v>59</v>
      </c>
      <c r="AH817" s="378">
        <f t="shared" si="180"/>
        <v>0</v>
      </c>
      <c r="EM817" s="375"/>
      <c r="EN817" s="375"/>
      <c r="EO817" s="375"/>
      <c r="EP817" s="375"/>
      <c r="EQ817" s="375"/>
      <c r="ER817" s="375"/>
      <c r="ES817" s="375"/>
      <c r="FF817" s="375"/>
      <c r="FG817" s="375"/>
      <c r="FH817" s="375"/>
      <c r="FI817" s="375"/>
      <c r="FJ817" s="375"/>
      <c r="FK817" s="375"/>
      <c r="FL817" s="375"/>
      <c r="FM817" s="375"/>
      <c r="FN817" s="375"/>
      <c r="FO817" s="375"/>
      <c r="FP817" s="375"/>
      <c r="FQ817" s="375"/>
      <c r="FR817" s="375"/>
      <c r="FS817" s="375"/>
      <c r="FT817" s="375"/>
      <c r="FU817" s="375"/>
    </row>
    <row r="818" spans="1:177" s="374" customFormat="1" ht="15" customHeight="1" x14ac:dyDescent="0.25">
      <c r="A818" s="113"/>
      <c r="B818" s="3"/>
      <c r="C818" s="356" t="s">
        <v>1858</v>
      </c>
      <c r="D818" s="577"/>
      <c r="E818" s="577"/>
      <c r="F818" s="577"/>
      <c r="G818" s="577"/>
      <c r="H818" s="577"/>
      <c r="I818" s="577"/>
      <c r="J818" s="577"/>
      <c r="K818" s="577"/>
      <c r="L818" s="577"/>
      <c r="M818" s="577"/>
      <c r="N818" s="577"/>
      <c r="O818" s="577"/>
      <c r="P818" s="577"/>
      <c r="Q818" s="577"/>
      <c r="R818" s="577"/>
      <c r="S818" s="577"/>
      <c r="T818" s="577"/>
      <c r="U818" s="577"/>
      <c r="V818" s="577"/>
      <c r="W818" s="577"/>
      <c r="X818" s="577"/>
      <c r="Y818" s="577"/>
      <c r="Z818" s="577"/>
      <c r="AA818" s="577"/>
      <c r="AB818" s="577"/>
      <c r="AC818" s="577"/>
      <c r="AD818" s="577"/>
      <c r="AE818" s="3"/>
      <c r="AF818" s="258"/>
      <c r="AG818" s="375">
        <v>60</v>
      </c>
      <c r="AH818" s="378">
        <f t="shared" si="180"/>
        <v>0</v>
      </c>
      <c r="EM818" s="375"/>
      <c r="EN818" s="375"/>
      <c r="EO818" s="375"/>
      <c r="EP818" s="375"/>
      <c r="EQ818" s="375"/>
      <c r="ER818" s="375"/>
      <c r="ES818" s="375"/>
      <c r="FF818" s="375"/>
      <c r="FG818" s="375"/>
      <c r="FH818" s="375"/>
      <c r="FI818" s="375"/>
      <c r="FJ818" s="375"/>
      <c r="FK818" s="375"/>
      <c r="FL818" s="375"/>
      <c r="FM818" s="375"/>
      <c r="FN818" s="375"/>
      <c r="FO818" s="375"/>
      <c r="FP818" s="375"/>
      <c r="FQ818" s="375"/>
      <c r="FR818" s="375"/>
      <c r="FS818" s="375"/>
      <c r="FT818" s="375"/>
      <c r="FU818" s="375"/>
    </row>
    <row r="819" spans="1:177" s="374" customFormat="1" ht="15" customHeight="1" x14ac:dyDescent="0.25">
      <c r="A819" s="113"/>
      <c r="B819" s="3"/>
      <c r="C819" s="3"/>
      <c r="D819" s="3"/>
      <c r="E819" s="3"/>
      <c r="F819" s="3"/>
      <c r="G819" s="3"/>
      <c r="H819" s="3"/>
      <c r="I819" s="3"/>
      <c r="J819" s="3"/>
      <c r="K819" s="3"/>
      <c r="L819" s="3"/>
      <c r="M819" s="3"/>
      <c r="N819" s="3"/>
      <c r="O819" s="3"/>
      <c r="P819" s="3"/>
      <c r="Q819" s="3"/>
      <c r="R819" s="3"/>
      <c r="S819" s="3"/>
      <c r="T819" s="3"/>
      <c r="U819" s="3"/>
      <c r="V819" s="3"/>
      <c r="W819" s="3"/>
      <c r="X819" s="3"/>
      <c r="Y819" s="3"/>
      <c r="Z819" s="3"/>
      <c r="AA819" s="3"/>
      <c r="AB819" s="3"/>
      <c r="AC819" s="3"/>
      <c r="AD819" s="3"/>
      <c r="AE819" s="3"/>
      <c r="AF819" s="258"/>
      <c r="AG819" s="375"/>
      <c r="AH819" s="383">
        <f>SUM(AH759:AH818)</f>
        <v>0</v>
      </c>
      <c r="EM819" s="375"/>
      <c r="EN819" s="375"/>
      <c r="EO819" s="375"/>
      <c r="EP819" s="375"/>
      <c r="EQ819" s="375"/>
      <c r="ER819" s="375"/>
      <c r="ES819" s="375"/>
      <c r="FF819" s="375"/>
      <c r="FG819" s="375"/>
      <c r="FH819" s="375"/>
      <c r="FI819" s="375"/>
      <c r="FJ819" s="375"/>
      <c r="FK819" s="375"/>
      <c r="FL819" s="375"/>
      <c r="FM819" s="375"/>
      <c r="FN819" s="375"/>
      <c r="FO819" s="375"/>
      <c r="FP819" s="375"/>
      <c r="FQ819" s="375"/>
      <c r="FR819" s="375"/>
      <c r="FS819" s="375"/>
      <c r="FT819" s="375"/>
      <c r="FU819" s="375"/>
    </row>
    <row r="820" spans="1:177" s="374" customFormat="1" ht="15" customHeight="1" x14ac:dyDescent="0.25">
      <c r="A820" s="113"/>
      <c r="B820" s="3"/>
      <c r="C820" s="811" t="s">
        <v>256</v>
      </c>
      <c r="D820" s="812"/>
      <c r="E820" s="812"/>
      <c r="F820" s="812"/>
      <c r="G820" s="812"/>
      <c r="H820" s="812"/>
      <c r="I820" s="812"/>
      <c r="J820" s="812"/>
      <c r="K820" s="812"/>
      <c r="L820" s="812"/>
      <c r="M820" s="812"/>
      <c r="N820" s="812"/>
      <c r="O820" s="812"/>
      <c r="P820" s="812"/>
      <c r="Q820" s="812"/>
      <c r="R820" s="812"/>
      <c r="S820" s="812"/>
      <c r="T820" s="812"/>
      <c r="U820" s="812"/>
      <c r="V820" s="812"/>
      <c r="W820" s="812"/>
      <c r="X820" s="812"/>
      <c r="Y820" s="812"/>
      <c r="Z820" s="812"/>
      <c r="AA820" s="812"/>
      <c r="AB820" s="812"/>
      <c r="AC820" s="812"/>
      <c r="AD820" s="813"/>
      <c r="AE820" s="3"/>
      <c r="AF820" s="258"/>
      <c r="AG820" s="375"/>
      <c r="AH820" s="378"/>
      <c r="EM820" s="375"/>
      <c r="EN820" s="375"/>
      <c r="EO820" s="375"/>
      <c r="EP820" s="375"/>
      <c r="EQ820" s="375"/>
      <c r="ER820" s="375"/>
      <c r="ES820" s="375"/>
      <c r="FF820" s="375"/>
      <c r="FG820" s="375"/>
      <c r="FH820" s="375"/>
      <c r="FI820" s="375"/>
      <c r="FJ820" s="375"/>
      <c r="FK820" s="375"/>
      <c r="FL820" s="375"/>
      <c r="FM820" s="375"/>
      <c r="FN820" s="375"/>
      <c r="FO820" s="375"/>
      <c r="FP820" s="375"/>
      <c r="FQ820" s="375"/>
      <c r="FR820" s="375"/>
      <c r="FS820" s="375"/>
      <c r="FT820" s="375"/>
      <c r="FU820" s="375"/>
    </row>
    <row r="821" spans="1:177" s="374" customFormat="1" ht="24" customHeight="1" x14ac:dyDescent="0.25">
      <c r="A821" s="113"/>
      <c r="B821" s="3"/>
      <c r="C821" s="30" t="s">
        <v>26</v>
      </c>
      <c r="D821" s="732" t="s">
        <v>257</v>
      </c>
      <c r="E821" s="732"/>
      <c r="F821" s="732"/>
      <c r="G821" s="732"/>
      <c r="H821" s="732"/>
      <c r="I821" s="732"/>
      <c r="J821" s="732"/>
      <c r="K821" s="732"/>
      <c r="L821" s="732"/>
      <c r="M821" s="732"/>
      <c r="N821" s="732"/>
      <c r="O821" s="732"/>
      <c r="P821" s="732"/>
      <c r="Q821" s="30" t="s">
        <v>34</v>
      </c>
      <c r="R821" s="732" t="s">
        <v>1204</v>
      </c>
      <c r="S821" s="732"/>
      <c r="T821" s="732"/>
      <c r="U821" s="732"/>
      <c r="V821" s="732"/>
      <c r="W821" s="732"/>
      <c r="X821" s="732"/>
      <c r="Y821" s="732"/>
      <c r="Z821" s="732"/>
      <c r="AA821" s="732"/>
      <c r="AB821" s="732"/>
      <c r="AC821" s="732"/>
      <c r="AD821" s="732"/>
      <c r="AE821" s="3"/>
      <c r="AF821" s="258"/>
      <c r="AG821" s="375"/>
      <c r="AH821" s="378"/>
      <c r="EM821" s="375"/>
      <c r="EN821" s="375"/>
      <c r="EO821" s="375"/>
      <c r="EP821" s="375"/>
      <c r="EQ821" s="375"/>
      <c r="ER821" s="375"/>
      <c r="ES821" s="375"/>
      <c r="FF821" s="375"/>
      <c r="FG821" s="375"/>
      <c r="FH821" s="375"/>
      <c r="FI821" s="375"/>
      <c r="FJ821" s="375"/>
      <c r="FK821" s="375"/>
      <c r="FL821" s="375"/>
      <c r="FM821" s="375"/>
      <c r="FN821" s="375"/>
      <c r="FO821" s="375"/>
      <c r="FP821" s="375"/>
      <c r="FQ821" s="375"/>
      <c r="FR821" s="375"/>
      <c r="FS821" s="375"/>
      <c r="FT821" s="375"/>
      <c r="FU821" s="375"/>
    </row>
    <row r="822" spans="1:177" s="374" customFormat="1" ht="36" customHeight="1" x14ac:dyDescent="0.25">
      <c r="A822" s="113"/>
      <c r="B822" s="3"/>
      <c r="C822" s="23" t="s">
        <v>27</v>
      </c>
      <c r="D822" s="732" t="s">
        <v>1201</v>
      </c>
      <c r="E822" s="732"/>
      <c r="F822" s="732"/>
      <c r="G822" s="732"/>
      <c r="H822" s="732"/>
      <c r="I822" s="732"/>
      <c r="J822" s="732"/>
      <c r="K822" s="732"/>
      <c r="L822" s="732"/>
      <c r="M822" s="732"/>
      <c r="N822" s="732"/>
      <c r="O822" s="732"/>
      <c r="P822" s="732"/>
      <c r="Q822" s="23" t="s">
        <v>35</v>
      </c>
      <c r="R822" s="732" t="s">
        <v>260</v>
      </c>
      <c r="S822" s="732"/>
      <c r="T822" s="732"/>
      <c r="U822" s="732"/>
      <c r="V822" s="732"/>
      <c r="W822" s="732"/>
      <c r="X822" s="732"/>
      <c r="Y822" s="732"/>
      <c r="Z822" s="732"/>
      <c r="AA822" s="732"/>
      <c r="AB822" s="732"/>
      <c r="AC822" s="732"/>
      <c r="AD822" s="732"/>
      <c r="AE822" s="3"/>
      <c r="AF822" s="258"/>
      <c r="AG822" s="375"/>
      <c r="AH822" s="378"/>
      <c r="EM822" s="375"/>
      <c r="EN822" s="375"/>
      <c r="EO822" s="375"/>
      <c r="EP822" s="375"/>
      <c r="EQ822" s="375"/>
      <c r="ER822" s="375"/>
      <c r="ES822" s="375"/>
      <c r="FF822" s="375"/>
      <c r="FG822" s="375"/>
      <c r="FH822" s="375"/>
      <c r="FI822" s="375"/>
      <c r="FJ822" s="375"/>
      <c r="FK822" s="375"/>
      <c r="FL822" s="375"/>
      <c r="FM822" s="375"/>
      <c r="FN822" s="375"/>
      <c r="FO822" s="375"/>
      <c r="FP822" s="375"/>
      <c r="FQ822" s="375"/>
      <c r="FR822" s="375"/>
      <c r="FS822" s="375"/>
      <c r="FT822" s="375"/>
      <c r="FU822" s="375"/>
    </row>
    <row r="823" spans="1:177" s="374" customFormat="1" ht="24" customHeight="1" x14ac:dyDescent="0.25">
      <c r="A823" s="113"/>
      <c r="B823" s="3"/>
      <c r="C823" s="23" t="s">
        <v>28</v>
      </c>
      <c r="D823" s="732" t="s">
        <v>1515</v>
      </c>
      <c r="E823" s="732"/>
      <c r="F823" s="732"/>
      <c r="G823" s="732"/>
      <c r="H823" s="732"/>
      <c r="I823" s="732"/>
      <c r="J823" s="732"/>
      <c r="K823" s="732"/>
      <c r="L823" s="732"/>
      <c r="M823" s="732"/>
      <c r="N823" s="732"/>
      <c r="O823" s="732"/>
      <c r="P823" s="732"/>
      <c r="Q823" s="23" t="s">
        <v>38</v>
      </c>
      <c r="R823" s="732" t="s">
        <v>261</v>
      </c>
      <c r="S823" s="732"/>
      <c r="T823" s="732"/>
      <c r="U823" s="732"/>
      <c r="V823" s="732"/>
      <c r="W823" s="732"/>
      <c r="X823" s="732"/>
      <c r="Y823" s="732"/>
      <c r="Z823" s="732"/>
      <c r="AA823" s="732"/>
      <c r="AB823" s="732"/>
      <c r="AC823" s="732"/>
      <c r="AD823" s="732"/>
      <c r="AE823" s="3"/>
      <c r="AF823" s="258"/>
      <c r="AG823" s="375"/>
      <c r="AH823" s="378"/>
      <c r="EM823" s="375"/>
      <c r="EN823" s="375"/>
      <c r="EO823" s="375"/>
      <c r="EP823" s="375"/>
      <c r="EQ823" s="375"/>
      <c r="ER823" s="375"/>
      <c r="ES823" s="375"/>
      <c r="FF823" s="375"/>
      <c r="FG823" s="375"/>
      <c r="FH823" s="375"/>
      <c r="FI823" s="375"/>
      <c r="FJ823" s="375"/>
      <c r="FK823" s="375"/>
      <c r="FL823" s="375"/>
      <c r="FM823" s="375"/>
      <c r="FN823" s="375"/>
      <c r="FO823" s="375"/>
      <c r="FP823" s="375"/>
      <c r="FQ823" s="375"/>
      <c r="FR823" s="375"/>
      <c r="FS823" s="375"/>
      <c r="FT823" s="375"/>
      <c r="FU823" s="375"/>
    </row>
    <row r="824" spans="1:177" s="374" customFormat="1" ht="15" customHeight="1" x14ac:dyDescent="0.25">
      <c r="A824" s="113"/>
      <c r="B824" s="3"/>
      <c r="C824" s="23" t="s">
        <v>29</v>
      </c>
      <c r="D824" s="732" t="s">
        <v>258</v>
      </c>
      <c r="E824" s="732"/>
      <c r="F824" s="732"/>
      <c r="G824" s="732"/>
      <c r="H824" s="732"/>
      <c r="I824" s="732"/>
      <c r="J824" s="732"/>
      <c r="K824" s="732"/>
      <c r="L824" s="732"/>
      <c r="M824" s="732"/>
      <c r="N824" s="732"/>
      <c r="O824" s="732"/>
      <c r="P824" s="732"/>
      <c r="Q824" s="23" t="s">
        <v>36</v>
      </c>
      <c r="R824" s="732" t="s">
        <v>262</v>
      </c>
      <c r="S824" s="732"/>
      <c r="T824" s="732"/>
      <c r="U824" s="732"/>
      <c r="V824" s="732"/>
      <c r="W824" s="732"/>
      <c r="X824" s="732"/>
      <c r="Y824" s="732"/>
      <c r="Z824" s="732"/>
      <c r="AA824" s="732"/>
      <c r="AB824" s="732"/>
      <c r="AC824" s="732"/>
      <c r="AD824" s="732"/>
      <c r="AE824" s="3"/>
      <c r="AF824" s="258"/>
      <c r="AG824" s="375"/>
      <c r="AH824" s="378"/>
      <c r="EM824" s="375"/>
      <c r="EN824" s="375"/>
      <c r="EO824" s="375"/>
      <c r="EP824" s="375"/>
      <c r="EQ824" s="375"/>
      <c r="ER824" s="375"/>
      <c r="ES824" s="375"/>
      <c r="FF824" s="375"/>
      <c r="FG824" s="375"/>
      <c r="FH824" s="375"/>
      <c r="FI824" s="375"/>
      <c r="FJ824" s="375"/>
      <c r="FK824" s="375"/>
      <c r="FL824" s="375"/>
      <c r="FM824" s="375"/>
      <c r="FN824" s="375"/>
      <c r="FO824" s="375"/>
      <c r="FP824" s="375"/>
      <c r="FQ824" s="375"/>
      <c r="FR824" s="375"/>
      <c r="FS824" s="375"/>
      <c r="FT824" s="375"/>
      <c r="FU824" s="375"/>
    </row>
    <row r="825" spans="1:177" s="374" customFormat="1" ht="24" customHeight="1" x14ac:dyDescent="0.25">
      <c r="A825" s="113"/>
      <c r="B825" s="3"/>
      <c r="C825" s="23" t="s">
        <v>30</v>
      </c>
      <c r="D825" s="732" t="s">
        <v>1200</v>
      </c>
      <c r="E825" s="732"/>
      <c r="F825" s="732"/>
      <c r="G825" s="732"/>
      <c r="H825" s="732"/>
      <c r="I825" s="732"/>
      <c r="J825" s="732"/>
      <c r="K825" s="732"/>
      <c r="L825" s="732"/>
      <c r="M825" s="732"/>
      <c r="N825" s="732"/>
      <c r="O825" s="732"/>
      <c r="P825" s="732"/>
      <c r="Q825" s="23" t="s">
        <v>37</v>
      </c>
      <c r="R825" s="732" t="s">
        <v>263</v>
      </c>
      <c r="S825" s="732"/>
      <c r="T825" s="732"/>
      <c r="U825" s="732"/>
      <c r="V825" s="732"/>
      <c r="W825" s="732"/>
      <c r="X825" s="732"/>
      <c r="Y825" s="732"/>
      <c r="Z825" s="732"/>
      <c r="AA825" s="732"/>
      <c r="AB825" s="732"/>
      <c r="AC825" s="732"/>
      <c r="AD825" s="732"/>
      <c r="AE825" s="3"/>
      <c r="AF825" s="258"/>
      <c r="AG825" s="375"/>
      <c r="AH825" s="378"/>
      <c r="EM825" s="375"/>
      <c r="EN825" s="375"/>
      <c r="EO825" s="375"/>
      <c r="EP825" s="375"/>
      <c r="EQ825" s="375"/>
      <c r="ER825" s="375"/>
      <c r="ES825" s="375"/>
      <c r="FF825" s="375"/>
      <c r="FG825" s="375"/>
      <c r="FH825" s="375"/>
      <c r="FI825" s="375"/>
      <c r="FJ825" s="375"/>
      <c r="FK825" s="375"/>
      <c r="FL825" s="375"/>
      <c r="FM825" s="375"/>
      <c r="FN825" s="375"/>
      <c r="FO825" s="375"/>
      <c r="FP825" s="375"/>
      <c r="FQ825" s="375"/>
      <c r="FR825" s="375"/>
      <c r="FS825" s="375"/>
      <c r="FT825" s="375"/>
      <c r="FU825" s="375"/>
    </row>
    <row r="826" spans="1:177" s="374" customFormat="1" ht="15" customHeight="1" x14ac:dyDescent="0.25">
      <c r="A826" s="113"/>
      <c r="B826" s="3"/>
      <c r="C826" s="23" t="s">
        <v>31</v>
      </c>
      <c r="D826" s="732" t="s">
        <v>1202</v>
      </c>
      <c r="E826" s="732"/>
      <c r="F826" s="732"/>
      <c r="G826" s="732"/>
      <c r="H826" s="732"/>
      <c r="I826" s="732"/>
      <c r="J826" s="732"/>
      <c r="K826" s="732"/>
      <c r="L826" s="732"/>
      <c r="M826" s="732"/>
      <c r="N826" s="732"/>
      <c r="O826" s="732"/>
      <c r="P826" s="732"/>
      <c r="Q826" s="23" t="s">
        <v>39</v>
      </c>
      <c r="R826" s="732" t="s">
        <v>250</v>
      </c>
      <c r="S826" s="732"/>
      <c r="T826" s="732"/>
      <c r="U826" s="732"/>
      <c r="V826" s="732"/>
      <c r="W826" s="732"/>
      <c r="X826" s="732"/>
      <c r="Y826" s="732"/>
      <c r="Z826" s="732"/>
      <c r="AA826" s="732"/>
      <c r="AB826" s="732"/>
      <c r="AC826" s="732"/>
      <c r="AD826" s="732"/>
      <c r="AE826" s="3"/>
      <c r="AF826" s="258"/>
      <c r="AG826" s="375"/>
      <c r="AH826" s="378"/>
      <c r="EM826" s="375"/>
      <c r="EN826" s="375"/>
      <c r="EO826" s="375"/>
      <c r="EP826" s="375"/>
      <c r="EQ826" s="375"/>
      <c r="ER826" s="375"/>
      <c r="ES826" s="375"/>
      <c r="FF826" s="375"/>
      <c r="FG826" s="375"/>
      <c r="FH826" s="375"/>
      <c r="FI826" s="375"/>
      <c r="FJ826" s="375"/>
      <c r="FK826" s="375"/>
      <c r="FL826" s="375"/>
      <c r="FM826" s="375"/>
      <c r="FN826" s="375"/>
      <c r="FO826" s="375"/>
      <c r="FP826" s="375"/>
      <c r="FQ826" s="375"/>
      <c r="FR826" s="375"/>
      <c r="FS826" s="375"/>
      <c r="FT826" s="375"/>
      <c r="FU826" s="375"/>
    </row>
    <row r="827" spans="1:177" s="374" customFormat="1" ht="24" customHeight="1" x14ac:dyDescent="0.25">
      <c r="A827" s="113"/>
      <c r="B827" s="3"/>
      <c r="C827" s="23" t="s">
        <v>32</v>
      </c>
      <c r="D827" s="732" t="s">
        <v>1203</v>
      </c>
      <c r="E827" s="732"/>
      <c r="F827" s="732"/>
      <c r="G827" s="732"/>
      <c r="H827" s="732"/>
      <c r="I827" s="732"/>
      <c r="J827" s="732"/>
      <c r="K827" s="732"/>
      <c r="L827" s="732"/>
      <c r="M827" s="732"/>
      <c r="N827" s="732"/>
      <c r="O827" s="732"/>
      <c r="P827" s="732"/>
      <c r="Q827" s="23" t="s">
        <v>40</v>
      </c>
      <c r="R827" s="732" t="s">
        <v>264</v>
      </c>
      <c r="S827" s="732"/>
      <c r="T827" s="732"/>
      <c r="U827" s="732"/>
      <c r="V827" s="732"/>
      <c r="W827" s="732"/>
      <c r="X827" s="732"/>
      <c r="Y827" s="732"/>
      <c r="Z827" s="732"/>
      <c r="AA827" s="732"/>
      <c r="AB827" s="732"/>
      <c r="AC827" s="732"/>
      <c r="AD827" s="732"/>
      <c r="AE827" s="3"/>
      <c r="AF827" s="258"/>
      <c r="AG827" s="375"/>
      <c r="AH827" s="378"/>
      <c r="EM827" s="375"/>
      <c r="EN827" s="375"/>
      <c r="EO827" s="375"/>
      <c r="EP827" s="375"/>
      <c r="EQ827" s="375"/>
      <c r="ER827" s="375"/>
      <c r="ES827" s="375"/>
      <c r="FF827" s="375"/>
      <c r="FG827" s="375"/>
      <c r="FH827" s="375"/>
      <c r="FI827" s="375"/>
      <c r="FJ827" s="375"/>
      <c r="FK827" s="375"/>
      <c r="FL827" s="375"/>
      <c r="FM827" s="375"/>
      <c r="FN827" s="375"/>
      <c r="FO827" s="375"/>
      <c r="FP827" s="375"/>
      <c r="FQ827" s="375"/>
      <c r="FR827" s="375"/>
      <c r="FS827" s="375"/>
      <c r="FT827" s="375"/>
      <c r="FU827" s="375"/>
    </row>
    <row r="828" spans="1:177" s="374" customFormat="1" ht="15" customHeight="1" x14ac:dyDescent="0.25">
      <c r="A828" s="113"/>
      <c r="B828" s="3"/>
      <c r="C828" s="23" t="s">
        <v>33</v>
      </c>
      <c r="D828" s="732" t="s">
        <v>259</v>
      </c>
      <c r="E828" s="732"/>
      <c r="F828" s="732"/>
      <c r="G828" s="732"/>
      <c r="H828" s="732"/>
      <c r="I828" s="732"/>
      <c r="J828" s="732"/>
      <c r="K828" s="732"/>
      <c r="L828" s="732"/>
      <c r="M828" s="732"/>
      <c r="N828" s="732"/>
      <c r="O828" s="732"/>
      <c r="P828" s="732"/>
      <c r="Q828" s="23" t="s">
        <v>41</v>
      </c>
      <c r="R828" s="732" t="s">
        <v>265</v>
      </c>
      <c r="S828" s="732"/>
      <c r="T828" s="732"/>
      <c r="U828" s="732"/>
      <c r="V828" s="732"/>
      <c r="W828" s="732"/>
      <c r="X828" s="732"/>
      <c r="Y828" s="732"/>
      <c r="Z828" s="732"/>
      <c r="AA828" s="732"/>
      <c r="AB828" s="732"/>
      <c r="AC828" s="732"/>
      <c r="AD828" s="732"/>
      <c r="AE828" s="3"/>
      <c r="AF828" s="258"/>
      <c r="AG828" s="375"/>
      <c r="AH828" s="378"/>
      <c r="EM828" s="375"/>
      <c r="EN828" s="375"/>
      <c r="EO828" s="375"/>
      <c r="EP828" s="375"/>
      <c r="EQ828" s="375"/>
      <c r="ER828" s="375"/>
      <c r="ES828" s="375"/>
      <c r="FF828" s="375"/>
      <c r="FG828" s="375"/>
      <c r="FH828" s="375"/>
      <c r="FI828" s="375"/>
      <c r="FJ828" s="375"/>
      <c r="FK828" s="375"/>
      <c r="FL828" s="375"/>
      <c r="FM828" s="375"/>
      <c r="FN828" s="375"/>
      <c r="FO828" s="375"/>
      <c r="FP828" s="375"/>
      <c r="FQ828" s="375"/>
      <c r="FR828" s="375"/>
      <c r="FS828" s="375"/>
      <c r="FT828" s="375"/>
      <c r="FU828" s="375"/>
    </row>
    <row r="829" spans="1:177" s="374" customFormat="1" ht="24" customHeight="1" x14ac:dyDescent="0.25">
      <c r="A829" s="113"/>
      <c r="B829" s="3"/>
      <c r="C829" s="3"/>
      <c r="D829" s="3"/>
      <c r="E829" s="3"/>
      <c r="F829" s="3"/>
      <c r="G829" s="3"/>
      <c r="H829" s="3"/>
      <c r="I829" s="3"/>
      <c r="J829" s="3"/>
      <c r="K829" s="3"/>
      <c r="L829" s="3"/>
      <c r="M829" s="3"/>
      <c r="N829" s="3"/>
      <c r="O829" s="3"/>
      <c r="P829" s="3"/>
      <c r="Q829" s="3"/>
      <c r="R829" s="3"/>
      <c r="S829" s="3"/>
      <c r="T829" s="3"/>
      <c r="U829" s="3"/>
      <c r="V829" s="3"/>
      <c r="W829" s="3"/>
      <c r="X829" s="3"/>
      <c r="Y829" s="3"/>
      <c r="Z829" s="3"/>
      <c r="AA829" s="3"/>
      <c r="AB829" s="3"/>
      <c r="AC829" s="3"/>
      <c r="AD829" s="3"/>
      <c r="AE829" s="3"/>
      <c r="AF829" s="258"/>
      <c r="AG829" s="375"/>
      <c r="AH829" s="378"/>
      <c r="EM829" s="375"/>
      <c r="EN829" s="375"/>
      <c r="EO829" s="375"/>
      <c r="EP829" s="375"/>
      <c r="EQ829" s="375"/>
      <c r="ER829" s="375"/>
      <c r="ES829" s="375"/>
      <c r="FF829" s="375"/>
      <c r="FG829" s="375"/>
      <c r="FH829" s="375"/>
      <c r="FI829" s="375"/>
      <c r="FJ829" s="375"/>
      <c r="FK829" s="375"/>
      <c r="FL829" s="375"/>
      <c r="FM829" s="375"/>
      <c r="FN829" s="375"/>
      <c r="FO829" s="375"/>
      <c r="FP829" s="375"/>
      <c r="FQ829" s="375"/>
      <c r="FR829" s="375"/>
      <c r="FS829" s="375"/>
      <c r="FT829" s="375"/>
      <c r="FU829" s="375"/>
    </row>
    <row r="830" spans="1:177" s="374" customFormat="1" ht="24" customHeight="1" x14ac:dyDescent="0.25">
      <c r="A830" s="113"/>
      <c r="B830" s="3"/>
      <c r="C830" s="676" t="s">
        <v>870</v>
      </c>
      <c r="D830" s="676"/>
      <c r="E830" s="676"/>
      <c r="F830" s="676"/>
      <c r="G830" s="676"/>
      <c r="H830" s="676"/>
      <c r="I830" s="676"/>
      <c r="J830" s="676"/>
      <c r="K830" s="676"/>
      <c r="L830" s="676"/>
      <c r="M830" s="676"/>
      <c r="N830" s="676"/>
      <c r="O830" s="676"/>
      <c r="P830" s="676"/>
      <c r="Q830" s="676"/>
      <c r="R830" s="676"/>
      <c r="S830" s="676"/>
      <c r="T830" s="676"/>
      <c r="U830" s="676"/>
      <c r="V830" s="676"/>
      <c r="W830" s="676"/>
      <c r="X830" s="676"/>
      <c r="Y830" s="676"/>
      <c r="Z830" s="676"/>
      <c r="AA830" s="676"/>
      <c r="AB830" s="676"/>
      <c r="AC830" s="676"/>
      <c r="AD830" s="676"/>
      <c r="AE830" s="3"/>
      <c r="AF830" s="258"/>
      <c r="AG830" s="375"/>
      <c r="AH830" s="378"/>
      <c r="EM830" s="375"/>
      <c r="EN830" s="375"/>
      <c r="EO830" s="375"/>
      <c r="EP830" s="375"/>
      <c r="EQ830" s="375"/>
      <c r="ER830" s="375"/>
      <c r="ES830" s="375"/>
      <c r="FF830" s="375"/>
      <c r="FG830" s="375"/>
      <c r="FH830" s="375"/>
      <c r="FI830" s="375"/>
      <c r="FJ830" s="375"/>
      <c r="FK830" s="375"/>
      <c r="FL830" s="375"/>
      <c r="FM830" s="375"/>
      <c r="FN830" s="375"/>
      <c r="FO830" s="375"/>
      <c r="FP830" s="375"/>
      <c r="FQ830" s="375"/>
      <c r="FR830" s="375"/>
      <c r="FS830" s="375"/>
      <c r="FT830" s="375"/>
      <c r="FU830" s="375"/>
    </row>
    <row r="831" spans="1:177" s="374" customFormat="1" ht="60" customHeight="1" x14ac:dyDescent="0.25">
      <c r="A831" s="113"/>
      <c r="B831" s="3"/>
      <c r="C831" s="663"/>
      <c r="D831" s="663"/>
      <c r="E831" s="663"/>
      <c r="F831" s="663"/>
      <c r="G831" s="663"/>
      <c r="H831" s="663"/>
      <c r="I831" s="663"/>
      <c r="J831" s="663"/>
      <c r="K831" s="663"/>
      <c r="L831" s="663"/>
      <c r="M831" s="663"/>
      <c r="N831" s="663"/>
      <c r="O831" s="663"/>
      <c r="P831" s="663"/>
      <c r="Q831" s="663"/>
      <c r="R831" s="663"/>
      <c r="S831" s="663"/>
      <c r="T831" s="663"/>
      <c r="U831" s="663"/>
      <c r="V831" s="663"/>
      <c r="W831" s="663"/>
      <c r="X831" s="663"/>
      <c r="Y831" s="663"/>
      <c r="Z831" s="663"/>
      <c r="AA831" s="663"/>
      <c r="AB831" s="663"/>
      <c r="AC831" s="663"/>
      <c r="AD831" s="663"/>
      <c r="AE831" s="3"/>
      <c r="AF831" s="258"/>
      <c r="AG831" s="375"/>
      <c r="AH831" s="378"/>
      <c r="EM831" s="375"/>
      <c r="EN831" s="375"/>
      <c r="EO831" s="375"/>
      <c r="EP831" s="375"/>
      <c r="EQ831" s="375"/>
      <c r="ER831" s="375"/>
      <c r="ES831" s="375"/>
      <c r="FF831" s="375"/>
      <c r="FG831" s="375"/>
      <c r="FH831" s="375"/>
      <c r="FI831" s="375"/>
      <c r="FJ831" s="375"/>
      <c r="FK831" s="375"/>
      <c r="FL831" s="375"/>
      <c r="FM831" s="375"/>
      <c r="FN831" s="375"/>
      <c r="FO831" s="375"/>
      <c r="FP831" s="375"/>
      <c r="FQ831" s="375"/>
      <c r="FR831" s="375"/>
      <c r="FS831" s="375"/>
      <c r="FT831" s="375"/>
      <c r="FU831" s="375"/>
    </row>
    <row r="832" spans="1:177" s="374" customFormat="1" ht="15" customHeight="1" x14ac:dyDescent="0.25">
      <c r="A832" s="113"/>
      <c r="B832" s="3"/>
      <c r="C832" s="3"/>
      <c r="D832" s="3"/>
      <c r="E832" s="3"/>
      <c r="F832" s="3"/>
      <c r="G832" s="3"/>
      <c r="H832" s="3"/>
      <c r="I832" s="3"/>
      <c r="J832" s="3"/>
      <c r="K832" s="3"/>
      <c r="L832" s="3"/>
      <c r="M832" s="3"/>
      <c r="N832" s="3"/>
      <c r="O832" s="3"/>
      <c r="P832" s="3"/>
      <c r="Q832" s="3"/>
      <c r="R832" s="3"/>
      <c r="S832" s="3"/>
      <c r="T832" s="3"/>
      <c r="U832" s="3"/>
      <c r="V832" s="3"/>
      <c r="W832" s="3"/>
      <c r="X832" s="3"/>
      <c r="Y832" s="3"/>
      <c r="Z832" s="3"/>
      <c r="AA832" s="3"/>
      <c r="AB832" s="3"/>
      <c r="AC832" s="3"/>
      <c r="AD832" s="3"/>
      <c r="AE832" s="3"/>
      <c r="AF832" s="258"/>
      <c r="AG832" s="375"/>
      <c r="AH832" s="378"/>
      <c r="EM832" s="375"/>
      <c r="EN832" s="375"/>
      <c r="EO832" s="375"/>
      <c r="EP832" s="375"/>
      <c r="EQ832" s="375"/>
      <c r="ER832" s="375"/>
      <c r="ES832" s="375"/>
      <c r="FF832" s="375"/>
      <c r="FG832" s="375"/>
      <c r="FH832" s="375"/>
      <c r="FI832" s="375"/>
      <c r="FJ832" s="375"/>
      <c r="FK832" s="375"/>
      <c r="FL832" s="375"/>
      <c r="FM832" s="375"/>
      <c r="FN832" s="375"/>
      <c r="FO832" s="375"/>
      <c r="FP832" s="375"/>
      <c r="FQ832" s="375"/>
      <c r="FR832" s="375"/>
      <c r="FS832" s="375"/>
      <c r="FT832" s="375"/>
      <c r="FU832" s="375"/>
    </row>
    <row r="833" spans="1:177" s="374" customFormat="1" ht="15" customHeight="1" x14ac:dyDescent="0.25">
      <c r="A833" s="113"/>
      <c r="B833" s="543" t="str">
        <f>IF(SUM(AH819)&gt;=1,"Error: Debe verificar la consistencia con la pregunta anterior","")</f>
        <v/>
      </c>
      <c r="C833" s="543"/>
      <c r="D833" s="543"/>
      <c r="E833" s="543"/>
      <c r="F833" s="543"/>
      <c r="G833" s="543"/>
      <c r="H833" s="543"/>
      <c r="I833" s="543"/>
      <c r="J833" s="543"/>
      <c r="K833" s="543"/>
      <c r="L833" s="543"/>
      <c r="M833" s="543"/>
      <c r="N833" s="543"/>
      <c r="O833" s="543"/>
      <c r="P833" s="543"/>
      <c r="Q833" s="543"/>
      <c r="R833" s="543"/>
      <c r="S833" s="543"/>
      <c r="T833" s="543"/>
      <c r="U833" s="543"/>
      <c r="V833" s="543"/>
      <c r="W833" s="543"/>
      <c r="X833" s="543"/>
      <c r="Y833" s="543"/>
      <c r="Z833" s="543"/>
      <c r="AA833" s="543"/>
      <c r="AB833" s="543"/>
      <c r="AC833" s="543"/>
      <c r="AD833" s="543"/>
      <c r="AE833" s="3"/>
      <c r="AF833" s="258"/>
      <c r="AG833" s="375"/>
      <c r="AH833" s="378"/>
      <c r="EM833" s="375"/>
      <c r="EN833" s="375"/>
      <c r="EO833" s="375"/>
      <c r="EP833" s="375"/>
      <c r="EQ833" s="375"/>
      <c r="ER833" s="375"/>
      <c r="ES833" s="375"/>
      <c r="FF833" s="375"/>
      <c r="FG833" s="375"/>
      <c r="FH833" s="375"/>
      <c r="FI833" s="375"/>
      <c r="FJ833" s="375"/>
      <c r="FK833" s="375"/>
      <c r="FL833" s="375"/>
      <c r="FM833" s="375"/>
      <c r="FN833" s="375"/>
      <c r="FO833" s="375"/>
      <c r="FP833" s="375"/>
      <c r="FQ833" s="375"/>
      <c r="FR833" s="375"/>
      <c r="FS833" s="375"/>
      <c r="FT833" s="375"/>
      <c r="FU833" s="375"/>
    </row>
    <row r="834" spans="1:177" s="374" customFormat="1" ht="15" customHeight="1" thickBot="1" x14ac:dyDescent="0.3">
      <c r="A834" s="113"/>
      <c r="B834" s="547" t="str">
        <f>IF(OR($AG$757=$AH$757,$AG$757=$AI$757),"","Error: Debe completar toda la información requerida.")</f>
        <v/>
      </c>
      <c r="C834" s="547"/>
      <c r="D834" s="547"/>
      <c r="E834" s="547"/>
      <c r="F834" s="547"/>
      <c r="G834" s="547"/>
      <c r="H834" s="547"/>
      <c r="I834" s="547"/>
      <c r="J834" s="547"/>
      <c r="K834" s="547"/>
      <c r="L834" s="547"/>
      <c r="M834" s="547"/>
      <c r="N834" s="547"/>
      <c r="O834" s="547"/>
      <c r="P834" s="547"/>
      <c r="Q834" s="547"/>
      <c r="R834" s="547"/>
      <c r="S834" s="547"/>
      <c r="T834" s="547"/>
      <c r="U834" s="547"/>
      <c r="V834" s="547"/>
      <c r="W834" s="547"/>
      <c r="X834" s="547"/>
      <c r="Y834" s="547"/>
      <c r="Z834" s="547"/>
      <c r="AA834" s="547"/>
      <c r="AB834" s="547"/>
      <c r="AC834" s="547"/>
      <c r="AD834" s="547"/>
      <c r="AE834" s="3"/>
      <c r="AF834" s="258"/>
      <c r="AG834" s="375"/>
      <c r="AH834" s="378"/>
      <c r="EM834" s="375"/>
      <c r="EN834" s="375"/>
      <c r="EO834" s="375"/>
      <c r="EP834" s="375"/>
      <c r="EQ834" s="375"/>
      <c r="ER834" s="375"/>
      <c r="ES834" s="375"/>
      <c r="FF834" s="375"/>
      <c r="FG834" s="375"/>
      <c r="FH834" s="375"/>
      <c r="FI834" s="375"/>
      <c r="FJ834" s="375"/>
      <c r="FK834" s="375"/>
      <c r="FL834" s="375"/>
      <c r="FM834" s="375"/>
      <c r="FN834" s="375"/>
      <c r="FO834" s="375"/>
      <c r="FP834" s="375"/>
      <c r="FQ834" s="375"/>
      <c r="FR834" s="375"/>
      <c r="FS834" s="375"/>
      <c r="FT834" s="375"/>
      <c r="FU834" s="375"/>
    </row>
    <row r="835" spans="1:177" s="374" customFormat="1" ht="15" customHeight="1" thickBot="1" x14ac:dyDescent="0.3">
      <c r="A835" s="113"/>
      <c r="B835" s="684" t="s">
        <v>1193</v>
      </c>
      <c r="C835" s="685"/>
      <c r="D835" s="685"/>
      <c r="E835" s="685"/>
      <c r="F835" s="685"/>
      <c r="G835" s="685"/>
      <c r="H835" s="685"/>
      <c r="I835" s="685"/>
      <c r="J835" s="685"/>
      <c r="K835" s="685"/>
      <c r="L835" s="685"/>
      <c r="M835" s="685"/>
      <c r="N835" s="685"/>
      <c r="O835" s="685"/>
      <c r="P835" s="685"/>
      <c r="Q835" s="685"/>
      <c r="R835" s="685"/>
      <c r="S835" s="685"/>
      <c r="T835" s="685"/>
      <c r="U835" s="685"/>
      <c r="V835" s="685"/>
      <c r="W835" s="685"/>
      <c r="X835" s="685"/>
      <c r="Y835" s="685"/>
      <c r="Z835" s="685"/>
      <c r="AA835" s="685"/>
      <c r="AB835" s="685"/>
      <c r="AC835" s="685"/>
      <c r="AD835" s="686"/>
      <c r="AE835" s="3"/>
      <c r="AF835" s="258"/>
      <c r="AG835" s="375"/>
      <c r="AH835" s="378"/>
      <c r="EM835" s="375"/>
      <c r="EN835" s="375"/>
      <c r="EO835" s="375"/>
      <c r="EP835" s="375"/>
      <c r="EQ835" s="375"/>
      <c r="ER835" s="375"/>
      <c r="ES835" s="375"/>
      <c r="FF835" s="375"/>
      <c r="FG835" s="375"/>
      <c r="FH835" s="375"/>
      <c r="FI835" s="375"/>
      <c r="FJ835" s="375"/>
      <c r="FK835" s="375"/>
      <c r="FL835" s="375"/>
      <c r="FM835" s="375"/>
      <c r="FN835" s="375"/>
      <c r="FO835" s="375"/>
      <c r="FP835" s="375"/>
      <c r="FQ835" s="375"/>
      <c r="FR835" s="375"/>
      <c r="FS835" s="375"/>
      <c r="FT835" s="375"/>
      <c r="FU835" s="375"/>
    </row>
    <row r="836" spans="1:177" s="374" customFormat="1" ht="15" customHeight="1" x14ac:dyDescent="0.25">
      <c r="A836" s="113"/>
      <c r="B836" s="932" t="s">
        <v>23</v>
      </c>
      <c r="C836" s="933"/>
      <c r="D836" s="933"/>
      <c r="E836" s="933"/>
      <c r="F836" s="933"/>
      <c r="G836" s="933"/>
      <c r="H836" s="933"/>
      <c r="I836" s="933"/>
      <c r="J836" s="933"/>
      <c r="K836" s="933"/>
      <c r="L836" s="933"/>
      <c r="M836" s="933"/>
      <c r="N836" s="933"/>
      <c r="O836" s="933"/>
      <c r="P836" s="933"/>
      <c r="Q836" s="933"/>
      <c r="R836" s="933"/>
      <c r="S836" s="933"/>
      <c r="T836" s="933"/>
      <c r="U836" s="933"/>
      <c r="V836" s="933"/>
      <c r="W836" s="933"/>
      <c r="X836" s="933"/>
      <c r="Y836" s="933"/>
      <c r="Z836" s="933"/>
      <c r="AA836" s="933"/>
      <c r="AB836" s="933"/>
      <c r="AC836" s="933"/>
      <c r="AD836" s="934"/>
      <c r="AE836" s="3"/>
      <c r="AF836" s="258"/>
      <c r="AG836" s="375"/>
      <c r="AH836" s="378"/>
      <c r="EM836" s="375"/>
      <c r="EN836" s="375"/>
      <c r="EO836" s="375"/>
      <c r="EP836" s="375"/>
      <c r="EQ836" s="375"/>
      <c r="ER836" s="375"/>
      <c r="ES836" s="375"/>
      <c r="FF836" s="375"/>
      <c r="FG836" s="375"/>
      <c r="FH836" s="375"/>
      <c r="FI836" s="375"/>
      <c r="FJ836" s="375"/>
      <c r="FK836" s="375"/>
      <c r="FL836" s="375"/>
      <c r="FM836" s="375"/>
      <c r="FN836" s="375"/>
      <c r="FO836" s="375"/>
      <c r="FP836" s="375"/>
      <c r="FQ836" s="375"/>
      <c r="FR836" s="375"/>
      <c r="FS836" s="375"/>
      <c r="FT836" s="375"/>
      <c r="FU836" s="375"/>
    </row>
    <row r="837" spans="1:177" s="374" customFormat="1" ht="60" customHeight="1" x14ac:dyDescent="0.25">
      <c r="A837" s="113"/>
      <c r="B837" s="217"/>
      <c r="C837" s="889" t="s">
        <v>1756</v>
      </c>
      <c r="D837" s="889"/>
      <c r="E837" s="889"/>
      <c r="F837" s="889"/>
      <c r="G837" s="889"/>
      <c r="H837" s="889"/>
      <c r="I837" s="889"/>
      <c r="J837" s="889"/>
      <c r="K837" s="889"/>
      <c r="L837" s="889"/>
      <c r="M837" s="889"/>
      <c r="N837" s="889"/>
      <c r="O837" s="889"/>
      <c r="P837" s="889"/>
      <c r="Q837" s="889"/>
      <c r="R837" s="889"/>
      <c r="S837" s="889"/>
      <c r="T837" s="889"/>
      <c r="U837" s="889"/>
      <c r="V837" s="889"/>
      <c r="W837" s="889"/>
      <c r="X837" s="889"/>
      <c r="Y837" s="889"/>
      <c r="Z837" s="889"/>
      <c r="AA837" s="889"/>
      <c r="AB837" s="889"/>
      <c r="AC837" s="889"/>
      <c r="AD837" s="1069"/>
      <c r="AE837" s="3"/>
      <c r="AF837" s="258"/>
      <c r="AG837" s="375"/>
      <c r="AH837" s="378"/>
      <c r="EM837" s="375"/>
      <c r="EN837" s="375"/>
      <c r="EO837" s="375"/>
      <c r="EP837" s="375"/>
      <c r="EQ837" s="375"/>
      <c r="ER837" s="375"/>
      <c r="ES837" s="375"/>
      <c r="FF837" s="375"/>
      <c r="FG837" s="375"/>
      <c r="FH837" s="375"/>
      <c r="FI837" s="375"/>
      <c r="FJ837" s="375"/>
      <c r="FK837" s="375"/>
      <c r="FL837" s="375"/>
      <c r="FM837" s="375"/>
      <c r="FN837" s="375"/>
      <c r="FO837" s="375"/>
      <c r="FP837" s="375"/>
      <c r="FQ837" s="375"/>
      <c r="FR837" s="375"/>
      <c r="FS837" s="375"/>
      <c r="FT837" s="375"/>
      <c r="FU837" s="375"/>
    </row>
    <row r="838" spans="1:177" s="374" customFormat="1" ht="48" customHeight="1" x14ac:dyDescent="0.25">
      <c r="A838" s="113"/>
      <c r="B838" s="217"/>
      <c r="C838" s="889" t="s">
        <v>1719</v>
      </c>
      <c r="D838" s="889"/>
      <c r="E838" s="889"/>
      <c r="F838" s="889"/>
      <c r="G838" s="889"/>
      <c r="H838" s="889"/>
      <c r="I838" s="889"/>
      <c r="J838" s="889"/>
      <c r="K838" s="889"/>
      <c r="L838" s="889"/>
      <c r="M838" s="889"/>
      <c r="N838" s="889"/>
      <c r="O838" s="889"/>
      <c r="P838" s="889"/>
      <c r="Q838" s="889"/>
      <c r="R838" s="889"/>
      <c r="S838" s="889"/>
      <c r="T838" s="889"/>
      <c r="U838" s="889"/>
      <c r="V838" s="889"/>
      <c r="W838" s="889"/>
      <c r="X838" s="889"/>
      <c r="Y838" s="889"/>
      <c r="Z838" s="889"/>
      <c r="AA838" s="889"/>
      <c r="AB838" s="889"/>
      <c r="AC838" s="889"/>
      <c r="AD838" s="1069"/>
      <c r="AE838" s="3"/>
      <c r="AF838" s="258"/>
      <c r="AG838" s="375"/>
      <c r="AH838" s="378"/>
      <c r="EM838" s="375"/>
      <c r="EN838" s="375"/>
      <c r="EO838" s="375"/>
      <c r="EP838" s="375"/>
      <c r="EQ838" s="375"/>
      <c r="ER838" s="375"/>
      <c r="ES838" s="375"/>
      <c r="FF838" s="375"/>
      <c r="FG838" s="375"/>
      <c r="FH838" s="375"/>
      <c r="FI838" s="375"/>
      <c r="FJ838" s="375"/>
      <c r="FK838" s="375"/>
      <c r="FL838" s="375"/>
      <c r="FM838" s="375"/>
      <c r="FN838" s="375"/>
      <c r="FO838" s="375"/>
      <c r="FP838" s="375"/>
      <c r="FQ838" s="375"/>
      <c r="FR838" s="375"/>
      <c r="FS838" s="375"/>
      <c r="FT838" s="375"/>
      <c r="FU838" s="375"/>
    </row>
    <row r="839" spans="1:177" s="374" customFormat="1" ht="36" customHeight="1" x14ac:dyDescent="0.25">
      <c r="A839" s="113"/>
      <c r="B839" s="217"/>
      <c r="C839" s="889" t="s">
        <v>1720</v>
      </c>
      <c r="D839" s="889"/>
      <c r="E839" s="889"/>
      <c r="F839" s="889"/>
      <c r="G839" s="889"/>
      <c r="H839" s="889"/>
      <c r="I839" s="889"/>
      <c r="J839" s="889"/>
      <c r="K839" s="889"/>
      <c r="L839" s="889"/>
      <c r="M839" s="889"/>
      <c r="N839" s="889"/>
      <c r="O839" s="889"/>
      <c r="P839" s="889"/>
      <c r="Q839" s="889"/>
      <c r="R839" s="889"/>
      <c r="S839" s="889"/>
      <c r="T839" s="889"/>
      <c r="U839" s="889"/>
      <c r="V839" s="889"/>
      <c r="W839" s="889"/>
      <c r="X839" s="889"/>
      <c r="Y839" s="889"/>
      <c r="Z839" s="889"/>
      <c r="AA839" s="889"/>
      <c r="AB839" s="889"/>
      <c r="AC839" s="889"/>
      <c r="AD839" s="1069"/>
      <c r="AE839" s="3"/>
      <c r="AF839" s="258"/>
      <c r="AG839" s="375"/>
      <c r="AH839" s="378"/>
      <c r="EM839" s="375"/>
      <c r="EN839" s="375"/>
      <c r="EO839" s="375"/>
      <c r="EP839" s="375"/>
      <c r="EQ839" s="375"/>
      <c r="ER839" s="375"/>
      <c r="ES839" s="375"/>
      <c r="FF839" s="375"/>
      <c r="FG839" s="375"/>
      <c r="FH839" s="375"/>
      <c r="FI839" s="375"/>
      <c r="FJ839" s="375"/>
      <c r="FK839" s="375"/>
      <c r="FL839" s="375"/>
      <c r="FM839" s="375"/>
      <c r="FN839" s="375"/>
      <c r="FO839" s="375"/>
      <c r="FP839" s="375"/>
      <c r="FQ839" s="375"/>
      <c r="FR839" s="375"/>
      <c r="FS839" s="375"/>
      <c r="FT839" s="375"/>
      <c r="FU839" s="375"/>
    </row>
    <row r="840" spans="1:177" s="374" customFormat="1" ht="36" customHeight="1" x14ac:dyDescent="0.25">
      <c r="A840" s="113"/>
      <c r="B840" s="146"/>
      <c r="C840" s="926" t="s">
        <v>1721</v>
      </c>
      <c r="D840" s="926"/>
      <c r="E840" s="926"/>
      <c r="F840" s="926"/>
      <c r="G840" s="926"/>
      <c r="H840" s="926"/>
      <c r="I840" s="926"/>
      <c r="J840" s="926"/>
      <c r="K840" s="926"/>
      <c r="L840" s="926"/>
      <c r="M840" s="926"/>
      <c r="N840" s="926"/>
      <c r="O840" s="926"/>
      <c r="P840" s="926"/>
      <c r="Q840" s="926"/>
      <c r="R840" s="926"/>
      <c r="S840" s="926"/>
      <c r="T840" s="926"/>
      <c r="U840" s="926"/>
      <c r="V840" s="926"/>
      <c r="W840" s="926"/>
      <c r="X840" s="926"/>
      <c r="Y840" s="926"/>
      <c r="Z840" s="926"/>
      <c r="AA840" s="926"/>
      <c r="AB840" s="926"/>
      <c r="AC840" s="926"/>
      <c r="AD840" s="1176"/>
      <c r="AE840" s="3"/>
      <c r="AF840" s="258"/>
      <c r="AG840" s="375"/>
      <c r="AH840" s="378"/>
      <c r="EM840" s="375"/>
      <c r="EN840" s="375"/>
      <c r="EO840" s="375"/>
      <c r="EP840" s="375"/>
      <c r="EQ840" s="375"/>
      <c r="ER840" s="375"/>
      <c r="ES840" s="375"/>
      <c r="FF840" s="375"/>
      <c r="FG840" s="375"/>
      <c r="FH840" s="375"/>
      <c r="FI840" s="375"/>
      <c r="FJ840" s="375"/>
      <c r="FK840" s="375"/>
      <c r="FL840" s="375"/>
      <c r="FM840" s="375"/>
      <c r="FN840" s="375"/>
      <c r="FO840" s="375"/>
      <c r="FP840" s="375"/>
      <c r="FQ840" s="375"/>
      <c r="FR840" s="375"/>
      <c r="FS840" s="375"/>
      <c r="FT840" s="375"/>
      <c r="FU840" s="375"/>
    </row>
    <row r="841" spans="1:177" s="374" customFormat="1" ht="15" customHeight="1" x14ac:dyDescent="0.25">
      <c r="A841" s="113"/>
      <c r="B841" s="3"/>
      <c r="C841" s="3"/>
      <c r="D841" s="3"/>
      <c r="E841" s="3"/>
      <c r="F841" s="3"/>
      <c r="G841" s="3"/>
      <c r="H841" s="3"/>
      <c r="I841" s="3"/>
      <c r="J841" s="3"/>
      <c r="K841" s="3"/>
      <c r="L841" s="3"/>
      <c r="M841" s="3"/>
      <c r="N841" s="3"/>
      <c r="O841" s="3"/>
      <c r="P841" s="3"/>
      <c r="Q841" s="3"/>
      <c r="R841" s="3"/>
      <c r="S841" s="3"/>
      <c r="T841" s="3"/>
      <c r="U841" s="3"/>
      <c r="V841" s="3"/>
      <c r="W841" s="3"/>
      <c r="X841" s="3"/>
      <c r="Y841" s="3"/>
      <c r="Z841" s="3"/>
      <c r="AA841" s="3"/>
      <c r="AB841" s="3"/>
      <c r="AC841" s="3"/>
      <c r="AD841" s="3"/>
      <c r="AE841" s="3"/>
      <c r="AF841" s="258"/>
      <c r="AG841" s="375"/>
      <c r="AH841" s="378"/>
      <c r="EM841" s="375"/>
      <c r="EN841" s="375"/>
      <c r="EO841" s="375"/>
      <c r="EP841" s="375"/>
      <c r="EQ841" s="375"/>
      <c r="ER841" s="375"/>
      <c r="ES841" s="375"/>
      <c r="FF841" s="375"/>
      <c r="FG841" s="375"/>
      <c r="FH841" s="375"/>
      <c r="FI841" s="375"/>
      <c r="FJ841" s="375"/>
      <c r="FK841" s="375"/>
      <c r="FL841" s="375"/>
      <c r="FM841" s="375"/>
      <c r="FN841" s="375"/>
      <c r="FO841" s="375"/>
      <c r="FP841" s="375"/>
      <c r="FQ841" s="375"/>
      <c r="FR841" s="375"/>
      <c r="FS841" s="375"/>
      <c r="FT841" s="375"/>
      <c r="FU841" s="375"/>
    </row>
    <row r="842" spans="1:177" s="374" customFormat="1" ht="36" customHeight="1" x14ac:dyDescent="0.25">
      <c r="A842" s="114" t="s">
        <v>228</v>
      </c>
      <c r="B842" s="573" t="s">
        <v>1794</v>
      </c>
      <c r="C842" s="573"/>
      <c r="D842" s="573"/>
      <c r="E842" s="573"/>
      <c r="F842" s="573"/>
      <c r="G842" s="573"/>
      <c r="H842" s="573"/>
      <c r="I842" s="573"/>
      <c r="J842" s="573"/>
      <c r="K842" s="573"/>
      <c r="L842" s="573"/>
      <c r="M842" s="573"/>
      <c r="N842" s="573"/>
      <c r="O842" s="573"/>
      <c r="P842" s="573"/>
      <c r="Q842" s="573"/>
      <c r="R842" s="573"/>
      <c r="S842" s="573"/>
      <c r="T842" s="573"/>
      <c r="U842" s="573"/>
      <c r="V842" s="573"/>
      <c r="W842" s="573"/>
      <c r="X842" s="573"/>
      <c r="Y842" s="573"/>
      <c r="Z842" s="573"/>
      <c r="AA842" s="573"/>
      <c r="AB842" s="573"/>
      <c r="AC842" s="573"/>
      <c r="AD842" s="573"/>
      <c r="AE842" s="3"/>
      <c r="AF842" s="258"/>
      <c r="AG842" s="375"/>
      <c r="AH842" s="378"/>
      <c r="EM842" s="375"/>
      <c r="EN842" s="375"/>
      <c r="EO842" s="375"/>
      <c r="EP842" s="375"/>
      <c r="EQ842" s="375"/>
      <c r="ER842" s="375"/>
      <c r="ES842" s="375"/>
      <c r="FF842" s="375"/>
      <c r="FG842" s="375"/>
      <c r="FH842" s="375"/>
      <c r="FI842" s="375"/>
      <c r="FJ842" s="375"/>
      <c r="FK842" s="375"/>
      <c r="FL842" s="375"/>
      <c r="FM842" s="375"/>
      <c r="FN842" s="375"/>
      <c r="FO842" s="375"/>
      <c r="FP842" s="375"/>
      <c r="FQ842" s="375"/>
      <c r="FR842" s="375"/>
      <c r="FS842" s="375"/>
      <c r="FT842" s="375"/>
      <c r="FU842" s="375"/>
    </row>
    <row r="843" spans="1:177" s="374" customFormat="1" ht="15" customHeight="1" x14ac:dyDescent="0.25">
      <c r="A843" s="112"/>
      <c r="B843" s="1"/>
      <c r="C843" s="576" t="s">
        <v>153</v>
      </c>
      <c r="D843" s="576"/>
      <c r="E843" s="576"/>
      <c r="F843" s="576"/>
      <c r="G843" s="576"/>
      <c r="H843" s="576"/>
      <c r="I843" s="576"/>
      <c r="J843" s="576"/>
      <c r="K843" s="576"/>
      <c r="L843" s="576"/>
      <c r="M843" s="576"/>
      <c r="N843" s="576"/>
      <c r="O843" s="576"/>
      <c r="P843" s="576"/>
      <c r="Q843" s="576"/>
      <c r="R843" s="576"/>
      <c r="S843" s="576"/>
      <c r="T843" s="576"/>
      <c r="U843" s="576"/>
      <c r="V843" s="576"/>
      <c r="W843" s="576"/>
      <c r="X843" s="576"/>
      <c r="Y843" s="576"/>
      <c r="Z843" s="576"/>
      <c r="AA843" s="576"/>
      <c r="AB843" s="576"/>
      <c r="AC843" s="576"/>
      <c r="AD843" s="576"/>
      <c r="AE843" s="3"/>
      <c r="AF843" s="258"/>
      <c r="AG843" s="375"/>
      <c r="AH843" s="378"/>
      <c r="EM843" s="375"/>
      <c r="EN843" s="375"/>
      <c r="EO843" s="375"/>
      <c r="EP843" s="375"/>
      <c r="EQ843" s="375"/>
      <c r="ER843" s="375"/>
      <c r="ES843" s="375"/>
      <c r="FF843" s="375"/>
      <c r="FG843" s="375"/>
      <c r="FH843" s="375"/>
      <c r="FI843" s="375"/>
      <c r="FJ843" s="375"/>
      <c r="FK843" s="375"/>
      <c r="FL843" s="375"/>
      <c r="FM843" s="375"/>
      <c r="FN843" s="375"/>
      <c r="FO843" s="375"/>
      <c r="FP843" s="375"/>
      <c r="FQ843" s="375"/>
      <c r="FR843" s="375"/>
      <c r="FS843" s="375"/>
      <c r="FT843" s="375"/>
      <c r="FU843" s="375"/>
    </row>
    <row r="844" spans="1:177" s="374" customFormat="1" ht="15" customHeight="1" thickBot="1" x14ac:dyDescent="0.3">
      <c r="A844" s="113"/>
      <c r="B844" s="3"/>
      <c r="C844" s="3"/>
      <c r="D844" s="3"/>
      <c r="E844" s="3"/>
      <c r="F844" s="3"/>
      <c r="G844" s="3"/>
      <c r="H844" s="3"/>
      <c r="I844" s="3"/>
      <c r="J844" s="3"/>
      <c r="K844" s="3"/>
      <c r="L844" s="3"/>
      <c r="M844" s="3"/>
      <c r="N844" s="3"/>
      <c r="O844" s="3"/>
      <c r="P844" s="3"/>
      <c r="Q844" s="3"/>
      <c r="R844" s="3"/>
      <c r="S844" s="3"/>
      <c r="T844" s="3"/>
      <c r="U844" s="3"/>
      <c r="V844" s="3"/>
      <c r="W844" s="3"/>
      <c r="X844" s="3"/>
      <c r="Y844" s="3"/>
      <c r="Z844" s="3"/>
      <c r="AA844" s="3"/>
      <c r="AB844" s="3"/>
      <c r="AC844" s="3"/>
      <c r="AD844" s="3"/>
      <c r="AE844" s="3"/>
      <c r="AF844" s="258"/>
      <c r="AG844" s="375"/>
      <c r="AH844" s="378"/>
      <c r="EM844" s="375"/>
      <c r="EN844" s="375"/>
      <c r="EO844" s="375"/>
      <c r="EP844" s="375"/>
      <c r="EQ844" s="375"/>
      <c r="ER844" s="375"/>
      <c r="ES844" s="375"/>
      <c r="FF844" s="375"/>
      <c r="FG844" s="375"/>
      <c r="FH844" s="375"/>
      <c r="FI844" s="375"/>
      <c r="FJ844" s="375"/>
      <c r="FK844" s="375"/>
      <c r="FL844" s="375"/>
      <c r="FM844" s="375"/>
      <c r="FN844" s="375"/>
      <c r="FO844" s="375"/>
      <c r="FP844" s="375"/>
      <c r="FQ844" s="375"/>
      <c r="FR844" s="375"/>
      <c r="FS844" s="375"/>
      <c r="FT844" s="375"/>
      <c r="FU844" s="375"/>
    </row>
    <row r="845" spans="1:177" s="374" customFormat="1" ht="15" customHeight="1" thickBot="1" x14ac:dyDescent="0.3">
      <c r="A845" s="113"/>
      <c r="B845" s="3"/>
      <c r="C845" s="366"/>
      <c r="D845" s="22" t="s">
        <v>149</v>
      </c>
      <c r="E845" s="3"/>
      <c r="F845" s="3"/>
      <c r="G845" s="3"/>
      <c r="H845" s="3"/>
      <c r="I845" s="366"/>
      <c r="J845" s="22" t="s">
        <v>1194</v>
      </c>
      <c r="K845" s="3"/>
      <c r="L845" s="3"/>
      <c r="M845" s="3"/>
      <c r="N845" s="3"/>
      <c r="O845" s="3"/>
      <c r="P845" s="3"/>
      <c r="Q845" s="3"/>
      <c r="R845" s="3"/>
      <c r="S845" s="3"/>
      <c r="T845" s="366"/>
      <c r="U845" s="22" t="s">
        <v>1195</v>
      </c>
      <c r="V845" s="3"/>
      <c r="W845" s="3"/>
      <c r="X845" s="3"/>
      <c r="Y845" s="3"/>
      <c r="Z845" s="3"/>
      <c r="AA845" s="3"/>
      <c r="AB845" s="3"/>
      <c r="AC845" s="3"/>
      <c r="AD845" s="3"/>
      <c r="AE845" s="3"/>
      <c r="AF845" s="258"/>
      <c r="AG845" s="375"/>
      <c r="AH845" s="378"/>
      <c r="EM845" s="375"/>
      <c r="EN845" s="375"/>
      <c r="EO845" s="375"/>
      <c r="EP845" s="375"/>
      <c r="EQ845" s="375"/>
      <c r="ER845" s="375"/>
      <c r="ES845" s="375"/>
      <c r="FF845" s="375"/>
      <c r="FG845" s="375"/>
      <c r="FH845" s="375"/>
      <c r="FI845" s="375"/>
      <c r="FJ845" s="375"/>
      <c r="FK845" s="375"/>
      <c r="FL845" s="375"/>
      <c r="FM845" s="375"/>
      <c r="FN845" s="375"/>
      <c r="FO845" s="375"/>
      <c r="FP845" s="375"/>
      <c r="FQ845" s="375"/>
      <c r="FR845" s="375"/>
      <c r="FS845" s="375"/>
      <c r="FT845" s="375"/>
      <c r="FU845" s="375"/>
    </row>
    <row r="846" spans="1:177" s="374" customFormat="1" ht="15" customHeight="1" x14ac:dyDescent="0.25">
      <c r="A846" s="113"/>
      <c r="B846" s="3"/>
      <c r="C846" s="3"/>
      <c r="D846" s="3"/>
      <c r="E846" s="3"/>
      <c r="F846" s="3"/>
      <c r="G846" s="3"/>
      <c r="H846" s="3"/>
      <c r="I846" s="3"/>
      <c r="J846" s="3"/>
      <c r="K846" s="3"/>
      <c r="L846" s="3"/>
      <c r="M846" s="3"/>
      <c r="N846" s="3"/>
      <c r="O846" s="3"/>
      <c r="P846" s="3"/>
      <c r="Q846" s="3"/>
      <c r="R846" s="3"/>
      <c r="S846" s="3"/>
      <c r="T846" s="3"/>
      <c r="U846" s="3"/>
      <c r="V846" s="3"/>
      <c r="W846" s="3"/>
      <c r="X846" s="3"/>
      <c r="Y846" s="3"/>
      <c r="Z846" s="3"/>
      <c r="AA846" s="3"/>
      <c r="AB846" s="3"/>
      <c r="AC846" s="3"/>
      <c r="AD846" s="3"/>
      <c r="AE846" s="3"/>
      <c r="AF846" s="258"/>
      <c r="AG846" s="375"/>
      <c r="AH846" s="378"/>
      <c r="EM846" s="375"/>
      <c r="EN846" s="375"/>
      <c r="EO846" s="375"/>
      <c r="EP846" s="375"/>
      <c r="EQ846" s="375"/>
      <c r="ER846" s="375"/>
      <c r="ES846" s="375"/>
      <c r="FF846" s="375"/>
      <c r="FG846" s="375"/>
      <c r="FH846" s="375"/>
      <c r="FI846" s="375"/>
      <c r="FJ846" s="375"/>
      <c r="FK846" s="375"/>
      <c r="FL846" s="375"/>
      <c r="FM846" s="375"/>
      <c r="FN846" s="375"/>
      <c r="FO846" s="375"/>
      <c r="FP846" s="375"/>
      <c r="FQ846" s="375"/>
      <c r="FR846" s="375"/>
      <c r="FS846" s="375"/>
      <c r="FT846" s="375"/>
      <c r="FU846" s="375"/>
    </row>
    <row r="847" spans="1:177" s="374" customFormat="1" ht="15" customHeight="1" x14ac:dyDescent="0.25">
      <c r="A847" s="113"/>
      <c r="B847" s="571" t="str">
        <f>IF(COUNTIF(C845:T845,"x")&gt;1,"ERROR: Seleccionar un solo código","")</f>
        <v/>
      </c>
      <c r="C847" s="571"/>
      <c r="D847" s="571"/>
      <c r="E847" s="571"/>
      <c r="F847" s="571"/>
      <c r="G847" s="571"/>
      <c r="H847" s="571"/>
      <c r="I847" s="571"/>
      <c r="J847" s="571"/>
      <c r="K847" s="571"/>
      <c r="L847" s="571"/>
      <c r="M847" s="571"/>
      <c r="N847" s="571"/>
      <c r="O847" s="571"/>
      <c r="P847" s="571"/>
      <c r="Q847" s="571"/>
      <c r="R847" s="571"/>
      <c r="S847" s="571"/>
      <c r="T847" s="571"/>
      <c r="U847" s="571"/>
      <c r="V847" s="571"/>
      <c r="W847" s="571"/>
      <c r="X847" s="571"/>
      <c r="Y847" s="571"/>
      <c r="Z847" s="571"/>
      <c r="AA847" s="571"/>
      <c r="AB847" s="571"/>
      <c r="AC847" s="571"/>
      <c r="AD847" s="571"/>
      <c r="AE847" s="3"/>
      <c r="AF847" s="258"/>
      <c r="AG847" s="375"/>
      <c r="AH847" s="378"/>
      <c r="EM847" s="375"/>
      <c r="EN847" s="375"/>
      <c r="EO847" s="375"/>
      <c r="EP847" s="375"/>
      <c r="EQ847" s="375"/>
      <c r="ER847" s="375"/>
      <c r="ES847" s="375"/>
      <c r="FF847" s="375"/>
      <c r="FG847" s="375"/>
      <c r="FH847" s="375"/>
      <c r="FI847" s="375"/>
      <c r="FJ847" s="375"/>
      <c r="FK847" s="375"/>
      <c r="FL847" s="375"/>
      <c r="FM847" s="375"/>
      <c r="FN847" s="375"/>
      <c r="FO847" s="375"/>
      <c r="FP847" s="375"/>
      <c r="FQ847" s="375"/>
      <c r="FR847" s="375"/>
      <c r="FS847" s="375"/>
      <c r="FT847" s="375"/>
      <c r="FU847" s="375"/>
    </row>
    <row r="848" spans="1:177" s="374" customFormat="1" ht="15" customHeight="1" x14ac:dyDescent="0.25">
      <c r="A848" s="113"/>
      <c r="B848" s="3"/>
      <c r="C848" s="3"/>
      <c r="D848" s="3"/>
      <c r="E848" s="3"/>
      <c r="F848" s="3"/>
      <c r="G848" s="3"/>
      <c r="H848" s="3"/>
      <c r="I848" s="3"/>
      <c r="J848" s="3"/>
      <c r="K848" s="3"/>
      <c r="L848" s="3"/>
      <c r="M848" s="3"/>
      <c r="N848" s="3"/>
      <c r="O848" s="3"/>
      <c r="P848" s="3"/>
      <c r="Q848" s="3"/>
      <c r="R848" s="3"/>
      <c r="S848" s="3"/>
      <c r="T848" s="3"/>
      <c r="U848" s="3"/>
      <c r="V848" s="3"/>
      <c r="W848" s="3"/>
      <c r="X848" s="3"/>
      <c r="Y848" s="3"/>
      <c r="Z848" s="3"/>
      <c r="AA848" s="3"/>
      <c r="AB848" s="3"/>
      <c r="AC848" s="3"/>
      <c r="AD848" s="3"/>
      <c r="AE848" s="3"/>
      <c r="AF848" s="258"/>
      <c r="AG848" s="375"/>
      <c r="AH848" s="378"/>
      <c r="EM848" s="375"/>
      <c r="EN848" s="375"/>
      <c r="EO848" s="375"/>
      <c r="EP848" s="375"/>
      <c r="EQ848" s="375"/>
      <c r="ER848" s="375"/>
      <c r="ES848" s="375"/>
      <c r="FF848" s="375"/>
      <c r="FG848" s="375"/>
      <c r="FH848" s="375"/>
      <c r="FI848" s="375"/>
      <c r="FJ848" s="375"/>
      <c r="FK848" s="375"/>
      <c r="FL848" s="375"/>
      <c r="FM848" s="375"/>
      <c r="FN848" s="375"/>
      <c r="FO848" s="375"/>
      <c r="FP848" s="375"/>
      <c r="FQ848" s="375"/>
      <c r="FR848" s="375"/>
      <c r="FS848" s="375"/>
      <c r="FT848" s="375"/>
      <c r="FU848" s="375"/>
    </row>
    <row r="849" spans="1:177" s="374" customFormat="1" ht="36" customHeight="1" x14ac:dyDescent="0.25">
      <c r="A849" s="114" t="s">
        <v>235</v>
      </c>
      <c r="B849" s="573" t="s">
        <v>1728</v>
      </c>
      <c r="C849" s="573"/>
      <c r="D849" s="573"/>
      <c r="E849" s="573"/>
      <c r="F849" s="573"/>
      <c r="G849" s="573"/>
      <c r="H849" s="573"/>
      <c r="I849" s="573"/>
      <c r="J849" s="573"/>
      <c r="K849" s="573"/>
      <c r="L849" s="573"/>
      <c r="M849" s="573"/>
      <c r="N849" s="573"/>
      <c r="O849" s="573"/>
      <c r="P849" s="573"/>
      <c r="Q849" s="573"/>
      <c r="R849" s="573"/>
      <c r="S849" s="573"/>
      <c r="T849" s="573"/>
      <c r="U849" s="573"/>
      <c r="V849" s="573"/>
      <c r="W849" s="573"/>
      <c r="X849" s="573"/>
      <c r="Y849" s="573"/>
      <c r="Z849" s="573"/>
      <c r="AA849" s="573"/>
      <c r="AB849" s="573"/>
      <c r="AC849" s="573"/>
      <c r="AD849" s="573"/>
      <c r="AE849" s="3"/>
      <c r="AF849" s="258"/>
      <c r="AG849" s="375"/>
      <c r="AH849" s="378"/>
      <c r="EM849" s="375"/>
      <c r="EN849" s="375"/>
      <c r="EO849" s="375"/>
      <c r="EP849" s="375"/>
      <c r="EQ849" s="375"/>
      <c r="ER849" s="375"/>
      <c r="ES849" s="375"/>
      <c r="FF849" s="375"/>
      <c r="FG849" s="375"/>
      <c r="FH849" s="375"/>
      <c r="FI849" s="375"/>
      <c r="FJ849" s="375"/>
      <c r="FK849" s="375"/>
      <c r="FL849" s="375"/>
      <c r="FM849" s="375"/>
      <c r="FN849" s="375"/>
      <c r="FO849" s="375"/>
      <c r="FP849" s="375"/>
      <c r="FQ849" s="375"/>
      <c r="FR849" s="375"/>
      <c r="FS849" s="375"/>
      <c r="FT849" s="375"/>
      <c r="FU849" s="375"/>
    </row>
    <row r="850" spans="1:177" s="374" customFormat="1" ht="24" customHeight="1" x14ac:dyDescent="0.25">
      <c r="A850" s="114"/>
      <c r="B850" s="77"/>
      <c r="C850" s="723" t="s">
        <v>1729</v>
      </c>
      <c r="D850" s="723"/>
      <c r="E850" s="723"/>
      <c r="F850" s="723"/>
      <c r="G850" s="723"/>
      <c r="H850" s="723"/>
      <c r="I850" s="723"/>
      <c r="J850" s="723"/>
      <c r="K850" s="723"/>
      <c r="L850" s="723"/>
      <c r="M850" s="723"/>
      <c r="N850" s="723"/>
      <c r="O850" s="723"/>
      <c r="P850" s="723"/>
      <c r="Q850" s="723"/>
      <c r="R850" s="723"/>
      <c r="S850" s="723"/>
      <c r="T850" s="723"/>
      <c r="U850" s="723"/>
      <c r="V850" s="723"/>
      <c r="W850" s="723"/>
      <c r="X850" s="723"/>
      <c r="Y850" s="723"/>
      <c r="Z850" s="723"/>
      <c r="AA850" s="723"/>
      <c r="AB850" s="723"/>
      <c r="AC850" s="723"/>
      <c r="AD850" s="723"/>
      <c r="AE850" s="3"/>
      <c r="AF850" s="258"/>
      <c r="AG850" s="375"/>
      <c r="AH850" s="378"/>
      <c r="EM850" s="375"/>
      <c r="EN850" s="375"/>
      <c r="EO850" s="375"/>
      <c r="EP850" s="375"/>
      <c r="EQ850" s="375"/>
      <c r="ER850" s="375"/>
      <c r="ES850" s="375"/>
      <c r="FF850" s="375"/>
      <c r="FG850" s="375"/>
      <c r="FH850" s="375"/>
      <c r="FI850" s="375"/>
      <c r="FJ850" s="375"/>
      <c r="FK850" s="375"/>
      <c r="FL850" s="375"/>
      <c r="FM850" s="375"/>
      <c r="FN850" s="375"/>
      <c r="FO850" s="375"/>
      <c r="FP850" s="375"/>
      <c r="FQ850" s="375"/>
      <c r="FR850" s="375"/>
      <c r="FS850" s="375"/>
      <c r="FT850" s="375"/>
      <c r="FU850" s="375"/>
    </row>
    <row r="851" spans="1:177" s="374" customFormat="1" ht="24" customHeight="1" x14ac:dyDescent="0.25">
      <c r="A851" s="114"/>
      <c r="B851" s="215"/>
      <c r="C851" s="895" t="s">
        <v>1736</v>
      </c>
      <c r="D851" s="895"/>
      <c r="E851" s="895"/>
      <c r="F851" s="895"/>
      <c r="G851" s="895"/>
      <c r="H851" s="895"/>
      <c r="I851" s="895"/>
      <c r="J851" s="895"/>
      <c r="K851" s="895"/>
      <c r="L851" s="895"/>
      <c r="M851" s="895"/>
      <c r="N851" s="895"/>
      <c r="O851" s="895"/>
      <c r="P851" s="895"/>
      <c r="Q851" s="895"/>
      <c r="R851" s="895"/>
      <c r="S851" s="895"/>
      <c r="T851" s="895"/>
      <c r="U851" s="895"/>
      <c r="V851" s="895"/>
      <c r="W851" s="895"/>
      <c r="X851" s="895"/>
      <c r="Y851" s="895"/>
      <c r="Z851" s="895"/>
      <c r="AA851" s="895"/>
      <c r="AB851" s="895"/>
      <c r="AC851" s="895"/>
      <c r="AD851" s="895"/>
      <c r="AE851" s="3"/>
      <c r="AF851" s="258"/>
      <c r="AG851" s="375"/>
      <c r="AH851" s="378"/>
      <c r="EM851" s="375"/>
      <c r="EN851" s="375"/>
      <c r="EO851" s="375"/>
      <c r="EP851" s="375"/>
      <c r="EQ851" s="375"/>
      <c r="ER851" s="375"/>
      <c r="ES851" s="375"/>
      <c r="FF851" s="375"/>
      <c r="FG851" s="375"/>
      <c r="FH851" s="375"/>
      <c r="FI851" s="375"/>
      <c r="FJ851" s="375"/>
      <c r="FK851" s="375"/>
      <c r="FL851" s="375"/>
      <c r="FM851" s="375"/>
      <c r="FN851" s="375"/>
      <c r="FO851" s="375"/>
      <c r="FP851" s="375"/>
      <c r="FQ851" s="375"/>
      <c r="FR851" s="375"/>
      <c r="FS851" s="375"/>
      <c r="FT851" s="375"/>
      <c r="FU851" s="375"/>
    </row>
    <row r="852" spans="1:177" s="374" customFormat="1" ht="24" customHeight="1" x14ac:dyDescent="0.25">
      <c r="A852" s="114"/>
      <c r="B852" s="215"/>
      <c r="C852" s="723" t="s">
        <v>1730</v>
      </c>
      <c r="D852" s="723"/>
      <c r="E852" s="723"/>
      <c r="F852" s="723"/>
      <c r="G852" s="723"/>
      <c r="H852" s="723"/>
      <c r="I852" s="723"/>
      <c r="J852" s="723"/>
      <c r="K852" s="723"/>
      <c r="L852" s="723"/>
      <c r="M852" s="723"/>
      <c r="N852" s="723"/>
      <c r="O852" s="723"/>
      <c r="P852" s="723"/>
      <c r="Q852" s="723"/>
      <c r="R852" s="723"/>
      <c r="S852" s="723"/>
      <c r="T852" s="723"/>
      <c r="U852" s="723"/>
      <c r="V852" s="723"/>
      <c r="W852" s="723"/>
      <c r="X852" s="723"/>
      <c r="Y852" s="723"/>
      <c r="Z852" s="723"/>
      <c r="AA852" s="723"/>
      <c r="AB852" s="723"/>
      <c r="AC852" s="723"/>
      <c r="AD852" s="723"/>
      <c r="AE852" s="3"/>
      <c r="AF852" s="258"/>
      <c r="AG852" s="375"/>
      <c r="AH852" s="378"/>
      <c r="EM852" s="375"/>
      <c r="EN852" s="375"/>
      <c r="EO852" s="375"/>
      <c r="EP852" s="375"/>
      <c r="EQ852" s="375"/>
      <c r="ER852" s="375"/>
      <c r="ES852" s="375"/>
      <c r="FF852" s="375"/>
      <c r="FG852" s="375"/>
      <c r="FH852" s="375"/>
      <c r="FI852" s="375"/>
      <c r="FJ852" s="375"/>
      <c r="FK852" s="375"/>
      <c r="FL852" s="375"/>
      <c r="FM852" s="375"/>
      <c r="FN852" s="375"/>
      <c r="FO852" s="375"/>
      <c r="FP852" s="375"/>
      <c r="FQ852" s="375"/>
      <c r="FR852" s="375"/>
      <c r="FS852" s="375"/>
      <c r="FT852" s="375"/>
      <c r="FU852" s="375"/>
    </row>
    <row r="853" spans="1:177" s="374" customFormat="1" ht="48" customHeight="1" x14ac:dyDescent="0.25">
      <c r="A853" s="114"/>
      <c r="B853" s="215"/>
      <c r="C853" s="576" t="s">
        <v>1731</v>
      </c>
      <c r="D853" s="576"/>
      <c r="E853" s="576"/>
      <c r="F853" s="576"/>
      <c r="G853" s="576"/>
      <c r="H853" s="576"/>
      <c r="I853" s="576"/>
      <c r="J853" s="576"/>
      <c r="K853" s="576"/>
      <c r="L853" s="576"/>
      <c r="M853" s="576"/>
      <c r="N853" s="576"/>
      <c r="O853" s="576"/>
      <c r="P853" s="576"/>
      <c r="Q853" s="576"/>
      <c r="R853" s="576"/>
      <c r="S853" s="576"/>
      <c r="T853" s="576"/>
      <c r="U853" s="576"/>
      <c r="V853" s="576"/>
      <c r="W853" s="576"/>
      <c r="X853" s="576"/>
      <c r="Y853" s="576"/>
      <c r="Z853" s="576"/>
      <c r="AA853" s="576"/>
      <c r="AB853" s="576"/>
      <c r="AC853" s="576"/>
      <c r="AD853" s="576"/>
      <c r="AE853" s="3"/>
      <c r="AF853" s="258"/>
      <c r="AG853" s="375"/>
      <c r="AH853" s="378"/>
      <c r="EM853" s="375"/>
      <c r="EN853" s="375"/>
      <c r="EO853" s="375"/>
      <c r="EP853" s="375"/>
      <c r="EQ853" s="375"/>
      <c r="ER853" s="375"/>
      <c r="ES853" s="375"/>
      <c r="FF853" s="375"/>
      <c r="FG853" s="375"/>
      <c r="FH853" s="375"/>
      <c r="FI853" s="375"/>
      <c r="FJ853" s="375"/>
      <c r="FK853" s="375"/>
      <c r="FL853" s="375"/>
      <c r="FM853" s="375"/>
      <c r="FN853" s="375"/>
      <c r="FO853" s="375"/>
      <c r="FP853" s="375"/>
      <c r="FQ853" s="375"/>
      <c r="FR853" s="375"/>
      <c r="FS853" s="375"/>
      <c r="FT853" s="375"/>
      <c r="FU853" s="375"/>
    </row>
    <row r="854" spans="1:177" s="374" customFormat="1" ht="24" customHeight="1" x14ac:dyDescent="0.25">
      <c r="A854" s="114"/>
      <c r="B854" s="215"/>
      <c r="C854" s="576" t="s">
        <v>1732</v>
      </c>
      <c r="D854" s="576"/>
      <c r="E854" s="576"/>
      <c r="F854" s="576"/>
      <c r="G854" s="576"/>
      <c r="H854" s="576"/>
      <c r="I854" s="576"/>
      <c r="J854" s="576"/>
      <c r="K854" s="576"/>
      <c r="L854" s="576"/>
      <c r="M854" s="576"/>
      <c r="N854" s="576"/>
      <c r="O854" s="576"/>
      <c r="P854" s="576"/>
      <c r="Q854" s="576"/>
      <c r="R854" s="576"/>
      <c r="S854" s="576"/>
      <c r="T854" s="576"/>
      <c r="U854" s="576"/>
      <c r="V854" s="576"/>
      <c r="W854" s="576"/>
      <c r="X854" s="576"/>
      <c r="Y854" s="576"/>
      <c r="Z854" s="576"/>
      <c r="AA854" s="576"/>
      <c r="AB854" s="576"/>
      <c r="AC854" s="576"/>
      <c r="AD854" s="576"/>
      <c r="AE854" s="3"/>
      <c r="AF854" s="258"/>
      <c r="AG854" s="375"/>
      <c r="AH854" s="378"/>
      <c r="EM854" s="375"/>
      <c r="EN854" s="375"/>
      <c r="EO854" s="375"/>
      <c r="EP854" s="375"/>
      <c r="EQ854" s="375"/>
      <c r="ER854" s="375"/>
      <c r="ES854" s="375"/>
      <c r="FF854" s="375"/>
      <c r="FG854" s="375"/>
      <c r="FH854" s="375"/>
      <c r="FI854" s="375"/>
      <c r="FJ854" s="375"/>
      <c r="FK854" s="375"/>
      <c r="FL854" s="375"/>
      <c r="FM854" s="375"/>
      <c r="FN854" s="375"/>
      <c r="FO854" s="375"/>
      <c r="FP854" s="375"/>
      <c r="FQ854" s="375"/>
      <c r="FR854" s="375"/>
      <c r="FS854" s="375"/>
      <c r="FT854" s="375"/>
      <c r="FU854" s="375"/>
    </row>
    <row r="855" spans="1:177" s="374" customFormat="1" ht="24" customHeight="1" x14ac:dyDescent="0.25">
      <c r="A855" s="114"/>
      <c r="B855" s="215"/>
      <c r="C855" s="676" t="s">
        <v>1733</v>
      </c>
      <c r="D855" s="676"/>
      <c r="E855" s="676"/>
      <c r="F855" s="676"/>
      <c r="G855" s="676"/>
      <c r="H855" s="676"/>
      <c r="I855" s="676"/>
      <c r="J855" s="676"/>
      <c r="K855" s="676"/>
      <c r="L855" s="676"/>
      <c r="M855" s="676"/>
      <c r="N855" s="676"/>
      <c r="O855" s="676"/>
      <c r="P855" s="676"/>
      <c r="Q855" s="676"/>
      <c r="R855" s="676"/>
      <c r="S855" s="676"/>
      <c r="T855" s="676"/>
      <c r="U855" s="676"/>
      <c r="V855" s="676"/>
      <c r="W855" s="676"/>
      <c r="X855" s="676"/>
      <c r="Y855" s="676"/>
      <c r="Z855" s="676"/>
      <c r="AA855" s="676"/>
      <c r="AB855" s="676"/>
      <c r="AC855" s="676"/>
      <c r="AD855" s="676"/>
      <c r="AE855" s="3"/>
      <c r="AF855" s="258"/>
      <c r="AG855" s="375"/>
      <c r="AH855" s="378"/>
      <c r="EM855" s="375"/>
      <c r="EN855" s="375"/>
      <c r="EO855" s="375"/>
      <c r="EP855" s="375"/>
      <c r="EQ855" s="375"/>
      <c r="ER855" s="375"/>
      <c r="ES855" s="375"/>
      <c r="FF855" s="375"/>
      <c r="FG855" s="375"/>
      <c r="FH855" s="375"/>
      <c r="FI855" s="375"/>
      <c r="FJ855" s="375"/>
      <c r="FK855" s="375"/>
      <c r="FL855" s="375"/>
      <c r="FM855" s="375"/>
      <c r="FN855" s="375"/>
      <c r="FO855" s="375"/>
      <c r="FP855" s="375"/>
      <c r="FQ855" s="375"/>
      <c r="FR855" s="375"/>
      <c r="FS855" s="375"/>
      <c r="FT855" s="375"/>
      <c r="FU855" s="375"/>
    </row>
    <row r="856" spans="1:177" s="374" customFormat="1" ht="36" customHeight="1" x14ac:dyDescent="0.25">
      <c r="A856" s="114"/>
      <c r="B856" s="215"/>
      <c r="C856" s="1073" t="s">
        <v>1734</v>
      </c>
      <c r="D856" s="1073"/>
      <c r="E856" s="1073"/>
      <c r="F856" s="1073"/>
      <c r="G856" s="1073"/>
      <c r="H856" s="1073"/>
      <c r="I856" s="1073"/>
      <c r="J856" s="1073"/>
      <c r="K856" s="1073"/>
      <c r="L856" s="1073"/>
      <c r="M856" s="1073"/>
      <c r="N856" s="1073"/>
      <c r="O856" s="1073"/>
      <c r="P856" s="1073"/>
      <c r="Q856" s="1073"/>
      <c r="R856" s="1073"/>
      <c r="S856" s="1073"/>
      <c r="T856" s="1073"/>
      <c r="U856" s="1073"/>
      <c r="V856" s="1073"/>
      <c r="W856" s="1073"/>
      <c r="X856" s="1073"/>
      <c r="Y856" s="1073"/>
      <c r="Z856" s="1073"/>
      <c r="AA856" s="1073"/>
      <c r="AB856" s="1073"/>
      <c r="AC856" s="1073"/>
      <c r="AD856" s="1073"/>
      <c r="AE856" s="3"/>
      <c r="AF856" s="258"/>
      <c r="AG856" s="375"/>
      <c r="AH856" s="378"/>
      <c r="EM856" s="375"/>
      <c r="EN856" s="375"/>
      <c r="EO856" s="375"/>
      <c r="EP856" s="375"/>
      <c r="EQ856" s="375"/>
      <c r="ER856" s="375"/>
      <c r="ES856" s="375"/>
      <c r="FF856" s="375"/>
      <c r="FG856" s="375"/>
      <c r="FH856" s="375"/>
      <c r="FI856" s="375"/>
      <c r="FJ856" s="375"/>
      <c r="FK856" s="375"/>
      <c r="FL856" s="375"/>
      <c r="FM856" s="375"/>
      <c r="FN856" s="375"/>
      <c r="FO856" s="375"/>
      <c r="FP856" s="375"/>
      <c r="FQ856" s="375"/>
      <c r="FR856" s="375"/>
      <c r="FS856" s="375"/>
      <c r="FT856" s="375"/>
      <c r="FU856" s="375"/>
    </row>
    <row r="857" spans="1:177" s="374" customFormat="1" ht="24" customHeight="1" x14ac:dyDescent="0.25">
      <c r="A857" s="114"/>
      <c r="B857" s="215"/>
      <c r="C857" s="1073" t="s">
        <v>1735</v>
      </c>
      <c r="D857" s="1073"/>
      <c r="E857" s="1073"/>
      <c r="F857" s="1073"/>
      <c r="G857" s="1073"/>
      <c r="H857" s="1073"/>
      <c r="I857" s="1073"/>
      <c r="J857" s="1073"/>
      <c r="K857" s="1073"/>
      <c r="L857" s="1073"/>
      <c r="M857" s="1073"/>
      <c r="N857" s="1073"/>
      <c r="O857" s="1073"/>
      <c r="P857" s="1073"/>
      <c r="Q857" s="1073"/>
      <c r="R857" s="1073"/>
      <c r="S857" s="1073"/>
      <c r="T857" s="1073"/>
      <c r="U857" s="1073"/>
      <c r="V857" s="1073"/>
      <c r="W857" s="1073"/>
      <c r="X857" s="1073"/>
      <c r="Y857" s="1073"/>
      <c r="Z857" s="1073"/>
      <c r="AA857" s="1073"/>
      <c r="AB857" s="1073"/>
      <c r="AC857" s="1073"/>
      <c r="AD857" s="1073"/>
      <c r="AE857" s="3"/>
      <c r="AF857" s="258"/>
      <c r="AG857" s="375"/>
      <c r="AH857" s="378"/>
      <c r="EM857" s="375"/>
      <c r="EN857" s="375"/>
      <c r="EO857" s="375"/>
      <c r="EP857" s="375"/>
      <c r="EQ857" s="375"/>
      <c r="ER857" s="375"/>
      <c r="ES857" s="375"/>
      <c r="FF857" s="375"/>
      <c r="FG857" s="375"/>
      <c r="FH857" s="375"/>
      <c r="FI857" s="375"/>
      <c r="FJ857" s="375"/>
      <c r="FK857" s="375"/>
      <c r="FL857" s="375"/>
      <c r="FM857" s="375"/>
      <c r="FN857" s="375"/>
      <c r="FO857" s="375"/>
      <c r="FP857" s="375"/>
      <c r="FQ857" s="375"/>
      <c r="FR857" s="375"/>
      <c r="FS857" s="375"/>
      <c r="FT857" s="375"/>
      <c r="FU857" s="375"/>
    </row>
    <row r="858" spans="1:177" s="374" customFormat="1" ht="15" customHeight="1" thickBot="1" x14ac:dyDescent="0.3">
      <c r="A858" s="113"/>
      <c r="B858" s="3"/>
      <c r="C858" s="3"/>
      <c r="D858" s="3"/>
      <c r="E858" s="3"/>
      <c r="F858" s="3"/>
      <c r="G858" s="3"/>
      <c r="H858" s="3"/>
      <c r="I858" s="3"/>
      <c r="J858" s="3"/>
      <c r="K858" s="3"/>
      <c r="L858" s="3"/>
      <c r="M858" s="3"/>
      <c r="N858" s="3"/>
      <c r="O858" s="3"/>
      <c r="P858" s="3"/>
      <c r="Q858" s="3"/>
      <c r="R858" s="3"/>
      <c r="S858" s="3"/>
      <c r="T858" s="3"/>
      <c r="U858" s="3"/>
      <c r="V858" s="3"/>
      <c r="W858" s="3"/>
      <c r="X858" s="3"/>
      <c r="Y858" s="3"/>
      <c r="Z858" s="3"/>
      <c r="AA858" s="3"/>
      <c r="AB858" s="3"/>
      <c r="AC858" s="3"/>
      <c r="AD858" s="3"/>
      <c r="AE858" s="3"/>
      <c r="AF858" s="258"/>
      <c r="AG858" s="375" t="s">
        <v>1908</v>
      </c>
      <c r="AH858" s="378"/>
      <c r="EM858" s="375"/>
      <c r="EN858" s="375"/>
      <c r="EO858" s="375"/>
      <c r="EP858" s="375"/>
      <c r="EQ858" s="375"/>
      <c r="ER858" s="375"/>
      <c r="ES858" s="375"/>
      <c r="FF858" s="375"/>
      <c r="FG858" s="375"/>
      <c r="FH858" s="375"/>
      <c r="FI858" s="375"/>
      <c r="FJ858" s="375"/>
      <c r="FK858" s="375"/>
      <c r="FL858" s="375"/>
      <c r="FM858" s="375"/>
      <c r="FN858" s="375"/>
      <c r="FO858" s="375"/>
      <c r="FP858" s="375"/>
      <c r="FQ858" s="375"/>
      <c r="FR858" s="375"/>
      <c r="FS858" s="375"/>
      <c r="FT858" s="375"/>
      <c r="FU858" s="375"/>
    </row>
    <row r="859" spans="1:177" s="374" customFormat="1" ht="71.25" customHeight="1" x14ac:dyDescent="0.25">
      <c r="A859" s="113"/>
      <c r="B859" s="3"/>
      <c r="C859" s="1177" t="s">
        <v>18</v>
      </c>
      <c r="D859" s="1061" t="s">
        <v>903</v>
      </c>
      <c r="E859" s="1062"/>
      <c r="F859" s="1062"/>
      <c r="G859" s="1061" t="s">
        <v>1741</v>
      </c>
      <c r="H859" s="1062"/>
      <c r="I859" s="1062"/>
      <c r="J859" s="1061" t="s">
        <v>266</v>
      </c>
      <c r="K859" s="1062"/>
      <c r="L859" s="1175"/>
      <c r="M859" s="1062" t="s">
        <v>1737</v>
      </c>
      <c r="N859" s="1062"/>
      <c r="O859" s="1062"/>
      <c r="P859" s="1062"/>
      <c r="Q859" s="1062"/>
      <c r="R859" s="1062"/>
      <c r="S859" s="1062"/>
      <c r="T859" s="1062"/>
      <c r="U859" s="1062"/>
      <c r="V859" s="1062"/>
      <c r="W859" s="1062"/>
      <c r="X859" s="1175"/>
      <c r="Y859" s="1061" t="s">
        <v>1738</v>
      </c>
      <c r="Z859" s="1062"/>
      <c r="AA859" s="1062"/>
      <c r="AB859" s="1062"/>
      <c r="AC859" s="1062"/>
      <c r="AD859" s="1175"/>
      <c r="AE859" s="3"/>
      <c r="AF859" s="258"/>
      <c r="AG859" s="375">
        <f>COUNTBLANK(D861:AD870)</f>
        <v>270</v>
      </c>
      <c r="AH859" s="378">
        <v>270</v>
      </c>
      <c r="AK859" s="374" t="s">
        <v>1934</v>
      </c>
      <c r="AL859" s="375">
        <f>$C$29</f>
        <v>0</v>
      </c>
      <c r="EM859" s="375"/>
      <c r="EN859" s="375"/>
      <c r="EO859" s="375"/>
      <c r="EP859" s="375"/>
      <c r="EQ859" s="375"/>
      <c r="ER859" s="375"/>
      <c r="ES859" s="375"/>
      <c r="FF859" s="375"/>
      <c r="FG859" s="375"/>
      <c r="FH859" s="375"/>
      <c r="FI859" s="375"/>
      <c r="FJ859" s="375"/>
      <c r="FK859" s="375"/>
      <c r="FL859" s="375"/>
      <c r="FM859" s="375"/>
      <c r="FN859" s="375"/>
      <c r="FO859" s="375"/>
      <c r="FP859" s="375"/>
      <c r="FQ859" s="375"/>
      <c r="FR859" s="375"/>
      <c r="FS859" s="375"/>
      <c r="FT859" s="375"/>
      <c r="FU859" s="375"/>
    </row>
    <row r="860" spans="1:177" s="374" customFormat="1" ht="15" customHeight="1" thickBot="1" x14ac:dyDescent="0.3">
      <c r="A860" s="113"/>
      <c r="B860" s="3"/>
      <c r="C860" s="1178"/>
      <c r="D860" s="1063"/>
      <c r="E860" s="1064"/>
      <c r="F860" s="1064"/>
      <c r="G860" s="1063"/>
      <c r="H860" s="1064"/>
      <c r="I860" s="1064"/>
      <c r="J860" s="1063"/>
      <c r="K860" s="1064"/>
      <c r="L860" s="1183"/>
      <c r="M860" s="222" t="s">
        <v>1739</v>
      </c>
      <c r="N860" s="223" t="s">
        <v>27</v>
      </c>
      <c r="O860" s="223" t="s">
        <v>28</v>
      </c>
      <c r="P860" s="223" t="s">
        <v>29</v>
      </c>
      <c r="Q860" s="223" t="s">
        <v>30</v>
      </c>
      <c r="R860" s="223" t="s">
        <v>31</v>
      </c>
      <c r="S860" s="224" t="s">
        <v>32</v>
      </c>
      <c r="T860" s="223" t="s">
        <v>33</v>
      </c>
      <c r="U860" s="223" t="s">
        <v>34</v>
      </c>
      <c r="V860" s="223" t="s">
        <v>35</v>
      </c>
      <c r="W860" s="223" t="s">
        <v>38</v>
      </c>
      <c r="X860" s="224" t="s">
        <v>51</v>
      </c>
      <c r="Y860" s="225" t="s">
        <v>26</v>
      </c>
      <c r="Z860" s="223" t="s">
        <v>27</v>
      </c>
      <c r="AA860" s="223" t="s">
        <v>28</v>
      </c>
      <c r="AB860" s="223" t="s">
        <v>29</v>
      </c>
      <c r="AC860" s="223" t="s">
        <v>30</v>
      </c>
      <c r="AD860" s="226" t="s">
        <v>34</v>
      </c>
      <c r="AE860" s="3"/>
      <c r="AF860" s="258"/>
      <c r="AG860" s="374" t="s">
        <v>1935</v>
      </c>
      <c r="AH860" s="378" t="s">
        <v>1936</v>
      </c>
      <c r="AI860" s="374" t="s">
        <v>1937</v>
      </c>
      <c r="EM860" s="375"/>
      <c r="EN860" s="375"/>
      <c r="EO860" s="375"/>
      <c r="EP860" s="375"/>
      <c r="EQ860" s="375"/>
      <c r="ER860" s="375"/>
      <c r="ES860" s="375"/>
      <c r="FF860" s="375"/>
      <c r="FG860" s="375"/>
      <c r="FH860" s="375"/>
      <c r="FI860" s="375"/>
      <c r="FJ860" s="375"/>
      <c r="FK860" s="375"/>
      <c r="FL860" s="375"/>
      <c r="FM860" s="375"/>
      <c r="FN860" s="375"/>
      <c r="FO860" s="375"/>
      <c r="FP860" s="375"/>
      <c r="FQ860" s="375"/>
      <c r="FR860" s="375"/>
      <c r="FS860" s="375"/>
      <c r="FT860" s="375"/>
      <c r="FU860" s="375"/>
    </row>
    <row r="861" spans="1:177" s="374" customFormat="1" ht="15" customHeight="1" x14ac:dyDescent="0.25">
      <c r="A861" s="113"/>
      <c r="B861" s="3"/>
      <c r="C861" s="227" t="s">
        <v>26</v>
      </c>
      <c r="D861" s="1070"/>
      <c r="E861" s="1071"/>
      <c r="F861" s="1072"/>
      <c r="G861" s="1070"/>
      <c r="H861" s="1071"/>
      <c r="I861" s="1072"/>
      <c r="J861" s="1070"/>
      <c r="K861" s="1071"/>
      <c r="L861" s="1072"/>
      <c r="M861" s="353"/>
      <c r="N861" s="354"/>
      <c r="O861" s="354"/>
      <c r="P861" s="354"/>
      <c r="Q861" s="354"/>
      <c r="R861" s="354"/>
      <c r="S861" s="354"/>
      <c r="T861" s="354"/>
      <c r="U861" s="354"/>
      <c r="V861" s="354"/>
      <c r="W861" s="354"/>
      <c r="X861" s="355"/>
      <c r="Y861" s="353"/>
      <c r="Z861" s="354"/>
      <c r="AA861" s="354"/>
      <c r="AB861" s="354"/>
      <c r="AC861" s="354"/>
      <c r="AD861" s="355"/>
      <c r="AE861" s="3"/>
      <c r="AF861" s="258"/>
      <c r="AG861" s="374">
        <f>IF(AND(D861="",COUNTBLANK(G861:AD861)=24),0,IF(AND(D861&gt;0,G861&gt;0,J861&gt;0,COUNTIF(M861:X861,"X")&gt;=1,COUNTIF(Y861:AD861,"X")&gt;=1),0,1))</f>
        <v>0</v>
      </c>
      <c r="AH861" s="378">
        <f>IF(OR(AND($X861="X",COUNTBLANK(M861:W861)&lt;11),AND($AD861="X",COUNTBLANK(Y861:AC861)&lt;5)),1,0)</f>
        <v>0</v>
      </c>
      <c r="AI861" s="374">
        <f t="shared" ref="AI861:AI870" si="181">IF(AND(D861="",COUNTBLANK(G861:AD861)=24),0,IF(OR(AND($C$29&gt;=$G861,G861&gt;0),$G861="NS"),0,1))</f>
        <v>0</v>
      </c>
      <c r="EM861" s="375"/>
      <c r="EN861" s="375"/>
      <c r="EO861" s="375"/>
      <c r="EP861" s="375"/>
      <c r="EQ861" s="375"/>
      <c r="ER861" s="375"/>
      <c r="ES861" s="375"/>
      <c r="FF861" s="375"/>
      <c r="FG861" s="375"/>
      <c r="FH861" s="375"/>
      <c r="FI861" s="375"/>
      <c r="FJ861" s="375"/>
      <c r="FK861" s="375"/>
      <c r="FL861" s="375"/>
      <c r="FM861" s="375"/>
      <c r="FN861" s="375"/>
      <c r="FO861" s="375"/>
      <c r="FP861" s="375"/>
      <c r="FQ861" s="375"/>
      <c r="FR861" s="375"/>
      <c r="FS861" s="375"/>
      <c r="FT861" s="375"/>
      <c r="FU861" s="375"/>
    </row>
    <row r="862" spans="1:177" s="374" customFormat="1" ht="15" customHeight="1" x14ac:dyDescent="0.25">
      <c r="A862" s="113"/>
      <c r="B862" s="3"/>
      <c r="C862" s="228" t="s">
        <v>27</v>
      </c>
      <c r="D862" s="1059"/>
      <c r="E862" s="825"/>
      <c r="F862" s="1060"/>
      <c r="G862" s="1059"/>
      <c r="H862" s="825"/>
      <c r="I862" s="1060"/>
      <c r="J862" s="1059"/>
      <c r="K862" s="825"/>
      <c r="L862" s="1060"/>
      <c r="M862" s="351"/>
      <c r="N862" s="349"/>
      <c r="O862" s="349"/>
      <c r="P862" s="349"/>
      <c r="Q862" s="349"/>
      <c r="R862" s="349"/>
      <c r="S862" s="349"/>
      <c r="T862" s="349"/>
      <c r="U862" s="349"/>
      <c r="V862" s="349"/>
      <c r="W862" s="349"/>
      <c r="X862" s="352"/>
      <c r="Y862" s="351"/>
      <c r="Z862" s="349"/>
      <c r="AA862" s="349"/>
      <c r="AB862" s="349"/>
      <c r="AC862" s="349"/>
      <c r="AD862" s="352"/>
      <c r="AE862" s="3"/>
      <c r="AF862" s="258"/>
      <c r="AG862" s="374">
        <f t="shared" ref="AG862:AG870" si="182">IF(AND(D862="",COUNTBLANK(G862:AD862)=24),0,IF(AND(D862&gt;0,G862&gt;0,J862&gt;0,COUNTIF(M862:X862,"X")&gt;=1,COUNTIF(Y862:AD862,"X")&gt;=1),0,1))</f>
        <v>0</v>
      </c>
      <c r="AH862" s="378">
        <f t="shared" ref="AH862:AH870" si="183">IF(OR(AND($X862="X",COUNTBLANK(M862:W862)&lt;11),AND($AD862="X",COUNTBLANK(Y862:AC862)&lt;5)),1,0)</f>
        <v>0</v>
      </c>
      <c r="AI862" s="374">
        <f t="shared" si="181"/>
        <v>0</v>
      </c>
      <c r="EM862" s="375"/>
      <c r="EN862" s="375"/>
      <c r="EO862" s="375"/>
      <c r="EP862" s="375"/>
      <c r="EQ862" s="375"/>
      <c r="ER862" s="375"/>
      <c r="ES862" s="375"/>
      <c r="FF862" s="375"/>
      <c r="FG862" s="375"/>
      <c r="FH862" s="375"/>
      <c r="FI862" s="375"/>
      <c r="FJ862" s="375"/>
      <c r="FK862" s="375"/>
      <c r="FL862" s="375"/>
      <c r="FM862" s="375"/>
      <c r="FN862" s="375"/>
      <c r="FO862" s="375"/>
      <c r="FP862" s="375"/>
      <c r="FQ862" s="375"/>
      <c r="FR862" s="375"/>
      <c r="FS862" s="375"/>
      <c r="FT862" s="375"/>
      <c r="FU862" s="375"/>
    </row>
    <row r="863" spans="1:177" s="374" customFormat="1" ht="15" customHeight="1" x14ac:dyDescent="0.25">
      <c r="A863" s="113"/>
      <c r="B863" s="3"/>
      <c r="C863" s="228" t="s">
        <v>28</v>
      </c>
      <c r="D863" s="1059"/>
      <c r="E863" s="825"/>
      <c r="F863" s="1060"/>
      <c r="G863" s="1059"/>
      <c r="H863" s="825"/>
      <c r="I863" s="1060"/>
      <c r="J863" s="1059"/>
      <c r="K863" s="825"/>
      <c r="L863" s="1060"/>
      <c r="M863" s="351"/>
      <c r="N863" s="349"/>
      <c r="O863" s="349"/>
      <c r="P863" s="349"/>
      <c r="Q863" s="349"/>
      <c r="R863" s="349"/>
      <c r="S863" s="349"/>
      <c r="T863" s="349"/>
      <c r="U863" s="349"/>
      <c r="V863" s="349"/>
      <c r="W863" s="349"/>
      <c r="X863" s="352"/>
      <c r="Y863" s="351"/>
      <c r="Z863" s="349"/>
      <c r="AA863" s="349"/>
      <c r="AB863" s="349"/>
      <c r="AC863" s="349"/>
      <c r="AD863" s="352"/>
      <c r="AE863" s="3"/>
      <c r="AF863" s="258"/>
      <c r="AG863" s="374">
        <f t="shared" si="182"/>
        <v>0</v>
      </c>
      <c r="AH863" s="378">
        <f t="shared" si="183"/>
        <v>0</v>
      </c>
      <c r="AI863" s="374">
        <f t="shared" si="181"/>
        <v>0</v>
      </c>
      <c r="EM863" s="375"/>
      <c r="EN863" s="375"/>
      <c r="EO863" s="375"/>
      <c r="EP863" s="375"/>
      <c r="EQ863" s="375"/>
      <c r="ER863" s="375"/>
      <c r="ES863" s="375"/>
      <c r="FF863" s="375"/>
      <c r="FG863" s="375"/>
      <c r="FH863" s="375"/>
      <c r="FI863" s="375"/>
      <c r="FJ863" s="375"/>
      <c r="FK863" s="375"/>
      <c r="FL863" s="375"/>
      <c r="FM863" s="375"/>
      <c r="FN863" s="375"/>
      <c r="FO863" s="375"/>
      <c r="FP863" s="375"/>
      <c r="FQ863" s="375"/>
      <c r="FR863" s="375"/>
      <c r="FS863" s="375"/>
      <c r="FT863" s="375"/>
      <c r="FU863" s="375"/>
    </row>
    <row r="864" spans="1:177" s="374" customFormat="1" ht="15" customHeight="1" x14ac:dyDescent="0.25">
      <c r="A864" s="113"/>
      <c r="B864" s="3"/>
      <c r="C864" s="228" t="s">
        <v>29</v>
      </c>
      <c r="D864" s="1059"/>
      <c r="E864" s="825"/>
      <c r="F864" s="1060"/>
      <c r="G864" s="1059"/>
      <c r="H864" s="825"/>
      <c r="I864" s="1060"/>
      <c r="J864" s="1059"/>
      <c r="K864" s="825"/>
      <c r="L864" s="1060"/>
      <c r="M864" s="351"/>
      <c r="N864" s="349"/>
      <c r="O864" s="349"/>
      <c r="P864" s="349"/>
      <c r="Q864" s="349"/>
      <c r="R864" s="349"/>
      <c r="S864" s="349"/>
      <c r="T864" s="349"/>
      <c r="U864" s="349"/>
      <c r="V864" s="349"/>
      <c r="W864" s="349"/>
      <c r="X864" s="352"/>
      <c r="Y864" s="351"/>
      <c r="Z864" s="349"/>
      <c r="AA864" s="349"/>
      <c r="AB864" s="349"/>
      <c r="AC864" s="349"/>
      <c r="AD864" s="352"/>
      <c r="AE864" s="3"/>
      <c r="AF864" s="258"/>
      <c r="AG864" s="374">
        <f t="shared" si="182"/>
        <v>0</v>
      </c>
      <c r="AH864" s="378">
        <f t="shared" si="183"/>
        <v>0</v>
      </c>
      <c r="AI864" s="374">
        <f t="shared" si="181"/>
        <v>0</v>
      </c>
      <c r="EM864" s="375"/>
      <c r="EN864" s="375"/>
      <c r="EO864" s="375"/>
      <c r="EP864" s="375"/>
      <c r="EQ864" s="375"/>
      <c r="ER864" s="375"/>
      <c r="ES864" s="375"/>
      <c r="FF864" s="375"/>
      <c r="FG864" s="375"/>
      <c r="FH864" s="375"/>
      <c r="FI864" s="375"/>
      <c r="FJ864" s="375"/>
      <c r="FK864" s="375"/>
      <c r="FL864" s="375"/>
      <c r="FM864" s="375"/>
      <c r="FN864" s="375"/>
      <c r="FO864" s="375"/>
      <c r="FP864" s="375"/>
      <c r="FQ864" s="375"/>
      <c r="FR864" s="375"/>
      <c r="FS864" s="375"/>
      <c r="FT864" s="375"/>
      <c r="FU864" s="375"/>
    </row>
    <row r="865" spans="1:177" s="374" customFormat="1" ht="15" customHeight="1" x14ac:dyDescent="0.25">
      <c r="A865" s="113"/>
      <c r="B865" s="3"/>
      <c r="C865" s="228" t="s">
        <v>30</v>
      </c>
      <c r="D865" s="1059"/>
      <c r="E865" s="825"/>
      <c r="F865" s="1060"/>
      <c r="G865" s="1059"/>
      <c r="H865" s="825"/>
      <c r="I865" s="1060"/>
      <c r="J865" s="1059"/>
      <c r="K865" s="825"/>
      <c r="L865" s="1060"/>
      <c r="M865" s="351"/>
      <c r="N865" s="349"/>
      <c r="O865" s="349"/>
      <c r="P865" s="349"/>
      <c r="Q865" s="349"/>
      <c r="R865" s="349"/>
      <c r="S865" s="349"/>
      <c r="T865" s="349"/>
      <c r="U865" s="349"/>
      <c r="V865" s="349"/>
      <c r="W865" s="349"/>
      <c r="X865" s="352"/>
      <c r="Y865" s="351"/>
      <c r="Z865" s="349"/>
      <c r="AA865" s="349"/>
      <c r="AB865" s="349"/>
      <c r="AC865" s="349"/>
      <c r="AD865" s="352"/>
      <c r="AE865" s="3"/>
      <c r="AF865" s="258"/>
      <c r="AG865" s="374">
        <f t="shared" si="182"/>
        <v>0</v>
      </c>
      <c r="AH865" s="378">
        <f t="shared" si="183"/>
        <v>0</v>
      </c>
      <c r="AI865" s="374">
        <f t="shared" si="181"/>
        <v>0</v>
      </c>
      <c r="EM865" s="375"/>
      <c r="EN865" s="375"/>
      <c r="EO865" s="375"/>
      <c r="EP865" s="375"/>
      <c r="EQ865" s="375"/>
      <c r="ER865" s="375"/>
      <c r="ES865" s="375"/>
      <c r="FF865" s="375"/>
      <c r="FG865" s="375"/>
      <c r="FH865" s="375"/>
      <c r="FI865" s="375"/>
      <c r="FJ865" s="375"/>
      <c r="FK865" s="375"/>
      <c r="FL865" s="375"/>
      <c r="FM865" s="375"/>
      <c r="FN865" s="375"/>
      <c r="FO865" s="375"/>
      <c r="FP865" s="375"/>
      <c r="FQ865" s="375"/>
      <c r="FR865" s="375"/>
      <c r="FS865" s="375"/>
      <c r="FT865" s="375"/>
      <c r="FU865" s="375"/>
    </row>
    <row r="866" spans="1:177" s="374" customFormat="1" ht="15" customHeight="1" x14ac:dyDescent="0.25">
      <c r="A866" s="113"/>
      <c r="B866" s="3"/>
      <c r="C866" s="228" t="s">
        <v>31</v>
      </c>
      <c r="D866" s="1059"/>
      <c r="E866" s="825"/>
      <c r="F866" s="1060"/>
      <c r="G866" s="1059"/>
      <c r="H866" s="825"/>
      <c r="I866" s="1060"/>
      <c r="J866" s="1059"/>
      <c r="K866" s="825"/>
      <c r="L866" s="1060"/>
      <c r="M866" s="351"/>
      <c r="N866" s="349"/>
      <c r="O866" s="349"/>
      <c r="P866" s="349"/>
      <c r="Q866" s="349"/>
      <c r="R866" s="349"/>
      <c r="S866" s="349"/>
      <c r="T866" s="349"/>
      <c r="U866" s="349"/>
      <c r="V866" s="349"/>
      <c r="W866" s="349"/>
      <c r="X866" s="352"/>
      <c r="Y866" s="351"/>
      <c r="Z866" s="349"/>
      <c r="AA866" s="349"/>
      <c r="AB866" s="349"/>
      <c r="AC866" s="349"/>
      <c r="AD866" s="352"/>
      <c r="AE866" s="3"/>
      <c r="AF866" s="258"/>
      <c r="AG866" s="374">
        <f t="shared" si="182"/>
        <v>0</v>
      </c>
      <c r="AH866" s="378">
        <f t="shared" si="183"/>
        <v>0</v>
      </c>
      <c r="AI866" s="374">
        <f t="shared" si="181"/>
        <v>0</v>
      </c>
      <c r="EM866" s="375"/>
      <c r="EN866" s="375"/>
      <c r="EO866" s="375"/>
      <c r="EP866" s="375"/>
      <c r="EQ866" s="375"/>
      <c r="ER866" s="375"/>
      <c r="ES866" s="375"/>
      <c r="FF866" s="375"/>
      <c r="FG866" s="375"/>
      <c r="FH866" s="375"/>
      <c r="FI866" s="375"/>
      <c r="FJ866" s="375"/>
      <c r="FK866" s="375"/>
      <c r="FL866" s="375"/>
      <c r="FM866" s="375"/>
      <c r="FN866" s="375"/>
      <c r="FO866" s="375"/>
      <c r="FP866" s="375"/>
      <c r="FQ866" s="375"/>
      <c r="FR866" s="375"/>
      <c r="FS866" s="375"/>
      <c r="FT866" s="375"/>
      <c r="FU866" s="375"/>
    </row>
    <row r="867" spans="1:177" s="374" customFormat="1" ht="15" customHeight="1" x14ac:dyDescent="0.25">
      <c r="A867" s="113"/>
      <c r="B867" s="3"/>
      <c r="C867" s="228" t="s">
        <v>32</v>
      </c>
      <c r="D867" s="1059"/>
      <c r="E867" s="825"/>
      <c r="F867" s="1060"/>
      <c r="G867" s="1059"/>
      <c r="H867" s="825"/>
      <c r="I867" s="1060"/>
      <c r="J867" s="1059"/>
      <c r="K867" s="825"/>
      <c r="L867" s="1060"/>
      <c r="M867" s="351"/>
      <c r="N867" s="349"/>
      <c r="O867" s="349"/>
      <c r="P867" s="349"/>
      <c r="Q867" s="349"/>
      <c r="R867" s="349"/>
      <c r="S867" s="349"/>
      <c r="T867" s="349"/>
      <c r="U867" s="349"/>
      <c r="V867" s="349"/>
      <c r="W867" s="349"/>
      <c r="X867" s="352"/>
      <c r="Y867" s="351"/>
      <c r="Z867" s="349"/>
      <c r="AA867" s="349"/>
      <c r="AB867" s="349"/>
      <c r="AC867" s="349"/>
      <c r="AD867" s="352"/>
      <c r="AE867" s="3"/>
      <c r="AF867" s="258"/>
      <c r="AG867" s="374">
        <f t="shared" si="182"/>
        <v>0</v>
      </c>
      <c r="AH867" s="378">
        <f t="shared" si="183"/>
        <v>0</v>
      </c>
      <c r="AI867" s="374">
        <f t="shared" si="181"/>
        <v>0</v>
      </c>
      <c r="EM867" s="375"/>
      <c r="EN867" s="375"/>
      <c r="EO867" s="375"/>
      <c r="EP867" s="375"/>
      <c r="EQ867" s="375"/>
      <c r="ER867" s="375"/>
      <c r="ES867" s="375"/>
      <c r="FF867" s="375"/>
      <c r="FG867" s="375"/>
      <c r="FH867" s="375"/>
      <c r="FI867" s="375"/>
      <c r="FJ867" s="375"/>
      <c r="FK867" s="375"/>
      <c r="FL867" s="375"/>
      <c r="FM867" s="375"/>
      <c r="FN867" s="375"/>
      <c r="FO867" s="375"/>
      <c r="FP867" s="375"/>
      <c r="FQ867" s="375"/>
      <c r="FR867" s="375"/>
      <c r="FS867" s="375"/>
      <c r="FT867" s="375"/>
      <c r="FU867" s="375"/>
    </row>
    <row r="868" spans="1:177" s="374" customFormat="1" ht="15" customHeight="1" x14ac:dyDescent="0.25">
      <c r="A868" s="113"/>
      <c r="B868" s="3"/>
      <c r="C868" s="228" t="s">
        <v>33</v>
      </c>
      <c r="D868" s="1059"/>
      <c r="E868" s="825"/>
      <c r="F868" s="1060"/>
      <c r="G868" s="1059"/>
      <c r="H868" s="825"/>
      <c r="I868" s="1060"/>
      <c r="J868" s="1059"/>
      <c r="K868" s="825"/>
      <c r="L868" s="1060"/>
      <c r="M868" s="351"/>
      <c r="N868" s="349"/>
      <c r="O868" s="349"/>
      <c r="P868" s="349"/>
      <c r="Q868" s="349"/>
      <c r="R868" s="349"/>
      <c r="S868" s="349"/>
      <c r="T868" s="349"/>
      <c r="U868" s="349"/>
      <c r="V868" s="349"/>
      <c r="W868" s="349"/>
      <c r="X868" s="352"/>
      <c r="Y868" s="351"/>
      <c r="Z868" s="349"/>
      <c r="AA868" s="349"/>
      <c r="AB868" s="349"/>
      <c r="AC868" s="349"/>
      <c r="AD868" s="352"/>
      <c r="AE868" s="3"/>
      <c r="AF868" s="258"/>
      <c r="AG868" s="374">
        <f t="shared" si="182"/>
        <v>0</v>
      </c>
      <c r="AH868" s="378">
        <f t="shared" si="183"/>
        <v>0</v>
      </c>
      <c r="AI868" s="374">
        <f t="shared" si="181"/>
        <v>0</v>
      </c>
      <c r="EM868" s="375"/>
      <c r="EN868" s="375"/>
      <c r="EO868" s="375"/>
      <c r="EP868" s="375"/>
      <c r="EQ868" s="375"/>
      <c r="ER868" s="375"/>
      <c r="ES868" s="375"/>
      <c r="FF868" s="375"/>
      <c r="FG868" s="375"/>
      <c r="FH868" s="375"/>
      <c r="FI868" s="375"/>
      <c r="FJ868" s="375"/>
      <c r="FK868" s="375"/>
      <c r="FL868" s="375"/>
      <c r="FM868" s="375"/>
      <c r="FN868" s="375"/>
      <c r="FO868" s="375"/>
      <c r="FP868" s="375"/>
      <c r="FQ868" s="375"/>
      <c r="FR868" s="375"/>
      <c r="FS868" s="375"/>
      <c r="FT868" s="375"/>
      <c r="FU868" s="375"/>
    </row>
    <row r="869" spans="1:177" s="374" customFormat="1" ht="15" customHeight="1" x14ac:dyDescent="0.25">
      <c r="A869" s="113"/>
      <c r="B869" s="3"/>
      <c r="C869" s="228" t="s">
        <v>34</v>
      </c>
      <c r="D869" s="1059"/>
      <c r="E869" s="825"/>
      <c r="F869" s="1060"/>
      <c r="G869" s="1059"/>
      <c r="H869" s="825"/>
      <c r="I869" s="1060"/>
      <c r="J869" s="1059"/>
      <c r="K869" s="825"/>
      <c r="L869" s="1060"/>
      <c r="M869" s="351"/>
      <c r="N869" s="349"/>
      <c r="O869" s="349"/>
      <c r="P869" s="349"/>
      <c r="Q869" s="349"/>
      <c r="R869" s="349"/>
      <c r="S869" s="349"/>
      <c r="T869" s="349"/>
      <c r="U869" s="349"/>
      <c r="V869" s="349"/>
      <c r="W869" s="349"/>
      <c r="X869" s="352"/>
      <c r="Y869" s="351"/>
      <c r="Z869" s="349"/>
      <c r="AA869" s="349"/>
      <c r="AB869" s="349"/>
      <c r="AC869" s="349"/>
      <c r="AD869" s="352"/>
      <c r="AE869" s="3"/>
      <c r="AF869" s="258"/>
      <c r="AG869" s="374">
        <f t="shared" si="182"/>
        <v>0</v>
      </c>
      <c r="AH869" s="378">
        <f t="shared" si="183"/>
        <v>0</v>
      </c>
      <c r="AI869" s="374">
        <f t="shared" si="181"/>
        <v>0</v>
      </c>
      <c r="EM869" s="375"/>
      <c r="EN869" s="375"/>
      <c r="EO869" s="375"/>
      <c r="EP869" s="375"/>
      <c r="EQ869" s="375"/>
      <c r="ER869" s="375"/>
      <c r="ES869" s="375"/>
      <c r="FF869" s="375"/>
      <c r="FG869" s="375"/>
      <c r="FH869" s="375"/>
      <c r="FI869" s="375"/>
      <c r="FJ869" s="375"/>
      <c r="FK869" s="375"/>
      <c r="FL869" s="375"/>
      <c r="FM869" s="375"/>
      <c r="FN869" s="375"/>
      <c r="FO869" s="375"/>
      <c r="FP869" s="375"/>
      <c r="FQ869" s="375"/>
      <c r="FR869" s="375"/>
      <c r="FS869" s="375"/>
      <c r="FT869" s="375"/>
      <c r="FU869" s="375"/>
    </row>
    <row r="870" spans="1:177" s="374" customFormat="1" ht="15" customHeight="1" thickBot="1" x14ac:dyDescent="0.3">
      <c r="A870" s="113"/>
      <c r="B870" s="3"/>
      <c r="C870" s="230" t="s">
        <v>35</v>
      </c>
      <c r="D870" s="1179"/>
      <c r="E870" s="1180"/>
      <c r="F870" s="1181"/>
      <c r="G870" s="1179"/>
      <c r="H870" s="1180"/>
      <c r="I870" s="1181"/>
      <c r="J870" s="1179"/>
      <c r="K870" s="1180"/>
      <c r="L870" s="1181"/>
      <c r="M870" s="357"/>
      <c r="N870" s="358"/>
      <c r="O870" s="358"/>
      <c r="P870" s="358"/>
      <c r="Q870" s="358"/>
      <c r="R870" s="358"/>
      <c r="S870" s="358"/>
      <c r="T870" s="358"/>
      <c r="U870" s="358"/>
      <c r="V870" s="358"/>
      <c r="W870" s="358"/>
      <c r="X870" s="359"/>
      <c r="Y870" s="357"/>
      <c r="Z870" s="358"/>
      <c r="AA870" s="358"/>
      <c r="AB870" s="358"/>
      <c r="AC870" s="358"/>
      <c r="AD870" s="359"/>
      <c r="AE870" s="3"/>
      <c r="AF870" s="258"/>
      <c r="AG870" s="374">
        <f t="shared" si="182"/>
        <v>0</v>
      </c>
      <c r="AH870" s="378">
        <f t="shared" si="183"/>
        <v>0</v>
      </c>
      <c r="AI870" s="374">
        <f t="shared" si="181"/>
        <v>0</v>
      </c>
      <c r="EM870" s="375"/>
      <c r="EN870" s="375"/>
      <c r="EO870" s="375"/>
      <c r="EP870" s="375"/>
      <c r="EQ870" s="375"/>
      <c r="ER870" s="375"/>
      <c r="ES870" s="375"/>
      <c r="FF870" s="375"/>
      <c r="FG870" s="375"/>
      <c r="FH870" s="375"/>
      <c r="FI870" s="375"/>
      <c r="FJ870" s="375"/>
      <c r="FK870" s="375"/>
      <c r="FL870" s="375"/>
      <c r="FM870" s="375"/>
      <c r="FN870" s="375"/>
      <c r="FO870" s="375"/>
      <c r="FP870" s="375"/>
      <c r="FQ870" s="375"/>
      <c r="FR870" s="375"/>
      <c r="FS870" s="375"/>
      <c r="FT870" s="375"/>
      <c r="FU870" s="375"/>
    </row>
    <row r="871" spans="1:177" s="374" customFormat="1" ht="15" customHeight="1" x14ac:dyDescent="0.25">
      <c r="A871" s="113"/>
      <c r="B871" s="543" t="str">
        <f>IF(AG859=AH859,"",IF(AND(COUNTIF(D861:F870,6)&gt;0,F872=""),"Error: Debe especificar otra tema",""))</f>
        <v/>
      </c>
      <c r="C871" s="543"/>
      <c r="D871" s="543"/>
      <c r="E871" s="543"/>
      <c r="F871" s="543"/>
      <c r="G871" s="543"/>
      <c r="H871" s="543"/>
      <c r="I871" s="543"/>
      <c r="J871" s="543"/>
      <c r="K871" s="543"/>
      <c r="L871" s="543"/>
      <c r="M871" s="543"/>
      <c r="N871" s="543"/>
      <c r="O871" s="543"/>
      <c r="P871" s="543"/>
      <c r="Q871" s="543"/>
      <c r="R871" s="543"/>
      <c r="S871" s="543"/>
      <c r="T871" s="543"/>
      <c r="U871" s="543"/>
      <c r="V871" s="543"/>
      <c r="W871" s="543"/>
      <c r="X871" s="543"/>
      <c r="Y871" s="543"/>
      <c r="Z871" s="543"/>
      <c r="AA871" s="543"/>
      <c r="AB871" s="543"/>
      <c r="AC871" s="543"/>
      <c r="AD871" s="543"/>
      <c r="AE871" s="3"/>
      <c r="AF871" s="258"/>
      <c r="AG871" s="374">
        <f t="shared" ref="AG871:AH871" si="184">SUM(AG861:AG870)</f>
        <v>0</v>
      </c>
      <c r="AH871" s="378">
        <f t="shared" si="184"/>
        <v>0</v>
      </c>
      <c r="AI871" s="375">
        <f>SUM(AI861:AI870)</f>
        <v>0</v>
      </c>
      <c r="EM871" s="375"/>
      <c r="EN871" s="375"/>
      <c r="EO871" s="375"/>
      <c r="EP871" s="375"/>
      <c r="EQ871" s="375"/>
      <c r="ER871" s="375"/>
      <c r="ES871" s="375"/>
      <c r="FF871" s="375"/>
      <c r="FG871" s="375"/>
      <c r="FH871" s="375"/>
      <c r="FI871" s="375"/>
      <c r="FJ871" s="375"/>
      <c r="FK871" s="375"/>
      <c r="FL871" s="375"/>
      <c r="FM871" s="375"/>
      <c r="FN871" s="375"/>
      <c r="FO871" s="375"/>
      <c r="FP871" s="375"/>
      <c r="FQ871" s="375"/>
      <c r="FR871" s="375"/>
      <c r="FS871" s="375"/>
      <c r="FT871" s="375"/>
      <c r="FU871" s="375"/>
    </row>
    <row r="872" spans="1:177" s="374" customFormat="1" ht="45" customHeight="1" x14ac:dyDescent="0.25">
      <c r="A872" s="113"/>
      <c r="B872" s="3"/>
      <c r="C872" s="826" t="s">
        <v>1742</v>
      </c>
      <c r="D872" s="827"/>
      <c r="E872" s="827"/>
      <c r="F872" s="828"/>
      <c r="G872" s="828"/>
      <c r="H872" s="828"/>
      <c r="I872" s="828"/>
      <c r="J872" s="828"/>
      <c r="K872" s="828"/>
      <c r="L872" s="828"/>
      <c r="M872" s="828"/>
      <c r="N872" s="828"/>
      <c r="O872" s="828"/>
      <c r="P872" s="828"/>
      <c r="Q872" s="828"/>
      <c r="R872" s="828"/>
      <c r="S872" s="828"/>
      <c r="T872" s="828"/>
      <c r="U872" s="828"/>
      <c r="V872" s="828"/>
      <c r="W872" s="828"/>
      <c r="X872" s="828"/>
      <c r="Y872" s="828"/>
      <c r="Z872" s="828"/>
      <c r="AA872" s="828"/>
      <c r="AB872" s="828"/>
      <c r="AC872" s="828"/>
      <c r="AD872" s="828"/>
      <c r="AE872" s="3"/>
      <c r="AF872" s="258"/>
      <c r="AH872" s="378"/>
      <c r="EM872" s="375"/>
      <c r="EN872" s="375"/>
      <c r="EO872" s="375"/>
      <c r="EP872" s="375"/>
      <c r="EQ872" s="375"/>
      <c r="ER872" s="375"/>
      <c r="ES872" s="375"/>
      <c r="FF872" s="375"/>
      <c r="FG872" s="375"/>
      <c r="FH872" s="375"/>
      <c r="FI872" s="375"/>
      <c r="FJ872" s="375"/>
      <c r="FK872" s="375"/>
      <c r="FL872" s="375"/>
      <c r="FM872" s="375"/>
      <c r="FN872" s="375"/>
      <c r="FO872" s="375"/>
      <c r="FP872" s="375"/>
      <c r="FQ872" s="375"/>
      <c r="FR872" s="375"/>
      <c r="FS872" s="375"/>
      <c r="FT872" s="375"/>
      <c r="FU872" s="375"/>
    </row>
    <row r="873" spans="1:177" s="374" customFormat="1" ht="15" customHeight="1" x14ac:dyDescent="0.25">
      <c r="A873" s="113"/>
      <c r="B873" s="543" t="str">
        <f>IF(AG859=AH859,"",IF(AND(COUNTIF(W861:W870,"X")&gt;0,F874=""),"Error: Debe especificar otra institución",""))</f>
        <v/>
      </c>
      <c r="C873" s="543"/>
      <c r="D873" s="543"/>
      <c r="E873" s="543"/>
      <c r="F873" s="543"/>
      <c r="G873" s="543"/>
      <c r="H873" s="543"/>
      <c r="I873" s="543"/>
      <c r="J873" s="543"/>
      <c r="K873" s="543"/>
      <c r="L873" s="543"/>
      <c r="M873" s="543"/>
      <c r="N873" s="543"/>
      <c r="O873" s="543"/>
      <c r="P873" s="543"/>
      <c r="Q873" s="543"/>
      <c r="R873" s="543"/>
      <c r="S873" s="543"/>
      <c r="T873" s="543"/>
      <c r="U873" s="543"/>
      <c r="V873" s="543"/>
      <c r="W873" s="543"/>
      <c r="X873" s="543"/>
      <c r="Y873" s="543"/>
      <c r="Z873" s="543"/>
      <c r="AA873" s="543"/>
      <c r="AB873" s="543"/>
      <c r="AC873" s="543"/>
      <c r="AD873" s="543"/>
      <c r="AE873" s="3"/>
      <c r="AF873" s="258"/>
      <c r="AG873" s="375"/>
      <c r="AH873" s="378"/>
      <c r="EM873" s="375"/>
      <c r="EN873" s="375"/>
      <c r="EO873" s="375"/>
      <c r="EP873" s="375"/>
      <c r="EQ873" s="375"/>
      <c r="ER873" s="375"/>
      <c r="ES873" s="375"/>
      <c r="FF873" s="375"/>
      <c r="FG873" s="375"/>
      <c r="FH873" s="375"/>
      <c r="FI873" s="375"/>
      <c r="FJ873" s="375"/>
      <c r="FK873" s="375"/>
      <c r="FL873" s="375"/>
      <c r="FM873" s="375"/>
      <c r="FN873" s="375"/>
      <c r="FO873" s="375"/>
      <c r="FP873" s="375"/>
      <c r="FQ873" s="375"/>
      <c r="FR873" s="375"/>
      <c r="FS873" s="375"/>
      <c r="FT873" s="375"/>
      <c r="FU873" s="375"/>
    </row>
    <row r="874" spans="1:177" s="374" customFormat="1" ht="45" customHeight="1" x14ac:dyDescent="0.25">
      <c r="A874" s="113"/>
      <c r="B874" s="3"/>
      <c r="C874" s="826" t="s">
        <v>1743</v>
      </c>
      <c r="D874" s="827"/>
      <c r="E874" s="827"/>
      <c r="F874" s="828"/>
      <c r="G874" s="828"/>
      <c r="H874" s="828"/>
      <c r="I874" s="828"/>
      <c r="J874" s="828"/>
      <c r="K874" s="828"/>
      <c r="L874" s="828"/>
      <c r="M874" s="828"/>
      <c r="N874" s="828"/>
      <c r="O874" s="828"/>
      <c r="P874" s="828"/>
      <c r="Q874" s="828"/>
      <c r="R874" s="828"/>
      <c r="S874" s="828"/>
      <c r="T874" s="828"/>
      <c r="U874" s="828"/>
      <c r="V874" s="828"/>
      <c r="W874" s="828"/>
      <c r="X874" s="828"/>
      <c r="Y874" s="828"/>
      <c r="Z874" s="828"/>
      <c r="AA874" s="828"/>
      <c r="AB874" s="828"/>
      <c r="AC874" s="828"/>
      <c r="AD874" s="828"/>
      <c r="AE874" s="3"/>
      <c r="AF874" s="258"/>
      <c r="AG874" s="375"/>
      <c r="AH874" s="378"/>
      <c r="EM874" s="375"/>
      <c r="EN874" s="375"/>
      <c r="EO874" s="375"/>
      <c r="EP874" s="375"/>
      <c r="EQ874" s="375"/>
      <c r="ER874" s="375"/>
      <c r="ES874" s="375"/>
      <c r="FF874" s="375"/>
      <c r="FG874" s="375"/>
      <c r="FH874" s="375"/>
      <c r="FI874" s="375"/>
      <c r="FJ874" s="375"/>
      <c r="FK874" s="375"/>
      <c r="FL874" s="375"/>
      <c r="FM874" s="375"/>
      <c r="FN874" s="375"/>
      <c r="FO874" s="375"/>
      <c r="FP874" s="375"/>
      <c r="FQ874" s="375"/>
      <c r="FR874" s="375"/>
      <c r="FS874" s="375"/>
      <c r="FT874" s="375"/>
      <c r="FU874" s="375"/>
    </row>
    <row r="875" spans="1:177" s="374" customFormat="1" ht="15" customHeight="1" x14ac:dyDescent="0.25">
      <c r="A875" s="113"/>
      <c r="B875" s="543" t="str">
        <f>IF(AG859=AH859,"",IF(AND(COUNTIF(AC861:AC870,"X")&gt;0,F876=""),"Error: Debe especificar otra razón",""))</f>
        <v/>
      </c>
      <c r="C875" s="543"/>
      <c r="D875" s="543"/>
      <c r="E875" s="543"/>
      <c r="F875" s="543"/>
      <c r="G875" s="543"/>
      <c r="H875" s="543"/>
      <c r="I875" s="543"/>
      <c r="J875" s="543"/>
      <c r="K875" s="543"/>
      <c r="L875" s="543"/>
      <c r="M875" s="543"/>
      <c r="N875" s="543"/>
      <c r="O875" s="543"/>
      <c r="P875" s="543"/>
      <c r="Q875" s="543"/>
      <c r="R875" s="543"/>
      <c r="S875" s="543"/>
      <c r="T875" s="543"/>
      <c r="U875" s="543"/>
      <c r="V875" s="543"/>
      <c r="W875" s="543"/>
      <c r="X875" s="543"/>
      <c r="Y875" s="543"/>
      <c r="Z875" s="543"/>
      <c r="AA875" s="543"/>
      <c r="AB875" s="543"/>
      <c r="AC875" s="543"/>
      <c r="AD875" s="543"/>
      <c r="AE875" s="3"/>
      <c r="AF875" s="258"/>
      <c r="AG875" s="375"/>
      <c r="AH875" s="378"/>
      <c r="EM875" s="375"/>
      <c r="EN875" s="375"/>
      <c r="EO875" s="375"/>
      <c r="EP875" s="375"/>
      <c r="EQ875" s="375"/>
      <c r="ER875" s="375"/>
      <c r="ES875" s="375"/>
      <c r="FF875" s="375"/>
      <c r="FG875" s="375"/>
      <c r="FH875" s="375"/>
      <c r="FI875" s="375"/>
      <c r="FJ875" s="375"/>
      <c r="FK875" s="375"/>
      <c r="FL875" s="375"/>
      <c r="FM875" s="375"/>
      <c r="FN875" s="375"/>
      <c r="FO875" s="375"/>
      <c r="FP875" s="375"/>
      <c r="FQ875" s="375"/>
      <c r="FR875" s="375"/>
      <c r="FS875" s="375"/>
      <c r="FT875" s="375"/>
      <c r="FU875" s="375"/>
    </row>
    <row r="876" spans="1:177" s="374" customFormat="1" ht="45" customHeight="1" x14ac:dyDescent="0.25">
      <c r="A876" s="113"/>
      <c r="B876" s="3"/>
      <c r="C876" s="826" t="s">
        <v>1744</v>
      </c>
      <c r="D876" s="827"/>
      <c r="E876" s="827"/>
      <c r="F876" s="828"/>
      <c r="G876" s="828"/>
      <c r="H876" s="828"/>
      <c r="I876" s="828"/>
      <c r="J876" s="828"/>
      <c r="K876" s="828"/>
      <c r="L876" s="828"/>
      <c r="M876" s="828"/>
      <c r="N876" s="828"/>
      <c r="O876" s="828"/>
      <c r="P876" s="828"/>
      <c r="Q876" s="828"/>
      <c r="R876" s="828"/>
      <c r="S876" s="828"/>
      <c r="T876" s="828"/>
      <c r="U876" s="828"/>
      <c r="V876" s="828"/>
      <c r="W876" s="828"/>
      <c r="X876" s="828"/>
      <c r="Y876" s="828"/>
      <c r="Z876" s="828"/>
      <c r="AA876" s="828"/>
      <c r="AB876" s="828"/>
      <c r="AC876" s="828"/>
      <c r="AD876" s="828"/>
      <c r="AE876" s="3"/>
      <c r="AF876" s="258"/>
      <c r="AG876" s="375"/>
      <c r="AH876" s="378"/>
      <c r="EM876" s="375"/>
      <c r="EN876" s="375"/>
      <c r="EO876" s="375"/>
      <c r="EP876" s="375"/>
      <c r="EQ876" s="375"/>
      <c r="ER876" s="375"/>
      <c r="ES876" s="375"/>
      <c r="FF876" s="375"/>
      <c r="FG876" s="375"/>
      <c r="FH876" s="375"/>
      <c r="FI876" s="375"/>
      <c r="FJ876" s="375"/>
      <c r="FK876" s="375"/>
      <c r="FL876" s="375"/>
      <c r="FM876" s="375"/>
      <c r="FN876" s="375"/>
      <c r="FO876" s="375"/>
      <c r="FP876" s="375"/>
      <c r="FQ876" s="375"/>
      <c r="FR876" s="375"/>
      <c r="FS876" s="375"/>
      <c r="FT876" s="375"/>
      <c r="FU876" s="375"/>
    </row>
    <row r="877" spans="1:177" s="374" customFormat="1" ht="15" customHeight="1" x14ac:dyDescent="0.25">
      <c r="A877" s="113"/>
      <c r="B877" s="3"/>
      <c r="C877" s="3"/>
      <c r="D877" s="3"/>
      <c r="E877" s="3"/>
      <c r="F877" s="3"/>
      <c r="G877" s="3"/>
      <c r="H877" s="3"/>
      <c r="I877" s="3"/>
      <c r="J877" s="3"/>
      <c r="K877" s="3"/>
      <c r="L877" s="3"/>
      <c r="M877" s="3"/>
      <c r="N877" s="3"/>
      <c r="O877" s="3"/>
      <c r="P877" s="3"/>
      <c r="Q877" s="3"/>
      <c r="R877" s="3"/>
      <c r="S877" s="3"/>
      <c r="T877" s="3"/>
      <c r="U877" s="3"/>
      <c r="V877" s="3"/>
      <c r="W877" s="3"/>
      <c r="X877" s="3"/>
      <c r="Y877" s="3"/>
      <c r="Z877" s="3"/>
      <c r="AA877" s="3"/>
      <c r="AB877" s="3"/>
      <c r="AC877" s="3"/>
      <c r="AD877" s="3"/>
      <c r="AE877" s="3"/>
      <c r="AF877" s="258"/>
      <c r="AG877" s="375"/>
      <c r="AH877" s="378"/>
      <c r="EM877" s="375"/>
      <c r="EN877" s="375"/>
      <c r="EO877" s="375"/>
      <c r="EP877" s="375"/>
      <c r="EQ877" s="375"/>
      <c r="ER877" s="375"/>
      <c r="ES877" s="375"/>
      <c r="FF877" s="375"/>
      <c r="FG877" s="375"/>
      <c r="FH877" s="375"/>
      <c r="FI877" s="375"/>
      <c r="FJ877" s="375"/>
      <c r="FK877" s="375"/>
      <c r="FL877" s="375"/>
      <c r="FM877" s="375"/>
      <c r="FN877" s="375"/>
      <c r="FO877" s="375"/>
      <c r="FP877" s="375"/>
      <c r="FQ877" s="375"/>
      <c r="FR877" s="375"/>
      <c r="FS877" s="375"/>
      <c r="FT877" s="375"/>
      <c r="FU877" s="375"/>
    </row>
    <row r="878" spans="1:177" s="374" customFormat="1" ht="24" customHeight="1" x14ac:dyDescent="0.25">
      <c r="A878" s="113"/>
      <c r="B878" s="3"/>
      <c r="C878" s="578" t="s">
        <v>267</v>
      </c>
      <c r="D878" s="578"/>
      <c r="E878" s="578"/>
      <c r="F878" s="578"/>
      <c r="G878" s="578"/>
      <c r="H878" s="578"/>
      <c r="I878" s="578"/>
      <c r="J878" s="578"/>
      <c r="K878" s="578"/>
      <c r="L878" s="578"/>
      <c r="M878" s="578"/>
      <c r="N878" s="578"/>
      <c r="O878" s="578"/>
      <c r="P878" s="3"/>
      <c r="Q878" s="801" t="s">
        <v>1745</v>
      </c>
      <c r="R878" s="801"/>
      <c r="S878" s="801"/>
      <c r="T878" s="801"/>
      <c r="U878" s="801"/>
      <c r="V878" s="801"/>
      <c r="W878" s="801"/>
      <c r="X878" s="801"/>
      <c r="Y878" s="801"/>
      <c r="Z878" s="801"/>
      <c r="AA878" s="801"/>
      <c r="AB878" s="801"/>
      <c r="AC878" s="801"/>
      <c r="AD878" s="801"/>
      <c r="AE878" s="3"/>
      <c r="AF878" s="258"/>
      <c r="AG878" s="375"/>
      <c r="AH878" s="378"/>
      <c r="EM878" s="375"/>
      <c r="EN878" s="375"/>
      <c r="EO878" s="375"/>
      <c r="EP878" s="375"/>
      <c r="EQ878" s="375"/>
      <c r="ER878" s="375"/>
      <c r="ES878" s="375"/>
      <c r="FF878" s="375"/>
      <c r="FG878" s="375"/>
      <c r="FH878" s="375"/>
      <c r="FI878" s="375"/>
      <c r="FJ878" s="375"/>
      <c r="FK878" s="375"/>
      <c r="FL878" s="375"/>
      <c r="FM878" s="375"/>
      <c r="FN878" s="375"/>
      <c r="FO878" s="375"/>
      <c r="FP878" s="375"/>
      <c r="FQ878" s="375"/>
      <c r="FR878" s="375"/>
      <c r="FS878" s="375"/>
      <c r="FT878" s="375"/>
      <c r="FU878" s="375"/>
    </row>
    <row r="879" spans="1:177" s="374" customFormat="1" ht="24" customHeight="1" x14ac:dyDescent="0.25">
      <c r="A879" s="113"/>
      <c r="B879" s="3"/>
      <c r="C879" s="23" t="s">
        <v>26</v>
      </c>
      <c r="D879" s="1000" t="s">
        <v>1205</v>
      </c>
      <c r="E879" s="1000"/>
      <c r="F879" s="1000"/>
      <c r="G879" s="1000"/>
      <c r="H879" s="1000"/>
      <c r="I879" s="1000"/>
      <c r="J879" s="1000"/>
      <c r="K879" s="1000"/>
      <c r="L879" s="1000"/>
      <c r="M879" s="1000"/>
      <c r="N879" s="1000"/>
      <c r="O879" s="1000"/>
      <c r="P879" s="3"/>
      <c r="Q879" s="214" t="s">
        <v>26</v>
      </c>
      <c r="R879" s="1000" t="s">
        <v>1746</v>
      </c>
      <c r="S879" s="1000"/>
      <c r="T879" s="1000"/>
      <c r="U879" s="1000"/>
      <c r="V879" s="1000"/>
      <c r="W879" s="1000"/>
      <c r="X879" s="1000"/>
      <c r="Y879" s="1000"/>
      <c r="Z879" s="1000"/>
      <c r="AA879" s="1000"/>
      <c r="AB879" s="1000"/>
      <c r="AC879" s="1000"/>
      <c r="AD879" s="1000"/>
      <c r="AE879" s="3"/>
      <c r="AF879" s="258"/>
      <c r="AG879" s="375"/>
      <c r="AH879" s="378"/>
      <c r="EM879" s="375"/>
      <c r="EN879" s="375"/>
      <c r="EO879" s="375"/>
      <c r="EP879" s="375"/>
      <c r="EQ879" s="375"/>
      <c r="ER879" s="375"/>
      <c r="ES879" s="375"/>
      <c r="FF879" s="375"/>
      <c r="FG879" s="375"/>
      <c r="FH879" s="375"/>
      <c r="FI879" s="375"/>
      <c r="FJ879" s="375"/>
      <c r="FK879" s="375"/>
      <c r="FL879" s="375"/>
      <c r="FM879" s="375"/>
      <c r="FN879" s="375"/>
      <c r="FO879" s="375"/>
      <c r="FP879" s="375"/>
      <c r="FQ879" s="375"/>
      <c r="FR879" s="375"/>
      <c r="FS879" s="375"/>
      <c r="FT879" s="375"/>
      <c r="FU879" s="375"/>
    </row>
    <row r="880" spans="1:177" s="374" customFormat="1" ht="24" customHeight="1" x14ac:dyDescent="0.25">
      <c r="A880" s="113"/>
      <c r="B880" s="3"/>
      <c r="C880" s="23" t="s">
        <v>27</v>
      </c>
      <c r="D880" s="1000" t="s">
        <v>1184</v>
      </c>
      <c r="E880" s="1000"/>
      <c r="F880" s="1000"/>
      <c r="G880" s="1000"/>
      <c r="H880" s="1000"/>
      <c r="I880" s="1000"/>
      <c r="J880" s="1000"/>
      <c r="K880" s="1000"/>
      <c r="L880" s="1000"/>
      <c r="M880" s="1000"/>
      <c r="N880" s="1000"/>
      <c r="O880" s="1000"/>
      <c r="P880" s="3"/>
      <c r="Q880" s="214" t="s">
        <v>27</v>
      </c>
      <c r="R880" s="1000" t="s">
        <v>1747</v>
      </c>
      <c r="S880" s="1000"/>
      <c r="T880" s="1000"/>
      <c r="U880" s="1000"/>
      <c r="V880" s="1000"/>
      <c r="W880" s="1000"/>
      <c r="X880" s="1000"/>
      <c r="Y880" s="1000"/>
      <c r="Z880" s="1000"/>
      <c r="AA880" s="1000"/>
      <c r="AB880" s="1000"/>
      <c r="AC880" s="1000"/>
      <c r="AD880" s="1000"/>
      <c r="AE880" s="3"/>
      <c r="AF880" s="258"/>
      <c r="AG880" s="375"/>
      <c r="AH880" s="378"/>
      <c r="EM880" s="375"/>
      <c r="EN880" s="375"/>
      <c r="EO880" s="375"/>
      <c r="EP880" s="375"/>
      <c r="EQ880" s="375"/>
      <c r="ER880" s="375"/>
      <c r="ES880" s="375"/>
      <c r="FF880" s="375"/>
      <c r="FG880" s="375"/>
      <c r="FH880" s="375"/>
      <c r="FI880" s="375"/>
      <c r="FJ880" s="375"/>
      <c r="FK880" s="375"/>
      <c r="FL880" s="375"/>
      <c r="FM880" s="375"/>
      <c r="FN880" s="375"/>
      <c r="FO880" s="375"/>
      <c r="FP880" s="375"/>
      <c r="FQ880" s="375"/>
      <c r="FR880" s="375"/>
      <c r="FS880" s="375"/>
      <c r="FT880" s="375"/>
      <c r="FU880" s="375"/>
    </row>
    <row r="881" spans="1:177" s="374" customFormat="1" ht="36" customHeight="1" x14ac:dyDescent="0.25">
      <c r="A881" s="113"/>
      <c r="B881" s="3"/>
      <c r="C881" s="23" t="s">
        <v>28</v>
      </c>
      <c r="D881" s="1000" t="s">
        <v>1206</v>
      </c>
      <c r="E881" s="1000"/>
      <c r="F881" s="1000"/>
      <c r="G881" s="1000"/>
      <c r="H881" s="1000"/>
      <c r="I881" s="1000"/>
      <c r="J881" s="1000"/>
      <c r="K881" s="1000"/>
      <c r="L881" s="1000"/>
      <c r="M881" s="1000"/>
      <c r="N881" s="1000"/>
      <c r="O881" s="1000"/>
      <c r="P881" s="3"/>
      <c r="Q881" s="214" t="s">
        <v>28</v>
      </c>
      <c r="R881" s="1000" t="s">
        <v>1748</v>
      </c>
      <c r="S881" s="1000"/>
      <c r="T881" s="1000"/>
      <c r="U881" s="1000"/>
      <c r="V881" s="1000"/>
      <c r="W881" s="1000"/>
      <c r="X881" s="1000"/>
      <c r="Y881" s="1000"/>
      <c r="Z881" s="1000"/>
      <c r="AA881" s="1000"/>
      <c r="AB881" s="1000"/>
      <c r="AC881" s="1000"/>
      <c r="AD881" s="1000"/>
      <c r="AE881" s="3"/>
      <c r="AF881" s="258"/>
      <c r="AG881" s="375"/>
      <c r="AH881" s="378"/>
      <c r="EM881" s="375"/>
      <c r="EN881" s="375"/>
      <c r="EO881" s="375"/>
      <c r="EP881" s="375"/>
      <c r="EQ881" s="375"/>
      <c r="ER881" s="375"/>
      <c r="ES881" s="375"/>
      <c r="FF881" s="375"/>
      <c r="FG881" s="375"/>
      <c r="FH881" s="375"/>
      <c r="FI881" s="375"/>
      <c r="FJ881" s="375"/>
      <c r="FK881" s="375"/>
      <c r="FL881" s="375"/>
      <c r="FM881" s="375"/>
      <c r="FN881" s="375"/>
      <c r="FO881" s="375"/>
      <c r="FP881" s="375"/>
      <c r="FQ881" s="375"/>
      <c r="FR881" s="375"/>
      <c r="FS881" s="375"/>
      <c r="FT881" s="375"/>
      <c r="FU881" s="375"/>
    </row>
    <row r="882" spans="1:177" s="374" customFormat="1" ht="24" customHeight="1" x14ac:dyDescent="0.25">
      <c r="A882" s="113"/>
      <c r="B882" s="3"/>
      <c r="C882" s="23" t="s">
        <v>29</v>
      </c>
      <c r="D882" s="1000" t="s">
        <v>1207</v>
      </c>
      <c r="E882" s="1000"/>
      <c r="F882" s="1000"/>
      <c r="G882" s="1000"/>
      <c r="H882" s="1000"/>
      <c r="I882" s="1000"/>
      <c r="J882" s="1000"/>
      <c r="K882" s="1000"/>
      <c r="L882" s="1000"/>
      <c r="M882" s="1000"/>
      <c r="N882" s="1000"/>
      <c r="O882" s="1000"/>
      <c r="P882" s="3"/>
      <c r="Q882" s="214" t="s">
        <v>29</v>
      </c>
      <c r="R882" s="1000" t="s">
        <v>1749</v>
      </c>
      <c r="S882" s="1000"/>
      <c r="T882" s="1000"/>
      <c r="U882" s="1000"/>
      <c r="V882" s="1000"/>
      <c r="W882" s="1000"/>
      <c r="X882" s="1000"/>
      <c r="Y882" s="1000"/>
      <c r="Z882" s="1000"/>
      <c r="AA882" s="1000"/>
      <c r="AB882" s="1000"/>
      <c r="AC882" s="1000"/>
      <c r="AD882" s="1000"/>
      <c r="AE882" s="3"/>
      <c r="AF882" s="258"/>
      <c r="AG882" s="375"/>
      <c r="AH882" s="378"/>
      <c r="EM882" s="375"/>
      <c r="EN882" s="375"/>
      <c r="EO882" s="375"/>
      <c r="EP882" s="375"/>
      <c r="EQ882" s="375"/>
      <c r="ER882" s="375"/>
      <c r="ES882" s="375"/>
      <c r="FF882" s="375"/>
      <c r="FG882" s="375"/>
      <c r="FH882" s="375"/>
      <c r="FI882" s="375"/>
      <c r="FJ882" s="375"/>
      <c r="FK882" s="375"/>
      <c r="FL882" s="375"/>
      <c r="FM882" s="375"/>
      <c r="FN882" s="375"/>
      <c r="FO882" s="375"/>
      <c r="FP882" s="375"/>
      <c r="FQ882" s="375"/>
      <c r="FR882" s="375"/>
      <c r="FS882" s="375"/>
      <c r="FT882" s="375"/>
      <c r="FU882" s="375"/>
    </row>
    <row r="883" spans="1:177" s="374" customFormat="1" ht="24" customHeight="1" x14ac:dyDescent="0.25">
      <c r="A883" s="113"/>
      <c r="B883" s="3"/>
      <c r="C883" s="23" t="s">
        <v>30</v>
      </c>
      <c r="D883" s="1000" t="s">
        <v>1208</v>
      </c>
      <c r="E883" s="1000"/>
      <c r="F883" s="1000"/>
      <c r="G883" s="1000"/>
      <c r="H883" s="1000"/>
      <c r="I883" s="1000"/>
      <c r="J883" s="1000"/>
      <c r="K883" s="1000"/>
      <c r="L883" s="1000"/>
      <c r="M883" s="1000"/>
      <c r="N883" s="1000"/>
      <c r="O883" s="1000"/>
      <c r="P883" s="3"/>
      <c r="Q883" s="214" t="s">
        <v>30</v>
      </c>
      <c r="R883" s="1000" t="s">
        <v>1750</v>
      </c>
      <c r="S883" s="1000"/>
      <c r="T883" s="1000"/>
      <c r="U883" s="1000"/>
      <c r="V883" s="1000"/>
      <c r="W883" s="1000"/>
      <c r="X883" s="1000"/>
      <c r="Y883" s="1000"/>
      <c r="Z883" s="1000"/>
      <c r="AA883" s="1000"/>
      <c r="AB883" s="1000"/>
      <c r="AC883" s="1000"/>
      <c r="AD883" s="1000"/>
      <c r="AE883" s="3"/>
      <c r="AF883" s="258"/>
      <c r="AG883" s="375"/>
      <c r="AH883" s="378"/>
      <c r="EM883" s="375"/>
      <c r="EN883" s="375"/>
      <c r="EO883" s="375"/>
      <c r="EP883" s="375"/>
      <c r="EQ883" s="375"/>
      <c r="ER883" s="375"/>
      <c r="ES883" s="375"/>
      <c r="FF883" s="375"/>
      <c r="FG883" s="375"/>
      <c r="FH883" s="375"/>
      <c r="FI883" s="375"/>
      <c r="FJ883" s="375"/>
      <c r="FK883" s="375"/>
      <c r="FL883" s="375"/>
      <c r="FM883" s="375"/>
      <c r="FN883" s="375"/>
      <c r="FO883" s="375"/>
      <c r="FP883" s="375"/>
      <c r="FQ883" s="375"/>
      <c r="FR883" s="375"/>
      <c r="FS883" s="375"/>
      <c r="FT883" s="375"/>
      <c r="FU883" s="375"/>
    </row>
    <row r="884" spans="1:177" s="374" customFormat="1" ht="24" customHeight="1" x14ac:dyDescent="0.25">
      <c r="A884" s="113"/>
      <c r="B884" s="3"/>
      <c r="C884" s="216" t="s">
        <v>31</v>
      </c>
      <c r="D884" s="1000" t="s">
        <v>1740</v>
      </c>
      <c r="E884" s="1000"/>
      <c r="F884" s="1000"/>
      <c r="G884" s="1000"/>
      <c r="H884" s="1000"/>
      <c r="I884" s="1000"/>
      <c r="J884" s="1000"/>
      <c r="K884" s="1000"/>
      <c r="L884" s="1000"/>
      <c r="M884" s="1000"/>
      <c r="N884" s="1000"/>
      <c r="O884" s="1000"/>
      <c r="P884" s="3"/>
      <c r="Q884" s="219" t="s">
        <v>31</v>
      </c>
      <c r="R884" s="1000" t="s">
        <v>1751</v>
      </c>
      <c r="S884" s="1000"/>
      <c r="T884" s="1000"/>
      <c r="U884" s="1000"/>
      <c r="V884" s="1000"/>
      <c r="W884" s="1000"/>
      <c r="X884" s="1000"/>
      <c r="Y884" s="1000"/>
      <c r="Z884" s="1000"/>
      <c r="AA884" s="1000"/>
      <c r="AB884" s="1000"/>
      <c r="AC884" s="1000"/>
      <c r="AD884" s="1000"/>
      <c r="AE884" s="3"/>
      <c r="AF884" s="258"/>
      <c r="AG884" s="375"/>
      <c r="AH884" s="378"/>
      <c r="EM884" s="375"/>
      <c r="EN884" s="375"/>
      <c r="EO884" s="375"/>
      <c r="EP884" s="375"/>
      <c r="EQ884" s="375"/>
      <c r="ER884" s="375"/>
      <c r="ES884" s="375"/>
      <c r="FF884" s="375"/>
      <c r="FG884" s="375"/>
      <c r="FH884" s="375"/>
      <c r="FI884" s="375"/>
      <c r="FJ884" s="375"/>
      <c r="FK884" s="375"/>
      <c r="FL884" s="375"/>
      <c r="FM884" s="375"/>
      <c r="FN884" s="375"/>
      <c r="FO884" s="375"/>
      <c r="FP884" s="375"/>
      <c r="FQ884" s="375"/>
      <c r="FR884" s="375"/>
      <c r="FS884" s="375"/>
      <c r="FT884" s="375"/>
      <c r="FU884" s="375"/>
    </row>
    <row r="885" spans="1:177" s="374" customFormat="1" ht="24" customHeight="1" x14ac:dyDescent="0.25">
      <c r="A885" s="113"/>
      <c r="B885" s="3"/>
      <c r="C885" s="83"/>
      <c r="D885" s="1182"/>
      <c r="E885" s="1182"/>
      <c r="F885" s="1182"/>
      <c r="G885" s="1182"/>
      <c r="H885" s="1182"/>
      <c r="I885" s="1182"/>
      <c r="J885" s="1182"/>
      <c r="K885" s="1182"/>
      <c r="L885" s="1182"/>
      <c r="M885" s="1182"/>
      <c r="N885" s="1182"/>
      <c r="O885" s="1182"/>
      <c r="P885" s="3"/>
      <c r="Q885" s="214" t="s">
        <v>32</v>
      </c>
      <c r="R885" s="1000" t="s">
        <v>1752</v>
      </c>
      <c r="S885" s="1000"/>
      <c r="T885" s="1000"/>
      <c r="U885" s="1000"/>
      <c r="V885" s="1000"/>
      <c r="W885" s="1000"/>
      <c r="X885" s="1000"/>
      <c r="Y885" s="1000"/>
      <c r="Z885" s="1000"/>
      <c r="AA885" s="1000"/>
      <c r="AB885" s="1000"/>
      <c r="AC885" s="1000"/>
      <c r="AD885" s="1000"/>
      <c r="AE885" s="3"/>
      <c r="AF885" s="258"/>
      <c r="AG885" s="375"/>
      <c r="AH885" s="378"/>
      <c r="EM885" s="375"/>
      <c r="EN885" s="375"/>
      <c r="EO885" s="375"/>
      <c r="EP885" s="375"/>
      <c r="EQ885" s="375"/>
      <c r="ER885" s="375"/>
      <c r="ES885" s="375"/>
      <c r="FF885" s="375"/>
      <c r="FG885" s="375"/>
      <c r="FH885" s="375"/>
      <c r="FI885" s="375"/>
      <c r="FJ885" s="375"/>
      <c r="FK885" s="375"/>
      <c r="FL885" s="375"/>
      <c r="FM885" s="375"/>
      <c r="FN885" s="375"/>
      <c r="FO885" s="375"/>
      <c r="FP885" s="375"/>
      <c r="FQ885" s="375"/>
      <c r="FR885" s="375"/>
      <c r="FS885" s="375"/>
      <c r="FT885" s="375"/>
      <c r="FU885" s="375"/>
    </row>
    <row r="886" spans="1:177" s="374" customFormat="1" ht="24" customHeight="1" x14ac:dyDescent="0.25">
      <c r="A886" s="113"/>
      <c r="B886" s="3"/>
      <c r="C886" s="801" t="s">
        <v>1755</v>
      </c>
      <c r="D886" s="801"/>
      <c r="E886" s="801"/>
      <c r="F886" s="801"/>
      <c r="G886" s="801"/>
      <c r="H886" s="801"/>
      <c r="I886" s="801"/>
      <c r="J886" s="801"/>
      <c r="K886" s="801"/>
      <c r="L886" s="801"/>
      <c r="M886" s="801"/>
      <c r="N886" s="801"/>
      <c r="O886" s="801"/>
      <c r="P886" s="3"/>
      <c r="Q886" s="214" t="s">
        <v>33</v>
      </c>
      <c r="R886" s="1000" t="s">
        <v>1753</v>
      </c>
      <c r="S886" s="1000"/>
      <c r="T886" s="1000"/>
      <c r="U886" s="1000"/>
      <c r="V886" s="1000"/>
      <c r="W886" s="1000"/>
      <c r="X886" s="1000"/>
      <c r="Y886" s="1000"/>
      <c r="Z886" s="1000"/>
      <c r="AA886" s="1000"/>
      <c r="AB886" s="1000"/>
      <c r="AC886" s="1000"/>
      <c r="AD886" s="1000"/>
      <c r="AE886" s="3"/>
      <c r="AF886" s="258"/>
      <c r="AG886" s="375"/>
      <c r="AH886" s="378"/>
      <c r="EM886" s="375"/>
      <c r="EN886" s="375"/>
      <c r="EO886" s="375"/>
      <c r="EP886" s="375"/>
      <c r="EQ886" s="375"/>
      <c r="ER886" s="375"/>
      <c r="ES886" s="375"/>
      <c r="FF886" s="375"/>
      <c r="FG886" s="375"/>
      <c r="FH886" s="375"/>
      <c r="FI886" s="375"/>
      <c r="FJ886" s="375"/>
      <c r="FK886" s="375"/>
      <c r="FL886" s="375"/>
      <c r="FM886" s="375"/>
      <c r="FN886" s="375"/>
      <c r="FO886" s="375"/>
      <c r="FP886" s="375"/>
      <c r="FQ886" s="375"/>
      <c r="FR886" s="375"/>
      <c r="FS886" s="375"/>
      <c r="FT886" s="375"/>
      <c r="FU886" s="375"/>
    </row>
    <row r="887" spans="1:177" s="374" customFormat="1" ht="15" customHeight="1" x14ac:dyDescent="0.25">
      <c r="A887" s="113"/>
      <c r="B887" s="3"/>
      <c r="C887" s="214" t="s">
        <v>26</v>
      </c>
      <c r="D887" s="1058" t="s">
        <v>268</v>
      </c>
      <c r="E887" s="1058"/>
      <c r="F887" s="1058"/>
      <c r="G887" s="1058"/>
      <c r="H887" s="1058"/>
      <c r="I887" s="1058"/>
      <c r="J887" s="1058"/>
      <c r="K887" s="1058"/>
      <c r="L887" s="1058"/>
      <c r="M887" s="1058"/>
      <c r="N887" s="1058"/>
      <c r="O887" s="1058"/>
      <c r="P887" s="3"/>
      <c r="Q887" s="214" t="s">
        <v>34</v>
      </c>
      <c r="R887" s="1000" t="s">
        <v>1724</v>
      </c>
      <c r="S887" s="1000"/>
      <c r="T887" s="1000"/>
      <c r="U887" s="1000"/>
      <c r="V887" s="1000"/>
      <c r="W887" s="1000"/>
      <c r="X887" s="1000"/>
      <c r="Y887" s="1000"/>
      <c r="Z887" s="1000"/>
      <c r="AA887" s="1000"/>
      <c r="AB887" s="1000"/>
      <c r="AC887" s="1000"/>
      <c r="AD887" s="1000"/>
      <c r="AE887" s="3"/>
      <c r="AF887" s="258"/>
      <c r="AG887" s="375"/>
      <c r="AH887" s="378"/>
      <c r="EM887" s="375"/>
      <c r="EN887" s="375"/>
      <c r="EO887" s="375"/>
      <c r="EP887" s="375"/>
      <c r="EQ887" s="375"/>
      <c r="ER887" s="375"/>
      <c r="ES887" s="375"/>
      <c r="FF887" s="375"/>
      <c r="FG887" s="375"/>
      <c r="FH887" s="375"/>
      <c r="FI887" s="375"/>
      <c r="FJ887" s="375"/>
      <c r="FK887" s="375"/>
      <c r="FL887" s="375"/>
      <c r="FM887" s="375"/>
      <c r="FN887" s="375"/>
      <c r="FO887" s="375"/>
      <c r="FP887" s="375"/>
      <c r="FQ887" s="375"/>
      <c r="FR887" s="375"/>
      <c r="FS887" s="375"/>
      <c r="FT887" s="375"/>
      <c r="FU887" s="375"/>
    </row>
    <row r="888" spans="1:177" s="374" customFormat="1" ht="15" customHeight="1" x14ac:dyDescent="0.25">
      <c r="A888" s="113"/>
      <c r="B888" s="3"/>
      <c r="C888" s="214" t="s">
        <v>27</v>
      </c>
      <c r="D888" s="1058" t="s">
        <v>269</v>
      </c>
      <c r="E888" s="1058"/>
      <c r="F888" s="1058"/>
      <c r="G888" s="1058"/>
      <c r="H888" s="1058"/>
      <c r="I888" s="1058"/>
      <c r="J888" s="1058"/>
      <c r="K888" s="1058"/>
      <c r="L888" s="1058"/>
      <c r="M888" s="1058"/>
      <c r="N888" s="1058"/>
      <c r="O888" s="1058"/>
      <c r="P888" s="3"/>
      <c r="Q888" s="214" t="s">
        <v>35</v>
      </c>
      <c r="R888" s="1000" t="s">
        <v>1726</v>
      </c>
      <c r="S888" s="1000"/>
      <c r="T888" s="1000"/>
      <c r="U888" s="1000"/>
      <c r="V888" s="1000"/>
      <c r="W888" s="1000"/>
      <c r="X888" s="1000"/>
      <c r="Y888" s="1000"/>
      <c r="Z888" s="1000"/>
      <c r="AA888" s="1000"/>
      <c r="AB888" s="1000"/>
      <c r="AC888" s="1000"/>
      <c r="AD888" s="1000"/>
      <c r="AE888" s="3"/>
      <c r="AF888" s="258"/>
      <c r="AG888" s="375"/>
      <c r="AH888" s="378"/>
      <c r="EM888" s="375"/>
      <c r="EN888" s="375"/>
      <c r="EO888" s="375"/>
      <c r="EP888" s="375"/>
      <c r="EQ888" s="375"/>
      <c r="ER888" s="375"/>
      <c r="ES888" s="375"/>
      <c r="FF888" s="375"/>
      <c r="FG888" s="375"/>
      <c r="FH888" s="375"/>
      <c r="FI888" s="375"/>
      <c r="FJ888" s="375"/>
      <c r="FK888" s="375"/>
      <c r="FL888" s="375"/>
      <c r="FM888" s="375"/>
      <c r="FN888" s="375"/>
      <c r="FO888" s="375"/>
      <c r="FP888" s="375"/>
      <c r="FQ888" s="375"/>
      <c r="FR888" s="375"/>
      <c r="FS888" s="375"/>
      <c r="FT888" s="375"/>
      <c r="FU888" s="375"/>
    </row>
    <row r="889" spans="1:177" s="374" customFormat="1" ht="15" customHeight="1" x14ac:dyDescent="0.25">
      <c r="A889" s="113"/>
      <c r="B889" s="3"/>
      <c r="C889" s="214" t="s">
        <v>28</v>
      </c>
      <c r="D889" s="1058" t="s">
        <v>270</v>
      </c>
      <c r="E889" s="1058"/>
      <c r="F889" s="1058"/>
      <c r="G889" s="1058"/>
      <c r="H889" s="1058"/>
      <c r="I889" s="1058"/>
      <c r="J889" s="1058"/>
      <c r="K889" s="1058"/>
      <c r="L889" s="1058"/>
      <c r="M889" s="1058"/>
      <c r="N889" s="1058"/>
      <c r="O889" s="1058"/>
      <c r="P889" s="3"/>
      <c r="Q889" s="214" t="s">
        <v>38</v>
      </c>
      <c r="R889" s="1000" t="s">
        <v>1754</v>
      </c>
      <c r="S889" s="1000"/>
      <c r="T889" s="1000"/>
      <c r="U889" s="1000"/>
      <c r="V889" s="1000"/>
      <c r="W889" s="1000"/>
      <c r="X889" s="1000"/>
      <c r="Y889" s="1000"/>
      <c r="Z889" s="1000"/>
      <c r="AA889" s="1000"/>
      <c r="AB889" s="1000"/>
      <c r="AC889" s="1000"/>
      <c r="AD889" s="1000"/>
      <c r="AE889" s="3"/>
      <c r="AF889" s="258"/>
      <c r="AG889" s="375"/>
      <c r="AH889" s="378"/>
      <c r="EM889" s="375"/>
      <c r="EN889" s="375"/>
      <c r="EO889" s="375"/>
      <c r="EP889" s="375"/>
      <c r="EQ889" s="375"/>
      <c r="ER889" s="375"/>
      <c r="ES889" s="375"/>
      <c r="FF889" s="375"/>
      <c r="FG889" s="375"/>
      <c r="FH889" s="375"/>
      <c r="FI889" s="375"/>
      <c r="FJ889" s="375"/>
      <c r="FK889" s="375"/>
      <c r="FL889" s="375"/>
      <c r="FM889" s="375"/>
      <c r="FN889" s="375"/>
      <c r="FO889" s="375"/>
      <c r="FP889" s="375"/>
      <c r="FQ889" s="375"/>
      <c r="FR889" s="375"/>
      <c r="FS889" s="375"/>
      <c r="FT889" s="375"/>
      <c r="FU889" s="375"/>
    </row>
    <row r="890" spans="1:177" s="374" customFormat="1" ht="15" customHeight="1" x14ac:dyDescent="0.25">
      <c r="A890" s="113"/>
      <c r="B890" s="3"/>
      <c r="C890" s="214" t="s">
        <v>29</v>
      </c>
      <c r="D890" s="1058" t="s">
        <v>73</v>
      </c>
      <c r="E890" s="1058"/>
      <c r="F890" s="1058"/>
      <c r="G890" s="1058"/>
      <c r="H890" s="1058"/>
      <c r="I890" s="1058"/>
      <c r="J890" s="1058"/>
      <c r="K890" s="1058"/>
      <c r="L890" s="1058"/>
      <c r="M890" s="1058"/>
      <c r="N890" s="1058"/>
      <c r="O890" s="1058"/>
      <c r="P890" s="3"/>
      <c r="Q890" s="214" t="s">
        <v>51</v>
      </c>
      <c r="R890" s="1000" t="s">
        <v>52</v>
      </c>
      <c r="S890" s="1000"/>
      <c r="T890" s="1000"/>
      <c r="U890" s="1000"/>
      <c r="V890" s="1000"/>
      <c r="W890" s="1000"/>
      <c r="X890" s="1000"/>
      <c r="Y890" s="1000"/>
      <c r="Z890" s="1000"/>
      <c r="AA890" s="1000"/>
      <c r="AB890" s="1000"/>
      <c r="AC890" s="1000"/>
      <c r="AD890" s="1000"/>
      <c r="AE890" s="3"/>
      <c r="AF890" s="258"/>
      <c r="AG890" s="375"/>
      <c r="AH890" s="378"/>
      <c r="EM890" s="375"/>
      <c r="EN890" s="375"/>
      <c r="EO890" s="375"/>
      <c r="EP890" s="375"/>
      <c r="EQ890" s="375"/>
      <c r="ER890" s="375"/>
      <c r="ES890" s="375"/>
      <c r="FF890" s="375"/>
      <c r="FG890" s="375"/>
      <c r="FH890" s="375"/>
      <c r="FI890" s="375"/>
      <c r="FJ890" s="375"/>
      <c r="FK890" s="375"/>
      <c r="FL890" s="375"/>
      <c r="FM890" s="375"/>
      <c r="FN890" s="375"/>
      <c r="FO890" s="375"/>
      <c r="FP890" s="375"/>
      <c r="FQ890" s="375"/>
      <c r="FR890" s="375"/>
      <c r="FS890" s="375"/>
      <c r="FT890" s="375"/>
      <c r="FU890" s="375"/>
    </row>
    <row r="891" spans="1:177" s="374" customFormat="1" ht="14.25" customHeight="1" x14ac:dyDescent="0.25">
      <c r="A891" s="113"/>
      <c r="B891" s="3"/>
      <c r="C891" s="214" t="s">
        <v>34</v>
      </c>
      <c r="D891" s="1058" t="s">
        <v>52</v>
      </c>
      <c r="E891" s="1058"/>
      <c r="F891" s="1058"/>
      <c r="G891" s="1058"/>
      <c r="H891" s="1058"/>
      <c r="I891" s="1058"/>
      <c r="J891" s="1058"/>
      <c r="K891" s="1058"/>
      <c r="L891" s="1058"/>
      <c r="M891" s="1058"/>
      <c r="N891" s="1058"/>
      <c r="O891" s="1058"/>
      <c r="P891" s="3"/>
      <c r="Q891" s="3"/>
      <c r="R891" s="3"/>
      <c r="S891" s="3"/>
      <c r="T891" s="3"/>
      <c r="U891" s="3"/>
      <c r="V891" s="3"/>
      <c r="W891" s="83"/>
      <c r="X891" s="218"/>
      <c r="Y891" s="218"/>
      <c r="Z891" s="218"/>
      <c r="AA891" s="218"/>
      <c r="AB891" s="218"/>
      <c r="AC891" s="218"/>
      <c r="AD891" s="218"/>
      <c r="AE891" s="3"/>
      <c r="AF891" s="258"/>
      <c r="AG891" s="375"/>
      <c r="AH891" s="378"/>
      <c r="EM891" s="375"/>
      <c r="EN891" s="375"/>
      <c r="EO891" s="375"/>
      <c r="EP891" s="375"/>
      <c r="EQ891" s="375"/>
      <c r="ER891" s="375"/>
      <c r="ES891" s="375"/>
      <c r="FF891" s="375"/>
      <c r="FG891" s="375"/>
      <c r="FH891" s="375"/>
      <c r="FI891" s="375"/>
      <c r="FJ891" s="375"/>
      <c r="FK891" s="375"/>
      <c r="FL891" s="375"/>
      <c r="FM891" s="375"/>
      <c r="FN891" s="375"/>
      <c r="FO891" s="375"/>
      <c r="FP891" s="375"/>
      <c r="FQ891" s="375"/>
      <c r="FR891" s="375"/>
      <c r="FS891" s="375"/>
      <c r="FT891" s="375"/>
      <c r="FU891" s="375"/>
    </row>
    <row r="892" spans="1:177" s="374" customFormat="1" ht="15" customHeight="1" x14ac:dyDescent="0.25">
      <c r="A892" s="113"/>
      <c r="B892" s="3"/>
      <c r="C892" s="3"/>
      <c r="D892" s="3"/>
      <c r="E892" s="3"/>
      <c r="F892" s="3"/>
      <c r="G892" s="3"/>
      <c r="H892" s="3"/>
      <c r="I892" s="3"/>
      <c r="J892" s="3"/>
      <c r="K892" s="3"/>
      <c r="L892" s="3"/>
      <c r="M892" s="3"/>
      <c r="N892" s="3"/>
      <c r="O892" s="3"/>
      <c r="P892" s="3"/>
      <c r="Q892" s="3"/>
      <c r="R892" s="3"/>
      <c r="S892" s="3"/>
      <c r="T892" s="3"/>
      <c r="U892" s="3"/>
      <c r="V892" s="3"/>
      <c r="W892" s="83"/>
      <c r="X892" s="218"/>
      <c r="Y892" s="218"/>
      <c r="Z892" s="218"/>
      <c r="AA892" s="218"/>
      <c r="AB892" s="218"/>
      <c r="AC892" s="218"/>
      <c r="AD892" s="218"/>
      <c r="AE892" s="3"/>
      <c r="AF892" s="258"/>
      <c r="AG892" s="375"/>
      <c r="AH892" s="378"/>
      <c r="EM892" s="375"/>
      <c r="EN892" s="375"/>
      <c r="EO892" s="375"/>
      <c r="EP892" s="375"/>
      <c r="EQ892" s="375"/>
      <c r="ER892" s="375"/>
      <c r="ES892" s="375"/>
      <c r="FF892" s="375"/>
      <c r="FG892" s="375"/>
      <c r="FH892" s="375"/>
      <c r="FI892" s="375"/>
      <c r="FJ892" s="375"/>
      <c r="FK892" s="375"/>
      <c r="FL892" s="375"/>
      <c r="FM892" s="375"/>
      <c r="FN892" s="375"/>
      <c r="FO892" s="375"/>
      <c r="FP892" s="375"/>
      <c r="FQ892" s="375"/>
      <c r="FR892" s="375"/>
      <c r="FS892" s="375"/>
      <c r="FT892" s="375"/>
      <c r="FU892" s="375"/>
    </row>
    <row r="893" spans="1:177" s="374" customFormat="1" ht="15" customHeight="1" x14ac:dyDescent="0.25">
      <c r="A893" s="113"/>
      <c r="B893" s="3"/>
      <c r="C893" s="955" t="s">
        <v>904</v>
      </c>
      <c r="D893" s="956"/>
      <c r="E893" s="956"/>
      <c r="F893" s="956"/>
      <c r="G893" s="956"/>
      <c r="H893" s="956"/>
      <c r="I893" s="956"/>
      <c r="J893" s="956"/>
      <c r="K893" s="956"/>
      <c r="L893" s="956"/>
      <c r="M893" s="956"/>
      <c r="N893" s="956"/>
      <c r="O893" s="956"/>
      <c r="P893" s="956"/>
      <c r="Q893" s="956"/>
      <c r="R893" s="956"/>
      <c r="S893" s="956"/>
      <c r="T893" s="956"/>
      <c r="U893" s="956"/>
      <c r="V893" s="956"/>
      <c r="W893" s="956"/>
      <c r="X893" s="956"/>
      <c r="Y893" s="956"/>
      <c r="Z893" s="956"/>
      <c r="AA893" s="956"/>
      <c r="AB893" s="956"/>
      <c r="AC893" s="956"/>
      <c r="AD893" s="957"/>
      <c r="AE893" s="3"/>
      <c r="AF893" s="258"/>
      <c r="AG893" s="375"/>
      <c r="AH893" s="378"/>
      <c r="EM893" s="375"/>
      <c r="EN893" s="375"/>
      <c r="EO893" s="375"/>
      <c r="EP893" s="375"/>
      <c r="EQ893" s="375"/>
      <c r="ER893" s="375"/>
      <c r="ES893" s="375"/>
      <c r="FF893" s="375"/>
      <c r="FG893" s="375"/>
      <c r="FH893" s="375"/>
      <c r="FI893" s="375"/>
      <c r="FJ893" s="375"/>
      <c r="FK893" s="375"/>
      <c r="FL893" s="375"/>
      <c r="FM893" s="375"/>
      <c r="FN893" s="375"/>
      <c r="FO893" s="375"/>
      <c r="FP893" s="375"/>
      <c r="FQ893" s="375"/>
      <c r="FR893" s="375"/>
      <c r="FS893" s="375"/>
      <c r="FT893" s="375"/>
      <c r="FU893" s="375"/>
    </row>
    <row r="894" spans="1:177" s="374" customFormat="1" ht="15" customHeight="1" x14ac:dyDescent="0.25">
      <c r="A894" s="113"/>
      <c r="B894" s="3"/>
      <c r="C894" s="73" t="s">
        <v>26</v>
      </c>
      <c r="D894" s="1000" t="s">
        <v>1210</v>
      </c>
      <c r="E894" s="1000"/>
      <c r="F894" s="1000"/>
      <c r="G894" s="1000"/>
      <c r="H894" s="1000"/>
      <c r="I894" s="1000"/>
      <c r="J894" s="1000"/>
      <c r="K894" s="1000"/>
      <c r="L894" s="1000"/>
      <c r="M894" s="1000"/>
      <c r="N894" s="1000"/>
      <c r="O894" s="1000"/>
      <c r="P894" s="1000"/>
      <c r="Q894" s="1000"/>
      <c r="R894" s="1000"/>
      <c r="S894" s="1000"/>
      <c r="T894" s="1000"/>
      <c r="U894" s="1000"/>
      <c r="V894" s="1000"/>
      <c r="W894" s="1000"/>
      <c r="X894" s="1000"/>
      <c r="Y894" s="1000"/>
      <c r="Z894" s="1000"/>
      <c r="AA894" s="1000"/>
      <c r="AB894" s="1000"/>
      <c r="AC894" s="1000"/>
      <c r="AD894" s="1000"/>
      <c r="AE894" s="3"/>
      <c r="AF894" s="258"/>
      <c r="AG894" s="375"/>
      <c r="AH894" s="378"/>
      <c r="EM894" s="375"/>
      <c r="EN894" s="375"/>
      <c r="EO894" s="375"/>
      <c r="EP894" s="375"/>
      <c r="EQ894" s="375"/>
      <c r="ER894" s="375"/>
      <c r="ES894" s="375"/>
      <c r="FF894" s="375"/>
      <c r="FG894" s="375"/>
      <c r="FH894" s="375"/>
      <c r="FI894" s="375"/>
      <c r="FJ894" s="375"/>
      <c r="FK894" s="375"/>
      <c r="FL894" s="375"/>
      <c r="FM894" s="375"/>
      <c r="FN894" s="375"/>
      <c r="FO894" s="375"/>
      <c r="FP894" s="375"/>
      <c r="FQ894" s="375"/>
      <c r="FR894" s="375"/>
      <c r="FS894" s="375"/>
      <c r="FT894" s="375"/>
      <c r="FU894" s="375"/>
    </row>
    <row r="895" spans="1:177" s="374" customFormat="1" ht="15" customHeight="1" x14ac:dyDescent="0.25">
      <c r="A895" s="113"/>
      <c r="B895" s="3"/>
      <c r="C895" s="73" t="s">
        <v>27</v>
      </c>
      <c r="D895" s="816" t="s">
        <v>905</v>
      </c>
      <c r="E895" s="817"/>
      <c r="F895" s="817"/>
      <c r="G895" s="817"/>
      <c r="H895" s="817"/>
      <c r="I895" s="817"/>
      <c r="J895" s="817"/>
      <c r="K895" s="817"/>
      <c r="L895" s="817"/>
      <c r="M895" s="817"/>
      <c r="N895" s="817"/>
      <c r="O895" s="817"/>
      <c r="P895" s="817"/>
      <c r="Q895" s="817"/>
      <c r="R895" s="817"/>
      <c r="S895" s="817"/>
      <c r="T895" s="817"/>
      <c r="U895" s="817"/>
      <c r="V895" s="817"/>
      <c r="W895" s="817"/>
      <c r="X895" s="817"/>
      <c r="Y895" s="817"/>
      <c r="Z895" s="817"/>
      <c r="AA895" s="817"/>
      <c r="AB895" s="817"/>
      <c r="AC895" s="817"/>
      <c r="AD895" s="818"/>
      <c r="AE895" s="3"/>
      <c r="AF895" s="258"/>
      <c r="AG895" s="375"/>
      <c r="AH895" s="378"/>
      <c r="EM895" s="375"/>
      <c r="EN895" s="375"/>
      <c r="EO895" s="375"/>
      <c r="EP895" s="375"/>
      <c r="EQ895" s="375"/>
      <c r="ER895" s="375"/>
      <c r="ES895" s="375"/>
      <c r="FF895" s="375"/>
      <c r="FG895" s="375"/>
      <c r="FH895" s="375"/>
      <c r="FI895" s="375"/>
      <c r="FJ895" s="375"/>
      <c r="FK895" s="375"/>
      <c r="FL895" s="375"/>
      <c r="FM895" s="375"/>
      <c r="FN895" s="375"/>
      <c r="FO895" s="375"/>
      <c r="FP895" s="375"/>
      <c r="FQ895" s="375"/>
      <c r="FR895" s="375"/>
      <c r="FS895" s="375"/>
      <c r="FT895" s="375"/>
      <c r="FU895" s="375"/>
    </row>
    <row r="896" spans="1:177" s="374" customFormat="1" ht="15" customHeight="1" x14ac:dyDescent="0.25">
      <c r="A896" s="113"/>
      <c r="B896" s="3"/>
      <c r="C896" s="73" t="s">
        <v>28</v>
      </c>
      <c r="D896" s="816" t="s">
        <v>1209</v>
      </c>
      <c r="E896" s="817"/>
      <c r="F896" s="817"/>
      <c r="G896" s="817"/>
      <c r="H896" s="817"/>
      <c r="I896" s="817"/>
      <c r="J896" s="817"/>
      <c r="K896" s="817"/>
      <c r="L896" s="817"/>
      <c r="M896" s="817"/>
      <c r="N896" s="817"/>
      <c r="O896" s="817"/>
      <c r="P896" s="817"/>
      <c r="Q896" s="817"/>
      <c r="R896" s="817"/>
      <c r="S896" s="817"/>
      <c r="T896" s="817"/>
      <c r="U896" s="817"/>
      <c r="V896" s="817"/>
      <c r="W896" s="817"/>
      <c r="X896" s="817"/>
      <c r="Y896" s="817"/>
      <c r="Z896" s="817"/>
      <c r="AA896" s="817"/>
      <c r="AB896" s="817"/>
      <c r="AC896" s="817"/>
      <c r="AD896" s="818"/>
      <c r="AE896" s="3"/>
      <c r="AF896" s="258"/>
      <c r="AG896" s="375"/>
      <c r="AH896" s="378"/>
      <c r="EM896" s="375"/>
      <c r="EN896" s="375"/>
      <c r="EO896" s="375"/>
      <c r="EP896" s="375"/>
      <c r="EQ896" s="375"/>
      <c r="ER896" s="375"/>
      <c r="ES896" s="375"/>
      <c r="FF896" s="375"/>
      <c r="FG896" s="375"/>
      <c r="FH896" s="375"/>
      <c r="FI896" s="375"/>
      <c r="FJ896" s="375"/>
      <c r="FK896" s="375"/>
      <c r="FL896" s="375"/>
      <c r="FM896" s="375"/>
      <c r="FN896" s="375"/>
      <c r="FO896" s="375"/>
      <c r="FP896" s="375"/>
      <c r="FQ896" s="375"/>
      <c r="FR896" s="375"/>
      <c r="FS896" s="375"/>
      <c r="FT896" s="375"/>
      <c r="FU896" s="375"/>
    </row>
    <row r="897" spans="1:177" s="374" customFormat="1" ht="15" customHeight="1" x14ac:dyDescent="0.25">
      <c r="A897" s="113"/>
      <c r="B897" s="3"/>
      <c r="C897" s="73" t="s">
        <v>29</v>
      </c>
      <c r="D897" s="816" t="s">
        <v>958</v>
      </c>
      <c r="E897" s="817"/>
      <c r="F897" s="817"/>
      <c r="G897" s="817"/>
      <c r="H897" s="817"/>
      <c r="I897" s="817"/>
      <c r="J897" s="817"/>
      <c r="K897" s="817"/>
      <c r="L897" s="817"/>
      <c r="M897" s="817"/>
      <c r="N897" s="817"/>
      <c r="O897" s="817"/>
      <c r="P897" s="817"/>
      <c r="Q897" s="817"/>
      <c r="R897" s="817"/>
      <c r="S897" s="817"/>
      <c r="T897" s="817"/>
      <c r="U897" s="817"/>
      <c r="V897" s="817"/>
      <c r="W897" s="817"/>
      <c r="X897" s="817"/>
      <c r="Y897" s="817"/>
      <c r="Z897" s="817"/>
      <c r="AA897" s="817"/>
      <c r="AB897" s="817"/>
      <c r="AC897" s="817"/>
      <c r="AD897" s="818"/>
      <c r="AE897" s="3"/>
      <c r="AF897" s="258"/>
      <c r="AG897" s="375"/>
      <c r="AH897" s="378"/>
      <c r="EM897" s="375"/>
      <c r="EN897" s="375"/>
      <c r="EO897" s="375"/>
      <c r="EP897" s="375"/>
      <c r="EQ897" s="375"/>
      <c r="ER897" s="375"/>
      <c r="ES897" s="375"/>
      <c r="FF897" s="375"/>
      <c r="FG897" s="375"/>
      <c r="FH897" s="375"/>
      <c r="FI897" s="375"/>
      <c r="FJ897" s="375"/>
      <c r="FK897" s="375"/>
      <c r="FL897" s="375"/>
      <c r="FM897" s="375"/>
      <c r="FN897" s="375"/>
      <c r="FO897" s="375"/>
      <c r="FP897" s="375"/>
      <c r="FQ897" s="375"/>
      <c r="FR897" s="375"/>
      <c r="FS897" s="375"/>
      <c r="FT897" s="375"/>
      <c r="FU897" s="375"/>
    </row>
    <row r="898" spans="1:177" s="374" customFormat="1" ht="15" customHeight="1" x14ac:dyDescent="0.25">
      <c r="A898" s="113"/>
      <c r="B898" s="3"/>
      <c r="C898" s="73" t="s">
        <v>30</v>
      </c>
      <c r="D898" s="1000" t="s">
        <v>743</v>
      </c>
      <c r="E898" s="1000"/>
      <c r="F898" s="1000"/>
      <c r="G898" s="1000"/>
      <c r="H898" s="1000"/>
      <c r="I898" s="1000"/>
      <c r="J898" s="1000"/>
      <c r="K898" s="1000"/>
      <c r="L898" s="1000"/>
      <c r="M898" s="1000"/>
      <c r="N898" s="1000"/>
      <c r="O898" s="1000"/>
      <c r="P898" s="1000"/>
      <c r="Q898" s="1000"/>
      <c r="R898" s="1000"/>
      <c r="S898" s="1000"/>
      <c r="T898" s="1000"/>
      <c r="U898" s="1000"/>
      <c r="V898" s="1000"/>
      <c r="W898" s="1000"/>
      <c r="X898" s="1000"/>
      <c r="Y898" s="1000"/>
      <c r="Z898" s="1000"/>
      <c r="AA898" s="1000"/>
      <c r="AB898" s="1000"/>
      <c r="AC898" s="1000"/>
      <c r="AD898" s="1000"/>
      <c r="AE898" s="3"/>
      <c r="AF898" s="258"/>
      <c r="AG898" s="375"/>
      <c r="AH898" s="378"/>
      <c r="EM898" s="375"/>
      <c r="EN898" s="375"/>
      <c r="EO898" s="375"/>
      <c r="EP898" s="375"/>
      <c r="EQ898" s="375"/>
      <c r="ER898" s="375"/>
      <c r="ES898" s="375"/>
      <c r="FF898" s="375"/>
      <c r="FG898" s="375"/>
      <c r="FH898" s="375"/>
      <c r="FI898" s="375"/>
      <c r="FJ898" s="375"/>
      <c r="FK898" s="375"/>
      <c r="FL898" s="375"/>
      <c r="FM898" s="375"/>
      <c r="FN898" s="375"/>
      <c r="FO898" s="375"/>
      <c r="FP898" s="375"/>
      <c r="FQ898" s="375"/>
      <c r="FR898" s="375"/>
      <c r="FS898" s="375"/>
      <c r="FT898" s="375"/>
      <c r="FU898" s="375"/>
    </row>
    <row r="899" spans="1:177" s="374" customFormat="1" ht="15" customHeight="1" x14ac:dyDescent="0.25">
      <c r="A899" s="113"/>
      <c r="B899" s="3"/>
      <c r="C899" s="73" t="s">
        <v>34</v>
      </c>
      <c r="D899" s="1000" t="s">
        <v>52</v>
      </c>
      <c r="E899" s="1000"/>
      <c r="F899" s="1000"/>
      <c r="G899" s="1000"/>
      <c r="H899" s="1000"/>
      <c r="I899" s="1000"/>
      <c r="J899" s="1000"/>
      <c r="K899" s="1000"/>
      <c r="L899" s="1000"/>
      <c r="M899" s="1000"/>
      <c r="N899" s="1000"/>
      <c r="O899" s="1000"/>
      <c r="P899" s="1000"/>
      <c r="Q899" s="1000"/>
      <c r="R899" s="1000"/>
      <c r="S899" s="1000"/>
      <c r="T899" s="1000"/>
      <c r="U899" s="1000"/>
      <c r="V899" s="1000"/>
      <c r="W899" s="1000"/>
      <c r="X899" s="1000"/>
      <c r="Y899" s="1000"/>
      <c r="Z899" s="1000"/>
      <c r="AA899" s="1000"/>
      <c r="AB899" s="1000"/>
      <c r="AC899" s="1000"/>
      <c r="AD899" s="1000"/>
      <c r="AE899" s="3"/>
      <c r="AF899" s="258"/>
      <c r="AG899" s="375"/>
      <c r="AH899" s="378"/>
      <c r="EM899" s="375"/>
      <c r="EN899" s="375"/>
      <c r="EO899" s="375"/>
      <c r="EP899" s="375"/>
      <c r="EQ899" s="375"/>
      <c r="ER899" s="375"/>
      <c r="ES899" s="375"/>
      <c r="FF899" s="375"/>
      <c r="FG899" s="375"/>
      <c r="FH899" s="375"/>
      <c r="FI899" s="375"/>
      <c r="FJ899" s="375"/>
      <c r="FK899" s="375"/>
      <c r="FL899" s="375"/>
      <c r="FM899" s="375"/>
      <c r="FN899" s="375"/>
      <c r="FO899" s="375"/>
      <c r="FP899" s="375"/>
      <c r="FQ899" s="375"/>
      <c r="FR899" s="375"/>
      <c r="FS899" s="375"/>
      <c r="FT899" s="375"/>
      <c r="FU899" s="375"/>
    </row>
    <row r="900" spans="1:177" s="374" customFormat="1" ht="15" customHeight="1" x14ac:dyDescent="0.25">
      <c r="A900" s="113"/>
      <c r="B900" s="543" t="str">
        <f>IF(SUM(AG871)&gt;=1,"Error: No debe dejar fila inicial o intermedias vacías.","")</f>
        <v/>
      </c>
      <c r="C900" s="543"/>
      <c r="D900" s="543"/>
      <c r="E900" s="543"/>
      <c r="F900" s="543"/>
      <c r="G900" s="543"/>
      <c r="H900" s="543"/>
      <c r="I900" s="543"/>
      <c r="J900" s="543"/>
      <c r="K900" s="543"/>
      <c r="L900" s="543"/>
      <c r="M900" s="543"/>
      <c r="N900" s="543"/>
      <c r="O900" s="543"/>
      <c r="P900" s="543"/>
      <c r="Q900" s="543"/>
      <c r="R900" s="543"/>
      <c r="S900" s="543"/>
      <c r="T900" s="543"/>
      <c r="U900" s="543"/>
      <c r="V900" s="543"/>
      <c r="W900" s="543"/>
      <c r="X900" s="543"/>
      <c r="Y900" s="543"/>
      <c r="Z900" s="543"/>
      <c r="AA900" s="543"/>
      <c r="AB900" s="543"/>
      <c r="AC900" s="543"/>
      <c r="AD900" s="543"/>
      <c r="AE900" s="3"/>
      <c r="AF900" s="258"/>
      <c r="AG900" s="375"/>
      <c r="AH900" s="378"/>
      <c r="EM900" s="375"/>
      <c r="EN900" s="375"/>
      <c r="EO900" s="375"/>
      <c r="EP900" s="375"/>
      <c r="EQ900" s="375"/>
      <c r="ER900" s="375"/>
      <c r="ES900" s="375"/>
      <c r="FF900" s="375"/>
      <c r="FG900" s="375"/>
      <c r="FH900" s="375"/>
      <c r="FI900" s="375"/>
      <c r="FJ900" s="375"/>
      <c r="FK900" s="375"/>
      <c r="FL900" s="375"/>
      <c r="FM900" s="375"/>
      <c r="FN900" s="375"/>
      <c r="FO900" s="375"/>
      <c r="FP900" s="375"/>
      <c r="FQ900" s="375"/>
      <c r="FR900" s="375"/>
      <c r="FS900" s="375"/>
      <c r="FT900" s="375"/>
      <c r="FU900" s="375"/>
    </row>
    <row r="901" spans="1:177" s="374" customFormat="1" ht="15" customHeight="1" x14ac:dyDescent="0.25">
      <c r="A901" s="113"/>
      <c r="B901" s="543" t="str">
        <f>IF(SUM(AH871)&gt;=1, "Error: Debe verificar la consistencia de las respuestas con código 9 o 99.","")</f>
        <v/>
      </c>
      <c r="C901" s="543"/>
      <c r="D901" s="543"/>
      <c r="E901" s="543"/>
      <c r="F901" s="543"/>
      <c r="G901" s="543"/>
      <c r="H901" s="543"/>
      <c r="I901" s="543"/>
      <c r="J901" s="543"/>
      <c r="K901" s="543"/>
      <c r="L901" s="543"/>
      <c r="M901" s="543"/>
      <c r="N901" s="543"/>
      <c r="O901" s="543"/>
      <c r="P901" s="543"/>
      <c r="Q901" s="543"/>
      <c r="R901" s="543"/>
      <c r="S901" s="543"/>
      <c r="T901" s="543"/>
      <c r="U901" s="543"/>
      <c r="V901" s="543"/>
      <c r="W901" s="543"/>
      <c r="X901" s="543"/>
      <c r="Y901" s="543"/>
      <c r="Z901" s="543"/>
      <c r="AA901" s="543"/>
      <c r="AB901" s="543"/>
      <c r="AC901" s="543"/>
      <c r="AD901" s="543"/>
      <c r="AE901" s="3"/>
      <c r="AF901" s="258"/>
      <c r="AG901" s="375"/>
      <c r="AH901" s="378"/>
      <c r="EM901" s="375"/>
      <c r="EN901" s="375"/>
      <c r="EO901" s="375"/>
      <c r="EP901" s="375"/>
      <c r="EQ901" s="375"/>
      <c r="ER901" s="375"/>
      <c r="ES901" s="375"/>
      <c r="FF901" s="375"/>
      <c r="FG901" s="375"/>
      <c r="FH901" s="375"/>
      <c r="FI901" s="375"/>
      <c r="FJ901" s="375"/>
      <c r="FK901" s="375"/>
      <c r="FL901" s="375"/>
      <c r="FM901" s="375"/>
      <c r="FN901" s="375"/>
      <c r="FO901" s="375"/>
      <c r="FP901" s="375"/>
      <c r="FQ901" s="375"/>
      <c r="FR901" s="375"/>
      <c r="FS901" s="375"/>
      <c r="FT901" s="375"/>
      <c r="FU901" s="375"/>
    </row>
    <row r="902" spans="1:177" s="374" customFormat="1" ht="15" customHeight="1" thickBot="1" x14ac:dyDescent="0.3">
      <c r="A902" s="113"/>
      <c r="B902" s="543" t="str">
        <f>IF(SUM(AI871)&gt;=1,"Error: Debe verificar la consistencia con la pregunta 1","")</f>
        <v/>
      </c>
      <c r="C902" s="543"/>
      <c r="D902" s="543"/>
      <c r="E902" s="543"/>
      <c r="F902" s="543"/>
      <c r="G902" s="543"/>
      <c r="H902" s="543"/>
      <c r="I902" s="543"/>
      <c r="J902" s="543"/>
      <c r="K902" s="543"/>
      <c r="L902" s="543"/>
      <c r="M902" s="543"/>
      <c r="N902" s="543"/>
      <c r="O902" s="543"/>
      <c r="P902" s="543"/>
      <c r="Q902" s="543"/>
      <c r="R902" s="543"/>
      <c r="S902" s="543"/>
      <c r="T902" s="543"/>
      <c r="U902" s="543"/>
      <c r="V902" s="543"/>
      <c r="W902" s="543"/>
      <c r="X902" s="543"/>
      <c r="Y902" s="543"/>
      <c r="Z902" s="543"/>
      <c r="AA902" s="543"/>
      <c r="AB902" s="543"/>
      <c r="AC902" s="543"/>
      <c r="AD902" s="543"/>
      <c r="AE902" s="3"/>
      <c r="AF902" s="258"/>
      <c r="AG902" s="375"/>
      <c r="AH902" s="378"/>
      <c r="EM902" s="375"/>
      <c r="EN902" s="375"/>
      <c r="EO902" s="375"/>
      <c r="EP902" s="375"/>
      <c r="EQ902" s="375"/>
      <c r="ER902" s="375"/>
      <c r="ES902" s="375"/>
      <c r="FF902" s="375"/>
      <c r="FG902" s="375"/>
      <c r="FH902" s="375"/>
      <c r="FI902" s="375"/>
      <c r="FJ902" s="375"/>
      <c r="FK902" s="375"/>
      <c r="FL902" s="375"/>
      <c r="FM902" s="375"/>
      <c r="FN902" s="375"/>
      <c r="FO902" s="375"/>
      <c r="FP902" s="375"/>
      <c r="FQ902" s="375"/>
      <c r="FR902" s="375"/>
      <c r="FS902" s="375"/>
      <c r="FT902" s="375"/>
      <c r="FU902" s="375"/>
    </row>
    <row r="903" spans="1:177" s="374" customFormat="1" ht="15" customHeight="1" thickBot="1" x14ac:dyDescent="0.3">
      <c r="A903" s="113"/>
      <c r="B903" s="684" t="s">
        <v>1211</v>
      </c>
      <c r="C903" s="685"/>
      <c r="D903" s="685"/>
      <c r="E903" s="685"/>
      <c r="F903" s="685"/>
      <c r="G903" s="685"/>
      <c r="H903" s="685"/>
      <c r="I903" s="685"/>
      <c r="J903" s="685"/>
      <c r="K903" s="685"/>
      <c r="L903" s="685"/>
      <c r="M903" s="685"/>
      <c r="N903" s="685"/>
      <c r="O903" s="685"/>
      <c r="P903" s="685"/>
      <c r="Q903" s="685"/>
      <c r="R903" s="685"/>
      <c r="S903" s="685"/>
      <c r="T903" s="685"/>
      <c r="U903" s="685"/>
      <c r="V903" s="685"/>
      <c r="W903" s="685"/>
      <c r="X903" s="685"/>
      <c r="Y903" s="685"/>
      <c r="Z903" s="685"/>
      <c r="AA903" s="685"/>
      <c r="AB903" s="685"/>
      <c r="AC903" s="685"/>
      <c r="AD903" s="686"/>
      <c r="AE903" s="3"/>
      <c r="AF903" s="258"/>
      <c r="AG903" s="375"/>
      <c r="AH903" s="378"/>
      <c r="EM903" s="375"/>
      <c r="EN903" s="375"/>
      <c r="EO903" s="375"/>
      <c r="EP903" s="375"/>
      <c r="EQ903" s="375"/>
      <c r="ER903" s="375"/>
      <c r="ES903" s="375"/>
      <c r="FF903" s="375"/>
      <c r="FG903" s="375"/>
      <c r="FH903" s="375"/>
      <c r="FI903" s="375"/>
      <c r="FJ903" s="375"/>
      <c r="FK903" s="375"/>
      <c r="FL903" s="375"/>
      <c r="FM903" s="375"/>
      <c r="FN903" s="375"/>
      <c r="FO903" s="375"/>
      <c r="FP903" s="375"/>
      <c r="FQ903" s="375"/>
      <c r="FR903" s="375"/>
      <c r="FS903" s="375"/>
      <c r="FT903" s="375"/>
      <c r="FU903" s="375"/>
    </row>
    <row r="904" spans="1:177" s="374" customFormat="1" ht="15" customHeight="1" x14ac:dyDescent="0.25">
      <c r="A904" s="113"/>
      <c r="B904" s="1017" t="s">
        <v>22</v>
      </c>
      <c r="C904" s="924"/>
      <c r="D904" s="924"/>
      <c r="E904" s="924"/>
      <c r="F904" s="924"/>
      <c r="G904" s="924"/>
      <c r="H904" s="924"/>
      <c r="I904" s="924"/>
      <c r="J904" s="924"/>
      <c r="K904" s="924"/>
      <c r="L904" s="924"/>
      <c r="M904" s="924"/>
      <c r="N904" s="924"/>
      <c r="O904" s="924"/>
      <c r="P904" s="924"/>
      <c r="Q904" s="924"/>
      <c r="R904" s="924"/>
      <c r="S904" s="924"/>
      <c r="T904" s="924"/>
      <c r="U904" s="924"/>
      <c r="V904" s="924"/>
      <c r="W904" s="924"/>
      <c r="X904" s="924"/>
      <c r="Y904" s="924"/>
      <c r="Z904" s="924"/>
      <c r="AA904" s="924"/>
      <c r="AB904" s="924"/>
      <c r="AC904" s="924"/>
      <c r="AD904" s="1018"/>
      <c r="AE904" s="3"/>
      <c r="AF904" s="258"/>
      <c r="AG904" s="375"/>
      <c r="AH904" s="378"/>
      <c r="EM904" s="375"/>
      <c r="EN904" s="375"/>
      <c r="EO904" s="375"/>
      <c r="EP904" s="375"/>
      <c r="EQ904" s="375"/>
      <c r="ER904" s="375"/>
      <c r="ES904" s="375"/>
      <c r="FF904" s="375"/>
      <c r="FG904" s="375"/>
      <c r="FH904" s="375"/>
      <c r="FI904" s="375"/>
      <c r="FJ904" s="375"/>
      <c r="FK904" s="375"/>
      <c r="FL904" s="375"/>
      <c r="FM904" s="375"/>
      <c r="FN904" s="375"/>
      <c r="FO904" s="375"/>
      <c r="FP904" s="375"/>
      <c r="FQ904" s="375"/>
      <c r="FR904" s="375"/>
      <c r="FS904" s="375"/>
      <c r="FT904" s="375"/>
      <c r="FU904" s="375"/>
    </row>
    <row r="905" spans="1:177" s="374" customFormat="1" ht="15" customHeight="1" x14ac:dyDescent="0.25">
      <c r="A905" s="113"/>
      <c r="B905" s="206"/>
      <c r="C905" s="972" t="s">
        <v>1610</v>
      </c>
      <c r="D905" s="973"/>
      <c r="E905" s="973"/>
      <c r="F905" s="973"/>
      <c r="G905" s="973"/>
      <c r="H905" s="973"/>
      <c r="I905" s="973"/>
      <c r="J905" s="973"/>
      <c r="K905" s="973"/>
      <c r="L905" s="973"/>
      <c r="M905" s="973"/>
      <c r="N905" s="973"/>
      <c r="O905" s="973"/>
      <c r="P905" s="973"/>
      <c r="Q905" s="973"/>
      <c r="R905" s="973"/>
      <c r="S905" s="973"/>
      <c r="T905" s="973"/>
      <c r="U905" s="973"/>
      <c r="V905" s="973"/>
      <c r="W905" s="973"/>
      <c r="X905" s="973"/>
      <c r="Y905" s="973"/>
      <c r="Z905" s="973"/>
      <c r="AA905" s="973"/>
      <c r="AB905" s="973"/>
      <c r="AC905" s="973"/>
      <c r="AD905" s="974"/>
      <c r="AE905" s="3"/>
      <c r="AF905" s="258"/>
      <c r="AG905" s="375"/>
      <c r="AH905" s="378"/>
      <c r="EM905" s="375"/>
      <c r="EN905" s="375"/>
      <c r="EO905" s="375"/>
      <c r="EP905" s="375"/>
      <c r="EQ905" s="375"/>
      <c r="ER905" s="375"/>
      <c r="ES905" s="375"/>
      <c r="FF905" s="375"/>
      <c r="FG905" s="375"/>
      <c r="FH905" s="375"/>
      <c r="FI905" s="375"/>
      <c r="FJ905" s="375"/>
      <c r="FK905" s="375"/>
      <c r="FL905" s="375"/>
      <c r="FM905" s="375"/>
      <c r="FN905" s="375"/>
      <c r="FO905" s="375"/>
      <c r="FP905" s="375"/>
      <c r="FQ905" s="375"/>
      <c r="FR905" s="375"/>
      <c r="FS905" s="375"/>
      <c r="FT905" s="375"/>
      <c r="FU905" s="375"/>
    </row>
    <row r="906" spans="1:177" s="374" customFormat="1" ht="15" customHeight="1" x14ac:dyDescent="0.25">
      <c r="A906" s="113"/>
      <c r="B906" s="1024" t="s">
        <v>963</v>
      </c>
      <c r="C906" s="1025"/>
      <c r="D906" s="1025"/>
      <c r="E906" s="1025"/>
      <c r="F906" s="1025"/>
      <c r="G906" s="1025"/>
      <c r="H906" s="1025"/>
      <c r="I906" s="1025"/>
      <c r="J906" s="1025"/>
      <c r="K906" s="1025"/>
      <c r="L906" s="1025"/>
      <c r="M906" s="1025"/>
      <c r="N906" s="1025"/>
      <c r="O906" s="1025"/>
      <c r="P906" s="1025"/>
      <c r="Q906" s="1025"/>
      <c r="R906" s="1025"/>
      <c r="S906" s="1025"/>
      <c r="T906" s="1025"/>
      <c r="U906" s="1025"/>
      <c r="V906" s="1025"/>
      <c r="W906" s="1025"/>
      <c r="X906" s="1025"/>
      <c r="Y906" s="1025"/>
      <c r="Z906" s="1025"/>
      <c r="AA906" s="1025"/>
      <c r="AB906" s="1025"/>
      <c r="AC906" s="1025"/>
      <c r="AD906" s="1026"/>
      <c r="AE906" s="3"/>
      <c r="AF906" s="258"/>
      <c r="AG906" s="375"/>
      <c r="AH906" s="378"/>
      <c r="EM906" s="375"/>
      <c r="EN906" s="375"/>
      <c r="EO906" s="375"/>
      <c r="EP906" s="375"/>
      <c r="EQ906" s="375"/>
      <c r="ER906" s="375"/>
      <c r="ES906" s="375"/>
      <c r="FF906" s="375"/>
      <c r="FG906" s="375"/>
      <c r="FH906" s="375"/>
      <c r="FI906" s="375"/>
      <c r="FJ906" s="375"/>
      <c r="FK906" s="375"/>
      <c r="FL906" s="375"/>
      <c r="FM906" s="375"/>
      <c r="FN906" s="375"/>
      <c r="FO906" s="375"/>
      <c r="FP906" s="375"/>
      <c r="FQ906" s="375"/>
      <c r="FR906" s="375"/>
      <c r="FS906" s="375"/>
      <c r="FT906" s="375"/>
      <c r="FU906" s="375"/>
    </row>
    <row r="907" spans="1:177" s="374" customFormat="1" ht="36" customHeight="1" x14ac:dyDescent="0.25">
      <c r="A907" s="113"/>
      <c r="B907" s="201"/>
      <c r="C907" s="889" t="s">
        <v>1213</v>
      </c>
      <c r="D907" s="890"/>
      <c r="E907" s="890"/>
      <c r="F907" s="890"/>
      <c r="G907" s="890"/>
      <c r="H907" s="890"/>
      <c r="I907" s="890"/>
      <c r="J907" s="890"/>
      <c r="K907" s="890"/>
      <c r="L907" s="890"/>
      <c r="M907" s="890"/>
      <c r="N907" s="890"/>
      <c r="O907" s="890"/>
      <c r="P907" s="890"/>
      <c r="Q907" s="890"/>
      <c r="R907" s="890"/>
      <c r="S907" s="890"/>
      <c r="T907" s="890"/>
      <c r="U907" s="890"/>
      <c r="V907" s="890"/>
      <c r="W907" s="890"/>
      <c r="X907" s="890"/>
      <c r="Y907" s="890"/>
      <c r="Z907" s="890"/>
      <c r="AA907" s="890"/>
      <c r="AB907" s="890"/>
      <c r="AC907" s="890"/>
      <c r="AD907" s="891"/>
      <c r="AE907" s="3"/>
      <c r="AF907" s="258"/>
      <c r="AG907" s="375"/>
      <c r="AH907" s="378"/>
      <c r="EM907" s="375"/>
      <c r="EN907" s="375"/>
      <c r="EO907" s="375"/>
      <c r="EP907" s="375"/>
      <c r="EQ907" s="375"/>
      <c r="ER907" s="375"/>
      <c r="ES907" s="375"/>
      <c r="FF907" s="375"/>
      <c r="FG907" s="375"/>
      <c r="FH907" s="375"/>
      <c r="FI907" s="375"/>
      <c r="FJ907" s="375"/>
      <c r="FK907" s="375"/>
      <c r="FL907" s="375"/>
      <c r="FM907" s="375"/>
      <c r="FN907" s="375"/>
      <c r="FO907" s="375"/>
      <c r="FP907" s="375"/>
      <c r="FQ907" s="375"/>
      <c r="FR907" s="375"/>
      <c r="FS907" s="375"/>
      <c r="FT907" s="375"/>
      <c r="FU907" s="375"/>
    </row>
    <row r="908" spans="1:177" s="374" customFormat="1" ht="24" customHeight="1" x14ac:dyDescent="0.25">
      <c r="A908" s="113"/>
      <c r="B908" s="7"/>
      <c r="C908" s="926" t="s">
        <v>1214</v>
      </c>
      <c r="D908" s="927"/>
      <c r="E908" s="927"/>
      <c r="F908" s="927"/>
      <c r="G908" s="927"/>
      <c r="H908" s="927"/>
      <c r="I908" s="927"/>
      <c r="J908" s="927"/>
      <c r="K908" s="927"/>
      <c r="L908" s="927"/>
      <c r="M908" s="927"/>
      <c r="N908" s="927"/>
      <c r="O908" s="927"/>
      <c r="P908" s="927"/>
      <c r="Q908" s="927"/>
      <c r="R908" s="927"/>
      <c r="S908" s="927"/>
      <c r="T908" s="927"/>
      <c r="U908" s="927"/>
      <c r="V908" s="927"/>
      <c r="W908" s="927"/>
      <c r="X908" s="927"/>
      <c r="Y908" s="927"/>
      <c r="Z908" s="927"/>
      <c r="AA908" s="927"/>
      <c r="AB908" s="927"/>
      <c r="AC908" s="927"/>
      <c r="AD908" s="928"/>
      <c r="AE908" s="3"/>
      <c r="AF908" s="258"/>
      <c r="AG908" s="375"/>
      <c r="AH908" s="378"/>
      <c r="EM908" s="375"/>
      <c r="EN908" s="375"/>
      <c r="EO908" s="375"/>
      <c r="EP908" s="375"/>
      <c r="EQ908" s="375"/>
      <c r="ER908" s="375"/>
      <c r="ES908" s="375"/>
      <c r="FF908" s="375"/>
      <c r="FG908" s="375"/>
      <c r="FH908" s="375"/>
      <c r="FI908" s="375"/>
      <c r="FJ908" s="375"/>
      <c r="FK908" s="375"/>
      <c r="FL908" s="375"/>
      <c r="FM908" s="375"/>
      <c r="FN908" s="375"/>
      <c r="FO908" s="375"/>
      <c r="FP908" s="375"/>
      <c r="FQ908" s="375"/>
      <c r="FR908" s="375"/>
      <c r="FS908" s="375"/>
      <c r="FT908" s="375"/>
      <c r="FU908" s="375"/>
    </row>
    <row r="909" spans="1:177" s="374" customFormat="1" ht="15" customHeight="1" thickBot="1" x14ac:dyDescent="0.3">
      <c r="A909" s="113"/>
      <c r="B909" s="2"/>
      <c r="C909" s="139"/>
      <c r="D909" s="140"/>
      <c r="E909" s="140"/>
      <c r="F909" s="140"/>
      <c r="G909" s="140"/>
      <c r="H909" s="140"/>
      <c r="I909" s="140"/>
      <c r="J909" s="140"/>
      <c r="K909" s="140"/>
      <c r="L909" s="140"/>
      <c r="M909" s="140"/>
      <c r="N909" s="140"/>
      <c r="O909" s="140"/>
      <c r="P909" s="140"/>
      <c r="Q909" s="140"/>
      <c r="R909" s="140"/>
      <c r="S909" s="140"/>
      <c r="T909" s="140"/>
      <c r="U909" s="140"/>
      <c r="V909" s="140"/>
      <c r="W909" s="140"/>
      <c r="X909" s="140"/>
      <c r="Y909" s="140"/>
      <c r="Z909" s="140"/>
      <c r="AA909" s="140"/>
      <c r="AB909" s="140"/>
      <c r="AC909" s="140"/>
      <c r="AD909" s="140"/>
      <c r="AE909" s="3"/>
      <c r="AF909" s="258"/>
      <c r="AG909" s="375"/>
      <c r="AH909" s="378"/>
      <c r="EM909" s="375"/>
      <c r="EN909" s="375"/>
      <c r="EO909" s="375"/>
      <c r="EP909" s="375"/>
      <c r="EQ909" s="375"/>
      <c r="ER909" s="375"/>
      <c r="ES909" s="375"/>
      <c r="FF909" s="375"/>
      <c r="FG909" s="375"/>
      <c r="FH909" s="375"/>
      <c r="FI909" s="375"/>
      <c r="FJ909" s="375"/>
      <c r="FK909" s="375"/>
      <c r="FL909" s="375"/>
      <c r="FM909" s="375"/>
      <c r="FN909" s="375"/>
      <c r="FO909" s="375"/>
      <c r="FP909" s="375"/>
      <c r="FQ909" s="375"/>
      <c r="FR909" s="375"/>
      <c r="FS909" s="375"/>
      <c r="FT909" s="375"/>
      <c r="FU909" s="375"/>
    </row>
    <row r="910" spans="1:177" s="374" customFormat="1" ht="15" customHeight="1" thickBot="1" x14ac:dyDescent="0.3">
      <c r="A910" s="113"/>
      <c r="B910" s="687" t="s">
        <v>1216</v>
      </c>
      <c r="C910" s="688"/>
      <c r="D910" s="688"/>
      <c r="E910" s="688"/>
      <c r="F910" s="688"/>
      <c r="G910" s="688"/>
      <c r="H910" s="688"/>
      <c r="I910" s="688"/>
      <c r="J910" s="688"/>
      <c r="K910" s="688"/>
      <c r="L910" s="688"/>
      <c r="M910" s="688"/>
      <c r="N910" s="688"/>
      <c r="O910" s="688"/>
      <c r="P910" s="688"/>
      <c r="Q910" s="688"/>
      <c r="R910" s="688"/>
      <c r="S910" s="688"/>
      <c r="T910" s="688"/>
      <c r="U910" s="688"/>
      <c r="V910" s="688"/>
      <c r="W910" s="688"/>
      <c r="X910" s="688"/>
      <c r="Y910" s="688"/>
      <c r="Z910" s="688"/>
      <c r="AA910" s="688"/>
      <c r="AB910" s="688"/>
      <c r="AC910" s="688"/>
      <c r="AD910" s="689"/>
      <c r="AE910" s="3"/>
      <c r="AF910" s="258"/>
      <c r="AG910" s="375"/>
      <c r="AH910" s="378"/>
      <c r="EM910" s="375"/>
      <c r="EN910" s="375"/>
      <c r="EO910" s="375"/>
      <c r="EP910" s="375"/>
      <c r="EQ910" s="375"/>
      <c r="ER910" s="375"/>
      <c r="ES910" s="375"/>
      <c r="FF910" s="375"/>
      <c r="FG910" s="375"/>
      <c r="FH910" s="375"/>
      <c r="FI910" s="375"/>
      <c r="FJ910" s="375"/>
      <c r="FK910" s="375"/>
      <c r="FL910" s="375"/>
      <c r="FM910" s="375"/>
      <c r="FN910" s="375"/>
      <c r="FO910" s="375"/>
      <c r="FP910" s="375"/>
      <c r="FQ910" s="375"/>
      <c r="FR910" s="375"/>
      <c r="FS910" s="375"/>
      <c r="FT910" s="375"/>
      <c r="FU910" s="375"/>
    </row>
    <row r="911" spans="1:177" ht="15" customHeight="1" x14ac:dyDescent="0.25">
      <c r="B911" s="1024" t="s">
        <v>1013</v>
      </c>
      <c r="C911" s="1025"/>
      <c r="D911" s="1025"/>
      <c r="E911" s="1025"/>
      <c r="F911" s="1025"/>
      <c r="G911" s="1025"/>
      <c r="H911" s="1025"/>
      <c r="I911" s="1025"/>
      <c r="J911" s="1025"/>
      <c r="K911" s="1025"/>
      <c r="L911" s="1025"/>
      <c r="M911" s="1025"/>
      <c r="N911" s="1025"/>
      <c r="O911" s="1025"/>
      <c r="P911" s="1025"/>
      <c r="Q911" s="1025"/>
      <c r="R911" s="1025"/>
      <c r="S911" s="1025"/>
      <c r="T911" s="1025"/>
      <c r="U911" s="1025"/>
      <c r="V911" s="1025"/>
      <c r="W911" s="1025"/>
      <c r="X911" s="1025"/>
      <c r="Y911" s="1025"/>
      <c r="Z911" s="1025"/>
      <c r="AA911" s="1025"/>
      <c r="AB911" s="1025"/>
      <c r="AC911" s="1025"/>
      <c r="AD911" s="1026"/>
      <c r="AG911" s="375"/>
      <c r="AH911" s="399"/>
    </row>
    <row r="912" spans="1:177" ht="24" customHeight="1" x14ac:dyDescent="0.25">
      <c r="B912" s="201"/>
      <c r="C912" s="889" t="s">
        <v>1768</v>
      </c>
      <c r="D912" s="889"/>
      <c r="E912" s="889"/>
      <c r="F912" s="889"/>
      <c r="G912" s="889"/>
      <c r="H912" s="889"/>
      <c r="I912" s="889"/>
      <c r="J912" s="889"/>
      <c r="K912" s="889"/>
      <c r="L912" s="889"/>
      <c r="M912" s="889"/>
      <c r="N912" s="889"/>
      <c r="O912" s="889"/>
      <c r="P912" s="889"/>
      <c r="Q912" s="889"/>
      <c r="R912" s="889"/>
      <c r="S912" s="889"/>
      <c r="T912" s="889"/>
      <c r="U912" s="889"/>
      <c r="V912" s="889"/>
      <c r="W912" s="889"/>
      <c r="X912" s="889"/>
      <c r="Y912" s="889"/>
      <c r="Z912" s="889"/>
      <c r="AA912" s="889"/>
      <c r="AB912" s="889"/>
      <c r="AC912" s="889"/>
      <c r="AD912" s="1068"/>
      <c r="AG912" s="375"/>
      <c r="AH912" s="399"/>
    </row>
    <row r="913" spans="1:177" ht="24" customHeight="1" x14ac:dyDescent="0.25">
      <c r="B913" s="141"/>
      <c r="C913" s="972" t="s">
        <v>1769</v>
      </c>
      <c r="D913" s="973"/>
      <c r="E913" s="973"/>
      <c r="F913" s="973"/>
      <c r="G913" s="973"/>
      <c r="H913" s="973"/>
      <c r="I913" s="973"/>
      <c r="J913" s="973"/>
      <c r="K913" s="973"/>
      <c r="L913" s="973"/>
      <c r="M913" s="973"/>
      <c r="N913" s="973"/>
      <c r="O913" s="973"/>
      <c r="P913" s="973"/>
      <c r="Q913" s="973"/>
      <c r="R913" s="973"/>
      <c r="S913" s="973"/>
      <c r="T913" s="973"/>
      <c r="U913" s="973"/>
      <c r="V913" s="973"/>
      <c r="W913" s="973"/>
      <c r="X913" s="973"/>
      <c r="Y913" s="973"/>
      <c r="Z913" s="973"/>
      <c r="AA913" s="973"/>
      <c r="AB913" s="973"/>
      <c r="AC913" s="973"/>
      <c r="AD913" s="974"/>
      <c r="AE913" s="60"/>
      <c r="AF913" s="259"/>
      <c r="AG913" s="375"/>
      <c r="AH913" s="399"/>
    </row>
    <row r="914" spans="1:177" s="264" customFormat="1" ht="15" customHeight="1" x14ac:dyDescent="0.25">
      <c r="A914" s="57"/>
      <c r="B914" s="932" t="s">
        <v>1015</v>
      </c>
      <c r="C914" s="933"/>
      <c r="D914" s="933"/>
      <c r="E914" s="933"/>
      <c r="F914" s="933"/>
      <c r="G914" s="933"/>
      <c r="H914" s="933"/>
      <c r="I914" s="933"/>
      <c r="J914" s="933"/>
      <c r="K914" s="933"/>
      <c r="L914" s="933"/>
      <c r="M914" s="933"/>
      <c r="N914" s="933"/>
      <c r="O914" s="933"/>
      <c r="P914" s="933"/>
      <c r="Q914" s="933"/>
      <c r="R914" s="933"/>
      <c r="S914" s="933"/>
      <c r="T914" s="933"/>
      <c r="U914" s="933"/>
      <c r="V914" s="933"/>
      <c r="W914" s="933"/>
      <c r="X914" s="933"/>
      <c r="Y914" s="933"/>
      <c r="Z914" s="933"/>
      <c r="AA914" s="933"/>
      <c r="AB914" s="933"/>
      <c r="AC914" s="933"/>
      <c r="AD914" s="934"/>
      <c r="AE914" s="3"/>
      <c r="AF914" s="258"/>
      <c r="AG914" s="375"/>
      <c r="AH914" s="378"/>
      <c r="EM914" s="375"/>
      <c r="EN914" s="375"/>
      <c r="EO914" s="375"/>
      <c r="EP914" s="375"/>
      <c r="EQ914" s="375"/>
      <c r="ER914" s="375"/>
      <c r="ES914" s="375"/>
      <c r="FF914" s="375"/>
      <c r="FG914" s="375"/>
      <c r="FH914" s="375"/>
      <c r="FI914" s="375"/>
      <c r="FJ914" s="375"/>
      <c r="FK914" s="375"/>
      <c r="FL914" s="375"/>
      <c r="FM914" s="375"/>
      <c r="FN914" s="375"/>
      <c r="FO914" s="375"/>
      <c r="FP914" s="375"/>
      <c r="FQ914" s="375"/>
      <c r="FR914" s="375"/>
      <c r="FS914" s="375"/>
      <c r="FT914" s="375"/>
      <c r="FU914" s="375"/>
    </row>
    <row r="915" spans="1:177" s="264" customFormat="1" ht="24" customHeight="1" x14ac:dyDescent="0.25">
      <c r="A915" s="57"/>
      <c r="B915" s="25"/>
      <c r="C915" s="889" t="s">
        <v>1236</v>
      </c>
      <c r="D915" s="890"/>
      <c r="E915" s="890"/>
      <c r="F915" s="890"/>
      <c r="G915" s="890"/>
      <c r="H915" s="890"/>
      <c r="I915" s="890"/>
      <c r="J915" s="890"/>
      <c r="K915" s="890"/>
      <c r="L915" s="890"/>
      <c r="M915" s="890"/>
      <c r="N915" s="890"/>
      <c r="O915" s="890"/>
      <c r="P915" s="890"/>
      <c r="Q915" s="890"/>
      <c r="R915" s="890"/>
      <c r="S915" s="890"/>
      <c r="T915" s="890"/>
      <c r="U915" s="890"/>
      <c r="V915" s="890"/>
      <c r="W915" s="890"/>
      <c r="X915" s="890"/>
      <c r="Y915" s="890"/>
      <c r="Z915" s="890"/>
      <c r="AA915" s="890"/>
      <c r="AB915" s="890"/>
      <c r="AC915" s="890"/>
      <c r="AD915" s="891"/>
      <c r="AE915" s="3"/>
      <c r="AF915" s="258"/>
      <c r="AG915" s="375"/>
      <c r="AH915" s="378"/>
      <c r="EM915" s="375"/>
      <c r="EN915" s="375"/>
      <c r="EO915" s="375"/>
      <c r="EP915" s="375"/>
      <c r="EQ915" s="375"/>
      <c r="ER915" s="375"/>
      <c r="ES915" s="375"/>
      <c r="FF915" s="375"/>
      <c r="FG915" s="375"/>
      <c r="FH915" s="375"/>
      <c r="FI915" s="375"/>
      <c r="FJ915" s="375"/>
      <c r="FK915" s="375"/>
      <c r="FL915" s="375"/>
      <c r="FM915" s="375"/>
      <c r="FN915" s="375"/>
      <c r="FO915" s="375"/>
      <c r="FP915" s="375"/>
      <c r="FQ915" s="375"/>
      <c r="FR915" s="375"/>
      <c r="FS915" s="375"/>
      <c r="FT915" s="375"/>
      <c r="FU915" s="375"/>
    </row>
    <row r="916" spans="1:177" s="264" customFormat="1" ht="24" customHeight="1" x14ac:dyDescent="0.25">
      <c r="A916" s="57"/>
      <c r="B916" s="25"/>
      <c r="C916" s="889" t="s">
        <v>1237</v>
      </c>
      <c r="D916" s="890"/>
      <c r="E916" s="890"/>
      <c r="F916" s="890"/>
      <c r="G916" s="890"/>
      <c r="H916" s="890"/>
      <c r="I916" s="890"/>
      <c r="J916" s="890"/>
      <c r="K916" s="890"/>
      <c r="L916" s="890"/>
      <c r="M916" s="890"/>
      <c r="N916" s="890"/>
      <c r="O916" s="890"/>
      <c r="P916" s="890"/>
      <c r="Q916" s="890"/>
      <c r="R916" s="890"/>
      <c r="S916" s="890"/>
      <c r="T916" s="890"/>
      <c r="U916" s="890"/>
      <c r="V916" s="890"/>
      <c r="W916" s="890"/>
      <c r="X916" s="890"/>
      <c r="Y916" s="890"/>
      <c r="Z916" s="890"/>
      <c r="AA916" s="890"/>
      <c r="AB916" s="890"/>
      <c r="AC916" s="890"/>
      <c r="AD916" s="891"/>
      <c r="AE916" s="3"/>
      <c r="AF916" s="258"/>
      <c r="AG916" s="375"/>
      <c r="AH916" s="378"/>
      <c r="EM916" s="375"/>
      <c r="EN916" s="375"/>
      <c r="EO916" s="375"/>
      <c r="EP916" s="375"/>
      <c r="EQ916" s="375"/>
      <c r="ER916" s="375"/>
      <c r="ES916" s="375"/>
      <c r="FF916" s="375"/>
      <c r="FG916" s="375"/>
      <c r="FH916" s="375"/>
      <c r="FI916" s="375"/>
      <c r="FJ916" s="375"/>
      <c r="FK916" s="375"/>
      <c r="FL916" s="375"/>
      <c r="FM916" s="375"/>
      <c r="FN916" s="375"/>
      <c r="FO916" s="375"/>
      <c r="FP916" s="375"/>
      <c r="FQ916" s="375"/>
      <c r="FR916" s="375"/>
      <c r="FS916" s="375"/>
      <c r="FT916" s="375"/>
      <c r="FU916" s="375"/>
    </row>
    <row r="917" spans="1:177" s="264" customFormat="1" ht="24" customHeight="1" x14ac:dyDescent="0.25">
      <c r="A917" s="57"/>
      <c r="B917" s="15"/>
      <c r="C917" s="926" t="s">
        <v>1238</v>
      </c>
      <c r="D917" s="927"/>
      <c r="E917" s="927"/>
      <c r="F917" s="927"/>
      <c r="G917" s="927"/>
      <c r="H917" s="927"/>
      <c r="I917" s="927"/>
      <c r="J917" s="927"/>
      <c r="K917" s="927"/>
      <c r="L917" s="927"/>
      <c r="M917" s="927"/>
      <c r="N917" s="927"/>
      <c r="O917" s="927"/>
      <c r="P917" s="927"/>
      <c r="Q917" s="927"/>
      <c r="R917" s="927"/>
      <c r="S917" s="927"/>
      <c r="T917" s="927"/>
      <c r="U917" s="927"/>
      <c r="V917" s="927"/>
      <c r="W917" s="927"/>
      <c r="X917" s="927"/>
      <c r="Y917" s="927"/>
      <c r="Z917" s="927"/>
      <c r="AA917" s="927"/>
      <c r="AB917" s="927"/>
      <c r="AC917" s="927"/>
      <c r="AD917" s="928"/>
      <c r="AE917" s="3"/>
      <c r="AF917" s="258"/>
      <c r="AG917" s="375"/>
      <c r="AH917" s="378"/>
      <c r="EM917" s="375"/>
      <c r="EN917" s="375"/>
      <c r="EO917" s="375"/>
      <c r="EP917" s="375"/>
      <c r="EQ917" s="375"/>
      <c r="ER917" s="375"/>
      <c r="ES917" s="375"/>
      <c r="FF917" s="375"/>
      <c r="FG917" s="375"/>
      <c r="FH917" s="375"/>
      <c r="FI917" s="375"/>
      <c r="FJ917" s="375"/>
      <c r="FK917" s="375"/>
      <c r="FL917" s="375"/>
      <c r="FM917" s="375"/>
      <c r="FN917" s="375"/>
      <c r="FO917" s="375"/>
      <c r="FP917" s="375"/>
      <c r="FQ917" s="375"/>
      <c r="FR917" s="375"/>
      <c r="FS917" s="375"/>
      <c r="FT917" s="375"/>
      <c r="FU917" s="375"/>
    </row>
    <row r="918" spans="1:177" ht="15" customHeight="1" x14ac:dyDescent="0.25">
      <c r="AE918" s="60"/>
      <c r="AF918" s="259"/>
      <c r="AG918" s="375"/>
      <c r="AH918" s="399"/>
    </row>
    <row r="919" spans="1:177" ht="24" customHeight="1" x14ac:dyDescent="0.25">
      <c r="A919" s="114" t="s">
        <v>236</v>
      </c>
      <c r="B919" s="573" t="s">
        <v>1217</v>
      </c>
      <c r="C919" s="573"/>
      <c r="D919" s="573"/>
      <c r="E919" s="573"/>
      <c r="F919" s="573"/>
      <c r="G919" s="573"/>
      <c r="H919" s="573"/>
      <c r="I919" s="573"/>
      <c r="J919" s="573"/>
      <c r="K919" s="573"/>
      <c r="L919" s="573"/>
      <c r="M919" s="573"/>
      <c r="N919" s="573"/>
      <c r="O919" s="573"/>
      <c r="P919" s="573"/>
      <c r="Q919" s="573"/>
      <c r="R919" s="573"/>
      <c r="S919" s="573"/>
      <c r="T919" s="573"/>
      <c r="U919" s="573"/>
      <c r="V919" s="573"/>
      <c r="W919" s="573"/>
      <c r="X919" s="573"/>
      <c r="Y919" s="573"/>
      <c r="Z919" s="573"/>
      <c r="AA919" s="573"/>
      <c r="AB919" s="573"/>
      <c r="AC919" s="573"/>
      <c r="AD919" s="573"/>
      <c r="AE919" s="60"/>
      <c r="AF919" s="259"/>
      <c r="AG919" s="375"/>
      <c r="AH919" s="399"/>
    </row>
    <row r="920" spans="1:177" ht="24" customHeight="1" x14ac:dyDescent="0.25">
      <c r="C920" s="576" t="s">
        <v>1087</v>
      </c>
      <c r="D920" s="576"/>
      <c r="E920" s="576"/>
      <c r="F920" s="576"/>
      <c r="G920" s="576"/>
      <c r="H920" s="576"/>
      <c r="I920" s="576"/>
      <c r="J920" s="576"/>
      <c r="K920" s="576"/>
      <c r="L920" s="576"/>
      <c r="M920" s="576"/>
      <c r="N920" s="576"/>
      <c r="O920" s="576"/>
      <c r="P920" s="576"/>
      <c r="Q920" s="576"/>
      <c r="R920" s="576"/>
      <c r="S920" s="576"/>
      <c r="T920" s="576"/>
      <c r="U920" s="576"/>
      <c r="V920" s="576"/>
      <c r="W920" s="576"/>
      <c r="X920" s="576"/>
      <c r="Y920" s="576"/>
      <c r="Z920" s="576"/>
      <c r="AA920" s="576"/>
      <c r="AB920" s="576"/>
      <c r="AC920" s="576"/>
      <c r="AD920" s="576"/>
      <c r="AE920" s="60"/>
      <c r="AF920" s="259"/>
      <c r="AG920" s="375"/>
      <c r="AH920" s="399"/>
    </row>
    <row r="921" spans="1:177" ht="24" customHeight="1" x14ac:dyDescent="0.25">
      <c r="C921" s="846" t="s">
        <v>1218</v>
      </c>
      <c r="D921" s="846"/>
      <c r="E921" s="846"/>
      <c r="F921" s="846"/>
      <c r="G921" s="846"/>
      <c r="H921" s="846"/>
      <c r="I921" s="846"/>
      <c r="J921" s="846"/>
      <c r="K921" s="846"/>
      <c r="L921" s="846"/>
      <c r="M921" s="846"/>
      <c r="N921" s="846"/>
      <c r="O921" s="846"/>
      <c r="P921" s="846"/>
      <c r="Q921" s="846"/>
      <c r="R921" s="846"/>
      <c r="S921" s="846"/>
      <c r="T921" s="846"/>
      <c r="U921" s="846"/>
      <c r="V921" s="846"/>
      <c r="W921" s="846"/>
      <c r="X921" s="846"/>
      <c r="Y921" s="846"/>
      <c r="Z921" s="846"/>
      <c r="AA921" s="846"/>
      <c r="AB921" s="846"/>
      <c r="AC921" s="846"/>
      <c r="AD921" s="846"/>
      <c r="AE921" s="60"/>
      <c r="AF921" s="259"/>
      <c r="AG921" s="375"/>
      <c r="AH921" s="399"/>
    </row>
    <row r="922" spans="1:177" ht="15" customHeight="1" x14ac:dyDescent="0.25">
      <c r="AE922" s="60"/>
      <c r="AF922" s="259"/>
      <c r="AG922" s="285" t="s">
        <v>1908</v>
      </c>
      <c r="AH922" s="285"/>
      <c r="AI922" s="285"/>
      <c r="AJ922" s="374"/>
      <c r="AK922" s="374"/>
      <c r="AL922" s="374"/>
      <c r="AM922" s="374"/>
      <c r="AN922" s="374"/>
    </row>
    <row r="923" spans="1:177" ht="24" customHeight="1" x14ac:dyDescent="0.25">
      <c r="C923" s="578" t="s">
        <v>1215</v>
      </c>
      <c r="D923" s="578"/>
      <c r="E923" s="578"/>
      <c r="F923" s="578"/>
      <c r="G923" s="578"/>
      <c r="H923" s="578"/>
      <c r="I923" s="578"/>
      <c r="J923" s="578"/>
      <c r="K923" s="578"/>
      <c r="L923" s="578"/>
      <c r="M923" s="801" t="s">
        <v>1219</v>
      </c>
      <c r="N923" s="801"/>
      <c r="O923" s="801"/>
      <c r="P923" s="801"/>
      <c r="Q923" s="801"/>
      <c r="R923" s="801"/>
      <c r="S923" s="801"/>
      <c r="T923" s="801"/>
      <c r="U923" s="801"/>
      <c r="V923" s="801"/>
      <c r="W923" s="801"/>
      <c r="X923" s="801"/>
      <c r="Y923" s="801"/>
      <c r="Z923" s="801"/>
      <c r="AA923" s="801"/>
      <c r="AB923" s="801"/>
      <c r="AC923" s="801"/>
      <c r="AD923" s="801"/>
      <c r="AE923" s="60"/>
      <c r="AF923" s="259"/>
      <c r="AG923" s="285">
        <f>COUNTBLANK(M925:AD932)</f>
        <v>144</v>
      </c>
      <c r="AH923" s="285">
        <v>144</v>
      </c>
      <c r="AI923" s="285">
        <f>IF(SUM(AG933:AH933)=0,AG923,1)</f>
        <v>144</v>
      </c>
      <c r="AJ923" s="374"/>
      <c r="AK923" s="374"/>
      <c r="AL923" s="374"/>
      <c r="AM923" s="374"/>
      <c r="AN923" s="374"/>
    </row>
    <row r="924" spans="1:177" ht="15" customHeight="1" x14ac:dyDescent="0.25">
      <c r="C924" s="578"/>
      <c r="D924" s="578"/>
      <c r="E924" s="578"/>
      <c r="F924" s="578"/>
      <c r="G924" s="578"/>
      <c r="H924" s="578"/>
      <c r="I924" s="578"/>
      <c r="J924" s="578"/>
      <c r="K924" s="578"/>
      <c r="L924" s="578"/>
      <c r="M924" s="819" t="s">
        <v>60</v>
      </c>
      <c r="N924" s="820"/>
      <c r="O924" s="820"/>
      <c r="P924" s="820"/>
      <c r="Q924" s="820"/>
      <c r="R924" s="820"/>
      <c r="S924" s="829" t="s">
        <v>61</v>
      </c>
      <c r="T924" s="830"/>
      <c r="U924" s="830"/>
      <c r="V924" s="830"/>
      <c r="W924" s="830"/>
      <c r="X924" s="830"/>
      <c r="Y924" s="829" t="s">
        <v>62</v>
      </c>
      <c r="Z924" s="830"/>
      <c r="AA924" s="830"/>
      <c r="AB924" s="830"/>
      <c r="AC924" s="830"/>
      <c r="AD924" s="830"/>
      <c r="AE924" s="60"/>
      <c r="AF924" s="259"/>
      <c r="AG924" s="374" t="s">
        <v>1921</v>
      </c>
      <c r="AH924" s="374" t="s">
        <v>1925</v>
      </c>
      <c r="AI924" s="374"/>
      <c r="AJ924" s="374"/>
      <c r="AK924" s="375" t="s">
        <v>1913</v>
      </c>
      <c r="AL924" s="378" t="s">
        <v>1910</v>
      </c>
      <c r="AM924" s="374" t="s">
        <v>1914</v>
      </c>
      <c r="AN924" s="374" t="s">
        <v>1915</v>
      </c>
    </row>
    <row r="925" spans="1:177" ht="15" customHeight="1" x14ac:dyDescent="0.25">
      <c r="C925" s="18" t="s">
        <v>26</v>
      </c>
      <c r="D925" s="886" t="str">
        <f>IF($D37="","",$D37)</f>
        <v/>
      </c>
      <c r="E925" s="886"/>
      <c r="F925" s="886"/>
      <c r="G925" s="886"/>
      <c r="H925" s="886"/>
      <c r="I925" s="886"/>
      <c r="J925" s="886"/>
      <c r="K925" s="886"/>
      <c r="L925" s="886"/>
      <c r="M925" s="577"/>
      <c r="N925" s="577"/>
      <c r="O925" s="577"/>
      <c r="P925" s="577"/>
      <c r="Q925" s="577"/>
      <c r="R925" s="577"/>
      <c r="S925" s="577"/>
      <c r="T925" s="577"/>
      <c r="U925" s="577"/>
      <c r="V925" s="577"/>
      <c r="W925" s="577"/>
      <c r="X925" s="577"/>
      <c r="Y925" s="577"/>
      <c r="Z925" s="577"/>
      <c r="AA925" s="577"/>
      <c r="AB925" s="577"/>
      <c r="AC925" s="577"/>
      <c r="AD925" s="577"/>
      <c r="AE925" s="60"/>
      <c r="AF925" s="259"/>
      <c r="AG925" s="375">
        <f>IF(AND($C$29="",COUNTBLANK(D925:AD925)=27),0,IF(AND($C$29&gt;=$AG$26,COUNTBLANK(D925:AD925)&lt;&gt;27),0,IF(AND($AG$26&gt;$C$29,COUNTBLANK(D925:AD925)=27),0,1)))</f>
        <v>0</v>
      </c>
      <c r="AH925" s="264">
        <f>IF(AND(D925="",COUNTBLANK(M925:AD925)=18),0,IF(AND(D925&lt;&gt;"",COUNTBLANK(M925:AD925)=15),0,1))</f>
        <v>0</v>
      </c>
      <c r="AI925" s="374"/>
      <c r="AJ925" s="374"/>
      <c r="AK925" s="375">
        <f>M925</f>
        <v>0</v>
      </c>
      <c r="AL925" s="378">
        <f t="shared" ref="AL925:AL932" si="185">COUNTIF(S925:AD925,"ns")</f>
        <v>0</v>
      </c>
      <c r="AM925" s="374">
        <f>SUM(S925:AD925)</f>
        <v>0</v>
      </c>
      <c r="AN925" s="292">
        <f>IF($AG$923=$AH$923,0,IF(OR(AND(AK925=0,AL925&gt;0),AND(AK925="ns",AM925&gt;0),AND(AK925="ns",AL925=0,AM925=0)),1,IF(OR(AND(AK925&gt;0,AL925=2),AND(AK925="ns",AL925=2),AND(AK925="ns",AM925=0,AL925&gt;0),AK925=AM925),0,1)))</f>
        <v>0</v>
      </c>
    </row>
    <row r="926" spans="1:177" ht="15" customHeight="1" x14ac:dyDescent="0.25">
      <c r="C926" s="20" t="s">
        <v>27</v>
      </c>
      <c r="D926" s="886" t="str">
        <f t="shared" ref="D926:D932" si="186">IF($D38="","",$D38)</f>
        <v/>
      </c>
      <c r="E926" s="886"/>
      <c r="F926" s="886"/>
      <c r="G926" s="886"/>
      <c r="H926" s="886"/>
      <c r="I926" s="886"/>
      <c r="J926" s="886"/>
      <c r="K926" s="886"/>
      <c r="L926" s="886"/>
      <c r="M926" s="577"/>
      <c r="N926" s="577"/>
      <c r="O926" s="577"/>
      <c r="P926" s="577"/>
      <c r="Q926" s="577"/>
      <c r="R926" s="577"/>
      <c r="S926" s="577"/>
      <c r="T926" s="577"/>
      <c r="U926" s="577"/>
      <c r="V926" s="577"/>
      <c r="W926" s="577"/>
      <c r="X926" s="577"/>
      <c r="Y926" s="577"/>
      <c r="Z926" s="577"/>
      <c r="AA926" s="577"/>
      <c r="AB926" s="577"/>
      <c r="AC926" s="577"/>
      <c r="AD926" s="577"/>
      <c r="AE926" s="60"/>
      <c r="AF926" s="259"/>
      <c r="AG926" s="375">
        <f>IF(AND($C$29="",COUNTBLANK(D926:AD926)=27),0,IF(AND($C$29&gt;=$AG$27,COUNTBLANK(D926:AD926)&lt;&gt;27),0,IF(AND($AG$27&gt;$C$29,COUNTBLANK(D926:AD926)=27),0,1)))</f>
        <v>0</v>
      </c>
      <c r="AH926" s="264">
        <f t="shared" ref="AH926:AH932" si="187">IF(AND(D926="",COUNTBLANK(M926:AD926)=18),0,IF(AND(D926&lt;&gt;"",COUNTBLANK(M926:AD926)=15),0,1))</f>
        <v>0</v>
      </c>
      <c r="AK926" s="375">
        <f t="shared" ref="AK926:AK932" si="188">M926</f>
        <v>0</v>
      </c>
      <c r="AL926" s="378">
        <f t="shared" si="185"/>
        <v>0</v>
      </c>
      <c r="AM926" s="374">
        <f t="shared" ref="AM926:AM932" si="189">SUM(S926:AD926)</f>
        <v>0</v>
      </c>
      <c r="AN926" s="292">
        <f t="shared" ref="AN926:AN932" si="190">IF($AG$923=$AH$923,0,IF(OR(AND(AK926=0,AL926&gt;0),AND(AK926="ns",AM926&gt;0),AND(AK926="ns",AL926=0,AM926=0)),1,IF(OR(AND(AK926&gt;0,AL926=2),AND(AK926="ns",AL926=2),AND(AK926="ns",AM926=0,AL926&gt;0),AK926=AM926),0,1)))</f>
        <v>0</v>
      </c>
    </row>
    <row r="927" spans="1:177" ht="15" customHeight="1" x14ac:dyDescent="0.25">
      <c r="C927" s="20" t="s">
        <v>28</v>
      </c>
      <c r="D927" s="886" t="str">
        <f t="shared" si="186"/>
        <v/>
      </c>
      <c r="E927" s="886"/>
      <c r="F927" s="886"/>
      <c r="G927" s="886"/>
      <c r="H927" s="886"/>
      <c r="I927" s="886"/>
      <c r="J927" s="886"/>
      <c r="K927" s="886"/>
      <c r="L927" s="886"/>
      <c r="M927" s="577"/>
      <c r="N927" s="577"/>
      <c r="O927" s="577"/>
      <c r="P927" s="577"/>
      <c r="Q927" s="577"/>
      <c r="R927" s="577"/>
      <c r="S927" s="577"/>
      <c r="T927" s="577"/>
      <c r="U927" s="577"/>
      <c r="V927" s="577"/>
      <c r="W927" s="577"/>
      <c r="X927" s="577"/>
      <c r="Y927" s="577"/>
      <c r="Z927" s="577"/>
      <c r="AA927" s="577"/>
      <c r="AB927" s="577"/>
      <c r="AC927" s="577"/>
      <c r="AD927" s="577"/>
      <c r="AE927" s="60"/>
      <c r="AF927" s="259"/>
      <c r="AG927" s="375">
        <f>IF(AND($C$29="",COUNTBLANK(D927:AD927)=27),0,IF(AND($C$29&gt;=$AG$28,COUNTBLANK(D927:AD927)&lt;&gt;27),0,IF(AND($AG$28&gt;$C$29,COUNTBLANK(D927:AD927)=27),0,1)))</f>
        <v>0</v>
      </c>
      <c r="AH927" s="264">
        <f t="shared" si="187"/>
        <v>0</v>
      </c>
      <c r="AK927" s="375">
        <f t="shared" si="188"/>
        <v>0</v>
      </c>
      <c r="AL927" s="378">
        <f t="shared" si="185"/>
        <v>0</v>
      </c>
      <c r="AM927" s="374">
        <f t="shared" si="189"/>
        <v>0</v>
      </c>
      <c r="AN927" s="292">
        <f t="shared" si="190"/>
        <v>0</v>
      </c>
    </row>
    <row r="928" spans="1:177" ht="15" customHeight="1" x14ac:dyDescent="0.25">
      <c r="C928" s="20" t="s">
        <v>29</v>
      </c>
      <c r="D928" s="886" t="str">
        <f t="shared" si="186"/>
        <v/>
      </c>
      <c r="E928" s="886"/>
      <c r="F928" s="886"/>
      <c r="G928" s="886"/>
      <c r="H928" s="886"/>
      <c r="I928" s="886"/>
      <c r="J928" s="886"/>
      <c r="K928" s="886"/>
      <c r="L928" s="886"/>
      <c r="M928" s="577"/>
      <c r="N928" s="577"/>
      <c r="O928" s="577"/>
      <c r="P928" s="577"/>
      <c r="Q928" s="577"/>
      <c r="R928" s="577"/>
      <c r="S928" s="577"/>
      <c r="T928" s="577"/>
      <c r="U928" s="577"/>
      <c r="V928" s="577"/>
      <c r="W928" s="577"/>
      <c r="X928" s="577"/>
      <c r="Y928" s="577"/>
      <c r="Z928" s="577"/>
      <c r="AA928" s="577"/>
      <c r="AB928" s="577"/>
      <c r="AC928" s="577"/>
      <c r="AD928" s="577"/>
      <c r="AE928" s="60"/>
      <c r="AF928" s="259"/>
      <c r="AG928" s="375">
        <f>IF(AND($C$29="",COUNTBLANK(D928:AD928)=27),0,IF(AND($C$29&gt;=$AG$29,COUNTBLANK(D928:AD928)&lt;&gt;27),0,IF(AND($AG$29&gt;$C$29,COUNTBLANK(D928:AD928)=27),0,1)))</f>
        <v>0</v>
      </c>
      <c r="AH928" s="264">
        <f t="shared" si="187"/>
        <v>0</v>
      </c>
      <c r="AK928" s="375">
        <f t="shared" si="188"/>
        <v>0</v>
      </c>
      <c r="AL928" s="378">
        <f t="shared" si="185"/>
        <v>0</v>
      </c>
      <c r="AM928" s="374">
        <f t="shared" si="189"/>
        <v>0</v>
      </c>
      <c r="AN928" s="292">
        <f t="shared" si="190"/>
        <v>0</v>
      </c>
    </row>
    <row r="929" spans="1:60" ht="15" customHeight="1" x14ac:dyDescent="0.25">
      <c r="C929" s="20" t="s">
        <v>30</v>
      </c>
      <c r="D929" s="886" t="str">
        <f t="shared" si="186"/>
        <v/>
      </c>
      <c r="E929" s="886"/>
      <c r="F929" s="886"/>
      <c r="G929" s="886"/>
      <c r="H929" s="886"/>
      <c r="I929" s="886"/>
      <c r="J929" s="886"/>
      <c r="K929" s="886"/>
      <c r="L929" s="886"/>
      <c r="M929" s="577"/>
      <c r="N929" s="577"/>
      <c r="O929" s="577"/>
      <c r="P929" s="577"/>
      <c r="Q929" s="577"/>
      <c r="R929" s="577"/>
      <c r="S929" s="577"/>
      <c r="T929" s="577"/>
      <c r="U929" s="577"/>
      <c r="V929" s="577"/>
      <c r="W929" s="577"/>
      <c r="X929" s="577"/>
      <c r="Y929" s="577"/>
      <c r="Z929" s="577"/>
      <c r="AA929" s="577"/>
      <c r="AB929" s="577"/>
      <c r="AC929" s="577"/>
      <c r="AD929" s="577"/>
      <c r="AE929" s="60"/>
      <c r="AF929" s="259"/>
      <c r="AG929" s="375">
        <f>IF(AND($C$29="",COUNTBLANK(D929:AD929)=27),0,IF(AND($C$29&gt;=$AG$30,COUNTBLANK(D929:AD929)&lt;&gt;27),0,IF(AND($AG$30&gt;$C$29,COUNTBLANK(D929:AD929)=27),0,1)))</f>
        <v>0</v>
      </c>
      <c r="AH929" s="264">
        <f t="shared" si="187"/>
        <v>0</v>
      </c>
      <c r="AK929" s="375">
        <f t="shared" si="188"/>
        <v>0</v>
      </c>
      <c r="AL929" s="378">
        <f t="shared" si="185"/>
        <v>0</v>
      </c>
      <c r="AM929" s="374">
        <f t="shared" si="189"/>
        <v>0</v>
      </c>
      <c r="AN929" s="292">
        <f t="shared" si="190"/>
        <v>0</v>
      </c>
    </row>
    <row r="930" spans="1:60" ht="15" customHeight="1" x14ac:dyDescent="0.25">
      <c r="C930" s="20" t="s">
        <v>31</v>
      </c>
      <c r="D930" s="886" t="str">
        <f t="shared" si="186"/>
        <v/>
      </c>
      <c r="E930" s="886"/>
      <c r="F930" s="886"/>
      <c r="G930" s="886"/>
      <c r="H930" s="886"/>
      <c r="I930" s="886"/>
      <c r="J930" s="886"/>
      <c r="K930" s="886"/>
      <c r="L930" s="886"/>
      <c r="M930" s="577"/>
      <c r="N930" s="577"/>
      <c r="O930" s="577"/>
      <c r="P930" s="577"/>
      <c r="Q930" s="577"/>
      <c r="R930" s="577"/>
      <c r="S930" s="577"/>
      <c r="T930" s="577"/>
      <c r="U930" s="577"/>
      <c r="V930" s="577"/>
      <c r="W930" s="577"/>
      <c r="X930" s="577"/>
      <c r="Y930" s="577"/>
      <c r="Z930" s="577"/>
      <c r="AA930" s="577"/>
      <c r="AB930" s="577"/>
      <c r="AC930" s="577"/>
      <c r="AD930" s="577"/>
      <c r="AE930" s="60"/>
      <c r="AF930" s="259"/>
      <c r="AG930" s="375">
        <f>IF(AND($C$29="",COUNTBLANK(D930:AD930)=27),0,IF(AND($C$29&gt;=$AG$31,COUNTBLANK(D930:AD930)&lt;&gt;27),0,IF(AND($AG$31&gt;$C$29,COUNTBLANK(D930:AD930)=27),0,1)))</f>
        <v>0</v>
      </c>
      <c r="AH930" s="264">
        <f t="shared" si="187"/>
        <v>0</v>
      </c>
      <c r="AK930" s="375">
        <f t="shared" si="188"/>
        <v>0</v>
      </c>
      <c r="AL930" s="378">
        <f t="shared" si="185"/>
        <v>0</v>
      </c>
      <c r="AM930" s="374">
        <f t="shared" si="189"/>
        <v>0</v>
      </c>
      <c r="AN930" s="292">
        <f t="shared" si="190"/>
        <v>0</v>
      </c>
    </row>
    <row r="931" spans="1:60" ht="15" customHeight="1" x14ac:dyDescent="0.25">
      <c r="C931" s="20" t="s">
        <v>32</v>
      </c>
      <c r="D931" s="886" t="str">
        <f t="shared" si="186"/>
        <v/>
      </c>
      <c r="E931" s="886"/>
      <c r="F931" s="886"/>
      <c r="G931" s="886"/>
      <c r="H931" s="886"/>
      <c r="I931" s="886"/>
      <c r="J931" s="886"/>
      <c r="K931" s="886"/>
      <c r="L931" s="886"/>
      <c r="M931" s="577"/>
      <c r="N931" s="577"/>
      <c r="O931" s="577"/>
      <c r="P931" s="577"/>
      <c r="Q931" s="577"/>
      <c r="R931" s="577"/>
      <c r="S931" s="577"/>
      <c r="T931" s="577"/>
      <c r="U931" s="577"/>
      <c r="V931" s="577"/>
      <c r="W931" s="577"/>
      <c r="X931" s="577"/>
      <c r="Y931" s="577"/>
      <c r="Z931" s="577"/>
      <c r="AA931" s="577"/>
      <c r="AB931" s="577"/>
      <c r="AC931" s="577"/>
      <c r="AD931" s="577"/>
      <c r="AE931" s="60"/>
      <c r="AF931" s="259"/>
      <c r="AG931" s="375">
        <f>IF(AND($C$29="",COUNTBLANK(D931:AD931)=27),0,IF(AND($C$29&gt;=$AG$32,COUNTBLANK(D931:AD931)&lt;&gt;27),0,IF(AND($AG$32&gt;$C$29,COUNTBLANK(D931:AD931)=27),0,1)))</f>
        <v>0</v>
      </c>
      <c r="AH931" s="264">
        <f t="shared" si="187"/>
        <v>0</v>
      </c>
      <c r="AK931" s="375">
        <f t="shared" si="188"/>
        <v>0</v>
      </c>
      <c r="AL931" s="378">
        <f t="shared" si="185"/>
        <v>0</v>
      </c>
      <c r="AM931" s="374">
        <f t="shared" si="189"/>
        <v>0</v>
      </c>
      <c r="AN931" s="292">
        <f t="shared" si="190"/>
        <v>0</v>
      </c>
    </row>
    <row r="932" spans="1:60" ht="15" customHeight="1" x14ac:dyDescent="0.25">
      <c r="A932" s="60"/>
      <c r="B932" s="60"/>
      <c r="C932" s="20" t="s">
        <v>33</v>
      </c>
      <c r="D932" s="886" t="str">
        <f t="shared" si="186"/>
        <v/>
      </c>
      <c r="E932" s="886"/>
      <c r="F932" s="886"/>
      <c r="G932" s="886"/>
      <c r="H932" s="886"/>
      <c r="I932" s="886"/>
      <c r="J932" s="886"/>
      <c r="K932" s="886"/>
      <c r="L932" s="886"/>
      <c r="M932" s="577"/>
      <c r="N932" s="577"/>
      <c r="O932" s="577"/>
      <c r="P932" s="577"/>
      <c r="Q932" s="577"/>
      <c r="R932" s="577"/>
      <c r="S932" s="577"/>
      <c r="T932" s="577"/>
      <c r="U932" s="577"/>
      <c r="V932" s="577"/>
      <c r="W932" s="577"/>
      <c r="X932" s="577"/>
      <c r="Y932" s="577"/>
      <c r="Z932" s="577"/>
      <c r="AA932" s="577"/>
      <c r="AB932" s="577"/>
      <c r="AC932" s="577"/>
      <c r="AD932" s="577"/>
      <c r="AE932" s="60"/>
      <c r="AF932" s="259"/>
      <c r="AG932" s="375">
        <f>IF(AND($C$29="",COUNTBLANK(D932:AD932)=27),0,IF(AND($C$29&gt;=$AG$33,COUNTBLANK(D932:AD932)&lt;&gt;27),0,IF(AND($AG$33&gt;$C$29,COUNTBLANK(D932:AD932)=27),0,1)))</f>
        <v>0</v>
      </c>
      <c r="AH932" s="264">
        <f t="shared" si="187"/>
        <v>0</v>
      </c>
      <c r="AK932" s="375">
        <f t="shared" si="188"/>
        <v>0</v>
      </c>
      <c r="AL932" s="378">
        <f t="shared" si="185"/>
        <v>0</v>
      </c>
      <c r="AM932" s="374">
        <f t="shared" si="189"/>
        <v>0</v>
      </c>
      <c r="AN932" s="292">
        <f t="shared" si="190"/>
        <v>0</v>
      </c>
    </row>
    <row r="933" spans="1:60" ht="15" customHeight="1" x14ac:dyDescent="0.25">
      <c r="L933" s="82" t="s">
        <v>64</v>
      </c>
      <c r="M933" s="606">
        <f>IF(AND(SUM(M925:R932)=0,COUNTIF(M925:R932,"NS")&gt;0),"NS",SUM(M925:R932))</f>
        <v>0</v>
      </c>
      <c r="N933" s="606"/>
      <c r="O933" s="606"/>
      <c r="P933" s="606"/>
      <c r="Q933" s="606"/>
      <c r="R933" s="606"/>
      <c r="S933" s="606">
        <f>IF(AND(SUM(S925:X932)=0,COUNTIF(S925:X932,"NS")&gt;0),"NS",SUM(S925:X932))</f>
        <v>0</v>
      </c>
      <c r="T933" s="606"/>
      <c r="U933" s="606"/>
      <c r="V933" s="606"/>
      <c r="W933" s="606"/>
      <c r="X933" s="606"/>
      <c r="Y933" s="606">
        <f>IF(AND(SUM(Y925:AD932)=0,COUNTIF(Y925:AD932,"NS")&gt;0),"NS",SUM(Y925:AD932))</f>
        <v>0</v>
      </c>
      <c r="Z933" s="606"/>
      <c r="AA933" s="606"/>
      <c r="AB933" s="606"/>
      <c r="AC933" s="606"/>
      <c r="AD933" s="606"/>
      <c r="AE933" s="60"/>
      <c r="AF933" s="259"/>
      <c r="AG933" s="377">
        <f t="shared" ref="AG933" si="191">SUM(AG925:AG932)</f>
        <v>0</v>
      </c>
      <c r="AH933" s="383">
        <f>IF(AG923=AH923,0,SUM(AH925:AH932))</f>
        <v>0</v>
      </c>
      <c r="AN933" s="387">
        <f>SUM(AN925:AN932)</f>
        <v>0</v>
      </c>
    </row>
    <row r="934" spans="1:60" ht="15" customHeight="1" x14ac:dyDescent="0.25">
      <c r="AE934" s="60"/>
      <c r="AF934" s="259"/>
      <c r="AG934" s="375"/>
      <c r="AH934" s="399"/>
    </row>
    <row r="935" spans="1:60" ht="15" customHeight="1" x14ac:dyDescent="0.25">
      <c r="B935" s="543" t="str">
        <f>IF(SUM(AN933)&gt;=1,"Error: Verificar la suma por fila","")</f>
        <v/>
      </c>
      <c r="C935" s="543"/>
      <c r="D935" s="543"/>
      <c r="E935" s="543"/>
      <c r="F935" s="543"/>
      <c r="G935" s="543"/>
      <c r="H935" s="543"/>
      <c r="I935" s="543"/>
      <c r="J935" s="543"/>
      <c r="K935" s="543"/>
      <c r="L935" s="543"/>
      <c r="M935" s="543"/>
      <c r="N935" s="543"/>
      <c r="O935" s="543"/>
      <c r="P935" s="543"/>
      <c r="Q935" s="543"/>
      <c r="R935" s="543"/>
      <c r="S935" s="543"/>
      <c r="T935" s="543"/>
      <c r="U935" s="543"/>
      <c r="V935" s="543"/>
      <c r="W935" s="543"/>
      <c r="X935" s="543"/>
      <c r="Y935" s="543"/>
      <c r="Z935" s="543"/>
      <c r="AA935" s="543"/>
      <c r="AB935" s="543"/>
      <c r="AC935" s="543"/>
      <c r="AD935" s="543"/>
      <c r="AE935" s="60"/>
      <c r="AF935" s="259"/>
      <c r="AG935" s="375"/>
      <c r="AH935" s="399"/>
    </row>
    <row r="936" spans="1:60" ht="15" customHeight="1" x14ac:dyDescent="0.25">
      <c r="B936" s="545" t="str">
        <f>IF(OR(AG923=AH923,AG923=AI923),"","Error: Debe completar toda la información requerida.")</f>
        <v/>
      </c>
      <c r="C936" s="545"/>
      <c r="D936" s="545"/>
      <c r="E936" s="545"/>
      <c r="F936" s="545"/>
      <c r="G936" s="545"/>
      <c r="H936" s="545"/>
      <c r="I936" s="545"/>
      <c r="J936" s="545"/>
      <c r="K936" s="545"/>
      <c r="L936" s="545"/>
      <c r="M936" s="545"/>
      <c r="N936" s="545"/>
      <c r="O936" s="545"/>
      <c r="P936" s="545"/>
      <c r="Q936" s="545"/>
      <c r="R936" s="545"/>
      <c r="S936" s="545"/>
      <c r="T936" s="545"/>
      <c r="U936" s="545"/>
      <c r="V936" s="545"/>
      <c r="W936" s="545"/>
      <c r="X936" s="545"/>
      <c r="Y936" s="545"/>
      <c r="Z936" s="545"/>
      <c r="AA936" s="545"/>
      <c r="AB936" s="545"/>
      <c r="AC936" s="545"/>
      <c r="AD936" s="545"/>
      <c r="AE936" s="60"/>
      <c r="AF936" s="259"/>
      <c r="AG936" s="375"/>
      <c r="AH936" s="399"/>
    </row>
    <row r="937" spans="1:60" ht="36" customHeight="1" x14ac:dyDescent="0.25">
      <c r="A937" s="114" t="s">
        <v>1220</v>
      </c>
      <c r="B937" s="573" t="s">
        <v>1222</v>
      </c>
      <c r="C937" s="573"/>
      <c r="D937" s="573"/>
      <c r="E937" s="573"/>
      <c r="F937" s="573"/>
      <c r="G937" s="573"/>
      <c r="H937" s="573"/>
      <c r="I937" s="573"/>
      <c r="J937" s="573"/>
      <c r="K937" s="573"/>
      <c r="L937" s="573"/>
      <c r="M937" s="573"/>
      <c r="N937" s="573"/>
      <c r="O937" s="573"/>
      <c r="P937" s="573"/>
      <c r="Q937" s="573"/>
      <c r="R937" s="573"/>
      <c r="S937" s="573"/>
      <c r="T937" s="573"/>
      <c r="U937" s="573"/>
      <c r="V937" s="573"/>
      <c r="W937" s="573"/>
      <c r="X937" s="573"/>
      <c r="Y937" s="573"/>
      <c r="Z937" s="573"/>
      <c r="AA937" s="573"/>
      <c r="AB937" s="573"/>
      <c r="AC937" s="573"/>
      <c r="AD937" s="573"/>
      <c r="AE937" s="60"/>
      <c r="AF937" s="259"/>
      <c r="AG937" s="375"/>
      <c r="AH937" s="399"/>
    </row>
    <row r="938" spans="1:60" ht="24" customHeight="1" x14ac:dyDescent="0.25">
      <c r="C938" s="723" t="s">
        <v>1087</v>
      </c>
      <c r="D938" s="723"/>
      <c r="E938" s="723"/>
      <c r="F938" s="723"/>
      <c r="G938" s="723"/>
      <c r="H938" s="723"/>
      <c r="I938" s="723"/>
      <c r="J938" s="723"/>
      <c r="K938" s="723"/>
      <c r="L938" s="723"/>
      <c r="M938" s="723"/>
      <c r="N938" s="723"/>
      <c r="O938" s="723"/>
      <c r="P938" s="723"/>
      <c r="Q938" s="723"/>
      <c r="R938" s="723"/>
      <c r="S938" s="723"/>
      <c r="T938" s="723"/>
      <c r="U938" s="723"/>
      <c r="V938" s="723"/>
      <c r="W938" s="723"/>
      <c r="X938" s="723"/>
      <c r="Y938" s="723"/>
      <c r="Z938" s="723"/>
      <c r="AA938" s="723"/>
      <c r="AB938" s="723"/>
      <c r="AC938" s="723"/>
      <c r="AD938" s="723"/>
      <c r="AE938" s="60"/>
      <c r="AF938" s="259"/>
      <c r="AG938" s="375"/>
      <c r="AH938" s="399"/>
    </row>
    <row r="939" spans="1:60" ht="24" customHeight="1" x14ac:dyDescent="0.25">
      <c r="C939" s="723" t="s">
        <v>1516</v>
      </c>
      <c r="D939" s="723"/>
      <c r="E939" s="723"/>
      <c r="F939" s="723"/>
      <c r="G939" s="723"/>
      <c r="H939" s="723"/>
      <c r="I939" s="723"/>
      <c r="J939" s="723"/>
      <c r="K939" s="723"/>
      <c r="L939" s="723"/>
      <c r="M939" s="723"/>
      <c r="N939" s="723"/>
      <c r="O939" s="723"/>
      <c r="P939" s="723"/>
      <c r="Q939" s="723"/>
      <c r="R939" s="723"/>
      <c r="S939" s="723"/>
      <c r="T939" s="723"/>
      <c r="U939" s="723"/>
      <c r="V939" s="723"/>
      <c r="W939" s="723"/>
      <c r="X939" s="723"/>
      <c r="Y939" s="723"/>
      <c r="Z939" s="723"/>
      <c r="AA939" s="723"/>
      <c r="AB939" s="723"/>
      <c r="AC939" s="723"/>
      <c r="AD939" s="723"/>
      <c r="AE939" s="60"/>
      <c r="AF939" s="259"/>
      <c r="AG939" s="375"/>
      <c r="AH939" s="399"/>
    </row>
    <row r="940" spans="1:60" ht="48" customHeight="1" x14ac:dyDescent="0.25">
      <c r="C940" s="723" t="s">
        <v>1221</v>
      </c>
      <c r="D940" s="723"/>
      <c r="E940" s="723"/>
      <c r="F940" s="723"/>
      <c r="G940" s="723"/>
      <c r="H940" s="723"/>
      <c r="I940" s="723"/>
      <c r="J940" s="723"/>
      <c r="K940" s="723"/>
      <c r="L940" s="723"/>
      <c r="M940" s="723"/>
      <c r="N940" s="723"/>
      <c r="O940" s="723"/>
      <c r="P940" s="723"/>
      <c r="Q940" s="723"/>
      <c r="R940" s="723"/>
      <c r="S940" s="723"/>
      <c r="T940" s="723"/>
      <c r="U940" s="723"/>
      <c r="V940" s="723"/>
      <c r="W940" s="723"/>
      <c r="X940" s="723"/>
      <c r="Y940" s="723"/>
      <c r="Z940" s="723"/>
      <c r="AA940" s="723"/>
      <c r="AB940" s="723"/>
      <c r="AC940" s="723"/>
      <c r="AD940" s="723"/>
      <c r="AE940" s="60"/>
      <c r="AF940" s="259"/>
      <c r="AG940" s="375"/>
      <c r="AH940" s="399"/>
    </row>
    <row r="941" spans="1:60" ht="15" customHeight="1" x14ac:dyDescent="0.25">
      <c r="AE941" s="60"/>
      <c r="AF941" s="259"/>
      <c r="AG941" s="375"/>
      <c r="AH941" s="399"/>
    </row>
    <row r="942" spans="1:60" ht="24" customHeight="1" x14ac:dyDescent="0.25">
      <c r="C942" s="801" t="s">
        <v>1215</v>
      </c>
      <c r="D942" s="801"/>
      <c r="E942" s="801"/>
      <c r="F942" s="801"/>
      <c r="G942" s="801"/>
      <c r="H942" s="801"/>
      <c r="I942" s="801"/>
      <c r="J942" s="801"/>
      <c r="K942" s="801"/>
      <c r="L942" s="801"/>
      <c r="M942" s="1074" t="s">
        <v>1517</v>
      </c>
      <c r="N942" s="1074"/>
      <c r="O942" s="1074"/>
      <c r="P942" s="1074"/>
      <c r="Q942" s="1074"/>
      <c r="R942" s="1074"/>
      <c r="S942" s="1074"/>
      <c r="T942" s="1074"/>
      <c r="U942" s="1074"/>
      <c r="V942" s="1074"/>
      <c r="W942" s="1074"/>
      <c r="X942" s="1074"/>
      <c r="Y942" s="1074"/>
      <c r="Z942" s="1074"/>
      <c r="AA942" s="1074"/>
      <c r="AB942" s="1074"/>
      <c r="AC942" s="1074"/>
      <c r="AD942" s="1074"/>
      <c r="AE942" s="60"/>
      <c r="AF942" s="259"/>
      <c r="AG942" s="285" t="s">
        <v>1908</v>
      </c>
      <c r="AH942" s="285"/>
      <c r="AI942" s="285"/>
      <c r="AJ942" s="374"/>
      <c r="AK942" s="374"/>
      <c r="AL942" s="374"/>
      <c r="AM942" s="374"/>
      <c r="AN942" s="374"/>
    </row>
    <row r="943" spans="1:60" ht="48" customHeight="1" x14ac:dyDescent="0.25">
      <c r="C943" s="801"/>
      <c r="D943" s="801"/>
      <c r="E943" s="801"/>
      <c r="F943" s="801"/>
      <c r="G943" s="801"/>
      <c r="H943" s="801"/>
      <c r="I943" s="801"/>
      <c r="J943" s="801"/>
      <c r="K943" s="801"/>
      <c r="L943" s="801"/>
      <c r="M943" s="802" t="s">
        <v>60</v>
      </c>
      <c r="N943" s="804"/>
      <c r="O943" s="858" t="s">
        <v>61</v>
      </c>
      <c r="P943" s="859"/>
      <c r="Q943" s="858" t="s">
        <v>62</v>
      </c>
      <c r="R943" s="859"/>
      <c r="S943" s="559" t="s">
        <v>912</v>
      </c>
      <c r="T943" s="560"/>
      <c r="U943" s="560"/>
      <c r="V943" s="561"/>
      <c r="W943" s="559" t="s">
        <v>277</v>
      </c>
      <c r="X943" s="560"/>
      <c r="Y943" s="560"/>
      <c r="Z943" s="561"/>
      <c r="AA943" s="559" t="s">
        <v>278</v>
      </c>
      <c r="AB943" s="560"/>
      <c r="AC943" s="560"/>
      <c r="AD943" s="561"/>
      <c r="AE943" s="60"/>
      <c r="AF943" s="259"/>
      <c r="AG943" s="285">
        <f>COUNTBLANK(M945:AD952)</f>
        <v>144</v>
      </c>
      <c r="AH943" s="285">
        <v>144</v>
      </c>
      <c r="AI943" s="285">
        <f>IF(SUM(AG953:AH953)=0,AG943,1)</f>
        <v>144</v>
      </c>
      <c r="AJ943" s="374"/>
      <c r="AK943" s="374"/>
      <c r="AL943" s="374"/>
      <c r="AM943" s="374"/>
      <c r="AN943" s="374"/>
    </row>
    <row r="944" spans="1:60" ht="43.5" customHeight="1" x14ac:dyDescent="0.25">
      <c r="C944" s="801"/>
      <c r="D944" s="801"/>
      <c r="E944" s="801"/>
      <c r="F944" s="801"/>
      <c r="G944" s="801"/>
      <c r="H944" s="801"/>
      <c r="I944" s="801"/>
      <c r="J944" s="801"/>
      <c r="K944" s="801"/>
      <c r="L944" s="801"/>
      <c r="M944" s="808"/>
      <c r="N944" s="810"/>
      <c r="O944" s="862"/>
      <c r="P944" s="863"/>
      <c r="Q944" s="862"/>
      <c r="R944" s="863"/>
      <c r="S944" s="887" t="s">
        <v>78</v>
      </c>
      <c r="T944" s="888"/>
      <c r="U944" s="189" t="s">
        <v>61</v>
      </c>
      <c r="V944" s="189" t="s">
        <v>62</v>
      </c>
      <c r="W944" s="887" t="s">
        <v>78</v>
      </c>
      <c r="X944" s="888"/>
      <c r="Y944" s="189" t="s">
        <v>61</v>
      </c>
      <c r="Z944" s="189" t="s">
        <v>62</v>
      </c>
      <c r="AA944" s="887" t="s">
        <v>78</v>
      </c>
      <c r="AB944" s="888"/>
      <c r="AC944" s="189" t="s">
        <v>61</v>
      </c>
      <c r="AD944" s="189" t="s">
        <v>62</v>
      </c>
      <c r="AE944" s="60"/>
      <c r="AF944" s="259"/>
      <c r="AG944" s="374" t="s">
        <v>1921</v>
      </c>
      <c r="AH944" s="374" t="s">
        <v>1925</v>
      </c>
      <c r="AI944" s="374"/>
      <c r="AJ944" s="374"/>
      <c r="AK944" s="375" t="s">
        <v>1913</v>
      </c>
      <c r="AL944" s="378" t="s">
        <v>1910</v>
      </c>
      <c r="AM944" s="374" t="s">
        <v>1914</v>
      </c>
      <c r="AN944" s="374" t="s">
        <v>1915</v>
      </c>
      <c r="AO944" s="375" t="s">
        <v>1913</v>
      </c>
      <c r="AP944" s="378" t="s">
        <v>1910</v>
      </c>
      <c r="AQ944" s="374" t="s">
        <v>1914</v>
      </c>
      <c r="AR944" s="374" t="s">
        <v>1915</v>
      </c>
      <c r="AS944" s="375" t="s">
        <v>1913</v>
      </c>
      <c r="AT944" s="378" t="s">
        <v>1910</v>
      </c>
      <c r="AU944" s="374" t="s">
        <v>1914</v>
      </c>
      <c r="AV944" s="374" t="s">
        <v>1915</v>
      </c>
      <c r="AW944" s="375" t="s">
        <v>1913</v>
      </c>
      <c r="AX944" s="378" t="s">
        <v>1910</v>
      </c>
      <c r="AY944" s="374" t="s">
        <v>1914</v>
      </c>
      <c r="AZ944" s="374" t="s">
        <v>1915</v>
      </c>
      <c r="BA944" s="375" t="s">
        <v>1913</v>
      </c>
      <c r="BB944" s="378" t="s">
        <v>1910</v>
      </c>
      <c r="BC944" s="374" t="s">
        <v>1914</v>
      </c>
      <c r="BD944" s="374" t="s">
        <v>1915</v>
      </c>
      <c r="BE944" s="375" t="s">
        <v>1913</v>
      </c>
      <c r="BF944" s="378" t="s">
        <v>1910</v>
      </c>
      <c r="BG944" s="374" t="s">
        <v>1914</v>
      </c>
      <c r="BH944" s="374" t="s">
        <v>1915</v>
      </c>
    </row>
    <row r="945" spans="1:60" ht="15" customHeight="1" x14ac:dyDescent="0.25">
      <c r="C945" s="132" t="s">
        <v>26</v>
      </c>
      <c r="D945" s="1075" t="str">
        <f>IF($D37="","",$D37)</f>
        <v/>
      </c>
      <c r="E945" s="1075"/>
      <c r="F945" s="1075"/>
      <c r="G945" s="1075"/>
      <c r="H945" s="1075"/>
      <c r="I945" s="1075"/>
      <c r="J945" s="1075"/>
      <c r="K945" s="1075"/>
      <c r="L945" s="1075"/>
      <c r="M945" s="555"/>
      <c r="N945" s="555"/>
      <c r="O945" s="555"/>
      <c r="P945" s="555"/>
      <c r="Q945" s="555"/>
      <c r="R945" s="555"/>
      <c r="S945" s="555"/>
      <c r="T945" s="555"/>
      <c r="U945" s="348"/>
      <c r="V945" s="348"/>
      <c r="W945" s="555"/>
      <c r="X945" s="555"/>
      <c r="Y945" s="348"/>
      <c r="Z945" s="348"/>
      <c r="AA945" s="555"/>
      <c r="AB945" s="555"/>
      <c r="AC945" s="348"/>
      <c r="AD945" s="348"/>
      <c r="AE945" s="60"/>
      <c r="AF945" s="259"/>
      <c r="AG945" s="375">
        <f>IF(AND($C$29="",COUNTBLANK(D945:AD945)=27),0,IF(AND($C$29&gt;=$AG$26,COUNTBLANK(D945:AD945)&lt;&gt;27),0,IF(AND($AG$26&gt;$C$29,COUNTBLANK(D945:AD945)=27),0,1)))</f>
        <v>0</v>
      </c>
      <c r="AH945" s="264">
        <f>IF(AND(D945="",COUNTBLANK(M945:AD945)=18),0,IF(AND(D945&lt;&gt;"",COUNTBLANK(M945:AD945)=6),0,1))</f>
        <v>0</v>
      </c>
      <c r="AI945" s="374"/>
      <c r="AJ945" s="374"/>
      <c r="AK945" s="375">
        <f>M945</f>
        <v>0</v>
      </c>
      <c r="AL945" s="378">
        <f>COUNTIF(O945:R945,"ns")</f>
        <v>0</v>
      </c>
      <c r="AM945" s="374">
        <f>SUM(O945:R945)</f>
        <v>0</v>
      </c>
      <c r="AN945" s="317">
        <f>IF($AG$943=$AH$943,0,IF(OR(AND(AK945=0,AL945&gt;0),AND(AK945="NS",AM945&gt;0),AND(AK945="NS",AM945=0,AL945=0)),1,IF(OR(AND(AL945&gt;=2,AM945&lt;AK945),AND(AK945="NS",AM945=0,AL945&gt;0),AK945=AM945),0,1)))</f>
        <v>0</v>
      </c>
      <c r="AO945" s="375">
        <f>O945</f>
        <v>0</v>
      </c>
      <c r="AP945" s="378">
        <f>COUNTIF(AC945,"ns")+COUNTIF(Y945,"ns")+COUNTIF(U945,"ns")</f>
        <v>0</v>
      </c>
      <c r="AQ945" s="374">
        <f>SUM(U945,Y945,AC945)</f>
        <v>0</v>
      </c>
      <c r="AR945" s="317">
        <f>IF($AG$943=$AH$943,0,IF(OR(AND(AO945=0,AP945&gt;0),AND(AO945="NS",AQ945&gt;0),AND(AO945="NS",AQ945=0,AP945=0)),1,IF(OR(AND(AP945&gt;=2,AQ945&lt;AO945),AND(AO945="NS",AQ945=0,AP945&gt;0),AO945=AQ945),0,1)))</f>
        <v>0</v>
      </c>
      <c r="AS945" s="375">
        <f>Q945</f>
        <v>0</v>
      </c>
      <c r="AT945" s="378">
        <f>COUNTIF(AD945,"ns")+COUNTIF(Z945,"ns")+COUNTIF(V945,"ns")</f>
        <v>0</v>
      </c>
      <c r="AU945" s="374">
        <f>SUM(V945,Z945,AD945)</f>
        <v>0</v>
      </c>
      <c r="AV945" s="317">
        <f>IF($AG$943=$AH$943,0,IF(OR(AND(AS945=0,AT945&gt;0),AND(AS945="NS",AU945&gt;0),AND(AS945="NS",AU945=0,AT945=0)),1,IF(OR(AND(AT945&gt;=2,AU945&lt;AS945),AND(AS945="NS",AU945=0,AT945&gt;0),AS945=AU945),0,1)))</f>
        <v>0</v>
      </c>
      <c r="AW945" s="375">
        <f>S945</f>
        <v>0</v>
      </c>
      <c r="AX945" s="378">
        <f>COUNTIF(U945:V945,"ns")</f>
        <v>0</v>
      </c>
      <c r="AY945" s="374">
        <f>SUM(U945:V945)</f>
        <v>0</v>
      </c>
      <c r="AZ945" s="292">
        <f>IF($AG$943=$AH$943,0,IF(OR(AND(AW945=0,AX945&gt;0),AND(AW945="ns",AY945&gt;0),AND(AW945="ns",AX945=0,AY945=0)),1,IF(OR(AND(AW945&gt;0,AX945=2),AND(AW945="ns",AX945=2),AND(AW945="ns",AY945=0,AX945&gt;0),AW945=AY945),0,1)))</f>
        <v>0</v>
      </c>
      <c r="BA945" s="375">
        <f>W945</f>
        <v>0</v>
      </c>
      <c r="BB945" s="378">
        <f>COUNTIF(Y945:Z945,"ns")</f>
        <v>0</v>
      </c>
      <c r="BC945" s="374">
        <f>SUM(Y945:Z945)</f>
        <v>0</v>
      </c>
      <c r="BD945" s="292">
        <f>IF($AG$943=$AH$943,0,IF(OR(AND(BA945=0,BB945&gt;0),AND(BA945="ns",BC945&gt;0),AND(BA945="ns",BB945=0,BC945=0)),1,IF(OR(AND(BA945&gt;0,BB945=2),AND(BA945="ns",BB945=2),AND(BA945="ns",BC945=0,BB945&gt;0),BA945=BC945),0,1)))</f>
        <v>0</v>
      </c>
      <c r="BE945" s="375">
        <f>AA945</f>
        <v>0</v>
      </c>
      <c r="BF945" s="378">
        <f>COUNTIF(AC945:AD945,"ns")</f>
        <v>0</v>
      </c>
      <c r="BG945" s="374">
        <f>SUM(AC945:AD945)</f>
        <v>0</v>
      </c>
      <c r="BH945" s="292">
        <f>IF($AG$943=$AH$943,0,IF(OR(AND(BE945=0,BF945&gt;0),AND(BE945="ns",BG945&gt;0),AND(BE945="ns",BF945=0,BG945=0)),1,IF(OR(AND(BE945&gt;0,BF945=2),AND(BE945="ns",BF945=2),AND(BE945="ns",BG945=0,BF945&gt;0),BE945=BG945),0,1)))</f>
        <v>0</v>
      </c>
    </row>
    <row r="946" spans="1:60" ht="15" customHeight="1" x14ac:dyDescent="0.25">
      <c r="C946" s="117" t="s">
        <v>27</v>
      </c>
      <c r="D946" s="1075" t="str">
        <f t="shared" ref="D946:D952" si="192">IF($D38="","",$D38)</f>
        <v/>
      </c>
      <c r="E946" s="1075"/>
      <c r="F946" s="1075"/>
      <c r="G946" s="1075"/>
      <c r="H946" s="1075"/>
      <c r="I946" s="1075"/>
      <c r="J946" s="1075"/>
      <c r="K946" s="1075"/>
      <c r="L946" s="1075"/>
      <c r="M946" s="555"/>
      <c r="N946" s="555"/>
      <c r="O946" s="555"/>
      <c r="P946" s="555"/>
      <c r="Q946" s="555"/>
      <c r="R946" s="555"/>
      <c r="S946" s="555"/>
      <c r="T946" s="555"/>
      <c r="U946" s="348"/>
      <c r="V946" s="348"/>
      <c r="W946" s="555"/>
      <c r="X946" s="555"/>
      <c r="Y946" s="348"/>
      <c r="Z946" s="348"/>
      <c r="AA946" s="555"/>
      <c r="AB946" s="555"/>
      <c r="AC946" s="348"/>
      <c r="AD946" s="348"/>
      <c r="AE946" s="60"/>
      <c r="AF946" s="259"/>
      <c r="AG946" s="375">
        <f>IF(AND($C$29="",COUNTBLANK(D946:AD946)=27),0,IF(AND($C$29&gt;=$AG$27,COUNTBLANK(D946:AD946)&lt;&gt;27),0,IF(AND($AG$27&gt;$C$29,COUNTBLANK(D946:AD946)=27),0,1)))</f>
        <v>0</v>
      </c>
      <c r="AH946" s="264">
        <f t="shared" ref="AH946:AH952" si="193">IF(AND(D946="",COUNTBLANK(M946:AD946)=18),0,IF(AND(D946&lt;&gt;"",COUNTBLANK(M946:AD946)=6),0,1))</f>
        <v>0</v>
      </c>
      <c r="AK946" s="375">
        <f t="shared" ref="AK946:AK952" si="194">M946</f>
        <v>0</v>
      </c>
      <c r="AL946" s="378">
        <f t="shared" ref="AL946:AL952" si="195">COUNTIF(O946:R946,"ns")</f>
        <v>0</v>
      </c>
      <c r="AM946" s="374">
        <f t="shared" ref="AM946:AM952" si="196">SUM(O946:R946)</f>
        <v>0</v>
      </c>
      <c r="AN946" s="317">
        <f t="shared" ref="AN946:AN952" si="197">IF($AG$943=$AH$943,0,IF(OR(AND(AK946=0,AL946&gt;0),AND(AK946="NS",AM946&gt;0),AND(AK946="NS",AM946=0,AL946=0)),1,IF(OR(AND(AL946&gt;=2,AM946&lt;AK946),AND(AK946="NS",AM946=0,AL946&gt;0),AK946=AM946),0,1)))</f>
        <v>0</v>
      </c>
      <c r="AO946" s="375">
        <f t="shared" ref="AO946:AO952" si="198">O946</f>
        <v>0</v>
      </c>
      <c r="AP946" s="378">
        <f t="shared" ref="AP946:AP952" si="199">COUNTIF(AC946,"ns")+COUNTIF(Y946,"ns")+COUNTIF(U946,"ns")</f>
        <v>0</v>
      </c>
      <c r="AQ946" s="374">
        <f t="shared" ref="AQ946:AQ952" si="200">SUM(U946,Y946,AC946)</f>
        <v>0</v>
      </c>
      <c r="AR946" s="317">
        <f t="shared" ref="AR946:AR952" si="201">IF($AG$943=$AH$943,0,IF(OR(AND(AO946=0,AP946&gt;0),AND(AO946="NS",AQ946&gt;0),AND(AO946="NS",AQ946=0,AP946=0)),1,IF(OR(AND(AP946&gt;=2,AQ946&lt;AO946),AND(AO946="NS",AQ946=0,AP946&gt;0),AO946=AQ946),0,1)))</f>
        <v>0</v>
      </c>
      <c r="AS946" s="375">
        <f t="shared" ref="AS946:AS952" si="202">Q946</f>
        <v>0</v>
      </c>
      <c r="AT946" s="378">
        <f t="shared" ref="AT946:AT952" si="203">COUNTIF(AD946,"ns")+COUNTIF(Z946,"ns")+COUNTIF(V946,"ns")</f>
        <v>0</v>
      </c>
      <c r="AU946" s="374">
        <f t="shared" ref="AU946:AU952" si="204">SUM(V946,Z946,AD946)</f>
        <v>0</v>
      </c>
      <c r="AV946" s="317">
        <f t="shared" ref="AV946:AV952" si="205">IF($AG$943=$AH$943,0,IF(OR(AND(AS946=0,AT946&gt;0),AND(AS946="NS",AU946&gt;0),AND(AS946="NS",AU946=0,AT946=0)),1,IF(OR(AND(AT946&gt;=2,AU946&lt;AS946),AND(AS946="NS",AU946=0,AT946&gt;0),AS946=AU946),0,1)))</f>
        <v>0</v>
      </c>
      <c r="AW946" s="375">
        <f t="shared" ref="AW946:AW952" si="206">S946</f>
        <v>0</v>
      </c>
      <c r="AX946" s="378">
        <f t="shared" ref="AX946:AX952" si="207">COUNTIF(U946:V946,"ns")</f>
        <v>0</v>
      </c>
      <c r="AY946" s="374">
        <f t="shared" ref="AY946:AY952" si="208">SUM(U946:V946)</f>
        <v>0</v>
      </c>
      <c r="AZ946" s="292">
        <f t="shared" ref="AZ946:AZ952" si="209">IF($AG$943=$AH$943,0,IF(OR(AND(AW946=0,AX946&gt;0),AND(AW946="ns",AY946&gt;0),AND(AW946="ns",AX946=0,AY946=0)),1,IF(OR(AND(AW946&gt;0,AX946=2),AND(AW946="ns",AX946=2),AND(AW946="ns",AY946=0,AX946&gt;0),AW946=AY946),0,1)))</f>
        <v>0</v>
      </c>
      <c r="BA946" s="375">
        <f t="shared" ref="BA946:BA952" si="210">W946</f>
        <v>0</v>
      </c>
      <c r="BB946" s="378">
        <f t="shared" ref="BB946:BB952" si="211">COUNTIF(Y946:Z946,"ns")</f>
        <v>0</v>
      </c>
      <c r="BC946" s="374">
        <f t="shared" ref="BC946:BC952" si="212">SUM(Y946:Z946)</f>
        <v>0</v>
      </c>
      <c r="BD946" s="292">
        <f t="shared" ref="BD946:BD952" si="213">IF($AG$943=$AH$943,0,IF(OR(AND(BA946=0,BB946&gt;0),AND(BA946="ns",BC946&gt;0),AND(BA946="ns",BB946=0,BC946=0)),1,IF(OR(AND(BA946&gt;0,BB946=2),AND(BA946="ns",BB946=2),AND(BA946="ns",BC946=0,BB946&gt;0),BA946=BC946),0,1)))</f>
        <v>0</v>
      </c>
      <c r="BE946" s="375">
        <f t="shared" ref="BE946:BE952" si="214">AA946</f>
        <v>0</v>
      </c>
      <c r="BF946" s="378">
        <f t="shared" ref="BF946:BF952" si="215">COUNTIF(AC946:AD946,"ns")</f>
        <v>0</v>
      </c>
      <c r="BG946" s="374">
        <f t="shared" ref="BG946:BG952" si="216">SUM(AC946:AD946)</f>
        <v>0</v>
      </c>
      <c r="BH946" s="292">
        <f t="shared" ref="BH946:BH952" si="217">IF($AG$943=$AH$943,0,IF(OR(AND(BE946=0,BF946&gt;0),AND(BE946="ns",BG946&gt;0),AND(BE946="ns",BF946=0,BG946=0)),1,IF(OR(AND(BE946&gt;0,BF946=2),AND(BE946="ns",BF946=2),AND(BE946="ns",BG946=0,BF946&gt;0),BE946=BG946),0,1)))</f>
        <v>0</v>
      </c>
    </row>
    <row r="947" spans="1:60" ht="15" customHeight="1" x14ac:dyDescent="0.25">
      <c r="A947" s="60"/>
      <c r="B947" s="60"/>
      <c r="C947" s="117" t="s">
        <v>28</v>
      </c>
      <c r="D947" s="1075" t="str">
        <f t="shared" si="192"/>
        <v/>
      </c>
      <c r="E947" s="1075"/>
      <c r="F947" s="1075"/>
      <c r="G947" s="1075"/>
      <c r="H947" s="1075"/>
      <c r="I947" s="1075"/>
      <c r="J947" s="1075"/>
      <c r="K947" s="1075"/>
      <c r="L947" s="1075"/>
      <c r="M947" s="555"/>
      <c r="N947" s="555"/>
      <c r="O947" s="555"/>
      <c r="P947" s="555"/>
      <c r="Q947" s="555"/>
      <c r="R947" s="555"/>
      <c r="S947" s="555"/>
      <c r="T947" s="555"/>
      <c r="U947" s="348"/>
      <c r="V947" s="348"/>
      <c r="W947" s="555"/>
      <c r="X947" s="555"/>
      <c r="Y947" s="348"/>
      <c r="Z947" s="348"/>
      <c r="AA947" s="555"/>
      <c r="AB947" s="555"/>
      <c r="AC947" s="348"/>
      <c r="AD947" s="348"/>
      <c r="AE947" s="60"/>
      <c r="AF947" s="259"/>
      <c r="AG947" s="375">
        <f>IF(AND($C$29="",COUNTBLANK(D947:AD947)=27),0,IF(AND($C$29&gt;=$AG$28,COUNTBLANK(D947:AD947)&lt;&gt;27),0,IF(AND($AG$28&gt;$C$29,COUNTBLANK(D947:AD947)=27),0,1)))</f>
        <v>0</v>
      </c>
      <c r="AH947" s="264">
        <f t="shared" si="193"/>
        <v>0</v>
      </c>
      <c r="AK947" s="375">
        <f t="shared" si="194"/>
        <v>0</v>
      </c>
      <c r="AL947" s="378">
        <f t="shared" si="195"/>
        <v>0</v>
      </c>
      <c r="AM947" s="374">
        <f t="shared" si="196"/>
        <v>0</v>
      </c>
      <c r="AN947" s="317">
        <f t="shared" si="197"/>
        <v>0</v>
      </c>
      <c r="AO947" s="375">
        <f t="shared" si="198"/>
        <v>0</v>
      </c>
      <c r="AP947" s="378">
        <f t="shared" si="199"/>
        <v>0</v>
      </c>
      <c r="AQ947" s="374">
        <f t="shared" si="200"/>
        <v>0</v>
      </c>
      <c r="AR947" s="317">
        <f t="shared" si="201"/>
        <v>0</v>
      </c>
      <c r="AS947" s="375">
        <f t="shared" si="202"/>
        <v>0</v>
      </c>
      <c r="AT947" s="378">
        <f t="shared" si="203"/>
        <v>0</v>
      </c>
      <c r="AU947" s="374">
        <f t="shared" si="204"/>
        <v>0</v>
      </c>
      <c r="AV947" s="317">
        <f t="shared" si="205"/>
        <v>0</v>
      </c>
      <c r="AW947" s="375">
        <f t="shared" si="206"/>
        <v>0</v>
      </c>
      <c r="AX947" s="378">
        <f t="shared" si="207"/>
        <v>0</v>
      </c>
      <c r="AY947" s="374">
        <f t="shared" si="208"/>
        <v>0</v>
      </c>
      <c r="AZ947" s="292">
        <f t="shared" si="209"/>
        <v>0</v>
      </c>
      <c r="BA947" s="375">
        <f t="shared" si="210"/>
        <v>0</v>
      </c>
      <c r="BB947" s="378">
        <f t="shared" si="211"/>
        <v>0</v>
      </c>
      <c r="BC947" s="374">
        <f t="shared" si="212"/>
        <v>0</v>
      </c>
      <c r="BD947" s="292">
        <f t="shared" si="213"/>
        <v>0</v>
      </c>
      <c r="BE947" s="375">
        <f t="shared" si="214"/>
        <v>0</v>
      </c>
      <c r="BF947" s="378">
        <f t="shared" si="215"/>
        <v>0</v>
      </c>
      <c r="BG947" s="374">
        <f t="shared" si="216"/>
        <v>0</v>
      </c>
      <c r="BH947" s="292">
        <f t="shared" si="217"/>
        <v>0</v>
      </c>
    </row>
    <row r="948" spans="1:60" ht="15" customHeight="1" x14ac:dyDescent="0.25">
      <c r="A948" s="60"/>
      <c r="B948" s="60"/>
      <c r="C948" s="117" t="s">
        <v>29</v>
      </c>
      <c r="D948" s="1075" t="str">
        <f t="shared" si="192"/>
        <v/>
      </c>
      <c r="E948" s="1075"/>
      <c r="F948" s="1075"/>
      <c r="G948" s="1075"/>
      <c r="H948" s="1075"/>
      <c r="I948" s="1075"/>
      <c r="J948" s="1075"/>
      <c r="K948" s="1075"/>
      <c r="L948" s="1075"/>
      <c r="M948" s="555"/>
      <c r="N948" s="555"/>
      <c r="O948" s="555"/>
      <c r="P948" s="555"/>
      <c r="Q948" s="555"/>
      <c r="R948" s="555"/>
      <c r="S948" s="555"/>
      <c r="T948" s="555"/>
      <c r="U948" s="348"/>
      <c r="V948" s="348"/>
      <c r="W948" s="555"/>
      <c r="X948" s="555"/>
      <c r="Y948" s="348"/>
      <c r="Z948" s="348"/>
      <c r="AA948" s="555"/>
      <c r="AB948" s="555"/>
      <c r="AC948" s="348"/>
      <c r="AD948" s="348"/>
      <c r="AE948" s="60"/>
      <c r="AF948" s="259"/>
      <c r="AG948" s="375">
        <f>IF(AND($C$29="",COUNTBLANK(D948:AD948)=27),0,IF(AND($C$29&gt;=$AG$29,COUNTBLANK(D948:AD948)&lt;&gt;27),0,IF(AND($AG$29&gt;$C$29,COUNTBLANK(D948:AD948)=27),0,1)))</f>
        <v>0</v>
      </c>
      <c r="AH948" s="264">
        <f t="shared" si="193"/>
        <v>0</v>
      </c>
      <c r="AK948" s="375">
        <f t="shared" si="194"/>
        <v>0</v>
      </c>
      <c r="AL948" s="378">
        <f t="shared" si="195"/>
        <v>0</v>
      </c>
      <c r="AM948" s="374">
        <f t="shared" si="196"/>
        <v>0</v>
      </c>
      <c r="AN948" s="317">
        <f t="shared" si="197"/>
        <v>0</v>
      </c>
      <c r="AO948" s="375">
        <f t="shared" si="198"/>
        <v>0</v>
      </c>
      <c r="AP948" s="378">
        <f t="shared" si="199"/>
        <v>0</v>
      </c>
      <c r="AQ948" s="374">
        <f t="shared" si="200"/>
        <v>0</v>
      </c>
      <c r="AR948" s="317">
        <f t="shared" si="201"/>
        <v>0</v>
      </c>
      <c r="AS948" s="375">
        <f t="shared" si="202"/>
        <v>0</v>
      </c>
      <c r="AT948" s="378">
        <f t="shared" si="203"/>
        <v>0</v>
      </c>
      <c r="AU948" s="374">
        <f t="shared" si="204"/>
        <v>0</v>
      </c>
      <c r="AV948" s="317">
        <f t="shared" si="205"/>
        <v>0</v>
      </c>
      <c r="AW948" s="375">
        <f t="shared" si="206"/>
        <v>0</v>
      </c>
      <c r="AX948" s="378">
        <f t="shared" si="207"/>
        <v>0</v>
      </c>
      <c r="AY948" s="374">
        <f t="shared" si="208"/>
        <v>0</v>
      </c>
      <c r="AZ948" s="292">
        <f t="shared" si="209"/>
        <v>0</v>
      </c>
      <c r="BA948" s="375">
        <f t="shared" si="210"/>
        <v>0</v>
      </c>
      <c r="BB948" s="378">
        <f t="shared" si="211"/>
        <v>0</v>
      </c>
      <c r="BC948" s="374">
        <f t="shared" si="212"/>
        <v>0</v>
      </c>
      <c r="BD948" s="292">
        <f t="shared" si="213"/>
        <v>0</v>
      </c>
      <c r="BE948" s="375">
        <f t="shared" si="214"/>
        <v>0</v>
      </c>
      <c r="BF948" s="378">
        <f t="shared" si="215"/>
        <v>0</v>
      </c>
      <c r="BG948" s="374">
        <f t="shared" si="216"/>
        <v>0</v>
      </c>
      <c r="BH948" s="292">
        <f t="shared" si="217"/>
        <v>0</v>
      </c>
    </row>
    <row r="949" spans="1:60" ht="15" customHeight="1" x14ac:dyDescent="0.25">
      <c r="A949" s="60"/>
      <c r="B949" s="60"/>
      <c r="C949" s="117" t="s">
        <v>30</v>
      </c>
      <c r="D949" s="1075" t="str">
        <f t="shared" si="192"/>
        <v/>
      </c>
      <c r="E949" s="1075"/>
      <c r="F949" s="1075"/>
      <c r="G949" s="1075"/>
      <c r="H949" s="1075"/>
      <c r="I949" s="1075"/>
      <c r="J949" s="1075"/>
      <c r="K949" s="1075"/>
      <c r="L949" s="1075"/>
      <c r="M949" s="555"/>
      <c r="N949" s="555"/>
      <c r="O949" s="555"/>
      <c r="P949" s="555"/>
      <c r="Q949" s="555"/>
      <c r="R949" s="555"/>
      <c r="S949" s="555"/>
      <c r="T949" s="555"/>
      <c r="U949" s="348"/>
      <c r="V949" s="348"/>
      <c r="W949" s="555"/>
      <c r="X949" s="555"/>
      <c r="Y949" s="348"/>
      <c r="Z949" s="348"/>
      <c r="AA949" s="555"/>
      <c r="AB949" s="555"/>
      <c r="AC949" s="348"/>
      <c r="AD949" s="348"/>
      <c r="AE949" s="60"/>
      <c r="AF949" s="259"/>
      <c r="AG949" s="375">
        <f>IF(AND($C$29="",COUNTBLANK(D949:AD949)=27),0,IF(AND($C$29&gt;=$AG$30,COUNTBLANK(D949:AD949)&lt;&gt;27),0,IF(AND($AG$30&gt;$C$29,COUNTBLANK(D949:AD949)=27),0,1)))</f>
        <v>0</v>
      </c>
      <c r="AH949" s="264">
        <f t="shared" si="193"/>
        <v>0</v>
      </c>
      <c r="AK949" s="375">
        <f t="shared" si="194"/>
        <v>0</v>
      </c>
      <c r="AL949" s="378">
        <f t="shared" si="195"/>
        <v>0</v>
      </c>
      <c r="AM949" s="374">
        <f t="shared" si="196"/>
        <v>0</v>
      </c>
      <c r="AN949" s="317">
        <f t="shared" si="197"/>
        <v>0</v>
      </c>
      <c r="AO949" s="375">
        <f t="shared" si="198"/>
        <v>0</v>
      </c>
      <c r="AP949" s="378">
        <f t="shared" si="199"/>
        <v>0</v>
      </c>
      <c r="AQ949" s="374">
        <f t="shared" si="200"/>
        <v>0</v>
      </c>
      <c r="AR949" s="317">
        <f t="shared" si="201"/>
        <v>0</v>
      </c>
      <c r="AS949" s="375">
        <f t="shared" si="202"/>
        <v>0</v>
      </c>
      <c r="AT949" s="378">
        <f t="shared" si="203"/>
        <v>0</v>
      </c>
      <c r="AU949" s="374">
        <f t="shared" si="204"/>
        <v>0</v>
      </c>
      <c r="AV949" s="317">
        <f t="shared" si="205"/>
        <v>0</v>
      </c>
      <c r="AW949" s="375">
        <f t="shared" si="206"/>
        <v>0</v>
      </c>
      <c r="AX949" s="378">
        <f t="shared" si="207"/>
        <v>0</v>
      </c>
      <c r="AY949" s="374">
        <f t="shared" si="208"/>
        <v>0</v>
      </c>
      <c r="AZ949" s="292">
        <f t="shared" si="209"/>
        <v>0</v>
      </c>
      <c r="BA949" s="375">
        <f t="shared" si="210"/>
        <v>0</v>
      </c>
      <c r="BB949" s="378">
        <f t="shared" si="211"/>
        <v>0</v>
      </c>
      <c r="BC949" s="374">
        <f t="shared" si="212"/>
        <v>0</v>
      </c>
      <c r="BD949" s="292">
        <f t="shared" si="213"/>
        <v>0</v>
      </c>
      <c r="BE949" s="375">
        <f t="shared" si="214"/>
        <v>0</v>
      </c>
      <c r="BF949" s="378">
        <f t="shared" si="215"/>
        <v>0</v>
      </c>
      <c r="BG949" s="374">
        <f t="shared" si="216"/>
        <v>0</v>
      </c>
      <c r="BH949" s="292">
        <f t="shared" si="217"/>
        <v>0</v>
      </c>
    </row>
    <row r="950" spans="1:60" ht="15" customHeight="1" x14ac:dyDescent="0.25">
      <c r="A950" s="60"/>
      <c r="B950" s="60"/>
      <c r="C950" s="117" t="s">
        <v>31</v>
      </c>
      <c r="D950" s="1075" t="str">
        <f t="shared" si="192"/>
        <v/>
      </c>
      <c r="E950" s="1075"/>
      <c r="F950" s="1075"/>
      <c r="G950" s="1075"/>
      <c r="H950" s="1075"/>
      <c r="I950" s="1075"/>
      <c r="J950" s="1075"/>
      <c r="K950" s="1075"/>
      <c r="L950" s="1075"/>
      <c r="M950" s="555"/>
      <c r="N950" s="555"/>
      <c r="O950" s="555"/>
      <c r="P950" s="555"/>
      <c r="Q950" s="555"/>
      <c r="R950" s="555"/>
      <c r="S950" s="555"/>
      <c r="T950" s="555"/>
      <c r="U950" s="348"/>
      <c r="V950" s="348"/>
      <c r="W950" s="555"/>
      <c r="X950" s="555"/>
      <c r="Y950" s="348"/>
      <c r="Z950" s="348"/>
      <c r="AA950" s="555"/>
      <c r="AB950" s="555"/>
      <c r="AC950" s="348"/>
      <c r="AD950" s="348"/>
      <c r="AE950" s="60"/>
      <c r="AF950" s="259"/>
      <c r="AG950" s="375">
        <f>IF(AND($C$29="",COUNTBLANK(D950:AD950)=27),0,IF(AND($C$29&gt;=$AG$31,COUNTBLANK(D950:AD950)&lt;&gt;27),0,IF(AND($AG$31&gt;$C$29,COUNTBLANK(D950:AD950)=27),0,1)))</f>
        <v>0</v>
      </c>
      <c r="AH950" s="264">
        <f t="shared" si="193"/>
        <v>0</v>
      </c>
      <c r="AK950" s="375">
        <f t="shared" si="194"/>
        <v>0</v>
      </c>
      <c r="AL950" s="378">
        <f t="shared" si="195"/>
        <v>0</v>
      </c>
      <c r="AM950" s="374">
        <f t="shared" si="196"/>
        <v>0</v>
      </c>
      <c r="AN950" s="317">
        <f t="shared" si="197"/>
        <v>0</v>
      </c>
      <c r="AO950" s="375">
        <f t="shared" si="198"/>
        <v>0</v>
      </c>
      <c r="AP950" s="378">
        <f t="shared" si="199"/>
        <v>0</v>
      </c>
      <c r="AQ950" s="374">
        <f t="shared" si="200"/>
        <v>0</v>
      </c>
      <c r="AR950" s="317">
        <f t="shared" si="201"/>
        <v>0</v>
      </c>
      <c r="AS950" s="375">
        <f t="shared" si="202"/>
        <v>0</v>
      </c>
      <c r="AT950" s="378">
        <f t="shared" si="203"/>
        <v>0</v>
      </c>
      <c r="AU950" s="374">
        <f t="shared" si="204"/>
        <v>0</v>
      </c>
      <c r="AV950" s="317">
        <f t="shared" si="205"/>
        <v>0</v>
      </c>
      <c r="AW950" s="375">
        <f t="shared" si="206"/>
        <v>0</v>
      </c>
      <c r="AX950" s="378">
        <f t="shared" si="207"/>
        <v>0</v>
      </c>
      <c r="AY950" s="374">
        <f t="shared" si="208"/>
        <v>0</v>
      </c>
      <c r="AZ950" s="292">
        <f t="shared" si="209"/>
        <v>0</v>
      </c>
      <c r="BA950" s="375">
        <f t="shared" si="210"/>
        <v>0</v>
      </c>
      <c r="BB950" s="378">
        <f t="shared" si="211"/>
        <v>0</v>
      </c>
      <c r="BC950" s="374">
        <f t="shared" si="212"/>
        <v>0</v>
      </c>
      <c r="BD950" s="292">
        <f t="shared" si="213"/>
        <v>0</v>
      </c>
      <c r="BE950" s="375">
        <f t="shared" si="214"/>
        <v>0</v>
      </c>
      <c r="BF950" s="378">
        <f t="shared" si="215"/>
        <v>0</v>
      </c>
      <c r="BG950" s="374">
        <f t="shared" si="216"/>
        <v>0</v>
      </c>
      <c r="BH950" s="292">
        <f t="shared" si="217"/>
        <v>0</v>
      </c>
    </row>
    <row r="951" spans="1:60" ht="15" customHeight="1" x14ac:dyDescent="0.25">
      <c r="A951" s="60"/>
      <c r="B951" s="60"/>
      <c r="C951" s="117" t="s">
        <v>32</v>
      </c>
      <c r="D951" s="1075" t="str">
        <f t="shared" si="192"/>
        <v/>
      </c>
      <c r="E951" s="1075"/>
      <c r="F951" s="1075"/>
      <c r="G951" s="1075"/>
      <c r="H951" s="1075"/>
      <c r="I951" s="1075"/>
      <c r="J951" s="1075"/>
      <c r="K951" s="1075"/>
      <c r="L951" s="1075"/>
      <c r="M951" s="555"/>
      <c r="N951" s="555"/>
      <c r="O951" s="555"/>
      <c r="P951" s="555"/>
      <c r="Q951" s="555"/>
      <c r="R951" s="555"/>
      <c r="S951" s="555"/>
      <c r="T951" s="555"/>
      <c r="U951" s="348"/>
      <c r="V951" s="348"/>
      <c r="W951" s="555"/>
      <c r="X951" s="555"/>
      <c r="Y951" s="348"/>
      <c r="Z951" s="348"/>
      <c r="AA951" s="555"/>
      <c r="AB951" s="555"/>
      <c r="AC951" s="348"/>
      <c r="AD951" s="348"/>
      <c r="AE951" s="60"/>
      <c r="AF951" s="259"/>
      <c r="AG951" s="375">
        <f>IF(AND($C$29="",COUNTBLANK(D951:AD951)=27),0,IF(AND($C$29&gt;=$AG$32,COUNTBLANK(D951:AD951)&lt;&gt;27),0,IF(AND($AG$32&gt;$C$29,COUNTBLANK(D951:AD951)=27),0,1)))</f>
        <v>0</v>
      </c>
      <c r="AH951" s="264">
        <f t="shared" si="193"/>
        <v>0</v>
      </c>
      <c r="AK951" s="375">
        <f t="shared" si="194"/>
        <v>0</v>
      </c>
      <c r="AL951" s="378">
        <f t="shared" si="195"/>
        <v>0</v>
      </c>
      <c r="AM951" s="374">
        <f t="shared" si="196"/>
        <v>0</v>
      </c>
      <c r="AN951" s="317">
        <f t="shared" si="197"/>
        <v>0</v>
      </c>
      <c r="AO951" s="375">
        <f t="shared" si="198"/>
        <v>0</v>
      </c>
      <c r="AP951" s="378">
        <f t="shared" si="199"/>
        <v>0</v>
      </c>
      <c r="AQ951" s="374">
        <f t="shared" si="200"/>
        <v>0</v>
      </c>
      <c r="AR951" s="317">
        <f t="shared" si="201"/>
        <v>0</v>
      </c>
      <c r="AS951" s="375">
        <f t="shared" si="202"/>
        <v>0</v>
      </c>
      <c r="AT951" s="378">
        <f t="shared" si="203"/>
        <v>0</v>
      </c>
      <c r="AU951" s="374">
        <f t="shared" si="204"/>
        <v>0</v>
      </c>
      <c r="AV951" s="317">
        <f t="shared" si="205"/>
        <v>0</v>
      </c>
      <c r="AW951" s="375">
        <f t="shared" si="206"/>
        <v>0</v>
      </c>
      <c r="AX951" s="378">
        <f t="shared" si="207"/>
        <v>0</v>
      </c>
      <c r="AY951" s="374">
        <f t="shared" si="208"/>
        <v>0</v>
      </c>
      <c r="AZ951" s="292">
        <f t="shared" si="209"/>
        <v>0</v>
      </c>
      <c r="BA951" s="375">
        <f t="shared" si="210"/>
        <v>0</v>
      </c>
      <c r="BB951" s="378">
        <f t="shared" si="211"/>
        <v>0</v>
      </c>
      <c r="BC951" s="374">
        <f t="shared" si="212"/>
        <v>0</v>
      </c>
      <c r="BD951" s="292">
        <f t="shared" si="213"/>
        <v>0</v>
      </c>
      <c r="BE951" s="375">
        <f t="shared" si="214"/>
        <v>0</v>
      </c>
      <c r="BF951" s="378">
        <f t="shared" si="215"/>
        <v>0</v>
      </c>
      <c r="BG951" s="374">
        <f t="shared" si="216"/>
        <v>0</v>
      </c>
      <c r="BH951" s="292">
        <f t="shared" si="217"/>
        <v>0</v>
      </c>
    </row>
    <row r="952" spans="1:60" ht="15" customHeight="1" x14ac:dyDescent="0.25">
      <c r="A952" s="60"/>
      <c r="B952" s="60"/>
      <c r="C952" s="117" t="s">
        <v>33</v>
      </c>
      <c r="D952" s="1075" t="str">
        <f t="shared" si="192"/>
        <v/>
      </c>
      <c r="E952" s="1075"/>
      <c r="F952" s="1075"/>
      <c r="G952" s="1075"/>
      <c r="H952" s="1075"/>
      <c r="I952" s="1075"/>
      <c r="J952" s="1075"/>
      <c r="K952" s="1075"/>
      <c r="L952" s="1075"/>
      <c r="M952" s="555"/>
      <c r="N952" s="555"/>
      <c r="O952" s="555"/>
      <c r="P952" s="555"/>
      <c r="Q952" s="555"/>
      <c r="R952" s="555"/>
      <c r="S952" s="555"/>
      <c r="T952" s="555"/>
      <c r="U952" s="348"/>
      <c r="V952" s="348"/>
      <c r="W952" s="555"/>
      <c r="X952" s="555"/>
      <c r="Y952" s="348"/>
      <c r="Z952" s="348"/>
      <c r="AA952" s="555"/>
      <c r="AB952" s="555"/>
      <c r="AC952" s="348"/>
      <c r="AD952" s="348"/>
      <c r="AE952" s="60"/>
      <c r="AF952" s="259"/>
      <c r="AG952" s="375">
        <f>IF(AND($C$29="",COUNTBLANK(D952:AD952)=27),0,IF(AND($C$29&gt;=$AG$33,COUNTBLANK(D952:AD952)&lt;&gt;27),0,IF(AND($AG$33&gt;$C$29,COUNTBLANK(D952:AD952)=27),0,1)))</f>
        <v>0</v>
      </c>
      <c r="AH952" s="264">
        <f t="shared" si="193"/>
        <v>0</v>
      </c>
      <c r="AK952" s="375">
        <f t="shared" si="194"/>
        <v>0</v>
      </c>
      <c r="AL952" s="378">
        <f t="shared" si="195"/>
        <v>0</v>
      </c>
      <c r="AM952" s="374">
        <f t="shared" si="196"/>
        <v>0</v>
      </c>
      <c r="AN952" s="317">
        <f t="shared" si="197"/>
        <v>0</v>
      </c>
      <c r="AO952" s="375">
        <f t="shared" si="198"/>
        <v>0</v>
      </c>
      <c r="AP952" s="378">
        <f t="shared" si="199"/>
        <v>0</v>
      </c>
      <c r="AQ952" s="374">
        <f t="shared" si="200"/>
        <v>0</v>
      </c>
      <c r="AR952" s="317">
        <f t="shared" si="201"/>
        <v>0</v>
      </c>
      <c r="AS952" s="375">
        <f t="shared" si="202"/>
        <v>0</v>
      </c>
      <c r="AT952" s="378">
        <f t="shared" si="203"/>
        <v>0</v>
      </c>
      <c r="AU952" s="374">
        <f t="shared" si="204"/>
        <v>0</v>
      </c>
      <c r="AV952" s="317">
        <f t="shared" si="205"/>
        <v>0</v>
      </c>
      <c r="AW952" s="375">
        <f t="shared" si="206"/>
        <v>0</v>
      </c>
      <c r="AX952" s="378">
        <f t="shared" si="207"/>
        <v>0</v>
      </c>
      <c r="AY952" s="374">
        <f t="shared" si="208"/>
        <v>0</v>
      </c>
      <c r="AZ952" s="292">
        <f t="shared" si="209"/>
        <v>0</v>
      </c>
      <c r="BA952" s="375">
        <f t="shared" si="210"/>
        <v>0</v>
      </c>
      <c r="BB952" s="378">
        <f t="shared" si="211"/>
        <v>0</v>
      </c>
      <c r="BC952" s="374">
        <f t="shared" si="212"/>
        <v>0</v>
      </c>
      <c r="BD952" s="292">
        <f t="shared" si="213"/>
        <v>0</v>
      </c>
      <c r="BE952" s="375">
        <f t="shared" si="214"/>
        <v>0</v>
      </c>
      <c r="BF952" s="378">
        <f t="shared" si="215"/>
        <v>0</v>
      </c>
      <c r="BG952" s="374">
        <f t="shared" si="216"/>
        <v>0</v>
      </c>
      <c r="BH952" s="292">
        <f t="shared" si="217"/>
        <v>0</v>
      </c>
    </row>
    <row r="953" spans="1:60" ht="15" customHeight="1" x14ac:dyDescent="0.25">
      <c r="L953" s="82" t="s">
        <v>64</v>
      </c>
      <c r="M953" s="572">
        <f>IF(AND(SUM(M945:N952)=0,COUNTIF(M945:N952,"NS")&gt;0),"NS",SUM(M945:N952))</f>
        <v>0</v>
      </c>
      <c r="N953" s="572"/>
      <c r="O953" s="572">
        <f>IF(AND(SUM(O945:P952)=0,COUNTIF(O945:P952,"NS")&gt;0),"NS",SUM(O945:P952))</f>
        <v>0</v>
      </c>
      <c r="P953" s="572"/>
      <c r="Q953" s="572">
        <f>IF(AND(SUM(Q945:R952)=0,COUNTIF(Q945:R952,"NS")&gt;0),"NS",SUM(Q945:R952))</f>
        <v>0</v>
      </c>
      <c r="R953" s="572"/>
      <c r="S953" s="572">
        <f>IF(AND(SUM(S945:T952)=0,COUNTIF(S945:T952,"NS")&gt;0),"NS",SUM(S945:T952))</f>
        <v>0</v>
      </c>
      <c r="T953" s="572"/>
      <c r="U953" s="91">
        <f>IF(AND(SUM(U945:U952)=0,COUNTIF(U945:U952,"NS")&gt;0),"NS",SUM(U945:U952))</f>
        <v>0</v>
      </c>
      <c r="V953" s="91">
        <f>IF(AND(SUM(V945:V952)=0,COUNTIF(V945:V952,"NS")&gt;0),"NS",SUM(V945:V952))</f>
        <v>0</v>
      </c>
      <c r="W953" s="572">
        <f>IF(AND(SUM(W945:X952)=0,COUNTIF(W945:X952,"NS")&gt;0),"NS",SUM(W945:X952))</f>
        <v>0</v>
      </c>
      <c r="X953" s="572"/>
      <c r="Y953" s="91">
        <f>IF(AND(SUM(Y945:Y952)=0,COUNTIF(Y945:Y952,"NS")&gt;0),"NS",SUM(Y945:Y952))</f>
        <v>0</v>
      </c>
      <c r="Z953" s="91">
        <f>IF(AND(SUM(Z945:Z952)=0,COUNTIF(Z945:Z952,"NS")&gt;0),"NS",SUM(Z945:Z952))</f>
        <v>0</v>
      </c>
      <c r="AA953" s="572">
        <f>IF(AND(SUM(AA945:AB952)=0,COUNTIF(AA945:AB952,"NS")&gt;0),"NS",SUM(AA945:AB952))</f>
        <v>0</v>
      </c>
      <c r="AB953" s="572"/>
      <c r="AC953" s="91">
        <f>IF(AND(SUM(AC945:AC952)=0,COUNTIF(AC945:AC952,"NS")&gt;0),"NS",SUM(AC945:AC952))</f>
        <v>0</v>
      </c>
      <c r="AD953" s="91">
        <f>IF(AND(SUM(AD945:AD952)=0,COUNTIF(AD945:AD952,"NS")&gt;0),"NS",SUM(AD945:AD952))</f>
        <v>0</v>
      </c>
      <c r="AE953" s="60"/>
      <c r="AF953" s="259"/>
      <c r="AG953" s="377">
        <f t="shared" ref="AG953" si="218">SUM(AG945:AG952)</f>
        <v>0</v>
      </c>
      <c r="AH953" s="383">
        <f>IF(AG943=AH943,0,SUM(AH945:AH952))</f>
        <v>0</v>
      </c>
      <c r="AN953" s="387">
        <f>SUM(AN945:AN952)</f>
        <v>0</v>
      </c>
      <c r="AR953" s="387">
        <f>SUM(AR945:AR952)</f>
        <v>0</v>
      </c>
      <c r="AV953" s="387">
        <f>SUM(AV945:AV952)</f>
        <v>0</v>
      </c>
      <c r="AZ953" s="387">
        <f>SUM(AZ945:AZ952)</f>
        <v>0</v>
      </c>
      <c r="BD953" s="387">
        <f>SUM(BD945:BD952)</f>
        <v>0</v>
      </c>
      <c r="BH953" s="387">
        <f>SUM(BH945:BH952)</f>
        <v>0</v>
      </c>
    </row>
    <row r="954" spans="1:60" ht="15" customHeight="1" x14ac:dyDescent="0.25">
      <c r="B954" s="324"/>
      <c r="C954" s="324"/>
      <c r="D954" s="324"/>
      <c r="E954" s="324"/>
      <c r="F954" s="324"/>
      <c r="G954" s="324"/>
      <c r="H954" s="324"/>
      <c r="I954" s="324"/>
      <c r="J954" s="324"/>
      <c r="K954" s="324"/>
      <c r="L954" s="324"/>
      <c r="M954" s="324"/>
      <c r="N954" s="324"/>
      <c r="O954" s="324"/>
      <c r="P954" s="324"/>
      <c r="Q954" s="324"/>
      <c r="R954" s="324"/>
      <c r="S954" s="324"/>
      <c r="T954" s="324"/>
      <c r="U954" s="324"/>
      <c r="V954" s="324"/>
      <c r="W954" s="324"/>
      <c r="X954" s="324"/>
      <c r="Y954" s="324"/>
      <c r="Z954" s="324"/>
      <c r="AA954" s="324"/>
      <c r="AB954" s="324"/>
      <c r="AC954" s="324"/>
      <c r="AD954" s="324"/>
      <c r="AE954" s="60"/>
      <c r="AF954" s="259"/>
      <c r="AG954" s="375"/>
      <c r="AH954" s="399"/>
    </row>
    <row r="955" spans="1:60" ht="15" customHeight="1" x14ac:dyDescent="0.25">
      <c r="B955" s="543" t="str">
        <f>IF(SUM(AN953:BH953)&gt;=1,"Error: Verificar la suma por fila","")</f>
        <v/>
      </c>
      <c r="C955" s="543"/>
      <c r="D955" s="543"/>
      <c r="E955" s="543"/>
      <c r="F955" s="543"/>
      <c r="G955" s="543"/>
      <c r="H955" s="543"/>
      <c r="I955" s="543"/>
      <c r="J955" s="543"/>
      <c r="K955" s="543"/>
      <c r="L955" s="543"/>
      <c r="M955" s="543"/>
      <c r="N955" s="543"/>
      <c r="O955" s="543"/>
      <c r="P955" s="543"/>
      <c r="Q955" s="543"/>
      <c r="R955" s="543"/>
      <c r="S955" s="543"/>
      <c r="T955" s="543"/>
      <c r="U955" s="543"/>
      <c r="V955" s="543"/>
      <c r="W955" s="543"/>
      <c r="X955" s="543"/>
      <c r="Y955" s="543"/>
      <c r="Z955" s="543"/>
      <c r="AA955" s="543"/>
      <c r="AB955" s="543"/>
      <c r="AC955" s="543"/>
      <c r="AD955" s="543"/>
      <c r="AE955" s="60"/>
      <c r="AF955" s="259"/>
      <c r="AG955" s="375"/>
      <c r="AH955" s="399"/>
    </row>
    <row r="956" spans="1:60" ht="15" customHeight="1" x14ac:dyDescent="0.25">
      <c r="B956" s="545" t="str">
        <f>IF(OR(AG943=AH943,AG943=AI943),"","Error: Debe completar toda la información requerida.")</f>
        <v/>
      </c>
      <c r="C956" s="545"/>
      <c r="D956" s="545"/>
      <c r="E956" s="545"/>
      <c r="F956" s="545"/>
      <c r="G956" s="545"/>
      <c r="H956" s="545"/>
      <c r="I956" s="545"/>
      <c r="J956" s="545"/>
      <c r="K956" s="545"/>
      <c r="L956" s="545"/>
      <c r="M956" s="545"/>
      <c r="N956" s="545"/>
      <c r="O956" s="545"/>
      <c r="P956" s="545"/>
      <c r="Q956" s="545"/>
      <c r="R956" s="545"/>
      <c r="S956" s="545"/>
      <c r="T956" s="545"/>
      <c r="U956" s="545"/>
      <c r="V956" s="545"/>
      <c r="W956" s="545"/>
      <c r="X956" s="545"/>
      <c r="Y956" s="545"/>
      <c r="Z956" s="545"/>
      <c r="AA956" s="545"/>
      <c r="AB956" s="545"/>
      <c r="AC956" s="545"/>
      <c r="AD956" s="545"/>
      <c r="AE956" s="60"/>
      <c r="AF956" s="259"/>
      <c r="AG956" s="375"/>
      <c r="AH956" s="399"/>
    </row>
    <row r="957" spans="1:60" ht="36" customHeight="1" x14ac:dyDescent="0.25">
      <c r="A957" s="114" t="s">
        <v>1226</v>
      </c>
      <c r="B957" s="573" t="s">
        <v>1250</v>
      </c>
      <c r="C957" s="573"/>
      <c r="D957" s="573"/>
      <c r="E957" s="573"/>
      <c r="F957" s="573"/>
      <c r="G957" s="573"/>
      <c r="H957" s="573"/>
      <c r="I957" s="573"/>
      <c r="J957" s="573"/>
      <c r="K957" s="573"/>
      <c r="L957" s="573"/>
      <c r="M957" s="573"/>
      <c r="N957" s="573"/>
      <c r="O957" s="573"/>
      <c r="P957" s="573"/>
      <c r="Q957" s="573"/>
      <c r="R957" s="573"/>
      <c r="S957" s="573"/>
      <c r="T957" s="573"/>
      <c r="U957" s="573"/>
      <c r="V957" s="573"/>
      <c r="W957" s="573"/>
      <c r="X957" s="573"/>
      <c r="Y957" s="573"/>
      <c r="Z957" s="573"/>
      <c r="AA957" s="573"/>
      <c r="AB957" s="573"/>
      <c r="AC957" s="573"/>
      <c r="AD957" s="573"/>
      <c r="AE957" s="60"/>
      <c r="AF957" s="259"/>
      <c r="AG957" s="375"/>
      <c r="AH957" s="399"/>
    </row>
    <row r="958" spans="1:60" ht="24" customHeight="1" x14ac:dyDescent="0.25">
      <c r="C958" s="576" t="s">
        <v>1087</v>
      </c>
      <c r="D958" s="576"/>
      <c r="E958" s="576"/>
      <c r="F958" s="576"/>
      <c r="G958" s="576"/>
      <c r="H958" s="576"/>
      <c r="I958" s="576"/>
      <c r="J958" s="576"/>
      <c r="K958" s="576"/>
      <c r="L958" s="576"/>
      <c r="M958" s="576"/>
      <c r="N958" s="576"/>
      <c r="O958" s="576"/>
      <c r="P958" s="576"/>
      <c r="Q958" s="576"/>
      <c r="R958" s="576"/>
      <c r="S958" s="576"/>
      <c r="T958" s="576"/>
      <c r="U958" s="576"/>
      <c r="V958" s="576"/>
      <c r="W958" s="576"/>
      <c r="X958" s="576"/>
      <c r="Y958" s="576"/>
      <c r="Z958" s="576"/>
      <c r="AA958" s="576"/>
      <c r="AB958" s="576"/>
      <c r="AC958" s="576"/>
      <c r="AD958" s="576"/>
      <c r="AE958" s="60"/>
      <c r="AF958" s="259"/>
      <c r="AG958" s="375"/>
      <c r="AH958" s="399"/>
    </row>
    <row r="959" spans="1:60" ht="24" customHeight="1" x14ac:dyDescent="0.25">
      <c r="C959" s="576" t="s">
        <v>1224</v>
      </c>
      <c r="D959" s="576"/>
      <c r="E959" s="576"/>
      <c r="F959" s="576"/>
      <c r="G959" s="576"/>
      <c r="H959" s="576"/>
      <c r="I959" s="576"/>
      <c r="J959" s="576"/>
      <c r="K959" s="576"/>
      <c r="L959" s="576"/>
      <c r="M959" s="576"/>
      <c r="N959" s="576"/>
      <c r="O959" s="576"/>
      <c r="P959" s="576"/>
      <c r="Q959" s="576"/>
      <c r="R959" s="576"/>
      <c r="S959" s="576"/>
      <c r="T959" s="576"/>
      <c r="U959" s="576"/>
      <c r="V959" s="576"/>
      <c r="W959" s="576"/>
      <c r="X959" s="576"/>
      <c r="Y959" s="576"/>
      <c r="Z959" s="576"/>
      <c r="AA959" s="576"/>
      <c r="AB959" s="576"/>
      <c r="AC959" s="576"/>
      <c r="AD959" s="576"/>
      <c r="AE959" s="60"/>
      <c r="AF959" s="259"/>
      <c r="AG959" s="375"/>
      <c r="AH959" s="399"/>
    </row>
    <row r="960" spans="1:60" ht="36" customHeight="1" x14ac:dyDescent="0.25">
      <c r="C960" s="576" t="s">
        <v>1225</v>
      </c>
      <c r="D960" s="576"/>
      <c r="E960" s="576"/>
      <c r="F960" s="576"/>
      <c r="G960" s="576"/>
      <c r="H960" s="576"/>
      <c r="I960" s="576"/>
      <c r="J960" s="576"/>
      <c r="K960" s="576"/>
      <c r="L960" s="576"/>
      <c r="M960" s="576"/>
      <c r="N960" s="576"/>
      <c r="O960" s="576"/>
      <c r="P960" s="576"/>
      <c r="Q960" s="576"/>
      <c r="R960" s="576"/>
      <c r="S960" s="576"/>
      <c r="T960" s="576"/>
      <c r="U960" s="576"/>
      <c r="V960" s="576"/>
      <c r="W960" s="576"/>
      <c r="X960" s="576"/>
      <c r="Y960" s="576"/>
      <c r="Z960" s="576"/>
      <c r="AA960" s="576"/>
      <c r="AB960" s="576"/>
      <c r="AC960" s="576"/>
      <c r="AD960" s="576"/>
      <c r="AE960" s="60"/>
      <c r="AF960" s="259"/>
      <c r="AG960" s="375"/>
      <c r="AH960" s="399"/>
    </row>
    <row r="961" spans="1:74" ht="15" customHeight="1" x14ac:dyDescent="0.25">
      <c r="C961" s="88"/>
      <c r="D961" s="88"/>
      <c r="E961" s="88"/>
      <c r="F961" s="88"/>
      <c r="G961" s="88"/>
      <c r="H961" s="88"/>
      <c r="I961" s="88"/>
      <c r="J961" s="88"/>
      <c r="K961" s="88"/>
      <c r="L961" s="88"/>
      <c r="M961" s="88"/>
      <c r="N961" s="88"/>
      <c r="O961" s="88"/>
      <c r="P961" s="88"/>
      <c r="Q961" s="88"/>
      <c r="R961" s="88"/>
      <c r="S961" s="88"/>
      <c r="T961" s="88"/>
      <c r="U961" s="88"/>
      <c r="V961" s="88"/>
      <c r="W961" s="88"/>
      <c r="X961" s="88"/>
      <c r="Y961" s="88"/>
      <c r="Z961" s="88"/>
      <c r="AA961" s="88"/>
      <c r="AB961" s="88"/>
      <c r="AC961" s="88"/>
      <c r="AD961" s="88"/>
      <c r="AE961" s="60"/>
      <c r="AF961" s="259"/>
      <c r="AG961" s="375"/>
      <c r="AH961" s="399"/>
    </row>
    <row r="962" spans="1:74" ht="24" customHeight="1" x14ac:dyDescent="0.25">
      <c r="A962" s="60"/>
      <c r="B962" s="60"/>
      <c r="C962" s="578" t="s">
        <v>1130</v>
      </c>
      <c r="D962" s="578"/>
      <c r="E962" s="578"/>
      <c r="F962" s="578"/>
      <c r="G962" s="578"/>
      <c r="H962" s="578"/>
      <c r="I962" s="578"/>
      <c r="J962" s="578"/>
      <c r="K962" s="578"/>
      <c r="L962" s="578"/>
      <c r="M962" s="801" t="s">
        <v>1518</v>
      </c>
      <c r="N962" s="801"/>
      <c r="O962" s="801"/>
      <c r="P962" s="801"/>
      <c r="Q962" s="801"/>
      <c r="R962" s="801"/>
      <c r="S962" s="801"/>
      <c r="T962" s="801"/>
      <c r="U962" s="801"/>
      <c r="V962" s="801"/>
      <c r="W962" s="801"/>
      <c r="X962" s="801"/>
      <c r="Y962" s="801"/>
      <c r="Z962" s="801"/>
      <c r="AA962" s="801"/>
      <c r="AB962" s="801"/>
      <c r="AC962" s="801"/>
      <c r="AD962" s="801"/>
      <c r="AE962" s="60"/>
      <c r="AF962" s="259"/>
      <c r="AG962" s="285" t="s">
        <v>1908</v>
      </c>
      <c r="AH962" s="285"/>
      <c r="AI962" s="285"/>
      <c r="AJ962" s="374"/>
      <c r="AK962" s="374"/>
      <c r="AL962" s="374"/>
      <c r="AM962" s="374"/>
      <c r="AN962" s="374"/>
    </row>
    <row r="963" spans="1:74" ht="48" customHeight="1" x14ac:dyDescent="0.25">
      <c r="A963" s="60"/>
      <c r="B963" s="60"/>
      <c r="C963" s="578"/>
      <c r="D963" s="578"/>
      <c r="E963" s="578"/>
      <c r="F963" s="578"/>
      <c r="G963" s="578"/>
      <c r="H963" s="578"/>
      <c r="I963" s="578"/>
      <c r="J963" s="578"/>
      <c r="K963" s="578"/>
      <c r="L963" s="578"/>
      <c r="M963" s="802" t="s">
        <v>60</v>
      </c>
      <c r="N963" s="804"/>
      <c r="O963" s="858" t="s">
        <v>61</v>
      </c>
      <c r="P963" s="859"/>
      <c r="Q963" s="858" t="s">
        <v>62</v>
      </c>
      <c r="R963" s="859"/>
      <c r="S963" s="559" t="s">
        <v>912</v>
      </c>
      <c r="T963" s="560"/>
      <c r="U963" s="560"/>
      <c r="V963" s="561"/>
      <c r="W963" s="559" t="s">
        <v>277</v>
      </c>
      <c r="X963" s="560"/>
      <c r="Y963" s="560"/>
      <c r="Z963" s="561"/>
      <c r="AA963" s="559" t="s">
        <v>278</v>
      </c>
      <c r="AB963" s="560"/>
      <c r="AC963" s="560"/>
      <c r="AD963" s="561"/>
      <c r="AE963" s="60"/>
      <c r="AF963" s="259"/>
      <c r="AG963" s="285">
        <f>COUNTBLANK(M965:AD972)</f>
        <v>144</v>
      </c>
      <c r="AH963" s="285">
        <v>144</v>
      </c>
      <c r="AI963" s="285">
        <f>IF(SUM(AG973:AH973)=0,AG963,1)</f>
        <v>144</v>
      </c>
      <c r="AJ963" s="374"/>
      <c r="AK963" s="374"/>
      <c r="AL963" s="374"/>
      <c r="AM963" s="374"/>
      <c r="AN963" s="374"/>
    </row>
    <row r="964" spans="1:74" ht="43.5" customHeight="1" x14ac:dyDescent="0.25">
      <c r="A964" s="60"/>
      <c r="B964" s="60"/>
      <c r="C964" s="578"/>
      <c r="D964" s="578"/>
      <c r="E964" s="578"/>
      <c r="F964" s="578"/>
      <c r="G964" s="578"/>
      <c r="H964" s="578"/>
      <c r="I964" s="578"/>
      <c r="J964" s="578"/>
      <c r="K964" s="578"/>
      <c r="L964" s="578"/>
      <c r="M964" s="808"/>
      <c r="N964" s="810"/>
      <c r="O964" s="862"/>
      <c r="P964" s="863"/>
      <c r="Q964" s="862"/>
      <c r="R964" s="863"/>
      <c r="S964" s="887" t="s">
        <v>78</v>
      </c>
      <c r="T964" s="888"/>
      <c r="U964" s="149" t="s">
        <v>61</v>
      </c>
      <c r="V964" s="149" t="s">
        <v>62</v>
      </c>
      <c r="W964" s="887" t="s">
        <v>78</v>
      </c>
      <c r="X964" s="888"/>
      <c r="Y964" s="149" t="s">
        <v>61</v>
      </c>
      <c r="Z964" s="149" t="s">
        <v>62</v>
      </c>
      <c r="AA964" s="887" t="s">
        <v>78</v>
      </c>
      <c r="AB964" s="888"/>
      <c r="AC964" s="149" t="s">
        <v>61</v>
      </c>
      <c r="AD964" s="149" t="s">
        <v>62</v>
      </c>
      <c r="AE964" s="60"/>
      <c r="AF964" s="259"/>
      <c r="AG964" s="374" t="s">
        <v>1921</v>
      </c>
      <c r="AH964" s="374" t="s">
        <v>1925</v>
      </c>
      <c r="AI964" s="374"/>
      <c r="AJ964" s="374"/>
      <c r="AK964" s="375" t="s">
        <v>1913</v>
      </c>
      <c r="AL964" s="378" t="s">
        <v>1910</v>
      </c>
      <c r="AM964" s="374" t="s">
        <v>1914</v>
      </c>
      <c r="AN964" s="374" t="s">
        <v>1915</v>
      </c>
      <c r="AO964" s="375" t="s">
        <v>1913</v>
      </c>
      <c r="AP964" s="378" t="s">
        <v>1910</v>
      </c>
      <c r="AQ964" s="374" t="s">
        <v>1914</v>
      </c>
      <c r="AR964" s="374" t="s">
        <v>1915</v>
      </c>
      <c r="AS964" s="375" t="s">
        <v>1913</v>
      </c>
      <c r="AT964" s="378" t="s">
        <v>1910</v>
      </c>
      <c r="AU964" s="374" t="s">
        <v>1914</v>
      </c>
      <c r="AV964" s="374" t="s">
        <v>1915</v>
      </c>
      <c r="AW964" s="375" t="s">
        <v>1913</v>
      </c>
      <c r="AX964" s="378" t="s">
        <v>1910</v>
      </c>
      <c r="AY964" s="374" t="s">
        <v>1914</v>
      </c>
      <c r="AZ964" s="374" t="s">
        <v>1915</v>
      </c>
      <c r="BA964" s="375" t="s">
        <v>1913</v>
      </c>
      <c r="BB964" s="378" t="s">
        <v>1910</v>
      </c>
      <c r="BC964" s="374" t="s">
        <v>1914</v>
      </c>
      <c r="BD964" s="374" t="s">
        <v>1915</v>
      </c>
      <c r="BE964" s="375" t="s">
        <v>1913</v>
      </c>
      <c r="BF964" s="378" t="s">
        <v>1910</v>
      </c>
      <c r="BG964" s="374" t="s">
        <v>1914</v>
      </c>
      <c r="BH964" s="374" t="s">
        <v>1915</v>
      </c>
      <c r="BK964" s="375" t="s">
        <v>1913</v>
      </c>
      <c r="BL964" s="378" t="s">
        <v>1910</v>
      </c>
      <c r="BM964" s="374" t="s">
        <v>1914</v>
      </c>
      <c r="BN964" s="374" t="s">
        <v>1915</v>
      </c>
      <c r="BO964" s="375" t="s">
        <v>1913</v>
      </c>
      <c r="BP964" s="378" t="s">
        <v>1910</v>
      </c>
      <c r="BQ964" s="374" t="s">
        <v>1914</v>
      </c>
      <c r="BR964" s="374" t="s">
        <v>1915</v>
      </c>
      <c r="BS964" s="375"/>
      <c r="BT964" s="375"/>
      <c r="BU964" s="375"/>
      <c r="BV964" s="375"/>
    </row>
    <row r="965" spans="1:74" ht="15" customHeight="1" x14ac:dyDescent="0.25">
      <c r="A965" s="60"/>
      <c r="B965" s="60"/>
      <c r="C965" s="18" t="s">
        <v>26</v>
      </c>
      <c r="D965" s="886" t="str">
        <f>IF($D37="","",$D37)</f>
        <v/>
      </c>
      <c r="E965" s="886"/>
      <c r="F965" s="886"/>
      <c r="G965" s="886"/>
      <c r="H965" s="886"/>
      <c r="I965" s="886"/>
      <c r="J965" s="886"/>
      <c r="K965" s="886"/>
      <c r="L965" s="886"/>
      <c r="M965" s="555"/>
      <c r="N965" s="555"/>
      <c r="O965" s="555"/>
      <c r="P965" s="555"/>
      <c r="Q965" s="555"/>
      <c r="R965" s="555"/>
      <c r="S965" s="555"/>
      <c r="T965" s="555"/>
      <c r="U965" s="348"/>
      <c r="V965" s="348"/>
      <c r="W965" s="555"/>
      <c r="X965" s="555"/>
      <c r="Y965" s="348"/>
      <c r="Z965" s="348"/>
      <c r="AA965" s="555"/>
      <c r="AB965" s="555"/>
      <c r="AC965" s="348"/>
      <c r="AD965" s="348"/>
      <c r="AE965" s="60"/>
      <c r="AF965" s="259"/>
      <c r="AG965" s="375">
        <f>IF(AND($C$29="",COUNTBLANK(D965:AD965)=27),0,IF(AND($C$29&gt;=$AG$26,COUNTBLANK(D965:AD965)&lt;&gt;27),0,IF(AND($AG$26&gt;$C$29,COUNTBLANK(D965:AD965)=27),0,1)))</f>
        <v>0</v>
      </c>
      <c r="AH965" s="264">
        <f>IF(AND(D965="",COUNTBLANK(M965:AD965)=18),0,IF(AND(D965&lt;&gt;"",COUNTBLANK(M965:AD965)=6),0,1))</f>
        <v>0</v>
      </c>
      <c r="AI965" s="374"/>
      <c r="AJ965" s="374"/>
      <c r="AK965" s="375">
        <f>M965</f>
        <v>0</v>
      </c>
      <c r="AL965" s="378">
        <f>COUNTIF(O965:R965,"ns")</f>
        <v>0</v>
      </c>
      <c r="AM965" s="374">
        <f>SUM(O965:R965)</f>
        <v>0</v>
      </c>
      <c r="AN965" s="317">
        <f>IF($AG$963=$AH$963,0,IF(OR(AND(AK965=0,AL965&gt;0),AND(AK965="NS",AM965&gt;0),AND(AK965="NS",AM965=0,AL965=0)),1,IF(OR(AND(AL965&gt;=2,AM965&lt;AK965),AND(AK965="NS",AM965=0,AL965&gt;0),AK965=AM965),0,1)))</f>
        <v>0</v>
      </c>
      <c r="AO965" s="375">
        <f>O965</f>
        <v>0</v>
      </c>
      <c r="AP965" s="378">
        <f>COUNTIF(AC965,"ns")+COUNTIF(Y965,"ns")+COUNTIF(U965,"ns")</f>
        <v>0</v>
      </c>
      <c r="AQ965" s="374">
        <f>SUM(U965,Y965,AC965)</f>
        <v>0</v>
      </c>
      <c r="AR965" s="317">
        <f>IF($AG$963=$AH$963,0,IF(OR(AND(AO965=0,AP965&gt;0),AND(AO965="NS",AQ965&gt;0),AND(AO965="NS",AQ965=0,AP965=0)),1,IF(OR(AND(AP965&gt;=2,AQ965&lt;AO965),AND(AO965="NS",AQ965=0,AP965&gt;0),AO965=AQ965),0,1)))</f>
        <v>0</v>
      </c>
      <c r="AS965" s="375">
        <f>Q965</f>
        <v>0</v>
      </c>
      <c r="AT965" s="378">
        <f>COUNTIF(AD965,"ns")+COUNTIF(Z965,"ns")+COUNTIF(V965,"ns")</f>
        <v>0</v>
      </c>
      <c r="AU965" s="374">
        <f>SUM(V965,Z965,AD965)</f>
        <v>0</v>
      </c>
      <c r="AV965" s="317">
        <f>IF($AG$963=$AH$963,0,IF(OR(AND(AS965=0,AT965&gt;0),AND(AS965="NS",AU965&gt;0),AND(AS965="NS",AU965=0,AT965=0)),1,IF(OR(AND(AT965&gt;=2,AU965&lt;AS965),AND(AS965="NS",AU965=0,AT965&gt;0),AS965=AU965),0,1)))</f>
        <v>0</v>
      </c>
      <c r="AW965" s="375">
        <f>S965</f>
        <v>0</v>
      </c>
      <c r="AX965" s="378">
        <f>COUNTIF(U965:V965,"ns")</f>
        <v>0</v>
      </c>
      <c r="AY965" s="374">
        <f>SUM(U965:V965)</f>
        <v>0</v>
      </c>
      <c r="AZ965" s="292">
        <f>IF($AG$963=$AH$963,0,IF(OR(AND(AW965=0,AX965&gt;0),AND(AW965="ns",AY965&gt;0),AND(AW965="ns",AX965=0,AY965=0)),1,IF(OR(AND(AW965&gt;0,AX965=2),AND(AW965="ns",AX965=2),AND(AW965="ns",AY965=0,AX965&gt;0),AW965=AY965),0,1)))</f>
        <v>0</v>
      </c>
      <c r="BA965" s="375">
        <f>W965</f>
        <v>0</v>
      </c>
      <c r="BB965" s="378">
        <f>COUNTIF(Y965:Z965,"ns")</f>
        <v>0</v>
      </c>
      <c r="BC965" s="374">
        <f>SUM(Y965:Z965)</f>
        <v>0</v>
      </c>
      <c r="BD965" s="292">
        <f>IF($AG$963=$AH$963,0,IF(OR(AND(BA965=0,BB965&gt;0),AND(BA965="ns",BC965&gt;0),AND(BA965="ns",BB965=0,BC965=0)),1,IF(OR(AND(BA965&gt;0,BB965=2),AND(BA965="ns",BB965=2),AND(BA965="ns",BC965=0,BB965&gt;0),BA965=BC965),0,1)))</f>
        <v>0</v>
      </c>
      <c r="BE965" s="375">
        <f>AA965</f>
        <v>0</v>
      </c>
      <c r="BF965" s="378">
        <f>COUNTIF(AC965:AD965,"ns")</f>
        <v>0</v>
      </c>
      <c r="BG965" s="374">
        <f>SUM(AC965:AD965)</f>
        <v>0</v>
      </c>
      <c r="BH965" s="292">
        <f>IF($AG$963=$AH$963,0,IF(OR(AND(BE965=0,BF965&gt;0),AND(BE965="ns",BG965&gt;0),AND(BE965="ns",BF965=0,BG965=0)),1,IF(OR(AND(BE965&gt;0,BF965=2),AND(BE965="ns",BF965=2),AND(BE965="ns",BG965=0,BF965&gt;0),BE965=BG965),0,1)))</f>
        <v>0</v>
      </c>
      <c r="BK965" s="375">
        <f>$S$925</f>
        <v>0</v>
      </c>
      <c r="BL965" s="378">
        <f>COUNTIF(U965,"ns")+COUNTIF(Y965,"ns")+COUNTIF(AC965,"ns")</f>
        <v>0</v>
      </c>
      <c r="BM965" s="374">
        <f>SUM(U965,Y965,AC965)</f>
        <v>0</v>
      </c>
      <c r="BN965" s="317">
        <f>IF($AG$963=$AH$963,0,IF(OR(AND(BK965=0,BL965&gt;0),AND(BK965="NS",BM965&gt;0),AND(BK965="NS",BM965=0,BL965=0)),1,IF(OR(AND(BL965&gt;=2,BM965&lt;BK965),AND(BK965="NS",BM965=0,BL965&gt;0),BK965=BM965),0,1)))</f>
        <v>0</v>
      </c>
      <c r="BO965" s="375">
        <f>$Y$925</f>
        <v>0</v>
      </c>
      <c r="BP965" s="378">
        <f>COUNTIF(V965,"ns")+COUNTIF(Z965,"ns")+COUNTIF(AD965,"ns")</f>
        <v>0</v>
      </c>
      <c r="BQ965" s="374">
        <f>SUM(V965,Z965,AD965)</f>
        <v>0</v>
      </c>
      <c r="BR965" s="317">
        <f>IF($AG$963=$AH$963,0,IF(OR(AND(BO965=0,BP965&gt;0),AND(BO965="NS",BQ965&gt;0),AND(BO965="NS",BQ965=0,BP965=0)),1,IF(OR(AND(BP965&gt;=2,BQ965&lt;BO965),AND(BO965="NS",BQ965=0,BP965&gt;0),BO965=BQ965),0,1)))</f>
        <v>0</v>
      </c>
      <c r="BS965" s="375"/>
      <c r="BT965" s="375"/>
      <c r="BU965" s="375"/>
      <c r="BV965" s="375"/>
    </row>
    <row r="966" spans="1:74" ht="15" customHeight="1" x14ac:dyDescent="0.25">
      <c r="A966" s="60"/>
      <c r="B966" s="60"/>
      <c r="C966" s="20" t="s">
        <v>27</v>
      </c>
      <c r="D966" s="886" t="str">
        <f t="shared" ref="D966:D972" si="219">IF($D38="","",$D38)</f>
        <v/>
      </c>
      <c r="E966" s="886"/>
      <c r="F966" s="886"/>
      <c r="G966" s="886"/>
      <c r="H966" s="886"/>
      <c r="I966" s="886"/>
      <c r="J966" s="886"/>
      <c r="K966" s="886"/>
      <c r="L966" s="886"/>
      <c r="M966" s="555"/>
      <c r="N966" s="555"/>
      <c r="O966" s="555"/>
      <c r="P966" s="555"/>
      <c r="Q966" s="555"/>
      <c r="R966" s="555"/>
      <c r="S966" s="555"/>
      <c r="T966" s="555"/>
      <c r="U966" s="348"/>
      <c r="V966" s="348"/>
      <c r="W966" s="555"/>
      <c r="X966" s="555"/>
      <c r="Y966" s="348"/>
      <c r="Z966" s="348"/>
      <c r="AA966" s="555"/>
      <c r="AB966" s="555"/>
      <c r="AC966" s="348"/>
      <c r="AD966" s="348"/>
      <c r="AE966" s="60"/>
      <c r="AF966" s="259"/>
      <c r="AG966" s="375">
        <f>IF(AND($C$29="",COUNTBLANK(D966:AD966)=27),0,IF(AND($C$29&gt;=$AG$27,COUNTBLANK(D966:AD966)&lt;&gt;27),0,IF(AND($AG$27&gt;$C$29,COUNTBLANK(D966:AD966)=27),0,1)))</f>
        <v>0</v>
      </c>
      <c r="AH966" s="264">
        <f t="shared" ref="AH966:AH972" si="220">IF(AND(D966="",COUNTBLANK(M966:AD966)=18),0,IF(AND(D966&lt;&gt;"",COUNTBLANK(M966:AD966)=6),0,1))</f>
        <v>0</v>
      </c>
      <c r="AK966" s="375">
        <f t="shared" ref="AK966:AK972" si="221">M966</f>
        <v>0</v>
      </c>
      <c r="AL966" s="378">
        <f t="shared" ref="AL966:AL972" si="222">COUNTIF(O966:R966,"ns")</f>
        <v>0</v>
      </c>
      <c r="AM966" s="374">
        <f t="shared" ref="AM966:AM972" si="223">SUM(O966:R966)</f>
        <v>0</v>
      </c>
      <c r="AN966" s="317">
        <f t="shared" ref="AN966:AN972" si="224">IF($AG$963=$AH$963,0,IF(OR(AND(AK966=0,AL966&gt;0),AND(AK966="NS",AM966&gt;0),AND(AK966="NS",AM966=0,AL966=0)),1,IF(OR(AND(AL966&gt;=2,AM966&lt;AK966),AND(AK966="NS",AM966=0,AL966&gt;0),AK966=AM966),0,1)))</f>
        <v>0</v>
      </c>
      <c r="AO966" s="375">
        <f t="shared" ref="AO966:AO972" si="225">O966</f>
        <v>0</v>
      </c>
      <c r="AP966" s="378">
        <f t="shared" ref="AP966:AP972" si="226">COUNTIF(AC966,"ns")+COUNTIF(Y966,"ns")+COUNTIF(U966,"ns")</f>
        <v>0</v>
      </c>
      <c r="AQ966" s="374">
        <f t="shared" ref="AQ966:AQ972" si="227">SUM(U966,Y966,AC966)</f>
        <v>0</v>
      </c>
      <c r="AR966" s="317">
        <f t="shared" ref="AR966:AR972" si="228">IF($AG$963=$AH$963,0,IF(OR(AND(AO966=0,AP966&gt;0),AND(AO966="NS",AQ966&gt;0),AND(AO966="NS",AQ966=0,AP966=0)),1,IF(OR(AND(AP966&gt;=2,AQ966&lt;AO966),AND(AO966="NS",AQ966=0,AP966&gt;0),AO966=AQ966),0,1)))</f>
        <v>0</v>
      </c>
      <c r="AS966" s="375">
        <f t="shared" ref="AS966:AS972" si="229">Q966</f>
        <v>0</v>
      </c>
      <c r="AT966" s="378">
        <f t="shared" ref="AT966:AT972" si="230">COUNTIF(AD966,"ns")+COUNTIF(Z966,"ns")+COUNTIF(V966,"ns")</f>
        <v>0</v>
      </c>
      <c r="AU966" s="374">
        <f t="shared" ref="AU966:AU972" si="231">SUM(V966,Z966,AD966)</f>
        <v>0</v>
      </c>
      <c r="AV966" s="317">
        <f t="shared" ref="AV966:AV972" si="232">IF($AG$963=$AH$963,0,IF(OR(AND(AS966=0,AT966&gt;0),AND(AS966="NS",AU966&gt;0),AND(AS966="NS",AU966=0,AT966=0)),1,IF(OR(AND(AT966&gt;=2,AU966&lt;AS966),AND(AS966="NS",AU966=0,AT966&gt;0),AS966=AU966),0,1)))</f>
        <v>0</v>
      </c>
      <c r="AW966" s="375">
        <f t="shared" ref="AW966:AW972" si="233">S966</f>
        <v>0</v>
      </c>
      <c r="AX966" s="378">
        <f t="shared" ref="AX966:AX972" si="234">COUNTIF(U966:V966,"ns")</f>
        <v>0</v>
      </c>
      <c r="AY966" s="374">
        <f t="shared" ref="AY966:AY972" si="235">SUM(U966:V966)</f>
        <v>0</v>
      </c>
      <c r="AZ966" s="292">
        <f t="shared" ref="AZ966:AZ972" si="236">IF($AG$963=$AH$963,0,IF(OR(AND(AW966=0,AX966&gt;0),AND(AW966="ns",AY966&gt;0),AND(AW966="ns",AX966=0,AY966=0)),1,IF(OR(AND(AW966&gt;0,AX966=2),AND(AW966="ns",AX966=2),AND(AW966="ns",AY966=0,AX966&gt;0),AW966=AY966),0,1)))</f>
        <v>0</v>
      </c>
      <c r="BA966" s="375">
        <f t="shared" ref="BA966:BA972" si="237">W966</f>
        <v>0</v>
      </c>
      <c r="BB966" s="378">
        <f t="shared" ref="BB966:BB972" si="238">COUNTIF(Y966:Z966,"ns")</f>
        <v>0</v>
      </c>
      <c r="BC966" s="374">
        <f t="shared" ref="BC966:BC972" si="239">SUM(Y966:Z966)</f>
        <v>0</v>
      </c>
      <c r="BD966" s="292">
        <f t="shared" ref="BD966:BD972" si="240">IF($AG$963=$AH$963,0,IF(OR(AND(BA966=0,BB966&gt;0),AND(BA966="ns",BC966&gt;0),AND(BA966="ns",BB966=0,BC966=0)),1,IF(OR(AND(BA966&gt;0,BB966=2),AND(BA966="ns",BB966=2),AND(BA966="ns",BC966=0,BB966&gt;0),BA966=BC966),0,1)))</f>
        <v>0</v>
      </c>
      <c r="BE966" s="375">
        <f t="shared" ref="BE966:BE972" si="241">AA966</f>
        <v>0</v>
      </c>
      <c r="BF966" s="378">
        <f t="shared" ref="BF966:BF972" si="242">COUNTIF(AC966:AD966,"ns")</f>
        <v>0</v>
      </c>
      <c r="BG966" s="374">
        <f t="shared" ref="BG966:BG972" si="243">SUM(AC966:AD966)</f>
        <v>0</v>
      </c>
      <c r="BH966" s="292">
        <f t="shared" ref="BH966:BH972" si="244">IF($AG$963=$AH$963,0,IF(OR(AND(BE966=0,BF966&gt;0),AND(BE966="ns",BG966&gt;0),AND(BE966="ns",BF966=0,BG966=0)),1,IF(OR(AND(BE966&gt;0,BF966=2),AND(BE966="ns",BF966=2),AND(BE966="ns",BG966=0,BF966&gt;0),BE966=BG966),0,1)))</f>
        <v>0</v>
      </c>
      <c r="BK966" s="375">
        <f>$S$926</f>
        <v>0</v>
      </c>
      <c r="BL966" s="378">
        <f t="shared" ref="BL966:BL972" si="245">COUNTIF(U966,"ns")+COUNTIF(Y966,"ns")+COUNTIF(AC966,"ns")</f>
        <v>0</v>
      </c>
      <c r="BM966" s="374">
        <f t="shared" ref="BM966:BM972" si="246">SUM(U966,Y966,AC966)</f>
        <v>0</v>
      </c>
      <c r="BN966" s="317">
        <f t="shared" ref="BN966:BN972" si="247">IF($AG$963=$AH$963,0,IF(OR(AND(BK966=0,BL966&gt;0),AND(BK966="NS",BM966&gt;0),AND(BK966="NS",BM966=0,BL966=0)),1,IF(OR(AND(BL966&gt;=2,BM966&lt;BK966),AND(BK966="NS",BM966=0,BL966&gt;0),BK966=BM966),0,1)))</f>
        <v>0</v>
      </c>
      <c r="BO966" s="375">
        <f>$Y$926</f>
        <v>0</v>
      </c>
      <c r="BP966" s="378">
        <f t="shared" ref="BP966:BP972" si="248">COUNTIF(V966,"ns")+COUNTIF(Z966,"ns")+COUNTIF(AD966,"ns")</f>
        <v>0</v>
      </c>
      <c r="BQ966" s="374">
        <f t="shared" ref="BQ966:BQ972" si="249">SUM(V966,Z966,AD966)</f>
        <v>0</v>
      </c>
      <c r="BR966" s="317">
        <f t="shared" ref="BR966:BR972" si="250">IF($AG$963=$AH$963,0,IF(OR(AND(BO966=0,BP966&gt;0),AND(BO966="NS",BQ966&gt;0),AND(BO966="NS",BQ966=0,BP966=0)),1,IF(OR(AND(BP966&gt;=2,BQ966&lt;BO966),AND(BO966="NS",BQ966=0,BP966&gt;0),BO966=BQ966),0,1)))</f>
        <v>0</v>
      </c>
      <c r="BS966" s="375"/>
      <c r="BT966" s="375"/>
      <c r="BU966" s="375"/>
      <c r="BV966" s="375"/>
    </row>
    <row r="967" spans="1:74" ht="15" customHeight="1" x14ac:dyDescent="0.25">
      <c r="A967" s="60"/>
      <c r="B967" s="60"/>
      <c r="C967" s="20" t="s">
        <v>28</v>
      </c>
      <c r="D967" s="886" t="str">
        <f t="shared" si="219"/>
        <v/>
      </c>
      <c r="E967" s="886"/>
      <c r="F967" s="886"/>
      <c r="G967" s="886"/>
      <c r="H967" s="886"/>
      <c r="I967" s="886"/>
      <c r="J967" s="886"/>
      <c r="K967" s="886"/>
      <c r="L967" s="886"/>
      <c r="M967" s="555"/>
      <c r="N967" s="555"/>
      <c r="O967" s="555"/>
      <c r="P967" s="555"/>
      <c r="Q967" s="555"/>
      <c r="R967" s="555"/>
      <c r="S967" s="555"/>
      <c r="T967" s="555"/>
      <c r="U967" s="348"/>
      <c r="V967" s="348"/>
      <c r="W967" s="555"/>
      <c r="X967" s="555"/>
      <c r="Y967" s="348"/>
      <c r="Z967" s="348"/>
      <c r="AA967" s="555"/>
      <c r="AB967" s="555"/>
      <c r="AC967" s="348"/>
      <c r="AD967" s="348"/>
      <c r="AE967" s="60"/>
      <c r="AF967" s="259"/>
      <c r="AG967" s="375">
        <f>IF(AND($C$29="",COUNTBLANK(D967:AD967)=27),0,IF(AND($C$29&gt;=$AG$28,COUNTBLANK(D967:AD967)&lt;&gt;27),0,IF(AND($AG$28&gt;$C$29,COUNTBLANK(D967:AD967)=27),0,1)))</f>
        <v>0</v>
      </c>
      <c r="AH967" s="264">
        <f t="shared" si="220"/>
        <v>0</v>
      </c>
      <c r="AK967" s="375">
        <f t="shared" si="221"/>
        <v>0</v>
      </c>
      <c r="AL967" s="378">
        <f t="shared" si="222"/>
        <v>0</v>
      </c>
      <c r="AM967" s="374">
        <f t="shared" si="223"/>
        <v>0</v>
      </c>
      <c r="AN967" s="317">
        <f t="shared" si="224"/>
        <v>0</v>
      </c>
      <c r="AO967" s="375">
        <f t="shared" si="225"/>
        <v>0</v>
      </c>
      <c r="AP967" s="378">
        <f t="shared" si="226"/>
        <v>0</v>
      </c>
      <c r="AQ967" s="374">
        <f t="shared" si="227"/>
        <v>0</v>
      </c>
      <c r="AR967" s="317">
        <f t="shared" si="228"/>
        <v>0</v>
      </c>
      <c r="AS967" s="375">
        <f t="shared" si="229"/>
        <v>0</v>
      </c>
      <c r="AT967" s="378">
        <f t="shared" si="230"/>
        <v>0</v>
      </c>
      <c r="AU967" s="374">
        <f t="shared" si="231"/>
        <v>0</v>
      </c>
      <c r="AV967" s="317">
        <f t="shared" si="232"/>
        <v>0</v>
      </c>
      <c r="AW967" s="375">
        <f t="shared" si="233"/>
        <v>0</v>
      </c>
      <c r="AX967" s="378">
        <f t="shared" si="234"/>
        <v>0</v>
      </c>
      <c r="AY967" s="374">
        <f t="shared" si="235"/>
        <v>0</v>
      </c>
      <c r="AZ967" s="292">
        <f t="shared" si="236"/>
        <v>0</v>
      </c>
      <c r="BA967" s="375">
        <f t="shared" si="237"/>
        <v>0</v>
      </c>
      <c r="BB967" s="378">
        <f t="shared" si="238"/>
        <v>0</v>
      </c>
      <c r="BC967" s="374">
        <f t="shared" si="239"/>
        <v>0</v>
      </c>
      <c r="BD967" s="292">
        <f t="shared" si="240"/>
        <v>0</v>
      </c>
      <c r="BE967" s="375">
        <f t="shared" si="241"/>
        <v>0</v>
      </c>
      <c r="BF967" s="378">
        <f t="shared" si="242"/>
        <v>0</v>
      </c>
      <c r="BG967" s="374">
        <f t="shared" si="243"/>
        <v>0</v>
      </c>
      <c r="BH967" s="292">
        <f t="shared" si="244"/>
        <v>0</v>
      </c>
      <c r="BK967" s="375">
        <f>$S$927</f>
        <v>0</v>
      </c>
      <c r="BL967" s="378">
        <f t="shared" si="245"/>
        <v>0</v>
      </c>
      <c r="BM967" s="374">
        <f t="shared" si="246"/>
        <v>0</v>
      </c>
      <c r="BN967" s="317">
        <f t="shared" si="247"/>
        <v>0</v>
      </c>
      <c r="BO967" s="375">
        <f>$Y$927</f>
        <v>0</v>
      </c>
      <c r="BP967" s="378">
        <f t="shared" si="248"/>
        <v>0</v>
      </c>
      <c r="BQ967" s="374">
        <f t="shared" si="249"/>
        <v>0</v>
      </c>
      <c r="BR967" s="317">
        <f t="shared" si="250"/>
        <v>0</v>
      </c>
      <c r="BS967" s="375"/>
      <c r="BT967" s="375"/>
      <c r="BU967" s="375"/>
      <c r="BV967" s="375"/>
    </row>
    <row r="968" spans="1:74" ht="15" customHeight="1" x14ac:dyDescent="0.25">
      <c r="A968" s="60"/>
      <c r="B968" s="60"/>
      <c r="C968" s="20" t="s">
        <v>29</v>
      </c>
      <c r="D968" s="886" t="str">
        <f t="shared" si="219"/>
        <v/>
      </c>
      <c r="E968" s="886"/>
      <c r="F968" s="886"/>
      <c r="G968" s="886"/>
      <c r="H968" s="886"/>
      <c r="I968" s="886"/>
      <c r="J968" s="886"/>
      <c r="K968" s="886"/>
      <c r="L968" s="886"/>
      <c r="M968" s="555"/>
      <c r="N968" s="555"/>
      <c r="O968" s="555"/>
      <c r="P968" s="555"/>
      <c r="Q968" s="555"/>
      <c r="R968" s="555"/>
      <c r="S968" s="555"/>
      <c r="T968" s="555"/>
      <c r="U968" s="348"/>
      <c r="V968" s="348"/>
      <c r="W968" s="555"/>
      <c r="X968" s="555"/>
      <c r="Y968" s="348"/>
      <c r="Z968" s="348"/>
      <c r="AA968" s="555"/>
      <c r="AB968" s="555"/>
      <c r="AC968" s="348"/>
      <c r="AD968" s="348"/>
      <c r="AE968" s="60"/>
      <c r="AF968" s="259"/>
      <c r="AG968" s="375">
        <f>IF(AND($C$29="",COUNTBLANK(D968:AD968)=27),0,IF(AND($C$29&gt;=$AG$29,COUNTBLANK(D968:AD968)&lt;&gt;27),0,IF(AND($AG$29&gt;$C$29,COUNTBLANK(D968:AD968)=27),0,1)))</f>
        <v>0</v>
      </c>
      <c r="AH968" s="264">
        <f t="shared" si="220"/>
        <v>0</v>
      </c>
      <c r="AK968" s="375">
        <f t="shared" si="221"/>
        <v>0</v>
      </c>
      <c r="AL968" s="378">
        <f t="shared" si="222"/>
        <v>0</v>
      </c>
      <c r="AM968" s="374">
        <f t="shared" si="223"/>
        <v>0</v>
      </c>
      <c r="AN968" s="317">
        <f t="shared" si="224"/>
        <v>0</v>
      </c>
      <c r="AO968" s="375">
        <f t="shared" si="225"/>
        <v>0</v>
      </c>
      <c r="AP968" s="378">
        <f t="shared" si="226"/>
        <v>0</v>
      </c>
      <c r="AQ968" s="374">
        <f t="shared" si="227"/>
        <v>0</v>
      </c>
      <c r="AR968" s="317">
        <f t="shared" si="228"/>
        <v>0</v>
      </c>
      <c r="AS968" s="375">
        <f t="shared" si="229"/>
        <v>0</v>
      </c>
      <c r="AT968" s="378">
        <f t="shared" si="230"/>
        <v>0</v>
      </c>
      <c r="AU968" s="374">
        <f t="shared" si="231"/>
        <v>0</v>
      </c>
      <c r="AV968" s="317">
        <f t="shared" si="232"/>
        <v>0</v>
      </c>
      <c r="AW968" s="375">
        <f t="shared" si="233"/>
        <v>0</v>
      </c>
      <c r="AX968" s="378">
        <f t="shared" si="234"/>
        <v>0</v>
      </c>
      <c r="AY968" s="374">
        <f t="shared" si="235"/>
        <v>0</v>
      </c>
      <c r="AZ968" s="292">
        <f t="shared" si="236"/>
        <v>0</v>
      </c>
      <c r="BA968" s="375">
        <f t="shared" si="237"/>
        <v>0</v>
      </c>
      <c r="BB968" s="378">
        <f t="shared" si="238"/>
        <v>0</v>
      </c>
      <c r="BC968" s="374">
        <f t="shared" si="239"/>
        <v>0</v>
      </c>
      <c r="BD968" s="292">
        <f t="shared" si="240"/>
        <v>0</v>
      </c>
      <c r="BE968" s="375">
        <f t="shared" si="241"/>
        <v>0</v>
      </c>
      <c r="BF968" s="378">
        <f t="shared" si="242"/>
        <v>0</v>
      </c>
      <c r="BG968" s="374">
        <f t="shared" si="243"/>
        <v>0</v>
      </c>
      <c r="BH968" s="292">
        <f t="shared" si="244"/>
        <v>0</v>
      </c>
      <c r="BK968" s="375">
        <f>$S$928</f>
        <v>0</v>
      </c>
      <c r="BL968" s="378">
        <f t="shared" si="245"/>
        <v>0</v>
      </c>
      <c r="BM968" s="374">
        <f t="shared" si="246"/>
        <v>0</v>
      </c>
      <c r="BN968" s="317">
        <f t="shared" si="247"/>
        <v>0</v>
      </c>
      <c r="BO968" s="375">
        <f>$Y$928</f>
        <v>0</v>
      </c>
      <c r="BP968" s="378">
        <f t="shared" si="248"/>
        <v>0</v>
      </c>
      <c r="BQ968" s="374">
        <f t="shared" si="249"/>
        <v>0</v>
      </c>
      <c r="BR968" s="317">
        <f t="shared" si="250"/>
        <v>0</v>
      </c>
      <c r="BS968" s="375"/>
      <c r="BT968" s="375"/>
      <c r="BU968" s="375"/>
      <c r="BV968" s="375"/>
    </row>
    <row r="969" spans="1:74" ht="15" customHeight="1" x14ac:dyDescent="0.25">
      <c r="A969" s="60"/>
      <c r="B969" s="60"/>
      <c r="C969" s="20" t="s">
        <v>30</v>
      </c>
      <c r="D969" s="886" t="str">
        <f t="shared" si="219"/>
        <v/>
      </c>
      <c r="E969" s="886"/>
      <c r="F969" s="886"/>
      <c r="G969" s="886"/>
      <c r="H969" s="886"/>
      <c r="I969" s="886"/>
      <c r="J969" s="886"/>
      <c r="K969" s="886"/>
      <c r="L969" s="886"/>
      <c r="M969" s="555"/>
      <c r="N969" s="555"/>
      <c r="O969" s="555"/>
      <c r="P969" s="555"/>
      <c r="Q969" s="555"/>
      <c r="R969" s="555"/>
      <c r="S969" s="555"/>
      <c r="T969" s="555"/>
      <c r="U969" s="348"/>
      <c r="V969" s="348"/>
      <c r="W969" s="555"/>
      <c r="X969" s="555"/>
      <c r="Y969" s="348"/>
      <c r="Z969" s="348"/>
      <c r="AA969" s="555"/>
      <c r="AB969" s="555"/>
      <c r="AC969" s="348"/>
      <c r="AD969" s="348"/>
      <c r="AE969" s="60"/>
      <c r="AF969" s="259"/>
      <c r="AG969" s="375">
        <f>IF(AND($C$29="",COUNTBLANK(D969:AD969)=27),0,IF(AND($C$29&gt;=$AG$30,COUNTBLANK(D969:AD969)&lt;&gt;27),0,IF(AND($AG$30&gt;$C$29,COUNTBLANK(D969:AD969)=27),0,1)))</f>
        <v>0</v>
      </c>
      <c r="AH969" s="264">
        <f t="shared" si="220"/>
        <v>0</v>
      </c>
      <c r="AK969" s="375">
        <f t="shared" si="221"/>
        <v>0</v>
      </c>
      <c r="AL969" s="378">
        <f t="shared" si="222"/>
        <v>0</v>
      </c>
      <c r="AM969" s="374">
        <f t="shared" si="223"/>
        <v>0</v>
      </c>
      <c r="AN969" s="317">
        <f t="shared" si="224"/>
        <v>0</v>
      </c>
      <c r="AO969" s="375">
        <f t="shared" si="225"/>
        <v>0</v>
      </c>
      <c r="AP969" s="378">
        <f t="shared" si="226"/>
        <v>0</v>
      </c>
      <c r="AQ969" s="374">
        <f t="shared" si="227"/>
        <v>0</v>
      </c>
      <c r="AR969" s="317">
        <f t="shared" si="228"/>
        <v>0</v>
      </c>
      <c r="AS969" s="375">
        <f t="shared" si="229"/>
        <v>0</v>
      </c>
      <c r="AT969" s="378">
        <f t="shared" si="230"/>
        <v>0</v>
      </c>
      <c r="AU969" s="374">
        <f t="shared" si="231"/>
        <v>0</v>
      </c>
      <c r="AV969" s="317">
        <f t="shared" si="232"/>
        <v>0</v>
      </c>
      <c r="AW969" s="375">
        <f t="shared" si="233"/>
        <v>0</v>
      </c>
      <c r="AX969" s="378">
        <f t="shared" si="234"/>
        <v>0</v>
      </c>
      <c r="AY969" s="374">
        <f t="shared" si="235"/>
        <v>0</v>
      </c>
      <c r="AZ969" s="292">
        <f t="shared" si="236"/>
        <v>0</v>
      </c>
      <c r="BA969" s="375">
        <f t="shared" si="237"/>
        <v>0</v>
      </c>
      <c r="BB969" s="378">
        <f t="shared" si="238"/>
        <v>0</v>
      </c>
      <c r="BC969" s="374">
        <f t="shared" si="239"/>
        <v>0</v>
      </c>
      <c r="BD969" s="292">
        <f t="shared" si="240"/>
        <v>0</v>
      </c>
      <c r="BE969" s="375">
        <f t="shared" si="241"/>
        <v>0</v>
      </c>
      <c r="BF969" s="378">
        <f t="shared" si="242"/>
        <v>0</v>
      </c>
      <c r="BG969" s="374">
        <f t="shared" si="243"/>
        <v>0</v>
      </c>
      <c r="BH969" s="292">
        <f t="shared" si="244"/>
        <v>0</v>
      </c>
      <c r="BK969" s="375">
        <f>$S$929</f>
        <v>0</v>
      </c>
      <c r="BL969" s="378">
        <f t="shared" si="245"/>
        <v>0</v>
      </c>
      <c r="BM969" s="374">
        <f t="shared" si="246"/>
        <v>0</v>
      </c>
      <c r="BN969" s="317">
        <f t="shared" si="247"/>
        <v>0</v>
      </c>
      <c r="BO969" s="375">
        <f>$Y$929</f>
        <v>0</v>
      </c>
      <c r="BP969" s="378">
        <f t="shared" si="248"/>
        <v>0</v>
      </c>
      <c r="BQ969" s="374">
        <f t="shared" si="249"/>
        <v>0</v>
      </c>
      <c r="BR969" s="317">
        <f t="shared" si="250"/>
        <v>0</v>
      </c>
      <c r="BS969" s="375"/>
      <c r="BT969" s="375"/>
      <c r="BU969" s="375"/>
      <c r="BV969" s="375"/>
    </row>
    <row r="970" spans="1:74" ht="15" customHeight="1" x14ac:dyDescent="0.25">
      <c r="A970" s="60"/>
      <c r="B970" s="60"/>
      <c r="C970" s="20" t="s">
        <v>31</v>
      </c>
      <c r="D970" s="886" t="str">
        <f t="shared" si="219"/>
        <v/>
      </c>
      <c r="E970" s="886"/>
      <c r="F970" s="886"/>
      <c r="G970" s="886"/>
      <c r="H970" s="886"/>
      <c r="I970" s="886"/>
      <c r="J970" s="886"/>
      <c r="K970" s="886"/>
      <c r="L970" s="886"/>
      <c r="M970" s="555"/>
      <c r="N970" s="555"/>
      <c r="O970" s="555"/>
      <c r="P970" s="555"/>
      <c r="Q970" s="555"/>
      <c r="R970" s="555"/>
      <c r="S970" s="555"/>
      <c r="T970" s="555"/>
      <c r="U970" s="348"/>
      <c r="V970" s="348"/>
      <c r="W970" s="555"/>
      <c r="X970" s="555"/>
      <c r="Y970" s="348"/>
      <c r="Z970" s="348"/>
      <c r="AA970" s="555"/>
      <c r="AB970" s="555"/>
      <c r="AC970" s="348"/>
      <c r="AD970" s="348"/>
      <c r="AE970" s="60"/>
      <c r="AF970" s="259"/>
      <c r="AG970" s="375">
        <f>IF(AND($C$29="",COUNTBLANK(D970:AD970)=27),0,IF(AND($C$29&gt;=$AG$31,COUNTBLANK(D970:AD970)&lt;&gt;27),0,IF(AND($AG$31&gt;$C$29,COUNTBLANK(D970:AD970)=27),0,1)))</f>
        <v>0</v>
      </c>
      <c r="AH970" s="264">
        <f t="shared" si="220"/>
        <v>0</v>
      </c>
      <c r="AK970" s="375">
        <f t="shared" si="221"/>
        <v>0</v>
      </c>
      <c r="AL970" s="378">
        <f t="shared" si="222"/>
        <v>0</v>
      </c>
      <c r="AM970" s="374">
        <f t="shared" si="223"/>
        <v>0</v>
      </c>
      <c r="AN970" s="317">
        <f t="shared" si="224"/>
        <v>0</v>
      </c>
      <c r="AO970" s="375">
        <f t="shared" si="225"/>
        <v>0</v>
      </c>
      <c r="AP970" s="378">
        <f t="shared" si="226"/>
        <v>0</v>
      </c>
      <c r="AQ970" s="374">
        <f t="shared" si="227"/>
        <v>0</v>
      </c>
      <c r="AR970" s="317">
        <f t="shared" si="228"/>
        <v>0</v>
      </c>
      <c r="AS970" s="375">
        <f t="shared" si="229"/>
        <v>0</v>
      </c>
      <c r="AT970" s="378">
        <f t="shared" si="230"/>
        <v>0</v>
      </c>
      <c r="AU970" s="374">
        <f t="shared" si="231"/>
        <v>0</v>
      </c>
      <c r="AV970" s="317">
        <f t="shared" si="232"/>
        <v>0</v>
      </c>
      <c r="AW970" s="375">
        <f t="shared" si="233"/>
        <v>0</v>
      </c>
      <c r="AX970" s="378">
        <f t="shared" si="234"/>
        <v>0</v>
      </c>
      <c r="AY970" s="374">
        <f t="shared" si="235"/>
        <v>0</v>
      </c>
      <c r="AZ970" s="292">
        <f t="shared" si="236"/>
        <v>0</v>
      </c>
      <c r="BA970" s="375">
        <f t="shared" si="237"/>
        <v>0</v>
      </c>
      <c r="BB970" s="378">
        <f t="shared" si="238"/>
        <v>0</v>
      </c>
      <c r="BC970" s="374">
        <f t="shared" si="239"/>
        <v>0</v>
      </c>
      <c r="BD970" s="292">
        <f t="shared" si="240"/>
        <v>0</v>
      </c>
      <c r="BE970" s="375">
        <f t="shared" si="241"/>
        <v>0</v>
      </c>
      <c r="BF970" s="378">
        <f t="shared" si="242"/>
        <v>0</v>
      </c>
      <c r="BG970" s="374">
        <f t="shared" si="243"/>
        <v>0</v>
      </c>
      <c r="BH970" s="292">
        <f t="shared" si="244"/>
        <v>0</v>
      </c>
      <c r="BK970" s="375">
        <f>$S$930</f>
        <v>0</v>
      </c>
      <c r="BL970" s="378">
        <f t="shared" si="245"/>
        <v>0</v>
      </c>
      <c r="BM970" s="374">
        <f t="shared" si="246"/>
        <v>0</v>
      </c>
      <c r="BN970" s="317">
        <f t="shared" si="247"/>
        <v>0</v>
      </c>
      <c r="BO970" s="375">
        <f>$Y$930</f>
        <v>0</v>
      </c>
      <c r="BP970" s="378">
        <f t="shared" si="248"/>
        <v>0</v>
      </c>
      <c r="BQ970" s="374">
        <f t="shared" si="249"/>
        <v>0</v>
      </c>
      <c r="BR970" s="317">
        <f t="shared" si="250"/>
        <v>0</v>
      </c>
      <c r="BS970" s="375"/>
      <c r="BT970" s="375"/>
      <c r="BU970" s="375"/>
      <c r="BV970" s="375"/>
    </row>
    <row r="971" spans="1:74" ht="15" customHeight="1" x14ac:dyDescent="0.25">
      <c r="A971" s="60"/>
      <c r="B971" s="60"/>
      <c r="C971" s="20" t="s">
        <v>32</v>
      </c>
      <c r="D971" s="886" t="str">
        <f t="shared" si="219"/>
        <v/>
      </c>
      <c r="E971" s="886"/>
      <c r="F971" s="886"/>
      <c r="G971" s="886"/>
      <c r="H971" s="886"/>
      <c r="I971" s="886"/>
      <c r="J971" s="886"/>
      <c r="K971" s="886"/>
      <c r="L971" s="886"/>
      <c r="M971" s="555"/>
      <c r="N971" s="555"/>
      <c r="O971" s="555"/>
      <c r="P971" s="555"/>
      <c r="Q971" s="555"/>
      <c r="R971" s="555"/>
      <c r="S971" s="555"/>
      <c r="T971" s="555"/>
      <c r="U971" s="348"/>
      <c r="V971" s="348"/>
      <c r="W971" s="555"/>
      <c r="X971" s="555"/>
      <c r="Y971" s="348"/>
      <c r="Z971" s="348"/>
      <c r="AA971" s="555"/>
      <c r="AB971" s="555"/>
      <c r="AC971" s="348"/>
      <c r="AD971" s="348"/>
      <c r="AE971" s="60"/>
      <c r="AF971" s="259"/>
      <c r="AG971" s="375">
        <f>IF(AND($C$29="",COUNTBLANK(D971:AD971)=27),0,IF(AND($C$29&gt;=$AG$32,COUNTBLANK(D971:AD971)&lt;&gt;27),0,IF(AND($AG$32&gt;$C$29,COUNTBLANK(D971:AD971)=27),0,1)))</f>
        <v>0</v>
      </c>
      <c r="AH971" s="264">
        <f t="shared" si="220"/>
        <v>0</v>
      </c>
      <c r="AK971" s="375">
        <f t="shared" si="221"/>
        <v>0</v>
      </c>
      <c r="AL971" s="378">
        <f t="shared" si="222"/>
        <v>0</v>
      </c>
      <c r="AM971" s="374">
        <f t="shared" si="223"/>
        <v>0</v>
      </c>
      <c r="AN971" s="317">
        <f t="shared" si="224"/>
        <v>0</v>
      </c>
      <c r="AO971" s="375">
        <f t="shared" si="225"/>
        <v>0</v>
      </c>
      <c r="AP971" s="378">
        <f t="shared" si="226"/>
        <v>0</v>
      </c>
      <c r="AQ971" s="374">
        <f t="shared" si="227"/>
        <v>0</v>
      </c>
      <c r="AR971" s="317">
        <f t="shared" si="228"/>
        <v>0</v>
      </c>
      <c r="AS971" s="375">
        <f t="shared" si="229"/>
        <v>0</v>
      </c>
      <c r="AT971" s="378">
        <f t="shared" si="230"/>
        <v>0</v>
      </c>
      <c r="AU971" s="374">
        <f t="shared" si="231"/>
        <v>0</v>
      </c>
      <c r="AV971" s="317">
        <f t="shared" si="232"/>
        <v>0</v>
      </c>
      <c r="AW971" s="375">
        <f t="shared" si="233"/>
        <v>0</v>
      </c>
      <c r="AX971" s="378">
        <f t="shared" si="234"/>
        <v>0</v>
      </c>
      <c r="AY971" s="374">
        <f t="shared" si="235"/>
        <v>0</v>
      </c>
      <c r="AZ971" s="292">
        <f t="shared" si="236"/>
        <v>0</v>
      </c>
      <c r="BA971" s="375">
        <f t="shared" si="237"/>
        <v>0</v>
      </c>
      <c r="BB971" s="378">
        <f t="shared" si="238"/>
        <v>0</v>
      </c>
      <c r="BC971" s="374">
        <f t="shared" si="239"/>
        <v>0</v>
      </c>
      <c r="BD971" s="292">
        <f t="shared" si="240"/>
        <v>0</v>
      </c>
      <c r="BE971" s="375">
        <f t="shared" si="241"/>
        <v>0</v>
      </c>
      <c r="BF971" s="378">
        <f t="shared" si="242"/>
        <v>0</v>
      </c>
      <c r="BG971" s="374">
        <f t="shared" si="243"/>
        <v>0</v>
      </c>
      <c r="BH971" s="292">
        <f t="shared" si="244"/>
        <v>0</v>
      </c>
      <c r="BK971" s="375">
        <f>$S$931</f>
        <v>0</v>
      </c>
      <c r="BL971" s="378">
        <f t="shared" si="245"/>
        <v>0</v>
      </c>
      <c r="BM971" s="374">
        <f t="shared" si="246"/>
        <v>0</v>
      </c>
      <c r="BN971" s="317">
        <f t="shared" si="247"/>
        <v>0</v>
      </c>
      <c r="BO971" s="375">
        <f>$Y$931</f>
        <v>0</v>
      </c>
      <c r="BP971" s="378">
        <f t="shared" si="248"/>
        <v>0</v>
      </c>
      <c r="BQ971" s="374">
        <f t="shared" si="249"/>
        <v>0</v>
      </c>
      <c r="BR971" s="317">
        <f t="shared" si="250"/>
        <v>0</v>
      </c>
      <c r="BS971" s="375"/>
      <c r="BT971" s="375"/>
      <c r="BU971" s="375"/>
      <c r="BV971" s="375"/>
    </row>
    <row r="972" spans="1:74" ht="15" customHeight="1" x14ac:dyDescent="0.25">
      <c r="A972" s="60"/>
      <c r="B972" s="60"/>
      <c r="C972" s="20" t="s">
        <v>33</v>
      </c>
      <c r="D972" s="886" t="str">
        <f t="shared" si="219"/>
        <v/>
      </c>
      <c r="E972" s="886"/>
      <c r="F972" s="886"/>
      <c r="G972" s="886"/>
      <c r="H972" s="886"/>
      <c r="I972" s="886"/>
      <c r="J972" s="886"/>
      <c r="K972" s="886"/>
      <c r="L972" s="886"/>
      <c r="M972" s="555"/>
      <c r="N972" s="555"/>
      <c r="O972" s="555"/>
      <c r="P972" s="555"/>
      <c r="Q972" s="555"/>
      <c r="R972" s="555"/>
      <c r="S972" s="555"/>
      <c r="T972" s="555"/>
      <c r="U972" s="348"/>
      <c r="V972" s="348"/>
      <c r="W972" s="555"/>
      <c r="X972" s="555"/>
      <c r="Y972" s="348"/>
      <c r="Z972" s="348"/>
      <c r="AA972" s="555"/>
      <c r="AB972" s="555"/>
      <c r="AC972" s="348"/>
      <c r="AD972" s="348"/>
      <c r="AE972" s="60"/>
      <c r="AF972" s="259"/>
      <c r="AG972" s="375">
        <f>IF(AND($C$29="",COUNTBLANK(D972:AD972)=27),0,IF(AND($C$29&gt;=$AG$33,COUNTBLANK(D972:AD972)&lt;&gt;27),0,IF(AND($AG$33&gt;$C$29,COUNTBLANK(D972:AD972)=27),0,1)))</f>
        <v>0</v>
      </c>
      <c r="AH972" s="264">
        <f t="shared" si="220"/>
        <v>0</v>
      </c>
      <c r="AK972" s="375">
        <f t="shared" si="221"/>
        <v>0</v>
      </c>
      <c r="AL972" s="378">
        <f t="shared" si="222"/>
        <v>0</v>
      </c>
      <c r="AM972" s="374">
        <f t="shared" si="223"/>
        <v>0</v>
      </c>
      <c r="AN972" s="317">
        <f t="shared" si="224"/>
        <v>0</v>
      </c>
      <c r="AO972" s="375">
        <f t="shared" si="225"/>
        <v>0</v>
      </c>
      <c r="AP972" s="378">
        <f t="shared" si="226"/>
        <v>0</v>
      </c>
      <c r="AQ972" s="374">
        <f t="shared" si="227"/>
        <v>0</v>
      </c>
      <c r="AR972" s="317">
        <f t="shared" si="228"/>
        <v>0</v>
      </c>
      <c r="AS972" s="375">
        <f t="shared" si="229"/>
        <v>0</v>
      </c>
      <c r="AT972" s="378">
        <f t="shared" si="230"/>
        <v>0</v>
      </c>
      <c r="AU972" s="374">
        <f t="shared" si="231"/>
        <v>0</v>
      </c>
      <c r="AV972" s="317">
        <f t="shared" si="232"/>
        <v>0</v>
      </c>
      <c r="AW972" s="375">
        <f t="shared" si="233"/>
        <v>0</v>
      </c>
      <c r="AX972" s="378">
        <f t="shared" si="234"/>
        <v>0</v>
      </c>
      <c r="AY972" s="374">
        <f t="shared" si="235"/>
        <v>0</v>
      </c>
      <c r="AZ972" s="292">
        <f t="shared" si="236"/>
        <v>0</v>
      </c>
      <c r="BA972" s="375">
        <f t="shared" si="237"/>
        <v>0</v>
      </c>
      <c r="BB972" s="378">
        <f t="shared" si="238"/>
        <v>0</v>
      </c>
      <c r="BC972" s="374">
        <f t="shared" si="239"/>
        <v>0</v>
      </c>
      <c r="BD972" s="292">
        <f t="shared" si="240"/>
        <v>0</v>
      </c>
      <c r="BE972" s="375">
        <f t="shared" si="241"/>
        <v>0</v>
      </c>
      <c r="BF972" s="378">
        <f t="shared" si="242"/>
        <v>0</v>
      </c>
      <c r="BG972" s="374">
        <f t="shared" si="243"/>
        <v>0</v>
      </c>
      <c r="BH972" s="292">
        <f t="shared" si="244"/>
        <v>0</v>
      </c>
      <c r="BK972" s="375">
        <f>$S$932</f>
        <v>0</v>
      </c>
      <c r="BL972" s="378">
        <f t="shared" si="245"/>
        <v>0</v>
      </c>
      <c r="BM972" s="374">
        <f t="shared" si="246"/>
        <v>0</v>
      </c>
      <c r="BN972" s="317">
        <f t="shared" si="247"/>
        <v>0</v>
      </c>
      <c r="BO972" s="375">
        <f>$Y$932</f>
        <v>0</v>
      </c>
      <c r="BP972" s="378">
        <f t="shared" si="248"/>
        <v>0</v>
      </c>
      <c r="BQ972" s="374">
        <f t="shared" si="249"/>
        <v>0</v>
      </c>
      <c r="BR972" s="317">
        <f t="shared" si="250"/>
        <v>0</v>
      </c>
      <c r="BS972" s="375"/>
      <c r="BT972" s="375"/>
      <c r="BU972" s="375"/>
      <c r="BV972" s="375"/>
    </row>
    <row r="973" spans="1:74" ht="15" customHeight="1" x14ac:dyDescent="0.25">
      <c r="A973" s="60"/>
      <c r="B973" s="60"/>
      <c r="L973" s="82" t="s">
        <v>64</v>
      </c>
      <c r="M973" s="572">
        <f t="shared" ref="M973:S973" si="251">IF(AND(SUM(M965:N972)=0,COUNTIF(M965:N972,"NS")&gt;0),"NS",SUM(M965:N972))</f>
        <v>0</v>
      </c>
      <c r="N973" s="572"/>
      <c r="O973" s="572">
        <f t="shared" si="251"/>
        <v>0</v>
      </c>
      <c r="P973" s="572"/>
      <c r="Q973" s="572">
        <f t="shared" si="251"/>
        <v>0</v>
      </c>
      <c r="R973" s="572"/>
      <c r="S973" s="572">
        <f t="shared" si="251"/>
        <v>0</v>
      </c>
      <c r="T973" s="572"/>
      <c r="U973" s="91">
        <f>IF(AND(SUM(U965:U972)=0,COUNTIF(U965:U972,"NS")&gt;0),"NS",SUM(U965:U972))</f>
        <v>0</v>
      </c>
      <c r="V973" s="91">
        <f>IF(AND(SUM(V965:V972)=0,COUNTIF(V965:V972,"NS")&gt;0),"NS",SUM(V965:V972))</f>
        <v>0</v>
      </c>
      <c r="W973" s="572">
        <f>IF(AND(SUM(W965:X972)=0,COUNTIF(W965:X972,"NS")&gt;0),"NS",SUM(W965:X972))</f>
        <v>0</v>
      </c>
      <c r="X973" s="572"/>
      <c r="Y973" s="91">
        <f>IF(AND(SUM(Y965:Y972)=0,COUNTIF(Y965:Y972,"NS")&gt;0),"NS",SUM(Y965:Y972))</f>
        <v>0</v>
      </c>
      <c r="Z973" s="91">
        <f>IF(AND(SUM(Z965:Z972)=0,COUNTIF(Z965:Z972,"NS")&gt;0),"NS",SUM(Z965:Z972))</f>
        <v>0</v>
      </c>
      <c r="AA973" s="572">
        <f>IF(AND(SUM(AA965:AB972)=0,COUNTIF(AA965:AB972,"NS")&gt;0),"NS",SUM(AA965:AB972))</f>
        <v>0</v>
      </c>
      <c r="AB973" s="572"/>
      <c r="AC973" s="91">
        <f>IF(AND(SUM(AC965:AC972)=0,COUNTIF(AC965:AC972,"NS")&gt;0),"NS",SUM(AC965:AC972))</f>
        <v>0</v>
      </c>
      <c r="AD973" s="91">
        <f>IF(AND(SUM(AD965:AD972)=0,COUNTIF(AD965:AD972,"NS")&gt;0),"NS",SUM(AD965:AD972))</f>
        <v>0</v>
      </c>
      <c r="AE973" s="60"/>
      <c r="AF973" s="259"/>
      <c r="AG973" s="377">
        <f>SUM(AG965:AG972)</f>
        <v>0</v>
      </c>
      <c r="AH973" s="383">
        <f>IF(AG963=AH963,0,SUM(AH965:AH972))</f>
        <v>0</v>
      </c>
      <c r="AN973" s="387">
        <f>SUM(AN965:AN972)</f>
        <v>0</v>
      </c>
      <c r="AR973" s="387">
        <f>SUM(AR965:AR972)</f>
        <v>0</v>
      </c>
      <c r="AV973" s="387">
        <f>SUM(AV965:AV972)</f>
        <v>0</v>
      </c>
      <c r="AZ973" s="387">
        <f>SUM(AZ965:AZ972)</f>
        <v>0</v>
      </c>
      <c r="BD973" s="387">
        <f>SUM(BD965:BD972)</f>
        <v>0</v>
      </c>
      <c r="BH973" s="387">
        <f>SUM(BH965:BH972)</f>
        <v>0</v>
      </c>
      <c r="BN973" s="318">
        <f>SUM(BN965:BN972)</f>
        <v>0</v>
      </c>
      <c r="BR973" s="387">
        <f>SUM(BR965:BR972)</f>
        <v>0</v>
      </c>
      <c r="BS973" s="375"/>
      <c r="BT973" s="375"/>
      <c r="BU973" s="375"/>
      <c r="BV973" s="375"/>
    </row>
    <row r="974" spans="1:74" ht="15" customHeight="1" x14ac:dyDescent="0.25">
      <c r="A974" s="60"/>
      <c r="B974" s="543" t="str">
        <f>IF(SUM(BN973:BR973)&gt;=1,"Error: Verificar la consistencia con la pregunta 42","")</f>
        <v/>
      </c>
      <c r="C974" s="543"/>
      <c r="D974" s="543"/>
      <c r="E974" s="543"/>
      <c r="F974" s="543"/>
      <c r="G974" s="543"/>
      <c r="H974" s="543"/>
      <c r="I974" s="543"/>
      <c r="J974" s="543"/>
      <c r="K974" s="543"/>
      <c r="L974" s="543"/>
      <c r="M974" s="543"/>
      <c r="N974" s="543"/>
      <c r="O974" s="543"/>
      <c r="P974" s="543"/>
      <c r="Q974" s="543"/>
      <c r="R974" s="543"/>
      <c r="S974" s="543"/>
      <c r="T974" s="543"/>
      <c r="U974" s="543"/>
      <c r="V974" s="543"/>
      <c r="W974" s="543"/>
      <c r="X974" s="543"/>
      <c r="Y974" s="543"/>
      <c r="Z974" s="543"/>
      <c r="AA974" s="543"/>
      <c r="AB974" s="543"/>
      <c r="AC974" s="543"/>
      <c r="AD974" s="543"/>
      <c r="AE974" s="60"/>
      <c r="AF974" s="259"/>
      <c r="AG974" s="375"/>
      <c r="AH974" s="399"/>
    </row>
    <row r="975" spans="1:74" ht="15" customHeight="1" x14ac:dyDescent="0.25">
      <c r="A975" s="60"/>
      <c r="B975" s="543" t="str">
        <f>IF(SUM(AN973:BH973)&gt;=1,"Error: Verificar la suma por fila","")</f>
        <v/>
      </c>
      <c r="C975" s="543"/>
      <c r="D975" s="543"/>
      <c r="E975" s="543"/>
      <c r="F975" s="543"/>
      <c r="G975" s="543"/>
      <c r="H975" s="543"/>
      <c r="I975" s="543"/>
      <c r="J975" s="543"/>
      <c r="K975" s="543"/>
      <c r="L975" s="543"/>
      <c r="M975" s="543"/>
      <c r="N975" s="543"/>
      <c r="O975" s="543"/>
      <c r="P975" s="543"/>
      <c r="Q975" s="543"/>
      <c r="R975" s="543"/>
      <c r="S975" s="543"/>
      <c r="T975" s="543"/>
      <c r="U975" s="543"/>
      <c r="V975" s="543"/>
      <c r="W975" s="543"/>
      <c r="X975" s="543"/>
      <c r="Y975" s="543"/>
      <c r="Z975" s="543"/>
      <c r="AA975" s="543"/>
      <c r="AB975" s="543"/>
      <c r="AC975" s="543"/>
      <c r="AD975" s="543"/>
      <c r="AE975" s="60"/>
      <c r="AF975" s="259"/>
      <c r="AG975" s="375"/>
      <c r="AH975" s="399"/>
    </row>
    <row r="976" spans="1:74" ht="15" customHeight="1" x14ac:dyDescent="0.25">
      <c r="A976" s="60"/>
      <c r="B976" s="545" t="str">
        <f>IF(OR(AG963=AH963,AG963=AI963),"","Error: Debe completar toda la información requerida.")</f>
        <v/>
      </c>
      <c r="C976" s="545"/>
      <c r="D976" s="545"/>
      <c r="E976" s="545"/>
      <c r="F976" s="545"/>
      <c r="G976" s="545"/>
      <c r="H976" s="545"/>
      <c r="I976" s="545"/>
      <c r="J976" s="545"/>
      <c r="K976" s="545"/>
      <c r="L976" s="545"/>
      <c r="M976" s="545"/>
      <c r="N976" s="545"/>
      <c r="O976" s="545"/>
      <c r="P976" s="545"/>
      <c r="Q976" s="545"/>
      <c r="R976" s="545"/>
      <c r="S976" s="545"/>
      <c r="T976" s="545"/>
      <c r="U976" s="545"/>
      <c r="V976" s="545"/>
      <c r="W976" s="545"/>
      <c r="X976" s="545"/>
      <c r="Y976" s="545"/>
      <c r="Z976" s="545"/>
      <c r="AA976" s="545"/>
      <c r="AB976" s="545"/>
      <c r="AC976" s="545"/>
      <c r="AD976" s="545"/>
      <c r="AE976" s="60"/>
      <c r="AF976" s="259"/>
      <c r="AG976" s="375"/>
      <c r="AH976" s="399"/>
    </row>
    <row r="977" spans="1:70" ht="36" customHeight="1" x14ac:dyDescent="0.25">
      <c r="A977" s="114" t="s">
        <v>1233</v>
      </c>
      <c r="B977" s="573" t="s">
        <v>1252</v>
      </c>
      <c r="C977" s="573"/>
      <c r="D977" s="573"/>
      <c r="E977" s="573"/>
      <c r="F977" s="573"/>
      <c r="G977" s="573"/>
      <c r="H977" s="573"/>
      <c r="I977" s="573"/>
      <c r="J977" s="573"/>
      <c r="K977" s="573"/>
      <c r="L977" s="573"/>
      <c r="M977" s="573"/>
      <c r="N977" s="573"/>
      <c r="O977" s="573"/>
      <c r="P977" s="573"/>
      <c r="Q977" s="573"/>
      <c r="R977" s="573"/>
      <c r="S977" s="573"/>
      <c r="T977" s="573"/>
      <c r="U977" s="573"/>
      <c r="V977" s="573"/>
      <c r="W977" s="573"/>
      <c r="X977" s="573"/>
      <c r="Y977" s="573"/>
      <c r="Z977" s="573"/>
      <c r="AA977" s="573"/>
      <c r="AB977" s="573"/>
      <c r="AC977" s="573"/>
      <c r="AD977" s="573"/>
      <c r="AE977" s="60"/>
      <c r="AF977" s="259"/>
      <c r="AG977" s="375"/>
      <c r="AH977" s="399"/>
    </row>
    <row r="978" spans="1:70" ht="24" customHeight="1" x14ac:dyDescent="0.25">
      <c r="A978" s="114"/>
      <c r="B978" s="84"/>
      <c r="C978" s="576" t="s">
        <v>1234</v>
      </c>
      <c r="D978" s="576"/>
      <c r="E978" s="576"/>
      <c r="F978" s="576"/>
      <c r="G978" s="576"/>
      <c r="H978" s="576"/>
      <c r="I978" s="576"/>
      <c r="J978" s="576"/>
      <c r="K978" s="576"/>
      <c r="L978" s="576"/>
      <c r="M978" s="576"/>
      <c r="N978" s="576"/>
      <c r="O978" s="576"/>
      <c r="P978" s="576"/>
      <c r="Q978" s="576"/>
      <c r="R978" s="576"/>
      <c r="S978" s="576"/>
      <c r="T978" s="576"/>
      <c r="U978" s="576"/>
      <c r="V978" s="576"/>
      <c r="W978" s="576"/>
      <c r="X978" s="576"/>
      <c r="Y978" s="576"/>
      <c r="Z978" s="576"/>
      <c r="AA978" s="576"/>
      <c r="AB978" s="576"/>
      <c r="AC978" s="576"/>
      <c r="AD978" s="576"/>
      <c r="AE978" s="60"/>
      <c r="AF978" s="259"/>
      <c r="AG978" s="375"/>
      <c r="AH978" s="399"/>
    </row>
    <row r="979" spans="1:70" ht="24" customHeight="1" x14ac:dyDescent="0.25">
      <c r="A979" s="114"/>
      <c r="B979" s="109"/>
      <c r="C979" s="576" t="s">
        <v>1519</v>
      </c>
      <c r="D979" s="576"/>
      <c r="E979" s="576"/>
      <c r="F979" s="576"/>
      <c r="G979" s="576"/>
      <c r="H979" s="576"/>
      <c r="I979" s="576"/>
      <c r="J979" s="576"/>
      <c r="K979" s="576"/>
      <c r="L979" s="576"/>
      <c r="M979" s="576"/>
      <c r="N979" s="576"/>
      <c r="O979" s="576"/>
      <c r="P979" s="576"/>
      <c r="Q979" s="576"/>
      <c r="R979" s="576"/>
      <c r="S979" s="576"/>
      <c r="T979" s="576"/>
      <c r="U979" s="576"/>
      <c r="V979" s="576"/>
      <c r="W979" s="576"/>
      <c r="X979" s="576"/>
      <c r="Y979" s="576"/>
      <c r="Z979" s="576"/>
      <c r="AA979" s="576"/>
      <c r="AB979" s="576"/>
      <c r="AC979" s="576"/>
      <c r="AD979" s="576"/>
      <c r="AE979" s="60"/>
      <c r="AF979" s="259"/>
      <c r="AG979" s="375"/>
      <c r="AH979" s="399"/>
    </row>
    <row r="980" spans="1:70" ht="15" customHeight="1" x14ac:dyDescent="0.25">
      <c r="A980" s="114"/>
      <c r="B980" s="84"/>
      <c r="AE980" s="60"/>
      <c r="AF980" s="259"/>
      <c r="AG980" s="375"/>
      <c r="AH980" s="399"/>
    </row>
    <row r="981" spans="1:70" ht="24" customHeight="1" x14ac:dyDescent="0.25">
      <c r="A981" s="114"/>
      <c r="B981" s="84"/>
      <c r="C981" s="578" t="s">
        <v>1130</v>
      </c>
      <c r="D981" s="578"/>
      <c r="E981" s="578"/>
      <c r="F981" s="578"/>
      <c r="G981" s="578"/>
      <c r="H981" s="578"/>
      <c r="I981" s="578"/>
      <c r="J981" s="578"/>
      <c r="K981" s="578"/>
      <c r="L981" s="578"/>
      <c r="M981" s="801" t="s">
        <v>1235</v>
      </c>
      <c r="N981" s="801"/>
      <c r="O981" s="801"/>
      <c r="P981" s="801"/>
      <c r="Q981" s="801"/>
      <c r="R981" s="801"/>
      <c r="S981" s="801"/>
      <c r="T981" s="801"/>
      <c r="U981" s="801"/>
      <c r="V981" s="801"/>
      <c r="W981" s="801"/>
      <c r="X981" s="801"/>
      <c r="Y981" s="801"/>
      <c r="Z981" s="801"/>
      <c r="AA981" s="801"/>
      <c r="AB981" s="801"/>
      <c r="AC981" s="801"/>
      <c r="AD981" s="801"/>
      <c r="AE981" s="60"/>
      <c r="AF981" s="259"/>
      <c r="AG981" s="285" t="s">
        <v>1908</v>
      </c>
      <c r="AH981" s="285"/>
      <c r="AI981" s="285"/>
      <c r="AJ981" s="374"/>
      <c r="AK981" s="374"/>
      <c r="AL981" s="374"/>
      <c r="AM981" s="374"/>
      <c r="AN981" s="374"/>
    </row>
    <row r="982" spans="1:70" ht="24" customHeight="1" x14ac:dyDescent="0.25">
      <c r="A982" s="114"/>
      <c r="B982" s="84"/>
      <c r="C982" s="578"/>
      <c r="D982" s="578"/>
      <c r="E982" s="578"/>
      <c r="F982" s="578"/>
      <c r="G982" s="578"/>
      <c r="H982" s="578"/>
      <c r="I982" s="578"/>
      <c r="J982" s="578"/>
      <c r="K982" s="578"/>
      <c r="L982" s="578"/>
      <c r="M982" s="802" t="s">
        <v>60</v>
      </c>
      <c r="N982" s="804"/>
      <c r="O982" s="858" t="s">
        <v>61</v>
      </c>
      <c r="P982" s="859"/>
      <c r="Q982" s="858" t="s">
        <v>62</v>
      </c>
      <c r="R982" s="859"/>
      <c r="S982" s="559" t="s">
        <v>283</v>
      </c>
      <c r="T982" s="560"/>
      <c r="U982" s="560"/>
      <c r="V982" s="561"/>
      <c r="W982" s="559" t="s">
        <v>284</v>
      </c>
      <c r="X982" s="560"/>
      <c r="Y982" s="560"/>
      <c r="Z982" s="561"/>
      <c r="AA982" s="559" t="s">
        <v>285</v>
      </c>
      <c r="AB982" s="560"/>
      <c r="AC982" s="560"/>
      <c r="AD982" s="561"/>
      <c r="AE982" s="60"/>
      <c r="AF982" s="259"/>
      <c r="AG982" s="285">
        <f>COUNTBLANK(M984:AD991)</f>
        <v>144</v>
      </c>
      <c r="AH982" s="285">
        <v>144</v>
      </c>
      <c r="AI982" s="285">
        <f>IF(SUM(AG992:AH992)=0,AG982,1)</f>
        <v>144</v>
      </c>
      <c r="AJ982" s="374"/>
      <c r="AK982" s="374"/>
      <c r="AL982" s="374"/>
      <c r="AM982" s="374"/>
      <c r="AN982" s="374"/>
    </row>
    <row r="983" spans="1:70" ht="43.5" customHeight="1" x14ac:dyDescent="0.25">
      <c r="A983" s="114"/>
      <c r="B983" s="84"/>
      <c r="C983" s="578"/>
      <c r="D983" s="578"/>
      <c r="E983" s="578"/>
      <c r="F983" s="578"/>
      <c r="G983" s="578"/>
      <c r="H983" s="578"/>
      <c r="I983" s="578"/>
      <c r="J983" s="578"/>
      <c r="K983" s="578"/>
      <c r="L983" s="578"/>
      <c r="M983" s="808"/>
      <c r="N983" s="810"/>
      <c r="O983" s="862"/>
      <c r="P983" s="863"/>
      <c r="Q983" s="862"/>
      <c r="R983" s="863"/>
      <c r="S983" s="887" t="s">
        <v>78</v>
      </c>
      <c r="T983" s="888"/>
      <c r="U983" s="149" t="s">
        <v>61</v>
      </c>
      <c r="V983" s="149" t="s">
        <v>62</v>
      </c>
      <c r="W983" s="887" t="s">
        <v>78</v>
      </c>
      <c r="X983" s="888"/>
      <c r="Y983" s="149" t="s">
        <v>61</v>
      </c>
      <c r="Z983" s="149" t="s">
        <v>62</v>
      </c>
      <c r="AA983" s="887" t="s">
        <v>78</v>
      </c>
      <c r="AB983" s="888"/>
      <c r="AC983" s="149" t="s">
        <v>61</v>
      </c>
      <c r="AD983" s="149" t="s">
        <v>62</v>
      </c>
      <c r="AE983" s="60"/>
      <c r="AF983" s="259"/>
      <c r="AG983" s="374" t="s">
        <v>1921</v>
      </c>
      <c r="AH983" s="374" t="s">
        <v>1925</v>
      </c>
      <c r="AI983" s="374"/>
      <c r="AJ983" s="374"/>
      <c r="AK983" s="375" t="s">
        <v>1913</v>
      </c>
      <c r="AL983" s="378" t="s">
        <v>1910</v>
      </c>
      <c r="AM983" s="374" t="s">
        <v>1914</v>
      </c>
      <c r="AN983" s="374" t="s">
        <v>1915</v>
      </c>
      <c r="AO983" s="375" t="s">
        <v>1913</v>
      </c>
      <c r="AP983" s="378" t="s">
        <v>1910</v>
      </c>
      <c r="AQ983" s="374" t="s">
        <v>1914</v>
      </c>
      <c r="AR983" s="374" t="s">
        <v>1915</v>
      </c>
      <c r="AS983" s="375" t="s">
        <v>1913</v>
      </c>
      <c r="AT983" s="378" t="s">
        <v>1910</v>
      </c>
      <c r="AU983" s="374" t="s">
        <v>1914</v>
      </c>
      <c r="AV983" s="374" t="s">
        <v>1915</v>
      </c>
      <c r="AW983" s="375" t="s">
        <v>1913</v>
      </c>
      <c r="AX983" s="378" t="s">
        <v>1910</v>
      </c>
      <c r="AY983" s="374" t="s">
        <v>1914</v>
      </c>
      <c r="AZ983" s="374" t="s">
        <v>1915</v>
      </c>
      <c r="BA983" s="375" t="s">
        <v>1913</v>
      </c>
      <c r="BB983" s="378" t="s">
        <v>1910</v>
      </c>
      <c r="BC983" s="374" t="s">
        <v>1914</v>
      </c>
      <c r="BD983" s="374" t="s">
        <v>1915</v>
      </c>
      <c r="BE983" s="375" t="s">
        <v>1913</v>
      </c>
      <c r="BF983" s="378" t="s">
        <v>1910</v>
      </c>
      <c r="BG983" s="374" t="s">
        <v>1914</v>
      </c>
      <c r="BH983" s="374" t="s">
        <v>1915</v>
      </c>
      <c r="BK983" s="375" t="s">
        <v>1913</v>
      </c>
      <c r="BL983" s="378" t="s">
        <v>1910</v>
      </c>
      <c r="BM983" s="374" t="s">
        <v>1914</v>
      </c>
      <c r="BN983" s="374" t="s">
        <v>1915</v>
      </c>
      <c r="BO983" s="375" t="s">
        <v>1913</v>
      </c>
      <c r="BP983" s="378" t="s">
        <v>1910</v>
      </c>
      <c r="BQ983" s="374" t="s">
        <v>1914</v>
      </c>
      <c r="BR983" s="374" t="s">
        <v>1915</v>
      </c>
    </row>
    <row r="984" spans="1:70" ht="15" customHeight="1" x14ac:dyDescent="0.25">
      <c r="A984" s="114"/>
      <c r="B984" s="84"/>
      <c r="C984" s="18" t="s">
        <v>26</v>
      </c>
      <c r="D984" s="886" t="str">
        <f>IF($D37="","",$D37)</f>
        <v/>
      </c>
      <c r="E984" s="886"/>
      <c r="F984" s="886"/>
      <c r="G984" s="886"/>
      <c r="H984" s="886"/>
      <c r="I984" s="886"/>
      <c r="J984" s="886"/>
      <c r="K984" s="886"/>
      <c r="L984" s="886"/>
      <c r="M984" s="555"/>
      <c r="N984" s="555"/>
      <c r="O984" s="555"/>
      <c r="P984" s="555"/>
      <c r="Q984" s="555"/>
      <c r="R984" s="555"/>
      <c r="S984" s="555"/>
      <c r="T984" s="555"/>
      <c r="U984" s="348"/>
      <c r="V984" s="348"/>
      <c r="W984" s="555"/>
      <c r="X984" s="555"/>
      <c r="Y984" s="348"/>
      <c r="Z984" s="348"/>
      <c r="AA984" s="555"/>
      <c r="AB984" s="555"/>
      <c r="AC984" s="348"/>
      <c r="AD984" s="348"/>
      <c r="AE984" s="60"/>
      <c r="AF984" s="259"/>
      <c r="AG984" s="375">
        <f>IF(AND($C$29="",COUNTBLANK(D984:AD984)=27),0,IF(AND($C$29&gt;=$AG$26,COUNTBLANK(D984:AD984)&lt;&gt;27),0,IF(AND($AG$26&gt;$C$29,COUNTBLANK(D984:AD984)=27),0,1)))</f>
        <v>0</v>
      </c>
      <c r="AH984" s="264">
        <f>IF(AND(D984="",COUNTBLANK(M984:AD984)=18),0,IF(AND(D984&lt;&gt;"",COUNTBLANK(M984:AD984)=6),0,1))</f>
        <v>0</v>
      </c>
      <c r="AI984" s="374"/>
      <c r="AJ984" s="374"/>
      <c r="AK984" s="375">
        <f>M984</f>
        <v>0</v>
      </c>
      <c r="AL984" s="378">
        <f t="shared" ref="AL984:AL991" si="252">COUNTIF(O984:R984,"ns")</f>
        <v>0</v>
      </c>
      <c r="AM984" s="374">
        <f>SUM(O984:R984)</f>
        <v>0</v>
      </c>
      <c r="AN984" s="317">
        <f>IF($AG$982=$AH$982,0,IF(OR(AND(AK984=0,AL984&gt;0),AND(AK984="NS",AM984&gt;0),AND(AK984="NS",AM984=0,AL984=0)),1,IF(OR(AND(AL984&gt;=2,AM984&lt;AK984),AND(AK984="NS",AM984=0,AL984&gt;0),AK984=AM984),0,1)))</f>
        <v>0</v>
      </c>
      <c r="AO984" s="375">
        <f>O984</f>
        <v>0</v>
      </c>
      <c r="AP984" s="378">
        <f t="shared" ref="AP984:AP991" si="253">COUNTIF(AC984,"ns")+COUNTIF(Y984,"ns")+COUNTIF(U984,"ns")</f>
        <v>0</v>
      </c>
      <c r="AQ984" s="374">
        <f>SUM(U984,Y984,AC984)</f>
        <v>0</v>
      </c>
      <c r="AR984" s="317">
        <f>IF($AG$982=$AH$982,0,IF(OR(AND(AO984=0,AP984&gt;0),AND(AO984="NS",AQ984&gt;0),AND(AO984="NS",AQ984=0,AP984=0)),1,IF(OR(AND(AP984&gt;=2,AQ984&lt;AO984),AND(AO984="NS",AQ984=0,AP984&gt;0),AO984=AQ984),0,1)))</f>
        <v>0</v>
      </c>
      <c r="AS984" s="375">
        <f>Q984</f>
        <v>0</v>
      </c>
      <c r="AT984" s="378">
        <f t="shared" ref="AT984:AT991" si="254">COUNTIF(AD984,"ns")+COUNTIF(Z984,"ns")+COUNTIF(V984,"ns")</f>
        <v>0</v>
      </c>
      <c r="AU984" s="374">
        <f>SUM(V984,Z984,AD984)</f>
        <v>0</v>
      </c>
      <c r="AV984" s="317">
        <f>IF($AG$982=$AH$982,0,IF(OR(AND(AS984=0,AT984&gt;0),AND(AS984="NS",AU984&gt;0),AND(AS984="NS",AU984=0,AT984=0)),1,IF(OR(AND(AT984&gt;=2,AU984&lt;AS984),AND(AS984="NS",AU984=0,AT984&gt;0),AS984=AU984),0,1)))</f>
        <v>0</v>
      </c>
      <c r="AW984" s="375">
        <f>S984</f>
        <v>0</v>
      </c>
      <c r="AX984" s="378">
        <f t="shared" ref="AX984:AX991" si="255">COUNTIF(U984:V984,"ns")</f>
        <v>0</v>
      </c>
      <c r="AY984" s="374">
        <f>SUM(U984:V984)</f>
        <v>0</v>
      </c>
      <c r="AZ984" s="292">
        <f t="shared" ref="AZ984:AZ991" si="256">IF($AG$982=$AH$982,0,IF(OR(AND(AW984=0,AX984&gt;0),AND(AW984="ns",AY984&gt;0),AND(AW984="ns",AX984=0,AY984=0)),1,IF(OR(AND(AW984&gt;0,AX984=2),AND(AW984="ns",AX984=2),AND(AW984="ns",AY984=0,AX984&gt;0),AW984=AY984),0,1)))</f>
        <v>0</v>
      </c>
      <c r="BA984" s="375">
        <f>W984</f>
        <v>0</v>
      </c>
      <c r="BB984" s="378">
        <f t="shared" ref="BB984:BB991" si="257">COUNTIF(Y984:Z984,"ns")</f>
        <v>0</v>
      </c>
      <c r="BC984" s="374">
        <f>SUM(Y984:Z984)</f>
        <v>0</v>
      </c>
      <c r="BD984" s="292">
        <f t="shared" ref="BD984:BD991" si="258">IF($AG$982=$AH$982,0,IF(OR(AND(BA984=0,BB984&gt;0),AND(BA984="ns",BC984&gt;0),AND(BA984="ns",BB984=0,BC984=0)),1,IF(OR(AND(BA984&gt;0,BB984=2),AND(BA984="ns",BB984=2),AND(BA984="ns",BC984=0,BB984&gt;0),BA984=BC984),0,1)))</f>
        <v>0</v>
      </c>
      <c r="BE984" s="375">
        <f>AA984</f>
        <v>0</v>
      </c>
      <c r="BF984" s="378">
        <f t="shared" ref="BF984:BF991" si="259">COUNTIF(AC984:AD984,"ns")</f>
        <v>0</v>
      </c>
      <c r="BG984" s="374">
        <f>SUM(AC984:AD984)</f>
        <v>0</v>
      </c>
      <c r="BH984" s="292">
        <f t="shared" ref="BH984:BH991" si="260">IF($AG$982=$AH$982,0,IF(OR(AND(BE984=0,BF984&gt;0),AND(BE984="ns",BG984&gt;0),AND(BE984="ns",BF984=0,BG984=0)),1,IF(OR(AND(BE984&gt;0,BF984=2),AND(BE984="ns",BF984=2),AND(BE984="ns",BG984=0,BF984&gt;0),BE984=BG984),0,1)))</f>
        <v>0</v>
      </c>
      <c r="BK984" s="375">
        <f>$S$925</f>
        <v>0</v>
      </c>
      <c r="BL984" s="378">
        <f>COUNTIF(U984,"ns")+COUNTIF(Y984,"ns")+COUNTIF(AC984,"ns")</f>
        <v>0</v>
      </c>
      <c r="BM984" s="374">
        <f>SUM(U984,Y984,AC984)</f>
        <v>0</v>
      </c>
      <c r="BN984" s="317">
        <f t="shared" ref="BN984:BN991" si="261">IF($AG$982=$AH$982,0,IF(OR(AND(BK984=0,BL984&gt;0),AND(BK984="NS",BM984&gt;0),AND(BK984="NS",BM984=0,BL984=0)),1,IF(OR(AND(BL984&gt;=2,BM984&lt;BK984),AND(BK984="NS",BM984=0,BL984&gt;0),BK984=BM984),0,1)))</f>
        <v>0</v>
      </c>
      <c r="BO984" s="375">
        <f>$Y$925</f>
        <v>0</v>
      </c>
      <c r="BP984" s="378">
        <f>COUNTIF(V984,"ns")+COUNTIF(Z984,"ns")+COUNTIF(AD984,"ns")</f>
        <v>0</v>
      </c>
      <c r="BQ984" s="374">
        <f>SUM(V984,Z984,AD984)</f>
        <v>0</v>
      </c>
      <c r="BR984" s="317">
        <f t="shared" ref="BR984:BR991" si="262">IF($AG$982=$AH$982,0,IF(OR(AND(BO984=0,BP984&gt;0),AND(BO984="NS",BQ984&gt;0),AND(BO984="NS",BQ984=0,BP984=0)),1,IF(OR(AND(BP984&gt;=2,BQ984&lt;BO984),AND(BO984="NS",BQ984=0,BP984&gt;0),BO984=BQ984),0,1)))</f>
        <v>0</v>
      </c>
    </row>
    <row r="985" spans="1:70" ht="15" customHeight="1" x14ac:dyDescent="0.25">
      <c r="A985" s="114"/>
      <c r="B985" s="84"/>
      <c r="C985" s="20" t="s">
        <v>27</v>
      </c>
      <c r="D985" s="886" t="str">
        <f t="shared" ref="D985:D991" si="263">IF($D38="","",$D38)</f>
        <v/>
      </c>
      <c r="E985" s="886"/>
      <c r="F985" s="886"/>
      <c r="G985" s="886"/>
      <c r="H985" s="886"/>
      <c r="I985" s="886"/>
      <c r="J985" s="886"/>
      <c r="K985" s="886"/>
      <c r="L985" s="886"/>
      <c r="M985" s="555"/>
      <c r="N985" s="555"/>
      <c r="O985" s="555"/>
      <c r="P985" s="555"/>
      <c r="Q985" s="555"/>
      <c r="R985" s="555"/>
      <c r="S985" s="555"/>
      <c r="T985" s="555"/>
      <c r="U985" s="348"/>
      <c r="V985" s="348"/>
      <c r="W985" s="555"/>
      <c r="X985" s="555"/>
      <c r="Y985" s="348"/>
      <c r="Z985" s="348"/>
      <c r="AA985" s="555"/>
      <c r="AB985" s="555"/>
      <c r="AC985" s="348"/>
      <c r="AD985" s="348"/>
      <c r="AE985" s="60"/>
      <c r="AF985" s="259"/>
      <c r="AG985" s="375">
        <f>IF(AND($C$29="",COUNTBLANK(D985:AD985)=27),0,IF(AND($C$29&gt;=$AG$27,COUNTBLANK(D985:AD985)&lt;&gt;27),0,IF(AND($AG$27&gt;$C$29,COUNTBLANK(D985:AD985)=27),0,1)))</f>
        <v>0</v>
      </c>
      <c r="AH985" s="264">
        <f t="shared" ref="AH985:AH991" si="264">IF(AND(D985="",COUNTBLANK(M985:AD985)=18),0,IF(AND(D985&lt;&gt;"",COUNTBLANK(M985:AD985)=6),0,1))</f>
        <v>0</v>
      </c>
      <c r="AK985" s="375">
        <f t="shared" ref="AK985:AK991" si="265">M985</f>
        <v>0</v>
      </c>
      <c r="AL985" s="378">
        <f t="shared" si="252"/>
        <v>0</v>
      </c>
      <c r="AM985" s="374">
        <f t="shared" ref="AM985:AM991" si="266">SUM(O985:R985)</f>
        <v>0</v>
      </c>
      <c r="AN985" s="317">
        <f t="shared" ref="AN985:AN991" si="267">IF($AG$982=$AH$982,0,IF(OR(AND(AK985=0,AL985&gt;0),AND(AK985="NS",AM985&gt;0),AND(AK985="NS",AM985=0,AL985=0)),1,IF(OR(AND(AL985&gt;=2,AM985&lt;AK985),AND(AK985="NS",AM985=0,AL985&gt;0),AK985=AM985),0,1)))</f>
        <v>0</v>
      </c>
      <c r="AO985" s="375">
        <f t="shared" ref="AO985:AO991" si="268">O985</f>
        <v>0</v>
      </c>
      <c r="AP985" s="378">
        <f t="shared" si="253"/>
        <v>0</v>
      </c>
      <c r="AQ985" s="374">
        <f t="shared" ref="AQ985:AQ991" si="269">SUM(U985,Y985,AC985)</f>
        <v>0</v>
      </c>
      <c r="AR985" s="317">
        <f t="shared" ref="AR985:AR991" si="270">IF($AG$982=$AH$982,0,IF(OR(AND(AO985=0,AP985&gt;0),AND(AO985="NS",AQ985&gt;0),AND(AO985="NS",AQ985=0,AP985=0)),1,IF(OR(AND(AP985&gt;=2,AQ985&lt;AO985),AND(AO985="NS",AQ985=0,AP985&gt;0),AO985=AQ985),0,1)))</f>
        <v>0</v>
      </c>
      <c r="AS985" s="375">
        <f t="shared" ref="AS985:AS991" si="271">Q985</f>
        <v>0</v>
      </c>
      <c r="AT985" s="378">
        <f t="shared" si="254"/>
        <v>0</v>
      </c>
      <c r="AU985" s="374">
        <f t="shared" ref="AU985:AU991" si="272">SUM(V985,Z985,AD985)</f>
        <v>0</v>
      </c>
      <c r="AV985" s="317">
        <f t="shared" ref="AV985:AV991" si="273">IF($AG$982=$AH$982,0,IF(OR(AND(AS985=0,AT985&gt;0),AND(AS985="NS",AU985&gt;0),AND(AS985="NS",AU985=0,AT985=0)),1,IF(OR(AND(AT985&gt;=2,AU985&lt;AS985),AND(AS985="NS",AU985=0,AT985&gt;0),AS985=AU985),0,1)))</f>
        <v>0</v>
      </c>
      <c r="AW985" s="375">
        <f t="shared" ref="AW985:AW991" si="274">S985</f>
        <v>0</v>
      </c>
      <c r="AX985" s="378">
        <f t="shared" si="255"/>
        <v>0</v>
      </c>
      <c r="AY985" s="374">
        <f t="shared" ref="AY985:AY991" si="275">SUM(U985:V985)</f>
        <v>0</v>
      </c>
      <c r="AZ985" s="292">
        <f t="shared" si="256"/>
        <v>0</v>
      </c>
      <c r="BA985" s="375">
        <f t="shared" ref="BA985:BA991" si="276">W985</f>
        <v>0</v>
      </c>
      <c r="BB985" s="378">
        <f t="shared" si="257"/>
        <v>0</v>
      </c>
      <c r="BC985" s="374">
        <f t="shared" ref="BC985:BC991" si="277">SUM(Y985:Z985)</f>
        <v>0</v>
      </c>
      <c r="BD985" s="292">
        <f t="shared" si="258"/>
        <v>0</v>
      </c>
      <c r="BE985" s="375">
        <f t="shared" ref="BE985:BE991" si="278">AA985</f>
        <v>0</v>
      </c>
      <c r="BF985" s="378">
        <f t="shared" si="259"/>
        <v>0</v>
      </c>
      <c r="BG985" s="374">
        <f t="shared" ref="BG985:BG991" si="279">SUM(AC985:AD985)</f>
        <v>0</v>
      </c>
      <c r="BH985" s="292">
        <f t="shared" si="260"/>
        <v>0</v>
      </c>
      <c r="BK985" s="375">
        <f>$S$926</f>
        <v>0</v>
      </c>
      <c r="BL985" s="378">
        <f t="shared" ref="BL985:BL991" si="280">COUNTIF(U985,"ns")+COUNTIF(Y985,"ns")+COUNTIF(AC985,"ns")</f>
        <v>0</v>
      </c>
      <c r="BM985" s="374">
        <f t="shared" ref="BM985:BM991" si="281">SUM(U985,Y985,AC985)</f>
        <v>0</v>
      </c>
      <c r="BN985" s="317">
        <f t="shared" si="261"/>
        <v>0</v>
      </c>
      <c r="BO985" s="375">
        <f>$Y$926</f>
        <v>0</v>
      </c>
      <c r="BP985" s="378">
        <f t="shared" ref="BP985:BP991" si="282">COUNTIF(V985,"ns")+COUNTIF(Z985,"ns")+COUNTIF(AD985,"ns")</f>
        <v>0</v>
      </c>
      <c r="BQ985" s="374">
        <f t="shared" ref="BQ985:BQ991" si="283">SUM(V985,Z985,AD985)</f>
        <v>0</v>
      </c>
      <c r="BR985" s="317">
        <f t="shared" si="262"/>
        <v>0</v>
      </c>
    </row>
    <row r="986" spans="1:70" ht="15" customHeight="1" x14ac:dyDescent="0.25">
      <c r="A986" s="114"/>
      <c r="B986" s="84"/>
      <c r="C986" s="20" t="s">
        <v>28</v>
      </c>
      <c r="D986" s="886" t="str">
        <f t="shared" si="263"/>
        <v/>
      </c>
      <c r="E986" s="886"/>
      <c r="F986" s="886"/>
      <c r="G986" s="886"/>
      <c r="H986" s="886"/>
      <c r="I986" s="886"/>
      <c r="J986" s="886"/>
      <c r="K986" s="886"/>
      <c r="L986" s="886"/>
      <c r="M986" s="555"/>
      <c r="N986" s="555"/>
      <c r="O986" s="555"/>
      <c r="P986" s="555"/>
      <c r="Q986" s="555"/>
      <c r="R986" s="555"/>
      <c r="S986" s="555"/>
      <c r="T986" s="555"/>
      <c r="U986" s="348"/>
      <c r="V986" s="348"/>
      <c r="W986" s="555"/>
      <c r="X986" s="555"/>
      <c r="Y986" s="348"/>
      <c r="Z986" s="348"/>
      <c r="AA986" s="555"/>
      <c r="AB986" s="555"/>
      <c r="AC986" s="348"/>
      <c r="AD986" s="348"/>
      <c r="AE986" s="60"/>
      <c r="AF986" s="259"/>
      <c r="AG986" s="375">
        <f>IF(AND($C$29="",COUNTBLANK(D986:AD986)=27),0,IF(AND($C$29&gt;=$AG$28,COUNTBLANK(D986:AD986)&lt;&gt;27),0,IF(AND($AG$28&gt;$C$29,COUNTBLANK(D986:AD986)=27),0,1)))</f>
        <v>0</v>
      </c>
      <c r="AH986" s="264">
        <f t="shared" si="264"/>
        <v>0</v>
      </c>
      <c r="AK986" s="375">
        <f t="shared" si="265"/>
        <v>0</v>
      </c>
      <c r="AL986" s="378">
        <f t="shared" si="252"/>
        <v>0</v>
      </c>
      <c r="AM986" s="374">
        <f t="shared" si="266"/>
        <v>0</v>
      </c>
      <c r="AN986" s="317">
        <f t="shared" si="267"/>
        <v>0</v>
      </c>
      <c r="AO986" s="375">
        <f t="shared" si="268"/>
        <v>0</v>
      </c>
      <c r="AP986" s="378">
        <f t="shared" si="253"/>
        <v>0</v>
      </c>
      <c r="AQ986" s="374">
        <f t="shared" si="269"/>
        <v>0</v>
      </c>
      <c r="AR986" s="317">
        <f t="shared" si="270"/>
        <v>0</v>
      </c>
      <c r="AS986" s="375">
        <f t="shared" si="271"/>
        <v>0</v>
      </c>
      <c r="AT986" s="378">
        <f t="shared" si="254"/>
        <v>0</v>
      </c>
      <c r="AU986" s="374">
        <f t="shared" si="272"/>
        <v>0</v>
      </c>
      <c r="AV986" s="317">
        <f t="shared" si="273"/>
        <v>0</v>
      </c>
      <c r="AW986" s="375">
        <f t="shared" si="274"/>
        <v>0</v>
      </c>
      <c r="AX986" s="378">
        <f t="shared" si="255"/>
        <v>0</v>
      </c>
      <c r="AY986" s="374">
        <f t="shared" si="275"/>
        <v>0</v>
      </c>
      <c r="AZ986" s="292">
        <f t="shared" si="256"/>
        <v>0</v>
      </c>
      <c r="BA986" s="375">
        <f t="shared" si="276"/>
        <v>0</v>
      </c>
      <c r="BB986" s="378">
        <f t="shared" si="257"/>
        <v>0</v>
      </c>
      <c r="BC986" s="374">
        <f t="shared" si="277"/>
        <v>0</v>
      </c>
      <c r="BD986" s="292">
        <f t="shared" si="258"/>
        <v>0</v>
      </c>
      <c r="BE986" s="375">
        <f t="shared" si="278"/>
        <v>0</v>
      </c>
      <c r="BF986" s="378">
        <f t="shared" si="259"/>
        <v>0</v>
      </c>
      <c r="BG986" s="374">
        <f t="shared" si="279"/>
        <v>0</v>
      </c>
      <c r="BH986" s="292">
        <f t="shared" si="260"/>
        <v>0</v>
      </c>
      <c r="BK986" s="375">
        <f>$S$927</f>
        <v>0</v>
      </c>
      <c r="BL986" s="378">
        <f t="shared" si="280"/>
        <v>0</v>
      </c>
      <c r="BM986" s="374">
        <f t="shared" si="281"/>
        <v>0</v>
      </c>
      <c r="BN986" s="317">
        <f t="shared" si="261"/>
        <v>0</v>
      </c>
      <c r="BO986" s="375">
        <f>$Y$927</f>
        <v>0</v>
      </c>
      <c r="BP986" s="378">
        <f t="shared" si="282"/>
        <v>0</v>
      </c>
      <c r="BQ986" s="374">
        <f t="shared" si="283"/>
        <v>0</v>
      </c>
      <c r="BR986" s="317">
        <f t="shared" si="262"/>
        <v>0</v>
      </c>
    </row>
    <row r="987" spans="1:70" ht="15" customHeight="1" x14ac:dyDescent="0.25">
      <c r="A987" s="114"/>
      <c r="B987" s="84"/>
      <c r="C987" s="20" t="s">
        <v>29</v>
      </c>
      <c r="D987" s="886" t="str">
        <f t="shared" si="263"/>
        <v/>
      </c>
      <c r="E987" s="886"/>
      <c r="F987" s="886"/>
      <c r="G987" s="886"/>
      <c r="H987" s="886"/>
      <c r="I987" s="886"/>
      <c r="J987" s="886"/>
      <c r="K987" s="886"/>
      <c r="L987" s="886"/>
      <c r="M987" s="555"/>
      <c r="N987" s="555"/>
      <c r="O987" s="555"/>
      <c r="P987" s="555"/>
      <c r="Q987" s="555"/>
      <c r="R987" s="555"/>
      <c r="S987" s="555"/>
      <c r="T987" s="555"/>
      <c r="U987" s="348"/>
      <c r="V987" s="348"/>
      <c r="W987" s="555"/>
      <c r="X987" s="555"/>
      <c r="Y987" s="348"/>
      <c r="Z987" s="348"/>
      <c r="AA987" s="555"/>
      <c r="AB987" s="555"/>
      <c r="AC987" s="348"/>
      <c r="AD987" s="348"/>
      <c r="AE987" s="60"/>
      <c r="AF987" s="259"/>
      <c r="AG987" s="375">
        <f>IF(AND($C$29="",COUNTBLANK(D987:AD987)=27),0,IF(AND($C$29&gt;=$AG$29,COUNTBLANK(D987:AD987)&lt;&gt;27),0,IF(AND($AG$29&gt;$C$29,COUNTBLANK(D987:AD987)=27),0,1)))</f>
        <v>0</v>
      </c>
      <c r="AH987" s="264">
        <f t="shared" si="264"/>
        <v>0</v>
      </c>
      <c r="AK987" s="375">
        <f t="shared" si="265"/>
        <v>0</v>
      </c>
      <c r="AL987" s="378">
        <f t="shared" si="252"/>
        <v>0</v>
      </c>
      <c r="AM987" s="374">
        <f t="shared" si="266"/>
        <v>0</v>
      </c>
      <c r="AN987" s="317">
        <f t="shared" si="267"/>
        <v>0</v>
      </c>
      <c r="AO987" s="375">
        <f t="shared" si="268"/>
        <v>0</v>
      </c>
      <c r="AP987" s="378">
        <f t="shared" si="253"/>
        <v>0</v>
      </c>
      <c r="AQ987" s="374">
        <f t="shared" si="269"/>
        <v>0</v>
      </c>
      <c r="AR987" s="317">
        <f t="shared" si="270"/>
        <v>0</v>
      </c>
      <c r="AS987" s="375">
        <f t="shared" si="271"/>
        <v>0</v>
      </c>
      <c r="AT987" s="378">
        <f t="shared" si="254"/>
        <v>0</v>
      </c>
      <c r="AU987" s="374">
        <f t="shared" si="272"/>
        <v>0</v>
      </c>
      <c r="AV987" s="317">
        <f t="shared" si="273"/>
        <v>0</v>
      </c>
      <c r="AW987" s="375">
        <f t="shared" si="274"/>
        <v>0</v>
      </c>
      <c r="AX987" s="378">
        <f t="shared" si="255"/>
        <v>0</v>
      </c>
      <c r="AY987" s="374">
        <f t="shared" si="275"/>
        <v>0</v>
      </c>
      <c r="AZ987" s="292">
        <f t="shared" si="256"/>
        <v>0</v>
      </c>
      <c r="BA987" s="375">
        <f t="shared" si="276"/>
        <v>0</v>
      </c>
      <c r="BB987" s="378">
        <f t="shared" si="257"/>
        <v>0</v>
      </c>
      <c r="BC987" s="374">
        <f t="shared" si="277"/>
        <v>0</v>
      </c>
      <c r="BD987" s="292">
        <f t="shared" si="258"/>
        <v>0</v>
      </c>
      <c r="BE987" s="375">
        <f t="shared" si="278"/>
        <v>0</v>
      </c>
      <c r="BF987" s="378">
        <f t="shared" si="259"/>
        <v>0</v>
      </c>
      <c r="BG987" s="374">
        <f t="shared" si="279"/>
        <v>0</v>
      </c>
      <c r="BH987" s="292">
        <f t="shared" si="260"/>
        <v>0</v>
      </c>
      <c r="BK987" s="375">
        <f>$S$928</f>
        <v>0</v>
      </c>
      <c r="BL987" s="378">
        <f t="shared" si="280"/>
        <v>0</v>
      </c>
      <c r="BM987" s="374">
        <f t="shared" si="281"/>
        <v>0</v>
      </c>
      <c r="BN987" s="317">
        <f t="shared" si="261"/>
        <v>0</v>
      </c>
      <c r="BO987" s="375">
        <f>$Y$928</f>
        <v>0</v>
      </c>
      <c r="BP987" s="378">
        <f t="shared" si="282"/>
        <v>0</v>
      </c>
      <c r="BQ987" s="374">
        <f t="shared" si="283"/>
        <v>0</v>
      </c>
      <c r="BR987" s="317">
        <f t="shared" si="262"/>
        <v>0</v>
      </c>
    </row>
    <row r="988" spans="1:70" ht="15" customHeight="1" x14ac:dyDescent="0.25">
      <c r="A988" s="114"/>
      <c r="B988" s="84"/>
      <c r="C988" s="20" t="s">
        <v>30</v>
      </c>
      <c r="D988" s="886" t="str">
        <f t="shared" si="263"/>
        <v/>
      </c>
      <c r="E988" s="886"/>
      <c r="F988" s="886"/>
      <c r="G988" s="886"/>
      <c r="H988" s="886"/>
      <c r="I988" s="886"/>
      <c r="J988" s="886"/>
      <c r="K988" s="886"/>
      <c r="L988" s="886"/>
      <c r="M988" s="555"/>
      <c r="N988" s="555"/>
      <c r="O988" s="555"/>
      <c r="P988" s="555"/>
      <c r="Q988" s="555"/>
      <c r="R988" s="555"/>
      <c r="S988" s="555"/>
      <c r="T988" s="555"/>
      <c r="U988" s="348"/>
      <c r="V988" s="348"/>
      <c r="W988" s="555"/>
      <c r="X988" s="555"/>
      <c r="Y988" s="348"/>
      <c r="Z988" s="348"/>
      <c r="AA988" s="555"/>
      <c r="AB988" s="555"/>
      <c r="AC988" s="348"/>
      <c r="AD988" s="348"/>
      <c r="AE988" s="60"/>
      <c r="AF988" s="259"/>
      <c r="AG988" s="375">
        <f>IF(AND($C$29="",COUNTBLANK(D988:AD988)=27),0,IF(AND($C$29&gt;=$AG$30,COUNTBLANK(D988:AD988)&lt;&gt;27),0,IF(AND($AG$30&gt;$C$29,COUNTBLANK(D988:AD988)=27),0,1)))</f>
        <v>0</v>
      </c>
      <c r="AH988" s="264">
        <f t="shared" si="264"/>
        <v>0</v>
      </c>
      <c r="AK988" s="375">
        <f t="shared" si="265"/>
        <v>0</v>
      </c>
      <c r="AL988" s="378">
        <f t="shared" si="252"/>
        <v>0</v>
      </c>
      <c r="AM988" s="374">
        <f t="shared" si="266"/>
        <v>0</v>
      </c>
      <c r="AN988" s="317">
        <f t="shared" si="267"/>
        <v>0</v>
      </c>
      <c r="AO988" s="375">
        <f t="shared" si="268"/>
        <v>0</v>
      </c>
      <c r="AP988" s="378">
        <f t="shared" si="253"/>
        <v>0</v>
      </c>
      <c r="AQ988" s="374">
        <f t="shared" si="269"/>
        <v>0</v>
      </c>
      <c r="AR988" s="317">
        <f t="shared" si="270"/>
        <v>0</v>
      </c>
      <c r="AS988" s="375">
        <f t="shared" si="271"/>
        <v>0</v>
      </c>
      <c r="AT988" s="378">
        <f t="shared" si="254"/>
        <v>0</v>
      </c>
      <c r="AU988" s="374">
        <f t="shared" si="272"/>
        <v>0</v>
      </c>
      <c r="AV988" s="317">
        <f t="shared" si="273"/>
        <v>0</v>
      </c>
      <c r="AW988" s="375">
        <f t="shared" si="274"/>
        <v>0</v>
      </c>
      <c r="AX988" s="378">
        <f t="shared" si="255"/>
        <v>0</v>
      </c>
      <c r="AY988" s="374">
        <f t="shared" si="275"/>
        <v>0</v>
      </c>
      <c r="AZ988" s="292">
        <f t="shared" si="256"/>
        <v>0</v>
      </c>
      <c r="BA988" s="375">
        <f t="shared" si="276"/>
        <v>0</v>
      </c>
      <c r="BB988" s="378">
        <f t="shared" si="257"/>
        <v>0</v>
      </c>
      <c r="BC988" s="374">
        <f t="shared" si="277"/>
        <v>0</v>
      </c>
      <c r="BD988" s="292">
        <f t="shared" si="258"/>
        <v>0</v>
      </c>
      <c r="BE988" s="375">
        <f t="shared" si="278"/>
        <v>0</v>
      </c>
      <c r="BF988" s="378">
        <f t="shared" si="259"/>
        <v>0</v>
      </c>
      <c r="BG988" s="374">
        <f t="shared" si="279"/>
        <v>0</v>
      </c>
      <c r="BH988" s="292">
        <f t="shared" si="260"/>
        <v>0</v>
      </c>
      <c r="BK988" s="375">
        <f>$S$929</f>
        <v>0</v>
      </c>
      <c r="BL988" s="378">
        <f t="shared" si="280"/>
        <v>0</v>
      </c>
      <c r="BM988" s="374">
        <f t="shared" si="281"/>
        <v>0</v>
      </c>
      <c r="BN988" s="317">
        <f t="shared" si="261"/>
        <v>0</v>
      </c>
      <c r="BO988" s="375">
        <f>$Y$929</f>
        <v>0</v>
      </c>
      <c r="BP988" s="378">
        <f t="shared" si="282"/>
        <v>0</v>
      </c>
      <c r="BQ988" s="374">
        <f t="shared" si="283"/>
        <v>0</v>
      </c>
      <c r="BR988" s="317">
        <f t="shared" si="262"/>
        <v>0</v>
      </c>
    </row>
    <row r="989" spans="1:70" ht="15" customHeight="1" x14ac:dyDescent="0.25">
      <c r="A989" s="114"/>
      <c r="B989" s="84"/>
      <c r="C989" s="20" t="s">
        <v>31</v>
      </c>
      <c r="D989" s="886" t="str">
        <f t="shared" si="263"/>
        <v/>
      </c>
      <c r="E989" s="886"/>
      <c r="F989" s="886"/>
      <c r="G989" s="886"/>
      <c r="H989" s="886"/>
      <c r="I989" s="886"/>
      <c r="J989" s="886"/>
      <c r="K989" s="886"/>
      <c r="L989" s="886"/>
      <c r="M989" s="555"/>
      <c r="N989" s="555"/>
      <c r="O989" s="555"/>
      <c r="P989" s="555"/>
      <c r="Q989" s="555"/>
      <c r="R989" s="555"/>
      <c r="S989" s="555"/>
      <c r="T989" s="555"/>
      <c r="U989" s="348"/>
      <c r="V989" s="348"/>
      <c r="W989" s="555"/>
      <c r="X989" s="555"/>
      <c r="Y989" s="348"/>
      <c r="Z989" s="348"/>
      <c r="AA989" s="555"/>
      <c r="AB989" s="555"/>
      <c r="AC989" s="348"/>
      <c r="AD989" s="348"/>
      <c r="AE989" s="60"/>
      <c r="AF989" s="259"/>
      <c r="AG989" s="375">
        <f>IF(AND($C$29="",COUNTBLANK(D989:AD989)=27),0,IF(AND($C$29&gt;=$AG$31,COUNTBLANK(D989:AD989)&lt;&gt;27),0,IF(AND($AG$31&gt;$C$29,COUNTBLANK(D989:AD989)=27),0,1)))</f>
        <v>0</v>
      </c>
      <c r="AH989" s="264">
        <f t="shared" si="264"/>
        <v>0</v>
      </c>
      <c r="AK989" s="375">
        <f t="shared" si="265"/>
        <v>0</v>
      </c>
      <c r="AL989" s="378">
        <f t="shared" si="252"/>
        <v>0</v>
      </c>
      <c r="AM989" s="374">
        <f t="shared" si="266"/>
        <v>0</v>
      </c>
      <c r="AN989" s="317">
        <f t="shared" si="267"/>
        <v>0</v>
      </c>
      <c r="AO989" s="375">
        <f t="shared" si="268"/>
        <v>0</v>
      </c>
      <c r="AP989" s="378">
        <f t="shared" si="253"/>
        <v>0</v>
      </c>
      <c r="AQ989" s="374">
        <f t="shared" si="269"/>
        <v>0</v>
      </c>
      <c r="AR989" s="317">
        <f t="shared" si="270"/>
        <v>0</v>
      </c>
      <c r="AS989" s="375">
        <f t="shared" si="271"/>
        <v>0</v>
      </c>
      <c r="AT989" s="378">
        <f t="shared" si="254"/>
        <v>0</v>
      </c>
      <c r="AU989" s="374">
        <f t="shared" si="272"/>
        <v>0</v>
      </c>
      <c r="AV989" s="317">
        <f t="shared" si="273"/>
        <v>0</v>
      </c>
      <c r="AW989" s="375">
        <f t="shared" si="274"/>
        <v>0</v>
      </c>
      <c r="AX989" s="378">
        <f t="shared" si="255"/>
        <v>0</v>
      </c>
      <c r="AY989" s="374">
        <f t="shared" si="275"/>
        <v>0</v>
      </c>
      <c r="AZ989" s="292">
        <f t="shared" si="256"/>
        <v>0</v>
      </c>
      <c r="BA989" s="375">
        <f t="shared" si="276"/>
        <v>0</v>
      </c>
      <c r="BB989" s="378">
        <f t="shared" si="257"/>
        <v>0</v>
      </c>
      <c r="BC989" s="374">
        <f t="shared" si="277"/>
        <v>0</v>
      </c>
      <c r="BD989" s="292">
        <f t="shared" si="258"/>
        <v>0</v>
      </c>
      <c r="BE989" s="375">
        <f t="shared" si="278"/>
        <v>0</v>
      </c>
      <c r="BF989" s="378">
        <f t="shared" si="259"/>
        <v>0</v>
      </c>
      <c r="BG989" s="374">
        <f t="shared" si="279"/>
        <v>0</v>
      </c>
      <c r="BH989" s="292">
        <f t="shared" si="260"/>
        <v>0</v>
      </c>
      <c r="BK989" s="375">
        <f>$S$930</f>
        <v>0</v>
      </c>
      <c r="BL989" s="378">
        <f t="shared" si="280"/>
        <v>0</v>
      </c>
      <c r="BM989" s="374">
        <f t="shared" si="281"/>
        <v>0</v>
      </c>
      <c r="BN989" s="317">
        <f t="shared" si="261"/>
        <v>0</v>
      </c>
      <c r="BO989" s="375">
        <f>$Y$930</f>
        <v>0</v>
      </c>
      <c r="BP989" s="378">
        <f t="shared" si="282"/>
        <v>0</v>
      </c>
      <c r="BQ989" s="374">
        <f t="shared" si="283"/>
        <v>0</v>
      </c>
      <c r="BR989" s="317">
        <f t="shared" si="262"/>
        <v>0</v>
      </c>
    </row>
    <row r="990" spans="1:70" ht="15" customHeight="1" x14ac:dyDescent="0.25">
      <c r="A990" s="114"/>
      <c r="B990" s="84"/>
      <c r="C990" s="20" t="s">
        <v>32</v>
      </c>
      <c r="D990" s="886" t="str">
        <f t="shared" si="263"/>
        <v/>
      </c>
      <c r="E990" s="886"/>
      <c r="F990" s="886"/>
      <c r="G990" s="886"/>
      <c r="H990" s="886"/>
      <c r="I990" s="886"/>
      <c r="J990" s="886"/>
      <c r="K990" s="886"/>
      <c r="L990" s="886"/>
      <c r="M990" s="555"/>
      <c r="N990" s="555"/>
      <c r="O990" s="555"/>
      <c r="P990" s="555"/>
      <c r="Q990" s="555"/>
      <c r="R990" s="555"/>
      <c r="S990" s="555"/>
      <c r="T990" s="555"/>
      <c r="U990" s="348"/>
      <c r="V990" s="348"/>
      <c r="W990" s="555"/>
      <c r="X990" s="555"/>
      <c r="Y990" s="348"/>
      <c r="Z990" s="348"/>
      <c r="AA990" s="555"/>
      <c r="AB990" s="555"/>
      <c r="AC990" s="348"/>
      <c r="AD990" s="348"/>
      <c r="AE990" s="60"/>
      <c r="AF990" s="259"/>
      <c r="AG990" s="375">
        <f>IF(AND($C$29="",COUNTBLANK(D990:AD990)=27),0,IF(AND($C$29&gt;=$AG$32,COUNTBLANK(D990:AD990)&lt;&gt;27),0,IF(AND($AG$32&gt;$C$29,COUNTBLANK(D990:AD990)=27),0,1)))</f>
        <v>0</v>
      </c>
      <c r="AH990" s="264">
        <f t="shared" si="264"/>
        <v>0</v>
      </c>
      <c r="AK990" s="375">
        <f t="shared" si="265"/>
        <v>0</v>
      </c>
      <c r="AL990" s="378">
        <f t="shared" si="252"/>
        <v>0</v>
      </c>
      <c r="AM990" s="374">
        <f t="shared" si="266"/>
        <v>0</v>
      </c>
      <c r="AN990" s="317">
        <f t="shared" si="267"/>
        <v>0</v>
      </c>
      <c r="AO990" s="375">
        <f t="shared" si="268"/>
        <v>0</v>
      </c>
      <c r="AP990" s="378">
        <f t="shared" si="253"/>
        <v>0</v>
      </c>
      <c r="AQ990" s="374">
        <f t="shared" si="269"/>
        <v>0</v>
      </c>
      <c r="AR990" s="317">
        <f t="shared" si="270"/>
        <v>0</v>
      </c>
      <c r="AS990" s="375">
        <f t="shared" si="271"/>
        <v>0</v>
      </c>
      <c r="AT990" s="378">
        <f t="shared" si="254"/>
        <v>0</v>
      </c>
      <c r="AU990" s="374">
        <f t="shared" si="272"/>
        <v>0</v>
      </c>
      <c r="AV990" s="317">
        <f t="shared" si="273"/>
        <v>0</v>
      </c>
      <c r="AW990" s="375">
        <f t="shared" si="274"/>
        <v>0</v>
      </c>
      <c r="AX990" s="378">
        <f t="shared" si="255"/>
        <v>0</v>
      </c>
      <c r="AY990" s="374">
        <f t="shared" si="275"/>
        <v>0</v>
      </c>
      <c r="AZ990" s="292">
        <f t="shared" si="256"/>
        <v>0</v>
      </c>
      <c r="BA990" s="375">
        <f t="shared" si="276"/>
        <v>0</v>
      </c>
      <c r="BB990" s="378">
        <f t="shared" si="257"/>
        <v>0</v>
      </c>
      <c r="BC990" s="374">
        <f t="shared" si="277"/>
        <v>0</v>
      </c>
      <c r="BD990" s="292">
        <f t="shared" si="258"/>
        <v>0</v>
      </c>
      <c r="BE990" s="375">
        <f t="shared" si="278"/>
        <v>0</v>
      </c>
      <c r="BF990" s="378">
        <f t="shared" si="259"/>
        <v>0</v>
      </c>
      <c r="BG990" s="374">
        <f t="shared" si="279"/>
        <v>0</v>
      </c>
      <c r="BH990" s="292">
        <f t="shared" si="260"/>
        <v>0</v>
      </c>
      <c r="BK990" s="375">
        <f>$S$931</f>
        <v>0</v>
      </c>
      <c r="BL990" s="378">
        <f t="shared" si="280"/>
        <v>0</v>
      </c>
      <c r="BM990" s="374">
        <f t="shared" si="281"/>
        <v>0</v>
      </c>
      <c r="BN990" s="317">
        <f t="shared" si="261"/>
        <v>0</v>
      </c>
      <c r="BO990" s="375">
        <f>$Y$931</f>
        <v>0</v>
      </c>
      <c r="BP990" s="378">
        <f t="shared" si="282"/>
        <v>0</v>
      </c>
      <c r="BQ990" s="374">
        <f t="shared" si="283"/>
        <v>0</v>
      </c>
      <c r="BR990" s="317">
        <f t="shared" si="262"/>
        <v>0</v>
      </c>
    </row>
    <row r="991" spans="1:70" ht="15" customHeight="1" x14ac:dyDescent="0.25">
      <c r="A991" s="114"/>
      <c r="B991" s="84"/>
      <c r="C991" s="20" t="s">
        <v>33</v>
      </c>
      <c r="D991" s="886" t="str">
        <f t="shared" si="263"/>
        <v/>
      </c>
      <c r="E991" s="886"/>
      <c r="F991" s="886"/>
      <c r="G991" s="886"/>
      <c r="H991" s="886"/>
      <c r="I991" s="886"/>
      <c r="J991" s="886"/>
      <c r="K991" s="886"/>
      <c r="L991" s="886"/>
      <c r="M991" s="555"/>
      <c r="N991" s="555"/>
      <c r="O991" s="555"/>
      <c r="P991" s="555"/>
      <c r="Q991" s="555"/>
      <c r="R991" s="555"/>
      <c r="S991" s="555"/>
      <c r="T991" s="555"/>
      <c r="U991" s="348"/>
      <c r="V991" s="348"/>
      <c r="W991" s="555"/>
      <c r="X991" s="555"/>
      <c r="Y991" s="348"/>
      <c r="Z991" s="348"/>
      <c r="AA991" s="555"/>
      <c r="AB991" s="555"/>
      <c r="AC991" s="348"/>
      <c r="AD991" s="348"/>
      <c r="AE991" s="60"/>
      <c r="AF991" s="259"/>
      <c r="AG991" s="375">
        <f>IF(AND($C$29="",COUNTBLANK(D991:AD991)=27),0,IF(AND($C$29&gt;=$AG$33,COUNTBLANK(D991:AD991)&lt;&gt;27),0,IF(AND($AG$33&gt;$C$29,COUNTBLANK(D991:AD991)=27),0,1)))</f>
        <v>0</v>
      </c>
      <c r="AH991" s="264">
        <f t="shared" si="264"/>
        <v>0</v>
      </c>
      <c r="AK991" s="375">
        <f t="shared" si="265"/>
        <v>0</v>
      </c>
      <c r="AL991" s="378">
        <f t="shared" si="252"/>
        <v>0</v>
      </c>
      <c r="AM991" s="374">
        <f t="shared" si="266"/>
        <v>0</v>
      </c>
      <c r="AN991" s="317">
        <f t="shared" si="267"/>
        <v>0</v>
      </c>
      <c r="AO991" s="375">
        <f t="shared" si="268"/>
        <v>0</v>
      </c>
      <c r="AP991" s="378">
        <f t="shared" si="253"/>
        <v>0</v>
      </c>
      <c r="AQ991" s="374">
        <f t="shared" si="269"/>
        <v>0</v>
      </c>
      <c r="AR991" s="317">
        <f t="shared" si="270"/>
        <v>0</v>
      </c>
      <c r="AS991" s="375">
        <f t="shared" si="271"/>
        <v>0</v>
      </c>
      <c r="AT991" s="378">
        <f t="shared" si="254"/>
        <v>0</v>
      </c>
      <c r="AU991" s="374">
        <f t="shared" si="272"/>
        <v>0</v>
      </c>
      <c r="AV991" s="317">
        <f t="shared" si="273"/>
        <v>0</v>
      </c>
      <c r="AW991" s="375">
        <f t="shared" si="274"/>
        <v>0</v>
      </c>
      <c r="AX991" s="378">
        <f t="shared" si="255"/>
        <v>0</v>
      </c>
      <c r="AY991" s="374">
        <f t="shared" si="275"/>
        <v>0</v>
      </c>
      <c r="AZ991" s="292">
        <f t="shared" si="256"/>
        <v>0</v>
      </c>
      <c r="BA991" s="375">
        <f t="shared" si="276"/>
        <v>0</v>
      </c>
      <c r="BB991" s="378">
        <f t="shared" si="257"/>
        <v>0</v>
      </c>
      <c r="BC991" s="374">
        <f t="shared" si="277"/>
        <v>0</v>
      </c>
      <c r="BD991" s="292">
        <f t="shared" si="258"/>
        <v>0</v>
      </c>
      <c r="BE991" s="375">
        <f t="shared" si="278"/>
        <v>0</v>
      </c>
      <c r="BF991" s="378">
        <f t="shared" si="259"/>
        <v>0</v>
      </c>
      <c r="BG991" s="374">
        <f t="shared" si="279"/>
        <v>0</v>
      </c>
      <c r="BH991" s="292">
        <f t="shared" si="260"/>
        <v>0</v>
      </c>
      <c r="BK991" s="375">
        <f>$S$932</f>
        <v>0</v>
      </c>
      <c r="BL991" s="378">
        <f t="shared" si="280"/>
        <v>0</v>
      </c>
      <c r="BM991" s="374">
        <f t="shared" si="281"/>
        <v>0</v>
      </c>
      <c r="BN991" s="317">
        <f t="shared" si="261"/>
        <v>0</v>
      </c>
      <c r="BO991" s="375">
        <f>$Y$932</f>
        <v>0</v>
      </c>
      <c r="BP991" s="378">
        <f t="shared" si="282"/>
        <v>0</v>
      </c>
      <c r="BQ991" s="374">
        <f t="shared" si="283"/>
        <v>0</v>
      </c>
      <c r="BR991" s="317">
        <f t="shared" si="262"/>
        <v>0</v>
      </c>
    </row>
    <row r="992" spans="1:70" ht="15" customHeight="1" x14ac:dyDescent="0.25">
      <c r="A992" s="114"/>
      <c r="B992" s="84"/>
      <c r="L992" s="82" t="s">
        <v>64</v>
      </c>
      <c r="M992" s="572">
        <f>IF(AND(SUM(M984:N991)=0,COUNTIF(M984:N991,"NS")&gt;0),"NS",SUM(M984:N991))</f>
        <v>0</v>
      </c>
      <c r="N992" s="572"/>
      <c r="O992" s="572">
        <f>IF(AND(SUM(O984:P991)=0,COUNTIF(O984:P991,"NS")&gt;0),"NS",SUM(O984:P991))</f>
        <v>0</v>
      </c>
      <c r="P992" s="572"/>
      <c r="Q992" s="572">
        <f>IF(AND(SUM(Q984:R991)=0,COUNTIF(Q984:R991,"NS")&gt;0),"NS",SUM(Q984:R991))</f>
        <v>0</v>
      </c>
      <c r="R992" s="572"/>
      <c r="S992" s="572">
        <f>IF(AND(SUM(S984:T991)=0,COUNTIF(S984:T991,"NS")&gt;0),"NS",SUM(S984:T991))</f>
        <v>0</v>
      </c>
      <c r="T992" s="572"/>
      <c r="U992" s="91">
        <f>IF(AND(SUM(U984:U991)=0,COUNTIF(U984:U991,"NS")&gt;0),"NS",SUM(U984:U991))</f>
        <v>0</v>
      </c>
      <c r="V992" s="91">
        <f>IF(AND(SUM(V984:V991)=0,COUNTIF(V984:V991,"NS")&gt;0),"NS",SUM(V984:V991))</f>
        <v>0</v>
      </c>
      <c r="W992" s="572">
        <f>IF(AND(SUM(W984:X991)=0,COUNTIF(W984:X991,"NS")&gt;0),"NS",SUM(W984:X991))</f>
        <v>0</v>
      </c>
      <c r="X992" s="572"/>
      <c r="Y992" s="91">
        <f>IF(AND(SUM(Y984:Y991)=0,COUNTIF(Y984:Y991,"NS")&gt;0),"NS",SUM(Y984:Y991))</f>
        <v>0</v>
      </c>
      <c r="Z992" s="91">
        <f>IF(AND(SUM(Z984:Z991)=0,COUNTIF(Z984:Z991,"NS")&gt;0),"NS",SUM(Z984:Z991))</f>
        <v>0</v>
      </c>
      <c r="AA992" s="572">
        <f>IF(AND(SUM(AA984:AB991)=0,COUNTIF(AA984:AB991,"NS")&gt;0),"NS",SUM(AA984:AB991))</f>
        <v>0</v>
      </c>
      <c r="AB992" s="572"/>
      <c r="AC992" s="91">
        <f>IF(AND(SUM(AC984:AC991)=0,COUNTIF(AC984:AC991,"NS")&gt;0),"NS",SUM(AC984:AC991))</f>
        <v>0</v>
      </c>
      <c r="AD992" s="91">
        <f>IF(AND(SUM(AD984:AD991)=0,COUNTIF(AD984:AD991,"NS")&gt;0),"NS",SUM(AD984:AD991))</f>
        <v>0</v>
      </c>
      <c r="AE992" s="60"/>
      <c r="AF992" s="259"/>
      <c r="AG992" s="377">
        <f>SUM(AG984:AG991)</f>
        <v>0</v>
      </c>
      <c r="AH992" s="383">
        <f>IF(AG982=AH982,0,SUM(AH984:AH991))</f>
        <v>0</v>
      </c>
      <c r="AN992" s="387">
        <f>SUM(AN984:AN991)</f>
        <v>0</v>
      </c>
      <c r="AR992" s="387">
        <f>SUM(AR984:AR991)</f>
        <v>0</v>
      </c>
      <c r="AV992" s="387">
        <f>SUM(AV984:AV991)</f>
        <v>0</v>
      </c>
      <c r="AZ992" s="387">
        <f>SUM(AZ984:AZ991)</f>
        <v>0</v>
      </c>
      <c r="BD992" s="387">
        <f>SUM(BD984:BD991)</f>
        <v>0</v>
      </c>
      <c r="BH992" s="387">
        <f>SUM(BH984:BH991)</f>
        <v>0</v>
      </c>
      <c r="BN992" s="318">
        <f>SUM(BN984:BN991)</f>
        <v>0</v>
      </c>
      <c r="BR992" s="387">
        <f>SUM(BR984:BR991)</f>
        <v>0</v>
      </c>
    </row>
    <row r="993" spans="1:177" ht="15" customHeight="1" x14ac:dyDescent="0.25">
      <c r="A993" s="114"/>
      <c r="B993" s="84"/>
      <c r="C993" s="84"/>
      <c r="D993" s="84"/>
      <c r="E993" s="84"/>
      <c r="F993" s="84"/>
      <c r="G993" s="84"/>
      <c r="H993" s="84"/>
      <c r="I993" s="84"/>
      <c r="J993" s="84"/>
      <c r="K993" s="84"/>
      <c r="L993" s="84"/>
      <c r="M993" s="84"/>
      <c r="N993" s="84"/>
      <c r="O993" s="84"/>
      <c r="P993" s="84"/>
      <c r="Q993" s="84"/>
      <c r="R993" s="84"/>
      <c r="S993" s="84"/>
      <c r="T993" s="84"/>
      <c r="U993" s="84"/>
      <c r="V993" s="84"/>
      <c r="W993" s="84"/>
      <c r="X993" s="84"/>
      <c r="Y993" s="84"/>
      <c r="Z993" s="84"/>
      <c r="AA993" s="84"/>
      <c r="AB993" s="84"/>
      <c r="AC993" s="84"/>
      <c r="AD993" s="84"/>
      <c r="AE993" s="60"/>
      <c r="AF993" s="259"/>
      <c r="AG993" s="375"/>
      <c r="AH993" s="399"/>
    </row>
    <row r="994" spans="1:177" ht="30" customHeight="1" x14ac:dyDescent="0.25">
      <c r="A994" s="114"/>
      <c r="B994" s="84"/>
      <c r="C994" s="785" t="s">
        <v>870</v>
      </c>
      <c r="D994" s="785"/>
      <c r="E994" s="785"/>
      <c r="F994" s="785"/>
      <c r="G994" s="785"/>
      <c r="H994" s="785"/>
      <c r="I994" s="785"/>
      <c r="J994" s="785"/>
      <c r="K994" s="785"/>
      <c r="L994" s="785"/>
      <c r="M994" s="785"/>
      <c r="N994" s="785"/>
      <c r="O994" s="785"/>
      <c r="P994" s="785"/>
      <c r="Q994" s="785"/>
      <c r="R994" s="785"/>
      <c r="S994" s="785"/>
      <c r="T994" s="785"/>
      <c r="U994" s="785"/>
      <c r="V994" s="785"/>
      <c r="W994" s="785"/>
      <c r="X994" s="785"/>
      <c r="Y994" s="785"/>
      <c r="Z994" s="785"/>
      <c r="AA994" s="785"/>
      <c r="AB994" s="785"/>
      <c r="AC994" s="785"/>
      <c r="AD994" s="785"/>
      <c r="AE994" s="60"/>
      <c r="AF994" s="259"/>
      <c r="AG994" s="375"/>
      <c r="AH994" s="399"/>
    </row>
    <row r="995" spans="1:177" ht="60" customHeight="1" x14ac:dyDescent="0.25">
      <c r="A995" s="114"/>
      <c r="B995" s="84"/>
      <c r="C995" s="1076"/>
      <c r="D995" s="1076"/>
      <c r="E995" s="1076"/>
      <c r="F995" s="1076"/>
      <c r="G995" s="1076"/>
      <c r="H995" s="1076"/>
      <c r="I995" s="1076"/>
      <c r="J995" s="1076"/>
      <c r="K995" s="1076"/>
      <c r="L995" s="1076"/>
      <c r="M995" s="1076"/>
      <c r="N995" s="1076"/>
      <c r="O995" s="1076"/>
      <c r="P995" s="1076"/>
      <c r="Q995" s="1076"/>
      <c r="R995" s="1076"/>
      <c r="S995" s="1076"/>
      <c r="T995" s="1076"/>
      <c r="U995" s="1076"/>
      <c r="V995" s="1076"/>
      <c r="W995" s="1076"/>
      <c r="X995" s="1076"/>
      <c r="Y995" s="1076"/>
      <c r="Z995" s="1076"/>
      <c r="AA995" s="1076"/>
      <c r="AB995" s="1076"/>
      <c r="AC995" s="1076"/>
      <c r="AD995" s="1076"/>
      <c r="AE995" s="60"/>
      <c r="AF995" s="259"/>
      <c r="AG995" s="375"/>
      <c r="AH995" s="399"/>
    </row>
    <row r="996" spans="1:177" ht="15" customHeight="1" x14ac:dyDescent="0.25">
      <c r="A996" s="114"/>
      <c r="B996" s="543" t="str">
        <f>IF(SUM(BN992:BR992)&gt;=1,"Error: Verificar la consistencia con la pregunta 42","")</f>
        <v/>
      </c>
      <c r="C996" s="543"/>
      <c r="D996" s="543"/>
      <c r="E996" s="543"/>
      <c r="F996" s="543"/>
      <c r="G996" s="543"/>
      <c r="H996" s="543"/>
      <c r="I996" s="543"/>
      <c r="J996" s="543"/>
      <c r="K996" s="543"/>
      <c r="L996" s="543"/>
      <c r="M996" s="543"/>
      <c r="N996" s="543"/>
      <c r="O996" s="543"/>
      <c r="P996" s="543"/>
      <c r="Q996" s="543"/>
      <c r="R996" s="543"/>
      <c r="S996" s="543"/>
      <c r="T996" s="543"/>
      <c r="U996" s="543"/>
      <c r="V996" s="543"/>
      <c r="W996" s="543"/>
      <c r="X996" s="543"/>
      <c r="Y996" s="543"/>
      <c r="Z996" s="543"/>
      <c r="AA996" s="543"/>
      <c r="AB996" s="543"/>
      <c r="AC996" s="543"/>
      <c r="AD996" s="543"/>
      <c r="AE996" s="60"/>
      <c r="AF996" s="259"/>
      <c r="AG996" s="375"/>
      <c r="AH996" s="399"/>
    </row>
    <row r="997" spans="1:177" ht="15" customHeight="1" x14ac:dyDescent="0.25">
      <c r="A997" s="114"/>
      <c r="B997" s="543" t="str">
        <f>IF(SUM(AN992:BH992)&gt;=1,"Error: Verificar la suma por fila","")</f>
        <v/>
      </c>
      <c r="C997" s="543"/>
      <c r="D997" s="543"/>
      <c r="E997" s="543"/>
      <c r="F997" s="543"/>
      <c r="G997" s="543"/>
      <c r="H997" s="543"/>
      <c r="I997" s="543"/>
      <c r="J997" s="543"/>
      <c r="K997" s="543"/>
      <c r="L997" s="543"/>
      <c r="M997" s="543"/>
      <c r="N997" s="543"/>
      <c r="O997" s="543"/>
      <c r="P997" s="543"/>
      <c r="Q997" s="543"/>
      <c r="R997" s="543"/>
      <c r="S997" s="543"/>
      <c r="T997" s="543"/>
      <c r="U997" s="543"/>
      <c r="V997" s="543"/>
      <c r="W997" s="543"/>
      <c r="X997" s="543"/>
      <c r="Y997" s="543"/>
      <c r="Z997" s="543"/>
      <c r="AA997" s="543"/>
      <c r="AB997" s="543"/>
      <c r="AC997" s="543"/>
      <c r="AD997" s="543"/>
      <c r="AG997" s="375"/>
      <c r="AH997" s="399"/>
    </row>
    <row r="998" spans="1:177" ht="15" customHeight="1" x14ac:dyDescent="0.25">
      <c r="A998" s="114"/>
      <c r="B998" s="545" t="str">
        <f>IF(OR(AG982=AH982,AG982=AI982),"","Error: Debe completar toda la información requerida.")</f>
        <v/>
      </c>
      <c r="C998" s="545"/>
      <c r="D998" s="545"/>
      <c r="E998" s="545"/>
      <c r="F998" s="545"/>
      <c r="G998" s="545"/>
      <c r="H998" s="545"/>
      <c r="I998" s="545"/>
      <c r="J998" s="545"/>
      <c r="K998" s="545"/>
      <c r="L998" s="545"/>
      <c r="M998" s="545"/>
      <c r="N998" s="545"/>
      <c r="O998" s="545"/>
      <c r="P998" s="545"/>
      <c r="Q998" s="545"/>
      <c r="R998" s="545"/>
      <c r="S998" s="545"/>
      <c r="T998" s="545"/>
      <c r="U998" s="545"/>
      <c r="V998" s="545"/>
      <c r="W998" s="545"/>
      <c r="X998" s="545"/>
      <c r="Y998" s="545"/>
      <c r="Z998" s="545"/>
      <c r="AA998" s="545"/>
      <c r="AB998" s="545"/>
      <c r="AC998" s="545"/>
      <c r="AD998" s="545"/>
      <c r="AG998" s="375"/>
      <c r="AH998" s="399"/>
    </row>
    <row r="999" spans="1:177" ht="24" customHeight="1" x14ac:dyDescent="0.25">
      <c r="A999" s="114" t="s">
        <v>906</v>
      </c>
      <c r="B999" s="573" t="s">
        <v>1251</v>
      </c>
      <c r="C999" s="573"/>
      <c r="D999" s="573"/>
      <c r="E999" s="573"/>
      <c r="F999" s="573"/>
      <c r="G999" s="573"/>
      <c r="H999" s="573"/>
      <c r="I999" s="573"/>
      <c r="J999" s="573"/>
      <c r="K999" s="573"/>
      <c r="L999" s="573"/>
      <c r="M999" s="573"/>
      <c r="N999" s="573"/>
      <c r="O999" s="573"/>
      <c r="P999" s="573"/>
      <c r="Q999" s="573"/>
      <c r="R999" s="573"/>
      <c r="S999" s="573"/>
      <c r="T999" s="573"/>
      <c r="U999" s="573"/>
      <c r="V999" s="573"/>
      <c r="W999" s="573"/>
      <c r="X999" s="573"/>
      <c r="Y999" s="573"/>
      <c r="Z999" s="573"/>
      <c r="AA999" s="573"/>
      <c r="AB999" s="573"/>
      <c r="AC999" s="573"/>
      <c r="AD999" s="573"/>
      <c r="AG999" s="375"/>
      <c r="AH999" s="399"/>
    </row>
    <row r="1000" spans="1:177" ht="24" customHeight="1" x14ac:dyDescent="0.25">
      <c r="C1000" s="576" t="s">
        <v>1861</v>
      </c>
      <c r="D1000" s="576"/>
      <c r="E1000" s="576"/>
      <c r="F1000" s="576"/>
      <c r="G1000" s="576"/>
      <c r="H1000" s="576"/>
      <c r="I1000" s="576"/>
      <c r="J1000" s="576"/>
      <c r="K1000" s="576"/>
      <c r="L1000" s="576"/>
      <c r="M1000" s="576"/>
      <c r="N1000" s="576"/>
      <c r="O1000" s="576"/>
      <c r="P1000" s="576"/>
      <c r="Q1000" s="576"/>
      <c r="R1000" s="576"/>
      <c r="S1000" s="576"/>
      <c r="T1000" s="576"/>
      <c r="U1000" s="576"/>
      <c r="V1000" s="576"/>
      <c r="W1000" s="576"/>
      <c r="X1000" s="576"/>
      <c r="Y1000" s="576"/>
      <c r="Z1000" s="576"/>
      <c r="AA1000" s="576"/>
      <c r="AB1000" s="576"/>
      <c r="AC1000" s="576"/>
      <c r="AD1000" s="576"/>
      <c r="AG1000" s="375"/>
      <c r="AH1000" s="399"/>
    </row>
    <row r="1001" spans="1:177" s="401" customFormat="1" ht="24" customHeight="1" x14ac:dyDescent="0.25">
      <c r="A1001" s="57"/>
      <c r="B1001" s="57"/>
      <c r="C1001" s="723" t="s">
        <v>1862</v>
      </c>
      <c r="D1001" s="723"/>
      <c r="E1001" s="723"/>
      <c r="F1001" s="723"/>
      <c r="G1001" s="723"/>
      <c r="H1001" s="723"/>
      <c r="I1001" s="723"/>
      <c r="J1001" s="723"/>
      <c r="K1001" s="723"/>
      <c r="L1001" s="723"/>
      <c r="M1001" s="723"/>
      <c r="N1001" s="723"/>
      <c r="O1001" s="723"/>
      <c r="P1001" s="723"/>
      <c r="Q1001" s="723"/>
      <c r="R1001" s="723"/>
      <c r="S1001" s="723"/>
      <c r="T1001" s="723"/>
      <c r="U1001" s="723"/>
      <c r="V1001" s="723"/>
      <c r="W1001" s="723"/>
      <c r="X1001" s="723"/>
      <c r="Y1001" s="723"/>
      <c r="Z1001" s="723"/>
      <c r="AA1001" s="723"/>
      <c r="AB1001" s="723"/>
      <c r="AC1001" s="723"/>
      <c r="AD1001" s="723"/>
      <c r="AE1001" s="57"/>
      <c r="AF1001" s="258"/>
      <c r="AG1001" s="375"/>
      <c r="AH1001" s="399"/>
      <c r="EM1001" s="375"/>
      <c r="EN1001" s="375"/>
      <c r="EO1001" s="375"/>
      <c r="EP1001" s="375"/>
      <c r="EQ1001" s="375"/>
      <c r="ER1001" s="375"/>
      <c r="ES1001" s="375"/>
      <c r="FF1001" s="375"/>
      <c r="FG1001" s="375"/>
      <c r="FH1001" s="375"/>
      <c r="FI1001" s="375"/>
      <c r="FJ1001" s="375"/>
      <c r="FK1001" s="375"/>
      <c r="FL1001" s="375"/>
      <c r="FM1001" s="375"/>
      <c r="FN1001" s="375"/>
      <c r="FO1001" s="375"/>
      <c r="FP1001" s="375"/>
      <c r="FQ1001" s="375"/>
      <c r="FR1001" s="375"/>
      <c r="FS1001" s="375"/>
      <c r="FT1001" s="375"/>
      <c r="FU1001" s="375"/>
    </row>
    <row r="1002" spans="1:177" ht="15" customHeight="1" x14ac:dyDescent="0.25">
      <c r="D1002" s="60"/>
      <c r="E1002" s="60"/>
      <c r="F1002" s="60"/>
      <c r="G1002" s="60"/>
      <c r="H1002" s="60"/>
      <c r="I1002" s="60"/>
      <c r="J1002" s="60"/>
      <c r="K1002" s="60"/>
      <c r="L1002" s="60"/>
      <c r="M1002" s="60"/>
      <c r="N1002" s="60"/>
      <c r="O1002" s="60"/>
      <c r="P1002" s="60"/>
      <c r="Q1002" s="60"/>
      <c r="R1002" s="60"/>
      <c r="S1002" s="60"/>
      <c r="T1002" s="60"/>
      <c r="U1002" s="60"/>
      <c r="V1002" s="60"/>
      <c r="W1002" s="60"/>
      <c r="X1002" s="60"/>
      <c r="Y1002" s="60"/>
      <c r="Z1002" s="60"/>
      <c r="AA1002" s="60"/>
      <c r="AB1002" s="60"/>
      <c r="AC1002" s="60"/>
      <c r="AD1002" s="60"/>
      <c r="AE1002" s="60"/>
      <c r="AF1002" s="259"/>
      <c r="AG1002" s="285" t="s">
        <v>1908</v>
      </c>
      <c r="AH1002" s="285"/>
      <c r="AI1002" s="285"/>
      <c r="AJ1002" s="374"/>
      <c r="AK1002" s="374"/>
      <c r="AL1002" s="374"/>
      <c r="AM1002" s="374"/>
      <c r="AN1002" s="374"/>
    </row>
    <row r="1003" spans="1:177" ht="24" customHeight="1" x14ac:dyDescent="0.25">
      <c r="C1003" s="883" t="s">
        <v>1246</v>
      </c>
      <c r="D1003" s="536"/>
      <c r="E1003" s="536"/>
      <c r="F1003" s="536"/>
      <c r="G1003" s="883" t="s">
        <v>98</v>
      </c>
      <c r="H1003" s="536"/>
      <c r="I1003" s="536"/>
      <c r="J1003" s="536"/>
      <c r="K1003" s="536"/>
      <c r="L1003" s="1032"/>
      <c r="M1003" s="801" t="s">
        <v>1219</v>
      </c>
      <c r="N1003" s="801"/>
      <c r="O1003" s="801"/>
      <c r="P1003" s="801"/>
      <c r="Q1003" s="801"/>
      <c r="R1003" s="801"/>
      <c r="S1003" s="801"/>
      <c r="T1003" s="801"/>
      <c r="U1003" s="801"/>
      <c r="V1003" s="801"/>
      <c r="W1003" s="801"/>
      <c r="X1003" s="801"/>
      <c r="Y1003" s="801"/>
      <c r="Z1003" s="801"/>
      <c r="AA1003" s="801"/>
      <c r="AB1003" s="801"/>
      <c r="AC1003" s="801"/>
      <c r="AD1003" s="801"/>
      <c r="AE1003" s="60"/>
      <c r="AF1003" s="259"/>
      <c r="AG1003" s="285">
        <f>COUNTBLANK(M1005:AD1011)</f>
        <v>126</v>
      </c>
      <c r="AH1003" s="285">
        <v>126</v>
      </c>
      <c r="AI1003" s="285">
        <v>105</v>
      </c>
      <c r="AJ1003" s="374"/>
      <c r="AK1003" s="374"/>
      <c r="AL1003" s="374"/>
      <c r="AM1003" s="374"/>
      <c r="AN1003" s="374"/>
    </row>
    <row r="1004" spans="1:177" ht="15" customHeight="1" x14ac:dyDescent="0.25">
      <c r="C1004" s="884"/>
      <c r="D1004" s="885"/>
      <c r="E1004" s="885"/>
      <c r="F1004" s="885"/>
      <c r="G1004" s="1034"/>
      <c r="H1004" s="1077"/>
      <c r="I1004" s="1077"/>
      <c r="J1004" s="1077"/>
      <c r="K1004" s="1077"/>
      <c r="L1004" s="1035"/>
      <c r="M1004" s="819" t="s">
        <v>60</v>
      </c>
      <c r="N1004" s="820"/>
      <c r="O1004" s="820"/>
      <c r="P1004" s="820"/>
      <c r="Q1004" s="820"/>
      <c r="R1004" s="820"/>
      <c r="S1004" s="829" t="s">
        <v>61</v>
      </c>
      <c r="T1004" s="830"/>
      <c r="U1004" s="830"/>
      <c r="V1004" s="830"/>
      <c r="W1004" s="830"/>
      <c r="X1004" s="830"/>
      <c r="Y1004" s="829" t="s">
        <v>62</v>
      </c>
      <c r="Z1004" s="830"/>
      <c r="AA1004" s="830"/>
      <c r="AB1004" s="830"/>
      <c r="AC1004" s="830"/>
      <c r="AD1004" s="830"/>
      <c r="AE1004" s="60"/>
      <c r="AF1004" s="259"/>
      <c r="AG1004" s="374" t="s">
        <v>1921</v>
      </c>
      <c r="AH1004" s="374" t="s">
        <v>1925</v>
      </c>
      <c r="AI1004" s="374"/>
      <c r="AJ1004" s="374"/>
      <c r="AK1004" s="375" t="s">
        <v>1913</v>
      </c>
      <c r="AL1004" s="378" t="s">
        <v>1910</v>
      </c>
      <c r="AM1004" s="374" t="s">
        <v>1914</v>
      </c>
      <c r="AN1004" s="374" t="s">
        <v>1915</v>
      </c>
      <c r="BF1004" s="375"/>
      <c r="BG1004" s="375" t="s">
        <v>1913</v>
      </c>
      <c r="BH1004" s="378" t="s">
        <v>1910</v>
      </c>
      <c r="BI1004" s="374" t="s">
        <v>1914</v>
      </c>
      <c r="BJ1004" s="374" t="s">
        <v>1915</v>
      </c>
      <c r="BK1004" s="375" t="s">
        <v>1913</v>
      </c>
      <c r="BL1004" s="378" t="s">
        <v>1910</v>
      </c>
      <c r="BM1004" s="374" t="s">
        <v>1914</v>
      </c>
      <c r="BN1004" s="374" t="s">
        <v>1915</v>
      </c>
      <c r="BO1004" s="375" t="s">
        <v>1913</v>
      </c>
      <c r="BP1004" s="378" t="s">
        <v>1910</v>
      </c>
      <c r="BQ1004" s="374" t="s">
        <v>1914</v>
      </c>
      <c r="BR1004" s="374" t="s">
        <v>1915</v>
      </c>
    </row>
    <row r="1005" spans="1:177" ht="15" customHeight="1" x14ac:dyDescent="0.25">
      <c r="C1005" s="881" t="s">
        <v>1247</v>
      </c>
      <c r="D1005" s="881"/>
      <c r="E1005" s="881"/>
      <c r="F1005" s="881"/>
      <c r="G1005" s="170" t="s">
        <v>26</v>
      </c>
      <c r="H1005" s="882" t="s">
        <v>1239</v>
      </c>
      <c r="I1005" s="882"/>
      <c r="J1005" s="882"/>
      <c r="K1005" s="882"/>
      <c r="L1005" s="882"/>
      <c r="M1005" s="577"/>
      <c r="N1005" s="577"/>
      <c r="O1005" s="577"/>
      <c r="P1005" s="577"/>
      <c r="Q1005" s="577"/>
      <c r="R1005" s="577"/>
      <c r="S1005" s="577"/>
      <c r="T1005" s="577"/>
      <c r="U1005" s="577"/>
      <c r="V1005" s="577"/>
      <c r="W1005" s="577"/>
      <c r="X1005" s="577"/>
      <c r="Y1005" s="577"/>
      <c r="Z1005" s="577"/>
      <c r="AA1005" s="577"/>
      <c r="AB1005" s="577"/>
      <c r="AC1005" s="577"/>
      <c r="AD1005" s="577"/>
      <c r="AE1005" s="60"/>
      <c r="AF1005" s="259"/>
      <c r="AG1005" s="375"/>
      <c r="AH1005" s="264"/>
      <c r="AI1005" s="374"/>
      <c r="AJ1005" s="374"/>
      <c r="AK1005" s="375">
        <f>M1005</f>
        <v>0</v>
      </c>
      <c r="AL1005" s="378">
        <f>COUNTIF(S1005:AD1005,"ns")</f>
        <v>0</v>
      </c>
      <c r="AM1005" s="374">
        <f>SUM(S1005:AD1005)</f>
        <v>0</v>
      </c>
      <c r="AN1005" s="292">
        <f>IF($AG$1003=$AH$1003,0,IF(OR(AND(AK1005=0,AL1005&gt;0),AND(AK1005="ns",AM1005&gt;0),AND(AK1005="ns",AL1005=0,AM1005=0)),1,IF(OR(AND(AK1005&gt;0,AL1005=2),AND(AK1005="ns",AL1005=2),AND(AK1005="ns",AM1005=0,AL1005&gt;0),AK1005=AM1005),0,1)))</f>
        <v>0</v>
      </c>
      <c r="BF1005" s="375"/>
      <c r="BG1005" s="375">
        <f>$M$933</f>
        <v>0</v>
      </c>
      <c r="BH1005" s="378">
        <f>COUNTIF(S1005:AD1011,"ns")</f>
        <v>0</v>
      </c>
      <c r="BI1005" s="374">
        <f>SUM(S1005:AD1011)</f>
        <v>0</v>
      </c>
      <c r="BJ1005" s="317">
        <f>IF($AG$1003=$AH$1003,0,IF(OR(AND(BG1005=0,BH1005&gt;0),AND(BG1005="NS",BI1005&gt;0),AND(BG1005="NS",BI1005=0,BH1005=0)),1,IF(OR(AND(BH1005&gt;=2,BI1005&lt;BG1005),AND(BG1005="NS",BI1005=0,BH1005&gt;0),BG1005=BI1005),0,1)))</f>
        <v>0</v>
      </c>
      <c r="BK1005" s="375">
        <f>$S$933</f>
        <v>0</v>
      </c>
      <c r="BL1005" s="378">
        <f>COUNTIF(S1005:X1011,"ns")</f>
        <v>0</v>
      </c>
      <c r="BM1005" s="374">
        <f>SUM(S1005:X1011)</f>
        <v>0</v>
      </c>
      <c r="BN1005" s="317">
        <f>IF($AG$1003=$AH$1003,0,IF(OR(AND(BK1005=0,BL1005&gt;0),AND(BK1005="NS",BM1005&gt;0),AND(BK1005="NS",BM1005=0,BL1005=0)),1,IF(OR(AND(BL1005&gt;=2,BM1005&lt;BK1005),AND(BK1005="NS",BM1005=0,BL1005&gt;0),BK1005=BM1005),0,1)))</f>
        <v>0</v>
      </c>
      <c r="BO1005" s="375">
        <f>$Y$933</f>
        <v>0</v>
      </c>
      <c r="BP1005" s="378">
        <f>COUNTIF(Y1005:AD1011,"ns")</f>
        <v>0</v>
      </c>
      <c r="BQ1005" s="374">
        <f>SUM(Y1005:AD1011)</f>
        <v>0</v>
      </c>
      <c r="BR1005" s="317">
        <f>IF($AG$1003=$AH$1003,0,IF(OR(AND(BO1005=0,BP1005&gt;0),AND(BO1005="NS",BQ1005&gt;0),AND(BO1005="NS",BQ1005=0,BP1005=0)),1,IF(OR(AND(BP1005&gt;=2,BQ1005&lt;BO1005),AND(BO1005="NS",BQ1005=0,BP1005&gt;0),BO1005=BQ1005),0,1)))</f>
        <v>0</v>
      </c>
    </row>
    <row r="1006" spans="1:177" ht="15" customHeight="1" x14ac:dyDescent="0.25">
      <c r="C1006" s="881"/>
      <c r="D1006" s="881"/>
      <c r="E1006" s="881"/>
      <c r="F1006" s="881"/>
      <c r="G1006" s="171" t="s">
        <v>27</v>
      </c>
      <c r="H1006" s="882" t="s">
        <v>1240</v>
      </c>
      <c r="I1006" s="882"/>
      <c r="J1006" s="882"/>
      <c r="K1006" s="882"/>
      <c r="L1006" s="882"/>
      <c r="M1006" s="577"/>
      <c r="N1006" s="577"/>
      <c r="O1006" s="577"/>
      <c r="P1006" s="577"/>
      <c r="Q1006" s="577"/>
      <c r="R1006" s="577"/>
      <c r="S1006" s="577"/>
      <c r="T1006" s="577"/>
      <c r="U1006" s="577"/>
      <c r="V1006" s="577"/>
      <c r="W1006" s="577"/>
      <c r="X1006" s="577"/>
      <c r="Y1006" s="577"/>
      <c r="Z1006" s="577"/>
      <c r="AA1006" s="577"/>
      <c r="AB1006" s="577"/>
      <c r="AC1006" s="577"/>
      <c r="AD1006" s="577"/>
      <c r="AE1006" s="60"/>
      <c r="AF1006" s="259"/>
      <c r="AG1006" s="375"/>
      <c r="AH1006" s="264"/>
      <c r="AK1006" s="375">
        <f t="shared" ref="AK1006:AK1011" si="284">M1006</f>
        <v>0</v>
      </c>
      <c r="AL1006" s="378">
        <f t="shared" ref="AL1006:AL1011" si="285">COUNTIF(S1006:AD1006,"ns")</f>
        <v>0</v>
      </c>
      <c r="AM1006" s="374">
        <f t="shared" ref="AM1006:AM1011" si="286">SUM(S1006:AD1006)</f>
        <v>0</v>
      </c>
      <c r="AN1006" s="292">
        <f t="shared" ref="AN1006:AN1011" si="287">IF($AG$1003=$AH$1003,0,IF(OR(AND(AK1006=0,AL1006&gt;0),AND(AK1006="ns",AM1006&gt;0),AND(AK1006="ns",AL1006=0,AM1006=0)),1,IF(OR(AND(AK1006&gt;0,AL1006=2),AND(AK1006="ns",AL1006=2),AND(AK1006="ns",AM1006=0,AL1006&gt;0),AK1006=AM1006),0,1)))</f>
        <v>0</v>
      </c>
      <c r="BF1006" s="375"/>
      <c r="BG1006" s="375"/>
      <c r="BH1006" s="375"/>
      <c r="BI1006" s="375"/>
      <c r="BJ1006" s="375"/>
      <c r="BK1006" s="375"/>
      <c r="BL1006" s="375"/>
      <c r="BM1006" s="375"/>
      <c r="BN1006" s="375"/>
      <c r="BO1006" s="375"/>
      <c r="BP1006" s="375"/>
      <c r="BQ1006" s="375"/>
      <c r="BR1006" s="375"/>
    </row>
    <row r="1007" spans="1:177" ht="15" customHeight="1" x14ac:dyDescent="0.25">
      <c r="C1007" s="881" t="s">
        <v>1248</v>
      </c>
      <c r="D1007" s="881"/>
      <c r="E1007" s="881"/>
      <c r="F1007" s="881"/>
      <c r="G1007" s="171" t="s">
        <v>28</v>
      </c>
      <c r="H1007" s="882" t="s">
        <v>1241</v>
      </c>
      <c r="I1007" s="882"/>
      <c r="J1007" s="882"/>
      <c r="K1007" s="882"/>
      <c r="L1007" s="882"/>
      <c r="M1007" s="577"/>
      <c r="N1007" s="577"/>
      <c r="O1007" s="577"/>
      <c r="P1007" s="577"/>
      <c r="Q1007" s="577"/>
      <c r="R1007" s="577"/>
      <c r="S1007" s="577"/>
      <c r="T1007" s="577"/>
      <c r="U1007" s="577"/>
      <c r="V1007" s="577"/>
      <c r="W1007" s="577"/>
      <c r="X1007" s="577"/>
      <c r="Y1007" s="577"/>
      <c r="Z1007" s="577"/>
      <c r="AA1007" s="577"/>
      <c r="AB1007" s="577"/>
      <c r="AC1007" s="577"/>
      <c r="AD1007" s="577"/>
      <c r="AE1007" s="60"/>
      <c r="AF1007" s="259"/>
      <c r="AG1007" s="375"/>
      <c r="AH1007" s="264"/>
      <c r="AK1007" s="375">
        <f t="shared" si="284"/>
        <v>0</v>
      </c>
      <c r="AL1007" s="378">
        <f t="shared" si="285"/>
        <v>0</v>
      </c>
      <c r="AM1007" s="374">
        <f t="shared" si="286"/>
        <v>0</v>
      </c>
      <c r="AN1007" s="292">
        <f t="shared" si="287"/>
        <v>0</v>
      </c>
      <c r="BF1007" s="375"/>
      <c r="BG1007" s="375"/>
      <c r="BH1007" s="375"/>
      <c r="BI1007" s="375"/>
      <c r="BJ1007" s="375"/>
      <c r="BK1007" s="375"/>
      <c r="BL1007" s="375"/>
      <c r="BM1007" s="375"/>
      <c r="BN1007" s="375"/>
      <c r="BO1007" s="375"/>
      <c r="BP1007" s="375"/>
      <c r="BQ1007" s="375"/>
      <c r="BR1007" s="375"/>
    </row>
    <row r="1008" spans="1:177" ht="15" customHeight="1" x14ac:dyDescent="0.25">
      <c r="C1008" s="881"/>
      <c r="D1008" s="881"/>
      <c r="E1008" s="881"/>
      <c r="F1008" s="881"/>
      <c r="G1008" s="171" t="s">
        <v>29</v>
      </c>
      <c r="H1008" s="882" t="s">
        <v>1242</v>
      </c>
      <c r="I1008" s="882"/>
      <c r="J1008" s="882"/>
      <c r="K1008" s="882"/>
      <c r="L1008" s="882"/>
      <c r="M1008" s="577"/>
      <c r="N1008" s="577"/>
      <c r="O1008" s="577"/>
      <c r="P1008" s="577"/>
      <c r="Q1008" s="577"/>
      <c r="R1008" s="577"/>
      <c r="S1008" s="577"/>
      <c r="T1008" s="577"/>
      <c r="U1008" s="577"/>
      <c r="V1008" s="577"/>
      <c r="W1008" s="577"/>
      <c r="X1008" s="577"/>
      <c r="Y1008" s="577"/>
      <c r="Z1008" s="577"/>
      <c r="AA1008" s="577"/>
      <c r="AB1008" s="577"/>
      <c r="AC1008" s="577"/>
      <c r="AD1008" s="577"/>
      <c r="AE1008" s="60"/>
      <c r="AF1008" s="259"/>
      <c r="AG1008" s="375"/>
      <c r="AH1008" s="264"/>
      <c r="AK1008" s="375">
        <f t="shared" si="284"/>
        <v>0</v>
      </c>
      <c r="AL1008" s="378">
        <f t="shared" si="285"/>
        <v>0</v>
      </c>
      <c r="AM1008" s="374">
        <f t="shared" si="286"/>
        <v>0</v>
      </c>
      <c r="AN1008" s="292">
        <f t="shared" si="287"/>
        <v>0</v>
      </c>
      <c r="BF1008" s="375"/>
      <c r="BG1008" s="375"/>
      <c r="BH1008" s="375"/>
      <c r="BI1008" s="375"/>
      <c r="BJ1008" s="375"/>
      <c r="BK1008" s="375"/>
      <c r="BL1008" s="375"/>
      <c r="BM1008" s="375"/>
      <c r="BN1008" s="375"/>
      <c r="BO1008" s="375"/>
      <c r="BP1008" s="375"/>
      <c r="BQ1008" s="375"/>
      <c r="BR1008" s="375"/>
    </row>
    <row r="1009" spans="1:93" ht="15" customHeight="1" x14ac:dyDescent="0.25">
      <c r="C1009" s="881" t="s">
        <v>1249</v>
      </c>
      <c r="D1009" s="881"/>
      <c r="E1009" s="881"/>
      <c r="F1009" s="881"/>
      <c r="G1009" s="171" t="s">
        <v>30</v>
      </c>
      <c r="H1009" s="882" t="s">
        <v>1243</v>
      </c>
      <c r="I1009" s="882"/>
      <c r="J1009" s="882"/>
      <c r="K1009" s="882"/>
      <c r="L1009" s="882"/>
      <c r="M1009" s="577"/>
      <c r="N1009" s="577"/>
      <c r="O1009" s="577"/>
      <c r="P1009" s="577"/>
      <c r="Q1009" s="577"/>
      <c r="R1009" s="577"/>
      <c r="S1009" s="577"/>
      <c r="T1009" s="577"/>
      <c r="U1009" s="577"/>
      <c r="V1009" s="577"/>
      <c r="W1009" s="577"/>
      <c r="X1009" s="577"/>
      <c r="Y1009" s="577"/>
      <c r="Z1009" s="577"/>
      <c r="AA1009" s="577"/>
      <c r="AB1009" s="577"/>
      <c r="AC1009" s="577"/>
      <c r="AD1009" s="577"/>
      <c r="AE1009" s="60"/>
      <c r="AF1009" s="259"/>
      <c r="AG1009" s="375"/>
      <c r="AH1009" s="264"/>
      <c r="AK1009" s="375">
        <f t="shared" si="284"/>
        <v>0</v>
      </c>
      <c r="AL1009" s="378">
        <f t="shared" si="285"/>
        <v>0</v>
      </c>
      <c r="AM1009" s="374">
        <f t="shared" si="286"/>
        <v>0</v>
      </c>
      <c r="AN1009" s="292">
        <f t="shared" si="287"/>
        <v>0</v>
      </c>
      <c r="BF1009" s="375"/>
      <c r="BG1009" s="375"/>
      <c r="BH1009" s="375"/>
      <c r="BI1009" s="375"/>
      <c r="BJ1009" s="375"/>
      <c r="BK1009" s="375"/>
      <c r="BL1009" s="375"/>
      <c r="BM1009" s="375"/>
      <c r="BN1009" s="375"/>
      <c r="BO1009" s="375"/>
      <c r="BP1009" s="375"/>
      <c r="BQ1009" s="375"/>
      <c r="BR1009" s="375"/>
    </row>
    <row r="1010" spans="1:93" ht="15" customHeight="1" x14ac:dyDescent="0.25">
      <c r="C1010" s="881"/>
      <c r="D1010" s="881"/>
      <c r="E1010" s="881"/>
      <c r="F1010" s="881"/>
      <c r="G1010" s="171" t="s">
        <v>31</v>
      </c>
      <c r="H1010" s="882" t="s">
        <v>1244</v>
      </c>
      <c r="I1010" s="882"/>
      <c r="J1010" s="882"/>
      <c r="K1010" s="882"/>
      <c r="L1010" s="882"/>
      <c r="M1010" s="577"/>
      <c r="N1010" s="577"/>
      <c r="O1010" s="577"/>
      <c r="P1010" s="577"/>
      <c r="Q1010" s="577"/>
      <c r="R1010" s="577"/>
      <c r="S1010" s="577"/>
      <c r="T1010" s="577"/>
      <c r="U1010" s="577"/>
      <c r="V1010" s="577"/>
      <c r="W1010" s="577"/>
      <c r="X1010" s="577"/>
      <c r="Y1010" s="577"/>
      <c r="Z1010" s="577"/>
      <c r="AA1010" s="577"/>
      <c r="AB1010" s="577"/>
      <c r="AC1010" s="577"/>
      <c r="AD1010" s="577"/>
      <c r="AE1010" s="60"/>
      <c r="AF1010" s="259"/>
      <c r="AG1010" s="375"/>
      <c r="AH1010" s="264"/>
      <c r="AK1010" s="375">
        <f t="shared" si="284"/>
        <v>0</v>
      </c>
      <c r="AL1010" s="378">
        <f t="shared" si="285"/>
        <v>0</v>
      </c>
      <c r="AM1010" s="374">
        <f t="shared" si="286"/>
        <v>0</v>
      </c>
      <c r="AN1010" s="292">
        <f t="shared" si="287"/>
        <v>0</v>
      </c>
      <c r="BF1010" s="375"/>
      <c r="BG1010" s="375"/>
      <c r="BH1010" s="375"/>
      <c r="BI1010" s="375"/>
      <c r="BJ1010" s="375"/>
      <c r="BK1010" s="375"/>
      <c r="BL1010" s="375"/>
      <c r="BM1010" s="375"/>
      <c r="BN1010" s="375"/>
      <c r="BO1010" s="375"/>
      <c r="BP1010" s="375"/>
      <c r="BQ1010" s="375"/>
      <c r="BR1010" s="375"/>
    </row>
    <row r="1011" spans="1:93" ht="15" customHeight="1" x14ac:dyDescent="0.25">
      <c r="G1011" s="20" t="s">
        <v>32</v>
      </c>
      <c r="H1011" s="882" t="s">
        <v>1245</v>
      </c>
      <c r="I1011" s="882"/>
      <c r="J1011" s="882"/>
      <c r="K1011" s="882"/>
      <c r="L1011" s="882"/>
      <c r="M1011" s="577"/>
      <c r="N1011" s="577"/>
      <c r="O1011" s="577"/>
      <c r="P1011" s="577"/>
      <c r="Q1011" s="577"/>
      <c r="R1011" s="577"/>
      <c r="S1011" s="577"/>
      <c r="T1011" s="577"/>
      <c r="U1011" s="577"/>
      <c r="V1011" s="577"/>
      <c r="W1011" s="577"/>
      <c r="X1011" s="577"/>
      <c r="Y1011" s="577"/>
      <c r="Z1011" s="577"/>
      <c r="AA1011" s="577"/>
      <c r="AB1011" s="577"/>
      <c r="AC1011" s="577"/>
      <c r="AD1011" s="577"/>
      <c r="AE1011" s="60"/>
      <c r="AF1011" s="259"/>
      <c r="AG1011" s="375"/>
      <c r="AH1011" s="264"/>
      <c r="AK1011" s="375">
        <f t="shared" si="284"/>
        <v>0</v>
      </c>
      <c r="AL1011" s="378">
        <f t="shared" si="285"/>
        <v>0</v>
      </c>
      <c r="AM1011" s="374">
        <f t="shared" si="286"/>
        <v>0</v>
      </c>
      <c r="AN1011" s="292">
        <f t="shared" si="287"/>
        <v>0</v>
      </c>
      <c r="BF1011" s="375"/>
      <c r="BG1011" s="375"/>
      <c r="BH1011" s="375"/>
      <c r="BI1011" s="375"/>
      <c r="BJ1011" s="375"/>
      <c r="BK1011" s="375"/>
      <c r="BL1011" s="375"/>
      <c r="BM1011" s="375"/>
      <c r="BN1011" s="375"/>
      <c r="BO1011" s="375"/>
      <c r="BP1011" s="375"/>
      <c r="BQ1011" s="375"/>
      <c r="BR1011" s="375"/>
    </row>
    <row r="1012" spans="1:93" ht="15" customHeight="1" x14ac:dyDescent="0.25">
      <c r="L1012" s="82" t="s">
        <v>64</v>
      </c>
      <c r="M1012" s="606">
        <f>IF(AND(SUM(M1005:R1011)=0,COUNTIF(M1005:R1011,"NS")&gt;0),"NS",SUM(M1005:R1011))</f>
        <v>0</v>
      </c>
      <c r="N1012" s="606"/>
      <c r="O1012" s="606"/>
      <c r="P1012" s="606"/>
      <c r="Q1012" s="606"/>
      <c r="R1012" s="606"/>
      <c r="S1012" s="606">
        <f>IF(AND(SUM(S1005:X1011)=0,COUNTIF(S1005:X1011,"NS")&gt;0),"NS",SUM(S1005:X1011))</f>
        <v>0</v>
      </c>
      <c r="T1012" s="606"/>
      <c r="U1012" s="606"/>
      <c r="V1012" s="606"/>
      <c r="W1012" s="606"/>
      <c r="X1012" s="606"/>
      <c r="Y1012" s="606">
        <f>IF(AND(SUM(Y1005:AD1011)=0,COUNTIF(Y1005:AD1011,"NS")&gt;0),"NS",SUM(Y1005:AD1011))</f>
        <v>0</v>
      </c>
      <c r="Z1012" s="606"/>
      <c r="AA1012" s="606"/>
      <c r="AB1012" s="606"/>
      <c r="AC1012" s="606"/>
      <c r="AD1012" s="606"/>
      <c r="AG1012" s="375"/>
      <c r="AH1012" s="264"/>
      <c r="AN1012" s="387">
        <f>SUM(AN1005:AN1011)</f>
        <v>0</v>
      </c>
      <c r="BF1012" s="375"/>
      <c r="BG1012" s="375"/>
      <c r="BH1012" s="375"/>
      <c r="BI1012" s="375"/>
      <c r="BJ1012" s="375"/>
      <c r="BK1012" s="375"/>
      <c r="BL1012" s="375"/>
      <c r="BM1012" s="375"/>
      <c r="BN1012" s="375"/>
      <c r="BO1012" s="375"/>
      <c r="BP1012" s="375"/>
      <c r="BQ1012" s="375"/>
      <c r="BR1012" s="375"/>
    </row>
    <row r="1013" spans="1:93" ht="15" customHeight="1" x14ac:dyDescent="0.25">
      <c r="B1013" s="543" t="str">
        <f>IF(SUM(BJ1013:BR1013)&gt;=1,"Error: Verificar la consistencia con la pregunta 42","")</f>
        <v/>
      </c>
      <c r="C1013" s="543"/>
      <c r="D1013" s="543"/>
      <c r="E1013" s="543"/>
      <c r="F1013" s="543"/>
      <c r="G1013" s="543"/>
      <c r="H1013" s="543"/>
      <c r="I1013" s="543"/>
      <c r="J1013" s="543"/>
      <c r="K1013" s="543"/>
      <c r="L1013" s="543"/>
      <c r="M1013" s="543"/>
      <c r="N1013" s="543"/>
      <c r="O1013" s="543"/>
      <c r="P1013" s="543"/>
      <c r="Q1013" s="543"/>
      <c r="R1013" s="543"/>
      <c r="S1013" s="543"/>
      <c r="T1013" s="543"/>
      <c r="U1013" s="543"/>
      <c r="V1013" s="543"/>
      <c r="W1013" s="543"/>
      <c r="X1013" s="543"/>
      <c r="Y1013" s="543"/>
      <c r="Z1013" s="543"/>
      <c r="AA1013" s="543"/>
      <c r="AB1013" s="543"/>
      <c r="AC1013" s="543"/>
      <c r="AD1013" s="543"/>
      <c r="AG1013" s="375"/>
      <c r="AH1013" s="375"/>
      <c r="BF1013" s="375"/>
      <c r="BJ1013" s="318">
        <f>SUM(BJ1005:BJ1012)</f>
        <v>0</v>
      </c>
      <c r="BN1013" s="318">
        <f>SUM(BN1005:BN1012)</f>
        <v>0</v>
      </c>
      <c r="BR1013" s="387">
        <f>SUM(BR1005:BR1012)</f>
        <v>0</v>
      </c>
    </row>
    <row r="1014" spans="1:93" ht="15" customHeight="1" x14ac:dyDescent="0.25">
      <c r="B1014" s="543" t="str">
        <f>IF(SUM(AN1012)&gt;=1,"Error: Verificar la suma por fila","")</f>
        <v/>
      </c>
      <c r="C1014" s="543"/>
      <c r="D1014" s="543"/>
      <c r="E1014" s="543"/>
      <c r="F1014" s="543"/>
      <c r="G1014" s="543"/>
      <c r="H1014" s="543"/>
      <c r="I1014" s="543"/>
      <c r="J1014" s="543"/>
      <c r="K1014" s="543"/>
      <c r="L1014" s="543"/>
      <c r="M1014" s="543"/>
      <c r="N1014" s="543"/>
      <c r="O1014" s="543"/>
      <c r="P1014" s="543"/>
      <c r="Q1014" s="543"/>
      <c r="R1014" s="543"/>
      <c r="S1014" s="543"/>
      <c r="T1014" s="543"/>
      <c r="U1014" s="543"/>
      <c r="V1014" s="543"/>
      <c r="W1014" s="543"/>
      <c r="X1014" s="543"/>
      <c r="Y1014" s="543"/>
      <c r="Z1014" s="543"/>
      <c r="AA1014" s="543"/>
      <c r="AB1014" s="543"/>
      <c r="AC1014" s="543"/>
      <c r="AD1014" s="543"/>
      <c r="AG1014" s="375"/>
      <c r="AH1014" s="399"/>
    </row>
    <row r="1015" spans="1:93" ht="15" customHeight="1" x14ac:dyDescent="0.25">
      <c r="B1015" s="545" t="str">
        <f>IF(OR(AG1003=AH1003,AG1003=AI1003),"","Error: Debe completar toda la información requerida.")</f>
        <v/>
      </c>
      <c r="C1015" s="545"/>
      <c r="D1015" s="545"/>
      <c r="E1015" s="545"/>
      <c r="F1015" s="545"/>
      <c r="G1015" s="545"/>
      <c r="H1015" s="545"/>
      <c r="I1015" s="545"/>
      <c r="J1015" s="545"/>
      <c r="K1015" s="545"/>
      <c r="L1015" s="545"/>
      <c r="M1015" s="545"/>
      <c r="N1015" s="545"/>
      <c r="O1015" s="545"/>
      <c r="P1015" s="545"/>
      <c r="Q1015" s="545"/>
      <c r="R1015" s="545"/>
      <c r="S1015" s="545"/>
      <c r="T1015" s="545"/>
      <c r="U1015" s="545"/>
      <c r="V1015" s="545"/>
      <c r="W1015" s="545"/>
      <c r="X1015" s="545"/>
      <c r="Y1015" s="545"/>
      <c r="Z1015" s="545"/>
      <c r="AA1015" s="545"/>
      <c r="AB1015" s="545"/>
      <c r="AC1015" s="545"/>
      <c r="AD1015" s="545"/>
      <c r="AG1015" s="375"/>
      <c r="AH1015" s="399"/>
    </row>
    <row r="1016" spans="1:93" ht="24" customHeight="1" x14ac:dyDescent="0.25">
      <c r="A1016" s="114" t="s">
        <v>907</v>
      </c>
      <c r="B1016" s="573" t="s">
        <v>1253</v>
      </c>
      <c r="C1016" s="573"/>
      <c r="D1016" s="573"/>
      <c r="E1016" s="573"/>
      <c r="F1016" s="573"/>
      <c r="G1016" s="573"/>
      <c r="H1016" s="573"/>
      <c r="I1016" s="573"/>
      <c r="J1016" s="573"/>
      <c r="K1016" s="573"/>
      <c r="L1016" s="573"/>
      <c r="M1016" s="573"/>
      <c r="N1016" s="573"/>
      <c r="O1016" s="573"/>
      <c r="P1016" s="573"/>
      <c r="Q1016" s="573"/>
      <c r="R1016" s="573"/>
      <c r="S1016" s="573"/>
      <c r="T1016" s="573"/>
      <c r="U1016" s="573"/>
      <c r="V1016" s="573"/>
      <c r="W1016" s="573"/>
      <c r="X1016" s="573"/>
      <c r="Y1016" s="573"/>
      <c r="Z1016" s="573"/>
      <c r="AA1016" s="573"/>
      <c r="AB1016" s="573"/>
      <c r="AC1016" s="573"/>
      <c r="AD1016" s="573"/>
      <c r="AG1016" s="375"/>
      <c r="AH1016" s="399"/>
    </row>
    <row r="1017" spans="1:93" ht="24" customHeight="1" x14ac:dyDescent="0.25">
      <c r="C1017" s="576" t="s">
        <v>1866</v>
      </c>
      <c r="D1017" s="576"/>
      <c r="E1017" s="576"/>
      <c r="F1017" s="576"/>
      <c r="G1017" s="576"/>
      <c r="H1017" s="576"/>
      <c r="I1017" s="576"/>
      <c r="J1017" s="576"/>
      <c r="K1017" s="576"/>
      <c r="L1017" s="576"/>
      <c r="M1017" s="576"/>
      <c r="N1017" s="576"/>
      <c r="O1017" s="576"/>
      <c r="P1017" s="576"/>
      <c r="Q1017" s="576"/>
      <c r="R1017" s="576"/>
      <c r="S1017" s="576"/>
      <c r="T1017" s="576"/>
      <c r="U1017" s="576"/>
      <c r="V1017" s="576"/>
      <c r="W1017" s="576"/>
      <c r="X1017" s="576"/>
      <c r="Y1017" s="576"/>
      <c r="Z1017" s="576"/>
      <c r="AA1017" s="576"/>
      <c r="AB1017" s="576"/>
      <c r="AC1017" s="576"/>
      <c r="AD1017" s="576"/>
      <c r="AG1017" s="375"/>
      <c r="AH1017" s="399"/>
    </row>
    <row r="1018" spans="1:93" ht="15" customHeight="1" x14ac:dyDescent="0.25">
      <c r="A1018" s="60"/>
      <c r="B1018" s="60"/>
      <c r="AE1018" s="60"/>
      <c r="AF1018" s="259"/>
      <c r="AG1018" s="285" t="s">
        <v>1908</v>
      </c>
      <c r="AH1018" s="285"/>
      <c r="AI1018" s="285"/>
      <c r="AJ1018" s="374"/>
      <c r="AK1018" s="374"/>
      <c r="AL1018" s="374"/>
      <c r="AM1018" s="374"/>
      <c r="AN1018" s="374"/>
    </row>
    <row r="1019" spans="1:93" ht="24" customHeight="1" x14ac:dyDescent="0.25">
      <c r="A1019" s="60"/>
      <c r="B1019" s="60"/>
      <c r="C1019" s="814" t="s">
        <v>875</v>
      </c>
      <c r="D1019" s="814"/>
      <c r="E1019" s="814"/>
      <c r="F1019" s="814"/>
      <c r="G1019" s="814"/>
      <c r="H1019" s="814"/>
      <c r="I1019" s="814"/>
      <c r="J1019" s="814"/>
      <c r="K1019" s="814"/>
      <c r="L1019" s="814"/>
      <c r="M1019" s="801" t="s">
        <v>1219</v>
      </c>
      <c r="N1019" s="801"/>
      <c r="O1019" s="801"/>
      <c r="P1019" s="801"/>
      <c r="Q1019" s="801"/>
      <c r="R1019" s="801"/>
      <c r="S1019" s="801"/>
      <c r="T1019" s="801"/>
      <c r="U1019" s="801"/>
      <c r="V1019" s="801"/>
      <c r="W1019" s="801"/>
      <c r="X1019" s="801"/>
      <c r="Y1019" s="801"/>
      <c r="Z1019" s="801"/>
      <c r="AA1019" s="801"/>
      <c r="AB1019" s="801"/>
      <c r="AC1019" s="801"/>
      <c r="AD1019" s="801"/>
      <c r="AE1019" s="60"/>
      <c r="AF1019" s="259"/>
      <c r="AG1019" s="285">
        <f>COUNTBLANK(M1021:AD1026)</f>
        <v>108</v>
      </c>
      <c r="AH1019" s="285">
        <v>108</v>
      </c>
      <c r="AI1019" s="285">
        <v>90</v>
      </c>
      <c r="AJ1019" s="374"/>
      <c r="AK1019" s="374"/>
      <c r="AL1019" s="374"/>
      <c r="AM1019" s="374"/>
      <c r="AN1019" s="374"/>
    </row>
    <row r="1020" spans="1:93" ht="15" customHeight="1" x14ac:dyDescent="0.25">
      <c r="A1020" s="60"/>
      <c r="B1020" s="60"/>
      <c r="C1020" s="814"/>
      <c r="D1020" s="814"/>
      <c r="E1020" s="814"/>
      <c r="F1020" s="814"/>
      <c r="G1020" s="814"/>
      <c r="H1020" s="814"/>
      <c r="I1020" s="814"/>
      <c r="J1020" s="814"/>
      <c r="K1020" s="814"/>
      <c r="L1020" s="814"/>
      <c r="M1020" s="819" t="s">
        <v>60</v>
      </c>
      <c r="N1020" s="820"/>
      <c r="O1020" s="820"/>
      <c r="P1020" s="820"/>
      <c r="Q1020" s="820"/>
      <c r="R1020" s="820"/>
      <c r="S1020" s="829" t="s">
        <v>61</v>
      </c>
      <c r="T1020" s="830"/>
      <c r="U1020" s="830"/>
      <c r="V1020" s="830"/>
      <c r="W1020" s="830"/>
      <c r="X1020" s="830"/>
      <c r="Y1020" s="829" t="s">
        <v>62</v>
      </c>
      <c r="Z1020" s="830"/>
      <c r="AA1020" s="830"/>
      <c r="AB1020" s="830"/>
      <c r="AC1020" s="830"/>
      <c r="AD1020" s="830"/>
      <c r="AE1020" s="60"/>
      <c r="AF1020" s="259"/>
      <c r="AG1020" s="374" t="s">
        <v>1921</v>
      </c>
      <c r="AH1020" s="374" t="s">
        <v>1925</v>
      </c>
      <c r="AI1020" s="374"/>
      <c r="AJ1020" s="374"/>
      <c r="AK1020" s="375" t="s">
        <v>1913</v>
      </c>
      <c r="AL1020" s="378" t="s">
        <v>1910</v>
      </c>
      <c r="AM1020" s="374" t="s">
        <v>1914</v>
      </c>
      <c r="AN1020" s="374" t="s">
        <v>1915</v>
      </c>
      <c r="BG1020" s="375" t="s">
        <v>1913</v>
      </c>
      <c r="BH1020" s="378" t="s">
        <v>1910</v>
      </c>
      <c r="BI1020" s="374" t="s">
        <v>1914</v>
      </c>
      <c r="BJ1020" s="374" t="s">
        <v>1915</v>
      </c>
      <c r="BK1020" s="375" t="s">
        <v>1913</v>
      </c>
      <c r="BL1020" s="378" t="s">
        <v>1910</v>
      </c>
      <c r="BM1020" s="374" t="s">
        <v>1914</v>
      </c>
      <c r="BN1020" s="374" t="s">
        <v>1915</v>
      </c>
      <c r="BO1020" s="375" t="s">
        <v>1913</v>
      </c>
      <c r="BP1020" s="378" t="s">
        <v>1910</v>
      </c>
      <c r="BQ1020" s="374" t="s">
        <v>1914</v>
      </c>
      <c r="BR1020" s="374" t="s">
        <v>1915</v>
      </c>
    </row>
    <row r="1021" spans="1:93" ht="15" customHeight="1" x14ac:dyDescent="0.25">
      <c r="A1021" s="60"/>
      <c r="B1021" s="60"/>
      <c r="C1021" s="18" t="s">
        <v>26</v>
      </c>
      <c r="D1021" s="822" t="s">
        <v>604</v>
      </c>
      <c r="E1021" s="823"/>
      <c r="F1021" s="823"/>
      <c r="G1021" s="823"/>
      <c r="H1021" s="823"/>
      <c r="I1021" s="823"/>
      <c r="J1021" s="823"/>
      <c r="K1021" s="823"/>
      <c r="L1021" s="824"/>
      <c r="M1021" s="577"/>
      <c r="N1021" s="577"/>
      <c r="O1021" s="577"/>
      <c r="P1021" s="577"/>
      <c r="Q1021" s="577"/>
      <c r="R1021" s="577"/>
      <c r="S1021" s="577"/>
      <c r="T1021" s="577"/>
      <c r="U1021" s="577"/>
      <c r="V1021" s="577"/>
      <c r="W1021" s="577"/>
      <c r="X1021" s="577"/>
      <c r="Y1021" s="577"/>
      <c r="Z1021" s="577"/>
      <c r="AA1021" s="577"/>
      <c r="AB1021" s="577"/>
      <c r="AC1021" s="577"/>
      <c r="AD1021" s="577"/>
      <c r="AE1021" s="60"/>
      <c r="AF1021" s="259"/>
      <c r="AG1021" s="375"/>
      <c r="AH1021" s="264"/>
      <c r="AI1021" s="374"/>
      <c r="AJ1021" s="374"/>
      <c r="AK1021" s="375">
        <f>M1021</f>
        <v>0</v>
      </c>
      <c r="AL1021" s="378">
        <f>COUNTIF(S1021:AD1021,"ns")</f>
        <v>0</v>
      </c>
      <c r="AM1021" s="374">
        <f>SUM(S1021:AD1021)</f>
        <v>0</v>
      </c>
      <c r="AN1021" s="292">
        <f>IF($AG$1019=$AH$1019,0,IF(OR(AND(AK1021=0,AL1021&gt;0),AND(AK1021="ns",AM1021&gt;0),AND(AK1021="ns",AL1021=0,AM1021=0)),1,IF(OR(AND(AK1021&gt;0,AL1021=2),AND(AK1021="ns",AL1021=2),AND(AK1021="ns",AM1021=0,AL1021&gt;0),AK1021=AM1021),0,1)))</f>
        <v>0</v>
      </c>
      <c r="BG1021" s="375">
        <f>$M$933</f>
        <v>0</v>
      </c>
      <c r="BH1021" s="378">
        <f>COUNTIF(S1021:AD1026,"ns")</f>
        <v>0</v>
      </c>
      <c r="BI1021" s="374">
        <f>SUM(S1021:AD1026)</f>
        <v>0</v>
      </c>
      <c r="BJ1021" s="317">
        <f>IF($AG$1019=$AH$1019,0,IF(OR(AND(BG1021=0,BH1021&gt;0),AND(BG1021="NS",BI1021&gt;0),AND(BG1021="NS",BI1021=0,BH1021=0)),1,IF(OR(AND(BH1021&gt;=2,BI1021&lt;BG1021),AND(BG1021="NS",BI1021=0,BH1021&gt;0),BG1021=BI1021),0,1)))</f>
        <v>0</v>
      </c>
      <c r="BK1021" s="375">
        <f>$S$933</f>
        <v>0</v>
      </c>
      <c r="BL1021" s="378">
        <f>COUNTIF(S1021:X1026,"ns")</f>
        <v>0</v>
      </c>
      <c r="BM1021" s="374">
        <f>SUM(S1021:X1026)</f>
        <v>0</v>
      </c>
      <c r="BN1021" s="317">
        <f>IF($AG$1019=$AH$1019,0,IF(OR(AND(BK1021=0,BL1021&gt;0),AND(BK1021="NS",BM1021&gt;0),AND(BK1021="NS",BM1021=0,BL1021=0)),1,IF(OR(AND(BL1021&gt;=2,BM1021&lt;BK1021),AND(BK1021="NS",BM1021=0,BL1021&gt;0),BK1021=BM1021),0,1)))</f>
        <v>0</v>
      </c>
      <c r="BO1021" s="375">
        <f>$Y$933</f>
        <v>0</v>
      </c>
      <c r="BP1021" s="378">
        <f>COUNTIF(Y1021:AD1026,"ns")</f>
        <v>0</v>
      </c>
      <c r="BQ1021" s="374">
        <f>SUM(Y1021:AD1026)</f>
        <v>0</v>
      </c>
      <c r="BR1021" s="317">
        <f>IF($AG$1019=$AH$1019,0,IF(OR(AND(BO1021=0,BP1021&gt;0),AND(BO1021="NS",BQ1021&gt;0),AND(BO1021="NS",BQ1021=0,BP1021=0)),1,IF(OR(AND(BP1021&gt;=2,BQ1021&lt;BO1021),AND(BO1021="NS",BQ1021=0,BP1021&gt;0),BO1021=BQ1021),0,1)))</f>
        <v>0</v>
      </c>
      <c r="CA1021" s="375"/>
      <c r="CB1021" s="292"/>
      <c r="CC1021" s="292"/>
      <c r="CD1021" s="292"/>
      <c r="CE1021" s="292"/>
      <c r="CF1021" s="292"/>
      <c r="CG1021" s="292"/>
      <c r="CH1021" s="292"/>
      <c r="CI1021" s="292"/>
      <c r="CJ1021" s="292"/>
      <c r="CK1021" s="292"/>
    </row>
    <row r="1022" spans="1:93" ht="15" customHeight="1" x14ac:dyDescent="0.25">
      <c r="A1022" s="60"/>
      <c r="B1022" s="60"/>
      <c r="C1022" s="20" t="s">
        <v>27</v>
      </c>
      <c r="D1022" s="822" t="s">
        <v>128</v>
      </c>
      <c r="E1022" s="823"/>
      <c r="F1022" s="823"/>
      <c r="G1022" s="823"/>
      <c r="H1022" s="823"/>
      <c r="I1022" s="823"/>
      <c r="J1022" s="823"/>
      <c r="K1022" s="823"/>
      <c r="L1022" s="824"/>
      <c r="M1022" s="577"/>
      <c r="N1022" s="577"/>
      <c r="O1022" s="577"/>
      <c r="P1022" s="577"/>
      <c r="Q1022" s="577"/>
      <c r="R1022" s="577"/>
      <c r="S1022" s="577"/>
      <c r="T1022" s="577"/>
      <c r="U1022" s="577"/>
      <c r="V1022" s="577"/>
      <c r="W1022" s="577"/>
      <c r="X1022" s="577"/>
      <c r="Y1022" s="577"/>
      <c r="Z1022" s="577"/>
      <c r="AA1022" s="577"/>
      <c r="AB1022" s="577"/>
      <c r="AC1022" s="577"/>
      <c r="AD1022" s="577"/>
      <c r="AE1022" s="60"/>
      <c r="AF1022" s="259"/>
      <c r="AG1022" s="375"/>
      <c r="AH1022" s="264"/>
      <c r="AK1022" s="375">
        <f t="shared" ref="AK1022:AK1026" si="288">M1022</f>
        <v>0</v>
      </c>
      <c r="AL1022" s="378">
        <f t="shared" ref="AL1022:AL1026" si="289">COUNTIF(S1022:AD1022,"ns")</f>
        <v>0</v>
      </c>
      <c r="AM1022" s="374">
        <f t="shared" ref="AM1022:AM1026" si="290">SUM(S1022:AD1022)</f>
        <v>0</v>
      </c>
      <c r="AN1022" s="292">
        <f t="shared" ref="AN1022:AN1026" si="291">IF($AG$1019=$AH$1019,0,IF(OR(AND(AK1022=0,AL1022&gt;0),AND(AK1022="ns",AM1022&gt;0),AND(AK1022="ns",AL1022=0,AM1022=0)),1,IF(OR(AND(AK1022&gt;0,AL1022=2),AND(AK1022="ns",AL1022=2),AND(AK1022="ns",AM1022=0,AL1022&gt;0),AK1022=AM1022),0,1)))</f>
        <v>0</v>
      </c>
      <c r="BG1022" s="375"/>
      <c r="BH1022" s="375"/>
      <c r="BI1022" s="375"/>
      <c r="BJ1022" s="375"/>
      <c r="BK1022" s="375"/>
      <c r="BL1022" s="375"/>
      <c r="BM1022" s="375"/>
      <c r="BN1022" s="375"/>
      <c r="BO1022" s="375"/>
      <c r="BP1022" s="375"/>
      <c r="BQ1022" s="375"/>
      <c r="BR1022" s="375"/>
      <c r="CA1022" s="381" t="s">
        <v>1963</v>
      </c>
      <c r="CB1022" s="381">
        <f>COUNTA(M1021:M1025)</f>
        <v>0</v>
      </c>
      <c r="CC1022" s="381"/>
      <c r="CD1022" s="381"/>
      <c r="CE1022" s="381"/>
      <c r="CF1022" s="381"/>
      <c r="CG1022" s="381"/>
      <c r="CH1022" s="381">
        <f>COUNTA(S1021:S1025)</f>
        <v>0</v>
      </c>
      <c r="CI1022" s="381"/>
      <c r="CJ1022" s="381"/>
      <c r="CK1022" s="381"/>
      <c r="CL1022" s="381"/>
      <c r="CM1022" s="381"/>
      <c r="CN1022" s="381">
        <f>COUNTA(Y1021:Y1025)</f>
        <v>0</v>
      </c>
      <c r="CO1022" s="381"/>
    </row>
    <row r="1023" spans="1:93" ht="15" customHeight="1" x14ac:dyDescent="0.25">
      <c r="A1023" s="60"/>
      <c r="B1023" s="60"/>
      <c r="C1023" s="20" t="s">
        <v>28</v>
      </c>
      <c r="D1023" s="822" t="s">
        <v>129</v>
      </c>
      <c r="E1023" s="823"/>
      <c r="F1023" s="823"/>
      <c r="G1023" s="823"/>
      <c r="H1023" s="823"/>
      <c r="I1023" s="823"/>
      <c r="J1023" s="823"/>
      <c r="K1023" s="823"/>
      <c r="L1023" s="824"/>
      <c r="M1023" s="577"/>
      <c r="N1023" s="577"/>
      <c r="O1023" s="577"/>
      <c r="P1023" s="577"/>
      <c r="Q1023" s="577"/>
      <c r="R1023" s="577"/>
      <c r="S1023" s="577"/>
      <c r="T1023" s="577"/>
      <c r="U1023" s="577"/>
      <c r="V1023" s="577"/>
      <c r="W1023" s="577"/>
      <c r="X1023" s="577"/>
      <c r="Y1023" s="577"/>
      <c r="Z1023" s="577"/>
      <c r="AA1023" s="577"/>
      <c r="AB1023" s="577"/>
      <c r="AC1023" s="577"/>
      <c r="AD1023" s="577"/>
      <c r="AE1023" s="60"/>
      <c r="AF1023" s="259"/>
      <c r="AG1023" s="375"/>
      <c r="AH1023" s="264"/>
      <c r="AK1023" s="375">
        <f t="shared" si="288"/>
        <v>0</v>
      </c>
      <c r="AL1023" s="378">
        <f t="shared" si="289"/>
        <v>0</v>
      </c>
      <c r="AM1023" s="374">
        <f t="shared" si="290"/>
        <v>0</v>
      </c>
      <c r="AN1023" s="292">
        <f t="shared" si="291"/>
        <v>0</v>
      </c>
      <c r="BG1023" s="375"/>
      <c r="BH1023" s="375"/>
      <c r="BI1023" s="375"/>
      <c r="BJ1023" s="375"/>
      <c r="BK1023" s="375"/>
      <c r="BL1023" s="375"/>
      <c r="BM1023" s="375"/>
      <c r="BN1023" s="375"/>
      <c r="BO1023" s="375"/>
      <c r="BP1023" s="375"/>
      <c r="BQ1023" s="375"/>
      <c r="BR1023" s="375"/>
      <c r="CA1023" s="381" t="s">
        <v>1964</v>
      </c>
      <c r="CB1023" s="381">
        <f>SUM(M1021:M1025)</f>
        <v>0</v>
      </c>
      <c r="CC1023" s="381"/>
      <c r="CD1023" s="381"/>
      <c r="CE1023" s="381"/>
      <c r="CF1023" s="381"/>
      <c r="CG1023" s="381"/>
      <c r="CH1023" s="381">
        <f>SUM(S1021:S1025)</f>
        <v>0</v>
      </c>
      <c r="CI1023" s="381"/>
      <c r="CJ1023" s="381"/>
      <c r="CK1023" s="381"/>
      <c r="CL1023" s="381"/>
      <c r="CM1023" s="381"/>
      <c r="CN1023" s="381">
        <f>SUM(Y1021:Y1025)</f>
        <v>0</v>
      </c>
      <c r="CO1023" s="381"/>
    </row>
    <row r="1024" spans="1:93" ht="15" customHeight="1" x14ac:dyDescent="0.25">
      <c r="A1024" s="60"/>
      <c r="B1024" s="60"/>
      <c r="C1024" s="20" t="s">
        <v>29</v>
      </c>
      <c r="D1024" s="822" t="s">
        <v>130</v>
      </c>
      <c r="E1024" s="823"/>
      <c r="F1024" s="823"/>
      <c r="G1024" s="823"/>
      <c r="H1024" s="823"/>
      <c r="I1024" s="823"/>
      <c r="J1024" s="823"/>
      <c r="K1024" s="823"/>
      <c r="L1024" s="824"/>
      <c r="M1024" s="577"/>
      <c r="N1024" s="577"/>
      <c r="O1024" s="577"/>
      <c r="P1024" s="577"/>
      <c r="Q1024" s="577"/>
      <c r="R1024" s="577"/>
      <c r="S1024" s="577"/>
      <c r="T1024" s="577"/>
      <c r="U1024" s="577"/>
      <c r="V1024" s="577"/>
      <c r="W1024" s="577"/>
      <c r="X1024" s="577"/>
      <c r="Y1024" s="577"/>
      <c r="Z1024" s="577"/>
      <c r="AA1024" s="577"/>
      <c r="AB1024" s="577"/>
      <c r="AC1024" s="577"/>
      <c r="AD1024" s="577"/>
      <c r="AE1024" s="60"/>
      <c r="AF1024" s="259"/>
      <c r="AG1024" s="375"/>
      <c r="AH1024" s="264"/>
      <c r="AK1024" s="375">
        <f t="shared" si="288"/>
        <v>0</v>
      </c>
      <c r="AL1024" s="378">
        <f t="shared" si="289"/>
        <v>0</v>
      </c>
      <c r="AM1024" s="374">
        <f t="shared" si="290"/>
        <v>0</v>
      </c>
      <c r="AN1024" s="292">
        <f t="shared" si="291"/>
        <v>0</v>
      </c>
      <c r="BG1024" s="375"/>
      <c r="BH1024" s="375"/>
      <c r="BI1024" s="375"/>
      <c r="BJ1024" s="375"/>
      <c r="BK1024" s="375"/>
      <c r="BL1024" s="375"/>
      <c r="BM1024" s="375"/>
      <c r="BN1024" s="375"/>
      <c r="BO1024" s="375"/>
      <c r="BP1024" s="375"/>
      <c r="BQ1024" s="375"/>
      <c r="BR1024" s="375"/>
      <c r="CA1024" s="381" t="s">
        <v>1965</v>
      </c>
      <c r="CB1024" s="381">
        <f>COUNTIF(M1021:M1025,"ns")</f>
        <v>0</v>
      </c>
      <c r="CC1024" s="381"/>
      <c r="CD1024" s="381"/>
      <c r="CE1024" s="381"/>
      <c r="CF1024" s="381"/>
      <c r="CG1024" s="381"/>
      <c r="CH1024" s="381">
        <f>COUNTIF(S1021:S1025,"ns")</f>
        <v>0</v>
      </c>
      <c r="CI1024" s="381"/>
      <c r="CJ1024" s="381"/>
      <c r="CK1024" s="381"/>
      <c r="CL1024" s="381"/>
      <c r="CM1024" s="381"/>
      <c r="CN1024" s="381">
        <f>COUNTIF(Y1021:Y1025,"ns")</f>
        <v>0</v>
      </c>
      <c r="CO1024" s="381"/>
    </row>
    <row r="1025" spans="1:100" ht="15" customHeight="1" x14ac:dyDescent="0.25">
      <c r="A1025" s="60"/>
      <c r="B1025" s="60"/>
      <c r="C1025" s="20" t="s">
        <v>30</v>
      </c>
      <c r="D1025" s="822" t="s">
        <v>871</v>
      </c>
      <c r="E1025" s="823"/>
      <c r="F1025" s="823"/>
      <c r="G1025" s="823"/>
      <c r="H1025" s="823"/>
      <c r="I1025" s="823"/>
      <c r="J1025" s="823"/>
      <c r="K1025" s="823"/>
      <c r="L1025" s="824"/>
      <c r="M1025" s="577"/>
      <c r="N1025" s="577"/>
      <c r="O1025" s="577"/>
      <c r="P1025" s="577"/>
      <c r="Q1025" s="577"/>
      <c r="R1025" s="577"/>
      <c r="S1025" s="577"/>
      <c r="T1025" s="577"/>
      <c r="U1025" s="577"/>
      <c r="V1025" s="577"/>
      <c r="W1025" s="577"/>
      <c r="X1025" s="577"/>
      <c r="Y1025" s="577"/>
      <c r="Z1025" s="577"/>
      <c r="AA1025" s="577"/>
      <c r="AB1025" s="577"/>
      <c r="AC1025" s="577"/>
      <c r="AD1025" s="577"/>
      <c r="AE1025" s="60"/>
      <c r="AF1025" s="259"/>
      <c r="AG1025" s="375"/>
      <c r="AH1025" s="264"/>
      <c r="AK1025" s="375">
        <f t="shared" si="288"/>
        <v>0</v>
      </c>
      <c r="AL1025" s="378">
        <f t="shared" si="289"/>
        <v>0</v>
      </c>
      <c r="AM1025" s="374">
        <f t="shared" si="290"/>
        <v>0</v>
      </c>
      <c r="AN1025" s="292">
        <f t="shared" si="291"/>
        <v>0</v>
      </c>
      <c r="BG1025" s="375"/>
      <c r="BH1025" s="375"/>
      <c r="BI1025" s="375"/>
      <c r="BJ1025" s="375"/>
      <c r="BK1025" s="375"/>
      <c r="BL1025" s="375"/>
      <c r="BM1025" s="375"/>
      <c r="BN1025" s="375"/>
      <c r="BO1025" s="375"/>
      <c r="BP1025" s="375"/>
      <c r="BQ1025" s="375"/>
      <c r="BR1025" s="375"/>
      <c r="CA1025" s="381" t="s">
        <v>1966</v>
      </c>
      <c r="CB1025" s="381">
        <f>COUNTIF(M1021:M1025,0)</f>
        <v>0</v>
      </c>
      <c r="CC1025" s="381"/>
      <c r="CD1025" s="381"/>
      <c r="CE1025" s="381"/>
      <c r="CF1025" s="381"/>
      <c r="CG1025" s="381"/>
      <c r="CH1025" s="381">
        <f>COUNTIF(S1021:S1025,0)</f>
        <v>0</v>
      </c>
      <c r="CI1025" s="381"/>
      <c r="CJ1025" s="381"/>
      <c r="CK1025" s="381"/>
      <c r="CL1025" s="381"/>
      <c r="CM1025" s="381"/>
      <c r="CN1025" s="381">
        <f>COUNTIF(Y1021:Y1025,0)</f>
        <v>0</v>
      </c>
      <c r="CO1025" s="381"/>
    </row>
    <row r="1026" spans="1:100" ht="15" customHeight="1" x14ac:dyDescent="0.25">
      <c r="A1026" s="60"/>
      <c r="B1026" s="60"/>
      <c r="C1026" s="20" t="s">
        <v>34</v>
      </c>
      <c r="D1026" s="822" t="s">
        <v>602</v>
      </c>
      <c r="E1026" s="823"/>
      <c r="F1026" s="823"/>
      <c r="G1026" s="823"/>
      <c r="H1026" s="823"/>
      <c r="I1026" s="823"/>
      <c r="J1026" s="823"/>
      <c r="K1026" s="823"/>
      <c r="L1026" s="824"/>
      <c r="M1026" s="577"/>
      <c r="N1026" s="577"/>
      <c r="O1026" s="577"/>
      <c r="P1026" s="577"/>
      <c r="Q1026" s="577"/>
      <c r="R1026" s="577"/>
      <c r="S1026" s="577"/>
      <c r="T1026" s="577"/>
      <c r="U1026" s="577"/>
      <c r="V1026" s="577"/>
      <c r="W1026" s="577"/>
      <c r="X1026" s="577"/>
      <c r="Y1026" s="577"/>
      <c r="Z1026" s="577"/>
      <c r="AA1026" s="577"/>
      <c r="AB1026" s="577"/>
      <c r="AC1026" s="577"/>
      <c r="AD1026" s="577"/>
      <c r="AE1026" s="60"/>
      <c r="AF1026" s="259"/>
      <c r="AG1026" s="375"/>
      <c r="AH1026" s="264"/>
      <c r="AK1026" s="375">
        <f t="shared" si="288"/>
        <v>0</v>
      </c>
      <c r="AL1026" s="378">
        <f t="shared" si="289"/>
        <v>0</v>
      </c>
      <c r="AM1026" s="374">
        <f t="shared" si="290"/>
        <v>0</v>
      </c>
      <c r="AN1026" s="292">
        <f t="shared" si="291"/>
        <v>0</v>
      </c>
      <c r="BG1026" s="375"/>
      <c r="BH1026" s="375"/>
      <c r="BI1026" s="375"/>
      <c r="BJ1026" s="375"/>
      <c r="BK1026" s="375"/>
      <c r="BL1026" s="375"/>
      <c r="BM1026" s="375"/>
      <c r="BN1026" s="375"/>
      <c r="BO1026" s="375"/>
      <c r="BP1026" s="375"/>
      <c r="BQ1026" s="375"/>
      <c r="BR1026" s="375"/>
      <c r="CA1026" s="381" t="s">
        <v>1967</v>
      </c>
      <c r="CB1026" s="381">
        <f>M1026</f>
        <v>0</v>
      </c>
      <c r="CC1026" s="381"/>
      <c r="CD1026" s="381"/>
      <c r="CE1026" s="381"/>
      <c r="CF1026" s="381"/>
      <c r="CG1026" s="381"/>
      <c r="CH1026" s="381">
        <f>S1026</f>
        <v>0</v>
      </c>
      <c r="CI1026" s="381"/>
      <c r="CJ1026" s="381"/>
      <c r="CK1026" s="381"/>
      <c r="CL1026" s="381"/>
      <c r="CM1026" s="381"/>
      <c r="CN1026" s="381">
        <f>Y1026</f>
        <v>0</v>
      </c>
      <c r="CO1026" s="381"/>
    </row>
    <row r="1027" spans="1:100" ht="15" customHeight="1" x14ac:dyDescent="0.25">
      <c r="A1027" s="60"/>
      <c r="B1027" s="60"/>
      <c r="L1027" s="82" t="s">
        <v>64</v>
      </c>
      <c r="M1027" s="606">
        <f>IF(AND(SUM(M1021:R1026)=0,COUNTIF(M1021:R1026,"NS")&gt;0),"NS",SUM(M1021:R1026))</f>
        <v>0</v>
      </c>
      <c r="N1027" s="606"/>
      <c r="O1027" s="606"/>
      <c r="P1027" s="606"/>
      <c r="Q1027" s="606"/>
      <c r="R1027" s="606"/>
      <c r="S1027" s="606">
        <f>IF(AND(SUM(S1021:X1026)=0,COUNTIF(S1021:X1026,"NS")&gt;0),"NS",SUM(S1021:X1026))</f>
        <v>0</v>
      </c>
      <c r="T1027" s="606"/>
      <c r="U1027" s="606"/>
      <c r="V1027" s="606"/>
      <c r="W1027" s="606"/>
      <c r="X1027" s="606"/>
      <c r="Y1027" s="606">
        <f>IF(AND(SUM(Y1021:AD1026)=0,COUNTIF(Y1021:AD1026,"NS")&gt;0),"NS",SUM(Y1021:AD1026))</f>
        <v>0</v>
      </c>
      <c r="Z1027" s="606"/>
      <c r="AA1027" s="606"/>
      <c r="AB1027" s="606"/>
      <c r="AC1027" s="606"/>
      <c r="AD1027" s="606"/>
      <c r="AE1027" s="60"/>
      <c r="AF1027" s="259"/>
      <c r="AG1027" s="375"/>
      <c r="AH1027" s="264"/>
      <c r="AK1027" s="375"/>
      <c r="AL1027" s="375"/>
      <c r="AM1027" s="375"/>
      <c r="AN1027" s="375"/>
      <c r="BG1027" s="375"/>
      <c r="BH1027" s="375"/>
      <c r="BI1027" s="375"/>
      <c r="BJ1027" s="375"/>
      <c r="BK1027" s="375"/>
      <c r="BL1027" s="375"/>
      <c r="BM1027" s="375"/>
      <c r="BN1027" s="375"/>
      <c r="BO1027" s="375"/>
      <c r="BP1027" s="375"/>
      <c r="BQ1027" s="375"/>
      <c r="BR1027" s="375"/>
      <c r="CA1027" s="381" t="s">
        <v>1968</v>
      </c>
      <c r="CB1027" s="382">
        <f>IF($AG$1019=$AH$1019,0,
IF(AND(OR(CB1022=0,CB1022=1),CB1026&gt;=0),1,
IF(CB1022=2,
IF(CB1026=0,0,IF(AND(CB1026&gt;0,CB1025=0,OR(CB1023&gt;0,CB1024&gt;0)),0,1)),
IF(CB1022&gt;2,
IF(CB1026=0,0,IF(AND(CB1026&gt;0,(CB1022-CB1025)&gt;=2,OR(CB1023&gt;0,CB1024&gt;0)),0,1))))))</f>
        <v>0</v>
      </c>
      <c r="CC1027" s="382"/>
      <c r="CD1027" s="382"/>
      <c r="CE1027" s="382"/>
      <c r="CF1027" s="382"/>
      <c r="CG1027" s="382"/>
      <c r="CH1027" s="382">
        <f>IF($AG$1019=$AH$1019,0,
IF(AND(OR(CH1022=0,CH1022=1),CH1026&gt;=0),1,
IF(CH1022=2,
IF(CH1026=0,0,IF(AND(CH1026&gt;0,CH1025=0,OR(CH1023&gt;0,CH1024&gt;0)),0,1)),
IF(CH1022&gt;2,
IF(CH1026=0,0,IF(AND(CH1026&gt;0,(CH1022-CH1025)&gt;=2,OR(CH1023&gt;0,CH1024&gt;0)),0,1))))))</f>
        <v>0</v>
      </c>
      <c r="CI1027" s="382"/>
      <c r="CJ1027" s="382"/>
      <c r="CK1027" s="382"/>
      <c r="CL1027" s="382"/>
      <c r="CM1027" s="382"/>
      <c r="CN1027" s="382">
        <f>IF($AG$1019=$AH$1019,0,
IF(AND(OR(CN1022=0,CN1022=1),CN1026&gt;=0),1,
IF(CN1022=2,
IF(CN1026=0,0,IF(AND(CN1026&gt;0,CN1025=0,OR(CN1023&gt;0,CN1024&gt;0)),0,1)),
IF(CN1022&gt;2,
IF(CN1026=0,0,IF(AND(CN1026&gt;0,(CN1022-CN1025)&gt;=2,OR(CN1023&gt;0,CN1024&gt;0)),0,1))))))</f>
        <v>0</v>
      </c>
      <c r="CO1027" s="382"/>
    </row>
    <row r="1028" spans="1:100" ht="15" customHeight="1" x14ac:dyDescent="0.25">
      <c r="A1028" s="60"/>
      <c r="B1028" s="543" t="str">
        <f>IF(SUM(BJ1029:BR1029)&gt;=1,"Error: Verificar la consistencia con la pregunta 42","")</f>
        <v/>
      </c>
      <c r="C1028" s="543"/>
      <c r="D1028" s="543"/>
      <c r="E1028" s="543"/>
      <c r="F1028" s="543"/>
      <c r="G1028" s="543"/>
      <c r="H1028" s="543"/>
      <c r="I1028" s="543"/>
      <c r="J1028" s="543"/>
      <c r="K1028" s="543"/>
      <c r="L1028" s="543"/>
      <c r="M1028" s="543"/>
      <c r="N1028" s="543"/>
      <c r="O1028" s="543"/>
      <c r="P1028" s="543"/>
      <c r="Q1028" s="543"/>
      <c r="R1028" s="543"/>
      <c r="S1028" s="543"/>
      <c r="T1028" s="543"/>
      <c r="U1028" s="543"/>
      <c r="V1028" s="543"/>
      <c r="W1028" s="543"/>
      <c r="X1028" s="543"/>
      <c r="Y1028" s="543"/>
      <c r="Z1028" s="543"/>
      <c r="AA1028" s="543"/>
      <c r="AB1028" s="543"/>
      <c r="AC1028" s="543"/>
      <c r="AD1028" s="543"/>
      <c r="AE1028" s="60"/>
      <c r="AF1028" s="259"/>
      <c r="AG1028" s="375"/>
      <c r="AH1028" s="264"/>
      <c r="AN1028" s="387">
        <f>SUM(AN1021:AN1027)</f>
        <v>0</v>
      </c>
      <c r="BG1028" s="375"/>
      <c r="BH1028" s="375"/>
      <c r="BI1028" s="375"/>
      <c r="BJ1028" s="375"/>
      <c r="BK1028" s="375"/>
      <c r="BL1028" s="375"/>
      <c r="BM1028" s="375"/>
      <c r="BN1028" s="375"/>
      <c r="BO1028" s="375"/>
      <c r="BP1028" s="375"/>
      <c r="BQ1028" s="375"/>
      <c r="BR1028" s="375"/>
    </row>
    <row r="1029" spans="1:100" ht="15" customHeight="1" x14ac:dyDescent="0.25">
      <c r="A1029" s="60"/>
      <c r="B1029" s="543" t="str">
        <f>IF(SUM(AN1028)&gt;=1,"Error: Verificar la suma por fila","")</f>
        <v/>
      </c>
      <c r="C1029" s="543"/>
      <c r="D1029" s="543"/>
      <c r="E1029" s="543"/>
      <c r="F1029" s="543"/>
      <c r="G1029" s="543"/>
      <c r="H1029" s="543"/>
      <c r="I1029" s="543"/>
      <c r="J1029" s="543"/>
      <c r="K1029" s="543"/>
      <c r="L1029" s="543"/>
      <c r="M1029" s="543"/>
      <c r="N1029" s="543"/>
      <c r="O1029" s="543"/>
      <c r="P1029" s="543"/>
      <c r="Q1029" s="543"/>
      <c r="R1029" s="543"/>
      <c r="S1029" s="543"/>
      <c r="T1029" s="543"/>
      <c r="U1029" s="543"/>
      <c r="V1029" s="543"/>
      <c r="W1029" s="543"/>
      <c r="X1029" s="543"/>
      <c r="Y1029" s="543"/>
      <c r="Z1029" s="543"/>
      <c r="AA1029" s="543"/>
      <c r="AB1029" s="543"/>
      <c r="AC1029" s="543"/>
      <c r="AD1029" s="543"/>
      <c r="AE1029" s="60"/>
      <c r="AF1029" s="259"/>
      <c r="AG1029" s="375"/>
      <c r="AH1029" s="399"/>
      <c r="BJ1029" s="318">
        <f>SUM(BJ1021:BJ1028)</f>
        <v>0</v>
      </c>
      <c r="BN1029" s="318">
        <f>SUM(BN1021:BN1028)</f>
        <v>0</v>
      </c>
      <c r="BR1029" s="387">
        <f>SUM(BR1021:BR1028)</f>
        <v>0</v>
      </c>
    </row>
    <row r="1030" spans="1:100" ht="26.25" customHeight="1" x14ac:dyDescent="0.25">
      <c r="A1030" s="60"/>
      <c r="B1030" s="821" t="str">
        <f>IF(SUM(CB1027:CN1027)&gt;=1,"Error: Verificar la información ya que se está haciendo mal uso del criterio No identificado.","")</f>
        <v/>
      </c>
      <c r="C1030" s="821"/>
      <c r="D1030" s="821"/>
      <c r="E1030" s="821"/>
      <c r="F1030" s="821"/>
      <c r="G1030" s="821"/>
      <c r="H1030" s="821"/>
      <c r="I1030" s="821"/>
      <c r="J1030" s="821"/>
      <c r="K1030" s="821"/>
      <c r="L1030" s="821"/>
      <c r="M1030" s="821"/>
      <c r="N1030" s="821"/>
      <c r="O1030" s="821"/>
      <c r="P1030" s="821"/>
      <c r="Q1030" s="545" t="str">
        <f>IF(OR(AG1019=AH1019,AG1019=AI1019),"","Error: Debe completar toda la información requerida.")</f>
        <v/>
      </c>
      <c r="R1030" s="545"/>
      <c r="S1030" s="545"/>
      <c r="T1030" s="545"/>
      <c r="U1030" s="545"/>
      <c r="V1030" s="545"/>
      <c r="W1030" s="545"/>
      <c r="X1030" s="545"/>
      <c r="Y1030" s="545"/>
      <c r="Z1030" s="545"/>
      <c r="AA1030" s="545"/>
      <c r="AB1030" s="545"/>
      <c r="AC1030" s="545"/>
      <c r="AD1030" s="545"/>
      <c r="AE1030" s="60"/>
      <c r="AF1030" s="259"/>
      <c r="AG1030" s="375"/>
      <c r="AH1030" s="399"/>
    </row>
    <row r="1031" spans="1:100" ht="24" customHeight="1" x14ac:dyDescent="0.25">
      <c r="A1031" s="114" t="s">
        <v>908</v>
      </c>
      <c r="B1031" s="573" t="s">
        <v>1254</v>
      </c>
      <c r="C1031" s="573"/>
      <c r="D1031" s="573"/>
      <c r="E1031" s="573"/>
      <c r="F1031" s="573"/>
      <c r="G1031" s="573"/>
      <c r="H1031" s="573"/>
      <c r="I1031" s="573"/>
      <c r="J1031" s="573"/>
      <c r="K1031" s="573"/>
      <c r="L1031" s="573"/>
      <c r="M1031" s="573"/>
      <c r="N1031" s="573"/>
      <c r="O1031" s="573"/>
      <c r="P1031" s="573"/>
      <c r="Q1031" s="573"/>
      <c r="R1031" s="573"/>
      <c r="S1031" s="573"/>
      <c r="T1031" s="573"/>
      <c r="U1031" s="573"/>
      <c r="V1031" s="573"/>
      <c r="W1031" s="573"/>
      <c r="X1031" s="573"/>
      <c r="Y1031" s="573"/>
      <c r="Z1031" s="573"/>
      <c r="AA1031" s="573"/>
      <c r="AB1031" s="573"/>
      <c r="AC1031" s="573"/>
      <c r="AD1031" s="573"/>
      <c r="AE1031" s="60"/>
      <c r="AF1031" s="259"/>
      <c r="AG1031" s="375"/>
      <c r="AH1031" s="399"/>
    </row>
    <row r="1032" spans="1:100" ht="15" customHeight="1" x14ac:dyDescent="0.25">
      <c r="AE1032" s="60"/>
      <c r="AF1032" s="259"/>
      <c r="AG1032" s="285" t="s">
        <v>1908</v>
      </c>
      <c r="AH1032" s="285"/>
      <c r="AI1032" s="285"/>
      <c r="AJ1032" s="374"/>
      <c r="AK1032" s="374"/>
      <c r="AL1032" s="374"/>
      <c r="AM1032" s="374"/>
      <c r="AN1032" s="374"/>
    </row>
    <row r="1033" spans="1:100" ht="24" customHeight="1" x14ac:dyDescent="0.25">
      <c r="C1033" s="814" t="s">
        <v>606</v>
      </c>
      <c r="D1033" s="814"/>
      <c r="E1033" s="814"/>
      <c r="F1033" s="814"/>
      <c r="G1033" s="814"/>
      <c r="H1033" s="814"/>
      <c r="I1033" s="814"/>
      <c r="J1033" s="814"/>
      <c r="K1033" s="814"/>
      <c r="L1033" s="814"/>
      <c r="M1033" s="801" t="s">
        <v>1219</v>
      </c>
      <c r="N1033" s="801"/>
      <c r="O1033" s="801"/>
      <c r="P1033" s="801"/>
      <c r="Q1033" s="801"/>
      <c r="R1033" s="801"/>
      <c r="S1033" s="801"/>
      <c r="T1033" s="801"/>
      <c r="U1033" s="801"/>
      <c r="V1033" s="801"/>
      <c r="W1033" s="801"/>
      <c r="X1033" s="801"/>
      <c r="Y1033" s="801"/>
      <c r="Z1033" s="801"/>
      <c r="AA1033" s="801"/>
      <c r="AB1033" s="801"/>
      <c r="AC1033" s="801"/>
      <c r="AD1033" s="801"/>
      <c r="AE1033" s="60"/>
      <c r="AF1033" s="259"/>
      <c r="AG1033" s="285">
        <f>COUNTBLANK(M1035:AD1054)</f>
        <v>360</v>
      </c>
      <c r="AH1033" s="285">
        <v>360</v>
      </c>
      <c r="AI1033" s="285">
        <v>300</v>
      </c>
      <c r="AJ1033" s="374"/>
      <c r="AK1033" s="374"/>
      <c r="AL1033" s="374"/>
      <c r="AM1033" s="374"/>
      <c r="AN1033" s="374"/>
    </row>
    <row r="1034" spans="1:100" ht="15" customHeight="1" x14ac:dyDescent="0.25">
      <c r="C1034" s="814"/>
      <c r="D1034" s="814"/>
      <c r="E1034" s="814"/>
      <c r="F1034" s="814"/>
      <c r="G1034" s="814"/>
      <c r="H1034" s="814"/>
      <c r="I1034" s="814"/>
      <c r="J1034" s="814"/>
      <c r="K1034" s="814"/>
      <c r="L1034" s="814"/>
      <c r="M1034" s="819" t="s">
        <v>60</v>
      </c>
      <c r="N1034" s="820"/>
      <c r="O1034" s="820"/>
      <c r="P1034" s="820"/>
      <c r="Q1034" s="820"/>
      <c r="R1034" s="820"/>
      <c r="S1034" s="829" t="s">
        <v>61</v>
      </c>
      <c r="T1034" s="830"/>
      <c r="U1034" s="830"/>
      <c r="V1034" s="830"/>
      <c r="W1034" s="830"/>
      <c r="X1034" s="830"/>
      <c r="Y1034" s="829" t="s">
        <v>62</v>
      </c>
      <c r="Z1034" s="830"/>
      <c r="AA1034" s="830"/>
      <c r="AB1034" s="830"/>
      <c r="AC1034" s="830"/>
      <c r="AD1034" s="830"/>
      <c r="AE1034" s="60"/>
      <c r="AF1034" s="259"/>
      <c r="AG1034" s="374" t="s">
        <v>1921</v>
      </c>
      <c r="AH1034" s="374" t="s">
        <v>1925</v>
      </c>
      <c r="AI1034" s="374"/>
      <c r="AJ1034" s="374"/>
      <c r="AK1034" s="375" t="s">
        <v>1913</v>
      </c>
      <c r="AL1034" s="378" t="s">
        <v>1910</v>
      </c>
      <c r="AM1034" s="374" t="s">
        <v>1914</v>
      </c>
      <c r="AN1034" s="374" t="s">
        <v>1915</v>
      </c>
      <c r="BG1034" s="375" t="s">
        <v>1913</v>
      </c>
      <c r="BH1034" s="378" t="s">
        <v>1910</v>
      </c>
      <c r="BI1034" s="374" t="s">
        <v>1914</v>
      </c>
      <c r="BJ1034" s="374" t="s">
        <v>1915</v>
      </c>
      <c r="BK1034" s="375" t="s">
        <v>1913</v>
      </c>
      <c r="BL1034" s="378" t="s">
        <v>1910</v>
      </c>
      <c r="BM1034" s="374" t="s">
        <v>1914</v>
      </c>
      <c r="BN1034" s="374" t="s">
        <v>1915</v>
      </c>
      <c r="BO1034" s="375" t="s">
        <v>1913</v>
      </c>
      <c r="BP1034" s="378" t="s">
        <v>1910</v>
      </c>
      <c r="BQ1034" s="374" t="s">
        <v>1914</v>
      </c>
      <c r="BR1034" s="374" t="s">
        <v>1915</v>
      </c>
    </row>
    <row r="1035" spans="1:100" ht="15" customHeight="1" x14ac:dyDescent="0.25">
      <c r="C1035" s="18" t="s">
        <v>26</v>
      </c>
      <c r="D1035" s="822" t="s">
        <v>607</v>
      </c>
      <c r="E1035" s="823"/>
      <c r="F1035" s="823"/>
      <c r="G1035" s="823"/>
      <c r="H1035" s="823"/>
      <c r="I1035" s="823"/>
      <c r="J1035" s="823"/>
      <c r="K1035" s="823"/>
      <c r="L1035" s="824"/>
      <c r="M1035" s="577"/>
      <c r="N1035" s="577"/>
      <c r="O1035" s="577"/>
      <c r="P1035" s="577"/>
      <c r="Q1035" s="577"/>
      <c r="R1035" s="577"/>
      <c r="S1035" s="577"/>
      <c r="T1035" s="577"/>
      <c r="U1035" s="577"/>
      <c r="V1035" s="577"/>
      <c r="W1035" s="577"/>
      <c r="X1035" s="577"/>
      <c r="Y1035" s="577"/>
      <c r="Z1035" s="577"/>
      <c r="AA1035" s="577"/>
      <c r="AB1035" s="577"/>
      <c r="AC1035" s="577"/>
      <c r="AD1035" s="577"/>
      <c r="AE1035" s="60"/>
      <c r="AF1035" s="259"/>
      <c r="AG1035" s="375"/>
      <c r="AH1035" s="264"/>
      <c r="AI1035" s="374"/>
      <c r="AJ1035" s="374"/>
      <c r="AK1035" s="375">
        <f>M1035</f>
        <v>0</v>
      </c>
      <c r="AL1035" s="378">
        <f>COUNTIF(S1035:AD1035,"ns")</f>
        <v>0</v>
      </c>
      <c r="AM1035" s="374">
        <f>SUM(S1035:AD1035)</f>
        <v>0</v>
      </c>
      <c r="AN1035" s="292">
        <f>IF($AG$1033=$AH$1033,0,IF(OR(AND(AK1035=0,AL1035&gt;0),AND(AK1035="ns",AM1035&gt;0),AND(AK1035="ns",AL1035=0,AM1035=0)),1,IF(OR(AND(AK1035&gt;0,AL1035=2),AND(AK1035="ns",AL1035=2),AND(AK1035="ns",AM1035=0,AL1035&gt;0),AK1035=AM1035),0,1)))</f>
        <v>0</v>
      </c>
      <c r="BG1035" s="375">
        <f>$M$933</f>
        <v>0</v>
      </c>
      <c r="BH1035" s="378">
        <f>COUNTIF(S1035:AD1054,"ns")</f>
        <v>0</v>
      </c>
      <c r="BI1035" s="374">
        <f>SUM(S1035:AD1054)</f>
        <v>0</v>
      </c>
      <c r="BJ1035" s="317">
        <f>IF($AG$1033=$AH$1033,0,IF(OR(AND(BG1035=0,BH1035&gt;0),AND(BG1035="NS",BI1035&gt;0),AND(BG1035="NS",BI1035=0,BH1035=0)),1,IF(OR(AND(BH1035&gt;=2,BI1035&lt;BG1035),AND(BG1035="NS",BI1035=0,BH1035&gt;0),BG1035=BI1035),0,1)))</f>
        <v>0</v>
      </c>
      <c r="BK1035" s="375">
        <f>$S$933</f>
        <v>0</v>
      </c>
      <c r="BL1035" s="378">
        <f>COUNTIF(S1035:X1054,"ns")</f>
        <v>0</v>
      </c>
      <c r="BM1035" s="374">
        <f>SUM(S1035:X1054)</f>
        <v>0</v>
      </c>
      <c r="BN1035" s="317">
        <f>IF($AG$1033=$AH$1033,0,IF(OR(AND(BK1035=0,BL1035&gt;0),AND(BK1035="NS",BM1035&gt;0),AND(BK1035="NS",BM1035=0,BL1035=0)),1,IF(OR(AND(BL1035&gt;=2,BM1035&lt;BK1035),AND(BK1035="NS",BM1035=0,BL1035&gt;0),BK1035=BM1035),0,1)))</f>
        <v>0</v>
      </c>
      <c r="BO1035" s="375">
        <f>$Y$933</f>
        <v>0</v>
      </c>
      <c r="BP1035" s="378">
        <f>COUNTIF(Y1035:AD1054,"ns")</f>
        <v>0</v>
      </c>
      <c r="BQ1035" s="374">
        <f>SUM(Y1035:AD1054)</f>
        <v>0</v>
      </c>
      <c r="BR1035" s="317">
        <f>IF($AG$1033=$AH$1033,0,IF(OR(AND(BO1035=0,BP1035&gt;0),AND(BO1035="NS",BQ1035&gt;0),AND(BO1035="NS",BQ1035=0,BP1035=0)),1,IF(OR(AND(BP1035&gt;=2,BQ1035&lt;BO1035),AND(BO1035="NS",BQ1035=0,BP1035&gt;0),BO1035=BQ1035),0,1)))</f>
        <v>0</v>
      </c>
      <c r="CA1035" s="375"/>
      <c r="CB1035" s="292"/>
      <c r="CC1035" s="292"/>
      <c r="CD1035" s="292"/>
      <c r="CE1035" s="292"/>
      <c r="CF1035" s="292"/>
      <c r="CG1035" s="292"/>
      <c r="CH1035" s="292"/>
      <c r="CI1035" s="292"/>
      <c r="CJ1035" s="292"/>
      <c r="CK1035" s="292"/>
    </row>
    <row r="1036" spans="1:100" ht="15" customHeight="1" x14ac:dyDescent="0.25">
      <c r="C1036" s="20" t="s">
        <v>27</v>
      </c>
      <c r="D1036" s="822" t="s">
        <v>608</v>
      </c>
      <c r="E1036" s="823"/>
      <c r="F1036" s="823"/>
      <c r="G1036" s="823"/>
      <c r="H1036" s="823"/>
      <c r="I1036" s="823"/>
      <c r="J1036" s="823"/>
      <c r="K1036" s="823"/>
      <c r="L1036" s="824"/>
      <c r="M1036" s="577"/>
      <c r="N1036" s="577"/>
      <c r="O1036" s="577"/>
      <c r="P1036" s="577"/>
      <c r="Q1036" s="577"/>
      <c r="R1036" s="577"/>
      <c r="S1036" s="577"/>
      <c r="T1036" s="577"/>
      <c r="U1036" s="577"/>
      <c r="V1036" s="577"/>
      <c r="W1036" s="577"/>
      <c r="X1036" s="577"/>
      <c r="Y1036" s="577"/>
      <c r="Z1036" s="577"/>
      <c r="AA1036" s="577"/>
      <c r="AB1036" s="577"/>
      <c r="AC1036" s="577"/>
      <c r="AD1036" s="577"/>
      <c r="AE1036" s="60"/>
      <c r="AF1036" s="259"/>
      <c r="AG1036" s="375"/>
      <c r="AH1036" s="399"/>
      <c r="AK1036" s="375">
        <f t="shared" ref="AK1036:AK1053" si="292">M1036</f>
        <v>0</v>
      </c>
      <c r="AL1036" s="378">
        <f t="shared" ref="AL1036:AL1053" si="293">COUNTIF(S1036:AD1036,"ns")</f>
        <v>0</v>
      </c>
      <c r="AM1036" s="374">
        <f t="shared" ref="AM1036:AM1053" si="294">SUM(S1036:AD1036)</f>
        <v>0</v>
      </c>
      <c r="AN1036" s="292">
        <f t="shared" ref="AN1036:AN1053" si="295">IF($AG$1033=$AH$1033,0,IF(OR(AND(AK1036=0,AL1036&gt;0),AND(AK1036="ns",AM1036&gt;0),AND(AK1036="ns",AL1036=0,AM1036=0)),1,IF(OR(AND(AK1036&gt;0,AL1036=2),AND(AK1036="ns",AL1036=2),AND(AK1036="ns",AM1036=0,AL1036&gt;0),AK1036=AM1036),0,1)))</f>
        <v>0</v>
      </c>
      <c r="BG1036" s="375"/>
      <c r="BH1036" s="375"/>
      <c r="BI1036" s="375"/>
      <c r="BJ1036" s="375"/>
      <c r="BK1036" s="375"/>
      <c r="BL1036" s="375"/>
      <c r="BM1036" s="375"/>
      <c r="BN1036" s="375"/>
      <c r="BO1036" s="375"/>
      <c r="BP1036" s="375"/>
      <c r="BQ1036" s="375"/>
      <c r="BR1036" s="375"/>
      <c r="CA1036" s="381" t="s">
        <v>1963</v>
      </c>
      <c r="CB1036" s="381">
        <f>COUNTA(M1035:M1053)</f>
        <v>0</v>
      </c>
      <c r="CC1036" s="381"/>
      <c r="CD1036" s="381"/>
      <c r="CE1036" s="381"/>
      <c r="CF1036" s="381"/>
      <c r="CG1036" s="381"/>
      <c r="CH1036" s="381">
        <f>COUNTA(S1035:S1053)</f>
        <v>0</v>
      </c>
      <c r="CI1036" s="381"/>
      <c r="CJ1036" s="381"/>
      <c r="CK1036" s="381"/>
      <c r="CL1036" s="381"/>
      <c r="CM1036" s="381"/>
      <c r="CN1036" s="381">
        <f>COUNTA(Y1035:Y1053)</f>
        <v>0</v>
      </c>
      <c r="CO1036" s="375"/>
      <c r="CP1036" s="375"/>
      <c r="CQ1036" s="375"/>
      <c r="CR1036" s="375"/>
      <c r="CS1036" s="375"/>
      <c r="CT1036" s="375"/>
      <c r="CU1036" s="375"/>
      <c r="CV1036" s="375"/>
    </row>
    <row r="1037" spans="1:100" ht="15" customHeight="1" x14ac:dyDescent="0.25">
      <c r="C1037" s="20" t="s">
        <v>28</v>
      </c>
      <c r="D1037" s="822" t="s">
        <v>609</v>
      </c>
      <c r="E1037" s="823"/>
      <c r="F1037" s="823"/>
      <c r="G1037" s="823"/>
      <c r="H1037" s="823"/>
      <c r="I1037" s="823"/>
      <c r="J1037" s="823"/>
      <c r="K1037" s="823"/>
      <c r="L1037" s="824"/>
      <c r="M1037" s="577"/>
      <c r="N1037" s="577"/>
      <c r="O1037" s="577"/>
      <c r="P1037" s="577"/>
      <c r="Q1037" s="577"/>
      <c r="R1037" s="577"/>
      <c r="S1037" s="577"/>
      <c r="T1037" s="577"/>
      <c r="U1037" s="577"/>
      <c r="V1037" s="577"/>
      <c r="W1037" s="577"/>
      <c r="X1037" s="577"/>
      <c r="Y1037" s="577"/>
      <c r="Z1037" s="577"/>
      <c r="AA1037" s="577"/>
      <c r="AB1037" s="577"/>
      <c r="AC1037" s="577"/>
      <c r="AD1037" s="577"/>
      <c r="AE1037" s="60"/>
      <c r="AF1037" s="259"/>
      <c r="AG1037" s="375"/>
      <c r="AH1037" s="399"/>
      <c r="AK1037" s="375">
        <f t="shared" si="292"/>
        <v>0</v>
      </c>
      <c r="AL1037" s="378">
        <f t="shared" si="293"/>
        <v>0</v>
      </c>
      <c r="AM1037" s="374">
        <f t="shared" si="294"/>
        <v>0</v>
      </c>
      <c r="AN1037" s="292">
        <f t="shared" si="295"/>
        <v>0</v>
      </c>
      <c r="BG1037" s="375"/>
      <c r="BH1037" s="375"/>
      <c r="BI1037" s="375"/>
      <c r="BJ1037" s="375"/>
      <c r="BK1037" s="375"/>
      <c r="BL1037" s="375"/>
      <c r="BM1037" s="375"/>
      <c r="BN1037" s="375"/>
      <c r="BO1037" s="375"/>
      <c r="BP1037" s="375"/>
      <c r="BQ1037" s="375"/>
      <c r="BR1037" s="375"/>
      <c r="CA1037" s="381" t="s">
        <v>1964</v>
      </c>
      <c r="CB1037" s="381">
        <f>SUM(M1035:M1053)</f>
        <v>0</v>
      </c>
      <c r="CC1037" s="381"/>
      <c r="CD1037" s="381"/>
      <c r="CE1037" s="381"/>
      <c r="CF1037" s="381"/>
      <c r="CG1037" s="381"/>
      <c r="CH1037" s="381">
        <f>SUM(S1035:S1053)</f>
        <v>0</v>
      </c>
      <c r="CI1037" s="381"/>
      <c r="CJ1037" s="381"/>
      <c r="CK1037" s="381"/>
      <c r="CL1037" s="381"/>
      <c r="CM1037" s="381"/>
      <c r="CN1037" s="381">
        <f>SUM(Y1035:Y1053)</f>
        <v>0</v>
      </c>
      <c r="CO1037" s="375"/>
      <c r="CP1037" s="375"/>
      <c r="CQ1037" s="375"/>
      <c r="CR1037" s="375"/>
      <c r="CS1037" s="375"/>
      <c r="CT1037" s="375"/>
      <c r="CU1037" s="375"/>
      <c r="CV1037" s="375"/>
    </row>
    <row r="1038" spans="1:100" ht="15" customHeight="1" x14ac:dyDescent="0.25">
      <c r="C1038" s="20" t="s">
        <v>29</v>
      </c>
      <c r="D1038" s="822" t="s">
        <v>610</v>
      </c>
      <c r="E1038" s="823"/>
      <c r="F1038" s="823"/>
      <c r="G1038" s="823"/>
      <c r="H1038" s="823"/>
      <c r="I1038" s="823"/>
      <c r="J1038" s="823"/>
      <c r="K1038" s="823"/>
      <c r="L1038" s="824"/>
      <c r="M1038" s="577"/>
      <c r="N1038" s="577"/>
      <c r="O1038" s="577"/>
      <c r="P1038" s="577"/>
      <c r="Q1038" s="577"/>
      <c r="R1038" s="577"/>
      <c r="S1038" s="577"/>
      <c r="T1038" s="577"/>
      <c r="U1038" s="577"/>
      <c r="V1038" s="577"/>
      <c r="W1038" s="577"/>
      <c r="X1038" s="577"/>
      <c r="Y1038" s="577"/>
      <c r="Z1038" s="577"/>
      <c r="AA1038" s="577"/>
      <c r="AB1038" s="577"/>
      <c r="AC1038" s="577"/>
      <c r="AD1038" s="577"/>
      <c r="AE1038" s="60"/>
      <c r="AF1038" s="259"/>
      <c r="AG1038" s="375"/>
      <c r="AH1038" s="399"/>
      <c r="AK1038" s="375">
        <f t="shared" si="292"/>
        <v>0</v>
      </c>
      <c r="AL1038" s="378">
        <f t="shared" si="293"/>
        <v>0</v>
      </c>
      <c r="AM1038" s="374">
        <f t="shared" si="294"/>
        <v>0</v>
      </c>
      <c r="AN1038" s="292">
        <f t="shared" si="295"/>
        <v>0</v>
      </c>
      <c r="BG1038" s="375"/>
      <c r="BH1038" s="375"/>
      <c r="BI1038" s="375"/>
      <c r="BJ1038" s="375"/>
      <c r="BK1038" s="375"/>
      <c r="BL1038" s="375"/>
      <c r="BM1038" s="375"/>
      <c r="BN1038" s="375"/>
      <c r="BO1038" s="375"/>
      <c r="BP1038" s="375"/>
      <c r="BQ1038" s="375"/>
      <c r="BR1038" s="375"/>
      <c r="CA1038" s="381" t="s">
        <v>1965</v>
      </c>
      <c r="CB1038" s="381">
        <f>COUNTIF(M1035:M1053,"ns")</f>
        <v>0</v>
      </c>
      <c r="CC1038" s="381"/>
      <c r="CD1038" s="381"/>
      <c r="CE1038" s="381"/>
      <c r="CF1038" s="381"/>
      <c r="CG1038" s="381"/>
      <c r="CH1038" s="381">
        <f>COUNTIF(S1035:S1053,"ns")</f>
        <v>0</v>
      </c>
      <c r="CI1038" s="381"/>
      <c r="CJ1038" s="381"/>
      <c r="CK1038" s="381"/>
      <c r="CL1038" s="381"/>
      <c r="CM1038" s="381"/>
      <c r="CN1038" s="381">
        <f>COUNTIF(Y1035:Y1053,"ns")</f>
        <v>0</v>
      </c>
      <c r="CO1038" s="375"/>
      <c r="CP1038" s="375"/>
      <c r="CQ1038" s="375"/>
      <c r="CR1038" s="375"/>
      <c r="CS1038" s="375"/>
      <c r="CT1038" s="375"/>
      <c r="CU1038" s="375"/>
      <c r="CV1038" s="375"/>
    </row>
    <row r="1039" spans="1:100" ht="15" customHeight="1" x14ac:dyDescent="0.25">
      <c r="C1039" s="20" t="s">
        <v>30</v>
      </c>
      <c r="D1039" s="822" t="s">
        <v>611</v>
      </c>
      <c r="E1039" s="823"/>
      <c r="F1039" s="823"/>
      <c r="G1039" s="823"/>
      <c r="H1039" s="823"/>
      <c r="I1039" s="823"/>
      <c r="J1039" s="823"/>
      <c r="K1039" s="823"/>
      <c r="L1039" s="824"/>
      <c r="M1039" s="577"/>
      <c r="N1039" s="577"/>
      <c r="O1039" s="577"/>
      <c r="P1039" s="577"/>
      <c r="Q1039" s="577"/>
      <c r="R1039" s="577"/>
      <c r="S1039" s="577"/>
      <c r="T1039" s="577"/>
      <c r="U1039" s="577"/>
      <c r="V1039" s="577"/>
      <c r="W1039" s="577"/>
      <c r="X1039" s="577"/>
      <c r="Y1039" s="577"/>
      <c r="Z1039" s="577"/>
      <c r="AA1039" s="577"/>
      <c r="AB1039" s="577"/>
      <c r="AC1039" s="577"/>
      <c r="AD1039" s="577"/>
      <c r="AE1039" s="60"/>
      <c r="AF1039" s="259"/>
      <c r="AG1039" s="375"/>
      <c r="AH1039" s="399"/>
      <c r="AK1039" s="375">
        <f t="shared" si="292"/>
        <v>0</v>
      </c>
      <c r="AL1039" s="378">
        <f t="shared" si="293"/>
        <v>0</v>
      </c>
      <c r="AM1039" s="374">
        <f t="shared" si="294"/>
        <v>0</v>
      </c>
      <c r="AN1039" s="292">
        <f t="shared" si="295"/>
        <v>0</v>
      </c>
      <c r="BG1039" s="375"/>
      <c r="BH1039" s="375"/>
      <c r="BI1039" s="375"/>
      <c r="BJ1039" s="375"/>
      <c r="BK1039" s="375"/>
      <c r="BL1039" s="375"/>
      <c r="BM1039" s="375"/>
      <c r="BN1039" s="375"/>
      <c r="BO1039" s="375"/>
      <c r="BP1039" s="375"/>
      <c r="BQ1039" s="375"/>
      <c r="BR1039" s="375"/>
      <c r="CA1039" s="381" t="s">
        <v>1966</v>
      </c>
      <c r="CB1039" s="381">
        <f>COUNTIF(M1035:M1053,0)</f>
        <v>0</v>
      </c>
      <c r="CC1039" s="381"/>
      <c r="CD1039" s="381"/>
      <c r="CE1039" s="381"/>
      <c r="CF1039" s="381"/>
      <c r="CG1039" s="381"/>
      <c r="CH1039" s="381">
        <f>COUNTIF(S1035:S1053,0)</f>
        <v>0</v>
      </c>
      <c r="CI1039" s="381"/>
      <c r="CJ1039" s="381"/>
      <c r="CK1039" s="381"/>
      <c r="CL1039" s="381"/>
      <c r="CM1039" s="381"/>
      <c r="CN1039" s="381">
        <f>COUNTIF(Y1035:Y1053,0)</f>
        <v>0</v>
      </c>
      <c r="CO1039" s="375"/>
      <c r="CP1039" s="375"/>
      <c r="CQ1039" s="375"/>
      <c r="CR1039" s="375"/>
      <c r="CS1039" s="375"/>
      <c r="CT1039" s="375"/>
      <c r="CU1039" s="375"/>
      <c r="CV1039" s="375"/>
    </row>
    <row r="1040" spans="1:100" ht="15" customHeight="1" x14ac:dyDescent="0.25">
      <c r="C1040" s="20" t="s">
        <v>31</v>
      </c>
      <c r="D1040" s="822" t="s">
        <v>612</v>
      </c>
      <c r="E1040" s="823"/>
      <c r="F1040" s="823"/>
      <c r="G1040" s="823"/>
      <c r="H1040" s="823"/>
      <c r="I1040" s="823"/>
      <c r="J1040" s="823"/>
      <c r="K1040" s="823"/>
      <c r="L1040" s="824"/>
      <c r="M1040" s="577"/>
      <c r="N1040" s="577"/>
      <c r="O1040" s="577"/>
      <c r="P1040" s="577"/>
      <c r="Q1040" s="577"/>
      <c r="R1040" s="577"/>
      <c r="S1040" s="577"/>
      <c r="T1040" s="577"/>
      <c r="U1040" s="577"/>
      <c r="V1040" s="577"/>
      <c r="W1040" s="577"/>
      <c r="X1040" s="577"/>
      <c r="Y1040" s="577"/>
      <c r="Z1040" s="577"/>
      <c r="AA1040" s="577"/>
      <c r="AB1040" s="577"/>
      <c r="AC1040" s="577"/>
      <c r="AD1040" s="577"/>
      <c r="AE1040" s="60"/>
      <c r="AF1040" s="259"/>
      <c r="AG1040" s="375"/>
      <c r="AH1040" s="399"/>
      <c r="AK1040" s="375">
        <f t="shared" si="292"/>
        <v>0</v>
      </c>
      <c r="AL1040" s="378">
        <f t="shared" si="293"/>
        <v>0</v>
      </c>
      <c r="AM1040" s="374">
        <f t="shared" si="294"/>
        <v>0</v>
      </c>
      <c r="AN1040" s="292">
        <f t="shared" si="295"/>
        <v>0</v>
      </c>
      <c r="BG1040" s="375"/>
      <c r="BH1040" s="375"/>
      <c r="BI1040" s="375"/>
      <c r="BJ1040" s="375"/>
      <c r="BK1040" s="375"/>
      <c r="BL1040" s="375"/>
      <c r="BM1040" s="375"/>
      <c r="BN1040" s="375"/>
      <c r="BO1040" s="375"/>
      <c r="BP1040" s="375"/>
      <c r="BQ1040" s="375"/>
      <c r="BR1040" s="375"/>
      <c r="CA1040" s="381" t="s">
        <v>1967</v>
      </c>
      <c r="CB1040" s="381">
        <f>M1054</f>
        <v>0</v>
      </c>
      <c r="CC1040" s="381"/>
      <c r="CD1040" s="381"/>
      <c r="CE1040" s="381"/>
      <c r="CF1040" s="381"/>
      <c r="CG1040" s="381"/>
      <c r="CH1040" s="381">
        <f>S1054</f>
        <v>0</v>
      </c>
      <c r="CI1040" s="381"/>
      <c r="CJ1040" s="381"/>
      <c r="CK1040" s="381"/>
      <c r="CL1040" s="381"/>
      <c r="CM1040" s="381"/>
      <c r="CN1040" s="381">
        <f>Y1054</f>
        <v>0</v>
      </c>
      <c r="CO1040" s="375"/>
      <c r="CP1040" s="375"/>
      <c r="CQ1040" s="375"/>
      <c r="CR1040" s="375"/>
      <c r="CS1040" s="375"/>
      <c r="CT1040" s="375"/>
      <c r="CU1040" s="375"/>
      <c r="CV1040" s="375"/>
    </row>
    <row r="1041" spans="3:100" ht="15" customHeight="1" x14ac:dyDescent="0.25">
      <c r="C1041" s="20" t="s">
        <v>32</v>
      </c>
      <c r="D1041" s="822" t="s">
        <v>613</v>
      </c>
      <c r="E1041" s="823"/>
      <c r="F1041" s="823"/>
      <c r="G1041" s="823"/>
      <c r="H1041" s="823"/>
      <c r="I1041" s="823"/>
      <c r="J1041" s="823"/>
      <c r="K1041" s="823"/>
      <c r="L1041" s="824"/>
      <c r="M1041" s="577"/>
      <c r="N1041" s="577"/>
      <c r="O1041" s="577"/>
      <c r="P1041" s="577"/>
      <c r="Q1041" s="577"/>
      <c r="R1041" s="577"/>
      <c r="S1041" s="577"/>
      <c r="T1041" s="577"/>
      <c r="U1041" s="577"/>
      <c r="V1041" s="577"/>
      <c r="W1041" s="577"/>
      <c r="X1041" s="577"/>
      <c r="Y1041" s="577"/>
      <c r="Z1041" s="577"/>
      <c r="AA1041" s="577"/>
      <c r="AB1041" s="577"/>
      <c r="AC1041" s="577"/>
      <c r="AD1041" s="577"/>
      <c r="AE1041" s="60"/>
      <c r="AF1041" s="259"/>
      <c r="AG1041" s="375"/>
      <c r="AH1041" s="399"/>
      <c r="AK1041" s="375">
        <f t="shared" si="292"/>
        <v>0</v>
      </c>
      <c r="AL1041" s="378">
        <f t="shared" si="293"/>
        <v>0</v>
      </c>
      <c r="AM1041" s="374">
        <f t="shared" si="294"/>
        <v>0</v>
      </c>
      <c r="AN1041" s="292">
        <f t="shared" si="295"/>
        <v>0</v>
      </c>
      <c r="BG1041" s="375"/>
      <c r="BH1041" s="375"/>
      <c r="BI1041" s="375"/>
      <c r="BJ1041" s="375"/>
      <c r="BK1041" s="375"/>
      <c r="BL1041" s="375"/>
      <c r="BM1041" s="375"/>
      <c r="BN1041" s="375"/>
      <c r="BO1041" s="375"/>
      <c r="BP1041" s="375"/>
      <c r="BQ1041" s="375"/>
      <c r="BR1041" s="375"/>
      <c r="CA1041" s="381" t="s">
        <v>1968</v>
      </c>
      <c r="CB1041" s="382">
        <f>IF($AG$1033=$AH$1033,0,
IF(AND(OR(CB1036=0,CB1036=1),CB1040&gt;=0),1,
IF(CB1036=2,
IF(CB1040=0,0,IF(AND(CB1040&gt;0,CB1039=0,OR(CB1037&gt;0,CB1038&gt;0)),0,1)),
IF(CB1036&gt;2,
IF(CB1040=0,0,IF(AND(CB1040&gt;0,(CB1036-CB1039)&gt;=2,OR(CB1037&gt;0,CB1038&gt;0)),0,1))))))</f>
        <v>0</v>
      </c>
      <c r="CC1041" s="382"/>
      <c r="CD1041" s="382"/>
      <c r="CE1041" s="382"/>
      <c r="CF1041" s="382"/>
      <c r="CG1041" s="382"/>
      <c r="CH1041" s="382">
        <f>IF($AG$1033=$AH$1033,0,
IF(AND(OR(CH1036=0,CH1036=1),CH1040&gt;=0),1,
IF(CH1036=2,
IF(CH1040=0,0,IF(AND(CH1040&gt;0,CH1039=0,OR(CH1037&gt;0,CH1038&gt;0)),0,1)),
IF(CH1036&gt;2,
IF(CH1040=0,0,IF(AND(CH1040&gt;0,(CH1036-CH1039)&gt;=2,OR(CH1037&gt;0,CH1038&gt;0)),0,1))))))</f>
        <v>0</v>
      </c>
      <c r="CI1041" s="382"/>
      <c r="CJ1041" s="382"/>
      <c r="CK1041" s="382"/>
      <c r="CL1041" s="382"/>
      <c r="CM1041" s="382"/>
      <c r="CN1041" s="382">
        <f>IF($AG$1033=$AH$1033,0,
IF(AND(OR(CN1036=0,CN1036=1),CN1040&gt;=0),1,
IF(CN1036=2,
IF(CN1040=0,0,IF(AND(CN1040&gt;0,CN1039=0,OR(CN1037&gt;0,CN1038&gt;0)),0,1)),
IF(CN1036&gt;2,
IF(CN1040=0,0,IF(AND(CN1040&gt;0,(CN1036-CN1039)&gt;=2,OR(CN1037&gt;0,CN1038&gt;0)),0,1))))))</f>
        <v>0</v>
      </c>
      <c r="CO1041" s="375"/>
      <c r="CP1041" s="375"/>
      <c r="CQ1041" s="375"/>
      <c r="CR1041" s="375"/>
      <c r="CS1041" s="375"/>
      <c r="CT1041" s="375"/>
      <c r="CU1041" s="375"/>
      <c r="CV1041" s="375"/>
    </row>
    <row r="1042" spans="3:100" ht="15" customHeight="1" x14ac:dyDescent="0.25">
      <c r="C1042" s="20" t="s">
        <v>33</v>
      </c>
      <c r="D1042" s="822" t="s">
        <v>614</v>
      </c>
      <c r="E1042" s="823"/>
      <c r="F1042" s="823"/>
      <c r="G1042" s="823"/>
      <c r="H1042" s="823"/>
      <c r="I1042" s="823"/>
      <c r="J1042" s="823"/>
      <c r="K1042" s="823"/>
      <c r="L1042" s="824"/>
      <c r="M1042" s="577"/>
      <c r="N1042" s="577"/>
      <c r="O1042" s="577"/>
      <c r="P1042" s="577"/>
      <c r="Q1042" s="577"/>
      <c r="R1042" s="577"/>
      <c r="S1042" s="577"/>
      <c r="T1042" s="577"/>
      <c r="U1042" s="577"/>
      <c r="V1042" s="577"/>
      <c r="W1042" s="577"/>
      <c r="X1042" s="577"/>
      <c r="Y1042" s="577"/>
      <c r="Z1042" s="577"/>
      <c r="AA1042" s="577"/>
      <c r="AB1042" s="577"/>
      <c r="AC1042" s="577"/>
      <c r="AD1042" s="577"/>
      <c r="AE1042" s="60"/>
      <c r="AF1042" s="259"/>
      <c r="AG1042" s="375"/>
      <c r="AH1042" s="399"/>
      <c r="AK1042" s="375">
        <f t="shared" si="292"/>
        <v>0</v>
      </c>
      <c r="AL1042" s="378">
        <f t="shared" si="293"/>
        <v>0</v>
      </c>
      <c r="AM1042" s="374">
        <f t="shared" si="294"/>
        <v>0</v>
      </c>
      <c r="AN1042" s="292">
        <f t="shared" si="295"/>
        <v>0</v>
      </c>
      <c r="BG1042" s="375"/>
      <c r="BH1042" s="375"/>
      <c r="BI1042" s="375"/>
      <c r="BJ1042" s="375"/>
      <c r="BK1042" s="375"/>
      <c r="BL1042" s="375"/>
      <c r="BM1042" s="375"/>
      <c r="BN1042" s="375"/>
      <c r="BO1042" s="375"/>
      <c r="BP1042" s="375"/>
      <c r="BQ1042" s="375"/>
      <c r="BR1042" s="375"/>
    </row>
    <row r="1043" spans="3:100" ht="15" customHeight="1" x14ac:dyDescent="0.25">
      <c r="C1043" s="20" t="s">
        <v>34</v>
      </c>
      <c r="D1043" s="822" t="s">
        <v>615</v>
      </c>
      <c r="E1043" s="823"/>
      <c r="F1043" s="823"/>
      <c r="G1043" s="823"/>
      <c r="H1043" s="823"/>
      <c r="I1043" s="823"/>
      <c r="J1043" s="823"/>
      <c r="K1043" s="823"/>
      <c r="L1043" s="824"/>
      <c r="M1043" s="577"/>
      <c r="N1043" s="577"/>
      <c r="O1043" s="577"/>
      <c r="P1043" s="577"/>
      <c r="Q1043" s="577"/>
      <c r="R1043" s="577"/>
      <c r="S1043" s="577"/>
      <c r="T1043" s="577"/>
      <c r="U1043" s="577"/>
      <c r="V1043" s="577"/>
      <c r="W1043" s="577"/>
      <c r="X1043" s="577"/>
      <c r="Y1043" s="577"/>
      <c r="Z1043" s="577"/>
      <c r="AA1043" s="577"/>
      <c r="AB1043" s="577"/>
      <c r="AC1043" s="577"/>
      <c r="AD1043" s="577"/>
      <c r="AE1043" s="60"/>
      <c r="AF1043" s="259"/>
      <c r="AG1043" s="375"/>
      <c r="AH1043" s="399"/>
      <c r="AK1043" s="375">
        <f t="shared" si="292"/>
        <v>0</v>
      </c>
      <c r="AL1043" s="378">
        <f t="shared" si="293"/>
        <v>0</v>
      </c>
      <c r="AM1043" s="374">
        <f t="shared" si="294"/>
        <v>0</v>
      </c>
      <c r="AN1043" s="292">
        <f t="shared" si="295"/>
        <v>0</v>
      </c>
      <c r="BJ1043" s="318">
        <f>SUM(BJ1035:BJ1042)</f>
        <v>0</v>
      </c>
      <c r="BN1043" s="318">
        <f>SUM(BN1035:BN1042)</f>
        <v>0</v>
      </c>
      <c r="BR1043" s="387">
        <f>SUM(BR1035:BR1042)</f>
        <v>0</v>
      </c>
    </row>
    <row r="1044" spans="3:100" ht="15" customHeight="1" x14ac:dyDescent="0.25">
      <c r="C1044" s="20" t="s">
        <v>35</v>
      </c>
      <c r="D1044" s="822" t="s">
        <v>616</v>
      </c>
      <c r="E1044" s="823"/>
      <c r="F1044" s="823"/>
      <c r="G1044" s="823"/>
      <c r="H1044" s="823"/>
      <c r="I1044" s="823"/>
      <c r="J1044" s="823"/>
      <c r="K1044" s="823"/>
      <c r="L1044" s="824"/>
      <c r="M1044" s="577"/>
      <c r="N1044" s="577"/>
      <c r="O1044" s="577"/>
      <c r="P1044" s="577"/>
      <c r="Q1044" s="577"/>
      <c r="R1044" s="577"/>
      <c r="S1044" s="577"/>
      <c r="T1044" s="577"/>
      <c r="U1044" s="577"/>
      <c r="V1044" s="577"/>
      <c r="W1044" s="577"/>
      <c r="X1044" s="577"/>
      <c r="Y1044" s="577"/>
      <c r="Z1044" s="577"/>
      <c r="AA1044" s="577"/>
      <c r="AB1044" s="577"/>
      <c r="AC1044" s="577"/>
      <c r="AD1044" s="577"/>
      <c r="AE1044" s="60"/>
      <c r="AF1044" s="259"/>
      <c r="AG1044" s="375"/>
      <c r="AH1044" s="399"/>
      <c r="AK1044" s="375">
        <f t="shared" si="292"/>
        <v>0</v>
      </c>
      <c r="AL1044" s="378">
        <f t="shared" si="293"/>
        <v>0</v>
      </c>
      <c r="AM1044" s="374">
        <f t="shared" si="294"/>
        <v>0</v>
      </c>
      <c r="AN1044" s="292">
        <f t="shared" si="295"/>
        <v>0</v>
      </c>
    </row>
    <row r="1045" spans="3:100" ht="15" customHeight="1" x14ac:dyDescent="0.25">
      <c r="C1045" s="20" t="s">
        <v>38</v>
      </c>
      <c r="D1045" s="822" t="s">
        <v>617</v>
      </c>
      <c r="E1045" s="823"/>
      <c r="F1045" s="823"/>
      <c r="G1045" s="823"/>
      <c r="H1045" s="823"/>
      <c r="I1045" s="823"/>
      <c r="J1045" s="823"/>
      <c r="K1045" s="823"/>
      <c r="L1045" s="824"/>
      <c r="M1045" s="577"/>
      <c r="N1045" s="577"/>
      <c r="O1045" s="577"/>
      <c r="P1045" s="577"/>
      <c r="Q1045" s="577"/>
      <c r="R1045" s="577"/>
      <c r="S1045" s="577"/>
      <c r="T1045" s="577"/>
      <c r="U1045" s="577"/>
      <c r="V1045" s="577"/>
      <c r="W1045" s="577"/>
      <c r="X1045" s="577"/>
      <c r="Y1045" s="577"/>
      <c r="Z1045" s="577"/>
      <c r="AA1045" s="577"/>
      <c r="AB1045" s="577"/>
      <c r="AC1045" s="577"/>
      <c r="AD1045" s="577"/>
      <c r="AE1045" s="60"/>
      <c r="AF1045" s="259"/>
      <c r="AG1045" s="375"/>
      <c r="AH1045" s="399"/>
      <c r="AK1045" s="375">
        <f t="shared" si="292"/>
        <v>0</v>
      </c>
      <c r="AL1045" s="378">
        <f t="shared" si="293"/>
        <v>0</v>
      </c>
      <c r="AM1045" s="374">
        <f t="shared" si="294"/>
        <v>0</v>
      </c>
      <c r="AN1045" s="292">
        <f t="shared" si="295"/>
        <v>0</v>
      </c>
    </row>
    <row r="1046" spans="3:100" ht="15" customHeight="1" x14ac:dyDescent="0.25">
      <c r="C1046" s="20" t="s">
        <v>36</v>
      </c>
      <c r="D1046" s="822" t="s">
        <v>618</v>
      </c>
      <c r="E1046" s="823"/>
      <c r="F1046" s="823"/>
      <c r="G1046" s="823"/>
      <c r="H1046" s="823"/>
      <c r="I1046" s="823"/>
      <c r="J1046" s="823"/>
      <c r="K1046" s="823"/>
      <c r="L1046" s="824"/>
      <c r="M1046" s="577"/>
      <c r="N1046" s="577"/>
      <c r="O1046" s="577"/>
      <c r="P1046" s="577"/>
      <c r="Q1046" s="577"/>
      <c r="R1046" s="577"/>
      <c r="S1046" s="577"/>
      <c r="T1046" s="577"/>
      <c r="U1046" s="577"/>
      <c r="V1046" s="577"/>
      <c r="W1046" s="577"/>
      <c r="X1046" s="577"/>
      <c r="Y1046" s="577"/>
      <c r="Z1046" s="577"/>
      <c r="AA1046" s="577"/>
      <c r="AB1046" s="577"/>
      <c r="AC1046" s="577"/>
      <c r="AD1046" s="577"/>
      <c r="AE1046" s="60"/>
      <c r="AF1046" s="259"/>
      <c r="AG1046" s="375"/>
      <c r="AH1046" s="399"/>
      <c r="AK1046" s="375">
        <f t="shared" si="292"/>
        <v>0</v>
      </c>
      <c r="AL1046" s="378">
        <f t="shared" si="293"/>
        <v>0</v>
      </c>
      <c r="AM1046" s="374">
        <f t="shared" si="294"/>
        <v>0</v>
      </c>
      <c r="AN1046" s="292">
        <f t="shared" si="295"/>
        <v>0</v>
      </c>
    </row>
    <row r="1047" spans="3:100" ht="15" customHeight="1" x14ac:dyDescent="0.25">
      <c r="C1047" s="20" t="s">
        <v>37</v>
      </c>
      <c r="D1047" s="822" t="s">
        <v>619</v>
      </c>
      <c r="E1047" s="823"/>
      <c r="F1047" s="823"/>
      <c r="G1047" s="823"/>
      <c r="H1047" s="823"/>
      <c r="I1047" s="823"/>
      <c r="J1047" s="823"/>
      <c r="K1047" s="823"/>
      <c r="L1047" s="824"/>
      <c r="M1047" s="577"/>
      <c r="N1047" s="577"/>
      <c r="O1047" s="577"/>
      <c r="P1047" s="577"/>
      <c r="Q1047" s="577"/>
      <c r="R1047" s="577"/>
      <c r="S1047" s="577"/>
      <c r="T1047" s="577"/>
      <c r="U1047" s="577"/>
      <c r="V1047" s="577"/>
      <c r="W1047" s="577"/>
      <c r="X1047" s="577"/>
      <c r="Y1047" s="577"/>
      <c r="Z1047" s="577"/>
      <c r="AA1047" s="577"/>
      <c r="AB1047" s="577"/>
      <c r="AC1047" s="577"/>
      <c r="AD1047" s="577"/>
      <c r="AE1047" s="60"/>
      <c r="AF1047" s="259"/>
      <c r="AG1047" s="375"/>
      <c r="AH1047" s="399"/>
      <c r="AK1047" s="375">
        <f t="shared" si="292"/>
        <v>0</v>
      </c>
      <c r="AL1047" s="378">
        <f t="shared" si="293"/>
        <v>0</v>
      </c>
      <c r="AM1047" s="374">
        <f t="shared" si="294"/>
        <v>0</v>
      </c>
      <c r="AN1047" s="292">
        <f t="shared" si="295"/>
        <v>0</v>
      </c>
    </row>
    <row r="1048" spans="3:100" ht="24" customHeight="1" x14ac:dyDescent="0.25">
      <c r="C1048" s="20" t="s">
        <v>39</v>
      </c>
      <c r="D1048" s="822" t="s">
        <v>625</v>
      </c>
      <c r="E1048" s="823"/>
      <c r="F1048" s="823"/>
      <c r="G1048" s="823"/>
      <c r="H1048" s="823"/>
      <c r="I1048" s="823"/>
      <c r="J1048" s="823"/>
      <c r="K1048" s="823"/>
      <c r="L1048" s="824"/>
      <c r="M1048" s="577"/>
      <c r="N1048" s="577"/>
      <c r="O1048" s="577"/>
      <c r="P1048" s="577"/>
      <c r="Q1048" s="577"/>
      <c r="R1048" s="577"/>
      <c r="S1048" s="577"/>
      <c r="T1048" s="577"/>
      <c r="U1048" s="577"/>
      <c r="V1048" s="577"/>
      <c r="W1048" s="577"/>
      <c r="X1048" s="577"/>
      <c r="Y1048" s="577"/>
      <c r="Z1048" s="577"/>
      <c r="AA1048" s="577"/>
      <c r="AB1048" s="577"/>
      <c r="AC1048" s="577"/>
      <c r="AD1048" s="577"/>
      <c r="AE1048" s="60"/>
      <c r="AF1048" s="259"/>
      <c r="AG1048" s="375"/>
      <c r="AH1048" s="399"/>
      <c r="AK1048" s="375">
        <f t="shared" si="292"/>
        <v>0</v>
      </c>
      <c r="AL1048" s="378">
        <f t="shared" si="293"/>
        <v>0</v>
      </c>
      <c r="AM1048" s="374">
        <f t="shared" si="294"/>
        <v>0</v>
      </c>
      <c r="AN1048" s="292">
        <f t="shared" si="295"/>
        <v>0</v>
      </c>
    </row>
    <row r="1049" spans="3:100" ht="15" customHeight="1" x14ac:dyDescent="0.25">
      <c r="C1049" s="20" t="s">
        <v>40</v>
      </c>
      <c r="D1049" s="822" t="s">
        <v>620</v>
      </c>
      <c r="E1049" s="823"/>
      <c r="F1049" s="823"/>
      <c r="G1049" s="823"/>
      <c r="H1049" s="823"/>
      <c r="I1049" s="823"/>
      <c r="J1049" s="823"/>
      <c r="K1049" s="823"/>
      <c r="L1049" s="824"/>
      <c r="M1049" s="577"/>
      <c r="N1049" s="577"/>
      <c r="O1049" s="577"/>
      <c r="P1049" s="577"/>
      <c r="Q1049" s="577"/>
      <c r="R1049" s="577"/>
      <c r="S1049" s="577"/>
      <c r="T1049" s="577"/>
      <c r="U1049" s="577"/>
      <c r="V1049" s="577"/>
      <c r="W1049" s="577"/>
      <c r="X1049" s="577"/>
      <c r="Y1049" s="577"/>
      <c r="Z1049" s="577"/>
      <c r="AA1049" s="577"/>
      <c r="AB1049" s="577"/>
      <c r="AC1049" s="577"/>
      <c r="AD1049" s="577"/>
      <c r="AE1049" s="60"/>
      <c r="AF1049" s="259"/>
      <c r="AG1049" s="375"/>
      <c r="AH1049" s="399"/>
      <c r="AK1049" s="375">
        <f t="shared" si="292"/>
        <v>0</v>
      </c>
      <c r="AL1049" s="378">
        <f t="shared" si="293"/>
        <v>0</v>
      </c>
      <c r="AM1049" s="374">
        <f t="shared" si="294"/>
        <v>0</v>
      </c>
      <c r="AN1049" s="292">
        <f t="shared" si="295"/>
        <v>0</v>
      </c>
    </row>
    <row r="1050" spans="3:100" ht="15" customHeight="1" x14ac:dyDescent="0.25">
      <c r="C1050" s="20" t="s">
        <v>41</v>
      </c>
      <c r="D1050" s="822" t="s">
        <v>621</v>
      </c>
      <c r="E1050" s="823"/>
      <c r="F1050" s="823"/>
      <c r="G1050" s="823"/>
      <c r="H1050" s="823"/>
      <c r="I1050" s="823"/>
      <c r="J1050" s="823"/>
      <c r="K1050" s="823"/>
      <c r="L1050" s="824"/>
      <c r="M1050" s="577"/>
      <c r="N1050" s="577"/>
      <c r="O1050" s="577"/>
      <c r="P1050" s="577"/>
      <c r="Q1050" s="577"/>
      <c r="R1050" s="577"/>
      <c r="S1050" s="577"/>
      <c r="T1050" s="577"/>
      <c r="U1050" s="577"/>
      <c r="V1050" s="577"/>
      <c r="W1050" s="577"/>
      <c r="X1050" s="577"/>
      <c r="Y1050" s="577"/>
      <c r="Z1050" s="577"/>
      <c r="AA1050" s="577"/>
      <c r="AB1050" s="577"/>
      <c r="AC1050" s="577"/>
      <c r="AD1050" s="577"/>
      <c r="AE1050" s="60"/>
      <c r="AF1050" s="259"/>
      <c r="AG1050" s="375"/>
      <c r="AH1050" s="399"/>
      <c r="AK1050" s="375">
        <f t="shared" si="292"/>
        <v>0</v>
      </c>
      <c r="AL1050" s="378">
        <f t="shared" si="293"/>
        <v>0</v>
      </c>
      <c r="AM1050" s="374">
        <f t="shared" si="294"/>
        <v>0</v>
      </c>
      <c r="AN1050" s="292">
        <f t="shared" si="295"/>
        <v>0</v>
      </c>
    </row>
    <row r="1051" spans="3:100" ht="15" customHeight="1" x14ac:dyDescent="0.25">
      <c r="C1051" s="20" t="s">
        <v>42</v>
      </c>
      <c r="D1051" s="822" t="s">
        <v>622</v>
      </c>
      <c r="E1051" s="823"/>
      <c r="F1051" s="823"/>
      <c r="G1051" s="823"/>
      <c r="H1051" s="823"/>
      <c r="I1051" s="823"/>
      <c r="J1051" s="823"/>
      <c r="K1051" s="823"/>
      <c r="L1051" s="824"/>
      <c r="M1051" s="577"/>
      <c r="N1051" s="577"/>
      <c r="O1051" s="577"/>
      <c r="P1051" s="577"/>
      <c r="Q1051" s="577"/>
      <c r="R1051" s="577"/>
      <c r="S1051" s="577"/>
      <c r="T1051" s="577"/>
      <c r="U1051" s="577"/>
      <c r="V1051" s="577"/>
      <c r="W1051" s="577"/>
      <c r="X1051" s="577"/>
      <c r="Y1051" s="577"/>
      <c r="Z1051" s="577"/>
      <c r="AA1051" s="577"/>
      <c r="AB1051" s="577"/>
      <c r="AC1051" s="577"/>
      <c r="AD1051" s="577"/>
      <c r="AE1051" s="60"/>
      <c r="AF1051" s="259"/>
      <c r="AG1051" s="375"/>
      <c r="AH1051" s="399"/>
      <c r="AK1051" s="375">
        <f t="shared" si="292"/>
        <v>0</v>
      </c>
      <c r="AL1051" s="378">
        <f t="shared" si="293"/>
        <v>0</v>
      </c>
      <c r="AM1051" s="374">
        <f t="shared" si="294"/>
        <v>0</v>
      </c>
      <c r="AN1051" s="292">
        <f t="shared" si="295"/>
        <v>0</v>
      </c>
    </row>
    <row r="1052" spans="3:100" ht="15" customHeight="1" x14ac:dyDescent="0.25">
      <c r="C1052" s="20" t="s">
        <v>43</v>
      </c>
      <c r="D1052" s="822" t="s">
        <v>623</v>
      </c>
      <c r="E1052" s="823"/>
      <c r="F1052" s="823"/>
      <c r="G1052" s="823"/>
      <c r="H1052" s="823"/>
      <c r="I1052" s="823"/>
      <c r="J1052" s="823"/>
      <c r="K1052" s="823"/>
      <c r="L1052" s="824"/>
      <c r="M1052" s="577"/>
      <c r="N1052" s="577"/>
      <c r="O1052" s="577"/>
      <c r="P1052" s="577"/>
      <c r="Q1052" s="577"/>
      <c r="R1052" s="577"/>
      <c r="S1052" s="577"/>
      <c r="T1052" s="577"/>
      <c r="U1052" s="577"/>
      <c r="V1052" s="577"/>
      <c r="W1052" s="577"/>
      <c r="X1052" s="577"/>
      <c r="Y1052" s="577"/>
      <c r="Z1052" s="577"/>
      <c r="AA1052" s="577"/>
      <c r="AB1052" s="577"/>
      <c r="AC1052" s="577"/>
      <c r="AD1052" s="577"/>
      <c r="AE1052" s="60"/>
      <c r="AF1052" s="259"/>
      <c r="AG1052" s="375"/>
      <c r="AH1052" s="399"/>
      <c r="AK1052" s="375">
        <f t="shared" si="292"/>
        <v>0</v>
      </c>
      <c r="AL1052" s="378">
        <f t="shared" si="293"/>
        <v>0</v>
      </c>
      <c r="AM1052" s="374">
        <f t="shared" si="294"/>
        <v>0</v>
      </c>
      <c r="AN1052" s="292">
        <f t="shared" si="295"/>
        <v>0</v>
      </c>
    </row>
    <row r="1053" spans="3:100" ht="15" customHeight="1" x14ac:dyDescent="0.25">
      <c r="C1053" s="20" t="s">
        <v>44</v>
      </c>
      <c r="D1053" s="822" t="s">
        <v>624</v>
      </c>
      <c r="E1053" s="823"/>
      <c r="F1053" s="823"/>
      <c r="G1053" s="823"/>
      <c r="H1053" s="823"/>
      <c r="I1053" s="823"/>
      <c r="J1053" s="823"/>
      <c r="K1053" s="823"/>
      <c r="L1053" s="824"/>
      <c r="M1053" s="577"/>
      <c r="N1053" s="577"/>
      <c r="O1053" s="577"/>
      <c r="P1053" s="577"/>
      <c r="Q1053" s="577"/>
      <c r="R1053" s="577"/>
      <c r="S1053" s="577"/>
      <c r="T1053" s="577"/>
      <c r="U1053" s="577"/>
      <c r="V1053" s="577"/>
      <c r="W1053" s="577"/>
      <c r="X1053" s="577"/>
      <c r="Y1053" s="577"/>
      <c r="Z1053" s="577"/>
      <c r="AA1053" s="577"/>
      <c r="AB1053" s="577"/>
      <c r="AC1053" s="577"/>
      <c r="AD1053" s="577"/>
      <c r="AE1053" s="60"/>
      <c r="AF1053" s="259"/>
      <c r="AG1053" s="375"/>
      <c r="AH1053" s="399"/>
      <c r="AK1053" s="375">
        <f t="shared" si="292"/>
        <v>0</v>
      </c>
      <c r="AL1053" s="378">
        <f t="shared" si="293"/>
        <v>0</v>
      </c>
      <c r="AM1053" s="374">
        <f t="shared" si="294"/>
        <v>0</v>
      </c>
      <c r="AN1053" s="292">
        <f t="shared" si="295"/>
        <v>0</v>
      </c>
    </row>
    <row r="1054" spans="3:100" ht="15" customHeight="1" x14ac:dyDescent="0.25">
      <c r="C1054" s="20" t="s">
        <v>45</v>
      </c>
      <c r="D1054" s="822" t="s">
        <v>602</v>
      </c>
      <c r="E1054" s="823"/>
      <c r="F1054" s="823"/>
      <c r="G1054" s="823"/>
      <c r="H1054" s="823"/>
      <c r="I1054" s="823"/>
      <c r="J1054" s="823"/>
      <c r="K1054" s="823"/>
      <c r="L1054" s="824"/>
      <c r="M1054" s="577"/>
      <c r="N1054" s="577"/>
      <c r="O1054" s="577"/>
      <c r="P1054" s="577"/>
      <c r="Q1054" s="577"/>
      <c r="R1054" s="577"/>
      <c r="S1054" s="577"/>
      <c r="T1054" s="577"/>
      <c r="U1054" s="577"/>
      <c r="V1054" s="577"/>
      <c r="W1054" s="577"/>
      <c r="X1054" s="577"/>
      <c r="Y1054" s="577"/>
      <c r="Z1054" s="577"/>
      <c r="AA1054" s="577"/>
      <c r="AB1054" s="577"/>
      <c r="AC1054" s="577"/>
      <c r="AD1054" s="577"/>
      <c r="AE1054" s="60"/>
      <c r="AF1054" s="259"/>
      <c r="AG1054" s="375"/>
      <c r="AH1054" s="399"/>
      <c r="AK1054" s="375">
        <f>M1054</f>
        <v>0</v>
      </c>
      <c r="AL1054" s="378">
        <f>COUNTIF(S1054:AD1054,"ns")</f>
        <v>0</v>
      </c>
      <c r="AM1054" s="374">
        <f>SUM(S1054:AD1054)</f>
        <v>0</v>
      </c>
      <c r="AN1054" s="292">
        <f>IF($AG$1033=$AH$1033,0,IF(OR(AND(AK1054=0,AL1054&gt;0),AND(AK1054="ns",AM1054&gt;0),AND(AK1054="ns",AL1054=0,AM1054=0)),1,IF(OR(AND(AK1054&gt;0,AL1054=2),AND(AK1054="ns",AL1054=2),AND(AK1054="ns",AM1054=0,AL1054&gt;0),AK1054=AM1054),0,1)))</f>
        <v>0</v>
      </c>
    </row>
    <row r="1055" spans="3:100" ht="15" customHeight="1" x14ac:dyDescent="0.25">
      <c r="L1055" s="82" t="s">
        <v>64</v>
      </c>
      <c r="M1055" s="606">
        <f>IF(AND(SUM(M1035:R1054)=0,COUNTIF(M1035:R1054,"NS")&gt;0),"NS",SUM(M1035:R1054))</f>
        <v>0</v>
      </c>
      <c r="N1055" s="606"/>
      <c r="O1055" s="606"/>
      <c r="P1055" s="606"/>
      <c r="Q1055" s="606"/>
      <c r="R1055" s="606"/>
      <c r="S1055" s="606">
        <f>IF(AND(SUM(S1035:X1054)=0,COUNTIF(S1035:X1054,"NS")&gt;0),"NS",SUM(S1035:X1054))</f>
        <v>0</v>
      </c>
      <c r="T1055" s="606"/>
      <c r="U1055" s="606"/>
      <c r="V1055" s="606"/>
      <c r="W1055" s="606"/>
      <c r="X1055" s="606"/>
      <c r="Y1055" s="606">
        <f>IF(AND(SUM(Y1035:AD1054)=0,COUNTIF(Y1035:AD1054,"NS")&gt;0),"NS",SUM(Y1035:AD1054))</f>
        <v>0</v>
      </c>
      <c r="Z1055" s="606"/>
      <c r="AA1055" s="606"/>
      <c r="AB1055" s="606"/>
      <c r="AC1055" s="606"/>
      <c r="AD1055" s="606"/>
      <c r="AE1055" s="60"/>
      <c r="AF1055" s="259"/>
      <c r="AG1055" s="375"/>
      <c r="AH1055" s="399"/>
      <c r="AN1055" s="387">
        <f>SUM(AN1035:AN1054)</f>
        <v>0</v>
      </c>
    </row>
    <row r="1056" spans="3:100" ht="15" customHeight="1" x14ac:dyDescent="0.25">
      <c r="AE1056" s="60"/>
      <c r="AF1056" s="259"/>
      <c r="AG1056" s="375"/>
      <c r="AH1056" s="399"/>
    </row>
    <row r="1057" spans="1:92" ht="24" customHeight="1" x14ac:dyDescent="0.25">
      <c r="C1057" s="723" t="s">
        <v>820</v>
      </c>
      <c r="D1057" s="832"/>
      <c r="E1057" s="832"/>
      <c r="F1057" s="832"/>
      <c r="G1057" s="832"/>
      <c r="H1057" s="832"/>
      <c r="I1057" s="832"/>
      <c r="J1057" s="832"/>
      <c r="K1057" s="832"/>
      <c r="L1057" s="832"/>
      <c r="M1057" s="832"/>
      <c r="N1057" s="832"/>
      <c r="O1057" s="832"/>
      <c r="P1057" s="832"/>
      <c r="Q1057" s="832"/>
      <c r="R1057" s="832"/>
      <c r="S1057" s="832"/>
      <c r="T1057" s="832"/>
      <c r="U1057" s="832"/>
      <c r="V1057" s="832"/>
      <c r="W1057" s="832"/>
      <c r="X1057" s="832"/>
      <c r="Y1057" s="832"/>
      <c r="Z1057" s="832"/>
      <c r="AA1057" s="832"/>
      <c r="AB1057" s="832"/>
      <c r="AC1057" s="832"/>
      <c r="AD1057" s="832"/>
      <c r="AE1057" s="60"/>
      <c r="AF1057" s="259"/>
      <c r="AG1057" s="375"/>
      <c r="AH1057" s="399"/>
    </row>
    <row r="1058" spans="1:92" ht="15" customHeight="1" x14ac:dyDescent="0.25">
      <c r="B1058" s="543" t="str">
        <f>IF(SUM(BJ1043:BR1043)&gt;=1,"Error: Verificar la consistencia con la pregunta 42","")</f>
        <v/>
      </c>
      <c r="C1058" s="543"/>
      <c r="D1058" s="543"/>
      <c r="E1058" s="543"/>
      <c r="F1058" s="543"/>
      <c r="G1058" s="543"/>
      <c r="H1058" s="543"/>
      <c r="I1058" s="543"/>
      <c r="J1058" s="543"/>
      <c r="K1058" s="543"/>
      <c r="L1058" s="543"/>
      <c r="M1058" s="543"/>
      <c r="N1058" s="543"/>
      <c r="O1058" s="543"/>
      <c r="P1058" s="543"/>
      <c r="Q1058" s="543"/>
      <c r="R1058" s="543"/>
      <c r="S1058" s="543"/>
      <c r="T1058" s="543"/>
      <c r="U1058" s="543"/>
      <c r="V1058" s="543"/>
      <c r="W1058" s="543"/>
      <c r="X1058" s="543"/>
      <c r="Y1058" s="543"/>
      <c r="Z1058" s="543"/>
      <c r="AA1058" s="543"/>
      <c r="AB1058" s="543"/>
      <c r="AC1058" s="543"/>
      <c r="AD1058" s="543"/>
      <c r="AE1058" s="60"/>
      <c r="AF1058" s="259"/>
      <c r="AG1058" s="375"/>
      <c r="AH1058" s="399"/>
    </row>
    <row r="1059" spans="1:92" ht="15" customHeight="1" x14ac:dyDescent="0.25">
      <c r="B1059" s="543" t="str">
        <f>IF(SUM(AN1055)&gt;=1,"Error: Verificar la suma por fila","")</f>
        <v/>
      </c>
      <c r="C1059" s="543"/>
      <c r="D1059" s="543"/>
      <c r="E1059" s="543"/>
      <c r="F1059" s="543"/>
      <c r="G1059" s="543"/>
      <c r="H1059" s="543"/>
      <c r="I1059" s="543"/>
      <c r="J1059" s="543"/>
      <c r="K1059" s="543"/>
      <c r="L1059" s="543"/>
      <c r="M1059" s="543"/>
      <c r="N1059" s="543"/>
      <c r="O1059" s="543"/>
      <c r="P1059" s="543"/>
      <c r="Q1059" s="543"/>
      <c r="R1059" s="543"/>
      <c r="S1059" s="543"/>
      <c r="T1059" s="543"/>
      <c r="U1059" s="543"/>
      <c r="V1059" s="543"/>
      <c r="W1059" s="543"/>
      <c r="X1059" s="543"/>
      <c r="Y1059" s="543"/>
      <c r="Z1059" s="543"/>
      <c r="AA1059" s="543"/>
      <c r="AB1059" s="543"/>
      <c r="AC1059" s="543"/>
      <c r="AD1059" s="543"/>
      <c r="AE1059" s="60"/>
      <c r="AF1059" s="259"/>
      <c r="AG1059" s="375"/>
      <c r="AH1059" s="399"/>
    </row>
    <row r="1060" spans="1:92" ht="23.25" customHeight="1" x14ac:dyDescent="0.25">
      <c r="B1060" s="821" t="str">
        <f>IF(SUM(CB1041:CN1041)&gt;=1,"Error: Verificar la información ya que se está haciendo mal uso del criterio No identificado.","")</f>
        <v/>
      </c>
      <c r="C1060" s="821"/>
      <c r="D1060" s="821"/>
      <c r="E1060" s="821"/>
      <c r="F1060" s="821"/>
      <c r="G1060" s="821"/>
      <c r="H1060" s="821"/>
      <c r="I1060" s="821"/>
      <c r="J1060" s="821"/>
      <c r="K1060" s="821"/>
      <c r="L1060" s="821"/>
      <c r="M1060" s="821"/>
      <c r="N1060" s="821"/>
      <c r="O1060" s="821"/>
      <c r="P1060" s="821"/>
      <c r="Q1060" s="545" t="str">
        <f>IF(OR(AG1033=AH1033,AG1033=AI1033),"","Error: Debe completar toda la información requerida.")</f>
        <v/>
      </c>
      <c r="R1060" s="545"/>
      <c r="S1060" s="545"/>
      <c r="T1060" s="545"/>
      <c r="U1060" s="545"/>
      <c r="V1060" s="545"/>
      <c r="W1060" s="545"/>
      <c r="X1060" s="545"/>
      <c r="Y1060" s="545"/>
      <c r="Z1060" s="545"/>
      <c r="AA1060" s="545"/>
      <c r="AB1060" s="545"/>
      <c r="AC1060" s="545"/>
      <c r="AD1060" s="545"/>
      <c r="AE1060" s="60"/>
      <c r="AF1060" s="259"/>
      <c r="AG1060" s="375"/>
      <c r="AH1060" s="399"/>
    </row>
    <row r="1061" spans="1:92" ht="24" customHeight="1" x14ac:dyDescent="0.25">
      <c r="A1061" s="114" t="s">
        <v>909</v>
      </c>
      <c r="B1061" s="573" t="s">
        <v>1255</v>
      </c>
      <c r="C1061" s="573"/>
      <c r="D1061" s="573"/>
      <c r="E1061" s="573"/>
      <c r="F1061" s="573"/>
      <c r="G1061" s="573"/>
      <c r="H1061" s="573"/>
      <c r="I1061" s="573"/>
      <c r="J1061" s="573"/>
      <c r="K1061" s="573"/>
      <c r="L1061" s="573"/>
      <c r="M1061" s="573"/>
      <c r="N1061" s="573"/>
      <c r="O1061" s="573"/>
      <c r="P1061" s="573"/>
      <c r="Q1061" s="573"/>
      <c r="R1061" s="573"/>
      <c r="S1061" s="573"/>
      <c r="T1061" s="573"/>
      <c r="U1061" s="573"/>
      <c r="V1061" s="573"/>
      <c r="W1061" s="573"/>
      <c r="X1061" s="573"/>
      <c r="Y1061" s="573"/>
      <c r="Z1061" s="573"/>
      <c r="AA1061" s="573"/>
      <c r="AB1061" s="573"/>
      <c r="AC1061" s="573"/>
      <c r="AD1061" s="573"/>
      <c r="AE1061" s="60"/>
      <c r="AF1061" s="259"/>
      <c r="AG1061" s="375"/>
      <c r="AH1061" s="399"/>
    </row>
    <row r="1062" spans="1:92" ht="15" customHeight="1" x14ac:dyDescent="0.25">
      <c r="AE1062" s="60"/>
      <c r="AF1062" s="259"/>
      <c r="AG1062" s="285" t="s">
        <v>1908</v>
      </c>
      <c r="AH1062" s="285"/>
      <c r="AI1062" s="285"/>
      <c r="AJ1062" s="374"/>
      <c r="AK1062" s="374"/>
      <c r="AL1062" s="374"/>
      <c r="AM1062" s="374"/>
      <c r="AN1062" s="374"/>
    </row>
    <row r="1063" spans="1:92" ht="24" customHeight="1" x14ac:dyDescent="0.25">
      <c r="C1063" s="814" t="s">
        <v>627</v>
      </c>
      <c r="D1063" s="814"/>
      <c r="E1063" s="814"/>
      <c r="F1063" s="814"/>
      <c r="G1063" s="814"/>
      <c r="H1063" s="814"/>
      <c r="I1063" s="814"/>
      <c r="J1063" s="814"/>
      <c r="K1063" s="814"/>
      <c r="L1063" s="814"/>
      <c r="M1063" s="801" t="s">
        <v>1219</v>
      </c>
      <c r="N1063" s="801"/>
      <c r="O1063" s="801"/>
      <c r="P1063" s="801"/>
      <c r="Q1063" s="801"/>
      <c r="R1063" s="801"/>
      <c r="S1063" s="801"/>
      <c r="T1063" s="801"/>
      <c r="U1063" s="801"/>
      <c r="V1063" s="801"/>
      <c r="W1063" s="801"/>
      <c r="X1063" s="801"/>
      <c r="Y1063" s="801"/>
      <c r="Z1063" s="801"/>
      <c r="AA1063" s="801"/>
      <c r="AB1063" s="801"/>
      <c r="AC1063" s="801"/>
      <c r="AD1063" s="801"/>
      <c r="AE1063" s="60"/>
      <c r="AF1063" s="259"/>
      <c r="AG1063" s="285">
        <f>COUNTBLANK(M1065:AD1067)</f>
        <v>54</v>
      </c>
      <c r="AH1063" s="285">
        <v>54</v>
      </c>
      <c r="AI1063" s="285">
        <v>45</v>
      </c>
      <c r="AJ1063" s="374"/>
      <c r="AK1063" s="374"/>
      <c r="AL1063" s="374"/>
      <c r="AM1063" s="374"/>
      <c r="AN1063" s="374"/>
    </row>
    <row r="1064" spans="1:92" ht="15" customHeight="1" x14ac:dyDescent="0.25">
      <c r="C1064" s="814"/>
      <c r="D1064" s="814"/>
      <c r="E1064" s="814"/>
      <c r="F1064" s="814"/>
      <c r="G1064" s="814"/>
      <c r="H1064" s="814"/>
      <c r="I1064" s="814"/>
      <c r="J1064" s="814"/>
      <c r="K1064" s="814"/>
      <c r="L1064" s="814"/>
      <c r="M1064" s="819" t="s">
        <v>60</v>
      </c>
      <c r="N1064" s="820"/>
      <c r="O1064" s="820"/>
      <c r="P1064" s="820"/>
      <c r="Q1064" s="820"/>
      <c r="R1064" s="820"/>
      <c r="S1064" s="829" t="s">
        <v>61</v>
      </c>
      <c r="T1064" s="830"/>
      <c r="U1064" s="830"/>
      <c r="V1064" s="830"/>
      <c r="W1064" s="830"/>
      <c r="X1064" s="830"/>
      <c r="Y1064" s="829" t="s">
        <v>62</v>
      </c>
      <c r="Z1064" s="830"/>
      <c r="AA1064" s="830"/>
      <c r="AB1064" s="830"/>
      <c r="AC1064" s="830"/>
      <c r="AD1064" s="830"/>
      <c r="AE1064" s="60"/>
      <c r="AF1064" s="259"/>
      <c r="AG1064" s="374"/>
      <c r="AH1064" s="374"/>
      <c r="AI1064" s="374"/>
      <c r="AJ1064" s="374"/>
      <c r="AK1064" s="375" t="s">
        <v>1913</v>
      </c>
      <c r="AL1064" s="378" t="s">
        <v>1910</v>
      </c>
      <c r="AM1064" s="374" t="s">
        <v>1914</v>
      </c>
      <c r="AN1064" s="374" t="s">
        <v>1915</v>
      </c>
      <c r="BG1064" s="375" t="s">
        <v>1913</v>
      </c>
      <c r="BH1064" s="378" t="s">
        <v>1910</v>
      </c>
      <c r="BI1064" s="374" t="s">
        <v>1914</v>
      </c>
      <c r="BJ1064" s="374" t="s">
        <v>1915</v>
      </c>
      <c r="BK1064" s="375" t="s">
        <v>1913</v>
      </c>
      <c r="BL1064" s="378" t="s">
        <v>1910</v>
      </c>
      <c r="BM1064" s="374" t="s">
        <v>1914</v>
      </c>
      <c r="BN1064" s="374" t="s">
        <v>1915</v>
      </c>
      <c r="BO1064" s="375" t="s">
        <v>1913</v>
      </c>
      <c r="BP1064" s="378" t="s">
        <v>1910</v>
      </c>
      <c r="BQ1064" s="374" t="s">
        <v>1914</v>
      </c>
      <c r="BR1064" s="374" t="s">
        <v>1915</v>
      </c>
    </row>
    <row r="1065" spans="1:92" ht="15" customHeight="1" x14ac:dyDescent="0.25">
      <c r="C1065" s="18" t="s">
        <v>26</v>
      </c>
      <c r="D1065" s="822" t="s">
        <v>628</v>
      </c>
      <c r="E1065" s="823"/>
      <c r="F1065" s="823"/>
      <c r="G1065" s="823"/>
      <c r="H1065" s="823"/>
      <c r="I1065" s="823"/>
      <c r="J1065" s="823"/>
      <c r="K1065" s="823"/>
      <c r="L1065" s="824"/>
      <c r="M1065" s="577"/>
      <c r="N1065" s="577"/>
      <c r="O1065" s="577"/>
      <c r="P1065" s="577"/>
      <c r="Q1065" s="577"/>
      <c r="R1065" s="577"/>
      <c r="S1065" s="577"/>
      <c r="T1065" s="577"/>
      <c r="U1065" s="577"/>
      <c r="V1065" s="577"/>
      <c r="W1065" s="577"/>
      <c r="X1065" s="577"/>
      <c r="Y1065" s="577"/>
      <c r="Z1065" s="577"/>
      <c r="AA1065" s="577"/>
      <c r="AB1065" s="577"/>
      <c r="AC1065" s="577"/>
      <c r="AD1065" s="577"/>
      <c r="AE1065" s="60"/>
      <c r="AF1065" s="259"/>
      <c r="AG1065" s="374"/>
      <c r="AH1065" s="374"/>
      <c r="AI1065" s="374"/>
      <c r="AJ1065" s="374"/>
      <c r="AK1065" s="375">
        <f>M1065</f>
        <v>0</v>
      </c>
      <c r="AL1065" s="378">
        <f>COUNTIF(S1065:AD1065,"ns")</f>
        <v>0</v>
      </c>
      <c r="AM1065" s="374">
        <f>SUM(S1065:AD1065)</f>
        <v>0</v>
      </c>
      <c r="AN1065" s="292">
        <f>IF($AG$1063=$AH$1063,0,IF(OR(AND(AK1065=0,AL1065&gt;0),AND(AK1065="ns",AM1065&gt;0),AND(AK1065="ns",AL1065=0,AM1065=0)),1,IF(OR(AND(AK1065&gt;0,AL1065=2),AND(AK1065="ns",AL1065=2),AND(AK1065="ns",AM1065=0,AL1065&gt;0),AK1065=AM1065),0,1)))</f>
        <v>0</v>
      </c>
      <c r="BG1065" s="375">
        <f>$M$933</f>
        <v>0</v>
      </c>
      <c r="BH1065" s="378">
        <f>COUNTIF(S1065:AD1067,"ns")</f>
        <v>0</v>
      </c>
      <c r="BI1065" s="374">
        <f>SUM(S1065:AD1067)</f>
        <v>0</v>
      </c>
      <c r="BJ1065" s="317">
        <f>IF($AG$1033=$AH$1033,0,IF(OR(AND(BG1065=0,BH1065&gt;0),AND(BG1065="NS",BI1065&gt;0),AND(BG1065="NS",BI1065=0,BH1065=0)),1,IF(OR(AND(BH1065&gt;=2,BI1065&lt;BG1065),AND(BG1065="NS",BI1065=0,BH1065&gt;0),BG1065=BI1065),0,1)))</f>
        <v>0</v>
      </c>
      <c r="BK1065" s="375">
        <f>$S$933</f>
        <v>0</v>
      </c>
      <c r="BL1065" s="378">
        <f>COUNTIF(S1065:X1067,"ns")</f>
        <v>0</v>
      </c>
      <c r="BM1065" s="374">
        <f>SUM(S1065:X1067)</f>
        <v>0</v>
      </c>
      <c r="BN1065" s="317">
        <f>IF($AG$1033=$AH$1033,0,IF(OR(AND(BK1065=0,BL1065&gt;0),AND(BK1065="NS",BM1065&gt;0),AND(BK1065="NS",BM1065=0,BL1065=0)),1,IF(OR(AND(BL1065&gt;=2,BM1065&lt;BK1065),AND(BK1065="NS",BM1065=0,BL1065&gt;0),BK1065=BM1065),0,1)))</f>
        <v>0</v>
      </c>
      <c r="BO1065" s="375">
        <f>$Y$933</f>
        <v>0</v>
      </c>
      <c r="BP1065" s="378">
        <f>COUNTIF(Y1065:AD1067,"ns")</f>
        <v>0</v>
      </c>
      <c r="BQ1065" s="374">
        <f>SUM(Y1065:AD1067)</f>
        <v>0</v>
      </c>
      <c r="BR1065" s="317">
        <f>IF($AG$1033=$AH$1033,0,IF(OR(AND(BO1065=0,BP1065&gt;0),AND(BO1065="NS",BQ1065&gt;0),AND(BO1065="NS",BQ1065=0,BP1065=0)),1,IF(OR(AND(BP1065&gt;=2,BQ1065&lt;BO1065),AND(BO1065="NS",BQ1065=0,BP1065&gt;0),BO1065=BQ1065),0,1)))</f>
        <v>0</v>
      </c>
      <c r="CA1065" s="375"/>
      <c r="CB1065" s="292"/>
      <c r="CC1065" s="292"/>
      <c r="CD1065" s="292"/>
      <c r="CE1065" s="292"/>
      <c r="CF1065" s="292"/>
      <c r="CG1065" s="292"/>
      <c r="CH1065" s="292"/>
      <c r="CI1065" s="292"/>
      <c r="CJ1065" s="292"/>
      <c r="CK1065" s="292"/>
    </row>
    <row r="1066" spans="1:92" ht="15" customHeight="1" x14ac:dyDescent="0.25">
      <c r="C1066" s="20" t="s">
        <v>27</v>
      </c>
      <c r="D1066" s="822" t="s">
        <v>629</v>
      </c>
      <c r="E1066" s="823"/>
      <c r="F1066" s="823"/>
      <c r="G1066" s="823"/>
      <c r="H1066" s="823"/>
      <c r="I1066" s="823"/>
      <c r="J1066" s="823"/>
      <c r="K1066" s="823"/>
      <c r="L1066" s="824"/>
      <c r="M1066" s="577"/>
      <c r="N1066" s="577"/>
      <c r="O1066" s="577"/>
      <c r="P1066" s="577"/>
      <c r="Q1066" s="577"/>
      <c r="R1066" s="577"/>
      <c r="S1066" s="577"/>
      <c r="T1066" s="577"/>
      <c r="U1066" s="577"/>
      <c r="V1066" s="577"/>
      <c r="W1066" s="577"/>
      <c r="X1066" s="577"/>
      <c r="Y1066" s="577"/>
      <c r="Z1066" s="577"/>
      <c r="AA1066" s="577"/>
      <c r="AB1066" s="577"/>
      <c r="AC1066" s="577"/>
      <c r="AD1066" s="577"/>
      <c r="AE1066" s="60"/>
      <c r="AF1066" s="259"/>
      <c r="AG1066" s="375"/>
      <c r="AH1066" s="399"/>
      <c r="AK1066" s="375">
        <f>M1066</f>
        <v>0</v>
      </c>
      <c r="AL1066" s="378">
        <f>COUNTIF(S1066:AD1066,"ns")</f>
        <v>0</v>
      </c>
      <c r="AM1066" s="374">
        <f>SUM(S1066:AD1066)</f>
        <v>0</v>
      </c>
      <c r="AN1066" s="292">
        <f t="shared" ref="AN1066:AN1067" si="296">IF($AG$1063=$AH$1063,0,IF(OR(AND(AK1066=0,AL1066&gt;0),AND(AK1066="ns",AM1066&gt;0),AND(AK1066="ns",AL1066=0,AM1066=0)),1,IF(OR(AND(AK1066&gt;0,AL1066=2),AND(AK1066="ns",AL1066=2),AND(AK1066="ns",AM1066=0,AL1066&gt;0),AK1066=AM1066),0,1)))</f>
        <v>0</v>
      </c>
      <c r="BG1066" s="375"/>
      <c r="BH1066" s="375"/>
      <c r="BI1066" s="375"/>
      <c r="BJ1066" s="375"/>
      <c r="BK1066" s="375"/>
      <c r="BL1066" s="375"/>
      <c r="BM1066" s="375"/>
      <c r="BN1066" s="375"/>
      <c r="BO1066" s="375"/>
      <c r="BP1066" s="375"/>
      <c r="BQ1066" s="375"/>
      <c r="BR1066" s="375"/>
      <c r="CA1066" s="381" t="s">
        <v>1963</v>
      </c>
      <c r="CB1066" s="381">
        <f>COUNTA(M1065:M1066)</f>
        <v>0</v>
      </c>
      <c r="CC1066" s="381"/>
      <c r="CD1066" s="381"/>
      <c r="CE1066" s="381"/>
      <c r="CF1066" s="381"/>
      <c r="CG1066" s="381"/>
      <c r="CH1066" s="381">
        <f>COUNTA(S1065:S1066)</f>
        <v>0</v>
      </c>
      <c r="CI1066" s="381"/>
      <c r="CJ1066" s="381"/>
      <c r="CK1066" s="381"/>
      <c r="CL1066" s="381"/>
      <c r="CM1066" s="381"/>
      <c r="CN1066" s="381">
        <f>COUNTA(Y1065:Y1066)</f>
        <v>0</v>
      </c>
    </row>
    <row r="1067" spans="1:92" ht="15" customHeight="1" x14ac:dyDescent="0.25">
      <c r="C1067" s="20" t="s">
        <v>28</v>
      </c>
      <c r="D1067" s="822" t="s">
        <v>602</v>
      </c>
      <c r="E1067" s="823"/>
      <c r="F1067" s="823"/>
      <c r="G1067" s="823"/>
      <c r="H1067" s="823"/>
      <c r="I1067" s="823"/>
      <c r="J1067" s="823"/>
      <c r="K1067" s="823"/>
      <c r="L1067" s="824"/>
      <c r="M1067" s="577"/>
      <c r="N1067" s="577"/>
      <c r="O1067" s="577"/>
      <c r="P1067" s="577"/>
      <c r="Q1067" s="577"/>
      <c r="R1067" s="577"/>
      <c r="S1067" s="577"/>
      <c r="T1067" s="577"/>
      <c r="U1067" s="577"/>
      <c r="V1067" s="577"/>
      <c r="W1067" s="577"/>
      <c r="X1067" s="577"/>
      <c r="Y1067" s="577"/>
      <c r="Z1067" s="577"/>
      <c r="AA1067" s="577"/>
      <c r="AB1067" s="577"/>
      <c r="AC1067" s="577"/>
      <c r="AD1067" s="577"/>
      <c r="AE1067" s="60"/>
      <c r="AF1067" s="259"/>
      <c r="AG1067" s="375"/>
      <c r="AH1067" s="399"/>
      <c r="AK1067" s="375">
        <f>M1067</f>
        <v>0</v>
      </c>
      <c r="AL1067" s="378">
        <f>COUNTIF(S1067:AD1067,"ns")</f>
        <v>0</v>
      </c>
      <c r="AM1067" s="374">
        <f>SUM(S1067:AD1067)</f>
        <v>0</v>
      </c>
      <c r="AN1067" s="292">
        <f t="shared" si="296"/>
        <v>0</v>
      </c>
      <c r="BG1067" s="375"/>
      <c r="BH1067" s="375"/>
      <c r="BI1067" s="375"/>
      <c r="BJ1067" s="375"/>
      <c r="BK1067" s="375"/>
      <c r="BL1067" s="375"/>
      <c r="BM1067" s="375"/>
      <c r="BN1067" s="375"/>
      <c r="BO1067" s="375"/>
      <c r="BP1067" s="375"/>
      <c r="BQ1067" s="375"/>
      <c r="BR1067" s="375"/>
      <c r="CA1067" s="381" t="s">
        <v>1964</v>
      </c>
      <c r="CB1067" s="381">
        <f>SUM(M1065:M1066)</f>
        <v>0</v>
      </c>
      <c r="CC1067" s="381"/>
      <c r="CD1067" s="381"/>
      <c r="CE1067" s="381"/>
      <c r="CF1067" s="381"/>
      <c r="CG1067" s="381"/>
      <c r="CH1067" s="381">
        <f>SUM(S1065:S1066)</f>
        <v>0</v>
      </c>
      <c r="CI1067" s="381"/>
      <c r="CJ1067" s="381"/>
      <c r="CK1067" s="381"/>
      <c r="CL1067" s="381"/>
      <c r="CM1067" s="381"/>
      <c r="CN1067" s="381">
        <f>SUM(Y1065:Y1066)</f>
        <v>0</v>
      </c>
    </row>
    <row r="1068" spans="1:92" ht="15" customHeight="1" x14ac:dyDescent="0.25">
      <c r="L1068" s="82" t="s">
        <v>64</v>
      </c>
      <c r="M1068" s="606">
        <f>IF(AND(SUM(M1065:R1067)=0,COUNTIF(M1065:R1067,"NS")&gt;0),"NS",SUM(M1065:R1067))</f>
        <v>0</v>
      </c>
      <c r="N1068" s="606"/>
      <c r="O1068" s="606"/>
      <c r="P1068" s="606"/>
      <c r="Q1068" s="606"/>
      <c r="R1068" s="606"/>
      <c r="S1068" s="606">
        <f>IF(AND(SUM(S1065:X1067)=0,COUNTIF(S1065:X1067,"NS")&gt;0),"NS",SUM(S1065:X1067))</f>
        <v>0</v>
      </c>
      <c r="T1068" s="606"/>
      <c r="U1068" s="606"/>
      <c r="V1068" s="606"/>
      <c r="W1068" s="606"/>
      <c r="X1068" s="606"/>
      <c r="Y1068" s="606">
        <f>IF(AND(SUM(Y1065:AD1067)=0,COUNTIF(Y1065:AD1067,"NS")&gt;0),"NS",SUM(Y1065:AD1067))</f>
        <v>0</v>
      </c>
      <c r="Z1068" s="606"/>
      <c r="AA1068" s="606"/>
      <c r="AB1068" s="606"/>
      <c r="AC1068" s="606"/>
      <c r="AD1068" s="606"/>
      <c r="AE1068" s="60"/>
      <c r="AF1068" s="259"/>
      <c r="AG1068" s="375"/>
      <c r="AH1068" s="399"/>
      <c r="AN1068" s="387">
        <f>SUM(AN1065:AN1067)</f>
        <v>0</v>
      </c>
      <c r="BG1068" s="375"/>
      <c r="BH1068" s="375"/>
      <c r="BI1068" s="375"/>
      <c r="BJ1068" s="375"/>
      <c r="BK1068" s="375"/>
      <c r="BL1068" s="375"/>
      <c r="BM1068" s="375"/>
      <c r="BN1068" s="375"/>
      <c r="BO1068" s="375"/>
      <c r="BP1068" s="375"/>
      <c r="BQ1068" s="375"/>
      <c r="BR1068" s="375"/>
      <c r="CA1068" s="381" t="s">
        <v>1965</v>
      </c>
      <c r="CB1068" s="381">
        <f>COUNTIF(M1065:M1066,"ns")</f>
        <v>0</v>
      </c>
      <c r="CC1068" s="381"/>
      <c r="CD1068" s="381"/>
      <c r="CE1068" s="381"/>
      <c r="CF1068" s="381"/>
      <c r="CG1068" s="381"/>
      <c r="CH1068" s="381">
        <f>COUNTIF(S1065:S1066,"ns")</f>
        <v>0</v>
      </c>
      <c r="CI1068" s="381"/>
      <c r="CJ1068" s="381"/>
      <c r="CK1068" s="381"/>
      <c r="CL1068" s="381"/>
      <c r="CM1068" s="381"/>
      <c r="CN1068" s="381">
        <f>COUNTIF(Y1065:Y1066,"ns")</f>
        <v>0</v>
      </c>
    </row>
    <row r="1069" spans="1:92" ht="15" customHeight="1" x14ac:dyDescent="0.25">
      <c r="B1069" s="543" t="str">
        <f>IF(SUM(BJ1069:BR1069)&gt;=1,"Error: Verificar la consistencia con la pregunta 42","")</f>
        <v/>
      </c>
      <c r="C1069" s="543"/>
      <c r="D1069" s="543"/>
      <c r="E1069" s="543"/>
      <c r="F1069" s="543"/>
      <c r="G1069" s="543"/>
      <c r="H1069" s="543"/>
      <c r="I1069" s="543"/>
      <c r="J1069" s="543"/>
      <c r="K1069" s="543"/>
      <c r="L1069" s="543"/>
      <c r="M1069" s="543"/>
      <c r="N1069" s="543"/>
      <c r="O1069" s="543"/>
      <c r="P1069" s="543"/>
      <c r="Q1069" s="543"/>
      <c r="R1069" s="543"/>
      <c r="S1069" s="543"/>
      <c r="T1069" s="543"/>
      <c r="U1069" s="543"/>
      <c r="V1069" s="543"/>
      <c r="W1069" s="543"/>
      <c r="X1069" s="543"/>
      <c r="Y1069" s="543"/>
      <c r="Z1069" s="543"/>
      <c r="AA1069" s="543"/>
      <c r="AB1069" s="543"/>
      <c r="AC1069" s="543"/>
      <c r="AD1069" s="543"/>
      <c r="AE1069" s="60"/>
      <c r="AF1069" s="259"/>
      <c r="AG1069" s="375"/>
      <c r="AH1069" s="399"/>
      <c r="BG1069" s="375"/>
      <c r="BH1069" s="375"/>
      <c r="BI1069" s="375"/>
      <c r="BJ1069" s="318">
        <f>SUM(BJ1065)</f>
        <v>0</v>
      </c>
      <c r="BN1069" s="318">
        <f>SUM(BN1065)</f>
        <v>0</v>
      </c>
      <c r="BR1069" s="387">
        <f>SUM(BR1065)</f>
        <v>0</v>
      </c>
      <c r="CA1069" s="381" t="s">
        <v>1966</v>
      </c>
      <c r="CB1069" s="381">
        <f>COUNTIF(M1065:M1066,0)</f>
        <v>0</v>
      </c>
      <c r="CC1069" s="381"/>
      <c r="CD1069" s="381"/>
      <c r="CE1069" s="381"/>
      <c r="CF1069" s="381"/>
      <c r="CG1069" s="381"/>
      <c r="CH1069" s="381">
        <f>COUNTIF(S1065:S1066,0)</f>
        <v>0</v>
      </c>
      <c r="CI1069" s="381"/>
      <c r="CJ1069" s="381"/>
      <c r="CK1069" s="381"/>
      <c r="CL1069" s="381"/>
      <c r="CM1069" s="381"/>
      <c r="CN1069" s="381">
        <f>COUNTIF(Y1065:Y1066,0)</f>
        <v>0</v>
      </c>
    </row>
    <row r="1070" spans="1:92" ht="15" customHeight="1" x14ac:dyDescent="0.25">
      <c r="B1070" s="543" t="str">
        <f>IF(SUM(AN1068)&gt;=1,"Error: Verificar la suma por fila","")</f>
        <v/>
      </c>
      <c r="C1070" s="543"/>
      <c r="D1070" s="543"/>
      <c r="E1070" s="543"/>
      <c r="F1070" s="543"/>
      <c r="G1070" s="543"/>
      <c r="H1070" s="543"/>
      <c r="I1070" s="543"/>
      <c r="J1070" s="543"/>
      <c r="K1070" s="543"/>
      <c r="L1070" s="543"/>
      <c r="M1070" s="543"/>
      <c r="N1070" s="543"/>
      <c r="O1070" s="543"/>
      <c r="P1070" s="543"/>
      <c r="Q1070" s="543"/>
      <c r="R1070" s="543"/>
      <c r="S1070" s="543"/>
      <c r="T1070" s="543"/>
      <c r="U1070" s="543"/>
      <c r="V1070" s="543"/>
      <c r="W1070" s="543"/>
      <c r="X1070" s="543"/>
      <c r="Y1070" s="543"/>
      <c r="Z1070" s="543"/>
      <c r="AA1070" s="543"/>
      <c r="AB1070" s="543"/>
      <c r="AC1070" s="543"/>
      <c r="AD1070" s="543"/>
      <c r="AE1070" s="60"/>
      <c r="AF1070" s="259"/>
      <c r="AG1070" s="375"/>
      <c r="AH1070" s="399"/>
      <c r="BG1070" s="375"/>
      <c r="BH1070" s="375"/>
      <c r="BI1070" s="375"/>
      <c r="BJ1070" s="375"/>
      <c r="BK1070" s="375"/>
      <c r="BL1070" s="375"/>
      <c r="BM1070" s="375"/>
      <c r="BN1070" s="375"/>
      <c r="BO1070" s="375"/>
      <c r="BP1070" s="375"/>
      <c r="BQ1070" s="375"/>
      <c r="BR1070" s="375"/>
      <c r="CA1070" s="381" t="s">
        <v>1967</v>
      </c>
      <c r="CB1070" s="381">
        <f>M1067</f>
        <v>0</v>
      </c>
      <c r="CC1070" s="381"/>
      <c r="CD1070" s="381"/>
      <c r="CE1070" s="381"/>
      <c r="CF1070" s="381"/>
      <c r="CG1070" s="381"/>
      <c r="CH1070" s="381">
        <f>S1067</f>
        <v>0</v>
      </c>
      <c r="CI1070" s="381"/>
      <c r="CJ1070" s="381"/>
      <c r="CK1070" s="381"/>
      <c r="CL1070" s="381"/>
      <c r="CM1070" s="381"/>
      <c r="CN1070" s="381">
        <f>Y1067</f>
        <v>0</v>
      </c>
    </row>
    <row r="1071" spans="1:92" ht="25.5" customHeight="1" x14ac:dyDescent="0.25">
      <c r="B1071" s="821" t="str">
        <f>IF(SUM(CB1071:CN1071)&gt;=1,"Error: Verificar la información ya que se está haciendo mal uso del criterio No identificado.","")</f>
        <v/>
      </c>
      <c r="C1071" s="821"/>
      <c r="D1071" s="821"/>
      <c r="E1071" s="821"/>
      <c r="F1071" s="821"/>
      <c r="G1071" s="821"/>
      <c r="H1071" s="821"/>
      <c r="I1071" s="821"/>
      <c r="J1071" s="821"/>
      <c r="K1071" s="821"/>
      <c r="L1071" s="821"/>
      <c r="M1071" s="821"/>
      <c r="N1071" s="821"/>
      <c r="O1071" s="821"/>
      <c r="P1071" s="821"/>
      <c r="Q1071" s="545" t="str">
        <f>IF(OR(AG1063=AH1063,AG1063=AI1063),"","Error: Debe completar toda la información requerida.")</f>
        <v/>
      </c>
      <c r="R1071" s="545"/>
      <c r="S1071" s="545"/>
      <c r="T1071" s="545"/>
      <c r="U1071" s="545"/>
      <c r="V1071" s="545"/>
      <c r="W1071" s="545"/>
      <c r="X1071" s="545"/>
      <c r="Y1071" s="545"/>
      <c r="Z1071" s="545"/>
      <c r="AA1071" s="545"/>
      <c r="AB1071" s="545"/>
      <c r="AC1071" s="545"/>
      <c r="AD1071" s="545"/>
      <c r="AE1071" s="60"/>
      <c r="AF1071" s="259"/>
      <c r="AG1071" s="375"/>
      <c r="AH1071" s="399"/>
      <c r="BG1071" s="375"/>
      <c r="BH1071" s="375"/>
      <c r="BI1071" s="375"/>
      <c r="BJ1071" s="375"/>
      <c r="BK1071" s="375"/>
      <c r="BL1071" s="375"/>
      <c r="BM1071" s="375"/>
      <c r="BN1071" s="375"/>
      <c r="BO1071" s="375"/>
      <c r="BP1071" s="375"/>
      <c r="BQ1071" s="375"/>
      <c r="BR1071" s="375"/>
      <c r="CA1071" s="381" t="s">
        <v>1968</v>
      </c>
      <c r="CB1071" s="382">
        <f>IF($AG$1063=$AH$1063,0,
IF(AND(OR(CB1066=0,CB1066=1),CB1070&gt;=0),1,
IF(CB1066=2,
IF(CB1070=0,0,IF(AND(CB1070&gt;0,CB1069=0,OR(CB1067&gt;0,CB1068&gt;0)),0,1)),
IF(CB1066&gt;2,
IF(CB1070=0,0,IF(AND(CB1070&gt;0,(CB1066-CB1069)&gt;=2,OR(CB1067&gt;0,CB1068&gt;0)),0,1))))))</f>
        <v>0</v>
      </c>
      <c r="CC1071" s="382"/>
      <c r="CD1071" s="382"/>
      <c r="CE1071" s="382"/>
      <c r="CF1071" s="382"/>
      <c r="CG1071" s="382"/>
      <c r="CH1071" s="382">
        <f>IF($AG$1063=$AH$1063,0,
IF(AND(OR(CH1066=0,CH1066=1),CH1070&gt;=0),1,
IF(CH1066=2,
IF(CH1070=0,0,IF(AND(CH1070&gt;0,CH1069=0,OR(CH1067&gt;0,CH1068&gt;0)),0,1)),
IF(CH1066&gt;2,
IF(CH1070=0,0,IF(AND(CH1070&gt;0,(CH1066-CH1069)&gt;=2,OR(CH1067&gt;0,CH1068&gt;0)),0,1))))))</f>
        <v>0</v>
      </c>
      <c r="CI1071" s="382"/>
      <c r="CJ1071" s="382"/>
      <c r="CK1071" s="382"/>
      <c r="CL1071" s="382"/>
      <c r="CM1071" s="382"/>
      <c r="CN1071" s="382">
        <f>IF($AG$1063=$AH$1063,0,
IF(AND(OR(CN1066=0,CN1066=1),CN1070&gt;=0),1,
IF(CN1066=2,
IF(CN1070=0,0,IF(AND(CN1070&gt;0,CN1069=0,OR(CN1067&gt;0,CN1068&gt;0)),0,1)),
IF(CN1066&gt;2,
IF(CN1070=0,0,IF(AND(CN1070&gt;0,(CN1066-CN1069)&gt;=2,OR(CN1067&gt;0,CN1068&gt;0)),0,1))))))</f>
        <v>0</v>
      </c>
    </row>
    <row r="1072" spans="1:92" ht="24" customHeight="1" x14ac:dyDescent="0.25">
      <c r="A1072" s="114" t="s">
        <v>910</v>
      </c>
      <c r="B1072" s="573" t="s">
        <v>1256</v>
      </c>
      <c r="C1072" s="573"/>
      <c r="D1072" s="573"/>
      <c r="E1072" s="573"/>
      <c r="F1072" s="573"/>
      <c r="G1072" s="573"/>
      <c r="H1072" s="573"/>
      <c r="I1072" s="573"/>
      <c r="J1072" s="573"/>
      <c r="K1072" s="573"/>
      <c r="L1072" s="573"/>
      <c r="M1072" s="573"/>
      <c r="N1072" s="573"/>
      <c r="O1072" s="573"/>
      <c r="P1072" s="573"/>
      <c r="Q1072" s="573"/>
      <c r="R1072" s="573"/>
      <c r="S1072" s="573"/>
      <c r="T1072" s="573"/>
      <c r="U1072" s="573"/>
      <c r="V1072" s="573"/>
      <c r="W1072" s="573"/>
      <c r="X1072" s="573"/>
      <c r="Y1072" s="573"/>
      <c r="Z1072" s="573"/>
      <c r="AA1072" s="573"/>
      <c r="AB1072" s="573"/>
      <c r="AC1072" s="573"/>
      <c r="AD1072" s="573"/>
      <c r="AE1072" s="60"/>
      <c r="AF1072" s="259"/>
      <c r="AG1072" s="375"/>
      <c r="AH1072" s="399"/>
      <c r="BG1072" s="375"/>
      <c r="BH1072" s="375"/>
      <c r="BI1072" s="375"/>
      <c r="BJ1072" s="375"/>
      <c r="BK1072" s="375"/>
      <c r="BL1072" s="375"/>
      <c r="BM1072" s="375"/>
      <c r="BN1072" s="375"/>
      <c r="BO1072" s="375"/>
      <c r="BP1072" s="375"/>
      <c r="BQ1072" s="375"/>
      <c r="BR1072" s="375"/>
    </row>
    <row r="1073" spans="1:92" ht="15" customHeight="1" x14ac:dyDescent="0.25">
      <c r="AE1073" s="60"/>
      <c r="AF1073" s="259"/>
      <c r="AG1073" s="285" t="s">
        <v>1908</v>
      </c>
      <c r="AH1073" s="285"/>
      <c r="AI1073" s="285"/>
      <c r="AJ1073" s="374"/>
      <c r="AK1073" s="374"/>
      <c r="AL1073" s="374"/>
      <c r="AM1073" s="374"/>
      <c r="AN1073" s="374"/>
    </row>
    <row r="1074" spans="1:92" ht="24" customHeight="1" x14ac:dyDescent="0.25">
      <c r="C1074" s="814" t="s">
        <v>631</v>
      </c>
      <c r="D1074" s="814"/>
      <c r="E1074" s="814"/>
      <c r="F1074" s="814"/>
      <c r="G1074" s="814"/>
      <c r="H1074" s="814"/>
      <c r="I1074" s="814"/>
      <c r="J1074" s="814"/>
      <c r="K1074" s="814"/>
      <c r="L1074" s="814"/>
      <c r="M1074" s="801" t="s">
        <v>1219</v>
      </c>
      <c r="N1074" s="801"/>
      <c r="O1074" s="801"/>
      <c r="P1074" s="801"/>
      <c r="Q1074" s="801"/>
      <c r="R1074" s="801"/>
      <c r="S1074" s="801"/>
      <c r="T1074" s="801"/>
      <c r="U1074" s="801"/>
      <c r="V1074" s="801"/>
      <c r="W1074" s="801"/>
      <c r="X1074" s="801"/>
      <c r="Y1074" s="801"/>
      <c r="Z1074" s="801"/>
      <c r="AA1074" s="801"/>
      <c r="AB1074" s="801"/>
      <c r="AC1074" s="801"/>
      <c r="AD1074" s="801"/>
      <c r="AE1074" s="60"/>
      <c r="AF1074" s="259"/>
      <c r="AG1074" s="285">
        <f>COUNTBLANK(M1076:AD1078)</f>
        <v>54</v>
      </c>
      <c r="AH1074" s="285">
        <v>54</v>
      </c>
      <c r="AI1074" s="285">
        <v>45</v>
      </c>
      <c r="AJ1074" s="374"/>
      <c r="AK1074" s="374"/>
      <c r="AL1074" s="374"/>
      <c r="AM1074" s="374"/>
      <c r="AN1074" s="374"/>
    </row>
    <row r="1075" spans="1:92" ht="15" customHeight="1" x14ac:dyDescent="0.25">
      <c r="C1075" s="814"/>
      <c r="D1075" s="814"/>
      <c r="E1075" s="814"/>
      <c r="F1075" s="814"/>
      <c r="G1075" s="814"/>
      <c r="H1075" s="814"/>
      <c r="I1075" s="814"/>
      <c r="J1075" s="814"/>
      <c r="K1075" s="814"/>
      <c r="L1075" s="814"/>
      <c r="M1075" s="819" t="s">
        <v>60</v>
      </c>
      <c r="N1075" s="820"/>
      <c r="O1075" s="820"/>
      <c r="P1075" s="820"/>
      <c r="Q1075" s="820"/>
      <c r="R1075" s="820"/>
      <c r="S1075" s="829" t="s">
        <v>61</v>
      </c>
      <c r="T1075" s="830"/>
      <c r="U1075" s="830"/>
      <c r="V1075" s="830"/>
      <c r="W1075" s="830"/>
      <c r="X1075" s="830"/>
      <c r="Y1075" s="829" t="s">
        <v>62</v>
      </c>
      <c r="Z1075" s="830"/>
      <c r="AA1075" s="830"/>
      <c r="AB1075" s="830"/>
      <c r="AC1075" s="830"/>
      <c r="AD1075" s="830"/>
      <c r="AE1075" s="60"/>
      <c r="AF1075" s="259"/>
      <c r="AG1075" s="374"/>
      <c r="AH1075" s="374"/>
      <c r="AI1075" s="374"/>
      <c r="AJ1075" s="374"/>
      <c r="AK1075" s="375" t="s">
        <v>1913</v>
      </c>
      <c r="AL1075" s="378" t="s">
        <v>1910</v>
      </c>
      <c r="AM1075" s="374" t="s">
        <v>1914</v>
      </c>
      <c r="AN1075" s="374" t="s">
        <v>1915</v>
      </c>
      <c r="BG1075" s="375" t="s">
        <v>1913</v>
      </c>
      <c r="BH1075" s="378" t="s">
        <v>1910</v>
      </c>
      <c r="BI1075" s="374" t="s">
        <v>1914</v>
      </c>
      <c r="BJ1075" s="374" t="s">
        <v>1915</v>
      </c>
      <c r="BK1075" s="375" t="s">
        <v>1913</v>
      </c>
      <c r="BL1075" s="378" t="s">
        <v>1910</v>
      </c>
      <c r="BM1075" s="374" t="s">
        <v>1914</v>
      </c>
      <c r="BN1075" s="374" t="s">
        <v>1915</v>
      </c>
      <c r="BO1075" s="375" t="s">
        <v>1913</v>
      </c>
      <c r="BP1075" s="378" t="s">
        <v>1910</v>
      </c>
      <c r="BQ1075" s="374" t="s">
        <v>1914</v>
      </c>
      <c r="BR1075" s="374" t="s">
        <v>1915</v>
      </c>
    </row>
    <row r="1076" spans="1:92" ht="15" customHeight="1" x14ac:dyDescent="0.25">
      <c r="C1076" s="18" t="s">
        <v>26</v>
      </c>
      <c r="D1076" s="822" t="s">
        <v>932</v>
      </c>
      <c r="E1076" s="823"/>
      <c r="F1076" s="823"/>
      <c r="G1076" s="823"/>
      <c r="H1076" s="823"/>
      <c r="I1076" s="823"/>
      <c r="J1076" s="823"/>
      <c r="K1076" s="823"/>
      <c r="L1076" s="824"/>
      <c r="M1076" s="577"/>
      <c r="N1076" s="577"/>
      <c r="O1076" s="577"/>
      <c r="P1076" s="577"/>
      <c r="Q1076" s="577"/>
      <c r="R1076" s="577"/>
      <c r="S1076" s="577"/>
      <c r="T1076" s="577"/>
      <c r="U1076" s="577"/>
      <c r="V1076" s="577"/>
      <c r="W1076" s="577"/>
      <c r="X1076" s="577"/>
      <c r="Y1076" s="577"/>
      <c r="Z1076" s="577"/>
      <c r="AA1076" s="577"/>
      <c r="AB1076" s="577"/>
      <c r="AC1076" s="577"/>
      <c r="AD1076" s="577"/>
      <c r="AE1076" s="60"/>
      <c r="AF1076" s="259"/>
      <c r="AG1076" s="374"/>
      <c r="AH1076" s="374"/>
      <c r="AI1076" s="374"/>
      <c r="AJ1076" s="374"/>
      <c r="AK1076" s="375">
        <f>M1076</f>
        <v>0</v>
      </c>
      <c r="AL1076" s="378">
        <f>COUNTIF(S1076:AD1076,"ns")</f>
        <v>0</v>
      </c>
      <c r="AM1076" s="374">
        <f>SUM(S1076:AD1076)</f>
        <v>0</v>
      </c>
      <c r="AN1076" s="292">
        <f>IF($AG$1074=$AH$1074,0,IF(OR(AND(AK1076=0,AL1076&gt;0),AND(AK1076="ns",AM1076&gt;0),AND(AK1076="ns",AL1076=0,AM1076=0)),1,IF(OR(AND(AK1076&gt;0,AL1076=2),AND(AK1076="ns",AL1076=2),AND(AK1076="ns",AM1076=0,AL1076&gt;0),AK1076=AM1076),0,1)))</f>
        <v>0</v>
      </c>
      <c r="BG1076" s="375">
        <f>$M$933</f>
        <v>0</v>
      </c>
      <c r="BH1076" s="378">
        <f>COUNTIF(S1076:AD1078,"ns")</f>
        <v>0</v>
      </c>
      <c r="BI1076" s="374">
        <f>SUM(S1076:AD1078)</f>
        <v>0</v>
      </c>
      <c r="BJ1076" s="317">
        <f>IF($AG$1033=$AH$1033,0,IF(OR(AND(BG1076=0,BH1076&gt;0),AND(BG1076="NS",BI1076&gt;0),AND(BG1076="NS",BI1076=0,BH1076=0)),1,IF(OR(AND(BH1076&gt;=2,BI1076&lt;BG1076),AND(BG1076="NS",BI1076=0,BH1076&gt;0),BG1076=BI1076),0,1)))</f>
        <v>0</v>
      </c>
      <c r="BK1076" s="375">
        <f>$S$933</f>
        <v>0</v>
      </c>
      <c r="BL1076" s="378">
        <f>COUNTIF(S1076:X1078,"ns")</f>
        <v>0</v>
      </c>
      <c r="BM1076" s="374">
        <f>SUM(S1076:X1078)</f>
        <v>0</v>
      </c>
      <c r="BN1076" s="317">
        <f>IF($AG$1033=$AH$1033,0,IF(OR(AND(BK1076=0,BL1076&gt;0),AND(BK1076="NS",BM1076&gt;0),AND(BK1076="NS",BM1076=0,BL1076=0)),1,IF(OR(AND(BL1076&gt;=2,BM1076&lt;BK1076),AND(BK1076="NS",BM1076=0,BL1076&gt;0),BK1076=BM1076),0,1)))</f>
        <v>0</v>
      </c>
      <c r="BO1076" s="375">
        <f>$Y$933</f>
        <v>0</v>
      </c>
      <c r="BP1076" s="378">
        <f>COUNTIF(Y1076:AD1078,"ns")</f>
        <v>0</v>
      </c>
      <c r="BQ1076" s="374">
        <f>SUM(Y1076:AD1078)</f>
        <v>0</v>
      </c>
      <c r="BR1076" s="317">
        <f>IF($AG$1033=$AH$1033,0,IF(OR(AND(BO1076=0,BP1076&gt;0),AND(BO1076="NS",BQ1076&gt;0),AND(BO1076="NS",BQ1076=0,BP1076=0)),1,IF(OR(AND(BP1076&gt;=2,BQ1076&lt;BO1076),AND(BO1076="NS",BQ1076=0,BP1076&gt;0),BO1076=BQ1076),0,1)))</f>
        <v>0</v>
      </c>
      <c r="CA1076" s="375"/>
      <c r="CB1076" s="292"/>
      <c r="CC1076" s="292"/>
      <c r="CD1076" s="292"/>
      <c r="CE1076" s="292"/>
      <c r="CF1076" s="292"/>
      <c r="CG1076" s="292"/>
      <c r="CH1076" s="292"/>
      <c r="CI1076" s="292"/>
      <c r="CJ1076" s="292"/>
      <c r="CK1076" s="292"/>
    </row>
    <row r="1077" spans="1:92" ht="15" customHeight="1" x14ac:dyDescent="0.25">
      <c r="C1077" s="20" t="s">
        <v>27</v>
      </c>
      <c r="D1077" s="822" t="s">
        <v>933</v>
      </c>
      <c r="E1077" s="823"/>
      <c r="F1077" s="823"/>
      <c r="G1077" s="823"/>
      <c r="H1077" s="823"/>
      <c r="I1077" s="823"/>
      <c r="J1077" s="823"/>
      <c r="K1077" s="823"/>
      <c r="L1077" s="824"/>
      <c r="M1077" s="577"/>
      <c r="N1077" s="577"/>
      <c r="O1077" s="577"/>
      <c r="P1077" s="577"/>
      <c r="Q1077" s="577"/>
      <c r="R1077" s="577"/>
      <c r="S1077" s="577"/>
      <c r="T1077" s="577"/>
      <c r="U1077" s="577"/>
      <c r="V1077" s="577"/>
      <c r="W1077" s="577"/>
      <c r="X1077" s="577"/>
      <c r="Y1077" s="577"/>
      <c r="Z1077" s="577"/>
      <c r="AA1077" s="577"/>
      <c r="AB1077" s="577"/>
      <c r="AC1077" s="577"/>
      <c r="AD1077" s="577"/>
      <c r="AE1077" s="60"/>
      <c r="AF1077" s="259"/>
      <c r="AG1077" s="375"/>
      <c r="AH1077" s="399"/>
      <c r="AK1077" s="375">
        <f>M1077</f>
        <v>0</v>
      </c>
      <c r="AL1077" s="378">
        <f>COUNTIF(S1077:AD1077,"ns")</f>
        <v>0</v>
      </c>
      <c r="AM1077" s="374">
        <f>SUM(S1077:AD1077)</f>
        <v>0</v>
      </c>
      <c r="AN1077" s="292">
        <f t="shared" ref="AN1077:AN1078" si="297">IF($AG$1074=$AH$1074,0,IF(OR(AND(AK1077=0,AL1077&gt;0),AND(AK1077="ns",AM1077&gt;0),AND(AK1077="ns",AL1077=0,AM1077=0)),1,IF(OR(AND(AK1077&gt;0,AL1077=2),AND(AK1077="ns",AL1077=2),AND(AK1077="ns",AM1077=0,AL1077&gt;0),AK1077=AM1077),0,1)))</f>
        <v>0</v>
      </c>
      <c r="BG1077" s="375"/>
      <c r="BH1077" s="375"/>
      <c r="BI1077" s="375"/>
      <c r="BJ1077" s="375"/>
      <c r="BK1077" s="375"/>
      <c r="BL1077" s="375"/>
      <c r="BM1077" s="375"/>
      <c r="BN1077" s="375"/>
      <c r="BO1077" s="375"/>
      <c r="BP1077" s="375"/>
      <c r="BQ1077" s="375"/>
      <c r="BR1077" s="375"/>
      <c r="CA1077" s="381" t="s">
        <v>1963</v>
      </c>
      <c r="CB1077" s="381">
        <f>COUNTA(M1076:M1077)</f>
        <v>0</v>
      </c>
      <c r="CC1077" s="381"/>
      <c r="CD1077" s="381"/>
      <c r="CE1077" s="381"/>
      <c r="CF1077" s="381"/>
      <c r="CG1077" s="381"/>
      <c r="CH1077" s="381">
        <f>COUNTA(S1076:S1077)</f>
        <v>0</v>
      </c>
      <c r="CI1077" s="381"/>
      <c r="CJ1077" s="381"/>
      <c r="CK1077" s="381"/>
      <c r="CL1077" s="381"/>
      <c r="CM1077" s="381"/>
      <c r="CN1077" s="381">
        <f>COUNTA(Y1076:Y1077)</f>
        <v>0</v>
      </c>
    </row>
    <row r="1078" spans="1:92" ht="15" customHeight="1" x14ac:dyDescent="0.25">
      <c r="C1078" s="20" t="s">
        <v>28</v>
      </c>
      <c r="D1078" s="822" t="s">
        <v>602</v>
      </c>
      <c r="E1078" s="823"/>
      <c r="F1078" s="823"/>
      <c r="G1078" s="823"/>
      <c r="H1078" s="823"/>
      <c r="I1078" s="823"/>
      <c r="J1078" s="823"/>
      <c r="K1078" s="823"/>
      <c r="L1078" s="824"/>
      <c r="M1078" s="577"/>
      <c r="N1078" s="577"/>
      <c r="O1078" s="577"/>
      <c r="P1078" s="577"/>
      <c r="Q1078" s="577"/>
      <c r="R1078" s="577"/>
      <c r="S1078" s="577"/>
      <c r="T1078" s="577"/>
      <c r="U1078" s="577"/>
      <c r="V1078" s="577"/>
      <c r="W1078" s="577"/>
      <c r="X1078" s="577"/>
      <c r="Y1078" s="577"/>
      <c r="Z1078" s="577"/>
      <c r="AA1078" s="577"/>
      <c r="AB1078" s="577"/>
      <c r="AC1078" s="577"/>
      <c r="AD1078" s="577"/>
      <c r="AE1078" s="60"/>
      <c r="AF1078" s="259"/>
      <c r="AG1078" s="375"/>
      <c r="AH1078" s="399"/>
      <c r="AK1078" s="375">
        <f>M1078</f>
        <v>0</v>
      </c>
      <c r="AL1078" s="378">
        <f>COUNTIF(S1078:AD1078,"ns")</f>
        <v>0</v>
      </c>
      <c r="AM1078" s="374">
        <f>SUM(S1078:AD1078)</f>
        <v>0</v>
      </c>
      <c r="AN1078" s="292">
        <f t="shared" si="297"/>
        <v>0</v>
      </c>
      <c r="BG1078" s="375"/>
      <c r="BH1078" s="375"/>
      <c r="BI1078" s="375"/>
      <c r="BJ1078" s="375"/>
      <c r="BK1078" s="375"/>
      <c r="BL1078" s="375"/>
      <c r="BM1078" s="375"/>
      <c r="BN1078" s="375"/>
      <c r="BO1078" s="375"/>
      <c r="BP1078" s="375"/>
      <c r="BQ1078" s="375"/>
      <c r="BR1078" s="375"/>
      <c r="CA1078" s="381" t="s">
        <v>1964</v>
      </c>
      <c r="CB1078" s="381">
        <f>SUM(M1076:M1077)</f>
        <v>0</v>
      </c>
      <c r="CC1078" s="381"/>
      <c r="CD1078" s="381"/>
      <c r="CE1078" s="381"/>
      <c r="CF1078" s="381"/>
      <c r="CG1078" s="381"/>
      <c r="CH1078" s="381">
        <f>SUM(S1076:S1077)</f>
        <v>0</v>
      </c>
      <c r="CI1078" s="381"/>
      <c r="CJ1078" s="381"/>
      <c r="CK1078" s="381"/>
      <c r="CL1078" s="381"/>
      <c r="CM1078" s="381"/>
      <c r="CN1078" s="381">
        <f>SUM(Y1076:Y1077)</f>
        <v>0</v>
      </c>
    </row>
    <row r="1079" spans="1:92" ht="15" customHeight="1" x14ac:dyDescent="0.25">
      <c r="L1079" s="82" t="s">
        <v>64</v>
      </c>
      <c r="M1079" s="606">
        <f>IF(AND(SUM(M1076:R1078)=0,COUNTIF(M1076:R1078,"NS")&gt;0),"NS",SUM(M1076:R1078))</f>
        <v>0</v>
      </c>
      <c r="N1079" s="606"/>
      <c r="O1079" s="606"/>
      <c r="P1079" s="606"/>
      <c r="Q1079" s="606"/>
      <c r="R1079" s="606"/>
      <c r="S1079" s="606">
        <f>IF(AND(SUM(S1076:X1078)=0,COUNTIF(S1076:X1078,"NS")&gt;0),"NS",SUM(S1076:X1078))</f>
        <v>0</v>
      </c>
      <c r="T1079" s="606"/>
      <c r="U1079" s="606"/>
      <c r="V1079" s="606"/>
      <c r="W1079" s="606"/>
      <c r="X1079" s="606"/>
      <c r="Y1079" s="606">
        <f>IF(AND(SUM(Y1076:AD1078)=0,COUNTIF(Y1076:AD1078,"NS")&gt;0),"NS",SUM(Y1076:AD1078))</f>
        <v>0</v>
      </c>
      <c r="Z1079" s="606"/>
      <c r="AA1079" s="606"/>
      <c r="AB1079" s="606"/>
      <c r="AC1079" s="606"/>
      <c r="AD1079" s="606"/>
      <c r="AE1079" s="60"/>
      <c r="AF1079" s="259"/>
      <c r="AG1079" s="375"/>
      <c r="AH1079" s="399"/>
      <c r="AK1079" s="375"/>
      <c r="AL1079" s="378"/>
      <c r="AM1079" s="374"/>
      <c r="AN1079" s="387">
        <f>SUM(AN1076:AN1078)</f>
        <v>0</v>
      </c>
      <c r="BG1079" s="375"/>
      <c r="BH1079" s="375"/>
      <c r="BI1079" s="375"/>
      <c r="BJ1079" s="375"/>
      <c r="BK1079" s="375"/>
      <c r="BL1079" s="375"/>
      <c r="BM1079" s="375"/>
      <c r="BN1079" s="375"/>
      <c r="BO1079" s="375"/>
      <c r="BP1079" s="375"/>
      <c r="BQ1079" s="375"/>
      <c r="BR1079" s="375"/>
      <c r="CA1079" s="381" t="s">
        <v>1965</v>
      </c>
      <c r="CB1079" s="381">
        <f>COUNTIF(M1076:M1077,"ns")</f>
        <v>0</v>
      </c>
      <c r="CC1079" s="381"/>
      <c r="CD1079" s="381"/>
      <c r="CE1079" s="381"/>
      <c r="CF1079" s="381"/>
      <c r="CG1079" s="381"/>
      <c r="CH1079" s="381">
        <f>COUNTIF(S1076:S1077,"ns")</f>
        <v>0</v>
      </c>
      <c r="CI1079" s="381"/>
      <c r="CJ1079" s="381"/>
      <c r="CK1079" s="381"/>
      <c r="CL1079" s="381"/>
      <c r="CM1079" s="381"/>
      <c r="CN1079" s="381">
        <f>COUNTIF(Y1076:Y1077,"ns")</f>
        <v>0</v>
      </c>
    </row>
    <row r="1080" spans="1:92" ht="15" customHeight="1" x14ac:dyDescent="0.25">
      <c r="B1080" s="543" t="str">
        <f>IF(SUM(BJ1080:BR1080)&gt;=1,"Error: Verificar la consistencia con la pregunta 42","")</f>
        <v/>
      </c>
      <c r="C1080" s="543"/>
      <c r="D1080" s="543"/>
      <c r="E1080" s="543"/>
      <c r="F1080" s="543"/>
      <c r="G1080" s="543"/>
      <c r="H1080" s="543"/>
      <c r="I1080" s="543"/>
      <c r="J1080" s="543"/>
      <c r="K1080" s="543"/>
      <c r="L1080" s="543"/>
      <c r="M1080" s="543"/>
      <c r="N1080" s="543"/>
      <c r="O1080" s="543"/>
      <c r="P1080" s="543"/>
      <c r="Q1080" s="543"/>
      <c r="R1080" s="543"/>
      <c r="S1080" s="543"/>
      <c r="T1080" s="543"/>
      <c r="U1080" s="543"/>
      <c r="V1080" s="543"/>
      <c r="W1080" s="543"/>
      <c r="X1080" s="543"/>
      <c r="Y1080" s="543"/>
      <c r="Z1080" s="543"/>
      <c r="AA1080" s="543"/>
      <c r="AB1080" s="543"/>
      <c r="AC1080" s="543"/>
      <c r="AD1080" s="543"/>
      <c r="AE1080" s="60"/>
      <c r="AF1080" s="259"/>
      <c r="AG1080" s="375"/>
      <c r="AH1080" s="399"/>
      <c r="BG1080" s="375"/>
      <c r="BH1080" s="375"/>
      <c r="BI1080" s="375"/>
      <c r="BJ1080" s="318">
        <f>SUM(BJ1076)</f>
        <v>0</v>
      </c>
      <c r="BN1080" s="318">
        <f>SUM(BN1076)</f>
        <v>0</v>
      </c>
      <c r="BR1080" s="387">
        <f>SUM(BR1076)</f>
        <v>0</v>
      </c>
      <c r="CA1080" s="381" t="s">
        <v>1966</v>
      </c>
      <c r="CB1080" s="381">
        <f>COUNTIF(M1076:M1077,0)</f>
        <v>0</v>
      </c>
      <c r="CC1080" s="381"/>
      <c r="CD1080" s="381"/>
      <c r="CE1080" s="381"/>
      <c r="CF1080" s="381"/>
      <c r="CG1080" s="381"/>
      <c r="CH1080" s="381">
        <f>COUNTIF(S1076:S1077,0)</f>
        <v>0</v>
      </c>
      <c r="CI1080" s="381"/>
      <c r="CJ1080" s="381"/>
      <c r="CK1080" s="381"/>
      <c r="CL1080" s="381"/>
      <c r="CM1080" s="381"/>
      <c r="CN1080" s="381">
        <f>COUNTIF(Y1076:Y1077,0)</f>
        <v>0</v>
      </c>
    </row>
    <row r="1081" spans="1:92" ht="15" customHeight="1" x14ac:dyDescent="0.25">
      <c r="B1081" s="543" t="str">
        <f>IF(SUM(AN1079)&gt;=1,"Error: Verificar la suma por fila","")</f>
        <v/>
      </c>
      <c r="C1081" s="543"/>
      <c r="D1081" s="543"/>
      <c r="E1081" s="543"/>
      <c r="F1081" s="543"/>
      <c r="G1081" s="543"/>
      <c r="H1081" s="543"/>
      <c r="I1081" s="543"/>
      <c r="J1081" s="543"/>
      <c r="K1081" s="543"/>
      <c r="L1081" s="543"/>
      <c r="M1081" s="543"/>
      <c r="N1081" s="543"/>
      <c r="O1081" s="543"/>
      <c r="P1081" s="543"/>
      <c r="Q1081" s="543"/>
      <c r="R1081" s="543"/>
      <c r="S1081" s="543"/>
      <c r="T1081" s="543"/>
      <c r="U1081" s="543"/>
      <c r="V1081" s="543"/>
      <c r="W1081" s="543"/>
      <c r="X1081" s="543"/>
      <c r="Y1081" s="543"/>
      <c r="Z1081" s="543"/>
      <c r="AA1081" s="543"/>
      <c r="AB1081" s="543"/>
      <c r="AC1081" s="543"/>
      <c r="AD1081" s="543"/>
      <c r="AE1081" s="60"/>
      <c r="AF1081" s="259"/>
      <c r="AG1081" s="375"/>
      <c r="AH1081" s="399"/>
      <c r="CA1081" s="381" t="s">
        <v>1967</v>
      </c>
      <c r="CB1081" s="381">
        <f>M1078</f>
        <v>0</v>
      </c>
      <c r="CC1081" s="381"/>
      <c r="CD1081" s="381"/>
      <c r="CE1081" s="381"/>
      <c r="CF1081" s="381"/>
      <c r="CG1081" s="381"/>
      <c r="CH1081" s="381">
        <f>S1078</f>
        <v>0</v>
      </c>
      <c r="CI1081" s="381"/>
      <c r="CJ1081" s="381"/>
      <c r="CK1081" s="381"/>
      <c r="CL1081" s="381"/>
      <c r="CM1081" s="381"/>
      <c r="CN1081" s="381">
        <f>Y1078</f>
        <v>0</v>
      </c>
    </row>
    <row r="1082" spans="1:92" ht="26.25" customHeight="1" x14ac:dyDescent="0.25">
      <c r="B1082" s="821" t="str">
        <f>IF(SUM(CB1082:CN1082)&gt;=1,"Error: Verificar la información ya que se está haciendo mal uso del criterio No identificado.","")</f>
        <v/>
      </c>
      <c r="C1082" s="821"/>
      <c r="D1082" s="821"/>
      <c r="E1082" s="821"/>
      <c r="F1082" s="821"/>
      <c r="G1082" s="821"/>
      <c r="H1082" s="821"/>
      <c r="I1082" s="821"/>
      <c r="J1082" s="821"/>
      <c r="K1082" s="821"/>
      <c r="L1082" s="821"/>
      <c r="M1082" s="821"/>
      <c r="N1082" s="821"/>
      <c r="O1082" s="821"/>
      <c r="P1082" s="821"/>
      <c r="Q1082" s="545" t="str">
        <f>IF(OR(AG1074=AH1074,AG1074=AI1074),"","Error: Debe completar toda la información requerida.")</f>
        <v/>
      </c>
      <c r="R1082" s="545"/>
      <c r="S1082" s="545"/>
      <c r="T1082" s="545"/>
      <c r="U1082" s="545"/>
      <c r="V1082" s="545"/>
      <c r="W1082" s="545"/>
      <c r="X1082" s="545"/>
      <c r="Y1082" s="545"/>
      <c r="Z1082" s="545"/>
      <c r="AA1082" s="545"/>
      <c r="AB1082" s="545"/>
      <c r="AC1082" s="545"/>
      <c r="AD1082" s="545"/>
      <c r="AE1082" s="60"/>
      <c r="AF1082" s="259"/>
      <c r="AG1082" s="375"/>
      <c r="AH1082" s="399"/>
      <c r="CA1082" s="381" t="s">
        <v>1968</v>
      </c>
      <c r="CB1082" s="382">
        <f>IF($AG$1074=$AH$1074,0,
IF(AND(OR(CB1077=0,CB1077=1),CB1081&gt;=0),1,
IF(CB1077=2,
IF(CB1081=0,0,IF(AND(CB1081&gt;0,CB1080=0,OR(CB1078&gt;0,CB1079&gt;0)),0,1)),
IF(CB1077&gt;2,
IF(CB1081=0,0,IF(AND(CB1081&gt;0,(CB1077-CB1080)&gt;=2,OR(CB1078&gt;0,CB1079&gt;0)),0,1))))))</f>
        <v>0</v>
      </c>
      <c r="CC1082" s="382"/>
      <c r="CD1082" s="382"/>
      <c r="CE1082" s="382"/>
      <c r="CF1082" s="382"/>
      <c r="CG1082" s="382"/>
      <c r="CH1082" s="382">
        <f>IF($AG$1074=$AH$1074,0,
IF(AND(OR(CH1077=0,CH1077=1),CH1081&gt;=0),1,
IF(CH1077=2,
IF(CH1081=0,0,IF(AND(CH1081&gt;0,CH1080=0,OR(CH1078&gt;0,CH1079&gt;0)),0,1)),
IF(CH1077&gt;2,
IF(CH1081=0,0,IF(AND(CH1081&gt;0,(CH1077-CH1080)&gt;=2,OR(CH1078&gt;0,CH1079&gt;0)),0,1))))))</f>
        <v>0</v>
      </c>
      <c r="CI1082" s="382"/>
      <c r="CJ1082" s="382"/>
      <c r="CK1082" s="382"/>
      <c r="CL1082" s="382"/>
      <c r="CM1082" s="382"/>
      <c r="CN1082" s="382">
        <f>IF($AG$1074=$AH$1074,0,
IF(AND(OR(CN1077=0,CN1077=1),CN1081&gt;=0),1,
IF(CN1077=2,
IF(CN1081=0,0,IF(AND(CN1081&gt;0,CN1080=0,OR(CN1078&gt;0,CN1079&gt;0)),0,1)),
IF(CN1077&gt;2,
IF(CN1081=0,0,IF(AND(CN1081&gt;0,(CN1077-CN1080)&gt;=2,OR(CN1078&gt;0,CN1079&gt;0)),0,1))))))</f>
        <v>0</v>
      </c>
    </row>
    <row r="1083" spans="1:92" ht="24" customHeight="1" x14ac:dyDescent="0.25">
      <c r="A1083" s="114" t="s">
        <v>272</v>
      </c>
      <c r="B1083" s="573" t="s">
        <v>1258</v>
      </c>
      <c r="C1083" s="573"/>
      <c r="D1083" s="573"/>
      <c r="E1083" s="573"/>
      <c r="F1083" s="573"/>
      <c r="G1083" s="573"/>
      <c r="H1083" s="573"/>
      <c r="I1083" s="573"/>
      <c r="J1083" s="573"/>
      <c r="K1083" s="573"/>
      <c r="L1083" s="573"/>
      <c r="M1083" s="573"/>
      <c r="N1083" s="573"/>
      <c r="O1083" s="573"/>
      <c r="P1083" s="573"/>
      <c r="Q1083" s="573"/>
      <c r="R1083" s="573"/>
      <c r="S1083" s="573"/>
      <c r="T1083" s="573"/>
      <c r="U1083" s="573"/>
      <c r="V1083" s="573"/>
      <c r="W1083" s="573"/>
      <c r="X1083" s="573"/>
      <c r="Y1083" s="573"/>
      <c r="Z1083" s="573"/>
      <c r="AA1083" s="573"/>
      <c r="AB1083" s="573"/>
      <c r="AC1083" s="573"/>
      <c r="AD1083" s="573"/>
      <c r="AE1083" s="60"/>
      <c r="AF1083" s="259"/>
      <c r="AG1083" s="375"/>
      <c r="AH1083" s="399"/>
    </row>
    <row r="1084" spans="1:92" ht="24" customHeight="1" x14ac:dyDescent="0.25">
      <c r="C1084" s="785" t="s">
        <v>1257</v>
      </c>
      <c r="D1084" s="785"/>
      <c r="E1084" s="785"/>
      <c r="F1084" s="785"/>
      <c r="G1084" s="785"/>
      <c r="H1084" s="785"/>
      <c r="I1084" s="785"/>
      <c r="J1084" s="785"/>
      <c r="K1084" s="785"/>
      <c r="L1084" s="785"/>
      <c r="M1084" s="785"/>
      <c r="N1084" s="785"/>
      <c r="O1084" s="785"/>
      <c r="P1084" s="785"/>
      <c r="Q1084" s="785"/>
      <c r="R1084" s="785"/>
      <c r="S1084" s="785"/>
      <c r="T1084" s="785"/>
      <c r="U1084" s="785"/>
      <c r="V1084" s="785"/>
      <c r="W1084" s="785"/>
      <c r="X1084" s="785"/>
      <c r="Y1084" s="785"/>
      <c r="Z1084" s="785"/>
      <c r="AA1084" s="785"/>
      <c r="AB1084" s="785"/>
      <c r="AC1084" s="785"/>
      <c r="AD1084" s="785"/>
      <c r="AE1084" s="60"/>
      <c r="AF1084" s="259"/>
      <c r="AG1084" s="375"/>
      <c r="AH1084" s="399"/>
    </row>
    <row r="1085" spans="1:92" ht="36" customHeight="1" x14ac:dyDescent="0.25">
      <c r="C1085" s="831" t="s">
        <v>1782</v>
      </c>
      <c r="D1085" s="831"/>
      <c r="E1085" s="831"/>
      <c r="F1085" s="831"/>
      <c r="G1085" s="831"/>
      <c r="H1085" s="831"/>
      <c r="I1085" s="831"/>
      <c r="J1085" s="831"/>
      <c r="K1085" s="831"/>
      <c r="L1085" s="831"/>
      <c r="M1085" s="831"/>
      <c r="N1085" s="831"/>
      <c r="O1085" s="831"/>
      <c r="P1085" s="831"/>
      <c r="Q1085" s="831"/>
      <c r="R1085" s="831"/>
      <c r="S1085" s="831"/>
      <c r="T1085" s="831"/>
      <c r="U1085" s="831"/>
      <c r="V1085" s="831"/>
      <c r="W1085" s="831"/>
      <c r="X1085" s="831"/>
      <c r="Y1085" s="831"/>
      <c r="Z1085" s="831"/>
      <c r="AA1085" s="831"/>
      <c r="AB1085" s="831"/>
      <c r="AC1085" s="831"/>
      <c r="AD1085" s="831"/>
      <c r="AE1085" s="60"/>
      <c r="AF1085" s="259"/>
      <c r="AG1085" s="375"/>
      <c r="AH1085" s="399"/>
    </row>
    <row r="1086" spans="1:92" ht="24" customHeight="1" x14ac:dyDescent="0.25">
      <c r="C1086" s="676" t="s">
        <v>934</v>
      </c>
      <c r="D1086" s="676"/>
      <c r="E1086" s="676"/>
      <c r="F1086" s="676"/>
      <c r="G1086" s="676"/>
      <c r="H1086" s="676"/>
      <c r="I1086" s="676"/>
      <c r="J1086" s="676"/>
      <c r="K1086" s="676"/>
      <c r="L1086" s="676"/>
      <c r="M1086" s="676"/>
      <c r="N1086" s="676"/>
      <c r="O1086" s="676"/>
      <c r="P1086" s="676"/>
      <c r="Q1086" s="676"/>
      <c r="R1086" s="676"/>
      <c r="S1086" s="676"/>
      <c r="T1086" s="676"/>
      <c r="U1086" s="676"/>
      <c r="V1086" s="676"/>
      <c r="W1086" s="676"/>
      <c r="X1086" s="676"/>
      <c r="Y1086" s="676"/>
      <c r="Z1086" s="676"/>
      <c r="AA1086" s="676"/>
      <c r="AB1086" s="676"/>
      <c r="AC1086" s="676"/>
      <c r="AD1086" s="676"/>
      <c r="AE1086" s="60"/>
      <c r="AF1086" s="259"/>
      <c r="AG1086" s="375"/>
      <c r="AH1086" s="399"/>
    </row>
    <row r="1087" spans="1:92" ht="15" customHeight="1" x14ac:dyDescent="0.25">
      <c r="AE1087" s="60"/>
      <c r="AF1087" s="259"/>
      <c r="AG1087" s="285" t="s">
        <v>1908</v>
      </c>
      <c r="AH1087" s="285"/>
      <c r="AI1087" s="285"/>
      <c r="AJ1087" s="374"/>
      <c r="AK1087" s="374"/>
      <c r="AL1087" s="374"/>
      <c r="AM1087" s="374"/>
      <c r="AN1087" s="374"/>
    </row>
    <row r="1088" spans="1:92" ht="24" customHeight="1" x14ac:dyDescent="0.25">
      <c r="C1088" s="814" t="s">
        <v>959</v>
      </c>
      <c r="D1088" s="814"/>
      <c r="E1088" s="814"/>
      <c r="F1088" s="814"/>
      <c r="G1088" s="814"/>
      <c r="H1088" s="814"/>
      <c r="I1088" s="814"/>
      <c r="J1088" s="814"/>
      <c r="K1088" s="814"/>
      <c r="L1088" s="814"/>
      <c r="M1088" s="801" t="s">
        <v>1219</v>
      </c>
      <c r="N1088" s="801"/>
      <c r="O1088" s="801"/>
      <c r="P1088" s="801"/>
      <c r="Q1088" s="801"/>
      <c r="R1088" s="801"/>
      <c r="S1088" s="801"/>
      <c r="T1088" s="801"/>
      <c r="U1088" s="801"/>
      <c r="V1088" s="801"/>
      <c r="W1088" s="801"/>
      <c r="X1088" s="801"/>
      <c r="Y1088" s="801"/>
      <c r="Z1088" s="801"/>
      <c r="AA1088" s="801"/>
      <c r="AB1088" s="801"/>
      <c r="AC1088" s="801"/>
      <c r="AD1088" s="801"/>
      <c r="AE1088" s="60"/>
      <c r="AF1088" s="259"/>
      <c r="AG1088" s="285">
        <f>COUNTBLANK(M1090:AD1104)</f>
        <v>270</v>
      </c>
      <c r="AH1088" s="285">
        <v>270</v>
      </c>
      <c r="AI1088" s="285">
        <v>225</v>
      </c>
      <c r="AJ1088" s="374"/>
      <c r="AK1088" s="374"/>
      <c r="AL1088" s="374"/>
      <c r="AM1088" s="374"/>
      <c r="AN1088" s="374"/>
    </row>
    <row r="1089" spans="1:92" ht="15" customHeight="1" x14ac:dyDescent="0.25">
      <c r="C1089" s="814"/>
      <c r="D1089" s="814"/>
      <c r="E1089" s="814"/>
      <c r="F1089" s="814"/>
      <c r="G1089" s="814"/>
      <c r="H1089" s="814"/>
      <c r="I1089" s="814"/>
      <c r="J1089" s="814"/>
      <c r="K1089" s="814"/>
      <c r="L1089" s="814"/>
      <c r="M1089" s="819" t="s">
        <v>60</v>
      </c>
      <c r="N1089" s="820"/>
      <c r="O1089" s="820"/>
      <c r="P1089" s="820"/>
      <c r="Q1089" s="820"/>
      <c r="R1089" s="820"/>
      <c r="S1089" s="829" t="s">
        <v>61</v>
      </c>
      <c r="T1089" s="830"/>
      <c r="U1089" s="830"/>
      <c r="V1089" s="830"/>
      <c r="W1089" s="830"/>
      <c r="X1089" s="830"/>
      <c r="Y1089" s="829" t="s">
        <v>62</v>
      </c>
      <c r="Z1089" s="830"/>
      <c r="AA1089" s="830"/>
      <c r="AB1089" s="830"/>
      <c r="AC1089" s="830"/>
      <c r="AD1089" s="830"/>
      <c r="AE1089" s="60"/>
      <c r="AF1089" s="259"/>
      <c r="AG1089" s="374"/>
      <c r="AH1089" s="374"/>
      <c r="AI1089" s="374"/>
      <c r="AJ1089" s="374"/>
      <c r="AK1089" s="375" t="s">
        <v>1913</v>
      </c>
      <c r="AL1089" s="378" t="s">
        <v>1910</v>
      </c>
      <c r="AM1089" s="374" t="s">
        <v>1914</v>
      </c>
      <c r="AN1089" s="374" t="s">
        <v>1915</v>
      </c>
      <c r="BG1089" s="375" t="s">
        <v>1913</v>
      </c>
      <c r="BH1089" s="378" t="s">
        <v>1910</v>
      </c>
      <c r="BI1089" s="374" t="s">
        <v>1914</v>
      </c>
      <c r="BJ1089" s="374" t="s">
        <v>1915</v>
      </c>
      <c r="BK1089" s="375" t="s">
        <v>1913</v>
      </c>
      <c r="BL1089" s="378" t="s">
        <v>1910</v>
      </c>
      <c r="BM1089" s="374" t="s">
        <v>1914</v>
      </c>
      <c r="BN1089" s="374" t="s">
        <v>1915</v>
      </c>
      <c r="BO1089" s="375" t="s">
        <v>1913</v>
      </c>
      <c r="BP1089" s="378" t="s">
        <v>1910</v>
      </c>
      <c r="BQ1089" s="374" t="s">
        <v>1914</v>
      </c>
      <c r="BR1089" s="374" t="s">
        <v>1915</v>
      </c>
    </row>
    <row r="1090" spans="1:92" ht="15" customHeight="1" x14ac:dyDescent="0.25">
      <c r="C1090" s="20" t="s">
        <v>26</v>
      </c>
      <c r="D1090" s="822" t="s">
        <v>633</v>
      </c>
      <c r="E1090" s="823"/>
      <c r="F1090" s="823"/>
      <c r="G1090" s="823"/>
      <c r="H1090" s="823"/>
      <c r="I1090" s="823"/>
      <c r="J1090" s="823"/>
      <c r="K1090" s="823"/>
      <c r="L1090" s="824"/>
      <c r="M1090" s="577"/>
      <c r="N1090" s="577"/>
      <c r="O1090" s="577"/>
      <c r="P1090" s="577"/>
      <c r="Q1090" s="577"/>
      <c r="R1090" s="577"/>
      <c r="S1090" s="577"/>
      <c r="T1090" s="577"/>
      <c r="U1090" s="577"/>
      <c r="V1090" s="577"/>
      <c r="W1090" s="577"/>
      <c r="X1090" s="577"/>
      <c r="Y1090" s="577"/>
      <c r="Z1090" s="577"/>
      <c r="AA1090" s="577"/>
      <c r="AB1090" s="577"/>
      <c r="AC1090" s="577"/>
      <c r="AD1090" s="577"/>
      <c r="AE1090" s="60"/>
      <c r="AF1090" s="259"/>
      <c r="AG1090" s="374"/>
      <c r="AH1090" s="374"/>
      <c r="AI1090" s="374"/>
      <c r="AJ1090" s="374"/>
      <c r="AK1090" s="375">
        <f>M1090</f>
        <v>0</v>
      </c>
      <c r="AL1090" s="378">
        <f t="shared" ref="AL1090:AL1104" si="298">COUNTIF(S1090:AD1090,"ns")</f>
        <v>0</v>
      </c>
      <c r="AM1090" s="374">
        <f>SUM(S1090:AD1090)</f>
        <v>0</v>
      </c>
      <c r="AN1090" s="292">
        <f>IF($AG$1088=$AH$1088,0,IF(OR(AND(AK1090=0,AL1090&gt;0),AND(AK1090="ns",AM1090&gt;0),AND(AK1090="ns",AL1090=0,AM1090=0)),1,IF(OR(AND(AK1090&gt;0,AL1090=2),AND(AK1090="ns",AL1090=2),AND(AK1090="ns",AM1090=0,AL1090&gt;0),AK1090=AM1090),0,1)))</f>
        <v>0</v>
      </c>
      <c r="BG1090" s="375">
        <f>$M$933</f>
        <v>0</v>
      </c>
      <c r="BH1090" s="378">
        <f>COUNTIF(S1090:AD1104,"ns")</f>
        <v>0</v>
      </c>
      <c r="BI1090" s="374">
        <f>SUM(S1090:AD1104)</f>
        <v>0</v>
      </c>
      <c r="BJ1090" s="317">
        <f>IF($AG$1088=$AH$1088,0,IF(OR(AND(BG1090=0,BH1090&gt;0),AND(BG1090="NS",BI1090&gt;0),AND(BG1090="NS",BI1090=0,BH1090=0)),1,IF(OR(AND(BH1090&gt;=2,BI1090&lt;BG1090),AND(BG1090="NS",BI1090=0,BH1090&gt;0),BG1090=BI1090),0,1)))</f>
        <v>0</v>
      </c>
      <c r="BK1090" s="375">
        <f>$S$933</f>
        <v>0</v>
      </c>
      <c r="BL1090" s="378">
        <f>COUNTIF(S1090:X1104,"ns")</f>
        <v>0</v>
      </c>
      <c r="BM1090" s="374">
        <f>SUM(S1090:X1104)</f>
        <v>0</v>
      </c>
      <c r="BN1090" s="317">
        <f>IF($AG$1088=$AH$1088,0,IF(OR(AND(BK1090=0,BL1090&gt;0),AND(BK1090="NS",BM1090&gt;0),AND(BK1090="NS",BM1090=0,BL1090=0)),1,IF(OR(AND(BL1090&gt;=2,BM1090&lt;BK1090),AND(BK1090="NS",BM1090=0,BL1090&gt;0),BK1090=BM1090),0,1)))</f>
        <v>0</v>
      </c>
      <c r="BO1090" s="375">
        <f>$Y$933</f>
        <v>0</v>
      </c>
      <c r="BP1090" s="378">
        <f>COUNTIF(Y1090:AD1104,"ns")</f>
        <v>0</v>
      </c>
      <c r="BQ1090" s="374">
        <f>SUM(Y1090:AD1104)</f>
        <v>0</v>
      </c>
      <c r="BR1090" s="317">
        <f>IF($AG$1088=$AH$1088,0,IF(OR(AND(BO1090=0,BP1090&gt;0),AND(BO1090="NS",BQ1090&gt;0),AND(BO1090="NS",BQ1090=0,BP1090=0)),1,IF(OR(AND(BP1090&gt;=2,BQ1090&lt;BO1090),AND(BO1090="NS",BQ1090=0,BP1090&gt;0),BO1090=BQ1090),0,1)))</f>
        <v>0</v>
      </c>
      <c r="CA1090" s="375"/>
      <c r="CB1090" s="292"/>
      <c r="CC1090" s="292"/>
      <c r="CD1090" s="292"/>
      <c r="CE1090" s="292"/>
      <c r="CF1090" s="292"/>
      <c r="CG1090" s="292"/>
      <c r="CH1090" s="292"/>
      <c r="CI1090" s="292"/>
      <c r="CJ1090" s="292"/>
      <c r="CK1090" s="292"/>
    </row>
    <row r="1091" spans="1:92" ht="15" customHeight="1" x14ac:dyDescent="0.25">
      <c r="A1091" s="60"/>
      <c r="B1091" s="60"/>
      <c r="C1091" s="20" t="s">
        <v>27</v>
      </c>
      <c r="D1091" s="822" t="s">
        <v>634</v>
      </c>
      <c r="E1091" s="823"/>
      <c r="F1091" s="823"/>
      <c r="G1091" s="823"/>
      <c r="H1091" s="823"/>
      <c r="I1091" s="823"/>
      <c r="J1091" s="823"/>
      <c r="K1091" s="823"/>
      <c r="L1091" s="824"/>
      <c r="M1091" s="577"/>
      <c r="N1091" s="577"/>
      <c r="O1091" s="577"/>
      <c r="P1091" s="577"/>
      <c r="Q1091" s="577"/>
      <c r="R1091" s="577"/>
      <c r="S1091" s="577"/>
      <c r="T1091" s="577"/>
      <c r="U1091" s="577"/>
      <c r="V1091" s="577"/>
      <c r="W1091" s="577"/>
      <c r="X1091" s="577"/>
      <c r="Y1091" s="577"/>
      <c r="Z1091" s="577"/>
      <c r="AA1091" s="577"/>
      <c r="AB1091" s="577"/>
      <c r="AC1091" s="577"/>
      <c r="AD1091" s="577"/>
      <c r="AE1091" s="60"/>
      <c r="AF1091" s="259"/>
      <c r="AG1091" s="375"/>
      <c r="AH1091" s="399"/>
      <c r="AK1091" s="375">
        <f t="shared" ref="AK1091:AK1103" si="299">M1091</f>
        <v>0</v>
      </c>
      <c r="AL1091" s="378">
        <f t="shared" si="298"/>
        <v>0</v>
      </c>
      <c r="AM1091" s="374">
        <f t="shared" ref="AM1091:AM1103" si="300">SUM(S1091:AD1091)</f>
        <v>0</v>
      </c>
      <c r="AN1091" s="292">
        <f t="shared" ref="AN1091:AN1104" si="301">IF($AG$1088=$AH$1088,0,IF(OR(AND(AK1091=0,AL1091&gt;0),AND(AK1091="ns",AM1091&gt;0),AND(AK1091="ns",AL1091=0,AM1091=0)),1,IF(OR(AND(AK1091&gt;0,AL1091=2),AND(AK1091="ns",AL1091=2),AND(AK1091="ns",AM1091=0,AL1091&gt;0),AK1091=AM1091),0,1)))</f>
        <v>0</v>
      </c>
      <c r="BG1091" s="375"/>
      <c r="BH1091" s="375"/>
      <c r="BI1091" s="375"/>
      <c r="BJ1091" s="375"/>
      <c r="BK1091" s="375"/>
      <c r="BL1091" s="375"/>
      <c r="BM1091" s="375"/>
      <c r="BN1091" s="375"/>
      <c r="BO1091" s="375"/>
      <c r="BP1091" s="375"/>
      <c r="BQ1091" s="375"/>
      <c r="BR1091" s="375"/>
      <c r="CA1091" s="381" t="s">
        <v>1963</v>
      </c>
      <c r="CB1091" s="381">
        <f>COUNTA(M1090:M1103)</f>
        <v>0</v>
      </c>
      <c r="CC1091" s="381"/>
      <c r="CD1091" s="381"/>
      <c r="CE1091" s="381"/>
      <c r="CF1091" s="381"/>
      <c r="CG1091" s="381"/>
      <c r="CH1091" s="381">
        <f>COUNTA(S1090:S1103)</f>
        <v>0</v>
      </c>
      <c r="CI1091" s="381"/>
      <c r="CJ1091" s="381"/>
      <c r="CK1091" s="381"/>
      <c r="CL1091" s="381"/>
      <c r="CM1091" s="381"/>
      <c r="CN1091" s="381">
        <f>COUNTA(Y1090:Y1103)</f>
        <v>0</v>
      </c>
    </row>
    <row r="1092" spans="1:92" ht="15" customHeight="1" x14ac:dyDescent="0.25">
      <c r="A1092" s="60"/>
      <c r="B1092" s="60"/>
      <c r="C1092" s="20" t="s">
        <v>28</v>
      </c>
      <c r="D1092" s="822" t="s">
        <v>635</v>
      </c>
      <c r="E1092" s="823"/>
      <c r="F1092" s="823"/>
      <c r="G1092" s="823"/>
      <c r="H1092" s="823"/>
      <c r="I1092" s="823"/>
      <c r="J1092" s="823"/>
      <c r="K1092" s="823"/>
      <c r="L1092" s="824"/>
      <c r="M1092" s="577"/>
      <c r="N1092" s="577"/>
      <c r="O1092" s="577"/>
      <c r="P1092" s="577"/>
      <c r="Q1092" s="577"/>
      <c r="R1092" s="577"/>
      <c r="S1092" s="577"/>
      <c r="T1092" s="577"/>
      <c r="U1092" s="577"/>
      <c r="V1092" s="577"/>
      <c r="W1092" s="577"/>
      <c r="X1092" s="577"/>
      <c r="Y1092" s="577"/>
      <c r="Z1092" s="577"/>
      <c r="AA1092" s="577"/>
      <c r="AB1092" s="577"/>
      <c r="AC1092" s="577"/>
      <c r="AD1092" s="577"/>
      <c r="AE1092" s="60"/>
      <c r="AF1092" s="259"/>
      <c r="AG1092" s="375"/>
      <c r="AH1092" s="399"/>
      <c r="AK1092" s="375">
        <f t="shared" si="299"/>
        <v>0</v>
      </c>
      <c r="AL1092" s="378">
        <f t="shared" si="298"/>
        <v>0</v>
      </c>
      <c r="AM1092" s="374">
        <f t="shared" si="300"/>
        <v>0</v>
      </c>
      <c r="AN1092" s="292">
        <f t="shared" si="301"/>
        <v>0</v>
      </c>
      <c r="BG1092" s="375"/>
      <c r="BH1092" s="375"/>
      <c r="BI1092" s="375"/>
      <c r="BJ1092" s="375"/>
      <c r="BK1092" s="375"/>
      <c r="BL1092" s="375"/>
      <c r="BM1092" s="375"/>
      <c r="BN1092" s="375"/>
      <c r="BO1092" s="375"/>
      <c r="BP1092" s="375"/>
      <c r="BQ1092" s="375"/>
      <c r="BR1092" s="375"/>
      <c r="CA1092" s="381" t="s">
        <v>1964</v>
      </c>
      <c r="CB1092" s="381">
        <f>SUM(M1090:M1103)</f>
        <v>0</v>
      </c>
      <c r="CC1092" s="381"/>
      <c r="CD1092" s="381"/>
      <c r="CE1092" s="381"/>
      <c r="CF1092" s="381"/>
      <c r="CG1092" s="381"/>
      <c r="CH1092" s="381">
        <f>SUM(S1090:S1103)</f>
        <v>0</v>
      </c>
      <c r="CI1092" s="381"/>
      <c r="CJ1092" s="381"/>
      <c r="CK1092" s="381"/>
      <c r="CL1092" s="381"/>
      <c r="CM1092" s="381"/>
      <c r="CN1092" s="381">
        <f>SUM(Y1090:Y1103)</f>
        <v>0</v>
      </c>
    </row>
    <row r="1093" spans="1:92" ht="15" customHeight="1" x14ac:dyDescent="0.25">
      <c r="A1093" s="60"/>
      <c r="B1093" s="60"/>
      <c r="C1093" s="20" t="s">
        <v>29</v>
      </c>
      <c r="D1093" s="822" t="s">
        <v>636</v>
      </c>
      <c r="E1093" s="823"/>
      <c r="F1093" s="823"/>
      <c r="G1093" s="823"/>
      <c r="H1093" s="823"/>
      <c r="I1093" s="823"/>
      <c r="J1093" s="823"/>
      <c r="K1093" s="823"/>
      <c r="L1093" s="824"/>
      <c r="M1093" s="577"/>
      <c r="N1093" s="577"/>
      <c r="O1093" s="577"/>
      <c r="P1093" s="577"/>
      <c r="Q1093" s="577"/>
      <c r="R1093" s="577"/>
      <c r="S1093" s="577"/>
      <c r="T1093" s="577"/>
      <c r="U1093" s="577"/>
      <c r="V1093" s="577"/>
      <c r="W1093" s="577"/>
      <c r="X1093" s="577"/>
      <c r="Y1093" s="577"/>
      <c r="Z1093" s="577"/>
      <c r="AA1093" s="577"/>
      <c r="AB1093" s="577"/>
      <c r="AC1093" s="577"/>
      <c r="AD1093" s="577"/>
      <c r="AE1093" s="60"/>
      <c r="AF1093" s="259"/>
      <c r="AG1093" s="375"/>
      <c r="AH1093" s="399"/>
      <c r="AK1093" s="375">
        <f t="shared" si="299"/>
        <v>0</v>
      </c>
      <c r="AL1093" s="378">
        <f t="shared" si="298"/>
        <v>0</v>
      </c>
      <c r="AM1093" s="374">
        <f t="shared" si="300"/>
        <v>0</v>
      </c>
      <c r="AN1093" s="292">
        <f t="shared" si="301"/>
        <v>0</v>
      </c>
      <c r="BG1093" s="375"/>
      <c r="BH1093" s="375"/>
      <c r="BI1093" s="375"/>
      <c r="BJ1093" s="375"/>
      <c r="BK1093" s="375"/>
      <c r="BL1093" s="375"/>
      <c r="BM1093" s="375"/>
      <c r="BN1093" s="375"/>
      <c r="BO1093" s="375"/>
      <c r="BP1093" s="375"/>
      <c r="BQ1093" s="375"/>
      <c r="BR1093" s="375"/>
      <c r="CA1093" s="381" t="s">
        <v>1965</v>
      </c>
      <c r="CB1093" s="381">
        <f>COUNTIF(M1090:M1103,"ns")</f>
        <v>0</v>
      </c>
      <c r="CC1093" s="381"/>
      <c r="CD1093" s="381"/>
      <c r="CE1093" s="381"/>
      <c r="CF1093" s="381"/>
      <c r="CG1093" s="381"/>
      <c r="CH1093" s="381">
        <f>COUNTIF(S1090:S1103,"ns")</f>
        <v>0</v>
      </c>
      <c r="CI1093" s="381"/>
      <c r="CJ1093" s="381"/>
      <c r="CK1093" s="381"/>
      <c r="CL1093" s="381"/>
      <c r="CM1093" s="381"/>
      <c r="CN1093" s="381">
        <f>COUNTIF(Y1090:Y1103,"ns")</f>
        <v>0</v>
      </c>
    </row>
    <row r="1094" spans="1:92" ht="15" customHeight="1" x14ac:dyDescent="0.25">
      <c r="A1094" s="60"/>
      <c r="B1094" s="60"/>
      <c r="C1094" s="20" t="s">
        <v>30</v>
      </c>
      <c r="D1094" s="822" t="s">
        <v>637</v>
      </c>
      <c r="E1094" s="823"/>
      <c r="F1094" s="823"/>
      <c r="G1094" s="823"/>
      <c r="H1094" s="823"/>
      <c r="I1094" s="823"/>
      <c r="J1094" s="823"/>
      <c r="K1094" s="823"/>
      <c r="L1094" s="824"/>
      <c r="M1094" s="577"/>
      <c r="N1094" s="577"/>
      <c r="O1094" s="577"/>
      <c r="P1094" s="577"/>
      <c r="Q1094" s="577"/>
      <c r="R1094" s="577"/>
      <c r="S1094" s="577"/>
      <c r="T1094" s="577"/>
      <c r="U1094" s="577"/>
      <c r="V1094" s="577"/>
      <c r="W1094" s="577"/>
      <c r="X1094" s="577"/>
      <c r="Y1094" s="577"/>
      <c r="Z1094" s="577"/>
      <c r="AA1094" s="577"/>
      <c r="AB1094" s="577"/>
      <c r="AC1094" s="577"/>
      <c r="AD1094" s="577"/>
      <c r="AE1094" s="60"/>
      <c r="AF1094" s="259"/>
      <c r="AG1094" s="375"/>
      <c r="AH1094" s="399"/>
      <c r="AK1094" s="375">
        <f t="shared" si="299"/>
        <v>0</v>
      </c>
      <c r="AL1094" s="378">
        <f t="shared" si="298"/>
        <v>0</v>
      </c>
      <c r="AM1094" s="374">
        <f t="shared" si="300"/>
        <v>0</v>
      </c>
      <c r="AN1094" s="292">
        <f t="shared" si="301"/>
        <v>0</v>
      </c>
      <c r="BG1094" s="375"/>
      <c r="BH1094" s="375"/>
      <c r="BI1094" s="375"/>
      <c r="BJ1094" s="318">
        <f>SUM(BJ1090)</f>
        <v>0</v>
      </c>
      <c r="BN1094" s="318">
        <f>SUM(BN1090)</f>
        <v>0</v>
      </c>
      <c r="BR1094" s="382">
        <f>SUM(BR1090)</f>
        <v>0</v>
      </c>
      <c r="CA1094" s="381" t="s">
        <v>1966</v>
      </c>
      <c r="CB1094" s="381">
        <f>COUNTIF(M1090:M1103,0)</f>
        <v>0</v>
      </c>
      <c r="CC1094" s="381"/>
      <c r="CD1094" s="381"/>
      <c r="CE1094" s="381"/>
      <c r="CF1094" s="381"/>
      <c r="CG1094" s="381"/>
      <c r="CH1094" s="381">
        <f>COUNTIF(S1090:S1103,0)</f>
        <v>0</v>
      </c>
      <c r="CI1094" s="381"/>
      <c r="CJ1094" s="381"/>
      <c r="CK1094" s="381"/>
      <c r="CL1094" s="381"/>
      <c r="CM1094" s="381"/>
      <c r="CN1094" s="381">
        <f>COUNTIF(Y1090:Y1103,0)</f>
        <v>0</v>
      </c>
    </row>
    <row r="1095" spans="1:92" ht="15" customHeight="1" x14ac:dyDescent="0.25">
      <c r="A1095" s="60"/>
      <c r="B1095" s="60"/>
      <c r="C1095" s="20" t="s">
        <v>31</v>
      </c>
      <c r="D1095" s="822" t="s">
        <v>638</v>
      </c>
      <c r="E1095" s="823"/>
      <c r="F1095" s="823"/>
      <c r="G1095" s="823"/>
      <c r="H1095" s="823"/>
      <c r="I1095" s="823"/>
      <c r="J1095" s="823"/>
      <c r="K1095" s="823"/>
      <c r="L1095" s="824"/>
      <c r="M1095" s="577"/>
      <c r="N1095" s="577"/>
      <c r="O1095" s="577"/>
      <c r="P1095" s="577"/>
      <c r="Q1095" s="577"/>
      <c r="R1095" s="577"/>
      <c r="S1095" s="577"/>
      <c r="T1095" s="577"/>
      <c r="U1095" s="577"/>
      <c r="V1095" s="577"/>
      <c r="W1095" s="577"/>
      <c r="X1095" s="577"/>
      <c r="Y1095" s="577"/>
      <c r="Z1095" s="577"/>
      <c r="AA1095" s="577"/>
      <c r="AB1095" s="577"/>
      <c r="AC1095" s="577"/>
      <c r="AD1095" s="577"/>
      <c r="AE1095" s="60"/>
      <c r="AF1095" s="259"/>
      <c r="AG1095" s="375"/>
      <c r="AH1095" s="399"/>
      <c r="AK1095" s="375">
        <f t="shared" si="299"/>
        <v>0</v>
      </c>
      <c r="AL1095" s="378">
        <f t="shared" si="298"/>
        <v>0</v>
      </c>
      <c r="AM1095" s="374">
        <f t="shared" si="300"/>
        <v>0</v>
      </c>
      <c r="AN1095" s="292">
        <f t="shared" si="301"/>
        <v>0</v>
      </c>
      <c r="CA1095" s="381" t="s">
        <v>1967</v>
      </c>
      <c r="CB1095" s="381">
        <f>M1104</f>
        <v>0</v>
      </c>
      <c r="CC1095" s="381"/>
      <c r="CD1095" s="381"/>
      <c r="CE1095" s="381"/>
      <c r="CF1095" s="381"/>
      <c r="CG1095" s="381"/>
      <c r="CH1095" s="381">
        <f>S1104</f>
        <v>0</v>
      </c>
      <c r="CI1095" s="381"/>
      <c r="CJ1095" s="381"/>
      <c r="CK1095" s="381"/>
      <c r="CL1095" s="381"/>
      <c r="CM1095" s="381"/>
      <c r="CN1095" s="381">
        <f>Y1104</f>
        <v>0</v>
      </c>
    </row>
    <row r="1096" spans="1:92" ht="15" customHeight="1" x14ac:dyDescent="0.25">
      <c r="A1096" s="60"/>
      <c r="B1096" s="60"/>
      <c r="C1096" s="20" t="s">
        <v>32</v>
      </c>
      <c r="D1096" s="822" t="s">
        <v>639</v>
      </c>
      <c r="E1096" s="823"/>
      <c r="F1096" s="823"/>
      <c r="G1096" s="823"/>
      <c r="H1096" s="823"/>
      <c r="I1096" s="823"/>
      <c r="J1096" s="823"/>
      <c r="K1096" s="823"/>
      <c r="L1096" s="824"/>
      <c r="M1096" s="577"/>
      <c r="N1096" s="577"/>
      <c r="O1096" s="577"/>
      <c r="P1096" s="577"/>
      <c r="Q1096" s="577"/>
      <c r="R1096" s="577"/>
      <c r="S1096" s="577"/>
      <c r="T1096" s="577"/>
      <c r="U1096" s="577"/>
      <c r="V1096" s="577"/>
      <c r="W1096" s="577"/>
      <c r="X1096" s="577"/>
      <c r="Y1096" s="577"/>
      <c r="Z1096" s="577"/>
      <c r="AA1096" s="577"/>
      <c r="AB1096" s="577"/>
      <c r="AC1096" s="577"/>
      <c r="AD1096" s="577"/>
      <c r="AE1096" s="60"/>
      <c r="AF1096" s="259"/>
      <c r="AG1096" s="375"/>
      <c r="AH1096" s="399"/>
      <c r="AK1096" s="375">
        <f t="shared" si="299"/>
        <v>0</v>
      </c>
      <c r="AL1096" s="378">
        <f t="shared" si="298"/>
        <v>0</v>
      </c>
      <c r="AM1096" s="374">
        <f t="shared" si="300"/>
        <v>0</v>
      </c>
      <c r="AN1096" s="292">
        <f t="shared" si="301"/>
        <v>0</v>
      </c>
      <c r="CA1096" s="381" t="s">
        <v>1968</v>
      </c>
      <c r="CB1096" s="382">
        <f>IF($AG$1088=$AH$1088,0,
IF(AND(OR(CB1091=0,CB1091=1),CB1095&gt;=0),1,
IF(CB1091=2,
IF(CB1095=0,0,IF(AND(CB1095&gt;0,CB1094=0,OR(CB1092&gt;0,CB1093&gt;0)),0,1)),
IF(CB1091&gt;2,
IF(CB1095=0,0,IF(AND(CB1095&gt;0,(CB1091-CB1094)&gt;=2,OR(CB1092&gt;0,CB1093&gt;0)),0,1))))))</f>
        <v>0</v>
      </c>
      <c r="CC1096" s="382"/>
      <c r="CD1096" s="382"/>
      <c r="CE1096" s="382"/>
      <c r="CF1096" s="382"/>
      <c r="CG1096" s="382"/>
      <c r="CH1096" s="382">
        <f>IF($AG$1088=$AH$1088,0,
IF(AND(OR(CH1091=0,CH1091=1),CH1095&gt;=0),1,
IF(CH1091=2,
IF(CH1095=0,0,IF(AND(CH1095&gt;0,CH1094=0,OR(CH1092&gt;0,CH1093&gt;0)),0,1)),
IF(CH1091&gt;2,
IF(CH1095=0,0,IF(AND(CH1095&gt;0,(CH1091-CH1094)&gt;=2,OR(CH1092&gt;0,CH1093&gt;0)),0,1))))))</f>
        <v>0</v>
      </c>
      <c r="CI1096" s="382"/>
      <c r="CJ1096" s="382"/>
      <c r="CK1096" s="382"/>
      <c r="CL1096" s="382"/>
      <c r="CM1096" s="382"/>
      <c r="CN1096" s="382">
        <f>IF($AG$1088=$AH$1088,0,
IF(AND(OR(CN1091=0,CN1091=1),CN1095&gt;=0),1,
IF(CN1091=2,
IF(CN1095=0,0,IF(AND(CN1095&gt;0,CN1094=0,OR(CN1092&gt;0,CN1093&gt;0)),0,1)),
IF(CN1091&gt;2,
IF(CN1095=0,0,IF(AND(CN1095&gt;0,(CN1091-CN1094)&gt;=2,OR(CN1092&gt;0,CN1093&gt;0)),0,1))))))</f>
        <v>0</v>
      </c>
    </row>
    <row r="1097" spans="1:92" ht="15" customHeight="1" x14ac:dyDescent="0.25">
      <c r="A1097" s="60"/>
      <c r="B1097" s="60"/>
      <c r="C1097" s="20" t="s">
        <v>33</v>
      </c>
      <c r="D1097" s="822" t="s">
        <v>640</v>
      </c>
      <c r="E1097" s="823"/>
      <c r="F1097" s="823"/>
      <c r="G1097" s="823"/>
      <c r="H1097" s="823"/>
      <c r="I1097" s="823"/>
      <c r="J1097" s="823"/>
      <c r="K1097" s="823"/>
      <c r="L1097" s="824"/>
      <c r="M1097" s="577"/>
      <c r="N1097" s="577"/>
      <c r="O1097" s="577"/>
      <c r="P1097" s="577"/>
      <c r="Q1097" s="577"/>
      <c r="R1097" s="577"/>
      <c r="S1097" s="577"/>
      <c r="T1097" s="577"/>
      <c r="U1097" s="577"/>
      <c r="V1097" s="577"/>
      <c r="W1097" s="577"/>
      <c r="X1097" s="577"/>
      <c r="Y1097" s="577"/>
      <c r="Z1097" s="577"/>
      <c r="AA1097" s="577"/>
      <c r="AB1097" s="577"/>
      <c r="AC1097" s="577"/>
      <c r="AD1097" s="577"/>
      <c r="AE1097" s="60"/>
      <c r="AF1097" s="259"/>
      <c r="AG1097" s="375"/>
      <c r="AH1097" s="399"/>
      <c r="AK1097" s="375">
        <f t="shared" si="299"/>
        <v>0</v>
      </c>
      <c r="AL1097" s="378">
        <f t="shared" si="298"/>
        <v>0</v>
      </c>
      <c r="AM1097" s="374">
        <f t="shared" si="300"/>
        <v>0</v>
      </c>
      <c r="AN1097" s="292">
        <f t="shared" si="301"/>
        <v>0</v>
      </c>
    </row>
    <row r="1098" spans="1:92" ht="15" customHeight="1" x14ac:dyDescent="0.25">
      <c r="A1098" s="60"/>
      <c r="B1098" s="60"/>
      <c r="C1098" s="20" t="s">
        <v>34</v>
      </c>
      <c r="D1098" s="822" t="s">
        <v>641</v>
      </c>
      <c r="E1098" s="823"/>
      <c r="F1098" s="823"/>
      <c r="G1098" s="823"/>
      <c r="H1098" s="823"/>
      <c r="I1098" s="823"/>
      <c r="J1098" s="823"/>
      <c r="K1098" s="823"/>
      <c r="L1098" s="824"/>
      <c r="M1098" s="577"/>
      <c r="N1098" s="577"/>
      <c r="O1098" s="577"/>
      <c r="P1098" s="577"/>
      <c r="Q1098" s="577"/>
      <c r="R1098" s="577"/>
      <c r="S1098" s="577"/>
      <c r="T1098" s="577"/>
      <c r="U1098" s="577"/>
      <c r="V1098" s="577"/>
      <c r="W1098" s="577"/>
      <c r="X1098" s="577"/>
      <c r="Y1098" s="577"/>
      <c r="Z1098" s="577"/>
      <c r="AA1098" s="577"/>
      <c r="AB1098" s="577"/>
      <c r="AC1098" s="577"/>
      <c r="AD1098" s="577"/>
      <c r="AE1098" s="60"/>
      <c r="AF1098" s="259"/>
      <c r="AG1098" s="375"/>
      <c r="AH1098" s="399"/>
      <c r="AK1098" s="375">
        <f t="shared" si="299"/>
        <v>0</v>
      </c>
      <c r="AL1098" s="378">
        <f t="shared" si="298"/>
        <v>0</v>
      </c>
      <c r="AM1098" s="374">
        <f t="shared" si="300"/>
        <v>0</v>
      </c>
      <c r="AN1098" s="292">
        <f t="shared" si="301"/>
        <v>0</v>
      </c>
    </row>
    <row r="1099" spans="1:92" ht="15" customHeight="1" x14ac:dyDescent="0.25">
      <c r="A1099" s="60"/>
      <c r="B1099" s="60"/>
      <c r="C1099" s="20" t="s">
        <v>35</v>
      </c>
      <c r="D1099" s="822" t="s">
        <v>642</v>
      </c>
      <c r="E1099" s="823"/>
      <c r="F1099" s="823"/>
      <c r="G1099" s="823"/>
      <c r="H1099" s="823"/>
      <c r="I1099" s="823"/>
      <c r="J1099" s="823"/>
      <c r="K1099" s="823"/>
      <c r="L1099" s="824"/>
      <c r="M1099" s="577"/>
      <c r="N1099" s="577"/>
      <c r="O1099" s="577"/>
      <c r="P1099" s="577"/>
      <c r="Q1099" s="577"/>
      <c r="R1099" s="577"/>
      <c r="S1099" s="577"/>
      <c r="T1099" s="577"/>
      <c r="U1099" s="577"/>
      <c r="V1099" s="577"/>
      <c r="W1099" s="577"/>
      <c r="X1099" s="577"/>
      <c r="Y1099" s="577"/>
      <c r="Z1099" s="577"/>
      <c r="AA1099" s="577"/>
      <c r="AB1099" s="577"/>
      <c r="AC1099" s="577"/>
      <c r="AD1099" s="577"/>
      <c r="AE1099" s="60"/>
      <c r="AF1099" s="259"/>
      <c r="AG1099" s="375"/>
      <c r="AH1099" s="399"/>
      <c r="AK1099" s="375">
        <f t="shared" si="299"/>
        <v>0</v>
      </c>
      <c r="AL1099" s="378">
        <f t="shared" si="298"/>
        <v>0</v>
      </c>
      <c r="AM1099" s="374">
        <f t="shared" si="300"/>
        <v>0</v>
      </c>
      <c r="AN1099" s="292">
        <f t="shared" si="301"/>
        <v>0</v>
      </c>
    </row>
    <row r="1100" spans="1:92" ht="15" customHeight="1" x14ac:dyDescent="0.25">
      <c r="A1100" s="60"/>
      <c r="B1100" s="60"/>
      <c r="C1100" s="20" t="s">
        <v>38</v>
      </c>
      <c r="D1100" s="822" t="s">
        <v>643</v>
      </c>
      <c r="E1100" s="823"/>
      <c r="F1100" s="823"/>
      <c r="G1100" s="823"/>
      <c r="H1100" s="823"/>
      <c r="I1100" s="823"/>
      <c r="J1100" s="823"/>
      <c r="K1100" s="823"/>
      <c r="L1100" s="824"/>
      <c r="M1100" s="577"/>
      <c r="N1100" s="577"/>
      <c r="O1100" s="577"/>
      <c r="P1100" s="577"/>
      <c r="Q1100" s="577"/>
      <c r="R1100" s="577"/>
      <c r="S1100" s="577"/>
      <c r="T1100" s="577"/>
      <c r="U1100" s="577"/>
      <c r="V1100" s="577"/>
      <c r="W1100" s="577"/>
      <c r="X1100" s="577"/>
      <c r="Y1100" s="577"/>
      <c r="Z1100" s="577"/>
      <c r="AA1100" s="577"/>
      <c r="AB1100" s="577"/>
      <c r="AC1100" s="577"/>
      <c r="AD1100" s="577"/>
      <c r="AE1100" s="60"/>
      <c r="AF1100" s="259"/>
      <c r="AG1100" s="375"/>
      <c r="AH1100" s="399"/>
      <c r="AK1100" s="375">
        <f t="shared" si="299"/>
        <v>0</v>
      </c>
      <c r="AL1100" s="378">
        <f t="shared" si="298"/>
        <v>0</v>
      </c>
      <c r="AM1100" s="374">
        <f t="shared" si="300"/>
        <v>0</v>
      </c>
      <c r="AN1100" s="292">
        <f t="shared" si="301"/>
        <v>0</v>
      </c>
    </row>
    <row r="1101" spans="1:92" ht="15" customHeight="1" x14ac:dyDescent="0.25">
      <c r="A1101" s="60"/>
      <c r="B1101" s="60"/>
      <c r="C1101" s="20" t="s">
        <v>36</v>
      </c>
      <c r="D1101" s="822" t="s">
        <v>644</v>
      </c>
      <c r="E1101" s="823"/>
      <c r="F1101" s="823"/>
      <c r="G1101" s="823"/>
      <c r="H1101" s="823"/>
      <c r="I1101" s="823"/>
      <c r="J1101" s="823"/>
      <c r="K1101" s="823"/>
      <c r="L1101" s="824"/>
      <c r="M1101" s="577"/>
      <c r="N1101" s="577"/>
      <c r="O1101" s="577"/>
      <c r="P1101" s="577"/>
      <c r="Q1101" s="577"/>
      <c r="R1101" s="577"/>
      <c r="S1101" s="577"/>
      <c r="T1101" s="577"/>
      <c r="U1101" s="577"/>
      <c r="V1101" s="577"/>
      <c r="W1101" s="577"/>
      <c r="X1101" s="577"/>
      <c r="Y1101" s="577"/>
      <c r="Z1101" s="577"/>
      <c r="AA1101" s="577"/>
      <c r="AB1101" s="577"/>
      <c r="AC1101" s="577"/>
      <c r="AD1101" s="577"/>
      <c r="AE1101" s="60"/>
      <c r="AF1101" s="259"/>
      <c r="AG1101" s="375"/>
      <c r="AH1101" s="399"/>
      <c r="AK1101" s="375">
        <f t="shared" si="299"/>
        <v>0</v>
      </c>
      <c r="AL1101" s="378">
        <f t="shared" si="298"/>
        <v>0</v>
      </c>
      <c r="AM1101" s="374">
        <f t="shared" si="300"/>
        <v>0</v>
      </c>
      <c r="AN1101" s="292">
        <f t="shared" si="301"/>
        <v>0</v>
      </c>
    </row>
    <row r="1102" spans="1:92" ht="15" customHeight="1" x14ac:dyDescent="0.25">
      <c r="A1102" s="60"/>
      <c r="B1102" s="60"/>
      <c r="C1102" s="117" t="s">
        <v>37</v>
      </c>
      <c r="D1102" s="822" t="s">
        <v>743</v>
      </c>
      <c r="E1102" s="823"/>
      <c r="F1102" s="823"/>
      <c r="G1102" s="823"/>
      <c r="H1102" s="823"/>
      <c r="I1102" s="823"/>
      <c r="J1102" s="823"/>
      <c r="K1102" s="823"/>
      <c r="L1102" s="824"/>
      <c r="M1102" s="825"/>
      <c r="N1102" s="825"/>
      <c r="O1102" s="825"/>
      <c r="P1102" s="825"/>
      <c r="Q1102" s="825"/>
      <c r="R1102" s="825"/>
      <c r="S1102" s="825"/>
      <c r="T1102" s="825"/>
      <c r="U1102" s="825"/>
      <c r="V1102" s="825"/>
      <c r="W1102" s="825"/>
      <c r="X1102" s="825"/>
      <c r="Y1102" s="825"/>
      <c r="Z1102" s="825"/>
      <c r="AA1102" s="825"/>
      <c r="AB1102" s="825"/>
      <c r="AC1102" s="825"/>
      <c r="AD1102" s="825"/>
      <c r="AE1102" s="60"/>
      <c r="AF1102" s="259"/>
      <c r="AG1102" s="375"/>
      <c r="AH1102" s="399"/>
      <c r="AK1102" s="375">
        <f>IF(M1102="NA",0,M1102)</f>
        <v>0</v>
      </c>
      <c r="AL1102" s="378">
        <f t="shared" si="298"/>
        <v>0</v>
      </c>
      <c r="AM1102" s="374">
        <f t="shared" si="300"/>
        <v>0</v>
      </c>
      <c r="AN1102" s="292">
        <f t="shared" si="301"/>
        <v>0</v>
      </c>
    </row>
    <row r="1103" spans="1:92" ht="15" customHeight="1" x14ac:dyDescent="0.25">
      <c r="A1103" s="60"/>
      <c r="B1103" s="60"/>
      <c r="C1103" s="20" t="s">
        <v>39</v>
      </c>
      <c r="D1103" s="822" t="s">
        <v>632</v>
      </c>
      <c r="E1103" s="823"/>
      <c r="F1103" s="823"/>
      <c r="G1103" s="823"/>
      <c r="H1103" s="823"/>
      <c r="I1103" s="823"/>
      <c r="J1103" s="823"/>
      <c r="K1103" s="823"/>
      <c r="L1103" s="824"/>
      <c r="M1103" s="577"/>
      <c r="N1103" s="577"/>
      <c r="O1103" s="577"/>
      <c r="P1103" s="577"/>
      <c r="Q1103" s="577"/>
      <c r="R1103" s="577"/>
      <c r="S1103" s="577"/>
      <c r="T1103" s="577"/>
      <c r="U1103" s="577"/>
      <c r="V1103" s="577"/>
      <c r="W1103" s="577"/>
      <c r="X1103" s="577"/>
      <c r="Y1103" s="577"/>
      <c r="Z1103" s="577"/>
      <c r="AA1103" s="577"/>
      <c r="AB1103" s="577"/>
      <c r="AC1103" s="577"/>
      <c r="AD1103" s="577"/>
      <c r="AE1103" s="60"/>
      <c r="AF1103" s="259"/>
      <c r="AG1103" s="375"/>
      <c r="AH1103" s="399"/>
      <c r="AK1103" s="375">
        <f t="shared" si="299"/>
        <v>0</v>
      </c>
      <c r="AL1103" s="378">
        <f t="shared" si="298"/>
        <v>0</v>
      </c>
      <c r="AM1103" s="374">
        <f t="shared" si="300"/>
        <v>0</v>
      </c>
      <c r="AN1103" s="292">
        <f t="shared" si="301"/>
        <v>0</v>
      </c>
    </row>
    <row r="1104" spans="1:92" ht="15" customHeight="1" x14ac:dyDescent="0.25">
      <c r="A1104" s="60"/>
      <c r="B1104" s="60"/>
      <c r="C1104" s="20" t="s">
        <v>40</v>
      </c>
      <c r="D1104" s="822" t="s">
        <v>602</v>
      </c>
      <c r="E1104" s="823"/>
      <c r="F1104" s="823"/>
      <c r="G1104" s="823"/>
      <c r="H1104" s="823"/>
      <c r="I1104" s="823"/>
      <c r="J1104" s="823"/>
      <c r="K1104" s="823"/>
      <c r="L1104" s="824"/>
      <c r="M1104" s="577"/>
      <c r="N1104" s="577"/>
      <c r="O1104" s="577"/>
      <c r="P1104" s="577"/>
      <c r="Q1104" s="577"/>
      <c r="R1104" s="577"/>
      <c r="S1104" s="577"/>
      <c r="T1104" s="577"/>
      <c r="U1104" s="577"/>
      <c r="V1104" s="577"/>
      <c r="W1104" s="577"/>
      <c r="X1104" s="577"/>
      <c r="Y1104" s="577"/>
      <c r="Z1104" s="577"/>
      <c r="AA1104" s="577"/>
      <c r="AB1104" s="577"/>
      <c r="AC1104" s="577"/>
      <c r="AD1104" s="577"/>
      <c r="AE1104" s="60"/>
      <c r="AF1104" s="259"/>
      <c r="AG1104" s="375"/>
      <c r="AH1104" s="399"/>
      <c r="AK1104" s="375">
        <f>M1104</f>
        <v>0</v>
      </c>
      <c r="AL1104" s="378">
        <f t="shared" si="298"/>
        <v>0</v>
      </c>
      <c r="AM1104" s="374">
        <f>SUM(S1104:AD1104)</f>
        <v>0</v>
      </c>
      <c r="AN1104" s="292">
        <f t="shared" si="301"/>
        <v>0</v>
      </c>
    </row>
    <row r="1105" spans="1:92" ht="15" customHeight="1" x14ac:dyDescent="0.25">
      <c r="A1105" s="60"/>
      <c r="B1105" s="60"/>
      <c r="L1105" s="82" t="s">
        <v>64</v>
      </c>
      <c r="M1105" s="606">
        <f>IF(AND(SUM(M1090:R1104)=0,COUNTIF(M1090:R1104,"NS")&gt;0),"NS",SUM(M1090:R1104))</f>
        <v>0</v>
      </c>
      <c r="N1105" s="606"/>
      <c r="O1105" s="606"/>
      <c r="P1105" s="606"/>
      <c r="Q1105" s="606"/>
      <c r="R1105" s="606"/>
      <c r="S1105" s="606">
        <f>IF(AND(SUM(S1090:X1104)=0,COUNTIF(S1090:X1104,"NS")&gt;0),"NS",SUM(S1090:X1104))</f>
        <v>0</v>
      </c>
      <c r="T1105" s="606"/>
      <c r="U1105" s="606"/>
      <c r="V1105" s="606"/>
      <c r="W1105" s="606"/>
      <c r="X1105" s="606"/>
      <c r="Y1105" s="606">
        <f>IF(AND(SUM(Y1090:AD1104)=0,COUNTIF(Y1090:AD1104,"NS")&gt;0),"NS",SUM(Y1090:AD1104))</f>
        <v>0</v>
      </c>
      <c r="Z1105" s="606"/>
      <c r="AA1105" s="606"/>
      <c r="AB1105" s="606"/>
      <c r="AC1105" s="606"/>
      <c r="AD1105" s="606"/>
      <c r="AE1105" s="60"/>
      <c r="AF1105" s="259"/>
      <c r="AG1105" s="375"/>
      <c r="AH1105" s="399"/>
      <c r="AN1105" s="387">
        <f>SUM(AN1090:AN1104)</f>
        <v>0</v>
      </c>
    </row>
    <row r="1106" spans="1:92" ht="15" customHeight="1" x14ac:dyDescent="0.25">
      <c r="A1106" s="60"/>
      <c r="B1106" s="543" t="str">
        <f>IF(AG1088=AH1088,"",
IF(AND(COUNTIF(M1102:AD1102,"NA")=3,OR(F1107="",F1107&lt;&gt;"")),"",
IF(AND(COUNTIF(M1102:AD1102,"NA")&lt;3,F1107=""),"Error: Debe especificar otra familia linguistica","")))</f>
        <v/>
      </c>
      <c r="C1106" s="543"/>
      <c r="D1106" s="543"/>
      <c r="E1106" s="543"/>
      <c r="F1106" s="543"/>
      <c r="G1106" s="543"/>
      <c r="H1106" s="543"/>
      <c r="I1106" s="543"/>
      <c r="J1106" s="543"/>
      <c r="K1106" s="543"/>
      <c r="L1106" s="543"/>
      <c r="M1106" s="543"/>
      <c r="N1106" s="543"/>
      <c r="O1106" s="543"/>
      <c r="P1106" s="543"/>
      <c r="Q1106" s="543"/>
      <c r="R1106" s="543"/>
      <c r="S1106" s="543"/>
      <c r="T1106" s="543"/>
      <c r="U1106" s="543"/>
      <c r="V1106" s="543"/>
      <c r="W1106" s="543"/>
      <c r="X1106" s="543"/>
      <c r="Y1106" s="543"/>
      <c r="Z1106" s="543"/>
      <c r="AA1106" s="543"/>
      <c r="AB1106" s="543"/>
      <c r="AC1106" s="543"/>
      <c r="AD1106" s="543"/>
      <c r="AE1106" s="60"/>
      <c r="AF1106" s="259"/>
      <c r="AG1106" s="375"/>
      <c r="AH1106" s="399"/>
    </row>
    <row r="1107" spans="1:92" ht="45" customHeight="1" x14ac:dyDescent="0.25">
      <c r="C1107" s="826" t="s">
        <v>919</v>
      </c>
      <c r="D1107" s="827"/>
      <c r="E1107" s="827"/>
      <c r="F1107" s="828"/>
      <c r="G1107" s="828"/>
      <c r="H1107" s="828"/>
      <c r="I1107" s="828"/>
      <c r="J1107" s="828"/>
      <c r="K1107" s="828"/>
      <c r="L1107" s="828"/>
      <c r="M1107" s="828"/>
      <c r="N1107" s="828"/>
      <c r="O1107" s="828"/>
      <c r="P1107" s="828"/>
      <c r="Q1107" s="828"/>
      <c r="R1107" s="828"/>
      <c r="S1107" s="828"/>
      <c r="T1107" s="828"/>
      <c r="U1107" s="828"/>
      <c r="V1107" s="828"/>
      <c r="W1107" s="828"/>
      <c r="X1107" s="828"/>
      <c r="Y1107" s="828"/>
      <c r="Z1107" s="828"/>
      <c r="AA1107" s="828"/>
      <c r="AB1107" s="828"/>
      <c r="AC1107" s="828"/>
      <c r="AD1107" s="828"/>
      <c r="AE1107" s="60"/>
      <c r="AF1107" s="259"/>
      <c r="AG1107" s="375"/>
      <c r="AH1107" s="399"/>
    </row>
    <row r="1108" spans="1:92" ht="15" customHeight="1" x14ac:dyDescent="0.25">
      <c r="B1108" s="543" t="str">
        <f>IF(SUM(BJ1094:BR1094)&gt;=1,"Error: Verificar la consistencia con la pregunta 42","")</f>
        <v/>
      </c>
      <c r="C1108" s="543"/>
      <c r="D1108" s="543"/>
      <c r="E1108" s="543"/>
      <c r="F1108" s="543"/>
      <c r="G1108" s="543"/>
      <c r="H1108" s="543"/>
      <c r="I1108" s="543"/>
      <c r="J1108" s="543"/>
      <c r="K1108" s="543"/>
      <c r="L1108" s="543"/>
      <c r="M1108" s="543"/>
      <c r="N1108" s="543"/>
      <c r="O1108" s="543"/>
      <c r="P1108" s="543"/>
      <c r="Q1108" s="543"/>
      <c r="R1108" s="543"/>
      <c r="S1108" s="543"/>
      <c r="T1108" s="543"/>
      <c r="U1108" s="543"/>
      <c r="V1108" s="543"/>
      <c r="W1108" s="543"/>
      <c r="X1108" s="543"/>
      <c r="Y1108" s="543"/>
      <c r="Z1108" s="543"/>
      <c r="AA1108" s="543"/>
      <c r="AB1108" s="543"/>
      <c r="AC1108" s="543"/>
      <c r="AD1108" s="543"/>
      <c r="AE1108" s="60"/>
      <c r="AF1108" s="259"/>
      <c r="AG1108" s="375"/>
      <c r="AH1108" s="399"/>
    </row>
    <row r="1109" spans="1:92" ht="15" customHeight="1" x14ac:dyDescent="0.25">
      <c r="B1109" s="543" t="str">
        <f>IF(SUM(AN1105)&gt;=1,"Error: Verificar la suma por fila","")</f>
        <v/>
      </c>
      <c r="C1109" s="543"/>
      <c r="D1109" s="543"/>
      <c r="E1109" s="543"/>
      <c r="F1109" s="543"/>
      <c r="G1109" s="543"/>
      <c r="H1109" s="543"/>
      <c r="I1109" s="543"/>
      <c r="J1109" s="543"/>
      <c r="K1109" s="543"/>
      <c r="L1109" s="543"/>
      <c r="M1109" s="543"/>
      <c r="N1109" s="543"/>
      <c r="O1109" s="543"/>
      <c r="P1109" s="543"/>
      <c r="Q1109" s="543"/>
      <c r="R1109" s="543"/>
      <c r="S1109" s="543"/>
      <c r="T1109" s="543"/>
      <c r="U1109" s="543"/>
      <c r="V1109" s="543"/>
      <c r="W1109" s="543"/>
      <c r="X1109" s="543"/>
      <c r="Y1109" s="543"/>
      <c r="Z1109" s="543"/>
      <c r="AA1109" s="543"/>
      <c r="AB1109" s="543"/>
      <c r="AC1109" s="543"/>
      <c r="AD1109" s="543"/>
      <c r="AE1109" s="60"/>
      <c r="AF1109" s="259"/>
      <c r="AG1109" s="375"/>
      <c r="AH1109" s="399"/>
    </row>
    <row r="1110" spans="1:92" ht="23.25" customHeight="1" x14ac:dyDescent="0.25">
      <c r="B1110" s="821" t="str">
        <f>IF(SUM(CB1096:CN1096)&gt;=1,"Error: Verificar la información ya que se está haciendo mal uso del criterio No identificado.","")</f>
        <v/>
      </c>
      <c r="C1110" s="821"/>
      <c r="D1110" s="821"/>
      <c r="E1110" s="821"/>
      <c r="F1110" s="821"/>
      <c r="G1110" s="821"/>
      <c r="H1110" s="821"/>
      <c r="I1110" s="821"/>
      <c r="J1110" s="821"/>
      <c r="K1110" s="821"/>
      <c r="L1110" s="821"/>
      <c r="M1110" s="821"/>
      <c r="N1110" s="821"/>
      <c r="O1110" s="821"/>
      <c r="P1110" s="821"/>
      <c r="Q1110" s="545" t="str">
        <f>IF(OR(AG1088=AH1088,AG1088=AI1088),"","Error: Debe completar toda la información requerida.")</f>
        <v/>
      </c>
      <c r="R1110" s="545"/>
      <c r="S1110" s="545"/>
      <c r="T1110" s="545"/>
      <c r="U1110" s="545"/>
      <c r="V1110" s="545"/>
      <c r="W1110" s="545"/>
      <c r="X1110" s="545"/>
      <c r="Y1110" s="545"/>
      <c r="Z1110" s="545"/>
      <c r="AA1110" s="545"/>
      <c r="AB1110" s="545"/>
      <c r="AC1110" s="545"/>
      <c r="AD1110" s="545"/>
      <c r="AE1110" s="60"/>
      <c r="AF1110" s="259"/>
      <c r="AG1110" s="375"/>
      <c r="AH1110" s="399"/>
    </row>
    <row r="1111" spans="1:92" ht="24" customHeight="1" x14ac:dyDescent="0.25">
      <c r="A1111" s="114" t="s">
        <v>275</v>
      </c>
      <c r="B1111" s="573" t="s">
        <v>1259</v>
      </c>
      <c r="C1111" s="573"/>
      <c r="D1111" s="573"/>
      <c r="E1111" s="573"/>
      <c r="F1111" s="573"/>
      <c r="G1111" s="573"/>
      <c r="H1111" s="573"/>
      <c r="I1111" s="573"/>
      <c r="J1111" s="573"/>
      <c r="K1111" s="573"/>
      <c r="L1111" s="573"/>
      <c r="M1111" s="573"/>
      <c r="N1111" s="573"/>
      <c r="O1111" s="573"/>
      <c r="P1111" s="573"/>
      <c r="Q1111" s="573"/>
      <c r="R1111" s="573"/>
      <c r="S1111" s="573"/>
      <c r="T1111" s="573"/>
      <c r="U1111" s="573"/>
      <c r="V1111" s="573"/>
      <c r="W1111" s="573"/>
      <c r="X1111" s="573"/>
      <c r="Y1111" s="573"/>
      <c r="Z1111" s="573"/>
      <c r="AA1111" s="573"/>
      <c r="AB1111" s="573"/>
      <c r="AC1111" s="573"/>
      <c r="AD1111" s="573"/>
      <c r="AE1111" s="60"/>
      <c r="AF1111" s="259"/>
      <c r="AG1111" s="375"/>
      <c r="AH1111" s="399"/>
    </row>
    <row r="1112" spans="1:92" ht="15" customHeight="1" x14ac:dyDescent="0.25">
      <c r="AE1112" s="60"/>
      <c r="AF1112" s="259"/>
      <c r="AG1112" s="285" t="s">
        <v>1908</v>
      </c>
      <c r="AH1112" s="285"/>
      <c r="AI1112" s="285"/>
      <c r="AJ1112" s="374"/>
      <c r="AK1112" s="374"/>
      <c r="AL1112" s="374"/>
      <c r="AM1112" s="374"/>
      <c r="AN1112" s="374"/>
    </row>
    <row r="1113" spans="1:92" ht="24" customHeight="1" x14ac:dyDescent="0.25">
      <c r="C1113" s="578" t="s">
        <v>645</v>
      </c>
      <c r="D1113" s="814"/>
      <c r="E1113" s="814"/>
      <c r="F1113" s="814"/>
      <c r="G1113" s="814"/>
      <c r="H1113" s="814"/>
      <c r="I1113" s="814"/>
      <c r="J1113" s="814"/>
      <c r="K1113" s="814"/>
      <c r="L1113" s="814"/>
      <c r="M1113" s="801" t="s">
        <v>1219</v>
      </c>
      <c r="N1113" s="801"/>
      <c r="O1113" s="801"/>
      <c r="P1113" s="801"/>
      <c r="Q1113" s="801"/>
      <c r="R1113" s="801"/>
      <c r="S1113" s="801"/>
      <c r="T1113" s="801"/>
      <c r="U1113" s="801"/>
      <c r="V1113" s="801"/>
      <c r="W1113" s="801"/>
      <c r="X1113" s="801"/>
      <c r="Y1113" s="801"/>
      <c r="Z1113" s="801"/>
      <c r="AA1113" s="801"/>
      <c r="AB1113" s="801"/>
      <c r="AC1113" s="801"/>
      <c r="AD1113" s="801"/>
      <c r="AE1113" s="60"/>
      <c r="AF1113" s="259"/>
      <c r="AG1113" s="285">
        <f>COUNTBLANK(M1115:AD1126)</f>
        <v>216</v>
      </c>
      <c r="AH1113" s="285">
        <v>216</v>
      </c>
      <c r="AI1113" s="285">
        <v>180</v>
      </c>
      <c r="AJ1113" s="374"/>
      <c r="AK1113" s="374"/>
      <c r="AL1113" s="374"/>
      <c r="AM1113" s="374"/>
      <c r="AN1113" s="374"/>
    </row>
    <row r="1114" spans="1:92" ht="15" customHeight="1" x14ac:dyDescent="0.25">
      <c r="C1114" s="814"/>
      <c r="D1114" s="814"/>
      <c r="E1114" s="814"/>
      <c r="F1114" s="814"/>
      <c r="G1114" s="814"/>
      <c r="H1114" s="814"/>
      <c r="I1114" s="814"/>
      <c r="J1114" s="814"/>
      <c r="K1114" s="814"/>
      <c r="L1114" s="814"/>
      <c r="M1114" s="819" t="s">
        <v>60</v>
      </c>
      <c r="N1114" s="820"/>
      <c r="O1114" s="820"/>
      <c r="P1114" s="820"/>
      <c r="Q1114" s="820"/>
      <c r="R1114" s="820"/>
      <c r="S1114" s="829" t="s">
        <v>61</v>
      </c>
      <c r="T1114" s="830"/>
      <c r="U1114" s="830"/>
      <c r="V1114" s="830"/>
      <c r="W1114" s="830"/>
      <c r="X1114" s="830"/>
      <c r="Y1114" s="829" t="s">
        <v>62</v>
      </c>
      <c r="Z1114" s="830"/>
      <c r="AA1114" s="830"/>
      <c r="AB1114" s="830"/>
      <c r="AC1114" s="830"/>
      <c r="AD1114" s="830"/>
      <c r="AE1114" s="60"/>
      <c r="AF1114" s="259"/>
      <c r="AG1114" s="374"/>
      <c r="AH1114" s="374"/>
      <c r="AI1114" s="374"/>
      <c r="AJ1114" s="374"/>
      <c r="AK1114" s="375" t="s">
        <v>1913</v>
      </c>
      <c r="AL1114" s="378" t="s">
        <v>1910</v>
      </c>
      <c r="AM1114" s="374" t="s">
        <v>1914</v>
      </c>
      <c r="AN1114" s="374" t="s">
        <v>1915</v>
      </c>
      <c r="BG1114" s="375" t="s">
        <v>1913</v>
      </c>
      <c r="BH1114" s="378" t="s">
        <v>1910</v>
      </c>
      <c r="BI1114" s="374" t="s">
        <v>1914</v>
      </c>
      <c r="BJ1114" s="374" t="s">
        <v>1915</v>
      </c>
      <c r="BK1114" s="375" t="s">
        <v>1913</v>
      </c>
      <c r="BL1114" s="378" t="s">
        <v>1910</v>
      </c>
      <c r="BM1114" s="374" t="s">
        <v>1914</v>
      </c>
      <c r="BN1114" s="374" t="s">
        <v>1915</v>
      </c>
      <c r="BO1114" s="375" t="s">
        <v>1913</v>
      </c>
      <c r="BP1114" s="378" t="s">
        <v>1910</v>
      </c>
      <c r="BQ1114" s="374" t="s">
        <v>1914</v>
      </c>
      <c r="BR1114" s="374" t="s">
        <v>1915</v>
      </c>
    </row>
    <row r="1115" spans="1:92" ht="15" customHeight="1" x14ac:dyDescent="0.25">
      <c r="C1115" s="18" t="s">
        <v>26</v>
      </c>
      <c r="D1115" s="668" t="s">
        <v>646</v>
      </c>
      <c r="E1115" s="668"/>
      <c r="F1115" s="668"/>
      <c r="G1115" s="668"/>
      <c r="H1115" s="668"/>
      <c r="I1115" s="668"/>
      <c r="J1115" s="668"/>
      <c r="K1115" s="668"/>
      <c r="L1115" s="668"/>
      <c r="M1115" s="577"/>
      <c r="N1115" s="577"/>
      <c r="O1115" s="577"/>
      <c r="P1115" s="577"/>
      <c r="Q1115" s="577"/>
      <c r="R1115" s="577"/>
      <c r="S1115" s="577"/>
      <c r="T1115" s="577"/>
      <c r="U1115" s="577"/>
      <c r="V1115" s="577"/>
      <c r="W1115" s="577"/>
      <c r="X1115" s="577"/>
      <c r="Y1115" s="577"/>
      <c r="Z1115" s="577"/>
      <c r="AA1115" s="577"/>
      <c r="AB1115" s="577"/>
      <c r="AC1115" s="577"/>
      <c r="AD1115" s="577"/>
      <c r="AE1115" s="60"/>
      <c r="AF1115" s="259"/>
      <c r="AG1115" s="374"/>
      <c r="AH1115" s="374"/>
      <c r="AI1115" s="374"/>
      <c r="AJ1115" s="374"/>
      <c r="AK1115" s="375">
        <f>M1115</f>
        <v>0</v>
      </c>
      <c r="AL1115" s="378">
        <f t="shared" ref="AL1115:AL1126" si="302">COUNTIF(S1115:AD1115,"ns")</f>
        <v>0</v>
      </c>
      <c r="AM1115" s="374">
        <f>SUM(S1115:AD1115)</f>
        <v>0</v>
      </c>
      <c r="AN1115" s="292">
        <f>IF($AG$1113=$AH$1113,0,IF(OR(AND(AK1115=0,AL1115&gt;0),AND(AK1115="ns",AM1115&gt;0),AND(AK1115="ns",AL1115=0,AM1115=0)),1,IF(OR(AND(AK1115&gt;0,AL1115=2),AND(AK1115="ns",AL1115=2),AND(AK1115="ns",AM1115=0,AL1115&gt;0),AK1115=AM1115),0,1)))</f>
        <v>0</v>
      </c>
      <c r="BG1115" s="375">
        <f>$M$933</f>
        <v>0</v>
      </c>
      <c r="BH1115" s="378">
        <f>COUNTIF(S1115:AD1126,"ns")</f>
        <v>0</v>
      </c>
      <c r="BI1115" s="374">
        <f>SUM(S1115:AD1126)</f>
        <v>0</v>
      </c>
      <c r="BJ1115" s="317">
        <f>IF($AG$1113=$AH$1113,0,IF(OR(AND(BG1115=0,BH1115&gt;0),AND(BG1115="NS",BI1115&gt;0),AND(BG1115="NS",BI1115=0,BH1115=0)),1,IF(OR(AND(BH1115&gt;=2,BI1115&lt;BG1115),AND(BG1115="NS",BI1115=0,BH1115&gt;0),BG1115=BI1115),0,1)))</f>
        <v>0</v>
      </c>
      <c r="BK1115" s="375">
        <f>$S$933</f>
        <v>0</v>
      </c>
      <c r="BL1115" s="378">
        <f>COUNTIF(S1115:X1126,"ns")</f>
        <v>0</v>
      </c>
      <c r="BM1115" s="374">
        <f>SUM(S1115:X1126)</f>
        <v>0</v>
      </c>
      <c r="BN1115" s="317">
        <f>IF($AG$1113=$AH$1113,0,IF(OR(AND(BK1115=0,BL1115&gt;0),AND(BK1115="NS",BM1115&gt;0),AND(BK1115="NS",BM1115=0,BL1115=0)),1,IF(OR(AND(BL1115&gt;=2,BM1115&lt;BK1115),AND(BK1115="NS",BM1115=0,BL1115&gt;0),BK1115=BM1115),0,1)))</f>
        <v>0</v>
      </c>
      <c r="BO1115" s="375">
        <f>$Y$933</f>
        <v>0</v>
      </c>
      <c r="BP1115" s="378">
        <f>COUNTIF(Y1115:AD1126,"ns")</f>
        <v>0</v>
      </c>
      <c r="BQ1115" s="374">
        <f>SUM(Y1115:AD1126)</f>
        <v>0</v>
      </c>
      <c r="BR1115" s="317">
        <f>IF($AG$1113=$AH$1113,0,IF(OR(AND(BO1115=0,BP1115&gt;0),AND(BO1115="NS",BQ1115&gt;0),AND(BO1115="NS",BQ1115=0,BP1115=0)),1,IF(OR(AND(BP1115&gt;=2,BQ1115&lt;BO1115),AND(BO1115="NS",BQ1115=0,BP1115&gt;0),BO1115=BQ1115),0,1)))</f>
        <v>0</v>
      </c>
      <c r="CA1115" s="375"/>
      <c r="CB1115" s="292"/>
      <c r="CC1115" s="292"/>
      <c r="CD1115" s="292"/>
      <c r="CE1115" s="292"/>
      <c r="CF1115" s="292"/>
      <c r="CG1115" s="292"/>
      <c r="CH1115" s="292"/>
      <c r="CI1115" s="292"/>
      <c r="CJ1115" s="292"/>
      <c r="CK1115" s="292"/>
    </row>
    <row r="1116" spans="1:92" ht="15" customHeight="1" x14ac:dyDescent="0.25">
      <c r="A1116" s="60"/>
      <c r="B1116" s="60"/>
      <c r="C1116" s="20" t="s">
        <v>27</v>
      </c>
      <c r="D1116" s="668" t="s">
        <v>647</v>
      </c>
      <c r="E1116" s="668"/>
      <c r="F1116" s="668"/>
      <c r="G1116" s="668"/>
      <c r="H1116" s="668"/>
      <c r="I1116" s="668"/>
      <c r="J1116" s="668"/>
      <c r="K1116" s="668"/>
      <c r="L1116" s="668"/>
      <c r="M1116" s="577"/>
      <c r="N1116" s="577"/>
      <c r="O1116" s="577"/>
      <c r="P1116" s="577"/>
      <c r="Q1116" s="577"/>
      <c r="R1116" s="577"/>
      <c r="S1116" s="577"/>
      <c r="T1116" s="577"/>
      <c r="U1116" s="577"/>
      <c r="V1116" s="577"/>
      <c r="W1116" s="577"/>
      <c r="X1116" s="577"/>
      <c r="Y1116" s="577"/>
      <c r="Z1116" s="577"/>
      <c r="AA1116" s="577"/>
      <c r="AB1116" s="577"/>
      <c r="AC1116" s="577"/>
      <c r="AD1116" s="577"/>
      <c r="AE1116" s="60"/>
      <c r="AF1116" s="259"/>
      <c r="AG1116" s="375"/>
      <c r="AH1116" s="399"/>
      <c r="AK1116" s="375">
        <f t="shared" ref="AK1116:AK1125" si="303">M1116</f>
        <v>0</v>
      </c>
      <c r="AL1116" s="378">
        <f t="shared" si="302"/>
        <v>0</v>
      </c>
      <c r="AM1116" s="374">
        <f t="shared" ref="AM1116:AM1125" si="304">SUM(S1116:AD1116)</f>
        <v>0</v>
      </c>
      <c r="AN1116" s="292">
        <f t="shared" ref="AN1116:AN1126" si="305">IF($AG$1113=$AH$1113,0,IF(OR(AND(AK1116=0,AL1116&gt;0),AND(AK1116="ns",AM1116&gt;0),AND(AK1116="ns",AL1116=0,AM1116=0)),1,IF(OR(AND(AK1116&gt;0,AL1116=2),AND(AK1116="ns",AL1116=2),AND(AK1116="ns",AM1116=0,AL1116&gt;0),AK1116=AM1116),0,1)))</f>
        <v>0</v>
      </c>
      <c r="BG1116" s="375"/>
      <c r="BH1116" s="375"/>
      <c r="BI1116" s="375"/>
      <c r="BJ1116" s="375"/>
      <c r="BK1116" s="375"/>
      <c r="BL1116" s="375"/>
      <c r="BM1116" s="375"/>
      <c r="BN1116" s="375"/>
      <c r="BO1116" s="375"/>
      <c r="BP1116" s="375"/>
      <c r="BQ1116" s="375"/>
      <c r="BR1116" s="375"/>
      <c r="CA1116" s="381" t="s">
        <v>1963</v>
      </c>
      <c r="CB1116" s="381">
        <f>COUNTA(M1115:M1125)</f>
        <v>0</v>
      </c>
      <c r="CC1116" s="381"/>
      <c r="CD1116" s="381"/>
      <c r="CE1116" s="381"/>
      <c r="CF1116" s="381"/>
      <c r="CG1116" s="381"/>
      <c r="CH1116" s="381">
        <f>COUNTA(S1115:S1125)</f>
        <v>0</v>
      </c>
      <c r="CI1116" s="381"/>
      <c r="CJ1116" s="381"/>
      <c r="CK1116" s="381"/>
      <c r="CL1116" s="381"/>
      <c r="CM1116" s="381"/>
      <c r="CN1116" s="381">
        <f>COUNTA(Y1115:Y1125)</f>
        <v>0</v>
      </c>
    </row>
    <row r="1117" spans="1:92" ht="15" customHeight="1" x14ac:dyDescent="0.25">
      <c r="A1117" s="60"/>
      <c r="B1117" s="60"/>
      <c r="C1117" s="20" t="s">
        <v>28</v>
      </c>
      <c r="D1117" s="668" t="s">
        <v>648</v>
      </c>
      <c r="E1117" s="668"/>
      <c r="F1117" s="668"/>
      <c r="G1117" s="668"/>
      <c r="H1117" s="668"/>
      <c r="I1117" s="668"/>
      <c r="J1117" s="668"/>
      <c r="K1117" s="668"/>
      <c r="L1117" s="668"/>
      <c r="M1117" s="577"/>
      <c r="N1117" s="577"/>
      <c r="O1117" s="577"/>
      <c r="P1117" s="577"/>
      <c r="Q1117" s="577"/>
      <c r="R1117" s="577"/>
      <c r="S1117" s="577"/>
      <c r="T1117" s="577"/>
      <c r="U1117" s="577"/>
      <c r="V1117" s="577"/>
      <c r="W1117" s="577"/>
      <c r="X1117" s="577"/>
      <c r="Y1117" s="577"/>
      <c r="Z1117" s="577"/>
      <c r="AA1117" s="577"/>
      <c r="AB1117" s="577"/>
      <c r="AC1117" s="577"/>
      <c r="AD1117" s="577"/>
      <c r="AE1117" s="60"/>
      <c r="AF1117" s="259"/>
      <c r="AG1117" s="375"/>
      <c r="AH1117" s="399"/>
      <c r="AK1117" s="375">
        <f t="shared" si="303"/>
        <v>0</v>
      </c>
      <c r="AL1117" s="378">
        <f t="shared" si="302"/>
        <v>0</v>
      </c>
      <c r="AM1117" s="374">
        <f t="shared" si="304"/>
        <v>0</v>
      </c>
      <c r="AN1117" s="292">
        <f t="shared" si="305"/>
        <v>0</v>
      </c>
      <c r="BG1117" s="375"/>
      <c r="BH1117" s="375"/>
      <c r="BI1117" s="375"/>
      <c r="BJ1117" s="375"/>
      <c r="BK1117" s="375"/>
      <c r="BL1117" s="375"/>
      <c r="BM1117" s="375"/>
      <c r="BN1117" s="375"/>
      <c r="BO1117" s="375"/>
      <c r="BP1117" s="375"/>
      <c r="BQ1117" s="375"/>
      <c r="BR1117" s="375"/>
      <c r="CA1117" s="381" t="s">
        <v>1964</v>
      </c>
      <c r="CB1117" s="381">
        <f>SUM(M1115:M1125)</f>
        <v>0</v>
      </c>
      <c r="CC1117" s="381"/>
      <c r="CD1117" s="381"/>
      <c r="CE1117" s="381"/>
      <c r="CF1117" s="381"/>
      <c r="CG1117" s="381"/>
      <c r="CH1117" s="381">
        <f>SUM(S1115:S1125)</f>
        <v>0</v>
      </c>
      <c r="CI1117" s="381"/>
      <c r="CJ1117" s="381"/>
      <c r="CK1117" s="381"/>
      <c r="CL1117" s="381"/>
      <c r="CM1117" s="381"/>
      <c r="CN1117" s="381">
        <f>SUM(Y1115:Y1125)</f>
        <v>0</v>
      </c>
    </row>
    <row r="1118" spans="1:92" ht="15" customHeight="1" x14ac:dyDescent="0.25">
      <c r="A1118" s="60"/>
      <c r="B1118" s="60"/>
      <c r="C1118" s="20" t="s">
        <v>29</v>
      </c>
      <c r="D1118" s="668" t="s">
        <v>649</v>
      </c>
      <c r="E1118" s="668"/>
      <c r="F1118" s="668"/>
      <c r="G1118" s="668"/>
      <c r="H1118" s="668"/>
      <c r="I1118" s="668"/>
      <c r="J1118" s="668"/>
      <c r="K1118" s="668"/>
      <c r="L1118" s="668"/>
      <c r="M1118" s="577"/>
      <c r="N1118" s="577"/>
      <c r="O1118" s="577"/>
      <c r="P1118" s="577"/>
      <c r="Q1118" s="577"/>
      <c r="R1118" s="577"/>
      <c r="S1118" s="577"/>
      <c r="T1118" s="577"/>
      <c r="U1118" s="577"/>
      <c r="V1118" s="577"/>
      <c r="W1118" s="577"/>
      <c r="X1118" s="577"/>
      <c r="Y1118" s="577"/>
      <c r="Z1118" s="577"/>
      <c r="AA1118" s="577"/>
      <c r="AB1118" s="577"/>
      <c r="AC1118" s="577"/>
      <c r="AD1118" s="577"/>
      <c r="AE1118" s="60"/>
      <c r="AF1118" s="259"/>
      <c r="AG1118" s="375"/>
      <c r="AH1118" s="399"/>
      <c r="AK1118" s="375">
        <f t="shared" si="303"/>
        <v>0</v>
      </c>
      <c r="AL1118" s="378">
        <f t="shared" si="302"/>
        <v>0</v>
      </c>
      <c r="AM1118" s="374">
        <f t="shared" si="304"/>
        <v>0</v>
      </c>
      <c r="AN1118" s="292">
        <f t="shared" si="305"/>
        <v>0</v>
      </c>
      <c r="BG1118" s="375"/>
      <c r="BH1118" s="375"/>
      <c r="BI1118" s="375"/>
      <c r="BJ1118" s="375"/>
      <c r="BK1118" s="375"/>
      <c r="BL1118" s="375"/>
      <c r="BM1118" s="375"/>
      <c r="BN1118" s="375"/>
      <c r="BO1118" s="375"/>
      <c r="BP1118" s="375"/>
      <c r="BQ1118" s="375"/>
      <c r="BR1118" s="375"/>
      <c r="CA1118" s="381" t="s">
        <v>1965</v>
      </c>
      <c r="CB1118" s="381">
        <f>COUNTIF(M1115:M1125,"ns")</f>
        <v>0</v>
      </c>
      <c r="CC1118" s="381"/>
      <c r="CD1118" s="381"/>
      <c r="CE1118" s="381"/>
      <c r="CF1118" s="381"/>
      <c r="CG1118" s="381"/>
      <c r="CH1118" s="381">
        <f>COUNTIF(S1115:S1125,"ns")</f>
        <v>0</v>
      </c>
      <c r="CI1118" s="381"/>
      <c r="CJ1118" s="381"/>
      <c r="CK1118" s="381"/>
      <c r="CL1118" s="381"/>
      <c r="CM1118" s="381"/>
      <c r="CN1118" s="381">
        <f>COUNTIF(Y1115:Y1125,"ns")</f>
        <v>0</v>
      </c>
    </row>
    <row r="1119" spans="1:92" ht="15" customHeight="1" x14ac:dyDescent="0.25">
      <c r="A1119" s="60"/>
      <c r="B1119" s="60"/>
      <c r="C1119" s="20" t="s">
        <v>30</v>
      </c>
      <c r="D1119" s="668" t="s">
        <v>650</v>
      </c>
      <c r="E1119" s="668"/>
      <c r="F1119" s="668"/>
      <c r="G1119" s="668"/>
      <c r="H1119" s="668"/>
      <c r="I1119" s="668"/>
      <c r="J1119" s="668"/>
      <c r="K1119" s="668"/>
      <c r="L1119" s="668"/>
      <c r="M1119" s="577"/>
      <c r="N1119" s="577"/>
      <c r="O1119" s="577"/>
      <c r="P1119" s="577"/>
      <c r="Q1119" s="577"/>
      <c r="R1119" s="577"/>
      <c r="S1119" s="577"/>
      <c r="T1119" s="577"/>
      <c r="U1119" s="577"/>
      <c r="V1119" s="577"/>
      <c r="W1119" s="577"/>
      <c r="X1119" s="577"/>
      <c r="Y1119" s="577"/>
      <c r="Z1119" s="577"/>
      <c r="AA1119" s="577"/>
      <c r="AB1119" s="577"/>
      <c r="AC1119" s="577"/>
      <c r="AD1119" s="577"/>
      <c r="AE1119" s="60"/>
      <c r="AF1119" s="259"/>
      <c r="AG1119" s="375"/>
      <c r="AH1119" s="399"/>
      <c r="AK1119" s="375">
        <f t="shared" si="303"/>
        <v>0</v>
      </c>
      <c r="AL1119" s="378">
        <f t="shared" si="302"/>
        <v>0</v>
      </c>
      <c r="AM1119" s="374">
        <f t="shared" si="304"/>
        <v>0</v>
      </c>
      <c r="AN1119" s="292">
        <f t="shared" si="305"/>
        <v>0</v>
      </c>
      <c r="BG1119" s="375"/>
      <c r="BH1119" s="375"/>
      <c r="BI1119" s="375"/>
      <c r="BJ1119" s="318">
        <f>SUM(BJ1115)</f>
        <v>0</v>
      </c>
      <c r="BN1119" s="318">
        <f>SUM(BN1115)</f>
        <v>0</v>
      </c>
      <c r="BR1119" s="382">
        <f>SUM(BR1115)</f>
        <v>0</v>
      </c>
      <c r="CA1119" s="381" t="s">
        <v>1966</v>
      </c>
      <c r="CB1119" s="381">
        <f>COUNTIF(M1115:M1125,0)</f>
        <v>0</v>
      </c>
      <c r="CC1119" s="381"/>
      <c r="CD1119" s="381"/>
      <c r="CE1119" s="381"/>
      <c r="CF1119" s="381"/>
      <c r="CG1119" s="381"/>
      <c r="CH1119" s="381">
        <f>COUNTIF(S1115:S1125,0)</f>
        <v>0</v>
      </c>
      <c r="CI1119" s="381"/>
      <c r="CJ1119" s="381"/>
      <c r="CK1119" s="381"/>
      <c r="CL1119" s="381"/>
      <c r="CM1119" s="381"/>
      <c r="CN1119" s="381">
        <f>COUNTIF(Y1115:Y1125,0)</f>
        <v>0</v>
      </c>
    </row>
    <row r="1120" spans="1:92" ht="15" customHeight="1" x14ac:dyDescent="0.25">
      <c r="A1120" s="60"/>
      <c r="B1120" s="60"/>
      <c r="C1120" s="20" t="s">
        <v>31</v>
      </c>
      <c r="D1120" s="668" t="s">
        <v>651</v>
      </c>
      <c r="E1120" s="668"/>
      <c r="F1120" s="668"/>
      <c r="G1120" s="668"/>
      <c r="H1120" s="668"/>
      <c r="I1120" s="668"/>
      <c r="J1120" s="668"/>
      <c r="K1120" s="668"/>
      <c r="L1120" s="668"/>
      <c r="M1120" s="577"/>
      <c r="N1120" s="577"/>
      <c r="O1120" s="577"/>
      <c r="P1120" s="577"/>
      <c r="Q1120" s="577"/>
      <c r="R1120" s="577"/>
      <c r="S1120" s="577"/>
      <c r="T1120" s="577"/>
      <c r="U1120" s="577"/>
      <c r="V1120" s="577"/>
      <c r="W1120" s="577"/>
      <c r="X1120" s="577"/>
      <c r="Y1120" s="577"/>
      <c r="Z1120" s="577"/>
      <c r="AA1120" s="577"/>
      <c r="AB1120" s="577"/>
      <c r="AC1120" s="577"/>
      <c r="AD1120" s="577"/>
      <c r="AE1120" s="60"/>
      <c r="AF1120" s="259"/>
      <c r="AG1120" s="375"/>
      <c r="AH1120" s="399"/>
      <c r="AK1120" s="375">
        <f t="shared" si="303"/>
        <v>0</v>
      </c>
      <c r="AL1120" s="378">
        <f t="shared" si="302"/>
        <v>0</v>
      </c>
      <c r="AM1120" s="374">
        <f t="shared" si="304"/>
        <v>0</v>
      </c>
      <c r="AN1120" s="292">
        <f t="shared" si="305"/>
        <v>0</v>
      </c>
      <c r="CA1120" s="381" t="s">
        <v>1967</v>
      </c>
      <c r="CB1120" s="381">
        <f>M1126</f>
        <v>0</v>
      </c>
      <c r="CC1120" s="381"/>
      <c r="CD1120" s="381"/>
      <c r="CE1120" s="381"/>
      <c r="CF1120" s="381"/>
      <c r="CG1120" s="381"/>
      <c r="CH1120" s="381">
        <f>S1126</f>
        <v>0</v>
      </c>
      <c r="CI1120" s="381"/>
      <c r="CJ1120" s="381"/>
      <c r="CK1120" s="381"/>
      <c r="CL1120" s="381"/>
      <c r="CM1120" s="381"/>
      <c r="CN1120" s="381">
        <f>Y1126</f>
        <v>0</v>
      </c>
    </row>
    <row r="1121" spans="1:92" ht="15" customHeight="1" x14ac:dyDescent="0.25">
      <c r="A1121" s="60"/>
      <c r="B1121" s="60"/>
      <c r="C1121" s="20" t="s">
        <v>32</v>
      </c>
      <c r="D1121" s="668" t="s">
        <v>652</v>
      </c>
      <c r="E1121" s="668"/>
      <c r="F1121" s="668"/>
      <c r="G1121" s="668"/>
      <c r="H1121" s="668"/>
      <c r="I1121" s="668"/>
      <c r="J1121" s="668"/>
      <c r="K1121" s="668"/>
      <c r="L1121" s="668"/>
      <c r="M1121" s="577"/>
      <c r="N1121" s="577"/>
      <c r="O1121" s="577"/>
      <c r="P1121" s="577"/>
      <c r="Q1121" s="577"/>
      <c r="R1121" s="577"/>
      <c r="S1121" s="577"/>
      <c r="T1121" s="577"/>
      <c r="U1121" s="577"/>
      <c r="V1121" s="577"/>
      <c r="W1121" s="577"/>
      <c r="X1121" s="577"/>
      <c r="Y1121" s="577"/>
      <c r="Z1121" s="577"/>
      <c r="AA1121" s="577"/>
      <c r="AB1121" s="577"/>
      <c r="AC1121" s="577"/>
      <c r="AD1121" s="577"/>
      <c r="AE1121" s="60"/>
      <c r="AF1121" s="259"/>
      <c r="AG1121" s="375"/>
      <c r="AH1121" s="399"/>
      <c r="AK1121" s="375">
        <f t="shared" si="303"/>
        <v>0</v>
      </c>
      <c r="AL1121" s="378">
        <f t="shared" si="302"/>
        <v>0</v>
      </c>
      <c r="AM1121" s="374">
        <f t="shared" si="304"/>
        <v>0</v>
      </c>
      <c r="AN1121" s="292">
        <f t="shared" si="305"/>
        <v>0</v>
      </c>
      <c r="CA1121" s="381" t="s">
        <v>1968</v>
      </c>
      <c r="CB1121" s="382">
        <f>IF($AG$1113=$AH$1113,0,
IF(AND(OR(CB1116=0,CB1116=1),CB1120&gt;=0),1,
IF(CB1116=2,
IF(CB1120=0,0,IF(AND(CB1120&gt;0,CB1119=0,OR(CB1117&gt;0,CB1118&gt;0)),0,1)),
IF(CB1116&gt;2,
IF(CB1120=0,0,IF(AND(CB1120&gt;0,(CB1116-CB1119)&gt;=2,OR(CB1117&gt;0,CB1118&gt;0)),0,1))))))</f>
        <v>0</v>
      </c>
      <c r="CC1121" s="382"/>
      <c r="CD1121" s="382"/>
      <c r="CE1121" s="382"/>
      <c r="CF1121" s="382"/>
      <c r="CG1121" s="382"/>
      <c r="CH1121" s="382">
        <f>IF($AG$1113=$AH$1113,0,
IF(AND(OR(CH1116=0,CH1116=1),CH1120&gt;=0),1,
IF(CH1116=2,
IF(CH1120=0,0,IF(AND(CH1120&gt;0,CH1119=0,OR(CH1117&gt;0,CH1118&gt;0)),0,1)),
IF(CH1116&gt;2,
IF(CH1120=0,0,IF(AND(CH1120&gt;0,(CH1116-CH1119)&gt;=2,OR(CH1117&gt;0,CH1118&gt;0)),0,1))))))</f>
        <v>0</v>
      </c>
      <c r="CI1121" s="382"/>
      <c r="CJ1121" s="382"/>
      <c r="CK1121" s="382"/>
      <c r="CL1121" s="382"/>
      <c r="CM1121" s="382"/>
      <c r="CN1121" s="382">
        <f>IF($AG$1113=$AH$1113,0,
IF(AND(OR(CN1116=0,CN1116=1),CN1120&gt;=0),1,
IF(CN1116=2,
IF(CN1120=0,0,IF(AND(CN1120&gt;0,CN1119=0,OR(CN1117&gt;0,CN1118&gt;0)),0,1)),
IF(CN1116&gt;2,
IF(CN1120=0,0,IF(AND(CN1120&gt;0,(CN1116-CN1119)&gt;=2,OR(CN1117&gt;0,CN1118&gt;0)),0,1))))))</f>
        <v>0</v>
      </c>
    </row>
    <row r="1122" spans="1:92" ht="15" customHeight="1" x14ac:dyDescent="0.25">
      <c r="A1122" s="60"/>
      <c r="B1122" s="60"/>
      <c r="C1122" s="20" t="s">
        <v>33</v>
      </c>
      <c r="D1122" s="668" t="s">
        <v>653</v>
      </c>
      <c r="E1122" s="668"/>
      <c r="F1122" s="668"/>
      <c r="G1122" s="668"/>
      <c r="H1122" s="668"/>
      <c r="I1122" s="668"/>
      <c r="J1122" s="668"/>
      <c r="K1122" s="668"/>
      <c r="L1122" s="668"/>
      <c r="M1122" s="577"/>
      <c r="N1122" s="577"/>
      <c r="O1122" s="577"/>
      <c r="P1122" s="577"/>
      <c r="Q1122" s="577"/>
      <c r="R1122" s="577"/>
      <c r="S1122" s="577"/>
      <c r="T1122" s="577"/>
      <c r="U1122" s="577"/>
      <c r="V1122" s="577"/>
      <c r="W1122" s="577"/>
      <c r="X1122" s="577"/>
      <c r="Y1122" s="577"/>
      <c r="Z1122" s="577"/>
      <c r="AA1122" s="577"/>
      <c r="AB1122" s="577"/>
      <c r="AC1122" s="577"/>
      <c r="AD1122" s="577"/>
      <c r="AE1122" s="60"/>
      <c r="AF1122" s="259"/>
      <c r="AG1122" s="375"/>
      <c r="AH1122" s="399"/>
      <c r="AK1122" s="375">
        <f t="shared" si="303"/>
        <v>0</v>
      </c>
      <c r="AL1122" s="378">
        <f t="shared" si="302"/>
        <v>0</v>
      </c>
      <c r="AM1122" s="374">
        <f t="shared" si="304"/>
        <v>0</v>
      </c>
      <c r="AN1122" s="292">
        <f t="shared" si="305"/>
        <v>0</v>
      </c>
    </row>
    <row r="1123" spans="1:92" ht="15" customHeight="1" x14ac:dyDescent="0.25">
      <c r="A1123" s="60"/>
      <c r="B1123" s="60"/>
      <c r="C1123" s="20" t="s">
        <v>34</v>
      </c>
      <c r="D1123" s="668" t="s">
        <v>654</v>
      </c>
      <c r="E1123" s="668"/>
      <c r="F1123" s="668"/>
      <c r="G1123" s="668"/>
      <c r="H1123" s="668"/>
      <c r="I1123" s="668"/>
      <c r="J1123" s="668"/>
      <c r="K1123" s="668"/>
      <c r="L1123" s="668"/>
      <c r="M1123" s="577"/>
      <c r="N1123" s="577"/>
      <c r="O1123" s="577"/>
      <c r="P1123" s="577"/>
      <c r="Q1123" s="577"/>
      <c r="R1123" s="577"/>
      <c r="S1123" s="577"/>
      <c r="T1123" s="577"/>
      <c r="U1123" s="577"/>
      <c r="V1123" s="577"/>
      <c r="W1123" s="577"/>
      <c r="X1123" s="577"/>
      <c r="Y1123" s="577"/>
      <c r="Z1123" s="577"/>
      <c r="AA1123" s="577"/>
      <c r="AB1123" s="577"/>
      <c r="AC1123" s="577"/>
      <c r="AD1123" s="577"/>
      <c r="AE1123" s="60"/>
      <c r="AF1123" s="259"/>
      <c r="AG1123" s="375"/>
      <c r="AH1123" s="399"/>
      <c r="AK1123" s="375">
        <f t="shared" si="303"/>
        <v>0</v>
      </c>
      <c r="AL1123" s="378">
        <f t="shared" si="302"/>
        <v>0</v>
      </c>
      <c r="AM1123" s="374">
        <f t="shared" si="304"/>
        <v>0</v>
      </c>
      <c r="AN1123" s="292">
        <f t="shared" si="305"/>
        <v>0</v>
      </c>
    </row>
    <row r="1124" spans="1:92" ht="15" customHeight="1" x14ac:dyDescent="0.25">
      <c r="A1124" s="60"/>
      <c r="B1124" s="60"/>
      <c r="C1124" s="20" t="s">
        <v>35</v>
      </c>
      <c r="D1124" s="668" t="s">
        <v>655</v>
      </c>
      <c r="E1124" s="668"/>
      <c r="F1124" s="668"/>
      <c r="G1124" s="668"/>
      <c r="H1124" s="668"/>
      <c r="I1124" s="668"/>
      <c r="J1124" s="668"/>
      <c r="K1124" s="668"/>
      <c r="L1124" s="668"/>
      <c r="M1124" s="577"/>
      <c r="N1124" s="577"/>
      <c r="O1124" s="577"/>
      <c r="P1124" s="577"/>
      <c r="Q1124" s="577"/>
      <c r="R1124" s="577"/>
      <c r="S1124" s="577"/>
      <c r="T1124" s="577"/>
      <c r="U1124" s="577"/>
      <c r="V1124" s="577"/>
      <c r="W1124" s="577"/>
      <c r="X1124" s="577"/>
      <c r="Y1124" s="577"/>
      <c r="Z1124" s="577"/>
      <c r="AA1124" s="577"/>
      <c r="AB1124" s="577"/>
      <c r="AC1124" s="577"/>
      <c r="AD1124" s="577"/>
      <c r="AE1124" s="60"/>
      <c r="AF1124" s="259"/>
      <c r="AG1124" s="375"/>
      <c r="AH1124" s="399"/>
      <c r="AK1124" s="375">
        <f t="shared" si="303"/>
        <v>0</v>
      </c>
      <c r="AL1124" s="378">
        <f t="shared" si="302"/>
        <v>0</v>
      </c>
      <c r="AM1124" s="374">
        <f t="shared" si="304"/>
        <v>0</v>
      </c>
      <c r="AN1124" s="292">
        <f t="shared" si="305"/>
        <v>0</v>
      </c>
    </row>
    <row r="1125" spans="1:92" ht="15" customHeight="1" x14ac:dyDescent="0.25">
      <c r="A1125" s="60"/>
      <c r="B1125" s="60"/>
      <c r="C1125" s="20" t="s">
        <v>38</v>
      </c>
      <c r="D1125" s="822" t="s">
        <v>656</v>
      </c>
      <c r="E1125" s="823"/>
      <c r="F1125" s="823"/>
      <c r="G1125" s="823"/>
      <c r="H1125" s="823"/>
      <c r="I1125" s="823"/>
      <c r="J1125" s="823"/>
      <c r="K1125" s="823"/>
      <c r="L1125" s="824"/>
      <c r="M1125" s="577"/>
      <c r="N1125" s="577"/>
      <c r="O1125" s="577"/>
      <c r="P1125" s="577"/>
      <c r="Q1125" s="577"/>
      <c r="R1125" s="577"/>
      <c r="S1125" s="577"/>
      <c r="T1125" s="577"/>
      <c r="U1125" s="577"/>
      <c r="V1125" s="577"/>
      <c r="W1125" s="577"/>
      <c r="X1125" s="577"/>
      <c r="Y1125" s="577"/>
      <c r="Z1125" s="577"/>
      <c r="AA1125" s="577"/>
      <c r="AB1125" s="577"/>
      <c r="AC1125" s="577"/>
      <c r="AD1125" s="577"/>
      <c r="AE1125" s="60"/>
      <c r="AF1125" s="259"/>
      <c r="AG1125" s="375"/>
      <c r="AH1125" s="399"/>
      <c r="AK1125" s="375">
        <f t="shared" si="303"/>
        <v>0</v>
      </c>
      <c r="AL1125" s="378">
        <f t="shared" si="302"/>
        <v>0</v>
      </c>
      <c r="AM1125" s="374">
        <f t="shared" si="304"/>
        <v>0</v>
      </c>
      <c r="AN1125" s="292">
        <f t="shared" si="305"/>
        <v>0</v>
      </c>
    </row>
    <row r="1126" spans="1:92" ht="15" customHeight="1" x14ac:dyDescent="0.25">
      <c r="A1126" s="60"/>
      <c r="B1126" s="60"/>
      <c r="C1126" s="20" t="s">
        <v>36</v>
      </c>
      <c r="D1126" s="668" t="s">
        <v>602</v>
      </c>
      <c r="E1126" s="668"/>
      <c r="F1126" s="668"/>
      <c r="G1126" s="668"/>
      <c r="H1126" s="668"/>
      <c r="I1126" s="668"/>
      <c r="J1126" s="668"/>
      <c r="K1126" s="668"/>
      <c r="L1126" s="668"/>
      <c r="M1126" s="577"/>
      <c r="N1126" s="577"/>
      <c r="O1126" s="577"/>
      <c r="P1126" s="577"/>
      <c r="Q1126" s="577"/>
      <c r="R1126" s="577"/>
      <c r="S1126" s="577"/>
      <c r="T1126" s="577"/>
      <c r="U1126" s="577"/>
      <c r="V1126" s="577"/>
      <c r="W1126" s="577"/>
      <c r="X1126" s="577"/>
      <c r="Y1126" s="577"/>
      <c r="Z1126" s="577"/>
      <c r="AA1126" s="577"/>
      <c r="AB1126" s="577"/>
      <c r="AC1126" s="577"/>
      <c r="AD1126" s="577"/>
      <c r="AE1126" s="60"/>
      <c r="AF1126" s="259"/>
      <c r="AG1126" s="375"/>
      <c r="AH1126" s="399"/>
      <c r="AK1126" s="375">
        <f>M1126</f>
        <v>0</v>
      </c>
      <c r="AL1126" s="378">
        <f t="shared" si="302"/>
        <v>0</v>
      </c>
      <c r="AM1126" s="374">
        <f>SUM(S1126:AD1126)</f>
        <v>0</v>
      </c>
      <c r="AN1126" s="292">
        <f t="shared" si="305"/>
        <v>0</v>
      </c>
    </row>
    <row r="1127" spans="1:92" ht="15" customHeight="1" x14ac:dyDescent="0.25">
      <c r="A1127" s="60"/>
      <c r="B1127" s="60"/>
      <c r="L1127" s="82" t="s">
        <v>64</v>
      </c>
      <c r="M1127" s="606">
        <f>IF(AND(SUM(M1115:R1126)=0,COUNTIF(M1115:R1126,"NS")&gt;0),"NS",SUM(M1115:R1126))</f>
        <v>0</v>
      </c>
      <c r="N1127" s="606"/>
      <c r="O1127" s="606"/>
      <c r="P1127" s="606"/>
      <c r="Q1127" s="606"/>
      <c r="R1127" s="606"/>
      <c r="S1127" s="606">
        <f>IF(AND(SUM(S1115:X1126)=0,COUNTIF(S1115:X1126,"NS")&gt;0),"NS",SUM(S1115:X1126))</f>
        <v>0</v>
      </c>
      <c r="T1127" s="606"/>
      <c r="U1127" s="606"/>
      <c r="V1127" s="606"/>
      <c r="W1127" s="606"/>
      <c r="X1127" s="606"/>
      <c r="Y1127" s="606">
        <f>IF(AND(SUM(Y1115:AD1126)=0,COUNTIF(Y1115:AD1126,"NS")&gt;0),"NS",SUM(Y1115:AD1126))</f>
        <v>0</v>
      </c>
      <c r="Z1127" s="606"/>
      <c r="AA1127" s="606"/>
      <c r="AB1127" s="606"/>
      <c r="AC1127" s="606"/>
      <c r="AD1127" s="606"/>
      <c r="AE1127" s="60"/>
      <c r="AF1127" s="259"/>
      <c r="AG1127" s="375"/>
      <c r="AH1127" s="399"/>
      <c r="AK1127" s="375"/>
      <c r="AL1127" s="378"/>
      <c r="AM1127" s="374"/>
      <c r="AN1127" s="387">
        <f>SUM(AN1115:AN1126)</f>
        <v>0</v>
      </c>
    </row>
    <row r="1128" spans="1:92" ht="15" customHeight="1" x14ac:dyDescent="0.25">
      <c r="A1128" s="60"/>
      <c r="B1128" s="60"/>
      <c r="AE1128" s="60"/>
      <c r="AF1128" s="259"/>
      <c r="AG1128" s="375"/>
      <c r="AH1128" s="399"/>
    </row>
    <row r="1129" spans="1:92" ht="24" customHeight="1" x14ac:dyDescent="0.25">
      <c r="A1129" s="60"/>
      <c r="B1129" s="60"/>
      <c r="C1129" s="723" t="s">
        <v>820</v>
      </c>
      <c r="D1129" s="832"/>
      <c r="E1129" s="832"/>
      <c r="F1129" s="832"/>
      <c r="G1129" s="832"/>
      <c r="H1129" s="832"/>
      <c r="I1129" s="832"/>
      <c r="J1129" s="832"/>
      <c r="K1129" s="832"/>
      <c r="L1129" s="832"/>
      <c r="M1129" s="832"/>
      <c r="N1129" s="832"/>
      <c r="O1129" s="832"/>
      <c r="P1129" s="832"/>
      <c r="Q1129" s="832"/>
      <c r="R1129" s="832"/>
      <c r="S1129" s="832"/>
      <c r="T1129" s="832"/>
      <c r="U1129" s="832"/>
      <c r="V1129" s="832"/>
      <c r="W1129" s="832"/>
      <c r="X1129" s="832"/>
      <c r="Y1129" s="832"/>
      <c r="Z1129" s="832"/>
      <c r="AA1129" s="832"/>
      <c r="AB1129" s="832"/>
      <c r="AC1129" s="832"/>
      <c r="AD1129" s="832"/>
      <c r="AE1129" s="60"/>
      <c r="AF1129" s="259"/>
      <c r="AG1129" s="375"/>
      <c r="AH1129" s="399"/>
    </row>
    <row r="1130" spans="1:92" ht="15" customHeight="1" x14ac:dyDescent="0.25">
      <c r="A1130" s="60"/>
      <c r="B1130" s="543" t="str">
        <f>IF(SUM(BJ1119:BR1119)&gt;=1,"Error: Verificar la consistencia con la pregunta 42","")</f>
        <v/>
      </c>
      <c r="C1130" s="543"/>
      <c r="D1130" s="543"/>
      <c r="E1130" s="543"/>
      <c r="F1130" s="543"/>
      <c r="G1130" s="543"/>
      <c r="H1130" s="543"/>
      <c r="I1130" s="543"/>
      <c r="J1130" s="543"/>
      <c r="K1130" s="543"/>
      <c r="L1130" s="543"/>
      <c r="M1130" s="543"/>
      <c r="N1130" s="543"/>
      <c r="O1130" s="543"/>
      <c r="P1130" s="543"/>
      <c r="Q1130" s="543"/>
      <c r="R1130" s="543"/>
      <c r="S1130" s="543"/>
      <c r="T1130" s="543"/>
      <c r="U1130" s="543"/>
      <c r="V1130" s="543"/>
      <c r="W1130" s="543"/>
      <c r="X1130" s="543"/>
      <c r="Y1130" s="543"/>
      <c r="Z1130" s="543"/>
      <c r="AA1130" s="543"/>
      <c r="AB1130" s="543"/>
      <c r="AC1130" s="543"/>
      <c r="AD1130" s="543"/>
      <c r="AE1130" s="60"/>
      <c r="AF1130" s="259"/>
      <c r="AG1130" s="375"/>
      <c r="AH1130" s="399"/>
    </row>
    <row r="1131" spans="1:92" ht="15" customHeight="1" x14ac:dyDescent="0.25">
      <c r="A1131" s="60"/>
      <c r="B1131" s="543" t="str">
        <f>IF(SUM(AN1127)&gt;=1,"Error: Verificar la suma por fila","")</f>
        <v/>
      </c>
      <c r="C1131" s="543"/>
      <c r="D1131" s="543"/>
      <c r="E1131" s="543"/>
      <c r="F1131" s="543"/>
      <c r="G1131" s="543"/>
      <c r="H1131" s="543"/>
      <c r="I1131" s="543"/>
      <c r="J1131" s="543"/>
      <c r="K1131" s="543"/>
      <c r="L1131" s="543"/>
      <c r="M1131" s="543"/>
      <c r="N1131" s="543"/>
      <c r="O1131" s="543"/>
      <c r="P1131" s="543"/>
      <c r="Q1131" s="543"/>
      <c r="R1131" s="543"/>
      <c r="S1131" s="543"/>
      <c r="T1131" s="543"/>
      <c r="U1131" s="543"/>
      <c r="V1131" s="543"/>
      <c r="W1131" s="543"/>
      <c r="X1131" s="543"/>
      <c r="Y1131" s="543"/>
      <c r="Z1131" s="543"/>
      <c r="AA1131" s="543"/>
      <c r="AB1131" s="543"/>
      <c r="AC1131" s="543"/>
      <c r="AD1131" s="543"/>
      <c r="AE1131" s="60"/>
      <c r="AF1131" s="259"/>
      <c r="AG1131" s="375"/>
      <c r="AH1131" s="399"/>
    </row>
    <row r="1132" spans="1:92" ht="27.75" customHeight="1" x14ac:dyDescent="0.25">
      <c r="B1132" s="821" t="str">
        <f>IF(SUM(CB1121:CN1121)&gt;=1,"Error: Verificar la información ya que se está haciendo mal uso del criterio No identificado.","")</f>
        <v/>
      </c>
      <c r="C1132" s="821"/>
      <c r="D1132" s="821"/>
      <c r="E1132" s="821"/>
      <c r="F1132" s="821"/>
      <c r="G1132" s="821"/>
      <c r="H1132" s="821"/>
      <c r="I1132" s="821"/>
      <c r="J1132" s="821"/>
      <c r="K1132" s="821"/>
      <c r="L1132" s="821"/>
      <c r="M1132" s="821"/>
      <c r="N1132" s="821"/>
      <c r="O1132" s="821"/>
      <c r="P1132" s="821"/>
      <c r="Q1132" s="545" t="str">
        <f>IF(OR(AG1113=AH1113,AG1113=AI1113),"","Error: Debe completar toda la información requerida.")</f>
        <v/>
      </c>
      <c r="R1132" s="545"/>
      <c r="S1132" s="545"/>
      <c r="T1132" s="545"/>
      <c r="U1132" s="545"/>
      <c r="V1132" s="545"/>
      <c r="W1132" s="545"/>
      <c r="X1132" s="545"/>
      <c r="Y1132" s="545"/>
      <c r="Z1132" s="545"/>
      <c r="AA1132" s="545"/>
      <c r="AB1132" s="545"/>
      <c r="AC1132" s="545"/>
      <c r="AD1132" s="545"/>
      <c r="AE1132" s="60"/>
      <c r="AF1132" s="259"/>
      <c r="AG1132" s="375"/>
      <c r="AH1132" s="399"/>
    </row>
    <row r="1133" spans="1:92" ht="24" customHeight="1" x14ac:dyDescent="0.25">
      <c r="A1133" s="114" t="s">
        <v>279</v>
      </c>
      <c r="B1133" s="573" t="s">
        <v>1260</v>
      </c>
      <c r="C1133" s="573"/>
      <c r="D1133" s="573"/>
      <c r="E1133" s="573"/>
      <c r="F1133" s="573"/>
      <c r="G1133" s="573"/>
      <c r="H1133" s="573"/>
      <c r="I1133" s="573"/>
      <c r="J1133" s="573"/>
      <c r="K1133" s="573"/>
      <c r="L1133" s="573"/>
      <c r="M1133" s="573"/>
      <c r="N1133" s="573"/>
      <c r="O1133" s="573"/>
      <c r="P1133" s="573"/>
      <c r="Q1133" s="573"/>
      <c r="R1133" s="573"/>
      <c r="S1133" s="573"/>
      <c r="T1133" s="573"/>
      <c r="U1133" s="573"/>
      <c r="V1133" s="573"/>
      <c r="W1133" s="573"/>
      <c r="X1133" s="573"/>
      <c r="Y1133" s="573"/>
      <c r="Z1133" s="573"/>
      <c r="AA1133" s="573"/>
      <c r="AB1133" s="573"/>
      <c r="AC1133" s="573"/>
      <c r="AD1133" s="573"/>
      <c r="AE1133" s="60"/>
      <c r="AF1133" s="259"/>
      <c r="AG1133" s="375"/>
      <c r="AH1133" s="399"/>
    </row>
    <row r="1134" spans="1:92" ht="15" customHeight="1" x14ac:dyDescent="0.25">
      <c r="AE1134" s="60"/>
      <c r="AF1134" s="259"/>
      <c r="AG1134" s="285" t="s">
        <v>1908</v>
      </c>
      <c r="AH1134" s="285"/>
      <c r="AI1134" s="285"/>
      <c r="AJ1134" s="374"/>
      <c r="AK1134" s="374"/>
      <c r="AL1134" s="374"/>
      <c r="AM1134" s="374"/>
      <c r="AN1134" s="374"/>
    </row>
    <row r="1135" spans="1:92" ht="24" customHeight="1" x14ac:dyDescent="0.25">
      <c r="C1135" s="578" t="s">
        <v>935</v>
      </c>
      <c r="D1135" s="814"/>
      <c r="E1135" s="814"/>
      <c r="F1135" s="814"/>
      <c r="G1135" s="814"/>
      <c r="H1135" s="814"/>
      <c r="I1135" s="814"/>
      <c r="J1135" s="814"/>
      <c r="K1135" s="814"/>
      <c r="L1135" s="814"/>
      <c r="M1135" s="801" t="s">
        <v>1219</v>
      </c>
      <c r="N1135" s="801"/>
      <c r="O1135" s="801"/>
      <c r="P1135" s="801"/>
      <c r="Q1135" s="801"/>
      <c r="R1135" s="801"/>
      <c r="S1135" s="801"/>
      <c r="T1135" s="801"/>
      <c r="U1135" s="801"/>
      <c r="V1135" s="801"/>
      <c r="W1135" s="801"/>
      <c r="X1135" s="801"/>
      <c r="Y1135" s="801"/>
      <c r="Z1135" s="801"/>
      <c r="AA1135" s="801"/>
      <c r="AB1135" s="801"/>
      <c r="AC1135" s="801"/>
      <c r="AD1135" s="801"/>
      <c r="AE1135" s="60"/>
      <c r="AF1135" s="259"/>
      <c r="AG1135" s="285">
        <f>COUNTBLANK(M1137:AD1162)</f>
        <v>468</v>
      </c>
      <c r="AH1135" s="285">
        <v>468</v>
      </c>
      <c r="AI1135" s="285">
        <v>390</v>
      </c>
      <c r="AJ1135" s="374"/>
      <c r="AK1135" s="374"/>
      <c r="AL1135" s="374"/>
      <c r="AM1135" s="374"/>
      <c r="AN1135" s="374"/>
    </row>
    <row r="1136" spans="1:92" ht="15" customHeight="1" x14ac:dyDescent="0.25">
      <c r="C1136" s="814"/>
      <c r="D1136" s="814"/>
      <c r="E1136" s="814"/>
      <c r="F1136" s="814"/>
      <c r="G1136" s="814"/>
      <c r="H1136" s="814"/>
      <c r="I1136" s="814"/>
      <c r="J1136" s="814"/>
      <c r="K1136" s="814"/>
      <c r="L1136" s="814"/>
      <c r="M1136" s="819" t="s">
        <v>60</v>
      </c>
      <c r="N1136" s="820"/>
      <c r="O1136" s="820"/>
      <c r="P1136" s="820"/>
      <c r="Q1136" s="820"/>
      <c r="R1136" s="820"/>
      <c r="S1136" s="829" t="s">
        <v>61</v>
      </c>
      <c r="T1136" s="830"/>
      <c r="U1136" s="830"/>
      <c r="V1136" s="830"/>
      <c r="W1136" s="830"/>
      <c r="X1136" s="830"/>
      <c r="Y1136" s="829" t="s">
        <v>62</v>
      </c>
      <c r="Z1136" s="830"/>
      <c r="AA1136" s="830"/>
      <c r="AB1136" s="830"/>
      <c r="AC1136" s="830"/>
      <c r="AD1136" s="830"/>
      <c r="AE1136" s="60"/>
      <c r="AF1136" s="259"/>
      <c r="AG1136" s="374"/>
      <c r="AH1136" s="374"/>
      <c r="AI1136" s="374"/>
      <c r="AJ1136" s="374"/>
      <c r="AK1136" s="375" t="s">
        <v>1913</v>
      </c>
      <c r="AL1136" s="378" t="s">
        <v>1910</v>
      </c>
      <c r="AM1136" s="374" t="s">
        <v>1914</v>
      </c>
      <c r="AN1136" s="374" t="s">
        <v>1915</v>
      </c>
      <c r="BG1136" s="375" t="s">
        <v>1913</v>
      </c>
      <c r="BH1136" s="378" t="s">
        <v>1910</v>
      </c>
      <c r="BI1136" s="374" t="s">
        <v>1914</v>
      </c>
      <c r="BJ1136" s="374" t="s">
        <v>1915</v>
      </c>
      <c r="BK1136" s="375" t="s">
        <v>1913</v>
      </c>
      <c r="BL1136" s="378" t="s">
        <v>1910</v>
      </c>
      <c r="BM1136" s="374" t="s">
        <v>1914</v>
      </c>
      <c r="BN1136" s="374" t="s">
        <v>1915</v>
      </c>
      <c r="BO1136" s="375" t="s">
        <v>1913</v>
      </c>
      <c r="BP1136" s="378" t="s">
        <v>1910</v>
      </c>
      <c r="BQ1136" s="374" t="s">
        <v>1914</v>
      </c>
      <c r="BR1136" s="374" t="s">
        <v>1915</v>
      </c>
    </row>
    <row r="1137" spans="1:92" ht="15" customHeight="1" x14ac:dyDescent="0.25">
      <c r="C1137" s="18" t="s">
        <v>26</v>
      </c>
      <c r="D1137" s="668" t="s">
        <v>658</v>
      </c>
      <c r="E1137" s="668"/>
      <c r="F1137" s="668"/>
      <c r="G1137" s="668"/>
      <c r="H1137" s="668"/>
      <c r="I1137" s="668"/>
      <c r="J1137" s="668"/>
      <c r="K1137" s="668"/>
      <c r="L1137" s="668"/>
      <c r="M1137" s="577"/>
      <c r="N1137" s="577"/>
      <c r="O1137" s="577"/>
      <c r="P1137" s="577"/>
      <c r="Q1137" s="577"/>
      <c r="R1137" s="577"/>
      <c r="S1137" s="577"/>
      <c r="T1137" s="577"/>
      <c r="U1137" s="577"/>
      <c r="V1137" s="577"/>
      <c r="W1137" s="577"/>
      <c r="X1137" s="577"/>
      <c r="Y1137" s="577"/>
      <c r="Z1137" s="577"/>
      <c r="AA1137" s="577"/>
      <c r="AB1137" s="577"/>
      <c r="AC1137" s="577"/>
      <c r="AD1137" s="577"/>
      <c r="AE1137" s="60"/>
      <c r="AF1137" s="259"/>
      <c r="AG1137" s="374"/>
      <c r="AH1137" s="374"/>
      <c r="AI1137" s="374"/>
      <c r="AJ1137" s="374"/>
      <c r="AK1137" s="375">
        <f>M1137</f>
        <v>0</v>
      </c>
      <c r="AL1137" s="378">
        <f t="shared" ref="AL1137:AL1162" si="306">COUNTIF(S1137:AD1137,"ns")</f>
        <v>0</v>
      </c>
      <c r="AM1137" s="374">
        <f>SUM(S1137:AD1137)</f>
        <v>0</v>
      </c>
      <c r="AN1137" s="292">
        <f>IF($AG$1135=$AH$1135,0,IF(OR(AND(AK1137=0,AL1137&gt;0),AND(AK1137="ns",AM1137&gt;0),AND(AK1137="ns",AL1137=0,AM1137=0)),1,IF(OR(AND(AK1137&gt;0,AL1137=2),AND(AK1137="ns",AL1137=2),AND(AK1137="ns",AM1137=0,AL1137&gt;0),AK1137=AM1137),0,1)))</f>
        <v>0</v>
      </c>
      <c r="BG1137" s="375">
        <f>$M$933</f>
        <v>0</v>
      </c>
      <c r="BH1137" s="378">
        <f>COUNTIF(S1137:AD1162,"ns")</f>
        <v>0</v>
      </c>
      <c r="BI1137" s="374">
        <f>SUM(S1137:AD1162)</f>
        <v>0</v>
      </c>
      <c r="BJ1137" s="317">
        <f>IF($AG$1135=$AH$1135,0,IF(OR(AND(BG1137=0,BH1137&gt;0),AND(BG1137="NS",BI1137&gt;0),AND(BG1137="NS",BI1137=0,BH1137=0)),1,IF(OR(AND(BH1137&gt;=2,BI1137&lt;BG1137),AND(BG1137="NS",BI1137=0,BH1137&gt;0),BG1137=BI1137),0,1)))</f>
        <v>0</v>
      </c>
      <c r="BK1137" s="375">
        <f>$S$933</f>
        <v>0</v>
      </c>
      <c r="BL1137" s="378">
        <f>COUNTIF(S1137:X1162,"ns")</f>
        <v>0</v>
      </c>
      <c r="BM1137" s="374">
        <f>SUM(S1137:X1162)</f>
        <v>0</v>
      </c>
      <c r="BN1137" s="317">
        <f>IF($AG$1135=$AH$1135,0,IF(OR(AND(BK1137=0,BL1137&gt;0),AND(BK1137="NS",BM1137&gt;0),AND(BK1137="NS",BM1137=0,BL1137=0)),1,IF(OR(AND(BL1137&gt;=2,BM1137&lt;BK1137),AND(BK1137="NS",BM1137=0,BL1137&gt;0),BK1137=BM1137),0,1)))</f>
        <v>0</v>
      </c>
      <c r="BO1137" s="375">
        <f>$Y$933</f>
        <v>0</v>
      </c>
      <c r="BP1137" s="378">
        <f>COUNTIF(Y1137:AD1162,"ns")</f>
        <v>0</v>
      </c>
      <c r="BQ1137" s="374">
        <f>SUM(Y1137:AD1162)</f>
        <v>0</v>
      </c>
      <c r="BR1137" s="317">
        <f>IF($AG$1135=$AH$1135,0,IF(OR(AND(BO1137=0,BP1137&gt;0),AND(BO1137="NS",BQ1137&gt;0),AND(BO1137="NS",BQ1137=0,BP1137=0)),1,IF(OR(AND(BP1137&gt;=2,BQ1137&lt;BO1137),AND(BO1137="NS",BQ1137=0,BP1137&gt;0),BO1137=BQ1137),0,1)))</f>
        <v>0</v>
      </c>
      <c r="CA1137" s="375"/>
      <c r="CB1137" s="292"/>
      <c r="CC1137" s="292"/>
      <c r="CD1137" s="292"/>
      <c r="CE1137" s="292"/>
      <c r="CF1137" s="292"/>
      <c r="CG1137" s="292"/>
      <c r="CH1137" s="292"/>
      <c r="CI1137" s="292"/>
      <c r="CJ1137" s="292"/>
      <c r="CK1137" s="292"/>
    </row>
    <row r="1138" spans="1:92" ht="15" customHeight="1" x14ac:dyDescent="0.25">
      <c r="C1138" s="20" t="s">
        <v>27</v>
      </c>
      <c r="D1138" s="668" t="s">
        <v>659</v>
      </c>
      <c r="E1138" s="668"/>
      <c r="F1138" s="668"/>
      <c r="G1138" s="668"/>
      <c r="H1138" s="668"/>
      <c r="I1138" s="668"/>
      <c r="J1138" s="668"/>
      <c r="K1138" s="668"/>
      <c r="L1138" s="668"/>
      <c r="M1138" s="577"/>
      <c r="N1138" s="577"/>
      <c r="O1138" s="577"/>
      <c r="P1138" s="577"/>
      <c r="Q1138" s="577"/>
      <c r="R1138" s="577"/>
      <c r="S1138" s="577"/>
      <c r="T1138" s="577"/>
      <c r="U1138" s="577"/>
      <c r="V1138" s="577"/>
      <c r="W1138" s="577"/>
      <c r="X1138" s="577"/>
      <c r="Y1138" s="577"/>
      <c r="Z1138" s="577"/>
      <c r="AA1138" s="577"/>
      <c r="AB1138" s="577"/>
      <c r="AC1138" s="577"/>
      <c r="AD1138" s="577"/>
      <c r="AE1138" s="60"/>
      <c r="AF1138" s="259"/>
      <c r="AG1138" s="375"/>
      <c r="AH1138" s="399"/>
      <c r="AK1138" s="375">
        <f>M1138</f>
        <v>0</v>
      </c>
      <c r="AL1138" s="378">
        <f t="shared" si="306"/>
        <v>0</v>
      </c>
      <c r="AM1138" s="374">
        <f>SUM(S1138:AD1138)</f>
        <v>0</v>
      </c>
      <c r="AN1138" s="292">
        <f t="shared" ref="AN1138:AN1162" si="307">IF($AG$1135=$AH$1135,0,IF(OR(AND(AK1138=0,AL1138&gt;0),AND(AK1138="ns",AM1138&gt;0),AND(AK1138="ns",AL1138=0,AM1138=0)),1,IF(OR(AND(AK1138&gt;0,AL1138=2),AND(AK1138="ns",AL1138=2),AND(AK1138="ns",AM1138=0,AL1138&gt;0),AK1138=AM1138),0,1)))</f>
        <v>0</v>
      </c>
      <c r="BG1138" s="375"/>
      <c r="BH1138" s="375"/>
      <c r="BI1138" s="375"/>
      <c r="BJ1138" s="375"/>
      <c r="BK1138" s="375"/>
      <c r="BL1138" s="375"/>
      <c r="BM1138" s="375"/>
      <c r="BN1138" s="375"/>
      <c r="BO1138" s="375"/>
      <c r="BP1138" s="375"/>
      <c r="BQ1138" s="375"/>
      <c r="BR1138" s="375"/>
      <c r="CA1138" s="381" t="s">
        <v>1963</v>
      </c>
      <c r="CB1138" s="381">
        <f>COUNTA(M1137:M1161)</f>
        <v>0</v>
      </c>
      <c r="CC1138" s="381"/>
      <c r="CD1138" s="381"/>
      <c r="CE1138" s="381"/>
      <c r="CF1138" s="381"/>
      <c r="CG1138" s="381"/>
      <c r="CH1138" s="381">
        <f>COUNTA(S1137:S1161)</f>
        <v>0</v>
      </c>
      <c r="CI1138" s="381"/>
      <c r="CJ1138" s="381"/>
      <c r="CK1138" s="381"/>
      <c r="CL1138" s="381"/>
      <c r="CM1138" s="381"/>
      <c r="CN1138" s="381">
        <f>COUNTA(Y1137:Y1161)</f>
        <v>0</v>
      </c>
    </row>
    <row r="1139" spans="1:92" ht="15" customHeight="1" x14ac:dyDescent="0.25">
      <c r="C1139" s="20" t="s">
        <v>28</v>
      </c>
      <c r="D1139" s="668" t="s">
        <v>660</v>
      </c>
      <c r="E1139" s="668"/>
      <c r="F1139" s="668"/>
      <c r="G1139" s="668"/>
      <c r="H1139" s="668"/>
      <c r="I1139" s="668"/>
      <c r="J1139" s="668"/>
      <c r="K1139" s="668"/>
      <c r="L1139" s="668"/>
      <c r="M1139" s="577"/>
      <c r="N1139" s="577"/>
      <c r="O1139" s="577"/>
      <c r="P1139" s="577"/>
      <c r="Q1139" s="577"/>
      <c r="R1139" s="577"/>
      <c r="S1139" s="577"/>
      <c r="T1139" s="577"/>
      <c r="U1139" s="577"/>
      <c r="V1139" s="577"/>
      <c r="W1139" s="577"/>
      <c r="X1139" s="577"/>
      <c r="Y1139" s="577"/>
      <c r="Z1139" s="577"/>
      <c r="AA1139" s="577"/>
      <c r="AB1139" s="577"/>
      <c r="AC1139" s="577"/>
      <c r="AD1139" s="577"/>
      <c r="AE1139" s="60"/>
      <c r="AF1139" s="259"/>
      <c r="AG1139" s="375"/>
      <c r="AH1139" s="399"/>
      <c r="AK1139" s="375">
        <f>M1139</f>
        <v>0</v>
      </c>
      <c r="AL1139" s="378">
        <f t="shared" si="306"/>
        <v>0</v>
      </c>
      <c r="AM1139" s="374">
        <f>SUM(S1139:AD1139)</f>
        <v>0</v>
      </c>
      <c r="AN1139" s="292">
        <f t="shared" si="307"/>
        <v>0</v>
      </c>
      <c r="BG1139" s="375"/>
      <c r="BH1139" s="375"/>
      <c r="BI1139" s="375"/>
      <c r="BJ1139" s="375"/>
      <c r="BK1139" s="375"/>
      <c r="BL1139" s="375"/>
      <c r="BM1139" s="375"/>
      <c r="BN1139" s="375"/>
      <c r="BO1139" s="375"/>
      <c r="BP1139" s="375"/>
      <c r="BQ1139" s="375"/>
      <c r="BR1139" s="375"/>
      <c r="CA1139" s="381" t="s">
        <v>1964</v>
      </c>
      <c r="CB1139" s="381">
        <f>SUM(M1137:M1161)</f>
        <v>0</v>
      </c>
      <c r="CC1139" s="381"/>
      <c r="CD1139" s="381"/>
      <c r="CE1139" s="381"/>
      <c r="CF1139" s="381"/>
      <c r="CG1139" s="381"/>
      <c r="CH1139" s="381">
        <f>SUM(S1137:S1161)</f>
        <v>0</v>
      </c>
      <c r="CI1139" s="381"/>
      <c r="CJ1139" s="381"/>
      <c r="CK1139" s="381"/>
      <c r="CL1139" s="381"/>
      <c r="CM1139" s="381"/>
      <c r="CN1139" s="381">
        <f>SUM(Y1137:Y1161)</f>
        <v>0</v>
      </c>
    </row>
    <row r="1140" spans="1:92" ht="15" customHeight="1" x14ac:dyDescent="0.25">
      <c r="C1140" s="20" t="s">
        <v>29</v>
      </c>
      <c r="D1140" s="668" t="s">
        <v>661</v>
      </c>
      <c r="E1140" s="668"/>
      <c r="F1140" s="668"/>
      <c r="G1140" s="668"/>
      <c r="H1140" s="668"/>
      <c r="I1140" s="668"/>
      <c r="J1140" s="668"/>
      <c r="K1140" s="668"/>
      <c r="L1140" s="668"/>
      <c r="M1140" s="577"/>
      <c r="N1140" s="577"/>
      <c r="O1140" s="577"/>
      <c r="P1140" s="577"/>
      <c r="Q1140" s="577"/>
      <c r="R1140" s="577"/>
      <c r="S1140" s="577"/>
      <c r="T1140" s="577"/>
      <c r="U1140" s="577"/>
      <c r="V1140" s="577"/>
      <c r="W1140" s="577"/>
      <c r="X1140" s="577"/>
      <c r="Y1140" s="577"/>
      <c r="Z1140" s="577"/>
      <c r="AA1140" s="577"/>
      <c r="AB1140" s="577"/>
      <c r="AC1140" s="577"/>
      <c r="AD1140" s="577"/>
      <c r="AE1140" s="60"/>
      <c r="AF1140" s="259"/>
      <c r="AG1140" s="375"/>
      <c r="AH1140" s="399"/>
      <c r="AK1140" s="375">
        <f t="shared" ref="AK1140:AK1161" si="308">M1140</f>
        <v>0</v>
      </c>
      <c r="AL1140" s="378">
        <f t="shared" si="306"/>
        <v>0</v>
      </c>
      <c r="AM1140" s="374">
        <f t="shared" ref="AM1140:AM1161" si="309">SUM(S1140:AD1140)</f>
        <v>0</v>
      </c>
      <c r="AN1140" s="292">
        <f t="shared" si="307"/>
        <v>0</v>
      </c>
      <c r="BG1140" s="375"/>
      <c r="BH1140" s="375"/>
      <c r="BI1140" s="375"/>
      <c r="BJ1140" s="375"/>
      <c r="BK1140" s="375"/>
      <c r="BL1140" s="375"/>
      <c r="BM1140" s="375"/>
      <c r="BN1140" s="375"/>
      <c r="BO1140" s="375"/>
      <c r="BP1140" s="375"/>
      <c r="BQ1140" s="375"/>
      <c r="BR1140" s="375"/>
      <c r="CA1140" s="381" t="s">
        <v>1965</v>
      </c>
      <c r="CB1140" s="381">
        <f>COUNTIF(M1137:M1161,"ns")</f>
        <v>0</v>
      </c>
      <c r="CC1140" s="381"/>
      <c r="CD1140" s="381"/>
      <c r="CE1140" s="381"/>
      <c r="CF1140" s="381"/>
      <c r="CG1140" s="381"/>
      <c r="CH1140" s="381">
        <f>COUNTIF(S1137:S1161,"ns")</f>
        <v>0</v>
      </c>
      <c r="CI1140" s="381"/>
      <c r="CJ1140" s="381"/>
      <c r="CK1140" s="381"/>
      <c r="CL1140" s="381"/>
      <c r="CM1140" s="381"/>
      <c r="CN1140" s="381">
        <f>COUNTIF(Y1137:Y1161,"ns")</f>
        <v>0</v>
      </c>
    </row>
    <row r="1141" spans="1:92" ht="15" customHeight="1" x14ac:dyDescent="0.25">
      <c r="C1141" s="20" t="s">
        <v>30</v>
      </c>
      <c r="D1141" s="668" t="s">
        <v>662</v>
      </c>
      <c r="E1141" s="668"/>
      <c r="F1141" s="668"/>
      <c r="G1141" s="668"/>
      <c r="H1141" s="668"/>
      <c r="I1141" s="668"/>
      <c r="J1141" s="668"/>
      <c r="K1141" s="668"/>
      <c r="L1141" s="668"/>
      <c r="M1141" s="577"/>
      <c r="N1141" s="577"/>
      <c r="O1141" s="577"/>
      <c r="P1141" s="577"/>
      <c r="Q1141" s="577"/>
      <c r="R1141" s="577"/>
      <c r="S1141" s="577"/>
      <c r="T1141" s="577"/>
      <c r="U1141" s="577"/>
      <c r="V1141" s="577"/>
      <c r="W1141" s="577"/>
      <c r="X1141" s="577"/>
      <c r="Y1141" s="577"/>
      <c r="Z1141" s="577"/>
      <c r="AA1141" s="577"/>
      <c r="AB1141" s="577"/>
      <c r="AC1141" s="577"/>
      <c r="AD1141" s="577"/>
      <c r="AE1141" s="60"/>
      <c r="AF1141" s="259"/>
      <c r="AG1141" s="375"/>
      <c r="AH1141" s="399"/>
      <c r="AK1141" s="375">
        <f t="shared" si="308"/>
        <v>0</v>
      </c>
      <c r="AL1141" s="378">
        <f t="shared" si="306"/>
        <v>0</v>
      </c>
      <c r="AM1141" s="374">
        <f t="shared" si="309"/>
        <v>0</v>
      </c>
      <c r="AN1141" s="292">
        <f t="shared" si="307"/>
        <v>0</v>
      </c>
      <c r="BG1141" s="375"/>
      <c r="BH1141" s="375"/>
      <c r="BI1141" s="375"/>
      <c r="BJ1141" s="318">
        <f>SUM(BJ1137)</f>
        <v>0</v>
      </c>
      <c r="BN1141" s="318">
        <f>SUM(BN1137)</f>
        <v>0</v>
      </c>
      <c r="BR1141" s="382">
        <f>SUM(BR1137)</f>
        <v>0</v>
      </c>
      <c r="CA1141" s="381" t="s">
        <v>1966</v>
      </c>
      <c r="CB1141" s="381">
        <f>COUNTIF(M1137:M1161,0)</f>
        <v>0</v>
      </c>
      <c r="CC1141" s="381"/>
      <c r="CD1141" s="381"/>
      <c r="CE1141" s="381"/>
      <c r="CF1141" s="381"/>
      <c r="CG1141" s="381"/>
      <c r="CH1141" s="381">
        <f>COUNTIF(S1137:S1161,0)</f>
        <v>0</v>
      </c>
      <c r="CI1141" s="381"/>
      <c r="CJ1141" s="381"/>
      <c r="CK1141" s="381"/>
      <c r="CL1141" s="381"/>
      <c r="CM1141" s="381"/>
      <c r="CN1141" s="381">
        <f>COUNTIF(Y1137:Y1161,0)</f>
        <v>0</v>
      </c>
    </row>
    <row r="1142" spans="1:92" ht="15" customHeight="1" x14ac:dyDescent="0.25">
      <c r="C1142" s="20" t="s">
        <v>31</v>
      </c>
      <c r="D1142" s="668" t="s">
        <v>641</v>
      </c>
      <c r="E1142" s="668"/>
      <c r="F1142" s="668"/>
      <c r="G1142" s="668"/>
      <c r="H1142" s="668"/>
      <c r="I1142" s="668"/>
      <c r="J1142" s="668"/>
      <c r="K1142" s="668"/>
      <c r="L1142" s="668"/>
      <c r="M1142" s="577"/>
      <c r="N1142" s="577"/>
      <c r="O1142" s="577"/>
      <c r="P1142" s="577"/>
      <c r="Q1142" s="577"/>
      <c r="R1142" s="577"/>
      <c r="S1142" s="577"/>
      <c r="T1142" s="577"/>
      <c r="U1142" s="577"/>
      <c r="V1142" s="577"/>
      <c r="W1142" s="577"/>
      <c r="X1142" s="577"/>
      <c r="Y1142" s="577"/>
      <c r="Z1142" s="577"/>
      <c r="AA1142" s="577"/>
      <c r="AB1142" s="577"/>
      <c r="AC1142" s="577"/>
      <c r="AD1142" s="577"/>
      <c r="AE1142" s="60"/>
      <c r="AF1142" s="259"/>
      <c r="AG1142" s="375"/>
      <c r="AH1142" s="399"/>
      <c r="AK1142" s="375">
        <f t="shared" si="308"/>
        <v>0</v>
      </c>
      <c r="AL1142" s="378">
        <f t="shared" si="306"/>
        <v>0</v>
      </c>
      <c r="AM1142" s="374">
        <f t="shared" si="309"/>
        <v>0</v>
      </c>
      <c r="AN1142" s="292">
        <f t="shared" si="307"/>
        <v>0</v>
      </c>
      <c r="CA1142" s="381" t="s">
        <v>1967</v>
      </c>
      <c r="CB1142" s="381">
        <f>M1162</f>
        <v>0</v>
      </c>
      <c r="CC1142" s="381"/>
      <c r="CD1142" s="381"/>
      <c r="CE1142" s="381"/>
      <c r="CF1142" s="381"/>
      <c r="CG1142" s="381"/>
      <c r="CH1142" s="381">
        <f>S1162</f>
        <v>0</v>
      </c>
      <c r="CI1142" s="381"/>
      <c r="CJ1142" s="381"/>
      <c r="CK1142" s="381"/>
      <c r="CL1142" s="381"/>
      <c r="CM1142" s="381"/>
      <c r="CN1142" s="381">
        <f>Y1162</f>
        <v>0</v>
      </c>
    </row>
    <row r="1143" spans="1:92" ht="15" customHeight="1" x14ac:dyDescent="0.25">
      <c r="C1143" s="20" t="s">
        <v>32</v>
      </c>
      <c r="D1143" s="668" t="s">
        <v>663</v>
      </c>
      <c r="E1143" s="668"/>
      <c r="F1143" s="668"/>
      <c r="G1143" s="668"/>
      <c r="H1143" s="668"/>
      <c r="I1143" s="668"/>
      <c r="J1143" s="668"/>
      <c r="K1143" s="668"/>
      <c r="L1143" s="668"/>
      <c r="M1143" s="577"/>
      <c r="N1143" s="577"/>
      <c r="O1143" s="577"/>
      <c r="P1143" s="577"/>
      <c r="Q1143" s="577"/>
      <c r="R1143" s="577"/>
      <c r="S1143" s="577"/>
      <c r="T1143" s="577"/>
      <c r="U1143" s="577"/>
      <c r="V1143" s="577"/>
      <c r="W1143" s="577"/>
      <c r="X1143" s="577"/>
      <c r="Y1143" s="577"/>
      <c r="Z1143" s="577"/>
      <c r="AA1143" s="577"/>
      <c r="AB1143" s="577"/>
      <c r="AC1143" s="577"/>
      <c r="AD1143" s="577"/>
      <c r="AE1143" s="60"/>
      <c r="AF1143" s="259"/>
      <c r="AG1143" s="375"/>
      <c r="AH1143" s="399"/>
      <c r="AK1143" s="375">
        <f t="shared" si="308"/>
        <v>0</v>
      </c>
      <c r="AL1143" s="378">
        <f t="shared" si="306"/>
        <v>0</v>
      </c>
      <c r="AM1143" s="374">
        <f t="shared" si="309"/>
        <v>0</v>
      </c>
      <c r="AN1143" s="292">
        <f t="shared" si="307"/>
        <v>0</v>
      </c>
      <c r="CA1143" s="381" t="s">
        <v>1968</v>
      </c>
      <c r="CB1143" s="382">
        <f>IF($AG$1135=$AH$1135,0,
IF(AND(OR(CB1138=0,CB1138=1),CB1142&gt;=0),1,
IF(CB1138=2,
IF(CB1142=0,0,IF(AND(CB1142&gt;0,CB1141=0,OR(CB1139&gt;0,CB1140&gt;0)),0,1)),
IF(CB1138&gt;2,
IF(CB1142=0,0,IF(AND(CB1142&gt;0,(CB1138-CB1141)&gt;=2,OR(CB1139&gt;0,CB1140&gt;0)),0,1))))))</f>
        <v>0</v>
      </c>
      <c r="CC1143" s="382"/>
      <c r="CD1143" s="382"/>
      <c r="CE1143" s="382"/>
      <c r="CF1143" s="382"/>
      <c r="CG1143" s="382"/>
      <c r="CH1143" s="382">
        <f>IF($AG$1135=$AH$1135,0,
IF(AND(OR(CH1138=0,CH1138=1),CH1142&gt;=0),1,
IF(CH1138=2,
IF(CH1142=0,0,IF(AND(CH1142&gt;0,CH1141=0,OR(CH1139&gt;0,CH1140&gt;0)),0,1)),
IF(CH1138&gt;2,
IF(CH1142=0,0,IF(AND(CH1142&gt;0,(CH1138-CH1141)&gt;=2,OR(CH1139&gt;0,CH1140&gt;0)),0,1))))))</f>
        <v>0</v>
      </c>
      <c r="CI1143" s="382"/>
      <c r="CJ1143" s="382"/>
      <c r="CK1143" s="382"/>
      <c r="CL1143" s="382"/>
      <c r="CM1143" s="382"/>
      <c r="CN1143" s="382">
        <f>IF($AG$1135=$AH$1135,0,
IF(AND(OR(CN1138=0,CN1138=1),CN1142&gt;=0),1,
IF(CN1138=2,
IF(CN1142=0,0,IF(AND(CN1142&gt;0,CN1141=0,OR(CN1139&gt;0,CN1140&gt;0)),0,1)),
IF(CN1138&gt;2,
IF(CN1142=0,0,IF(AND(CN1142&gt;0,(CN1138-CN1141)&gt;=2,OR(CN1139&gt;0,CN1140&gt;0)),0,1))))))</f>
        <v>0</v>
      </c>
    </row>
    <row r="1144" spans="1:92" ht="15" customHeight="1" x14ac:dyDescent="0.25">
      <c r="C1144" s="20" t="s">
        <v>33</v>
      </c>
      <c r="D1144" s="668" t="s">
        <v>664</v>
      </c>
      <c r="E1144" s="668"/>
      <c r="F1144" s="668"/>
      <c r="G1144" s="668"/>
      <c r="H1144" s="668"/>
      <c r="I1144" s="668"/>
      <c r="J1144" s="668"/>
      <c r="K1144" s="668"/>
      <c r="L1144" s="668"/>
      <c r="M1144" s="577"/>
      <c r="N1144" s="577"/>
      <c r="O1144" s="577"/>
      <c r="P1144" s="577"/>
      <c r="Q1144" s="577"/>
      <c r="R1144" s="577"/>
      <c r="S1144" s="577"/>
      <c r="T1144" s="577"/>
      <c r="U1144" s="577"/>
      <c r="V1144" s="577"/>
      <c r="W1144" s="577"/>
      <c r="X1144" s="577"/>
      <c r="Y1144" s="577"/>
      <c r="Z1144" s="577"/>
      <c r="AA1144" s="577"/>
      <c r="AB1144" s="577"/>
      <c r="AC1144" s="577"/>
      <c r="AD1144" s="577"/>
      <c r="AE1144" s="60"/>
      <c r="AF1144" s="259"/>
      <c r="AG1144" s="375"/>
      <c r="AH1144" s="399"/>
      <c r="AK1144" s="375">
        <f t="shared" si="308"/>
        <v>0</v>
      </c>
      <c r="AL1144" s="378">
        <f t="shared" si="306"/>
        <v>0</v>
      </c>
      <c r="AM1144" s="374">
        <f t="shared" si="309"/>
        <v>0</v>
      </c>
      <c r="AN1144" s="292">
        <f t="shared" si="307"/>
        <v>0</v>
      </c>
    </row>
    <row r="1145" spans="1:92" ht="15" customHeight="1" x14ac:dyDescent="0.25">
      <c r="C1145" s="20" t="s">
        <v>34</v>
      </c>
      <c r="D1145" s="668" t="s">
        <v>665</v>
      </c>
      <c r="E1145" s="668"/>
      <c r="F1145" s="668"/>
      <c r="G1145" s="668"/>
      <c r="H1145" s="668"/>
      <c r="I1145" s="668"/>
      <c r="J1145" s="668"/>
      <c r="K1145" s="668"/>
      <c r="L1145" s="668"/>
      <c r="M1145" s="577"/>
      <c r="N1145" s="577"/>
      <c r="O1145" s="577"/>
      <c r="P1145" s="577"/>
      <c r="Q1145" s="577"/>
      <c r="R1145" s="577"/>
      <c r="S1145" s="577"/>
      <c r="T1145" s="577"/>
      <c r="U1145" s="577"/>
      <c r="V1145" s="577"/>
      <c r="W1145" s="577"/>
      <c r="X1145" s="577"/>
      <c r="Y1145" s="577"/>
      <c r="Z1145" s="577"/>
      <c r="AA1145" s="577"/>
      <c r="AB1145" s="577"/>
      <c r="AC1145" s="577"/>
      <c r="AD1145" s="577"/>
      <c r="AE1145" s="60"/>
      <c r="AF1145" s="259"/>
      <c r="AG1145" s="375"/>
      <c r="AH1145" s="399"/>
      <c r="AK1145" s="375">
        <f t="shared" si="308"/>
        <v>0</v>
      </c>
      <c r="AL1145" s="378">
        <f t="shared" si="306"/>
        <v>0</v>
      </c>
      <c r="AM1145" s="374">
        <f t="shared" si="309"/>
        <v>0</v>
      </c>
      <c r="AN1145" s="292">
        <f t="shared" si="307"/>
        <v>0</v>
      </c>
    </row>
    <row r="1146" spans="1:92" ht="15" customHeight="1" x14ac:dyDescent="0.25">
      <c r="C1146" s="20" t="s">
        <v>35</v>
      </c>
      <c r="D1146" s="668" t="s">
        <v>666</v>
      </c>
      <c r="E1146" s="668"/>
      <c r="F1146" s="668"/>
      <c r="G1146" s="668"/>
      <c r="H1146" s="668"/>
      <c r="I1146" s="668"/>
      <c r="J1146" s="668"/>
      <c r="K1146" s="668"/>
      <c r="L1146" s="668"/>
      <c r="M1146" s="577"/>
      <c r="N1146" s="577"/>
      <c r="O1146" s="577"/>
      <c r="P1146" s="577"/>
      <c r="Q1146" s="577"/>
      <c r="R1146" s="577"/>
      <c r="S1146" s="577"/>
      <c r="T1146" s="577"/>
      <c r="U1146" s="577"/>
      <c r="V1146" s="577"/>
      <c r="W1146" s="577"/>
      <c r="X1146" s="577"/>
      <c r="Y1146" s="577"/>
      <c r="Z1146" s="577"/>
      <c r="AA1146" s="577"/>
      <c r="AB1146" s="577"/>
      <c r="AC1146" s="577"/>
      <c r="AD1146" s="577"/>
      <c r="AE1146" s="60"/>
      <c r="AF1146" s="259"/>
      <c r="AG1146" s="375"/>
      <c r="AH1146" s="399"/>
      <c r="AK1146" s="375">
        <f t="shared" si="308"/>
        <v>0</v>
      </c>
      <c r="AL1146" s="378">
        <f t="shared" si="306"/>
        <v>0</v>
      </c>
      <c r="AM1146" s="374">
        <f t="shared" si="309"/>
        <v>0</v>
      </c>
      <c r="AN1146" s="292">
        <f t="shared" si="307"/>
        <v>0</v>
      </c>
    </row>
    <row r="1147" spans="1:92" ht="15" customHeight="1" x14ac:dyDescent="0.25">
      <c r="A1147" s="60"/>
      <c r="B1147" s="60"/>
      <c r="C1147" s="20" t="s">
        <v>38</v>
      </c>
      <c r="D1147" s="668" t="s">
        <v>667</v>
      </c>
      <c r="E1147" s="668"/>
      <c r="F1147" s="668"/>
      <c r="G1147" s="668"/>
      <c r="H1147" s="668"/>
      <c r="I1147" s="668"/>
      <c r="J1147" s="668"/>
      <c r="K1147" s="668"/>
      <c r="L1147" s="668"/>
      <c r="M1147" s="577"/>
      <c r="N1147" s="577"/>
      <c r="O1147" s="577"/>
      <c r="P1147" s="577"/>
      <c r="Q1147" s="577"/>
      <c r="R1147" s="577"/>
      <c r="S1147" s="577"/>
      <c r="T1147" s="577"/>
      <c r="U1147" s="577"/>
      <c r="V1147" s="577"/>
      <c r="W1147" s="577"/>
      <c r="X1147" s="577"/>
      <c r="Y1147" s="577"/>
      <c r="Z1147" s="577"/>
      <c r="AA1147" s="577"/>
      <c r="AB1147" s="577"/>
      <c r="AC1147" s="577"/>
      <c r="AD1147" s="577"/>
      <c r="AE1147" s="60"/>
      <c r="AF1147" s="259"/>
      <c r="AG1147" s="375"/>
      <c r="AH1147" s="399"/>
      <c r="AK1147" s="375">
        <f t="shared" si="308"/>
        <v>0</v>
      </c>
      <c r="AL1147" s="378">
        <f t="shared" si="306"/>
        <v>0</v>
      </c>
      <c r="AM1147" s="374">
        <f t="shared" si="309"/>
        <v>0</v>
      </c>
      <c r="AN1147" s="292">
        <f t="shared" si="307"/>
        <v>0</v>
      </c>
    </row>
    <row r="1148" spans="1:92" ht="15" customHeight="1" x14ac:dyDescent="0.25">
      <c r="A1148" s="60"/>
      <c r="B1148" s="60"/>
      <c r="C1148" s="20" t="s">
        <v>36</v>
      </c>
      <c r="D1148" s="668" t="s">
        <v>668</v>
      </c>
      <c r="E1148" s="668"/>
      <c r="F1148" s="668"/>
      <c r="G1148" s="668"/>
      <c r="H1148" s="668"/>
      <c r="I1148" s="668"/>
      <c r="J1148" s="668"/>
      <c r="K1148" s="668"/>
      <c r="L1148" s="668"/>
      <c r="M1148" s="577"/>
      <c r="N1148" s="577"/>
      <c r="O1148" s="577"/>
      <c r="P1148" s="577"/>
      <c r="Q1148" s="577"/>
      <c r="R1148" s="577"/>
      <c r="S1148" s="577"/>
      <c r="T1148" s="577"/>
      <c r="U1148" s="577"/>
      <c r="V1148" s="577"/>
      <c r="W1148" s="577"/>
      <c r="X1148" s="577"/>
      <c r="Y1148" s="577"/>
      <c r="Z1148" s="577"/>
      <c r="AA1148" s="577"/>
      <c r="AB1148" s="577"/>
      <c r="AC1148" s="577"/>
      <c r="AD1148" s="577"/>
      <c r="AE1148" s="60"/>
      <c r="AF1148" s="259"/>
      <c r="AG1148" s="375"/>
      <c r="AH1148" s="399"/>
      <c r="AK1148" s="375">
        <f t="shared" si="308"/>
        <v>0</v>
      </c>
      <c r="AL1148" s="378">
        <f t="shared" si="306"/>
        <v>0</v>
      </c>
      <c r="AM1148" s="374">
        <f t="shared" si="309"/>
        <v>0</v>
      </c>
      <c r="AN1148" s="292">
        <f t="shared" si="307"/>
        <v>0</v>
      </c>
    </row>
    <row r="1149" spans="1:92" ht="15" customHeight="1" x14ac:dyDescent="0.25">
      <c r="A1149" s="60"/>
      <c r="B1149" s="60"/>
      <c r="C1149" s="20" t="s">
        <v>37</v>
      </c>
      <c r="D1149" s="668" t="s">
        <v>669</v>
      </c>
      <c r="E1149" s="668"/>
      <c r="F1149" s="668"/>
      <c r="G1149" s="668"/>
      <c r="H1149" s="668"/>
      <c r="I1149" s="668"/>
      <c r="J1149" s="668"/>
      <c r="K1149" s="668"/>
      <c r="L1149" s="668"/>
      <c r="M1149" s="577"/>
      <c r="N1149" s="577"/>
      <c r="O1149" s="577"/>
      <c r="P1149" s="577"/>
      <c r="Q1149" s="577"/>
      <c r="R1149" s="577"/>
      <c r="S1149" s="577"/>
      <c r="T1149" s="577"/>
      <c r="U1149" s="577"/>
      <c r="V1149" s="577"/>
      <c r="W1149" s="577"/>
      <c r="X1149" s="577"/>
      <c r="Y1149" s="577"/>
      <c r="Z1149" s="577"/>
      <c r="AA1149" s="577"/>
      <c r="AB1149" s="577"/>
      <c r="AC1149" s="577"/>
      <c r="AD1149" s="577"/>
      <c r="AE1149" s="60"/>
      <c r="AF1149" s="259"/>
      <c r="AG1149" s="375"/>
      <c r="AH1149" s="399"/>
      <c r="AK1149" s="375">
        <f t="shared" si="308"/>
        <v>0</v>
      </c>
      <c r="AL1149" s="378">
        <f t="shared" si="306"/>
        <v>0</v>
      </c>
      <c r="AM1149" s="374">
        <f t="shared" si="309"/>
        <v>0</v>
      </c>
      <c r="AN1149" s="292">
        <f t="shared" si="307"/>
        <v>0</v>
      </c>
    </row>
    <row r="1150" spans="1:92" ht="15" customHeight="1" x14ac:dyDescent="0.25">
      <c r="A1150" s="60"/>
      <c r="B1150" s="60"/>
      <c r="C1150" s="20" t="s">
        <v>39</v>
      </c>
      <c r="D1150" s="668" t="s">
        <v>670</v>
      </c>
      <c r="E1150" s="668"/>
      <c r="F1150" s="668"/>
      <c r="G1150" s="668"/>
      <c r="H1150" s="668"/>
      <c r="I1150" s="668"/>
      <c r="J1150" s="668"/>
      <c r="K1150" s="668"/>
      <c r="L1150" s="668"/>
      <c r="M1150" s="577"/>
      <c r="N1150" s="577"/>
      <c r="O1150" s="577"/>
      <c r="P1150" s="577"/>
      <c r="Q1150" s="577"/>
      <c r="R1150" s="577"/>
      <c r="S1150" s="577"/>
      <c r="T1150" s="577"/>
      <c r="U1150" s="577"/>
      <c r="V1150" s="577"/>
      <c r="W1150" s="577"/>
      <c r="X1150" s="577"/>
      <c r="Y1150" s="577"/>
      <c r="Z1150" s="577"/>
      <c r="AA1150" s="577"/>
      <c r="AB1150" s="577"/>
      <c r="AC1150" s="577"/>
      <c r="AD1150" s="577"/>
      <c r="AE1150" s="60"/>
      <c r="AF1150" s="259"/>
      <c r="AG1150" s="375"/>
      <c r="AH1150" s="399"/>
      <c r="AK1150" s="375">
        <f t="shared" si="308"/>
        <v>0</v>
      </c>
      <c r="AL1150" s="378">
        <f t="shared" si="306"/>
        <v>0</v>
      </c>
      <c r="AM1150" s="374">
        <f t="shared" si="309"/>
        <v>0</v>
      </c>
      <c r="AN1150" s="292">
        <f t="shared" si="307"/>
        <v>0</v>
      </c>
    </row>
    <row r="1151" spans="1:92" ht="15" customHeight="1" x14ac:dyDescent="0.25">
      <c r="A1151" s="60"/>
      <c r="B1151" s="60"/>
      <c r="C1151" s="20" t="s">
        <v>40</v>
      </c>
      <c r="D1151" s="668" t="s">
        <v>671</v>
      </c>
      <c r="E1151" s="668"/>
      <c r="F1151" s="668"/>
      <c r="G1151" s="668"/>
      <c r="H1151" s="668"/>
      <c r="I1151" s="668"/>
      <c r="J1151" s="668"/>
      <c r="K1151" s="668"/>
      <c r="L1151" s="668"/>
      <c r="M1151" s="577"/>
      <c r="N1151" s="577"/>
      <c r="O1151" s="577"/>
      <c r="P1151" s="577"/>
      <c r="Q1151" s="577"/>
      <c r="R1151" s="577"/>
      <c r="S1151" s="577"/>
      <c r="T1151" s="577"/>
      <c r="U1151" s="577"/>
      <c r="V1151" s="577"/>
      <c r="W1151" s="577"/>
      <c r="X1151" s="577"/>
      <c r="Y1151" s="577"/>
      <c r="Z1151" s="577"/>
      <c r="AA1151" s="577"/>
      <c r="AB1151" s="577"/>
      <c r="AC1151" s="577"/>
      <c r="AD1151" s="577"/>
      <c r="AE1151" s="60"/>
      <c r="AF1151" s="259"/>
      <c r="AG1151" s="375"/>
      <c r="AH1151" s="399"/>
      <c r="AK1151" s="375">
        <f t="shared" si="308"/>
        <v>0</v>
      </c>
      <c r="AL1151" s="378">
        <f t="shared" si="306"/>
        <v>0</v>
      </c>
      <c r="AM1151" s="374">
        <f t="shared" si="309"/>
        <v>0</v>
      </c>
      <c r="AN1151" s="292">
        <f t="shared" si="307"/>
        <v>0</v>
      </c>
    </row>
    <row r="1152" spans="1:92" ht="15" customHeight="1" x14ac:dyDescent="0.25">
      <c r="A1152" s="60"/>
      <c r="B1152" s="60"/>
      <c r="C1152" s="20" t="s">
        <v>41</v>
      </c>
      <c r="D1152" s="668" t="s">
        <v>672</v>
      </c>
      <c r="E1152" s="668"/>
      <c r="F1152" s="668"/>
      <c r="G1152" s="668"/>
      <c r="H1152" s="668"/>
      <c r="I1152" s="668"/>
      <c r="J1152" s="668"/>
      <c r="K1152" s="668"/>
      <c r="L1152" s="668"/>
      <c r="M1152" s="577"/>
      <c r="N1152" s="577"/>
      <c r="O1152" s="577"/>
      <c r="P1152" s="577"/>
      <c r="Q1152" s="577"/>
      <c r="R1152" s="577"/>
      <c r="S1152" s="577"/>
      <c r="T1152" s="577"/>
      <c r="U1152" s="577"/>
      <c r="V1152" s="577"/>
      <c r="W1152" s="577"/>
      <c r="X1152" s="577"/>
      <c r="Y1152" s="577"/>
      <c r="Z1152" s="577"/>
      <c r="AA1152" s="577"/>
      <c r="AB1152" s="577"/>
      <c r="AC1152" s="577"/>
      <c r="AD1152" s="577"/>
      <c r="AE1152" s="60"/>
      <c r="AF1152" s="259"/>
      <c r="AG1152" s="375"/>
      <c r="AH1152" s="399"/>
      <c r="AK1152" s="375">
        <f t="shared" si="308"/>
        <v>0</v>
      </c>
      <c r="AL1152" s="378">
        <f t="shared" si="306"/>
        <v>0</v>
      </c>
      <c r="AM1152" s="374">
        <f t="shared" si="309"/>
        <v>0</v>
      </c>
      <c r="AN1152" s="292">
        <f t="shared" si="307"/>
        <v>0</v>
      </c>
    </row>
    <row r="1153" spans="1:40" ht="15" customHeight="1" x14ac:dyDescent="0.25">
      <c r="A1153" s="60"/>
      <c r="B1153" s="60"/>
      <c r="C1153" s="20" t="s">
        <v>42</v>
      </c>
      <c r="D1153" s="668" t="s">
        <v>673</v>
      </c>
      <c r="E1153" s="668"/>
      <c r="F1153" s="668"/>
      <c r="G1153" s="668"/>
      <c r="H1153" s="668"/>
      <c r="I1153" s="668"/>
      <c r="J1153" s="668"/>
      <c r="K1153" s="668"/>
      <c r="L1153" s="668"/>
      <c r="M1153" s="577"/>
      <c r="N1153" s="577"/>
      <c r="O1153" s="577"/>
      <c r="P1153" s="577"/>
      <c r="Q1153" s="577"/>
      <c r="R1153" s="577"/>
      <c r="S1153" s="577"/>
      <c r="T1153" s="577"/>
      <c r="U1153" s="577"/>
      <c r="V1153" s="577"/>
      <c r="W1153" s="577"/>
      <c r="X1153" s="577"/>
      <c r="Y1153" s="577"/>
      <c r="Z1153" s="577"/>
      <c r="AA1153" s="577"/>
      <c r="AB1153" s="577"/>
      <c r="AC1153" s="577"/>
      <c r="AD1153" s="577"/>
      <c r="AE1153" s="60"/>
      <c r="AF1153" s="259"/>
      <c r="AG1153" s="375"/>
      <c r="AH1153" s="399"/>
      <c r="AK1153" s="375">
        <f t="shared" si="308"/>
        <v>0</v>
      </c>
      <c r="AL1153" s="378">
        <f t="shared" si="306"/>
        <v>0</v>
      </c>
      <c r="AM1153" s="374">
        <f t="shared" si="309"/>
        <v>0</v>
      </c>
      <c r="AN1153" s="292">
        <f t="shared" si="307"/>
        <v>0</v>
      </c>
    </row>
    <row r="1154" spans="1:40" ht="15" customHeight="1" x14ac:dyDescent="0.25">
      <c r="A1154" s="60"/>
      <c r="B1154" s="60"/>
      <c r="C1154" s="20" t="s">
        <v>43</v>
      </c>
      <c r="D1154" s="668" t="s">
        <v>674</v>
      </c>
      <c r="E1154" s="668"/>
      <c r="F1154" s="668"/>
      <c r="G1154" s="668"/>
      <c r="H1154" s="668"/>
      <c r="I1154" s="668"/>
      <c r="J1154" s="668"/>
      <c r="K1154" s="668"/>
      <c r="L1154" s="668"/>
      <c r="M1154" s="577"/>
      <c r="N1154" s="577"/>
      <c r="O1154" s="577"/>
      <c r="P1154" s="577"/>
      <c r="Q1154" s="577"/>
      <c r="R1154" s="577"/>
      <c r="S1154" s="577"/>
      <c r="T1154" s="577"/>
      <c r="U1154" s="577"/>
      <c r="V1154" s="577"/>
      <c r="W1154" s="577"/>
      <c r="X1154" s="577"/>
      <c r="Y1154" s="577"/>
      <c r="Z1154" s="577"/>
      <c r="AA1154" s="577"/>
      <c r="AB1154" s="577"/>
      <c r="AC1154" s="577"/>
      <c r="AD1154" s="577"/>
      <c r="AE1154" s="60"/>
      <c r="AF1154" s="259"/>
      <c r="AG1154" s="375"/>
      <c r="AH1154" s="399"/>
      <c r="AK1154" s="375">
        <f t="shared" si="308"/>
        <v>0</v>
      </c>
      <c r="AL1154" s="378">
        <f t="shared" si="306"/>
        <v>0</v>
      </c>
      <c r="AM1154" s="374">
        <f t="shared" si="309"/>
        <v>0</v>
      </c>
      <c r="AN1154" s="292">
        <f t="shared" si="307"/>
        <v>0</v>
      </c>
    </row>
    <row r="1155" spans="1:40" ht="15" customHeight="1" x14ac:dyDescent="0.25">
      <c r="A1155" s="60"/>
      <c r="B1155" s="60"/>
      <c r="C1155" s="20" t="s">
        <v>44</v>
      </c>
      <c r="D1155" s="668" t="s">
        <v>675</v>
      </c>
      <c r="E1155" s="668"/>
      <c r="F1155" s="668"/>
      <c r="G1155" s="668"/>
      <c r="H1155" s="668"/>
      <c r="I1155" s="668"/>
      <c r="J1155" s="668"/>
      <c r="K1155" s="668"/>
      <c r="L1155" s="668"/>
      <c r="M1155" s="577"/>
      <c r="N1155" s="577"/>
      <c r="O1155" s="577"/>
      <c r="P1155" s="577"/>
      <c r="Q1155" s="577"/>
      <c r="R1155" s="577"/>
      <c r="S1155" s="577"/>
      <c r="T1155" s="577"/>
      <c r="U1155" s="577"/>
      <c r="V1155" s="577"/>
      <c r="W1155" s="577"/>
      <c r="X1155" s="577"/>
      <c r="Y1155" s="577"/>
      <c r="Z1155" s="577"/>
      <c r="AA1155" s="577"/>
      <c r="AB1155" s="577"/>
      <c r="AC1155" s="577"/>
      <c r="AD1155" s="577"/>
      <c r="AE1155" s="60"/>
      <c r="AF1155" s="259"/>
      <c r="AG1155" s="375"/>
      <c r="AH1155" s="399"/>
      <c r="AK1155" s="375">
        <f t="shared" si="308"/>
        <v>0</v>
      </c>
      <c r="AL1155" s="378">
        <f t="shared" si="306"/>
        <v>0</v>
      </c>
      <c r="AM1155" s="374">
        <f t="shared" si="309"/>
        <v>0</v>
      </c>
      <c r="AN1155" s="292">
        <f t="shared" si="307"/>
        <v>0</v>
      </c>
    </row>
    <row r="1156" spans="1:40" ht="15" customHeight="1" x14ac:dyDescent="0.25">
      <c r="A1156" s="60"/>
      <c r="B1156" s="60"/>
      <c r="C1156" s="20" t="s">
        <v>45</v>
      </c>
      <c r="D1156" s="668" t="s">
        <v>676</v>
      </c>
      <c r="E1156" s="668"/>
      <c r="F1156" s="668"/>
      <c r="G1156" s="668"/>
      <c r="H1156" s="668"/>
      <c r="I1156" s="668"/>
      <c r="J1156" s="668"/>
      <c r="K1156" s="668"/>
      <c r="L1156" s="668"/>
      <c r="M1156" s="577"/>
      <c r="N1156" s="577"/>
      <c r="O1156" s="577"/>
      <c r="P1156" s="577"/>
      <c r="Q1156" s="577"/>
      <c r="R1156" s="577"/>
      <c r="S1156" s="577"/>
      <c r="T1156" s="577"/>
      <c r="U1156" s="577"/>
      <c r="V1156" s="577"/>
      <c r="W1156" s="577"/>
      <c r="X1156" s="577"/>
      <c r="Y1156" s="577"/>
      <c r="Z1156" s="577"/>
      <c r="AA1156" s="577"/>
      <c r="AB1156" s="577"/>
      <c r="AC1156" s="577"/>
      <c r="AD1156" s="577"/>
      <c r="AE1156" s="60"/>
      <c r="AF1156" s="259"/>
      <c r="AG1156" s="375"/>
      <c r="AH1156" s="399"/>
      <c r="AK1156" s="375">
        <f t="shared" si="308"/>
        <v>0</v>
      </c>
      <c r="AL1156" s="378">
        <f t="shared" si="306"/>
        <v>0</v>
      </c>
      <c r="AM1156" s="374">
        <f t="shared" si="309"/>
        <v>0</v>
      </c>
      <c r="AN1156" s="292">
        <f t="shared" si="307"/>
        <v>0</v>
      </c>
    </row>
    <row r="1157" spans="1:40" ht="15" customHeight="1" x14ac:dyDescent="0.25">
      <c r="A1157" s="60"/>
      <c r="B1157" s="60"/>
      <c r="C1157" s="20" t="s">
        <v>46</v>
      </c>
      <c r="D1157" s="668" t="s">
        <v>677</v>
      </c>
      <c r="E1157" s="668"/>
      <c r="F1157" s="668"/>
      <c r="G1157" s="668"/>
      <c r="H1157" s="668"/>
      <c r="I1157" s="668"/>
      <c r="J1157" s="668"/>
      <c r="K1157" s="668"/>
      <c r="L1157" s="668"/>
      <c r="M1157" s="577"/>
      <c r="N1157" s="577"/>
      <c r="O1157" s="577"/>
      <c r="P1157" s="577"/>
      <c r="Q1157" s="577"/>
      <c r="R1157" s="577"/>
      <c r="S1157" s="577"/>
      <c r="T1157" s="577"/>
      <c r="U1157" s="577"/>
      <c r="V1157" s="577"/>
      <c r="W1157" s="577"/>
      <c r="X1157" s="577"/>
      <c r="Y1157" s="577"/>
      <c r="Z1157" s="577"/>
      <c r="AA1157" s="577"/>
      <c r="AB1157" s="577"/>
      <c r="AC1157" s="577"/>
      <c r="AD1157" s="577"/>
      <c r="AE1157" s="60"/>
      <c r="AF1157" s="259"/>
      <c r="AG1157" s="375"/>
      <c r="AH1157" s="399"/>
      <c r="AK1157" s="375">
        <f t="shared" si="308"/>
        <v>0</v>
      </c>
      <c r="AL1157" s="378">
        <f t="shared" si="306"/>
        <v>0</v>
      </c>
      <c r="AM1157" s="374">
        <f t="shared" si="309"/>
        <v>0</v>
      </c>
      <c r="AN1157" s="292">
        <f t="shared" si="307"/>
        <v>0</v>
      </c>
    </row>
    <row r="1158" spans="1:40" ht="15" customHeight="1" x14ac:dyDescent="0.25">
      <c r="A1158" s="60"/>
      <c r="B1158" s="60"/>
      <c r="C1158" s="20" t="s">
        <v>47</v>
      </c>
      <c r="D1158" s="668" t="s">
        <v>678</v>
      </c>
      <c r="E1158" s="668"/>
      <c r="F1158" s="668"/>
      <c r="G1158" s="668"/>
      <c r="H1158" s="668"/>
      <c r="I1158" s="668"/>
      <c r="J1158" s="668"/>
      <c r="K1158" s="668"/>
      <c r="L1158" s="668"/>
      <c r="M1158" s="577"/>
      <c r="N1158" s="577"/>
      <c r="O1158" s="577"/>
      <c r="P1158" s="577"/>
      <c r="Q1158" s="577"/>
      <c r="R1158" s="577"/>
      <c r="S1158" s="577"/>
      <c r="T1158" s="577"/>
      <c r="U1158" s="577"/>
      <c r="V1158" s="577"/>
      <c r="W1158" s="577"/>
      <c r="X1158" s="577"/>
      <c r="Y1158" s="577"/>
      <c r="Z1158" s="577"/>
      <c r="AA1158" s="577"/>
      <c r="AB1158" s="577"/>
      <c r="AC1158" s="577"/>
      <c r="AD1158" s="577"/>
      <c r="AE1158" s="60"/>
      <c r="AF1158" s="259"/>
      <c r="AG1158" s="375"/>
      <c r="AH1158" s="399"/>
      <c r="AK1158" s="375">
        <f t="shared" si="308"/>
        <v>0</v>
      </c>
      <c r="AL1158" s="378">
        <f t="shared" si="306"/>
        <v>0</v>
      </c>
      <c r="AM1158" s="374">
        <f t="shared" si="309"/>
        <v>0</v>
      </c>
      <c r="AN1158" s="292">
        <f t="shared" si="307"/>
        <v>0</v>
      </c>
    </row>
    <row r="1159" spans="1:40" ht="15" customHeight="1" x14ac:dyDescent="0.25">
      <c r="A1159" s="60"/>
      <c r="B1159" s="60"/>
      <c r="C1159" s="20" t="s">
        <v>48</v>
      </c>
      <c r="D1159" s="668" t="s">
        <v>679</v>
      </c>
      <c r="E1159" s="668"/>
      <c r="F1159" s="668"/>
      <c r="G1159" s="668"/>
      <c r="H1159" s="668"/>
      <c r="I1159" s="668"/>
      <c r="J1159" s="668"/>
      <c r="K1159" s="668"/>
      <c r="L1159" s="668"/>
      <c r="M1159" s="577"/>
      <c r="N1159" s="577"/>
      <c r="O1159" s="577"/>
      <c r="P1159" s="577"/>
      <c r="Q1159" s="577"/>
      <c r="R1159" s="577"/>
      <c r="S1159" s="577"/>
      <c r="T1159" s="577"/>
      <c r="U1159" s="577"/>
      <c r="V1159" s="577"/>
      <c r="W1159" s="577"/>
      <c r="X1159" s="577"/>
      <c r="Y1159" s="577"/>
      <c r="Z1159" s="577"/>
      <c r="AA1159" s="577"/>
      <c r="AB1159" s="577"/>
      <c r="AC1159" s="577"/>
      <c r="AD1159" s="577"/>
      <c r="AE1159" s="60"/>
      <c r="AF1159" s="259"/>
      <c r="AG1159" s="375"/>
      <c r="AH1159" s="399"/>
      <c r="AK1159" s="375">
        <f t="shared" si="308"/>
        <v>0</v>
      </c>
      <c r="AL1159" s="378">
        <f t="shared" si="306"/>
        <v>0</v>
      </c>
      <c r="AM1159" s="374">
        <f t="shared" si="309"/>
        <v>0</v>
      </c>
      <c r="AN1159" s="292">
        <f t="shared" si="307"/>
        <v>0</v>
      </c>
    </row>
    <row r="1160" spans="1:40" ht="15" customHeight="1" x14ac:dyDescent="0.25">
      <c r="A1160" s="60"/>
      <c r="B1160" s="60"/>
      <c r="C1160" s="20" t="s">
        <v>49</v>
      </c>
      <c r="D1160" s="668" t="s">
        <v>53</v>
      </c>
      <c r="E1160" s="668"/>
      <c r="F1160" s="668"/>
      <c r="G1160" s="668"/>
      <c r="H1160" s="668"/>
      <c r="I1160" s="668"/>
      <c r="J1160" s="668"/>
      <c r="K1160" s="668"/>
      <c r="L1160" s="668"/>
      <c r="M1160" s="577"/>
      <c r="N1160" s="577"/>
      <c r="O1160" s="577"/>
      <c r="P1160" s="577"/>
      <c r="Q1160" s="577"/>
      <c r="R1160" s="577"/>
      <c r="S1160" s="577"/>
      <c r="T1160" s="577"/>
      <c r="U1160" s="577"/>
      <c r="V1160" s="577"/>
      <c r="W1160" s="577"/>
      <c r="X1160" s="577"/>
      <c r="Y1160" s="577"/>
      <c r="Z1160" s="577"/>
      <c r="AA1160" s="577"/>
      <c r="AB1160" s="577"/>
      <c r="AC1160" s="577"/>
      <c r="AD1160" s="577"/>
      <c r="AE1160" s="60"/>
      <c r="AF1160" s="259"/>
      <c r="AG1160" s="375"/>
      <c r="AH1160" s="399"/>
      <c r="AK1160" s="375">
        <f t="shared" si="308"/>
        <v>0</v>
      </c>
      <c r="AL1160" s="378">
        <f t="shared" si="306"/>
        <v>0</v>
      </c>
      <c r="AM1160" s="374">
        <f t="shared" si="309"/>
        <v>0</v>
      </c>
      <c r="AN1160" s="292">
        <f t="shared" si="307"/>
        <v>0</v>
      </c>
    </row>
    <row r="1161" spans="1:40" ht="15" customHeight="1" x14ac:dyDescent="0.25">
      <c r="A1161" s="60"/>
      <c r="B1161" s="60"/>
      <c r="C1161" s="20" t="s">
        <v>50</v>
      </c>
      <c r="D1161" s="668" t="s">
        <v>604</v>
      </c>
      <c r="E1161" s="668"/>
      <c r="F1161" s="668"/>
      <c r="G1161" s="668"/>
      <c r="H1161" s="668"/>
      <c r="I1161" s="668"/>
      <c r="J1161" s="668"/>
      <c r="K1161" s="668"/>
      <c r="L1161" s="668"/>
      <c r="M1161" s="577"/>
      <c r="N1161" s="577"/>
      <c r="O1161" s="577"/>
      <c r="P1161" s="577"/>
      <c r="Q1161" s="577"/>
      <c r="R1161" s="577"/>
      <c r="S1161" s="577"/>
      <c r="T1161" s="577"/>
      <c r="U1161" s="577"/>
      <c r="V1161" s="577"/>
      <c r="W1161" s="577"/>
      <c r="X1161" s="577"/>
      <c r="Y1161" s="577"/>
      <c r="Z1161" s="577"/>
      <c r="AA1161" s="577"/>
      <c r="AB1161" s="577"/>
      <c r="AC1161" s="577"/>
      <c r="AD1161" s="577"/>
      <c r="AE1161" s="60"/>
      <c r="AF1161" s="259"/>
      <c r="AG1161" s="375"/>
      <c r="AH1161" s="399"/>
      <c r="AK1161" s="375">
        <f t="shared" si="308"/>
        <v>0</v>
      </c>
      <c r="AL1161" s="378">
        <f t="shared" si="306"/>
        <v>0</v>
      </c>
      <c r="AM1161" s="374">
        <f t="shared" si="309"/>
        <v>0</v>
      </c>
      <c r="AN1161" s="292">
        <f t="shared" si="307"/>
        <v>0</v>
      </c>
    </row>
    <row r="1162" spans="1:40" ht="15" customHeight="1" x14ac:dyDescent="0.25">
      <c r="A1162" s="60"/>
      <c r="B1162" s="60"/>
      <c r="C1162" s="20" t="s">
        <v>680</v>
      </c>
      <c r="D1162" s="668" t="s">
        <v>602</v>
      </c>
      <c r="E1162" s="668"/>
      <c r="F1162" s="668"/>
      <c r="G1162" s="668"/>
      <c r="H1162" s="668"/>
      <c r="I1162" s="668"/>
      <c r="J1162" s="668"/>
      <c r="K1162" s="668"/>
      <c r="L1162" s="668"/>
      <c r="M1162" s="577"/>
      <c r="N1162" s="577"/>
      <c r="O1162" s="577"/>
      <c r="P1162" s="577"/>
      <c r="Q1162" s="577"/>
      <c r="R1162" s="577"/>
      <c r="S1162" s="577"/>
      <c r="T1162" s="577"/>
      <c r="U1162" s="577"/>
      <c r="V1162" s="577"/>
      <c r="W1162" s="577"/>
      <c r="X1162" s="577"/>
      <c r="Y1162" s="577"/>
      <c r="Z1162" s="577"/>
      <c r="AA1162" s="577"/>
      <c r="AB1162" s="577"/>
      <c r="AC1162" s="577"/>
      <c r="AD1162" s="577"/>
      <c r="AE1162" s="60"/>
      <c r="AF1162" s="259"/>
      <c r="AG1162" s="375"/>
      <c r="AH1162" s="399"/>
      <c r="AK1162" s="375">
        <f>M1162</f>
        <v>0</v>
      </c>
      <c r="AL1162" s="378">
        <f t="shared" si="306"/>
        <v>0</v>
      </c>
      <c r="AM1162" s="374">
        <f>SUM(S1162:AD1162)</f>
        <v>0</v>
      </c>
      <c r="AN1162" s="292">
        <f t="shared" si="307"/>
        <v>0</v>
      </c>
    </row>
    <row r="1163" spans="1:40" ht="15" customHeight="1" x14ac:dyDescent="0.25">
      <c r="L1163" s="82" t="s">
        <v>64</v>
      </c>
      <c r="M1163" s="606">
        <f>IF(AND(SUM(M1137:R1162)=0,COUNTIF(M1137:R1162,"NS")&gt;0),"NS",SUM(M1137:R1162))</f>
        <v>0</v>
      </c>
      <c r="N1163" s="606"/>
      <c r="O1163" s="606"/>
      <c r="P1163" s="606"/>
      <c r="Q1163" s="606"/>
      <c r="R1163" s="606"/>
      <c r="S1163" s="606">
        <f>IF(AND(SUM(S1137:X1162)=0,COUNTIF(S1137:X1162,"NS")&gt;0),"NS",SUM(S1137:X1162))</f>
        <v>0</v>
      </c>
      <c r="T1163" s="606"/>
      <c r="U1163" s="606"/>
      <c r="V1163" s="606"/>
      <c r="W1163" s="606"/>
      <c r="X1163" s="606"/>
      <c r="Y1163" s="606">
        <f>IF(AND(SUM(Y1137:AD1162)=0,COUNTIF(Y1137:AD1162,"NS")&gt;0),"NS",SUM(Y1137:AD1162))</f>
        <v>0</v>
      </c>
      <c r="Z1163" s="606"/>
      <c r="AA1163" s="606"/>
      <c r="AB1163" s="606"/>
      <c r="AC1163" s="606"/>
      <c r="AD1163" s="606"/>
      <c r="AE1163" s="60"/>
      <c r="AF1163" s="259"/>
      <c r="AG1163" s="375"/>
      <c r="AH1163" s="399"/>
      <c r="AN1163" s="387">
        <f>SUM(AN1137:AN1162)</f>
        <v>0</v>
      </c>
    </row>
    <row r="1164" spans="1:40" ht="15" customHeight="1" x14ac:dyDescent="0.25">
      <c r="B1164" s="543" t="str">
        <f>IF(SUM(BJ1141:BR1141)&gt;=1,"Error: Verificar la consistencia con la pregunta 42","")</f>
        <v/>
      </c>
      <c r="C1164" s="543"/>
      <c r="D1164" s="543"/>
      <c r="E1164" s="543"/>
      <c r="F1164" s="543"/>
      <c r="G1164" s="543"/>
      <c r="H1164" s="543"/>
      <c r="I1164" s="543"/>
      <c r="J1164" s="543"/>
      <c r="K1164" s="543"/>
      <c r="L1164" s="543"/>
      <c r="M1164" s="543"/>
      <c r="N1164" s="543"/>
      <c r="O1164" s="543"/>
      <c r="P1164" s="543"/>
      <c r="Q1164" s="543"/>
      <c r="R1164" s="543"/>
      <c r="S1164" s="543"/>
      <c r="T1164" s="543"/>
      <c r="U1164" s="543"/>
      <c r="V1164" s="543"/>
      <c r="W1164" s="543"/>
      <c r="X1164" s="543"/>
      <c r="Y1164" s="543"/>
      <c r="Z1164" s="543"/>
      <c r="AA1164" s="543"/>
      <c r="AB1164" s="543"/>
      <c r="AC1164" s="543"/>
      <c r="AD1164" s="543"/>
      <c r="AE1164" s="60"/>
      <c r="AF1164" s="259"/>
      <c r="AG1164" s="375"/>
      <c r="AH1164" s="399"/>
    </row>
    <row r="1165" spans="1:40" ht="15" customHeight="1" x14ac:dyDescent="0.25">
      <c r="B1165" s="543" t="str">
        <f>IF(SUM(AN1163)&gt;=1,"Error: Verificar la suma por fila","")</f>
        <v/>
      </c>
      <c r="C1165" s="543"/>
      <c r="D1165" s="543"/>
      <c r="E1165" s="543"/>
      <c r="F1165" s="543"/>
      <c r="G1165" s="543"/>
      <c r="H1165" s="543"/>
      <c r="I1165" s="543"/>
      <c r="J1165" s="543"/>
      <c r="K1165" s="543"/>
      <c r="L1165" s="543"/>
      <c r="M1165" s="543"/>
      <c r="N1165" s="543"/>
      <c r="O1165" s="543"/>
      <c r="P1165" s="543"/>
      <c r="Q1165" s="543"/>
      <c r="R1165" s="543"/>
      <c r="S1165" s="543"/>
      <c r="T1165" s="543"/>
      <c r="U1165" s="543"/>
      <c r="V1165" s="543"/>
      <c r="W1165" s="543"/>
      <c r="X1165" s="543"/>
      <c r="Y1165" s="543"/>
      <c r="Z1165" s="543"/>
      <c r="AA1165" s="543"/>
      <c r="AB1165" s="543"/>
      <c r="AC1165" s="543"/>
      <c r="AD1165" s="543"/>
      <c r="AE1165" s="60"/>
      <c r="AF1165" s="259"/>
      <c r="AG1165" s="375"/>
      <c r="AH1165" s="399"/>
    </row>
    <row r="1166" spans="1:40" ht="27" customHeight="1" x14ac:dyDescent="0.25">
      <c r="B1166" s="821" t="str">
        <f>IF(SUM(CB1143:CN1143)&gt;=1,"Error: Verificar la información ya que se está haciendo mal uso del criterio No identificado.","")</f>
        <v/>
      </c>
      <c r="C1166" s="821"/>
      <c r="D1166" s="821"/>
      <c r="E1166" s="821"/>
      <c r="F1166" s="821"/>
      <c r="G1166" s="821"/>
      <c r="H1166" s="821"/>
      <c r="I1166" s="821"/>
      <c r="J1166" s="821"/>
      <c r="K1166" s="821"/>
      <c r="L1166" s="821"/>
      <c r="M1166" s="821"/>
      <c r="N1166" s="821"/>
      <c r="O1166" s="821"/>
      <c r="P1166" s="821"/>
      <c r="Q1166" s="545" t="str">
        <f>IF(OR(AG1135=AH1135,AG1135=AI1135),"","Error: Debe completar toda la información requerida.")</f>
        <v/>
      </c>
      <c r="R1166" s="545"/>
      <c r="S1166" s="545"/>
      <c r="T1166" s="545"/>
      <c r="U1166" s="545"/>
      <c r="V1166" s="545"/>
      <c r="W1166" s="545"/>
      <c r="X1166" s="545"/>
      <c r="Y1166" s="545"/>
      <c r="Z1166" s="545"/>
      <c r="AA1166" s="545"/>
      <c r="AB1166" s="545"/>
      <c r="AC1166" s="545"/>
      <c r="AD1166" s="545"/>
      <c r="AE1166" s="60"/>
      <c r="AF1166" s="259"/>
      <c r="AG1166" s="375"/>
      <c r="AH1166" s="399"/>
    </row>
    <row r="1167" spans="1:40" ht="24" customHeight="1" x14ac:dyDescent="0.25">
      <c r="A1167" s="114" t="s">
        <v>280</v>
      </c>
      <c r="B1167" s="573" t="s">
        <v>1432</v>
      </c>
      <c r="C1167" s="573"/>
      <c r="D1167" s="573"/>
      <c r="E1167" s="573"/>
      <c r="F1167" s="573"/>
      <c r="G1167" s="573"/>
      <c r="H1167" s="573"/>
      <c r="I1167" s="573"/>
      <c r="J1167" s="573"/>
      <c r="K1167" s="573"/>
      <c r="L1167" s="573"/>
      <c r="M1167" s="573"/>
      <c r="N1167" s="573"/>
      <c r="O1167" s="573"/>
      <c r="P1167" s="573"/>
      <c r="Q1167" s="573"/>
      <c r="R1167" s="573"/>
      <c r="S1167" s="573"/>
      <c r="T1167" s="573"/>
      <c r="U1167" s="573"/>
      <c r="V1167" s="573"/>
      <c r="W1167" s="573"/>
      <c r="X1167" s="573"/>
      <c r="Y1167" s="573"/>
      <c r="Z1167" s="573"/>
      <c r="AA1167" s="573"/>
      <c r="AB1167" s="573"/>
      <c r="AC1167" s="573"/>
      <c r="AD1167" s="573"/>
      <c r="AE1167" s="60"/>
      <c r="AF1167" s="259"/>
      <c r="AG1167" s="375"/>
      <c r="AH1167" s="399"/>
    </row>
    <row r="1168" spans="1:40" ht="15" customHeight="1" x14ac:dyDescent="0.25">
      <c r="AE1168" s="60"/>
      <c r="AF1168" s="259"/>
      <c r="AG1168" s="285" t="s">
        <v>1908</v>
      </c>
      <c r="AH1168" s="285"/>
      <c r="AI1168" s="285"/>
      <c r="AJ1168" s="374"/>
      <c r="AK1168" s="374"/>
      <c r="AL1168" s="374"/>
      <c r="AM1168" s="374"/>
      <c r="AN1168" s="374"/>
    </row>
    <row r="1169" spans="1:70" ht="24" customHeight="1" x14ac:dyDescent="0.25">
      <c r="C1169" s="806"/>
      <c r="D1169" s="806"/>
      <c r="E1169" s="806"/>
      <c r="F1169" s="806"/>
      <c r="G1169" s="806"/>
      <c r="H1169" s="806"/>
      <c r="I1169" s="806"/>
      <c r="J1169" s="806"/>
      <c r="K1169" s="806"/>
      <c r="L1169" s="806"/>
      <c r="M1169" s="801" t="s">
        <v>1219</v>
      </c>
      <c r="N1169" s="801"/>
      <c r="O1169" s="801"/>
      <c r="P1169" s="801"/>
      <c r="Q1169" s="801"/>
      <c r="R1169" s="801"/>
      <c r="S1169" s="801"/>
      <c r="T1169" s="801"/>
      <c r="U1169" s="801"/>
      <c r="V1169" s="801"/>
      <c r="W1169" s="801"/>
      <c r="X1169" s="801"/>
      <c r="Y1169" s="801"/>
      <c r="Z1169" s="801"/>
      <c r="AA1169" s="801"/>
      <c r="AB1169" s="801"/>
      <c r="AC1169" s="801"/>
      <c r="AD1169" s="801"/>
      <c r="AE1169" s="60"/>
      <c r="AF1169" s="259"/>
      <c r="AG1169" s="285">
        <f>COUNTBLANK(M1171:AD1176)</f>
        <v>108</v>
      </c>
      <c r="AH1169" s="285">
        <v>108</v>
      </c>
      <c r="AI1169" s="285">
        <v>90</v>
      </c>
      <c r="AJ1169" s="374"/>
      <c r="AK1169" s="374"/>
      <c r="AL1169" s="374"/>
      <c r="AM1169" s="374"/>
      <c r="AN1169" s="374"/>
    </row>
    <row r="1170" spans="1:70" ht="15" customHeight="1" x14ac:dyDescent="0.25">
      <c r="C1170" s="806"/>
      <c r="D1170" s="806"/>
      <c r="E1170" s="806"/>
      <c r="F1170" s="806"/>
      <c r="G1170" s="806"/>
      <c r="H1170" s="806"/>
      <c r="I1170" s="806"/>
      <c r="J1170" s="806"/>
      <c r="K1170" s="806"/>
      <c r="L1170" s="806"/>
      <c r="M1170" s="578" t="s">
        <v>60</v>
      </c>
      <c r="N1170" s="814"/>
      <c r="O1170" s="814"/>
      <c r="P1170" s="814"/>
      <c r="Q1170" s="814"/>
      <c r="R1170" s="814"/>
      <c r="S1170" s="606" t="s">
        <v>61</v>
      </c>
      <c r="T1170" s="815"/>
      <c r="U1170" s="815"/>
      <c r="V1170" s="815"/>
      <c r="W1170" s="815"/>
      <c r="X1170" s="815"/>
      <c r="Y1170" s="606" t="s">
        <v>62</v>
      </c>
      <c r="Z1170" s="815"/>
      <c r="AA1170" s="815"/>
      <c r="AB1170" s="815"/>
      <c r="AC1170" s="815"/>
      <c r="AD1170" s="815"/>
      <c r="AE1170" s="60"/>
      <c r="AF1170" s="259"/>
      <c r="AG1170" s="374"/>
      <c r="AH1170" s="374"/>
      <c r="AI1170" s="374"/>
      <c r="AJ1170" s="374"/>
      <c r="AK1170" s="375" t="s">
        <v>1913</v>
      </c>
      <c r="AL1170" s="378" t="s">
        <v>1910</v>
      </c>
      <c r="AM1170" s="374" t="s">
        <v>1914</v>
      </c>
      <c r="AN1170" s="374" t="s">
        <v>1915</v>
      </c>
      <c r="AS1170" s="400" t="s">
        <v>1927</v>
      </c>
      <c r="AT1170" s="400" t="s">
        <v>1938</v>
      </c>
      <c r="AU1170" s="400" t="s">
        <v>1939</v>
      </c>
      <c r="BG1170" s="375" t="s">
        <v>1913</v>
      </c>
      <c r="BH1170" s="378" t="s">
        <v>1910</v>
      </c>
      <c r="BI1170" s="374" t="s">
        <v>1914</v>
      </c>
      <c r="BJ1170" s="374" t="s">
        <v>1915</v>
      </c>
      <c r="BK1170" s="375" t="s">
        <v>1913</v>
      </c>
      <c r="BL1170" s="378" t="s">
        <v>1910</v>
      </c>
      <c r="BM1170" s="374" t="s">
        <v>1914</v>
      </c>
      <c r="BN1170" s="374" t="s">
        <v>1915</v>
      </c>
      <c r="BO1170" s="375" t="s">
        <v>1913</v>
      </c>
      <c r="BP1170" s="378" t="s">
        <v>1910</v>
      </c>
      <c r="BQ1170" s="374" t="s">
        <v>1914</v>
      </c>
      <c r="BR1170" s="374" t="s">
        <v>1915</v>
      </c>
    </row>
    <row r="1171" spans="1:70" ht="15" customHeight="1" x14ac:dyDescent="0.25">
      <c r="C1171" s="108" t="s">
        <v>26</v>
      </c>
      <c r="D1171" s="642" t="s">
        <v>1414</v>
      </c>
      <c r="E1171" s="643"/>
      <c r="F1171" s="643"/>
      <c r="G1171" s="643"/>
      <c r="H1171" s="643"/>
      <c r="I1171" s="643"/>
      <c r="J1171" s="643"/>
      <c r="K1171" s="643"/>
      <c r="L1171" s="644"/>
      <c r="M1171" s="828"/>
      <c r="N1171" s="828"/>
      <c r="O1171" s="828"/>
      <c r="P1171" s="828"/>
      <c r="Q1171" s="828"/>
      <c r="R1171" s="828"/>
      <c r="S1171" s="828"/>
      <c r="T1171" s="828"/>
      <c r="U1171" s="828"/>
      <c r="V1171" s="828"/>
      <c r="W1171" s="828"/>
      <c r="X1171" s="828"/>
      <c r="Y1171" s="828"/>
      <c r="Z1171" s="828"/>
      <c r="AA1171" s="828"/>
      <c r="AB1171" s="828"/>
      <c r="AC1171" s="828"/>
      <c r="AD1171" s="828"/>
      <c r="AE1171" s="60"/>
      <c r="AF1171" s="259"/>
      <c r="AG1171" s="374"/>
      <c r="AH1171" s="374"/>
      <c r="AI1171" s="374"/>
      <c r="AJ1171" s="374"/>
      <c r="AK1171" s="375">
        <f>M1171</f>
        <v>0</v>
      </c>
      <c r="AL1171" s="378">
        <f>COUNTIF(S1171:AD1171,"ns")</f>
        <v>0</v>
      </c>
      <c r="AM1171" s="374">
        <f>SUM(S1171:AD1171)</f>
        <v>0</v>
      </c>
      <c r="AN1171" s="292">
        <f>IF($AG$1169=$AH$1169,0,IF(OR(AND(AK1171=0,AL1171&gt;0),AND(AK1171="ns",AM1171&gt;0),AND(AK1171="ns",AL1171=0,AM1171=0)),1,IF(OR(AND(AK1171&gt;0,AL1171=2),AND(AK1171="ns",AL1171=2),AND(AK1171="ns",AM1171=0,AL1171&gt;0),AK1171=AM1171),0,1)))</f>
        <v>0</v>
      </c>
      <c r="AR1171" s="400">
        <v>1</v>
      </c>
      <c r="AS1171" s="400">
        <f>IF(M1171="ns","ns",IF(M1171&gt;0,M1171*$AR1171,0))</f>
        <v>0</v>
      </c>
      <c r="AT1171" s="400">
        <f>IF(S1171="ns","ns",IF(S1171&gt;0,S1171*$AR1171,0))</f>
        <v>0</v>
      </c>
      <c r="AU1171" s="400">
        <f>IF(Y1171="ns","ns",IF(Y1171&gt;0,Y1171*$AR1171,0))</f>
        <v>0</v>
      </c>
      <c r="BG1171" s="375">
        <f>$M$933</f>
        <v>0</v>
      </c>
      <c r="BH1171" s="378">
        <f>COUNTIF(S1171:AD1176,"ns")</f>
        <v>0</v>
      </c>
      <c r="BI1171" s="374">
        <f>SUM(S1171:AD1176)</f>
        <v>0</v>
      </c>
      <c r="BJ1171" s="317">
        <f>IF($AG$1169=$AH$1169,0,IF(OR(AND(BG1171=0,BH1171&gt;0),AND(BG1171="NS",BI1171&gt;0),AND(BG1171="NS",BI1171=0,BH1171=0)),1,IF(OR(AND(BH1171&gt;=2,BI1171&lt;BG1171),AND(BG1171="NS",BI1171=0,BH1171&gt;0),BG1171=BI1171),0,1)))</f>
        <v>0</v>
      </c>
      <c r="BK1171" s="375">
        <f>$S$933</f>
        <v>0</v>
      </c>
      <c r="BL1171" s="378">
        <f>COUNTIF(S1171:X1176,"ns")</f>
        <v>0</v>
      </c>
      <c r="BM1171" s="374">
        <f>SUM(S1171:X1176)</f>
        <v>0</v>
      </c>
      <c r="BN1171" s="317">
        <f>IF($AG$1169=$AH$1169,0,IF(OR(AND(BK1171=0,BL1171&gt;0),AND(BK1171="NS",BM1171&gt;0),AND(BK1171="NS",BM1171=0,BL1171=0)),1,IF(OR(AND(BL1171&gt;=2,BM1171&lt;BK1171),AND(BK1171="NS",BM1171=0,BL1171&gt;0),BK1171=BM1171),0,1)))</f>
        <v>0</v>
      </c>
      <c r="BO1171" s="375">
        <f>$Y$933</f>
        <v>0</v>
      </c>
      <c r="BP1171" s="378">
        <f>COUNTIF(Y1171:AD1176,"ns")</f>
        <v>0</v>
      </c>
      <c r="BQ1171" s="374">
        <f>SUM(Y1171:AD1176)</f>
        <v>0</v>
      </c>
      <c r="BR1171" s="317">
        <f>IF($AG$1169=$AH$1169,0,IF(OR(AND(BO1171=0,BP1171&gt;0),AND(BO1171="NS",BQ1171&gt;0),AND(BO1171="NS",BQ1171=0,BP1171=0)),1,IF(OR(AND(BP1171&gt;=2,BQ1171&lt;BO1171),AND(BO1171="NS",BQ1171=0,BP1171&gt;0),BO1171=BQ1171),0,1)))</f>
        <v>0</v>
      </c>
    </row>
    <row r="1172" spans="1:70" ht="15" customHeight="1" x14ac:dyDescent="0.25">
      <c r="C1172" s="18" t="s">
        <v>27</v>
      </c>
      <c r="D1172" s="642" t="s">
        <v>1415</v>
      </c>
      <c r="E1172" s="643"/>
      <c r="F1172" s="643"/>
      <c r="G1172" s="643"/>
      <c r="H1172" s="643"/>
      <c r="I1172" s="643"/>
      <c r="J1172" s="643"/>
      <c r="K1172" s="643"/>
      <c r="L1172" s="644"/>
      <c r="M1172" s="828"/>
      <c r="N1172" s="828"/>
      <c r="O1172" s="828"/>
      <c r="P1172" s="828"/>
      <c r="Q1172" s="828"/>
      <c r="R1172" s="828"/>
      <c r="S1172" s="828"/>
      <c r="T1172" s="828"/>
      <c r="U1172" s="828"/>
      <c r="V1172" s="828"/>
      <c r="W1172" s="828"/>
      <c r="X1172" s="828"/>
      <c r="Y1172" s="828"/>
      <c r="Z1172" s="828"/>
      <c r="AA1172" s="828"/>
      <c r="AB1172" s="828"/>
      <c r="AC1172" s="828"/>
      <c r="AD1172" s="828"/>
      <c r="AE1172" s="60"/>
      <c r="AF1172" s="259"/>
      <c r="AG1172" s="375"/>
      <c r="AH1172" s="399"/>
      <c r="AK1172" s="375">
        <f t="shared" ref="AK1172:AK1176" si="310">M1172</f>
        <v>0</v>
      </c>
      <c r="AL1172" s="378">
        <f t="shared" ref="AL1172:AL1176" si="311">COUNTIF(S1172:AD1172,"ns")</f>
        <v>0</v>
      </c>
      <c r="AM1172" s="374">
        <f t="shared" ref="AM1172:AM1176" si="312">SUM(S1172:AD1172)</f>
        <v>0</v>
      </c>
      <c r="AN1172" s="292">
        <f t="shared" ref="AN1172:AN1176" si="313">IF($AG$1169=$AH$1169,0,IF(OR(AND(AK1172=0,AL1172&gt;0),AND(AK1172="ns",AM1172&gt;0),AND(AK1172="ns",AL1172=0,AM1172=0)),1,IF(OR(AND(AK1172&gt;0,AL1172=2),AND(AK1172="ns",AL1172=2),AND(AK1172="ns",AM1172=0,AL1172&gt;0),AK1172=AM1172),0,1)))</f>
        <v>0</v>
      </c>
      <c r="AR1172" s="400">
        <v>2</v>
      </c>
      <c r="AS1172" s="400">
        <f t="shared" ref="AS1172:AS1175" si="314">IF(M1172="ns","ns",IF(M1172&gt;0,M1172*$AR1172,0))</f>
        <v>0</v>
      </c>
      <c r="AT1172" s="400">
        <f t="shared" ref="AT1172:AT1176" si="315">IF(S1172="ns","ns",IF(S1172&gt;0,S1172*$AR1172,0))</f>
        <v>0</v>
      </c>
      <c r="AU1172" s="400">
        <f t="shared" ref="AU1172:AU1176" si="316">IF(Y1172="ns","ns",IF(Y1172&gt;0,Y1172*$AR1172,0))</f>
        <v>0</v>
      </c>
      <c r="BG1172" s="375"/>
      <c r="BH1172" s="375"/>
      <c r="BI1172" s="375"/>
      <c r="BJ1172" s="375"/>
      <c r="BK1172" s="375"/>
      <c r="BL1172" s="375"/>
      <c r="BM1172" s="375"/>
      <c r="BN1172" s="375"/>
      <c r="BO1172" s="375"/>
      <c r="BP1172" s="375"/>
      <c r="BQ1172" s="375"/>
      <c r="BR1172" s="375"/>
    </row>
    <row r="1173" spans="1:70" ht="15" customHeight="1" x14ac:dyDescent="0.25">
      <c r="C1173" s="20" t="s">
        <v>28</v>
      </c>
      <c r="D1173" s="642" t="s">
        <v>1416</v>
      </c>
      <c r="E1173" s="643"/>
      <c r="F1173" s="643"/>
      <c r="G1173" s="643"/>
      <c r="H1173" s="643"/>
      <c r="I1173" s="643"/>
      <c r="J1173" s="643"/>
      <c r="K1173" s="643"/>
      <c r="L1173" s="644"/>
      <c r="M1173" s="828"/>
      <c r="N1173" s="828"/>
      <c r="O1173" s="828"/>
      <c r="P1173" s="828"/>
      <c r="Q1173" s="828"/>
      <c r="R1173" s="828"/>
      <c r="S1173" s="828"/>
      <c r="T1173" s="828"/>
      <c r="U1173" s="828"/>
      <c r="V1173" s="828"/>
      <c r="W1173" s="828"/>
      <c r="X1173" s="828"/>
      <c r="Y1173" s="828"/>
      <c r="Z1173" s="828"/>
      <c r="AA1173" s="828"/>
      <c r="AB1173" s="828"/>
      <c r="AC1173" s="828"/>
      <c r="AD1173" s="828"/>
      <c r="AE1173" s="60"/>
      <c r="AF1173" s="259"/>
      <c r="AG1173" s="375"/>
      <c r="AH1173" s="399"/>
      <c r="AK1173" s="375">
        <f t="shared" si="310"/>
        <v>0</v>
      </c>
      <c r="AL1173" s="378">
        <f t="shared" si="311"/>
        <v>0</v>
      </c>
      <c r="AM1173" s="374">
        <f t="shared" si="312"/>
        <v>0</v>
      </c>
      <c r="AN1173" s="292">
        <f t="shared" si="313"/>
        <v>0</v>
      </c>
      <c r="AR1173" s="400">
        <v>3</v>
      </c>
      <c r="AS1173" s="400">
        <f t="shared" si="314"/>
        <v>0</v>
      </c>
      <c r="AT1173" s="400">
        <f t="shared" si="315"/>
        <v>0</v>
      </c>
      <c r="AU1173" s="400">
        <f t="shared" si="316"/>
        <v>0</v>
      </c>
      <c r="BG1173" s="375"/>
      <c r="BH1173" s="375"/>
      <c r="BI1173" s="375"/>
      <c r="BJ1173" s="375"/>
      <c r="BK1173" s="375"/>
      <c r="BL1173" s="375"/>
      <c r="BM1173" s="375"/>
      <c r="BN1173" s="375"/>
      <c r="BO1173" s="375"/>
      <c r="BP1173" s="375"/>
      <c r="BQ1173" s="375"/>
      <c r="BR1173" s="375"/>
    </row>
    <row r="1174" spans="1:70" ht="24" customHeight="1" x14ac:dyDescent="0.25">
      <c r="C1174" s="20" t="s">
        <v>29</v>
      </c>
      <c r="D1174" s="642" t="s">
        <v>1417</v>
      </c>
      <c r="E1174" s="643"/>
      <c r="F1174" s="643"/>
      <c r="G1174" s="643"/>
      <c r="H1174" s="643"/>
      <c r="I1174" s="643"/>
      <c r="J1174" s="643"/>
      <c r="K1174" s="643"/>
      <c r="L1174" s="644"/>
      <c r="M1174" s="828"/>
      <c r="N1174" s="828"/>
      <c r="O1174" s="828"/>
      <c r="P1174" s="828"/>
      <c r="Q1174" s="828"/>
      <c r="R1174" s="828"/>
      <c r="S1174" s="828"/>
      <c r="T1174" s="828"/>
      <c r="U1174" s="828"/>
      <c r="V1174" s="828"/>
      <c r="W1174" s="828"/>
      <c r="X1174" s="828"/>
      <c r="Y1174" s="828"/>
      <c r="Z1174" s="828"/>
      <c r="AA1174" s="828"/>
      <c r="AB1174" s="828"/>
      <c r="AC1174" s="828"/>
      <c r="AD1174" s="828"/>
      <c r="AE1174" s="60"/>
      <c r="AF1174" s="259"/>
      <c r="AG1174" s="375"/>
      <c r="AH1174" s="399"/>
      <c r="AK1174" s="375">
        <f t="shared" si="310"/>
        <v>0</v>
      </c>
      <c r="AL1174" s="378">
        <f t="shared" si="311"/>
        <v>0</v>
      </c>
      <c r="AM1174" s="374">
        <f t="shared" si="312"/>
        <v>0</v>
      </c>
      <c r="AN1174" s="292">
        <f t="shared" si="313"/>
        <v>0</v>
      </c>
      <c r="AR1174" s="400">
        <v>4</v>
      </c>
      <c r="AS1174" s="400">
        <f t="shared" si="314"/>
        <v>0</v>
      </c>
      <c r="AT1174" s="400">
        <f t="shared" si="315"/>
        <v>0</v>
      </c>
      <c r="AU1174" s="400">
        <f t="shared" si="316"/>
        <v>0</v>
      </c>
      <c r="BG1174" s="375"/>
      <c r="BH1174" s="375"/>
      <c r="BI1174" s="375"/>
      <c r="BJ1174" s="375"/>
      <c r="BK1174" s="375"/>
      <c r="BL1174" s="375"/>
      <c r="BM1174" s="375"/>
      <c r="BN1174" s="375"/>
      <c r="BO1174" s="375"/>
      <c r="BP1174" s="375"/>
      <c r="BQ1174" s="375"/>
      <c r="BR1174" s="375"/>
    </row>
    <row r="1175" spans="1:70" ht="24" customHeight="1" x14ac:dyDescent="0.25">
      <c r="C1175" s="20" t="s">
        <v>30</v>
      </c>
      <c r="D1175" s="642" t="s">
        <v>1418</v>
      </c>
      <c r="E1175" s="643"/>
      <c r="F1175" s="643"/>
      <c r="G1175" s="643"/>
      <c r="H1175" s="643"/>
      <c r="I1175" s="643"/>
      <c r="J1175" s="643"/>
      <c r="K1175" s="643"/>
      <c r="L1175" s="644"/>
      <c r="M1175" s="828"/>
      <c r="N1175" s="828"/>
      <c r="O1175" s="828"/>
      <c r="P1175" s="828"/>
      <c r="Q1175" s="828"/>
      <c r="R1175" s="828"/>
      <c r="S1175" s="828"/>
      <c r="T1175" s="828"/>
      <c r="U1175" s="828"/>
      <c r="V1175" s="828"/>
      <c r="W1175" s="828"/>
      <c r="X1175" s="828"/>
      <c r="Y1175" s="828"/>
      <c r="Z1175" s="828"/>
      <c r="AA1175" s="828"/>
      <c r="AB1175" s="828"/>
      <c r="AC1175" s="828"/>
      <c r="AD1175" s="828"/>
      <c r="AE1175" s="60"/>
      <c r="AF1175" s="259"/>
      <c r="AG1175" s="375"/>
      <c r="AH1175" s="399"/>
      <c r="AK1175" s="375">
        <f t="shared" si="310"/>
        <v>0</v>
      </c>
      <c r="AL1175" s="378">
        <f t="shared" si="311"/>
        <v>0</v>
      </c>
      <c r="AM1175" s="374">
        <f t="shared" si="312"/>
        <v>0</v>
      </c>
      <c r="AN1175" s="292">
        <f t="shared" si="313"/>
        <v>0</v>
      </c>
      <c r="AR1175" s="400">
        <v>5</v>
      </c>
      <c r="AS1175" s="400">
        <f t="shared" si="314"/>
        <v>0</v>
      </c>
      <c r="AT1175" s="400">
        <f t="shared" si="315"/>
        <v>0</v>
      </c>
      <c r="AU1175" s="400">
        <f t="shared" si="316"/>
        <v>0</v>
      </c>
      <c r="BG1175" s="375"/>
      <c r="BH1175" s="375"/>
      <c r="BI1175" s="375"/>
      <c r="BJ1175" s="318">
        <f>SUM(BJ1171)</f>
        <v>0</v>
      </c>
      <c r="BN1175" s="318">
        <f>SUM(BN1171)</f>
        <v>0</v>
      </c>
      <c r="BR1175" s="382">
        <f>SUM(BR1171)</f>
        <v>0</v>
      </c>
    </row>
    <row r="1176" spans="1:70" ht="24" customHeight="1" x14ac:dyDescent="0.25">
      <c r="C1176" s="20" t="s">
        <v>31</v>
      </c>
      <c r="D1176" s="642" t="s">
        <v>1419</v>
      </c>
      <c r="E1176" s="643"/>
      <c r="F1176" s="643"/>
      <c r="G1176" s="643"/>
      <c r="H1176" s="643"/>
      <c r="I1176" s="643"/>
      <c r="J1176" s="643"/>
      <c r="K1176" s="643"/>
      <c r="L1176" s="644"/>
      <c r="M1176" s="828"/>
      <c r="N1176" s="828"/>
      <c r="O1176" s="828"/>
      <c r="P1176" s="828"/>
      <c r="Q1176" s="828"/>
      <c r="R1176" s="828"/>
      <c r="S1176" s="828"/>
      <c r="T1176" s="828"/>
      <c r="U1176" s="828"/>
      <c r="V1176" s="828"/>
      <c r="W1176" s="828"/>
      <c r="X1176" s="828"/>
      <c r="Y1176" s="828"/>
      <c r="Z1176" s="828"/>
      <c r="AA1176" s="828"/>
      <c r="AB1176" s="828"/>
      <c r="AC1176" s="828"/>
      <c r="AD1176" s="828"/>
      <c r="AE1176" s="60"/>
      <c r="AF1176" s="259"/>
      <c r="AG1176" s="375"/>
      <c r="AH1176" s="399"/>
      <c r="AK1176" s="375">
        <f t="shared" si="310"/>
        <v>0</v>
      </c>
      <c r="AL1176" s="378">
        <f t="shared" si="311"/>
        <v>0</v>
      </c>
      <c r="AM1176" s="374">
        <f t="shared" si="312"/>
        <v>0</v>
      </c>
      <c r="AN1176" s="292">
        <f t="shared" si="313"/>
        <v>0</v>
      </c>
      <c r="AR1176" s="400">
        <v>6</v>
      </c>
      <c r="AS1176" s="400">
        <f>IF(M1176="ns","ns",IF(M1176&gt;0,M1176*$AR1176,0))</f>
        <v>0</v>
      </c>
      <c r="AT1176" s="400">
        <f t="shared" si="315"/>
        <v>0</v>
      </c>
      <c r="AU1176" s="400">
        <f t="shared" si="316"/>
        <v>0</v>
      </c>
    </row>
    <row r="1177" spans="1:70" ht="15" customHeight="1" x14ac:dyDescent="0.25">
      <c r="L1177" s="82" t="s">
        <v>64</v>
      </c>
      <c r="M1177" s="572">
        <f>IF(AND(SUM(M1171:R1176)=0,COUNTIF(M1171:R1176,"NS")&gt;0),"NS",SUM(M1171:R1176))</f>
        <v>0</v>
      </c>
      <c r="N1177" s="572"/>
      <c r="O1177" s="572"/>
      <c r="P1177" s="572"/>
      <c r="Q1177" s="572"/>
      <c r="R1177" s="572"/>
      <c r="S1177" s="572">
        <f>IF(AND(SUM(S1171:X1176)=0,COUNTIF(S1171:X1176,"NS")&gt;0),"NS",SUM(S1171:X1176))</f>
        <v>0</v>
      </c>
      <c r="T1177" s="572"/>
      <c r="U1177" s="572"/>
      <c r="V1177" s="572"/>
      <c r="W1177" s="572"/>
      <c r="X1177" s="572"/>
      <c r="Y1177" s="572">
        <f>IF(AND(SUM(Y1171:AD1176)=0,COUNTIF(Y1171:AD1176,"NS")&gt;0),"NS",SUM(Y1171:AD1176))</f>
        <v>0</v>
      </c>
      <c r="Z1177" s="572"/>
      <c r="AA1177" s="572"/>
      <c r="AB1177" s="572"/>
      <c r="AC1177" s="572"/>
      <c r="AD1177" s="572"/>
      <c r="AE1177" s="60"/>
      <c r="AF1177" s="259"/>
      <c r="AG1177" s="375"/>
      <c r="AH1177" s="399"/>
      <c r="AN1177" s="387">
        <f>SUM(AN1171:AN1176)</f>
        <v>0</v>
      </c>
      <c r="AS1177" s="402">
        <f>IF(AND(SUM(AS1171:AS1176)=0,COUNTIF(AS1171:AS1176,"NS")&gt;0),"NS",SUM(AS1171:AS1176))</f>
        <v>0</v>
      </c>
      <c r="AT1177" s="402">
        <f t="shared" ref="AT1177:AU1177" si="317">IF(AND(SUM(AT1171:AT1176)=0,COUNTIF(AT1171:AT1176,"NS")&gt;0),"NS",SUM(AT1171:AT1176))</f>
        <v>0</v>
      </c>
      <c r="AU1177" s="402">
        <f t="shared" si="317"/>
        <v>0</v>
      </c>
      <c r="AV1177" s="375"/>
      <c r="AW1177" s="375"/>
      <c r="AX1177" s="375"/>
    </row>
    <row r="1178" spans="1:70" ht="15" customHeight="1" x14ac:dyDescent="0.25">
      <c r="B1178" s="543" t="str">
        <f>IF(SUM(BJ1175:BR1175)&gt;=1,"Error: Verificar la consistencia con la pregunta 42","")</f>
        <v/>
      </c>
      <c r="C1178" s="543"/>
      <c r="D1178" s="543"/>
      <c r="E1178" s="543"/>
      <c r="F1178" s="543"/>
      <c r="G1178" s="543"/>
      <c r="H1178" s="543"/>
      <c r="I1178" s="543"/>
      <c r="J1178" s="543"/>
      <c r="K1178" s="543"/>
      <c r="L1178" s="543"/>
      <c r="M1178" s="543"/>
      <c r="N1178" s="543"/>
      <c r="O1178" s="543"/>
      <c r="P1178" s="543"/>
      <c r="Q1178" s="543"/>
      <c r="R1178" s="543"/>
      <c r="S1178" s="543"/>
      <c r="T1178" s="543"/>
      <c r="U1178" s="543"/>
      <c r="V1178" s="543"/>
      <c r="W1178" s="543"/>
      <c r="X1178" s="543"/>
      <c r="Y1178" s="543"/>
      <c r="Z1178" s="543"/>
      <c r="AA1178" s="543"/>
      <c r="AB1178" s="543"/>
      <c r="AC1178" s="543"/>
      <c r="AD1178" s="543"/>
      <c r="AE1178" s="60"/>
      <c r="AF1178" s="259"/>
      <c r="AG1178" s="375"/>
      <c r="AH1178" s="399"/>
      <c r="AS1178" s="398">
        <f>IF(OR(AS1176="ns",AS1176&gt;0),1,0)</f>
        <v>0</v>
      </c>
      <c r="AT1178" s="398">
        <f t="shared" ref="AT1178:AU1178" si="318">IF(OR(AT1176="ns",AT1176&gt;0),1,0)</f>
        <v>0</v>
      </c>
      <c r="AU1178" s="398">
        <f t="shared" si="318"/>
        <v>0</v>
      </c>
    </row>
    <row r="1179" spans="1:70" ht="15" customHeight="1" x14ac:dyDescent="0.25">
      <c r="B1179" s="543" t="str">
        <f>IF(SUM(AN1177)&gt;=1,"Error: Verificar la suma por fila","")</f>
        <v/>
      </c>
      <c r="C1179" s="543"/>
      <c r="D1179" s="543"/>
      <c r="E1179" s="543"/>
      <c r="F1179" s="543"/>
      <c r="G1179" s="543"/>
      <c r="H1179" s="543"/>
      <c r="I1179" s="543"/>
      <c r="J1179" s="543"/>
      <c r="K1179" s="543"/>
      <c r="L1179" s="543"/>
      <c r="M1179" s="543"/>
      <c r="N1179" s="543"/>
      <c r="O1179" s="543"/>
      <c r="P1179" s="543"/>
      <c r="Q1179" s="543"/>
      <c r="R1179" s="543"/>
      <c r="S1179" s="543"/>
      <c r="T1179" s="543"/>
      <c r="U1179" s="543"/>
      <c r="V1179" s="543"/>
      <c r="W1179" s="543"/>
      <c r="X1179" s="543"/>
      <c r="Y1179" s="543"/>
      <c r="Z1179" s="543"/>
      <c r="AA1179" s="543"/>
      <c r="AB1179" s="543"/>
      <c r="AC1179" s="543"/>
      <c r="AD1179" s="543"/>
      <c r="AE1179" s="60"/>
      <c r="AF1179" s="259"/>
      <c r="AG1179" s="375"/>
      <c r="AH1179" s="399"/>
    </row>
    <row r="1180" spans="1:70" ht="15" customHeight="1" thickBot="1" x14ac:dyDescent="0.3">
      <c r="B1180" s="547" t="str">
        <f>IF(OR(AG1169=AH1169,AG1169=AI1169),"","Error: Debe completar toda la información requerida.")</f>
        <v/>
      </c>
      <c r="C1180" s="547"/>
      <c r="D1180" s="547"/>
      <c r="E1180" s="547"/>
      <c r="F1180" s="547"/>
      <c r="G1180" s="547"/>
      <c r="H1180" s="547"/>
      <c r="I1180" s="547"/>
      <c r="J1180" s="547"/>
      <c r="K1180" s="547"/>
      <c r="L1180" s="547"/>
      <c r="M1180" s="547"/>
      <c r="N1180" s="547"/>
      <c r="O1180" s="547"/>
      <c r="P1180" s="547"/>
      <c r="Q1180" s="547"/>
      <c r="R1180" s="547"/>
      <c r="S1180" s="547"/>
      <c r="T1180" s="547"/>
      <c r="U1180" s="547"/>
      <c r="V1180" s="547"/>
      <c r="W1180" s="547"/>
      <c r="X1180" s="547"/>
      <c r="Y1180" s="547"/>
      <c r="Z1180" s="547"/>
      <c r="AA1180" s="547"/>
      <c r="AB1180" s="547"/>
      <c r="AC1180" s="547"/>
      <c r="AD1180" s="547"/>
      <c r="AE1180" s="60"/>
      <c r="AF1180" s="259"/>
      <c r="AG1180" s="375"/>
      <c r="AH1180" s="399"/>
    </row>
    <row r="1181" spans="1:70" ht="15" customHeight="1" thickBot="1" x14ac:dyDescent="0.3">
      <c r="B1181" s="687" t="s">
        <v>1227</v>
      </c>
      <c r="C1181" s="688"/>
      <c r="D1181" s="688"/>
      <c r="E1181" s="688"/>
      <c r="F1181" s="688"/>
      <c r="G1181" s="688"/>
      <c r="H1181" s="688"/>
      <c r="I1181" s="688"/>
      <c r="J1181" s="688"/>
      <c r="K1181" s="688"/>
      <c r="L1181" s="688"/>
      <c r="M1181" s="688"/>
      <c r="N1181" s="688"/>
      <c r="O1181" s="688"/>
      <c r="P1181" s="688"/>
      <c r="Q1181" s="688"/>
      <c r="R1181" s="688"/>
      <c r="S1181" s="688"/>
      <c r="T1181" s="688"/>
      <c r="U1181" s="688"/>
      <c r="V1181" s="688"/>
      <c r="W1181" s="688"/>
      <c r="X1181" s="688"/>
      <c r="Y1181" s="688"/>
      <c r="Z1181" s="688"/>
      <c r="AA1181" s="688"/>
      <c r="AB1181" s="688"/>
      <c r="AC1181" s="688"/>
      <c r="AD1181" s="689"/>
      <c r="AE1181" s="60"/>
      <c r="AF1181" s="259"/>
      <c r="AG1181" s="375"/>
      <c r="AH1181" s="399"/>
    </row>
    <row r="1182" spans="1:70" ht="15" customHeight="1" x14ac:dyDescent="0.25">
      <c r="AE1182" s="60"/>
      <c r="AF1182" s="259"/>
      <c r="AG1182" s="375"/>
      <c r="AH1182" s="399"/>
    </row>
    <row r="1183" spans="1:70" ht="36" customHeight="1" x14ac:dyDescent="0.25">
      <c r="A1183" s="114" t="s">
        <v>1261</v>
      </c>
      <c r="B1183" s="573" t="s">
        <v>1228</v>
      </c>
      <c r="C1183" s="573"/>
      <c r="D1183" s="573"/>
      <c r="E1183" s="573"/>
      <c r="F1183" s="573"/>
      <c r="G1183" s="573"/>
      <c r="H1183" s="573"/>
      <c r="I1183" s="573"/>
      <c r="J1183" s="573"/>
      <c r="K1183" s="573"/>
      <c r="L1183" s="573"/>
      <c r="M1183" s="573"/>
      <c r="N1183" s="573"/>
      <c r="O1183" s="573"/>
      <c r="P1183" s="573"/>
      <c r="Q1183" s="573"/>
      <c r="R1183" s="573"/>
      <c r="S1183" s="573"/>
      <c r="T1183" s="573"/>
      <c r="U1183" s="573"/>
      <c r="V1183" s="573"/>
      <c r="W1183" s="573"/>
      <c r="X1183" s="573"/>
      <c r="Y1183" s="573"/>
      <c r="Z1183" s="573"/>
      <c r="AA1183" s="573"/>
      <c r="AB1183" s="573"/>
      <c r="AC1183" s="573"/>
      <c r="AD1183" s="573"/>
      <c r="AE1183" s="60"/>
      <c r="AF1183" s="259"/>
      <c r="AG1183" s="375"/>
      <c r="AH1183" s="399"/>
    </row>
    <row r="1184" spans="1:70" ht="36" customHeight="1" x14ac:dyDescent="0.25">
      <c r="C1184" s="723" t="s">
        <v>1520</v>
      </c>
      <c r="D1184" s="723"/>
      <c r="E1184" s="723"/>
      <c r="F1184" s="723"/>
      <c r="G1184" s="723"/>
      <c r="H1184" s="723"/>
      <c r="I1184" s="723"/>
      <c r="J1184" s="723"/>
      <c r="K1184" s="723"/>
      <c r="L1184" s="723"/>
      <c r="M1184" s="723"/>
      <c r="N1184" s="723"/>
      <c r="O1184" s="723"/>
      <c r="P1184" s="723"/>
      <c r="Q1184" s="723"/>
      <c r="R1184" s="723"/>
      <c r="S1184" s="723"/>
      <c r="T1184" s="723"/>
      <c r="U1184" s="723"/>
      <c r="V1184" s="723"/>
      <c r="W1184" s="723"/>
      <c r="X1184" s="723"/>
      <c r="Y1184" s="723"/>
      <c r="Z1184" s="723"/>
      <c r="AA1184" s="723"/>
      <c r="AB1184" s="723"/>
      <c r="AC1184" s="723"/>
      <c r="AD1184" s="723"/>
      <c r="AE1184" s="60"/>
      <c r="AF1184" s="259"/>
      <c r="AG1184" s="375"/>
      <c r="AH1184" s="399"/>
    </row>
    <row r="1185" spans="1:85" ht="24" customHeight="1" x14ac:dyDescent="0.25">
      <c r="C1185" s="723" t="s">
        <v>1229</v>
      </c>
      <c r="D1185" s="723"/>
      <c r="E1185" s="723"/>
      <c r="F1185" s="723"/>
      <c r="G1185" s="723"/>
      <c r="H1185" s="723"/>
      <c r="I1185" s="723"/>
      <c r="J1185" s="723"/>
      <c r="K1185" s="723"/>
      <c r="L1185" s="723"/>
      <c r="M1185" s="723"/>
      <c r="N1185" s="723"/>
      <c r="O1185" s="723"/>
      <c r="P1185" s="723"/>
      <c r="Q1185" s="723"/>
      <c r="R1185" s="723"/>
      <c r="S1185" s="723"/>
      <c r="T1185" s="723"/>
      <c r="U1185" s="723"/>
      <c r="V1185" s="723"/>
      <c r="W1185" s="723"/>
      <c r="X1185" s="723"/>
      <c r="Y1185" s="723"/>
      <c r="Z1185" s="723"/>
      <c r="AA1185" s="723"/>
      <c r="AB1185" s="723"/>
      <c r="AC1185" s="723"/>
      <c r="AD1185" s="723"/>
      <c r="AE1185" s="60"/>
      <c r="AF1185" s="259"/>
      <c r="AG1185" s="375"/>
      <c r="AH1185" s="399"/>
    </row>
    <row r="1186" spans="1:85" ht="15" customHeight="1" x14ac:dyDescent="0.25">
      <c r="AE1186" s="60"/>
      <c r="AF1186" s="259"/>
      <c r="AG1186" s="375"/>
      <c r="AH1186" s="399"/>
    </row>
    <row r="1187" spans="1:85" ht="24" customHeight="1" x14ac:dyDescent="0.25">
      <c r="C1187" s="694" t="s">
        <v>282</v>
      </c>
      <c r="D1187" s="695"/>
      <c r="E1187" s="695"/>
      <c r="F1187" s="695"/>
      <c r="G1187" s="695"/>
      <c r="H1187" s="695"/>
      <c r="I1187" s="695"/>
      <c r="J1187" s="695"/>
      <c r="K1187" s="695"/>
      <c r="L1187" s="696"/>
      <c r="M1187" s="811" t="s">
        <v>1230</v>
      </c>
      <c r="N1187" s="812"/>
      <c r="O1187" s="812"/>
      <c r="P1187" s="812"/>
      <c r="Q1187" s="812"/>
      <c r="R1187" s="812"/>
      <c r="S1187" s="812"/>
      <c r="T1187" s="812"/>
      <c r="U1187" s="812"/>
      <c r="V1187" s="812"/>
      <c r="W1187" s="812"/>
      <c r="X1187" s="812"/>
      <c r="Y1187" s="812"/>
      <c r="Z1187" s="812"/>
      <c r="AA1187" s="812"/>
      <c r="AB1187" s="812"/>
      <c r="AC1187" s="812"/>
      <c r="AD1187" s="813"/>
      <c r="AE1187" s="60"/>
      <c r="AF1187" s="259"/>
      <c r="AG1187" s="285" t="s">
        <v>1908</v>
      </c>
      <c r="AH1187" s="285"/>
      <c r="AI1187" s="285"/>
      <c r="AJ1187" s="374"/>
      <c r="AK1187" s="374"/>
      <c r="AL1187" s="374"/>
      <c r="AM1187" s="374"/>
      <c r="AN1187" s="374"/>
    </row>
    <row r="1188" spans="1:85" ht="15" customHeight="1" x14ac:dyDescent="0.25">
      <c r="C1188" s="724"/>
      <c r="D1188" s="725"/>
      <c r="E1188" s="725"/>
      <c r="F1188" s="725"/>
      <c r="G1188" s="725"/>
      <c r="H1188" s="725"/>
      <c r="I1188" s="725"/>
      <c r="J1188" s="725"/>
      <c r="K1188" s="725"/>
      <c r="L1188" s="726"/>
      <c r="M1188" s="802" t="s">
        <v>60</v>
      </c>
      <c r="N1188" s="804"/>
      <c r="O1188" s="858" t="s">
        <v>61</v>
      </c>
      <c r="P1188" s="859"/>
      <c r="Q1188" s="858" t="s">
        <v>62</v>
      </c>
      <c r="R1188" s="859"/>
      <c r="S1188" s="559" t="s">
        <v>283</v>
      </c>
      <c r="T1188" s="560"/>
      <c r="U1188" s="560"/>
      <c r="V1188" s="561"/>
      <c r="W1188" s="559" t="s">
        <v>284</v>
      </c>
      <c r="X1188" s="560"/>
      <c r="Y1188" s="560"/>
      <c r="Z1188" s="561"/>
      <c r="AA1188" s="559" t="s">
        <v>285</v>
      </c>
      <c r="AB1188" s="560"/>
      <c r="AC1188" s="560"/>
      <c r="AD1188" s="561"/>
      <c r="AE1188" s="60"/>
      <c r="AF1188" s="259"/>
      <c r="AG1188" s="285">
        <f>COUNTBLANK(M1190:AD1191)</f>
        <v>36</v>
      </c>
      <c r="AH1188" s="285">
        <v>36</v>
      </c>
      <c r="AI1188" s="285">
        <v>12</v>
      </c>
      <c r="AJ1188" s="374"/>
      <c r="AK1188" s="374"/>
      <c r="AL1188" s="374"/>
      <c r="AM1188" s="374"/>
      <c r="AN1188" s="374"/>
      <c r="BJ1188" s="400" t="s">
        <v>1941</v>
      </c>
      <c r="BP1188" s="584" t="s">
        <v>60</v>
      </c>
      <c r="BQ1188" s="621"/>
      <c r="BR1188" s="590" t="s">
        <v>61</v>
      </c>
      <c r="BS1188" s="591"/>
      <c r="BT1188" s="590" t="s">
        <v>62</v>
      </c>
      <c r="BU1188" s="591"/>
      <c r="BV1188" s="600" t="s">
        <v>283</v>
      </c>
      <c r="BW1188" s="601"/>
      <c r="BX1188" s="601"/>
      <c r="BY1188" s="602"/>
      <c r="BZ1188" s="600" t="s">
        <v>284</v>
      </c>
      <c r="CA1188" s="601"/>
      <c r="CB1188" s="601"/>
      <c r="CC1188" s="602"/>
      <c r="CD1188" s="600" t="s">
        <v>285</v>
      </c>
      <c r="CE1188" s="601"/>
      <c r="CF1188" s="601"/>
      <c r="CG1188" s="602"/>
    </row>
    <row r="1189" spans="1:85" ht="43.5" customHeight="1" x14ac:dyDescent="0.25">
      <c r="C1189" s="697"/>
      <c r="D1189" s="698"/>
      <c r="E1189" s="698"/>
      <c r="F1189" s="698"/>
      <c r="G1189" s="698"/>
      <c r="H1189" s="698"/>
      <c r="I1189" s="698"/>
      <c r="J1189" s="698"/>
      <c r="K1189" s="698"/>
      <c r="L1189" s="699"/>
      <c r="M1189" s="808"/>
      <c r="N1189" s="810"/>
      <c r="O1189" s="862"/>
      <c r="P1189" s="863"/>
      <c r="Q1189" s="862"/>
      <c r="R1189" s="863"/>
      <c r="S1189" s="887" t="s">
        <v>78</v>
      </c>
      <c r="T1189" s="888"/>
      <c r="U1189" s="149" t="s">
        <v>61</v>
      </c>
      <c r="V1189" s="149" t="s">
        <v>62</v>
      </c>
      <c r="W1189" s="887" t="s">
        <v>78</v>
      </c>
      <c r="X1189" s="888"/>
      <c r="Y1189" s="149" t="s">
        <v>61</v>
      </c>
      <c r="Z1189" s="149" t="s">
        <v>62</v>
      </c>
      <c r="AA1189" s="887" t="s">
        <v>78</v>
      </c>
      <c r="AB1189" s="888"/>
      <c r="AC1189" s="149" t="s">
        <v>61</v>
      </c>
      <c r="AD1189" s="149" t="s">
        <v>62</v>
      </c>
      <c r="AE1189" s="60"/>
      <c r="AF1189" s="259"/>
      <c r="AG1189" s="374"/>
      <c r="AH1189" s="374"/>
      <c r="AI1189" s="374"/>
      <c r="AJ1189" s="374"/>
      <c r="AK1189" s="375" t="s">
        <v>1913</v>
      </c>
      <c r="AL1189" s="378" t="s">
        <v>1910</v>
      </c>
      <c r="AM1189" s="374" t="s">
        <v>1914</v>
      </c>
      <c r="AN1189" s="374" t="s">
        <v>1915</v>
      </c>
      <c r="AO1189" s="375" t="s">
        <v>1913</v>
      </c>
      <c r="AP1189" s="378" t="s">
        <v>1910</v>
      </c>
      <c r="AQ1189" s="374" t="s">
        <v>1914</v>
      </c>
      <c r="AR1189" s="374" t="s">
        <v>1915</v>
      </c>
      <c r="AS1189" s="375" t="s">
        <v>1913</v>
      </c>
      <c r="AT1189" s="378" t="s">
        <v>1910</v>
      </c>
      <c r="AU1189" s="374" t="s">
        <v>1914</v>
      </c>
      <c r="AV1189" s="374" t="s">
        <v>1915</v>
      </c>
      <c r="AW1189" s="375" t="s">
        <v>1913</v>
      </c>
      <c r="AX1189" s="378" t="s">
        <v>1910</v>
      </c>
      <c r="AY1189" s="374" t="s">
        <v>1914</v>
      </c>
      <c r="AZ1189" s="374" t="s">
        <v>1915</v>
      </c>
      <c r="BA1189" s="375" t="s">
        <v>1913</v>
      </c>
      <c r="BB1189" s="378" t="s">
        <v>1910</v>
      </c>
      <c r="BC1189" s="374" t="s">
        <v>1914</v>
      </c>
      <c r="BD1189" s="374" t="s">
        <v>1915</v>
      </c>
      <c r="BE1189" s="375" t="s">
        <v>1913</v>
      </c>
      <c r="BF1189" s="378" t="s">
        <v>1910</v>
      </c>
      <c r="BG1189" s="374" t="s">
        <v>1914</v>
      </c>
      <c r="BH1189" s="374" t="s">
        <v>1915</v>
      </c>
      <c r="BJ1189" s="403" t="s">
        <v>1913</v>
      </c>
      <c r="BK1189" s="403" t="s">
        <v>1910</v>
      </c>
      <c r="BL1189" s="403" t="s">
        <v>1914</v>
      </c>
      <c r="BM1189" s="403" t="s">
        <v>1915</v>
      </c>
      <c r="BP1189" s="588"/>
      <c r="BQ1189" s="622"/>
      <c r="BR1189" s="594"/>
      <c r="BS1189" s="595"/>
      <c r="BT1189" s="594"/>
      <c r="BU1189" s="595"/>
      <c r="BV1189" s="645" t="s">
        <v>78</v>
      </c>
      <c r="BW1189" s="646"/>
      <c r="BX1189" s="79" t="s">
        <v>61</v>
      </c>
      <c r="BY1189" s="79" t="s">
        <v>62</v>
      </c>
      <c r="BZ1189" s="645" t="s">
        <v>78</v>
      </c>
      <c r="CA1189" s="646"/>
      <c r="CB1189" s="79" t="s">
        <v>61</v>
      </c>
      <c r="CC1189" s="79" t="s">
        <v>62</v>
      </c>
      <c r="CD1189" s="645" t="s">
        <v>78</v>
      </c>
      <c r="CE1189" s="646"/>
      <c r="CF1189" s="79" t="s">
        <v>61</v>
      </c>
      <c r="CG1189" s="79" t="s">
        <v>62</v>
      </c>
    </row>
    <row r="1190" spans="1:85" ht="15" customHeight="1" x14ac:dyDescent="0.25">
      <c r="C1190" s="18" t="s">
        <v>26</v>
      </c>
      <c r="D1190" s="816" t="s">
        <v>818</v>
      </c>
      <c r="E1190" s="817"/>
      <c r="F1190" s="817"/>
      <c r="G1190" s="817"/>
      <c r="H1190" s="817"/>
      <c r="I1190" s="817"/>
      <c r="J1190" s="817"/>
      <c r="K1190" s="817"/>
      <c r="L1190" s="818"/>
      <c r="M1190" s="549"/>
      <c r="N1190" s="551"/>
      <c r="O1190" s="549"/>
      <c r="P1190" s="551"/>
      <c r="Q1190" s="549"/>
      <c r="R1190" s="551"/>
      <c r="S1190" s="549"/>
      <c r="T1190" s="551"/>
      <c r="U1190" s="275"/>
      <c r="V1190" s="275"/>
      <c r="W1190" s="1078"/>
      <c r="X1190" s="1078"/>
      <c r="Y1190" s="275"/>
      <c r="Z1190" s="275"/>
      <c r="AA1190" s="1078"/>
      <c r="AB1190" s="1078"/>
      <c r="AC1190" s="275"/>
      <c r="AD1190" s="275"/>
      <c r="AE1190" s="60"/>
      <c r="AF1190" s="259"/>
      <c r="AG1190" s="374"/>
      <c r="AH1190" s="374"/>
      <c r="AI1190" s="374"/>
      <c r="AJ1190" s="374"/>
      <c r="AK1190" s="375">
        <f>M1190</f>
        <v>0</v>
      </c>
      <c r="AL1190" s="378">
        <f>COUNTIF(O1190:R1190,"ns")</f>
        <v>0</v>
      </c>
      <c r="AM1190" s="374">
        <f>SUM(O1190:R1190)</f>
        <v>0</v>
      </c>
      <c r="AN1190" s="317">
        <f>IF($AG$1188=$AH$1188,0,IF(OR(AND(AK1190=0,AL1190&gt;0),AND(AK1190="NS",AM1190&gt;0),AND(AK1190="NS",AM1190=0,AL1190=0)),1,IF(OR(AND(AL1190&gt;=2,AM1190&lt;AK1190),AND(AK1190="NS",AM1190=0,AL1190&gt;0),AK1190=AM1190),0,1)))</f>
        <v>0</v>
      </c>
      <c r="AO1190" s="375">
        <f>O1190</f>
        <v>0</v>
      </c>
      <c r="AP1190" s="378">
        <f>COUNTIF(AC1190,"ns")+COUNTIF(Y1190,"ns")+COUNTIF(U1190,"ns")</f>
        <v>0</v>
      </c>
      <c r="AQ1190" s="374">
        <f>SUM(U1190,Y1190,AC1190)</f>
        <v>0</v>
      </c>
      <c r="AR1190" s="317">
        <f>IF($AG$1188=$AH$1188,0,IF(OR(AND(AO1190=0,AP1190&gt;0),AND(AO1190="NS",AQ1190&gt;0),AND(AO1190="NS",AQ1190=0,AP1190=0)),1,IF(OR(AND(AP1190&gt;=2,AQ1190&lt;AO1190),AND(AO1190="NS",AQ1190=0,AP1190&gt;0),AO1190=AQ1190),0,1)))</f>
        <v>0</v>
      </c>
      <c r="AS1190" s="375">
        <f>Q1190</f>
        <v>0</v>
      </c>
      <c r="AT1190" s="378">
        <f>COUNTIF(V1190,"ns")+COUNTIF(AD1190,"ns")+COUNTIF(Z1190,"ns")</f>
        <v>0</v>
      </c>
      <c r="AU1190" s="374">
        <f>SUM(Z1190,AD1190,V1190)</f>
        <v>0</v>
      </c>
      <c r="AV1190" s="317">
        <f>IF($AG$1188=$AH$1188,0,IF(OR(AND(AS1190=0,AT1190&gt;0),AND(AS1190="NS",AU1190&gt;0),AND(AS1190="NS",AU1190=0,AT1190=0)),1,IF(OR(AND(AT1190&gt;=2,AU1190&lt;AS1190),AND(AS1190="NS",AU1190=0,AT1190&gt;0),AS1190=AU1190),0,1)))</f>
        <v>0</v>
      </c>
      <c r="AW1190" s="375">
        <f>S1190</f>
        <v>0</v>
      </c>
      <c r="AX1190" s="378">
        <f>COUNTIF(U1190:V1190,"ns")</f>
        <v>0</v>
      </c>
      <c r="AY1190" s="374">
        <f>SUM(U1190:V1190)</f>
        <v>0</v>
      </c>
      <c r="AZ1190" s="292">
        <f>IF($AG$1188=$AH$1188,0,IF(OR(AND(AW1190=0,AX1190&gt;0),AND(AW1190="ns",AY1190&gt;0),AND(AW1190="ns",AX1190=0,AY1190=0)),1,IF(OR(AND(AW1190&gt;0,AX1190=2),AND(AW1190="ns",AX1190=2),AND(AW1190="ns",AY1190=0,AX1190&gt;0),AW1190=AY1190),0,1)))</f>
        <v>0</v>
      </c>
      <c r="BA1190" s="375">
        <f>W1190</f>
        <v>0</v>
      </c>
      <c r="BB1190" s="378">
        <f>COUNTIF(Y1190:Z1190,"ns")</f>
        <v>0</v>
      </c>
      <c r="BC1190" s="374">
        <f>SUM(Y1190:Z1190)</f>
        <v>0</v>
      </c>
      <c r="BD1190" s="292">
        <f>IF($AG$1188=$AH$1188,0,IF(OR(AND(BA1190=0,BB1190&gt;0),AND(BA1190="ns",BC1190&gt;0),AND(BA1190="ns",BB1190=0,BC1190=0)),1,IF(OR(AND(BA1190&gt;0,BB1190=2),AND(BA1190="ns",BB1190=2),AND(BA1190="ns",BC1190=0,BB1190&gt;0),BA1190=BC1190),0,1)))</f>
        <v>0</v>
      </c>
      <c r="BE1190" s="375">
        <f>AA1190</f>
        <v>0</v>
      </c>
      <c r="BF1190" s="378">
        <f>COUNTIF(AC1190:AD1190,"ns")</f>
        <v>0</v>
      </c>
      <c r="BG1190" s="374">
        <f>SUM(AC1190:AD1190)</f>
        <v>0</v>
      </c>
      <c r="BH1190" s="292">
        <f>IF($AG$1188=$AH$1188,0,IF(OR(AND(BE1190=0,BF1190&gt;0),AND(BE1190="ns",BG1190&gt;0),AND(BE1190="ns",BF1190=0,BG1190=0)),1,IF(OR(AND(BE1190&gt;0,BF1190=2),AND(BE1190="ns",BF1190=2),AND(BE1190="ns",BG1190=0,BF1190&gt;0),BE1190=BG1190),0,1)))</f>
        <v>0</v>
      </c>
      <c r="BJ1190" s="403">
        <f>AS1177</f>
        <v>0</v>
      </c>
      <c r="BK1190" s="403">
        <f>COUNTIF(O1190:R1191,"ns")</f>
        <v>0</v>
      </c>
      <c r="BL1190" s="403">
        <f>SUM(O1190:R1191)</f>
        <v>0</v>
      </c>
      <c r="BM1190" s="317">
        <f>IF($AG$1188=$AH$1188,0,IF(OR(AND(BJ1190=0,BK1190&gt;0),AND(BJ1190="NS",BL1190&gt;0),AND(BJ1190="NS",BL1190=0,BK1190=0)),1,IF(OR(AND(BK1190&gt;=2,BL1190&lt;BJ1190),AND(BJ1190="NS",BL1190=0,BK1190&gt;0),IF(AS1178=0,BJ1190=BL1190,BJ1190&lt;=BL1190)),0,1)))</f>
        <v>0</v>
      </c>
      <c r="BO1190" s="400" t="s">
        <v>1927</v>
      </c>
      <c r="BP1190" s="400">
        <f>M992</f>
        <v>0</v>
      </c>
      <c r="BR1190" s="400">
        <f>O992</f>
        <v>0</v>
      </c>
      <c r="BT1190" s="400">
        <f>Q992</f>
        <v>0</v>
      </c>
      <c r="BV1190" s="400">
        <f>S992</f>
        <v>0</v>
      </c>
      <c r="BX1190" s="400">
        <f>U992</f>
        <v>0</v>
      </c>
      <c r="BY1190" s="400">
        <f>V992</f>
        <v>0</v>
      </c>
      <c r="BZ1190" s="400">
        <f>W992</f>
        <v>0</v>
      </c>
      <c r="CB1190" s="400">
        <f>Y992</f>
        <v>0</v>
      </c>
      <c r="CC1190" s="400">
        <f>Z992</f>
        <v>0</v>
      </c>
      <c r="CD1190" s="400">
        <f>AA992</f>
        <v>0</v>
      </c>
      <c r="CF1190" s="400">
        <f>AC992</f>
        <v>0</v>
      </c>
      <c r="CG1190" s="400">
        <f>AD992</f>
        <v>0</v>
      </c>
    </row>
    <row r="1191" spans="1:85" ht="15" customHeight="1" x14ac:dyDescent="0.25">
      <c r="C1191" s="20" t="s">
        <v>27</v>
      </c>
      <c r="D1191" s="1000" t="s">
        <v>819</v>
      </c>
      <c r="E1191" s="1000"/>
      <c r="F1191" s="1000"/>
      <c r="G1191" s="1000"/>
      <c r="H1191" s="1000"/>
      <c r="I1191" s="1000"/>
      <c r="J1191" s="1000"/>
      <c r="K1191" s="1000"/>
      <c r="L1191" s="1000"/>
      <c r="M1191" s="549"/>
      <c r="N1191" s="551"/>
      <c r="O1191" s="549"/>
      <c r="P1191" s="551"/>
      <c r="Q1191" s="549"/>
      <c r="R1191" s="551"/>
      <c r="S1191" s="549"/>
      <c r="T1191" s="551"/>
      <c r="U1191" s="275"/>
      <c r="V1191" s="275"/>
      <c r="W1191" s="1078"/>
      <c r="X1191" s="1078"/>
      <c r="Y1191" s="275"/>
      <c r="Z1191" s="275"/>
      <c r="AA1191" s="1078"/>
      <c r="AB1191" s="1078"/>
      <c r="AC1191" s="275"/>
      <c r="AD1191" s="275"/>
      <c r="AE1191" s="60"/>
      <c r="AF1191" s="259"/>
      <c r="AG1191" s="375"/>
      <c r="AH1191" s="399"/>
      <c r="AK1191" s="375">
        <f>M1191</f>
        <v>0</v>
      </c>
      <c r="AL1191" s="378">
        <f>COUNTIF(O1191:R1191,"ns")</f>
        <v>0</v>
      </c>
      <c r="AM1191" s="374">
        <f>SUM(O1191:R1191)</f>
        <v>0</v>
      </c>
      <c r="AN1191" s="317">
        <f>IF($AG$1188=$AH$1188,0,IF(OR(AND(AK1191=0,AL1191&gt;0),AND(AK1191="NS",AM1191&gt;0),AND(AK1191="NS",AM1191=0,AL1191=0)),1,IF(OR(AND(AL1191&gt;=2,AM1191&lt;AK1191),AND(AK1191="NS",AM1191=0,AL1191&gt;0),AK1191=AM1191),0,1)))</f>
        <v>0</v>
      </c>
      <c r="AO1191" s="375">
        <f>O1191</f>
        <v>0</v>
      </c>
      <c r="AP1191" s="378">
        <f>COUNTIF(AC1191,"ns")+COUNTIF(Y1191,"ns")+COUNTIF(U1191,"ns")</f>
        <v>0</v>
      </c>
      <c r="AQ1191" s="374">
        <f>SUM(U1191,Y1191,AC1191)</f>
        <v>0</v>
      </c>
      <c r="AR1191" s="317">
        <f>IF($AG$1188=$AH$1188,0,IF(OR(AND(AO1191=0,AP1191&gt;0),AND(AO1191="NS",AQ1191&gt;0),AND(AO1191="NS",AQ1191=0,AP1191=0)),1,IF(OR(AND(AP1191&gt;=2,AQ1191&lt;AO1191),AND(AO1191="NS",AQ1191=0,AP1191&gt;0),AO1191=AQ1191),0,1)))</f>
        <v>0</v>
      </c>
      <c r="AS1191" s="375">
        <f>Q1191</f>
        <v>0</v>
      </c>
      <c r="AT1191" s="378">
        <f>COUNTIF(V1191,"ns")+COUNTIF(AD1191,"ns")+COUNTIF(Z1191,"ns")</f>
        <v>0</v>
      </c>
      <c r="AU1191" s="374">
        <f>SUM(Z1191,AD1191,V1191)</f>
        <v>0</v>
      </c>
      <c r="AV1191" s="317">
        <f>IF($AG$1188=$AH$1188,0,IF(OR(AND(AS1191=0,AT1191&gt;0),AND(AS1191="NS",AU1191&gt;0),AND(AS1191="NS",AU1191=0,AT1191=0)),1,IF(OR(AND(AT1191&gt;=2,AU1191&lt;AS1191),AND(AS1191="NS",AU1191=0,AT1191&gt;0),AS1191=AU1191),0,1)))</f>
        <v>0</v>
      </c>
      <c r="AW1191" s="375">
        <f>S1191</f>
        <v>0</v>
      </c>
      <c r="AX1191" s="378">
        <f>COUNTIF(U1191:V1191,"ns")</f>
        <v>0</v>
      </c>
      <c r="AY1191" s="374">
        <f>SUM(U1191:V1191)</f>
        <v>0</v>
      </c>
      <c r="AZ1191" s="292">
        <f>IF($AG$1188=$AH$1188,0,IF(OR(AND(AW1191=0,AX1191&gt;0),AND(AW1191="ns",AY1191&gt;0),AND(AW1191="ns",AX1191=0,AY1191=0)),1,IF(OR(AND(AW1191&gt;0,AX1191=2),AND(AW1191="ns",AX1191=2),AND(AW1191="ns",AY1191=0,AX1191&gt;0),AW1191=AY1191),0,1)))</f>
        <v>0</v>
      </c>
      <c r="BA1191" s="375">
        <f>W1191</f>
        <v>0</v>
      </c>
      <c r="BB1191" s="378">
        <f>COUNTIF(Y1191:Z1191,"ns")</f>
        <v>0</v>
      </c>
      <c r="BC1191" s="374">
        <f>SUM(Y1191:Z1191)</f>
        <v>0</v>
      </c>
      <c r="BD1191" s="292">
        <f>IF($AG$1188=$AH$1188,0,IF(OR(AND(BA1191=0,BB1191&gt;0),AND(BA1191="ns",BC1191&gt;0),AND(BA1191="ns",BB1191=0,BC1191=0)),1,IF(OR(AND(BA1191&gt;0,BB1191=2),AND(BA1191="ns",BB1191=2),AND(BA1191="ns",BC1191=0,BB1191&gt;0),BA1191=BC1191),0,1)))</f>
        <v>0</v>
      </c>
      <c r="BE1191" s="375">
        <f>AA1191</f>
        <v>0</v>
      </c>
      <c r="BF1191" s="378">
        <f>COUNTIF(AC1191:AD1191,"ns")</f>
        <v>0</v>
      </c>
      <c r="BG1191" s="374">
        <f>SUM(AC1191:AD1191)</f>
        <v>0</v>
      </c>
      <c r="BH1191" s="292">
        <f>IF($AG$1188=$AH$1188,0,IF(OR(AND(BE1191=0,BF1191&gt;0),AND(BE1191="ns",BG1191&gt;0),AND(BE1191="ns",BF1191=0,BG1191=0)),1,IF(OR(AND(BE1191&gt;0,BF1191=2),AND(BE1191="ns",BF1191=2),AND(BE1191="ns",BG1191=0,BF1191&gt;0),BE1191=BG1191),0,1)))</f>
        <v>0</v>
      </c>
      <c r="BJ1191" s="403">
        <f>AT1177</f>
        <v>0</v>
      </c>
      <c r="BK1191" s="403">
        <f>COUNTIF(O1190:P1191,"ns")</f>
        <v>0</v>
      </c>
      <c r="BL1191" s="403">
        <f>SUM(O1190:P1191)</f>
        <v>0</v>
      </c>
      <c r="BM1191" s="325">
        <f>IF($AG$1188=$AH$1188,0,IF(OR(AND(BJ1191=0,BK1191&gt;0),AND(BJ1191="ns",BL1191&gt;0),AND(BJ1191="ns",BK1191=0,BL1191=0)),1,IF(OR(AND(BJ1191&gt;0,BK1191=2),AND(BJ1191="ns",BK1191=2),AND(BJ1191="ns",BL1191=0,BK1191&gt;0),IF(AT1178=1,BJ1191&lt;=BL1191,BJ1191=BL1191)),0,1)))</f>
        <v>0</v>
      </c>
      <c r="BO1191" s="400" t="s">
        <v>1926</v>
      </c>
      <c r="BP1191" s="400">
        <f>COUNTIF(O1190:R1191,"ns")</f>
        <v>0</v>
      </c>
      <c r="BR1191" s="400">
        <f>COUNTIF(O1190:O1191,"ns")</f>
        <v>0</v>
      </c>
      <c r="BT1191" s="400">
        <f>COUNTIF(Q1190:Q1191,"ns")</f>
        <v>0</v>
      </c>
      <c r="BV1191" s="400">
        <f>COUNTIF(U1190:V1191,"ns")</f>
        <v>0</v>
      </c>
      <c r="BX1191" s="400">
        <f>COUNTIF(U1190:U1191,"ns")</f>
        <v>0</v>
      </c>
      <c r="BY1191" s="400">
        <f t="shared" ref="BY1191:CC1191" si="319">COUNTIF(V1190:V1191,"ns")</f>
        <v>0</v>
      </c>
      <c r="BZ1191" s="400">
        <f>COUNTIF(Y1190:Z1191,"ns")</f>
        <v>0</v>
      </c>
      <c r="CB1191" s="400">
        <f t="shared" si="319"/>
        <v>0</v>
      </c>
      <c r="CC1191" s="400">
        <f t="shared" si="319"/>
        <v>0</v>
      </c>
      <c r="CD1191" s="400">
        <f>COUNTIF(AC1190:AD1191,"ns")</f>
        <v>0</v>
      </c>
      <c r="CF1191" s="400">
        <f>COUNTIF(AC1190:AC1191,"ns")</f>
        <v>0</v>
      </c>
      <c r="CG1191" s="400">
        <f>COUNTIF(AD1190:AD1191,"ns")</f>
        <v>0</v>
      </c>
    </row>
    <row r="1192" spans="1:85" ht="15" customHeight="1" x14ac:dyDescent="0.25">
      <c r="C1192" s="3"/>
      <c r="D1192" s="3"/>
      <c r="E1192" s="3"/>
      <c r="F1192" s="3"/>
      <c r="G1192" s="3"/>
      <c r="H1192" s="3"/>
      <c r="I1192" s="13"/>
      <c r="J1192" s="75"/>
      <c r="K1192" s="124"/>
      <c r="L1192" s="75" t="s">
        <v>64</v>
      </c>
      <c r="M1192" s="606">
        <f>IF(AND(SUM(M1190:N1191)=0,COUNTIF(M1190:N1191,"NS")&gt;0),"NS",SUM(M1190:N1191))</f>
        <v>0</v>
      </c>
      <c r="N1192" s="606"/>
      <c r="O1192" s="552">
        <f>IF(AND(SUM(O1190:P1191)=0,COUNTIF(O1190:P1191,"NS")&gt;0),"NS",SUM(O1190:P1191))</f>
        <v>0</v>
      </c>
      <c r="P1192" s="554"/>
      <c r="Q1192" s="552">
        <f>IF(AND(SUM(Q1190:R1191)=0,COUNTIF(Q1190:R1191,"NS")&gt;0),"NS",SUM(Q1190:R1191))</f>
        <v>0</v>
      </c>
      <c r="R1192" s="554"/>
      <c r="S1192" s="552">
        <f>IF(AND(SUM(S1190:T1191)=0,COUNTIF(S1190:T1191,"NS")&gt;0),"NS",SUM(S1190:T1191))</f>
        <v>0</v>
      </c>
      <c r="T1192" s="554"/>
      <c r="U1192" s="123">
        <f>IF(AND(SUM(U1190:U1191)=0,COUNTIF(U1190:U1191,"NS")&gt;0),"NS",SUM(U1190:U1191))</f>
        <v>0</v>
      </c>
      <c r="V1192" s="123">
        <f>IF(AND(SUM(V1190:V1191)=0,COUNTIF(V1190:V1191,"NS")&gt;0),"NS",SUM(V1190:V1191))</f>
        <v>0</v>
      </c>
      <c r="W1192" s="1080">
        <f>IF(AND(SUM(W1190:X1191)=0,COUNTIF(W1190:X1191,"NS")&gt;0),"NS",SUM(W1190:X1191))</f>
        <v>0</v>
      </c>
      <c r="X1192" s="1080"/>
      <c r="Y1192" s="123">
        <f>IF(AND(SUM(Y1190:Y1191)=0,COUNTIF(Y1190:Y1191,"NS")&gt;0),"NS",SUM(Y1190:Y1191))</f>
        <v>0</v>
      </c>
      <c r="Z1192" s="123">
        <f>IF(AND(SUM(Z1190:Z1191)=0,COUNTIF(Z1190:Z1191,"NS")&gt;0),"NS",SUM(Z1190:Z1191))</f>
        <v>0</v>
      </c>
      <c r="AA1192" s="1080">
        <f>IF(AND(SUM(AA1190:AB1191)=0,COUNTIF(AA1190:AB1191,"NS")&gt;0),"NS",SUM(AA1190:AB1191))</f>
        <v>0</v>
      </c>
      <c r="AB1192" s="1080"/>
      <c r="AC1192" s="123">
        <f>IF(AND(SUM(AC1190:AC1191)=0,COUNTIF(AC1190:AC1191,"NS")&gt;0),"NS",SUM(AC1190:AC1191))</f>
        <v>0</v>
      </c>
      <c r="AD1192" s="123">
        <f>IF(AND(SUM(AD1190:AD1191)=0,COUNTIF(AD1190:AD1191,"NS")&gt;0),"NS",SUM(AD1190:AD1191))</f>
        <v>0</v>
      </c>
      <c r="AE1192" s="60"/>
      <c r="AF1192" s="259"/>
      <c r="AG1192" s="375"/>
      <c r="AH1192" s="399"/>
      <c r="AN1192" s="387">
        <f>SUM(AN1190:AN1191)</f>
        <v>0</v>
      </c>
      <c r="AR1192" s="387">
        <f>SUM(AR1190:AR1191)</f>
        <v>0</v>
      </c>
      <c r="AV1192" s="387">
        <f>SUM(AV1190:AV1191)</f>
        <v>0</v>
      </c>
      <c r="AZ1192" s="387">
        <f>SUM(AZ1190:AZ1191)</f>
        <v>0</v>
      </c>
      <c r="BD1192" s="387">
        <f>SUM(BD1190:BD1191)</f>
        <v>0</v>
      </c>
      <c r="BH1192" s="387">
        <f>SUM(BH1190:BH1191)</f>
        <v>0</v>
      </c>
      <c r="BJ1192" s="403">
        <f>AU1177</f>
        <v>0</v>
      </c>
      <c r="BK1192" s="403">
        <f>COUNTIF(Q1190:R1191,"ns")</f>
        <v>0</v>
      </c>
      <c r="BL1192" s="403">
        <f>SUM(Q1190:R1191)</f>
        <v>0</v>
      </c>
      <c r="BM1192" s="325">
        <f>IF($AG$1188=$AH$1188,0,IF(OR(AND(BJ1192=0,BK1192&gt;0),AND(BJ1192="ns",BL1192&gt;0),AND(BJ1192="ns",BK1192=0,BL1192=0)),1,IF(OR(AND(BJ1192&gt;0,BK1192=2),AND(BJ1192="ns",BK1192=2),AND(BJ1192="ns",BL1192=0,BK1192&gt;0),IF(AU1178=1,BJ1192&lt;=BL1192,BJ1192=BL1192)),0,1)))</f>
        <v>0</v>
      </c>
      <c r="BO1192" s="400" t="s">
        <v>1911</v>
      </c>
      <c r="BP1192" s="400">
        <f>SUM(O1190:R1191)</f>
        <v>0</v>
      </c>
      <c r="BR1192" s="400">
        <f>SUM(O1190:O1191)</f>
        <v>0</v>
      </c>
      <c r="BT1192" s="400">
        <f>SUM(Q1190:Q1191)</f>
        <v>0</v>
      </c>
      <c r="BV1192" s="400">
        <f>SUM(U1190:V1191)</f>
        <v>0</v>
      </c>
      <c r="BX1192" s="400">
        <f>SUM(U1190:U1191)</f>
        <v>0</v>
      </c>
      <c r="BY1192" s="400">
        <f t="shared" ref="BY1192:CC1192" si="320">SUM(V1190:V1191)</f>
        <v>0</v>
      </c>
      <c r="BZ1192" s="400">
        <f>SUM(Y1190:Z1191)</f>
        <v>0</v>
      </c>
      <c r="CB1192" s="400">
        <f t="shared" si="320"/>
        <v>0</v>
      </c>
      <c r="CC1192" s="400">
        <f t="shared" si="320"/>
        <v>0</v>
      </c>
      <c r="CD1192" s="400">
        <f>SUM(AC1190:AD1191)</f>
        <v>0</v>
      </c>
      <c r="CF1192" s="400">
        <f>SUM(AC1190:AC1191)</f>
        <v>0</v>
      </c>
      <c r="CG1192" s="400">
        <f>SUM(AD1190:AD1191)</f>
        <v>0</v>
      </c>
    </row>
    <row r="1193" spans="1:85" ht="15" customHeight="1" x14ac:dyDescent="0.25">
      <c r="AE1193" s="60"/>
      <c r="AF1193" s="259"/>
      <c r="AG1193" s="375"/>
      <c r="AH1193" s="399"/>
      <c r="BJ1193" s="403"/>
      <c r="BK1193" s="403"/>
      <c r="BL1193" s="403"/>
      <c r="BM1193" s="387">
        <f>SUM(BM1190:BM1192)</f>
        <v>0</v>
      </c>
      <c r="BO1193" s="400" t="s">
        <v>1940</v>
      </c>
      <c r="BP1193" s="317">
        <f>IF($AG$1188=$AH$1188,0,IF(OR(AND(BP1190=0,BP1191&gt;0),AND(BP1190="NS",BP1192&gt;0),AND(BP1190="NS",BP1192=0,BP1191=0)),1,IF(OR(AND(BP1191&gt;=2,BP1192&lt;BP1190),AND(BP1190="NS",BP1192=0,BP1191&gt;0),BP1190&gt;=BP1192),0,1)))</f>
        <v>0</v>
      </c>
      <c r="BR1193" s="292">
        <f>IF($AG$1188=$AH$1188,0,IF(OR(AND(BR1190=0,BR1191&gt;0),AND(BR1190="ns",BR1192&gt;0),AND(BR1190="ns",BR1191=0,BR1192=0)),1,IF(OR(AND(BR1190&gt;0,BR1191=2),AND(BR1190="ns",BR1191=2),AND(BR1190="ns",BR1192=0,BR1191&gt;0),BR1190&gt;=BR1192),0,1)))</f>
        <v>0</v>
      </c>
      <c r="BT1193" s="292">
        <f>IF($AG$1188=$AH$1188,0,IF(OR(AND(BT1190=0,BT1191&gt;0),AND(BT1190="ns",BT1192&gt;0),AND(BT1190="ns",BT1191=0,BT1192=0)),1,IF(OR(AND(BT1190&gt;0,BT1191=2),AND(BT1190="ns",BT1191=2),AND(BT1190="ns",BT1192=0,BT1191&gt;0),BT1190&gt;=BT1192),0,1)))</f>
        <v>0</v>
      </c>
      <c r="BV1193" s="317">
        <f>IF($AG$1188=$AH$1188,0,IF(OR(AND(BV1190=0,BV1191&gt;0),AND(BV1190="NS",BV1192&gt;0),AND(BV1190="NS",BV1192=0,BV1191=0)),1,IF(OR(AND(BV1191&gt;=2,BV1192&lt;BV1190),AND(BV1190="NS",BV1192=0,BV1191&gt;0),BV1190&gt;=BV1192),0,1)))</f>
        <v>0</v>
      </c>
      <c r="BX1193" s="292">
        <f>IF($AG$1188=$AH$1188,0,IF(OR(AND(BX1190=0,BX1191&gt;0),AND(BX1190="ns",BX1192&gt;0),AND(BX1190="ns",BX1191=0,BX1192=0)),1,IF(OR(AND(BX1190&gt;0,BX1191=2),AND(BX1190="ns",BX1191=2),AND(BX1190="ns",BX1192=0,BX1191&gt;0),BX1190&gt;=BX1192),0,1)))</f>
        <v>0</v>
      </c>
      <c r="BY1193" s="292">
        <f>IF($AG$1188=$AH$1188,0,IF(OR(AND(BY1190=0,BY1191&gt;0),AND(BY1190="ns",BY1192&gt;0),AND(BY1190="ns",BY1191=0,BY1192=0)),1,IF(OR(AND(BY1190&gt;0,BY1191=2),AND(BY1190="ns",BY1191=2),AND(BY1190="ns",BY1192=0,BY1191&gt;0),BY1190&gt;=BY1192),0,1)))</f>
        <v>0</v>
      </c>
      <c r="BZ1193" s="317">
        <f>IF($AG$1188=$AH$1188,0,IF(OR(AND(BZ1190=0,BZ1191&gt;0),AND(BZ1190="NS",BZ1192&gt;0),AND(BZ1190="NS",BZ1192=0,BZ1191=0)),1,IF(OR(AND(BZ1191&gt;=2,BZ1192&lt;BZ1190),AND(BZ1190="NS",BZ1192=0,BZ1191&gt;0),BZ1190&gt;=BZ1192),0,1)))</f>
        <v>0</v>
      </c>
      <c r="CB1193" s="292">
        <f>IF($AG$1188=$AH$1188,0,IF(OR(AND(CB1190=0,CB1191&gt;0),AND(CB1190="ns",CB1192&gt;0),AND(CB1190="ns",CB1191=0,CB1192=0)),1,IF(OR(AND(CB1190&gt;0,CB1191=2),AND(CB1190="ns",CB1191=2),AND(CB1190="ns",CB1192=0,CB1191&gt;0),CB1190&gt;=CB1192),0,1)))</f>
        <v>0</v>
      </c>
      <c r="CC1193" s="292">
        <f>IF($AG$1188=$AH$1188,0,IF(OR(AND(CC1190=0,CC1191&gt;0),AND(CC1190="ns",CC1192&gt;0),AND(CC1190="ns",CC1191=0,CC1192=0)),1,IF(OR(AND(CC1190&gt;0,CC1191=2),AND(CC1190="ns",CC1191=2),AND(CC1190="ns",CC1192=0,CC1191&gt;0),CC1190&gt;=CC1192),0,1)))</f>
        <v>0</v>
      </c>
      <c r="CD1193" s="317">
        <f>IF($AG$1188=$AH$1188,0,IF(OR(AND(CD1190=0,CD1191&gt;0),AND(CD1190="NS",CD1192&gt;0),AND(CD1190="NS",CD1192=0,CD1191=0)),1,IF(OR(AND(CD1191&gt;=2,CD1192&lt;CD1190),AND(CD1190="NS",CD1192=0,CD1191&gt;0),CD1190&gt;=CD1192),0,1)))</f>
        <v>0</v>
      </c>
      <c r="CF1193" s="292">
        <f>IF($AG$1188=$AH$1188,0,IF(OR(AND(CF1190=0,CF1191&gt;0),AND(CF1190="ns",CF1192&gt;0),AND(CF1190="ns",CF1191=0,CF1192=0)),1,IF(OR(AND(CF1190&gt;0,CF1191=2),AND(CF1190="ns",CF1191=2),AND(CF1190="ns",CF1192=0,CF1191&gt;0),CF1190&gt;=CF1192),0,1)))</f>
        <v>0</v>
      </c>
      <c r="CG1193" s="292">
        <f>IF($AG$1188=$AH$1188,0,IF(OR(AND(CG1190=0,CG1191&gt;0),AND(CG1190="ns",CG1192&gt;0),AND(CG1190="ns",CG1191=0,CG1192=0)),1,IF(OR(AND(CG1190&gt;0,CG1191=2),AND(CG1190="ns",CG1191=2),AND(CG1190="ns",CG1192=0,CG1191&gt;0),CG1190&gt;=CG1192),0,1)))</f>
        <v>0</v>
      </c>
    </row>
    <row r="1194" spans="1:85" ht="24" customHeight="1" x14ac:dyDescent="0.25">
      <c r="C1194" s="785" t="s">
        <v>870</v>
      </c>
      <c r="D1194" s="785"/>
      <c r="E1194" s="785"/>
      <c r="F1194" s="785"/>
      <c r="G1194" s="785"/>
      <c r="H1194" s="785"/>
      <c r="I1194" s="785"/>
      <c r="J1194" s="785"/>
      <c r="K1194" s="785"/>
      <c r="L1194" s="785"/>
      <c r="M1194" s="785"/>
      <c r="N1194" s="785"/>
      <c r="O1194" s="785"/>
      <c r="P1194" s="785"/>
      <c r="Q1194" s="785"/>
      <c r="R1194" s="785"/>
      <c r="S1194" s="785"/>
      <c r="T1194" s="785"/>
      <c r="U1194" s="785"/>
      <c r="V1194" s="785"/>
      <c r="W1194" s="785"/>
      <c r="X1194" s="785"/>
      <c r="Y1194" s="785"/>
      <c r="Z1194" s="785"/>
      <c r="AA1194" s="785"/>
      <c r="AB1194" s="785"/>
      <c r="AC1194" s="785"/>
      <c r="AD1194" s="785"/>
      <c r="AE1194" s="60"/>
      <c r="AF1194" s="259"/>
      <c r="AG1194" s="375"/>
      <c r="AH1194" s="399"/>
      <c r="AK1194" s="375"/>
      <c r="AL1194" s="375"/>
      <c r="AM1194" s="375"/>
      <c r="AN1194" s="375"/>
      <c r="AO1194" s="375"/>
      <c r="AP1194" s="375"/>
      <c r="AQ1194" s="375"/>
      <c r="AR1194" s="375"/>
      <c r="AS1194" s="375"/>
      <c r="AT1194" s="375"/>
      <c r="AU1194" s="375"/>
      <c r="AV1194" s="375"/>
      <c r="AW1194" s="375"/>
      <c r="AX1194" s="375"/>
      <c r="AY1194" s="375"/>
      <c r="AZ1194" s="375"/>
      <c r="BA1194" s="375"/>
      <c r="BB1194" s="375"/>
      <c r="BC1194" s="375"/>
      <c r="BD1194" s="375"/>
      <c r="BE1194" s="375"/>
      <c r="BF1194" s="375"/>
      <c r="BG1194" s="375"/>
      <c r="BH1194" s="375"/>
    </row>
    <row r="1195" spans="1:85" ht="60" customHeight="1" x14ac:dyDescent="0.25">
      <c r="C1195" s="1079"/>
      <c r="D1195" s="1079"/>
      <c r="E1195" s="1079"/>
      <c r="F1195" s="1079"/>
      <c r="G1195" s="1079"/>
      <c r="H1195" s="1079"/>
      <c r="I1195" s="1079"/>
      <c r="J1195" s="1079"/>
      <c r="K1195" s="1079"/>
      <c r="L1195" s="1079"/>
      <c r="M1195" s="1079"/>
      <c r="N1195" s="1079"/>
      <c r="O1195" s="1079"/>
      <c r="P1195" s="1079"/>
      <c r="Q1195" s="1079"/>
      <c r="R1195" s="1079"/>
      <c r="S1195" s="1079"/>
      <c r="T1195" s="1079"/>
      <c r="U1195" s="1079"/>
      <c r="V1195" s="1079"/>
      <c r="W1195" s="1079"/>
      <c r="X1195" s="1079"/>
      <c r="Y1195" s="1079"/>
      <c r="Z1195" s="1079"/>
      <c r="AA1195" s="1079"/>
      <c r="AB1195" s="1079"/>
      <c r="AC1195" s="1079"/>
      <c r="AD1195" s="1079"/>
      <c r="AE1195" s="60"/>
      <c r="AF1195" s="259"/>
      <c r="AG1195" s="375"/>
      <c r="AH1195" s="399"/>
      <c r="AK1195" s="375"/>
      <c r="AL1195" s="375"/>
      <c r="AM1195" s="375"/>
      <c r="AN1195" s="375"/>
      <c r="AO1195" s="375"/>
      <c r="AP1195" s="375"/>
      <c r="AQ1195" s="375"/>
      <c r="AR1195" s="375"/>
      <c r="AS1195" s="375"/>
      <c r="AT1195" s="375"/>
      <c r="AU1195" s="375"/>
      <c r="AV1195" s="375"/>
      <c r="AW1195" s="375"/>
      <c r="AX1195" s="375"/>
      <c r="AY1195" s="375"/>
      <c r="AZ1195" s="375"/>
      <c r="BA1195" s="375"/>
      <c r="BB1195" s="375"/>
      <c r="BC1195" s="375"/>
      <c r="BD1195" s="375"/>
      <c r="BE1195" s="375"/>
      <c r="BF1195" s="375"/>
      <c r="BG1195" s="375"/>
      <c r="BH1195" s="375"/>
    </row>
    <row r="1196" spans="1:85" ht="15" customHeight="1" x14ac:dyDescent="0.25">
      <c r="B1196" s="543" t="str">
        <f>IF(SUM(BP1193:CG1193)&gt;=1,"Error: Verificar la consistencia con la pregunta 45","")</f>
        <v/>
      </c>
      <c r="C1196" s="543"/>
      <c r="D1196" s="543"/>
      <c r="E1196" s="543"/>
      <c r="F1196" s="543"/>
      <c r="G1196" s="543"/>
      <c r="H1196" s="543"/>
      <c r="I1196" s="543"/>
      <c r="J1196" s="543"/>
      <c r="K1196" s="543"/>
      <c r="L1196" s="543"/>
      <c r="M1196" s="543"/>
      <c r="N1196" s="543"/>
      <c r="O1196" s="543"/>
      <c r="P1196" s="543"/>
      <c r="Q1196" s="603" t="str">
        <f>IF(SUM(BM1193)&gt;=1,"Error: Verificar la consistencia con la pregunta anterior","")</f>
        <v/>
      </c>
      <c r="R1196" s="603"/>
      <c r="S1196" s="603"/>
      <c r="T1196" s="603"/>
      <c r="U1196" s="603"/>
      <c r="V1196" s="603"/>
      <c r="W1196" s="603"/>
      <c r="X1196" s="603"/>
      <c r="Y1196" s="603"/>
      <c r="Z1196" s="603"/>
      <c r="AA1196" s="603"/>
      <c r="AB1196" s="603"/>
      <c r="AC1196" s="603"/>
      <c r="AD1196" s="603"/>
      <c r="AE1196" s="60"/>
      <c r="AF1196" s="259"/>
      <c r="AG1196" s="375"/>
      <c r="AH1196" s="399"/>
    </row>
    <row r="1197" spans="1:85" ht="15" customHeight="1" x14ac:dyDescent="0.25">
      <c r="B1197" s="543" t="str">
        <f>IF(SUM(AN1192:AV1192)&gt;=1,"Error: Verificar la suma de totales por fila ","")</f>
        <v/>
      </c>
      <c r="C1197" s="543"/>
      <c r="D1197" s="543"/>
      <c r="E1197" s="543"/>
      <c r="F1197" s="543"/>
      <c r="G1197" s="543"/>
      <c r="H1197" s="543"/>
      <c r="I1197" s="543"/>
      <c r="J1197" s="543"/>
      <c r="K1197" s="543"/>
      <c r="L1197" s="543"/>
      <c r="M1197" s="543"/>
      <c r="N1197" s="543"/>
      <c r="O1197" s="543"/>
      <c r="P1197" s="543"/>
      <c r="Q1197" s="543" t="str">
        <f>IF(SUM(AZ1192:BH1192)&gt;=1,"Error: Verificar la suma de subtotales por fila ","")</f>
        <v/>
      </c>
      <c r="R1197" s="543"/>
      <c r="S1197" s="543"/>
      <c r="T1197" s="543"/>
      <c r="U1197" s="543"/>
      <c r="V1197" s="543"/>
      <c r="W1197" s="543"/>
      <c r="X1197" s="543"/>
      <c r="Y1197" s="543"/>
      <c r="Z1197" s="543"/>
      <c r="AA1197" s="543"/>
      <c r="AB1197" s="543"/>
      <c r="AC1197" s="543"/>
      <c r="AD1197" s="543"/>
      <c r="AE1197" s="60"/>
      <c r="AF1197" s="259"/>
      <c r="AG1197" s="375"/>
      <c r="AH1197" s="399"/>
      <c r="BN1197" s="375"/>
      <c r="BO1197" s="375"/>
      <c r="BP1197" s="375"/>
      <c r="BQ1197" s="375"/>
      <c r="BR1197" s="375"/>
      <c r="BS1197" s="375"/>
      <c r="BT1197" s="375"/>
    </row>
    <row r="1198" spans="1:85" ht="15" customHeight="1" x14ac:dyDescent="0.25">
      <c r="B1198" s="545" t="str">
        <f>IF(OR(AG1188=AH1188,AG1188=AI1188),"","Error: Debe completar toda la información requerida.")</f>
        <v/>
      </c>
      <c r="C1198" s="545"/>
      <c r="D1198" s="545"/>
      <c r="E1198" s="545"/>
      <c r="F1198" s="545"/>
      <c r="G1198" s="545"/>
      <c r="H1198" s="545"/>
      <c r="I1198" s="545"/>
      <c r="J1198" s="545"/>
      <c r="K1198" s="545"/>
      <c r="L1198" s="545"/>
      <c r="M1198" s="545"/>
      <c r="N1198" s="545"/>
      <c r="O1198" s="545"/>
      <c r="P1198" s="545"/>
      <c r="Q1198" s="545"/>
      <c r="R1198" s="545"/>
      <c r="S1198" s="545"/>
      <c r="T1198" s="545"/>
      <c r="U1198" s="545"/>
      <c r="V1198" s="545"/>
      <c r="W1198" s="545"/>
      <c r="X1198" s="545"/>
      <c r="Y1198" s="545"/>
      <c r="Z1198" s="545"/>
      <c r="AA1198" s="545"/>
      <c r="AB1198" s="545"/>
      <c r="AC1198" s="545"/>
      <c r="AD1198" s="545"/>
      <c r="AE1198" s="60"/>
      <c r="AF1198" s="259"/>
      <c r="AG1198" s="375"/>
      <c r="AH1198" s="399"/>
      <c r="BN1198" s="375"/>
      <c r="BO1198" s="375"/>
      <c r="BP1198" s="375"/>
      <c r="BQ1198" s="375"/>
      <c r="BR1198" s="375"/>
      <c r="BS1198" s="375"/>
      <c r="BT1198" s="375"/>
    </row>
    <row r="1199" spans="1:85" ht="24" customHeight="1" x14ac:dyDescent="0.25">
      <c r="A1199" s="114" t="s">
        <v>281</v>
      </c>
      <c r="B1199" s="573" t="s">
        <v>1231</v>
      </c>
      <c r="C1199" s="573"/>
      <c r="D1199" s="573"/>
      <c r="E1199" s="573"/>
      <c r="F1199" s="573"/>
      <c r="G1199" s="573"/>
      <c r="H1199" s="573"/>
      <c r="I1199" s="573"/>
      <c r="J1199" s="573"/>
      <c r="K1199" s="573"/>
      <c r="L1199" s="573"/>
      <c r="M1199" s="573"/>
      <c r="N1199" s="573"/>
      <c r="O1199" s="573"/>
      <c r="P1199" s="573"/>
      <c r="Q1199" s="573"/>
      <c r="R1199" s="573"/>
      <c r="S1199" s="573"/>
      <c r="T1199" s="573"/>
      <c r="U1199" s="573"/>
      <c r="V1199" s="573"/>
      <c r="W1199" s="573"/>
      <c r="X1199" s="573"/>
      <c r="Y1199" s="573"/>
      <c r="Z1199" s="573"/>
      <c r="AA1199" s="573"/>
      <c r="AB1199" s="573"/>
      <c r="AC1199" s="573"/>
      <c r="AD1199" s="573"/>
      <c r="AE1199" s="60"/>
      <c r="AF1199" s="259"/>
      <c r="AG1199" s="375"/>
      <c r="AH1199" s="399"/>
      <c r="BN1199" s="375"/>
      <c r="BO1199" s="375"/>
      <c r="BP1199" s="375"/>
      <c r="BQ1199" s="375"/>
      <c r="BR1199" s="375"/>
      <c r="BS1199" s="375"/>
      <c r="BT1199" s="375"/>
    </row>
    <row r="1200" spans="1:85" ht="36" customHeight="1" x14ac:dyDescent="0.25">
      <c r="C1200" s="785" t="s">
        <v>1521</v>
      </c>
      <c r="D1200" s="785"/>
      <c r="E1200" s="785"/>
      <c r="F1200" s="785"/>
      <c r="G1200" s="785"/>
      <c r="H1200" s="785"/>
      <c r="I1200" s="785"/>
      <c r="J1200" s="785"/>
      <c r="K1200" s="785"/>
      <c r="L1200" s="785"/>
      <c r="M1200" s="785"/>
      <c r="N1200" s="785"/>
      <c r="O1200" s="785"/>
      <c r="P1200" s="785"/>
      <c r="Q1200" s="785"/>
      <c r="R1200" s="785"/>
      <c r="S1200" s="785"/>
      <c r="T1200" s="785"/>
      <c r="U1200" s="785"/>
      <c r="V1200" s="785"/>
      <c r="W1200" s="785"/>
      <c r="X1200" s="785"/>
      <c r="Y1200" s="785"/>
      <c r="Z1200" s="785"/>
      <c r="AA1200" s="785"/>
      <c r="AB1200" s="785"/>
      <c r="AC1200" s="785"/>
      <c r="AD1200" s="785"/>
      <c r="AE1200" s="60"/>
      <c r="AF1200" s="259"/>
      <c r="AG1200" s="375"/>
      <c r="AH1200" s="399"/>
      <c r="BN1200" s="375"/>
      <c r="BO1200" s="375"/>
      <c r="BP1200" s="375"/>
      <c r="BQ1200" s="375"/>
      <c r="BR1200" s="375"/>
      <c r="BS1200" s="375"/>
      <c r="BT1200" s="375"/>
    </row>
    <row r="1201" spans="1:142" ht="24" customHeight="1" x14ac:dyDescent="0.25">
      <c r="C1201" s="785" t="s">
        <v>936</v>
      </c>
      <c r="D1201" s="785"/>
      <c r="E1201" s="785"/>
      <c r="F1201" s="785"/>
      <c r="G1201" s="785"/>
      <c r="H1201" s="785"/>
      <c r="I1201" s="785"/>
      <c r="J1201" s="785"/>
      <c r="K1201" s="785"/>
      <c r="L1201" s="785"/>
      <c r="M1201" s="785"/>
      <c r="N1201" s="785"/>
      <c r="O1201" s="785"/>
      <c r="P1201" s="785"/>
      <c r="Q1201" s="785"/>
      <c r="R1201" s="785"/>
      <c r="S1201" s="785"/>
      <c r="T1201" s="785"/>
      <c r="U1201" s="785"/>
      <c r="V1201" s="785"/>
      <c r="W1201" s="785"/>
      <c r="X1201" s="785"/>
      <c r="Y1201" s="785"/>
      <c r="Z1201" s="785"/>
      <c r="AA1201" s="785"/>
      <c r="AB1201" s="785"/>
      <c r="AC1201" s="785"/>
      <c r="AD1201" s="785"/>
      <c r="AE1201" s="60"/>
      <c r="AF1201" s="259"/>
      <c r="AG1201" s="375"/>
      <c r="AH1201" s="399"/>
    </row>
    <row r="1202" spans="1:142" ht="24" customHeight="1" x14ac:dyDescent="0.25">
      <c r="C1202" s="785" t="s">
        <v>1783</v>
      </c>
      <c r="D1202" s="785"/>
      <c r="E1202" s="785"/>
      <c r="F1202" s="785"/>
      <c r="G1202" s="785"/>
      <c r="H1202" s="785"/>
      <c r="I1202" s="785"/>
      <c r="J1202" s="785"/>
      <c r="K1202" s="785"/>
      <c r="L1202" s="785"/>
      <c r="M1202" s="785"/>
      <c r="N1202" s="785"/>
      <c r="O1202" s="785"/>
      <c r="P1202" s="785"/>
      <c r="Q1202" s="785"/>
      <c r="R1202" s="785"/>
      <c r="S1202" s="785"/>
      <c r="T1202" s="785"/>
      <c r="U1202" s="785"/>
      <c r="V1202" s="785"/>
      <c r="W1202" s="785"/>
      <c r="X1202" s="785"/>
      <c r="Y1202" s="785"/>
      <c r="Z1202" s="785"/>
      <c r="AA1202" s="785"/>
      <c r="AB1202" s="785"/>
      <c r="AC1202" s="785"/>
      <c r="AD1202" s="785"/>
      <c r="AE1202" s="60"/>
      <c r="AF1202" s="259"/>
      <c r="AG1202" s="375"/>
      <c r="AH1202" s="399"/>
    </row>
    <row r="1203" spans="1:142" ht="24" customHeight="1" x14ac:dyDescent="0.25">
      <c r="C1203" s="785" t="s">
        <v>1069</v>
      </c>
      <c r="D1203" s="785"/>
      <c r="E1203" s="785"/>
      <c r="F1203" s="785"/>
      <c r="G1203" s="785"/>
      <c r="H1203" s="785"/>
      <c r="I1203" s="785"/>
      <c r="J1203" s="785"/>
      <c r="K1203" s="785"/>
      <c r="L1203" s="785"/>
      <c r="M1203" s="785"/>
      <c r="N1203" s="785"/>
      <c r="O1203" s="785"/>
      <c r="P1203" s="785"/>
      <c r="Q1203" s="785"/>
      <c r="R1203" s="785"/>
      <c r="S1203" s="785"/>
      <c r="T1203" s="785"/>
      <c r="U1203" s="785"/>
      <c r="V1203" s="785"/>
      <c r="W1203" s="785"/>
      <c r="X1203" s="785"/>
      <c r="Y1203" s="785"/>
      <c r="Z1203" s="785"/>
      <c r="AA1203" s="785"/>
      <c r="AB1203" s="785"/>
      <c r="AC1203" s="785"/>
      <c r="AD1203" s="785"/>
      <c r="AE1203" s="60"/>
      <c r="AF1203" s="259"/>
      <c r="AG1203" s="375"/>
      <c r="AH1203" s="399"/>
    </row>
    <row r="1204" spans="1:142" ht="24" customHeight="1" x14ac:dyDescent="0.25">
      <c r="C1204" s="846" t="s">
        <v>1770</v>
      </c>
      <c r="D1204" s="846"/>
      <c r="E1204" s="846"/>
      <c r="F1204" s="846"/>
      <c r="G1204" s="846"/>
      <c r="H1204" s="846"/>
      <c r="I1204" s="846"/>
      <c r="J1204" s="846"/>
      <c r="K1204" s="846"/>
      <c r="L1204" s="846"/>
      <c r="M1204" s="846"/>
      <c r="N1204" s="846"/>
      <c r="O1204" s="846"/>
      <c r="P1204" s="846"/>
      <c r="Q1204" s="846"/>
      <c r="R1204" s="846"/>
      <c r="S1204" s="846"/>
      <c r="T1204" s="846"/>
      <c r="U1204" s="846"/>
      <c r="V1204" s="846"/>
      <c r="W1204" s="846"/>
      <c r="X1204" s="846"/>
      <c r="Y1204" s="846"/>
      <c r="Z1204" s="846"/>
      <c r="AA1204" s="846"/>
      <c r="AB1204" s="846"/>
      <c r="AC1204" s="846"/>
      <c r="AD1204" s="846"/>
      <c r="AE1204" s="60"/>
      <c r="AF1204" s="259"/>
      <c r="AG1204" s="375"/>
      <c r="AH1204" s="399"/>
    </row>
    <row r="1205" spans="1:142" ht="24" customHeight="1" x14ac:dyDescent="0.25">
      <c r="C1205" s="785" t="s">
        <v>1771</v>
      </c>
      <c r="D1205" s="785"/>
      <c r="E1205" s="785"/>
      <c r="F1205" s="785"/>
      <c r="G1205" s="785"/>
      <c r="H1205" s="785"/>
      <c r="I1205" s="785"/>
      <c r="J1205" s="785"/>
      <c r="K1205" s="785"/>
      <c r="L1205" s="785"/>
      <c r="M1205" s="785"/>
      <c r="N1205" s="785"/>
      <c r="O1205" s="785"/>
      <c r="P1205" s="785"/>
      <c r="Q1205" s="785"/>
      <c r="R1205" s="785"/>
      <c r="S1205" s="785"/>
      <c r="T1205" s="785"/>
      <c r="U1205" s="785"/>
      <c r="V1205" s="785"/>
      <c r="W1205" s="785"/>
      <c r="X1205" s="785"/>
      <c r="Y1205" s="785"/>
      <c r="Z1205" s="785"/>
      <c r="AA1205" s="785"/>
      <c r="AB1205" s="785"/>
      <c r="AC1205" s="785"/>
      <c r="AD1205" s="785"/>
      <c r="AE1205" s="60"/>
      <c r="AF1205" s="259"/>
      <c r="AG1205" s="375"/>
      <c r="AH1205" s="399"/>
    </row>
    <row r="1206" spans="1:142" ht="15" customHeight="1" x14ac:dyDescent="0.25">
      <c r="AE1206" s="60"/>
      <c r="AF1206" s="259"/>
      <c r="AG1206" s="375"/>
      <c r="AH1206" s="399"/>
    </row>
    <row r="1207" spans="1:142" ht="48" customHeight="1" x14ac:dyDescent="0.25">
      <c r="C1207" s="801" t="s">
        <v>287</v>
      </c>
      <c r="D1207" s="801"/>
      <c r="E1207" s="801"/>
      <c r="F1207" s="801"/>
      <c r="G1207" s="801" t="s">
        <v>288</v>
      </c>
      <c r="H1207" s="801"/>
      <c r="I1207" s="916" t="s">
        <v>289</v>
      </c>
      <c r="J1207" s="916"/>
      <c r="K1207" s="916"/>
      <c r="L1207" s="916"/>
      <c r="M1207" s="916"/>
      <c r="N1207" s="916"/>
      <c r="O1207" s="916"/>
      <c r="P1207" s="916"/>
      <c r="Q1207" s="916"/>
      <c r="R1207" s="916"/>
      <c r="S1207" s="1074" t="s">
        <v>1433</v>
      </c>
      <c r="T1207" s="1074"/>
      <c r="U1207" s="1074"/>
      <c r="V1207" s="1074"/>
      <c r="W1207" s="1074"/>
      <c r="X1207" s="1074"/>
      <c r="Y1207" s="1074"/>
      <c r="Z1207" s="1074"/>
      <c r="AA1207" s="1074"/>
      <c r="AB1207" s="1074"/>
      <c r="AC1207" s="1074"/>
      <c r="AD1207" s="1074"/>
      <c r="AE1207" s="60"/>
      <c r="AF1207" s="259"/>
      <c r="AG1207" s="285" t="s">
        <v>1908</v>
      </c>
      <c r="AH1207" s="285"/>
      <c r="AI1207" s="285"/>
      <c r="AJ1207" s="374"/>
      <c r="AK1207" s="374"/>
      <c r="AL1207" s="374"/>
      <c r="AM1207" s="374"/>
      <c r="AN1207" s="374"/>
    </row>
    <row r="1208" spans="1:142" ht="15" customHeight="1" thickBot="1" x14ac:dyDescent="0.3">
      <c r="C1208" s="801"/>
      <c r="D1208" s="801"/>
      <c r="E1208" s="801"/>
      <c r="F1208" s="801"/>
      <c r="G1208" s="801"/>
      <c r="H1208" s="801"/>
      <c r="I1208" s="916"/>
      <c r="J1208" s="916"/>
      <c r="K1208" s="916"/>
      <c r="L1208" s="916"/>
      <c r="M1208" s="916"/>
      <c r="N1208" s="916"/>
      <c r="O1208" s="916"/>
      <c r="P1208" s="916"/>
      <c r="Q1208" s="916"/>
      <c r="R1208" s="916"/>
      <c r="S1208" s="880" t="s">
        <v>60</v>
      </c>
      <c r="T1208" s="858" t="s">
        <v>61</v>
      </c>
      <c r="U1208" s="858" t="s">
        <v>62</v>
      </c>
      <c r="V1208" s="559" t="s">
        <v>283</v>
      </c>
      <c r="W1208" s="560"/>
      <c r="X1208" s="561"/>
      <c r="Y1208" s="559" t="s">
        <v>284</v>
      </c>
      <c r="Z1208" s="560"/>
      <c r="AA1208" s="561"/>
      <c r="AB1208" s="559" t="s">
        <v>285</v>
      </c>
      <c r="AC1208" s="560"/>
      <c r="AD1208" s="561"/>
      <c r="AE1208" s="60"/>
      <c r="AF1208" s="259"/>
      <c r="AG1208" s="285">
        <f>SUM(AG1210:AG1358)</f>
        <v>1788</v>
      </c>
      <c r="AH1208" s="285">
        <v>1788</v>
      </c>
      <c r="AI1208" s="285">
        <f>SUM($AG$1359)</f>
        <v>1788</v>
      </c>
      <c r="AJ1208" s="374"/>
      <c r="AK1208" s="374"/>
      <c r="AL1208" s="374"/>
      <c r="AM1208" s="374"/>
      <c r="AN1208" s="374"/>
    </row>
    <row r="1209" spans="1:142" ht="43.5" customHeight="1" x14ac:dyDescent="0.25">
      <c r="C1209" s="801"/>
      <c r="D1209" s="801"/>
      <c r="E1209" s="801"/>
      <c r="F1209" s="801"/>
      <c r="G1209" s="801"/>
      <c r="H1209" s="801"/>
      <c r="I1209" s="916"/>
      <c r="J1209" s="916"/>
      <c r="K1209" s="916"/>
      <c r="L1209" s="916"/>
      <c r="M1209" s="916"/>
      <c r="N1209" s="916"/>
      <c r="O1209" s="916"/>
      <c r="P1209" s="916"/>
      <c r="Q1209" s="916"/>
      <c r="R1209" s="916"/>
      <c r="S1209" s="880"/>
      <c r="T1209" s="862"/>
      <c r="U1209" s="862"/>
      <c r="V1209" s="116" t="s">
        <v>78</v>
      </c>
      <c r="W1209" s="85" t="s">
        <v>61</v>
      </c>
      <c r="X1209" s="85" t="s">
        <v>62</v>
      </c>
      <c r="Y1209" s="116" t="s">
        <v>78</v>
      </c>
      <c r="Z1209" s="85" t="s">
        <v>61</v>
      </c>
      <c r="AA1209" s="85" t="s">
        <v>62</v>
      </c>
      <c r="AB1209" s="116" t="s">
        <v>78</v>
      </c>
      <c r="AC1209" s="85" t="s">
        <v>61</v>
      </c>
      <c r="AD1209" s="85" t="s">
        <v>62</v>
      </c>
      <c r="AE1209" s="60"/>
      <c r="AF1209" s="259"/>
      <c r="AG1209" s="374"/>
      <c r="AH1209" s="374"/>
      <c r="AI1209" s="374"/>
      <c r="AJ1209" s="374"/>
      <c r="AK1209" s="404" t="s">
        <v>1913</v>
      </c>
      <c r="AL1209" s="405" t="s">
        <v>1910</v>
      </c>
      <c r="AM1209" s="406" t="s">
        <v>1914</v>
      </c>
      <c r="AN1209" s="406" t="s">
        <v>1915</v>
      </c>
      <c r="AO1209" s="407" t="s">
        <v>1913</v>
      </c>
      <c r="AP1209" s="405" t="s">
        <v>1910</v>
      </c>
      <c r="AQ1209" s="406" t="s">
        <v>1914</v>
      </c>
      <c r="AR1209" s="406" t="s">
        <v>1915</v>
      </c>
      <c r="AS1209" s="407" t="s">
        <v>1913</v>
      </c>
      <c r="AT1209" s="405" t="s">
        <v>1910</v>
      </c>
      <c r="AU1209" s="406" t="s">
        <v>1914</v>
      </c>
      <c r="AV1209" s="406" t="s">
        <v>1915</v>
      </c>
      <c r="AW1209" s="407" t="s">
        <v>1913</v>
      </c>
      <c r="AX1209" s="405" t="s">
        <v>1910</v>
      </c>
      <c r="AY1209" s="406" t="s">
        <v>1914</v>
      </c>
      <c r="AZ1209" s="406" t="s">
        <v>1915</v>
      </c>
      <c r="BA1209" s="407" t="s">
        <v>1913</v>
      </c>
      <c r="BB1209" s="405" t="s">
        <v>1910</v>
      </c>
      <c r="BC1209" s="406" t="s">
        <v>1914</v>
      </c>
      <c r="BD1209" s="406" t="s">
        <v>1915</v>
      </c>
      <c r="BE1209" s="407" t="s">
        <v>1913</v>
      </c>
      <c r="BF1209" s="405" t="s">
        <v>1910</v>
      </c>
      <c r="BG1209" s="406" t="s">
        <v>1914</v>
      </c>
      <c r="BH1209" s="408" t="s">
        <v>1915</v>
      </c>
      <c r="CA1209" s="409"/>
      <c r="CB1209" s="410"/>
      <c r="CC1209" s="410"/>
      <c r="CD1209" s="410"/>
      <c r="CE1209" s="410"/>
      <c r="CF1209" s="410"/>
      <c r="CG1209" s="410"/>
      <c r="CH1209" s="410"/>
      <c r="CI1209" s="410"/>
      <c r="CJ1209" s="410"/>
      <c r="CK1209" s="410"/>
      <c r="CL1209" s="410"/>
      <c r="CM1209" s="410"/>
      <c r="CN1209" s="410"/>
      <c r="CO1209" s="410"/>
      <c r="CP1209" s="410"/>
      <c r="CQ1209" s="410"/>
      <c r="CR1209" s="410"/>
      <c r="CS1209" s="410"/>
      <c r="CT1209" s="410"/>
      <c r="CU1209" s="410"/>
      <c r="CV1209" s="410"/>
      <c r="CW1209" s="410"/>
      <c r="CX1209" s="410"/>
      <c r="CY1209" s="410"/>
      <c r="CZ1209" s="410"/>
      <c r="DA1209" s="410"/>
      <c r="DB1209" s="410"/>
      <c r="DC1209" s="410"/>
      <c r="DD1209" s="410"/>
      <c r="DE1209" s="411"/>
      <c r="DG1209" s="409"/>
      <c r="DH1209" s="410"/>
      <c r="DI1209" s="410"/>
      <c r="DJ1209" s="410"/>
      <c r="DK1209" s="410"/>
      <c r="DL1209" s="410"/>
      <c r="DM1209" s="410"/>
      <c r="DN1209" s="410"/>
      <c r="DO1209" s="410"/>
      <c r="DP1209" s="410"/>
      <c r="DQ1209" s="410"/>
      <c r="DR1209" s="410"/>
      <c r="DS1209" s="410"/>
      <c r="DT1209" s="410"/>
      <c r="DU1209" s="410"/>
      <c r="DV1209" s="410"/>
      <c r="DW1209" s="410"/>
      <c r="DX1209" s="410"/>
      <c r="DY1209" s="410"/>
      <c r="DZ1209" s="410"/>
      <c r="EA1209" s="410"/>
      <c r="EB1209" s="410"/>
      <c r="EC1209" s="410"/>
      <c r="ED1209" s="410"/>
      <c r="EE1209" s="410"/>
      <c r="EF1209" s="410"/>
      <c r="EG1209" s="410"/>
      <c r="EH1209" s="410"/>
      <c r="EI1209" s="410"/>
      <c r="EJ1209" s="410"/>
      <c r="EK1209" s="410"/>
      <c r="EL1209" s="411"/>
    </row>
    <row r="1210" spans="1:142" ht="15" customHeight="1" x14ac:dyDescent="0.25">
      <c r="C1210" s="795" t="s">
        <v>301</v>
      </c>
      <c r="D1210" s="802" t="s">
        <v>300</v>
      </c>
      <c r="E1210" s="803"/>
      <c r="F1210" s="804"/>
      <c r="G1210" s="703" t="s">
        <v>290</v>
      </c>
      <c r="H1210" s="703"/>
      <c r="I1210" s="774" t="s">
        <v>295</v>
      </c>
      <c r="J1210" s="774"/>
      <c r="K1210" s="774"/>
      <c r="L1210" s="774"/>
      <c r="M1210" s="774"/>
      <c r="N1210" s="774"/>
      <c r="O1210" s="774"/>
      <c r="P1210" s="774"/>
      <c r="Q1210" s="774"/>
      <c r="R1210" s="774"/>
      <c r="S1210" s="274"/>
      <c r="T1210" s="274"/>
      <c r="U1210" s="274"/>
      <c r="V1210" s="274"/>
      <c r="W1210" s="274"/>
      <c r="X1210" s="274"/>
      <c r="Y1210" s="274"/>
      <c r="Z1210" s="274"/>
      <c r="AA1210" s="274"/>
      <c r="AB1210" s="274"/>
      <c r="AC1210" s="274"/>
      <c r="AD1210" s="274"/>
      <c r="AE1210" s="60"/>
      <c r="AF1210" s="259"/>
      <c r="AG1210" s="374">
        <f>IF(AND(S1210="NA",COUNTBLANK(T1210:AD1210)=11),0,COUNTBLANK(S1210:AD1210))</f>
        <v>12</v>
      </c>
      <c r="AH1210" s="374"/>
      <c r="AI1210" s="374"/>
      <c r="AJ1210" s="374"/>
      <c r="AK1210" s="412">
        <f>S1210</f>
        <v>0</v>
      </c>
      <c r="AL1210" s="379">
        <f t="shared" ref="AL1210:AL1241" si="321">COUNTIF(T1210:U1210,"ns")</f>
        <v>0</v>
      </c>
      <c r="AM1210" s="380">
        <f>SUM(T1210:U1210)</f>
        <v>0</v>
      </c>
      <c r="AN1210" s="317">
        <f>IF($AG$1208=$AH$1208,0,IF(OR(AND(AK1210=0,AL1210&gt;0),AND(AK1210="NS",AM1210&gt;0),AND(AK1210="NS",AM1210=0,AL1210=0)),1,IF(OR(AND(AL1210&gt;=2,AM1210&lt;AK1210),AND(AK1210="NS",AM1210=0,AL1210&gt;0),AK1210=AM1210,AND(AK1210="NA",AL1210=0,AM1210=0)),0,1)))</f>
        <v>0</v>
      </c>
      <c r="AO1210" s="388">
        <f>T1210</f>
        <v>0</v>
      </c>
      <c r="AP1210" s="379">
        <f t="shared" ref="AP1210:AP1241" si="322">COUNTIF(AC1210,"ns")+COUNTIF(Z1210,"ns")+COUNTIF(W1210,"ns")</f>
        <v>0</v>
      </c>
      <c r="AQ1210" s="380">
        <f>SUM(W1210,Z1210,AC1210)</f>
        <v>0</v>
      </c>
      <c r="AR1210" s="317">
        <f>IF($AG$1208=$AH$1208,0,IF(OR(AND(AO1210=0,AP1210&gt;0),AND(AO1210="NS",AQ1210&gt;0),AND(AO1210="NS",AQ1210=0,AP1210=0)),1,IF(OR(AND(AP1210&gt;=2,AQ1210&lt;AO1210),AND(AO1210="NS",AQ1210=0,AP1210&gt;0),AO1210=AQ1210),0,1)))</f>
        <v>0</v>
      </c>
      <c r="AS1210" s="388">
        <f>U1210</f>
        <v>0</v>
      </c>
      <c r="AT1210" s="379">
        <f t="shared" ref="AT1210:AT1241" si="323">COUNTIF(X1210,"ns")+COUNTIF(AD1210,"ns")+COUNTIF(AA1210,"ns")</f>
        <v>0</v>
      </c>
      <c r="AU1210" s="380">
        <f>SUM(AA1210,AD1210,X1210)</f>
        <v>0</v>
      </c>
      <c r="AV1210" s="317">
        <f>IF($AG$1208=$AH$1208,0,IF(OR(AND(AS1210=0,AT1210&gt;0),AND(AS1210="NS",AU1210&gt;0),AND(AS1210="NS",AU1210=0,AT1210=0)),1,IF(OR(AND(AT1210&gt;=2,AU1210&lt;AS1210),AND(AS1210="NS",AU1210=0,AT1210&gt;0),AS1210=AU1210),0,1)))</f>
        <v>0</v>
      </c>
      <c r="AW1210" s="388">
        <f>V1210</f>
        <v>0</v>
      </c>
      <c r="AX1210" s="379">
        <f t="shared" ref="AX1210:AX1241" si="324">COUNTIF(W1210:X1210,"ns")</f>
        <v>0</v>
      </c>
      <c r="AY1210" s="380">
        <f>SUM(W1210:X1210)</f>
        <v>0</v>
      </c>
      <c r="AZ1210" s="292">
        <f>IF($AG$1208=$AH$1208,0,IF(OR(AND(AW1210=0,AX1210&gt;0),AND(AW1210="ns",AY1210&gt;0),AND(AW1210="ns",AX1210=0,AY1210=0)),1,IF(OR(AND(AW1210&gt;0,AX1210=2),AND(AW1210="ns",AX1210=2),AND(AW1210="ns",AY1210=0,AX1210&gt;0),AW1210=AY1210),0,1)))</f>
        <v>0</v>
      </c>
      <c r="BA1210" s="388">
        <f>Y1210</f>
        <v>0</v>
      </c>
      <c r="BB1210" s="379">
        <f t="shared" ref="BB1210:BB1241" si="325">COUNTIF(Z1210:AA1210,"ns")</f>
        <v>0</v>
      </c>
      <c r="BC1210" s="380">
        <f>SUM(Z1210:AA1210)</f>
        <v>0</v>
      </c>
      <c r="BD1210" s="292">
        <f>IF($AG$1208=$AH$1208,0,IF(OR(AND(BA1210=0,BB1210&gt;0),AND(BA1210="ns",BC1210&gt;0),AND(BA1210="ns",BB1210=0,BC1210=0)),1,IF(OR(AND(BA1210&gt;0,BB1210=2),AND(BA1210="ns",BB1210=2),AND(BA1210="ns",BC1210=0,BB1210&gt;0),BA1210=BC1210),0,1)))</f>
        <v>0</v>
      </c>
      <c r="BE1210" s="388">
        <f>AB1210</f>
        <v>0</v>
      </c>
      <c r="BF1210" s="379">
        <f t="shared" ref="BF1210:BF1241" si="326">COUNTIF(AC1210:AD1210,"ns")</f>
        <v>0</v>
      </c>
      <c r="BG1210" s="380">
        <f>SUM(AC1210:AD1210)</f>
        <v>0</v>
      </c>
      <c r="BH1210" s="292">
        <f>IF($AG$1208=$AH$1208,0,IF(OR(AND(BE1210=0,BF1210&gt;0),AND(BE1210="ns",BG1210&gt;0),AND(BE1210="ns",BF1210=0,BG1210=0)),1,IF(OR(AND(BE1210&gt;0,BF1210=2),AND(BE1210="ns",BF1210=2),AND(BE1210="ns",BG1210=0,BF1210&gt;0),BE1210=BG1210),0,1)))</f>
        <v>0</v>
      </c>
      <c r="CA1210" s="413"/>
      <c r="CB1210" s="398"/>
      <c r="CC1210" s="398"/>
      <c r="CD1210" s="398"/>
      <c r="CE1210" s="398"/>
      <c r="CF1210" s="398"/>
      <c r="CG1210" s="398"/>
      <c r="CH1210" s="398"/>
      <c r="CI1210" s="398"/>
      <c r="CJ1210" s="398"/>
      <c r="CK1210" s="398"/>
      <c r="CL1210" s="398"/>
      <c r="CM1210" s="398"/>
      <c r="CN1210" s="398"/>
      <c r="CO1210" s="398"/>
      <c r="CP1210" s="398"/>
      <c r="CQ1210" s="398"/>
      <c r="CR1210" s="398"/>
      <c r="CS1210" s="398"/>
      <c r="CT1210" s="398"/>
      <c r="CU1210" s="398"/>
      <c r="CV1210" s="398"/>
      <c r="CW1210" s="398"/>
      <c r="CX1210" s="398"/>
      <c r="CY1210" s="398"/>
      <c r="CZ1210" s="398"/>
      <c r="DA1210" s="398"/>
      <c r="DB1210" s="398"/>
      <c r="DC1210" s="398"/>
      <c r="DD1210" s="398"/>
      <c r="DE1210" s="414"/>
      <c r="DG1210" s="610"/>
      <c r="DH1210" s="611"/>
      <c r="DI1210" s="415"/>
      <c r="DJ1210" s="416"/>
      <c r="DK1210" s="416"/>
      <c r="DL1210" s="416"/>
      <c r="DM1210" s="416"/>
      <c r="DN1210" s="416"/>
      <c r="DO1210" s="416"/>
      <c r="DP1210" s="416"/>
      <c r="DQ1210" s="416"/>
      <c r="DR1210" s="416"/>
      <c r="DS1210" s="416"/>
      <c r="DT1210" s="416"/>
      <c r="DU1210" s="416"/>
      <c r="DV1210" s="416"/>
      <c r="DW1210" s="416"/>
      <c r="DX1210" s="416"/>
      <c r="DY1210" s="416"/>
      <c r="DZ1210" s="416"/>
      <c r="EA1210" s="416"/>
      <c r="EB1210" s="416"/>
      <c r="EC1210" s="416"/>
      <c r="ED1210" s="416"/>
      <c r="EE1210" s="416"/>
      <c r="EF1210" s="416"/>
      <c r="EG1210" s="416"/>
      <c r="EH1210" s="416"/>
      <c r="EI1210" s="416"/>
      <c r="EJ1210" s="416"/>
      <c r="EK1210" s="416"/>
      <c r="EL1210" s="417"/>
    </row>
    <row r="1211" spans="1:142" ht="15" customHeight="1" x14ac:dyDescent="0.25">
      <c r="C1211" s="796"/>
      <c r="D1211" s="805"/>
      <c r="E1211" s="806"/>
      <c r="F1211" s="807"/>
      <c r="G1211" s="703" t="s">
        <v>291</v>
      </c>
      <c r="H1211" s="703"/>
      <c r="I1211" s="774" t="s">
        <v>296</v>
      </c>
      <c r="J1211" s="774"/>
      <c r="K1211" s="774"/>
      <c r="L1211" s="774"/>
      <c r="M1211" s="774"/>
      <c r="N1211" s="774"/>
      <c r="O1211" s="774"/>
      <c r="P1211" s="774"/>
      <c r="Q1211" s="774"/>
      <c r="R1211" s="774"/>
      <c r="S1211" s="274"/>
      <c r="T1211" s="274"/>
      <c r="U1211" s="274"/>
      <c r="V1211" s="274"/>
      <c r="W1211" s="274"/>
      <c r="X1211" s="274"/>
      <c r="Y1211" s="274"/>
      <c r="Z1211" s="274"/>
      <c r="AA1211" s="274"/>
      <c r="AB1211" s="274"/>
      <c r="AC1211" s="274"/>
      <c r="AD1211" s="274"/>
      <c r="AE1211" s="60"/>
      <c r="AF1211" s="259"/>
      <c r="AG1211" s="374">
        <f t="shared" ref="AG1211:AG1274" si="327">IF(AND(S1211="NA",COUNTBLANK(T1211:AD1211)=11),0,COUNTBLANK(S1211:AD1211))</f>
        <v>12</v>
      </c>
      <c r="AH1211" s="399"/>
      <c r="AK1211" s="412">
        <f t="shared" ref="AK1211:AK1274" si="328">S1211</f>
        <v>0</v>
      </c>
      <c r="AL1211" s="379">
        <f t="shared" si="321"/>
        <v>0</v>
      </c>
      <c r="AM1211" s="380">
        <f t="shared" ref="AM1211:AM1274" si="329">SUM(T1211:U1211)</f>
        <v>0</v>
      </c>
      <c r="AN1211" s="317">
        <f t="shared" ref="AN1211:AN1274" si="330">IF($AG$1208=$AH$1208,0,IF(OR(AND(AK1211=0,AL1211&gt;0),AND(AK1211="NS",AM1211&gt;0),AND(AK1211="NS",AM1211=0,AL1211=0)),1,IF(OR(AND(AL1211&gt;=2,AM1211&lt;AK1211),AND(AK1211="NS",AM1211=0,AL1211&gt;0),AK1211=AM1211,AND(AK1211="NA",AL1211=0,AM1211=0)),0,1)))</f>
        <v>0</v>
      </c>
      <c r="AO1211" s="388">
        <f t="shared" ref="AO1211:AO1274" si="331">T1211</f>
        <v>0</v>
      </c>
      <c r="AP1211" s="379">
        <f t="shared" si="322"/>
        <v>0</v>
      </c>
      <c r="AQ1211" s="380">
        <f t="shared" ref="AQ1211:AQ1274" si="332">SUM(W1211,Z1211,AC1211)</f>
        <v>0</v>
      </c>
      <c r="AR1211" s="317">
        <f t="shared" ref="AR1211:AR1274" si="333">IF($AG$1208=$AH$1208,0,IF(OR(AND(AO1211=0,AP1211&gt;0),AND(AO1211="NS",AQ1211&gt;0),AND(AO1211="NS",AQ1211=0,AP1211=0)),1,IF(OR(AND(AP1211&gt;=2,AQ1211&lt;AO1211),AND(AO1211="NS",AQ1211=0,AP1211&gt;0),AO1211=AQ1211),0,1)))</f>
        <v>0</v>
      </c>
      <c r="AS1211" s="388">
        <f t="shared" ref="AS1211:AS1274" si="334">U1211</f>
        <v>0</v>
      </c>
      <c r="AT1211" s="379">
        <f t="shared" si="323"/>
        <v>0</v>
      </c>
      <c r="AU1211" s="380">
        <f t="shared" ref="AU1211:AU1274" si="335">SUM(AA1211,AD1211,X1211)</f>
        <v>0</v>
      </c>
      <c r="AV1211" s="317">
        <f t="shared" ref="AV1211:AV1274" si="336">IF($AG$1208=$AH$1208,0,IF(OR(AND(AS1211=0,AT1211&gt;0),AND(AS1211="NS",AU1211&gt;0),AND(AS1211="NS",AU1211=0,AT1211=0)),1,IF(OR(AND(AT1211&gt;=2,AU1211&lt;AS1211),AND(AS1211="NS",AU1211=0,AT1211&gt;0),AS1211=AU1211),0,1)))</f>
        <v>0</v>
      </c>
      <c r="AW1211" s="388">
        <f t="shared" ref="AW1211:AW1274" si="337">V1211</f>
        <v>0</v>
      </c>
      <c r="AX1211" s="379">
        <f t="shared" si="324"/>
        <v>0</v>
      </c>
      <c r="AY1211" s="380">
        <f t="shared" ref="AY1211:AY1274" si="338">SUM(W1211:X1211)</f>
        <v>0</v>
      </c>
      <c r="AZ1211" s="292">
        <f t="shared" ref="AZ1211:AZ1274" si="339">IF($AG$1208=$AH$1208,0,IF(OR(AND(AW1211=0,AX1211&gt;0),AND(AW1211="ns",AY1211&gt;0),AND(AW1211="ns",AX1211=0,AY1211=0)),1,IF(OR(AND(AW1211&gt;0,AX1211=2),AND(AW1211="ns",AX1211=2),AND(AW1211="ns",AY1211=0,AX1211&gt;0),AW1211=AY1211),0,1)))</f>
        <v>0</v>
      </c>
      <c r="BA1211" s="388">
        <f t="shared" ref="BA1211:BA1274" si="340">Y1211</f>
        <v>0</v>
      </c>
      <c r="BB1211" s="379">
        <f t="shared" si="325"/>
        <v>0</v>
      </c>
      <c r="BC1211" s="380">
        <f t="shared" ref="BC1211:BC1274" si="341">SUM(Z1211:AA1211)</f>
        <v>0</v>
      </c>
      <c r="BD1211" s="292">
        <f t="shared" ref="BD1211:BD1274" si="342">IF($AG$1208=$AH$1208,0,IF(OR(AND(BA1211=0,BB1211&gt;0),AND(BA1211="ns",BC1211&gt;0),AND(BA1211="ns",BB1211=0,BC1211=0)),1,IF(OR(AND(BA1211&gt;0,BB1211=2),AND(BA1211="ns",BB1211=2),AND(BA1211="ns",BC1211=0,BB1211&gt;0),BA1211=BC1211),0,1)))</f>
        <v>0</v>
      </c>
      <c r="BE1211" s="388">
        <f t="shared" ref="BE1211:BE1274" si="343">AB1211</f>
        <v>0</v>
      </c>
      <c r="BF1211" s="379">
        <f t="shared" si="326"/>
        <v>0</v>
      </c>
      <c r="BG1211" s="380">
        <f t="shared" ref="BG1211:BG1274" si="344">SUM(AC1211:AD1211)</f>
        <v>0</v>
      </c>
      <c r="BH1211" s="292">
        <f t="shared" ref="BH1211:BH1274" si="345">IF($AG$1208=$AH$1208,0,IF(OR(AND(BE1211=0,BF1211&gt;0),AND(BE1211="ns",BG1211&gt;0),AND(BE1211="ns",BF1211=0,BG1211=0)),1,IF(OR(AND(BE1211&gt;0,BF1211=2),AND(BE1211="ns",BF1211=2),AND(BE1211="ns",BG1211=0,BF1211&gt;0),BE1211=BG1211),0,1)))</f>
        <v>0</v>
      </c>
      <c r="CA1211" s="413"/>
      <c r="CB1211" s="398"/>
      <c r="CC1211" s="398"/>
      <c r="CD1211" s="398"/>
      <c r="CE1211" s="398"/>
      <c r="CF1211" s="398"/>
      <c r="CG1211" s="398"/>
      <c r="CH1211" s="398"/>
      <c r="CI1211" s="398"/>
      <c r="CJ1211" s="398"/>
      <c r="CK1211" s="398"/>
      <c r="CL1211" s="398"/>
      <c r="CM1211" s="398"/>
      <c r="CN1211" s="398"/>
      <c r="CO1211" s="398"/>
      <c r="CP1211" s="398"/>
      <c r="CQ1211" s="398"/>
      <c r="CR1211" s="398"/>
      <c r="CS1211" s="398"/>
      <c r="CT1211" s="398"/>
      <c r="CU1211" s="398"/>
      <c r="CV1211" s="398"/>
      <c r="CW1211" s="398"/>
      <c r="CX1211" s="398"/>
      <c r="CY1211" s="398"/>
      <c r="CZ1211" s="398"/>
      <c r="DA1211" s="398"/>
      <c r="DB1211" s="398"/>
      <c r="DC1211" s="398"/>
      <c r="DD1211" s="398"/>
      <c r="DE1211" s="414"/>
      <c r="DG1211" s="610"/>
      <c r="DH1211" s="611"/>
      <c r="DI1211" s="415"/>
      <c r="DJ1211" s="416"/>
      <c r="DK1211" s="416"/>
      <c r="DL1211" s="416"/>
      <c r="DM1211" s="416"/>
      <c r="DN1211" s="416"/>
      <c r="DO1211" s="416"/>
      <c r="DP1211" s="416"/>
      <c r="DQ1211" s="416"/>
      <c r="DR1211" s="416"/>
      <c r="DS1211" s="416"/>
      <c r="DT1211" s="416"/>
      <c r="DU1211" s="416"/>
      <c r="DV1211" s="416"/>
      <c r="DW1211" s="416"/>
      <c r="DX1211" s="416"/>
      <c r="DY1211" s="416"/>
      <c r="DZ1211" s="416"/>
      <c r="EA1211" s="416"/>
      <c r="EB1211" s="416"/>
      <c r="EC1211" s="416"/>
      <c r="ED1211" s="416"/>
      <c r="EE1211" s="416"/>
      <c r="EF1211" s="416"/>
      <c r="EG1211" s="416"/>
      <c r="EH1211" s="416"/>
      <c r="EI1211" s="416"/>
      <c r="EJ1211" s="416"/>
      <c r="EK1211" s="416"/>
      <c r="EL1211" s="417"/>
    </row>
    <row r="1212" spans="1:142" ht="15" customHeight="1" x14ac:dyDescent="0.25">
      <c r="C1212" s="796"/>
      <c r="D1212" s="805"/>
      <c r="E1212" s="806"/>
      <c r="F1212" s="807"/>
      <c r="G1212" s="703" t="s">
        <v>292</v>
      </c>
      <c r="H1212" s="703"/>
      <c r="I1212" s="774" t="s">
        <v>297</v>
      </c>
      <c r="J1212" s="774"/>
      <c r="K1212" s="774"/>
      <c r="L1212" s="774"/>
      <c r="M1212" s="774"/>
      <c r="N1212" s="774"/>
      <c r="O1212" s="774"/>
      <c r="P1212" s="774"/>
      <c r="Q1212" s="774"/>
      <c r="R1212" s="774"/>
      <c r="S1212" s="274"/>
      <c r="T1212" s="274"/>
      <c r="U1212" s="274"/>
      <c r="V1212" s="274"/>
      <c r="W1212" s="274"/>
      <c r="X1212" s="274"/>
      <c r="Y1212" s="274"/>
      <c r="Z1212" s="274"/>
      <c r="AA1212" s="274"/>
      <c r="AB1212" s="274"/>
      <c r="AC1212" s="274"/>
      <c r="AD1212" s="274"/>
      <c r="AE1212" s="60"/>
      <c r="AF1212" s="259"/>
      <c r="AG1212" s="374">
        <f t="shared" si="327"/>
        <v>12</v>
      </c>
      <c r="AH1212" s="399"/>
      <c r="AK1212" s="412">
        <f t="shared" si="328"/>
        <v>0</v>
      </c>
      <c r="AL1212" s="379">
        <f t="shared" si="321"/>
        <v>0</v>
      </c>
      <c r="AM1212" s="380">
        <f t="shared" si="329"/>
        <v>0</v>
      </c>
      <c r="AN1212" s="317">
        <f t="shared" si="330"/>
        <v>0</v>
      </c>
      <c r="AO1212" s="388">
        <f t="shared" si="331"/>
        <v>0</v>
      </c>
      <c r="AP1212" s="379">
        <f t="shared" si="322"/>
        <v>0</v>
      </c>
      <c r="AQ1212" s="380">
        <f t="shared" si="332"/>
        <v>0</v>
      </c>
      <c r="AR1212" s="317">
        <f t="shared" si="333"/>
        <v>0</v>
      </c>
      <c r="AS1212" s="388">
        <f t="shared" si="334"/>
        <v>0</v>
      </c>
      <c r="AT1212" s="379">
        <f t="shared" si="323"/>
        <v>0</v>
      </c>
      <c r="AU1212" s="380">
        <f t="shared" si="335"/>
        <v>0</v>
      </c>
      <c r="AV1212" s="317">
        <f t="shared" si="336"/>
        <v>0</v>
      </c>
      <c r="AW1212" s="388">
        <f t="shared" si="337"/>
        <v>0</v>
      </c>
      <c r="AX1212" s="379">
        <f t="shared" si="324"/>
        <v>0</v>
      </c>
      <c r="AY1212" s="380">
        <f t="shared" si="338"/>
        <v>0</v>
      </c>
      <c r="AZ1212" s="292">
        <f t="shared" si="339"/>
        <v>0</v>
      </c>
      <c r="BA1212" s="388">
        <f t="shared" si="340"/>
        <v>0</v>
      </c>
      <c r="BB1212" s="379">
        <f t="shared" si="325"/>
        <v>0</v>
      </c>
      <c r="BC1212" s="380">
        <f t="shared" si="341"/>
        <v>0</v>
      </c>
      <c r="BD1212" s="292">
        <f t="shared" si="342"/>
        <v>0</v>
      </c>
      <c r="BE1212" s="388">
        <f t="shared" si="343"/>
        <v>0</v>
      </c>
      <c r="BF1212" s="379">
        <f t="shared" si="326"/>
        <v>0</v>
      </c>
      <c r="BG1212" s="380">
        <f t="shared" si="344"/>
        <v>0</v>
      </c>
      <c r="BH1212" s="292">
        <f t="shared" si="345"/>
        <v>0</v>
      </c>
      <c r="CA1212" s="413"/>
      <c r="CB1212" s="398"/>
      <c r="CC1212" s="398"/>
      <c r="CD1212" s="398"/>
      <c r="CE1212" s="398"/>
      <c r="CF1212" s="398"/>
      <c r="CG1212" s="398"/>
      <c r="CH1212" s="398"/>
      <c r="CI1212" s="398"/>
      <c r="CJ1212" s="398"/>
      <c r="CK1212" s="398"/>
      <c r="CL1212" s="398"/>
      <c r="CM1212" s="398"/>
      <c r="CN1212" s="398"/>
      <c r="CO1212" s="398"/>
      <c r="CP1212" s="398"/>
      <c r="CQ1212" s="398"/>
      <c r="CR1212" s="398"/>
      <c r="CS1212" s="398"/>
      <c r="CT1212" s="398"/>
      <c r="CU1212" s="398"/>
      <c r="CV1212" s="398"/>
      <c r="CW1212" s="398"/>
      <c r="CX1212" s="398"/>
      <c r="CY1212" s="398"/>
      <c r="CZ1212" s="398"/>
      <c r="DA1212" s="398"/>
      <c r="DB1212" s="398"/>
      <c r="DC1212" s="398"/>
      <c r="DD1212" s="398"/>
      <c r="DE1212" s="414"/>
      <c r="DG1212" s="610"/>
      <c r="DH1212" s="611"/>
      <c r="DI1212" s="415"/>
      <c r="DJ1212" s="416"/>
      <c r="DK1212" s="416"/>
      <c r="DL1212" s="416"/>
      <c r="DM1212" s="416"/>
      <c r="DN1212" s="416"/>
      <c r="DO1212" s="416"/>
      <c r="DP1212" s="416"/>
      <c r="DQ1212" s="416"/>
      <c r="DR1212" s="416"/>
      <c r="DS1212" s="416"/>
      <c r="DT1212" s="416"/>
      <c r="DU1212" s="416"/>
      <c r="DV1212" s="416"/>
      <c r="DW1212" s="416"/>
      <c r="DX1212" s="416"/>
      <c r="DY1212" s="416"/>
      <c r="DZ1212" s="416"/>
      <c r="EA1212" s="416"/>
      <c r="EB1212" s="416"/>
      <c r="EC1212" s="416"/>
      <c r="ED1212" s="416"/>
      <c r="EE1212" s="416"/>
      <c r="EF1212" s="416"/>
      <c r="EG1212" s="416"/>
      <c r="EH1212" s="416"/>
      <c r="EI1212" s="416"/>
      <c r="EJ1212" s="416"/>
      <c r="EK1212" s="416"/>
      <c r="EL1212" s="417"/>
    </row>
    <row r="1213" spans="1:142" ht="15" customHeight="1" x14ac:dyDescent="0.25">
      <c r="C1213" s="796"/>
      <c r="D1213" s="805"/>
      <c r="E1213" s="806"/>
      <c r="F1213" s="807"/>
      <c r="G1213" s="703" t="s">
        <v>293</v>
      </c>
      <c r="H1213" s="703"/>
      <c r="I1213" s="774" t="s">
        <v>298</v>
      </c>
      <c r="J1213" s="774"/>
      <c r="K1213" s="774"/>
      <c r="L1213" s="774"/>
      <c r="M1213" s="774"/>
      <c r="N1213" s="774"/>
      <c r="O1213" s="774"/>
      <c r="P1213" s="774"/>
      <c r="Q1213" s="774"/>
      <c r="R1213" s="774"/>
      <c r="S1213" s="274"/>
      <c r="T1213" s="274"/>
      <c r="U1213" s="274"/>
      <c r="V1213" s="274"/>
      <c r="W1213" s="274"/>
      <c r="X1213" s="274"/>
      <c r="Y1213" s="274"/>
      <c r="Z1213" s="274"/>
      <c r="AA1213" s="274"/>
      <c r="AB1213" s="274"/>
      <c r="AC1213" s="274"/>
      <c r="AD1213" s="274"/>
      <c r="AE1213" s="60"/>
      <c r="AF1213" s="259"/>
      <c r="AG1213" s="374">
        <f t="shared" si="327"/>
        <v>12</v>
      </c>
      <c r="AH1213" s="399"/>
      <c r="AK1213" s="412">
        <f t="shared" si="328"/>
        <v>0</v>
      </c>
      <c r="AL1213" s="379">
        <f t="shared" si="321"/>
        <v>0</v>
      </c>
      <c r="AM1213" s="380">
        <f t="shared" si="329"/>
        <v>0</v>
      </c>
      <c r="AN1213" s="317">
        <f t="shared" si="330"/>
        <v>0</v>
      </c>
      <c r="AO1213" s="388">
        <f t="shared" si="331"/>
        <v>0</v>
      </c>
      <c r="AP1213" s="379">
        <f t="shared" si="322"/>
        <v>0</v>
      </c>
      <c r="AQ1213" s="380">
        <f t="shared" si="332"/>
        <v>0</v>
      </c>
      <c r="AR1213" s="317">
        <f t="shared" si="333"/>
        <v>0</v>
      </c>
      <c r="AS1213" s="388">
        <f t="shared" si="334"/>
        <v>0</v>
      </c>
      <c r="AT1213" s="379">
        <f t="shared" si="323"/>
        <v>0</v>
      </c>
      <c r="AU1213" s="380">
        <f t="shared" si="335"/>
        <v>0</v>
      </c>
      <c r="AV1213" s="317">
        <f t="shared" si="336"/>
        <v>0</v>
      </c>
      <c r="AW1213" s="388">
        <f t="shared" si="337"/>
        <v>0</v>
      </c>
      <c r="AX1213" s="379">
        <f t="shared" si="324"/>
        <v>0</v>
      </c>
      <c r="AY1213" s="380">
        <f t="shared" si="338"/>
        <v>0</v>
      </c>
      <c r="AZ1213" s="292">
        <f t="shared" si="339"/>
        <v>0</v>
      </c>
      <c r="BA1213" s="388">
        <f t="shared" si="340"/>
        <v>0</v>
      </c>
      <c r="BB1213" s="379">
        <f t="shared" si="325"/>
        <v>0</v>
      </c>
      <c r="BC1213" s="380">
        <f t="shared" si="341"/>
        <v>0</v>
      </c>
      <c r="BD1213" s="292">
        <f t="shared" si="342"/>
        <v>0</v>
      </c>
      <c r="BE1213" s="388">
        <f t="shared" si="343"/>
        <v>0</v>
      </c>
      <c r="BF1213" s="379">
        <f t="shared" si="326"/>
        <v>0</v>
      </c>
      <c r="BG1213" s="380">
        <f t="shared" si="344"/>
        <v>0</v>
      </c>
      <c r="BH1213" s="292">
        <f t="shared" si="345"/>
        <v>0</v>
      </c>
      <c r="CA1213" s="413"/>
      <c r="CB1213" s="398"/>
      <c r="CC1213" s="398"/>
      <c r="CD1213" s="398"/>
      <c r="CE1213" s="398"/>
      <c r="CF1213" s="398"/>
      <c r="CG1213" s="398"/>
      <c r="CH1213" s="398"/>
      <c r="CI1213" s="398"/>
      <c r="CJ1213" s="398"/>
      <c r="CK1213" s="398"/>
      <c r="CL1213" s="398"/>
      <c r="CM1213" s="398"/>
      <c r="CN1213" s="398"/>
      <c r="CO1213" s="398"/>
      <c r="CP1213" s="398"/>
      <c r="CQ1213" s="398"/>
      <c r="CR1213" s="398"/>
      <c r="CS1213" s="398"/>
      <c r="CT1213" s="398"/>
      <c r="CU1213" s="398"/>
      <c r="CV1213" s="398"/>
      <c r="CW1213" s="398"/>
      <c r="CX1213" s="398"/>
      <c r="CY1213" s="398"/>
      <c r="CZ1213" s="398"/>
      <c r="DA1213" s="398"/>
      <c r="DB1213" s="398"/>
      <c r="DC1213" s="398"/>
      <c r="DD1213" s="398"/>
      <c r="DE1213" s="414"/>
      <c r="DG1213" s="610"/>
      <c r="DH1213" s="611"/>
      <c r="DI1213" s="415"/>
      <c r="DJ1213" s="416"/>
      <c r="DK1213" s="416"/>
      <c r="DL1213" s="416"/>
      <c r="DM1213" s="416"/>
      <c r="DN1213" s="416"/>
      <c r="DO1213" s="416"/>
      <c r="DP1213" s="416"/>
      <c r="DQ1213" s="416"/>
      <c r="DR1213" s="416"/>
      <c r="DS1213" s="416"/>
      <c r="DT1213" s="416"/>
      <c r="DU1213" s="416"/>
      <c r="DV1213" s="416"/>
      <c r="DW1213" s="416"/>
      <c r="DX1213" s="416"/>
      <c r="DY1213" s="416"/>
      <c r="DZ1213" s="416"/>
      <c r="EA1213" s="416"/>
      <c r="EB1213" s="416"/>
      <c r="EC1213" s="416"/>
      <c r="ED1213" s="416"/>
      <c r="EE1213" s="416"/>
      <c r="EF1213" s="416"/>
      <c r="EG1213" s="416"/>
      <c r="EH1213" s="416"/>
      <c r="EI1213" s="416"/>
      <c r="EJ1213" s="416"/>
      <c r="EK1213" s="416"/>
      <c r="EL1213" s="417"/>
    </row>
    <row r="1214" spans="1:142" ht="24" customHeight="1" x14ac:dyDescent="0.25">
      <c r="C1214" s="797"/>
      <c r="D1214" s="808"/>
      <c r="E1214" s="809"/>
      <c r="F1214" s="810"/>
      <c r="G1214" s="767" t="s">
        <v>294</v>
      </c>
      <c r="H1214" s="767"/>
      <c r="I1214" s="774" t="s">
        <v>299</v>
      </c>
      <c r="J1214" s="774"/>
      <c r="K1214" s="774"/>
      <c r="L1214" s="774"/>
      <c r="M1214" s="774"/>
      <c r="N1214" s="774"/>
      <c r="O1214" s="774"/>
      <c r="P1214" s="774"/>
      <c r="Q1214" s="774"/>
      <c r="R1214" s="774"/>
      <c r="S1214" s="274"/>
      <c r="T1214" s="274"/>
      <c r="U1214" s="274"/>
      <c r="V1214" s="274"/>
      <c r="W1214" s="274"/>
      <c r="X1214" s="274"/>
      <c r="Y1214" s="274"/>
      <c r="Z1214" s="274"/>
      <c r="AA1214" s="274"/>
      <c r="AB1214" s="274"/>
      <c r="AC1214" s="274"/>
      <c r="AD1214" s="274"/>
      <c r="AE1214" s="60"/>
      <c r="AF1214" s="259"/>
      <c r="AG1214" s="374">
        <f t="shared" si="327"/>
        <v>12</v>
      </c>
      <c r="AH1214" s="399"/>
      <c r="AK1214" s="412">
        <f t="shared" si="328"/>
        <v>0</v>
      </c>
      <c r="AL1214" s="379">
        <f t="shared" si="321"/>
        <v>0</v>
      </c>
      <c r="AM1214" s="380">
        <f t="shared" si="329"/>
        <v>0</v>
      </c>
      <c r="AN1214" s="317">
        <f t="shared" si="330"/>
        <v>0</v>
      </c>
      <c r="AO1214" s="388">
        <f t="shared" si="331"/>
        <v>0</v>
      </c>
      <c r="AP1214" s="379">
        <f t="shared" si="322"/>
        <v>0</v>
      </c>
      <c r="AQ1214" s="380">
        <f t="shared" si="332"/>
        <v>0</v>
      </c>
      <c r="AR1214" s="317">
        <f t="shared" si="333"/>
        <v>0</v>
      </c>
      <c r="AS1214" s="388">
        <f t="shared" si="334"/>
        <v>0</v>
      </c>
      <c r="AT1214" s="379">
        <f t="shared" si="323"/>
        <v>0</v>
      </c>
      <c r="AU1214" s="380">
        <f t="shared" si="335"/>
        <v>0</v>
      </c>
      <c r="AV1214" s="317">
        <f t="shared" si="336"/>
        <v>0</v>
      </c>
      <c r="AW1214" s="388">
        <f t="shared" si="337"/>
        <v>0</v>
      </c>
      <c r="AX1214" s="379">
        <f t="shared" si="324"/>
        <v>0</v>
      </c>
      <c r="AY1214" s="380">
        <f t="shared" si="338"/>
        <v>0</v>
      </c>
      <c r="AZ1214" s="292">
        <f t="shared" si="339"/>
        <v>0</v>
      </c>
      <c r="BA1214" s="388">
        <f t="shared" si="340"/>
        <v>0</v>
      </c>
      <c r="BB1214" s="379">
        <f t="shared" si="325"/>
        <v>0</v>
      </c>
      <c r="BC1214" s="380">
        <f t="shared" si="341"/>
        <v>0</v>
      </c>
      <c r="BD1214" s="292">
        <f t="shared" si="342"/>
        <v>0</v>
      </c>
      <c r="BE1214" s="388">
        <f t="shared" si="343"/>
        <v>0</v>
      </c>
      <c r="BF1214" s="379">
        <f t="shared" si="326"/>
        <v>0</v>
      </c>
      <c r="BG1214" s="380">
        <f t="shared" si="344"/>
        <v>0</v>
      </c>
      <c r="BH1214" s="292">
        <f t="shared" si="345"/>
        <v>0</v>
      </c>
      <c r="CA1214" s="413"/>
      <c r="CB1214" s="398"/>
      <c r="CC1214" s="398"/>
      <c r="CD1214" s="398"/>
      <c r="CE1214" s="398"/>
      <c r="CF1214" s="398"/>
      <c r="CG1214" s="398"/>
      <c r="CH1214" s="398"/>
      <c r="CI1214" s="398"/>
      <c r="CJ1214" s="398"/>
      <c r="CK1214" s="398"/>
      <c r="CL1214" s="398"/>
      <c r="CM1214" s="398"/>
      <c r="CN1214" s="398"/>
      <c r="CO1214" s="398"/>
      <c r="CP1214" s="398"/>
      <c r="CQ1214" s="398"/>
      <c r="CR1214" s="398"/>
      <c r="CS1214" s="398"/>
      <c r="CT1214" s="398"/>
      <c r="CU1214" s="398"/>
      <c r="CV1214" s="398"/>
      <c r="CW1214" s="398"/>
      <c r="CX1214" s="398"/>
      <c r="CY1214" s="398"/>
      <c r="CZ1214" s="398"/>
      <c r="DA1214" s="398"/>
      <c r="DB1214" s="398"/>
      <c r="DC1214" s="398"/>
      <c r="DD1214" s="398"/>
      <c r="DE1214" s="414"/>
      <c r="DG1214" s="614" t="s">
        <v>294</v>
      </c>
      <c r="DH1214" s="615"/>
      <c r="DI1214" s="418" t="s">
        <v>1920</v>
      </c>
      <c r="DJ1214" s="419"/>
      <c r="DK1214" s="419"/>
      <c r="DL1214" s="419"/>
      <c r="DM1214" s="419"/>
      <c r="DN1214" s="419"/>
      <c r="DO1214" s="419"/>
      <c r="DP1214" s="419"/>
      <c r="DQ1214" s="419"/>
      <c r="DR1214" s="419"/>
      <c r="DS1214" s="419"/>
      <c r="DT1214" s="419"/>
      <c r="DU1214" s="419"/>
      <c r="DV1214" s="419"/>
      <c r="DW1214" s="419"/>
      <c r="DX1214" s="419"/>
      <c r="DY1214" s="419"/>
      <c r="DZ1214" s="419"/>
      <c r="EA1214" s="419">
        <f t="shared" ref="EA1214:EL1214" si="346">S1214</f>
        <v>0</v>
      </c>
      <c r="EB1214" s="419">
        <f t="shared" si="346"/>
        <v>0</v>
      </c>
      <c r="EC1214" s="419">
        <f t="shared" si="346"/>
        <v>0</v>
      </c>
      <c r="ED1214" s="419">
        <f t="shared" si="346"/>
        <v>0</v>
      </c>
      <c r="EE1214" s="419">
        <f t="shared" si="346"/>
        <v>0</v>
      </c>
      <c r="EF1214" s="419">
        <f t="shared" si="346"/>
        <v>0</v>
      </c>
      <c r="EG1214" s="419">
        <f t="shared" si="346"/>
        <v>0</v>
      </c>
      <c r="EH1214" s="419">
        <f t="shared" si="346"/>
        <v>0</v>
      </c>
      <c r="EI1214" s="419">
        <f t="shared" si="346"/>
        <v>0</v>
      </c>
      <c r="EJ1214" s="419">
        <f t="shared" si="346"/>
        <v>0</v>
      </c>
      <c r="EK1214" s="419">
        <f t="shared" si="346"/>
        <v>0</v>
      </c>
      <c r="EL1214" s="420">
        <f t="shared" si="346"/>
        <v>0</v>
      </c>
    </row>
    <row r="1215" spans="1:142" ht="15" customHeight="1" x14ac:dyDescent="0.25">
      <c r="C1215" s="795" t="s">
        <v>326</v>
      </c>
      <c r="D1215" s="786" t="s">
        <v>327</v>
      </c>
      <c r="E1215" s="787"/>
      <c r="F1215" s="787"/>
      <c r="G1215" s="648" t="s">
        <v>302</v>
      </c>
      <c r="H1215" s="648"/>
      <c r="I1215" s="706" t="s">
        <v>308</v>
      </c>
      <c r="J1215" s="774"/>
      <c r="K1215" s="774"/>
      <c r="L1215" s="774"/>
      <c r="M1215" s="774"/>
      <c r="N1215" s="774"/>
      <c r="O1215" s="774"/>
      <c r="P1215" s="774"/>
      <c r="Q1215" s="774"/>
      <c r="R1215" s="774"/>
      <c r="S1215" s="274"/>
      <c r="T1215" s="274"/>
      <c r="U1215" s="274"/>
      <c r="V1215" s="274"/>
      <c r="W1215" s="274"/>
      <c r="X1215" s="274"/>
      <c r="Y1215" s="274"/>
      <c r="Z1215" s="274"/>
      <c r="AA1215" s="274"/>
      <c r="AB1215" s="274"/>
      <c r="AC1215" s="274"/>
      <c r="AD1215" s="274"/>
      <c r="AE1215" s="60"/>
      <c r="AF1215" s="259"/>
      <c r="AG1215" s="374">
        <f t="shared" si="327"/>
        <v>12</v>
      </c>
      <c r="AH1215" s="399"/>
      <c r="AK1215" s="412">
        <f t="shared" si="328"/>
        <v>0</v>
      </c>
      <c r="AL1215" s="379">
        <f t="shared" si="321"/>
        <v>0</v>
      </c>
      <c r="AM1215" s="380">
        <f t="shared" si="329"/>
        <v>0</v>
      </c>
      <c r="AN1215" s="317">
        <f t="shared" si="330"/>
        <v>0</v>
      </c>
      <c r="AO1215" s="388">
        <f t="shared" si="331"/>
        <v>0</v>
      </c>
      <c r="AP1215" s="379">
        <f t="shared" si="322"/>
        <v>0</v>
      </c>
      <c r="AQ1215" s="380">
        <f t="shared" si="332"/>
        <v>0</v>
      </c>
      <c r="AR1215" s="317">
        <f t="shared" si="333"/>
        <v>0</v>
      </c>
      <c r="AS1215" s="388">
        <f t="shared" si="334"/>
        <v>0</v>
      </c>
      <c r="AT1215" s="379">
        <f t="shared" si="323"/>
        <v>0</v>
      </c>
      <c r="AU1215" s="380">
        <f t="shared" si="335"/>
        <v>0</v>
      </c>
      <c r="AV1215" s="317">
        <f t="shared" si="336"/>
        <v>0</v>
      </c>
      <c r="AW1215" s="388">
        <f t="shared" si="337"/>
        <v>0</v>
      </c>
      <c r="AX1215" s="379">
        <f t="shared" si="324"/>
        <v>0</v>
      </c>
      <c r="AY1215" s="380">
        <f t="shared" si="338"/>
        <v>0</v>
      </c>
      <c r="AZ1215" s="292">
        <f t="shared" si="339"/>
        <v>0</v>
      </c>
      <c r="BA1215" s="388">
        <f t="shared" si="340"/>
        <v>0</v>
      </c>
      <c r="BB1215" s="379">
        <f t="shared" si="325"/>
        <v>0</v>
      </c>
      <c r="BC1215" s="380">
        <f t="shared" si="341"/>
        <v>0</v>
      </c>
      <c r="BD1215" s="292">
        <f t="shared" si="342"/>
        <v>0</v>
      </c>
      <c r="BE1215" s="388">
        <f t="shared" si="343"/>
        <v>0</v>
      </c>
      <c r="BF1215" s="379">
        <f t="shared" si="326"/>
        <v>0</v>
      </c>
      <c r="BG1215" s="380">
        <f t="shared" si="344"/>
        <v>0</v>
      </c>
      <c r="BH1215" s="292">
        <f t="shared" si="345"/>
        <v>0</v>
      </c>
      <c r="CA1215" s="413"/>
      <c r="CB1215" s="398"/>
      <c r="CC1215" s="398"/>
      <c r="CD1215" s="398"/>
      <c r="CE1215" s="398"/>
      <c r="CF1215" s="398"/>
      <c r="CG1215" s="398"/>
      <c r="CH1215" s="398"/>
      <c r="CI1215" s="398"/>
      <c r="CJ1215" s="398"/>
      <c r="CK1215" s="398"/>
      <c r="CL1215" s="398"/>
      <c r="CM1215" s="398"/>
      <c r="CN1215" s="398"/>
      <c r="CO1215" s="398"/>
      <c r="CP1215" s="398"/>
      <c r="CQ1215" s="398"/>
      <c r="CR1215" s="398"/>
      <c r="CS1215" s="398"/>
      <c r="CT1215" s="398"/>
      <c r="CU1215" s="398"/>
      <c r="CV1215" s="398"/>
      <c r="CW1215" s="398"/>
      <c r="CX1215" s="398"/>
      <c r="CY1215" s="398"/>
      <c r="CZ1215" s="398"/>
      <c r="DA1215" s="398"/>
      <c r="DB1215" s="398"/>
      <c r="DC1215" s="398"/>
      <c r="DD1215" s="398"/>
      <c r="DE1215" s="414"/>
      <c r="DG1215" s="647"/>
      <c r="DH1215" s="648"/>
      <c r="DI1215" s="415" t="s">
        <v>1910</v>
      </c>
      <c r="DJ1215" s="416"/>
      <c r="DK1215" s="416"/>
      <c r="DL1215" s="416"/>
      <c r="DM1215" s="416"/>
      <c r="DN1215" s="416"/>
      <c r="DO1215" s="416"/>
      <c r="DP1215" s="416"/>
      <c r="DQ1215" s="416"/>
      <c r="DR1215" s="416"/>
      <c r="DS1215" s="416"/>
      <c r="DT1215" s="416"/>
      <c r="DU1215" s="416"/>
      <c r="DV1215" s="416"/>
      <c r="DW1215" s="416"/>
      <c r="DX1215" s="416"/>
      <c r="DY1215" s="416"/>
      <c r="DZ1215" s="416"/>
      <c r="EA1215" s="416">
        <f t="shared" ref="EA1215:EL1215" si="347">COUNTIF(S1210:S1213,"NS")</f>
        <v>0</v>
      </c>
      <c r="EB1215" s="416">
        <f t="shared" si="347"/>
        <v>0</v>
      </c>
      <c r="EC1215" s="416">
        <f t="shared" si="347"/>
        <v>0</v>
      </c>
      <c r="ED1215" s="416">
        <f t="shared" si="347"/>
        <v>0</v>
      </c>
      <c r="EE1215" s="416">
        <f t="shared" si="347"/>
        <v>0</v>
      </c>
      <c r="EF1215" s="416">
        <f t="shared" si="347"/>
        <v>0</v>
      </c>
      <c r="EG1215" s="416">
        <f t="shared" si="347"/>
        <v>0</v>
      </c>
      <c r="EH1215" s="416">
        <f t="shared" si="347"/>
        <v>0</v>
      </c>
      <c r="EI1215" s="416">
        <f t="shared" si="347"/>
        <v>0</v>
      </c>
      <c r="EJ1215" s="416">
        <f t="shared" si="347"/>
        <v>0</v>
      </c>
      <c r="EK1215" s="416">
        <f t="shared" si="347"/>
        <v>0</v>
      </c>
      <c r="EL1215" s="417">
        <f t="shared" si="347"/>
        <v>0</v>
      </c>
    </row>
    <row r="1216" spans="1:142" ht="15" customHeight="1" x14ac:dyDescent="0.25">
      <c r="A1216" s="60"/>
      <c r="B1216" s="60"/>
      <c r="C1216" s="796"/>
      <c r="D1216" s="789"/>
      <c r="E1216" s="790"/>
      <c r="F1216" s="790"/>
      <c r="G1216" s="648" t="s">
        <v>303</v>
      </c>
      <c r="H1216" s="648"/>
      <c r="I1216" s="706" t="s">
        <v>309</v>
      </c>
      <c r="J1216" s="774"/>
      <c r="K1216" s="774"/>
      <c r="L1216" s="774"/>
      <c r="M1216" s="774"/>
      <c r="N1216" s="774"/>
      <c r="O1216" s="774"/>
      <c r="P1216" s="774"/>
      <c r="Q1216" s="774"/>
      <c r="R1216" s="774"/>
      <c r="S1216" s="274"/>
      <c r="T1216" s="274"/>
      <c r="U1216" s="274"/>
      <c r="V1216" s="274"/>
      <c r="W1216" s="274"/>
      <c r="X1216" s="274"/>
      <c r="Y1216" s="274"/>
      <c r="Z1216" s="274"/>
      <c r="AA1216" s="274"/>
      <c r="AB1216" s="274"/>
      <c r="AC1216" s="274"/>
      <c r="AD1216" s="274"/>
      <c r="AE1216" s="60"/>
      <c r="AF1216" s="259"/>
      <c r="AG1216" s="374">
        <f t="shared" si="327"/>
        <v>12</v>
      </c>
      <c r="AH1216" s="399"/>
      <c r="AK1216" s="412">
        <f t="shared" si="328"/>
        <v>0</v>
      </c>
      <c r="AL1216" s="379">
        <f t="shared" si="321"/>
        <v>0</v>
      </c>
      <c r="AM1216" s="380">
        <f t="shared" si="329"/>
        <v>0</v>
      </c>
      <c r="AN1216" s="317">
        <f t="shared" si="330"/>
        <v>0</v>
      </c>
      <c r="AO1216" s="388">
        <f t="shared" si="331"/>
        <v>0</v>
      </c>
      <c r="AP1216" s="379">
        <f t="shared" si="322"/>
        <v>0</v>
      </c>
      <c r="AQ1216" s="380">
        <f t="shared" si="332"/>
        <v>0</v>
      </c>
      <c r="AR1216" s="317">
        <f t="shared" si="333"/>
        <v>0</v>
      </c>
      <c r="AS1216" s="388">
        <f t="shared" si="334"/>
        <v>0</v>
      </c>
      <c r="AT1216" s="379">
        <f t="shared" si="323"/>
        <v>0</v>
      </c>
      <c r="AU1216" s="380">
        <f t="shared" si="335"/>
        <v>0</v>
      </c>
      <c r="AV1216" s="317">
        <f t="shared" si="336"/>
        <v>0</v>
      </c>
      <c r="AW1216" s="388">
        <f t="shared" si="337"/>
        <v>0</v>
      </c>
      <c r="AX1216" s="379">
        <f t="shared" si="324"/>
        <v>0</v>
      </c>
      <c r="AY1216" s="380">
        <f t="shared" si="338"/>
        <v>0</v>
      </c>
      <c r="AZ1216" s="292">
        <f t="shared" si="339"/>
        <v>0</v>
      </c>
      <c r="BA1216" s="388">
        <f t="shared" si="340"/>
        <v>0</v>
      </c>
      <c r="BB1216" s="379">
        <f t="shared" si="325"/>
        <v>0</v>
      </c>
      <c r="BC1216" s="380">
        <f t="shared" si="341"/>
        <v>0</v>
      </c>
      <c r="BD1216" s="292">
        <f t="shared" si="342"/>
        <v>0</v>
      </c>
      <c r="BE1216" s="388">
        <f t="shared" si="343"/>
        <v>0</v>
      </c>
      <c r="BF1216" s="379">
        <f t="shared" si="326"/>
        <v>0</v>
      </c>
      <c r="BG1216" s="380">
        <f t="shared" si="344"/>
        <v>0</v>
      </c>
      <c r="BH1216" s="292">
        <f t="shared" si="345"/>
        <v>0</v>
      </c>
      <c r="CA1216" s="413"/>
      <c r="CB1216" s="398"/>
      <c r="CC1216" s="398"/>
      <c r="CD1216" s="398"/>
      <c r="CE1216" s="398"/>
      <c r="CF1216" s="398"/>
      <c r="CG1216" s="398"/>
      <c r="CH1216" s="398"/>
      <c r="CI1216" s="398"/>
      <c r="CJ1216" s="398"/>
      <c r="CK1216" s="398"/>
      <c r="CL1216" s="398"/>
      <c r="CM1216" s="398"/>
      <c r="CN1216" s="398"/>
      <c r="CO1216" s="398"/>
      <c r="CP1216" s="398"/>
      <c r="CQ1216" s="398"/>
      <c r="CR1216" s="398"/>
      <c r="CS1216" s="398"/>
      <c r="CT1216" s="398"/>
      <c r="CU1216" s="398"/>
      <c r="CV1216" s="398"/>
      <c r="CW1216" s="398"/>
      <c r="CX1216" s="398"/>
      <c r="CY1216" s="398"/>
      <c r="CZ1216" s="398"/>
      <c r="DA1216" s="398"/>
      <c r="DB1216" s="398"/>
      <c r="DC1216" s="398"/>
      <c r="DD1216" s="398"/>
      <c r="DE1216" s="414"/>
      <c r="DG1216" s="647"/>
      <c r="DH1216" s="648"/>
      <c r="DI1216" s="415" t="s">
        <v>1914</v>
      </c>
      <c r="DJ1216" s="416"/>
      <c r="DK1216" s="416"/>
      <c r="DL1216" s="416"/>
      <c r="DM1216" s="416"/>
      <c r="DN1216" s="416"/>
      <c r="DO1216" s="416"/>
      <c r="DP1216" s="416"/>
      <c r="DQ1216" s="416"/>
      <c r="DR1216" s="416"/>
      <c r="DS1216" s="416"/>
      <c r="DT1216" s="416"/>
      <c r="DU1216" s="416"/>
      <c r="DV1216" s="416"/>
      <c r="DW1216" s="416"/>
      <c r="DX1216" s="416"/>
      <c r="DY1216" s="416"/>
      <c r="DZ1216" s="416"/>
      <c r="EA1216" s="416">
        <f t="shared" ref="EA1216:EL1216" si="348">SUM(S1210:S1214)</f>
        <v>0</v>
      </c>
      <c r="EB1216" s="416">
        <f t="shared" si="348"/>
        <v>0</v>
      </c>
      <c r="EC1216" s="416">
        <f t="shared" si="348"/>
        <v>0</v>
      </c>
      <c r="ED1216" s="416">
        <f t="shared" si="348"/>
        <v>0</v>
      </c>
      <c r="EE1216" s="416">
        <f t="shared" si="348"/>
        <v>0</v>
      </c>
      <c r="EF1216" s="416">
        <f t="shared" si="348"/>
        <v>0</v>
      </c>
      <c r="EG1216" s="416">
        <f t="shared" si="348"/>
        <v>0</v>
      </c>
      <c r="EH1216" s="416">
        <f t="shared" si="348"/>
        <v>0</v>
      </c>
      <c r="EI1216" s="416">
        <f t="shared" si="348"/>
        <v>0</v>
      </c>
      <c r="EJ1216" s="416">
        <f t="shared" si="348"/>
        <v>0</v>
      </c>
      <c r="EK1216" s="416">
        <f t="shared" si="348"/>
        <v>0</v>
      </c>
      <c r="EL1216" s="417">
        <f t="shared" si="348"/>
        <v>0</v>
      </c>
    </row>
    <row r="1217" spans="1:143" ht="15" customHeight="1" x14ac:dyDescent="0.25">
      <c r="A1217" s="60"/>
      <c r="B1217" s="60"/>
      <c r="C1217" s="796"/>
      <c r="D1217" s="789"/>
      <c r="E1217" s="790"/>
      <c r="F1217" s="790"/>
      <c r="G1217" s="648" t="s">
        <v>304</v>
      </c>
      <c r="H1217" s="648"/>
      <c r="I1217" s="706" t="s">
        <v>310</v>
      </c>
      <c r="J1217" s="774"/>
      <c r="K1217" s="774"/>
      <c r="L1217" s="774"/>
      <c r="M1217" s="774"/>
      <c r="N1217" s="774"/>
      <c r="O1217" s="774"/>
      <c r="P1217" s="774"/>
      <c r="Q1217" s="774"/>
      <c r="R1217" s="774"/>
      <c r="S1217" s="274"/>
      <c r="T1217" s="274"/>
      <c r="U1217" s="274"/>
      <c r="V1217" s="274"/>
      <c r="W1217" s="274"/>
      <c r="X1217" s="274"/>
      <c r="Y1217" s="274"/>
      <c r="Z1217" s="274"/>
      <c r="AA1217" s="274"/>
      <c r="AB1217" s="274"/>
      <c r="AC1217" s="274"/>
      <c r="AD1217" s="274"/>
      <c r="AE1217" s="60"/>
      <c r="AF1217" s="259"/>
      <c r="AG1217" s="374">
        <f t="shared" si="327"/>
        <v>12</v>
      </c>
      <c r="AH1217" s="399"/>
      <c r="AK1217" s="412">
        <f t="shared" si="328"/>
        <v>0</v>
      </c>
      <c r="AL1217" s="379">
        <f t="shared" si="321"/>
        <v>0</v>
      </c>
      <c r="AM1217" s="380">
        <f t="shared" si="329"/>
        <v>0</v>
      </c>
      <c r="AN1217" s="317">
        <f t="shared" si="330"/>
        <v>0</v>
      </c>
      <c r="AO1217" s="388">
        <f t="shared" si="331"/>
        <v>0</v>
      </c>
      <c r="AP1217" s="379">
        <f t="shared" si="322"/>
        <v>0</v>
      </c>
      <c r="AQ1217" s="380">
        <f t="shared" si="332"/>
        <v>0</v>
      </c>
      <c r="AR1217" s="317">
        <f t="shared" si="333"/>
        <v>0</v>
      </c>
      <c r="AS1217" s="388">
        <f t="shared" si="334"/>
        <v>0</v>
      </c>
      <c r="AT1217" s="379">
        <f t="shared" si="323"/>
        <v>0</v>
      </c>
      <c r="AU1217" s="380">
        <f t="shared" si="335"/>
        <v>0</v>
      </c>
      <c r="AV1217" s="317">
        <f t="shared" si="336"/>
        <v>0</v>
      </c>
      <c r="AW1217" s="388">
        <f t="shared" si="337"/>
        <v>0</v>
      </c>
      <c r="AX1217" s="379">
        <f t="shared" si="324"/>
        <v>0</v>
      </c>
      <c r="AY1217" s="380">
        <f t="shared" si="338"/>
        <v>0</v>
      </c>
      <c r="AZ1217" s="292">
        <f t="shared" si="339"/>
        <v>0</v>
      </c>
      <c r="BA1217" s="388">
        <f t="shared" si="340"/>
        <v>0</v>
      </c>
      <c r="BB1217" s="379">
        <f t="shared" si="325"/>
        <v>0</v>
      </c>
      <c r="BC1217" s="380">
        <f t="shared" si="341"/>
        <v>0</v>
      </c>
      <c r="BD1217" s="292">
        <f t="shared" si="342"/>
        <v>0</v>
      </c>
      <c r="BE1217" s="388">
        <f t="shared" si="343"/>
        <v>0</v>
      </c>
      <c r="BF1217" s="379">
        <f t="shared" si="326"/>
        <v>0</v>
      </c>
      <c r="BG1217" s="380">
        <f t="shared" si="344"/>
        <v>0</v>
      </c>
      <c r="BH1217" s="292">
        <f t="shared" si="345"/>
        <v>0</v>
      </c>
      <c r="CA1217" s="413"/>
      <c r="CB1217" s="398"/>
      <c r="CC1217" s="398"/>
      <c r="CD1217" s="398"/>
      <c r="CE1217" s="398"/>
      <c r="CF1217" s="398"/>
      <c r="CG1217" s="398"/>
      <c r="CH1217" s="398"/>
      <c r="CI1217" s="398"/>
      <c r="CJ1217" s="398"/>
      <c r="CK1217" s="398"/>
      <c r="CL1217" s="398"/>
      <c r="CM1217" s="398"/>
      <c r="CN1217" s="398"/>
      <c r="CO1217" s="398"/>
      <c r="CP1217" s="398"/>
      <c r="CQ1217" s="398"/>
      <c r="CR1217" s="398"/>
      <c r="CS1217" s="398"/>
      <c r="CT1217" s="398"/>
      <c r="CU1217" s="398"/>
      <c r="CV1217" s="398"/>
      <c r="CW1217" s="398"/>
      <c r="CX1217" s="398"/>
      <c r="CY1217" s="398"/>
      <c r="CZ1217" s="398"/>
      <c r="DA1217" s="398"/>
      <c r="DB1217" s="398"/>
      <c r="DC1217" s="398"/>
      <c r="DD1217" s="398"/>
      <c r="DE1217" s="414"/>
      <c r="DG1217" s="647"/>
      <c r="DH1217" s="648"/>
      <c r="DI1217" s="415" t="s">
        <v>1919</v>
      </c>
      <c r="DJ1217" s="298"/>
      <c r="DK1217" s="298"/>
      <c r="DL1217" s="298"/>
      <c r="DM1217" s="298"/>
      <c r="DN1217" s="298"/>
      <c r="DO1217" s="298"/>
      <c r="DP1217" s="298"/>
      <c r="DQ1217" s="298"/>
      <c r="DR1217" s="298"/>
      <c r="DS1217" s="298"/>
      <c r="DT1217" s="298"/>
      <c r="DU1217" s="298"/>
      <c r="DV1217" s="298"/>
      <c r="DW1217" s="298"/>
      <c r="DX1217" s="298"/>
      <c r="DY1217" s="298"/>
      <c r="DZ1217" s="298"/>
      <c r="EA1217" s="298">
        <f>IF(OR(AND(EA1214="NS",EA1215=4),AND(EA1214="NA")),0,IF(OR(AND(IF(EA1214="NS",1,EA1214)&gt;EA1216*0.25,EA1215=0),AND(EA1214&gt;0,OR(EA1215=4,EA1216=0)),AND(EA1214&gt;0,EA1215=0,EA1216=0),AND(EA1214="NS",EA1215=0,EA1216=0)),1,0))</f>
        <v>0</v>
      </c>
      <c r="EB1217" s="298">
        <f t="shared" ref="EB1217:EL1217" si="349">IF(OR(AND(EB1214="NS",EB1215=4),AND(EB1214="NA")),0,IF(OR(AND(IF(EB1214="NS",1,EB1214)&gt;EB1216*0.25,EB1215=0),AND(EB1214&gt;0,OR(EB1215=4,EB1216=0)),AND(EB1214&gt;0,EB1215=0,EB1216=0),AND(EB1214="NS",EB1215=0,EB1216=0)),1,0))</f>
        <v>0</v>
      </c>
      <c r="EC1217" s="298">
        <f t="shared" si="349"/>
        <v>0</v>
      </c>
      <c r="ED1217" s="298">
        <f t="shared" si="349"/>
        <v>0</v>
      </c>
      <c r="EE1217" s="298">
        <f t="shared" si="349"/>
        <v>0</v>
      </c>
      <c r="EF1217" s="298">
        <f t="shared" si="349"/>
        <v>0</v>
      </c>
      <c r="EG1217" s="298">
        <f t="shared" si="349"/>
        <v>0</v>
      </c>
      <c r="EH1217" s="298">
        <f t="shared" si="349"/>
        <v>0</v>
      </c>
      <c r="EI1217" s="298">
        <f t="shared" si="349"/>
        <v>0</v>
      </c>
      <c r="EJ1217" s="298">
        <f t="shared" si="349"/>
        <v>0</v>
      </c>
      <c r="EK1217" s="298">
        <f t="shared" si="349"/>
        <v>0</v>
      </c>
      <c r="EL1217" s="302">
        <f t="shared" si="349"/>
        <v>0</v>
      </c>
      <c r="EM1217" s="377">
        <f>SUM(EA1217:EL1217)</f>
        <v>0</v>
      </c>
    </row>
    <row r="1218" spans="1:143" ht="15" customHeight="1" x14ac:dyDescent="0.25">
      <c r="A1218" s="60"/>
      <c r="B1218" s="60"/>
      <c r="C1218" s="796"/>
      <c r="D1218" s="789"/>
      <c r="E1218" s="790"/>
      <c r="F1218" s="790"/>
      <c r="G1218" s="648" t="s">
        <v>305</v>
      </c>
      <c r="H1218" s="648"/>
      <c r="I1218" s="706" t="s">
        <v>311</v>
      </c>
      <c r="J1218" s="774"/>
      <c r="K1218" s="774"/>
      <c r="L1218" s="774"/>
      <c r="M1218" s="774"/>
      <c r="N1218" s="774"/>
      <c r="O1218" s="774"/>
      <c r="P1218" s="774"/>
      <c r="Q1218" s="774"/>
      <c r="R1218" s="774"/>
      <c r="S1218" s="274"/>
      <c r="T1218" s="274"/>
      <c r="U1218" s="274"/>
      <c r="V1218" s="274"/>
      <c r="W1218" s="274"/>
      <c r="X1218" s="274"/>
      <c r="Y1218" s="274"/>
      <c r="Z1218" s="274"/>
      <c r="AA1218" s="274"/>
      <c r="AB1218" s="274"/>
      <c r="AC1218" s="274"/>
      <c r="AD1218" s="274"/>
      <c r="AE1218" s="60"/>
      <c r="AF1218" s="259"/>
      <c r="AG1218" s="374">
        <f t="shared" si="327"/>
        <v>12</v>
      </c>
      <c r="AH1218" s="399"/>
      <c r="AK1218" s="412">
        <f t="shared" si="328"/>
        <v>0</v>
      </c>
      <c r="AL1218" s="379">
        <f t="shared" si="321"/>
        <v>0</v>
      </c>
      <c r="AM1218" s="380">
        <f t="shared" si="329"/>
        <v>0</v>
      </c>
      <c r="AN1218" s="317">
        <f t="shared" si="330"/>
        <v>0</v>
      </c>
      <c r="AO1218" s="388">
        <f t="shared" si="331"/>
        <v>0</v>
      </c>
      <c r="AP1218" s="379">
        <f t="shared" si="322"/>
        <v>0</v>
      </c>
      <c r="AQ1218" s="380">
        <f t="shared" si="332"/>
        <v>0</v>
      </c>
      <c r="AR1218" s="317">
        <f t="shared" si="333"/>
        <v>0</v>
      </c>
      <c r="AS1218" s="388">
        <f t="shared" si="334"/>
        <v>0</v>
      </c>
      <c r="AT1218" s="379">
        <f t="shared" si="323"/>
        <v>0</v>
      </c>
      <c r="AU1218" s="380">
        <f t="shared" si="335"/>
        <v>0</v>
      </c>
      <c r="AV1218" s="317">
        <f t="shared" si="336"/>
        <v>0</v>
      </c>
      <c r="AW1218" s="388">
        <f t="shared" si="337"/>
        <v>0</v>
      </c>
      <c r="AX1218" s="379">
        <f t="shared" si="324"/>
        <v>0</v>
      </c>
      <c r="AY1218" s="380">
        <f t="shared" si="338"/>
        <v>0</v>
      </c>
      <c r="AZ1218" s="292">
        <f t="shared" si="339"/>
        <v>0</v>
      </c>
      <c r="BA1218" s="388">
        <f t="shared" si="340"/>
        <v>0</v>
      </c>
      <c r="BB1218" s="379">
        <f t="shared" si="325"/>
        <v>0</v>
      </c>
      <c r="BC1218" s="380">
        <f t="shared" si="341"/>
        <v>0</v>
      </c>
      <c r="BD1218" s="292">
        <f t="shared" si="342"/>
        <v>0</v>
      </c>
      <c r="BE1218" s="388">
        <f t="shared" si="343"/>
        <v>0</v>
      </c>
      <c r="BF1218" s="379">
        <f t="shared" si="326"/>
        <v>0</v>
      </c>
      <c r="BG1218" s="380">
        <f t="shared" si="344"/>
        <v>0</v>
      </c>
      <c r="BH1218" s="292">
        <f t="shared" si="345"/>
        <v>0</v>
      </c>
      <c r="CA1218" s="413"/>
      <c r="CB1218" s="398"/>
      <c r="CC1218" s="398"/>
      <c r="CD1218" s="398"/>
      <c r="CE1218" s="398"/>
      <c r="CF1218" s="398"/>
      <c r="CG1218" s="398"/>
      <c r="CH1218" s="398"/>
      <c r="CI1218" s="398"/>
      <c r="CJ1218" s="398"/>
      <c r="CK1218" s="398"/>
      <c r="CL1218" s="398"/>
      <c r="CM1218" s="398"/>
      <c r="CN1218" s="398"/>
      <c r="CO1218" s="398"/>
      <c r="CP1218" s="398"/>
      <c r="CQ1218" s="398"/>
      <c r="CR1218" s="398"/>
      <c r="CS1218" s="398"/>
      <c r="CT1218" s="398"/>
      <c r="CU1218" s="398"/>
      <c r="CV1218" s="398"/>
      <c r="CW1218" s="398"/>
      <c r="CX1218" s="398"/>
      <c r="CY1218" s="398"/>
      <c r="CZ1218" s="398"/>
      <c r="DA1218" s="398"/>
      <c r="DB1218" s="398"/>
      <c r="DC1218" s="398"/>
      <c r="DD1218" s="398"/>
      <c r="DE1218" s="414"/>
      <c r="DG1218" s="647"/>
      <c r="DH1218" s="648"/>
      <c r="DI1218" s="415" t="s">
        <v>311</v>
      </c>
      <c r="DJ1218" s="416"/>
      <c r="DK1218" s="416"/>
      <c r="DL1218" s="416"/>
      <c r="DM1218" s="416"/>
      <c r="DN1218" s="416"/>
      <c r="DO1218" s="416"/>
      <c r="DP1218" s="416"/>
      <c r="DQ1218" s="416"/>
      <c r="DR1218" s="416"/>
      <c r="DS1218" s="416"/>
      <c r="DT1218" s="416"/>
      <c r="DU1218" s="416"/>
      <c r="DV1218" s="416"/>
      <c r="DW1218" s="416"/>
      <c r="DX1218" s="416"/>
      <c r="DY1218" s="416"/>
      <c r="DZ1218" s="416"/>
      <c r="EA1218" s="416"/>
      <c r="EB1218" s="416"/>
      <c r="EC1218" s="416"/>
      <c r="ED1218" s="416"/>
      <c r="EE1218" s="416"/>
      <c r="EF1218" s="416"/>
      <c r="EG1218" s="416"/>
      <c r="EH1218" s="416"/>
      <c r="EI1218" s="416"/>
      <c r="EJ1218" s="416"/>
      <c r="EK1218" s="416"/>
      <c r="EL1218" s="417"/>
    </row>
    <row r="1219" spans="1:143" ht="15" customHeight="1" x14ac:dyDescent="0.25">
      <c r="A1219" s="60"/>
      <c r="B1219" s="60"/>
      <c r="C1219" s="796"/>
      <c r="D1219" s="789"/>
      <c r="E1219" s="790"/>
      <c r="F1219" s="790"/>
      <c r="G1219" s="648" t="s">
        <v>306</v>
      </c>
      <c r="H1219" s="648"/>
      <c r="I1219" s="706" t="s">
        <v>312</v>
      </c>
      <c r="J1219" s="774"/>
      <c r="K1219" s="774"/>
      <c r="L1219" s="774"/>
      <c r="M1219" s="774"/>
      <c r="N1219" s="774"/>
      <c r="O1219" s="774"/>
      <c r="P1219" s="774"/>
      <c r="Q1219" s="774"/>
      <c r="R1219" s="774"/>
      <c r="S1219" s="274"/>
      <c r="T1219" s="274"/>
      <c r="U1219" s="274"/>
      <c r="V1219" s="274"/>
      <c r="W1219" s="274"/>
      <c r="X1219" s="274"/>
      <c r="Y1219" s="274"/>
      <c r="Z1219" s="274"/>
      <c r="AA1219" s="274"/>
      <c r="AB1219" s="274"/>
      <c r="AC1219" s="274"/>
      <c r="AD1219" s="274"/>
      <c r="AE1219" s="60"/>
      <c r="AF1219" s="259"/>
      <c r="AG1219" s="374">
        <f t="shared" si="327"/>
        <v>12</v>
      </c>
      <c r="AH1219" s="399"/>
      <c r="AK1219" s="412">
        <f t="shared" si="328"/>
        <v>0</v>
      </c>
      <c r="AL1219" s="379">
        <f t="shared" si="321"/>
        <v>0</v>
      </c>
      <c r="AM1219" s="380">
        <f t="shared" si="329"/>
        <v>0</v>
      </c>
      <c r="AN1219" s="317">
        <f t="shared" si="330"/>
        <v>0</v>
      </c>
      <c r="AO1219" s="388">
        <f t="shared" si="331"/>
        <v>0</v>
      </c>
      <c r="AP1219" s="379">
        <f t="shared" si="322"/>
        <v>0</v>
      </c>
      <c r="AQ1219" s="380">
        <f t="shared" si="332"/>
        <v>0</v>
      </c>
      <c r="AR1219" s="317">
        <f t="shared" si="333"/>
        <v>0</v>
      </c>
      <c r="AS1219" s="388">
        <f t="shared" si="334"/>
        <v>0</v>
      </c>
      <c r="AT1219" s="379">
        <f t="shared" si="323"/>
        <v>0</v>
      </c>
      <c r="AU1219" s="380">
        <f t="shared" si="335"/>
        <v>0</v>
      </c>
      <c r="AV1219" s="317">
        <f t="shared" si="336"/>
        <v>0</v>
      </c>
      <c r="AW1219" s="388">
        <f t="shared" si="337"/>
        <v>0</v>
      </c>
      <c r="AX1219" s="379">
        <f t="shared" si="324"/>
        <v>0</v>
      </c>
      <c r="AY1219" s="380">
        <f t="shared" si="338"/>
        <v>0</v>
      </c>
      <c r="AZ1219" s="292">
        <f t="shared" si="339"/>
        <v>0</v>
      </c>
      <c r="BA1219" s="388">
        <f t="shared" si="340"/>
        <v>0</v>
      </c>
      <c r="BB1219" s="379">
        <f t="shared" si="325"/>
        <v>0</v>
      </c>
      <c r="BC1219" s="380">
        <f t="shared" si="341"/>
        <v>0</v>
      </c>
      <c r="BD1219" s="292">
        <f t="shared" si="342"/>
        <v>0</v>
      </c>
      <c r="BE1219" s="388">
        <f t="shared" si="343"/>
        <v>0</v>
      </c>
      <c r="BF1219" s="379">
        <f t="shared" si="326"/>
        <v>0</v>
      </c>
      <c r="BG1219" s="380">
        <f t="shared" si="344"/>
        <v>0</v>
      </c>
      <c r="BH1219" s="292">
        <f t="shared" si="345"/>
        <v>0</v>
      </c>
      <c r="CA1219" s="413"/>
      <c r="CB1219" s="398"/>
      <c r="CC1219" s="398"/>
      <c r="CD1219" s="398"/>
      <c r="CE1219" s="398"/>
      <c r="CF1219" s="398"/>
      <c r="CG1219" s="398"/>
      <c r="CH1219" s="398"/>
      <c r="CI1219" s="398"/>
      <c r="CJ1219" s="398"/>
      <c r="CK1219" s="398"/>
      <c r="CL1219" s="398"/>
      <c r="CM1219" s="398"/>
      <c r="CN1219" s="398"/>
      <c r="CO1219" s="398"/>
      <c r="CP1219" s="398"/>
      <c r="CQ1219" s="398"/>
      <c r="CR1219" s="398"/>
      <c r="CS1219" s="398"/>
      <c r="CT1219" s="398"/>
      <c r="CU1219" s="398"/>
      <c r="CV1219" s="398"/>
      <c r="CW1219" s="398"/>
      <c r="CX1219" s="398"/>
      <c r="CY1219" s="398"/>
      <c r="CZ1219" s="398"/>
      <c r="DA1219" s="398"/>
      <c r="DB1219" s="398"/>
      <c r="DC1219" s="398"/>
      <c r="DD1219" s="398"/>
      <c r="DE1219" s="414"/>
      <c r="DG1219" s="647"/>
      <c r="DH1219" s="648"/>
      <c r="DI1219" s="415"/>
      <c r="DJ1219" s="416"/>
      <c r="DK1219" s="416"/>
      <c r="DL1219" s="416"/>
      <c r="DM1219" s="416"/>
      <c r="DN1219" s="416"/>
      <c r="DO1219" s="416"/>
      <c r="DP1219" s="416"/>
      <c r="DQ1219" s="416"/>
      <c r="DR1219" s="416"/>
      <c r="DS1219" s="416"/>
      <c r="DT1219" s="416"/>
      <c r="DU1219" s="416"/>
      <c r="DV1219" s="416"/>
      <c r="DW1219" s="416"/>
      <c r="DX1219" s="416"/>
      <c r="DY1219" s="416"/>
      <c r="DZ1219" s="416"/>
      <c r="EA1219" s="416"/>
      <c r="EB1219" s="416"/>
      <c r="EC1219" s="416"/>
      <c r="ED1219" s="416"/>
      <c r="EE1219" s="416"/>
      <c r="EF1219" s="416"/>
      <c r="EG1219" s="416"/>
      <c r="EH1219" s="416"/>
      <c r="EI1219" s="416"/>
      <c r="EJ1219" s="416"/>
      <c r="EK1219" s="416"/>
      <c r="EL1219" s="417"/>
    </row>
    <row r="1220" spans="1:143" ht="15" customHeight="1" x14ac:dyDescent="0.25">
      <c r="A1220" s="60"/>
      <c r="B1220" s="60"/>
      <c r="C1220" s="796"/>
      <c r="D1220" s="789"/>
      <c r="E1220" s="790"/>
      <c r="F1220" s="790"/>
      <c r="G1220" s="648" t="s">
        <v>307</v>
      </c>
      <c r="H1220" s="648"/>
      <c r="I1220" s="1082" t="s">
        <v>313</v>
      </c>
      <c r="J1220" s="1083"/>
      <c r="K1220" s="1083"/>
      <c r="L1220" s="1083"/>
      <c r="M1220" s="1083"/>
      <c r="N1220" s="1083"/>
      <c r="O1220" s="1083"/>
      <c r="P1220" s="1083"/>
      <c r="Q1220" s="1083"/>
      <c r="R1220" s="1083"/>
      <c r="S1220" s="274"/>
      <c r="T1220" s="274"/>
      <c r="U1220" s="274"/>
      <c r="V1220" s="274"/>
      <c r="W1220" s="274"/>
      <c r="X1220" s="274"/>
      <c r="Y1220" s="274"/>
      <c r="Z1220" s="274"/>
      <c r="AA1220" s="274"/>
      <c r="AB1220" s="274"/>
      <c r="AC1220" s="274"/>
      <c r="AD1220" s="274"/>
      <c r="AE1220" s="60"/>
      <c r="AF1220" s="259"/>
      <c r="AG1220" s="374">
        <f t="shared" si="327"/>
        <v>12</v>
      </c>
      <c r="AH1220" s="399"/>
      <c r="AK1220" s="412">
        <f t="shared" si="328"/>
        <v>0</v>
      </c>
      <c r="AL1220" s="379">
        <f t="shared" si="321"/>
        <v>0</v>
      </c>
      <c r="AM1220" s="380">
        <f t="shared" si="329"/>
        <v>0</v>
      </c>
      <c r="AN1220" s="317">
        <f t="shared" si="330"/>
        <v>0</v>
      </c>
      <c r="AO1220" s="388">
        <f t="shared" si="331"/>
        <v>0</v>
      </c>
      <c r="AP1220" s="379">
        <f t="shared" si="322"/>
        <v>0</v>
      </c>
      <c r="AQ1220" s="380">
        <f t="shared" si="332"/>
        <v>0</v>
      </c>
      <c r="AR1220" s="317">
        <f t="shared" si="333"/>
        <v>0</v>
      </c>
      <c r="AS1220" s="388">
        <f t="shared" si="334"/>
        <v>0</v>
      </c>
      <c r="AT1220" s="379">
        <f t="shared" si="323"/>
        <v>0</v>
      </c>
      <c r="AU1220" s="380">
        <f t="shared" si="335"/>
        <v>0</v>
      </c>
      <c r="AV1220" s="317">
        <f t="shared" si="336"/>
        <v>0</v>
      </c>
      <c r="AW1220" s="388">
        <f t="shared" si="337"/>
        <v>0</v>
      </c>
      <c r="AX1220" s="379">
        <f t="shared" si="324"/>
        <v>0</v>
      </c>
      <c r="AY1220" s="380">
        <f t="shared" si="338"/>
        <v>0</v>
      </c>
      <c r="AZ1220" s="292">
        <f t="shared" si="339"/>
        <v>0</v>
      </c>
      <c r="BA1220" s="388">
        <f t="shared" si="340"/>
        <v>0</v>
      </c>
      <c r="BB1220" s="379">
        <f t="shared" si="325"/>
        <v>0</v>
      </c>
      <c r="BC1220" s="380">
        <f t="shared" si="341"/>
        <v>0</v>
      </c>
      <c r="BD1220" s="292">
        <f t="shared" si="342"/>
        <v>0</v>
      </c>
      <c r="BE1220" s="388">
        <f t="shared" si="343"/>
        <v>0</v>
      </c>
      <c r="BF1220" s="379">
        <f t="shared" si="326"/>
        <v>0</v>
      </c>
      <c r="BG1220" s="380">
        <f t="shared" si="344"/>
        <v>0</v>
      </c>
      <c r="BH1220" s="292">
        <f t="shared" si="345"/>
        <v>0</v>
      </c>
      <c r="CA1220" s="299" t="s">
        <v>60</v>
      </c>
      <c r="CB1220" s="421"/>
      <c r="CC1220" s="296"/>
      <c r="CD1220" s="296"/>
      <c r="CE1220" s="296"/>
      <c r="CF1220" s="296"/>
      <c r="CG1220" s="296"/>
      <c r="CH1220" s="296"/>
      <c r="CI1220" s="422"/>
      <c r="CJ1220" s="422"/>
      <c r="CK1220" s="422"/>
      <c r="CL1220" s="422"/>
      <c r="CM1220" s="320"/>
      <c r="CN1220" s="320"/>
      <c r="CO1220" s="320"/>
      <c r="CP1220" s="320"/>
      <c r="CQ1220" s="320"/>
      <c r="CR1220" s="320"/>
      <c r="CS1220" s="320"/>
      <c r="CT1220" s="422">
        <f t="shared" ref="CT1220:DE1220" si="350">IF(S1220="",0,S1220)</f>
        <v>0</v>
      </c>
      <c r="CU1220" s="422">
        <f t="shared" si="350"/>
        <v>0</v>
      </c>
      <c r="CV1220" s="422">
        <f t="shared" si="350"/>
        <v>0</v>
      </c>
      <c r="CW1220" s="422">
        <f t="shared" si="350"/>
        <v>0</v>
      </c>
      <c r="CX1220" s="422">
        <f t="shared" si="350"/>
        <v>0</v>
      </c>
      <c r="CY1220" s="422">
        <f t="shared" si="350"/>
        <v>0</v>
      </c>
      <c r="CZ1220" s="422">
        <f t="shared" si="350"/>
        <v>0</v>
      </c>
      <c r="DA1220" s="422">
        <f t="shared" si="350"/>
        <v>0</v>
      </c>
      <c r="DB1220" s="422">
        <f t="shared" si="350"/>
        <v>0</v>
      </c>
      <c r="DC1220" s="422">
        <f t="shared" si="350"/>
        <v>0</v>
      </c>
      <c r="DD1220" s="422">
        <f t="shared" si="350"/>
        <v>0</v>
      </c>
      <c r="DE1220" s="423">
        <f t="shared" si="350"/>
        <v>0</v>
      </c>
      <c r="DG1220" s="647"/>
      <c r="DH1220" s="648"/>
      <c r="DI1220" s="415"/>
      <c r="DJ1220" s="416"/>
      <c r="DK1220" s="416"/>
      <c r="DL1220" s="416"/>
      <c r="DM1220" s="416"/>
      <c r="DN1220" s="416"/>
      <c r="DO1220" s="416"/>
      <c r="DP1220" s="416"/>
      <c r="DQ1220" s="416"/>
      <c r="DR1220" s="416"/>
      <c r="DS1220" s="416"/>
      <c r="DT1220" s="416"/>
      <c r="DU1220" s="416"/>
      <c r="DV1220" s="416"/>
      <c r="DW1220" s="416"/>
      <c r="DX1220" s="416"/>
      <c r="DY1220" s="416"/>
      <c r="DZ1220" s="416"/>
      <c r="EA1220" s="416"/>
      <c r="EB1220" s="416"/>
      <c r="EC1220" s="416"/>
      <c r="ED1220" s="416"/>
      <c r="EE1220" s="416"/>
      <c r="EF1220" s="416"/>
      <c r="EG1220" s="416"/>
      <c r="EH1220" s="416"/>
      <c r="EI1220" s="416"/>
      <c r="EJ1220" s="416"/>
      <c r="EK1220" s="416"/>
      <c r="EL1220" s="417"/>
    </row>
    <row r="1221" spans="1:143" ht="15" customHeight="1" x14ac:dyDescent="0.25">
      <c r="A1221" s="60"/>
      <c r="B1221" s="60"/>
      <c r="C1221" s="796"/>
      <c r="D1221" s="789"/>
      <c r="E1221" s="790"/>
      <c r="F1221" s="790"/>
      <c r="G1221" s="716" t="s">
        <v>319</v>
      </c>
      <c r="H1221" s="716"/>
      <c r="I1221" s="64"/>
      <c r="J1221" s="705" t="s">
        <v>314</v>
      </c>
      <c r="K1221" s="705"/>
      <c r="L1221" s="705"/>
      <c r="M1221" s="705"/>
      <c r="N1221" s="705"/>
      <c r="O1221" s="705"/>
      <c r="P1221" s="705"/>
      <c r="Q1221" s="705"/>
      <c r="R1221" s="706"/>
      <c r="S1221" s="274"/>
      <c r="T1221" s="274"/>
      <c r="U1221" s="274"/>
      <c r="V1221" s="274"/>
      <c r="W1221" s="274"/>
      <c r="X1221" s="274"/>
      <c r="Y1221" s="274"/>
      <c r="Z1221" s="274"/>
      <c r="AA1221" s="274"/>
      <c r="AB1221" s="274"/>
      <c r="AC1221" s="274"/>
      <c r="AD1221" s="274"/>
      <c r="AE1221" s="60"/>
      <c r="AF1221" s="259"/>
      <c r="AG1221" s="374">
        <f t="shared" si="327"/>
        <v>12</v>
      </c>
      <c r="AH1221" s="399"/>
      <c r="AK1221" s="412">
        <f t="shared" si="328"/>
        <v>0</v>
      </c>
      <c r="AL1221" s="379">
        <f t="shared" si="321"/>
        <v>0</v>
      </c>
      <c r="AM1221" s="380">
        <f t="shared" si="329"/>
        <v>0</v>
      </c>
      <c r="AN1221" s="317">
        <f t="shared" si="330"/>
        <v>0</v>
      </c>
      <c r="AO1221" s="388">
        <f t="shared" si="331"/>
        <v>0</v>
      </c>
      <c r="AP1221" s="379">
        <f t="shared" si="322"/>
        <v>0</v>
      </c>
      <c r="AQ1221" s="380">
        <f t="shared" si="332"/>
        <v>0</v>
      </c>
      <c r="AR1221" s="317">
        <f t="shared" si="333"/>
        <v>0</v>
      </c>
      <c r="AS1221" s="388">
        <f t="shared" si="334"/>
        <v>0</v>
      </c>
      <c r="AT1221" s="379">
        <f t="shared" si="323"/>
        <v>0</v>
      </c>
      <c r="AU1221" s="380">
        <f t="shared" si="335"/>
        <v>0</v>
      </c>
      <c r="AV1221" s="317">
        <f t="shared" si="336"/>
        <v>0</v>
      </c>
      <c r="AW1221" s="388">
        <f t="shared" si="337"/>
        <v>0</v>
      </c>
      <c r="AX1221" s="379">
        <f t="shared" si="324"/>
        <v>0</v>
      </c>
      <c r="AY1221" s="380">
        <f t="shared" si="338"/>
        <v>0</v>
      </c>
      <c r="AZ1221" s="292">
        <f t="shared" si="339"/>
        <v>0</v>
      </c>
      <c r="BA1221" s="388">
        <f t="shared" si="340"/>
        <v>0</v>
      </c>
      <c r="BB1221" s="379">
        <f t="shared" si="325"/>
        <v>0</v>
      </c>
      <c r="BC1221" s="380">
        <f t="shared" si="341"/>
        <v>0</v>
      </c>
      <c r="BD1221" s="292">
        <f t="shared" si="342"/>
        <v>0</v>
      </c>
      <c r="BE1221" s="388">
        <f t="shared" si="343"/>
        <v>0</v>
      </c>
      <c r="BF1221" s="379">
        <f t="shared" si="326"/>
        <v>0</v>
      </c>
      <c r="BG1221" s="380">
        <f t="shared" si="344"/>
        <v>0</v>
      </c>
      <c r="BH1221" s="292">
        <f t="shared" si="345"/>
        <v>0</v>
      </c>
      <c r="CA1221" s="299" t="s">
        <v>1917</v>
      </c>
      <c r="CB1221" s="421"/>
      <c r="CC1221" s="297"/>
      <c r="CD1221" s="297"/>
      <c r="CE1221" s="297"/>
      <c r="CF1221" s="297"/>
      <c r="CG1221" s="297"/>
      <c r="CH1221" s="297"/>
      <c r="CI1221" s="422"/>
      <c r="CJ1221" s="422"/>
      <c r="CK1221" s="422"/>
      <c r="CL1221" s="422"/>
      <c r="CM1221" s="320"/>
      <c r="CN1221" s="320"/>
      <c r="CO1221" s="320"/>
      <c r="CP1221" s="320"/>
      <c r="CQ1221" s="320"/>
      <c r="CR1221" s="320"/>
      <c r="CS1221" s="320"/>
      <c r="CT1221" s="297">
        <f t="shared" ref="CT1221:DE1221" si="351">SUM(S1221:S1225)</f>
        <v>0</v>
      </c>
      <c r="CU1221" s="297">
        <f t="shared" si="351"/>
        <v>0</v>
      </c>
      <c r="CV1221" s="297">
        <f t="shared" si="351"/>
        <v>0</v>
      </c>
      <c r="CW1221" s="297">
        <f t="shared" si="351"/>
        <v>0</v>
      </c>
      <c r="CX1221" s="297">
        <f t="shared" si="351"/>
        <v>0</v>
      </c>
      <c r="CY1221" s="297">
        <f t="shared" si="351"/>
        <v>0</v>
      </c>
      <c r="CZ1221" s="297">
        <f t="shared" si="351"/>
        <v>0</v>
      </c>
      <c r="DA1221" s="297">
        <f t="shared" si="351"/>
        <v>0</v>
      </c>
      <c r="DB1221" s="297">
        <f t="shared" si="351"/>
        <v>0</v>
      </c>
      <c r="DC1221" s="297">
        <f t="shared" si="351"/>
        <v>0</v>
      </c>
      <c r="DD1221" s="297">
        <f t="shared" si="351"/>
        <v>0</v>
      </c>
      <c r="DE1221" s="301">
        <f t="shared" si="351"/>
        <v>0</v>
      </c>
      <c r="DG1221" s="616"/>
      <c r="DH1221" s="617"/>
      <c r="DI1221" s="415"/>
      <c r="DJ1221" s="416"/>
      <c r="DK1221" s="416"/>
      <c r="DL1221" s="416"/>
      <c r="DM1221" s="416"/>
      <c r="DN1221" s="416"/>
      <c r="DO1221" s="416"/>
      <c r="DP1221" s="416"/>
      <c r="DQ1221" s="416"/>
      <c r="DR1221" s="416"/>
      <c r="DS1221" s="416"/>
      <c r="DT1221" s="416"/>
      <c r="DU1221" s="416"/>
      <c r="DV1221" s="416"/>
      <c r="DW1221" s="416"/>
      <c r="DX1221" s="416"/>
      <c r="DY1221" s="416"/>
      <c r="DZ1221" s="416"/>
      <c r="EA1221" s="416"/>
      <c r="EB1221" s="416"/>
      <c r="EC1221" s="416"/>
      <c r="ED1221" s="416"/>
      <c r="EE1221" s="416"/>
      <c r="EF1221" s="416"/>
      <c r="EG1221" s="416"/>
      <c r="EH1221" s="416"/>
      <c r="EI1221" s="416"/>
      <c r="EJ1221" s="416"/>
      <c r="EK1221" s="416"/>
      <c r="EL1221" s="417"/>
    </row>
    <row r="1222" spans="1:143" ht="15" customHeight="1" x14ac:dyDescent="0.25">
      <c r="A1222" s="60"/>
      <c r="B1222" s="60"/>
      <c r="C1222" s="796"/>
      <c r="D1222" s="789"/>
      <c r="E1222" s="790"/>
      <c r="F1222" s="790"/>
      <c r="G1222" s="716" t="s">
        <v>320</v>
      </c>
      <c r="H1222" s="716"/>
      <c r="I1222" s="64"/>
      <c r="J1222" s="705" t="s">
        <v>315</v>
      </c>
      <c r="K1222" s="705"/>
      <c r="L1222" s="705"/>
      <c r="M1222" s="705"/>
      <c r="N1222" s="705"/>
      <c r="O1222" s="705"/>
      <c r="P1222" s="705"/>
      <c r="Q1222" s="705"/>
      <c r="R1222" s="706"/>
      <c r="S1222" s="274"/>
      <c r="T1222" s="274"/>
      <c r="U1222" s="274"/>
      <c r="V1222" s="274"/>
      <c r="W1222" s="274"/>
      <c r="X1222" s="274"/>
      <c r="Y1222" s="274"/>
      <c r="Z1222" s="274"/>
      <c r="AA1222" s="274"/>
      <c r="AB1222" s="274"/>
      <c r="AC1222" s="274"/>
      <c r="AD1222" s="274"/>
      <c r="AE1222" s="60"/>
      <c r="AF1222" s="259"/>
      <c r="AG1222" s="374">
        <f t="shared" si="327"/>
        <v>12</v>
      </c>
      <c r="AH1222" s="399"/>
      <c r="AK1222" s="412">
        <f t="shared" si="328"/>
        <v>0</v>
      </c>
      <c r="AL1222" s="379">
        <f t="shared" si="321"/>
        <v>0</v>
      </c>
      <c r="AM1222" s="380">
        <f t="shared" si="329"/>
        <v>0</v>
      </c>
      <c r="AN1222" s="317">
        <f t="shared" si="330"/>
        <v>0</v>
      </c>
      <c r="AO1222" s="388">
        <f t="shared" si="331"/>
        <v>0</v>
      </c>
      <c r="AP1222" s="379">
        <f t="shared" si="322"/>
        <v>0</v>
      </c>
      <c r="AQ1222" s="380">
        <f t="shared" si="332"/>
        <v>0</v>
      </c>
      <c r="AR1222" s="317">
        <f t="shared" si="333"/>
        <v>0</v>
      </c>
      <c r="AS1222" s="388">
        <f t="shared" si="334"/>
        <v>0</v>
      </c>
      <c r="AT1222" s="379">
        <f t="shared" si="323"/>
        <v>0</v>
      </c>
      <c r="AU1222" s="380">
        <f t="shared" si="335"/>
        <v>0</v>
      </c>
      <c r="AV1222" s="317">
        <f t="shared" si="336"/>
        <v>0</v>
      </c>
      <c r="AW1222" s="388">
        <f t="shared" si="337"/>
        <v>0</v>
      </c>
      <c r="AX1222" s="379">
        <f t="shared" si="324"/>
        <v>0</v>
      </c>
      <c r="AY1222" s="380">
        <f t="shared" si="338"/>
        <v>0</v>
      </c>
      <c r="AZ1222" s="292">
        <f t="shared" si="339"/>
        <v>0</v>
      </c>
      <c r="BA1222" s="388">
        <f t="shared" si="340"/>
        <v>0</v>
      </c>
      <c r="BB1222" s="379">
        <f t="shared" si="325"/>
        <v>0</v>
      </c>
      <c r="BC1222" s="380">
        <f t="shared" si="341"/>
        <v>0</v>
      </c>
      <c r="BD1222" s="292">
        <f t="shared" si="342"/>
        <v>0</v>
      </c>
      <c r="BE1222" s="388">
        <f t="shared" si="343"/>
        <v>0</v>
      </c>
      <c r="BF1222" s="379">
        <f t="shared" si="326"/>
        <v>0</v>
      </c>
      <c r="BG1222" s="380">
        <f t="shared" si="344"/>
        <v>0</v>
      </c>
      <c r="BH1222" s="292">
        <f t="shared" si="345"/>
        <v>0</v>
      </c>
      <c r="CA1222" s="299" t="s">
        <v>1910</v>
      </c>
      <c r="CB1222" s="421"/>
      <c r="CC1222" s="296"/>
      <c r="CD1222" s="296"/>
      <c r="CE1222" s="296"/>
      <c r="CF1222" s="296"/>
      <c r="CG1222" s="296"/>
      <c r="CH1222" s="296"/>
      <c r="CI1222" s="422"/>
      <c r="CJ1222" s="422"/>
      <c r="CK1222" s="422"/>
      <c r="CL1222" s="422"/>
      <c r="CM1222" s="320"/>
      <c r="CN1222" s="320"/>
      <c r="CO1222" s="320"/>
      <c r="CP1222" s="320"/>
      <c r="CQ1222" s="320"/>
      <c r="CR1222" s="320"/>
      <c r="CS1222" s="320"/>
      <c r="CT1222" s="422">
        <f>IF(CT1220="NA",COUNTIF(S1221:S1225,"NA"),COUNTIF(S1221:S1225,"NS"))</f>
        <v>0</v>
      </c>
      <c r="CU1222" s="422">
        <f t="shared" ref="CU1222:DE1222" si="352">IF(CU1220="NA",COUNTIF(T1221:T1225,"NA"),COUNTIF(T1221:T1225,"NS"))</f>
        <v>0</v>
      </c>
      <c r="CV1222" s="422">
        <f t="shared" si="352"/>
        <v>0</v>
      </c>
      <c r="CW1222" s="422">
        <f t="shared" si="352"/>
        <v>0</v>
      </c>
      <c r="CX1222" s="422">
        <f t="shared" si="352"/>
        <v>0</v>
      </c>
      <c r="CY1222" s="422">
        <f t="shared" si="352"/>
        <v>0</v>
      </c>
      <c r="CZ1222" s="422">
        <f t="shared" si="352"/>
        <v>0</v>
      </c>
      <c r="DA1222" s="422">
        <f t="shared" si="352"/>
        <v>0</v>
      </c>
      <c r="DB1222" s="422">
        <f t="shared" si="352"/>
        <v>0</v>
      </c>
      <c r="DC1222" s="422">
        <f t="shared" si="352"/>
        <v>0</v>
      </c>
      <c r="DD1222" s="422">
        <f t="shared" si="352"/>
        <v>0</v>
      </c>
      <c r="DE1222" s="422">
        <f t="shared" si="352"/>
        <v>0</v>
      </c>
      <c r="DG1222" s="616"/>
      <c r="DH1222" s="617"/>
      <c r="DI1222" s="415"/>
      <c r="DJ1222" s="416"/>
      <c r="DK1222" s="416"/>
      <c r="DL1222" s="416"/>
      <c r="DM1222" s="416"/>
      <c r="DN1222" s="416"/>
      <c r="DO1222" s="416"/>
      <c r="DP1222" s="416"/>
      <c r="DQ1222" s="416"/>
      <c r="DR1222" s="416"/>
      <c r="DS1222" s="416"/>
      <c r="DT1222" s="416"/>
      <c r="DU1222" s="416"/>
      <c r="DV1222" s="416"/>
      <c r="DW1222" s="416"/>
      <c r="DX1222" s="416"/>
      <c r="DY1222" s="416"/>
      <c r="DZ1222" s="416"/>
      <c r="EA1222" s="416"/>
      <c r="EB1222" s="416"/>
      <c r="EC1222" s="416"/>
      <c r="ED1222" s="416"/>
      <c r="EE1222" s="416"/>
      <c r="EF1222" s="416"/>
      <c r="EG1222" s="416"/>
      <c r="EH1222" s="416"/>
      <c r="EI1222" s="416"/>
      <c r="EJ1222" s="416"/>
      <c r="EK1222" s="416"/>
      <c r="EL1222" s="417"/>
    </row>
    <row r="1223" spans="1:143" ht="15" customHeight="1" x14ac:dyDescent="0.25">
      <c r="A1223" s="60"/>
      <c r="B1223" s="60"/>
      <c r="C1223" s="796"/>
      <c r="D1223" s="789"/>
      <c r="E1223" s="790"/>
      <c r="F1223" s="790"/>
      <c r="G1223" s="716" t="s">
        <v>321</v>
      </c>
      <c r="H1223" s="716"/>
      <c r="I1223" s="64"/>
      <c r="J1223" s="705" t="s">
        <v>316</v>
      </c>
      <c r="K1223" s="705"/>
      <c r="L1223" s="705"/>
      <c r="M1223" s="705"/>
      <c r="N1223" s="705"/>
      <c r="O1223" s="705"/>
      <c r="P1223" s="705"/>
      <c r="Q1223" s="705"/>
      <c r="R1223" s="706"/>
      <c r="S1223" s="274"/>
      <c r="T1223" s="274"/>
      <c r="U1223" s="274"/>
      <c r="V1223" s="274"/>
      <c r="W1223" s="274"/>
      <c r="X1223" s="274"/>
      <c r="Y1223" s="274"/>
      <c r="Z1223" s="274"/>
      <c r="AA1223" s="274"/>
      <c r="AB1223" s="274"/>
      <c r="AC1223" s="274"/>
      <c r="AD1223" s="274"/>
      <c r="AE1223" s="60"/>
      <c r="AF1223" s="259"/>
      <c r="AG1223" s="374">
        <f t="shared" si="327"/>
        <v>12</v>
      </c>
      <c r="AH1223" s="399"/>
      <c r="AK1223" s="412">
        <f t="shared" si="328"/>
        <v>0</v>
      </c>
      <c r="AL1223" s="379">
        <f t="shared" si="321"/>
        <v>0</v>
      </c>
      <c r="AM1223" s="380">
        <f t="shared" si="329"/>
        <v>0</v>
      </c>
      <c r="AN1223" s="317">
        <f t="shared" si="330"/>
        <v>0</v>
      </c>
      <c r="AO1223" s="388">
        <f t="shared" si="331"/>
        <v>0</v>
      </c>
      <c r="AP1223" s="379">
        <f t="shared" si="322"/>
        <v>0</v>
      </c>
      <c r="AQ1223" s="380">
        <f t="shared" si="332"/>
        <v>0</v>
      </c>
      <c r="AR1223" s="317">
        <f t="shared" si="333"/>
        <v>0</v>
      </c>
      <c r="AS1223" s="388">
        <f t="shared" si="334"/>
        <v>0</v>
      </c>
      <c r="AT1223" s="379">
        <f t="shared" si="323"/>
        <v>0</v>
      </c>
      <c r="AU1223" s="380">
        <f t="shared" si="335"/>
        <v>0</v>
      </c>
      <c r="AV1223" s="317">
        <f t="shared" si="336"/>
        <v>0</v>
      </c>
      <c r="AW1223" s="388">
        <f t="shared" si="337"/>
        <v>0</v>
      </c>
      <c r="AX1223" s="379">
        <f t="shared" si="324"/>
        <v>0</v>
      </c>
      <c r="AY1223" s="380">
        <f t="shared" si="338"/>
        <v>0</v>
      </c>
      <c r="AZ1223" s="292">
        <f t="shared" si="339"/>
        <v>0</v>
      </c>
      <c r="BA1223" s="388">
        <f t="shared" si="340"/>
        <v>0</v>
      </c>
      <c r="BB1223" s="379">
        <f t="shared" si="325"/>
        <v>0</v>
      </c>
      <c r="BC1223" s="380">
        <f t="shared" si="341"/>
        <v>0</v>
      </c>
      <c r="BD1223" s="292">
        <f t="shared" si="342"/>
        <v>0</v>
      </c>
      <c r="BE1223" s="388">
        <f t="shared" si="343"/>
        <v>0</v>
      </c>
      <c r="BF1223" s="379">
        <f t="shared" si="326"/>
        <v>0</v>
      </c>
      <c r="BG1223" s="380">
        <f t="shared" si="344"/>
        <v>0</v>
      </c>
      <c r="BH1223" s="292">
        <f t="shared" si="345"/>
        <v>0</v>
      </c>
      <c r="CA1223" s="299" t="s">
        <v>1918</v>
      </c>
      <c r="CB1223" s="421"/>
      <c r="CC1223" s="296"/>
      <c r="CD1223" s="296"/>
      <c r="CE1223" s="296"/>
      <c r="CF1223" s="296"/>
      <c r="CG1223" s="296"/>
      <c r="CH1223" s="296"/>
      <c r="CI1223" s="422"/>
      <c r="CJ1223" s="422"/>
      <c r="CK1223" s="422"/>
      <c r="CL1223" s="422"/>
      <c r="CM1223" s="320"/>
      <c r="CN1223" s="320"/>
      <c r="CO1223" s="320"/>
      <c r="CP1223" s="320"/>
      <c r="CQ1223" s="320"/>
      <c r="CR1223" s="320"/>
      <c r="CS1223" s="320"/>
      <c r="CT1223" s="424">
        <f t="shared" ref="CT1223:DE1223" si="353">IF(OR(AND(CT1220=0,CT1222&gt;0),AND(CT1220="NS",CT1221&gt;0),AND(CT1220="NS",CT1221=0,CT1222=0)),1,IF(OR(AND(CT1222&gt;=2,CT1221&lt;CT1220),AND(CT1220="NS",CT1221=0,CT1222&gt;0),OR(CT1220=CT1221,AND(CT1220="",CT1222=0,CT1221=0))),0,1))</f>
        <v>0</v>
      </c>
      <c r="CU1223" s="424">
        <f t="shared" si="353"/>
        <v>0</v>
      </c>
      <c r="CV1223" s="424">
        <f t="shared" si="353"/>
        <v>0</v>
      </c>
      <c r="CW1223" s="424">
        <f t="shared" si="353"/>
        <v>0</v>
      </c>
      <c r="CX1223" s="424">
        <f t="shared" si="353"/>
        <v>0</v>
      </c>
      <c r="CY1223" s="424">
        <f t="shared" si="353"/>
        <v>0</v>
      </c>
      <c r="CZ1223" s="424">
        <f t="shared" si="353"/>
        <v>0</v>
      </c>
      <c r="DA1223" s="424">
        <f t="shared" si="353"/>
        <v>0</v>
      </c>
      <c r="DB1223" s="424">
        <f t="shared" si="353"/>
        <v>0</v>
      </c>
      <c r="DC1223" s="424">
        <f t="shared" si="353"/>
        <v>0</v>
      </c>
      <c r="DD1223" s="424">
        <f t="shared" si="353"/>
        <v>0</v>
      </c>
      <c r="DE1223" s="425">
        <f t="shared" si="353"/>
        <v>0</v>
      </c>
      <c r="DF1223" s="387">
        <f>SUM(CT1223:DE1223)</f>
        <v>0</v>
      </c>
      <c r="DG1223" s="616"/>
      <c r="DH1223" s="617"/>
      <c r="DI1223" s="415"/>
      <c r="DJ1223" s="416"/>
      <c r="DK1223" s="416"/>
      <c r="DL1223" s="416"/>
      <c r="DM1223" s="416"/>
      <c r="DN1223" s="416"/>
      <c r="DO1223" s="416"/>
      <c r="DP1223" s="416"/>
      <c r="DQ1223" s="416"/>
      <c r="DR1223" s="416"/>
      <c r="DS1223" s="416"/>
      <c r="DT1223" s="416"/>
      <c r="DU1223" s="416"/>
      <c r="DV1223" s="416"/>
      <c r="DW1223" s="416"/>
      <c r="DX1223" s="416"/>
      <c r="DY1223" s="416"/>
      <c r="DZ1223" s="416"/>
      <c r="EA1223" s="416"/>
      <c r="EB1223" s="416"/>
      <c r="EC1223" s="416"/>
      <c r="ED1223" s="416"/>
      <c r="EE1223" s="416"/>
      <c r="EF1223" s="416"/>
      <c r="EG1223" s="416"/>
      <c r="EH1223" s="416"/>
      <c r="EI1223" s="416"/>
      <c r="EJ1223" s="416"/>
      <c r="EK1223" s="416"/>
      <c r="EL1223" s="417"/>
    </row>
    <row r="1224" spans="1:143" ht="15" customHeight="1" x14ac:dyDescent="0.25">
      <c r="A1224" s="60"/>
      <c r="B1224" s="60"/>
      <c r="C1224" s="796"/>
      <c r="D1224" s="789"/>
      <c r="E1224" s="790"/>
      <c r="F1224" s="790"/>
      <c r="G1224" s="716" t="s">
        <v>322</v>
      </c>
      <c r="H1224" s="716"/>
      <c r="I1224" s="64"/>
      <c r="J1224" s="705" t="s">
        <v>317</v>
      </c>
      <c r="K1224" s="705"/>
      <c r="L1224" s="705"/>
      <c r="M1224" s="705"/>
      <c r="N1224" s="705"/>
      <c r="O1224" s="705"/>
      <c r="P1224" s="705"/>
      <c r="Q1224" s="705"/>
      <c r="R1224" s="706"/>
      <c r="S1224" s="274"/>
      <c r="T1224" s="274"/>
      <c r="U1224" s="274"/>
      <c r="V1224" s="274"/>
      <c r="W1224" s="274"/>
      <c r="X1224" s="274"/>
      <c r="Y1224" s="274"/>
      <c r="Z1224" s="274"/>
      <c r="AA1224" s="274"/>
      <c r="AB1224" s="274"/>
      <c r="AC1224" s="274"/>
      <c r="AD1224" s="274"/>
      <c r="AE1224" s="60"/>
      <c r="AF1224" s="259"/>
      <c r="AG1224" s="374">
        <f t="shared" si="327"/>
        <v>12</v>
      </c>
      <c r="AH1224" s="399"/>
      <c r="AK1224" s="412">
        <f t="shared" si="328"/>
        <v>0</v>
      </c>
      <c r="AL1224" s="379">
        <f t="shared" si="321"/>
        <v>0</v>
      </c>
      <c r="AM1224" s="380">
        <f t="shared" si="329"/>
        <v>0</v>
      </c>
      <c r="AN1224" s="317">
        <f t="shared" si="330"/>
        <v>0</v>
      </c>
      <c r="AO1224" s="388">
        <f t="shared" si="331"/>
        <v>0</v>
      </c>
      <c r="AP1224" s="379">
        <f t="shared" si="322"/>
        <v>0</v>
      </c>
      <c r="AQ1224" s="380">
        <f t="shared" si="332"/>
        <v>0</v>
      </c>
      <c r="AR1224" s="317">
        <f t="shared" si="333"/>
        <v>0</v>
      </c>
      <c r="AS1224" s="388">
        <f t="shared" si="334"/>
        <v>0</v>
      </c>
      <c r="AT1224" s="379">
        <f t="shared" si="323"/>
        <v>0</v>
      </c>
      <c r="AU1224" s="380">
        <f t="shared" si="335"/>
        <v>0</v>
      </c>
      <c r="AV1224" s="317">
        <f t="shared" si="336"/>
        <v>0</v>
      </c>
      <c r="AW1224" s="388">
        <f t="shared" si="337"/>
        <v>0</v>
      </c>
      <c r="AX1224" s="379">
        <f t="shared" si="324"/>
        <v>0</v>
      </c>
      <c r="AY1224" s="380">
        <f t="shared" si="338"/>
        <v>0</v>
      </c>
      <c r="AZ1224" s="292">
        <f t="shared" si="339"/>
        <v>0</v>
      </c>
      <c r="BA1224" s="388">
        <f t="shared" si="340"/>
        <v>0</v>
      </c>
      <c r="BB1224" s="379">
        <f t="shared" si="325"/>
        <v>0</v>
      </c>
      <c r="BC1224" s="380">
        <f t="shared" si="341"/>
        <v>0</v>
      </c>
      <c r="BD1224" s="292">
        <f t="shared" si="342"/>
        <v>0</v>
      </c>
      <c r="BE1224" s="388">
        <f t="shared" si="343"/>
        <v>0</v>
      </c>
      <c r="BF1224" s="379">
        <f t="shared" si="326"/>
        <v>0</v>
      </c>
      <c r="BG1224" s="380">
        <f t="shared" si="344"/>
        <v>0</v>
      </c>
      <c r="BH1224" s="292">
        <f t="shared" si="345"/>
        <v>0</v>
      </c>
      <c r="CA1224" s="426"/>
      <c r="CB1224" s="427"/>
      <c r="CC1224" s="428"/>
      <c r="CD1224" s="428"/>
      <c r="CE1224" s="428"/>
      <c r="CF1224" s="428"/>
      <c r="CG1224" s="428"/>
      <c r="CH1224" s="428"/>
      <c r="CI1224" s="428"/>
      <c r="CJ1224" s="428"/>
      <c r="CK1224" s="428"/>
      <c r="CL1224" s="428"/>
      <c r="CM1224" s="388"/>
      <c r="CN1224" s="388"/>
      <c r="CO1224" s="388"/>
      <c r="CP1224" s="388"/>
      <c r="CQ1224" s="388"/>
      <c r="CR1224" s="388"/>
      <c r="CS1224" s="388"/>
      <c r="CT1224" s="429"/>
      <c r="CU1224" s="429"/>
      <c r="CV1224" s="429"/>
      <c r="CW1224" s="429"/>
      <c r="CX1224" s="429"/>
      <c r="CY1224" s="429"/>
      <c r="CZ1224" s="429"/>
      <c r="DA1224" s="429"/>
      <c r="DB1224" s="429"/>
      <c r="DC1224" s="429"/>
      <c r="DD1224" s="429"/>
      <c r="DE1224" s="430"/>
      <c r="DG1224" s="616"/>
      <c r="DH1224" s="617"/>
      <c r="DI1224" s="415"/>
      <c r="DJ1224" s="416"/>
      <c r="DK1224" s="416"/>
      <c r="DL1224" s="416"/>
      <c r="DM1224" s="416"/>
      <c r="DN1224" s="416"/>
      <c r="DO1224" s="416"/>
      <c r="DP1224" s="416"/>
      <c r="DQ1224" s="416"/>
      <c r="DR1224" s="416"/>
      <c r="DS1224" s="416"/>
      <c r="DT1224" s="416"/>
      <c r="DU1224" s="416"/>
      <c r="DV1224" s="416"/>
      <c r="DW1224" s="416"/>
      <c r="DX1224" s="416"/>
      <c r="DY1224" s="416"/>
      <c r="DZ1224" s="416"/>
      <c r="EA1224" s="416"/>
      <c r="EB1224" s="416"/>
      <c r="EC1224" s="416"/>
      <c r="ED1224" s="416"/>
      <c r="EE1224" s="416"/>
      <c r="EF1224" s="416"/>
      <c r="EG1224" s="416"/>
      <c r="EH1224" s="416"/>
      <c r="EI1224" s="416"/>
      <c r="EJ1224" s="416"/>
      <c r="EK1224" s="416"/>
      <c r="EL1224" s="417"/>
    </row>
    <row r="1225" spans="1:143" ht="15" customHeight="1" x14ac:dyDescent="0.25">
      <c r="A1225" s="60"/>
      <c r="B1225" s="60"/>
      <c r="C1225" s="796"/>
      <c r="D1225" s="789"/>
      <c r="E1225" s="790"/>
      <c r="F1225" s="790"/>
      <c r="G1225" s="716" t="s">
        <v>323</v>
      </c>
      <c r="H1225" s="716"/>
      <c r="I1225" s="64"/>
      <c r="J1225" s="705" t="s">
        <v>318</v>
      </c>
      <c r="K1225" s="705"/>
      <c r="L1225" s="705"/>
      <c r="M1225" s="705"/>
      <c r="N1225" s="705"/>
      <c r="O1225" s="705"/>
      <c r="P1225" s="705"/>
      <c r="Q1225" s="705"/>
      <c r="R1225" s="706"/>
      <c r="S1225" s="274"/>
      <c r="T1225" s="274"/>
      <c r="U1225" s="274"/>
      <c r="V1225" s="274"/>
      <c r="W1225" s="274"/>
      <c r="X1225" s="274"/>
      <c r="Y1225" s="274"/>
      <c r="Z1225" s="274"/>
      <c r="AA1225" s="274"/>
      <c r="AB1225" s="274"/>
      <c r="AC1225" s="274"/>
      <c r="AD1225" s="274"/>
      <c r="AE1225" s="60"/>
      <c r="AF1225" s="259"/>
      <c r="AG1225" s="374">
        <f t="shared" si="327"/>
        <v>12</v>
      </c>
      <c r="AH1225" s="399"/>
      <c r="AK1225" s="412">
        <f t="shared" si="328"/>
        <v>0</v>
      </c>
      <c r="AL1225" s="379">
        <f t="shared" si="321"/>
        <v>0</v>
      </c>
      <c r="AM1225" s="380">
        <f t="shared" si="329"/>
        <v>0</v>
      </c>
      <c r="AN1225" s="317">
        <f t="shared" si="330"/>
        <v>0</v>
      </c>
      <c r="AO1225" s="388">
        <f t="shared" si="331"/>
        <v>0</v>
      </c>
      <c r="AP1225" s="379">
        <f t="shared" si="322"/>
        <v>0</v>
      </c>
      <c r="AQ1225" s="380">
        <f t="shared" si="332"/>
        <v>0</v>
      </c>
      <c r="AR1225" s="317">
        <f t="shared" si="333"/>
        <v>0</v>
      </c>
      <c r="AS1225" s="388">
        <f t="shared" si="334"/>
        <v>0</v>
      </c>
      <c r="AT1225" s="379">
        <f t="shared" si="323"/>
        <v>0</v>
      </c>
      <c r="AU1225" s="380">
        <f t="shared" si="335"/>
        <v>0</v>
      </c>
      <c r="AV1225" s="317">
        <f t="shared" si="336"/>
        <v>0</v>
      </c>
      <c r="AW1225" s="388">
        <f t="shared" si="337"/>
        <v>0</v>
      </c>
      <c r="AX1225" s="379">
        <f t="shared" si="324"/>
        <v>0</v>
      </c>
      <c r="AY1225" s="380">
        <f t="shared" si="338"/>
        <v>0</v>
      </c>
      <c r="AZ1225" s="292">
        <f t="shared" si="339"/>
        <v>0</v>
      </c>
      <c r="BA1225" s="388">
        <f t="shared" si="340"/>
        <v>0</v>
      </c>
      <c r="BB1225" s="379">
        <f t="shared" si="325"/>
        <v>0</v>
      </c>
      <c r="BC1225" s="380">
        <f t="shared" si="341"/>
        <v>0</v>
      </c>
      <c r="BD1225" s="292">
        <f t="shared" si="342"/>
        <v>0</v>
      </c>
      <c r="BE1225" s="388">
        <f t="shared" si="343"/>
        <v>0</v>
      </c>
      <c r="BF1225" s="379">
        <f t="shared" si="326"/>
        <v>0</v>
      </c>
      <c r="BG1225" s="380">
        <f t="shared" si="344"/>
        <v>0</v>
      </c>
      <c r="BH1225" s="292">
        <f t="shared" si="345"/>
        <v>0</v>
      </c>
      <c r="CA1225" s="303"/>
      <c r="CB1225" s="427"/>
      <c r="CC1225" s="304"/>
      <c r="CD1225" s="304"/>
      <c r="CE1225" s="304"/>
      <c r="CF1225" s="304"/>
      <c r="CG1225" s="304"/>
      <c r="CH1225" s="304"/>
      <c r="CI1225" s="304"/>
      <c r="CJ1225" s="304"/>
      <c r="CK1225" s="304"/>
      <c r="CL1225" s="304"/>
      <c r="CM1225" s="388"/>
      <c r="CN1225" s="388"/>
      <c r="CO1225" s="388"/>
      <c r="CP1225" s="388"/>
      <c r="CQ1225" s="388"/>
      <c r="CR1225" s="388"/>
      <c r="CS1225" s="388"/>
      <c r="CT1225" s="431"/>
      <c r="CU1225" s="431"/>
      <c r="CV1225" s="431"/>
      <c r="CW1225" s="431"/>
      <c r="CX1225" s="431"/>
      <c r="CY1225" s="431"/>
      <c r="CZ1225" s="431"/>
      <c r="DA1225" s="431"/>
      <c r="DB1225" s="431"/>
      <c r="DC1225" s="431"/>
      <c r="DD1225" s="431"/>
      <c r="DE1225" s="311"/>
      <c r="DG1225" s="616"/>
      <c r="DH1225" s="617"/>
      <c r="DI1225" s="415"/>
      <c r="DJ1225" s="416"/>
      <c r="DK1225" s="416"/>
      <c r="DL1225" s="416"/>
      <c r="DM1225" s="416"/>
      <c r="DN1225" s="416"/>
      <c r="DO1225" s="416"/>
      <c r="DP1225" s="416"/>
      <c r="DQ1225" s="416"/>
      <c r="DR1225" s="416"/>
      <c r="DS1225" s="416"/>
      <c r="DT1225" s="416"/>
      <c r="DU1225" s="416"/>
      <c r="DV1225" s="416"/>
      <c r="DW1225" s="416"/>
      <c r="DX1225" s="416"/>
      <c r="DY1225" s="416"/>
      <c r="DZ1225" s="416"/>
      <c r="EA1225" s="416"/>
      <c r="EB1225" s="416"/>
      <c r="EC1225" s="416"/>
      <c r="ED1225" s="416"/>
      <c r="EE1225" s="416"/>
      <c r="EF1225" s="416"/>
      <c r="EG1225" s="416"/>
      <c r="EH1225" s="416"/>
      <c r="EI1225" s="416"/>
      <c r="EJ1225" s="416"/>
      <c r="EK1225" s="416"/>
      <c r="EL1225" s="417"/>
    </row>
    <row r="1226" spans="1:143" ht="15" customHeight="1" x14ac:dyDescent="0.25">
      <c r="A1226" s="60"/>
      <c r="B1226" s="60"/>
      <c r="C1226" s="797"/>
      <c r="D1226" s="792"/>
      <c r="E1226" s="793"/>
      <c r="F1226" s="793"/>
      <c r="G1226" s="703" t="s">
        <v>324</v>
      </c>
      <c r="H1226" s="703"/>
      <c r="I1226" s="774" t="s">
        <v>325</v>
      </c>
      <c r="J1226" s="774"/>
      <c r="K1226" s="774"/>
      <c r="L1226" s="774"/>
      <c r="M1226" s="774"/>
      <c r="N1226" s="774"/>
      <c r="O1226" s="774"/>
      <c r="P1226" s="774"/>
      <c r="Q1226" s="774"/>
      <c r="R1226" s="774"/>
      <c r="S1226" s="274"/>
      <c r="T1226" s="274"/>
      <c r="U1226" s="274"/>
      <c r="V1226" s="274"/>
      <c r="W1226" s="274"/>
      <c r="X1226" s="274"/>
      <c r="Y1226" s="274"/>
      <c r="Z1226" s="274"/>
      <c r="AA1226" s="274"/>
      <c r="AB1226" s="274"/>
      <c r="AC1226" s="274"/>
      <c r="AD1226" s="274"/>
      <c r="AE1226" s="60"/>
      <c r="AF1226" s="259"/>
      <c r="AG1226" s="374">
        <f t="shared" si="327"/>
        <v>12</v>
      </c>
      <c r="AH1226" s="399"/>
      <c r="AK1226" s="412">
        <f t="shared" si="328"/>
        <v>0</v>
      </c>
      <c r="AL1226" s="379">
        <f t="shared" si="321"/>
        <v>0</v>
      </c>
      <c r="AM1226" s="380">
        <f t="shared" si="329"/>
        <v>0</v>
      </c>
      <c r="AN1226" s="317">
        <f t="shared" si="330"/>
        <v>0</v>
      </c>
      <c r="AO1226" s="388">
        <f t="shared" si="331"/>
        <v>0</v>
      </c>
      <c r="AP1226" s="379">
        <f t="shared" si="322"/>
        <v>0</v>
      </c>
      <c r="AQ1226" s="380">
        <f t="shared" si="332"/>
        <v>0</v>
      </c>
      <c r="AR1226" s="317">
        <f t="shared" si="333"/>
        <v>0</v>
      </c>
      <c r="AS1226" s="388">
        <f t="shared" si="334"/>
        <v>0</v>
      </c>
      <c r="AT1226" s="379">
        <f t="shared" si="323"/>
        <v>0</v>
      </c>
      <c r="AU1226" s="380">
        <f t="shared" si="335"/>
        <v>0</v>
      </c>
      <c r="AV1226" s="317">
        <f t="shared" si="336"/>
        <v>0</v>
      </c>
      <c r="AW1226" s="388">
        <f t="shared" si="337"/>
        <v>0</v>
      </c>
      <c r="AX1226" s="379">
        <f t="shared" si="324"/>
        <v>0</v>
      </c>
      <c r="AY1226" s="380">
        <f t="shared" si="338"/>
        <v>0</v>
      </c>
      <c r="AZ1226" s="292">
        <f t="shared" si="339"/>
        <v>0</v>
      </c>
      <c r="BA1226" s="388">
        <f t="shared" si="340"/>
        <v>0</v>
      </c>
      <c r="BB1226" s="379">
        <f t="shared" si="325"/>
        <v>0</v>
      </c>
      <c r="BC1226" s="380">
        <f t="shared" si="341"/>
        <v>0</v>
      </c>
      <c r="BD1226" s="292">
        <f t="shared" si="342"/>
        <v>0</v>
      </c>
      <c r="BE1226" s="388">
        <f t="shared" si="343"/>
        <v>0</v>
      </c>
      <c r="BF1226" s="379">
        <f t="shared" si="326"/>
        <v>0</v>
      </c>
      <c r="BG1226" s="380">
        <f t="shared" si="344"/>
        <v>0</v>
      </c>
      <c r="BH1226" s="292">
        <f t="shared" si="345"/>
        <v>0</v>
      </c>
      <c r="CA1226" s="303"/>
      <c r="CB1226" s="427"/>
      <c r="CC1226" s="304"/>
      <c r="CD1226" s="304"/>
      <c r="CE1226" s="304"/>
      <c r="CF1226" s="304"/>
      <c r="CG1226" s="304"/>
      <c r="CH1226" s="304"/>
      <c r="CI1226" s="304"/>
      <c r="CJ1226" s="304"/>
      <c r="CK1226" s="304"/>
      <c r="CL1226" s="304"/>
      <c r="CM1226" s="388"/>
      <c r="CN1226" s="388"/>
      <c r="CO1226" s="388"/>
      <c r="CP1226" s="388"/>
      <c r="CQ1226" s="388"/>
      <c r="CR1226" s="388"/>
      <c r="CS1226" s="388"/>
      <c r="CT1226" s="431"/>
      <c r="CU1226" s="431"/>
      <c r="CV1226" s="431"/>
      <c r="CW1226" s="431"/>
      <c r="CX1226" s="431"/>
      <c r="CY1226" s="431"/>
      <c r="CZ1226" s="431"/>
      <c r="DA1226" s="431"/>
      <c r="DB1226" s="431"/>
      <c r="DC1226" s="431"/>
      <c r="DD1226" s="431"/>
      <c r="DE1226" s="311"/>
      <c r="DG1226" s="614" t="s">
        <v>324</v>
      </c>
      <c r="DH1226" s="615"/>
      <c r="DI1226" s="418" t="s">
        <v>1909</v>
      </c>
      <c r="DJ1226" s="419"/>
      <c r="DK1226" s="419"/>
      <c r="DL1226" s="419"/>
      <c r="DM1226" s="419"/>
      <c r="DN1226" s="419"/>
      <c r="DO1226" s="419"/>
      <c r="DP1226" s="419"/>
      <c r="DQ1226" s="419"/>
      <c r="DR1226" s="419"/>
      <c r="DS1226" s="419"/>
      <c r="DT1226" s="419"/>
      <c r="DU1226" s="419"/>
      <c r="DV1226" s="419"/>
      <c r="DW1226" s="419"/>
      <c r="DX1226" s="419"/>
      <c r="DY1226" s="419"/>
      <c r="DZ1226" s="419"/>
      <c r="EA1226" s="419">
        <f t="shared" ref="EA1226:EL1226" si="354">S1226</f>
        <v>0</v>
      </c>
      <c r="EB1226" s="419">
        <f t="shared" si="354"/>
        <v>0</v>
      </c>
      <c r="EC1226" s="419">
        <f t="shared" si="354"/>
        <v>0</v>
      </c>
      <c r="ED1226" s="419">
        <f t="shared" si="354"/>
        <v>0</v>
      </c>
      <c r="EE1226" s="419">
        <f t="shared" si="354"/>
        <v>0</v>
      </c>
      <c r="EF1226" s="419">
        <f t="shared" si="354"/>
        <v>0</v>
      </c>
      <c r="EG1226" s="419">
        <f t="shared" si="354"/>
        <v>0</v>
      </c>
      <c r="EH1226" s="419">
        <f t="shared" si="354"/>
        <v>0</v>
      </c>
      <c r="EI1226" s="419">
        <f t="shared" si="354"/>
        <v>0</v>
      </c>
      <c r="EJ1226" s="419">
        <f t="shared" si="354"/>
        <v>0</v>
      </c>
      <c r="EK1226" s="419">
        <f t="shared" si="354"/>
        <v>0</v>
      </c>
      <c r="EL1226" s="420">
        <f t="shared" si="354"/>
        <v>0</v>
      </c>
    </row>
    <row r="1227" spans="1:143" ht="15" customHeight="1" x14ac:dyDescent="0.25">
      <c r="A1227" s="60"/>
      <c r="B1227" s="60"/>
      <c r="C1227" s="795" t="s">
        <v>350</v>
      </c>
      <c r="D1227" s="786" t="s">
        <v>351</v>
      </c>
      <c r="E1227" s="787"/>
      <c r="F1227" s="788"/>
      <c r="G1227" s="703" t="s">
        <v>328</v>
      </c>
      <c r="H1227" s="703"/>
      <c r="I1227" s="774" t="s">
        <v>332</v>
      </c>
      <c r="J1227" s="774"/>
      <c r="K1227" s="774"/>
      <c r="L1227" s="774"/>
      <c r="M1227" s="774"/>
      <c r="N1227" s="774"/>
      <c r="O1227" s="774"/>
      <c r="P1227" s="774"/>
      <c r="Q1227" s="774"/>
      <c r="R1227" s="774"/>
      <c r="S1227" s="274"/>
      <c r="T1227" s="274"/>
      <c r="U1227" s="274"/>
      <c r="V1227" s="274"/>
      <c r="W1227" s="274"/>
      <c r="X1227" s="274"/>
      <c r="Y1227" s="274"/>
      <c r="Z1227" s="274"/>
      <c r="AA1227" s="274"/>
      <c r="AB1227" s="274"/>
      <c r="AC1227" s="274"/>
      <c r="AD1227" s="274"/>
      <c r="AE1227" s="60"/>
      <c r="AF1227" s="259"/>
      <c r="AG1227" s="374">
        <f t="shared" si="327"/>
        <v>12</v>
      </c>
      <c r="AH1227" s="399"/>
      <c r="AK1227" s="412">
        <f t="shared" si="328"/>
        <v>0</v>
      </c>
      <c r="AL1227" s="379">
        <f t="shared" si="321"/>
        <v>0</v>
      </c>
      <c r="AM1227" s="380">
        <f t="shared" si="329"/>
        <v>0</v>
      </c>
      <c r="AN1227" s="317">
        <f t="shared" si="330"/>
        <v>0</v>
      </c>
      <c r="AO1227" s="388">
        <f t="shared" si="331"/>
        <v>0</v>
      </c>
      <c r="AP1227" s="379">
        <f t="shared" si="322"/>
        <v>0</v>
      </c>
      <c r="AQ1227" s="380">
        <f t="shared" si="332"/>
        <v>0</v>
      </c>
      <c r="AR1227" s="317">
        <f t="shared" si="333"/>
        <v>0</v>
      </c>
      <c r="AS1227" s="388">
        <f t="shared" si="334"/>
        <v>0</v>
      </c>
      <c r="AT1227" s="379">
        <f t="shared" si="323"/>
        <v>0</v>
      </c>
      <c r="AU1227" s="380">
        <f t="shared" si="335"/>
        <v>0</v>
      </c>
      <c r="AV1227" s="317">
        <f t="shared" si="336"/>
        <v>0</v>
      </c>
      <c r="AW1227" s="388">
        <f t="shared" si="337"/>
        <v>0</v>
      </c>
      <c r="AX1227" s="379">
        <f t="shared" si="324"/>
        <v>0</v>
      </c>
      <c r="AY1227" s="380">
        <f t="shared" si="338"/>
        <v>0</v>
      </c>
      <c r="AZ1227" s="292">
        <f t="shared" si="339"/>
        <v>0</v>
      </c>
      <c r="BA1227" s="388">
        <f t="shared" si="340"/>
        <v>0</v>
      </c>
      <c r="BB1227" s="379">
        <f t="shared" si="325"/>
        <v>0</v>
      </c>
      <c r="BC1227" s="380">
        <f t="shared" si="341"/>
        <v>0</v>
      </c>
      <c r="BD1227" s="292">
        <f t="shared" si="342"/>
        <v>0</v>
      </c>
      <c r="BE1227" s="388">
        <f t="shared" si="343"/>
        <v>0</v>
      </c>
      <c r="BF1227" s="379">
        <f t="shared" si="326"/>
        <v>0</v>
      </c>
      <c r="BG1227" s="380">
        <f t="shared" si="344"/>
        <v>0</v>
      </c>
      <c r="BH1227" s="292">
        <f t="shared" si="345"/>
        <v>0</v>
      </c>
      <c r="CA1227" s="303"/>
      <c r="CB1227" s="427"/>
      <c r="CC1227" s="304"/>
      <c r="CD1227" s="304"/>
      <c r="CE1227" s="304"/>
      <c r="CF1227" s="304"/>
      <c r="CG1227" s="304"/>
      <c r="CH1227" s="304"/>
      <c r="CI1227" s="304"/>
      <c r="CJ1227" s="304"/>
      <c r="CK1227" s="304"/>
      <c r="CL1227" s="304"/>
      <c r="CM1227" s="388"/>
      <c r="CN1227" s="388"/>
      <c r="CO1227" s="388"/>
      <c r="CP1227" s="388"/>
      <c r="CQ1227" s="388"/>
      <c r="CR1227" s="388"/>
      <c r="CS1227" s="388"/>
      <c r="CT1227" s="431"/>
      <c r="CU1227" s="431"/>
      <c r="CV1227" s="431"/>
      <c r="CW1227" s="431"/>
      <c r="CX1227" s="431"/>
      <c r="CY1227" s="431"/>
      <c r="CZ1227" s="431"/>
      <c r="DA1227" s="431"/>
      <c r="DB1227" s="431"/>
      <c r="DC1227" s="431"/>
      <c r="DD1227" s="431"/>
      <c r="DE1227" s="311"/>
      <c r="DG1227" s="610"/>
      <c r="DH1227" s="611"/>
      <c r="DI1227" s="415" t="s">
        <v>1910</v>
      </c>
      <c r="DJ1227" s="416"/>
      <c r="DK1227" s="416"/>
      <c r="DL1227" s="416"/>
      <c r="DM1227" s="416"/>
      <c r="DN1227" s="416"/>
      <c r="DO1227" s="416"/>
      <c r="DP1227" s="416"/>
      <c r="DQ1227" s="416"/>
      <c r="DR1227" s="416"/>
      <c r="DS1227" s="416"/>
      <c r="DT1227" s="416"/>
      <c r="DU1227" s="416"/>
      <c r="DV1227" s="416"/>
      <c r="DW1227" s="416"/>
      <c r="DX1227" s="416"/>
      <c r="DY1227" s="416"/>
      <c r="DZ1227" s="416"/>
      <c r="EA1227" s="416">
        <f t="shared" ref="EA1227:EL1227" si="355">COUNTIF(S1215:S1220,"NS")</f>
        <v>0</v>
      </c>
      <c r="EB1227" s="416">
        <f t="shared" si="355"/>
        <v>0</v>
      </c>
      <c r="EC1227" s="416">
        <f t="shared" si="355"/>
        <v>0</v>
      </c>
      <c r="ED1227" s="416">
        <f t="shared" si="355"/>
        <v>0</v>
      </c>
      <c r="EE1227" s="416">
        <f t="shared" si="355"/>
        <v>0</v>
      </c>
      <c r="EF1227" s="416">
        <f t="shared" si="355"/>
        <v>0</v>
      </c>
      <c r="EG1227" s="416">
        <f t="shared" si="355"/>
        <v>0</v>
      </c>
      <c r="EH1227" s="416">
        <f t="shared" si="355"/>
        <v>0</v>
      </c>
      <c r="EI1227" s="416">
        <f t="shared" si="355"/>
        <v>0</v>
      </c>
      <c r="EJ1227" s="416">
        <f t="shared" si="355"/>
        <v>0</v>
      </c>
      <c r="EK1227" s="416">
        <f t="shared" si="355"/>
        <v>0</v>
      </c>
      <c r="EL1227" s="417">
        <f t="shared" si="355"/>
        <v>0</v>
      </c>
    </row>
    <row r="1228" spans="1:143" ht="15" customHeight="1" x14ac:dyDescent="0.25">
      <c r="A1228" s="60"/>
      <c r="B1228" s="60"/>
      <c r="C1228" s="796"/>
      <c r="D1228" s="789"/>
      <c r="E1228" s="790"/>
      <c r="F1228" s="791"/>
      <c r="G1228" s="703" t="s">
        <v>329</v>
      </c>
      <c r="H1228" s="703"/>
      <c r="I1228" s="774" t="s">
        <v>333</v>
      </c>
      <c r="J1228" s="774"/>
      <c r="K1228" s="774"/>
      <c r="L1228" s="774"/>
      <c r="M1228" s="774"/>
      <c r="N1228" s="774"/>
      <c r="O1228" s="774"/>
      <c r="P1228" s="774"/>
      <c r="Q1228" s="774"/>
      <c r="R1228" s="774"/>
      <c r="S1228" s="274"/>
      <c r="T1228" s="274"/>
      <c r="U1228" s="274"/>
      <c r="V1228" s="274"/>
      <c r="W1228" s="274"/>
      <c r="X1228" s="274"/>
      <c r="Y1228" s="274"/>
      <c r="Z1228" s="274"/>
      <c r="AA1228" s="274"/>
      <c r="AB1228" s="274"/>
      <c r="AC1228" s="274"/>
      <c r="AD1228" s="274"/>
      <c r="AE1228" s="60"/>
      <c r="AF1228" s="259"/>
      <c r="AG1228" s="374">
        <f t="shared" si="327"/>
        <v>12</v>
      </c>
      <c r="AH1228" s="399"/>
      <c r="AK1228" s="412">
        <f t="shared" si="328"/>
        <v>0</v>
      </c>
      <c r="AL1228" s="379">
        <f t="shared" si="321"/>
        <v>0</v>
      </c>
      <c r="AM1228" s="380">
        <f t="shared" si="329"/>
        <v>0</v>
      </c>
      <c r="AN1228" s="317">
        <f t="shared" si="330"/>
        <v>0</v>
      </c>
      <c r="AO1228" s="388">
        <f t="shared" si="331"/>
        <v>0</v>
      </c>
      <c r="AP1228" s="379">
        <f t="shared" si="322"/>
        <v>0</v>
      </c>
      <c r="AQ1228" s="380">
        <f t="shared" si="332"/>
        <v>0</v>
      </c>
      <c r="AR1228" s="317">
        <f t="shared" si="333"/>
        <v>0</v>
      </c>
      <c r="AS1228" s="388">
        <f t="shared" si="334"/>
        <v>0</v>
      </c>
      <c r="AT1228" s="379">
        <f t="shared" si="323"/>
        <v>0</v>
      </c>
      <c r="AU1228" s="380">
        <f t="shared" si="335"/>
        <v>0</v>
      </c>
      <c r="AV1228" s="317">
        <f t="shared" si="336"/>
        <v>0</v>
      </c>
      <c r="AW1228" s="388">
        <f t="shared" si="337"/>
        <v>0</v>
      </c>
      <c r="AX1228" s="379">
        <f t="shared" si="324"/>
        <v>0</v>
      </c>
      <c r="AY1228" s="380">
        <f t="shared" si="338"/>
        <v>0</v>
      </c>
      <c r="AZ1228" s="292">
        <f t="shared" si="339"/>
        <v>0</v>
      </c>
      <c r="BA1228" s="388">
        <f t="shared" si="340"/>
        <v>0</v>
      </c>
      <c r="BB1228" s="379">
        <f t="shared" si="325"/>
        <v>0</v>
      </c>
      <c r="BC1228" s="380">
        <f t="shared" si="341"/>
        <v>0</v>
      </c>
      <c r="BD1228" s="292">
        <f t="shared" si="342"/>
        <v>0</v>
      </c>
      <c r="BE1228" s="388">
        <f t="shared" si="343"/>
        <v>0</v>
      </c>
      <c r="BF1228" s="379">
        <f t="shared" si="326"/>
        <v>0</v>
      </c>
      <c r="BG1228" s="380">
        <f t="shared" si="344"/>
        <v>0</v>
      </c>
      <c r="BH1228" s="292">
        <f t="shared" si="345"/>
        <v>0</v>
      </c>
      <c r="CA1228" s="303"/>
      <c r="CB1228" s="427"/>
      <c r="CC1228" s="304"/>
      <c r="CD1228" s="304"/>
      <c r="CE1228" s="304"/>
      <c r="CF1228" s="304"/>
      <c r="CG1228" s="304"/>
      <c r="CH1228" s="304"/>
      <c r="CI1228" s="304"/>
      <c r="CJ1228" s="304"/>
      <c r="CK1228" s="304"/>
      <c r="CL1228" s="304"/>
      <c r="CM1228" s="388"/>
      <c r="CN1228" s="388"/>
      <c r="CO1228" s="388"/>
      <c r="CP1228" s="388"/>
      <c r="CQ1228" s="388"/>
      <c r="CR1228" s="388"/>
      <c r="CS1228" s="388"/>
      <c r="CT1228" s="431"/>
      <c r="CU1228" s="431"/>
      <c r="CV1228" s="431"/>
      <c r="CW1228" s="431"/>
      <c r="CX1228" s="431"/>
      <c r="CY1228" s="431"/>
      <c r="CZ1228" s="431"/>
      <c r="DA1228" s="431"/>
      <c r="DB1228" s="431"/>
      <c r="DC1228" s="431"/>
      <c r="DD1228" s="431"/>
      <c r="DE1228" s="311"/>
      <c r="DG1228" s="610"/>
      <c r="DH1228" s="611"/>
      <c r="DI1228" s="415" t="s">
        <v>1914</v>
      </c>
      <c r="DJ1228" s="416"/>
      <c r="DK1228" s="416"/>
      <c r="DL1228" s="416"/>
      <c r="DM1228" s="416"/>
      <c r="DN1228" s="416"/>
      <c r="DO1228" s="416"/>
      <c r="DP1228" s="416"/>
      <c r="DQ1228" s="416"/>
      <c r="DR1228" s="416"/>
      <c r="DS1228" s="416"/>
      <c r="DT1228" s="416"/>
      <c r="DU1228" s="416"/>
      <c r="DV1228" s="416"/>
      <c r="DW1228" s="416"/>
      <c r="DX1228" s="416"/>
      <c r="DY1228" s="416"/>
      <c r="DZ1228" s="416"/>
      <c r="EA1228" s="416">
        <f t="shared" ref="EA1228:EL1228" si="356">SUM(S1215:S1220,S1226)</f>
        <v>0</v>
      </c>
      <c r="EB1228" s="416">
        <f t="shared" si="356"/>
        <v>0</v>
      </c>
      <c r="EC1228" s="416">
        <f t="shared" si="356"/>
        <v>0</v>
      </c>
      <c r="ED1228" s="416">
        <f t="shared" si="356"/>
        <v>0</v>
      </c>
      <c r="EE1228" s="416">
        <f t="shared" si="356"/>
        <v>0</v>
      </c>
      <c r="EF1228" s="416">
        <f t="shared" si="356"/>
        <v>0</v>
      </c>
      <c r="EG1228" s="416">
        <f t="shared" si="356"/>
        <v>0</v>
      </c>
      <c r="EH1228" s="416">
        <f t="shared" si="356"/>
        <v>0</v>
      </c>
      <c r="EI1228" s="416">
        <f t="shared" si="356"/>
        <v>0</v>
      </c>
      <c r="EJ1228" s="416">
        <f t="shared" si="356"/>
        <v>0</v>
      </c>
      <c r="EK1228" s="416">
        <f t="shared" si="356"/>
        <v>0</v>
      </c>
      <c r="EL1228" s="417">
        <f t="shared" si="356"/>
        <v>0</v>
      </c>
    </row>
    <row r="1229" spans="1:143" ht="15" customHeight="1" x14ac:dyDescent="0.25">
      <c r="A1229" s="60"/>
      <c r="B1229" s="60"/>
      <c r="C1229" s="796"/>
      <c r="D1229" s="789"/>
      <c r="E1229" s="790"/>
      <c r="F1229" s="791"/>
      <c r="G1229" s="703" t="s">
        <v>330</v>
      </c>
      <c r="H1229" s="703"/>
      <c r="I1229" s="774" t="s">
        <v>334</v>
      </c>
      <c r="J1229" s="774"/>
      <c r="K1229" s="774"/>
      <c r="L1229" s="774"/>
      <c r="M1229" s="774"/>
      <c r="N1229" s="774"/>
      <c r="O1229" s="774"/>
      <c r="P1229" s="774"/>
      <c r="Q1229" s="774"/>
      <c r="R1229" s="774"/>
      <c r="S1229" s="274"/>
      <c r="T1229" s="274"/>
      <c r="U1229" s="274"/>
      <c r="V1229" s="274"/>
      <c r="W1229" s="274"/>
      <c r="X1229" s="274"/>
      <c r="Y1229" s="274"/>
      <c r="Z1229" s="274"/>
      <c r="AA1229" s="274"/>
      <c r="AB1229" s="274"/>
      <c r="AC1229" s="274"/>
      <c r="AD1229" s="274"/>
      <c r="AE1229" s="60"/>
      <c r="AF1229" s="259"/>
      <c r="AG1229" s="374">
        <f t="shared" si="327"/>
        <v>12</v>
      </c>
      <c r="AH1229" s="399"/>
      <c r="AK1229" s="412">
        <f t="shared" si="328"/>
        <v>0</v>
      </c>
      <c r="AL1229" s="379">
        <f t="shared" si="321"/>
        <v>0</v>
      </c>
      <c r="AM1229" s="380">
        <f t="shared" si="329"/>
        <v>0</v>
      </c>
      <c r="AN1229" s="317">
        <f t="shared" si="330"/>
        <v>0</v>
      </c>
      <c r="AO1229" s="388">
        <f t="shared" si="331"/>
        <v>0</v>
      </c>
      <c r="AP1229" s="379">
        <f t="shared" si="322"/>
        <v>0</v>
      </c>
      <c r="AQ1229" s="380">
        <f t="shared" si="332"/>
        <v>0</v>
      </c>
      <c r="AR1229" s="317">
        <f t="shared" si="333"/>
        <v>0</v>
      </c>
      <c r="AS1229" s="388">
        <f t="shared" si="334"/>
        <v>0</v>
      </c>
      <c r="AT1229" s="379">
        <f t="shared" si="323"/>
        <v>0</v>
      </c>
      <c r="AU1229" s="380">
        <f t="shared" si="335"/>
        <v>0</v>
      </c>
      <c r="AV1229" s="317">
        <f t="shared" si="336"/>
        <v>0</v>
      </c>
      <c r="AW1229" s="388">
        <f t="shared" si="337"/>
        <v>0</v>
      </c>
      <c r="AX1229" s="379">
        <f t="shared" si="324"/>
        <v>0</v>
      </c>
      <c r="AY1229" s="380">
        <f t="shared" si="338"/>
        <v>0</v>
      </c>
      <c r="AZ1229" s="292">
        <f t="shared" si="339"/>
        <v>0</v>
      </c>
      <c r="BA1229" s="388">
        <f t="shared" si="340"/>
        <v>0</v>
      </c>
      <c r="BB1229" s="379">
        <f t="shared" si="325"/>
        <v>0</v>
      </c>
      <c r="BC1229" s="380">
        <f t="shared" si="341"/>
        <v>0</v>
      </c>
      <c r="BD1229" s="292">
        <f t="shared" si="342"/>
        <v>0</v>
      </c>
      <c r="BE1229" s="388">
        <f t="shared" si="343"/>
        <v>0</v>
      </c>
      <c r="BF1229" s="379">
        <f t="shared" si="326"/>
        <v>0</v>
      </c>
      <c r="BG1229" s="380">
        <f t="shared" si="344"/>
        <v>0</v>
      </c>
      <c r="BH1229" s="292">
        <f t="shared" si="345"/>
        <v>0</v>
      </c>
      <c r="CA1229" s="303"/>
      <c r="CB1229" s="427"/>
      <c r="CC1229" s="304"/>
      <c r="CD1229" s="304"/>
      <c r="CE1229" s="304"/>
      <c r="CF1229" s="304"/>
      <c r="CG1229" s="304"/>
      <c r="CH1229" s="304"/>
      <c r="CI1229" s="304"/>
      <c r="CJ1229" s="304"/>
      <c r="CK1229" s="304"/>
      <c r="CL1229" s="304"/>
      <c r="CM1229" s="388"/>
      <c r="CN1229" s="388"/>
      <c r="CO1229" s="388"/>
      <c r="CP1229" s="388"/>
      <c r="CQ1229" s="388"/>
      <c r="CR1229" s="388"/>
      <c r="CS1229" s="388"/>
      <c r="CT1229" s="431"/>
      <c r="CU1229" s="431"/>
      <c r="CV1229" s="431"/>
      <c r="CW1229" s="431"/>
      <c r="CX1229" s="431"/>
      <c r="CY1229" s="431"/>
      <c r="CZ1229" s="431"/>
      <c r="DA1229" s="431"/>
      <c r="DB1229" s="431"/>
      <c r="DC1229" s="431"/>
      <c r="DD1229" s="431"/>
      <c r="DE1229" s="311"/>
      <c r="DG1229" s="610"/>
      <c r="DH1229" s="611"/>
      <c r="DI1229" s="415" t="s">
        <v>1919</v>
      </c>
      <c r="DJ1229" s="298"/>
      <c r="DK1229" s="298"/>
      <c r="DL1229" s="298"/>
      <c r="DM1229" s="298"/>
      <c r="DN1229" s="298"/>
      <c r="DO1229" s="298"/>
      <c r="DP1229" s="298"/>
      <c r="DQ1229" s="298"/>
      <c r="DR1229" s="298"/>
      <c r="DS1229" s="298"/>
      <c r="DT1229" s="298"/>
      <c r="DU1229" s="298"/>
      <c r="DV1229" s="298"/>
      <c r="DW1229" s="298"/>
      <c r="DX1229" s="298"/>
      <c r="DY1229" s="298"/>
      <c r="DZ1229" s="298"/>
      <c r="EA1229" s="298">
        <f>IF(OR(AND(EA1226="NS",EA1227=6),AND(EA1226="NA")),0,IF(OR(
AND(IF(EA1226="NS",1,EA1226)&gt;EA1228*0.25,EA1227=0),
AND(EA1226&gt;0,OR(EA1227=6,EA1228=0)),
AND(EA1226&gt;0,EA1227=0,EA1228=0),
AND(EA1226="NS",EA1227=0,EA1228=0)),1,0))</f>
        <v>0</v>
      </c>
      <c r="EB1229" s="298">
        <f t="shared" ref="EB1229:EL1229" si="357">IF(OR(AND(EB1226="NS",EB1227=6),AND(EB1226="NA")),0,IF(OR(
AND(IF(EB1226="NS",1,EB1226)&gt;EB1228*0.25,EB1227=0),
AND(EB1226&gt;0,OR(EB1227=6,EB1228=0)),
AND(EB1226&gt;0,EB1227=0,EB1228=0),
AND(EB1226="NS",EB1227=0,EB1228=0)),1,0))</f>
        <v>0</v>
      </c>
      <c r="EC1229" s="298">
        <f t="shared" si="357"/>
        <v>0</v>
      </c>
      <c r="ED1229" s="298">
        <f t="shared" si="357"/>
        <v>0</v>
      </c>
      <c r="EE1229" s="298">
        <f t="shared" si="357"/>
        <v>0</v>
      </c>
      <c r="EF1229" s="298">
        <f t="shared" si="357"/>
        <v>0</v>
      </c>
      <c r="EG1229" s="298">
        <f t="shared" si="357"/>
        <v>0</v>
      </c>
      <c r="EH1229" s="298">
        <f t="shared" si="357"/>
        <v>0</v>
      </c>
      <c r="EI1229" s="298">
        <f t="shared" si="357"/>
        <v>0</v>
      </c>
      <c r="EJ1229" s="298">
        <f t="shared" si="357"/>
        <v>0</v>
      </c>
      <c r="EK1229" s="298">
        <f t="shared" si="357"/>
        <v>0</v>
      </c>
      <c r="EL1229" s="302">
        <f t="shared" si="357"/>
        <v>0</v>
      </c>
      <c r="EM1229" s="377">
        <f>SUM(EA1229:EL1229)</f>
        <v>0</v>
      </c>
    </row>
    <row r="1230" spans="1:143" ht="15" customHeight="1" x14ac:dyDescent="0.25">
      <c r="A1230" s="60"/>
      <c r="B1230" s="60"/>
      <c r="C1230" s="796"/>
      <c r="D1230" s="789"/>
      <c r="E1230" s="790"/>
      <c r="F1230" s="791"/>
      <c r="G1230" s="703" t="s">
        <v>331</v>
      </c>
      <c r="H1230" s="703"/>
      <c r="I1230" s="774" t="s">
        <v>335</v>
      </c>
      <c r="J1230" s="774"/>
      <c r="K1230" s="774"/>
      <c r="L1230" s="774"/>
      <c r="M1230" s="774"/>
      <c r="N1230" s="774"/>
      <c r="O1230" s="774"/>
      <c r="P1230" s="774"/>
      <c r="Q1230" s="774"/>
      <c r="R1230" s="774"/>
      <c r="S1230" s="274"/>
      <c r="T1230" s="274"/>
      <c r="U1230" s="274"/>
      <c r="V1230" s="274"/>
      <c r="W1230" s="274"/>
      <c r="X1230" s="274"/>
      <c r="Y1230" s="274"/>
      <c r="Z1230" s="274"/>
      <c r="AA1230" s="274"/>
      <c r="AB1230" s="274"/>
      <c r="AC1230" s="274"/>
      <c r="AD1230" s="274"/>
      <c r="AE1230" s="60"/>
      <c r="AF1230" s="259"/>
      <c r="AG1230" s="374">
        <f t="shared" si="327"/>
        <v>12</v>
      </c>
      <c r="AH1230" s="399"/>
      <c r="AK1230" s="412">
        <f t="shared" si="328"/>
        <v>0</v>
      </c>
      <c r="AL1230" s="379">
        <f t="shared" si="321"/>
        <v>0</v>
      </c>
      <c r="AM1230" s="380">
        <f t="shared" si="329"/>
        <v>0</v>
      </c>
      <c r="AN1230" s="317">
        <f t="shared" si="330"/>
        <v>0</v>
      </c>
      <c r="AO1230" s="388">
        <f t="shared" si="331"/>
        <v>0</v>
      </c>
      <c r="AP1230" s="379">
        <f t="shared" si="322"/>
        <v>0</v>
      </c>
      <c r="AQ1230" s="380">
        <f t="shared" si="332"/>
        <v>0</v>
      </c>
      <c r="AR1230" s="317">
        <f t="shared" si="333"/>
        <v>0</v>
      </c>
      <c r="AS1230" s="388">
        <f t="shared" si="334"/>
        <v>0</v>
      </c>
      <c r="AT1230" s="379">
        <f t="shared" si="323"/>
        <v>0</v>
      </c>
      <c r="AU1230" s="380">
        <f t="shared" si="335"/>
        <v>0</v>
      </c>
      <c r="AV1230" s="317">
        <f t="shared" si="336"/>
        <v>0</v>
      </c>
      <c r="AW1230" s="388">
        <f t="shared" si="337"/>
        <v>0</v>
      </c>
      <c r="AX1230" s="379">
        <f t="shared" si="324"/>
        <v>0</v>
      </c>
      <c r="AY1230" s="380">
        <f t="shared" si="338"/>
        <v>0</v>
      </c>
      <c r="AZ1230" s="292">
        <f t="shared" si="339"/>
        <v>0</v>
      </c>
      <c r="BA1230" s="388">
        <f t="shared" si="340"/>
        <v>0</v>
      </c>
      <c r="BB1230" s="379">
        <f t="shared" si="325"/>
        <v>0</v>
      </c>
      <c r="BC1230" s="380">
        <f t="shared" si="341"/>
        <v>0</v>
      </c>
      <c r="BD1230" s="292">
        <f t="shared" si="342"/>
        <v>0</v>
      </c>
      <c r="BE1230" s="388">
        <f t="shared" si="343"/>
        <v>0</v>
      </c>
      <c r="BF1230" s="379">
        <f t="shared" si="326"/>
        <v>0</v>
      </c>
      <c r="BG1230" s="380">
        <f t="shared" si="344"/>
        <v>0</v>
      </c>
      <c r="BH1230" s="292">
        <f t="shared" si="345"/>
        <v>0</v>
      </c>
      <c r="CA1230" s="299" t="s">
        <v>60</v>
      </c>
      <c r="CB1230" s="421"/>
      <c r="CC1230" s="296"/>
      <c r="CD1230" s="296"/>
      <c r="CE1230" s="296"/>
      <c r="CF1230" s="296"/>
      <c r="CG1230" s="296"/>
      <c r="CH1230" s="296"/>
      <c r="CI1230" s="296"/>
      <c r="CJ1230" s="296"/>
      <c r="CK1230" s="296"/>
      <c r="CL1230" s="296"/>
      <c r="CM1230" s="320"/>
      <c r="CN1230" s="320"/>
      <c r="CO1230" s="320"/>
      <c r="CP1230" s="320"/>
      <c r="CQ1230" s="320"/>
      <c r="CR1230" s="320"/>
      <c r="CS1230" s="320"/>
      <c r="CT1230" s="422">
        <f t="shared" ref="CT1230:DE1230" si="358">IF(S1230="",0,S1230)</f>
        <v>0</v>
      </c>
      <c r="CU1230" s="422">
        <f t="shared" si="358"/>
        <v>0</v>
      </c>
      <c r="CV1230" s="422">
        <f t="shared" si="358"/>
        <v>0</v>
      </c>
      <c r="CW1230" s="422">
        <f t="shared" si="358"/>
        <v>0</v>
      </c>
      <c r="CX1230" s="422">
        <f t="shared" si="358"/>
        <v>0</v>
      </c>
      <c r="CY1230" s="422">
        <f t="shared" si="358"/>
        <v>0</v>
      </c>
      <c r="CZ1230" s="422">
        <f t="shared" si="358"/>
        <v>0</v>
      </c>
      <c r="DA1230" s="422">
        <f t="shared" si="358"/>
        <v>0</v>
      </c>
      <c r="DB1230" s="422">
        <f t="shared" si="358"/>
        <v>0</v>
      </c>
      <c r="DC1230" s="422">
        <f t="shared" si="358"/>
        <v>0</v>
      </c>
      <c r="DD1230" s="422">
        <f t="shared" si="358"/>
        <v>0</v>
      </c>
      <c r="DE1230" s="423">
        <f t="shared" si="358"/>
        <v>0</v>
      </c>
      <c r="DG1230" s="610"/>
      <c r="DH1230" s="611"/>
      <c r="DI1230" s="415"/>
      <c r="DJ1230" s="416"/>
      <c r="DK1230" s="416"/>
      <c r="DL1230" s="416"/>
      <c r="DM1230" s="416"/>
      <c r="DN1230" s="416"/>
      <c r="DO1230" s="416"/>
      <c r="DP1230" s="416"/>
      <c r="DQ1230" s="416"/>
      <c r="DR1230" s="416"/>
      <c r="DS1230" s="416"/>
      <c r="DT1230" s="416"/>
      <c r="DU1230" s="416"/>
      <c r="DV1230" s="416"/>
      <c r="DW1230" s="416"/>
      <c r="DX1230" s="416"/>
      <c r="DY1230" s="416"/>
      <c r="DZ1230" s="416"/>
      <c r="EA1230" s="416"/>
      <c r="EB1230" s="416"/>
      <c r="EC1230" s="416"/>
      <c r="ED1230" s="416"/>
      <c r="EE1230" s="416"/>
      <c r="EF1230" s="416"/>
      <c r="EG1230" s="416"/>
      <c r="EH1230" s="416"/>
      <c r="EI1230" s="416"/>
      <c r="EJ1230" s="416"/>
      <c r="EK1230" s="416"/>
      <c r="EL1230" s="417"/>
    </row>
    <row r="1231" spans="1:143" ht="15" customHeight="1" x14ac:dyDescent="0.25">
      <c r="A1231" s="60"/>
      <c r="B1231" s="60"/>
      <c r="C1231" s="796"/>
      <c r="D1231" s="789"/>
      <c r="E1231" s="790"/>
      <c r="F1231" s="791"/>
      <c r="G1231" s="702" t="s">
        <v>340</v>
      </c>
      <c r="H1231" s="702"/>
      <c r="I1231" s="56"/>
      <c r="J1231" s="700" t="s">
        <v>336</v>
      </c>
      <c r="K1231" s="700"/>
      <c r="L1231" s="700"/>
      <c r="M1231" s="700"/>
      <c r="N1231" s="700"/>
      <c r="O1231" s="700"/>
      <c r="P1231" s="700"/>
      <c r="Q1231" s="700"/>
      <c r="R1231" s="701"/>
      <c r="S1231" s="274"/>
      <c r="T1231" s="274"/>
      <c r="U1231" s="274"/>
      <c r="V1231" s="274"/>
      <c r="W1231" s="274"/>
      <c r="X1231" s="274"/>
      <c r="Y1231" s="274"/>
      <c r="Z1231" s="274"/>
      <c r="AA1231" s="274"/>
      <c r="AB1231" s="274"/>
      <c r="AC1231" s="274"/>
      <c r="AD1231" s="274"/>
      <c r="AE1231" s="60"/>
      <c r="AF1231" s="259"/>
      <c r="AG1231" s="374">
        <f t="shared" si="327"/>
        <v>12</v>
      </c>
      <c r="AH1231" s="399"/>
      <c r="AK1231" s="412">
        <f t="shared" si="328"/>
        <v>0</v>
      </c>
      <c r="AL1231" s="379">
        <f t="shared" si="321"/>
        <v>0</v>
      </c>
      <c r="AM1231" s="380">
        <f t="shared" si="329"/>
        <v>0</v>
      </c>
      <c r="AN1231" s="317">
        <f t="shared" si="330"/>
        <v>0</v>
      </c>
      <c r="AO1231" s="388">
        <f t="shared" si="331"/>
        <v>0</v>
      </c>
      <c r="AP1231" s="379">
        <f t="shared" si="322"/>
        <v>0</v>
      </c>
      <c r="AQ1231" s="380">
        <f t="shared" si="332"/>
        <v>0</v>
      </c>
      <c r="AR1231" s="317">
        <f t="shared" si="333"/>
        <v>0</v>
      </c>
      <c r="AS1231" s="388">
        <f t="shared" si="334"/>
        <v>0</v>
      </c>
      <c r="AT1231" s="379">
        <f t="shared" si="323"/>
        <v>0</v>
      </c>
      <c r="AU1231" s="380">
        <f t="shared" si="335"/>
        <v>0</v>
      </c>
      <c r="AV1231" s="317">
        <f t="shared" si="336"/>
        <v>0</v>
      </c>
      <c r="AW1231" s="388">
        <f t="shared" si="337"/>
        <v>0</v>
      </c>
      <c r="AX1231" s="379">
        <f t="shared" si="324"/>
        <v>0</v>
      </c>
      <c r="AY1231" s="380">
        <f t="shared" si="338"/>
        <v>0</v>
      </c>
      <c r="AZ1231" s="292">
        <f t="shared" si="339"/>
        <v>0</v>
      </c>
      <c r="BA1231" s="388">
        <f t="shared" si="340"/>
        <v>0</v>
      </c>
      <c r="BB1231" s="379">
        <f t="shared" si="325"/>
        <v>0</v>
      </c>
      <c r="BC1231" s="380">
        <f t="shared" si="341"/>
        <v>0</v>
      </c>
      <c r="BD1231" s="292">
        <f t="shared" si="342"/>
        <v>0</v>
      </c>
      <c r="BE1231" s="388">
        <f t="shared" si="343"/>
        <v>0</v>
      </c>
      <c r="BF1231" s="379">
        <f t="shared" si="326"/>
        <v>0</v>
      </c>
      <c r="BG1231" s="380">
        <f t="shared" si="344"/>
        <v>0</v>
      </c>
      <c r="BH1231" s="292">
        <f t="shared" si="345"/>
        <v>0</v>
      </c>
      <c r="CA1231" s="299" t="s">
        <v>1917</v>
      </c>
      <c r="CB1231" s="421"/>
      <c r="CC1231" s="297"/>
      <c r="CD1231" s="297"/>
      <c r="CE1231" s="297"/>
      <c r="CF1231" s="297"/>
      <c r="CG1231" s="297"/>
      <c r="CH1231" s="297"/>
      <c r="CI1231" s="297"/>
      <c r="CJ1231" s="297"/>
      <c r="CK1231" s="297"/>
      <c r="CL1231" s="297"/>
      <c r="CM1231" s="320"/>
      <c r="CN1231" s="320"/>
      <c r="CO1231" s="320"/>
      <c r="CP1231" s="320"/>
      <c r="CQ1231" s="320"/>
      <c r="CR1231" s="320"/>
      <c r="CS1231" s="320"/>
      <c r="CT1231" s="297">
        <f t="shared" ref="CT1231:DE1231" si="359">SUM(S1231:S1234)</f>
        <v>0</v>
      </c>
      <c r="CU1231" s="297">
        <f t="shared" si="359"/>
        <v>0</v>
      </c>
      <c r="CV1231" s="297">
        <f t="shared" si="359"/>
        <v>0</v>
      </c>
      <c r="CW1231" s="297">
        <f t="shared" si="359"/>
        <v>0</v>
      </c>
      <c r="CX1231" s="297">
        <f t="shared" si="359"/>
        <v>0</v>
      </c>
      <c r="CY1231" s="297">
        <f t="shared" si="359"/>
        <v>0</v>
      </c>
      <c r="CZ1231" s="297">
        <f t="shared" si="359"/>
        <v>0</v>
      </c>
      <c r="DA1231" s="297">
        <f t="shared" si="359"/>
        <v>0</v>
      </c>
      <c r="DB1231" s="297">
        <f t="shared" si="359"/>
        <v>0</v>
      </c>
      <c r="DC1231" s="297">
        <f t="shared" si="359"/>
        <v>0</v>
      </c>
      <c r="DD1231" s="297">
        <f t="shared" si="359"/>
        <v>0</v>
      </c>
      <c r="DE1231" s="301">
        <f t="shared" si="359"/>
        <v>0</v>
      </c>
      <c r="DG1231" s="612"/>
      <c r="DH1231" s="613"/>
      <c r="DI1231" s="415"/>
      <c r="DJ1231" s="416"/>
      <c r="DK1231" s="416"/>
      <c r="DL1231" s="416"/>
      <c r="DM1231" s="416"/>
      <c r="DN1231" s="416"/>
      <c r="DO1231" s="416"/>
      <c r="DP1231" s="416"/>
      <c r="DQ1231" s="416"/>
      <c r="DR1231" s="416"/>
      <c r="DS1231" s="416"/>
      <c r="DT1231" s="416"/>
      <c r="DU1231" s="416"/>
      <c r="DV1231" s="416"/>
      <c r="DW1231" s="416"/>
      <c r="DX1231" s="416"/>
      <c r="DY1231" s="416"/>
      <c r="DZ1231" s="416"/>
      <c r="EA1231" s="416"/>
      <c r="EB1231" s="416"/>
      <c r="EC1231" s="416"/>
      <c r="ED1231" s="416"/>
      <c r="EE1231" s="416"/>
      <c r="EF1231" s="416"/>
      <c r="EG1231" s="416"/>
      <c r="EH1231" s="416"/>
      <c r="EI1231" s="416"/>
      <c r="EJ1231" s="416"/>
      <c r="EK1231" s="416"/>
      <c r="EL1231" s="417"/>
    </row>
    <row r="1232" spans="1:143" ht="36" customHeight="1" x14ac:dyDescent="0.25">
      <c r="A1232" s="60"/>
      <c r="B1232" s="60"/>
      <c r="C1232" s="796"/>
      <c r="D1232" s="789"/>
      <c r="E1232" s="790"/>
      <c r="F1232" s="791"/>
      <c r="G1232" s="702" t="s">
        <v>341</v>
      </c>
      <c r="H1232" s="702"/>
      <c r="I1232" s="56"/>
      <c r="J1232" s="700" t="s">
        <v>337</v>
      </c>
      <c r="K1232" s="700"/>
      <c r="L1232" s="700"/>
      <c r="M1232" s="700"/>
      <c r="N1232" s="700"/>
      <c r="O1232" s="700"/>
      <c r="P1232" s="700"/>
      <c r="Q1232" s="700"/>
      <c r="R1232" s="701"/>
      <c r="S1232" s="274"/>
      <c r="T1232" s="274"/>
      <c r="U1232" s="274"/>
      <c r="V1232" s="274"/>
      <c r="W1232" s="274"/>
      <c r="X1232" s="274"/>
      <c r="Y1232" s="274"/>
      <c r="Z1232" s="274"/>
      <c r="AA1232" s="274"/>
      <c r="AB1232" s="274"/>
      <c r="AC1232" s="274"/>
      <c r="AD1232" s="274"/>
      <c r="AE1232" s="60"/>
      <c r="AF1232" s="259"/>
      <c r="AG1232" s="374">
        <f t="shared" si="327"/>
        <v>12</v>
      </c>
      <c r="AH1232" s="399"/>
      <c r="AK1232" s="412">
        <f t="shared" si="328"/>
        <v>0</v>
      </c>
      <c r="AL1232" s="379">
        <f t="shared" si="321"/>
        <v>0</v>
      </c>
      <c r="AM1232" s="380">
        <f t="shared" si="329"/>
        <v>0</v>
      </c>
      <c r="AN1232" s="317">
        <f t="shared" si="330"/>
        <v>0</v>
      </c>
      <c r="AO1232" s="388">
        <f t="shared" si="331"/>
        <v>0</v>
      </c>
      <c r="AP1232" s="379">
        <f t="shared" si="322"/>
        <v>0</v>
      </c>
      <c r="AQ1232" s="380">
        <f t="shared" si="332"/>
        <v>0</v>
      </c>
      <c r="AR1232" s="317">
        <f t="shared" si="333"/>
        <v>0</v>
      </c>
      <c r="AS1232" s="388">
        <f t="shared" si="334"/>
        <v>0</v>
      </c>
      <c r="AT1232" s="379">
        <f t="shared" si="323"/>
        <v>0</v>
      </c>
      <c r="AU1232" s="380">
        <f t="shared" si="335"/>
        <v>0</v>
      </c>
      <c r="AV1232" s="317">
        <f t="shared" si="336"/>
        <v>0</v>
      </c>
      <c r="AW1232" s="388">
        <f t="shared" si="337"/>
        <v>0</v>
      </c>
      <c r="AX1232" s="379">
        <f t="shared" si="324"/>
        <v>0</v>
      </c>
      <c r="AY1232" s="380">
        <f t="shared" si="338"/>
        <v>0</v>
      </c>
      <c r="AZ1232" s="292">
        <f t="shared" si="339"/>
        <v>0</v>
      </c>
      <c r="BA1232" s="388">
        <f t="shared" si="340"/>
        <v>0</v>
      </c>
      <c r="BB1232" s="379">
        <f t="shared" si="325"/>
        <v>0</v>
      </c>
      <c r="BC1232" s="380">
        <f t="shared" si="341"/>
        <v>0</v>
      </c>
      <c r="BD1232" s="292">
        <f t="shared" si="342"/>
        <v>0</v>
      </c>
      <c r="BE1232" s="388">
        <f t="shared" si="343"/>
        <v>0</v>
      </c>
      <c r="BF1232" s="379">
        <f t="shared" si="326"/>
        <v>0</v>
      </c>
      <c r="BG1232" s="380">
        <f t="shared" si="344"/>
        <v>0</v>
      </c>
      <c r="BH1232" s="292">
        <f t="shared" si="345"/>
        <v>0</v>
      </c>
      <c r="CA1232" s="299" t="s">
        <v>1910</v>
      </c>
      <c r="CB1232" s="421"/>
      <c r="CC1232" s="296"/>
      <c r="CD1232" s="296"/>
      <c r="CE1232" s="296"/>
      <c r="CF1232" s="296"/>
      <c r="CG1232" s="296"/>
      <c r="CH1232" s="296"/>
      <c r="CI1232" s="296"/>
      <c r="CJ1232" s="296"/>
      <c r="CK1232" s="296"/>
      <c r="CL1232" s="296"/>
      <c r="CM1232" s="320"/>
      <c r="CN1232" s="320"/>
      <c r="CO1232" s="320"/>
      <c r="CP1232" s="320"/>
      <c r="CQ1232" s="320"/>
      <c r="CR1232" s="320"/>
      <c r="CS1232" s="320"/>
      <c r="CT1232" s="422">
        <f t="shared" ref="CT1232:DE1232" si="360">COUNTIF(S1231:S1234,"NS")</f>
        <v>0</v>
      </c>
      <c r="CU1232" s="422">
        <f t="shared" si="360"/>
        <v>0</v>
      </c>
      <c r="CV1232" s="422">
        <f t="shared" si="360"/>
        <v>0</v>
      </c>
      <c r="CW1232" s="422">
        <f t="shared" si="360"/>
        <v>0</v>
      </c>
      <c r="CX1232" s="422">
        <f t="shared" si="360"/>
        <v>0</v>
      </c>
      <c r="CY1232" s="422">
        <f t="shared" si="360"/>
        <v>0</v>
      </c>
      <c r="CZ1232" s="422">
        <f t="shared" si="360"/>
        <v>0</v>
      </c>
      <c r="DA1232" s="422">
        <f t="shared" si="360"/>
        <v>0</v>
      </c>
      <c r="DB1232" s="422">
        <f t="shared" si="360"/>
        <v>0</v>
      </c>
      <c r="DC1232" s="422">
        <f t="shared" si="360"/>
        <v>0</v>
      </c>
      <c r="DD1232" s="422">
        <f t="shared" si="360"/>
        <v>0</v>
      </c>
      <c r="DE1232" s="423">
        <f t="shared" si="360"/>
        <v>0</v>
      </c>
      <c r="DG1232" s="612"/>
      <c r="DH1232" s="613"/>
      <c r="DI1232" s="415"/>
      <c r="DJ1232" s="416"/>
      <c r="DK1232" s="416"/>
      <c r="DL1232" s="416"/>
      <c r="DM1232" s="416"/>
      <c r="DN1232" s="416"/>
      <c r="DO1232" s="416"/>
      <c r="DP1232" s="416"/>
      <c r="DQ1232" s="416"/>
      <c r="DR1232" s="416"/>
      <c r="DS1232" s="416"/>
      <c r="DT1232" s="416"/>
      <c r="DU1232" s="416"/>
      <c r="DV1232" s="416"/>
      <c r="DW1232" s="416"/>
      <c r="DX1232" s="416"/>
      <c r="DY1232" s="416"/>
      <c r="DZ1232" s="416"/>
      <c r="EA1232" s="416"/>
      <c r="EB1232" s="416"/>
      <c r="EC1232" s="416"/>
      <c r="ED1232" s="416"/>
      <c r="EE1232" s="416"/>
      <c r="EF1232" s="416"/>
      <c r="EG1232" s="416"/>
      <c r="EH1232" s="416"/>
      <c r="EI1232" s="416"/>
      <c r="EJ1232" s="416"/>
      <c r="EK1232" s="416"/>
      <c r="EL1232" s="417"/>
    </row>
    <row r="1233" spans="1:143" ht="24" customHeight="1" x14ac:dyDescent="0.25">
      <c r="A1233" s="60"/>
      <c r="B1233" s="60"/>
      <c r="C1233" s="796"/>
      <c r="D1233" s="789"/>
      <c r="E1233" s="790"/>
      <c r="F1233" s="791"/>
      <c r="G1233" s="702" t="s">
        <v>342</v>
      </c>
      <c r="H1233" s="702"/>
      <c r="I1233" s="65"/>
      <c r="J1233" s="1081" t="s">
        <v>338</v>
      </c>
      <c r="K1233" s="1081"/>
      <c r="L1233" s="1081"/>
      <c r="M1233" s="1081"/>
      <c r="N1233" s="1081"/>
      <c r="O1233" s="1081"/>
      <c r="P1233" s="1081"/>
      <c r="Q1233" s="1081"/>
      <c r="R1233" s="1081"/>
      <c r="S1233" s="274"/>
      <c r="T1233" s="274"/>
      <c r="U1233" s="274"/>
      <c r="V1233" s="274"/>
      <c r="W1233" s="274"/>
      <c r="X1233" s="274"/>
      <c r="Y1233" s="274"/>
      <c r="Z1233" s="274"/>
      <c r="AA1233" s="274"/>
      <c r="AB1233" s="274"/>
      <c r="AC1233" s="274"/>
      <c r="AD1233" s="274"/>
      <c r="AE1233" s="60"/>
      <c r="AF1233" s="259"/>
      <c r="AG1233" s="374">
        <f t="shared" si="327"/>
        <v>12</v>
      </c>
      <c r="AH1233" s="399"/>
      <c r="AK1233" s="412">
        <f t="shared" si="328"/>
        <v>0</v>
      </c>
      <c r="AL1233" s="379">
        <f t="shared" si="321"/>
        <v>0</v>
      </c>
      <c r="AM1233" s="380">
        <f t="shared" si="329"/>
        <v>0</v>
      </c>
      <c r="AN1233" s="317">
        <f t="shared" si="330"/>
        <v>0</v>
      </c>
      <c r="AO1233" s="388">
        <f t="shared" si="331"/>
        <v>0</v>
      </c>
      <c r="AP1233" s="379">
        <f t="shared" si="322"/>
        <v>0</v>
      </c>
      <c r="AQ1233" s="380">
        <f t="shared" si="332"/>
        <v>0</v>
      </c>
      <c r="AR1233" s="317">
        <f t="shared" si="333"/>
        <v>0</v>
      </c>
      <c r="AS1233" s="388">
        <f t="shared" si="334"/>
        <v>0</v>
      </c>
      <c r="AT1233" s="379">
        <f t="shared" si="323"/>
        <v>0</v>
      </c>
      <c r="AU1233" s="380">
        <f t="shared" si="335"/>
        <v>0</v>
      </c>
      <c r="AV1233" s="317">
        <f t="shared" si="336"/>
        <v>0</v>
      </c>
      <c r="AW1233" s="388">
        <f t="shared" si="337"/>
        <v>0</v>
      </c>
      <c r="AX1233" s="379">
        <f t="shared" si="324"/>
        <v>0</v>
      </c>
      <c r="AY1233" s="380">
        <f t="shared" si="338"/>
        <v>0</v>
      </c>
      <c r="AZ1233" s="292">
        <f t="shared" si="339"/>
        <v>0</v>
      </c>
      <c r="BA1233" s="388">
        <f t="shared" si="340"/>
        <v>0</v>
      </c>
      <c r="BB1233" s="379">
        <f t="shared" si="325"/>
        <v>0</v>
      </c>
      <c r="BC1233" s="380">
        <f t="shared" si="341"/>
        <v>0</v>
      </c>
      <c r="BD1233" s="292">
        <f t="shared" si="342"/>
        <v>0</v>
      </c>
      <c r="BE1233" s="388">
        <f t="shared" si="343"/>
        <v>0</v>
      </c>
      <c r="BF1233" s="379">
        <f t="shared" si="326"/>
        <v>0</v>
      </c>
      <c r="BG1233" s="380">
        <f t="shared" si="344"/>
        <v>0</v>
      </c>
      <c r="BH1233" s="292">
        <f t="shared" si="345"/>
        <v>0</v>
      </c>
      <c r="CA1233" s="299" t="s">
        <v>1918</v>
      </c>
      <c r="CB1233" s="421"/>
      <c r="CC1233" s="296"/>
      <c r="CD1233" s="296"/>
      <c r="CE1233" s="296"/>
      <c r="CF1233" s="296"/>
      <c r="CG1233" s="296"/>
      <c r="CH1233" s="296"/>
      <c r="CI1233" s="296"/>
      <c r="CJ1233" s="296"/>
      <c r="CK1233" s="296"/>
      <c r="CL1233" s="296"/>
      <c r="CM1233" s="320"/>
      <c r="CN1233" s="320"/>
      <c r="CO1233" s="320"/>
      <c r="CP1233" s="320"/>
      <c r="CQ1233" s="320"/>
      <c r="CR1233" s="320"/>
      <c r="CS1233" s="320"/>
      <c r="CT1233" s="424">
        <f t="shared" ref="CT1233:DE1233" si="361">IF(OR(AND(CT1230=0,CT1232&gt;0),AND(CT1230="NS",CT1231&gt;0),AND(CT1230="NS",CT1231=0,CT1232=0)),1,IF(OR(AND(CT1232&gt;=2,CT1231&lt;CT1230),AND(CT1230="NS",CT1231=0,CT1232&gt;0),OR(CT1230=CT1231,AND(CT1230="",CT1232=0,CT1231=0))),0,1))</f>
        <v>0</v>
      </c>
      <c r="CU1233" s="424">
        <f t="shared" si="361"/>
        <v>0</v>
      </c>
      <c r="CV1233" s="424">
        <f t="shared" si="361"/>
        <v>0</v>
      </c>
      <c r="CW1233" s="424">
        <f t="shared" si="361"/>
        <v>0</v>
      </c>
      <c r="CX1233" s="424">
        <f t="shared" si="361"/>
        <v>0</v>
      </c>
      <c r="CY1233" s="424">
        <f t="shared" si="361"/>
        <v>0</v>
      </c>
      <c r="CZ1233" s="424">
        <f t="shared" si="361"/>
        <v>0</v>
      </c>
      <c r="DA1233" s="424">
        <f t="shared" si="361"/>
        <v>0</v>
      </c>
      <c r="DB1233" s="424">
        <f t="shared" si="361"/>
        <v>0</v>
      </c>
      <c r="DC1233" s="424">
        <f t="shared" si="361"/>
        <v>0</v>
      </c>
      <c r="DD1233" s="424">
        <f t="shared" si="361"/>
        <v>0</v>
      </c>
      <c r="DE1233" s="425">
        <f t="shared" si="361"/>
        <v>0</v>
      </c>
      <c r="DF1233" s="387">
        <f>SUM(CT1233:DE1233)</f>
        <v>0</v>
      </c>
      <c r="DG1233" s="612"/>
      <c r="DH1233" s="613"/>
      <c r="DI1233" s="415"/>
      <c r="DJ1233" s="416"/>
      <c r="DK1233" s="416"/>
      <c r="DL1233" s="416"/>
      <c r="DM1233" s="416"/>
      <c r="DN1233" s="416"/>
      <c r="DO1233" s="416"/>
      <c r="DP1233" s="416"/>
      <c r="DQ1233" s="416"/>
      <c r="DR1233" s="416"/>
      <c r="DS1233" s="416"/>
      <c r="DT1233" s="416"/>
      <c r="DU1233" s="416"/>
      <c r="DV1233" s="416"/>
      <c r="DW1233" s="416"/>
      <c r="DX1233" s="416"/>
      <c r="DY1233" s="416"/>
      <c r="DZ1233" s="416"/>
      <c r="EA1233" s="416"/>
      <c r="EB1233" s="416"/>
      <c r="EC1233" s="416"/>
      <c r="ED1233" s="416"/>
      <c r="EE1233" s="416"/>
      <c r="EF1233" s="416"/>
      <c r="EG1233" s="416"/>
      <c r="EH1233" s="416"/>
      <c r="EI1233" s="416"/>
      <c r="EJ1233" s="416"/>
      <c r="EK1233" s="416"/>
      <c r="EL1233" s="417"/>
    </row>
    <row r="1234" spans="1:143" ht="15" customHeight="1" x14ac:dyDescent="0.25">
      <c r="A1234" s="60"/>
      <c r="B1234" s="60"/>
      <c r="C1234" s="796"/>
      <c r="D1234" s="789"/>
      <c r="E1234" s="790"/>
      <c r="F1234" s="791"/>
      <c r="G1234" s="702" t="s">
        <v>343</v>
      </c>
      <c r="H1234" s="702"/>
      <c r="I1234" s="56"/>
      <c r="J1234" s="700" t="s">
        <v>339</v>
      </c>
      <c r="K1234" s="700"/>
      <c r="L1234" s="700"/>
      <c r="M1234" s="700"/>
      <c r="N1234" s="700"/>
      <c r="O1234" s="700"/>
      <c r="P1234" s="700"/>
      <c r="Q1234" s="700"/>
      <c r="R1234" s="701"/>
      <c r="S1234" s="274"/>
      <c r="T1234" s="274"/>
      <c r="U1234" s="274"/>
      <c r="V1234" s="274"/>
      <c r="W1234" s="274"/>
      <c r="X1234" s="274"/>
      <c r="Y1234" s="274"/>
      <c r="Z1234" s="274"/>
      <c r="AA1234" s="274"/>
      <c r="AB1234" s="274"/>
      <c r="AC1234" s="274"/>
      <c r="AD1234" s="274"/>
      <c r="AE1234" s="60"/>
      <c r="AF1234" s="259"/>
      <c r="AG1234" s="374">
        <f t="shared" si="327"/>
        <v>12</v>
      </c>
      <c r="AH1234" s="399"/>
      <c r="AK1234" s="412">
        <f t="shared" si="328"/>
        <v>0</v>
      </c>
      <c r="AL1234" s="379">
        <f t="shared" si="321"/>
        <v>0</v>
      </c>
      <c r="AM1234" s="380">
        <f t="shared" si="329"/>
        <v>0</v>
      </c>
      <c r="AN1234" s="317">
        <f t="shared" si="330"/>
        <v>0</v>
      </c>
      <c r="AO1234" s="388">
        <f t="shared" si="331"/>
        <v>0</v>
      </c>
      <c r="AP1234" s="379">
        <f t="shared" si="322"/>
        <v>0</v>
      </c>
      <c r="AQ1234" s="380">
        <f t="shared" si="332"/>
        <v>0</v>
      </c>
      <c r="AR1234" s="317">
        <f t="shared" si="333"/>
        <v>0</v>
      </c>
      <c r="AS1234" s="388">
        <f t="shared" si="334"/>
        <v>0</v>
      </c>
      <c r="AT1234" s="379">
        <f t="shared" si="323"/>
        <v>0</v>
      </c>
      <c r="AU1234" s="380">
        <f t="shared" si="335"/>
        <v>0</v>
      </c>
      <c r="AV1234" s="317">
        <f t="shared" si="336"/>
        <v>0</v>
      </c>
      <c r="AW1234" s="388">
        <f t="shared" si="337"/>
        <v>0</v>
      </c>
      <c r="AX1234" s="379">
        <f t="shared" si="324"/>
        <v>0</v>
      </c>
      <c r="AY1234" s="380">
        <f t="shared" si="338"/>
        <v>0</v>
      </c>
      <c r="AZ1234" s="292">
        <f t="shared" si="339"/>
        <v>0</v>
      </c>
      <c r="BA1234" s="388">
        <f t="shared" si="340"/>
        <v>0</v>
      </c>
      <c r="BB1234" s="379">
        <f t="shared" si="325"/>
        <v>0</v>
      </c>
      <c r="BC1234" s="380">
        <f t="shared" si="341"/>
        <v>0</v>
      </c>
      <c r="BD1234" s="292">
        <f t="shared" si="342"/>
        <v>0</v>
      </c>
      <c r="BE1234" s="388">
        <f t="shared" si="343"/>
        <v>0</v>
      </c>
      <c r="BF1234" s="379">
        <f t="shared" si="326"/>
        <v>0</v>
      </c>
      <c r="BG1234" s="380">
        <f t="shared" si="344"/>
        <v>0</v>
      </c>
      <c r="BH1234" s="292">
        <f t="shared" si="345"/>
        <v>0</v>
      </c>
      <c r="CA1234" s="303"/>
      <c r="CB1234" s="427"/>
      <c r="CC1234" s="304"/>
      <c r="CD1234" s="304"/>
      <c r="CE1234" s="304"/>
      <c r="CF1234" s="304"/>
      <c r="CG1234" s="304"/>
      <c r="CH1234" s="304"/>
      <c r="CI1234" s="304"/>
      <c r="CJ1234" s="304"/>
      <c r="CK1234" s="304"/>
      <c r="CL1234" s="304"/>
      <c r="CM1234" s="388"/>
      <c r="CN1234" s="388"/>
      <c r="CO1234" s="388"/>
      <c r="CP1234" s="388"/>
      <c r="CQ1234" s="388"/>
      <c r="CR1234" s="388"/>
      <c r="CS1234" s="388"/>
      <c r="CT1234" s="431"/>
      <c r="CU1234" s="431"/>
      <c r="CV1234" s="431"/>
      <c r="CW1234" s="431"/>
      <c r="CX1234" s="431"/>
      <c r="CY1234" s="431"/>
      <c r="CZ1234" s="431"/>
      <c r="DA1234" s="431"/>
      <c r="DB1234" s="431"/>
      <c r="DC1234" s="431"/>
      <c r="DD1234" s="431"/>
      <c r="DE1234" s="311"/>
      <c r="DG1234" s="612"/>
      <c r="DH1234" s="613"/>
      <c r="DI1234" s="415"/>
      <c r="DJ1234" s="416"/>
      <c r="DK1234" s="416"/>
      <c r="DL1234" s="416"/>
      <c r="DM1234" s="416"/>
      <c r="DN1234" s="416"/>
      <c r="DO1234" s="416"/>
      <c r="DP1234" s="416"/>
      <c r="DQ1234" s="416"/>
      <c r="DR1234" s="416"/>
      <c r="DS1234" s="416"/>
      <c r="DT1234" s="416"/>
      <c r="DU1234" s="416"/>
      <c r="DV1234" s="416"/>
      <c r="DW1234" s="416"/>
      <c r="DX1234" s="416"/>
      <c r="DY1234" s="416"/>
      <c r="DZ1234" s="416"/>
      <c r="EA1234" s="416"/>
      <c r="EB1234" s="416"/>
      <c r="EC1234" s="416"/>
      <c r="ED1234" s="416"/>
      <c r="EE1234" s="416"/>
      <c r="EF1234" s="416"/>
      <c r="EG1234" s="416"/>
      <c r="EH1234" s="416"/>
      <c r="EI1234" s="416"/>
      <c r="EJ1234" s="416"/>
      <c r="EK1234" s="416"/>
      <c r="EL1234" s="417"/>
    </row>
    <row r="1235" spans="1:143" ht="15" customHeight="1" x14ac:dyDescent="0.25">
      <c r="A1235" s="60"/>
      <c r="B1235" s="60"/>
      <c r="C1235" s="796"/>
      <c r="D1235" s="789"/>
      <c r="E1235" s="790"/>
      <c r="F1235" s="791"/>
      <c r="G1235" s="703" t="s">
        <v>344</v>
      </c>
      <c r="H1235" s="703"/>
      <c r="I1235" s="774" t="s">
        <v>347</v>
      </c>
      <c r="J1235" s="774"/>
      <c r="K1235" s="774"/>
      <c r="L1235" s="774"/>
      <c r="M1235" s="774"/>
      <c r="N1235" s="774"/>
      <c r="O1235" s="774"/>
      <c r="P1235" s="774"/>
      <c r="Q1235" s="774"/>
      <c r="R1235" s="774"/>
      <c r="S1235" s="274"/>
      <c r="T1235" s="274"/>
      <c r="U1235" s="274"/>
      <c r="V1235" s="274"/>
      <c r="W1235" s="274"/>
      <c r="X1235" s="274"/>
      <c r="Y1235" s="274"/>
      <c r="Z1235" s="274"/>
      <c r="AA1235" s="274"/>
      <c r="AB1235" s="274"/>
      <c r="AC1235" s="274"/>
      <c r="AD1235" s="274"/>
      <c r="AE1235" s="60"/>
      <c r="AF1235" s="259"/>
      <c r="AG1235" s="374">
        <f t="shared" si="327"/>
        <v>12</v>
      </c>
      <c r="AH1235" s="399"/>
      <c r="AK1235" s="412">
        <f t="shared" si="328"/>
        <v>0</v>
      </c>
      <c r="AL1235" s="379">
        <f t="shared" si="321"/>
        <v>0</v>
      </c>
      <c r="AM1235" s="380">
        <f t="shared" si="329"/>
        <v>0</v>
      </c>
      <c r="AN1235" s="317">
        <f t="shared" si="330"/>
        <v>0</v>
      </c>
      <c r="AO1235" s="388">
        <f t="shared" si="331"/>
        <v>0</v>
      </c>
      <c r="AP1235" s="379">
        <f t="shared" si="322"/>
        <v>0</v>
      </c>
      <c r="AQ1235" s="380">
        <f t="shared" si="332"/>
        <v>0</v>
      </c>
      <c r="AR1235" s="317">
        <f t="shared" si="333"/>
        <v>0</v>
      </c>
      <c r="AS1235" s="388">
        <f t="shared" si="334"/>
        <v>0</v>
      </c>
      <c r="AT1235" s="379">
        <f t="shared" si="323"/>
        <v>0</v>
      </c>
      <c r="AU1235" s="380">
        <f t="shared" si="335"/>
        <v>0</v>
      </c>
      <c r="AV1235" s="317">
        <f t="shared" si="336"/>
        <v>0</v>
      </c>
      <c r="AW1235" s="388">
        <f t="shared" si="337"/>
        <v>0</v>
      </c>
      <c r="AX1235" s="379">
        <f t="shared" si="324"/>
        <v>0</v>
      </c>
      <c r="AY1235" s="380">
        <f t="shared" si="338"/>
        <v>0</v>
      </c>
      <c r="AZ1235" s="292">
        <f t="shared" si="339"/>
        <v>0</v>
      </c>
      <c r="BA1235" s="388">
        <f t="shared" si="340"/>
        <v>0</v>
      </c>
      <c r="BB1235" s="379">
        <f t="shared" si="325"/>
        <v>0</v>
      </c>
      <c r="BC1235" s="380">
        <f t="shared" si="341"/>
        <v>0</v>
      </c>
      <c r="BD1235" s="292">
        <f t="shared" si="342"/>
        <v>0</v>
      </c>
      <c r="BE1235" s="388">
        <f t="shared" si="343"/>
        <v>0</v>
      </c>
      <c r="BF1235" s="379">
        <f t="shared" si="326"/>
        <v>0</v>
      </c>
      <c r="BG1235" s="380">
        <f t="shared" si="344"/>
        <v>0</v>
      </c>
      <c r="BH1235" s="292">
        <f t="shared" si="345"/>
        <v>0</v>
      </c>
      <c r="CA1235" s="303"/>
      <c r="CB1235" s="427"/>
      <c r="CC1235" s="304"/>
      <c r="CD1235" s="304"/>
      <c r="CE1235" s="304"/>
      <c r="CF1235" s="304"/>
      <c r="CG1235" s="304"/>
      <c r="CH1235" s="304"/>
      <c r="CI1235" s="304"/>
      <c r="CJ1235" s="304"/>
      <c r="CK1235" s="304"/>
      <c r="CL1235" s="304"/>
      <c r="CM1235" s="388"/>
      <c r="CN1235" s="388"/>
      <c r="CO1235" s="388"/>
      <c r="CP1235" s="388"/>
      <c r="CQ1235" s="388"/>
      <c r="CR1235" s="388"/>
      <c r="CS1235" s="388"/>
      <c r="CT1235" s="431"/>
      <c r="CU1235" s="431"/>
      <c r="CV1235" s="431"/>
      <c r="CW1235" s="431"/>
      <c r="CX1235" s="431"/>
      <c r="CY1235" s="431"/>
      <c r="CZ1235" s="431"/>
      <c r="DA1235" s="431"/>
      <c r="DB1235" s="431"/>
      <c r="DC1235" s="431"/>
      <c r="DD1235" s="431"/>
      <c r="DE1235" s="311"/>
      <c r="DG1235" s="610"/>
      <c r="DH1235" s="611"/>
      <c r="DI1235" s="415"/>
      <c r="DJ1235" s="416"/>
      <c r="DK1235" s="416"/>
      <c r="DL1235" s="416"/>
      <c r="DM1235" s="416"/>
      <c r="DN1235" s="416"/>
      <c r="DO1235" s="416"/>
      <c r="DP1235" s="416"/>
      <c r="DQ1235" s="416"/>
      <c r="DR1235" s="416"/>
      <c r="DS1235" s="416"/>
      <c r="DT1235" s="416"/>
      <c r="DU1235" s="416"/>
      <c r="DV1235" s="416"/>
      <c r="DW1235" s="416"/>
      <c r="DX1235" s="416"/>
      <c r="DY1235" s="416"/>
      <c r="DZ1235" s="416"/>
      <c r="EA1235" s="416"/>
      <c r="EB1235" s="416"/>
      <c r="EC1235" s="416"/>
      <c r="ED1235" s="416"/>
      <c r="EE1235" s="416"/>
      <c r="EF1235" s="416"/>
      <c r="EG1235" s="416"/>
      <c r="EH1235" s="416"/>
      <c r="EI1235" s="416"/>
      <c r="EJ1235" s="416"/>
      <c r="EK1235" s="416"/>
      <c r="EL1235" s="417"/>
    </row>
    <row r="1236" spans="1:143" ht="15" customHeight="1" x14ac:dyDescent="0.25">
      <c r="A1236" s="60"/>
      <c r="B1236" s="60"/>
      <c r="C1236" s="796"/>
      <c r="D1236" s="789"/>
      <c r="E1236" s="790"/>
      <c r="F1236" s="791"/>
      <c r="G1236" s="703" t="s">
        <v>345</v>
      </c>
      <c r="H1236" s="703"/>
      <c r="I1236" s="774" t="s">
        <v>348</v>
      </c>
      <c r="J1236" s="774"/>
      <c r="K1236" s="774"/>
      <c r="L1236" s="774"/>
      <c r="M1236" s="774"/>
      <c r="N1236" s="774"/>
      <c r="O1236" s="774"/>
      <c r="P1236" s="774"/>
      <c r="Q1236" s="774"/>
      <c r="R1236" s="774"/>
      <c r="S1236" s="274"/>
      <c r="T1236" s="274"/>
      <c r="U1236" s="274"/>
      <c r="V1236" s="274"/>
      <c r="W1236" s="274"/>
      <c r="X1236" s="274"/>
      <c r="Y1236" s="274"/>
      <c r="Z1236" s="274"/>
      <c r="AA1236" s="274"/>
      <c r="AB1236" s="274"/>
      <c r="AC1236" s="274"/>
      <c r="AD1236" s="274"/>
      <c r="AE1236" s="60"/>
      <c r="AF1236" s="259"/>
      <c r="AG1236" s="374">
        <f t="shared" si="327"/>
        <v>12</v>
      </c>
      <c r="AH1236" s="399"/>
      <c r="AK1236" s="412">
        <f t="shared" si="328"/>
        <v>0</v>
      </c>
      <c r="AL1236" s="379">
        <f t="shared" si="321"/>
        <v>0</v>
      </c>
      <c r="AM1236" s="380">
        <f t="shared" si="329"/>
        <v>0</v>
      </c>
      <c r="AN1236" s="317">
        <f t="shared" si="330"/>
        <v>0</v>
      </c>
      <c r="AO1236" s="388">
        <f t="shared" si="331"/>
        <v>0</v>
      </c>
      <c r="AP1236" s="379">
        <f t="shared" si="322"/>
        <v>0</v>
      </c>
      <c r="AQ1236" s="380">
        <f t="shared" si="332"/>
        <v>0</v>
      </c>
      <c r="AR1236" s="317">
        <f t="shared" si="333"/>
        <v>0</v>
      </c>
      <c r="AS1236" s="388">
        <f t="shared" si="334"/>
        <v>0</v>
      </c>
      <c r="AT1236" s="379">
        <f t="shared" si="323"/>
        <v>0</v>
      </c>
      <c r="AU1236" s="380">
        <f t="shared" si="335"/>
        <v>0</v>
      </c>
      <c r="AV1236" s="317">
        <f t="shared" si="336"/>
        <v>0</v>
      </c>
      <c r="AW1236" s="388">
        <f t="shared" si="337"/>
        <v>0</v>
      </c>
      <c r="AX1236" s="379">
        <f t="shared" si="324"/>
        <v>0</v>
      </c>
      <c r="AY1236" s="380">
        <f t="shared" si="338"/>
        <v>0</v>
      </c>
      <c r="AZ1236" s="292">
        <f t="shared" si="339"/>
        <v>0</v>
      </c>
      <c r="BA1236" s="388">
        <f t="shared" si="340"/>
        <v>0</v>
      </c>
      <c r="BB1236" s="379">
        <f t="shared" si="325"/>
        <v>0</v>
      </c>
      <c r="BC1236" s="380">
        <f t="shared" si="341"/>
        <v>0</v>
      </c>
      <c r="BD1236" s="292">
        <f t="shared" si="342"/>
        <v>0</v>
      </c>
      <c r="BE1236" s="388">
        <f t="shared" si="343"/>
        <v>0</v>
      </c>
      <c r="BF1236" s="379">
        <f t="shared" si="326"/>
        <v>0</v>
      </c>
      <c r="BG1236" s="380">
        <f t="shared" si="344"/>
        <v>0</v>
      </c>
      <c r="BH1236" s="292">
        <f t="shared" si="345"/>
        <v>0</v>
      </c>
      <c r="CA1236" s="303"/>
      <c r="CB1236" s="427"/>
      <c r="CC1236" s="306"/>
      <c r="CD1236" s="306"/>
      <c r="CE1236" s="306"/>
      <c r="CF1236" s="306"/>
      <c r="CG1236" s="306"/>
      <c r="CH1236" s="306"/>
      <c r="CI1236" s="306"/>
      <c r="CJ1236" s="306"/>
      <c r="CK1236" s="306"/>
      <c r="CL1236" s="306"/>
      <c r="CM1236" s="388"/>
      <c r="CN1236" s="388"/>
      <c r="CO1236" s="388"/>
      <c r="CP1236" s="388"/>
      <c r="CQ1236" s="388"/>
      <c r="CR1236" s="388"/>
      <c r="CS1236" s="388"/>
      <c r="CT1236" s="432"/>
      <c r="CU1236" s="432"/>
      <c r="CV1236" s="432"/>
      <c r="CW1236" s="432"/>
      <c r="CX1236" s="432"/>
      <c r="CY1236" s="432"/>
      <c r="CZ1236" s="432"/>
      <c r="DA1236" s="432"/>
      <c r="DB1236" s="432"/>
      <c r="DC1236" s="432"/>
      <c r="DD1236" s="432"/>
      <c r="DE1236" s="307"/>
      <c r="DG1236" s="610"/>
      <c r="DH1236" s="611"/>
      <c r="DI1236" s="415"/>
      <c r="DJ1236" s="416"/>
      <c r="DK1236" s="416"/>
      <c r="DL1236" s="416"/>
      <c r="DM1236" s="416"/>
      <c r="DN1236" s="416"/>
      <c r="DO1236" s="416"/>
      <c r="DP1236" s="416"/>
      <c r="DQ1236" s="416"/>
      <c r="DR1236" s="416"/>
      <c r="DS1236" s="416"/>
      <c r="DT1236" s="416"/>
      <c r="DU1236" s="416"/>
      <c r="DV1236" s="416"/>
      <c r="DW1236" s="416"/>
      <c r="DX1236" s="416"/>
      <c r="DY1236" s="416"/>
      <c r="DZ1236" s="416"/>
      <c r="EA1236" s="416"/>
      <c r="EB1236" s="416"/>
      <c r="EC1236" s="416"/>
      <c r="ED1236" s="416"/>
      <c r="EE1236" s="416"/>
      <c r="EF1236" s="416"/>
      <c r="EG1236" s="416"/>
      <c r="EH1236" s="416"/>
      <c r="EI1236" s="416"/>
      <c r="EJ1236" s="416"/>
      <c r="EK1236" s="416"/>
      <c r="EL1236" s="417"/>
    </row>
    <row r="1237" spans="1:143" ht="24" customHeight="1" x14ac:dyDescent="0.25">
      <c r="A1237" s="60"/>
      <c r="B1237" s="60"/>
      <c r="C1237" s="797"/>
      <c r="D1237" s="792"/>
      <c r="E1237" s="793"/>
      <c r="F1237" s="794"/>
      <c r="G1237" s="703" t="s">
        <v>346</v>
      </c>
      <c r="H1237" s="703"/>
      <c r="I1237" s="774" t="s">
        <v>349</v>
      </c>
      <c r="J1237" s="774"/>
      <c r="K1237" s="774"/>
      <c r="L1237" s="774"/>
      <c r="M1237" s="774"/>
      <c r="N1237" s="774"/>
      <c r="O1237" s="774"/>
      <c r="P1237" s="774"/>
      <c r="Q1237" s="774"/>
      <c r="R1237" s="774"/>
      <c r="S1237" s="274"/>
      <c r="T1237" s="274"/>
      <c r="U1237" s="274"/>
      <c r="V1237" s="274"/>
      <c r="W1237" s="274"/>
      <c r="X1237" s="274"/>
      <c r="Y1237" s="274"/>
      <c r="Z1237" s="274"/>
      <c r="AA1237" s="274"/>
      <c r="AB1237" s="274"/>
      <c r="AC1237" s="274"/>
      <c r="AD1237" s="274"/>
      <c r="AE1237" s="60"/>
      <c r="AF1237" s="259"/>
      <c r="AG1237" s="374">
        <f t="shared" si="327"/>
        <v>12</v>
      </c>
      <c r="AH1237" s="399"/>
      <c r="AK1237" s="412">
        <f t="shared" si="328"/>
        <v>0</v>
      </c>
      <c r="AL1237" s="379">
        <f t="shared" si="321"/>
        <v>0</v>
      </c>
      <c r="AM1237" s="380">
        <f t="shared" si="329"/>
        <v>0</v>
      </c>
      <c r="AN1237" s="317">
        <f t="shared" si="330"/>
        <v>0</v>
      </c>
      <c r="AO1237" s="388">
        <f t="shared" si="331"/>
        <v>0</v>
      </c>
      <c r="AP1237" s="379">
        <f t="shared" si="322"/>
        <v>0</v>
      </c>
      <c r="AQ1237" s="380">
        <f t="shared" si="332"/>
        <v>0</v>
      </c>
      <c r="AR1237" s="317">
        <f t="shared" si="333"/>
        <v>0</v>
      </c>
      <c r="AS1237" s="388">
        <f t="shared" si="334"/>
        <v>0</v>
      </c>
      <c r="AT1237" s="379">
        <f t="shared" si="323"/>
        <v>0</v>
      </c>
      <c r="AU1237" s="380">
        <f t="shared" si="335"/>
        <v>0</v>
      </c>
      <c r="AV1237" s="317">
        <f t="shared" si="336"/>
        <v>0</v>
      </c>
      <c r="AW1237" s="388">
        <f t="shared" si="337"/>
        <v>0</v>
      </c>
      <c r="AX1237" s="379">
        <f t="shared" si="324"/>
        <v>0</v>
      </c>
      <c r="AY1237" s="380">
        <f t="shared" si="338"/>
        <v>0</v>
      </c>
      <c r="AZ1237" s="292">
        <f t="shared" si="339"/>
        <v>0</v>
      </c>
      <c r="BA1237" s="388">
        <f t="shared" si="340"/>
        <v>0</v>
      </c>
      <c r="BB1237" s="379">
        <f t="shared" si="325"/>
        <v>0</v>
      </c>
      <c r="BC1237" s="380">
        <f t="shared" si="341"/>
        <v>0</v>
      </c>
      <c r="BD1237" s="292">
        <f t="shared" si="342"/>
        <v>0</v>
      </c>
      <c r="BE1237" s="388">
        <f t="shared" si="343"/>
        <v>0</v>
      </c>
      <c r="BF1237" s="379">
        <f t="shared" si="326"/>
        <v>0</v>
      </c>
      <c r="BG1237" s="380">
        <f t="shared" si="344"/>
        <v>0</v>
      </c>
      <c r="BH1237" s="292">
        <f t="shared" si="345"/>
        <v>0</v>
      </c>
      <c r="CA1237" s="303"/>
      <c r="CB1237" s="427"/>
      <c r="CC1237" s="304"/>
      <c r="CD1237" s="304"/>
      <c r="CE1237" s="304"/>
      <c r="CF1237" s="304"/>
      <c r="CG1237" s="304"/>
      <c r="CH1237" s="304"/>
      <c r="CI1237" s="304"/>
      <c r="CJ1237" s="304"/>
      <c r="CK1237" s="304"/>
      <c r="CL1237" s="304"/>
      <c r="CM1237" s="388"/>
      <c r="CN1237" s="388"/>
      <c r="CO1237" s="388"/>
      <c r="CP1237" s="388"/>
      <c r="CQ1237" s="388"/>
      <c r="CR1237" s="388"/>
      <c r="CS1237" s="388"/>
      <c r="CT1237" s="431"/>
      <c r="CU1237" s="431"/>
      <c r="CV1237" s="431"/>
      <c r="CW1237" s="431"/>
      <c r="CX1237" s="431"/>
      <c r="CY1237" s="431"/>
      <c r="CZ1237" s="431"/>
      <c r="DA1237" s="431"/>
      <c r="DB1237" s="431"/>
      <c r="DC1237" s="431"/>
      <c r="DD1237" s="431"/>
      <c r="DE1237" s="311"/>
      <c r="DG1237" s="614" t="s">
        <v>346</v>
      </c>
      <c r="DH1237" s="615"/>
      <c r="DI1237" s="418" t="s">
        <v>1909</v>
      </c>
      <c r="DJ1237" s="419"/>
      <c r="DK1237" s="419"/>
      <c r="DL1237" s="419"/>
      <c r="DM1237" s="419"/>
      <c r="DN1237" s="419"/>
      <c r="DO1237" s="419"/>
      <c r="DP1237" s="419"/>
      <c r="DQ1237" s="419"/>
      <c r="DR1237" s="419"/>
      <c r="DS1237" s="419"/>
      <c r="DT1237" s="419"/>
      <c r="DU1237" s="419"/>
      <c r="DV1237" s="419"/>
      <c r="DW1237" s="419"/>
      <c r="DX1237" s="419"/>
      <c r="DY1237" s="419"/>
      <c r="DZ1237" s="419"/>
      <c r="EA1237" s="419">
        <f t="shared" ref="EA1237:EL1237" si="362">S1237</f>
        <v>0</v>
      </c>
      <c r="EB1237" s="419">
        <f t="shared" si="362"/>
        <v>0</v>
      </c>
      <c r="EC1237" s="419">
        <f t="shared" si="362"/>
        <v>0</v>
      </c>
      <c r="ED1237" s="419">
        <f t="shared" si="362"/>
        <v>0</v>
      </c>
      <c r="EE1237" s="419">
        <f t="shared" si="362"/>
        <v>0</v>
      </c>
      <c r="EF1237" s="419">
        <f t="shared" si="362"/>
        <v>0</v>
      </c>
      <c r="EG1237" s="419">
        <f t="shared" si="362"/>
        <v>0</v>
      </c>
      <c r="EH1237" s="419">
        <f t="shared" si="362"/>
        <v>0</v>
      </c>
      <c r="EI1237" s="419">
        <f t="shared" si="362"/>
        <v>0</v>
      </c>
      <c r="EJ1237" s="419">
        <f t="shared" si="362"/>
        <v>0</v>
      </c>
      <c r="EK1237" s="419">
        <f t="shared" si="362"/>
        <v>0</v>
      </c>
      <c r="EL1237" s="420">
        <f t="shared" si="362"/>
        <v>0</v>
      </c>
    </row>
    <row r="1238" spans="1:143" ht="15" customHeight="1" x14ac:dyDescent="0.25">
      <c r="A1238" s="60"/>
      <c r="B1238" s="60"/>
      <c r="C1238" s="781" t="s">
        <v>414</v>
      </c>
      <c r="D1238" s="786" t="s">
        <v>415</v>
      </c>
      <c r="E1238" s="787"/>
      <c r="F1238" s="788"/>
      <c r="G1238" s="703" t="s">
        <v>352</v>
      </c>
      <c r="H1238" s="703"/>
      <c r="I1238" s="774" t="s">
        <v>353</v>
      </c>
      <c r="J1238" s="774"/>
      <c r="K1238" s="774"/>
      <c r="L1238" s="774"/>
      <c r="M1238" s="774"/>
      <c r="N1238" s="774"/>
      <c r="O1238" s="774"/>
      <c r="P1238" s="774"/>
      <c r="Q1238" s="774"/>
      <c r="R1238" s="774"/>
      <c r="S1238" s="274"/>
      <c r="T1238" s="274"/>
      <c r="U1238" s="274"/>
      <c r="V1238" s="274"/>
      <c r="W1238" s="274"/>
      <c r="X1238" s="274"/>
      <c r="Y1238" s="274"/>
      <c r="Z1238" s="274"/>
      <c r="AA1238" s="274"/>
      <c r="AB1238" s="274"/>
      <c r="AC1238" s="274"/>
      <c r="AD1238" s="274"/>
      <c r="AE1238" s="60"/>
      <c r="AF1238" s="259"/>
      <c r="AG1238" s="374">
        <f t="shared" si="327"/>
        <v>12</v>
      </c>
      <c r="AH1238" s="399"/>
      <c r="AK1238" s="412">
        <f t="shared" si="328"/>
        <v>0</v>
      </c>
      <c r="AL1238" s="379">
        <f t="shared" si="321"/>
        <v>0</v>
      </c>
      <c r="AM1238" s="380">
        <f t="shared" si="329"/>
        <v>0</v>
      </c>
      <c r="AN1238" s="317">
        <f t="shared" si="330"/>
        <v>0</v>
      </c>
      <c r="AO1238" s="388">
        <f t="shared" si="331"/>
        <v>0</v>
      </c>
      <c r="AP1238" s="379">
        <f t="shared" si="322"/>
        <v>0</v>
      </c>
      <c r="AQ1238" s="380">
        <f t="shared" si="332"/>
        <v>0</v>
      </c>
      <c r="AR1238" s="317">
        <f t="shared" si="333"/>
        <v>0</v>
      </c>
      <c r="AS1238" s="388">
        <f t="shared" si="334"/>
        <v>0</v>
      </c>
      <c r="AT1238" s="379">
        <f t="shared" si="323"/>
        <v>0</v>
      </c>
      <c r="AU1238" s="380">
        <f t="shared" si="335"/>
        <v>0</v>
      </c>
      <c r="AV1238" s="317">
        <f t="shared" si="336"/>
        <v>0</v>
      </c>
      <c r="AW1238" s="388">
        <f t="shared" si="337"/>
        <v>0</v>
      </c>
      <c r="AX1238" s="379">
        <f t="shared" si="324"/>
        <v>0</v>
      </c>
      <c r="AY1238" s="380">
        <f t="shared" si="338"/>
        <v>0</v>
      </c>
      <c r="AZ1238" s="292">
        <f t="shared" si="339"/>
        <v>0</v>
      </c>
      <c r="BA1238" s="388">
        <f t="shared" si="340"/>
        <v>0</v>
      </c>
      <c r="BB1238" s="379">
        <f t="shared" si="325"/>
        <v>0</v>
      </c>
      <c r="BC1238" s="380">
        <f t="shared" si="341"/>
        <v>0</v>
      </c>
      <c r="BD1238" s="292">
        <f t="shared" si="342"/>
        <v>0</v>
      </c>
      <c r="BE1238" s="388">
        <f t="shared" si="343"/>
        <v>0</v>
      </c>
      <c r="BF1238" s="379">
        <f t="shared" si="326"/>
        <v>0</v>
      </c>
      <c r="BG1238" s="380">
        <f t="shared" si="344"/>
        <v>0</v>
      </c>
      <c r="BH1238" s="292">
        <f t="shared" si="345"/>
        <v>0</v>
      </c>
      <c r="CA1238" s="299" t="s">
        <v>60</v>
      </c>
      <c r="CB1238" s="421"/>
      <c r="CC1238" s="296"/>
      <c r="CD1238" s="296"/>
      <c r="CE1238" s="296"/>
      <c r="CF1238" s="296"/>
      <c r="CG1238" s="296"/>
      <c r="CH1238" s="296"/>
      <c r="CI1238" s="296"/>
      <c r="CJ1238" s="296"/>
      <c r="CK1238" s="296"/>
      <c r="CL1238" s="296"/>
      <c r="CM1238" s="320"/>
      <c r="CN1238" s="320"/>
      <c r="CO1238" s="320"/>
      <c r="CP1238" s="320"/>
      <c r="CQ1238" s="320"/>
      <c r="CR1238" s="320"/>
      <c r="CS1238" s="320"/>
      <c r="CT1238" s="422">
        <f t="shared" ref="CT1238:DE1238" si="363">IF(S1238="",0,S1238)</f>
        <v>0</v>
      </c>
      <c r="CU1238" s="422">
        <f t="shared" si="363"/>
        <v>0</v>
      </c>
      <c r="CV1238" s="422">
        <f t="shared" si="363"/>
        <v>0</v>
      </c>
      <c r="CW1238" s="422">
        <f t="shared" si="363"/>
        <v>0</v>
      </c>
      <c r="CX1238" s="422">
        <f t="shared" si="363"/>
        <v>0</v>
      </c>
      <c r="CY1238" s="422">
        <f t="shared" si="363"/>
        <v>0</v>
      </c>
      <c r="CZ1238" s="422">
        <f t="shared" si="363"/>
        <v>0</v>
      </c>
      <c r="DA1238" s="422">
        <f t="shared" si="363"/>
        <v>0</v>
      </c>
      <c r="DB1238" s="422">
        <f t="shared" si="363"/>
        <v>0</v>
      </c>
      <c r="DC1238" s="422">
        <f t="shared" si="363"/>
        <v>0</v>
      </c>
      <c r="DD1238" s="422">
        <f t="shared" si="363"/>
        <v>0</v>
      </c>
      <c r="DE1238" s="423">
        <f t="shared" si="363"/>
        <v>0</v>
      </c>
      <c r="DG1238" s="610"/>
      <c r="DH1238" s="611"/>
      <c r="DI1238" s="415" t="s">
        <v>1910</v>
      </c>
      <c r="DJ1238" s="416"/>
      <c r="DK1238" s="416"/>
      <c r="DL1238" s="416"/>
      <c r="DM1238" s="416"/>
      <c r="DN1238" s="416"/>
      <c r="DO1238" s="416"/>
      <c r="DP1238" s="416"/>
      <c r="DQ1238" s="416"/>
      <c r="DR1238" s="416"/>
      <c r="DS1238" s="416"/>
      <c r="DT1238" s="416"/>
      <c r="DU1238" s="416"/>
      <c r="DV1238" s="416"/>
      <c r="DW1238" s="416"/>
      <c r="DX1238" s="416"/>
      <c r="DY1238" s="416"/>
      <c r="DZ1238" s="416"/>
      <c r="EA1238" s="416">
        <f t="shared" ref="EA1238:EL1238" si="364">COUNTIF(S1227:S1230,"NS")+COUNTIF(S1235:S1236,"NS")</f>
        <v>0</v>
      </c>
      <c r="EB1238" s="416">
        <f t="shared" si="364"/>
        <v>0</v>
      </c>
      <c r="EC1238" s="416">
        <f t="shared" si="364"/>
        <v>0</v>
      </c>
      <c r="ED1238" s="416">
        <f t="shared" si="364"/>
        <v>0</v>
      </c>
      <c r="EE1238" s="416">
        <f t="shared" si="364"/>
        <v>0</v>
      </c>
      <c r="EF1238" s="416">
        <f t="shared" si="364"/>
        <v>0</v>
      </c>
      <c r="EG1238" s="416">
        <f t="shared" si="364"/>
        <v>0</v>
      </c>
      <c r="EH1238" s="416">
        <f t="shared" si="364"/>
        <v>0</v>
      </c>
      <c r="EI1238" s="416">
        <f t="shared" si="364"/>
        <v>0</v>
      </c>
      <c r="EJ1238" s="416">
        <f t="shared" si="364"/>
        <v>0</v>
      </c>
      <c r="EK1238" s="416">
        <f t="shared" si="364"/>
        <v>0</v>
      </c>
      <c r="EL1238" s="417">
        <f t="shared" si="364"/>
        <v>0</v>
      </c>
    </row>
    <row r="1239" spans="1:143" ht="15" customHeight="1" x14ac:dyDescent="0.25">
      <c r="A1239" s="60"/>
      <c r="B1239" s="60"/>
      <c r="C1239" s="782"/>
      <c r="D1239" s="789"/>
      <c r="E1239" s="790"/>
      <c r="F1239" s="791"/>
      <c r="G1239" s="702" t="s">
        <v>371</v>
      </c>
      <c r="H1239" s="702"/>
      <c r="I1239" s="56"/>
      <c r="J1239" s="700" t="s">
        <v>354</v>
      </c>
      <c r="K1239" s="700"/>
      <c r="L1239" s="700"/>
      <c r="M1239" s="700"/>
      <c r="N1239" s="700"/>
      <c r="O1239" s="700"/>
      <c r="P1239" s="700"/>
      <c r="Q1239" s="700"/>
      <c r="R1239" s="701"/>
      <c r="S1239" s="274"/>
      <c r="T1239" s="274"/>
      <c r="U1239" s="274"/>
      <c r="V1239" s="274"/>
      <c r="W1239" s="274"/>
      <c r="X1239" s="274"/>
      <c r="Y1239" s="274"/>
      <c r="Z1239" s="274"/>
      <c r="AA1239" s="274"/>
      <c r="AB1239" s="274"/>
      <c r="AC1239" s="274"/>
      <c r="AD1239" s="274"/>
      <c r="AE1239" s="60"/>
      <c r="AF1239" s="259"/>
      <c r="AG1239" s="374">
        <f t="shared" si="327"/>
        <v>12</v>
      </c>
      <c r="AH1239" s="399"/>
      <c r="AK1239" s="412">
        <f t="shared" si="328"/>
        <v>0</v>
      </c>
      <c r="AL1239" s="379">
        <f t="shared" si="321"/>
        <v>0</v>
      </c>
      <c r="AM1239" s="380">
        <f t="shared" si="329"/>
        <v>0</v>
      </c>
      <c r="AN1239" s="317">
        <f t="shared" si="330"/>
        <v>0</v>
      </c>
      <c r="AO1239" s="388">
        <f t="shared" si="331"/>
        <v>0</v>
      </c>
      <c r="AP1239" s="379">
        <f t="shared" si="322"/>
        <v>0</v>
      </c>
      <c r="AQ1239" s="380">
        <f t="shared" si="332"/>
        <v>0</v>
      </c>
      <c r="AR1239" s="317">
        <f t="shared" si="333"/>
        <v>0</v>
      </c>
      <c r="AS1239" s="388">
        <f t="shared" si="334"/>
        <v>0</v>
      </c>
      <c r="AT1239" s="379">
        <f t="shared" si="323"/>
        <v>0</v>
      </c>
      <c r="AU1239" s="380">
        <f t="shared" si="335"/>
        <v>0</v>
      </c>
      <c r="AV1239" s="317">
        <f t="shared" si="336"/>
        <v>0</v>
      </c>
      <c r="AW1239" s="388">
        <f t="shared" si="337"/>
        <v>0</v>
      </c>
      <c r="AX1239" s="379">
        <f t="shared" si="324"/>
        <v>0</v>
      </c>
      <c r="AY1239" s="380">
        <f t="shared" si="338"/>
        <v>0</v>
      </c>
      <c r="AZ1239" s="292">
        <f t="shared" si="339"/>
        <v>0</v>
      </c>
      <c r="BA1239" s="388">
        <f t="shared" si="340"/>
        <v>0</v>
      </c>
      <c r="BB1239" s="379">
        <f t="shared" si="325"/>
        <v>0</v>
      </c>
      <c r="BC1239" s="380">
        <f t="shared" si="341"/>
        <v>0</v>
      </c>
      <c r="BD1239" s="292">
        <f t="shared" si="342"/>
        <v>0</v>
      </c>
      <c r="BE1239" s="388">
        <f t="shared" si="343"/>
        <v>0</v>
      </c>
      <c r="BF1239" s="379">
        <f t="shared" si="326"/>
        <v>0</v>
      </c>
      <c r="BG1239" s="380">
        <f t="shared" si="344"/>
        <v>0</v>
      </c>
      <c r="BH1239" s="292">
        <f t="shared" si="345"/>
        <v>0</v>
      </c>
      <c r="CA1239" s="299" t="s">
        <v>1917</v>
      </c>
      <c r="CB1239" s="421"/>
      <c r="CC1239" s="297"/>
      <c r="CD1239" s="297"/>
      <c r="CE1239" s="297"/>
      <c r="CF1239" s="297"/>
      <c r="CG1239" s="297"/>
      <c r="CH1239" s="297"/>
      <c r="CI1239" s="297"/>
      <c r="CJ1239" s="297"/>
      <c r="CK1239" s="297"/>
      <c r="CL1239" s="297"/>
      <c r="CM1239" s="320"/>
      <c r="CN1239" s="320"/>
      <c r="CO1239" s="320"/>
      <c r="CP1239" s="320"/>
      <c r="CQ1239" s="320"/>
      <c r="CR1239" s="320"/>
      <c r="CS1239" s="320"/>
      <c r="CT1239" s="297">
        <f t="shared" ref="CT1239:DE1239" si="365">SUM(S1239:S1255)</f>
        <v>0</v>
      </c>
      <c r="CU1239" s="297">
        <f t="shared" si="365"/>
        <v>0</v>
      </c>
      <c r="CV1239" s="297">
        <f t="shared" si="365"/>
        <v>0</v>
      </c>
      <c r="CW1239" s="297">
        <f t="shared" si="365"/>
        <v>0</v>
      </c>
      <c r="CX1239" s="297">
        <f t="shared" si="365"/>
        <v>0</v>
      </c>
      <c r="CY1239" s="297">
        <f t="shared" si="365"/>
        <v>0</v>
      </c>
      <c r="CZ1239" s="297">
        <f t="shared" si="365"/>
        <v>0</v>
      </c>
      <c r="DA1239" s="297">
        <f t="shared" si="365"/>
        <v>0</v>
      </c>
      <c r="DB1239" s="297">
        <f t="shared" si="365"/>
        <v>0</v>
      </c>
      <c r="DC1239" s="297">
        <f t="shared" si="365"/>
        <v>0</v>
      </c>
      <c r="DD1239" s="297">
        <f t="shared" si="365"/>
        <v>0</v>
      </c>
      <c r="DE1239" s="301">
        <f t="shared" si="365"/>
        <v>0</v>
      </c>
      <c r="DG1239" s="612"/>
      <c r="DH1239" s="613"/>
      <c r="DI1239" s="415" t="s">
        <v>1914</v>
      </c>
      <c r="DJ1239" s="416"/>
      <c r="DK1239" s="416"/>
      <c r="DL1239" s="416"/>
      <c r="DM1239" s="416"/>
      <c r="DN1239" s="416"/>
      <c r="DO1239" s="416"/>
      <c r="DP1239" s="416"/>
      <c r="DQ1239" s="416"/>
      <c r="DR1239" s="416"/>
      <c r="DS1239" s="416"/>
      <c r="DT1239" s="416"/>
      <c r="DU1239" s="416"/>
      <c r="DV1239" s="416"/>
      <c r="DW1239" s="416"/>
      <c r="DX1239" s="416"/>
      <c r="DY1239" s="416"/>
      <c r="DZ1239" s="416"/>
      <c r="EA1239" s="416">
        <f t="shared" ref="EA1239:EL1239" si="366">SUM(S1227:S1230,S1235:S1237)</f>
        <v>0</v>
      </c>
      <c r="EB1239" s="416">
        <f t="shared" si="366"/>
        <v>0</v>
      </c>
      <c r="EC1239" s="416">
        <f t="shared" si="366"/>
        <v>0</v>
      </c>
      <c r="ED1239" s="416">
        <f t="shared" si="366"/>
        <v>0</v>
      </c>
      <c r="EE1239" s="416">
        <f t="shared" si="366"/>
        <v>0</v>
      </c>
      <c r="EF1239" s="416">
        <f t="shared" si="366"/>
        <v>0</v>
      </c>
      <c r="EG1239" s="416">
        <f t="shared" si="366"/>
        <v>0</v>
      </c>
      <c r="EH1239" s="416">
        <f t="shared" si="366"/>
        <v>0</v>
      </c>
      <c r="EI1239" s="416">
        <f t="shared" si="366"/>
        <v>0</v>
      </c>
      <c r="EJ1239" s="416">
        <f t="shared" si="366"/>
        <v>0</v>
      </c>
      <c r="EK1239" s="416">
        <f t="shared" si="366"/>
        <v>0</v>
      </c>
      <c r="EL1239" s="417">
        <f t="shared" si="366"/>
        <v>0</v>
      </c>
    </row>
    <row r="1240" spans="1:143" ht="15" customHeight="1" x14ac:dyDescent="0.25">
      <c r="A1240" s="60"/>
      <c r="B1240" s="60"/>
      <c r="C1240" s="782"/>
      <c r="D1240" s="789"/>
      <c r="E1240" s="790"/>
      <c r="F1240" s="791"/>
      <c r="G1240" s="716" t="s">
        <v>372</v>
      </c>
      <c r="H1240" s="716"/>
      <c r="I1240" s="56"/>
      <c r="J1240" s="700" t="s">
        <v>355</v>
      </c>
      <c r="K1240" s="700"/>
      <c r="L1240" s="700"/>
      <c r="M1240" s="700"/>
      <c r="N1240" s="700"/>
      <c r="O1240" s="700"/>
      <c r="P1240" s="700"/>
      <c r="Q1240" s="700"/>
      <c r="R1240" s="701"/>
      <c r="S1240" s="274"/>
      <c r="T1240" s="274"/>
      <c r="U1240" s="274"/>
      <c r="V1240" s="274"/>
      <c r="W1240" s="274"/>
      <c r="X1240" s="274"/>
      <c r="Y1240" s="274"/>
      <c r="Z1240" s="274"/>
      <c r="AA1240" s="274"/>
      <c r="AB1240" s="274"/>
      <c r="AC1240" s="274"/>
      <c r="AD1240" s="274"/>
      <c r="AE1240" s="60"/>
      <c r="AF1240" s="259"/>
      <c r="AG1240" s="374">
        <f t="shared" si="327"/>
        <v>12</v>
      </c>
      <c r="AH1240" s="399"/>
      <c r="AK1240" s="412">
        <f t="shared" si="328"/>
        <v>0</v>
      </c>
      <c r="AL1240" s="379">
        <f t="shared" si="321"/>
        <v>0</v>
      </c>
      <c r="AM1240" s="380">
        <f t="shared" si="329"/>
        <v>0</v>
      </c>
      <c r="AN1240" s="317">
        <f t="shared" si="330"/>
        <v>0</v>
      </c>
      <c r="AO1240" s="388">
        <f t="shared" si="331"/>
        <v>0</v>
      </c>
      <c r="AP1240" s="379">
        <f t="shared" si="322"/>
        <v>0</v>
      </c>
      <c r="AQ1240" s="380">
        <f t="shared" si="332"/>
        <v>0</v>
      </c>
      <c r="AR1240" s="317">
        <f t="shared" si="333"/>
        <v>0</v>
      </c>
      <c r="AS1240" s="388">
        <f t="shared" si="334"/>
        <v>0</v>
      </c>
      <c r="AT1240" s="379">
        <f t="shared" si="323"/>
        <v>0</v>
      </c>
      <c r="AU1240" s="380">
        <f t="shared" si="335"/>
        <v>0</v>
      </c>
      <c r="AV1240" s="317">
        <f t="shared" si="336"/>
        <v>0</v>
      </c>
      <c r="AW1240" s="388">
        <f t="shared" si="337"/>
        <v>0</v>
      </c>
      <c r="AX1240" s="379">
        <f t="shared" si="324"/>
        <v>0</v>
      </c>
      <c r="AY1240" s="380">
        <f t="shared" si="338"/>
        <v>0</v>
      </c>
      <c r="AZ1240" s="292">
        <f t="shared" si="339"/>
        <v>0</v>
      </c>
      <c r="BA1240" s="388">
        <f t="shared" si="340"/>
        <v>0</v>
      </c>
      <c r="BB1240" s="379">
        <f t="shared" si="325"/>
        <v>0</v>
      </c>
      <c r="BC1240" s="380">
        <f t="shared" si="341"/>
        <v>0</v>
      </c>
      <c r="BD1240" s="292">
        <f t="shared" si="342"/>
        <v>0</v>
      </c>
      <c r="BE1240" s="388">
        <f t="shared" si="343"/>
        <v>0</v>
      </c>
      <c r="BF1240" s="379">
        <f t="shared" si="326"/>
        <v>0</v>
      </c>
      <c r="BG1240" s="380">
        <f t="shared" si="344"/>
        <v>0</v>
      </c>
      <c r="BH1240" s="292">
        <f t="shared" si="345"/>
        <v>0</v>
      </c>
      <c r="CA1240" s="299" t="s">
        <v>1910</v>
      </c>
      <c r="CB1240" s="421"/>
      <c r="CC1240" s="296"/>
      <c r="CD1240" s="296"/>
      <c r="CE1240" s="296"/>
      <c r="CF1240" s="296"/>
      <c r="CG1240" s="296"/>
      <c r="CH1240" s="296"/>
      <c r="CI1240" s="296"/>
      <c r="CJ1240" s="296"/>
      <c r="CK1240" s="296"/>
      <c r="CL1240" s="296"/>
      <c r="CM1240" s="320"/>
      <c r="CN1240" s="320"/>
      <c r="CO1240" s="320"/>
      <c r="CP1240" s="320"/>
      <c r="CQ1240" s="320"/>
      <c r="CR1240" s="320"/>
      <c r="CS1240" s="320"/>
      <c r="CT1240" s="422">
        <f>IF(CT1238="NA",COUNTIF(S1239:S1255,"NA"),COUNTIF(S1239:S1255,"NS"))</f>
        <v>0</v>
      </c>
      <c r="CU1240" s="422">
        <f t="shared" ref="CU1240:DE1240" si="367">IF(CU1238="NA",COUNTIF(T1239:T1255,"NA"),COUNTIF(T1239:T1255,"NS"))</f>
        <v>0</v>
      </c>
      <c r="CV1240" s="422">
        <f t="shared" si="367"/>
        <v>0</v>
      </c>
      <c r="CW1240" s="422">
        <f t="shared" si="367"/>
        <v>0</v>
      </c>
      <c r="CX1240" s="422">
        <f t="shared" si="367"/>
        <v>0</v>
      </c>
      <c r="CY1240" s="422">
        <f t="shared" si="367"/>
        <v>0</v>
      </c>
      <c r="CZ1240" s="422">
        <f t="shared" si="367"/>
        <v>0</v>
      </c>
      <c r="DA1240" s="422">
        <f t="shared" si="367"/>
        <v>0</v>
      </c>
      <c r="DB1240" s="422">
        <f t="shared" si="367"/>
        <v>0</v>
      </c>
      <c r="DC1240" s="422">
        <f t="shared" si="367"/>
        <v>0</v>
      </c>
      <c r="DD1240" s="422">
        <f t="shared" si="367"/>
        <v>0</v>
      </c>
      <c r="DE1240" s="422">
        <f t="shared" si="367"/>
        <v>0</v>
      </c>
      <c r="DG1240" s="616"/>
      <c r="DH1240" s="617"/>
      <c r="DI1240" s="415" t="s">
        <v>1919</v>
      </c>
      <c r="DJ1240" s="298"/>
      <c r="DK1240" s="298"/>
      <c r="DL1240" s="298"/>
      <c r="DM1240" s="298"/>
      <c r="DN1240" s="298"/>
      <c r="DO1240" s="298"/>
      <c r="DP1240" s="298"/>
      <c r="DQ1240" s="298"/>
      <c r="DR1240" s="298"/>
      <c r="DS1240" s="298"/>
      <c r="DT1240" s="298"/>
      <c r="DU1240" s="298"/>
      <c r="DV1240" s="298"/>
      <c r="DW1240" s="298"/>
      <c r="DX1240" s="298"/>
      <c r="DY1240" s="298"/>
      <c r="DZ1240" s="298"/>
      <c r="EA1240" s="298">
        <f>IF(OR(AND(EA1237="NS",EA1238=6),AND(EA1237="NA")),0,IF(OR(AND(IF(EA1237="NS",1,EA1237)&gt;EA1239*0.25,EA1238=0),AND(EA1237&gt;0,OR(EA1238=6,EA1239=0)),AND(EA1237&gt;0,EA1238=0,EA1239=0),AND(EA1237="NS",EA1238=0,EA1239=0)),1,0))</f>
        <v>0</v>
      </c>
      <c r="EB1240" s="298">
        <f t="shared" ref="EB1240:EL1240" si="368">IF(OR(AND(EB1237="NS",EB1238=6),AND(EB1237="NA")),0,IF(OR(AND(IF(EB1237="NS",1,EB1237)&gt;EB1239*0.25,EB1238=0),AND(EB1237&gt;0,OR(EB1238=6,EB1239=0)),AND(EB1237&gt;0,EB1238=0,EB1239=0),AND(EB1237="NS",EB1238=0,EB1239=0)),1,0))</f>
        <v>0</v>
      </c>
      <c r="EC1240" s="298">
        <f t="shared" si="368"/>
        <v>0</v>
      </c>
      <c r="ED1240" s="298">
        <f t="shared" si="368"/>
        <v>0</v>
      </c>
      <c r="EE1240" s="298">
        <f t="shared" si="368"/>
        <v>0</v>
      </c>
      <c r="EF1240" s="298">
        <f t="shared" si="368"/>
        <v>0</v>
      </c>
      <c r="EG1240" s="298">
        <f t="shared" si="368"/>
        <v>0</v>
      </c>
      <c r="EH1240" s="298">
        <f t="shared" si="368"/>
        <v>0</v>
      </c>
      <c r="EI1240" s="298">
        <f t="shared" si="368"/>
        <v>0</v>
      </c>
      <c r="EJ1240" s="298">
        <f t="shared" si="368"/>
        <v>0</v>
      </c>
      <c r="EK1240" s="298">
        <f t="shared" si="368"/>
        <v>0</v>
      </c>
      <c r="EL1240" s="302">
        <f t="shared" si="368"/>
        <v>0</v>
      </c>
      <c r="EM1240" s="377">
        <f>SUM(EA1240:EL1240)</f>
        <v>0</v>
      </c>
    </row>
    <row r="1241" spans="1:143" ht="15" customHeight="1" x14ac:dyDescent="0.25">
      <c r="A1241" s="60"/>
      <c r="B1241" s="60"/>
      <c r="C1241" s="782"/>
      <c r="D1241" s="789"/>
      <c r="E1241" s="790"/>
      <c r="F1241" s="791"/>
      <c r="G1241" s="716" t="s">
        <v>373</v>
      </c>
      <c r="H1241" s="716"/>
      <c r="I1241" s="56"/>
      <c r="J1241" s="700" t="s">
        <v>356</v>
      </c>
      <c r="K1241" s="700"/>
      <c r="L1241" s="700"/>
      <c r="M1241" s="700"/>
      <c r="N1241" s="700"/>
      <c r="O1241" s="700"/>
      <c r="P1241" s="700"/>
      <c r="Q1241" s="700"/>
      <c r="R1241" s="701"/>
      <c r="S1241" s="274"/>
      <c r="T1241" s="274"/>
      <c r="U1241" s="274"/>
      <c r="V1241" s="274"/>
      <c r="W1241" s="274"/>
      <c r="X1241" s="274"/>
      <c r="Y1241" s="274"/>
      <c r="Z1241" s="274"/>
      <c r="AA1241" s="274"/>
      <c r="AB1241" s="274"/>
      <c r="AC1241" s="274"/>
      <c r="AD1241" s="274"/>
      <c r="AE1241" s="60"/>
      <c r="AF1241" s="259"/>
      <c r="AG1241" s="374">
        <f t="shared" si="327"/>
        <v>12</v>
      </c>
      <c r="AH1241" s="399"/>
      <c r="AK1241" s="412">
        <f t="shared" si="328"/>
        <v>0</v>
      </c>
      <c r="AL1241" s="379">
        <f t="shared" si="321"/>
        <v>0</v>
      </c>
      <c r="AM1241" s="380">
        <f t="shared" si="329"/>
        <v>0</v>
      </c>
      <c r="AN1241" s="317">
        <f t="shared" si="330"/>
        <v>0</v>
      </c>
      <c r="AO1241" s="388">
        <f t="shared" si="331"/>
        <v>0</v>
      </c>
      <c r="AP1241" s="379">
        <f t="shared" si="322"/>
        <v>0</v>
      </c>
      <c r="AQ1241" s="380">
        <f t="shared" si="332"/>
        <v>0</v>
      </c>
      <c r="AR1241" s="317">
        <f t="shared" si="333"/>
        <v>0</v>
      </c>
      <c r="AS1241" s="388">
        <f t="shared" si="334"/>
        <v>0</v>
      </c>
      <c r="AT1241" s="379">
        <f t="shared" si="323"/>
        <v>0</v>
      </c>
      <c r="AU1241" s="380">
        <f t="shared" si="335"/>
        <v>0</v>
      </c>
      <c r="AV1241" s="317">
        <f t="shared" si="336"/>
        <v>0</v>
      </c>
      <c r="AW1241" s="388">
        <f t="shared" si="337"/>
        <v>0</v>
      </c>
      <c r="AX1241" s="379">
        <f t="shared" si="324"/>
        <v>0</v>
      </c>
      <c r="AY1241" s="380">
        <f t="shared" si="338"/>
        <v>0</v>
      </c>
      <c r="AZ1241" s="292">
        <f t="shared" si="339"/>
        <v>0</v>
      </c>
      <c r="BA1241" s="388">
        <f t="shared" si="340"/>
        <v>0</v>
      </c>
      <c r="BB1241" s="379">
        <f t="shared" si="325"/>
        <v>0</v>
      </c>
      <c r="BC1241" s="380">
        <f t="shared" si="341"/>
        <v>0</v>
      </c>
      <c r="BD1241" s="292">
        <f t="shared" si="342"/>
        <v>0</v>
      </c>
      <c r="BE1241" s="388">
        <f t="shared" si="343"/>
        <v>0</v>
      </c>
      <c r="BF1241" s="379">
        <f t="shared" si="326"/>
        <v>0</v>
      </c>
      <c r="BG1241" s="380">
        <f t="shared" si="344"/>
        <v>0</v>
      </c>
      <c r="BH1241" s="292">
        <f t="shared" si="345"/>
        <v>0</v>
      </c>
      <c r="CA1241" s="299" t="s">
        <v>1918</v>
      </c>
      <c r="CB1241" s="421"/>
      <c r="CC1241" s="296"/>
      <c r="CD1241" s="296"/>
      <c r="CE1241" s="296"/>
      <c r="CF1241" s="296"/>
      <c r="CG1241" s="296"/>
      <c r="CH1241" s="296"/>
      <c r="CI1241" s="296"/>
      <c r="CJ1241" s="296"/>
      <c r="CK1241" s="296"/>
      <c r="CL1241" s="296"/>
      <c r="CM1241" s="320"/>
      <c r="CN1241" s="320"/>
      <c r="CO1241" s="320"/>
      <c r="CP1241" s="320"/>
      <c r="CQ1241" s="320"/>
      <c r="CR1241" s="320"/>
      <c r="CS1241" s="320"/>
      <c r="CT1241" s="424">
        <f t="shared" ref="CT1241:DE1241" si="369">IF(OR(AND(CT1238=0,CT1240&gt;0),AND(CT1238="NS",CT1239&gt;0),AND(CT1238="NS",CT1239=0,CT1240=0)),1,IF(OR(AND(CT1240&gt;=2,CT1239&lt;CT1238),AND(CT1238="NS",CT1239=0,CT1240&gt;0),OR(CT1238=CT1239,AND(CT1238="",CT1240=0,CT1239=0))),0,1))</f>
        <v>0</v>
      </c>
      <c r="CU1241" s="424">
        <f t="shared" si="369"/>
        <v>0</v>
      </c>
      <c r="CV1241" s="424">
        <f t="shared" si="369"/>
        <v>0</v>
      </c>
      <c r="CW1241" s="424">
        <f t="shared" si="369"/>
        <v>0</v>
      </c>
      <c r="CX1241" s="424">
        <f t="shared" si="369"/>
        <v>0</v>
      </c>
      <c r="CY1241" s="424">
        <f t="shared" si="369"/>
        <v>0</v>
      </c>
      <c r="CZ1241" s="424">
        <f t="shared" si="369"/>
        <v>0</v>
      </c>
      <c r="DA1241" s="424">
        <f t="shared" si="369"/>
        <v>0</v>
      </c>
      <c r="DB1241" s="424">
        <f t="shared" si="369"/>
        <v>0</v>
      </c>
      <c r="DC1241" s="424">
        <f t="shared" si="369"/>
        <v>0</v>
      </c>
      <c r="DD1241" s="424">
        <f t="shared" si="369"/>
        <v>0</v>
      </c>
      <c r="DE1241" s="425">
        <f t="shared" si="369"/>
        <v>0</v>
      </c>
      <c r="DF1241" s="387">
        <f>SUM(CT1241:DE1241)</f>
        <v>0</v>
      </c>
      <c r="DG1241" s="616"/>
      <c r="DH1241" s="617"/>
      <c r="DI1241" s="415"/>
      <c r="DJ1241" s="416"/>
      <c r="DK1241" s="416"/>
      <c r="DL1241" s="416"/>
      <c r="DM1241" s="416"/>
      <c r="DN1241" s="416"/>
      <c r="DO1241" s="416"/>
      <c r="DP1241" s="416"/>
      <c r="DQ1241" s="416"/>
      <c r="DR1241" s="416"/>
      <c r="DS1241" s="416"/>
      <c r="DT1241" s="416"/>
      <c r="DU1241" s="416"/>
      <c r="DV1241" s="416"/>
      <c r="DW1241" s="416"/>
      <c r="DX1241" s="416"/>
      <c r="DY1241" s="416"/>
      <c r="DZ1241" s="416"/>
      <c r="EA1241" s="416"/>
      <c r="EB1241" s="416"/>
      <c r="EC1241" s="416"/>
      <c r="ED1241" s="416"/>
      <c r="EE1241" s="416"/>
      <c r="EF1241" s="416"/>
      <c r="EG1241" s="416"/>
      <c r="EH1241" s="416"/>
      <c r="EI1241" s="416"/>
      <c r="EJ1241" s="416"/>
      <c r="EK1241" s="416"/>
      <c r="EL1241" s="417"/>
    </row>
    <row r="1242" spans="1:143" ht="15" customHeight="1" x14ac:dyDescent="0.25">
      <c r="A1242" s="60"/>
      <c r="B1242" s="60"/>
      <c r="C1242" s="782"/>
      <c r="D1242" s="789"/>
      <c r="E1242" s="790"/>
      <c r="F1242" s="791"/>
      <c r="G1242" s="716" t="s">
        <v>374</v>
      </c>
      <c r="H1242" s="716"/>
      <c r="I1242" s="56"/>
      <c r="J1242" s="700" t="s">
        <v>357</v>
      </c>
      <c r="K1242" s="700"/>
      <c r="L1242" s="700"/>
      <c r="M1242" s="700"/>
      <c r="N1242" s="700"/>
      <c r="O1242" s="700"/>
      <c r="P1242" s="700"/>
      <c r="Q1242" s="700"/>
      <c r="R1242" s="701"/>
      <c r="S1242" s="274"/>
      <c r="T1242" s="274"/>
      <c r="U1242" s="274"/>
      <c r="V1242" s="274"/>
      <c r="W1242" s="274"/>
      <c r="X1242" s="274"/>
      <c r="Y1242" s="274"/>
      <c r="Z1242" s="274"/>
      <c r="AA1242" s="274"/>
      <c r="AB1242" s="274"/>
      <c r="AC1242" s="274"/>
      <c r="AD1242" s="274"/>
      <c r="AE1242" s="60"/>
      <c r="AF1242" s="259"/>
      <c r="AG1242" s="374">
        <f t="shared" si="327"/>
        <v>12</v>
      </c>
      <c r="AH1242" s="399"/>
      <c r="AK1242" s="412">
        <f t="shared" si="328"/>
        <v>0</v>
      </c>
      <c r="AL1242" s="379">
        <f t="shared" ref="AL1242:AL1273" si="370">COUNTIF(T1242:U1242,"ns")</f>
        <v>0</v>
      </c>
      <c r="AM1242" s="380">
        <f t="shared" si="329"/>
        <v>0</v>
      </c>
      <c r="AN1242" s="317">
        <f t="shared" si="330"/>
        <v>0</v>
      </c>
      <c r="AO1242" s="388">
        <f t="shared" si="331"/>
        <v>0</v>
      </c>
      <c r="AP1242" s="379">
        <f t="shared" ref="AP1242:AP1273" si="371">COUNTIF(AC1242,"ns")+COUNTIF(Z1242,"ns")+COUNTIF(W1242,"ns")</f>
        <v>0</v>
      </c>
      <c r="AQ1242" s="380">
        <f t="shared" si="332"/>
        <v>0</v>
      </c>
      <c r="AR1242" s="317">
        <f t="shared" si="333"/>
        <v>0</v>
      </c>
      <c r="AS1242" s="388">
        <f t="shared" si="334"/>
        <v>0</v>
      </c>
      <c r="AT1242" s="379">
        <f t="shared" ref="AT1242:AT1273" si="372">COUNTIF(X1242,"ns")+COUNTIF(AD1242,"ns")+COUNTIF(AA1242,"ns")</f>
        <v>0</v>
      </c>
      <c r="AU1242" s="380">
        <f t="shared" si="335"/>
        <v>0</v>
      </c>
      <c r="AV1242" s="317">
        <f t="shared" si="336"/>
        <v>0</v>
      </c>
      <c r="AW1242" s="388">
        <f t="shared" si="337"/>
        <v>0</v>
      </c>
      <c r="AX1242" s="379">
        <f t="shared" ref="AX1242:AX1273" si="373">COUNTIF(W1242:X1242,"ns")</f>
        <v>0</v>
      </c>
      <c r="AY1242" s="380">
        <f t="shared" si="338"/>
        <v>0</v>
      </c>
      <c r="AZ1242" s="292">
        <f t="shared" si="339"/>
        <v>0</v>
      </c>
      <c r="BA1242" s="388">
        <f t="shared" si="340"/>
        <v>0</v>
      </c>
      <c r="BB1242" s="379">
        <f t="shared" ref="BB1242:BB1273" si="374">COUNTIF(Z1242:AA1242,"ns")</f>
        <v>0</v>
      </c>
      <c r="BC1242" s="380">
        <f t="shared" si="341"/>
        <v>0</v>
      </c>
      <c r="BD1242" s="292">
        <f t="shared" si="342"/>
        <v>0</v>
      </c>
      <c r="BE1242" s="388">
        <f t="shared" si="343"/>
        <v>0</v>
      </c>
      <c r="BF1242" s="379">
        <f t="shared" ref="BF1242:BF1273" si="375">COUNTIF(AC1242:AD1242,"ns")</f>
        <v>0</v>
      </c>
      <c r="BG1242" s="380">
        <f t="shared" si="344"/>
        <v>0</v>
      </c>
      <c r="BH1242" s="292">
        <f t="shared" si="345"/>
        <v>0</v>
      </c>
      <c r="CA1242" s="303"/>
      <c r="CB1242" s="427"/>
      <c r="CC1242" s="304"/>
      <c r="CD1242" s="304"/>
      <c r="CE1242" s="304"/>
      <c r="CF1242" s="304"/>
      <c r="CG1242" s="304"/>
      <c r="CH1242" s="304"/>
      <c r="CI1242" s="304"/>
      <c r="CJ1242" s="304"/>
      <c r="CK1242" s="304"/>
      <c r="CL1242" s="304"/>
      <c r="CM1242" s="388"/>
      <c r="CN1242" s="388"/>
      <c r="CO1242" s="388"/>
      <c r="CP1242" s="388"/>
      <c r="CQ1242" s="388"/>
      <c r="CR1242" s="388"/>
      <c r="CS1242" s="388"/>
      <c r="CT1242" s="431"/>
      <c r="CU1242" s="431"/>
      <c r="CV1242" s="431"/>
      <c r="CW1242" s="431"/>
      <c r="CX1242" s="431"/>
      <c r="CY1242" s="431"/>
      <c r="CZ1242" s="431"/>
      <c r="DA1242" s="431"/>
      <c r="DB1242" s="431"/>
      <c r="DC1242" s="431"/>
      <c r="DD1242" s="431"/>
      <c r="DE1242" s="311"/>
      <c r="DG1242" s="616"/>
      <c r="DH1242" s="617"/>
      <c r="DI1242" s="415"/>
      <c r="DJ1242" s="416"/>
      <c r="DK1242" s="416"/>
      <c r="DL1242" s="416"/>
      <c r="DM1242" s="416"/>
      <c r="DN1242" s="416"/>
      <c r="DO1242" s="416"/>
      <c r="DP1242" s="416"/>
      <c r="DQ1242" s="416"/>
      <c r="DR1242" s="416"/>
      <c r="DS1242" s="416"/>
      <c r="DT1242" s="416"/>
      <c r="DU1242" s="416"/>
      <c r="DV1242" s="416"/>
      <c r="DW1242" s="416"/>
      <c r="DX1242" s="416"/>
      <c r="DY1242" s="416"/>
      <c r="DZ1242" s="416"/>
      <c r="EA1242" s="416"/>
      <c r="EB1242" s="416"/>
      <c r="EC1242" s="416"/>
      <c r="ED1242" s="416"/>
      <c r="EE1242" s="416"/>
      <c r="EF1242" s="416"/>
      <c r="EG1242" s="416"/>
      <c r="EH1242" s="416"/>
      <c r="EI1242" s="416"/>
      <c r="EJ1242" s="416"/>
      <c r="EK1242" s="416"/>
      <c r="EL1242" s="417"/>
    </row>
    <row r="1243" spans="1:143" ht="15" customHeight="1" x14ac:dyDescent="0.25">
      <c r="A1243" s="60"/>
      <c r="B1243" s="60"/>
      <c r="C1243" s="782"/>
      <c r="D1243" s="789"/>
      <c r="E1243" s="790"/>
      <c r="F1243" s="791"/>
      <c r="G1243" s="716" t="s">
        <v>375</v>
      </c>
      <c r="H1243" s="716"/>
      <c r="I1243" s="56"/>
      <c r="J1243" s="700" t="s">
        <v>358</v>
      </c>
      <c r="K1243" s="700"/>
      <c r="L1243" s="700"/>
      <c r="M1243" s="700"/>
      <c r="N1243" s="700"/>
      <c r="O1243" s="700"/>
      <c r="P1243" s="700"/>
      <c r="Q1243" s="700"/>
      <c r="R1243" s="701"/>
      <c r="S1243" s="274"/>
      <c r="T1243" s="274"/>
      <c r="U1243" s="274"/>
      <c r="V1243" s="274"/>
      <c r="W1243" s="274"/>
      <c r="X1243" s="274"/>
      <c r="Y1243" s="274"/>
      <c r="Z1243" s="274"/>
      <c r="AA1243" s="274"/>
      <c r="AB1243" s="274"/>
      <c r="AC1243" s="274"/>
      <c r="AD1243" s="274"/>
      <c r="AE1243" s="60"/>
      <c r="AF1243" s="259"/>
      <c r="AG1243" s="374">
        <f t="shared" si="327"/>
        <v>12</v>
      </c>
      <c r="AH1243" s="399"/>
      <c r="AK1243" s="412">
        <f t="shared" si="328"/>
        <v>0</v>
      </c>
      <c r="AL1243" s="379">
        <f t="shared" si="370"/>
        <v>0</v>
      </c>
      <c r="AM1243" s="380">
        <f t="shared" si="329"/>
        <v>0</v>
      </c>
      <c r="AN1243" s="317">
        <f t="shared" si="330"/>
        <v>0</v>
      </c>
      <c r="AO1243" s="388">
        <f t="shared" si="331"/>
        <v>0</v>
      </c>
      <c r="AP1243" s="379">
        <f t="shared" si="371"/>
        <v>0</v>
      </c>
      <c r="AQ1243" s="380">
        <f t="shared" si="332"/>
        <v>0</v>
      </c>
      <c r="AR1243" s="317">
        <f t="shared" si="333"/>
        <v>0</v>
      </c>
      <c r="AS1243" s="388">
        <f t="shared" si="334"/>
        <v>0</v>
      </c>
      <c r="AT1243" s="379">
        <f t="shared" si="372"/>
        <v>0</v>
      </c>
      <c r="AU1243" s="380">
        <f t="shared" si="335"/>
        <v>0</v>
      </c>
      <c r="AV1243" s="317">
        <f t="shared" si="336"/>
        <v>0</v>
      </c>
      <c r="AW1243" s="388">
        <f t="shared" si="337"/>
        <v>0</v>
      </c>
      <c r="AX1243" s="379">
        <f t="shared" si="373"/>
        <v>0</v>
      </c>
      <c r="AY1243" s="380">
        <f t="shared" si="338"/>
        <v>0</v>
      </c>
      <c r="AZ1243" s="292">
        <f t="shared" si="339"/>
        <v>0</v>
      </c>
      <c r="BA1243" s="388">
        <f t="shared" si="340"/>
        <v>0</v>
      </c>
      <c r="BB1243" s="379">
        <f t="shared" si="374"/>
        <v>0</v>
      </c>
      <c r="BC1243" s="380">
        <f t="shared" si="341"/>
        <v>0</v>
      </c>
      <c r="BD1243" s="292">
        <f t="shared" si="342"/>
        <v>0</v>
      </c>
      <c r="BE1243" s="388">
        <f t="shared" si="343"/>
        <v>0</v>
      </c>
      <c r="BF1243" s="379">
        <f t="shared" si="375"/>
        <v>0</v>
      </c>
      <c r="BG1243" s="380">
        <f t="shared" si="344"/>
        <v>0</v>
      </c>
      <c r="BH1243" s="292">
        <f t="shared" si="345"/>
        <v>0</v>
      </c>
      <c r="CA1243" s="303"/>
      <c r="CB1243" s="427"/>
      <c r="CC1243" s="304"/>
      <c r="CD1243" s="304"/>
      <c r="CE1243" s="304"/>
      <c r="CF1243" s="304"/>
      <c r="CG1243" s="304"/>
      <c r="CH1243" s="304"/>
      <c r="CI1243" s="304"/>
      <c r="CJ1243" s="304"/>
      <c r="CK1243" s="304"/>
      <c r="CL1243" s="304"/>
      <c r="CM1243" s="388"/>
      <c r="CN1243" s="388"/>
      <c r="CO1243" s="388"/>
      <c r="CP1243" s="388"/>
      <c r="CQ1243" s="388"/>
      <c r="CR1243" s="388"/>
      <c r="CS1243" s="388"/>
      <c r="CT1243" s="431"/>
      <c r="CU1243" s="431"/>
      <c r="CV1243" s="431"/>
      <c r="CW1243" s="431"/>
      <c r="CX1243" s="431"/>
      <c r="CY1243" s="431"/>
      <c r="CZ1243" s="431"/>
      <c r="DA1243" s="431"/>
      <c r="DB1243" s="431"/>
      <c r="DC1243" s="431"/>
      <c r="DD1243" s="431"/>
      <c r="DE1243" s="311"/>
      <c r="DG1243" s="616"/>
      <c r="DH1243" s="617"/>
      <c r="DI1243" s="415"/>
      <c r="DJ1243" s="416"/>
      <c r="DK1243" s="416"/>
      <c r="DL1243" s="416"/>
      <c r="DM1243" s="416"/>
      <c r="DN1243" s="416"/>
      <c r="DO1243" s="416"/>
      <c r="DP1243" s="416"/>
      <c r="DQ1243" s="416"/>
      <c r="DR1243" s="416"/>
      <c r="DS1243" s="416"/>
      <c r="DT1243" s="416"/>
      <c r="DU1243" s="416"/>
      <c r="DV1243" s="416"/>
      <c r="DW1243" s="416"/>
      <c r="DX1243" s="416"/>
      <c r="DY1243" s="416"/>
      <c r="DZ1243" s="416"/>
      <c r="EA1243" s="416"/>
      <c r="EB1243" s="416"/>
      <c r="EC1243" s="416"/>
      <c r="ED1243" s="416"/>
      <c r="EE1243" s="416"/>
      <c r="EF1243" s="416"/>
      <c r="EG1243" s="416"/>
      <c r="EH1243" s="416"/>
      <c r="EI1243" s="416"/>
      <c r="EJ1243" s="416"/>
      <c r="EK1243" s="416"/>
      <c r="EL1243" s="417"/>
    </row>
    <row r="1244" spans="1:143" ht="15" customHeight="1" x14ac:dyDescent="0.25">
      <c r="A1244" s="60"/>
      <c r="B1244" s="60"/>
      <c r="C1244" s="782"/>
      <c r="D1244" s="789"/>
      <c r="E1244" s="790"/>
      <c r="F1244" s="791"/>
      <c r="G1244" s="716" t="s">
        <v>376</v>
      </c>
      <c r="H1244" s="716"/>
      <c r="I1244" s="56"/>
      <c r="J1244" s="700" t="s">
        <v>359</v>
      </c>
      <c r="K1244" s="700"/>
      <c r="L1244" s="700"/>
      <c r="M1244" s="700"/>
      <c r="N1244" s="700"/>
      <c r="O1244" s="700"/>
      <c r="P1244" s="700"/>
      <c r="Q1244" s="700"/>
      <c r="R1244" s="701"/>
      <c r="S1244" s="274"/>
      <c r="T1244" s="274"/>
      <c r="U1244" s="274"/>
      <c r="V1244" s="274"/>
      <c r="W1244" s="274"/>
      <c r="X1244" s="274"/>
      <c r="Y1244" s="274"/>
      <c r="Z1244" s="274"/>
      <c r="AA1244" s="274"/>
      <c r="AB1244" s="274"/>
      <c r="AC1244" s="274"/>
      <c r="AD1244" s="274"/>
      <c r="AE1244" s="60"/>
      <c r="AF1244" s="259"/>
      <c r="AG1244" s="374">
        <f t="shared" si="327"/>
        <v>12</v>
      </c>
      <c r="AH1244" s="399"/>
      <c r="AK1244" s="412">
        <f t="shared" si="328"/>
        <v>0</v>
      </c>
      <c r="AL1244" s="379">
        <f t="shared" si="370"/>
        <v>0</v>
      </c>
      <c r="AM1244" s="380">
        <f t="shared" si="329"/>
        <v>0</v>
      </c>
      <c r="AN1244" s="317">
        <f t="shared" si="330"/>
        <v>0</v>
      </c>
      <c r="AO1244" s="388">
        <f t="shared" si="331"/>
        <v>0</v>
      </c>
      <c r="AP1244" s="379">
        <f t="shared" si="371"/>
        <v>0</v>
      </c>
      <c r="AQ1244" s="380">
        <f t="shared" si="332"/>
        <v>0</v>
      </c>
      <c r="AR1244" s="317">
        <f t="shared" si="333"/>
        <v>0</v>
      </c>
      <c r="AS1244" s="388">
        <f t="shared" si="334"/>
        <v>0</v>
      </c>
      <c r="AT1244" s="379">
        <f t="shared" si="372"/>
        <v>0</v>
      </c>
      <c r="AU1244" s="380">
        <f t="shared" si="335"/>
        <v>0</v>
      </c>
      <c r="AV1244" s="317">
        <f t="shared" si="336"/>
        <v>0</v>
      </c>
      <c r="AW1244" s="388">
        <f t="shared" si="337"/>
        <v>0</v>
      </c>
      <c r="AX1244" s="379">
        <f t="shared" si="373"/>
        <v>0</v>
      </c>
      <c r="AY1244" s="380">
        <f t="shared" si="338"/>
        <v>0</v>
      </c>
      <c r="AZ1244" s="292">
        <f t="shared" si="339"/>
        <v>0</v>
      </c>
      <c r="BA1244" s="388">
        <f t="shared" si="340"/>
        <v>0</v>
      </c>
      <c r="BB1244" s="379">
        <f t="shared" si="374"/>
        <v>0</v>
      </c>
      <c r="BC1244" s="380">
        <f t="shared" si="341"/>
        <v>0</v>
      </c>
      <c r="BD1244" s="292">
        <f t="shared" si="342"/>
        <v>0</v>
      </c>
      <c r="BE1244" s="388">
        <f t="shared" si="343"/>
        <v>0</v>
      </c>
      <c r="BF1244" s="379">
        <f t="shared" si="375"/>
        <v>0</v>
      </c>
      <c r="BG1244" s="380">
        <f t="shared" si="344"/>
        <v>0</v>
      </c>
      <c r="BH1244" s="292">
        <f t="shared" si="345"/>
        <v>0</v>
      </c>
      <c r="CA1244" s="303"/>
      <c r="CB1244" s="427"/>
      <c r="CC1244" s="304"/>
      <c r="CD1244" s="304"/>
      <c r="CE1244" s="304"/>
      <c r="CF1244" s="304"/>
      <c r="CG1244" s="304"/>
      <c r="CH1244" s="304"/>
      <c r="CI1244" s="304"/>
      <c r="CJ1244" s="304"/>
      <c r="CK1244" s="304"/>
      <c r="CL1244" s="304"/>
      <c r="CM1244" s="388"/>
      <c r="CN1244" s="388"/>
      <c r="CO1244" s="388"/>
      <c r="CP1244" s="388"/>
      <c r="CQ1244" s="388"/>
      <c r="CR1244" s="388"/>
      <c r="CS1244" s="388"/>
      <c r="CT1244" s="431"/>
      <c r="CU1244" s="431"/>
      <c r="CV1244" s="431"/>
      <c r="CW1244" s="431"/>
      <c r="CX1244" s="431"/>
      <c r="CY1244" s="431"/>
      <c r="CZ1244" s="431"/>
      <c r="DA1244" s="431"/>
      <c r="DB1244" s="431"/>
      <c r="DC1244" s="431"/>
      <c r="DD1244" s="431"/>
      <c r="DE1244" s="311"/>
      <c r="DG1244" s="616"/>
      <c r="DH1244" s="617"/>
      <c r="DI1244" s="415"/>
      <c r="DJ1244" s="416"/>
      <c r="DK1244" s="416"/>
      <c r="DL1244" s="416"/>
      <c r="DM1244" s="416"/>
      <c r="DN1244" s="416"/>
      <c r="DO1244" s="416"/>
      <c r="DP1244" s="416"/>
      <c r="DQ1244" s="416"/>
      <c r="DR1244" s="416"/>
      <c r="DS1244" s="416"/>
      <c r="DT1244" s="416"/>
      <c r="DU1244" s="416"/>
      <c r="DV1244" s="416"/>
      <c r="DW1244" s="416"/>
      <c r="DX1244" s="416"/>
      <c r="DY1244" s="416"/>
      <c r="DZ1244" s="416"/>
      <c r="EA1244" s="416"/>
      <c r="EB1244" s="416"/>
      <c r="EC1244" s="416"/>
      <c r="ED1244" s="416"/>
      <c r="EE1244" s="416"/>
      <c r="EF1244" s="416"/>
      <c r="EG1244" s="416"/>
      <c r="EH1244" s="416"/>
      <c r="EI1244" s="416"/>
      <c r="EJ1244" s="416"/>
      <c r="EK1244" s="416"/>
      <c r="EL1244" s="417"/>
    </row>
    <row r="1245" spans="1:143" ht="15" customHeight="1" x14ac:dyDescent="0.25">
      <c r="A1245" s="60"/>
      <c r="B1245" s="60"/>
      <c r="C1245" s="782"/>
      <c r="D1245" s="789"/>
      <c r="E1245" s="790"/>
      <c r="F1245" s="791"/>
      <c r="G1245" s="716" t="s">
        <v>377</v>
      </c>
      <c r="H1245" s="716"/>
      <c r="I1245" s="56"/>
      <c r="J1245" s="700" t="s">
        <v>360</v>
      </c>
      <c r="K1245" s="700"/>
      <c r="L1245" s="700"/>
      <c r="M1245" s="700"/>
      <c r="N1245" s="700"/>
      <c r="O1245" s="700"/>
      <c r="P1245" s="700"/>
      <c r="Q1245" s="700"/>
      <c r="R1245" s="701"/>
      <c r="S1245" s="274"/>
      <c r="T1245" s="274"/>
      <c r="U1245" s="274"/>
      <c r="V1245" s="274"/>
      <c r="W1245" s="274"/>
      <c r="X1245" s="274"/>
      <c r="Y1245" s="274"/>
      <c r="Z1245" s="274"/>
      <c r="AA1245" s="274"/>
      <c r="AB1245" s="274"/>
      <c r="AC1245" s="274"/>
      <c r="AD1245" s="274"/>
      <c r="AE1245" s="60"/>
      <c r="AF1245" s="259"/>
      <c r="AG1245" s="374">
        <f t="shared" si="327"/>
        <v>12</v>
      </c>
      <c r="AH1245" s="399"/>
      <c r="AK1245" s="412">
        <f t="shared" si="328"/>
        <v>0</v>
      </c>
      <c r="AL1245" s="379">
        <f t="shared" si="370"/>
        <v>0</v>
      </c>
      <c r="AM1245" s="380">
        <f t="shared" si="329"/>
        <v>0</v>
      </c>
      <c r="AN1245" s="317">
        <f t="shared" si="330"/>
        <v>0</v>
      </c>
      <c r="AO1245" s="388">
        <f t="shared" si="331"/>
        <v>0</v>
      </c>
      <c r="AP1245" s="379">
        <f t="shared" si="371"/>
        <v>0</v>
      </c>
      <c r="AQ1245" s="380">
        <f t="shared" si="332"/>
        <v>0</v>
      </c>
      <c r="AR1245" s="317">
        <f t="shared" si="333"/>
        <v>0</v>
      </c>
      <c r="AS1245" s="388">
        <f t="shared" si="334"/>
        <v>0</v>
      </c>
      <c r="AT1245" s="379">
        <f t="shared" si="372"/>
        <v>0</v>
      </c>
      <c r="AU1245" s="380">
        <f t="shared" si="335"/>
        <v>0</v>
      </c>
      <c r="AV1245" s="317">
        <f t="shared" si="336"/>
        <v>0</v>
      </c>
      <c r="AW1245" s="388">
        <f t="shared" si="337"/>
        <v>0</v>
      </c>
      <c r="AX1245" s="379">
        <f t="shared" si="373"/>
        <v>0</v>
      </c>
      <c r="AY1245" s="380">
        <f t="shared" si="338"/>
        <v>0</v>
      </c>
      <c r="AZ1245" s="292">
        <f t="shared" si="339"/>
        <v>0</v>
      </c>
      <c r="BA1245" s="388">
        <f t="shared" si="340"/>
        <v>0</v>
      </c>
      <c r="BB1245" s="379">
        <f t="shared" si="374"/>
        <v>0</v>
      </c>
      <c r="BC1245" s="380">
        <f t="shared" si="341"/>
        <v>0</v>
      </c>
      <c r="BD1245" s="292">
        <f t="shared" si="342"/>
        <v>0</v>
      </c>
      <c r="BE1245" s="388">
        <f t="shared" si="343"/>
        <v>0</v>
      </c>
      <c r="BF1245" s="379">
        <f t="shared" si="375"/>
        <v>0</v>
      </c>
      <c r="BG1245" s="380">
        <f t="shared" si="344"/>
        <v>0</v>
      </c>
      <c r="BH1245" s="292">
        <f t="shared" si="345"/>
        <v>0</v>
      </c>
      <c r="CA1245" s="303"/>
      <c r="CB1245" s="427"/>
      <c r="CC1245" s="304"/>
      <c r="CD1245" s="304"/>
      <c r="CE1245" s="304"/>
      <c r="CF1245" s="304"/>
      <c r="CG1245" s="304"/>
      <c r="CH1245" s="304"/>
      <c r="CI1245" s="304"/>
      <c r="CJ1245" s="304"/>
      <c r="CK1245" s="304"/>
      <c r="CL1245" s="304"/>
      <c r="CM1245" s="388"/>
      <c r="CN1245" s="388"/>
      <c r="CO1245" s="388"/>
      <c r="CP1245" s="388"/>
      <c r="CQ1245" s="388"/>
      <c r="CR1245" s="388"/>
      <c r="CS1245" s="388"/>
      <c r="CT1245" s="431"/>
      <c r="CU1245" s="431"/>
      <c r="CV1245" s="431"/>
      <c r="CW1245" s="431"/>
      <c r="CX1245" s="431"/>
      <c r="CY1245" s="431"/>
      <c r="CZ1245" s="431"/>
      <c r="DA1245" s="431"/>
      <c r="DB1245" s="431"/>
      <c r="DC1245" s="431"/>
      <c r="DD1245" s="431"/>
      <c r="DE1245" s="311"/>
      <c r="DG1245" s="616"/>
      <c r="DH1245" s="617"/>
      <c r="DI1245" s="415"/>
      <c r="DJ1245" s="416"/>
      <c r="DK1245" s="416"/>
      <c r="DL1245" s="416"/>
      <c r="DM1245" s="416"/>
      <c r="DN1245" s="416"/>
      <c r="DO1245" s="416"/>
      <c r="DP1245" s="416"/>
      <c r="DQ1245" s="416"/>
      <c r="DR1245" s="416"/>
      <c r="DS1245" s="416"/>
      <c r="DT1245" s="416"/>
      <c r="DU1245" s="416"/>
      <c r="DV1245" s="416"/>
      <c r="DW1245" s="416"/>
      <c r="DX1245" s="416"/>
      <c r="DY1245" s="416"/>
      <c r="DZ1245" s="416"/>
      <c r="EA1245" s="416"/>
      <c r="EB1245" s="416"/>
      <c r="EC1245" s="416"/>
      <c r="ED1245" s="416"/>
      <c r="EE1245" s="416"/>
      <c r="EF1245" s="416"/>
      <c r="EG1245" s="416"/>
      <c r="EH1245" s="416"/>
      <c r="EI1245" s="416"/>
      <c r="EJ1245" s="416"/>
      <c r="EK1245" s="416"/>
      <c r="EL1245" s="417"/>
    </row>
    <row r="1246" spans="1:143" ht="15" customHeight="1" x14ac:dyDescent="0.25">
      <c r="A1246" s="60"/>
      <c r="B1246" s="60"/>
      <c r="C1246" s="782"/>
      <c r="D1246" s="789"/>
      <c r="E1246" s="790"/>
      <c r="F1246" s="791"/>
      <c r="G1246" s="716" t="s">
        <v>378</v>
      </c>
      <c r="H1246" s="716"/>
      <c r="I1246" s="56"/>
      <c r="J1246" s="700" t="s">
        <v>361</v>
      </c>
      <c r="K1246" s="700"/>
      <c r="L1246" s="700"/>
      <c r="M1246" s="700"/>
      <c r="N1246" s="700"/>
      <c r="O1246" s="700"/>
      <c r="P1246" s="700"/>
      <c r="Q1246" s="700"/>
      <c r="R1246" s="701"/>
      <c r="S1246" s="274"/>
      <c r="T1246" s="274"/>
      <c r="U1246" s="274"/>
      <c r="V1246" s="274"/>
      <c r="W1246" s="274"/>
      <c r="X1246" s="274"/>
      <c r="Y1246" s="274"/>
      <c r="Z1246" s="274"/>
      <c r="AA1246" s="274"/>
      <c r="AB1246" s="274"/>
      <c r="AC1246" s="274"/>
      <c r="AD1246" s="274"/>
      <c r="AE1246" s="60"/>
      <c r="AF1246" s="259"/>
      <c r="AG1246" s="374">
        <f t="shared" si="327"/>
        <v>12</v>
      </c>
      <c r="AH1246" s="399"/>
      <c r="AK1246" s="412">
        <f t="shared" si="328"/>
        <v>0</v>
      </c>
      <c r="AL1246" s="379">
        <f t="shared" si="370"/>
        <v>0</v>
      </c>
      <c r="AM1246" s="380">
        <f t="shared" si="329"/>
        <v>0</v>
      </c>
      <c r="AN1246" s="317">
        <f t="shared" si="330"/>
        <v>0</v>
      </c>
      <c r="AO1246" s="388">
        <f t="shared" si="331"/>
        <v>0</v>
      </c>
      <c r="AP1246" s="379">
        <f t="shared" si="371"/>
        <v>0</v>
      </c>
      <c r="AQ1246" s="380">
        <f t="shared" si="332"/>
        <v>0</v>
      </c>
      <c r="AR1246" s="317">
        <f t="shared" si="333"/>
        <v>0</v>
      </c>
      <c r="AS1246" s="388">
        <f t="shared" si="334"/>
        <v>0</v>
      </c>
      <c r="AT1246" s="379">
        <f t="shared" si="372"/>
        <v>0</v>
      </c>
      <c r="AU1246" s="380">
        <f t="shared" si="335"/>
        <v>0</v>
      </c>
      <c r="AV1246" s="317">
        <f t="shared" si="336"/>
        <v>0</v>
      </c>
      <c r="AW1246" s="388">
        <f t="shared" si="337"/>
        <v>0</v>
      </c>
      <c r="AX1246" s="379">
        <f t="shared" si="373"/>
        <v>0</v>
      </c>
      <c r="AY1246" s="380">
        <f t="shared" si="338"/>
        <v>0</v>
      </c>
      <c r="AZ1246" s="292">
        <f t="shared" si="339"/>
        <v>0</v>
      </c>
      <c r="BA1246" s="388">
        <f t="shared" si="340"/>
        <v>0</v>
      </c>
      <c r="BB1246" s="379">
        <f t="shared" si="374"/>
        <v>0</v>
      </c>
      <c r="BC1246" s="380">
        <f t="shared" si="341"/>
        <v>0</v>
      </c>
      <c r="BD1246" s="292">
        <f t="shared" si="342"/>
        <v>0</v>
      </c>
      <c r="BE1246" s="388">
        <f t="shared" si="343"/>
        <v>0</v>
      </c>
      <c r="BF1246" s="379">
        <f t="shared" si="375"/>
        <v>0</v>
      </c>
      <c r="BG1246" s="380">
        <f t="shared" si="344"/>
        <v>0</v>
      </c>
      <c r="BH1246" s="292">
        <f t="shared" si="345"/>
        <v>0</v>
      </c>
      <c r="CA1246" s="303"/>
      <c r="CB1246" s="427"/>
      <c r="CC1246" s="304"/>
      <c r="CD1246" s="304"/>
      <c r="CE1246" s="304"/>
      <c r="CF1246" s="304"/>
      <c r="CG1246" s="304"/>
      <c r="CH1246" s="304"/>
      <c r="CI1246" s="304"/>
      <c r="CJ1246" s="304"/>
      <c r="CK1246" s="304"/>
      <c r="CL1246" s="304"/>
      <c r="CM1246" s="388"/>
      <c r="CN1246" s="388"/>
      <c r="CO1246" s="388"/>
      <c r="CP1246" s="388"/>
      <c r="CQ1246" s="388"/>
      <c r="CR1246" s="388"/>
      <c r="CS1246" s="388"/>
      <c r="CT1246" s="431"/>
      <c r="CU1246" s="431"/>
      <c r="CV1246" s="431"/>
      <c r="CW1246" s="431"/>
      <c r="CX1246" s="431"/>
      <c r="CY1246" s="431"/>
      <c r="CZ1246" s="431"/>
      <c r="DA1246" s="431"/>
      <c r="DB1246" s="431"/>
      <c r="DC1246" s="431"/>
      <c r="DD1246" s="431"/>
      <c r="DE1246" s="311"/>
      <c r="DG1246" s="616"/>
      <c r="DH1246" s="617"/>
      <c r="DI1246" s="415"/>
      <c r="DJ1246" s="416"/>
      <c r="DK1246" s="416"/>
      <c r="DL1246" s="416"/>
      <c r="DM1246" s="416"/>
      <c r="DN1246" s="416"/>
      <c r="DO1246" s="416"/>
      <c r="DP1246" s="416"/>
      <c r="DQ1246" s="416"/>
      <c r="DR1246" s="416"/>
      <c r="DS1246" s="416"/>
      <c r="DT1246" s="416"/>
      <c r="DU1246" s="416"/>
      <c r="DV1246" s="416"/>
      <c r="DW1246" s="416"/>
      <c r="DX1246" s="416"/>
      <c r="DY1246" s="416"/>
      <c r="DZ1246" s="416"/>
      <c r="EA1246" s="416"/>
      <c r="EB1246" s="416"/>
      <c r="EC1246" s="416"/>
      <c r="ED1246" s="416"/>
      <c r="EE1246" s="416"/>
      <c r="EF1246" s="416"/>
      <c r="EG1246" s="416"/>
      <c r="EH1246" s="416"/>
      <c r="EI1246" s="416"/>
      <c r="EJ1246" s="416"/>
      <c r="EK1246" s="416"/>
      <c r="EL1246" s="417"/>
    </row>
    <row r="1247" spans="1:143" ht="15" customHeight="1" x14ac:dyDescent="0.25">
      <c r="A1247" s="60"/>
      <c r="B1247" s="60"/>
      <c r="C1247" s="782"/>
      <c r="D1247" s="789"/>
      <c r="E1247" s="790"/>
      <c r="F1247" s="791"/>
      <c r="G1247" s="716" t="s">
        <v>379</v>
      </c>
      <c r="H1247" s="716"/>
      <c r="I1247" s="56"/>
      <c r="J1247" s="700" t="s">
        <v>362</v>
      </c>
      <c r="K1247" s="700"/>
      <c r="L1247" s="700"/>
      <c r="M1247" s="700"/>
      <c r="N1247" s="700"/>
      <c r="O1247" s="700"/>
      <c r="P1247" s="700"/>
      <c r="Q1247" s="700"/>
      <c r="R1247" s="701"/>
      <c r="S1247" s="274"/>
      <c r="T1247" s="274"/>
      <c r="U1247" s="274"/>
      <c r="V1247" s="274"/>
      <c r="W1247" s="274"/>
      <c r="X1247" s="274"/>
      <c r="Y1247" s="274"/>
      <c r="Z1247" s="274"/>
      <c r="AA1247" s="274"/>
      <c r="AB1247" s="274"/>
      <c r="AC1247" s="274"/>
      <c r="AD1247" s="274"/>
      <c r="AE1247" s="60"/>
      <c r="AF1247" s="259"/>
      <c r="AG1247" s="374">
        <f t="shared" si="327"/>
        <v>12</v>
      </c>
      <c r="AH1247" s="399"/>
      <c r="AK1247" s="412">
        <f t="shared" si="328"/>
        <v>0</v>
      </c>
      <c r="AL1247" s="379">
        <f t="shared" si="370"/>
        <v>0</v>
      </c>
      <c r="AM1247" s="380">
        <f t="shared" si="329"/>
        <v>0</v>
      </c>
      <c r="AN1247" s="317">
        <f t="shared" si="330"/>
        <v>0</v>
      </c>
      <c r="AO1247" s="388">
        <f t="shared" si="331"/>
        <v>0</v>
      </c>
      <c r="AP1247" s="379">
        <f t="shared" si="371"/>
        <v>0</v>
      </c>
      <c r="AQ1247" s="380">
        <f t="shared" si="332"/>
        <v>0</v>
      </c>
      <c r="AR1247" s="317">
        <f t="shared" si="333"/>
        <v>0</v>
      </c>
      <c r="AS1247" s="388">
        <f t="shared" si="334"/>
        <v>0</v>
      </c>
      <c r="AT1247" s="379">
        <f t="shared" si="372"/>
        <v>0</v>
      </c>
      <c r="AU1247" s="380">
        <f t="shared" si="335"/>
        <v>0</v>
      </c>
      <c r="AV1247" s="317">
        <f t="shared" si="336"/>
        <v>0</v>
      </c>
      <c r="AW1247" s="388">
        <f t="shared" si="337"/>
        <v>0</v>
      </c>
      <c r="AX1247" s="379">
        <f t="shared" si="373"/>
        <v>0</v>
      </c>
      <c r="AY1247" s="380">
        <f t="shared" si="338"/>
        <v>0</v>
      </c>
      <c r="AZ1247" s="292">
        <f t="shared" si="339"/>
        <v>0</v>
      </c>
      <c r="BA1247" s="388">
        <f t="shared" si="340"/>
        <v>0</v>
      </c>
      <c r="BB1247" s="379">
        <f t="shared" si="374"/>
        <v>0</v>
      </c>
      <c r="BC1247" s="380">
        <f t="shared" si="341"/>
        <v>0</v>
      </c>
      <c r="BD1247" s="292">
        <f t="shared" si="342"/>
        <v>0</v>
      </c>
      <c r="BE1247" s="388">
        <f t="shared" si="343"/>
        <v>0</v>
      </c>
      <c r="BF1247" s="379">
        <f t="shared" si="375"/>
        <v>0</v>
      </c>
      <c r="BG1247" s="380">
        <f t="shared" si="344"/>
        <v>0</v>
      </c>
      <c r="BH1247" s="292">
        <f t="shared" si="345"/>
        <v>0</v>
      </c>
      <c r="CA1247" s="303"/>
      <c r="CB1247" s="427"/>
      <c r="CC1247" s="304"/>
      <c r="CD1247" s="304"/>
      <c r="CE1247" s="304"/>
      <c r="CF1247" s="304"/>
      <c r="CG1247" s="304"/>
      <c r="CH1247" s="304"/>
      <c r="CI1247" s="304"/>
      <c r="CJ1247" s="304"/>
      <c r="CK1247" s="304"/>
      <c r="CL1247" s="304"/>
      <c r="CM1247" s="388"/>
      <c r="CN1247" s="388"/>
      <c r="CO1247" s="388"/>
      <c r="CP1247" s="388"/>
      <c r="CQ1247" s="388"/>
      <c r="CR1247" s="388"/>
      <c r="CS1247" s="388"/>
      <c r="CT1247" s="431"/>
      <c r="CU1247" s="431"/>
      <c r="CV1247" s="431"/>
      <c r="CW1247" s="431"/>
      <c r="CX1247" s="431"/>
      <c r="CY1247" s="431"/>
      <c r="CZ1247" s="431"/>
      <c r="DA1247" s="431"/>
      <c r="DB1247" s="431"/>
      <c r="DC1247" s="431"/>
      <c r="DD1247" s="431"/>
      <c r="DE1247" s="311"/>
      <c r="DG1247" s="616"/>
      <c r="DH1247" s="617"/>
      <c r="DI1247" s="415"/>
      <c r="DJ1247" s="416"/>
      <c r="DK1247" s="416"/>
      <c r="DL1247" s="416"/>
      <c r="DM1247" s="416"/>
      <c r="DN1247" s="416"/>
      <c r="DO1247" s="416"/>
      <c r="DP1247" s="416"/>
      <c r="DQ1247" s="416"/>
      <c r="DR1247" s="416"/>
      <c r="DS1247" s="416"/>
      <c r="DT1247" s="416"/>
      <c r="DU1247" s="416"/>
      <c r="DV1247" s="416"/>
      <c r="DW1247" s="416"/>
      <c r="DX1247" s="416"/>
      <c r="DY1247" s="416"/>
      <c r="DZ1247" s="416"/>
      <c r="EA1247" s="416"/>
      <c r="EB1247" s="416"/>
      <c r="EC1247" s="416"/>
      <c r="ED1247" s="416"/>
      <c r="EE1247" s="416"/>
      <c r="EF1247" s="416"/>
      <c r="EG1247" s="416"/>
      <c r="EH1247" s="416"/>
      <c r="EI1247" s="416"/>
      <c r="EJ1247" s="416"/>
      <c r="EK1247" s="416"/>
      <c r="EL1247" s="417"/>
    </row>
    <row r="1248" spans="1:143" ht="15" customHeight="1" x14ac:dyDescent="0.25">
      <c r="A1248" s="60"/>
      <c r="B1248" s="60"/>
      <c r="C1248" s="782"/>
      <c r="D1248" s="789"/>
      <c r="E1248" s="790"/>
      <c r="F1248" s="791"/>
      <c r="G1248" s="716" t="s">
        <v>380</v>
      </c>
      <c r="H1248" s="716"/>
      <c r="I1248" s="56"/>
      <c r="J1248" s="700" t="s">
        <v>363</v>
      </c>
      <c r="K1248" s="700"/>
      <c r="L1248" s="700"/>
      <c r="M1248" s="700"/>
      <c r="N1248" s="700"/>
      <c r="O1248" s="700"/>
      <c r="P1248" s="700"/>
      <c r="Q1248" s="700"/>
      <c r="R1248" s="701"/>
      <c r="S1248" s="274"/>
      <c r="T1248" s="274"/>
      <c r="U1248" s="274"/>
      <c r="V1248" s="274"/>
      <c r="W1248" s="274"/>
      <c r="X1248" s="274"/>
      <c r="Y1248" s="274"/>
      <c r="Z1248" s="274"/>
      <c r="AA1248" s="274"/>
      <c r="AB1248" s="274"/>
      <c r="AC1248" s="274"/>
      <c r="AD1248" s="274"/>
      <c r="AE1248" s="60"/>
      <c r="AF1248" s="259"/>
      <c r="AG1248" s="374">
        <f t="shared" si="327"/>
        <v>12</v>
      </c>
      <c r="AH1248" s="399"/>
      <c r="AK1248" s="412">
        <f t="shared" si="328"/>
        <v>0</v>
      </c>
      <c r="AL1248" s="379">
        <f t="shared" si="370"/>
        <v>0</v>
      </c>
      <c r="AM1248" s="380">
        <f t="shared" si="329"/>
        <v>0</v>
      </c>
      <c r="AN1248" s="317">
        <f t="shared" si="330"/>
        <v>0</v>
      </c>
      <c r="AO1248" s="388">
        <f t="shared" si="331"/>
        <v>0</v>
      </c>
      <c r="AP1248" s="379">
        <f t="shared" si="371"/>
        <v>0</v>
      </c>
      <c r="AQ1248" s="380">
        <f t="shared" si="332"/>
        <v>0</v>
      </c>
      <c r="AR1248" s="317">
        <f t="shared" si="333"/>
        <v>0</v>
      </c>
      <c r="AS1248" s="388">
        <f t="shared" si="334"/>
        <v>0</v>
      </c>
      <c r="AT1248" s="379">
        <f t="shared" si="372"/>
        <v>0</v>
      </c>
      <c r="AU1248" s="380">
        <f t="shared" si="335"/>
        <v>0</v>
      </c>
      <c r="AV1248" s="317">
        <f t="shared" si="336"/>
        <v>0</v>
      </c>
      <c r="AW1248" s="388">
        <f t="shared" si="337"/>
        <v>0</v>
      </c>
      <c r="AX1248" s="379">
        <f t="shared" si="373"/>
        <v>0</v>
      </c>
      <c r="AY1248" s="380">
        <f t="shared" si="338"/>
        <v>0</v>
      </c>
      <c r="AZ1248" s="292">
        <f t="shared" si="339"/>
        <v>0</v>
      </c>
      <c r="BA1248" s="388">
        <f t="shared" si="340"/>
        <v>0</v>
      </c>
      <c r="BB1248" s="379">
        <f t="shared" si="374"/>
        <v>0</v>
      </c>
      <c r="BC1248" s="380">
        <f t="shared" si="341"/>
        <v>0</v>
      </c>
      <c r="BD1248" s="292">
        <f t="shared" si="342"/>
        <v>0</v>
      </c>
      <c r="BE1248" s="388">
        <f t="shared" si="343"/>
        <v>0</v>
      </c>
      <c r="BF1248" s="379">
        <f t="shared" si="375"/>
        <v>0</v>
      </c>
      <c r="BG1248" s="380">
        <f t="shared" si="344"/>
        <v>0</v>
      </c>
      <c r="BH1248" s="292">
        <f t="shared" si="345"/>
        <v>0</v>
      </c>
      <c r="CA1248" s="303"/>
      <c r="CB1248" s="427"/>
      <c r="CC1248" s="304"/>
      <c r="CD1248" s="304"/>
      <c r="CE1248" s="304"/>
      <c r="CF1248" s="304"/>
      <c r="CG1248" s="304"/>
      <c r="CH1248" s="304"/>
      <c r="CI1248" s="304"/>
      <c r="CJ1248" s="304"/>
      <c r="CK1248" s="304"/>
      <c r="CL1248" s="304"/>
      <c r="CM1248" s="388"/>
      <c r="CN1248" s="388"/>
      <c r="CO1248" s="388"/>
      <c r="CP1248" s="388"/>
      <c r="CQ1248" s="388"/>
      <c r="CR1248" s="388"/>
      <c r="CS1248" s="388"/>
      <c r="CT1248" s="431"/>
      <c r="CU1248" s="431"/>
      <c r="CV1248" s="431"/>
      <c r="CW1248" s="431"/>
      <c r="CX1248" s="431"/>
      <c r="CY1248" s="431"/>
      <c r="CZ1248" s="431"/>
      <c r="DA1248" s="431"/>
      <c r="DB1248" s="431"/>
      <c r="DC1248" s="431"/>
      <c r="DD1248" s="431"/>
      <c r="DE1248" s="311"/>
      <c r="DG1248" s="616"/>
      <c r="DH1248" s="617"/>
      <c r="DI1248" s="415"/>
      <c r="DJ1248" s="416"/>
      <c r="DK1248" s="416"/>
      <c r="DL1248" s="416"/>
      <c r="DM1248" s="416"/>
      <c r="DN1248" s="416"/>
      <c r="DO1248" s="416"/>
      <c r="DP1248" s="416"/>
      <c r="DQ1248" s="416"/>
      <c r="DR1248" s="416"/>
      <c r="DS1248" s="416"/>
      <c r="DT1248" s="416"/>
      <c r="DU1248" s="416"/>
      <c r="DV1248" s="416"/>
      <c r="DW1248" s="416"/>
      <c r="DX1248" s="416"/>
      <c r="DY1248" s="416"/>
      <c r="DZ1248" s="416"/>
      <c r="EA1248" s="416"/>
      <c r="EB1248" s="416"/>
      <c r="EC1248" s="416"/>
      <c r="ED1248" s="416"/>
      <c r="EE1248" s="416"/>
      <c r="EF1248" s="416"/>
      <c r="EG1248" s="416"/>
      <c r="EH1248" s="416"/>
      <c r="EI1248" s="416"/>
      <c r="EJ1248" s="416"/>
      <c r="EK1248" s="416"/>
      <c r="EL1248" s="417"/>
    </row>
    <row r="1249" spans="1:142" ht="15" customHeight="1" x14ac:dyDescent="0.25">
      <c r="A1249" s="60"/>
      <c r="B1249" s="60"/>
      <c r="C1249" s="782"/>
      <c r="D1249" s="789"/>
      <c r="E1249" s="790"/>
      <c r="F1249" s="791"/>
      <c r="G1249" s="716" t="s">
        <v>381</v>
      </c>
      <c r="H1249" s="716"/>
      <c r="I1249" s="56"/>
      <c r="J1249" s="700" t="s">
        <v>364</v>
      </c>
      <c r="K1249" s="700"/>
      <c r="L1249" s="700"/>
      <c r="M1249" s="700"/>
      <c r="N1249" s="700"/>
      <c r="O1249" s="700"/>
      <c r="P1249" s="700"/>
      <c r="Q1249" s="700"/>
      <c r="R1249" s="701"/>
      <c r="S1249" s="274"/>
      <c r="T1249" s="274"/>
      <c r="U1249" s="274"/>
      <c r="V1249" s="274"/>
      <c r="W1249" s="274"/>
      <c r="X1249" s="274"/>
      <c r="Y1249" s="274"/>
      <c r="Z1249" s="274"/>
      <c r="AA1249" s="274"/>
      <c r="AB1249" s="274"/>
      <c r="AC1249" s="274"/>
      <c r="AD1249" s="274"/>
      <c r="AE1249" s="60"/>
      <c r="AF1249" s="259"/>
      <c r="AG1249" s="374">
        <f t="shared" si="327"/>
        <v>12</v>
      </c>
      <c r="AH1249" s="399"/>
      <c r="AK1249" s="412">
        <f t="shared" si="328"/>
        <v>0</v>
      </c>
      <c r="AL1249" s="379">
        <f t="shared" si="370"/>
        <v>0</v>
      </c>
      <c r="AM1249" s="380">
        <f t="shared" si="329"/>
        <v>0</v>
      </c>
      <c r="AN1249" s="317">
        <f t="shared" si="330"/>
        <v>0</v>
      </c>
      <c r="AO1249" s="388">
        <f t="shared" si="331"/>
        <v>0</v>
      </c>
      <c r="AP1249" s="379">
        <f t="shared" si="371"/>
        <v>0</v>
      </c>
      <c r="AQ1249" s="380">
        <f t="shared" si="332"/>
        <v>0</v>
      </c>
      <c r="AR1249" s="317">
        <f t="shared" si="333"/>
        <v>0</v>
      </c>
      <c r="AS1249" s="388">
        <f t="shared" si="334"/>
        <v>0</v>
      </c>
      <c r="AT1249" s="379">
        <f t="shared" si="372"/>
        <v>0</v>
      </c>
      <c r="AU1249" s="380">
        <f t="shared" si="335"/>
        <v>0</v>
      </c>
      <c r="AV1249" s="317">
        <f t="shared" si="336"/>
        <v>0</v>
      </c>
      <c r="AW1249" s="388">
        <f t="shared" si="337"/>
        <v>0</v>
      </c>
      <c r="AX1249" s="379">
        <f t="shared" si="373"/>
        <v>0</v>
      </c>
      <c r="AY1249" s="380">
        <f t="shared" si="338"/>
        <v>0</v>
      </c>
      <c r="AZ1249" s="292">
        <f t="shared" si="339"/>
        <v>0</v>
      </c>
      <c r="BA1249" s="388">
        <f t="shared" si="340"/>
        <v>0</v>
      </c>
      <c r="BB1249" s="379">
        <f t="shared" si="374"/>
        <v>0</v>
      </c>
      <c r="BC1249" s="380">
        <f t="shared" si="341"/>
        <v>0</v>
      </c>
      <c r="BD1249" s="292">
        <f t="shared" si="342"/>
        <v>0</v>
      </c>
      <c r="BE1249" s="388">
        <f t="shared" si="343"/>
        <v>0</v>
      </c>
      <c r="BF1249" s="379">
        <f t="shared" si="375"/>
        <v>0</v>
      </c>
      <c r="BG1249" s="380">
        <f t="shared" si="344"/>
        <v>0</v>
      </c>
      <c r="BH1249" s="292">
        <f t="shared" si="345"/>
        <v>0</v>
      </c>
      <c r="CA1249" s="303"/>
      <c r="CB1249" s="427"/>
      <c r="CC1249" s="304"/>
      <c r="CD1249" s="304"/>
      <c r="CE1249" s="304"/>
      <c r="CF1249" s="304"/>
      <c r="CG1249" s="304"/>
      <c r="CH1249" s="304"/>
      <c r="CI1249" s="304"/>
      <c r="CJ1249" s="304"/>
      <c r="CK1249" s="304"/>
      <c r="CL1249" s="304"/>
      <c r="CM1249" s="388"/>
      <c r="CN1249" s="388"/>
      <c r="CO1249" s="388"/>
      <c r="CP1249" s="388"/>
      <c r="CQ1249" s="388"/>
      <c r="CR1249" s="388"/>
      <c r="CS1249" s="388"/>
      <c r="CT1249" s="431"/>
      <c r="CU1249" s="431"/>
      <c r="CV1249" s="431"/>
      <c r="CW1249" s="431"/>
      <c r="CX1249" s="431"/>
      <c r="CY1249" s="431"/>
      <c r="CZ1249" s="431"/>
      <c r="DA1249" s="431"/>
      <c r="DB1249" s="431"/>
      <c r="DC1249" s="431"/>
      <c r="DD1249" s="431"/>
      <c r="DE1249" s="311"/>
      <c r="DG1249" s="616"/>
      <c r="DH1249" s="617"/>
      <c r="DI1249" s="415"/>
      <c r="DJ1249" s="416"/>
      <c r="DK1249" s="416"/>
      <c r="DL1249" s="416"/>
      <c r="DM1249" s="416"/>
      <c r="DN1249" s="416"/>
      <c r="DO1249" s="416"/>
      <c r="DP1249" s="416"/>
      <c r="DQ1249" s="416"/>
      <c r="DR1249" s="416"/>
      <c r="DS1249" s="416"/>
      <c r="DT1249" s="416"/>
      <c r="DU1249" s="416"/>
      <c r="DV1249" s="416"/>
      <c r="DW1249" s="416"/>
      <c r="DX1249" s="416"/>
      <c r="DY1249" s="416"/>
      <c r="DZ1249" s="416"/>
      <c r="EA1249" s="416"/>
      <c r="EB1249" s="416"/>
      <c r="EC1249" s="416"/>
      <c r="ED1249" s="416"/>
      <c r="EE1249" s="416"/>
      <c r="EF1249" s="416"/>
      <c r="EG1249" s="416"/>
      <c r="EH1249" s="416"/>
      <c r="EI1249" s="416"/>
      <c r="EJ1249" s="416"/>
      <c r="EK1249" s="416"/>
      <c r="EL1249" s="417"/>
    </row>
    <row r="1250" spans="1:142" ht="15" customHeight="1" x14ac:dyDescent="0.25">
      <c r="A1250" s="60"/>
      <c r="B1250" s="60"/>
      <c r="C1250" s="782"/>
      <c r="D1250" s="789"/>
      <c r="E1250" s="790"/>
      <c r="F1250" s="791"/>
      <c r="G1250" s="716" t="s">
        <v>382</v>
      </c>
      <c r="H1250" s="716"/>
      <c r="I1250" s="56"/>
      <c r="J1250" s="700" t="s">
        <v>365</v>
      </c>
      <c r="K1250" s="700"/>
      <c r="L1250" s="700"/>
      <c r="M1250" s="700"/>
      <c r="N1250" s="700"/>
      <c r="O1250" s="700"/>
      <c r="P1250" s="700"/>
      <c r="Q1250" s="700"/>
      <c r="R1250" s="701"/>
      <c r="S1250" s="274"/>
      <c r="T1250" s="274"/>
      <c r="U1250" s="274"/>
      <c r="V1250" s="274"/>
      <c r="W1250" s="274"/>
      <c r="X1250" s="274"/>
      <c r="Y1250" s="274"/>
      <c r="Z1250" s="274"/>
      <c r="AA1250" s="274"/>
      <c r="AB1250" s="274"/>
      <c r="AC1250" s="274"/>
      <c r="AD1250" s="274"/>
      <c r="AE1250" s="60"/>
      <c r="AF1250" s="259"/>
      <c r="AG1250" s="374">
        <f t="shared" si="327"/>
        <v>12</v>
      </c>
      <c r="AH1250" s="399"/>
      <c r="AK1250" s="412">
        <f t="shared" si="328"/>
        <v>0</v>
      </c>
      <c r="AL1250" s="379">
        <f t="shared" si="370"/>
        <v>0</v>
      </c>
      <c r="AM1250" s="380">
        <f t="shared" si="329"/>
        <v>0</v>
      </c>
      <c r="AN1250" s="317">
        <f t="shared" si="330"/>
        <v>0</v>
      </c>
      <c r="AO1250" s="388">
        <f t="shared" si="331"/>
        <v>0</v>
      </c>
      <c r="AP1250" s="379">
        <f t="shared" si="371"/>
        <v>0</v>
      </c>
      <c r="AQ1250" s="380">
        <f t="shared" si="332"/>
        <v>0</v>
      </c>
      <c r="AR1250" s="317">
        <f t="shared" si="333"/>
        <v>0</v>
      </c>
      <c r="AS1250" s="388">
        <f t="shared" si="334"/>
        <v>0</v>
      </c>
      <c r="AT1250" s="379">
        <f t="shared" si="372"/>
        <v>0</v>
      </c>
      <c r="AU1250" s="380">
        <f t="shared" si="335"/>
        <v>0</v>
      </c>
      <c r="AV1250" s="317">
        <f t="shared" si="336"/>
        <v>0</v>
      </c>
      <c r="AW1250" s="388">
        <f t="shared" si="337"/>
        <v>0</v>
      </c>
      <c r="AX1250" s="379">
        <f t="shared" si="373"/>
        <v>0</v>
      </c>
      <c r="AY1250" s="380">
        <f t="shared" si="338"/>
        <v>0</v>
      </c>
      <c r="AZ1250" s="292">
        <f t="shared" si="339"/>
        <v>0</v>
      </c>
      <c r="BA1250" s="388">
        <f t="shared" si="340"/>
        <v>0</v>
      </c>
      <c r="BB1250" s="379">
        <f t="shared" si="374"/>
        <v>0</v>
      </c>
      <c r="BC1250" s="380">
        <f t="shared" si="341"/>
        <v>0</v>
      </c>
      <c r="BD1250" s="292">
        <f t="shared" si="342"/>
        <v>0</v>
      </c>
      <c r="BE1250" s="388">
        <f t="shared" si="343"/>
        <v>0</v>
      </c>
      <c r="BF1250" s="379">
        <f t="shared" si="375"/>
        <v>0</v>
      </c>
      <c r="BG1250" s="380">
        <f t="shared" si="344"/>
        <v>0</v>
      </c>
      <c r="BH1250" s="292">
        <f t="shared" si="345"/>
        <v>0</v>
      </c>
      <c r="CA1250" s="303"/>
      <c r="CB1250" s="427"/>
      <c r="CC1250" s="304"/>
      <c r="CD1250" s="304"/>
      <c r="CE1250" s="304"/>
      <c r="CF1250" s="304"/>
      <c r="CG1250" s="304"/>
      <c r="CH1250" s="304"/>
      <c r="CI1250" s="304"/>
      <c r="CJ1250" s="304"/>
      <c r="CK1250" s="304"/>
      <c r="CL1250" s="304"/>
      <c r="CM1250" s="388"/>
      <c r="CN1250" s="388"/>
      <c r="CO1250" s="388"/>
      <c r="CP1250" s="388"/>
      <c r="CQ1250" s="388"/>
      <c r="CR1250" s="388"/>
      <c r="CS1250" s="388"/>
      <c r="CT1250" s="431"/>
      <c r="CU1250" s="431"/>
      <c r="CV1250" s="431"/>
      <c r="CW1250" s="431"/>
      <c r="CX1250" s="431"/>
      <c r="CY1250" s="431"/>
      <c r="CZ1250" s="431"/>
      <c r="DA1250" s="431"/>
      <c r="DB1250" s="431"/>
      <c r="DC1250" s="431"/>
      <c r="DD1250" s="431"/>
      <c r="DE1250" s="311"/>
      <c r="DG1250" s="616"/>
      <c r="DH1250" s="617"/>
      <c r="DI1250" s="415"/>
      <c r="DJ1250" s="416"/>
      <c r="DK1250" s="416"/>
      <c r="DL1250" s="416"/>
      <c r="DM1250" s="416"/>
      <c r="DN1250" s="416"/>
      <c r="DO1250" s="416"/>
      <c r="DP1250" s="416"/>
      <c r="DQ1250" s="416"/>
      <c r="DR1250" s="416"/>
      <c r="DS1250" s="416"/>
      <c r="DT1250" s="416"/>
      <c r="DU1250" s="416"/>
      <c r="DV1250" s="416"/>
      <c r="DW1250" s="416"/>
      <c r="DX1250" s="416"/>
      <c r="DY1250" s="416"/>
      <c r="DZ1250" s="416"/>
      <c r="EA1250" s="416"/>
      <c r="EB1250" s="416"/>
      <c r="EC1250" s="416"/>
      <c r="ED1250" s="416"/>
      <c r="EE1250" s="416"/>
      <c r="EF1250" s="416"/>
      <c r="EG1250" s="416"/>
      <c r="EH1250" s="416"/>
      <c r="EI1250" s="416"/>
      <c r="EJ1250" s="416"/>
      <c r="EK1250" s="416"/>
      <c r="EL1250" s="417"/>
    </row>
    <row r="1251" spans="1:142" ht="15" customHeight="1" x14ac:dyDescent="0.25">
      <c r="A1251" s="60"/>
      <c r="B1251" s="60"/>
      <c r="C1251" s="782"/>
      <c r="D1251" s="789"/>
      <c r="E1251" s="790"/>
      <c r="F1251" s="791"/>
      <c r="G1251" s="716" t="s">
        <v>383</v>
      </c>
      <c r="H1251" s="716"/>
      <c r="I1251" s="56"/>
      <c r="J1251" s="700" t="s">
        <v>366</v>
      </c>
      <c r="K1251" s="700"/>
      <c r="L1251" s="700"/>
      <c r="M1251" s="700"/>
      <c r="N1251" s="700"/>
      <c r="O1251" s="700"/>
      <c r="P1251" s="700"/>
      <c r="Q1251" s="700"/>
      <c r="R1251" s="701"/>
      <c r="S1251" s="274"/>
      <c r="T1251" s="274"/>
      <c r="U1251" s="274"/>
      <c r="V1251" s="274"/>
      <c r="W1251" s="274"/>
      <c r="X1251" s="274"/>
      <c r="Y1251" s="274"/>
      <c r="Z1251" s="274"/>
      <c r="AA1251" s="274"/>
      <c r="AB1251" s="274"/>
      <c r="AC1251" s="274"/>
      <c r="AD1251" s="274"/>
      <c r="AE1251" s="60"/>
      <c r="AF1251" s="259"/>
      <c r="AG1251" s="374">
        <f t="shared" si="327"/>
        <v>12</v>
      </c>
      <c r="AH1251" s="399"/>
      <c r="AK1251" s="412">
        <f t="shared" si="328"/>
        <v>0</v>
      </c>
      <c r="AL1251" s="379">
        <f t="shared" si="370"/>
        <v>0</v>
      </c>
      <c r="AM1251" s="380">
        <f t="shared" si="329"/>
        <v>0</v>
      </c>
      <c r="AN1251" s="317">
        <f t="shared" si="330"/>
        <v>0</v>
      </c>
      <c r="AO1251" s="388">
        <f t="shared" si="331"/>
        <v>0</v>
      </c>
      <c r="AP1251" s="379">
        <f t="shared" si="371"/>
        <v>0</v>
      </c>
      <c r="AQ1251" s="380">
        <f t="shared" si="332"/>
        <v>0</v>
      </c>
      <c r="AR1251" s="317">
        <f t="shared" si="333"/>
        <v>0</v>
      </c>
      <c r="AS1251" s="388">
        <f t="shared" si="334"/>
        <v>0</v>
      </c>
      <c r="AT1251" s="379">
        <f t="shared" si="372"/>
        <v>0</v>
      </c>
      <c r="AU1251" s="380">
        <f t="shared" si="335"/>
        <v>0</v>
      </c>
      <c r="AV1251" s="317">
        <f t="shared" si="336"/>
        <v>0</v>
      </c>
      <c r="AW1251" s="388">
        <f t="shared" si="337"/>
        <v>0</v>
      </c>
      <c r="AX1251" s="379">
        <f t="shared" si="373"/>
        <v>0</v>
      </c>
      <c r="AY1251" s="380">
        <f t="shared" si="338"/>
        <v>0</v>
      </c>
      <c r="AZ1251" s="292">
        <f t="shared" si="339"/>
        <v>0</v>
      </c>
      <c r="BA1251" s="388">
        <f t="shared" si="340"/>
        <v>0</v>
      </c>
      <c r="BB1251" s="379">
        <f t="shared" si="374"/>
        <v>0</v>
      </c>
      <c r="BC1251" s="380">
        <f t="shared" si="341"/>
        <v>0</v>
      </c>
      <c r="BD1251" s="292">
        <f t="shared" si="342"/>
        <v>0</v>
      </c>
      <c r="BE1251" s="388">
        <f t="shared" si="343"/>
        <v>0</v>
      </c>
      <c r="BF1251" s="379">
        <f t="shared" si="375"/>
        <v>0</v>
      </c>
      <c r="BG1251" s="380">
        <f t="shared" si="344"/>
        <v>0</v>
      </c>
      <c r="BH1251" s="292">
        <f t="shared" si="345"/>
        <v>0</v>
      </c>
      <c r="CA1251" s="303"/>
      <c r="CB1251" s="427"/>
      <c r="CC1251" s="304"/>
      <c r="CD1251" s="304"/>
      <c r="CE1251" s="304"/>
      <c r="CF1251" s="304"/>
      <c r="CG1251" s="304"/>
      <c r="CH1251" s="304"/>
      <c r="CI1251" s="304"/>
      <c r="CJ1251" s="304"/>
      <c r="CK1251" s="304"/>
      <c r="CL1251" s="304"/>
      <c r="CM1251" s="388"/>
      <c r="CN1251" s="388"/>
      <c r="CO1251" s="388"/>
      <c r="CP1251" s="388"/>
      <c r="CQ1251" s="388"/>
      <c r="CR1251" s="388"/>
      <c r="CS1251" s="388"/>
      <c r="CT1251" s="431"/>
      <c r="CU1251" s="431"/>
      <c r="CV1251" s="431"/>
      <c r="CW1251" s="431"/>
      <c r="CX1251" s="431"/>
      <c r="CY1251" s="431"/>
      <c r="CZ1251" s="431"/>
      <c r="DA1251" s="431"/>
      <c r="DB1251" s="431"/>
      <c r="DC1251" s="431"/>
      <c r="DD1251" s="431"/>
      <c r="DE1251" s="311"/>
      <c r="DG1251" s="616"/>
      <c r="DH1251" s="617"/>
      <c r="DI1251" s="415"/>
      <c r="DJ1251" s="416"/>
      <c r="DK1251" s="416"/>
      <c r="DL1251" s="416"/>
      <c r="DM1251" s="416"/>
      <c r="DN1251" s="416"/>
      <c r="DO1251" s="416"/>
      <c r="DP1251" s="416"/>
      <c r="DQ1251" s="416"/>
      <c r="DR1251" s="416"/>
      <c r="DS1251" s="416"/>
      <c r="DT1251" s="416"/>
      <c r="DU1251" s="416"/>
      <c r="DV1251" s="416"/>
      <c r="DW1251" s="416"/>
      <c r="DX1251" s="416"/>
      <c r="DY1251" s="416"/>
      <c r="DZ1251" s="416"/>
      <c r="EA1251" s="416"/>
      <c r="EB1251" s="416"/>
      <c r="EC1251" s="416"/>
      <c r="ED1251" s="416"/>
      <c r="EE1251" s="416"/>
      <c r="EF1251" s="416"/>
      <c r="EG1251" s="416"/>
      <c r="EH1251" s="416"/>
      <c r="EI1251" s="416"/>
      <c r="EJ1251" s="416"/>
      <c r="EK1251" s="416"/>
      <c r="EL1251" s="417"/>
    </row>
    <row r="1252" spans="1:142" ht="15" customHeight="1" x14ac:dyDescent="0.25">
      <c r="A1252" s="60"/>
      <c r="B1252" s="60"/>
      <c r="C1252" s="782"/>
      <c r="D1252" s="789"/>
      <c r="E1252" s="790"/>
      <c r="F1252" s="791"/>
      <c r="G1252" s="716" t="s">
        <v>384</v>
      </c>
      <c r="H1252" s="716"/>
      <c r="I1252" s="56"/>
      <c r="J1252" s="700" t="s">
        <v>367</v>
      </c>
      <c r="K1252" s="700"/>
      <c r="L1252" s="700"/>
      <c r="M1252" s="700"/>
      <c r="N1252" s="700"/>
      <c r="O1252" s="700"/>
      <c r="P1252" s="700"/>
      <c r="Q1252" s="700"/>
      <c r="R1252" s="701"/>
      <c r="S1252" s="274"/>
      <c r="T1252" s="274"/>
      <c r="U1252" s="274"/>
      <c r="V1252" s="274"/>
      <c r="W1252" s="274"/>
      <c r="X1252" s="274"/>
      <c r="Y1252" s="274"/>
      <c r="Z1252" s="274"/>
      <c r="AA1252" s="274"/>
      <c r="AB1252" s="274"/>
      <c r="AC1252" s="274"/>
      <c r="AD1252" s="274"/>
      <c r="AE1252" s="60"/>
      <c r="AF1252" s="259"/>
      <c r="AG1252" s="374">
        <f t="shared" si="327"/>
        <v>12</v>
      </c>
      <c r="AH1252" s="399"/>
      <c r="AK1252" s="412">
        <f t="shared" si="328"/>
        <v>0</v>
      </c>
      <c r="AL1252" s="379">
        <f t="shared" si="370"/>
        <v>0</v>
      </c>
      <c r="AM1252" s="380">
        <f t="shared" si="329"/>
        <v>0</v>
      </c>
      <c r="AN1252" s="317">
        <f t="shared" si="330"/>
        <v>0</v>
      </c>
      <c r="AO1252" s="388">
        <f t="shared" si="331"/>
        <v>0</v>
      </c>
      <c r="AP1252" s="379">
        <f t="shared" si="371"/>
        <v>0</v>
      </c>
      <c r="AQ1252" s="380">
        <f t="shared" si="332"/>
        <v>0</v>
      </c>
      <c r="AR1252" s="317">
        <f t="shared" si="333"/>
        <v>0</v>
      </c>
      <c r="AS1252" s="388">
        <f t="shared" si="334"/>
        <v>0</v>
      </c>
      <c r="AT1252" s="379">
        <f t="shared" si="372"/>
        <v>0</v>
      </c>
      <c r="AU1252" s="380">
        <f t="shared" si="335"/>
        <v>0</v>
      </c>
      <c r="AV1252" s="317">
        <f t="shared" si="336"/>
        <v>0</v>
      </c>
      <c r="AW1252" s="388">
        <f t="shared" si="337"/>
        <v>0</v>
      </c>
      <c r="AX1252" s="379">
        <f t="shared" si="373"/>
        <v>0</v>
      </c>
      <c r="AY1252" s="380">
        <f t="shared" si="338"/>
        <v>0</v>
      </c>
      <c r="AZ1252" s="292">
        <f t="shared" si="339"/>
        <v>0</v>
      </c>
      <c r="BA1252" s="388">
        <f t="shared" si="340"/>
        <v>0</v>
      </c>
      <c r="BB1252" s="379">
        <f t="shared" si="374"/>
        <v>0</v>
      </c>
      <c r="BC1252" s="380">
        <f t="shared" si="341"/>
        <v>0</v>
      </c>
      <c r="BD1252" s="292">
        <f t="shared" si="342"/>
        <v>0</v>
      </c>
      <c r="BE1252" s="388">
        <f t="shared" si="343"/>
        <v>0</v>
      </c>
      <c r="BF1252" s="379">
        <f t="shared" si="375"/>
        <v>0</v>
      </c>
      <c r="BG1252" s="380">
        <f t="shared" si="344"/>
        <v>0</v>
      </c>
      <c r="BH1252" s="292">
        <f t="shared" si="345"/>
        <v>0</v>
      </c>
      <c r="CA1252" s="303"/>
      <c r="CB1252" s="427"/>
      <c r="CC1252" s="304"/>
      <c r="CD1252" s="304"/>
      <c r="CE1252" s="304"/>
      <c r="CF1252" s="304"/>
      <c r="CG1252" s="304"/>
      <c r="CH1252" s="304"/>
      <c r="CI1252" s="304"/>
      <c r="CJ1252" s="304"/>
      <c r="CK1252" s="304"/>
      <c r="CL1252" s="304"/>
      <c r="CM1252" s="388"/>
      <c r="CN1252" s="388"/>
      <c r="CO1252" s="388"/>
      <c r="CP1252" s="388"/>
      <c r="CQ1252" s="388"/>
      <c r="CR1252" s="388"/>
      <c r="CS1252" s="388"/>
      <c r="CT1252" s="431"/>
      <c r="CU1252" s="431"/>
      <c r="CV1252" s="431"/>
      <c r="CW1252" s="431"/>
      <c r="CX1252" s="431"/>
      <c r="CY1252" s="431"/>
      <c r="CZ1252" s="431"/>
      <c r="DA1252" s="431"/>
      <c r="DB1252" s="431"/>
      <c r="DC1252" s="431"/>
      <c r="DD1252" s="431"/>
      <c r="DE1252" s="311"/>
      <c r="DG1252" s="616"/>
      <c r="DH1252" s="617"/>
      <c r="DI1252" s="415"/>
      <c r="DJ1252" s="416"/>
      <c r="DK1252" s="416"/>
      <c r="DL1252" s="416"/>
      <c r="DM1252" s="416"/>
      <c r="DN1252" s="416"/>
      <c r="DO1252" s="416"/>
      <c r="DP1252" s="416"/>
      <c r="DQ1252" s="416"/>
      <c r="DR1252" s="416"/>
      <c r="DS1252" s="416"/>
      <c r="DT1252" s="416"/>
      <c r="DU1252" s="416"/>
      <c r="DV1252" s="416"/>
      <c r="DW1252" s="416"/>
      <c r="DX1252" s="416"/>
      <c r="DY1252" s="416"/>
      <c r="DZ1252" s="416"/>
      <c r="EA1252" s="416"/>
      <c r="EB1252" s="416"/>
      <c r="EC1252" s="416"/>
      <c r="ED1252" s="416"/>
      <c r="EE1252" s="416"/>
      <c r="EF1252" s="416"/>
      <c r="EG1252" s="416"/>
      <c r="EH1252" s="416"/>
      <c r="EI1252" s="416"/>
      <c r="EJ1252" s="416"/>
      <c r="EK1252" s="416"/>
      <c r="EL1252" s="417"/>
    </row>
    <row r="1253" spans="1:142" ht="15" customHeight="1" x14ac:dyDescent="0.25">
      <c r="A1253" s="60"/>
      <c r="B1253" s="60"/>
      <c r="C1253" s="782"/>
      <c r="D1253" s="789"/>
      <c r="E1253" s="790"/>
      <c r="F1253" s="791"/>
      <c r="G1253" s="716" t="s">
        <v>385</v>
      </c>
      <c r="H1253" s="716"/>
      <c r="I1253" s="56"/>
      <c r="J1253" s="700" t="s">
        <v>368</v>
      </c>
      <c r="K1253" s="700"/>
      <c r="L1253" s="700"/>
      <c r="M1253" s="700"/>
      <c r="N1253" s="700"/>
      <c r="O1253" s="700"/>
      <c r="P1253" s="700"/>
      <c r="Q1253" s="700"/>
      <c r="R1253" s="701"/>
      <c r="S1253" s="274"/>
      <c r="T1253" s="274"/>
      <c r="U1253" s="274"/>
      <c r="V1253" s="274"/>
      <c r="W1253" s="274"/>
      <c r="X1253" s="274"/>
      <c r="Y1253" s="274"/>
      <c r="Z1253" s="274"/>
      <c r="AA1253" s="274"/>
      <c r="AB1253" s="274"/>
      <c r="AC1253" s="274"/>
      <c r="AD1253" s="274"/>
      <c r="AE1253" s="60"/>
      <c r="AF1253" s="259"/>
      <c r="AG1253" s="374">
        <f t="shared" si="327"/>
        <v>12</v>
      </c>
      <c r="AH1253" s="399"/>
      <c r="AK1253" s="412">
        <f t="shared" si="328"/>
        <v>0</v>
      </c>
      <c r="AL1253" s="379">
        <f t="shared" si="370"/>
        <v>0</v>
      </c>
      <c r="AM1253" s="380">
        <f t="shared" si="329"/>
        <v>0</v>
      </c>
      <c r="AN1253" s="317">
        <f t="shared" si="330"/>
        <v>0</v>
      </c>
      <c r="AO1253" s="388">
        <f t="shared" si="331"/>
        <v>0</v>
      </c>
      <c r="AP1253" s="379">
        <f t="shared" si="371"/>
        <v>0</v>
      </c>
      <c r="AQ1253" s="380">
        <f t="shared" si="332"/>
        <v>0</v>
      </c>
      <c r="AR1253" s="317">
        <f t="shared" si="333"/>
        <v>0</v>
      </c>
      <c r="AS1253" s="388">
        <f t="shared" si="334"/>
        <v>0</v>
      </c>
      <c r="AT1253" s="379">
        <f t="shared" si="372"/>
        <v>0</v>
      </c>
      <c r="AU1253" s="380">
        <f t="shared" si="335"/>
        <v>0</v>
      </c>
      <c r="AV1253" s="317">
        <f t="shared" si="336"/>
        <v>0</v>
      </c>
      <c r="AW1253" s="388">
        <f t="shared" si="337"/>
        <v>0</v>
      </c>
      <c r="AX1253" s="379">
        <f t="shared" si="373"/>
        <v>0</v>
      </c>
      <c r="AY1253" s="380">
        <f t="shared" si="338"/>
        <v>0</v>
      </c>
      <c r="AZ1253" s="292">
        <f t="shared" si="339"/>
        <v>0</v>
      </c>
      <c r="BA1253" s="388">
        <f t="shared" si="340"/>
        <v>0</v>
      </c>
      <c r="BB1253" s="379">
        <f t="shared" si="374"/>
        <v>0</v>
      </c>
      <c r="BC1253" s="380">
        <f t="shared" si="341"/>
        <v>0</v>
      </c>
      <c r="BD1253" s="292">
        <f t="shared" si="342"/>
        <v>0</v>
      </c>
      <c r="BE1253" s="388">
        <f t="shared" si="343"/>
        <v>0</v>
      </c>
      <c r="BF1253" s="379">
        <f t="shared" si="375"/>
        <v>0</v>
      </c>
      <c r="BG1253" s="380">
        <f t="shared" si="344"/>
        <v>0</v>
      </c>
      <c r="BH1253" s="292">
        <f t="shared" si="345"/>
        <v>0</v>
      </c>
      <c r="CA1253" s="303"/>
      <c r="CB1253" s="427"/>
      <c r="CC1253" s="304"/>
      <c r="CD1253" s="304"/>
      <c r="CE1253" s="304"/>
      <c r="CF1253" s="304"/>
      <c r="CG1253" s="304"/>
      <c r="CH1253" s="304"/>
      <c r="CI1253" s="304"/>
      <c r="CJ1253" s="304"/>
      <c r="CK1253" s="304"/>
      <c r="CL1253" s="304"/>
      <c r="CM1253" s="388"/>
      <c r="CN1253" s="388"/>
      <c r="CO1253" s="388"/>
      <c r="CP1253" s="388"/>
      <c r="CQ1253" s="388"/>
      <c r="CR1253" s="388"/>
      <c r="CS1253" s="388"/>
      <c r="CT1253" s="431"/>
      <c r="CU1253" s="431"/>
      <c r="CV1253" s="431"/>
      <c r="CW1253" s="431"/>
      <c r="CX1253" s="431"/>
      <c r="CY1253" s="431"/>
      <c r="CZ1253" s="431"/>
      <c r="DA1253" s="431"/>
      <c r="DB1253" s="431"/>
      <c r="DC1253" s="431"/>
      <c r="DD1253" s="431"/>
      <c r="DE1253" s="311"/>
      <c r="DG1253" s="616"/>
      <c r="DH1253" s="617"/>
      <c r="DI1253" s="415"/>
      <c r="DJ1253" s="416"/>
      <c r="DK1253" s="416"/>
      <c r="DL1253" s="416"/>
      <c r="DM1253" s="416"/>
      <c r="DN1253" s="416"/>
      <c r="DO1253" s="416"/>
      <c r="DP1253" s="416"/>
      <c r="DQ1253" s="416"/>
      <c r="DR1253" s="416"/>
      <c r="DS1253" s="416"/>
      <c r="DT1253" s="416"/>
      <c r="DU1253" s="416"/>
      <c r="DV1253" s="416"/>
      <c r="DW1253" s="416"/>
      <c r="DX1253" s="416"/>
      <c r="DY1253" s="416"/>
      <c r="DZ1253" s="416"/>
      <c r="EA1253" s="416"/>
      <c r="EB1253" s="416"/>
      <c r="EC1253" s="416"/>
      <c r="ED1253" s="416"/>
      <c r="EE1253" s="416"/>
      <c r="EF1253" s="416"/>
      <c r="EG1253" s="416"/>
      <c r="EH1253" s="416"/>
      <c r="EI1253" s="416"/>
      <c r="EJ1253" s="416"/>
      <c r="EK1253" s="416"/>
      <c r="EL1253" s="417"/>
    </row>
    <row r="1254" spans="1:142" ht="15" customHeight="1" x14ac:dyDescent="0.25">
      <c r="A1254" s="60"/>
      <c r="B1254" s="60"/>
      <c r="C1254" s="782"/>
      <c r="D1254" s="789"/>
      <c r="E1254" s="790"/>
      <c r="F1254" s="791"/>
      <c r="G1254" s="716" t="s">
        <v>386</v>
      </c>
      <c r="H1254" s="716"/>
      <c r="I1254" s="56"/>
      <c r="J1254" s="700" t="s">
        <v>369</v>
      </c>
      <c r="K1254" s="700"/>
      <c r="L1254" s="700"/>
      <c r="M1254" s="700"/>
      <c r="N1254" s="700"/>
      <c r="O1254" s="700"/>
      <c r="P1254" s="700"/>
      <c r="Q1254" s="700"/>
      <c r="R1254" s="701"/>
      <c r="S1254" s="274"/>
      <c r="T1254" s="274"/>
      <c r="U1254" s="274"/>
      <c r="V1254" s="274"/>
      <c r="W1254" s="274"/>
      <c r="X1254" s="274"/>
      <c r="Y1254" s="274"/>
      <c r="Z1254" s="274"/>
      <c r="AA1254" s="274"/>
      <c r="AB1254" s="274"/>
      <c r="AC1254" s="274"/>
      <c r="AD1254" s="274"/>
      <c r="AE1254" s="60"/>
      <c r="AF1254" s="259"/>
      <c r="AG1254" s="374">
        <f t="shared" si="327"/>
        <v>12</v>
      </c>
      <c r="AH1254" s="399"/>
      <c r="AK1254" s="412">
        <f t="shared" si="328"/>
        <v>0</v>
      </c>
      <c r="AL1254" s="379">
        <f t="shared" si="370"/>
        <v>0</v>
      </c>
      <c r="AM1254" s="380">
        <f t="shared" si="329"/>
        <v>0</v>
      </c>
      <c r="AN1254" s="317">
        <f t="shared" si="330"/>
        <v>0</v>
      </c>
      <c r="AO1254" s="388">
        <f t="shared" si="331"/>
        <v>0</v>
      </c>
      <c r="AP1254" s="379">
        <f t="shared" si="371"/>
        <v>0</v>
      </c>
      <c r="AQ1254" s="380">
        <f t="shared" si="332"/>
        <v>0</v>
      </c>
      <c r="AR1254" s="317">
        <f t="shared" si="333"/>
        <v>0</v>
      </c>
      <c r="AS1254" s="388">
        <f t="shared" si="334"/>
        <v>0</v>
      </c>
      <c r="AT1254" s="379">
        <f t="shared" si="372"/>
        <v>0</v>
      </c>
      <c r="AU1254" s="380">
        <f t="shared" si="335"/>
        <v>0</v>
      </c>
      <c r="AV1254" s="317">
        <f t="shared" si="336"/>
        <v>0</v>
      </c>
      <c r="AW1254" s="388">
        <f t="shared" si="337"/>
        <v>0</v>
      </c>
      <c r="AX1254" s="379">
        <f t="shared" si="373"/>
        <v>0</v>
      </c>
      <c r="AY1254" s="380">
        <f t="shared" si="338"/>
        <v>0</v>
      </c>
      <c r="AZ1254" s="292">
        <f t="shared" si="339"/>
        <v>0</v>
      </c>
      <c r="BA1254" s="388">
        <f t="shared" si="340"/>
        <v>0</v>
      </c>
      <c r="BB1254" s="379">
        <f t="shared" si="374"/>
        <v>0</v>
      </c>
      <c r="BC1254" s="380">
        <f t="shared" si="341"/>
        <v>0</v>
      </c>
      <c r="BD1254" s="292">
        <f t="shared" si="342"/>
        <v>0</v>
      </c>
      <c r="BE1254" s="388">
        <f t="shared" si="343"/>
        <v>0</v>
      </c>
      <c r="BF1254" s="379">
        <f t="shared" si="375"/>
        <v>0</v>
      </c>
      <c r="BG1254" s="380">
        <f t="shared" si="344"/>
        <v>0</v>
      </c>
      <c r="BH1254" s="292">
        <f t="shared" si="345"/>
        <v>0</v>
      </c>
      <c r="CA1254" s="303"/>
      <c r="CB1254" s="427"/>
      <c r="CC1254" s="304"/>
      <c r="CD1254" s="304"/>
      <c r="CE1254" s="304"/>
      <c r="CF1254" s="304"/>
      <c r="CG1254" s="304"/>
      <c r="CH1254" s="304"/>
      <c r="CI1254" s="304"/>
      <c r="CJ1254" s="304"/>
      <c r="CK1254" s="304"/>
      <c r="CL1254" s="304"/>
      <c r="CM1254" s="388"/>
      <c r="CN1254" s="388"/>
      <c r="CO1254" s="388"/>
      <c r="CP1254" s="388"/>
      <c r="CQ1254" s="388"/>
      <c r="CR1254" s="388"/>
      <c r="CS1254" s="388"/>
      <c r="CT1254" s="431"/>
      <c r="CU1254" s="431"/>
      <c r="CV1254" s="431"/>
      <c r="CW1254" s="431"/>
      <c r="CX1254" s="431"/>
      <c r="CY1254" s="431"/>
      <c r="CZ1254" s="431"/>
      <c r="DA1254" s="431"/>
      <c r="DB1254" s="431"/>
      <c r="DC1254" s="431"/>
      <c r="DD1254" s="431"/>
      <c r="DE1254" s="311"/>
      <c r="DG1254" s="616"/>
      <c r="DH1254" s="617"/>
      <c r="DI1254" s="415"/>
      <c r="DJ1254" s="416"/>
      <c r="DK1254" s="416"/>
      <c r="DL1254" s="416"/>
      <c r="DM1254" s="416"/>
      <c r="DN1254" s="416"/>
      <c r="DO1254" s="416"/>
      <c r="DP1254" s="416"/>
      <c r="DQ1254" s="416"/>
      <c r="DR1254" s="416"/>
      <c r="DS1254" s="416"/>
      <c r="DT1254" s="416"/>
      <c r="DU1254" s="416"/>
      <c r="DV1254" s="416"/>
      <c r="DW1254" s="416"/>
      <c r="DX1254" s="416"/>
      <c r="DY1254" s="416"/>
      <c r="DZ1254" s="416"/>
      <c r="EA1254" s="416"/>
      <c r="EB1254" s="416"/>
      <c r="EC1254" s="416"/>
      <c r="ED1254" s="416"/>
      <c r="EE1254" s="416"/>
      <c r="EF1254" s="416"/>
      <c r="EG1254" s="416"/>
      <c r="EH1254" s="416"/>
      <c r="EI1254" s="416"/>
      <c r="EJ1254" s="416"/>
      <c r="EK1254" s="416"/>
      <c r="EL1254" s="417"/>
    </row>
    <row r="1255" spans="1:142" ht="15" customHeight="1" x14ac:dyDescent="0.25">
      <c r="A1255" s="60"/>
      <c r="B1255" s="60"/>
      <c r="C1255" s="782"/>
      <c r="D1255" s="789"/>
      <c r="E1255" s="790"/>
      <c r="F1255" s="791"/>
      <c r="G1255" s="716" t="s">
        <v>387</v>
      </c>
      <c r="H1255" s="716"/>
      <c r="I1255" s="56"/>
      <c r="J1255" s="700" t="s">
        <v>370</v>
      </c>
      <c r="K1255" s="700"/>
      <c r="L1255" s="700"/>
      <c r="M1255" s="700"/>
      <c r="N1255" s="700"/>
      <c r="O1255" s="700"/>
      <c r="P1255" s="700"/>
      <c r="Q1255" s="700"/>
      <c r="R1255" s="701"/>
      <c r="S1255" s="274"/>
      <c r="T1255" s="274"/>
      <c r="U1255" s="274"/>
      <c r="V1255" s="274"/>
      <c r="W1255" s="274"/>
      <c r="X1255" s="274"/>
      <c r="Y1255" s="274"/>
      <c r="Z1255" s="274"/>
      <c r="AA1255" s="274"/>
      <c r="AB1255" s="274"/>
      <c r="AC1255" s="274"/>
      <c r="AD1255" s="274"/>
      <c r="AE1255" s="60"/>
      <c r="AF1255" s="259"/>
      <c r="AG1255" s="374">
        <f t="shared" si="327"/>
        <v>12</v>
      </c>
      <c r="AH1255" s="399"/>
      <c r="AK1255" s="412">
        <f t="shared" si="328"/>
        <v>0</v>
      </c>
      <c r="AL1255" s="379">
        <f t="shared" si="370"/>
        <v>0</v>
      </c>
      <c r="AM1255" s="380">
        <f t="shared" si="329"/>
        <v>0</v>
      </c>
      <c r="AN1255" s="317">
        <f t="shared" si="330"/>
        <v>0</v>
      </c>
      <c r="AO1255" s="388">
        <f t="shared" si="331"/>
        <v>0</v>
      </c>
      <c r="AP1255" s="379">
        <f t="shared" si="371"/>
        <v>0</v>
      </c>
      <c r="AQ1255" s="380">
        <f t="shared" si="332"/>
        <v>0</v>
      </c>
      <c r="AR1255" s="317">
        <f t="shared" si="333"/>
        <v>0</v>
      </c>
      <c r="AS1255" s="388">
        <f t="shared" si="334"/>
        <v>0</v>
      </c>
      <c r="AT1255" s="379">
        <f t="shared" si="372"/>
        <v>0</v>
      </c>
      <c r="AU1255" s="380">
        <f t="shared" si="335"/>
        <v>0</v>
      </c>
      <c r="AV1255" s="317">
        <f t="shared" si="336"/>
        <v>0</v>
      </c>
      <c r="AW1255" s="388">
        <f t="shared" si="337"/>
        <v>0</v>
      </c>
      <c r="AX1255" s="379">
        <f t="shared" si="373"/>
        <v>0</v>
      </c>
      <c r="AY1255" s="380">
        <f t="shared" si="338"/>
        <v>0</v>
      </c>
      <c r="AZ1255" s="292">
        <f t="shared" si="339"/>
        <v>0</v>
      </c>
      <c r="BA1255" s="388">
        <f t="shared" si="340"/>
        <v>0</v>
      </c>
      <c r="BB1255" s="379">
        <f t="shared" si="374"/>
        <v>0</v>
      </c>
      <c r="BC1255" s="380">
        <f t="shared" si="341"/>
        <v>0</v>
      </c>
      <c r="BD1255" s="292">
        <f t="shared" si="342"/>
        <v>0</v>
      </c>
      <c r="BE1255" s="388">
        <f t="shared" si="343"/>
        <v>0</v>
      </c>
      <c r="BF1255" s="379">
        <f t="shared" si="375"/>
        <v>0</v>
      </c>
      <c r="BG1255" s="380">
        <f t="shared" si="344"/>
        <v>0</v>
      </c>
      <c r="BH1255" s="292">
        <f t="shared" si="345"/>
        <v>0</v>
      </c>
      <c r="CA1255" s="303"/>
      <c r="CB1255" s="427"/>
      <c r="CC1255" s="304"/>
      <c r="CD1255" s="304"/>
      <c r="CE1255" s="304"/>
      <c r="CF1255" s="304"/>
      <c r="CG1255" s="304"/>
      <c r="CH1255" s="304"/>
      <c r="CI1255" s="304"/>
      <c r="CJ1255" s="304"/>
      <c r="CK1255" s="304"/>
      <c r="CL1255" s="304"/>
      <c r="CM1255" s="388"/>
      <c r="CN1255" s="388"/>
      <c r="CO1255" s="388"/>
      <c r="CP1255" s="388"/>
      <c r="CQ1255" s="388"/>
      <c r="CR1255" s="388"/>
      <c r="CS1255" s="388"/>
      <c r="CT1255" s="431"/>
      <c r="CU1255" s="431"/>
      <c r="CV1255" s="431"/>
      <c r="CW1255" s="431"/>
      <c r="CX1255" s="431"/>
      <c r="CY1255" s="431"/>
      <c r="CZ1255" s="431"/>
      <c r="DA1255" s="431"/>
      <c r="DB1255" s="431"/>
      <c r="DC1255" s="431"/>
      <c r="DD1255" s="431"/>
      <c r="DE1255" s="311"/>
      <c r="DG1255" s="616"/>
      <c r="DH1255" s="617"/>
      <c r="DI1255" s="415"/>
      <c r="DJ1255" s="416"/>
      <c r="DK1255" s="416"/>
      <c r="DL1255" s="416"/>
      <c r="DM1255" s="416"/>
      <c r="DN1255" s="416"/>
      <c r="DO1255" s="416"/>
      <c r="DP1255" s="416"/>
      <c r="DQ1255" s="416"/>
      <c r="DR1255" s="416"/>
      <c r="DS1255" s="416"/>
      <c r="DT1255" s="416"/>
      <c r="DU1255" s="416"/>
      <c r="DV1255" s="416"/>
      <c r="DW1255" s="416"/>
      <c r="DX1255" s="416"/>
      <c r="DY1255" s="416"/>
      <c r="DZ1255" s="416"/>
      <c r="EA1255" s="416"/>
      <c r="EB1255" s="416"/>
      <c r="EC1255" s="416"/>
      <c r="ED1255" s="416"/>
      <c r="EE1255" s="416"/>
      <c r="EF1255" s="416"/>
      <c r="EG1255" s="416"/>
      <c r="EH1255" s="416"/>
      <c r="EI1255" s="416"/>
      <c r="EJ1255" s="416"/>
      <c r="EK1255" s="416"/>
      <c r="EL1255" s="417"/>
    </row>
    <row r="1256" spans="1:142" ht="15" customHeight="1" x14ac:dyDescent="0.25">
      <c r="A1256" s="60"/>
      <c r="B1256" s="60"/>
      <c r="C1256" s="782"/>
      <c r="D1256" s="789"/>
      <c r="E1256" s="790"/>
      <c r="F1256" s="791"/>
      <c r="G1256" s="703" t="s">
        <v>388</v>
      </c>
      <c r="H1256" s="703"/>
      <c r="I1256" s="774" t="s">
        <v>389</v>
      </c>
      <c r="J1256" s="774"/>
      <c r="K1256" s="774"/>
      <c r="L1256" s="774"/>
      <c r="M1256" s="774"/>
      <c r="N1256" s="774"/>
      <c r="O1256" s="774"/>
      <c r="P1256" s="774"/>
      <c r="Q1256" s="774"/>
      <c r="R1256" s="774"/>
      <c r="S1256" s="274"/>
      <c r="T1256" s="274"/>
      <c r="U1256" s="274"/>
      <c r="V1256" s="274"/>
      <c r="W1256" s="274"/>
      <c r="X1256" s="274"/>
      <c r="Y1256" s="274"/>
      <c r="Z1256" s="274"/>
      <c r="AA1256" s="274"/>
      <c r="AB1256" s="274"/>
      <c r="AC1256" s="274"/>
      <c r="AD1256" s="274"/>
      <c r="AE1256" s="60"/>
      <c r="AF1256" s="259"/>
      <c r="AG1256" s="374">
        <f t="shared" si="327"/>
        <v>12</v>
      </c>
      <c r="AH1256" s="399"/>
      <c r="AK1256" s="412">
        <f t="shared" si="328"/>
        <v>0</v>
      </c>
      <c r="AL1256" s="379">
        <f t="shared" si="370"/>
        <v>0</v>
      </c>
      <c r="AM1256" s="380">
        <f t="shared" si="329"/>
        <v>0</v>
      </c>
      <c r="AN1256" s="317">
        <f t="shared" si="330"/>
        <v>0</v>
      </c>
      <c r="AO1256" s="388">
        <f t="shared" si="331"/>
        <v>0</v>
      </c>
      <c r="AP1256" s="379">
        <f t="shared" si="371"/>
        <v>0</v>
      </c>
      <c r="AQ1256" s="380">
        <f t="shared" si="332"/>
        <v>0</v>
      </c>
      <c r="AR1256" s="317">
        <f t="shared" si="333"/>
        <v>0</v>
      </c>
      <c r="AS1256" s="388">
        <f t="shared" si="334"/>
        <v>0</v>
      </c>
      <c r="AT1256" s="379">
        <f t="shared" si="372"/>
        <v>0</v>
      </c>
      <c r="AU1256" s="380">
        <f t="shared" si="335"/>
        <v>0</v>
      </c>
      <c r="AV1256" s="317">
        <f t="shared" si="336"/>
        <v>0</v>
      </c>
      <c r="AW1256" s="388">
        <f t="shared" si="337"/>
        <v>0</v>
      </c>
      <c r="AX1256" s="379">
        <f t="shared" si="373"/>
        <v>0</v>
      </c>
      <c r="AY1256" s="380">
        <f t="shared" si="338"/>
        <v>0</v>
      </c>
      <c r="AZ1256" s="292">
        <f t="shared" si="339"/>
        <v>0</v>
      </c>
      <c r="BA1256" s="388">
        <f t="shared" si="340"/>
        <v>0</v>
      </c>
      <c r="BB1256" s="379">
        <f t="shared" si="374"/>
        <v>0</v>
      </c>
      <c r="BC1256" s="380">
        <f t="shared" si="341"/>
        <v>0</v>
      </c>
      <c r="BD1256" s="292">
        <f t="shared" si="342"/>
        <v>0</v>
      </c>
      <c r="BE1256" s="388">
        <f t="shared" si="343"/>
        <v>0</v>
      </c>
      <c r="BF1256" s="379">
        <f t="shared" si="375"/>
        <v>0</v>
      </c>
      <c r="BG1256" s="380">
        <f t="shared" si="344"/>
        <v>0</v>
      </c>
      <c r="BH1256" s="292">
        <f t="shared" si="345"/>
        <v>0</v>
      </c>
      <c r="CA1256" s="299" t="s">
        <v>60</v>
      </c>
      <c r="CB1256" s="421"/>
      <c r="CC1256" s="296"/>
      <c r="CD1256" s="296"/>
      <c r="CE1256" s="296"/>
      <c r="CF1256" s="296"/>
      <c r="CG1256" s="296"/>
      <c r="CH1256" s="296"/>
      <c r="CI1256" s="296"/>
      <c r="CJ1256" s="296"/>
      <c r="CK1256" s="296"/>
      <c r="CL1256" s="296"/>
      <c r="CM1256" s="320"/>
      <c r="CN1256" s="320"/>
      <c r="CO1256" s="320"/>
      <c r="CP1256" s="320"/>
      <c r="CQ1256" s="320"/>
      <c r="CR1256" s="320"/>
      <c r="CS1256" s="320"/>
      <c r="CT1256" s="422">
        <f t="shared" ref="CT1256:DE1256" si="376">IF(S1256="",0,S1256)</f>
        <v>0</v>
      </c>
      <c r="CU1256" s="422">
        <f t="shared" si="376"/>
        <v>0</v>
      </c>
      <c r="CV1256" s="422">
        <f t="shared" si="376"/>
        <v>0</v>
      </c>
      <c r="CW1256" s="422">
        <f t="shared" si="376"/>
        <v>0</v>
      </c>
      <c r="CX1256" s="422">
        <f t="shared" si="376"/>
        <v>0</v>
      </c>
      <c r="CY1256" s="422">
        <f t="shared" si="376"/>
        <v>0</v>
      </c>
      <c r="CZ1256" s="422">
        <f t="shared" si="376"/>
        <v>0</v>
      </c>
      <c r="DA1256" s="422">
        <f t="shared" si="376"/>
        <v>0</v>
      </c>
      <c r="DB1256" s="422">
        <f t="shared" si="376"/>
        <v>0</v>
      </c>
      <c r="DC1256" s="422">
        <f t="shared" si="376"/>
        <v>0</v>
      </c>
      <c r="DD1256" s="422">
        <f t="shared" si="376"/>
        <v>0</v>
      </c>
      <c r="DE1256" s="423">
        <f t="shared" si="376"/>
        <v>0</v>
      </c>
      <c r="DG1256" s="610"/>
      <c r="DH1256" s="611"/>
      <c r="DI1256" s="415"/>
      <c r="DJ1256" s="416"/>
      <c r="DK1256" s="416"/>
      <c r="DL1256" s="416"/>
      <c r="DM1256" s="416"/>
      <c r="DN1256" s="416"/>
      <c r="DO1256" s="416"/>
      <c r="DP1256" s="416"/>
      <c r="DQ1256" s="416"/>
      <c r="DR1256" s="416"/>
      <c r="DS1256" s="416"/>
      <c r="DT1256" s="416"/>
      <c r="DU1256" s="416"/>
      <c r="DV1256" s="416"/>
      <c r="DW1256" s="416"/>
      <c r="DX1256" s="416"/>
      <c r="DY1256" s="416"/>
      <c r="DZ1256" s="416"/>
      <c r="EA1256" s="416"/>
      <c r="EB1256" s="416"/>
      <c r="EC1256" s="416"/>
      <c r="ED1256" s="416"/>
      <c r="EE1256" s="416"/>
      <c r="EF1256" s="416"/>
      <c r="EG1256" s="416"/>
      <c r="EH1256" s="416"/>
      <c r="EI1256" s="416"/>
      <c r="EJ1256" s="416"/>
      <c r="EK1256" s="416"/>
      <c r="EL1256" s="417"/>
    </row>
    <row r="1257" spans="1:142" ht="15" customHeight="1" x14ac:dyDescent="0.25">
      <c r="A1257" s="60"/>
      <c r="B1257" s="60"/>
      <c r="C1257" s="782"/>
      <c r="D1257" s="789"/>
      <c r="E1257" s="790"/>
      <c r="F1257" s="791"/>
      <c r="G1257" s="702" t="s">
        <v>390</v>
      </c>
      <c r="H1257" s="702"/>
      <c r="I1257" s="56"/>
      <c r="J1257" s="700" t="s">
        <v>394</v>
      </c>
      <c r="K1257" s="700"/>
      <c r="L1257" s="700"/>
      <c r="M1257" s="700"/>
      <c r="N1257" s="700"/>
      <c r="O1257" s="700"/>
      <c r="P1257" s="700"/>
      <c r="Q1257" s="700"/>
      <c r="R1257" s="701"/>
      <c r="S1257" s="274"/>
      <c r="T1257" s="274"/>
      <c r="U1257" s="274"/>
      <c r="V1257" s="274"/>
      <c r="W1257" s="274"/>
      <c r="X1257" s="274"/>
      <c r="Y1257" s="274"/>
      <c r="Z1257" s="274"/>
      <c r="AA1257" s="274"/>
      <c r="AB1257" s="274"/>
      <c r="AC1257" s="274"/>
      <c r="AD1257" s="274"/>
      <c r="AE1257" s="60"/>
      <c r="AF1257" s="259"/>
      <c r="AG1257" s="374">
        <f t="shared" si="327"/>
        <v>12</v>
      </c>
      <c r="AH1257" s="399"/>
      <c r="AK1257" s="412">
        <f t="shared" si="328"/>
        <v>0</v>
      </c>
      <c r="AL1257" s="379">
        <f t="shared" si="370"/>
        <v>0</v>
      </c>
      <c r="AM1257" s="380">
        <f t="shared" si="329"/>
        <v>0</v>
      </c>
      <c r="AN1257" s="317">
        <f t="shared" si="330"/>
        <v>0</v>
      </c>
      <c r="AO1257" s="388">
        <f t="shared" si="331"/>
        <v>0</v>
      </c>
      <c r="AP1257" s="379">
        <f t="shared" si="371"/>
        <v>0</v>
      </c>
      <c r="AQ1257" s="380">
        <f t="shared" si="332"/>
        <v>0</v>
      </c>
      <c r="AR1257" s="317">
        <f t="shared" si="333"/>
        <v>0</v>
      </c>
      <c r="AS1257" s="388">
        <f t="shared" si="334"/>
        <v>0</v>
      </c>
      <c r="AT1257" s="379">
        <f t="shared" si="372"/>
        <v>0</v>
      </c>
      <c r="AU1257" s="380">
        <f t="shared" si="335"/>
        <v>0</v>
      </c>
      <c r="AV1257" s="317">
        <f t="shared" si="336"/>
        <v>0</v>
      </c>
      <c r="AW1257" s="388">
        <f t="shared" si="337"/>
        <v>0</v>
      </c>
      <c r="AX1257" s="379">
        <f t="shared" si="373"/>
        <v>0</v>
      </c>
      <c r="AY1257" s="380">
        <f t="shared" si="338"/>
        <v>0</v>
      </c>
      <c r="AZ1257" s="292">
        <f t="shared" si="339"/>
        <v>0</v>
      </c>
      <c r="BA1257" s="388">
        <f t="shared" si="340"/>
        <v>0</v>
      </c>
      <c r="BB1257" s="379">
        <f t="shared" si="374"/>
        <v>0</v>
      </c>
      <c r="BC1257" s="380">
        <f t="shared" si="341"/>
        <v>0</v>
      </c>
      <c r="BD1257" s="292">
        <f t="shared" si="342"/>
        <v>0</v>
      </c>
      <c r="BE1257" s="388">
        <f t="shared" si="343"/>
        <v>0</v>
      </c>
      <c r="BF1257" s="379">
        <f t="shared" si="375"/>
        <v>0</v>
      </c>
      <c r="BG1257" s="380">
        <f t="shared" si="344"/>
        <v>0</v>
      </c>
      <c r="BH1257" s="292">
        <f t="shared" si="345"/>
        <v>0</v>
      </c>
      <c r="CA1257" s="299" t="s">
        <v>1917</v>
      </c>
      <c r="CB1257" s="421"/>
      <c r="CC1257" s="297"/>
      <c r="CD1257" s="297"/>
      <c r="CE1257" s="297"/>
      <c r="CF1257" s="297"/>
      <c r="CG1257" s="297"/>
      <c r="CH1257" s="297"/>
      <c r="CI1257" s="297"/>
      <c r="CJ1257" s="297"/>
      <c r="CK1257" s="297"/>
      <c r="CL1257" s="297"/>
      <c r="CM1257" s="320"/>
      <c r="CN1257" s="320"/>
      <c r="CO1257" s="320"/>
      <c r="CP1257" s="320"/>
      <c r="CQ1257" s="320"/>
      <c r="CR1257" s="320"/>
      <c r="CS1257" s="320"/>
      <c r="CT1257" s="297">
        <f t="shared" ref="CT1257:DE1257" si="377">SUM(S1257:S1260)</f>
        <v>0</v>
      </c>
      <c r="CU1257" s="297">
        <f t="shared" si="377"/>
        <v>0</v>
      </c>
      <c r="CV1257" s="297">
        <f t="shared" si="377"/>
        <v>0</v>
      </c>
      <c r="CW1257" s="297">
        <f t="shared" si="377"/>
        <v>0</v>
      </c>
      <c r="CX1257" s="297">
        <f t="shared" si="377"/>
        <v>0</v>
      </c>
      <c r="CY1257" s="297">
        <f t="shared" si="377"/>
        <v>0</v>
      </c>
      <c r="CZ1257" s="297">
        <f t="shared" si="377"/>
        <v>0</v>
      </c>
      <c r="DA1257" s="297">
        <f t="shared" si="377"/>
        <v>0</v>
      </c>
      <c r="DB1257" s="297">
        <f t="shared" si="377"/>
        <v>0</v>
      </c>
      <c r="DC1257" s="297">
        <f t="shared" si="377"/>
        <v>0</v>
      </c>
      <c r="DD1257" s="297">
        <f t="shared" si="377"/>
        <v>0</v>
      </c>
      <c r="DE1257" s="301">
        <f t="shared" si="377"/>
        <v>0</v>
      </c>
      <c r="DG1257" s="612"/>
      <c r="DH1257" s="613"/>
      <c r="DI1257" s="415"/>
      <c r="DJ1257" s="416"/>
      <c r="DK1257" s="416"/>
      <c r="DL1257" s="416"/>
      <c r="DM1257" s="416"/>
      <c r="DN1257" s="416"/>
      <c r="DO1257" s="416"/>
      <c r="DP1257" s="416"/>
      <c r="DQ1257" s="416"/>
      <c r="DR1257" s="416"/>
      <c r="DS1257" s="416"/>
      <c r="DT1257" s="416"/>
      <c r="DU1257" s="416"/>
      <c r="DV1257" s="416"/>
      <c r="DW1257" s="416"/>
      <c r="DX1257" s="416"/>
      <c r="DY1257" s="416"/>
      <c r="DZ1257" s="416"/>
      <c r="EA1257" s="416"/>
      <c r="EB1257" s="416"/>
      <c r="EC1257" s="416"/>
      <c r="ED1257" s="416"/>
      <c r="EE1257" s="416"/>
      <c r="EF1257" s="416"/>
      <c r="EG1257" s="416"/>
      <c r="EH1257" s="416"/>
      <c r="EI1257" s="416"/>
      <c r="EJ1257" s="416"/>
      <c r="EK1257" s="416"/>
      <c r="EL1257" s="417"/>
    </row>
    <row r="1258" spans="1:142" ht="24" customHeight="1" x14ac:dyDescent="0.25">
      <c r="A1258" s="60"/>
      <c r="B1258" s="60"/>
      <c r="C1258" s="782"/>
      <c r="D1258" s="789"/>
      <c r="E1258" s="790"/>
      <c r="F1258" s="791"/>
      <c r="G1258" s="702" t="s">
        <v>391</v>
      </c>
      <c r="H1258" s="702"/>
      <c r="I1258" s="56"/>
      <c r="J1258" s="700" t="s">
        <v>395</v>
      </c>
      <c r="K1258" s="700"/>
      <c r="L1258" s="700"/>
      <c r="M1258" s="700"/>
      <c r="N1258" s="700"/>
      <c r="O1258" s="700"/>
      <c r="P1258" s="700"/>
      <c r="Q1258" s="700"/>
      <c r="R1258" s="701"/>
      <c r="S1258" s="274"/>
      <c r="T1258" s="274"/>
      <c r="U1258" s="274"/>
      <c r="V1258" s="274"/>
      <c r="W1258" s="274"/>
      <c r="X1258" s="274"/>
      <c r="Y1258" s="274"/>
      <c r="Z1258" s="274"/>
      <c r="AA1258" s="274"/>
      <c r="AB1258" s="274"/>
      <c r="AC1258" s="274"/>
      <c r="AD1258" s="274"/>
      <c r="AE1258" s="60"/>
      <c r="AF1258" s="259"/>
      <c r="AG1258" s="374">
        <f t="shared" si="327"/>
        <v>12</v>
      </c>
      <c r="AH1258" s="399"/>
      <c r="AK1258" s="412">
        <f t="shared" si="328"/>
        <v>0</v>
      </c>
      <c r="AL1258" s="379">
        <f t="shared" si="370"/>
        <v>0</v>
      </c>
      <c r="AM1258" s="380">
        <f t="shared" si="329"/>
        <v>0</v>
      </c>
      <c r="AN1258" s="317">
        <f t="shared" si="330"/>
        <v>0</v>
      </c>
      <c r="AO1258" s="388">
        <f t="shared" si="331"/>
        <v>0</v>
      </c>
      <c r="AP1258" s="379">
        <f t="shared" si="371"/>
        <v>0</v>
      </c>
      <c r="AQ1258" s="380">
        <f t="shared" si="332"/>
        <v>0</v>
      </c>
      <c r="AR1258" s="317">
        <f t="shared" si="333"/>
        <v>0</v>
      </c>
      <c r="AS1258" s="388">
        <f t="shared" si="334"/>
        <v>0</v>
      </c>
      <c r="AT1258" s="379">
        <f t="shared" si="372"/>
        <v>0</v>
      </c>
      <c r="AU1258" s="380">
        <f t="shared" si="335"/>
        <v>0</v>
      </c>
      <c r="AV1258" s="317">
        <f t="shared" si="336"/>
        <v>0</v>
      </c>
      <c r="AW1258" s="388">
        <f t="shared" si="337"/>
        <v>0</v>
      </c>
      <c r="AX1258" s="379">
        <f t="shared" si="373"/>
        <v>0</v>
      </c>
      <c r="AY1258" s="380">
        <f t="shared" si="338"/>
        <v>0</v>
      </c>
      <c r="AZ1258" s="292">
        <f t="shared" si="339"/>
        <v>0</v>
      </c>
      <c r="BA1258" s="388">
        <f t="shared" si="340"/>
        <v>0</v>
      </c>
      <c r="BB1258" s="379">
        <f t="shared" si="374"/>
        <v>0</v>
      </c>
      <c r="BC1258" s="380">
        <f t="shared" si="341"/>
        <v>0</v>
      </c>
      <c r="BD1258" s="292">
        <f t="shared" si="342"/>
        <v>0</v>
      </c>
      <c r="BE1258" s="388">
        <f t="shared" si="343"/>
        <v>0</v>
      </c>
      <c r="BF1258" s="379">
        <f t="shared" si="375"/>
        <v>0</v>
      </c>
      <c r="BG1258" s="380">
        <f t="shared" si="344"/>
        <v>0</v>
      </c>
      <c r="BH1258" s="292">
        <f t="shared" si="345"/>
        <v>0</v>
      </c>
      <c r="CA1258" s="299" t="s">
        <v>1910</v>
      </c>
      <c r="CB1258" s="421"/>
      <c r="CC1258" s="296"/>
      <c r="CD1258" s="296"/>
      <c r="CE1258" s="296"/>
      <c r="CF1258" s="296"/>
      <c r="CG1258" s="296"/>
      <c r="CH1258" s="296"/>
      <c r="CI1258" s="296"/>
      <c r="CJ1258" s="296"/>
      <c r="CK1258" s="296"/>
      <c r="CL1258" s="296"/>
      <c r="CM1258" s="320"/>
      <c r="CN1258" s="320"/>
      <c r="CO1258" s="320"/>
      <c r="CP1258" s="320"/>
      <c r="CQ1258" s="320"/>
      <c r="CR1258" s="320"/>
      <c r="CS1258" s="320"/>
      <c r="CT1258" s="422">
        <f>IF(CT1256="NA",COUNTIF(S1257:S1260,"NA"),COUNTIF(S1257:S1260,"NS"))</f>
        <v>0</v>
      </c>
      <c r="CU1258" s="422">
        <f t="shared" ref="CU1258:DE1258" si="378">IF(CU1256="NA",COUNTIF(T1257:T1260,"NA"),COUNTIF(T1257:T1260,"NS"))</f>
        <v>0</v>
      </c>
      <c r="CV1258" s="422">
        <f t="shared" si="378"/>
        <v>0</v>
      </c>
      <c r="CW1258" s="422">
        <f t="shared" si="378"/>
        <v>0</v>
      </c>
      <c r="CX1258" s="422">
        <f t="shared" si="378"/>
        <v>0</v>
      </c>
      <c r="CY1258" s="422">
        <f t="shared" si="378"/>
        <v>0</v>
      </c>
      <c r="CZ1258" s="422">
        <f t="shared" si="378"/>
        <v>0</v>
      </c>
      <c r="DA1258" s="422">
        <f t="shared" si="378"/>
        <v>0</v>
      </c>
      <c r="DB1258" s="422">
        <f t="shared" si="378"/>
        <v>0</v>
      </c>
      <c r="DC1258" s="422">
        <f t="shared" si="378"/>
        <v>0</v>
      </c>
      <c r="DD1258" s="422">
        <f t="shared" si="378"/>
        <v>0</v>
      </c>
      <c r="DE1258" s="422">
        <f t="shared" si="378"/>
        <v>0</v>
      </c>
      <c r="DG1258" s="612"/>
      <c r="DH1258" s="613"/>
      <c r="DI1258" s="415"/>
      <c r="DJ1258" s="416"/>
      <c r="DK1258" s="416"/>
      <c r="DL1258" s="416"/>
      <c r="DM1258" s="416"/>
      <c r="DN1258" s="416"/>
      <c r="DO1258" s="416"/>
      <c r="DP1258" s="416"/>
      <c r="DQ1258" s="416"/>
      <c r="DR1258" s="416"/>
      <c r="DS1258" s="416"/>
      <c r="DT1258" s="416"/>
      <c r="DU1258" s="416"/>
      <c r="DV1258" s="416"/>
      <c r="DW1258" s="416"/>
      <c r="DX1258" s="416"/>
      <c r="DY1258" s="416"/>
      <c r="DZ1258" s="416"/>
      <c r="EA1258" s="416"/>
      <c r="EB1258" s="416"/>
      <c r="EC1258" s="416"/>
      <c r="ED1258" s="416"/>
      <c r="EE1258" s="416"/>
      <c r="EF1258" s="416"/>
      <c r="EG1258" s="416"/>
      <c r="EH1258" s="416"/>
      <c r="EI1258" s="416"/>
      <c r="EJ1258" s="416"/>
      <c r="EK1258" s="416"/>
      <c r="EL1258" s="417"/>
    </row>
    <row r="1259" spans="1:142" ht="24" customHeight="1" x14ac:dyDescent="0.25">
      <c r="A1259" s="60"/>
      <c r="B1259" s="60"/>
      <c r="C1259" s="782"/>
      <c r="D1259" s="789"/>
      <c r="E1259" s="790"/>
      <c r="F1259" s="791"/>
      <c r="G1259" s="702" t="s">
        <v>392</v>
      </c>
      <c r="H1259" s="702"/>
      <c r="I1259" s="56"/>
      <c r="J1259" s="700" t="s">
        <v>396</v>
      </c>
      <c r="K1259" s="700"/>
      <c r="L1259" s="700"/>
      <c r="M1259" s="700"/>
      <c r="N1259" s="700"/>
      <c r="O1259" s="700"/>
      <c r="P1259" s="700"/>
      <c r="Q1259" s="700"/>
      <c r="R1259" s="701"/>
      <c r="S1259" s="274"/>
      <c r="T1259" s="274"/>
      <c r="U1259" s="274"/>
      <c r="V1259" s="274"/>
      <c r="W1259" s="274"/>
      <c r="X1259" s="274"/>
      <c r="Y1259" s="274"/>
      <c r="Z1259" s="274"/>
      <c r="AA1259" s="274"/>
      <c r="AB1259" s="274"/>
      <c r="AC1259" s="274"/>
      <c r="AD1259" s="274"/>
      <c r="AE1259" s="60"/>
      <c r="AF1259" s="259"/>
      <c r="AG1259" s="374">
        <f t="shared" si="327"/>
        <v>12</v>
      </c>
      <c r="AH1259" s="399"/>
      <c r="AK1259" s="412">
        <f t="shared" si="328"/>
        <v>0</v>
      </c>
      <c r="AL1259" s="379">
        <f t="shared" si="370"/>
        <v>0</v>
      </c>
      <c r="AM1259" s="380">
        <f t="shared" si="329"/>
        <v>0</v>
      </c>
      <c r="AN1259" s="317">
        <f t="shared" si="330"/>
        <v>0</v>
      </c>
      <c r="AO1259" s="388">
        <f t="shared" si="331"/>
        <v>0</v>
      </c>
      <c r="AP1259" s="379">
        <f t="shared" si="371"/>
        <v>0</v>
      </c>
      <c r="AQ1259" s="380">
        <f t="shared" si="332"/>
        <v>0</v>
      </c>
      <c r="AR1259" s="317">
        <f t="shared" si="333"/>
        <v>0</v>
      </c>
      <c r="AS1259" s="388">
        <f t="shared" si="334"/>
        <v>0</v>
      </c>
      <c r="AT1259" s="379">
        <f t="shared" si="372"/>
        <v>0</v>
      </c>
      <c r="AU1259" s="380">
        <f t="shared" si="335"/>
        <v>0</v>
      </c>
      <c r="AV1259" s="317">
        <f t="shared" si="336"/>
        <v>0</v>
      </c>
      <c r="AW1259" s="388">
        <f t="shared" si="337"/>
        <v>0</v>
      </c>
      <c r="AX1259" s="379">
        <f t="shared" si="373"/>
        <v>0</v>
      </c>
      <c r="AY1259" s="380">
        <f t="shared" si="338"/>
        <v>0</v>
      </c>
      <c r="AZ1259" s="292">
        <f t="shared" si="339"/>
        <v>0</v>
      </c>
      <c r="BA1259" s="388">
        <f t="shared" si="340"/>
        <v>0</v>
      </c>
      <c r="BB1259" s="379">
        <f t="shared" si="374"/>
        <v>0</v>
      </c>
      <c r="BC1259" s="380">
        <f t="shared" si="341"/>
        <v>0</v>
      </c>
      <c r="BD1259" s="292">
        <f t="shared" si="342"/>
        <v>0</v>
      </c>
      <c r="BE1259" s="388">
        <f t="shared" si="343"/>
        <v>0</v>
      </c>
      <c r="BF1259" s="379">
        <f t="shared" si="375"/>
        <v>0</v>
      </c>
      <c r="BG1259" s="380">
        <f t="shared" si="344"/>
        <v>0</v>
      </c>
      <c r="BH1259" s="292">
        <f t="shared" si="345"/>
        <v>0</v>
      </c>
      <c r="CA1259" s="299" t="s">
        <v>1918</v>
      </c>
      <c r="CB1259" s="421"/>
      <c r="CC1259" s="296"/>
      <c r="CD1259" s="296"/>
      <c r="CE1259" s="296"/>
      <c r="CF1259" s="296"/>
      <c r="CG1259" s="296"/>
      <c r="CH1259" s="296"/>
      <c r="CI1259" s="296"/>
      <c r="CJ1259" s="296"/>
      <c r="CK1259" s="296"/>
      <c r="CL1259" s="296"/>
      <c r="CM1259" s="320"/>
      <c r="CN1259" s="320"/>
      <c r="CO1259" s="320"/>
      <c r="CP1259" s="320"/>
      <c r="CQ1259" s="320"/>
      <c r="CR1259" s="320"/>
      <c r="CS1259" s="320"/>
      <c r="CT1259" s="424">
        <f t="shared" ref="CT1259:DE1259" si="379">IF(OR(AND(CT1256=0,CT1258&gt;0),AND(CT1256="NS",CT1257&gt;0),AND(CT1256="NS",CT1257=0,CT1258=0)),1,IF(OR(AND(CT1258&gt;=2,CT1257&lt;CT1256),AND(CT1256="NS",CT1257=0,CT1258&gt;0),OR(CT1256=CT1257,AND(CT1256="",CT1258=0,CT1257=0))),0,1))</f>
        <v>0</v>
      </c>
      <c r="CU1259" s="424">
        <f t="shared" si="379"/>
        <v>0</v>
      </c>
      <c r="CV1259" s="424">
        <f t="shared" si="379"/>
        <v>0</v>
      </c>
      <c r="CW1259" s="424">
        <f t="shared" si="379"/>
        <v>0</v>
      </c>
      <c r="CX1259" s="424">
        <f t="shared" si="379"/>
        <v>0</v>
      </c>
      <c r="CY1259" s="424">
        <f t="shared" si="379"/>
        <v>0</v>
      </c>
      <c r="CZ1259" s="424">
        <f t="shared" si="379"/>
        <v>0</v>
      </c>
      <c r="DA1259" s="424">
        <f t="shared" si="379"/>
        <v>0</v>
      </c>
      <c r="DB1259" s="424">
        <f t="shared" si="379"/>
        <v>0</v>
      </c>
      <c r="DC1259" s="424">
        <f t="shared" si="379"/>
        <v>0</v>
      </c>
      <c r="DD1259" s="424">
        <f t="shared" si="379"/>
        <v>0</v>
      </c>
      <c r="DE1259" s="425">
        <f t="shared" si="379"/>
        <v>0</v>
      </c>
      <c r="DF1259" s="387">
        <f>SUM(CT1259:DE1259)</f>
        <v>0</v>
      </c>
      <c r="DG1259" s="612"/>
      <c r="DH1259" s="613"/>
      <c r="DI1259" s="415"/>
      <c r="DJ1259" s="416"/>
      <c r="DK1259" s="416"/>
      <c r="DL1259" s="416"/>
      <c r="DM1259" s="416"/>
      <c r="DN1259" s="416"/>
      <c r="DO1259" s="416"/>
      <c r="DP1259" s="416"/>
      <c r="DQ1259" s="416"/>
      <c r="DR1259" s="416"/>
      <c r="DS1259" s="416"/>
      <c r="DT1259" s="416"/>
      <c r="DU1259" s="416"/>
      <c r="DV1259" s="416"/>
      <c r="DW1259" s="416"/>
      <c r="DX1259" s="416"/>
      <c r="DY1259" s="416"/>
      <c r="DZ1259" s="416"/>
      <c r="EA1259" s="416"/>
      <c r="EB1259" s="416"/>
      <c r="EC1259" s="416"/>
      <c r="ED1259" s="416"/>
      <c r="EE1259" s="416"/>
      <c r="EF1259" s="416"/>
      <c r="EG1259" s="416"/>
      <c r="EH1259" s="416"/>
      <c r="EI1259" s="416"/>
      <c r="EJ1259" s="416"/>
      <c r="EK1259" s="416"/>
      <c r="EL1259" s="417"/>
    </row>
    <row r="1260" spans="1:142" ht="24" customHeight="1" x14ac:dyDescent="0.25">
      <c r="A1260" s="60"/>
      <c r="B1260" s="60"/>
      <c r="C1260" s="782"/>
      <c r="D1260" s="789"/>
      <c r="E1260" s="790"/>
      <c r="F1260" s="791"/>
      <c r="G1260" s="702" t="s">
        <v>393</v>
      </c>
      <c r="H1260" s="702"/>
      <c r="I1260" s="56"/>
      <c r="J1260" s="700" t="s">
        <v>397</v>
      </c>
      <c r="K1260" s="700"/>
      <c r="L1260" s="700"/>
      <c r="M1260" s="700"/>
      <c r="N1260" s="700"/>
      <c r="O1260" s="700"/>
      <c r="P1260" s="700"/>
      <c r="Q1260" s="700"/>
      <c r="R1260" s="701"/>
      <c r="S1260" s="274"/>
      <c r="T1260" s="274"/>
      <c r="U1260" s="274"/>
      <c r="V1260" s="274"/>
      <c r="W1260" s="274"/>
      <c r="X1260" s="274"/>
      <c r="Y1260" s="274"/>
      <c r="Z1260" s="274"/>
      <c r="AA1260" s="274"/>
      <c r="AB1260" s="274"/>
      <c r="AC1260" s="274"/>
      <c r="AD1260" s="274"/>
      <c r="AE1260" s="60"/>
      <c r="AF1260" s="259"/>
      <c r="AG1260" s="374">
        <f t="shared" si="327"/>
        <v>12</v>
      </c>
      <c r="AH1260" s="399"/>
      <c r="AK1260" s="412">
        <f t="shared" si="328"/>
        <v>0</v>
      </c>
      <c r="AL1260" s="379">
        <f t="shared" si="370"/>
        <v>0</v>
      </c>
      <c r="AM1260" s="380">
        <f t="shared" si="329"/>
        <v>0</v>
      </c>
      <c r="AN1260" s="317">
        <f t="shared" si="330"/>
        <v>0</v>
      </c>
      <c r="AO1260" s="388">
        <f t="shared" si="331"/>
        <v>0</v>
      </c>
      <c r="AP1260" s="379">
        <f t="shared" si="371"/>
        <v>0</v>
      </c>
      <c r="AQ1260" s="380">
        <f t="shared" si="332"/>
        <v>0</v>
      </c>
      <c r="AR1260" s="317">
        <f t="shared" si="333"/>
        <v>0</v>
      </c>
      <c r="AS1260" s="388">
        <f t="shared" si="334"/>
        <v>0</v>
      </c>
      <c r="AT1260" s="379">
        <f t="shared" si="372"/>
        <v>0</v>
      </c>
      <c r="AU1260" s="380">
        <f t="shared" si="335"/>
        <v>0</v>
      </c>
      <c r="AV1260" s="317">
        <f t="shared" si="336"/>
        <v>0</v>
      </c>
      <c r="AW1260" s="388">
        <f t="shared" si="337"/>
        <v>0</v>
      </c>
      <c r="AX1260" s="379">
        <f t="shared" si="373"/>
        <v>0</v>
      </c>
      <c r="AY1260" s="380">
        <f t="shared" si="338"/>
        <v>0</v>
      </c>
      <c r="AZ1260" s="292">
        <f t="shared" si="339"/>
        <v>0</v>
      </c>
      <c r="BA1260" s="388">
        <f t="shared" si="340"/>
        <v>0</v>
      </c>
      <c r="BB1260" s="379">
        <f t="shared" si="374"/>
        <v>0</v>
      </c>
      <c r="BC1260" s="380">
        <f t="shared" si="341"/>
        <v>0</v>
      </c>
      <c r="BD1260" s="292">
        <f t="shared" si="342"/>
        <v>0</v>
      </c>
      <c r="BE1260" s="388">
        <f t="shared" si="343"/>
        <v>0</v>
      </c>
      <c r="BF1260" s="379">
        <f t="shared" si="375"/>
        <v>0</v>
      </c>
      <c r="BG1260" s="380">
        <f t="shared" si="344"/>
        <v>0</v>
      </c>
      <c r="BH1260" s="292">
        <f t="shared" si="345"/>
        <v>0</v>
      </c>
      <c r="CA1260" s="303"/>
      <c r="CB1260" s="427"/>
      <c r="CC1260" s="304"/>
      <c r="CD1260" s="304"/>
      <c r="CE1260" s="304"/>
      <c r="CF1260" s="304"/>
      <c r="CG1260" s="304"/>
      <c r="CH1260" s="304"/>
      <c r="CI1260" s="304"/>
      <c r="CJ1260" s="304"/>
      <c r="CK1260" s="304"/>
      <c r="CL1260" s="304"/>
      <c r="CM1260" s="388"/>
      <c r="CN1260" s="388"/>
      <c r="CO1260" s="388"/>
      <c r="CP1260" s="388"/>
      <c r="CQ1260" s="388"/>
      <c r="CR1260" s="388"/>
      <c r="CS1260" s="388"/>
      <c r="CT1260" s="431"/>
      <c r="CU1260" s="431"/>
      <c r="CV1260" s="431"/>
      <c r="CW1260" s="431"/>
      <c r="CX1260" s="431"/>
      <c r="CY1260" s="431"/>
      <c r="CZ1260" s="431"/>
      <c r="DA1260" s="431"/>
      <c r="DB1260" s="431"/>
      <c r="DC1260" s="431"/>
      <c r="DD1260" s="431"/>
      <c r="DE1260" s="311"/>
      <c r="DG1260" s="612"/>
      <c r="DH1260" s="613"/>
      <c r="DI1260" s="415"/>
      <c r="DJ1260" s="416"/>
      <c r="DK1260" s="416"/>
      <c r="DL1260" s="416"/>
      <c r="DM1260" s="416"/>
      <c r="DN1260" s="416"/>
      <c r="DO1260" s="416"/>
      <c r="DP1260" s="416"/>
      <c r="DQ1260" s="416"/>
      <c r="DR1260" s="416"/>
      <c r="DS1260" s="416"/>
      <c r="DT1260" s="416"/>
      <c r="DU1260" s="416"/>
      <c r="DV1260" s="416"/>
      <c r="DW1260" s="416"/>
      <c r="DX1260" s="416"/>
      <c r="DY1260" s="416"/>
      <c r="DZ1260" s="416"/>
      <c r="EA1260" s="416"/>
      <c r="EB1260" s="416"/>
      <c r="EC1260" s="416"/>
      <c r="ED1260" s="416"/>
      <c r="EE1260" s="416"/>
      <c r="EF1260" s="416"/>
      <c r="EG1260" s="416"/>
      <c r="EH1260" s="416"/>
      <c r="EI1260" s="416"/>
      <c r="EJ1260" s="416"/>
      <c r="EK1260" s="416"/>
      <c r="EL1260" s="417"/>
    </row>
    <row r="1261" spans="1:142" ht="15" customHeight="1" x14ac:dyDescent="0.25">
      <c r="A1261" s="60"/>
      <c r="B1261" s="60"/>
      <c r="C1261" s="782"/>
      <c r="D1261" s="789"/>
      <c r="E1261" s="790"/>
      <c r="F1261" s="791"/>
      <c r="G1261" s="703" t="s">
        <v>398</v>
      </c>
      <c r="H1261" s="703"/>
      <c r="I1261" s="774" t="s">
        <v>399</v>
      </c>
      <c r="J1261" s="774"/>
      <c r="K1261" s="774"/>
      <c r="L1261" s="774"/>
      <c r="M1261" s="774"/>
      <c r="N1261" s="774"/>
      <c r="O1261" s="774"/>
      <c r="P1261" s="774"/>
      <c r="Q1261" s="774"/>
      <c r="R1261" s="774"/>
      <c r="S1261" s="274"/>
      <c r="T1261" s="274"/>
      <c r="U1261" s="274"/>
      <c r="V1261" s="274"/>
      <c r="W1261" s="274"/>
      <c r="X1261" s="274"/>
      <c r="Y1261" s="274"/>
      <c r="Z1261" s="274"/>
      <c r="AA1261" s="274"/>
      <c r="AB1261" s="274"/>
      <c r="AC1261" s="274"/>
      <c r="AD1261" s="274"/>
      <c r="AE1261" s="60"/>
      <c r="AF1261" s="259"/>
      <c r="AG1261" s="374">
        <f t="shared" si="327"/>
        <v>12</v>
      </c>
      <c r="AH1261" s="399"/>
      <c r="AK1261" s="412">
        <f t="shared" si="328"/>
        <v>0</v>
      </c>
      <c r="AL1261" s="379">
        <f t="shared" si="370"/>
        <v>0</v>
      </c>
      <c r="AM1261" s="380">
        <f t="shared" si="329"/>
        <v>0</v>
      </c>
      <c r="AN1261" s="317">
        <f t="shared" si="330"/>
        <v>0</v>
      </c>
      <c r="AO1261" s="388">
        <f t="shared" si="331"/>
        <v>0</v>
      </c>
      <c r="AP1261" s="379">
        <f t="shared" si="371"/>
        <v>0</v>
      </c>
      <c r="AQ1261" s="380">
        <f t="shared" si="332"/>
        <v>0</v>
      </c>
      <c r="AR1261" s="317">
        <f t="shared" si="333"/>
        <v>0</v>
      </c>
      <c r="AS1261" s="388">
        <f t="shared" si="334"/>
        <v>0</v>
      </c>
      <c r="AT1261" s="379">
        <f t="shared" si="372"/>
        <v>0</v>
      </c>
      <c r="AU1261" s="380">
        <f t="shared" si="335"/>
        <v>0</v>
      </c>
      <c r="AV1261" s="317">
        <f t="shared" si="336"/>
        <v>0</v>
      </c>
      <c r="AW1261" s="388">
        <f t="shared" si="337"/>
        <v>0</v>
      </c>
      <c r="AX1261" s="379">
        <f t="shared" si="373"/>
        <v>0</v>
      </c>
      <c r="AY1261" s="380">
        <f t="shared" si="338"/>
        <v>0</v>
      </c>
      <c r="AZ1261" s="292">
        <f t="shared" si="339"/>
        <v>0</v>
      </c>
      <c r="BA1261" s="388">
        <f t="shared" si="340"/>
        <v>0</v>
      </c>
      <c r="BB1261" s="379">
        <f t="shared" si="374"/>
        <v>0</v>
      </c>
      <c r="BC1261" s="380">
        <f t="shared" si="341"/>
        <v>0</v>
      </c>
      <c r="BD1261" s="292">
        <f t="shared" si="342"/>
        <v>0</v>
      </c>
      <c r="BE1261" s="388">
        <f t="shared" si="343"/>
        <v>0</v>
      </c>
      <c r="BF1261" s="379">
        <f t="shared" si="375"/>
        <v>0</v>
      </c>
      <c r="BG1261" s="380">
        <f t="shared" si="344"/>
        <v>0</v>
      </c>
      <c r="BH1261" s="292">
        <f t="shared" si="345"/>
        <v>0</v>
      </c>
      <c r="CA1261" s="303"/>
      <c r="CB1261" s="427"/>
      <c r="CC1261" s="304"/>
      <c r="CD1261" s="304"/>
      <c r="CE1261" s="304"/>
      <c r="CF1261" s="304"/>
      <c r="CG1261" s="304"/>
      <c r="CH1261" s="304"/>
      <c r="CI1261" s="304"/>
      <c r="CJ1261" s="304"/>
      <c r="CK1261" s="304"/>
      <c r="CL1261" s="304"/>
      <c r="CM1261" s="388"/>
      <c r="CN1261" s="388"/>
      <c r="CO1261" s="388"/>
      <c r="CP1261" s="388"/>
      <c r="CQ1261" s="388"/>
      <c r="CR1261" s="388"/>
      <c r="CS1261" s="388"/>
      <c r="CT1261" s="431"/>
      <c r="CU1261" s="431"/>
      <c r="CV1261" s="431"/>
      <c r="CW1261" s="431"/>
      <c r="CX1261" s="431"/>
      <c r="CY1261" s="431"/>
      <c r="CZ1261" s="431"/>
      <c r="DA1261" s="431"/>
      <c r="DB1261" s="431"/>
      <c r="DC1261" s="431"/>
      <c r="DD1261" s="431"/>
      <c r="DE1261" s="311"/>
      <c r="DG1261" s="610"/>
      <c r="DH1261" s="611"/>
      <c r="DI1261" s="415"/>
      <c r="DJ1261" s="416"/>
      <c r="DK1261" s="416"/>
      <c r="DL1261" s="416"/>
      <c r="DM1261" s="416"/>
      <c r="DN1261" s="416"/>
      <c r="DO1261" s="416"/>
      <c r="DP1261" s="416"/>
      <c r="DQ1261" s="416"/>
      <c r="DR1261" s="416"/>
      <c r="DS1261" s="416"/>
      <c r="DT1261" s="416"/>
      <c r="DU1261" s="416"/>
      <c r="DV1261" s="416"/>
      <c r="DW1261" s="416"/>
      <c r="DX1261" s="416"/>
      <c r="DY1261" s="416"/>
      <c r="DZ1261" s="416"/>
      <c r="EA1261" s="416"/>
      <c r="EB1261" s="416"/>
      <c r="EC1261" s="416"/>
      <c r="ED1261" s="416"/>
      <c r="EE1261" s="416"/>
      <c r="EF1261" s="416"/>
      <c r="EG1261" s="416"/>
      <c r="EH1261" s="416"/>
      <c r="EI1261" s="416"/>
      <c r="EJ1261" s="416"/>
      <c r="EK1261" s="416"/>
      <c r="EL1261" s="417"/>
    </row>
    <row r="1262" spans="1:142" ht="15" customHeight="1" x14ac:dyDescent="0.25">
      <c r="A1262" s="60"/>
      <c r="B1262" s="60"/>
      <c r="C1262" s="782"/>
      <c r="D1262" s="789"/>
      <c r="E1262" s="790"/>
      <c r="F1262" s="791"/>
      <c r="G1262" s="703" t="s">
        <v>400</v>
      </c>
      <c r="H1262" s="703"/>
      <c r="I1262" s="774" t="s">
        <v>401</v>
      </c>
      <c r="J1262" s="774"/>
      <c r="K1262" s="774"/>
      <c r="L1262" s="774"/>
      <c r="M1262" s="774"/>
      <c r="N1262" s="774"/>
      <c r="O1262" s="774"/>
      <c r="P1262" s="774"/>
      <c r="Q1262" s="774"/>
      <c r="R1262" s="774"/>
      <c r="S1262" s="274"/>
      <c r="T1262" s="274"/>
      <c r="U1262" s="274"/>
      <c r="V1262" s="274"/>
      <c r="W1262" s="274"/>
      <c r="X1262" s="274"/>
      <c r="Y1262" s="274"/>
      <c r="Z1262" s="274"/>
      <c r="AA1262" s="274"/>
      <c r="AB1262" s="274"/>
      <c r="AC1262" s="274"/>
      <c r="AD1262" s="274"/>
      <c r="AE1262" s="60"/>
      <c r="AF1262" s="259"/>
      <c r="AG1262" s="374">
        <f t="shared" si="327"/>
        <v>12</v>
      </c>
      <c r="AH1262" s="399"/>
      <c r="AK1262" s="412">
        <f t="shared" si="328"/>
        <v>0</v>
      </c>
      <c r="AL1262" s="379">
        <f t="shared" si="370"/>
        <v>0</v>
      </c>
      <c r="AM1262" s="380">
        <f t="shared" si="329"/>
        <v>0</v>
      </c>
      <c r="AN1262" s="317">
        <f t="shared" si="330"/>
        <v>0</v>
      </c>
      <c r="AO1262" s="388">
        <f t="shared" si="331"/>
        <v>0</v>
      </c>
      <c r="AP1262" s="379">
        <f t="shared" si="371"/>
        <v>0</v>
      </c>
      <c r="AQ1262" s="380">
        <f t="shared" si="332"/>
        <v>0</v>
      </c>
      <c r="AR1262" s="317">
        <f t="shared" si="333"/>
        <v>0</v>
      </c>
      <c r="AS1262" s="388">
        <f t="shared" si="334"/>
        <v>0</v>
      </c>
      <c r="AT1262" s="379">
        <f t="shared" si="372"/>
        <v>0</v>
      </c>
      <c r="AU1262" s="380">
        <f t="shared" si="335"/>
        <v>0</v>
      </c>
      <c r="AV1262" s="317">
        <f t="shared" si="336"/>
        <v>0</v>
      </c>
      <c r="AW1262" s="388">
        <f t="shared" si="337"/>
        <v>0</v>
      </c>
      <c r="AX1262" s="379">
        <f t="shared" si="373"/>
        <v>0</v>
      </c>
      <c r="AY1262" s="380">
        <f t="shared" si="338"/>
        <v>0</v>
      </c>
      <c r="AZ1262" s="292">
        <f t="shared" si="339"/>
        <v>0</v>
      </c>
      <c r="BA1262" s="388">
        <f t="shared" si="340"/>
        <v>0</v>
      </c>
      <c r="BB1262" s="379">
        <f t="shared" si="374"/>
        <v>0</v>
      </c>
      <c r="BC1262" s="380">
        <f t="shared" si="341"/>
        <v>0</v>
      </c>
      <c r="BD1262" s="292">
        <f t="shared" si="342"/>
        <v>0</v>
      </c>
      <c r="BE1262" s="388">
        <f t="shared" si="343"/>
        <v>0</v>
      </c>
      <c r="BF1262" s="379">
        <f t="shared" si="375"/>
        <v>0</v>
      </c>
      <c r="BG1262" s="380">
        <f t="shared" si="344"/>
        <v>0</v>
      </c>
      <c r="BH1262" s="292">
        <f t="shared" si="345"/>
        <v>0</v>
      </c>
      <c r="CA1262" s="303"/>
      <c r="CB1262" s="427"/>
      <c r="CC1262" s="304"/>
      <c r="CD1262" s="304"/>
      <c r="CE1262" s="304"/>
      <c r="CF1262" s="304"/>
      <c r="CG1262" s="304"/>
      <c r="CH1262" s="304"/>
      <c r="CI1262" s="304"/>
      <c r="CJ1262" s="304"/>
      <c r="CK1262" s="304"/>
      <c r="CL1262" s="304"/>
      <c r="CM1262" s="388"/>
      <c r="CN1262" s="388"/>
      <c r="CO1262" s="388"/>
      <c r="CP1262" s="388"/>
      <c r="CQ1262" s="388"/>
      <c r="CR1262" s="388"/>
      <c r="CS1262" s="388"/>
      <c r="CT1262" s="431"/>
      <c r="CU1262" s="431"/>
      <c r="CV1262" s="431"/>
      <c r="CW1262" s="431"/>
      <c r="CX1262" s="431"/>
      <c r="CY1262" s="431"/>
      <c r="CZ1262" s="431"/>
      <c r="DA1262" s="431"/>
      <c r="DB1262" s="431"/>
      <c r="DC1262" s="431"/>
      <c r="DD1262" s="431"/>
      <c r="DE1262" s="311"/>
      <c r="DG1262" s="610"/>
      <c r="DH1262" s="611"/>
      <c r="DI1262" s="415"/>
      <c r="DJ1262" s="416"/>
      <c r="DK1262" s="416"/>
      <c r="DL1262" s="416"/>
      <c r="DM1262" s="416"/>
      <c r="DN1262" s="416"/>
      <c r="DO1262" s="416"/>
      <c r="DP1262" s="416"/>
      <c r="DQ1262" s="416"/>
      <c r="DR1262" s="416"/>
      <c r="DS1262" s="416"/>
      <c r="DT1262" s="416"/>
      <c r="DU1262" s="416"/>
      <c r="DV1262" s="416"/>
      <c r="DW1262" s="416"/>
      <c r="DX1262" s="416"/>
      <c r="DY1262" s="416"/>
      <c r="DZ1262" s="416"/>
      <c r="EA1262" s="416"/>
      <c r="EB1262" s="416"/>
      <c r="EC1262" s="416"/>
      <c r="ED1262" s="416"/>
      <c r="EE1262" s="416"/>
      <c r="EF1262" s="416"/>
      <c r="EG1262" s="416"/>
      <c r="EH1262" s="416"/>
      <c r="EI1262" s="416"/>
      <c r="EJ1262" s="416"/>
      <c r="EK1262" s="416"/>
      <c r="EL1262" s="417"/>
    </row>
    <row r="1263" spans="1:142" ht="15" customHeight="1" x14ac:dyDescent="0.25">
      <c r="A1263" s="60"/>
      <c r="B1263" s="60"/>
      <c r="C1263" s="782"/>
      <c r="D1263" s="789"/>
      <c r="E1263" s="790"/>
      <c r="F1263" s="791"/>
      <c r="G1263" s="703" t="s">
        <v>402</v>
      </c>
      <c r="H1263" s="703"/>
      <c r="I1263" s="774" t="s">
        <v>403</v>
      </c>
      <c r="J1263" s="774"/>
      <c r="K1263" s="774"/>
      <c r="L1263" s="774"/>
      <c r="M1263" s="774"/>
      <c r="N1263" s="774"/>
      <c r="O1263" s="774"/>
      <c r="P1263" s="774"/>
      <c r="Q1263" s="774"/>
      <c r="R1263" s="774"/>
      <c r="S1263" s="274"/>
      <c r="T1263" s="274"/>
      <c r="U1263" s="274"/>
      <c r="V1263" s="274"/>
      <c r="W1263" s="274"/>
      <c r="X1263" s="274"/>
      <c r="Y1263" s="274"/>
      <c r="Z1263" s="274"/>
      <c r="AA1263" s="274"/>
      <c r="AB1263" s="274"/>
      <c r="AC1263" s="274"/>
      <c r="AD1263" s="274"/>
      <c r="AE1263" s="60"/>
      <c r="AF1263" s="259"/>
      <c r="AG1263" s="374">
        <f t="shared" si="327"/>
        <v>12</v>
      </c>
      <c r="AH1263" s="399"/>
      <c r="AK1263" s="412">
        <f t="shared" si="328"/>
        <v>0</v>
      </c>
      <c r="AL1263" s="379">
        <f t="shared" si="370"/>
        <v>0</v>
      </c>
      <c r="AM1263" s="380">
        <f t="shared" si="329"/>
        <v>0</v>
      </c>
      <c r="AN1263" s="317">
        <f t="shared" si="330"/>
        <v>0</v>
      </c>
      <c r="AO1263" s="388">
        <f t="shared" si="331"/>
        <v>0</v>
      </c>
      <c r="AP1263" s="379">
        <f t="shared" si="371"/>
        <v>0</v>
      </c>
      <c r="AQ1263" s="380">
        <f t="shared" si="332"/>
        <v>0</v>
      </c>
      <c r="AR1263" s="317">
        <f t="shared" si="333"/>
        <v>0</v>
      </c>
      <c r="AS1263" s="388">
        <f t="shared" si="334"/>
        <v>0</v>
      </c>
      <c r="AT1263" s="379">
        <f t="shared" si="372"/>
        <v>0</v>
      </c>
      <c r="AU1263" s="380">
        <f t="shared" si="335"/>
        <v>0</v>
      </c>
      <c r="AV1263" s="317">
        <f t="shared" si="336"/>
        <v>0</v>
      </c>
      <c r="AW1263" s="388">
        <f t="shared" si="337"/>
        <v>0</v>
      </c>
      <c r="AX1263" s="379">
        <f t="shared" si="373"/>
        <v>0</v>
      </c>
      <c r="AY1263" s="380">
        <f t="shared" si="338"/>
        <v>0</v>
      </c>
      <c r="AZ1263" s="292">
        <f t="shared" si="339"/>
        <v>0</v>
      </c>
      <c r="BA1263" s="388">
        <f t="shared" si="340"/>
        <v>0</v>
      </c>
      <c r="BB1263" s="379">
        <f t="shared" si="374"/>
        <v>0</v>
      </c>
      <c r="BC1263" s="380">
        <f t="shared" si="341"/>
        <v>0</v>
      </c>
      <c r="BD1263" s="292">
        <f t="shared" si="342"/>
        <v>0</v>
      </c>
      <c r="BE1263" s="388">
        <f t="shared" si="343"/>
        <v>0</v>
      </c>
      <c r="BF1263" s="379">
        <f t="shared" si="375"/>
        <v>0</v>
      </c>
      <c r="BG1263" s="380">
        <f t="shared" si="344"/>
        <v>0</v>
      </c>
      <c r="BH1263" s="292">
        <f t="shared" si="345"/>
        <v>0</v>
      </c>
      <c r="CA1263" s="299" t="s">
        <v>60</v>
      </c>
      <c r="CB1263" s="421"/>
      <c r="CC1263" s="296"/>
      <c r="CD1263" s="296"/>
      <c r="CE1263" s="296"/>
      <c r="CF1263" s="296"/>
      <c r="CG1263" s="296"/>
      <c r="CH1263" s="296"/>
      <c r="CI1263" s="422"/>
      <c r="CJ1263" s="422"/>
      <c r="CK1263" s="422"/>
      <c r="CL1263" s="422"/>
      <c r="CM1263" s="320"/>
      <c r="CN1263" s="320"/>
      <c r="CO1263" s="320"/>
      <c r="CP1263" s="320"/>
      <c r="CQ1263" s="320"/>
      <c r="CR1263" s="320"/>
      <c r="CS1263" s="320"/>
      <c r="CT1263" s="422">
        <f t="shared" ref="CT1263:DE1263" si="380">IF(S1263="",0,S1263)</f>
        <v>0</v>
      </c>
      <c r="CU1263" s="422">
        <f t="shared" si="380"/>
        <v>0</v>
      </c>
      <c r="CV1263" s="422">
        <f t="shared" si="380"/>
        <v>0</v>
      </c>
      <c r="CW1263" s="422">
        <f t="shared" si="380"/>
        <v>0</v>
      </c>
      <c r="CX1263" s="422">
        <f t="shared" si="380"/>
        <v>0</v>
      </c>
      <c r="CY1263" s="422">
        <f t="shared" si="380"/>
        <v>0</v>
      </c>
      <c r="CZ1263" s="422">
        <f t="shared" si="380"/>
        <v>0</v>
      </c>
      <c r="DA1263" s="422">
        <f t="shared" si="380"/>
        <v>0</v>
      </c>
      <c r="DB1263" s="422">
        <f t="shared" si="380"/>
        <v>0</v>
      </c>
      <c r="DC1263" s="422">
        <f t="shared" si="380"/>
        <v>0</v>
      </c>
      <c r="DD1263" s="422">
        <f t="shared" si="380"/>
        <v>0</v>
      </c>
      <c r="DE1263" s="423">
        <f t="shared" si="380"/>
        <v>0</v>
      </c>
      <c r="DG1263" s="610"/>
      <c r="DH1263" s="611"/>
      <c r="DI1263" s="415"/>
      <c r="DJ1263" s="416"/>
      <c r="DK1263" s="416"/>
      <c r="DL1263" s="416"/>
      <c r="DM1263" s="416"/>
      <c r="DN1263" s="416"/>
      <c r="DO1263" s="416"/>
      <c r="DP1263" s="416"/>
      <c r="DQ1263" s="416"/>
      <c r="DR1263" s="416"/>
      <c r="DS1263" s="416"/>
      <c r="DT1263" s="416"/>
      <c r="DU1263" s="416"/>
      <c r="DV1263" s="416"/>
      <c r="DW1263" s="416"/>
      <c r="DX1263" s="416"/>
      <c r="DY1263" s="416"/>
      <c r="DZ1263" s="416"/>
      <c r="EA1263" s="416"/>
      <c r="EB1263" s="416"/>
      <c r="EC1263" s="416"/>
      <c r="ED1263" s="416"/>
      <c r="EE1263" s="416"/>
      <c r="EF1263" s="416"/>
      <c r="EG1263" s="416"/>
      <c r="EH1263" s="416"/>
      <c r="EI1263" s="416"/>
      <c r="EJ1263" s="416"/>
      <c r="EK1263" s="416"/>
      <c r="EL1263" s="417"/>
    </row>
    <row r="1264" spans="1:142" ht="36" customHeight="1" x14ac:dyDescent="0.25">
      <c r="A1264" s="60"/>
      <c r="B1264" s="60"/>
      <c r="C1264" s="782"/>
      <c r="D1264" s="789"/>
      <c r="E1264" s="790"/>
      <c r="F1264" s="791"/>
      <c r="G1264" s="716" t="s">
        <v>404</v>
      </c>
      <c r="H1264" s="716"/>
      <c r="I1264" s="56"/>
      <c r="J1264" s="700" t="s">
        <v>405</v>
      </c>
      <c r="K1264" s="700"/>
      <c r="L1264" s="700"/>
      <c r="M1264" s="700"/>
      <c r="N1264" s="700"/>
      <c r="O1264" s="700"/>
      <c r="P1264" s="700"/>
      <c r="Q1264" s="700"/>
      <c r="R1264" s="701"/>
      <c r="S1264" s="274"/>
      <c r="T1264" s="274"/>
      <c r="U1264" s="274"/>
      <c r="V1264" s="274"/>
      <c r="W1264" s="274"/>
      <c r="X1264" s="274"/>
      <c r="Y1264" s="274"/>
      <c r="Z1264" s="274"/>
      <c r="AA1264" s="274"/>
      <c r="AB1264" s="274"/>
      <c r="AC1264" s="274"/>
      <c r="AD1264" s="274"/>
      <c r="AE1264" s="60"/>
      <c r="AF1264" s="259"/>
      <c r="AG1264" s="374">
        <f t="shared" si="327"/>
        <v>12</v>
      </c>
      <c r="AH1264" s="399"/>
      <c r="AK1264" s="412">
        <f t="shared" si="328"/>
        <v>0</v>
      </c>
      <c r="AL1264" s="379">
        <f t="shared" si="370"/>
        <v>0</v>
      </c>
      <c r="AM1264" s="380">
        <f t="shared" si="329"/>
        <v>0</v>
      </c>
      <c r="AN1264" s="317">
        <f t="shared" si="330"/>
        <v>0</v>
      </c>
      <c r="AO1264" s="388">
        <f t="shared" si="331"/>
        <v>0</v>
      </c>
      <c r="AP1264" s="379">
        <f t="shared" si="371"/>
        <v>0</v>
      </c>
      <c r="AQ1264" s="380">
        <f t="shared" si="332"/>
        <v>0</v>
      </c>
      <c r="AR1264" s="317">
        <f t="shared" si="333"/>
        <v>0</v>
      </c>
      <c r="AS1264" s="388">
        <f t="shared" si="334"/>
        <v>0</v>
      </c>
      <c r="AT1264" s="379">
        <f t="shared" si="372"/>
        <v>0</v>
      </c>
      <c r="AU1264" s="380">
        <f t="shared" si="335"/>
        <v>0</v>
      </c>
      <c r="AV1264" s="317">
        <f t="shared" si="336"/>
        <v>0</v>
      </c>
      <c r="AW1264" s="388">
        <f t="shared" si="337"/>
        <v>0</v>
      </c>
      <c r="AX1264" s="379">
        <f t="shared" si="373"/>
        <v>0</v>
      </c>
      <c r="AY1264" s="380">
        <f t="shared" si="338"/>
        <v>0</v>
      </c>
      <c r="AZ1264" s="292">
        <f t="shared" si="339"/>
        <v>0</v>
      </c>
      <c r="BA1264" s="388">
        <f t="shared" si="340"/>
        <v>0</v>
      </c>
      <c r="BB1264" s="379">
        <f t="shared" si="374"/>
        <v>0</v>
      </c>
      <c r="BC1264" s="380">
        <f t="shared" si="341"/>
        <v>0</v>
      </c>
      <c r="BD1264" s="292">
        <f t="shared" si="342"/>
        <v>0</v>
      </c>
      <c r="BE1264" s="388">
        <f t="shared" si="343"/>
        <v>0</v>
      </c>
      <c r="BF1264" s="379">
        <f t="shared" si="375"/>
        <v>0</v>
      </c>
      <c r="BG1264" s="380">
        <f t="shared" si="344"/>
        <v>0</v>
      </c>
      <c r="BH1264" s="292">
        <f t="shared" si="345"/>
        <v>0</v>
      </c>
      <c r="CA1264" s="299" t="s">
        <v>1917</v>
      </c>
      <c r="CB1264" s="421"/>
      <c r="CC1264" s="297"/>
      <c r="CD1264" s="297"/>
      <c r="CE1264" s="297"/>
      <c r="CF1264" s="297"/>
      <c r="CG1264" s="297"/>
      <c r="CH1264" s="297"/>
      <c r="CI1264" s="422"/>
      <c r="CJ1264" s="422"/>
      <c r="CK1264" s="422"/>
      <c r="CL1264" s="422"/>
      <c r="CM1264" s="320"/>
      <c r="CN1264" s="320"/>
      <c r="CO1264" s="320"/>
      <c r="CP1264" s="320"/>
      <c r="CQ1264" s="320"/>
      <c r="CR1264" s="320"/>
      <c r="CS1264" s="320"/>
      <c r="CT1264" s="297">
        <f t="shared" ref="CT1264:DE1264" si="381">SUM(S1264:S1265)</f>
        <v>0</v>
      </c>
      <c r="CU1264" s="297">
        <f t="shared" si="381"/>
        <v>0</v>
      </c>
      <c r="CV1264" s="297">
        <f t="shared" si="381"/>
        <v>0</v>
      </c>
      <c r="CW1264" s="297">
        <f t="shared" si="381"/>
        <v>0</v>
      </c>
      <c r="CX1264" s="297">
        <f t="shared" si="381"/>
        <v>0</v>
      </c>
      <c r="CY1264" s="297">
        <f t="shared" si="381"/>
        <v>0</v>
      </c>
      <c r="CZ1264" s="297">
        <f t="shared" si="381"/>
        <v>0</v>
      </c>
      <c r="DA1264" s="297">
        <f t="shared" si="381"/>
        <v>0</v>
      </c>
      <c r="DB1264" s="297">
        <f t="shared" si="381"/>
        <v>0</v>
      </c>
      <c r="DC1264" s="297">
        <f t="shared" si="381"/>
        <v>0</v>
      </c>
      <c r="DD1264" s="297">
        <f t="shared" si="381"/>
        <v>0</v>
      </c>
      <c r="DE1264" s="301">
        <f t="shared" si="381"/>
        <v>0</v>
      </c>
      <c r="DG1264" s="616"/>
      <c r="DH1264" s="617"/>
      <c r="DI1264" s="415"/>
      <c r="DJ1264" s="416"/>
      <c r="DK1264" s="416"/>
      <c r="DL1264" s="416"/>
      <c r="DM1264" s="416"/>
      <c r="DN1264" s="416"/>
      <c r="DO1264" s="416"/>
      <c r="DP1264" s="416"/>
      <c r="DQ1264" s="416"/>
      <c r="DR1264" s="416"/>
      <c r="DS1264" s="416"/>
      <c r="DT1264" s="416"/>
      <c r="DU1264" s="416"/>
      <c r="DV1264" s="416"/>
      <c r="DW1264" s="416"/>
      <c r="DX1264" s="416"/>
      <c r="DY1264" s="416"/>
      <c r="DZ1264" s="416"/>
      <c r="EA1264" s="416"/>
      <c r="EB1264" s="416"/>
      <c r="EC1264" s="416"/>
      <c r="ED1264" s="416"/>
      <c r="EE1264" s="416"/>
      <c r="EF1264" s="416"/>
      <c r="EG1264" s="416"/>
      <c r="EH1264" s="416"/>
      <c r="EI1264" s="416"/>
      <c r="EJ1264" s="416"/>
      <c r="EK1264" s="416"/>
      <c r="EL1264" s="417"/>
    </row>
    <row r="1265" spans="1:143" ht="15" customHeight="1" x14ac:dyDescent="0.25">
      <c r="A1265" s="60"/>
      <c r="B1265" s="60"/>
      <c r="C1265" s="782"/>
      <c r="D1265" s="789"/>
      <c r="E1265" s="790"/>
      <c r="F1265" s="791"/>
      <c r="G1265" s="716" t="s">
        <v>406</v>
      </c>
      <c r="H1265" s="716"/>
      <c r="I1265" s="56"/>
      <c r="J1265" s="700" t="s">
        <v>407</v>
      </c>
      <c r="K1265" s="700"/>
      <c r="L1265" s="700"/>
      <c r="M1265" s="700"/>
      <c r="N1265" s="700"/>
      <c r="O1265" s="700"/>
      <c r="P1265" s="700"/>
      <c r="Q1265" s="700"/>
      <c r="R1265" s="701"/>
      <c r="S1265" s="274"/>
      <c r="T1265" s="274"/>
      <c r="U1265" s="274"/>
      <c r="V1265" s="274"/>
      <c r="W1265" s="274"/>
      <c r="X1265" s="274"/>
      <c r="Y1265" s="274"/>
      <c r="Z1265" s="274"/>
      <c r="AA1265" s="274"/>
      <c r="AB1265" s="274"/>
      <c r="AC1265" s="274"/>
      <c r="AD1265" s="274"/>
      <c r="AE1265" s="60"/>
      <c r="AF1265" s="259"/>
      <c r="AG1265" s="374">
        <f t="shared" si="327"/>
        <v>12</v>
      </c>
      <c r="AH1265" s="399"/>
      <c r="AK1265" s="412">
        <f t="shared" si="328"/>
        <v>0</v>
      </c>
      <c r="AL1265" s="379">
        <f t="shared" si="370"/>
        <v>0</v>
      </c>
      <c r="AM1265" s="380">
        <f t="shared" si="329"/>
        <v>0</v>
      </c>
      <c r="AN1265" s="317">
        <f t="shared" si="330"/>
        <v>0</v>
      </c>
      <c r="AO1265" s="388">
        <f t="shared" si="331"/>
        <v>0</v>
      </c>
      <c r="AP1265" s="379">
        <f t="shared" si="371"/>
        <v>0</v>
      </c>
      <c r="AQ1265" s="380">
        <f t="shared" si="332"/>
        <v>0</v>
      </c>
      <c r="AR1265" s="317">
        <f t="shared" si="333"/>
        <v>0</v>
      </c>
      <c r="AS1265" s="388">
        <f t="shared" si="334"/>
        <v>0</v>
      </c>
      <c r="AT1265" s="379">
        <f t="shared" si="372"/>
        <v>0</v>
      </c>
      <c r="AU1265" s="380">
        <f t="shared" si="335"/>
        <v>0</v>
      </c>
      <c r="AV1265" s="317">
        <f t="shared" si="336"/>
        <v>0</v>
      </c>
      <c r="AW1265" s="388">
        <f t="shared" si="337"/>
        <v>0</v>
      </c>
      <c r="AX1265" s="379">
        <f t="shared" si="373"/>
        <v>0</v>
      </c>
      <c r="AY1265" s="380">
        <f t="shared" si="338"/>
        <v>0</v>
      </c>
      <c r="AZ1265" s="292">
        <f t="shared" si="339"/>
        <v>0</v>
      </c>
      <c r="BA1265" s="388">
        <f t="shared" si="340"/>
        <v>0</v>
      </c>
      <c r="BB1265" s="379">
        <f t="shared" si="374"/>
        <v>0</v>
      </c>
      <c r="BC1265" s="380">
        <f t="shared" si="341"/>
        <v>0</v>
      </c>
      <c r="BD1265" s="292">
        <f t="shared" si="342"/>
        <v>0</v>
      </c>
      <c r="BE1265" s="388">
        <f t="shared" si="343"/>
        <v>0</v>
      </c>
      <c r="BF1265" s="379">
        <f t="shared" si="375"/>
        <v>0</v>
      </c>
      <c r="BG1265" s="380">
        <f t="shared" si="344"/>
        <v>0</v>
      </c>
      <c r="BH1265" s="292">
        <f t="shared" si="345"/>
        <v>0</v>
      </c>
      <c r="CA1265" s="299" t="s">
        <v>1910</v>
      </c>
      <c r="CB1265" s="421"/>
      <c r="CC1265" s="296"/>
      <c r="CD1265" s="296"/>
      <c r="CE1265" s="296"/>
      <c r="CF1265" s="296"/>
      <c r="CG1265" s="296"/>
      <c r="CH1265" s="320"/>
      <c r="CI1265" s="422"/>
      <c r="CJ1265" s="422"/>
      <c r="CK1265" s="422"/>
      <c r="CL1265" s="422"/>
      <c r="CM1265" s="320"/>
      <c r="CN1265" s="320"/>
      <c r="CO1265" s="320"/>
      <c r="CP1265" s="320"/>
      <c r="CQ1265" s="320"/>
      <c r="CR1265" s="320"/>
      <c r="CS1265" s="320"/>
      <c r="CT1265" s="422">
        <f>IF(CT1263="NA",COUNTIF(S1264:S1265,"NA"),COUNTIF(S1264:S1265,"NS"))</f>
        <v>0</v>
      </c>
      <c r="CU1265" s="422">
        <f t="shared" ref="CU1265:DE1265" si="382">IF(CU1263="NA",COUNTIF(T1264:T1265,"NA"),COUNTIF(T1264:T1265,"NS"))</f>
        <v>0</v>
      </c>
      <c r="CV1265" s="422">
        <f t="shared" si="382"/>
        <v>0</v>
      </c>
      <c r="CW1265" s="422">
        <f t="shared" si="382"/>
        <v>0</v>
      </c>
      <c r="CX1265" s="422">
        <f t="shared" si="382"/>
        <v>0</v>
      </c>
      <c r="CY1265" s="422">
        <f t="shared" si="382"/>
        <v>0</v>
      </c>
      <c r="CZ1265" s="422">
        <f t="shared" si="382"/>
        <v>0</v>
      </c>
      <c r="DA1265" s="422">
        <f t="shared" si="382"/>
        <v>0</v>
      </c>
      <c r="DB1265" s="422">
        <f t="shared" si="382"/>
        <v>0</v>
      </c>
      <c r="DC1265" s="422">
        <f t="shared" si="382"/>
        <v>0</v>
      </c>
      <c r="DD1265" s="422">
        <f t="shared" si="382"/>
        <v>0</v>
      </c>
      <c r="DE1265" s="422">
        <f t="shared" si="382"/>
        <v>0</v>
      </c>
      <c r="DG1265" s="616"/>
      <c r="DH1265" s="617"/>
      <c r="DI1265" s="415"/>
      <c r="DJ1265" s="416"/>
      <c r="DK1265" s="416"/>
      <c r="DL1265" s="416"/>
      <c r="DM1265" s="416"/>
      <c r="DN1265" s="416"/>
      <c r="DO1265" s="416"/>
      <c r="DP1265" s="416"/>
      <c r="DQ1265" s="416"/>
      <c r="DR1265" s="416"/>
      <c r="DS1265" s="416"/>
      <c r="DT1265" s="416"/>
      <c r="DU1265" s="416"/>
      <c r="DV1265" s="416"/>
      <c r="DW1265" s="416"/>
      <c r="DX1265" s="416"/>
      <c r="DY1265" s="416"/>
      <c r="DZ1265" s="416"/>
      <c r="EA1265" s="416"/>
      <c r="EB1265" s="416"/>
      <c r="EC1265" s="416"/>
      <c r="ED1265" s="416"/>
      <c r="EE1265" s="416"/>
      <c r="EF1265" s="416"/>
      <c r="EG1265" s="416"/>
      <c r="EH1265" s="416"/>
      <c r="EI1265" s="416"/>
      <c r="EJ1265" s="416"/>
      <c r="EK1265" s="416"/>
      <c r="EL1265" s="417"/>
    </row>
    <row r="1266" spans="1:143" ht="15" customHeight="1" x14ac:dyDescent="0.25">
      <c r="A1266" s="60"/>
      <c r="B1266" s="60"/>
      <c r="C1266" s="782"/>
      <c r="D1266" s="789"/>
      <c r="E1266" s="790"/>
      <c r="F1266" s="791"/>
      <c r="G1266" s="703" t="s">
        <v>408</v>
      </c>
      <c r="H1266" s="703"/>
      <c r="I1266" s="774" t="s">
        <v>409</v>
      </c>
      <c r="J1266" s="774"/>
      <c r="K1266" s="774"/>
      <c r="L1266" s="774"/>
      <c r="M1266" s="774"/>
      <c r="N1266" s="774"/>
      <c r="O1266" s="774"/>
      <c r="P1266" s="774"/>
      <c r="Q1266" s="774"/>
      <c r="R1266" s="774"/>
      <c r="S1266" s="274"/>
      <c r="T1266" s="274"/>
      <c r="U1266" s="274"/>
      <c r="V1266" s="274"/>
      <c r="W1266" s="274"/>
      <c r="X1266" s="274"/>
      <c r="Y1266" s="274"/>
      <c r="Z1266" s="274"/>
      <c r="AA1266" s="274"/>
      <c r="AB1266" s="274"/>
      <c r="AC1266" s="274"/>
      <c r="AD1266" s="274"/>
      <c r="AE1266" s="60"/>
      <c r="AF1266" s="259"/>
      <c r="AG1266" s="374">
        <f t="shared" si="327"/>
        <v>12</v>
      </c>
      <c r="AH1266" s="399"/>
      <c r="AK1266" s="412">
        <f t="shared" si="328"/>
        <v>0</v>
      </c>
      <c r="AL1266" s="379">
        <f t="shared" si="370"/>
        <v>0</v>
      </c>
      <c r="AM1266" s="380">
        <f t="shared" si="329"/>
        <v>0</v>
      </c>
      <c r="AN1266" s="317">
        <f t="shared" si="330"/>
        <v>0</v>
      </c>
      <c r="AO1266" s="388">
        <f t="shared" si="331"/>
        <v>0</v>
      </c>
      <c r="AP1266" s="379">
        <f t="shared" si="371"/>
        <v>0</v>
      </c>
      <c r="AQ1266" s="380">
        <f t="shared" si="332"/>
        <v>0</v>
      </c>
      <c r="AR1266" s="317">
        <f t="shared" si="333"/>
        <v>0</v>
      </c>
      <c r="AS1266" s="388">
        <f t="shared" si="334"/>
        <v>0</v>
      </c>
      <c r="AT1266" s="379">
        <f t="shared" si="372"/>
        <v>0</v>
      </c>
      <c r="AU1266" s="380">
        <f t="shared" si="335"/>
        <v>0</v>
      </c>
      <c r="AV1266" s="317">
        <f t="shared" si="336"/>
        <v>0</v>
      </c>
      <c r="AW1266" s="388">
        <f t="shared" si="337"/>
        <v>0</v>
      </c>
      <c r="AX1266" s="379">
        <f t="shared" si="373"/>
        <v>0</v>
      </c>
      <c r="AY1266" s="380">
        <f t="shared" si="338"/>
        <v>0</v>
      </c>
      <c r="AZ1266" s="292">
        <f t="shared" si="339"/>
        <v>0</v>
      </c>
      <c r="BA1266" s="388">
        <f t="shared" si="340"/>
        <v>0</v>
      </c>
      <c r="BB1266" s="379">
        <f t="shared" si="374"/>
        <v>0</v>
      </c>
      <c r="BC1266" s="380">
        <f t="shared" si="341"/>
        <v>0</v>
      </c>
      <c r="BD1266" s="292">
        <f t="shared" si="342"/>
        <v>0</v>
      </c>
      <c r="BE1266" s="388">
        <f t="shared" si="343"/>
        <v>0</v>
      </c>
      <c r="BF1266" s="379">
        <f t="shared" si="375"/>
        <v>0</v>
      </c>
      <c r="BG1266" s="380">
        <f t="shared" si="344"/>
        <v>0</v>
      </c>
      <c r="BH1266" s="292">
        <f t="shared" si="345"/>
        <v>0</v>
      </c>
      <c r="CA1266" s="308" t="s">
        <v>1918</v>
      </c>
      <c r="CB1266" s="421"/>
      <c r="CC1266" s="296"/>
      <c r="CD1266" s="296"/>
      <c r="CE1266" s="296"/>
      <c r="CF1266" s="296"/>
      <c r="CG1266" s="296"/>
      <c r="CH1266" s="433"/>
      <c r="CI1266" s="422"/>
      <c r="CJ1266" s="422"/>
      <c r="CK1266" s="422"/>
      <c r="CL1266" s="422"/>
      <c r="CM1266" s="320"/>
      <c r="CN1266" s="320"/>
      <c r="CO1266" s="320"/>
      <c r="CP1266" s="320"/>
      <c r="CQ1266" s="320"/>
      <c r="CR1266" s="320"/>
      <c r="CS1266" s="320"/>
      <c r="CT1266" s="434">
        <f t="shared" ref="CT1266:DE1266" si="383">IF(OR(AND(CT1263=0,CT1265&gt;0),AND(CT1263="NS",CT1264&gt;0),AND(CT1263="NS",CT1265=0,CT1264=0)),1,IF(OR(AND(CT1263&gt;0,CT1265=2),AND(CT1263="NS",CT1265=2),AND(CT1263="NS",CT1264=0,CT1265&gt;0),OR(CT1263=CT1264,AND(CT1263="",CT1265=0,CT1264=0))),0,1))</f>
        <v>0</v>
      </c>
      <c r="CU1266" s="434">
        <f t="shared" si="383"/>
        <v>0</v>
      </c>
      <c r="CV1266" s="434">
        <f t="shared" si="383"/>
        <v>0</v>
      </c>
      <c r="CW1266" s="434">
        <f t="shared" si="383"/>
        <v>0</v>
      </c>
      <c r="CX1266" s="434">
        <f t="shared" si="383"/>
        <v>0</v>
      </c>
      <c r="CY1266" s="434">
        <f t="shared" si="383"/>
        <v>0</v>
      </c>
      <c r="CZ1266" s="434">
        <f t="shared" si="383"/>
        <v>0</v>
      </c>
      <c r="DA1266" s="434">
        <f t="shared" si="383"/>
        <v>0</v>
      </c>
      <c r="DB1266" s="434">
        <f t="shared" si="383"/>
        <v>0</v>
      </c>
      <c r="DC1266" s="434">
        <f t="shared" si="383"/>
        <v>0</v>
      </c>
      <c r="DD1266" s="434">
        <f t="shared" si="383"/>
        <v>0</v>
      </c>
      <c r="DE1266" s="435">
        <f t="shared" si="383"/>
        <v>0</v>
      </c>
      <c r="DF1266" s="387">
        <f>SUM(CT1266:DE1266)</f>
        <v>0</v>
      </c>
      <c r="DG1266" s="610"/>
      <c r="DH1266" s="611"/>
      <c r="DI1266" s="415"/>
      <c r="DJ1266" s="416"/>
      <c r="DK1266" s="416"/>
      <c r="DL1266" s="416"/>
      <c r="DM1266" s="416"/>
      <c r="DN1266" s="416"/>
      <c r="DO1266" s="416"/>
      <c r="DP1266" s="416"/>
      <c r="DQ1266" s="416"/>
      <c r="DR1266" s="416"/>
      <c r="DS1266" s="416"/>
      <c r="DT1266" s="416"/>
      <c r="DU1266" s="416"/>
      <c r="DV1266" s="416"/>
      <c r="DW1266" s="416"/>
      <c r="DX1266" s="416"/>
      <c r="DY1266" s="416"/>
      <c r="DZ1266" s="416"/>
      <c r="EA1266" s="416"/>
      <c r="EB1266" s="416"/>
      <c r="EC1266" s="416"/>
      <c r="ED1266" s="416"/>
      <c r="EE1266" s="416"/>
      <c r="EF1266" s="416"/>
      <c r="EG1266" s="416"/>
      <c r="EH1266" s="416"/>
      <c r="EI1266" s="416"/>
      <c r="EJ1266" s="416"/>
      <c r="EK1266" s="416"/>
      <c r="EL1266" s="417"/>
    </row>
    <row r="1267" spans="1:143" ht="15" customHeight="1" x14ac:dyDescent="0.25">
      <c r="A1267" s="60"/>
      <c r="B1267" s="60"/>
      <c r="C1267" s="782"/>
      <c r="D1267" s="789"/>
      <c r="E1267" s="790"/>
      <c r="F1267" s="791"/>
      <c r="G1267" s="703" t="s">
        <v>410</v>
      </c>
      <c r="H1267" s="703"/>
      <c r="I1267" s="774" t="s">
        <v>411</v>
      </c>
      <c r="J1267" s="774"/>
      <c r="K1267" s="774"/>
      <c r="L1267" s="774"/>
      <c r="M1267" s="774"/>
      <c r="N1267" s="774"/>
      <c r="O1267" s="774"/>
      <c r="P1267" s="774"/>
      <c r="Q1267" s="774"/>
      <c r="R1267" s="774"/>
      <c r="S1267" s="274"/>
      <c r="T1267" s="274"/>
      <c r="U1267" s="274"/>
      <c r="V1267" s="274"/>
      <c r="W1267" s="274"/>
      <c r="X1267" s="274"/>
      <c r="Y1267" s="274"/>
      <c r="Z1267" s="274"/>
      <c r="AA1267" s="274"/>
      <c r="AB1267" s="274"/>
      <c r="AC1267" s="274"/>
      <c r="AD1267" s="274"/>
      <c r="AE1267" s="60"/>
      <c r="AF1267" s="259"/>
      <c r="AG1267" s="374">
        <f t="shared" si="327"/>
        <v>12</v>
      </c>
      <c r="AH1267" s="399"/>
      <c r="AK1267" s="412">
        <f t="shared" si="328"/>
        <v>0</v>
      </c>
      <c r="AL1267" s="379">
        <f t="shared" si="370"/>
        <v>0</v>
      </c>
      <c r="AM1267" s="380">
        <f t="shared" si="329"/>
        <v>0</v>
      </c>
      <c r="AN1267" s="317">
        <f t="shared" si="330"/>
        <v>0</v>
      </c>
      <c r="AO1267" s="388">
        <f t="shared" si="331"/>
        <v>0</v>
      </c>
      <c r="AP1267" s="379">
        <f t="shared" si="371"/>
        <v>0</v>
      </c>
      <c r="AQ1267" s="380">
        <f t="shared" si="332"/>
        <v>0</v>
      </c>
      <c r="AR1267" s="317">
        <f t="shared" si="333"/>
        <v>0</v>
      </c>
      <c r="AS1267" s="388">
        <f t="shared" si="334"/>
        <v>0</v>
      </c>
      <c r="AT1267" s="379">
        <f t="shared" si="372"/>
        <v>0</v>
      </c>
      <c r="AU1267" s="380">
        <f t="shared" si="335"/>
        <v>0</v>
      </c>
      <c r="AV1267" s="317">
        <f t="shared" si="336"/>
        <v>0</v>
      </c>
      <c r="AW1267" s="388">
        <f t="shared" si="337"/>
        <v>0</v>
      </c>
      <c r="AX1267" s="379">
        <f t="shared" si="373"/>
        <v>0</v>
      </c>
      <c r="AY1267" s="380">
        <f t="shared" si="338"/>
        <v>0</v>
      </c>
      <c r="AZ1267" s="292">
        <f t="shared" si="339"/>
        <v>0</v>
      </c>
      <c r="BA1267" s="388">
        <f t="shared" si="340"/>
        <v>0</v>
      </c>
      <c r="BB1267" s="379">
        <f t="shared" si="374"/>
        <v>0</v>
      </c>
      <c r="BC1267" s="380">
        <f t="shared" si="341"/>
        <v>0</v>
      </c>
      <c r="BD1267" s="292">
        <f t="shared" si="342"/>
        <v>0</v>
      </c>
      <c r="BE1267" s="388">
        <f t="shared" si="343"/>
        <v>0</v>
      </c>
      <c r="BF1267" s="379">
        <f t="shared" si="375"/>
        <v>0</v>
      </c>
      <c r="BG1267" s="380">
        <f t="shared" si="344"/>
        <v>0</v>
      </c>
      <c r="BH1267" s="292">
        <f t="shared" si="345"/>
        <v>0</v>
      </c>
      <c r="CA1267" s="303"/>
      <c r="CB1267" s="427"/>
      <c r="CC1267" s="304"/>
      <c r="CD1267" s="304"/>
      <c r="CE1267" s="304"/>
      <c r="CF1267" s="304"/>
      <c r="CG1267" s="304"/>
      <c r="CH1267" s="304"/>
      <c r="CI1267" s="304"/>
      <c r="CJ1267" s="304"/>
      <c r="CK1267" s="304"/>
      <c r="CL1267" s="304"/>
      <c r="CM1267" s="388"/>
      <c r="CN1267" s="388"/>
      <c r="CO1267" s="388"/>
      <c r="CP1267" s="388"/>
      <c r="CQ1267" s="388"/>
      <c r="CR1267" s="388"/>
      <c r="CS1267" s="388"/>
      <c r="CT1267" s="431"/>
      <c r="CU1267" s="431"/>
      <c r="CV1267" s="431"/>
      <c r="CW1267" s="431"/>
      <c r="CX1267" s="431"/>
      <c r="CY1267" s="431"/>
      <c r="CZ1267" s="431"/>
      <c r="DA1267" s="431"/>
      <c r="DB1267" s="431"/>
      <c r="DC1267" s="431"/>
      <c r="DD1267" s="431"/>
      <c r="DE1267" s="311"/>
      <c r="DG1267" s="614" t="s">
        <v>412</v>
      </c>
      <c r="DH1267" s="615"/>
      <c r="DI1267" s="418" t="s">
        <v>1909</v>
      </c>
      <c r="DJ1267" s="419"/>
      <c r="DK1267" s="419"/>
      <c r="DL1267" s="419"/>
      <c r="DM1267" s="419"/>
      <c r="DN1267" s="419"/>
      <c r="DO1267" s="419"/>
      <c r="DP1267" s="419"/>
      <c r="DQ1267" s="419"/>
      <c r="DR1267" s="419"/>
      <c r="DS1267" s="419"/>
      <c r="DT1267" s="419"/>
      <c r="DU1267" s="419"/>
      <c r="DV1267" s="419"/>
      <c r="DW1267" s="419"/>
      <c r="DX1267" s="419"/>
      <c r="DY1267" s="419"/>
      <c r="DZ1267" s="419"/>
      <c r="EA1267" s="419">
        <f t="shared" ref="EA1267:EL1267" si="384">S1268</f>
        <v>0</v>
      </c>
      <c r="EB1267" s="419">
        <f t="shared" si="384"/>
        <v>0</v>
      </c>
      <c r="EC1267" s="419">
        <f t="shared" si="384"/>
        <v>0</v>
      </c>
      <c r="ED1267" s="419">
        <f t="shared" si="384"/>
        <v>0</v>
      </c>
      <c r="EE1267" s="419">
        <f t="shared" si="384"/>
        <v>0</v>
      </c>
      <c r="EF1267" s="419">
        <f t="shared" si="384"/>
        <v>0</v>
      </c>
      <c r="EG1267" s="419">
        <f t="shared" si="384"/>
        <v>0</v>
      </c>
      <c r="EH1267" s="419">
        <f t="shared" si="384"/>
        <v>0</v>
      </c>
      <c r="EI1267" s="419">
        <f t="shared" si="384"/>
        <v>0</v>
      </c>
      <c r="EJ1267" s="419">
        <f t="shared" si="384"/>
        <v>0</v>
      </c>
      <c r="EK1267" s="419">
        <f t="shared" si="384"/>
        <v>0</v>
      </c>
      <c r="EL1267" s="420">
        <f t="shared" si="384"/>
        <v>0</v>
      </c>
    </row>
    <row r="1268" spans="1:143" ht="15" customHeight="1" x14ac:dyDescent="0.25">
      <c r="A1268" s="60"/>
      <c r="B1268" s="60"/>
      <c r="C1268" s="783"/>
      <c r="D1268" s="792"/>
      <c r="E1268" s="793"/>
      <c r="F1268" s="794"/>
      <c r="G1268" s="703" t="s">
        <v>412</v>
      </c>
      <c r="H1268" s="703"/>
      <c r="I1268" s="774" t="s">
        <v>413</v>
      </c>
      <c r="J1268" s="774"/>
      <c r="K1268" s="774"/>
      <c r="L1268" s="774"/>
      <c r="M1268" s="774"/>
      <c r="N1268" s="774"/>
      <c r="O1268" s="774"/>
      <c r="P1268" s="774"/>
      <c r="Q1268" s="774"/>
      <c r="R1268" s="774"/>
      <c r="S1268" s="274"/>
      <c r="T1268" s="274"/>
      <c r="U1268" s="274"/>
      <c r="V1268" s="274"/>
      <c r="W1268" s="274"/>
      <c r="X1268" s="274"/>
      <c r="Y1268" s="274"/>
      <c r="Z1268" s="274"/>
      <c r="AA1268" s="274"/>
      <c r="AB1268" s="274"/>
      <c r="AC1268" s="274"/>
      <c r="AD1268" s="274"/>
      <c r="AE1268" s="60"/>
      <c r="AF1268" s="259"/>
      <c r="AG1268" s="374">
        <f t="shared" si="327"/>
        <v>12</v>
      </c>
      <c r="AH1268" s="399"/>
      <c r="AK1268" s="412">
        <f t="shared" si="328"/>
        <v>0</v>
      </c>
      <c r="AL1268" s="379">
        <f t="shared" si="370"/>
        <v>0</v>
      </c>
      <c r="AM1268" s="380">
        <f t="shared" si="329"/>
        <v>0</v>
      </c>
      <c r="AN1268" s="317">
        <f t="shared" si="330"/>
        <v>0</v>
      </c>
      <c r="AO1268" s="388">
        <f t="shared" si="331"/>
        <v>0</v>
      </c>
      <c r="AP1268" s="379">
        <f t="shared" si="371"/>
        <v>0</v>
      </c>
      <c r="AQ1268" s="380">
        <f t="shared" si="332"/>
        <v>0</v>
      </c>
      <c r="AR1268" s="317">
        <f t="shared" si="333"/>
        <v>0</v>
      </c>
      <c r="AS1268" s="388">
        <f t="shared" si="334"/>
        <v>0</v>
      </c>
      <c r="AT1268" s="379">
        <f t="shared" si="372"/>
        <v>0</v>
      </c>
      <c r="AU1268" s="380">
        <f t="shared" si="335"/>
        <v>0</v>
      </c>
      <c r="AV1268" s="317">
        <f t="shared" si="336"/>
        <v>0</v>
      </c>
      <c r="AW1268" s="388">
        <f t="shared" si="337"/>
        <v>0</v>
      </c>
      <c r="AX1268" s="379">
        <f t="shared" si="373"/>
        <v>0</v>
      </c>
      <c r="AY1268" s="380">
        <f t="shared" si="338"/>
        <v>0</v>
      </c>
      <c r="AZ1268" s="292">
        <f t="shared" si="339"/>
        <v>0</v>
      </c>
      <c r="BA1268" s="388">
        <f t="shared" si="340"/>
        <v>0</v>
      </c>
      <c r="BB1268" s="379">
        <f t="shared" si="374"/>
        <v>0</v>
      </c>
      <c r="BC1268" s="380">
        <f t="shared" si="341"/>
        <v>0</v>
      </c>
      <c r="BD1268" s="292">
        <f t="shared" si="342"/>
        <v>0</v>
      </c>
      <c r="BE1268" s="388">
        <f t="shared" si="343"/>
        <v>0</v>
      </c>
      <c r="BF1268" s="379">
        <f t="shared" si="375"/>
        <v>0</v>
      </c>
      <c r="BG1268" s="380">
        <f t="shared" si="344"/>
        <v>0</v>
      </c>
      <c r="BH1268" s="292">
        <f t="shared" si="345"/>
        <v>0</v>
      </c>
      <c r="CA1268" s="303"/>
      <c r="CB1268" s="427"/>
      <c r="CC1268" s="304"/>
      <c r="CD1268" s="304"/>
      <c r="CE1268" s="304"/>
      <c r="CF1268" s="304"/>
      <c r="CG1268" s="304"/>
      <c r="CH1268" s="304"/>
      <c r="CI1268" s="304"/>
      <c r="CJ1268" s="304"/>
      <c r="CK1268" s="304"/>
      <c r="CL1268" s="304"/>
      <c r="CM1268" s="388"/>
      <c r="CN1268" s="388"/>
      <c r="CO1268" s="388"/>
      <c r="CP1268" s="388"/>
      <c r="CQ1268" s="388"/>
      <c r="CR1268" s="388"/>
      <c r="CS1268" s="388"/>
      <c r="CT1268" s="431"/>
      <c r="CU1268" s="431"/>
      <c r="CV1268" s="431"/>
      <c r="CW1268" s="431"/>
      <c r="CX1268" s="431"/>
      <c r="CY1268" s="431"/>
      <c r="CZ1268" s="431"/>
      <c r="DA1268" s="431"/>
      <c r="DB1268" s="431"/>
      <c r="DC1268" s="431"/>
      <c r="DD1268" s="431"/>
      <c r="DE1268" s="311"/>
      <c r="DG1268" s="413"/>
      <c r="DH1268" s="398"/>
      <c r="DI1268" s="415" t="s">
        <v>1910</v>
      </c>
      <c r="DJ1268" s="416"/>
      <c r="DK1268" s="416"/>
      <c r="DL1268" s="416"/>
      <c r="DM1268" s="416"/>
      <c r="DN1268" s="416"/>
      <c r="DO1268" s="416"/>
      <c r="DP1268" s="416"/>
      <c r="DQ1268" s="416"/>
      <c r="DR1268" s="416"/>
      <c r="DS1268" s="416"/>
      <c r="DT1268" s="416"/>
      <c r="DU1268" s="416"/>
      <c r="DV1268" s="416"/>
      <c r="DW1268" s="416"/>
      <c r="DX1268" s="416"/>
      <c r="DY1268" s="416"/>
      <c r="DZ1268" s="416"/>
      <c r="EA1268" s="416">
        <f t="shared" ref="EA1268:EL1268" si="385">COUNTIF(S1261:S1263,"NS")+COUNTIF(S1266:S1267,"NS")+COUNTIF(S1256,"NS")+COUNTIF(S1238,"NS")</f>
        <v>0</v>
      </c>
      <c r="EB1268" s="416">
        <f t="shared" si="385"/>
        <v>0</v>
      </c>
      <c r="EC1268" s="416">
        <f t="shared" si="385"/>
        <v>0</v>
      </c>
      <c r="ED1268" s="416">
        <f t="shared" si="385"/>
        <v>0</v>
      </c>
      <c r="EE1268" s="416">
        <f t="shared" si="385"/>
        <v>0</v>
      </c>
      <c r="EF1268" s="416">
        <f t="shared" si="385"/>
        <v>0</v>
      </c>
      <c r="EG1268" s="416">
        <f t="shared" si="385"/>
        <v>0</v>
      </c>
      <c r="EH1268" s="416">
        <f t="shared" si="385"/>
        <v>0</v>
      </c>
      <c r="EI1268" s="416">
        <f t="shared" si="385"/>
        <v>0</v>
      </c>
      <c r="EJ1268" s="416">
        <f t="shared" si="385"/>
        <v>0</v>
      </c>
      <c r="EK1268" s="416">
        <f t="shared" si="385"/>
        <v>0</v>
      </c>
      <c r="EL1268" s="417">
        <f t="shared" si="385"/>
        <v>0</v>
      </c>
    </row>
    <row r="1269" spans="1:143" ht="15" customHeight="1" x14ac:dyDescent="0.25">
      <c r="A1269" s="60"/>
      <c r="B1269" s="60"/>
      <c r="C1269" s="795" t="s">
        <v>422</v>
      </c>
      <c r="D1269" s="786" t="s">
        <v>423</v>
      </c>
      <c r="E1269" s="787"/>
      <c r="F1269" s="788"/>
      <c r="G1269" s="703" t="s">
        <v>416</v>
      </c>
      <c r="H1269" s="703"/>
      <c r="I1269" s="774" t="s">
        <v>417</v>
      </c>
      <c r="J1269" s="774"/>
      <c r="K1269" s="774"/>
      <c r="L1269" s="774"/>
      <c r="M1269" s="774"/>
      <c r="N1269" s="774"/>
      <c r="O1269" s="774"/>
      <c r="P1269" s="774"/>
      <c r="Q1269" s="774"/>
      <c r="R1269" s="774"/>
      <c r="S1269" s="274"/>
      <c r="T1269" s="274"/>
      <c r="U1269" s="274"/>
      <c r="V1269" s="274"/>
      <c r="W1269" s="274"/>
      <c r="X1269" s="274"/>
      <c r="Y1269" s="274"/>
      <c r="Z1269" s="274"/>
      <c r="AA1269" s="274"/>
      <c r="AB1269" s="274"/>
      <c r="AC1269" s="274"/>
      <c r="AD1269" s="274"/>
      <c r="AE1269" s="60"/>
      <c r="AF1269" s="259"/>
      <c r="AG1269" s="374">
        <f t="shared" si="327"/>
        <v>12</v>
      </c>
      <c r="AH1269" s="399"/>
      <c r="AK1269" s="412">
        <f t="shared" si="328"/>
        <v>0</v>
      </c>
      <c r="AL1269" s="379">
        <f t="shared" si="370"/>
        <v>0</v>
      </c>
      <c r="AM1269" s="380">
        <f t="shared" si="329"/>
        <v>0</v>
      </c>
      <c r="AN1269" s="317">
        <f t="shared" si="330"/>
        <v>0</v>
      </c>
      <c r="AO1269" s="388">
        <f t="shared" si="331"/>
        <v>0</v>
      </c>
      <c r="AP1269" s="379">
        <f t="shared" si="371"/>
        <v>0</v>
      </c>
      <c r="AQ1269" s="380">
        <f t="shared" si="332"/>
        <v>0</v>
      </c>
      <c r="AR1269" s="317">
        <f t="shared" si="333"/>
        <v>0</v>
      </c>
      <c r="AS1269" s="388">
        <f t="shared" si="334"/>
        <v>0</v>
      </c>
      <c r="AT1269" s="379">
        <f t="shared" si="372"/>
        <v>0</v>
      </c>
      <c r="AU1269" s="380">
        <f t="shared" si="335"/>
        <v>0</v>
      </c>
      <c r="AV1269" s="317">
        <f t="shared" si="336"/>
        <v>0</v>
      </c>
      <c r="AW1269" s="388">
        <f t="shared" si="337"/>
        <v>0</v>
      </c>
      <c r="AX1269" s="379">
        <f t="shared" si="373"/>
        <v>0</v>
      </c>
      <c r="AY1269" s="380">
        <f t="shared" si="338"/>
        <v>0</v>
      </c>
      <c r="AZ1269" s="292">
        <f t="shared" si="339"/>
        <v>0</v>
      </c>
      <c r="BA1269" s="388">
        <f t="shared" si="340"/>
        <v>0</v>
      </c>
      <c r="BB1269" s="379">
        <f t="shared" si="374"/>
        <v>0</v>
      </c>
      <c r="BC1269" s="380">
        <f t="shared" si="341"/>
        <v>0</v>
      </c>
      <c r="BD1269" s="292">
        <f t="shared" si="342"/>
        <v>0</v>
      </c>
      <c r="BE1269" s="388">
        <f t="shared" si="343"/>
        <v>0</v>
      </c>
      <c r="BF1269" s="379">
        <f t="shared" si="375"/>
        <v>0</v>
      </c>
      <c r="BG1269" s="380">
        <f t="shared" si="344"/>
        <v>0</v>
      </c>
      <c r="BH1269" s="292">
        <f t="shared" si="345"/>
        <v>0</v>
      </c>
      <c r="CA1269" s="303"/>
      <c r="CB1269" s="427"/>
      <c r="CC1269" s="304"/>
      <c r="CD1269" s="304"/>
      <c r="CE1269" s="304"/>
      <c r="CF1269" s="304"/>
      <c r="CG1269" s="304"/>
      <c r="CH1269" s="304"/>
      <c r="CI1269" s="304"/>
      <c r="CJ1269" s="304"/>
      <c r="CK1269" s="304"/>
      <c r="CL1269" s="304"/>
      <c r="CM1269" s="388"/>
      <c r="CN1269" s="388"/>
      <c r="CO1269" s="388"/>
      <c r="CP1269" s="388"/>
      <c r="CQ1269" s="388"/>
      <c r="CR1269" s="388"/>
      <c r="CS1269" s="388"/>
      <c r="CT1269" s="431"/>
      <c r="CU1269" s="431"/>
      <c r="CV1269" s="431"/>
      <c r="CW1269" s="431"/>
      <c r="CX1269" s="431"/>
      <c r="CY1269" s="431"/>
      <c r="CZ1269" s="431"/>
      <c r="DA1269" s="431"/>
      <c r="DB1269" s="431"/>
      <c r="DC1269" s="431"/>
      <c r="DD1269" s="431"/>
      <c r="DE1269" s="311"/>
      <c r="DG1269" s="610"/>
      <c r="DH1269" s="611"/>
      <c r="DI1269" s="415" t="s">
        <v>1914</v>
      </c>
      <c r="DJ1269" s="416"/>
      <c r="DK1269" s="416"/>
      <c r="DL1269" s="416"/>
      <c r="DM1269" s="416"/>
      <c r="DN1269" s="416"/>
      <c r="DO1269" s="416"/>
      <c r="DP1269" s="416"/>
      <c r="DQ1269" s="416"/>
      <c r="DR1269" s="416"/>
      <c r="DS1269" s="416"/>
      <c r="DT1269" s="416"/>
      <c r="DU1269" s="416"/>
      <c r="DV1269" s="416"/>
      <c r="DW1269" s="416"/>
      <c r="DX1269" s="416"/>
      <c r="DY1269" s="416"/>
      <c r="DZ1269" s="416"/>
      <c r="EA1269" s="416">
        <f t="shared" ref="EA1269:EL1269" si="386">SUM(S1266:S1268,S1261:S1263,S1256,S1238)</f>
        <v>0</v>
      </c>
      <c r="EB1269" s="416">
        <f t="shared" si="386"/>
        <v>0</v>
      </c>
      <c r="EC1269" s="416">
        <f t="shared" si="386"/>
        <v>0</v>
      </c>
      <c r="ED1269" s="416">
        <f t="shared" si="386"/>
        <v>0</v>
      </c>
      <c r="EE1269" s="416">
        <f t="shared" si="386"/>
        <v>0</v>
      </c>
      <c r="EF1269" s="416">
        <f t="shared" si="386"/>
        <v>0</v>
      </c>
      <c r="EG1269" s="416">
        <f t="shared" si="386"/>
        <v>0</v>
      </c>
      <c r="EH1269" s="416">
        <f t="shared" si="386"/>
        <v>0</v>
      </c>
      <c r="EI1269" s="416">
        <f t="shared" si="386"/>
        <v>0</v>
      </c>
      <c r="EJ1269" s="416">
        <f t="shared" si="386"/>
        <v>0</v>
      </c>
      <c r="EK1269" s="416">
        <f t="shared" si="386"/>
        <v>0</v>
      </c>
      <c r="EL1269" s="417">
        <f t="shared" si="386"/>
        <v>0</v>
      </c>
    </row>
    <row r="1270" spans="1:143" ht="15" customHeight="1" x14ac:dyDescent="0.25">
      <c r="A1270" s="60"/>
      <c r="B1270" s="60"/>
      <c r="C1270" s="796"/>
      <c r="D1270" s="789"/>
      <c r="E1270" s="790"/>
      <c r="F1270" s="791"/>
      <c r="G1270" s="703" t="s">
        <v>418</v>
      </c>
      <c r="H1270" s="703"/>
      <c r="I1270" s="774" t="s">
        <v>419</v>
      </c>
      <c r="J1270" s="774"/>
      <c r="K1270" s="774"/>
      <c r="L1270" s="774"/>
      <c r="M1270" s="774"/>
      <c r="N1270" s="774"/>
      <c r="O1270" s="774"/>
      <c r="P1270" s="774"/>
      <c r="Q1270" s="774"/>
      <c r="R1270" s="774"/>
      <c r="S1270" s="274"/>
      <c r="T1270" s="274"/>
      <c r="U1270" s="274"/>
      <c r="V1270" s="274"/>
      <c r="W1270" s="274"/>
      <c r="X1270" s="274"/>
      <c r="Y1270" s="274"/>
      <c r="Z1270" s="274"/>
      <c r="AA1270" s="274"/>
      <c r="AB1270" s="274"/>
      <c r="AC1270" s="274"/>
      <c r="AD1270" s="274"/>
      <c r="AE1270" s="60"/>
      <c r="AF1270" s="259"/>
      <c r="AG1270" s="374">
        <f t="shared" si="327"/>
        <v>12</v>
      </c>
      <c r="AH1270" s="399"/>
      <c r="AK1270" s="412">
        <f t="shared" si="328"/>
        <v>0</v>
      </c>
      <c r="AL1270" s="379">
        <f t="shared" si="370"/>
        <v>0</v>
      </c>
      <c r="AM1270" s="380">
        <f t="shared" si="329"/>
        <v>0</v>
      </c>
      <c r="AN1270" s="317">
        <f t="shared" si="330"/>
        <v>0</v>
      </c>
      <c r="AO1270" s="388">
        <f t="shared" si="331"/>
        <v>0</v>
      </c>
      <c r="AP1270" s="379">
        <f t="shared" si="371"/>
        <v>0</v>
      </c>
      <c r="AQ1270" s="380">
        <f t="shared" si="332"/>
        <v>0</v>
      </c>
      <c r="AR1270" s="317">
        <f t="shared" si="333"/>
        <v>0</v>
      </c>
      <c r="AS1270" s="388">
        <f t="shared" si="334"/>
        <v>0</v>
      </c>
      <c r="AT1270" s="379">
        <f t="shared" si="372"/>
        <v>0</v>
      </c>
      <c r="AU1270" s="380">
        <f t="shared" si="335"/>
        <v>0</v>
      </c>
      <c r="AV1270" s="317">
        <f t="shared" si="336"/>
        <v>0</v>
      </c>
      <c r="AW1270" s="388">
        <f t="shared" si="337"/>
        <v>0</v>
      </c>
      <c r="AX1270" s="379">
        <f t="shared" si="373"/>
        <v>0</v>
      </c>
      <c r="AY1270" s="380">
        <f t="shared" si="338"/>
        <v>0</v>
      </c>
      <c r="AZ1270" s="292">
        <f t="shared" si="339"/>
        <v>0</v>
      </c>
      <c r="BA1270" s="388">
        <f t="shared" si="340"/>
        <v>0</v>
      </c>
      <c r="BB1270" s="379">
        <f t="shared" si="374"/>
        <v>0</v>
      </c>
      <c r="BC1270" s="380">
        <f t="shared" si="341"/>
        <v>0</v>
      </c>
      <c r="BD1270" s="292">
        <f t="shared" si="342"/>
        <v>0</v>
      </c>
      <c r="BE1270" s="388">
        <f t="shared" si="343"/>
        <v>0</v>
      </c>
      <c r="BF1270" s="379">
        <f t="shared" si="375"/>
        <v>0</v>
      </c>
      <c r="BG1270" s="380">
        <f t="shared" si="344"/>
        <v>0</v>
      </c>
      <c r="BH1270" s="292">
        <f t="shared" si="345"/>
        <v>0</v>
      </c>
      <c r="CA1270" s="303"/>
      <c r="CB1270" s="427"/>
      <c r="CC1270" s="304"/>
      <c r="CD1270" s="304"/>
      <c r="CE1270" s="304"/>
      <c r="CF1270" s="304"/>
      <c r="CG1270" s="304"/>
      <c r="CH1270" s="304"/>
      <c r="CI1270" s="304"/>
      <c r="CJ1270" s="304"/>
      <c r="CK1270" s="304"/>
      <c r="CL1270" s="304"/>
      <c r="CM1270" s="388"/>
      <c r="CN1270" s="388"/>
      <c r="CO1270" s="388"/>
      <c r="CP1270" s="388"/>
      <c r="CQ1270" s="388"/>
      <c r="CR1270" s="388"/>
      <c r="CS1270" s="388"/>
      <c r="CT1270" s="431"/>
      <c r="CU1270" s="431"/>
      <c r="CV1270" s="431"/>
      <c r="CW1270" s="431"/>
      <c r="CX1270" s="431"/>
      <c r="CY1270" s="431"/>
      <c r="CZ1270" s="431"/>
      <c r="DA1270" s="431"/>
      <c r="DB1270" s="431"/>
      <c r="DC1270" s="431"/>
      <c r="DD1270" s="431"/>
      <c r="DE1270" s="311"/>
      <c r="DG1270" s="610"/>
      <c r="DH1270" s="611"/>
      <c r="DI1270" s="415" t="s">
        <v>1919</v>
      </c>
      <c r="DJ1270" s="298"/>
      <c r="DK1270" s="298"/>
      <c r="DL1270" s="298"/>
      <c r="DM1270" s="298"/>
      <c r="DN1270" s="298"/>
      <c r="DO1270" s="298"/>
      <c r="DP1270" s="298"/>
      <c r="DQ1270" s="298"/>
      <c r="DR1270" s="298"/>
      <c r="DS1270" s="298"/>
      <c r="DT1270" s="298"/>
      <c r="DU1270" s="298"/>
      <c r="DV1270" s="298"/>
      <c r="DW1270" s="298"/>
      <c r="DX1270" s="298"/>
      <c r="DY1270" s="298"/>
      <c r="DZ1270" s="298"/>
      <c r="EA1270" s="298">
        <f>IF(OR(AND(EA1267="NS",EA1268=7),AND(EA1267="NA")),0,IF(OR(AND(IF(EA1267="NS",1,EA1267)&gt;EA1269*0.25,EA1268=0),AND(EA1267&gt;0,OR(EA1268=7,EA1269=0)),AND(EA1267&gt;0,EA1268=0,EA1269=0),AND(EA1267="NS",EA1268=0,EA1269=0)),1,0))</f>
        <v>0</v>
      </c>
      <c r="EB1270" s="298">
        <f t="shared" ref="EB1270:EL1270" si="387">IF(OR(AND(EB1267="NS",EB1268=7),AND(EB1267="NA")),0,IF(OR(AND(IF(EB1267="NS",1,EB1267)&gt;EB1269*0.25,EB1268=0),AND(EB1267&gt;0,OR(EB1268=7,EB1269=0)),AND(EB1267&gt;0,EB1268=0,EB1269=0),AND(EB1267="NS",EB1268=0,EB1269=0)),1,0))</f>
        <v>0</v>
      </c>
      <c r="EC1270" s="298">
        <f t="shared" si="387"/>
        <v>0</v>
      </c>
      <c r="ED1270" s="298">
        <f t="shared" si="387"/>
        <v>0</v>
      </c>
      <c r="EE1270" s="298">
        <f t="shared" si="387"/>
        <v>0</v>
      </c>
      <c r="EF1270" s="298">
        <f t="shared" si="387"/>
        <v>0</v>
      </c>
      <c r="EG1270" s="298">
        <f t="shared" si="387"/>
        <v>0</v>
      </c>
      <c r="EH1270" s="298">
        <f t="shared" si="387"/>
        <v>0</v>
      </c>
      <c r="EI1270" s="298">
        <f t="shared" si="387"/>
        <v>0</v>
      </c>
      <c r="EJ1270" s="298">
        <f t="shared" si="387"/>
        <v>0</v>
      </c>
      <c r="EK1270" s="298">
        <f t="shared" si="387"/>
        <v>0</v>
      </c>
      <c r="EL1270" s="302">
        <f t="shared" si="387"/>
        <v>0</v>
      </c>
      <c r="EM1270" s="377">
        <f>SUM(EA1270:EL1270)</f>
        <v>0</v>
      </c>
    </row>
    <row r="1271" spans="1:143" ht="15" customHeight="1" x14ac:dyDescent="0.25">
      <c r="A1271" s="60"/>
      <c r="B1271" s="60"/>
      <c r="C1271" s="797"/>
      <c r="D1271" s="792"/>
      <c r="E1271" s="793"/>
      <c r="F1271" s="794"/>
      <c r="G1271" s="703" t="s">
        <v>420</v>
      </c>
      <c r="H1271" s="703"/>
      <c r="I1271" s="774" t="s">
        <v>421</v>
      </c>
      <c r="J1271" s="774"/>
      <c r="K1271" s="774"/>
      <c r="L1271" s="774"/>
      <c r="M1271" s="774"/>
      <c r="N1271" s="774"/>
      <c r="O1271" s="774"/>
      <c r="P1271" s="774"/>
      <c r="Q1271" s="774"/>
      <c r="R1271" s="774"/>
      <c r="S1271" s="274"/>
      <c r="T1271" s="274"/>
      <c r="U1271" s="274"/>
      <c r="V1271" s="274"/>
      <c r="W1271" s="274"/>
      <c r="X1271" s="274"/>
      <c r="Y1271" s="274"/>
      <c r="Z1271" s="274"/>
      <c r="AA1271" s="274"/>
      <c r="AB1271" s="274"/>
      <c r="AC1271" s="274"/>
      <c r="AD1271" s="274"/>
      <c r="AE1271" s="60"/>
      <c r="AF1271" s="259"/>
      <c r="AG1271" s="374">
        <f t="shared" si="327"/>
        <v>12</v>
      </c>
      <c r="AH1271" s="399"/>
      <c r="AK1271" s="412">
        <f t="shared" si="328"/>
        <v>0</v>
      </c>
      <c r="AL1271" s="379">
        <f t="shared" si="370"/>
        <v>0</v>
      </c>
      <c r="AM1271" s="380">
        <f t="shared" si="329"/>
        <v>0</v>
      </c>
      <c r="AN1271" s="317">
        <f t="shared" si="330"/>
        <v>0</v>
      </c>
      <c r="AO1271" s="388">
        <f t="shared" si="331"/>
        <v>0</v>
      </c>
      <c r="AP1271" s="379">
        <f t="shared" si="371"/>
        <v>0</v>
      </c>
      <c r="AQ1271" s="380">
        <f t="shared" si="332"/>
        <v>0</v>
      </c>
      <c r="AR1271" s="317">
        <f t="shared" si="333"/>
        <v>0</v>
      </c>
      <c r="AS1271" s="388">
        <f t="shared" si="334"/>
        <v>0</v>
      </c>
      <c r="AT1271" s="379">
        <f t="shared" si="372"/>
        <v>0</v>
      </c>
      <c r="AU1271" s="380">
        <f t="shared" si="335"/>
        <v>0</v>
      </c>
      <c r="AV1271" s="317">
        <f t="shared" si="336"/>
        <v>0</v>
      </c>
      <c r="AW1271" s="388">
        <f t="shared" si="337"/>
        <v>0</v>
      </c>
      <c r="AX1271" s="379">
        <f t="shared" si="373"/>
        <v>0</v>
      </c>
      <c r="AY1271" s="380">
        <f t="shared" si="338"/>
        <v>0</v>
      </c>
      <c r="AZ1271" s="292">
        <f t="shared" si="339"/>
        <v>0</v>
      </c>
      <c r="BA1271" s="388">
        <f t="shared" si="340"/>
        <v>0</v>
      </c>
      <c r="BB1271" s="379">
        <f t="shared" si="374"/>
        <v>0</v>
      </c>
      <c r="BC1271" s="380">
        <f t="shared" si="341"/>
        <v>0</v>
      </c>
      <c r="BD1271" s="292">
        <f t="shared" si="342"/>
        <v>0</v>
      </c>
      <c r="BE1271" s="388">
        <f t="shared" si="343"/>
        <v>0</v>
      </c>
      <c r="BF1271" s="379">
        <f t="shared" si="375"/>
        <v>0</v>
      </c>
      <c r="BG1271" s="380">
        <f t="shared" si="344"/>
        <v>0</v>
      </c>
      <c r="BH1271" s="292">
        <f t="shared" si="345"/>
        <v>0</v>
      </c>
      <c r="CA1271" s="303"/>
      <c r="CB1271" s="427"/>
      <c r="CC1271" s="304"/>
      <c r="CD1271" s="304"/>
      <c r="CE1271" s="304"/>
      <c r="CF1271" s="304"/>
      <c r="CG1271" s="304"/>
      <c r="CH1271" s="304"/>
      <c r="CI1271" s="304"/>
      <c r="CJ1271" s="304"/>
      <c r="CK1271" s="304"/>
      <c r="CL1271" s="304"/>
      <c r="CM1271" s="388"/>
      <c r="CN1271" s="388"/>
      <c r="CO1271" s="388"/>
      <c r="CP1271" s="388"/>
      <c r="CQ1271" s="388"/>
      <c r="CR1271" s="388"/>
      <c r="CS1271" s="388"/>
      <c r="CT1271" s="431"/>
      <c r="CU1271" s="431"/>
      <c r="CV1271" s="431"/>
      <c r="CW1271" s="431"/>
      <c r="CX1271" s="431"/>
      <c r="CY1271" s="431"/>
      <c r="CZ1271" s="431"/>
      <c r="DA1271" s="431"/>
      <c r="DB1271" s="431"/>
      <c r="DC1271" s="431"/>
      <c r="DD1271" s="431"/>
      <c r="DE1271" s="311"/>
      <c r="DG1271" s="614" t="s">
        <v>420</v>
      </c>
      <c r="DH1271" s="615"/>
      <c r="DI1271" s="418" t="s">
        <v>1909</v>
      </c>
      <c r="DJ1271" s="419"/>
      <c r="DK1271" s="419"/>
      <c r="DL1271" s="419"/>
      <c r="DM1271" s="419"/>
      <c r="DN1271" s="419"/>
      <c r="DO1271" s="419"/>
      <c r="DP1271" s="419"/>
      <c r="DQ1271" s="419"/>
      <c r="DR1271" s="419"/>
      <c r="DS1271" s="419"/>
      <c r="DT1271" s="419"/>
      <c r="DU1271" s="419"/>
      <c r="DV1271" s="419"/>
      <c r="DW1271" s="419"/>
      <c r="DX1271" s="419"/>
      <c r="DY1271" s="419"/>
      <c r="DZ1271" s="419"/>
      <c r="EA1271" s="419">
        <f>S1271</f>
        <v>0</v>
      </c>
      <c r="EB1271" s="419">
        <f t="shared" ref="EB1271:EL1271" si="388">T1271</f>
        <v>0</v>
      </c>
      <c r="EC1271" s="419">
        <f t="shared" si="388"/>
        <v>0</v>
      </c>
      <c r="ED1271" s="419">
        <f t="shared" si="388"/>
        <v>0</v>
      </c>
      <c r="EE1271" s="419">
        <f t="shared" si="388"/>
        <v>0</v>
      </c>
      <c r="EF1271" s="419">
        <f t="shared" si="388"/>
        <v>0</v>
      </c>
      <c r="EG1271" s="419">
        <f t="shared" si="388"/>
        <v>0</v>
      </c>
      <c r="EH1271" s="419">
        <f t="shared" si="388"/>
        <v>0</v>
      </c>
      <c r="EI1271" s="419">
        <f t="shared" si="388"/>
        <v>0</v>
      </c>
      <c r="EJ1271" s="419">
        <f t="shared" si="388"/>
        <v>0</v>
      </c>
      <c r="EK1271" s="419">
        <f t="shared" si="388"/>
        <v>0</v>
      </c>
      <c r="EL1271" s="420">
        <f t="shared" si="388"/>
        <v>0</v>
      </c>
    </row>
    <row r="1272" spans="1:143" ht="15" customHeight="1" x14ac:dyDescent="0.25">
      <c r="A1272" s="60"/>
      <c r="B1272" s="60"/>
      <c r="C1272" s="795" t="s">
        <v>458</v>
      </c>
      <c r="D1272" s="786" t="s">
        <v>459</v>
      </c>
      <c r="E1272" s="787"/>
      <c r="F1272" s="788"/>
      <c r="G1272" s="703" t="s">
        <v>424</v>
      </c>
      <c r="H1272" s="703"/>
      <c r="I1272" s="774" t="s">
        <v>425</v>
      </c>
      <c r="J1272" s="774"/>
      <c r="K1272" s="774"/>
      <c r="L1272" s="774"/>
      <c r="M1272" s="774"/>
      <c r="N1272" s="774"/>
      <c r="O1272" s="774"/>
      <c r="P1272" s="774"/>
      <c r="Q1272" s="774"/>
      <c r="R1272" s="774"/>
      <c r="S1272" s="274"/>
      <c r="T1272" s="274"/>
      <c r="U1272" s="274"/>
      <c r="V1272" s="274"/>
      <c r="W1272" s="274"/>
      <c r="X1272" s="274"/>
      <c r="Y1272" s="274"/>
      <c r="Z1272" s="274"/>
      <c r="AA1272" s="274"/>
      <c r="AB1272" s="274"/>
      <c r="AC1272" s="274"/>
      <c r="AD1272" s="274"/>
      <c r="AE1272" s="60"/>
      <c r="AF1272" s="259"/>
      <c r="AG1272" s="374">
        <f t="shared" si="327"/>
        <v>12</v>
      </c>
      <c r="AH1272" s="399"/>
      <c r="AK1272" s="412">
        <f t="shared" si="328"/>
        <v>0</v>
      </c>
      <c r="AL1272" s="379">
        <f t="shared" si="370"/>
        <v>0</v>
      </c>
      <c r="AM1272" s="380">
        <f t="shared" si="329"/>
        <v>0</v>
      </c>
      <c r="AN1272" s="317">
        <f t="shared" si="330"/>
        <v>0</v>
      </c>
      <c r="AO1272" s="388">
        <f t="shared" si="331"/>
        <v>0</v>
      </c>
      <c r="AP1272" s="379">
        <f t="shared" si="371"/>
        <v>0</v>
      </c>
      <c r="AQ1272" s="380">
        <f t="shared" si="332"/>
        <v>0</v>
      </c>
      <c r="AR1272" s="317">
        <f t="shared" si="333"/>
        <v>0</v>
      </c>
      <c r="AS1272" s="388">
        <f t="shared" si="334"/>
        <v>0</v>
      </c>
      <c r="AT1272" s="379">
        <f t="shared" si="372"/>
        <v>0</v>
      </c>
      <c r="AU1272" s="380">
        <f t="shared" si="335"/>
        <v>0</v>
      </c>
      <c r="AV1272" s="317">
        <f t="shared" si="336"/>
        <v>0</v>
      </c>
      <c r="AW1272" s="388">
        <f t="shared" si="337"/>
        <v>0</v>
      </c>
      <c r="AX1272" s="379">
        <f t="shared" si="373"/>
        <v>0</v>
      </c>
      <c r="AY1272" s="380">
        <f t="shared" si="338"/>
        <v>0</v>
      </c>
      <c r="AZ1272" s="292">
        <f t="shared" si="339"/>
        <v>0</v>
      </c>
      <c r="BA1272" s="388">
        <f t="shared" si="340"/>
        <v>0</v>
      </c>
      <c r="BB1272" s="379">
        <f t="shared" si="374"/>
        <v>0</v>
      </c>
      <c r="BC1272" s="380">
        <f t="shared" si="341"/>
        <v>0</v>
      </c>
      <c r="BD1272" s="292">
        <f t="shared" si="342"/>
        <v>0</v>
      </c>
      <c r="BE1272" s="388">
        <f t="shared" si="343"/>
        <v>0</v>
      </c>
      <c r="BF1272" s="379">
        <f t="shared" si="375"/>
        <v>0</v>
      </c>
      <c r="BG1272" s="380">
        <f t="shared" si="344"/>
        <v>0</v>
      </c>
      <c r="BH1272" s="292">
        <f t="shared" si="345"/>
        <v>0</v>
      </c>
      <c r="CA1272" s="299" t="s">
        <v>60</v>
      </c>
      <c r="CB1272" s="421"/>
      <c r="CC1272" s="296"/>
      <c r="CD1272" s="296"/>
      <c r="CE1272" s="296"/>
      <c r="CF1272" s="296"/>
      <c r="CG1272" s="296"/>
      <c r="CH1272" s="296"/>
      <c r="CI1272" s="296"/>
      <c r="CJ1272" s="296"/>
      <c r="CK1272" s="296"/>
      <c r="CL1272" s="296"/>
      <c r="CM1272" s="320"/>
      <c r="CN1272" s="320"/>
      <c r="CO1272" s="320"/>
      <c r="CP1272" s="320"/>
      <c r="CQ1272" s="320"/>
      <c r="CR1272" s="320"/>
      <c r="CS1272" s="320"/>
      <c r="CT1272" s="422">
        <f t="shared" ref="CT1272:DE1272" si="389">IF(S1272="",0,S1272)</f>
        <v>0</v>
      </c>
      <c r="CU1272" s="422">
        <f t="shared" si="389"/>
        <v>0</v>
      </c>
      <c r="CV1272" s="422">
        <f t="shared" si="389"/>
        <v>0</v>
      </c>
      <c r="CW1272" s="422">
        <f t="shared" si="389"/>
        <v>0</v>
      </c>
      <c r="CX1272" s="422">
        <f t="shared" si="389"/>
        <v>0</v>
      </c>
      <c r="CY1272" s="422">
        <f t="shared" si="389"/>
        <v>0</v>
      </c>
      <c r="CZ1272" s="422">
        <f t="shared" si="389"/>
        <v>0</v>
      </c>
      <c r="DA1272" s="422">
        <f t="shared" si="389"/>
        <v>0</v>
      </c>
      <c r="DB1272" s="422">
        <f t="shared" si="389"/>
        <v>0</v>
      </c>
      <c r="DC1272" s="422">
        <f t="shared" si="389"/>
        <v>0</v>
      </c>
      <c r="DD1272" s="422">
        <f t="shared" si="389"/>
        <v>0</v>
      </c>
      <c r="DE1272" s="423">
        <f t="shared" si="389"/>
        <v>0</v>
      </c>
      <c r="DG1272" s="610"/>
      <c r="DH1272" s="611"/>
      <c r="DI1272" s="415" t="s">
        <v>1910</v>
      </c>
      <c r="DJ1272" s="416"/>
      <c r="DK1272" s="416"/>
      <c r="DL1272" s="416"/>
      <c r="DM1272" s="416"/>
      <c r="DN1272" s="416"/>
      <c r="DO1272" s="416"/>
      <c r="DP1272" s="416"/>
      <c r="DQ1272" s="416"/>
      <c r="DR1272" s="416"/>
      <c r="DS1272" s="416"/>
      <c r="DT1272" s="416"/>
      <c r="DU1272" s="416"/>
      <c r="DV1272" s="416"/>
      <c r="DW1272" s="416"/>
      <c r="DX1272" s="416"/>
      <c r="DY1272" s="416"/>
      <c r="DZ1272" s="416"/>
      <c r="EA1272" s="416">
        <f t="shared" ref="EA1272:EL1272" si="390">COUNTIF(S1269:S1270,"NS")</f>
        <v>0</v>
      </c>
      <c r="EB1272" s="416">
        <f t="shared" si="390"/>
        <v>0</v>
      </c>
      <c r="EC1272" s="416">
        <f t="shared" si="390"/>
        <v>0</v>
      </c>
      <c r="ED1272" s="416">
        <f t="shared" si="390"/>
        <v>0</v>
      </c>
      <c r="EE1272" s="416">
        <f t="shared" si="390"/>
        <v>0</v>
      </c>
      <c r="EF1272" s="416">
        <f t="shared" si="390"/>
        <v>0</v>
      </c>
      <c r="EG1272" s="416">
        <f t="shared" si="390"/>
        <v>0</v>
      </c>
      <c r="EH1272" s="416">
        <f t="shared" si="390"/>
        <v>0</v>
      </c>
      <c r="EI1272" s="416">
        <f t="shared" si="390"/>
        <v>0</v>
      </c>
      <c r="EJ1272" s="416">
        <f t="shared" si="390"/>
        <v>0</v>
      </c>
      <c r="EK1272" s="416">
        <f t="shared" si="390"/>
        <v>0</v>
      </c>
      <c r="EL1272" s="417">
        <f t="shared" si="390"/>
        <v>0</v>
      </c>
    </row>
    <row r="1273" spans="1:143" ht="15" customHeight="1" x14ac:dyDescent="0.25">
      <c r="A1273" s="60"/>
      <c r="B1273" s="60"/>
      <c r="C1273" s="796"/>
      <c r="D1273" s="789"/>
      <c r="E1273" s="790"/>
      <c r="F1273" s="791"/>
      <c r="G1273" s="702" t="s">
        <v>432</v>
      </c>
      <c r="H1273" s="702"/>
      <c r="I1273" s="56"/>
      <c r="J1273" s="700" t="s">
        <v>426</v>
      </c>
      <c r="K1273" s="700"/>
      <c r="L1273" s="700"/>
      <c r="M1273" s="700"/>
      <c r="N1273" s="700"/>
      <c r="O1273" s="700"/>
      <c r="P1273" s="700"/>
      <c r="Q1273" s="700"/>
      <c r="R1273" s="701"/>
      <c r="S1273" s="274"/>
      <c r="T1273" s="274"/>
      <c r="U1273" s="274"/>
      <c r="V1273" s="274"/>
      <c r="W1273" s="274"/>
      <c r="X1273" s="274"/>
      <c r="Y1273" s="274"/>
      <c r="Z1273" s="274"/>
      <c r="AA1273" s="274"/>
      <c r="AB1273" s="274"/>
      <c r="AC1273" s="274"/>
      <c r="AD1273" s="274"/>
      <c r="AE1273" s="60"/>
      <c r="AF1273" s="259"/>
      <c r="AG1273" s="374">
        <f t="shared" si="327"/>
        <v>12</v>
      </c>
      <c r="AH1273" s="399"/>
      <c r="AK1273" s="412">
        <f t="shared" si="328"/>
        <v>0</v>
      </c>
      <c r="AL1273" s="379">
        <f t="shared" si="370"/>
        <v>0</v>
      </c>
      <c r="AM1273" s="380">
        <f t="shared" si="329"/>
        <v>0</v>
      </c>
      <c r="AN1273" s="317">
        <f t="shared" si="330"/>
        <v>0</v>
      </c>
      <c r="AO1273" s="388">
        <f t="shared" si="331"/>
        <v>0</v>
      </c>
      <c r="AP1273" s="379">
        <f t="shared" si="371"/>
        <v>0</v>
      </c>
      <c r="AQ1273" s="380">
        <f t="shared" si="332"/>
        <v>0</v>
      </c>
      <c r="AR1273" s="317">
        <f t="shared" si="333"/>
        <v>0</v>
      </c>
      <c r="AS1273" s="388">
        <f t="shared" si="334"/>
        <v>0</v>
      </c>
      <c r="AT1273" s="379">
        <f t="shared" si="372"/>
        <v>0</v>
      </c>
      <c r="AU1273" s="380">
        <f t="shared" si="335"/>
        <v>0</v>
      </c>
      <c r="AV1273" s="317">
        <f t="shared" si="336"/>
        <v>0</v>
      </c>
      <c r="AW1273" s="388">
        <f t="shared" si="337"/>
        <v>0</v>
      </c>
      <c r="AX1273" s="379">
        <f t="shared" si="373"/>
        <v>0</v>
      </c>
      <c r="AY1273" s="380">
        <f t="shared" si="338"/>
        <v>0</v>
      </c>
      <c r="AZ1273" s="292">
        <f t="shared" si="339"/>
        <v>0</v>
      </c>
      <c r="BA1273" s="388">
        <f t="shared" si="340"/>
        <v>0</v>
      </c>
      <c r="BB1273" s="379">
        <f t="shared" si="374"/>
        <v>0</v>
      </c>
      <c r="BC1273" s="380">
        <f t="shared" si="341"/>
        <v>0</v>
      </c>
      <c r="BD1273" s="292">
        <f t="shared" si="342"/>
        <v>0</v>
      </c>
      <c r="BE1273" s="388">
        <f t="shared" si="343"/>
        <v>0</v>
      </c>
      <c r="BF1273" s="379">
        <f t="shared" si="375"/>
        <v>0</v>
      </c>
      <c r="BG1273" s="380">
        <f t="shared" si="344"/>
        <v>0</v>
      </c>
      <c r="BH1273" s="292">
        <f t="shared" si="345"/>
        <v>0</v>
      </c>
      <c r="CA1273" s="299" t="s">
        <v>1917</v>
      </c>
      <c r="CB1273" s="421"/>
      <c r="CC1273" s="297"/>
      <c r="CD1273" s="297"/>
      <c r="CE1273" s="297"/>
      <c r="CF1273" s="297"/>
      <c r="CG1273" s="297"/>
      <c r="CH1273" s="297"/>
      <c r="CI1273" s="297"/>
      <c r="CJ1273" s="297"/>
      <c r="CK1273" s="297"/>
      <c r="CL1273" s="297"/>
      <c r="CM1273" s="320"/>
      <c r="CN1273" s="320"/>
      <c r="CO1273" s="320"/>
      <c r="CP1273" s="320"/>
      <c r="CQ1273" s="320"/>
      <c r="CR1273" s="320"/>
      <c r="CS1273" s="320"/>
      <c r="CT1273" s="297">
        <f t="shared" ref="CT1273:DE1273" si="391">SUM(S1273:S1278)</f>
        <v>0</v>
      </c>
      <c r="CU1273" s="297">
        <f t="shared" si="391"/>
        <v>0</v>
      </c>
      <c r="CV1273" s="297">
        <f t="shared" si="391"/>
        <v>0</v>
      </c>
      <c r="CW1273" s="297">
        <f t="shared" si="391"/>
        <v>0</v>
      </c>
      <c r="CX1273" s="297">
        <f t="shared" si="391"/>
        <v>0</v>
      </c>
      <c r="CY1273" s="297">
        <f t="shared" si="391"/>
        <v>0</v>
      </c>
      <c r="CZ1273" s="297">
        <f t="shared" si="391"/>
        <v>0</v>
      </c>
      <c r="DA1273" s="297">
        <f t="shared" si="391"/>
        <v>0</v>
      </c>
      <c r="DB1273" s="297">
        <f t="shared" si="391"/>
        <v>0</v>
      </c>
      <c r="DC1273" s="297">
        <f t="shared" si="391"/>
        <v>0</v>
      </c>
      <c r="DD1273" s="297">
        <f t="shared" si="391"/>
        <v>0</v>
      </c>
      <c r="DE1273" s="301">
        <f t="shared" si="391"/>
        <v>0</v>
      </c>
      <c r="DG1273" s="612"/>
      <c r="DH1273" s="613"/>
      <c r="DI1273" s="415" t="s">
        <v>1914</v>
      </c>
      <c r="DJ1273" s="416"/>
      <c r="DK1273" s="416"/>
      <c r="DL1273" s="416"/>
      <c r="DM1273" s="416"/>
      <c r="DN1273" s="416"/>
      <c r="DO1273" s="416"/>
      <c r="DP1273" s="416"/>
      <c r="DQ1273" s="416"/>
      <c r="DR1273" s="416"/>
      <c r="DS1273" s="416"/>
      <c r="DT1273" s="416"/>
      <c r="DU1273" s="416"/>
      <c r="DV1273" s="416"/>
      <c r="DW1273" s="416"/>
      <c r="DX1273" s="416"/>
      <c r="DY1273" s="416"/>
      <c r="DZ1273" s="416"/>
      <c r="EA1273" s="416">
        <f t="shared" ref="EA1273:EL1273" si="392">SUM(S1269:S1271)</f>
        <v>0</v>
      </c>
      <c r="EB1273" s="416">
        <f t="shared" si="392"/>
        <v>0</v>
      </c>
      <c r="EC1273" s="416">
        <f t="shared" si="392"/>
        <v>0</v>
      </c>
      <c r="ED1273" s="416">
        <f t="shared" si="392"/>
        <v>0</v>
      </c>
      <c r="EE1273" s="416">
        <f t="shared" si="392"/>
        <v>0</v>
      </c>
      <c r="EF1273" s="416">
        <f t="shared" si="392"/>
        <v>0</v>
      </c>
      <c r="EG1273" s="416">
        <f t="shared" si="392"/>
        <v>0</v>
      </c>
      <c r="EH1273" s="416">
        <f t="shared" si="392"/>
        <v>0</v>
      </c>
      <c r="EI1273" s="416">
        <f t="shared" si="392"/>
        <v>0</v>
      </c>
      <c r="EJ1273" s="416">
        <f t="shared" si="392"/>
        <v>0</v>
      </c>
      <c r="EK1273" s="416">
        <f t="shared" si="392"/>
        <v>0</v>
      </c>
      <c r="EL1273" s="417">
        <f t="shared" si="392"/>
        <v>0</v>
      </c>
    </row>
    <row r="1274" spans="1:143" ht="15" customHeight="1" x14ac:dyDescent="0.25">
      <c r="A1274" s="60"/>
      <c r="B1274" s="60"/>
      <c r="C1274" s="796"/>
      <c r="D1274" s="789"/>
      <c r="E1274" s="790"/>
      <c r="F1274" s="791"/>
      <c r="G1274" s="702" t="s">
        <v>433</v>
      </c>
      <c r="H1274" s="702"/>
      <c r="I1274" s="56"/>
      <c r="J1274" s="700" t="s">
        <v>427</v>
      </c>
      <c r="K1274" s="700"/>
      <c r="L1274" s="700"/>
      <c r="M1274" s="700"/>
      <c r="N1274" s="700"/>
      <c r="O1274" s="700"/>
      <c r="P1274" s="700"/>
      <c r="Q1274" s="700"/>
      <c r="R1274" s="701"/>
      <c r="S1274" s="274"/>
      <c r="T1274" s="274"/>
      <c r="U1274" s="274"/>
      <c r="V1274" s="274"/>
      <c r="W1274" s="274"/>
      <c r="X1274" s="274"/>
      <c r="Y1274" s="274"/>
      <c r="Z1274" s="274"/>
      <c r="AA1274" s="274"/>
      <c r="AB1274" s="274"/>
      <c r="AC1274" s="274"/>
      <c r="AD1274" s="274"/>
      <c r="AE1274" s="60"/>
      <c r="AF1274" s="259"/>
      <c r="AG1274" s="374">
        <f t="shared" si="327"/>
        <v>12</v>
      </c>
      <c r="AH1274" s="399"/>
      <c r="AK1274" s="412">
        <f t="shared" si="328"/>
        <v>0</v>
      </c>
      <c r="AL1274" s="379">
        <f t="shared" ref="AL1274:AL1305" si="393">COUNTIF(T1274:U1274,"ns")</f>
        <v>0</v>
      </c>
      <c r="AM1274" s="380">
        <f t="shared" si="329"/>
        <v>0</v>
      </c>
      <c r="AN1274" s="317">
        <f t="shared" si="330"/>
        <v>0</v>
      </c>
      <c r="AO1274" s="388">
        <f t="shared" si="331"/>
        <v>0</v>
      </c>
      <c r="AP1274" s="379">
        <f t="shared" ref="AP1274:AP1305" si="394">COUNTIF(AC1274,"ns")+COUNTIF(Z1274,"ns")+COUNTIF(W1274,"ns")</f>
        <v>0</v>
      </c>
      <c r="AQ1274" s="380">
        <f t="shared" si="332"/>
        <v>0</v>
      </c>
      <c r="AR1274" s="317">
        <f t="shared" si="333"/>
        <v>0</v>
      </c>
      <c r="AS1274" s="388">
        <f t="shared" si="334"/>
        <v>0</v>
      </c>
      <c r="AT1274" s="379">
        <f t="shared" ref="AT1274:AT1305" si="395">COUNTIF(X1274,"ns")+COUNTIF(AD1274,"ns")+COUNTIF(AA1274,"ns")</f>
        <v>0</v>
      </c>
      <c r="AU1274" s="380">
        <f t="shared" si="335"/>
        <v>0</v>
      </c>
      <c r="AV1274" s="317">
        <f t="shared" si="336"/>
        <v>0</v>
      </c>
      <c r="AW1274" s="388">
        <f t="shared" si="337"/>
        <v>0</v>
      </c>
      <c r="AX1274" s="379">
        <f t="shared" ref="AX1274:AX1305" si="396">COUNTIF(W1274:X1274,"ns")</f>
        <v>0</v>
      </c>
      <c r="AY1274" s="380">
        <f t="shared" si="338"/>
        <v>0</v>
      </c>
      <c r="AZ1274" s="292">
        <f t="shared" si="339"/>
        <v>0</v>
      </c>
      <c r="BA1274" s="388">
        <f t="shared" si="340"/>
        <v>0</v>
      </c>
      <c r="BB1274" s="379">
        <f t="shared" ref="BB1274:BB1305" si="397">COUNTIF(Z1274:AA1274,"ns")</f>
        <v>0</v>
      </c>
      <c r="BC1274" s="380">
        <f t="shared" si="341"/>
        <v>0</v>
      </c>
      <c r="BD1274" s="292">
        <f t="shared" si="342"/>
        <v>0</v>
      </c>
      <c r="BE1274" s="388">
        <f t="shared" si="343"/>
        <v>0</v>
      </c>
      <c r="BF1274" s="379">
        <f t="shared" ref="BF1274:BF1305" si="398">COUNTIF(AC1274:AD1274,"ns")</f>
        <v>0</v>
      </c>
      <c r="BG1274" s="380">
        <f t="shared" si="344"/>
        <v>0</v>
      </c>
      <c r="BH1274" s="292">
        <f t="shared" si="345"/>
        <v>0</v>
      </c>
      <c r="CA1274" s="299" t="s">
        <v>1910</v>
      </c>
      <c r="CB1274" s="421"/>
      <c r="CC1274" s="296"/>
      <c r="CD1274" s="296"/>
      <c r="CE1274" s="296"/>
      <c r="CF1274" s="296"/>
      <c r="CG1274" s="296"/>
      <c r="CH1274" s="296"/>
      <c r="CI1274" s="296"/>
      <c r="CJ1274" s="296"/>
      <c r="CK1274" s="296"/>
      <c r="CL1274" s="296"/>
      <c r="CM1274" s="320"/>
      <c r="CN1274" s="320"/>
      <c r="CO1274" s="320"/>
      <c r="CP1274" s="320"/>
      <c r="CQ1274" s="320"/>
      <c r="CR1274" s="320"/>
      <c r="CS1274" s="320"/>
      <c r="CT1274" s="422">
        <f>IF(CT1272="NA",COUNTIF(S1273:S1278,"NA"),COUNTIF(S1273:S1278,"NS"))</f>
        <v>0</v>
      </c>
      <c r="CU1274" s="422">
        <f t="shared" ref="CU1274:DE1274" si="399">IF(CU1272="NA",COUNTIF(T1273:T1278,"NA"),COUNTIF(T1273:T1278,"NS"))</f>
        <v>0</v>
      </c>
      <c r="CV1274" s="422">
        <f t="shared" si="399"/>
        <v>0</v>
      </c>
      <c r="CW1274" s="422">
        <f t="shared" si="399"/>
        <v>0</v>
      </c>
      <c r="CX1274" s="422">
        <f t="shared" si="399"/>
        <v>0</v>
      </c>
      <c r="CY1274" s="422">
        <f t="shared" si="399"/>
        <v>0</v>
      </c>
      <c r="CZ1274" s="422">
        <f t="shared" si="399"/>
        <v>0</v>
      </c>
      <c r="DA1274" s="422">
        <f t="shared" si="399"/>
        <v>0</v>
      </c>
      <c r="DB1274" s="422">
        <f t="shared" si="399"/>
        <v>0</v>
      </c>
      <c r="DC1274" s="422">
        <f t="shared" si="399"/>
        <v>0</v>
      </c>
      <c r="DD1274" s="422">
        <f t="shared" si="399"/>
        <v>0</v>
      </c>
      <c r="DE1274" s="422">
        <f t="shared" si="399"/>
        <v>0</v>
      </c>
      <c r="DG1274" s="612"/>
      <c r="DH1274" s="613"/>
      <c r="DI1274" s="415" t="s">
        <v>1919</v>
      </c>
      <c r="DJ1274" s="298"/>
      <c r="DK1274" s="298"/>
      <c r="DL1274" s="298"/>
      <c r="DM1274" s="298"/>
      <c r="DN1274" s="298"/>
      <c r="DO1274" s="298"/>
      <c r="DP1274" s="298"/>
      <c r="DQ1274" s="298"/>
      <c r="DR1274" s="298"/>
      <c r="DS1274" s="298"/>
      <c r="DT1274" s="298"/>
      <c r="DU1274" s="298"/>
      <c r="DV1274" s="298"/>
      <c r="DW1274" s="298"/>
      <c r="DX1274" s="298"/>
      <c r="DY1274" s="298"/>
      <c r="DZ1274" s="298"/>
      <c r="EA1274" s="298">
        <f>IF(OR(AND(EA1271="NS",EA1272=2),AND(EA1271="NA")),0,IF(OR(AND(IF(EA1271="NS",1,EA1271)&gt;EA1273*0.25,EA1272=0),AND(EA1271&gt;0,OR(EA1272=2,EA1273=0)),AND(EA1271&gt;0,EA1272=0,EA1273=0),AND(EA1271="NS",EA1272=0,EA1273=0)),1,0))</f>
        <v>0</v>
      </c>
      <c r="EB1274" s="298">
        <f t="shared" ref="EB1274:EL1274" si="400">IF(OR(AND(EB1271="NS",EB1272=2),AND(EB1271="NA")),0,IF(OR(AND(IF(EB1271="NS",1,EB1271)&gt;EB1273*0.25,EB1272=0),AND(EB1271&gt;0,OR(EB1272=2,EB1273=0)),AND(EB1271&gt;0,EB1272=0,EB1273=0),AND(EB1271="NS",EB1272=0,EB1273=0)),1,0))</f>
        <v>0</v>
      </c>
      <c r="EC1274" s="298">
        <f t="shared" si="400"/>
        <v>0</v>
      </c>
      <c r="ED1274" s="298">
        <f t="shared" si="400"/>
        <v>0</v>
      </c>
      <c r="EE1274" s="298">
        <f t="shared" si="400"/>
        <v>0</v>
      </c>
      <c r="EF1274" s="298">
        <f t="shared" si="400"/>
        <v>0</v>
      </c>
      <c r="EG1274" s="298">
        <f t="shared" si="400"/>
        <v>0</v>
      </c>
      <c r="EH1274" s="298">
        <f t="shared" si="400"/>
        <v>0</v>
      </c>
      <c r="EI1274" s="298">
        <f t="shared" si="400"/>
        <v>0</v>
      </c>
      <c r="EJ1274" s="298">
        <f t="shared" si="400"/>
        <v>0</v>
      </c>
      <c r="EK1274" s="298">
        <f t="shared" si="400"/>
        <v>0</v>
      </c>
      <c r="EL1274" s="302">
        <f t="shared" si="400"/>
        <v>0</v>
      </c>
      <c r="EM1274" s="377">
        <f>SUM(EA1274:EL1274)</f>
        <v>0</v>
      </c>
    </row>
    <row r="1275" spans="1:143" ht="15" customHeight="1" x14ac:dyDescent="0.25">
      <c r="A1275" s="60"/>
      <c r="B1275" s="60"/>
      <c r="C1275" s="796"/>
      <c r="D1275" s="789"/>
      <c r="E1275" s="790"/>
      <c r="F1275" s="791"/>
      <c r="G1275" s="702" t="s">
        <v>434</v>
      </c>
      <c r="H1275" s="702"/>
      <c r="I1275" s="56"/>
      <c r="J1275" s="700" t="s">
        <v>428</v>
      </c>
      <c r="K1275" s="700"/>
      <c r="L1275" s="700"/>
      <c r="M1275" s="700"/>
      <c r="N1275" s="700"/>
      <c r="O1275" s="700"/>
      <c r="P1275" s="700"/>
      <c r="Q1275" s="700"/>
      <c r="R1275" s="701"/>
      <c r="S1275" s="274"/>
      <c r="T1275" s="274"/>
      <c r="U1275" s="274"/>
      <c r="V1275" s="274"/>
      <c r="W1275" s="274"/>
      <c r="X1275" s="274"/>
      <c r="Y1275" s="274"/>
      <c r="Z1275" s="274"/>
      <c r="AA1275" s="274"/>
      <c r="AB1275" s="274"/>
      <c r="AC1275" s="274"/>
      <c r="AD1275" s="274"/>
      <c r="AE1275" s="60"/>
      <c r="AF1275" s="259"/>
      <c r="AG1275" s="374">
        <f t="shared" ref="AG1275:AG1338" si="401">IF(AND(S1275="NA",COUNTBLANK(T1275:AD1275)=11),0,COUNTBLANK(S1275:AD1275))</f>
        <v>12</v>
      </c>
      <c r="AH1275" s="399"/>
      <c r="AK1275" s="412">
        <f t="shared" ref="AK1275:AK1338" si="402">S1275</f>
        <v>0</v>
      </c>
      <c r="AL1275" s="379">
        <f t="shared" si="393"/>
        <v>0</v>
      </c>
      <c r="AM1275" s="380">
        <f t="shared" ref="AM1275:AM1338" si="403">SUM(T1275:U1275)</f>
        <v>0</v>
      </c>
      <c r="AN1275" s="317">
        <f t="shared" ref="AN1275:AN1338" si="404">IF($AG$1208=$AH$1208,0,IF(OR(AND(AK1275=0,AL1275&gt;0),AND(AK1275="NS",AM1275&gt;0),AND(AK1275="NS",AM1275=0,AL1275=0)),1,IF(OR(AND(AL1275&gt;=2,AM1275&lt;AK1275),AND(AK1275="NS",AM1275=0,AL1275&gt;0),AK1275=AM1275,AND(AK1275="NA",AL1275=0,AM1275=0)),0,1)))</f>
        <v>0</v>
      </c>
      <c r="AO1275" s="388">
        <f t="shared" ref="AO1275:AO1338" si="405">T1275</f>
        <v>0</v>
      </c>
      <c r="AP1275" s="379">
        <f t="shared" si="394"/>
        <v>0</v>
      </c>
      <c r="AQ1275" s="380">
        <f t="shared" ref="AQ1275:AQ1338" si="406">SUM(W1275,Z1275,AC1275)</f>
        <v>0</v>
      </c>
      <c r="AR1275" s="317">
        <f t="shared" ref="AR1275:AR1338" si="407">IF($AG$1208=$AH$1208,0,IF(OR(AND(AO1275=0,AP1275&gt;0),AND(AO1275="NS",AQ1275&gt;0),AND(AO1275="NS",AQ1275=0,AP1275=0)),1,IF(OR(AND(AP1275&gt;=2,AQ1275&lt;AO1275),AND(AO1275="NS",AQ1275=0,AP1275&gt;0),AO1275=AQ1275),0,1)))</f>
        <v>0</v>
      </c>
      <c r="AS1275" s="388">
        <f t="shared" ref="AS1275:AS1338" si="408">U1275</f>
        <v>0</v>
      </c>
      <c r="AT1275" s="379">
        <f t="shared" si="395"/>
        <v>0</v>
      </c>
      <c r="AU1275" s="380">
        <f t="shared" ref="AU1275:AU1338" si="409">SUM(AA1275,AD1275,X1275)</f>
        <v>0</v>
      </c>
      <c r="AV1275" s="317">
        <f t="shared" ref="AV1275:AV1338" si="410">IF($AG$1208=$AH$1208,0,IF(OR(AND(AS1275=0,AT1275&gt;0),AND(AS1275="NS",AU1275&gt;0),AND(AS1275="NS",AU1275=0,AT1275=0)),1,IF(OR(AND(AT1275&gt;=2,AU1275&lt;AS1275),AND(AS1275="NS",AU1275=0,AT1275&gt;0),AS1275=AU1275),0,1)))</f>
        <v>0</v>
      </c>
      <c r="AW1275" s="388">
        <f t="shared" ref="AW1275:AW1338" si="411">V1275</f>
        <v>0</v>
      </c>
      <c r="AX1275" s="379">
        <f t="shared" si="396"/>
        <v>0</v>
      </c>
      <c r="AY1275" s="380">
        <f t="shared" ref="AY1275:AY1338" si="412">SUM(W1275:X1275)</f>
        <v>0</v>
      </c>
      <c r="AZ1275" s="292">
        <f t="shared" ref="AZ1275:AZ1338" si="413">IF($AG$1208=$AH$1208,0,IF(OR(AND(AW1275=0,AX1275&gt;0),AND(AW1275="ns",AY1275&gt;0),AND(AW1275="ns",AX1275=0,AY1275=0)),1,IF(OR(AND(AW1275&gt;0,AX1275=2),AND(AW1275="ns",AX1275=2),AND(AW1275="ns",AY1275=0,AX1275&gt;0),AW1275=AY1275),0,1)))</f>
        <v>0</v>
      </c>
      <c r="BA1275" s="388">
        <f t="shared" ref="BA1275:BA1338" si="414">Y1275</f>
        <v>0</v>
      </c>
      <c r="BB1275" s="379">
        <f t="shared" si="397"/>
        <v>0</v>
      </c>
      <c r="BC1275" s="380">
        <f t="shared" ref="BC1275:BC1338" si="415">SUM(Z1275:AA1275)</f>
        <v>0</v>
      </c>
      <c r="BD1275" s="292">
        <f t="shared" ref="BD1275:BD1338" si="416">IF($AG$1208=$AH$1208,0,IF(OR(AND(BA1275=0,BB1275&gt;0),AND(BA1275="ns",BC1275&gt;0),AND(BA1275="ns",BB1275=0,BC1275=0)),1,IF(OR(AND(BA1275&gt;0,BB1275=2),AND(BA1275="ns",BB1275=2),AND(BA1275="ns",BC1275=0,BB1275&gt;0),BA1275=BC1275),0,1)))</f>
        <v>0</v>
      </c>
      <c r="BE1275" s="388">
        <f t="shared" ref="BE1275:BE1338" si="417">AB1275</f>
        <v>0</v>
      </c>
      <c r="BF1275" s="379">
        <f t="shared" si="398"/>
        <v>0</v>
      </c>
      <c r="BG1275" s="380">
        <f t="shared" ref="BG1275:BG1338" si="418">SUM(AC1275:AD1275)</f>
        <v>0</v>
      </c>
      <c r="BH1275" s="292">
        <f t="shared" ref="BH1275:BH1338" si="419">IF($AG$1208=$AH$1208,0,IF(OR(AND(BE1275=0,BF1275&gt;0),AND(BE1275="ns",BG1275&gt;0),AND(BE1275="ns",BF1275=0,BG1275=0)),1,IF(OR(AND(BE1275&gt;0,BF1275=2),AND(BE1275="ns",BF1275=2),AND(BE1275="ns",BG1275=0,BF1275&gt;0),BE1275=BG1275),0,1)))</f>
        <v>0</v>
      </c>
      <c r="CA1275" s="299" t="s">
        <v>1918</v>
      </c>
      <c r="CB1275" s="421"/>
      <c r="CC1275" s="296"/>
      <c r="CD1275" s="296"/>
      <c r="CE1275" s="296"/>
      <c r="CF1275" s="296"/>
      <c r="CG1275" s="296"/>
      <c r="CH1275" s="296"/>
      <c r="CI1275" s="296"/>
      <c r="CJ1275" s="296"/>
      <c r="CK1275" s="296"/>
      <c r="CL1275" s="296"/>
      <c r="CM1275" s="320"/>
      <c r="CN1275" s="320"/>
      <c r="CO1275" s="320"/>
      <c r="CP1275" s="320"/>
      <c r="CQ1275" s="320"/>
      <c r="CR1275" s="320"/>
      <c r="CS1275" s="320"/>
      <c r="CT1275" s="424">
        <f>IF(OR(AND(CT1272=0,CT1274&gt;0),AND(CT1272="NS",CT1273&gt;0),AND(CT1272="NS",CT1273=0,CT1274=0)),1,IF(OR(AND(CT1274&gt;=2,CT1273&lt;CT1272),AND(CT1272="NS",CT1273=0,CT1274&gt;0),OR(CT1272=CT1273,AND(CT1272="",CT1274=0,CT1273=0))),0,1))</f>
        <v>0</v>
      </c>
      <c r="CU1275" s="424">
        <f t="shared" ref="CU1275:DE1275" si="420">IF(OR(AND(CU1272=0,CU1274&gt;0),AND(CU1272="NS",CU1273&gt;0),AND(CU1272="NS",CU1273=0,CU1274=0)),1,IF(OR(AND(CU1274&gt;=2,CU1273&lt;CU1272),AND(CU1272="NS",CU1273=0,CU1274&gt;0),OR(CU1272=CU1273,AND(CU1272="",CU1274=0,CU1273=0))),0,1))</f>
        <v>0</v>
      </c>
      <c r="CV1275" s="424">
        <f t="shared" si="420"/>
        <v>0</v>
      </c>
      <c r="CW1275" s="424">
        <f t="shared" si="420"/>
        <v>0</v>
      </c>
      <c r="CX1275" s="424">
        <f t="shared" si="420"/>
        <v>0</v>
      </c>
      <c r="CY1275" s="424">
        <f t="shared" si="420"/>
        <v>0</v>
      </c>
      <c r="CZ1275" s="424">
        <f t="shared" si="420"/>
        <v>0</v>
      </c>
      <c r="DA1275" s="424">
        <f t="shared" si="420"/>
        <v>0</v>
      </c>
      <c r="DB1275" s="424">
        <f t="shared" si="420"/>
        <v>0</v>
      </c>
      <c r="DC1275" s="424">
        <f t="shared" si="420"/>
        <v>0</v>
      </c>
      <c r="DD1275" s="424">
        <f t="shared" si="420"/>
        <v>0</v>
      </c>
      <c r="DE1275" s="425">
        <f t="shared" si="420"/>
        <v>0</v>
      </c>
      <c r="DF1275" s="387">
        <f>SUM(CT1275:DE1275)</f>
        <v>0</v>
      </c>
      <c r="DG1275" s="612"/>
      <c r="DH1275" s="613"/>
      <c r="DI1275" s="415"/>
      <c r="DJ1275" s="416"/>
      <c r="DK1275" s="416"/>
      <c r="DL1275" s="416"/>
      <c r="DM1275" s="416"/>
      <c r="DN1275" s="416"/>
      <c r="DO1275" s="416"/>
      <c r="DP1275" s="416"/>
      <c r="DQ1275" s="416"/>
      <c r="DR1275" s="416"/>
      <c r="DS1275" s="416"/>
      <c r="DT1275" s="416"/>
      <c r="DU1275" s="416"/>
      <c r="DV1275" s="416"/>
      <c r="DW1275" s="416"/>
      <c r="DX1275" s="416"/>
      <c r="DY1275" s="416"/>
      <c r="DZ1275" s="416"/>
      <c r="EA1275" s="416"/>
      <c r="EB1275" s="416"/>
      <c r="EC1275" s="416"/>
      <c r="ED1275" s="416"/>
      <c r="EE1275" s="416"/>
      <c r="EF1275" s="416"/>
      <c r="EG1275" s="416"/>
      <c r="EH1275" s="416"/>
      <c r="EI1275" s="416"/>
      <c r="EJ1275" s="416"/>
      <c r="EK1275" s="416"/>
      <c r="EL1275" s="417"/>
    </row>
    <row r="1276" spans="1:143" ht="15" customHeight="1" x14ac:dyDescent="0.25">
      <c r="A1276" s="60"/>
      <c r="B1276" s="60"/>
      <c r="C1276" s="796"/>
      <c r="D1276" s="789"/>
      <c r="E1276" s="790"/>
      <c r="F1276" s="791"/>
      <c r="G1276" s="702" t="s">
        <v>435</v>
      </c>
      <c r="H1276" s="702"/>
      <c r="I1276" s="56"/>
      <c r="J1276" s="700" t="s">
        <v>429</v>
      </c>
      <c r="K1276" s="700"/>
      <c r="L1276" s="700"/>
      <c r="M1276" s="700"/>
      <c r="N1276" s="700"/>
      <c r="O1276" s="700"/>
      <c r="P1276" s="700"/>
      <c r="Q1276" s="700"/>
      <c r="R1276" s="701"/>
      <c r="S1276" s="274"/>
      <c r="T1276" s="274"/>
      <c r="U1276" s="274"/>
      <c r="V1276" s="274"/>
      <c r="W1276" s="274"/>
      <c r="X1276" s="274"/>
      <c r="Y1276" s="274"/>
      <c r="Z1276" s="274"/>
      <c r="AA1276" s="274"/>
      <c r="AB1276" s="274"/>
      <c r="AC1276" s="274"/>
      <c r="AD1276" s="274"/>
      <c r="AE1276" s="60"/>
      <c r="AF1276" s="259"/>
      <c r="AG1276" s="374">
        <f t="shared" si="401"/>
        <v>12</v>
      </c>
      <c r="AH1276" s="399"/>
      <c r="AK1276" s="412">
        <f t="shared" si="402"/>
        <v>0</v>
      </c>
      <c r="AL1276" s="379">
        <f t="shared" si="393"/>
        <v>0</v>
      </c>
      <c r="AM1276" s="380">
        <f t="shared" si="403"/>
        <v>0</v>
      </c>
      <c r="AN1276" s="317">
        <f t="shared" si="404"/>
        <v>0</v>
      </c>
      <c r="AO1276" s="388">
        <f t="shared" si="405"/>
        <v>0</v>
      </c>
      <c r="AP1276" s="379">
        <f t="shared" si="394"/>
        <v>0</v>
      </c>
      <c r="AQ1276" s="380">
        <f t="shared" si="406"/>
        <v>0</v>
      </c>
      <c r="AR1276" s="317">
        <f t="shared" si="407"/>
        <v>0</v>
      </c>
      <c r="AS1276" s="388">
        <f t="shared" si="408"/>
        <v>0</v>
      </c>
      <c r="AT1276" s="379">
        <f t="shared" si="395"/>
        <v>0</v>
      </c>
      <c r="AU1276" s="380">
        <f t="shared" si="409"/>
        <v>0</v>
      </c>
      <c r="AV1276" s="317">
        <f t="shared" si="410"/>
        <v>0</v>
      </c>
      <c r="AW1276" s="388">
        <f t="shared" si="411"/>
        <v>0</v>
      </c>
      <c r="AX1276" s="379">
        <f t="shared" si="396"/>
        <v>0</v>
      </c>
      <c r="AY1276" s="380">
        <f t="shared" si="412"/>
        <v>0</v>
      </c>
      <c r="AZ1276" s="292">
        <f t="shared" si="413"/>
        <v>0</v>
      </c>
      <c r="BA1276" s="388">
        <f t="shared" si="414"/>
        <v>0</v>
      </c>
      <c r="BB1276" s="379">
        <f t="shared" si="397"/>
        <v>0</v>
      </c>
      <c r="BC1276" s="380">
        <f t="shared" si="415"/>
        <v>0</v>
      </c>
      <c r="BD1276" s="292">
        <f t="shared" si="416"/>
        <v>0</v>
      </c>
      <c r="BE1276" s="388">
        <f t="shared" si="417"/>
        <v>0</v>
      </c>
      <c r="BF1276" s="379">
        <f t="shared" si="398"/>
        <v>0</v>
      </c>
      <c r="BG1276" s="380">
        <f t="shared" si="418"/>
        <v>0</v>
      </c>
      <c r="BH1276" s="292">
        <f t="shared" si="419"/>
        <v>0</v>
      </c>
      <c r="CA1276" s="303"/>
      <c r="CB1276" s="427"/>
      <c r="CC1276" s="304"/>
      <c r="CD1276" s="304"/>
      <c r="CE1276" s="304"/>
      <c r="CF1276" s="304"/>
      <c r="CG1276" s="304"/>
      <c r="CH1276" s="304"/>
      <c r="CI1276" s="304"/>
      <c r="CJ1276" s="304"/>
      <c r="CK1276" s="304"/>
      <c r="CL1276" s="304"/>
      <c r="CM1276" s="388"/>
      <c r="CN1276" s="388"/>
      <c r="CO1276" s="388"/>
      <c r="CP1276" s="388"/>
      <c r="CQ1276" s="388"/>
      <c r="CR1276" s="388"/>
      <c r="CS1276" s="388"/>
      <c r="CT1276" s="431"/>
      <c r="CU1276" s="431"/>
      <c r="CV1276" s="431"/>
      <c r="CW1276" s="431"/>
      <c r="CX1276" s="431"/>
      <c r="CY1276" s="431"/>
      <c r="CZ1276" s="431"/>
      <c r="DA1276" s="431"/>
      <c r="DB1276" s="431"/>
      <c r="DC1276" s="431"/>
      <c r="DD1276" s="431"/>
      <c r="DE1276" s="311"/>
      <c r="DF1276" s="387"/>
      <c r="DG1276" s="612"/>
      <c r="DH1276" s="613"/>
      <c r="DI1276" s="415"/>
      <c r="DJ1276" s="416"/>
      <c r="DK1276" s="416"/>
      <c r="DL1276" s="416"/>
      <c r="DM1276" s="416"/>
      <c r="DN1276" s="416"/>
      <c r="DO1276" s="416"/>
      <c r="DP1276" s="416"/>
      <c r="DQ1276" s="416"/>
      <c r="DR1276" s="416"/>
      <c r="DS1276" s="416"/>
      <c r="DT1276" s="416"/>
      <c r="DU1276" s="416"/>
      <c r="DV1276" s="416"/>
      <c r="DW1276" s="416"/>
      <c r="DX1276" s="416"/>
      <c r="DY1276" s="416"/>
      <c r="DZ1276" s="416"/>
      <c r="EA1276" s="416"/>
      <c r="EB1276" s="416"/>
      <c r="EC1276" s="416"/>
      <c r="ED1276" s="416"/>
      <c r="EE1276" s="416"/>
      <c r="EF1276" s="416"/>
      <c r="EG1276" s="416"/>
      <c r="EH1276" s="416"/>
      <c r="EI1276" s="416"/>
      <c r="EJ1276" s="416"/>
      <c r="EK1276" s="416"/>
      <c r="EL1276" s="417"/>
    </row>
    <row r="1277" spans="1:143" ht="15" customHeight="1" x14ac:dyDescent="0.25">
      <c r="A1277" s="60"/>
      <c r="B1277" s="60"/>
      <c r="C1277" s="796"/>
      <c r="D1277" s="789"/>
      <c r="E1277" s="790"/>
      <c r="F1277" s="791"/>
      <c r="G1277" s="702" t="s">
        <v>436</v>
      </c>
      <c r="H1277" s="702"/>
      <c r="I1277" s="56"/>
      <c r="J1277" s="700" t="s">
        <v>430</v>
      </c>
      <c r="K1277" s="700"/>
      <c r="L1277" s="700"/>
      <c r="M1277" s="700"/>
      <c r="N1277" s="700"/>
      <c r="O1277" s="700"/>
      <c r="P1277" s="700"/>
      <c r="Q1277" s="700"/>
      <c r="R1277" s="701"/>
      <c r="S1277" s="274"/>
      <c r="T1277" s="274"/>
      <c r="U1277" s="274"/>
      <c r="V1277" s="274"/>
      <c r="W1277" s="274"/>
      <c r="X1277" s="274"/>
      <c r="Y1277" s="274"/>
      <c r="Z1277" s="274"/>
      <c r="AA1277" s="274"/>
      <c r="AB1277" s="274"/>
      <c r="AC1277" s="274"/>
      <c r="AD1277" s="274"/>
      <c r="AE1277" s="60"/>
      <c r="AF1277" s="259"/>
      <c r="AG1277" s="374">
        <f t="shared" si="401"/>
        <v>12</v>
      </c>
      <c r="AH1277" s="399"/>
      <c r="AK1277" s="412">
        <f t="shared" si="402"/>
        <v>0</v>
      </c>
      <c r="AL1277" s="379">
        <f t="shared" si="393"/>
        <v>0</v>
      </c>
      <c r="AM1277" s="380">
        <f t="shared" si="403"/>
        <v>0</v>
      </c>
      <c r="AN1277" s="317">
        <f t="shared" si="404"/>
        <v>0</v>
      </c>
      <c r="AO1277" s="388">
        <f t="shared" si="405"/>
        <v>0</v>
      </c>
      <c r="AP1277" s="379">
        <f t="shared" si="394"/>
        <v>0</v>
      </c>
      <c r="AQ1277" s="380">
        <f t="shared" si="406"/>
        <v>0</v>
      </c>
      <c r="AR1277" s="317">
        <f t="shared" si="407"/>
        <v>0</v>
      </c>
      <c r="AS1277" s="388">
        <f t="shared" si="408"/>
        <v>0</v>
      </c>
      <c r="AT1277" s="379">
        <f t="shared" si="395"/>
        <v>0</v>
      </c>
      <c r="AU1277" s="380">
        <f t="shared" si="409"/>
        <v>0</v>
      </c>
      <c r="AV1277" s="317">
        <f t="shared" si="410"/>
        <v>0</v>
      </c>
      <c r="AW1277" s="388">
        <f t="shared" si="411"/>
        <v>0</v>
      </c>
      <c r="AX1277" s="379">
        <f t="shared" si="396"/>
        <v>0</v>
      </c>
      <c r="AY1277" s="380">
        <f t="shared" si="412"/>
        <v>0</v>
      </c>
      <c r="AZ1277" s="292">
        <f t="shared" si="413"/>
        <v>0</v>
      </c>
      <c r="BA1277" s="388">
        <f t="shared" si="414"/>
        <v>0</v>
      </c>
      <c r="BB1277" s="379">
        <f t="shared" si="397"/>
        <v>0</v>
      </c>
      <c r="BC1277" s="380">
        <f t="shared" si="415"/>
        <v>0</v>
      </c>
      <c r="BD1277" s="292">
        <f t="shared" si="416"/>
        <v>0</v>
      </c>
      <c r="BE1277" s="388">
        <f t="shared" si="417"/>
        <v>0</v>
      </c>
      <c r="BF1277" s="379">
        <f t="shared" si="398"/>
        <v>0</v>
      </c>
      <c r="BG1277" s="380">
        <f t="shared" si="418"/>
        <v>0</v>
      </c>
      <c r="BH1277" s="292">
        <f t="shared" si="419"/>
        <v>0</v>
      </c>
      <c r="CA1277" s="303"/>
      <c r="CB1277" s="427"/>
      <c r="CC1277" s="304"/>
      <c r="CD1277" s="304"/>
      <c r="CE1277" s="304"/>
      <c r="CF1277" s="304"/>
      <c r="CG1277" s="304"/>
      <c r="CH1277" s="304"/>
      <c r="CI1277" s="304"/>
      <c r="CJ1277" s="304"/>
      <c r="CK1277" s="304"/>
      <c r="CL1277" s="304"/>
      <c r="CM1277" s="388"/>
      <c r="CN1277" s="388"/>
      <c r="CO1277" s="388"/>
      <c r="CP1277" s="388"/>
      <c r="CQ1277" s="388"/>
      <c r="CR1277" s="388"/>
      <c r="CS1277" s="388"/>
      <c r="CT1277" s="431"/>
      <c r="CU1277" s="431"/>
      <c r="CV1277" s="431"/>
      <c r="CW1277" s="431"/>
      <c r="CX1277" s="431"/>
      <c r="CY1277" s="431"/>
      <c r="CZ1277" s="431"/>
      <c r="DA1277" s="431"/>
      <c r="DB1277" s="431"/>
      <c r="DC1277" s="431"/>
      <c r="DD1277" s="431"/>
      <c r="DE1277" s="311"/>
      <c r="DG1277" s="612"/>
      <c r="DH1277" s="613"/>
      <c r="DI1277" s="415"/>
      <c r="DJ1277" s="416"/>
      <c r="DK1277" s="416"/>
      <c r="DL1277" s="416"/>
      <c r="DM1277" s="416"/>
      <c r="DN1277" s="416"/>
      <c r="DO1277" s="416"/>
      <c r="DP1277" s="416"/>
      <c r="DQ1277" s="416"/>
      <c r="DR1277" s="416"/>
      <c r="DS1277" s="416"/>
      <c r="DT1277" s="416"/>
      <c r="DU1277" s="416"/>
      <c r="DV1277" s="416"/>
      <c r="DW1277" s="416"/>
      <c r="DX1277" s="416"/>
      <c r="DY1277" s="416"/>
      <c r="DZ1277" s="416"/>
      <c r="EA1277" s="416"/>
      <c r="EB1277" s="416"/>
      <c r="EC1277" s="416"/>
      <c r="ED1277" s="416"/>
      <c r="EE1277" s="416"/>
      <c r="EF1277" s="416"/>
      <c r="EG1277" s="416"/>
      <c r="EH1277" s="416"/>
      <c r="EI1277" s="416"/>
      <c r="EJ1277" s="416"/>
      <c r="EK1277" s="416"/>
      <c r="EL1277" s="417"/>
    </row>
    <row r="1278" spans="1:143" ht="24" customHeight="1" x14ac:dyDescent="0.25">
      <c r="A1278" s="60"/>
      <c r="B1278" s="60"/>
      <c r="C1278" s="796"/>
      <c r="D1278" s="789"/>
      <c r="E1278" s="790"/>
      <c r="F1278" s="791"/>
      <c r="G1278" s="702" t="s">
        <v>437</v>
      </c>
      <c r="H1278" s="702"/>
      <c r="I1278" s="56"/>
      <c r="J1278" s="700" t="s">
        <v>431</v>
      </c>
      <c r="K1278" s="700"/>
      <c r="L1278" s="700"/>
      <c r="M1278" s="700"/>
      <c r="N1278" s="700"/>
      <c r="O1278" s="700"/>
      <c r="P1278" s="700"/>
      <c r="Q1278" s="700"/>
      <c r="R1278" s="701"/>
      <c r="S1278" s="274"/>
      <c r="T1278" s="274"/>
      <c r="U1278" s="274"/>
      <c r="V1278" s="274"/>
      <c r="W1278" s="274"/>
      <c r="X1278" s="274"/>
      <c r="Y1278" s="274"/>
      <c r="Z1278" s="274"/>
      <c r="AA1278" s="274"/>
      <c r="AB1278" s="274"/>
      <c r="AC1278" s="274"/>
      <c r="AD1278" s="274"/>
      <c r="AE1278" s="60"/>
      <c r="AF1278" s="259"/>
      <c r="AG1278" s="374">
        <f t="shared" si="401"/>
        <v>12</v>
      </c>
      <c r="AH1278" s="399"/>
      <c r="AK1278" s="412">
        <f t="shared" si="402"/>
        <v>0</v>
      </c>
      <c r="AL1278" s="379">
        <f t="shared" si="393"/>
        <v>0</v>
      </c>
      <c r="AM1278" s="380">
        <f t="shared" si="403"/>
        <v>0</v>
      </c>
      <c r="AN1278" s="317">
        <f t="shared" si="404"/>
        <v>0</v>
      </c>
      <c r="AO1278" s="388">
        <f t="shared" si="405"/>
        <v>0</v>
      </c>
      <c r="AP1278" s="379">
        <f t="shared" si="394"/>
        <v>0</v>
      </c>
      <c r="AQ1278" s="380">
        <f t="shared" si="406"/>
        <v>0</v>
      </c>
      <c r="AR1278" s="317">
        <f t="shared" si="407"/>
        <v>0</v>
      </c>
      <c r="AS1278" s="388">
        <f t="shared" si="408"/>
        <v>0</v>
      </c>
      <c r="AT1278" s="379">
        <f t="shared" si="395"/>
        <v>0</v>
      </c>
      <c r="AU1278" s="380">
        <f t="shared" si="409"/>
        <v>0</v>
      </c>
      <c r="AV1278" s="317">
        <f t="shared" si="410"/>
        <v>0</v>
      </c>
      <c r="AW1278" s="388">
        <f t="shared" si="411"/>
        <v>0</v>
      </c>
      <c r="AX1278" s="379">
        <f t="shared" si="396"/>
        <v>0</v>
      </c>
      <c r="AY1278" s="380">
        <f t="shared" si="412"/>
        <v>0</v>
      </c>
      <c r="AZ1278" s="292">
        <f t="shared" si="413"/>
        <v>0</v>
      </c>
      <c r="BA1278" s="388">
        <f t="shared" si="414"/>
        <v>0</v>
      </c>
      <c r="BB1278" s="379">
        <f t="shared" si="397"/>
        <v>0</v>
      </c>
      <c r="BC1278" s="380">
        <f t="shared" si="415"/>
        <v>0</v>
      </c>
      <c r="BD1278" s="292">
        <f t="shared" si="416"/>
        <v>0</v>
      </c>
      <c r="BE1278" s="388">
        <f t="shared" si="417"/>
        <v>0</v>
      </c>
      <c r="BF1278" s="379">
        <f t="shared" si="398"/>
        <v>0</v>
      </c>
      <c r="BG1278" s="380">
        <f t="shared" si="418"/>
        <v>0</v>
      </c>
      <c r="BH1278" s="292">
        <f t="shared" si="419"/>
        <v>0</v>
      </c>
      <c r="CA1278" s="303"/>
      <c r="CB1278" s="427"/>
      <c r="CC1278" s="304"/>
      <c r="CD1278" s="304"/>
      <c r="CE1278" s="304"/>
      <c r="CF1278" s="304"/>
      <c r="CG1278" s="304"/>
      <c r="CH1278" s="304"/>
      <c r="CI1278" s="304"/>
      <c r="CJ1278" s="304"/>
      <c r="CK1278" s="304"/>
      <c r="CL1278" s="304"/>
      <c r="CM1278" s="388"/>
      <c r="CN1278" s="388"/>
      <c r="CO1278" s="388"/>
      <c r="CP1278" s="388"/>
      <c r="CQ1278" s="388"/>
      <c r="CR1278" s="388"/>
      <c r="CS1278" s="388"/>
      <c r="CT1278" s="431"/>
      <c r="CU1278" s="431"/>
      <c r="CV1278" s="431"/>
      <c r="CW1278" s="431"/>
      <c r="CX1278" s="431"/>
      <c r="CY1278" s="431"/>
      <c r="CZ1278" s="431"/>
      <c r="DA1278" s="431"/>
      <c r="DB1278" s="431"/>
      <c r="DC1278" s="431"/>
      <c r="DD1278" s="431"/>
      <c r="DE1278" s="311"/>
      <c r="DG1278" s="612"/>
      <c r="DH1278" s="613"/>
      <c r="DI1278" s="415"/>
      <c r="DJ1278" s="416"/>
      <c r="DK1278" s="416"/>
      <c r="DL1278" s="416"/>
      <c r="DM1278" s="416"/>
      <c r="DN1278" s="416"/>
      <c r="DO1278" s="416"/>
      <c r="DP1278" s="416"/>
      <c r="DQ1278" s="416"/>
      <c r="DR1278" s="416"/>
      <c r="DS1278" s="416"/>
      <c r="DT1278" s="416"/>
      <c r="DU1278" s="416"/>
      <c r="DV1278" s="416"/>
      <c r="DW1278" s="416"/>
      <c r="DX1278" s="416"/>
      <c r="DY1278" s="416"/>
      <c r="DZ1278" s="416"/>
      <c r="EA1278" s="416"/>
      <c r="EB1278" s="416"/>
      <c r="EC1278" s="416"/>
      <c r="ED1278" s="416"/>
      <c r="EE1278" s="416"/>
      <c r="EF1278" s="416"/>
      <c r="EG1278" s="416"/>
      <c r="EH1278" s="416"/>
      <c r="EI1278" s="416"/>
      <c r="EJ1278" s="416"/>
      <c r="EK1278" s="416"/>
      <c r="EL1278" s="417"/>
    </row>
    <row r="1279" spans="1:143" ht="15" customHeight="1" x14ac:dyDescent="0.25">
      <c r="A1279" s="60"/>
      <c r="B1279" s="60"/>
      <c r="C1279" s="796"/>
      <c r="D1279" s="789"/>
      <c r="E1279" s="790"/>
      <c r="F1279" s="791"/>
      <c r="G1279" s="712" t="s">
        <v>438</v>
      </c>
      <c r="H1279" s="713"/>
      <c r="I1279" s="704" t="s">
        <v>439</v>
      </c>
      <c r="J1279" s="705"/>
      <c r="K1279" s="705"/>
      <c r="L1279" s="705"/>
      <c r="M1279" s="705"/>
      <c r="N1279" s="705"/>
      <c r="O1279" s="705"/>
      <c r="P1279" s="705"/>
      <c r="Q1279" s="705"/>
      <c r="R1279" s="706"/>
      <c r="S1279" s="274"/>
      <c r="T1279" s="274"/>
      <c r="U1279" s="274"/>
      <c r="V1279" s="274"/>
      <c r="W1279" s="274"/>
      <c r="X1279" s="274"/>
      <c r="Y1279" s="274"/>
      <c r="Z1279" s="274"/>
      <c r="AA1279" s="274"/>
      <c r="AB1279" s="274"/>
      <c r="AC1279" s="274"/>
      <c r="AD1279" s="274"/>
      <c r="AE1279" s="60"/>
      <c r="AF1279" s="259"/>
      <c r="AG1279" s="374">
        <f t="shared" si="401"/>
        <v>12</v>
      </c>
      <c r="AH1279" s="399"/>
      <c r="AK1279" s="412">
        <f t="shared" si="402"/>
        <v>0</v>
      </c>
      <c r="AL1279" s="379">
        <f t="shared" si="393"/>
        <v>0</v>
      </c>
      <c r="AM1279" s="380">
        <f t="shared" si="403"/>
        <v>0</v>
      </c>
      <c r="AN1279" s="317">
        <f t="shared" si="404"/>
        <v>0</v>
      </c>
      <c r="AO1279" s="388">
        <f t="shared" si="405"/>
        <v>0</v>
      </c>
      <c r="AP1279" s="379">
        <f t="shared" si="394"/>
        <v>0</v>
      </c>
      <c r="AQ1279" s="380">
        <f t="shared" si="406"/>
        <v>0</v>
      </c>
      <c r="AR1279" s="317">
        <f t="shared" si="407"/>
        <v>0</v>
      </c>
      <c r="AS1279" s="388">
        <f t="shared" si="408"/>
        <v>0</v>
      </c>
      <c r="AT1279" s="379">
        <f t="shared" si="395"/>
        <v>0</v>
      </c>
      <c r="AU1279" s="380">
        <f t="shared" si="409"/>
        <v>0</v>
      </c>
      <c r="AV1279" s="317">
        <f t="shared" si="410"/>
        <v>0</v>
      </c>
      <c r="AW1279" s="388">
        <f t="shared" si="411"/>
        <v>0</v>
      </c>
      <c r="AX1279" s="379">
        <f t="shared" si="396"/>
        <v>0</v>
      </c>
      <c r="AY1279" s="380">
        <f t="shared" si="412"/>
        <v>0</v>
      </c>
      <c r="AZ1279" s="292">
        <f t="shared" si="413"/>
        <v>0</v>
      </c>
      <c r="BA1279" s="388">
        <f t="shared" si="414"/>
        <v>0</v>
      </c>
      <c r="BB1279" s="379">
        <f t="shared" si="397"/>
        <v>0</v>
      </c>
      <c r="BC1279" s="380">
        <f t="shared" si="415"/>
        <v>0</v>
      </c>
      <c r="BD1279" s="292">
        <f t="shared" si="416"/>
        <v>0</v>
      </c>
      <c r="BE1279" s="388">
        <f t="shared" si="417"/>
        <v>0</v>
      </c>
      <c r="BF1279" s="379">
        <f t="shared" si="398"/>
        <v>0</v>
      </c>
      <c r="BG1279" s="380">
        <f t="shared" si="418"/>
        <v>0</v>
      </c>
      <c r="BH1279" s="292">
        <f t="shared" si="419"/>
        <v>0</v>
      </c>
      <c r="CA1279" s="299" t="s">
        <v>60</v>
      </c>
      <c r="CB1279" s="421"/>
      <c r="CC1279" s="296"/>
      <c r="CD1279" s="296"/>
      <c r="CE1279" s="296"/>
      <c r="CF1279" s="296"/>
      <c r="CG1279" s="296"/>
      <c r="CH1279" s="296"/>
      <c r="CI1279" s="296"/>
      <c r="CJ1279" s="296"/>
      <c r="CK1279" s="296"/>
      <c r="CL1279" s="296"/>
      <c r="CM1279" s="320"/>
      <c r="CN1279" s="320"/>
      <c r="CO1279" s="320"/>
      <c r="CP1279" s="320"/>
      <c r="CQ1279" s="320"/>
      <c r="CR1279" s="320"/>
      <c r="CS1279" s="320"/>
      <c r="CT1279" s="422">
        <f t="shared" ref="CT1279:DE1279" si="421">IF(S1279="",0,S1279)</f>
        <v>0</v>
      </c>
      <c r="CU1279" s="422">
        <f t="shared" si="421"/>
        <v>0</v>
      </c>
      <c r="CV1279" s="422">
        <f t="shared" si="421"/>
        <v>0</v>
      </c>
      <c r="CW1279" s="422">
        <f t="shared" si="421"/>
        <v>0</v>
      </c>
      <c r="CX1279" s="422">
        <f t="shared" si="421"/>
        <v>0</v>
      </c>
      <c r="CY1279" s="422">
        <f t="shared" si="421"/>
        <v>0</v>
      </c>
      <c r="CZ1279" s="422">
        <f t="shared" si="421"/>
        <v>0</v>
      </c>
      <c r="DA1279" s="422">
        <f t="shared" si="421"/>
        <v>0</v>
      </c>
      <c r="DB1279" s="422">
        <f t="shared" si="421"/>
        <v>0</v>
      </c>
      <c r="DC1279" s="422">
        <f t="shared" si="421"/>
        <v>0</v>
      </c>
      <c r="DD1279" s="422">
        <f t="shared" si="421"/>
        <v>0</v>
      </c>
      <c r="DE1279" s="423">
        <f t="shared" si="421"/>
        <v>0</v>
      </c>
      <c r="DG1279" s="610"/>
      <c r="DH1279" s="611"/>
      <c r="DI1279" s="415"/>
      <c r="DJ1279" s="416"/>
      <c r="DK1279" s="416"/>
      <c r="DL1279" s="416"/>
      <c r="DM1279" s="416"/>
      <c r="DN1279" s="416"/>
      <c r="DO1279" s="416"/>
      <c r="DP1279" s="416"/>
      <c r="DQ1279" s="416"/>
      <c r="DR1279" s="416"/>
      <c r="DS1279" s="416"/>
      <c r="DT1279" s="416"/>
      <c r="DU1279" s="416"/>
      <c r="DV1279" s="416"/>
      <c r="DW1279" s="416"/>
      <c r="DX1279" s="416"/>
      <c r="DY1279" s="416"/>
      <c r="DZ1279" s="416"/>
      <c r="EA1279" s="416"/>
      <c r="EB1279" s="416"/>
      <c r="EC1279" s="416"/>
      <c r="ED1279" s="416"/>
      <c r="EE1279" s="416"/>
      <c r="EF1279" s="416"/>
      <c r="EG1279" s="416"/>
      <c r="EH1279" s="416"/>
      <c r="EI1279" s="416"/>
      <c r="EJ1279" s="416"/>
      <c r="EK1279" s="416"/>
      <c r="EL1279" s="417"/>
    </row>
    <row r="1280" spans="1:143" ht="24" customHeight="1" x14ac:dyDescent="0.25">
      <c r="A1280" s="60"/>
      <c r="B1280" s="60"/>
      <c r="C1280" s="796"/>
      <c r="D1280" s="789"/>
      <c r="E1280" s="790"/>
      <c r="F1280" s="791"/>
      <c r="G1280" s="714" t="s">
        <v>444</v>
      </c>
      <c r="H1280" s="715"/>
      <c r="I1280" s="56"/>
      <c r="J1280" s="700" t="s">
        <v>440</v>
      </c>
      <c r="K1280" s="700"/>
      <c r="L1280" s="700"/>
      <c r="M1280" s="700"/>
      <c r="N1280" s="700"/>
      <c r="O1280" s="700"/>
      <c r="P1280" s="700"/>
      <c r="Q1280" s="700"/>
      <c r="R1280" s="701"/>
      <c r="S1280" s="274"/>
      <c r="T1280" s="274"/>
      <c r="U1280" s="274"/>
      <c r="V1280" s="274"/>
      <c r="W1280" s="274"/>
      <c r="X1280" s="274"/>
      <c r="Y1280" s="274"/>
      <c r="Z1280" s="274"/>
      <c r="AA1280" s="274"/>
      <c r="AB1280" s="274"/>
      <c r="AC1280" s="274"/>
      <c r="AD1280" s="274"/>
      <c r="AE1280" s="60"/>
      <c r="AF1280" s="259"/>
      <c r="AG1280" s="374">
        <f t="shared" si="401"/>
        <v>12</v>
      </c>
      <c r="AH1280" s="399"/>
      <c r="AK1280" s="412">
        <f t="shared" si="402"/>
        <v>0</v>
      </c>
      <c r="AL1280" s="379">
        <f t="shared" si="393"/>
        <v>0</v>
      </c>
      <c r="AM1280" s="380">
        <f t="shared" si="403"/>
        <v>0</v>
      </c>
      <c r="AN1280" s="317">
        <f t="shared" si="404"/>
        <v>0</v>
      </c>
      <c r="AO1280" s="388">
        <f t="shared" si="405"/>
        <v>0</v>
      </c>
      <c r="AP1280" s="379">
        <f t="shared" si="394"/>
        <v>0</v>
      </c>
      <c r="AQ1280" s="380">
        <f t="shared" si="406"/>
        <v>0</v>
      </c>
      <c r="AR1280" s="317">
        <f t="shared" si="407"/>
        <v>0</v>
      </c>
      <c r="AS1280" s="388">
        <f t="shared" si="408"/>
        <v>0</v>
      </c>
      <c r="AT1280" s="379">
        <f t="shared" si="395"/>
        <v>0</v>
      </c>
      <c r="AU1280" s="380">
        <f t="shared" si="409"/>
        <v>0</v>
      </c>
      <c r="AV1280" s="317">
        <f t="shared" si="410"/>
        <v>0</v>
      </c>
      <c r="AW1280" s="388">
        <f t="shared" si="411"/>
        <v>0</v>
      </c>
      <c r="AX1280" s="379">
        <f t="shared" si="396"/>
        <v>0</v>
      </c>
      <c r="AY1280" s="380">
        <f t="shared" si="412"/>
        <v>0</v>
      </c>
      <c r="AZ1280" s="292">
        <f t="shared" si="413"/>
        <v>0</v>
      </c>
      <c r="BA1280" s="388">
        <f t="shared" si="414"/>
        <v>0</v>
      </c>
      <c r="BB1280" s="379">
        <f t="shared" si="397"/>
        <v>0</v>
      </c>
      <c r="BC1280" s="380">
        <f t="shared" si="415"/>
        <v>0</v>
      </c>
      <c r="BD1280" s="292">
        <f t="shared" si="416"/>
        <v>0</v>
      </c>
      <c r="BE1280" s="388">
        <f t="shared" si="417"/>
        <v>0</v>
      </c>
      <c r="BF1280" s="379">
        <f t="shared" si="398"/>
        <v>0</v>
      </c>
      <c r="BG1280" s="380">
        <f t="shared" si="418"/>
        <v>0</v>
      </c>
      <c r="BH1280" s="292">
        <f t="shared" si="419"/>
        <v>0</v>
      </c>
      <c r="CA1280" s="299" t="s">
        <v>1917</v>
      </c>
      <c r="CB1280" s="421"/>
      <c r="CC1280" s="297"/>
      <c r="CD1280" s="297"/>
      <c r="CE1280" s="297"/>
      <c r="CF1280" s="297"/>
      <c r="CG1280" s="297"/>
      <c r="CH1280" s="297"/>
      <c r="CI1280" s="297"/>
      <c r="CJ1280" s="297"/>
      <c r="CK1280" s="297"/>
      <c r="CL1280" s="297"/>
      <c r="CM1280" s="320"/>
      <c r="CN1280" s="320"/>
      <c r="CO1280" s="320"/>
      <c r="CP1280" s="320"/>
      <c r="CQ1280" s="320"/>
      <c r="CR1280" s="320"/>
      <c r="CS1280" s="320"/>
      <c r="CT1280" s="297">
        <f t="shared" ref="CT1280:DE1280" si="422">SUM(S1280:S1283)</f>
        <v>0</v>
      </c>
      <c r="CU1280" s="297">
        <f t="shared" si="422"/>
        <v>0</v>
      </c>
      <c r="CV1280" s="297">
        <f t="shared" si="422"/>
        <v>0</v>
      </c>
      <c r="CW1280" s="297">
        <f t="shared" si="422"/>
        <v>0</v>
      </c>
      <c r="CX1280" s="297">
        <f t="shared" si="422"/>
        <v>0</v>
      </c>
      <c r="CY1280" s="297">
        <f t="shared" si="422"/>
        <v>0</v>
      </c>
      <c r="CZ1280" s="297">
        <f t="shared" si="422"/>
        <v>0</v>
      </c>
      <c r="DA1280" s="297">
        <f t="shared" si="422"/>
        <v>0</v>
      </c>
      <c r="DB1280" s="297">
        <f t="shared" si="422"/>
        <v>0</v>
      </c>
      <c r="DC1280" s="297">
        <f t="shared" si="422"/>
        <v>0</v>
      </c>
      <c r="DD1280" s="297">
        <f t="shared" si="422"/>
        <v>0</v>
      </c>
      <c r="DE1280" s="301">
        <f t="shared" si="422"/>
        <v>0</v>
      </c>
      <c r="DG1280" s="612"/>
      <c r="DH1280" s="613"/>
      <c r="DI1280" s="415"/>
      <c r="DJ1280" s="416"/>
      <c r="DK1280" s="416"/>
      <c r="DL1280" s="416"/>
      <c r="DM1280" s="416"/>
      <c r="DN1280" s="416"/>
      <c r="DO1280" s="416"/>
      <c r="DP1280" s="416"/>
      <c r="DQ1280" s="416"/>
      <c r="DR1280" s="416"/>
      <c r="DS1280" s="416"/>
      <c r="DT1280" s="416"/>
      <c r="DU1280" s="416"/>
      <c r="DV1280" s="416"/>
      <c r="DW1280" s="416"/>
      <c r="DX1280" s="416"/>
      <c r="DY1280" s="416"/>
      <c r="DZ1280" s="416"/>
      <c r="EA1280" s="416"/>
      <c r="EB1280" s="416"/>
      <c r="EC1280" s="416"/>
      <c r="ED1280" s="416"/>
      <c r="EE1280" s="416"/>
      <c r="EF1280" s="416"/>
      <c r="EG1280" s="416"/>
      <c r="EH1280" s="416"/>
      <c r="EI1280" s="416"/>
      <c r="EJ1280" s="416"/>
      <c r="EK1280" s="416"/>
      <c r="EL1280" s="417"/>
    </row>
    <row r="1281" spans="1:143" ht="24" customHeight="1" x14ac:dyDescent="0.25">
      <c r="A1281" s="60"/>
      <c r="B1281" s="60"/>
      <c r="C1281" s="796"/>
      <c r="D1281" s="789"/>
      <c r="E1281" s="790"/>
      <c r="F1281" s="791"/>
      <c r="G1281" s="714" t="s">
        <v>445</v>
      </c>
      <c r="H1281" s="715"/>
      <c r="I1281" s="56"/>
      <c r="J1281" s="700" t="s">
        <v>441</v>
      </c>
      <c r="K1281" s="700"/>
      <c r="L1281" s="700"/>
      <c r="M1281" s="700"/>
      <c r="N1281" s="700"/>
      <c r="O1281" s="700"/>
      <c r="P1281" s="700"/>
      <c r="Q1281" s="700"/>
      <c r="R1281" s="701"/>
      <c r="S1281" s="274"/>
      <c r="T1281" s="274"/>
      <c r="U1281" s="274"/>
      <c r="V1281" s="274"/>
      <c r="W1281" s="274"/>
      <c r="X1281" s="274"/>
      <c r="Y1281" s="274"/>
      <c r="Z1281" s="274"/>
      <c r="AA1281" s="274"/>
      <c r="AB1281" s="274"/>
      <c r="AC1281" s="274"/>
      <c r="AD1281" s="274"/>
      <c r="AE1281" s="60"/>
      <c r="AF1281" s="259"/>
      <c r="AG1281" s="374">
        <f t="shared" si="401"/>
        <v>12</v>
      </c>
      <c r="AH1281" s="399"/>
      <c r="AK1281" s="412">
        <f t="shared" si="402"/>
        <v>0</v>
      </c>
      <c r="AL1281" s="379">
        <f t="shared" si="393"/>
        <v>0</v>
      </c>
      <c r="AM1281" s="380">
        <f t="shared" si="403"/>
        <v>0</v>
      </c>
      <c r="AN1281" s="317">
        <f t="shared" si="404"/>
        <v>0</v>
      </c>
      <c r="AO1281" s="388">
        <f t="shared" si="405"/>
        <v>0</v>
      </c>
      <c r="AP1281" s="379">
        <f t="shared" si="394"/>
        <v>0</v>
      </c>
      <c r="AQ1281" s="380">
        <f t="shared" si="406"/>
        <v>0</v>
      </c>
      <c r="AR1281" s="317">
        <f t="shared" si="407"/>
        <v>0</v>
      </c>
      <c r="AS1281" s="388">
        <f t="shared" si="408"/>
        <v>0</v>
      </c>
      <c r="AT1281" s="379">
        <f t="shared" si="395"/>
        <v>0</v>
      </c>
      <c r="AU1281" s="380">
        <f t="shared" si="409"/>
        <v>0</v>
      </c>
      <c r="AV1281" s="317">
        <f t="shared" si="410"/>
        <v>0</v>
      </c>
      <c r="AW1281" s="388">
        <f t="shared" si="411"/>
        <v>0</v>
      </c>
      <c r="AX1281" s="379">
        <f t="shared" si="396"/>
        <v>0</v>
      </c>
      <c r="AY1281" s="380">
        <f t="shared" si="412"/>
        <v>0</v>
      </c>
      <c r="AZ1281" s="292">
        <f t="shared" si="413"/>
        <v>0</v>
      </c>
      <c r="BA1281" s="388">
        <f t="shared" si="414"/>
        <v>0</v>
      </c>
      <c r="BB1281" s="379">
        <f t="shared" si="397"/>
        <v>0</v>
      </c>
      <c r="BC1281" s="380">
        <f t="shared" si="415"/>
        <v>0</v>
      </c>
      <c r="BD1281" s="292">
        <f t="shared" si="416"/>
        <v>0</v>
      </c>
      <c r="BE1281" s="388">
        <f t="shared" si="417"/>
        <v>0</v>
      </c>
      <c r="BF1281" s="379">
        <f t="shared" si="398"/>
        <v>0</v>
      </c>
      <c r="BG1281" s="380">
        <f t="shared" si="418"/>
        <v>0</v>
      </c>
      <c r="BH1281" s="292">
        <f t="shared" si="419"/>
        <v>0</v>
      </c>
      <c r="CA1281" s="299" t="s">
        <v>1910</v>
      </c>
      <c r="CB1281" s="421"/>
      <c r="CC1281" s="296"/>
      <c r="CD1281" s="296"/>
      <c r="CE1281" s="296"/>
      <c r="CF1281" s="296"/>
      <c r="CG1281" s="296"/>
      <c r="CH1281" s="296"/>
      <c r="CI1281" s="296"/>
      <c r="CJ1281" s="296"/>
      <c r="CK1281" s="296"/>
      <c r="CL1281" s="296"/>
      <c r="CM1281" s="320"/>
      <c r="CN1281" s="320"/>
      <c r="CO1281" s="320"/>
      <c r="CP1281" s="320"/>
      <c r="CQ1281" s="320"/>
      <c r="CR1281" s="320"/>
      <c r="CS1281" s="320"/>
      <c r="CT1281" s="422">
        <f>IF(CT1279="NA",COUNTIF(S1280:S1283,"NA"),COUNTIF(S1280:S1283,"NS"))</f>
        <v>0</v>
      </c>
      <c r="CU1281" s="422">
        <f t="shared" ref="CU1281:DE1281" si="423">IF(CU1279="NA",COUNTIF(T1280:T1283,"NA"),COUNTIF(T1280:T1283,"NS"))</f>
        <v>0</v>
      </c>
      <c r="CV1281" s="422">
        <f t="shared" si="423"/>
        <v>0</v>
      </c>
      <c r="CW1281" s="422">
        <f t="shared" si="423"/>
        <v>0</v>
      </c>
      <c r="CX1281" s="422">
        <f t="shared" si="423"/>
        <v>0</v>
      </c>
      <c r="CY1281" s="422">
        <f t="shared" si="423"/>
        <v>0</v>
      </c>
      <c r="CZ1281" s="422">
        <f t="shared" si="423"/>
        <v>0</v>
      </c>
      <c r="DA1281" s="422">
        <f t="shared" si="423"/>
        <v>0</v>
      </c>
      <c r="DB1281" s="422">
        <f t="shared" si="423"/>
        <v>0</v>
      </c>
      <c r="DC1281" s="422">
        <f t="shared" si="423"/>
        <v>0</v>
      </c>
      <c r="DD1281" s="422">
        <f t="shared" si="423"/>
        <v>0</v>
      </c>
      <c r="DE1281" s="422">
        <f t="shared" si="423"/>
        <v>0</v>
      </c>
      <c r="DG1281" s="612"/>
      <c r="DH1281" s="613"/>
      <c r="DI1281" s="415"/>
      <c r="DJ1281" s="416"/>
      <c r="DK1281" s="416"/>
      <c r="DL1281" s="416"/>
      <c r="DM1281" s="416"/>
      <c r="DN1281" s="416"/>
      <c r="DO1281" s="416"/>
      <c r="DP1281" s="416"/>
      <c r="DQ1281" s="416"/>
      <c r="DR1281" s="416"/>
      <c r="DS1281" s="416"/>
      <c r="DT1281" s="416"/>
      <c r="DU1281" s="416"/>
      <c r="DV1281" s="416"/>
      <c r="DW1281" s="416"/>
      <c r="DX1281" s="416"/>
      <c r="DY1281" s="416"/>
      <c r="DZ1281" s="416"/>
      <c r="EA1281" s="416"/>
      <c r="EB1281" s="416"/>
      <c r="EC1281" s="416"/>
      <c r="ED1281" s="416"/>
      <c r="EE1281" s="416"/>
      <c r="EF1281" s="416"/>
      <c r="EG1281" s="416"/>
      <c r="EH1281" s="416"/>
      <c r="EI1281" s="416"/>
      <c r="EJ1281" s="416"/>
      <c r="EK1281" s="416"/>
      <c r="EL1281" s="417"/>
    </row>
    <row r="1282" spans="1:143" ht="24" customHeight="1" x14ac:dyDescent="0.25">
      <c r="A1282" s="60"/>
      <c r="B1282" s="60"/>
      <c r="C1282" s="796"/>
      <c r="D1282" s="789"/>
      <c r="E1282" s="790"/>
      <c r="F1282" s="791"/>
      <c r="G1282" s="714" t="s">
        <v>446</v>
      </c>
      <c r="H1282" s="715"/>
      <c r="I1282" s="56"/>
      <c r="J1282" s="700" t="s">
        <v>442</v>
      </c>
      <c r="K1282" s="700"/>
      <c r="L1282" s="700"/>
      <c r="M1282" s="700"/>
      <c r="N1282" s="700"/>
      <c r="O1282" s="700"/>
      <c r="P1282" s="700"/>
      <c r="Q1282" s="700"/>
      <c r="R1282" s="701"/>
      <c r="S1282" s="274"/>
      <c r="T1282" s="274"/>
      <c r="U1282" s="274"/>
      <c r="V1282" s="274"/>
      <c r="W1282" s="274"/>
      <c r="X1282" s="274"/>
      <c r="Y1282" s="274"/>
      <c r="Z1282" s="274"/>
      <c r="AA1282" s="274"/>
      <c r="AB1282" s="274"/>
      <c r="AC1282" s="274"/>
      <c r="AD1282" s="274"/>
      <c r="AE1282" s="60"/>
      <c r="AF1282" s="259"/>
      <c r="AG1282" s="374">
        <f t="shared" si="401"/>
        <v>12</v>
      </c>
      <c r="AH1282" s="399"/>
      <c r="AK1282" s="412">
        <f t="shared" si="402"/>
        <v>0</v>
      </c>
      <c r="AL1282" s="379">
        <f t="shared" si="393"/>
        <v>0</v>
      </c>
      <c r="AM1282" s="380">
        <f t="shared" si="403"/>
        <v>0</v>
      </c>
      <c r="AN1282" s="317">
        <f t="shared" si="404"/>
        <v>0</v>
      </c>
      <c r="AO1282" s="388">
        <f t="shared" si="405"/>
        <v>0</v>
      </c>
      <c r="AP1282" s="379">
        <f t="shared" si="394"/>
        <v>0</v>
      </c>
      <c r="AQ1282" s="380">
        <f t="shared" si="406"/>
        <v>0</v>
      </c>
      <c r="AR1282" s="317">
        <f t="shared" si="407"/>
        <v>0</v>
      </c>
      <c r="AS1282" s="388">
        <f t="shared" si="408"/>
        <v>0</v>
      </c>
      <c r="AT1282" s="379">
        <f t="shared" si="395"/>
        <v>0</v>
      </c>
      <c r="AU1282" s="380">
        <f t="shared" si="409"/>
        <v>0</v>
      </c>
      <c r="AV1282" s="317">
        <f t="shared" si="410"/>
        <v>0</v>
      </c>
      <c r="AW1282" s="388">
        <f t="shared" si="411"/>
        <v>0</v>
      </c>
      <c r="AX1282" s="379">
        <f t="shared" si="396"/>
        <v>0</v>
      </c>
      <c r="AY1282" s="380">
        <f t="shared" si="412"/>
        <v>0</v>
      </c>
      <c r="AZ1282" s="292">
        <f t="shared" si="413"/>
        <v>0</v>
      </c>
      <c r="BA1282" s="388">
        <f t="shared" si="414"/>
        <v>0</v>
      </c>
      <c r="BB1282" s="379">
        <f t="shared" si="397"/>
        <v>0</v>
      </c>
      <c r="BC1282" s="380">
        <f t="shared" si="415"/>
        <v>0</v>
      </c>
      <c r="BD1282" s="292">
        <f t="shared" si="416"/>
        <v>0</v>
      </c>
      <c r="BE1282" s="388">
        <f t="shared" si="417"/>
        <v>0</v>
      </c>
      <c r="BF1282" s="379">
        <f t="shared" si="398"/>
        <v>0</v>
      </c>
      <c r="BG1282" s="380">
        <f t="shared" si="418"/>
        <v>0</v>
      </c>
      <c r="BH1282" s="292">
        <f t="shared" si="419"/>
        <v>0</v>
      </c>
      <c r="CA1282" s="299" t="s">
        <v>1918</v>
      </c>
      <c r="CB1282" s="421"/>
      <c r="CC1282" s="296"/>
      <c r="CD1282" s="296"/>
      <c r="CE1282" s="296"/>
      <c r="CF1282" s="296"/>
      <c r="CG1282" s="296"/>
      <c r="CH1282" s="296"/>
      <c r="CI1282" s="296"/>
      <c r="CJ1282" s="296"/>
      <c r="CK1282" s="296"/>
      <c r="CL1282" s="296"/>
      <c r="CM1282" s="320"/>
      <c r="CN1282" s="320"/>
      <c r="CO1282" s="320"/>
      <c r="CP1282" s="320"/>
      <c r="CQ1282" s="320"/>
      <c r="CR1282" s="320"/>
      <c r="CS1282" s="320"/>
      <c r="CT1282" s="424">
        <f t="shared" ref="CT1282:DE1282" si="424">IF(OR(AND(CT1279=0,CT1281&gt;0),AND(CT1279="NS",CT1280&gt;0),AND(CT1279="NS",CT1280=0,CT1281=0)),1,IF(OR(AND(CT1281&gt;=2,CT1280&lt;CT1279),AND(CT1279="NS",CT1280=0,CT1281&gt;0),OR(CT1279=CT1280,AND(CT1279="",CT1281=0,CT1280=0))),0,1))</f>
        <v>0</v>
      </c>
      <c r="CU1282" s="424">
        <f t="shared" si="424"/>
        <v>0</v>
      </c>
      <c r="CV1282" s="424">
        <f t="shared" si="424"/>
        <v>0</v>
      </c>
      <c r="CW1282" s="424">
        <f t="shared" si="424"/>
        <v>0</v>
      </c>
      <c r="CX1282" s="424">
        <f t="shared" si="424"/>
        <v>0</v>
      </c>
      <c r="CY1282" s="424">
        <f t="shared" si="424"/>
        <v>0</v>
      </c>
      <c r="CZ1282" s="424">
        <f t="shared" si="424"/>
        <v>0</v>
      </c>
      <c r="DA1282" s="424">
        <f t="shared" si="424"/>
        <v>0</v>
      </c>
      <c r="DB1282" s="424">
        <f t="shared" si="424"/>
        <v>0</v>
      </c>
      <c r="DC1282" s="424">
        <f t="shared" si="424"/>
        <v>0</v>
      </c>
      <c r="DD1282" s="424">
        <f t="shared" si="424"/>
        <v>0</v>
      </c>
      <c r="DE1282" s="425">
        <f t="shared" si="424"/>
        <v>0</v>
      </c>
      <c r="DF1282" s="387">
        <f>SUM(CT1282:DE1282)</f>
        <v>0</v>
      </c>
      <c r="DG1282" s="612"/>
      <c r="DH1282" s="613"/>
      <c r="DI1282" s="415"/>
      <c r="DJ1282" s="416"/>
      <c r="DK1282" s="416"/>
      <c r="DL1282" s="416"/>
      <c r="DM1282" s="416"/>
      <c r="DN1282" s="416"/>
      <c r="DO1282" s="416"/>
      <c r="DP1282" s="416"/>
      <c r="DQ1282" s="416"/>
      <c r="DR1282" s="416"/>
      <c r="DS1282" s="416"/>
      <c r="DT1282" s="416"/>
      <c r="DU1282" s="416"/>
      <c r="DV1282" s="416"/>
      <c r="DW1282" s="416"/>
      <c r="DX1282" s="416"/>
      <c r="DY1282" s="416"/>
      <c r="DZ1282" s="416"/>
      <c r="EA1282" s="416"/>
      <c r="EB1282" s="416"/>
      <c r="EC1282" s="416"/>
      <c r="ED1282" s="416"/>
      <c r="EE1282" s="416"/>
      <c r="EF1282" s="416"/>
      <c r="EG1282" s="416"/>
      <c r="EH1282" s="416"/>
      <c r="EI1282" s="416"/>
      <c r="EJ1282" s="416"/>
      <c r="EK1282" s="416"/>
      <c r="EL1282" s="417"/>
    </row>
    <row r="1283" spans="1:143" ht="15" customHeight="1" x14ac:dyDescent="0.25">
      <c r="A1283" s="60"/>
      <c r="B1283" s="60"/>
      <c r="C1283" s="796"/>
      <c r="D1283" s="789"/>
      <c r="E1283" s="790"/>
      <c r="F1283" s="791"/>
      <c r="G1283" s="714" t="s">
        <v>447</v>
      </c>
      <c r="H1283" s="715"/>
      <c r="I1283" s="56"/>
      <c r="J1283" s="700" t="s">
        <v>443</v>
      </c>
      <c r="K1283" s="700"/>
      <c r="L1283" s="700"/>
      <c r="M1283" s="700"/>
      <c r="N1283" s="700"/>
      <c r="O1283" s="700"/>
      <c r="P1283" s="700"/>
      <c r="Q1283" s="700"/>
      <c r="R1283" s="701"/>
      <c r="S1283" s="274"/>
      <c r="T1283" s="274"/>
      <c r="U1283" s="274"/>
      <c r="V1283" s="274"/>
      <c r="W1283" s="274"/>
      <c r="X1283" s="274"/>
      <c r="Y1283" s="274"/>
      <c r="Z1283" s="274"/>
      <c r="AA1283" s="274"/>
      <c r="AB1283" s="274"/>
      <c r="AC1283" s="274"/>
      <c r="AD1283" s="274"/>
      <c r="AE1283" s="60"/>
      <c r="AF1283" s="259"/>
      <c r="AG1283" s="374">
        <f t="shared" si="401"/>
        <v>12</v>
      </c>
      <c r="AH1283" s="399"/>
      <c r="AK1283" s="412">
        <f t="shared" si="402"/>
        <v>0</v>
      </c>
      <c r="AL1283" s="379">
        <f t="shared" si="393"/>
        <v>0</v>
      </c>
      <c r="AM1283" s="380">
        <f t="shared" si="403"/>
        <v>0</v>
      </c>
      <c r="AN1283" s="317">
        <f t="shared" si="404"/>
        <v>0</v>
      </c>
      <c r="AO1283" s="388">
        <f t="shared" si="405"/>
        <v>0</v>
      </c>
      <c r="AP1283" s="379">
        <f t="shared" si="394"/>
        <v>0</v>
      </c>
      <c r="AQ1283" s="380">
        <f t="shared" si="406"/>
        <v>0</v>
      </c>
      <c r="AR1283" s="317">
        <f t="shared" si="407"/>
        <v>0</v>
      </c>
      <c r="AS1283" s="388">
        <f t="shared" si="408"/>
        <v>0</v>
      </c>
      <c r="AT1283" s="379">
        <f t="shared" si="395"/>
        <v>0</v>
      </c>
      <c r="AU1283" s="380">
        <f t="shared" si="409"/>
        <v>0</v>
      </c>
      <c r="AV1283" s="317">
        <f t="shared" si="410"/>
        <v>0</v>
      </c>
      <c r="AW1283" s="388">
        <f t="shared" si="411"/>
        <v>0</v>
      </c>
      <c r="AX1283" s="379">
        <f t="shared" si="396"/>
        <v>0</v>
      </c>
      <c r="AY1283" s="380">
        <f t="shared" si="412"/>
        <v>0</v>
      </c>
      <c r="AZ1283" s="292">
        <f t="shared" si="413"/>
        <v>0</v>
      </c>
      <c r="BA1283" s="388">
        <f t="shared" si="414"/>
        <v>0</v>
      </c>
      <c r="BB1283" s="379">
        <f t="shared" si="397"/>
        <v>0</v>
      </c>
      <c r="BC1283" s="380">
        <f t="shared" si="415"/>
        <v>0</v>
      </c>
      <c r="BD1283" s="292">
        <f t="shared" si="416"/>
        <v>0</v>
      </c>
      <c r="BE1283" s="388">
        <f t="shared" si="417"/>
        <v>0</v>
      </c>
      <c r="BF1283" s="379">
        <f t="shared" si="398"/>
        <v>0</v>
      </c>
      <c r="BG1283" s="380">
        <f t="shared" si="418"/>
        <v>0</v>
      </c>
      <c r="BH1283" s="292">
        <f t="shared" si="419"/>
        <v>0</v>
      </c>
      <c r="CA1283" s="303"/>
      <c r="CB1283" s="427"/>
      <c r="CC1283" s="304"/>
      <c r="CD1283" s="304"/>
      <c r="CE1283" s="304"/>
      <c r="CF1283" s="304"/>
      <c r="CG1283" s="304"/>
      <c r="CH1283" s="304"/>
      <c r="CI1283" s="304"/>
      <c r="CJ1283" s="304"/>
      <c r="CK1283" s="304"/>
      <c r="CL1283" s="304"/>
      <c r="CM1283" s="388"/>
      <c r="CN1283" s="388"/>
      <c r="CO1283" s="388"/>
      <c r="CP1283" s="388"/>
      <c r="CQ1283" s="388"/>
      <c r="CR1283" s="388"/>
      <c r="CS1283" s="388"/>
      <c r="CT1283" s="431"/>
      <c r="CU1283" s="431"/>
      <c r="CV1283" s="431"/>
      <c r="CW1283" s="431"/>
      <c r="CX1283" s="431"/>
      <c r="CY1283" s="431"/>
      <c r="CZ1283" s="431"/>
      <c r="DA1283" s="431"/>
      <c r="DB1283" s="431"/>
      <c r="DC1283" s="431"/>
      <c r="DD1283" s="431"/>
      <c r="DE1283" s="311"/>
      <c r="DG1283" s="612"/>
      <c r="DH1283" s="613"/>
      <c r="DI1283" s="415"/>
      <c r="DJ1283" s="416"/>
      <c r="DK1283" s="416"/>
      <c r="DL1283" s="416"/>
      <c r="DM1283" s="416"/>
      <c r="DN1283" s="416"/>
      <c r="DO1283" s="416"/>
      <c r="DP1283" s="416"/>
      <c r="DQ1283" s="416"/>
      <c r="DR1283" s="416"/>
      <c r="DS1283" s="416"/>
      <c r="DT1283" s="416"/>
      <c r="DU1283" s="416"/>
      <c r="DV1283" s="416"/>
      <c r="DW1283" s="416"/>
      <c r="DX1283" s="416"/>
      <c r="DY1283" s="416"/>
      <c r="DZ1283" s="416"/>
      <c r="EA1283" s="416"/>
      <c r="EB1283" s="416"/>
      <c r="EC1283" s="416"/>
      <c r="ED1283" s="416"/>
      <c r="EE1283" s="416"/>
      <c r="EF1283" s="416"/>
      <c r="EG1283" s="416"/>
      <c r="EH1283" s="416"/>
      <c r="EI1283" s="416"/>
      <c r="EJ1283" s="416"/>
      <c r="EK1283" s="416"/>
      <c r="EL1283" s="417"/>
    </row>
    <row r="1284" spans="1:143" ht="24" customHeight="1" x14ac:dyDescent="0.25">
      <c r="A1284" s="60"/>
      <c r="B1284" s="60"/>
      <c r="C1284" s="796"/>
      <c r="D1284" s="789"/>
      <c r="E1284" s="790"/>
      <c r="F1284" s="791"/>
      <c r="G1284" s="703" t="s">
        <v>448</v>
      </c>
      <c r="H1284" s="703"/>
      <c r="I1284" s="774" t="s">
        <v>449</v>
      </c>
      <c r="J1284" s="774"/>
      <c r="K1284" s="774"/>
      <c r="L1284" s="774"/>
      <c r="M1284" s="774"/>
      <c r="N1284" s="774"/>
      <c r="O1284" s="774"/>
      <c r="P1284" s="774"/>
      <c r="Q1284" s="774"/>
      <c r="R1284" s="774"/>
      <c r="S1284" s="274"/>
      <c r="T1284" s="274"/>
      <c r="U1284" s="274"/>
      <c r="V1284" s="274"/>
      <c r="W1284" s="274"/>
      <c r="X1284" s="274"/>
      <c r="Y1284" s="274"/>
      <c r="Z1284" s="274"/>
      <c r="AA1284" s="274"/>
      <c r="AB1284" s="274"/>
      <c r="AC1284" s="274"/>
      <c r="AD1284" s="274"/>
      <c r="AE1284" s="60"/>
      <c r="AF1284" s="259"/>
      <c r="AG1284" s="374">
        <f t="shared" si="401"/>
        <v>12</v>
      </c>
      <c r="AH1284" s="399"/>
      <c r="AK1284" s="412">
        <f t="shared" si="402"/>
        <v>0</v>
      </c>
      <c r="AL1284" s="379">
        <f t="shared" si="393"/>
        <v>0</v>
      </c>
      <c r="AM1284" s="380">
        <f t="shared" si="403"/>
        <v>0</v>
      </c>
      <c r="AN1284" s="317">
        <f t="shared" si="404"/>
        <v>0</v>
      </c>
      <c r="AO1284" s="388">
        <f t="shared" si="405"/>
        <v>0</v>
      </c>
      <c r="AP1284" s="379">
        <f t="shared" si="394"/>
        <v>0</v>
      </c>
      <c r="AQ1284" s="380">
        <f t="shared" si="406"/>
        <v>0</v>
      </c>
      <c r="AR1284" s="317">
        <f t="shared" si="407"/>
        <v>0</v>
      </c>
      <c r="AS1284" s="388">
        <f t="shared" si="408"/>
        <v>0</v>
      </c>
      <c r="AT1284" s="379">
        <f t="shared" si="395"/>
        <v>0</v>
      </c>
      <c r="AU1284" s="380">
        <f t="shared" si="409"/>
        <v>0</v>
      </c>
      <c r="AV1284" s="317">
        <f t="shared" si="410"/>
        <v>0</v>
      </c>
      <c r="AW1284" s="388">
        <f t="shared" si="411"/>
        <v>0</v>
      </c>
      <c r="AX1284" s="379">
        <f t="shared" si="396"/>
        <v>0</v>
      </c>
      <c r="AY1284" s="380">
        <f t="shared" si="412"/>
        <v>0</v>
      </c>
      <c r="AZ1284" s="292">
        <f t="shared" si="413"/>
        <v>0</v>
      </c>
      <c r="BA1284" s="388">
        <f t="shared" si="414"/>
        <v>0</v>
      </c>
      <c r="BB1284" s="379">
        <f t="shared" si="397"/>
        <v>0</v>
      </c>
      <c r="BC1284" s="380">
        <f t="shared" si="415"/>
        <v>0</v>
      </c>
      <c r="BD1284" s="292">
        <f t="shared" si="416"/>
        <v>0</v>
      </c>
      <c r="BE1284" s="388">
        <f t="shared" si="417"/>
        <v>0</v>
      </c>
      <c r="BF1284" s="379">
        <f t="shared" si="398"/>
        <v>0</v>
      </c>
      <c r="BG1284" s="380">
        <f t="shared" si="418"/>
        <v>0</v>
      </c>
      <c r="BH1284" s="292">
        <f t="shared" si="419"/>
        <v>0</v>
      </c>
      <c r="CA1284" s="303"/>
      <c r="CB1284" s="427"/>
      <c r="CC1284" s="304"/>
      <c r="CD1284" s="304"/>
      <c r="CE1284" s="304"/>
      <c r="CF1284" s="304"/>
      <c r="CG1284" s="304"/>
      <c r="CH1284" s="304"/>
      <c r="CI1284" s="304"/>
      <c r="CJ1284" s="304"/>
      <c r="CK1284" s="304"/>
      <c r="CL1284" s="304"/>
      <c r="CM1284" s="388"/>
      <c r="CN1284" s="388"/>
      <c r="CO1284" s="388"/>
      <c r="CP1284" s="388"/>
      <c r="CQ1284" s="388"/>
      <c r="CR1284" s="388"/>
      <c r="CS1284" s="388"/>
      <c r="CT1284" s="431"/>
      <c r="CU1284" s="431"/>
      <c r="CV1284" s="431"/>
      <c r="CW1284" s="431"/>
      <c r="CX1284" s="431"/>
      <c r="CY1284" s="431"/>
      <c r="CZ1284" s="431"/>
      <c r="DA1284" s="431"/>
      <c r="DB1284" s="431"/>
      <c r="DC1284" s="431"/>
      <c r="DD1284" s="431"/>
      <c r="DE1284" s="311"/>
      <c r="DG1284" s="610"/>
      <c r="DH1284" s="611"/>
      <c r="DI1284" s="415"/>
      <c r="DJ1284" s="416"/>
      <c r="DK1284" s="416"/>
      <c r="DL1284" s="416"/>
      <c r="DM1284" s="416"/>
      <c r="DN1284" s="416"/>
      <c r="DO1284" s="416"/>
      <c r="DP1284" s="416"/>
      <c r="DQ1284" s="416"/>
      <c r="DR1284" s="416"/>
      <c r="DS1284" s="416"/>
      <c r="DT1284" s="416"/>
      <c r="DU1284" s="416"/>
      <c r="DV1284" s="416"/>
      <c r="DW1284" s="416"/>
      <c r="DX1284" s="416"/>
      <c r="DY1284" s="416"/>
      <c r="DZ1284" s="416"/>
      <c r="EA1284" s="416"/>
      <c r="EB1284" s="416"/>
      <c r="EC1284" s="416"/>
      <c r="ED1284" s="416"/>
      <c r="EE1284" s="416"/>
      <c r="EF1284" s="416"/>
      <c r="EG1284" s="416"/>
      <c r="EH1284" s="416"/>
      <c r="EI1284" s="416"/>
      <c r="EJ1284" s="416"/>
      <c r="EK1284" s="416"/>
      <c r="EL1284" s="417"/>
    </row>
    <row r="1285" spans="1:143" ht="15" customHeight="1" x14ac:dyDescent="0.25">
      <c r="A1285" s="60"/>
      <c r="B1285" s="60"/>
      <c r="C1285" s="796"/>
      <c r="D1285" s="789"/>
      <c r="E1285" s="790"/>
      <c r="F1285" s="791"/>
      <c r="G1285" s="703" t="s">
        <v>450</v>
      </c>
      <c r="H1285" s="703"/>
      <c r="I1285" s="774" t="s">
        <v>451</v>
      </c>
      <c r="J1285" s="774"/>
      <c r="K1285" s="774"/>
      <c r="L1285" s="774"/>
      <c r="M1285" s="774"/>
      <c r="N1285" s="774"/>
      <c r="O1285" s="774"/>
      <c r="P1285" s="774"/>
      <c r="Q1285" s="774"/>
      <c r="R1285" s="774"/>
      <c r="S1285" s="274"/>
      <c r="T1285" s="274"/>
      <c r="U1285" s="274"/>
      <c r="V1285" s="274"/>
      <c r="W1285" s="274"/>
      <c r="X1285" s="274"/>
      <c r="Y1285" s="274"/>
      <c r="Z1285" s="274"/>
      <c r="AA1285" s="274"/>
      <c r="AB1285" s="274"/>
      <c r="AC1285" s="274"/>
      <c r="AD1285" s="274"/>
      <c r="AE1285" s="60"/>
      <c r="AF1285" s="259"/>
      <c r="AG1285" s="374">
        <f t="shared" si="401"/>
        <v>12</v>
      </c>
      <c r="AH1285" s="399"/>
      <c r="AK1285" s="412">
        <f t="shared" si="402"/>
        <v>0</v>
      </c>
      <c r="AL1285" s="379">
        <f t="shared" si="393"/>
        <v>0</v>
      </c>
      <c r="AM1285" s="380">
        <f t="shared" si="403"/>
        <v>0</v>
      </c>
      <c r="AN1285" s="317">
        <f t="shared" si="404"/>
        <v>0</v>
      </c>
      <c r="AO1285" s="388">
        <f t="shared" si="405"/>
        <v>0</v>
      </c>
      <c r="AP1285" s="379">
        <f t="shared" si="394"/>
        <v>0</v>
      </c>
      <c r="AQ1285" s="380">
        <f t="shared" si="406"/>
        <v>0</v>
      </c>
      <c r="AR1285" s="317">
        <f t="shared" si="407"/>
        <v>0</v>
      </c>
      <c r="AS1285" s="388">
        <f t="shared" si="408"/>
        <v>0</v>
      </c>
      <c r="AT1285" s="379">
        <f t="shared" si="395"/>
        <v>0</v>
      </c>
      <c r="AU1285" s="380">
        <f t="shared" si="409"/>
        <v>0</v>
      </c>
      <c r="AV1285" s="317">
        <f t="shared" si="410"/>
        <v>0</v>
      </c>
      <c r="AW1285" s="388">
        <f t="shared" si="411"/>
        <v>0</v>
      </c>
      <c r="AX1285" s="379">
        <f t="shared" si="396"/>
        <v>0</v>
      </c>
      <c r="AY1285" s="380">
        <f t="shared" si="412"/>
        <v>0</v>
      </c>
      <c r="AZ1285" s="292">
        <f t="shared" si="413"/>
        <v>0</v>
      </c>
      <c r="BA1285" s="388">
        <f t="shared" si="414"/>
        <v>0</v>
      </c>
      <c r="BB1285" s="379">
        <f t="shared" si="397"/>
        <v>0</v>
      </c>
      <c r="BC1285" s="380">
        <f t="shared" si="415"/>
        <v>0</v>
      </c>
      <c r="BD1285" s="292">
        <f t="shared" si="416"/>
        <v>0</v>
      </c>
      <c r="BE1285" s="388">
        <f t="shared" si="417"/>
        <v>0</v>
      </c>
      <c r="BF1285" s="379">
        <f t="shared" si="398"/>
        <v>0</v>
      </c>
      <c r="BG1285" s="380">
        <f t="shared" si="418"/>
        <v>0</v>
      </c>
      <c r="BH1285" s="292">
        <f t="shared" si="419"/>
        <v>0</v>
      </c>
      <c r="CA1285" s="303"/>
      <c r="CB1285" s="427"/>
      <c r="CC1285" s="306"/>
      <c r="CD1285" s="306"/>
      <c r="CE1285" s="306"/>
      <c r="CF1285" s="306"/>
      <c r="CG1285" s="306"/>
      <c r="CH1285" s="306"/>
      <c r="CI1285" s="306"/>
      <c r="CJ1285" s="306"/>
      <c r="CK1285" s="306"/>
      <c r="CL1285" s="306"/>
      <c r="CM1285" s="388"/>
      <c r="CN1285" s="388"/>
      <c r="CO1285" s="388"/>
      <c r="CP1285" s="388"/>
      <c r="CQ1285" s="388"/>
      <c r="CR1285" s="388"/>
      <c r="CS1285" s="388"/>
      <c r="CT1285" s="432"/>
      <c r="CU1285" s="432"/>
      <c r="CV1285" s="432"/>
      <c r="CW1285" s="432"/>
      <c r="CX1285" s="432"/>
      <c r="CY1285" s="432"/>
      <c r="CZ1285" s="432"/>
      <c r="DA1285" s="432"/>
      <c r="DB1285" s="432"/>
      <c r="DC1285" s="432"/>
      <c r="DD1285" s="432"/>
      <c r="DE1285" s="307"/>
      <c r="DG1285" s="610"/>
      <c r="DH1285" s="611"/>
      <c r="DI1285" s="415"/>
      <c r="DJ1285" s="416"/>
      <c r="DK1285" s="416"/>
      <c r="DL1285" s="416"/>
      <c r="DM1285" s="416"/>
      <c r="DN1285" s="416"/>
      <c r="DO1285" s="416"/>
      <c r="DP1285" s="416"/>
      <c r="DQ1285" s="416"/>
      <c r="DR1285" s="416"/>
      <c r="DS1285" s="416"/>
      <c r="DT1285" s="416"/>
      <c r="DU1285" s="416"/>
      <c r="DV1285" s="416"/>
      <c r="DW1285" s="416"/>
      <c r="DX1285" s="416"/>
      <c r="DY1285" s="416"/>
      <c r="DZ1285" s="416"/>
      <c r="EA1285" s="416"/>
      <c r="EB1285" s="416"/>
      <c r="EC1285" s="416"/>
      <c r="ED1285" s="416"/>
      <c r="EE1285" s="416"/>
      <c r="EF1285" s="416"/>
      <c r="EG1285" s="416"/>
      <c r="EH1285" s="416"/>
      <c r="EI1285" s="416"/>
      <c r="EJ1285" s="416"/>
      <c r="EK1285" s="416"/>
      <c r="EL1285" s="417"/>
    </row>
    <row r="1286" spans="1:143" ht="15" customHeight="1" x14ac:dyDescent="0.25">
      <c r="A1286" s="60"/>
      <c r="B1286" s="60"/>
      <c r="C1286" s="796"/>
      <c r="D1286" s="789"/>
      <c r="E1286" s="790"/>
      <c r="F1286" s="791"/>
      <c r="G1286" s="703" t="s">
        <v>452</v>
      </c>
      <c r="H1286" s="703"/>
      <c r="I1286" s="774" t="s">
        <v>453</v>
      </c>
      <c r="J1286" s="774"/>
      <c r="K1286" s="774"/>
      <c r="L1286" s="774"/>
      <c r="M1286" s="774"/>
      <c r="N1286" s="774"/>
      <c r="O1286" s="774"/>
      <c r="P1286" s="774"/>
      <c r="Q1286" s="774"/>
      <c r="R1286" s="774"/>
      <c r="S1286" s="274"/>
      <c r="T1286" s="274"/>
      <c r="U1286" s="274"/>
      <c r="V1286" s="274"/>
      <c r="W1286" s="274"/>
      <c r="X1286" s="274"/>
      <c r="Y1286" s="274"/>
      <c r="Z1286" s="274"/>
      <c r="AA1286" s="274"/>
      <c r="AB1286" s="274"/>
      <c r="AC1286" s="274"/>
      <c r="AD1286" s="274"/>
      <c r="AE1286" s="60"/>
      <c r="AF1286" s="259"/>
      <c r="AG1286" s="374">
        <f t="shared" si="401"/>
        <v>12</v>
      </c>
      <c r="AH1286" s="399"/>
      <c r="AK1286" s="412">
        <f t="shared" si="402"/>
        <v>0</v>
      </c>
      <c r="AL1286" s="379">
        <f t="shared" si="393"/>
        <v>0</v>
      </c>
      <c r="AM1286" s="380">
        <f t="shared" si="403"/>
        <v>0</v>
      </c>
      <c r="AN1286" s="317">
        <f t="shared" si="404"/>
        <v>0</v>
      </c>
      <c r="AO1286" s="388">
        <f t="shared" si="405"/>
        <v>0</v>
      </c>
      <c r="AP1286" s="379">
        <f t="shared" si="394"/>
        <v>0</v>
      </c>
      <c r="AQ1286" s="380">
        <f t="shared" si="406"/>
        <v>0</v>
      </c>
      <c r="AR1286" s="317">
        <f t="shared" si="407"/>
        <v>0</v>
      </c>
      <c r="AS1286" s="388">
        <f t="shared" si="408"/>
        <v>0</v>
      </c>
      <c r="AT1286" s="379">
        <f t="shared" si="395"/>
        <v>0</v>
      </c>
      <c r="AU1286" s="380">
        <f t="shared" si="409"/>
        <v>0</v>
      </c>
      <c r="AV1286" s="317">
        <f t="shared" si="410"/>
        <v>0</v>
      </c>
      <c r="AW1286" s="388">
        <f t="shared" si="411"/>
        <v>0</v>
      </c>
      <c r="AX1286" s="379">
        <f t="shared" si="396"/>
        <v>0</v>
      </c>
      <c r="AY1286" s="380">
        <f t="shared" si="412"/>
        <v>0</v>
      </c>
      <c r="AZ1286" s="292">
        <f t="shared" si="413"/>
        <v>0</v>
      </c>
      <c r="BA1286" s="388">
        <f t="shared" si="414"/>
        <v>0</v>
      </c>
      <c r="BB1286" s="379">
        <f t="shared" si="397"/>
        <v>0</v>
      </c>
      <c r="BC1286" s="380">
        <f t="shared" si="415"/>
        <v>0</v>
      </c>
      <c r="BD1286" s="292">
        <f t="shared" si="416"/>
        <v>0</v>
      </c>
      <c r="BE1286" s="388">
        <f t="shared" si="417"/>
        <v>0</v>
      </c>
      <c r="BF1286" s="379">
        <f t="shared" si="398"/>
        <v>0</v>
      </c>
      <c r="BG1286" s="380">
        <f t="shared" si="418"/>
        <v>0</v>
      </c>
      <c r="BH1286" s="292">
        <f t="shared" si="419"/>
        <v>0</v>
      </c>
      <c r="CA1286" s="303"/>
      <c r="CB1286" s="427"/>
      <c r="CC1286" s="304"/>
      <c r="CD1286" s="304"/>
      <c r="CE1286" s="304"/>
      <c r="CF1286" s="304"/>
      <c r="CG1286" s="304"/>
      <c r="CH1286" s="304"/>
      <c r="CI1286" s="304"/>
      <c r="CJ1286" s="304"/>
      <c r="CK1286" s="304"/>
      <c r="CL1286" s="304"/>
      <c r="CM1286" s="388"/>
      <c r="CN1286" s="388"/>
      <c r="CO1286" s="388"/>
      <c r="CP1286" s="388"/>
      <c r="CQ1286" s="388"/>
      <c r="CR1286" s="388"/>
      <c r="CS1286" s="388"/>
      <c r="CT1286" s="431"/>
      <c r="CU1286" s="431"/>
      <c r="CV1286" s="431"/>
      <c r="CW1286" s="431"/>
      <c r="CX1286" s="431"/>
      <c r="CY1286" s="431"/>
      <c r="CZ1286" s="431"/>
      <c r="DA1286" s="431"/>
      <c r="DB1286" s="431"/>
      <c r="DC1286" s="431"/>
      <c r="DD1286" s="431"/>
      <c r="DE1286" s="311"/>
      <c r="DG1286" s="610"/>
      <c r="DH1286" s="611"/>
      <c r="DI1286" s="415"/>
      <c r="DJ1286" s="416"/>
      <c r="DK1286" s="416"/>
      <c r="DL1286" s="416"/>
      <c r="DM1286" s="416"/>
      <c r="DN1286" s="416"/>
      <c r="DO1286" s="416"/>
      <c r="DP1286" s="416"/>
      <c r="DQ1286" s="416"/>
      <c r="DR1286" s="416"/>
      <c r="DS1286" s="416"/>
      <c r="DT1286" s="416"/>
      <c r="DU1286" s="416"/>
      <c r="DV1286" s="416"/>
      <c r="DW1286" s="416"/>
      <c r="DX1286" s="416"/>
      <c r="DY1286" s="416"/>
      <c r="DZ1286" s="416"/>
      <c r="EA1286" s="416"/>
      <c r="EB1286" s="416"/>
      <c r="EC1286" s="416"/>
      <c r="ED1286" s="416"/>
      <c r="EE1286" s="416"/>
      <c r="EF1286" s="416"/>
      <c r="EG1286" s="416"/>
      <c r="EH1286" s="416"/>
      <c r="EI1286" s="416"/>
      <c r="EJ1286" s="416"/>
      <c r="EK1286" s="416"/>
      <c r="EL1286" s="417"/>
    </row>
    <row r="1287" spans="1:143" ht="15" customHeight="1" x14ac:dyDescent="0.25">
      <c r="A1287" s="60"/>
      <c r="B1287" s="60"/>
      <c r="C1287" s="797"/>
      <c r="D1287" s="792"/>
      <c r="E1287" s="793"/>
      <c r="F1287" s="794"/>
      <c r="G1287" s="703" t="s">
        <v>454</v>
      </c>
      <c r="H1287" s="703"/>
      <c r="I1287" s="774" t="s">
        <v>455</v>
      </c>
      <c r="J1287" s="774"/>
      <c r="K1287" s="774"/>
      <c r="L1287" s="774"/>
      <c r="M1287" s="774"/>
      <c r="N1287" s="774"/>
      <c r="O1287" s="774"/>
      <c r="P1287" s="774"/>
      <c r="Q1287" s="774"/>
      <c r="R1287" s="774"/>
      <c r="S1287" s="274"/>
      <c r="T1287" s="274"/>
      <c r="U1287" s="274"/>
      <c r="V1287" s="274"/>
      <c r="W1287" s="274"/>
      <c r="X1287" s="274"/>
      <c r="Y1287" s="274"/>
      <c r="Z1287" s="274"/>
      <c r="AA1287" s="274"/>
      <c r="AB1287" s="274"/>
      <c r="AC1287" s="274"/>
      <c r="AD1287" s="274"/>
      <c r="AE1287" s="60"/>
      <c r="AF1287" s="259"/>
      <c r="AG1287" s="374">
        <f t="shared" si="401"/>
        <v>12</v>
      </c>
      <c r="AH1287" s="399"/>
      <c r="AK1287" s="412">
        <f t="shared" si="402"/>
        <v>0</v>
      </c>
      <c r="AL1287" s="379">
        <f t="shared" si="393"/>
        <v>0</v>
      </c>
      <c r="AM1287" s="380">
        <f t="shared" si="403"/>
        <v>0</v>
      </c>
      <c r="AN1287" s="317">
        <f t="shared" si="404"/>
        <v>0</v>
      </c>
      <c r="AO1287" s="388">
        <f t="shared" si="405"/>
        <v>0</v>
      </c>
      <c r="AP1287" s="379">
        <f t="shared" si="394"/>
        <v>0</v>
      </c>
      <c r="AQ1287" s="380">
        <f t="shared" si="406"/>
        <v>0</v>
      </c>
      <c r="AR1287" s="317">
        <f t="shared" si="407"/>
        <v>0</v>
      </c>
      <c r="AS1287" s="388">
        <f t="shared" si="408"/>
        <v>0</v>
      </c>
      <c r="AT1287" s="379">
        <f t="shared" si="395"/>
        <v>0</v>
      </c>
      <c r="AU1287" s="380">
        <f t="shared" si="409"/>
        <v>0</v>
      </c>
      <c r="AV1287" s="317">
        <f t="shared" si="410"/>
        <v>0</v>
      </c>
      <c r="AW1287" s="388">
        <f t="shared" si="411"/>
        <v>0</v>
      </c>
      <c r="AX1287" s="379">
        <f t="shared" si="396"/>
        <v>0</v>
      </c>
      <c r="AY1287" s="380">
        <f t="shared" si="412"/>
        <v>0</v>
      </c>
      <c r="AZ1287" s="292">
        <f t="shared" si="413"/>
        <v>0</v>
      </c>
      <c r="BA1287" s="388">
        <f t="shared" si="414"/>
        <v>0</v>
      </c>
      <c r="BB1287" s="379">
        <f t="shared" si="397"/>
        <v>0</v>
      </c>
      <c r="BC1287" s="380">
        <f t="shared" si="415"/>
        <v>0</v>
      </c>
      <c r="BD1287" s="292">
        <f t="shared" si="416"/>
        <v>0</v>
      </c>
      <c r="BE1287" s="388">
        <f t="shared" si="417"/>
        <v>0</v>
      </c>
      <c r="BF1287" s="379">
        <f t="shared" si="398"/>
        <v>0</v>
      </c>
      <c r="BG1287" s="380">
        <f t="shared" si="418"/>
        <v>0</v>
      </c>
      <c r="BH1287" s="292">
        <f t="shared" si="419"/>
        <v>0</v>
      </c>
      <c r="CA1287" s="303"/>
      <c r="CB1287" s="427"/>
      <c r="CC1287" s="304"/>
      <c r="CD1287" s="304"/>
      <c r="CE1287" s="304"/>
      <c r="CF1287" s="304"/>
      <c r="CG1287" s="304"/>
      <c r="CH1287" s="304"/>
      <c r="CI1287" s="304"/>
      <c r="CJ1287" s="304"/>
      <c r="CK1287" s="304"/>
      <c r="CL1287" s="304"/>
      <c r="CM1287" s="388"/>
      <c r="CN1287" s="388"/>
      <c r="CO1287" s="388"/>
      <c r="CP1287" s="388"/>
      <c r="CQ1287" s="388"/>
      <c r="CR1287" s="388"/>
      <c r="CS1287" s="388"/>
      <c r="CT1287" s="431"/>
      <c r="CU1287" s="431"/>
      <c r="CV1287" s="431"/>
      <c r="CW1287" s="431"/>
      <c r="CX1287" s="431"/>
      <c r="CY1287" s="431"/>
      <c r="CZ1287" s="431"/>
      <c r="DA1287" s="431"/>
      <c r="DB1287" s="431"/>
      <c r="DC1287" s="431"/>
      <c r="DD1287" s="431"/>
      <c r="DE1287" s="311"/>
      <c r="DG1287" s="614" t="s">
        <v>454</v>
      </c>
      <c r="DH1287" s="615"/>
      <c r="DI1287" s="418" t="s">
        <v>1909</v>
      </c>
      <c r="DJ1287" s="419"/>
      <c r="DK1287" s="419"/>
      <c r="DL1287" s="419"/>
      <c r="DM1287" s="419"/>
      <c r="DN1287" s="419"/>
      <c r="DO1287" s="419"/>
      <c r="DP1287" s="419"/>
      <c r="DQ1287" s="419"/>
      <c r="DR1287" s="419"/>
      <c r="DS1287" s="419"/>
      <c r="DT1287" s="419"/>
      <c r="DU1287" s="419"/>
      <c r="DV1287" s="419"/>
      <c r="DW1287" s="419"/>
      <c r="DX1287" s="419"/>
      <c r="DY1287" s="419"/>
      <c r="DZ1287" s="419"/>
      <c r="EA1287" s="419">
        <f t="shared" ref="EA1287:EL1287" si="425">S1287</f>
        <v>0</v>
      </c>
      <c r="EB1287" s="419">
        <f t="shared" si="425"/>
        <v>0</v>
      </c>
      <c r="EC1287" s="419">
        <f t="shared" si="425"/>
        <v>0</v>
      </c>
      <c r="ED1287" s="419">
        <f t="shared" si="425"/>
        <v>0</v>
      </c>
      <c r="EE1287" s="419">
        <f t="shared" si="425"/>
        <v>0</v>
      </c>
      <c r="EF1287" s="419">
        <f t="shared" si="425"/>
        <v>0</v>
      </c>
      <c r="EG1287" s="419">
        <f t="shared" si="425"/>
        <v>0</v>
      </c>
      <c r="EH1287" s="419">
        <f t="shared" si="425"/>
        <v>0</v>
      </c>
      <c r="EI1287" s="419">
        <f t="shared" si="425"/>
        <v>0</v>
      </c>
      <c r="EJ1287" s="419">
        <f t="shared" si="425"/>
        <v>0</v>
      </c>
      <c r="EK1287" s="419">
        <f t="shared" si="425"/>
        <v>0</v>
      </c>
      <c r="EL1287" s="420">
        <f t="shared" si="425"/>
        <v>0</v>
      </c>
    </row>
    <row r="1288" spans="1:143" ht="24" customHeight="1" x14ac:dyDescent="0.25">
      <c r="A1288" s="60"/>
      <c r="B1288" s="60"/>
      <c r="C1288" s="795" t="s">
        <v>509</v>
      </c>
      <c r="D1288" s="786" t="s">
        <v>510</v>
      </c>
      <c r="E1288" s="787"/>
      <c r="F1288" s="788"/>
      <c r="G1288" s="703" t="s">
        <v>456</v>
      </c>
      <c r="H1288" s="703"/>
      <c r="I1288" s="774" t="s">
        <v>457</v>
      </c>
      <c r="J1288" s="774"/>
      <c r="K1288" s="774"/>
      <c r="L1288" s="774"/>
      <c r="M1288" s="774"/>
      <c r="N1288" s="774"/>
      <c r="O1288" s="774"/>
      <c r="P1288" s="774"/>
      <c r="Q1288" s="774"/>
      <c r="R1288" s="774"/>
      <c r="S1288" s="274"/>
      <c r="T1288" s="274"/>
      <c r="U1288" s="274"/>
      <c r="V1288" s="274"/>
      <c r="W1288" s="274"/>
      <c r="X1288" s="274"/>
      <c r="Y1288" s="274"/>
      <c r="Z1288" s="274"/>
      <c r="AA1288" s="274"/>
      <c r="AB1288" s="274"/>
      <c r="AC1288" s="274"/>
      <c r="AD1288" s="274"/>
      <c r="AE1288" s="60"/>
      <c r="AF1288" s="259"/>
      <c r="AG1288" s="374">
        <f t="shared" si="401"/>
        <v>12</v>
      </c>
      <c r="AH1288" s="399"/>
      <c r="AK1288" s="412">
        <f t="shared" si="402"/>
        <v>0</v>
      </c>
      <c r="AL1288" s="379">
        <f t="shared" si="393"/>
        <v>0</v>
      </c>
      <c r="AM1288" s="380">
        <f t="shared" si="403"/>
        <v>0</v>
      </c>
      <c r="AN1288" s="317">
        <f t="shared" si="404"/>
        <v>0</v>
      </c>
      <c r="AO1288" s="388">
        <f t="shared" si="405"/>
        <v>0</v>
      </c>
      <c r="AP1288" s="379">
        <f t="shared" si="394"/>
        <v>0</v>
      </c>
      <c r="AQ1288" s="380">
        <f t="shared" si="406"/>
        <v>0</v>
      </c>
      <c r="AR1288" s="317">
        <f t="shared" si="407"/>
        <v>0</v>
      </c>
      <c r="AS1288" s="388">
        <f t="shared" si="408"/>
        <v>0</v>
      </c>
      <c r="AT1288" s="379">
        <f t="shared" si="395"/>
        <v>0</v>
      </c>
      <c r="AU1288" s="380">
        <f t="shared" si="409"/>
        <v>0</v>
      </c>
      <c r="AV1288" s="317">
        <f t="shared" si="410"/>
        <v>0</v>
      </c>
      <c r="AW1288" s="388">
        <f t="shared" si="411"/>
        <v>0</v>
      </c>
      <c r="AX1288" s="379">
        <f t="shared" si="396"/>
        <v>0</v>
      </c>
      <c r="AY1288" s="380">
        <f t="shared" si="412"/>
        <v>0</v>
      </c>
      <c r="AZ1288" s="292">
        <f t="shared" si="413"/>
        <v>0</v>
      </c>
      <c r="BA1288" s="388">
        <f t="shared" si="414"/>
        <v>0</v>
      </c>
      <c r="BB1288" s="379">
        <f t="shared" si="397"/>
        <v>0</v>
      </c>
      <c r="BC1288" s="380">
        <f t="shared" si="415"/>
        <v>0</v>
      </c>
      <c r="BD1288" s="292">
        <f t="shared" si="416"/>
        <v>0</v>
      </c>
      <c r="BE1288" s="388">
        <f t="shared" si="417"/>
        <v>0</v>
      </c>
      <c r="BF1288" s="379">
        <f t="shared" si="398"/>
        <v>0</v>
      </c>
      <c r="BG1288" s="380">
        <f t="shared" si="418"/>
        <v>0</v>
      </c>
      <c r="BH1288" s="292">
        <f t="shared" si="419"/>
        <v>0</v>
      </c>
      <c r="CA1288" s="299" t="s">
        <v>60</v>
      </c>
      <c r="CB1288" s="421"/>
      <c r="CC1288" s="296"/>
      <c r="CD1288" s="296"/>
      <c r="CE1288" s="296"/>
      <c r="CF1288" s="296"/>
      <c r="CG1288" s="296"/>
      <c r="CH1288" s="296"/>
      <c r="CI1288" s="296"/>
      <c r="CJ1288" s="296"/>
      <c r="CK1288" s="296"/>
      <c r="CL1288" s="296"/>
      <c r="CM1288" s="320"/>
      <c r="CN1288" s="320"/>
      <c r="CO1288" s="320"/>
      <c r="CP1288" s="320"/>
      <c r="CQ1288" s="320"/>
      <c r="CR1288" s="320"/>
      <c r="CS1288" s="320"/>
      <c r="CT1288" s="422">
        <f t="shared" ref="CT1288:DE1288" si="426">IF(S1288="",0,S1288)</f>
        <v>0</v>
      </c>
      <c r="CU1288" s="422">
        <f t="shared" si="426"/>
        <v>0</v>
      </c>
      <c r="CV1288" s="422">
        <f t="shared" si="426"/>
        <v>0</v>
      </c>
      <c r="CW1288" s="422">
        <f t="shared" si="426"/>
        <v>0</v>
      </c>
      <c r="CX1288" s="422">
        <f t="shared" si="426"/>
        <v>0</v>
      </c>
      <c r="CY1288" s="422">
        <f t="shared" si="426"/>
        <v>0</v>
      </c>
      <c r="CZ1288" s="422">
        <f t="shared" si="426"/>
        <v>0</v>
      </c>
      <c r="DA1288" s="422">
        <f t="shared" si="426"/>
        <v>0</v>
      </c>
      <c r="DB1288" s="422">
        <f t="shared" si="426"/>
        <v>0</v>
      </c>
      <c r="DC1288" s="422">
        <f t="shared" si="426"/>
        <v>0</v>
      </c>
      <c r="DD1288" s="422">
        <f t="shared" si="426"/>
        <v>0</v>
      </c>
      <c r="DE1288" s="423">
        <f t="shared" si="426"/>
        <v>0</v>
      </c>
      <c r="DG1288" s="610"/>
      <c r="DH1288" s="611"/>
      <c r="DI1288" s="415" t="s">
        <v>1910</v>
      </c>
      <c r="DJ1288" s="416"/>
      <c r="DK1288" s="416"/>
      <c r="DL1288" s="416"/>
      <c r="DM1288" s="416"/>
      <c r="DN1288" s="416"/>
      <c r="DO1288" s="416"/>
      <c r="DP1288" s="416"/>
      <c r="DQ1288" s="416"/>
      <c r="DR1288" s="416"/>
      <c r="DS1288" s="416"/>
      <c r="DT1288" s="416"/>
      <c r="DU1288" s="416"/>
      <c r="DV1288" s="416"/>
      <c r="DW1288" s="416"/>
      <c r="DX1288" s="416"/>
      <c r="DY1288" s="416"/>
      <c r="DZ1288" s="416"/>
      <c r="EA1288" s="416">
        <f t="shared" ref="EA1288:EL1288" si="427">COUNTIF(S1272,"NS")+COUNTIF(S1279,"NS")+COUNTIF(S1284:S1286,"NS")</f>
        <v>0</v>
      </c>
      <c r="EB1288" s="416">
        <f t="shared" si="427"/>
        <v>0</v>
      </c>
      <c r="EC1288" s="416">
        <f t="shared" si="427"/>
        <v>0</v>
      </c>
      <c r="ED1288" s="416">
        <f t="shared" si="427"/>
        <v>0</v>
      </c>
      <c r="EE1288" s="416">
        <f t="shared" si="427"/>
        <v>0</v>
      </c>
      <c r="EF1288" s="416">
        <f t="shared" si="427"/>
        <v>0</v>
      </c>
      <c r="EG1288" s="416">
        <f t="shared" si="427"/>
        <v>0</v>
      </c>
      <c r="EH1288" s="416">
        <f t="shared" si="427"/>
        <v>0</v>
      </c>
      <c r="EI1288" s="416">
        <f t="shared" si="427"/>
        <v>0</v>
      </c>
      <c r="EJ1288" s="416">
        <f t="shared" si="427"/>
        <v>0</v>
      </c>
      <c r="EK1288" s="416">
        <f t="shared" si="427"/>
        <v>0</v>
      </c>
      <c r="EL1288" s="417">
        <f t="shared" si="427"/>
        <v>0</v>
      </c>
    </row>
    <row r="1289" spans="1:143" ht="15" customHeight="1" x14ac:dyDescent="0.25">
      <c r="A1289" s="60"/>
      <c r="B1289" s="60"/>
      <c r="C1289" s="796"/>
      <c r="D1289" s="789"/>
      <c r="E1289" s="790"/>
      <c r="F1289" s="791"/>
      <c r="G1289" s="702" t="s">
        <v>465</v>
      </c>
      <c r="H1289" s="702"/>
      <c r="I1289" s="56"/>
      <c r="J1289" s="700" t="s">
        <v>460</v>
      </c>
      <c r="K1289" s="700"/>
      <c r="L1289" s="700"/>
      <c r="M1289" s="700"/>
      <c r="N1289" s="700"/>
      <c r="O1289" s="700"/>
      <c r="P1289" s="700"/>
      <c r="Q1289" s="700"/>
      <c r="R1289" s="701"/>
      <c r="S1289" s="274"/>
      <c r="T1289" s="274"/>
      <c r="U1289" s="274"/>
      <c r="V1289" s="274"/>
      <c r="W1289" s="274"/>
      <c r="X1289" s="274"/>
      <c r="Y1289" s="274"/>
      <c r="Z1289" s="274"/>
      <c r="AA1289" s="274"/>
      <c r="AB1289" s="274"/>
      <c r="AC1289" s="274"/>
      <c r="AD1289" s="274"/>
      <c r="AE1289" s="60"/>
      <c r="AF1289" s="259"/>
      <c r="AG1289" s="374">
        <f t="shared" si="401"/>
        <v>12</v>
      </c>
      <c r="AH1289" s="399"/>
      <c r="AK1289" s="412">
        <f t="shared" si="402"/>
        <v>0</v>
      </c>
      <c r="AL1289" s="379">
        <f t="shared" si="393"/>
        <v>0</v>
      </c>
      <c r="AM1289" s="380">
        <f t="shared" si="403"/>
        <v>0</v>
      </c>
      <c r="AN1289" s="317">
        <f t="shared" si="404"/>
        <v>0</v>
      </c>
      <c r="AO1289" s="388">
        <f t="shared" si="405"/>
        <v>0</v>
      </c>
      <c r="AP1289" s="379">
        <f t="shared" si="394"/>
        <v>0</v>
      </c>
      <c r="AQ1289" s="380">
        <f t="shared" si="406"/>
        <v>0</v>
      </c>
      <c r="AR1289" s="317">
        <f t="shared" si="407"/>
        <v>0</v>
      </c>
      <c r="AS1289" s="388">
        <f t="shared" si="408"/>
        <v>0</v>
      </c>
      <c r="AT1289" s="379">
        <f t="shared" si="395"/>
        <v>0</v>
      </c>
      <c r="AU1289" s="380">
        <f t="shared" si="409"/>
        <v>0</v>
      </c>
      <c r="AV1289" s="317">
        <f t="shared" si="410"/>
        <v>0</v>
      </c>
      <c r="AW1289" s="388">
        <f t="shared" si="411"/>
        <v>0</v>
      </c>
      <c r="AX1289" s="379">
        <f t="shared" si="396"/>
        <v>0</v>
      </c>
      <c r="AY1289" s="380">
        <f t="shared" si="412"/>
        <v>0</v>
      </c>
      <c r="AZ1289" s="292">
        <f t="shared" si="413"/>
        <v>0</v>
      </c>
      <c r="BA1289" s="388">
        <f t="shared" si="414"/>
        <v>0</v>
      </c>
      <c r="BB1289" s="379">
        <f t="shared" si="397"/>
        <v>0</v>
      </c>
      <c r="BC1289" s="380">
        <f t="shared" si="415"/>
        <v>0</v>
      </c>
      <c r="BD1289" s="292">
        <f t="shared" si="416"/>
        <v>0</v>
      </c>
      <c r="BE1289" s="388">
        <f t="shared" si="417"/>
        <v>0</v>
      </c>
      <c r="BF1289" s="379">
        <f t="shared" si="398"/>
        <v>0</v>
      </c>
      <c r="BG1289" s="380">
        <f t="shared" si="418"/>
        <v>0</v>
      </c>
      <c r="BH1289" s="292">
        <f t="shared" si="419"/>
        <v>0</v>
      </c>
      <c r="CA1289" s="299" t="s">
        <v>1917</v>
      </c>
      <c r="CB1289" s="421"/>
      <c r="CC1289" s="297"/>
      <c r="CD1289" s="297"/>
      <c r="CE1289" s="297"/>
      <c r="CF1289" s="297"/>
      <c r="CG1289" s="297"/>
      <c r="CH1289" s="297"/>
      <c r="CI1289" s="297"/>
      <c r="CJ1289" s="297"/>
      <c r="CK1289" s="297"/>
      <c r="CL1289" s="297"/>
      <c r="CM1289" s="320"/>
      <c r="CN1289" s="320"/>
      <c r="CO1289" s="320"/>
      <c r="CP1289" s="320"/>
      <c r="CQ1289" s="320"/>
      <c r="CR1289" s="320"/>
      <c r="CS1289" s="320"/>
      <c r="CT1289" s="297">
        <f t="shared" ref="CT1289:DE1289" si="428">SUM(S1289:S1293)</f>
        <v>0</v>
      </c>
      <c r="CU1289" s="297">
        <f t="shared" si="428"/>
        <v>0</v>
      </c>
      <c r="CV1289" s="297">
        <f t="shared" si="428"/>
        <v>0</v>
      </c>
      <c r="CW1289" s="297">
        <f t="shared" si="428"/>
        <v>0</v>
      </c>
      <c r="CX1289" s="297">
        <f t="shared" si="428"/>
        <v>0</v>
      </c>
      <c r="CY1289" s="297">
        <f t="shared" si="428"/>
        <v>0</v>
      </c>
      <c r="CZ1289" s="297">
        <f t="shared" si="428"/>
        <v>0</v>
      </c>
      <c r="DA1289" s="297">
        <f t="shared" si="428"/>
        <v>0</v>
      </c>
      <c r="DB1289" s="297">
        <f t="shared" si="428"/>
        <v>0</v>
      </c>
      <c r="DC1289" s="297">
        <f t="shared" si="428"/>
        <v>0</v>
      </c>
      <c r="DD1289" s="297">
        <f t="shared" si="428"/>
        <v>0</v>
      </c>
      <c r="DE1289" s="301">
        <f t="shared" si="428"/>
        <v>0</v>
      </c>
      <c r="DG1289" s="612"/>
      <c r="DH1289" s="613"/>
      <c r="DI1289" s="415" t="s">
        <v>1914</v>
      </c>
      <c r="DJ1289" s="416"/>
      <c r="DK1289" s="416"/>
      <c r="DL1289" s="416"/>
      <c r="DM1289" s="416"/>
      <c r="DN1289" s="416"/>
      <c r="DO1289" s="416"/>
      <c r="DP1289" s="416"/>
      <c r="DQ1289" s="416"/>
      <c r="DR1289" s="416"/>
      <c r="DS1289" s="416"/>
      <c r="DT1289" s="416"/>
      <c r="DU1289" s="416"/>
      <c r="DV1289" s="416"/>
      <c r="DW1289" s="416"/>
      <c r="DX1289" s="416"/>
      <c r="DY1289" s="416"/>
      <c r="DZ1289" s="416"/>
      <c r="EA1289" s="416">
        <f t="shared" ref="EA1289:EL1289" si="429">SUM(S1272,S1279,S1284:S1287)</f>
        <v>0</v>
      </c>
      <c r="EB1289" s="416">
        <f t="shared" si="429"/>
        <v>0</v>
      </c>
      <c r="EC1289" s="416">
        <f t="shared" si="429"/>
        <v>0</v>
      </c>
      <c r="ED1289" s="416">
        <f t="shared" si="429"/>
        <v>0</v>
      </c>
      <c r="EE1289" s="416">
        <f t="shared" si="429"/>
        <v>0</v>
      </c>
      <c r="EF1289" s="416">
        <f t="shared" si="429"/>
        <v>0</v>
      </c>
      <c r="EG1289" s="416">
        <f t="shared" si="429"/>
        <v>0</v>
      </c>
      <c r="EH1289" s="416">
        <f t="shared" si="429"/>
        <v>0</v>
      </c>
      <c r="EI1289" s="416">
        <f t="shared" si="429"/>
        <v>0</v>
      </c>
      <c r="EJ1289" s="416">
        <f t="shared" si="429"/>
        <v>0</v>
      </c>
      <c r="EK1289" s="416">
        <f t="shared" si="429"/>
        <v>0</v>
      </c>
      <c r="EL1289" s="417">
        <f t="shared" si="429"/>
        <v>0</v>
      </c>
    </row>
    <row r="1290" spans="1:143" ht="24" customHeight="1" x14ac:dyDescent="0.25">
      <c r="A1290" s="60"/>
      <c r="B1290" s="60"/>
      <c r="C1290" s="796"/>
      <c r="D1290" s="789"/>
      <c r="E1290" s="790"/>
      <c r="F1290" s="791"/>
      <c r="G1290" s="702" t="s">
        <v>466</v>
      </c>
      <c r="H1290" s="702"/>
      <c r="I1290" s="56"/>
      <c r="J1290" s="700" t="s">
        <v>461</v>
      </c>
      <c r="K1290" s="700"/>
      <c r="L1290" s="700"/>
      <c r="M1290" s="700"/>
      <c r="N1290" s="700"/>
      <c r="O1290" s="700"/>
      <c r="P1290" s="700"/>
      <c r="Q1290" s="700"/>
      <c r="R1290" s="701"/>
      <c r="S1290" s="274"/>
      <c r="T1290" s="274"/>
      <c r="U1290" s="274"/>
      <c r="V1290" s="274"/>
      <c r="W1290" s="274"/>
      <c r="X1290" s="274"/>
      <c r="Y1290" s="274"/>
      <c r="Z1290" s="274"/>
      <c r="AA1290" s="274"/>
      <c r="AB1290" s="274"/>
      <c r="AC1290" s="274"/>
      <c r="AD1290" s="274"/>
      <c r="AE1290" s="60"/>
      <c r="AF1290" s="259"/>
      <c r="AG1290" s="374">
        <f t="shared" si="401"/>
        <v>12</v>
      </c>
      <c r="AH1290" s="399"/>
      <c r="AK1290" s="412">
        <f t="shared" si="402"/>
        <v>0</v>
      </c>
      <c r="AL1290" s="379">
        <f t="shared" si="393"/>
        <v>0</v>
      </c>
      <c r="AM1290" s="380">
        <f t="shared" si="403"/>
        <v>0</v>
      </c>
      <c r="AN1290" s="317">
        <f t="shared" si="404"/>
        <v>0</v>
      </c>
      <c r="AO1290" s="388">
        <f t="shared" si="405"/>
        <v>0</v>
      </c>
      <c r="AP1290" s="379">
        <f t="shared" si="394"/>
        <v>0</v>
      </c>
      <c r="AQ1290" s="380">
        <f t="shared" si="406"/>
        <v>0</v>
      </c>
      <c r="AR1290" s="317">
        <f t="shared" si="407"/>
        <v>0</v>
      </c>
      <c r="AS1290" s="388">
        <f t="shared" si="408"/>
        <v>0</v>
      </c>
      <c r="AT1290" s="379">
        <f t="shared" si="395"/>
        <v>0</v>
      </c>
      <c r="AU1290" s="380">
        <f t="shared" si="409"/>
        <v>0</v>
      </c>
      <c r="AV1290" s="317">
        <f t="shared" si="410"/>
        <v>0</v>
      </c>
      <c r="AW1290" s="388">
        <f t="shared" si="411"/>
        <v>0</v>
      </c>
      <c r="AX1290" s="379">
        <f t="shared" si="396"/>
        <v>0</v>
      </c>
      <c r="AY1290" s="380">
        <f t="shared" si="412"/>
        <v>0</v>
      </c>
      <c r="AZ1290" s="292">
        <f t="shared" si="413"/>
        <v>0</v>
      </c>
      <c r="BA1290" s="388">
        <f t="shared" si="414"/>
        <v>0</v>
      </c>
      <c r="BB1290" s="379">
        <f t="shared" si="397"/>
        <v>0</v>
      </c>
      <c r="BC1290" s="380">
        <f t="shared" si="415"/>
        <v>0</v>
      </c>
      <c r="BD1290" s="292">
        <f t="shared" si="416"/>
        <v>0</v>
      </c>
      <c r="BE1290" s="388">
        <f t="shared" si="417"/>
        <v>0</v>
      </c>
      <c r="BF1290" s="379">
        <f t="shared" si="398"/>
        <v>0</v>
      </c>
      <c r="BG1290" s="380">
        <f t="shared" si="418"/>
        <v>0</v>
      </c>
      <c r="BH1290" s="292">
        <f t="shared" si="419"/>
        <v>0</v>
      </c>
      <c r="CA1290" s="299" t="s">
        <v>1910</v>
      </c>
      <c r="CB1290" s="421"/>
      <c r="CC1290" s="296"/>
      <c r="CD1290" s="296"/>
      <c r="CE1290" s="296"/>
      <c r="CF1290" s="296"/>
      <c r="CG1290" s="296"/>
      <c r="CH1290" s="296"/>
      <c r="CI1290" s="296"/>
      <c r="CJ1290" s="296"/>
      <c r="CK1290" s="296"/>
      <c r="CL1290" s="296"/>
      <c r="CM1290" s="320"/>
      <c r="CN1290" s="320"/>
      <c r="CO1290" s="320"/>
      <c r="CP1290" s="320"/>
      <c r="CQ1290" s="320"/>
      <c r="CR1290" s="320"/>
      <c r="CS1290" s="320"/>
      <c r="CT1290" s="422">
        <f>IF(CT1288="NA",COUNTIF(S1289:S1293,"NA"),COUNTIF(S1289:S1293,"NS"))</f>
        <v>0</v>
      </c>
      <c r="CU1290" s="422">
        <f t="shared" ref="CU1290:DE1290" si="430">IF(CU1288="NA",COUNTIF(T1289:T1293,"NA"),COUNTIF(T1289:T1293,"NS"))</f>
        <v>0</v>
      </c>
      <c r="CV1290" s="422">
        <f t="shared" si="430"/>
        <v>0</v>
      </c>
      <c r="CW1290" s="422">
        <f t="shared" si="430"/>
        <v>0</v>
      </c>
      <c r="CX1290" s="422">
        <f t="shared" si="430"/>
        <v>0</v>
      </c>
      <c r="CY1290" s="422">
        <f t="shared" si="430"/>
        <v>0</v>
      </c>
      <c r="CZ1290" s="422">
        <f t="shared" si="430"/>
        <v>0</v>
      </c>
      <c r="DA1290" s="422">
        <f t="shared" si="430"/>
        <v>0</v>
      </c>
      <c r="DB1290" s="422">
        <f t="shared" si="430"/>
        <v>0</v>
      </c>
      <c r="DC1290" s="422">
        <f t="shared" si="430"/>
        <v>0</v>
      </c>
      <c r="DD1290" s="422">
        <f t="shared" si="430"/>
        <v>0</v>
      </c>
      <c r="DE1290" s="422">
        <f t="shared" si="430"/>
        <v>0</v>
      </c>
      <c r="DG1290" s="612"/>
      <c r="DH1290" s="613"/>
      <c r="DI1290" s="415" t="s">
        <v>1919</v>
      </c>
      <c r="DJ1290" s="298"/>
      <c r="DK1290" s="298"/>
      <c r="DL1290" s="298"/>
      <c r="DM1290" s="298"/>
      <c r="DN1290" s="298"/>
      <c r="DO1290" s="298"/>
      <c r="DP1290" s="298"/>
      <c r="DQ1290" s="298"/>
      <c r="DR1290" s="298"/>
      <c r="DS1290" s="298"/>
      <c r="DT1290" s="298"/>
      <c r="DU1290" s="298"/>
      <c r="DV1290" s="298"/>
      <c r="DW1290" s="298"/>
      <c r="DX1290" s="298"/>
      <c r="DY1290" s="298"/>
      <c r="DZ1290" s="298"/>
      <c r="EA1290" s="298">
        <f>IF(OR(AND(EA1287="NS",EA1288=5),AND(EA1287="NA")),0,IF(OR(AND(IF(EA1287="NS",1,EA1287)&gt;EA1289*0.25,EA1288=0),AND(EA1287&gt;0,OR(EA1288=5,EA1289=0)),AND(EA1287&gt;0,EA1288=0,EA1289=0),AND(EA1287="NS",EA1288=0,EA1289=0)),1,0))</f>
        <v>0</v>
      </c>
      <c r="EB1290" s="298">
        <f t="shared" ref="EB1290:EL1290" si="431">IF(OR(AND(EB1287="NS",EB1288=5),AND(EB1287="NA")),0,IF(OR(AND(IF(EB1287="NS",1,EB1287)&gt;EB1289*0.25,EB1288=0),AND(EB1287&gt;0,OR(EB1288=5,EB1289=0)),AND(EB1287&gt;0,EB1288=0,EB1289=0),AND(EB1287="NS",EB1288=0,EB1289=0)),1,0))</f>
        <v>0</v>
      </c>
      <c r="EC1290" s="298">
        <f t="shared" si="431"/>
        <v>0</v>
      </c>
      <c r="ED1290" s="298">
        <f t="shared" si="431"/>
        <v>0</v>
      </c>
      <c r="EE1290" s="298">
        <f t="shared" si="431"/>
        <v>0</v>
      </c>
      <c r="EF1290" s="298">
        <f t="shared" si="431"/>
        <v>0</v>
      </c>
      <c r="EG1290" s="298">
        <f t="shared" si="431"/>
        <v>0</v>
      </c>
      <c r="EH1290" s="298">
        <f t="shared" si="431"/>
        <v>0</v>
      </c>
      <c r="EI1290" s="298">
        <f t="shared" si="431"/>
        <v>0</v>
      </c>
      <c r="EJ1290" s="298">
        <f t="shared" si="431"/>
        <v>0</v>
      </c>
      <c r="EK1290" s="298">
        <f t="shared" si="431"/>
        <v>0</v>
      </c>
      <c r="EL1290" s="302">
        <f t="shared" si="431"/>
        <v>0</v>
      </c>
      <c r="EM1290" s="377">
        <f>SUM(EA1290:EL1290)</f>
        <v>0</v>
      </c>
    </row>
    <row r="1291" spans="1:143" ht="15" customHeight="1" x14ac:dyDescent="0.25">
      <c r="A1291" s="60"/>
      <c r="B1291" s="60"/>
      <c r="C1291" s="796"/>
      <c r="D1291" s="789"/>
      <c r="E1291" s="790"/>
      <c r="F1291" s="791"/>
      <c r="G1291" s="702" t="s">
        <v>467</v>
      </c>
      <c r="H1291" s="702"/>
      <c r="I1291" s="56"/>
      <c r="J1291" s="700" t="s">
        <v>462</v>
      </c>
      <c r="K1291" s="700"/>
      <c r="L1291" s="700"/>
      <c r="M1291" s="700"/>
      <c r="N1291" s="700"/>
      <c r="O1291" s="700"/>
      <c r="P1291" s="700"/>
      <c r="Q1291" s="700"/>
      <c r="R1291" s="701"/>
      <c r="S1291" s="274"/>
      <c r="T1291" s="274"/>
      <c r="U1291" s="274"/>
      <c r="V1291" s="274"/>
      <c r="W1291" s="274"/>
      <c r="X1291" s="274"/>
      <c r="Y1291" s="274"/>
      <c r="Z1291" s="274"/>
      <c r="AA1291" s="274"/>
      <c r="AB1291" s="274"/>
      <c r="AC1291" s="274"/>
      <c r="AD1291" s="274"/>
      <c r="AE1291" s="60"/>
      <c r="AF1291" s="259"/>
      <c r="AG1291" s="374">
        <f t="shared" si="401"/>
        <v>12</v>
      </c>
      <c r="AH1291" s="399"/>
      <c r="AK1291" s="412">
        <f t="shared" si="402"/>
        <v>0</v>
      </c>
      <c r="AL1291" s="379">
        <f t="shared" si="393"/>
        <v>0</v>
      </c>
      <c r="AM1291" s="380">
        <f t="shared" si="403"/>
        <v>0</v>
      </c>
      <c r="AN1291" s="317">
        <f t="shared" si="404"/>
        <v>0</v>
      </c>
      <c r="AO1291" s="388">
        <f t="shared" si="405"/>
        <v>0</v>
      </c>
      <c r="AP1291" s="379">
        <f t="shared" si="394"/>
        <v>0</v>
      </c>
      <c r="AQ1291" s="380">
        <f t="shared" si="406"/>
        <v>0</v>
      </c>
      <c r="AR1291" s="317">
        <f t="shared" si="407"/>
        <v>0</v>
      </c>
      <c r="AS1291" s="388">
        <f t="shared" si="408"/>
        <v>0</v>
      </c>
      <c r="AT1291" s="379">
        <f t="shared" si="395"/>
        <v>0</v>
      </c>
      <c r="AU1291" s="380">
        <f t="shared" si="409"/>
        <v>0</v>
      </c>
      <c r="AV1291" s="317">
        <f t="shared" si="410"/>
        <v>0</v>
      </c>
      <c r="AW1291" s="388">
        <f t="shared" si="411"/>
        <v>0</v>
      </c>
      <c r="AX1291" s="379">
        <f t="shared" si="396"/>
        <v>0</v>
      </c>
      <c r="AY1291" s="380">
        <f t="shared" si="412"/>
        <v>0</v>
      </c>
      <c r="AZ1291" s="292">
        <f t="shared" si="413"/>
        <v>0</v>
      </c>
      <c r="BA1291" s="388">
        <f t="shared" si="414"/>
        <v>0</v>
      </c>
      <c r="BB1291" s="379">
        <f t="shared" si="397"/>
        <v>0</v>
      </c>
      <c r="BC1291" s="380">
        <f t="shared" si="415"/>
        <v>0</v>
      </c>
      <c r="BD1291" s="292">
        <f t="shared" si="416"/>
        <v>0</v>
      </c>
      <c r="BE1291" s="388">
        <f t="shared" si="417"/>
        <v>0</v>
      </c>
      <c r="BF1291" s="379">
        <f t="shared" si="398"/>
        <v>0</v>
      </c>
      <c r="BG1291" s="380">
        <f t="shared" si="418"/>
        <v>0</v>
      </c>
      <c r="BH1291" s="292">
        <f t="shared" si="419"/>
        <v>0</v>
      </c>
      <c r="CA1291" s="299" t="s">
        <v>1918</v>
      </c>
      <c r="CB1291" s="421"/>
      <c r="CC1291" s="296"/>
      <c r="CD1291" s="296"/>
      <c r="CE1291" s="296"/>
      <c r="CF1291" s="296"/>
      <c r="CG1291" s="296"/>
      <c r="CH1291" s="296"/>
      <c r="CI1291" s="296"/>
      <c r="CJ1291" s="296"/>
      <c r="CK1291" s="296"/>
      <c r="CL1291" s="296"/>
      <c r="CM1291" s="320"/>
      <c r="CN1291" s="320"/>
      <c r="CO1291" s="320"/>
      <c r="CP1291" s="320"/>
      <c r="CQ1291" s="320"/>
      <c r="CR1291" s="320"/>
      <c r="CS1291" s="320"/>
      <c r="CT1291" s="424">
        <f t="shared" ref="CT1291:DE1291" si="432">IF(OR(AND(CT1288=0,CT1290&gt;0),AND(CT1288="NS",CT1289&gt;0),AND(CT1288="NS",CT1289=0,CT1290=0)),1,IF(OR(AND(CT1290&gt;=2,CT1289&lt;CT1288),AND(CT1288="NS",CT1289=0,CT1290&gt;0),OR(CT1288=CT1289,AND(CT1288="",CT1290=0,CT1289=0))),0,1))</f>
        <v>0</v>
      </c>
      <c r="CU1291" s="424">
        <f t="shared" si="432"/>
        <v>0</v>
      </c>
      <c r="CV1291" s="424">
        <f t="shared" si="432"/>
        <v>0</v>
      </c>
      <c r="CW1291" s="424">
        <f t="shared" si="432"/>
        <v>0</v>
      </c>
      <c r="CX1291" s="424">
        <f t="shared" si="432"/>
        <v>0</v>
      </c>
      <c r="CY1291" s="424">
        <f t="shared" si="432"/>
        <v>0</v>
      </c>
      <c r="CZ1291" s="424">
        <f t="shared" si="432"/>
        <v>0</v>
      </c>
      <c r="DA1291" s="424">
        <f t="shared" si="432"/>
        <v>0</v>
      </c>
      <c r="DB1291" s="424">
        <f t="shared" si="432"/>
        <v>0</v>
      </c>
      <c r="DC1291" s="424">
        <f t="shared" si="432"/>
        <v>0</v>
      </c>
      <c r="DD1291" s="424">
        <f t="shared" si="432"/>
        <v>0</v>
      </c>
      <c r="DE1291" s="425">
        <f t="shared" si="432"/>
        <v>0</v>
      </c>
      <c r="DF1291" s="387">
        <f>SUM(CT1291:DE1291)</f>
        <v>0</v>
      </c>
      <c r="DG1291" s="612"/>
      <c r="DH1291" s="613"/>
      <c r="DI1291" s="415"/>
      <c r="DJ1291" s="416"/>
      <c r="DK1291" s="416"/>
      <c r="DL1291" s="416"/>
      <c r="DM1291" s="416"/>
      <c r="DN1291" s="416"/>
      <c r="DO1291" s="416"/>
      <c r="DP1291" s="416"/>
      <c r="DQ1291" s="416"/>
      <c r="DR1291" s="416"/>
      <c r="DS1291" s="416"/>
      <c r="DT1291" s="416"/>
      <c r="DU1291" s="416"/>
      <c r="DV1291" s="416"/>
      <c r="DW1291" s="416"/>
      <c r="DX1291" s="416"/>
      <c r="DY1291" s="416"/>
      <c r="DZ1291" s="416"/>
      <c r="EA1291" s="416"/>
      <c r="EB1291" s="416"/>
      <c r="EC1291" s="416"/>
      <c r="ED1291" s="416"/>
      <c r="EE1291" s="416"/>
      <c r="EF1291" s="416"/>
      <c r="EG1291" s="416"/>
      <c r="EH1291" s="416"/>
      <c r="EI1291" s="416"/>
      <c r="EJ1291" s="416"/>
      <c r="EK1291" s="416"/>
      <c r="EL1291" s="417"/>
    </row>
    <row r="1292" spans="1:143" ht="15" customHeight="1" x14ac:dyDescent="0.25">
      <c r="A1292" s="60"/>
      <c r="B1292" s="60"/>
      <c r="C1292" s="796"/>
      <c r="D1292" s="789"/>
      <c r="E1292" s="790"/>
      <c r="F1292" s="791"/>
      <c r="G1292" s="702" t="s">
        <v>468</v>
      </c>
      <c r="H1292" s="702"/>
      <c r="I1292" s="56"/>
      <c r="J1292" s="700" t="s">
        <v>463</v>
      </c>
      <c r="K1292" s="700"/>
      <c r="L1292" s="700"/>
      <c r="M1292" s="700"/>
      <c r="N1292" s="700"/>
      <c r="O1292" s="700"/>
      <c r="P1292" s="700"/>
      <c r="Q1292" s="700"/>
      <c r="R1292" s="701"/>
      <c r="S1292" s="274"/>
      <c r="T1292" s="274"/>
      <c r="U1292" s="274"/>
      <c r="V1292" s="274"/>
      <c r="W1292" s="274"/>
      <c r="X1292" s="274"/>
      <c r="Y1292" s="274"/>
      <c r="Z1292" s="274"/>
      <c r="AA1292" s="274"/>
      <c r="AB1292" s="274"/>
      <c r="AC1292" s="274"/>
      <c r="AD1292" s="274"/>
      <c r="AE1292" s="60"/>
      <c r="AF1292" s="259"/>
      <c r="AG1292" s="374">
        <f t="shared" si="401"/>
        <v>12</v>
      </c>
      <c r="AH1292" s="399"/>
      <c r="AK1292" s="412">
        <f t="shared" si="402"/>
        <v>0</v>
      </c>
      <c r="AL1292" s="379">
        <f t="shared" si="393"/>
        <v>0</v>
      </c>
      <c r="AM1292" s="380">
        <f t="shared" si="403"/>
        <v>0</v>
      </c>
      <c r="AN1292" s="317">
        <f t="shared" si="404"/>
        <v>0</v>
      </c>
      <c r="AO1292" s="388">
        <f t="shared" si="405"/>
        <v>0</v>
      </c>
      <c r="AP1292" s="379">
        <f t="shared" si="394"/>
        <v>0</v>
      </c>
      <c r="AQ1292" s="380">
        <f t="shared" si="406"/>
        <v>0</v>
      </c>
      <c r="AR1292" s="317">
        <f t="shared" si="407"/>
        <v>0</v>
      </c>
      <c r="AS1292" s="388">
        <f t="shared" si="408"/>
        <v>0</v>
      </c>
      <c r="AT1292" s="379">
        <f t="shared" si="395"/>
        <v>0</v>
      </c>
      <c r="AU1292" s="380">
        <f t="shared" si="409"/>
        <v>0</v>
      </c>
      <c r="AV1292" s="317">
        <f t="shared" si="410"/>
        <v>0</v>
      </c>
      <c r="AW1292" s="388">
        <f t="shared" si="411"/>
        <v>0</v>
      </c>
      <c r="AX1292" s="379">
        <f t="shared" si="396"/>
        <v>0</v>
      </c>
      <c r="AY1292" s="380">
        <f t="shared" si="412"/>
        <v>0</v>
      </c>
      <c r="AZ1292" s="292">
        <f t="shared" si="413"/>
        <v>0</v>
      </c>
      <c r="BA1292" s="388">
        <f t="shared" si="414"/>
        <v>0</v>
      </c>
      <c r="BB1292" s="379">
        <f t="shared" si="397"/>
        <v>0</v>
      </c>
      <c r="BC1292" s="380">
        <f t="shared" si="415"/>
        <v>0</v>
      </c>
      <c r="BD1292" s="292">
        <f t="shared" si="416"/>
        <v>0</v>
      </c>
      <c r="BE1292" s="388">
        <f t="shared" si="417"/>
        <v>0</v>
      </c>
      <c r="BF1292" s="379">
        <f t="shared" si="398"/>
        <v>0</v>
      </c>
      <c r="BG1292" s="380">
        <f t="shared" si="418"/>
        <v>0</v>
      </c>
      <c r="BH1292" s="292">
        <f t="shared" si="419"/>
        <v>0</v>
      </c>
      <c r="CA1292" s="303"/>
      <c r="CB1292" s="427"/>
      <c r="CC1292" s="304"/>
      <c r="CD1292" s="304"/>
      <c r="CE1292" s="304"/>
      <c r="CF1292" s="304"/>
      <c r="CG1292" s="304"/>
      <c r="CH1292" s="304"/>
      <c r="CI1292" s="304"/>
      <c r="CJ1292" s="304"/>
      <c r="CK1292" s="304"/>
      <c r="CL1292" s="304"/>
      <c r="CM1292" s="388"/>
      <c r="CN1292" s="388"/>
      <c r="CO1292" s="388"/>
      <c r="CP1292" s="388"/>
      <c r="CQ1292" s="388"/>
      <c r="CR1292" s="388"/>
      <c r="CS1292" s="388"/>
      <c r="CT1292" s="431"/>
      <c r="CU1292" s="431"/>
      <c r="CV1292" s="431"/>
      <c r="CW1292" s="431"/>
      <c r="CX1292" s="431"/>
      <c r="CY1292" s="431"/>
      <c r="CZ1292" s="431"/>
      <c r="DA1292" s="431"/>
      <c r="DB1292" s="431"/>
      <c r="DC1292" s="431"/>
      <c r="DD1292" s="431"/>
      <c r="DE1292" s="311"/>
      <c r="DG1292" s="612"/>
      <c r="DH1292" s="613"/>
      <c r="DI1292" s="415"/>
      <c r="DJ1292" s="416"/>
      <c r="DK1292" s="416"/>
      <c r="DL1292" s="416"/>
      <c r="DM1292" s="416"/>
      <c r="DN1292" s="416"/>
      <c r="DO1292" s="416"/>
      <c r="DP1292" s="416"/>
      <c r="DQ1292" s="416"/>
      <c r="DR1292" s="416"/>
      <c r="DS1292" s="416"/>
      <c r="DT1292" s="416"/>
      <c r="DU1292" s="416"/>
      <c r="DV1292" s="416"/>
      <c r="DW1292" s="416"/>
      <c r="DX1292" s="416"/>
      <c r="DY1292" s="416"/>
      <c r="DZ1292" s="416"/>
      <c r="EA1292" s="416"/>
      <c r="EB1292" s="416"/>
      <c r="EC1292" s="416"/>
      <c r="ED1292" s="416"/>
      <c r="EE1292" s="416"/>
      <c r="EF1292" s="416"/>
      <c r="EG1292" s="416"/>
      <c r="EH1292" s="416"/>
      <c r="EI1292" s="416"/>
      <c r="EJ1292" s="416"/>
      <c r="EK1292" s="416"/>
      <c r="EL1292" s="417"/>
    </row>
    <row r="1293" spans="1:143" ht="24" customHeight="1" x14ac:dyDescent="0.25">
      <c r="A1293" s="60"/>
      <c r="B1293" s="60"/>
      <c r="C1293" s="796"/>
      <c r="D1293" s="789"/>
      <c r="E1293" s="790"/>
      <c r="F1293" s="791"/>
      <c r="G1293" s="702" t="s">
        <v>469</v>
      </c>
      <c r="H1293" s="702"/>
      <c r="I1293" s="56"/>
      <c r="J1293" s="700" t="s">
        <v>464</v>
      </c>
      <c r="K1293" s="700"/>
      <c r="L1293" s="700"/>
      <c r="M1293" s="700"/>
      <c r="N1293" s="700"/>
      <c r="O1293" s="700"/>
      <c r="P1293" s="700"/>
      <c r="Q1293" s="700"/>
      <c r="R1293" s="701"/>
      <c r="S1293" s="274"/>
      <c r="T1293" s="274"/>
      <c r="U1293" s="274"/>
      <c r="V1293" s="274"/>
      <c r="W1293" s="274"/>
      <c r="X1293" s="274"/>
      <c r="Y1293" s="274"/>
      <c r="Z1293" s="274"/>
      <c r="AA1293" s="274"/>
      <c r="AB1293" s="274"/>
      <c r="AC1293" s="274"/>
      <c r="AD1293" s="274"/>
      <c r="AE1293" s="60"/>
      <c r="AF1293" s="259"/>
      <c r="AG1293" s="374">
        <f t="shared" si="401"/>
        <v>12</v>
      </c>
      <c r="AH1293" s="399"/>
      <c r="AK1293" s="412">
        <f t="shared" si="402"/>
        <v>0</v>
      </c>
      <c r="AL1293" s="379">
        <f t="shared" si="393"/>
        <v>0</v>
      </c>
      <c r="AM1293" s="380">
        <f t="shared" si="403"/>
        <v>0</v>
      </c>
      <c r="AN1293" s="317">
        <f t="shared" si="404"/>
        <v>0</v>
      </c>
      <c r="AO1293" s="388">
        <f t="shared" si="405"/>
        <v>0</v>
      </c>
      <c r="AP1293" s="379">
        <f t="shared" si="394"/>
        <v>0</v>
      </c>
      <c r="AQ1293" s="380">
        <f t="shared" si="406"/>
        <v>0</v>
      </c>
      <c r="AR1293" s="317">
        <f t="shared" si="407"/>
        <v>0</v>
      </c>
      <c r="AS1293" s="388">
        <f t="shared" si="408"/>
        <v>0</v>
      </c>
      <c r="AT1293" s="379">
        <f t="shared" si="395"/>
        <v>0</v>
      </c>
      <c r="AU1293" s="380">
        <f t="shared" si="409"/>
        <v>0</v>
      </c>
      <c r="AV1293" s="317">
        <f t="shared" si="410"/>
        <v>0</v>
      </c>
      <c r="AW1293" s="388">
        <f t="shared" si="411"/>
        <v>0</v>
      </c>
      <c r="AX1293" s="379">
        <f t="shared" si="396"/>
        <v>0</v>
      </c>
      <c r="AY1293" s="380">
        <f t="shared" si="412"/>
        <v>0</v>
      </c>
      <c r="AZ1293" s="292">
        <f t="shared" si="413"/>
        <v>0</v>
      </c>
      <c r="BA1293" s="388">
        <f t="shared" si="414"/>
        <v>0</v>
      </c>
      <c r="BB1293" s="379">
        <f t="shared" si="397"/>
        <v>0</v>
      </c>
      <c r="BC1293" s="380">
        <f t="shared" si="415"/>
        <v>0</v>
      </c>
      <c r="BD1293" s="292">
        <f t="shared" si="416"/>
        <v>0</v>
      </c>
      <c r="BE1293" s="388">
        <f t="shared" si="417"/>
        <v>0</v>
      </c>
      <c r="BF1293" s="379">
        <f t="shared" si="398"/>
        <v>0</v>
      </c>
      <c r="BG1293" s="380">
        <f t="shared" si="418"/>
        <v>0</v>
      </c>
      <c r="BH1293" s="292">
        <f t="shared" si="419"/>
        <v>0</v>
      </c>
      <c r="CA1293" s="303"/>
      <c r="CB1293" s="427"/>
      <c r="CC1293" s="304"/>
      <c r="CD1293" s="304"/>
      <c r="CE1293" s="304"/>
      <c r="CF1293" s="304"/>
      <c r="CG1293" s="304"/>
      <c r="CH1293" s="304"/>
      <c r="CI1293" s="304"/>
      <c r="CJ1293" s="304"/>
      <c r="CK1293" s="304"/>
      <c r="CL1293" s="304"/>
      <c r="CM1293" s="388"/>
      <c r="CN1293" s="388"/>
      <c r="CO1293" s="388"/>
      <c r="CP1293" s="388"/>
      <c r="CQ1293" s="388"/>
      <c r="CR1293" s="388"/>
      <c r="CS1293" s="388"/>
      <c r="CT1293" s="431"/>
      <c r="CU1293" s="431"/>
      <c r="CV1293" s="431"/>
      <c r="CW1293" s="431"/>
      <c r="CX1293" s="431"/>
      <c r="CY1293" s="431"/>
      <c r="CZ1293" s="431"/>
      <c r="DA1293" s="431"/>
      <c r="DB1293" s="431"/>
      <c r="DC1293" s="431"/>
      <c r="DD1293" s="431"/>
      <c r="DE1293" s="311"/>
      <c r="DG1293" s="612"/>
      <c r="DH1293" s="613"/>
      <c r="DI1293" s="415"/>
      <c r="DJ1293" s="416"/>
      <c r="DK1293" s="416"/>
      <c r="DL1293" s="416"/>
      <c r="DM1293" s="416"/>
      <c r="DN1293" s="416"/>
      <c r="DO1293" s="416"/>
      <c r="DP1293" s="416"/>
      <c r="DQ1293" s="416"/>
      <c r="DR1293" s="416"/>
      <c r="DS1293" s="416"/>
      <c r="DT1293" s="416"/>
      <c r="DU1293" s="416"/>
      <c r="DV1293" s="416"/>
      <c r="DW1293" s="416"/>
      <c r="DX1293" s="416"/>
      <c r="DY1293" s="416"/>
      <c r="DZ1293" s="416"/>
      <c r="EA1293" s="416"/>
      <c r="EB1293" s="416"/>
      <c r="EC1293" s="416"/>
      <c r="ED1293" s="416"/>
      <c r="EE1293" s="416"/>
      <c r="EF1293" s="416"/>
      <c r="EG1293" s="416"/>
      <c r="EH1293" s="416"/>
      <c r="EI1293" s="416"/>
      <c r="EJ1293" s="416"/>
      <c r="EK1293" s="416"/>
      <c r="EL1293" s="417"/>
    </row>
    <row r="1294" spans="1:143" ht="24" customHeight="1" x14ac:dyDescent="0.25">
      <c r="A1294" s="60"/>
      <c r="B1294" s="60"/>
      <c r="C1294" s="796"/>
      <c r="D1294" s="789"/>
      <c r="E1294" s="790"/>
      <c r="F1294" s="791"/>
      <c r="G1294" s="703" t="s">
        <v>470</v>
      </c>
      <c r="H1294" s="703"/>
      <c r="I1294" s="774" t="s">
        <v>471</v>
      </c>
      <c r="J1294" s="774"/>
      <c r="K1294" s="774"/>
      <c r="L1294" s="774"/>
      <c r="M1294" s="774"/>
      <c r="N1294" s="774"/>
      <c r="O1294" s="774"/>
      <c r="P1294" s="774"/>
      <c r="Q1294" s="774"/>
      <c r="R1294" s="774"/>
      <c r="S1294" s="274"/>
      <c r="T1294" s="274"/>
      <c r="U1294" s="274"/>
      <c r="V1294" s="274"/>
      <c r="W1294" s="274"/>
      <c r="X1294" s="274"/>
      <c r="Y1294" s="274"/>
      <c r="Z1294" s="274"/>
      <c r="AA1294" s="274"/>
      <c r="AB1294" s="274"/>
      <c r="AC1294" s="274"/>
      <c r="AD1294" s="274"/>
      <c r="AE1294" s="60"/>
      <c r="AF1294" s="259"/>
      <c r="AG1294" s="374">
        <f t="shared" si="401"/>
        <v>12</v>
      </c>
      <c r="AH1294" s="399"/>
      <c r="AK1294" s="412">
        <f t="shared" si="402"/>
        <v>0</v>
      </c>
      <c r="AL1294" s="379">
        <f t="shared" si="393"/>
        <v>0</v>
      </c>
      <c r="AM1294" s="380">
        <f t="shared" si="403"/>
        <v>0</v>
      </c>
      <c r="AN1294" s="317">
        <f t="shared" si="404"/>
        <v>0</v>
      </c>
      <c r="AO1294" s="388">
        <f t="shared" si="405"/>
        <v>0</v>
      </c>
      <c r="AP1294" s="379">
        <f t="shared" si="394"/>
        <v>0</v>
      </c>
      <c r="AQ1294" s="380">
        <f t="shared" si="406"/>
        <v>0</v>
      </c>
      <c r="AR1294" s="317">
        <f t="shared" si="407"/>
        <v>0</v>
      </c>
      <c r="AS1294" s="388">
        <f t="shared" si="408"/>
        <v>0</v>
      </c>
      <c r="AT1294" s="379">
        <f t="shared" si="395"/>
        <v>0</v>
      </c>
      <c r="AU1294" s="380">
        <f t="shared" si="409"/>
        <v>0</v>
      </c>
      <c r="AV1294" s="317">
        <f t="shared" si="410"/>
        <v>0</v>
      </c>
      <c r="AW1294" s="388">
        <f t="shared" si="411"/>
        <v>0</v>
      </c>
      <c r="AX1294" s="379">
        <f t="shared" si="396"/>
        <v>0</v>
      </c>
      <c r="AY1294" s="380">
        <f t="shared" si="412"/>
        <v>0</v>
      </c>
      <c r="AZ1294" s="292">
        <f t="shared" si="413"/>
        <v>0</v>
      </c>
      <c r="BA1294" s="388">
        <f t="shared" si="414"/>
        <v>0</v>
      </c>
      <c r="BB1294" s="379">
        <f t="shared" si="397"/>
        <v>0</v>
      </c>
      <c r="BC1294" s="380">
        <f t="shared" si="415"/>
        <v>0</v>
      </c>
      <c r="BD1294" s="292">
        <f t="shared" si="416"/>
        <v>0</v>
      </c>
      <c r="BE1294" s="388">
        <f t="shared" si="417"/>
        <v>0</v>
      </c>
      <c r="BF1294" s="379">
        <f t="shared" si="398"/>
        <v>0</v>
      </c>
      <c r="BG1294" s="380">
        <f t="shared" si="418"/>
        <v>0</v>
      </c>
      <c r="BH1294" s="292">
        <f t="shared" si="419"/>
        <v>0</v>
      </c>
      <c r="CA1294" s="299" t="s">
        <v>60</v>
      </c>
      <c r="CB1294" s="421"/>
      <c r="CC1294" s="296"/>
      <c r="CD1294" s="296"/>
      <c r="CE1294" s="296"/>
      <c r="CF1294" s="296"/>
      <c r="CG1294" s="296"/>
      <c r="CH1294" s="296"/>
      <c r="CI1294" s="296"/>
      <c r="CJ1294" s="296"/>
      <c r="CK1294" s="296"/>
      <c r="CL1294" s="296"/>
      <c r="CM1294" s="320"/>
      <c r="CN1294" s="320"/>
      <c r="CO1294" s="320"/>
      <c r="CP1294" s="320"/>
      <c r="CQ1294" s="320"/>
      <c r="CR1294" s="320"/>
      <c r="CS1294" s="320"/>
      <c r="CT1294" s="422">
        <f t="shared" ref="CT1294:DE1294" si="433">IF(S1294="",0,S1294)</f>
        <v>0</v>
      </c>
      <c r="CU1294" s="422">
        <f t="shared" si="433"/>
        <v>0</v>
      </c>
      <c r="CV1294" s="422">
        <f t="shared" si="433"/>
        <v>0</v>
      </c>
      <c r="CW1294" s="422">
        <f t="shared" si="433"/>
        <v>0</v>
      </c>
      <c r="CX1294" s="422">
        <f t="shared" si="433"/>
        <v>0</v>
      </c>
      <c r="CY1294" s="422">
        <f t="shared" si="433"/>
        <v>0</v>
      </c>
      <c r="CZ1294" s="422">
        <f t="shared" si="433"/>
        <v>0</v>
      </c>
      <c r="DA1294" s="422">
        <f t="shared" si="433"/>
        <v>0</v>
      </c>
      <c r="DB1294" s="422">
        <f t="shared" si="433"/>
        <v>0</v>
      </c>
      <c r="DC1294" s="422">
        <f t="shared" si="433"/>
        <v>0</v>
      </c>
      <c r="DD1294" s="422">
        <f t="shared" si="433"/>
        <v>0</v>
      </c>
      <c r="DE1294" s="423">
        <f t="shared" si="433"/>
        <v>0</v>
      </c>
      <c r="DG1294" s="610"/>
      <c r="DH1294" s="611"/>
      <c r="DI1294" s="415"/>
      <c r="DJ1294" s="416"/>
      <c r="DK1294" s="416"/>
      <c r="DL1294" s="416"/>
      <c r="DM1294" s="416"/>
      <c r="DN1294" s="416"/>
      <c r="DO1294" s="416"/>
      <c r="DP1294" s="416"/>
      <c r="DQ1294" s="416"/>
      <c r="DR1294" s="416"/>
      <c r="DS1294" s="416"/>
      <c r="DT1294" s="416"/>
      <c r="DU1294" s="416"/>
      <c r="DV1294" s="416"/>
      <c r="DW1294" s="416"/>
      <c r="DX1294" s="416"/>
      <c r="DY1294" s="416"/>
      <c r="DZ1294" s="416"/>
      <c r="EA1294" s="416"/>
      <c r="EB1294" s="416"/>
      <c r="EC1294" s="416"/>
      <c r="ED1294" s="416"/>
      <c r="EE1294" s="416"/>
      <c r="EF1294" s="416"/>
      <c r="EG1294" s="416"/>
      <c r="EH1294" s="416"/>
      <c r="EI1294" s="416"/>
      <c r="EJ1294" s="416"/>
      <c r="EK1294" s="416"/>
      <c r="EL1294" s="417"/>
    </row>
    <row r="1295" spans="1:143" ht="15" customHeight="1" x14ac:dyDescent="0.25">
      <c r="A1295" s="60"/>
      <c r="B1295" s="60"/>
      <c r="C1295" s="796"/>
      <c r="D1295" s="789"/>
      <c r="E1295" s="790"/>
      <c r="F1295" s="791"/>
      <c r="G1295" s="702" t="s">
        <v>479</v>
      </c>
      <c r="H1295" s="702"/>
      <c r="I1295" s="56"/>
      <c r="J1295" s="700" t="s">
        <v>472</v>
      </c>
      <c r="K1295" s="700"/>
      <c r="L1295" s="700"/>
      <c r="M1295" s="700"/>
      <c r="N1295" s="700"/>
      <c r="O1295" s="700"/>
      <c r="P1295" s="700"/>
      <c r="Q1295" s="700"/>
      <c r="R1295" s="701"/>
      <c r="S1295" s="274"/>
      <c r="T1295" s="274"/>
      <c r="U1295" s="274"/>
      <c r="V1295" s="274"/>
      <c r="W1295" s="274"/>
      <c r="X1295" s="274"/>
      <c r="Y1295" s="274"/>
      <c r="Z1295" s="274"/>
      <c r="AA1295" s="274"/>
      <c r="AB1295" s="274"/>
      <c r="AC1295" s="274"/>
      <c r="AD1295" s="274"/>
      <c r="AE1295" s="60"/>
      <c r="AF1295" s="259"/>
      <c r="AG1295" s="374">
        <f t="shared" si="401"/>
        <v>12</v>
      </c>
      <c r="AH1295" s="399"/>
      <c r="AK1295" s="412">
        <f t="shared" si="402"/>
        <v>0</v>
      </c>
      <c r="AL1295" s="379">
        <f t="shared" si="393"/>
        <v>0</v>
      </c>
      <c r="AM1295" s="380">
        <f t="shared" si="403"/>
        <v>0</v>
      </c>
      <c r="AN1295" s="317">
        <f t="shared" si="404"/>
        <v>0</v>
      </c>
      <c r="AO1295" s="388">
        <f t="shared" si="405"/>
        <v>0</v>
      </c>
      <c r="AP1295" s="379">
        <f t="shared" si="394"/>
        <v>0</v>
      </c>
      <c r="AQ1295" s="380">
        <f t="shared" si="406"/>
        <v>0</v>
      </c>
      <c r="AR1295" s="317">
        <f t="shared" si="407"/>
        <v>0</v>
      </c>
      <c r="AS1295" s="388">
        <f t="shared" si="408"/>
        <v>0</v>
      </c>
      <c r="AT1295" s="379">
        <f t="shared" si="395"/>
        <v>0</v>
      </c>
      <c r="AU1295" s="380">
        <f t="shared" si="409"/>
        <v>0</v>
      </c>
      <c r="AV1295" s="317">
        <f t="shared" si="410"/>
        <v>0</v>
      </c>
      <c r="AW1295" s="388">
        <f t="shared" si="411"/>
        <v>0</v>
      </c>
      <c r="AX1295" s="379">
        <f t="shared" si="396"/>
        <v>0</v>
      </c>
      <c r="AY1295" s="380">
        <f t="shared" si="412"/>
        <v>0</v>
      </c>
      <c r="AZ1295" s="292">
        <f t="shared" si="413"/>
        <v>0</v>
      </c>
      <c r="BA1295" s="388">
        <f t="shared" si="414"/>
        <v>0</v>
      </c>
      <c r="BB1295" s="379">
        <f t="shared" si="397"/>
        <v>0</v>
      </c>
      <c r="BC1295" s="380">
        <f t="shared" si="415"/>
        <v>0</v>
      </c>
      <c r="BD1295" s="292">
        <f t="shared" si="416"/>
        <v>0</v>
      </c>
      <c r="BE1295" s="388">
        <f t="shared" si="417"/>
        <v>0</v>
      </c>
      <c r="BF1295" s="379">
        <f t="shared" si="398"/>
        <v>0</v>
      </c>
      <c r="BG1295" s="380">
        <f t="shared" si="418"/>
        <v>0</v>
      </c>
      <c r="BH1295" s="292">
        <f t="shared" si="419"/>
        <v>0</v>
      </c>
      <c r="CA1295" s="299" t="s">
        <v>1917</v>
      </c>
      <c r="CB1295" s="421"/>
      <c r="CC1295" s="297"/>
      <c r="CD1295" s="297"/>
      <c r="CE1295" s="297"/>
      <c r="CF1295" s="297"/>
      <c r="CG1295" s="297"/>
      <c r="CH1295" s="297"/>
      <c r="CI1295" s="297"/>
      <c r="CJ1295" s="297"/>
      <c r="CK1295" s="297"/>
      <c r="CL1295" s="297"/>
      <c r="CM1295" s="320"/>
      <c r="CN1295" s="320"/>
      <c r="CO1295" s="320"/>
      <c r="CP1295" s="320"/>
      <c r="CQ1295" s="320"/>
      <c r="CR1295" s="320"/>
      <c r="CS1295" s="320"/>
      <c r="CT1295" s="297">
        <f t="shared" ref="CT1295:DE1295" si="434">SUM(S1295:S1301)</f>
        <v>0</v>
      </c>
      <c r="CU1295" s="297">
        <f t="shared" si="434"/>
        <v>0</v>
      </c>
      <c r="CV1295" s="297">
        <f t="shared" si="434"/>
        <v>0</v>
      </c>
      <c r="CW1295" s="297">
        <f t="shared" si="434"/>
        <v>0</v>
      </c>
      <c r="CX1295" s="297">
        <f t="shared" si="434"/>
        <v>0</v>
      </c>
      <c r="CY1295" s="297">
        <f t="shared" si="434"/>
        <v>0</v>
      </c>
      <c r="CZ1295" s="297">
        <f t="shared" si="434"/>
        <v>0</v>
      </c>
      <c r="DA1295" s="297">
        <f t="shared" si="434"/>
        <v>0</v>
      </c>
      <c r="DB1295" s="297">
        <f t="shared" si="434"/>
        <v>0</v>
      </c>
      <c r="DC1295" s="297">
        <f t="shared" si="434"/>
        <v>0</v>
      </c>
      <c r="DD1295" s="297">
        <f t="shared" si="434"/>
        <v>0</v>
      </c>
      <c r="DE1295" s="301">
        <f t="shared" si="434"/>
        <v>0</v>
      </c>
      <c r="DG1295" s="612"/>
      <c r="DH1295" s="613"/>
      <c r="DI1295" s="415"/>
      <c r="DJ1295" s="416"/>
      <c r="DK1295" s="416"/>
      <c r="DL1295" s="416"/>
      <c r="DM1295" s="416"/>
      <c r="DN1295" s="416"/>
      <c r="DO1295" s="416"/>
      <c r="DP1295" s="416"/>
      <c r="DQ1295" s="416"/>
      <c r="DR1295" s="416"/>
      <c r="DS1295" s="416"/>
      <c r="DT1295" s="416"/>
      <c r="DU1295" s="416"/>
      <c r="DV1295" s="416"/>
      <c r="DW1295" s="416"/>
      <c r="DX1295" s="416"/>
      <c r="DY1295" s="416"/>
      <c r="DZ1295" s="416"/>
      <c r="EA1295" s="416"/>
      <c r="EB1295" s="416"/>
      <c r="EC1295" s="416"/>
      <c r="ED1295" s="416"/>
      <c r="EE1295" s="416"/>
      <c r="EF1295" s="416"/>
      <c r="EG1295" s="416"/>
      <c r="EH1295" s="416"/>
      <c r="EI1295" s="416"/>
      <c r="EJ1295" s="416"/>
      <c r="EK1295" s="416"/>
      <c r="EL1295" s="417"/>
    </row>
    <row r="1296" spans="1:143" ht="15" customHeight="1" x14ac:dyDescent="0.25">
      <c r="A1296" s="60"/>
      <c r="B1296" s="60"/>
      <c r="C1296" s="796"/>
      <c r="D1296" s="789"/>
      <c r="E1296" s="790"/>
      <c r="F1296" s="791"/>
      <c r="G1296" s="702" t="s">
        <v>480</v>
      </c>
      <c r="H1296" s="702"/>
      <c r="I1296" s="56"/>
      <c r="J1296" s="700" t="s">
        <v>473</v>
      </c>
      <c r="K1296" s="700"/>
      <c r="L1296" s="700"/>
      <c r="M1296" s="700"/>
      <c r="N1296" s="700"/>
      <c r="O1296" s="700"/>
      <c r="P1296" s="700"/>
      <c r="Q1296" s="700"/>
      <c r="R1296" s="701"/>
      <c r="S1296" s="274"/>
      <c r="T1296" s="274"/>
      <c r="U1296" s="274"/>
      <c r="V1296" s="274"/>
      <c r="W1296" s="274"/>
      <c r="X1296" s="274"/>
      <c r="Y1296" s="274"/>
      <c r="Z1296" s="274"/>
      <c r="AA1296" s="274"/>
      <c r="AB1296" s="274"/>
      <c r="AC1296" s="274"/>
      <c r="AD1296" s="274"/>
      <c r="AE1296" s="60"/>
      <c r="AF1296" s="259"/>
      <c r="AG1296" s="374">
        <f t="shared" si="401"/>
        <v>12</v>
      </c>
      <c r="AH1296" s="399"/>
      <c r="AK1296" s="412">
        <f t="shared" si="402"/>
        <v>0</v>
      </c>
      <c r="AL1296" s="379">
        <f t="shared" si="393"/>
        <v>0</v>
      </c>
      <c r="AM1296" s="380">
        <f t="shared" si="403"/>
        <v>0</v>
      </c>
      <c r="AN1296" s="317">
        <f t="shared" si="404"/>
        <v>0</v>
      </c>
      <c r="AO1296" s="388">
        <f t="shared" si="405"/>
        <v>0</v>
      </c>
      <c r="AP1296" s="379">
        <f t="shared" si="394"/>
        <v>0</v>
      </c>
      <c r="AQ1296" s="380">
        <f t="shared" si="406"/>
        <v>0</v>
      </c>
      <c r="AR1296" s="317">
        <f t="shared" si="407"/>
        <v>0</v>
      </c>
      <c r="AS1296" s="388">
        <f t="shared" si="408"/>
        <v>0</v>
      </c>
      <c r="AT1296" s="379">
        <f t="shared" si="395"/>
        <v>0</v>
      </c>
      <c r="AU1296" s="380">
        <f t="shared" si="409"/>
        <v>0</v>
      </c>
      <c r="AV1296" s="317">
        <f t="shared" si="410"/>
        <v>0</v>
      </c>
      <c r="AW1296" s="388">
        <f t="shared" si="411"/>
        <v>0</v>
      </c>
      <c r="AX1296" s="379">
        <f t="shared" si="396"/>
        <v>0</v>
      </c>
      <c r="AY1296" s="380">
        <f t="shared" si="412"/>
        <v>0</v>
      </c>
      <c r="AZ1296" s="292">
        <f t="shared" si="413"/>
        <v>0</v>
      </c>
      <c r="BA1296" s="388">
        <f t="shared" si="414"/>
        <v>0</v>
      </c>
      <c r="BB1296" s="379">
        <f t="shared" si="397"/>
        <v>0</v>
      </c>
      <c r="BC1296" s="380">
        <f t="shared" si="415"/>
        <v>0</v>
      </c>
      <c r="BD1296" s="292">
        <f t="shared" si="416"/>
        <v>0</v>
      </c>
      <c r="BE1296" s="388">
        <f t="shared" si="417"/>
        <v>0</v>
      </c>
      <c r="BF1296" s="379">
        <f t="shared" si="398"/>
        <v>0</v>
      </c>
      <c r="BG1296" s="380">
        <f t="shared" si="418"/>
        <v>0</v>
      </c>
      <c r="BH1296" s="292">
        <f t="shared" si="419"/>
        <v>0</v>
      </c>
      <c r="CA1296" s="299" t="s">
        <v>1910</v>
      </c>
      <c r="CB1296" s="421"/>
      <c r="CC1296" s="296"/>
      <c r="CD1296" s="296"/>
      <c r="CE1296" s="296"/>
      <c r="CF1296" s="296"/>
      <c r="CG1296" s="296"/>
      <c r="CH1296" s="296"/>
      <c r="CI1296" s="296"/>
      <c r="CJ1296" s="296"/>
      <c r="CK1296" s="296"/>
      <c r="CL1296" s="296"/>
      <c r="CM1296" s="320"/>
      <c r="CN1296" s="320"/>
      <c r="CO1296" s="320"/>
      <c r="CP1296" s="320"/>
      <c r="CQ1296" s="320"/>
      <c r="CR1296" s="320"/>
      <c r="CS1296" s="320"/>
      <c r="CT1296" s="422">
        <f>IF(CT1294="NA",COUNTIF(S1295:S1301,"NA"),COUNTIF(S1295:S1301,"NS"))</f>
        <v>0</v>
      </c>
      <c r="CU1296" s="422">
        <f t="shared" ref="CU1296:DE1296" si="435">IF(CU1294="NA",COUNTIF(T1295:T1301,"NA"),COUNTIF(T1295:T1301,"NS"))</f>
        <v>0</v>
      </c>
      <c r="CV1296" s="422">
        <f t="shared" si="435"/>
        <v>0</v>
      </c>
      <c r="CW1296" s="422">
        <f t="shared" si="435"/>
        <v>0</v>
      </c>
      <c r="CX1296" s="422">
        <f t="shared" si="435"/>
        <v>0</v>
      </c>
      <c r="CY1296" s="422">
        <f t="shared" si="435"/>
        <v>0</v>
      </c>
      <c r="CZ1296" s="422">
        <f t="shared" si="435"/>
        <v>0</v>
      </c>
      <c r="DA1296" s="422">
        <f t="shared" si="435"/>
        <v>0</v>
      </c>
      <c r="DB1296" s="422">
        <f t="shared" si="435"/>
        <v>0</v>
      </c>
      <c r="DC1296" s="422">
        <f t="shared" si="435"/>
        <v>0</v>
      </c>
      <c r="DD1296" s="422">
        <f t="shared" si="435"/>
        <v>0</v>
      </c>
      <c r="DE1296" s="422">
        <f t="shared" si="435"/>
        <v>0</v>
      </c>
      <c r="DG1296" s="612"/>
      <c r="DH1296" s="613"/>
      <c r="DI1296" s="415"/>
      <c r="DJ1296" s="416"/>
      <c r="DK1296" s="416"/>
      <c r="DL1296" s="416"/>
      <c r="DM1296" s="416"/>
      <c r="DN1296" s="416"/>
      <c r="DO1296" s="416"/>
      <c r="DP1296" s="416"/>
      <c r="DQ1296" s="416"/>
      <c r="DR1296" s="416"/>
      <c r="DS1296" s="416"/>
      <c r="DT1296" s="416"/>
      <c r="DU1296" s="416"/>
      <c r="DV1296" s="416"/>
      <c r="DW1296" s="416"/>
      <c r="DX1296" s="416"/>
      <c r="DY1296" s="416"/>
      <c r="DZ1296" s="416"/>
      <c r="EA1296" s="416"/>
      <c r="EB1296" s="416"/>
      <c r="EC1296" s="416"/>
      <c r="ED1296" s="416"/>
      <c r="EE1296" s="416"/>
      <c r="EF1296" s="416"/>
      <c r="EG1296" s="416"/>
      <c r="EH1296" s="416"/>
      <c r="EI1296" s="416"/>
      <c r="EJ1296" s="416"/>
      <c r="EK1296" s="416"/>
      <c r="EL1296" s="417"/>
    </row>
    <row r="1297" spans="1:142" ht="15" customHeight="1" x14ac:dyDescent="0.25">
      <c r="A1297" s="60"/>
      <c r="B1297" s="60"/>
      <c r="C1297" s="796"/>
      <c r="D1297" s="789"/>
      <c r="E1297" s="790"/>
      <c r="F1297" s="791"/>
      <c r="G1297" s="702" t="s">
        <v>481</v>
      </c>
      <c r="H1297" s="702"/>
      <c r="I1297" s="56"/>
      <c r="J1297" s="700" t="s">
        <v>474</v>
      </c>
      <c r="K1297" s="700"/>
      <c r="L1297" s="700"/>
      <c r="M1297" s="700"/>
      <c r="N1297" s="700"/>
      <c r="O1297" s="700"/>
      <c r="P1297" s="700"/>
      <c r="Q1297" s="700"/>
      <c r="R1297" s="701"/>
      <c r="S1297" s="274"/>
      <c r="T1297" s="274"/>
      <c r="U1297" s="274"/>
      <c r="V1297" s="274"/>
      <c r="W1297" s="274"/>
      <c r="X1297" s="274"/>
      <c r="Y1297" s="274"/>
      <c r="Z1297" s="274"/>
      <c r="AA1297" s="274"/>
      <c r="AB1297" s="274"/>
      <c r="AC1297" s="274"/>
      <c r="AD1297" s="274"/>
      <c r="AE1297" s="60"/>
      <c r="AF1297" s="259"/>
      <c r="AG1297" s="374">
        <f t="shared" si="401"/>
        <v>12</v>
      </c>
      <c r="AH1297" s="399"/>
      <c r="AK1297" s="412">
        <f t="shared" si="402"/>
        <v>0</v>
      </c>
      <c r="AL1297" s="379">
        <f t="shared" si="393"/>
        <v>0</v>
      </c>
      <c r="AM1297" s="380">
        <f t="shared" si="403"/>
        <v>0</v>
      </c>
      <c r="AN1297" s="317">
        <f t="shared" si="404"/>
        <v>0</v>
      </c>
      <c r="AO1297" s="388">
        <f t="shared" si="405"/>
        <v>0</v>
      </c>
      <c r="AP1297" s="379">
        <f t="shared" si="394"/>
        <v>0</v>
      </c>
      <c r="AQ1297" s="380">
        <f t="shared" si="406"/>
        <v>0</v>
      </c>
      <c r="AR1297" s="317">
        <f t="shared" si="407"/>
        <v>0</v>
      </c>
      <c r="AS1297" s="388">
        <f t="shared" si="408"/>
        <v>0</v>
      </c>
      <c r="AT1297" s="379">
        <f t="shared" si="395"/>
        <v>0</v>
      </c>
      <c r="AU1297" s="380">
        <f t="shared" si="409"/>
        <v>0</v>
      </c>
      <c r="AV1297" s="317">
        <f t="shared" si="410"/>
        <v>0</v>
      </c>
      <c r="AW1297" s="388">
        <f t="shared" si="411"/>
        <v>0</v>
      </c>
      <c r="AX1297" s="379">
        <f t="shared" si="396"/>
        <v>0</v>
      </c>
      <c r="AY1297" s="380">
        <f t="shared" si="412"/>
        <v>0</v>
      </c>
      <c r="AZ1297" s="292">
        <f t="shared" si="413"/>
        <v>0</v>
      </c>
      <c r="BA1297" s="388">
        <f t="shared" si="414"/>
        <v>0</v>
      </c>
      <c r="BB1297" s="379">
        <f t="shared" si="397"/>
        <v>0</v>
      </c>
      <c r="BC1297" s="380">
        <f t="shared" si="415"/>
        <v>0</v>
      </c>
      <c r="BD1297" s="292">
        <f t="shared" si="416"/>
        <v>0</v>
      </c>
      <c r="BE1297" s="388">
        <f t="shared" si="417"/>
        <v>0</v>
      </c>
      <c r="BF1297" s="379">
        <f t="shared" si="398"/>
        <v>0</v>
      </c>
      <c r="BG1297" s="380">
        <f t="shared" si="418"/>
        <v>0</v>
      </c>
      <c r="BH1297" s="292">
        <f t="shared" si="419"/>
        <v>0</v>
      </c>
      <c r="CA1297" s="299" t="s">
        <v>1918</v>
      </c>
      <c r="CB1297" s="421"/>
      <c r="CC1297" s="296"/>
      <c r="CD1297" s="296"/>
      <c r="CE1297" s="296"/>
      <c r="CF1297" s="296"/>
      <c r="CG1297" s="296"/>
      <c r="CH1297" s="296"/>
      <c r="CI1297" s="296"/>
      <c r="CJ1297" s="296"/>
      <c r="CK1297" s="296"/>
      <c r="CL1297" s="296"/>
      <c r="CM1297" s="320"/>
      <c r="CN1297" s="320"/>
      <c r="CO1297" s="320"/>
      <c r="CP1297" s="320"/>
      <c r="CQ1297" s="320"/>
      <c r="CR1297" s="320"/>
      <c r="CS1297" s="320"/>
      <c r="CT1297" s="424">
        <f t="shared" ref="CT1297:DE1297" si="436">IF(OR(AND(CT1294=0,CT1296&gt;0),AND(CT1294="NS",CT1295&gt;0),AND(CT1294="NS",CT1295=0,CT1296=0)),1,IF(OR(AND(CT1296&gt;=2,CT1295&lt;CT1294),AND(CT1294="NS",CT1295=0,CT1296&gt;0),OR(CT1294=CT1295,AND(CT1294="",CT1296=0,CT1295=0))),0,1))</f>
        <v>0</v>
      </c>
      <c r="CU1297" s="424">
        <f t="shared" si="436"/>
        <v>0</v>
      </c>
      <c r="CV1297" s="424">
        <f t="shared" si="436"/>
        <v>0</v>
      </c>
      <c r="CW1297" s="424">
        <f t="shared" si="436"/>
        <v>0</v>
      </c>
      <c r="CX1297" s="424">
        <f t="shared" si="436"/>
        <v>0</v>
      </c>
      <c r="CY1297" s="424">
        <f t="shared" si="436"/>
        <v>0</v>
      </c>
      <c r="CZ1297" s="424">
        <f t="shared" si="436"/>
        <v>0</v>
      </c>
      <c r="DA1297" s="424">
        <f t="shared" si="436"/>
        <v>0</v>
      </c>
      <c r="DB1297" s="424">
        <f t="shared" si="436"/>
        <v>0</v>
      </c>
      <c r="DC1297" s="424">
        <f t="shared" si="436"/>
        <v>0</v>
      </c>
      <c r="DD1297" s="424">
        <f t="shared" si="436"/>
        <v>0</v>
      </c>
      <c r="DE1297" s="425">
        <f t="shared" si="436"/>
        <v>0</v>
      </c>
      <c r="DF1297" s="387">
        <f>SUM(CT1297:DE1297)</f>
        <v>0</v>
      </c>
      <c r="DG1297" s="612"/>
      <c r="DH1297" s="613"/>
      <c r="DI1297" s="415"/>
      <c r="DJ1297" s="416"/>
      <c r="DK1297" s="416"/>
      <c r="DL1297" s="416"/>
      <c r="DM1297" s="416"/>
      <c r="DN1297" s="416"/>
      <c r="DO1297" s="416"/>
      <c r="DP1297" s="416"/>
      <c r="DQ1297" s="416"/>
      <c r="DR1297" s="416"/>
      <c r="DS1297" s="416"/>
      <c r="DT1297" s="416"/>
      <c r="DU1297" s="416"/>
      <c r="DV1297" s="416"/>
      <c r="DW1297" s="416"/>
      <c r="DX1297" s="416"/>
      <c r="DY1297" s="416"/>
      <c r="DZ1297" s="416"/>
      <c r="EA1297" s="416"/>
      <c r="EB1297" s="416"/>
      <c r="EC1297" s="416"/>
      <c r="ED1297" s="416"/>
      <c r="EE1297" s="416"/>
      <c r="EF1297" s="416"/>
      <c r="EG1297" s="416"/>
      <c r="EH1297" s="416"/>
      <c r="EI1297" s="416"/>
      <c r="EJ1297" s="416"/>
      <c r="EK1297" s="416"/>
      <c r="EL1297" s="417"/>
    </row>
    <row r="1298" spans="1:142" ht="15" customHeight="1" x14ac:dyDescent="0.25">
      <c r="A1298" s="60"/>
      <c r="B1298" s="60"/>
      <c r="C1298" s="796"/>
      <c r="D1298" s="789"/>
      <c r="E1298" s="790"/>
      <c r="F1298" s="791"/>
      <c r="G1298" s="702" t="s">
        <v>482</v>
      </c>
      <c r="H1298" s="702"/>
      <c r="I1298" s="56"/>
      <c r="J1298" s="700" t="s">
        <v>475</v>
      </c>
      <c r="K1298" s="700"/>
      <c r="L1298" s="700"/>
      <c r="M1298" s="700"/>
      <c r="N1298" s="700"/>
      <c r="O1298" s="700"/>
      <c r="P1298" s="700"/>
      <c r="Q1298" s="700"/>
      <c r="R1298" s="701"/>
      <c r="S1298" s="274"/>
      <c r="T1298" s="274"/>
      <c r="U1298" s="274"/>
      <c r="V1298" s="274"/>
      <c r="W1298" s="274"/>
      <c r="X1298" s="274"/>
      <c r="Y1298" s="274"/>
      <c r="Z1298" s="274"/>
      <c r="AA1298" s="274"/>
      <c r="AB1298" s="274"/>
      <c r="AC1298" s="274"/>
      <c r="AD1298" s="274"/>
      <c r="AE1298" s="60"/>
      <c r="AF1298" s="259"/>
      <c r="AG1298" s="374">
        <f t="shared" si="401"/>
        <v>12</v>
      </c>
      <c r="AH1298" s="399"/>
      <c r="AK1298" s="412">
        <f t="shared" si="402"/>
        <v>0</v>
      </c>
      <c r="AL1298" s="379">
        <f t="shared" si="393"/>
        <v>0</v>
      </c>
      <c r="AM1298" s="380">
        <f t="shared" si="403"/>
        <v>0</v>
      </c>
      <c r="AN1298" s="317">
        <f t="shared" si="404"/>
        <v>0</v>
      </c>
      <c r="AO1298" s="388">
        <f t="shared" si="405"/>
        <v>0</v>
      </c>
      <c r="AP1298" s="379">
        <f t="shared" si="394"/>
        <v>0</v>
      </c>
      <c r="AQ1298" s="380">
        <f t="shared" si="406"/>
        <v>0</v>
      </c>
      <c r="AR1298" s="317">
        <f t="shared" si="407"/>
        <v>0</v>
      </c>
      <c r="AS1298" s="388">
        <f t="shared" si="408"/>
        <v>0</v>
      </c>
      <c r="AT1298" s="379">
        <f t="shared" si="395"/>
        <v>0</v>
      </c>
      <c r="AU1298" s="380">
        <f t="shared" si="409"/>
        <v>0</v>
      </c>
      <c r="AV1298" s="317">
        <f t="shared" si="410"/>
        <v>0</v>
      </c>
      <c r="AW1298" s="388">
        <f t="shared" si="411"/>
        <v>0</v>
      </c>
      <c r="AX1298" s="379">
        <f t="shared" si="396"/>
        <v>0</v>
      </c>
      <c r="AY1298" s="380">
        <f t="shared" si="412"/>
        <v>0</v>
      </c>
      <c r="AZ1298" s="292">
        <f t="shared" si="413"/>
        <v>0</v>
      </c>
      <c r="BA1298" s="388">
        <f t="shared" si="414"/>
        <v>0</v>
      </c>
      <c r="BB1298" s="379">
        <f t="shared" si="397"/>
        <v>0</v>
      </c>
      <c r="BC1298" s="380">
        <f t="shared" si="415"/>
        <v>0</v>
      </c>
      <c r="BD1298" s="292">
        <f t="shared" si="416"/>
        <v>0</v>
      </c>
      <c r="BE1298" s="388">
        <f t="shared" si="417"/>
        <v>0</v>
      </c>
      <c r="BF1298" s="379">
        <f t="shared" si="398"/>
        <v>0</v>
      </c>
      <c r="BG1298" s="380">
        <f t="shared" si="418"/>
        <v>0</v>
      </c>
      <c r="BH1298" s="292">
        <f t="shared" si="419"/>
        <v>0</v>
      </c>
      <c r="CA1298" s="303"/>
      <c r="CB1298" s="427"/>
      <c r="CC1298" s="304"/>
      <c r="CD1298" s="304"/>
      <c r="CE1298" s="304"/>
      <c r="CF1298" s="304"/>
      <c r="CG1298" s="304"/>
      <c r="CH1298" s="304"/>
      <c r="CI1298" s="304"/>
      <c r="CJ1298" s="304"/>
      <c r="CK1298" s="304"/>
      <c r="CL1298" s="304"/>
      <c r="CM1298" s="388"/>
      <c r="CN1298" s="388"/>
      <c r="CO1298" s="388"/>
      <c r="CP1298" s="388"/>
      <c r="CQ1298" s="388"/>
      <c r="CR1298" s="388"/>
      <c r="CS1298" s="388"/>
      <c r="CT1298" s="431"/>
      <c r="CU1298" s="431"/>
      <c r="CV1298" s="431"/>
      <c r="CW1298" s="431"/>
      <c r="CX1298" s="431"/>
      <c r="CY1298" s="431"/>
      <c r="CZ1298" s="431"/>
      <c r="DA1298" s="431"/>
      <c r="DB1298" s="431"/>
      <c r="DC1298" s="431"/>
      <c r="DD1298" s="431"/>
      <c r="DE1298" s="311"/>
      <c r="DG1298" s="612"/>
      <c r="DH1298" s="613"/>
      <c r="DI1298" s="415"/>
      <c r="DJ1298" s="416"/>
      <c r="DK1298" s="416"/>
      <c r="DL1298" s="416"/>
      <c r="DM1298" s="416"/>
      <c r="DN1298" s="416"/>
      <c r="DO1298" s="416"/>
      <c r="DP1298" s="416"/>
      <c r="DQ1298" s="416"/>
      <c r="DR1298" s="416"/>
      <c r="DS1298" s="416"/>
      <c r="DT1298" s="416"/>
      <c r="DU1298" s="416"/>
      <c r="DV1298" s="416"/>
      <c r="DW1298" s="416"/>
      <c r="DX1298" s="416"/>
      <c r="DY1298" s="416"/>
      <c r="DZ1298" s="416"/>
      <c r="EA1298" s="416"/>
      <c r="EB1298" s="416"/>
      <c r="EC1298" s="416"/>
      <c r="ED1298" s="416"/>
      <c r="EE1298" s="416"/>
      <c r="EF1298" s="416"/>
      <c r="EG1298" s="416"/>
      <c r="EH1298" s="416"/>
      <c r="EI1298" s="416"/>
      <c r="EJ1298" s="416"/>
      <c r="EK1298" s="416"/>
      <c r="EL1298" s="417"/>
    </row>
    <row r="1299" spans="1:142" ht="15" customHeight="1" x14ac:dyDescent="0.25">
      <c r="A1299" s="60"/>
      <c r="B1299" s="60"/>
      <c r="C1299" s="796"/>
      <c r="D1299" s="789"/>
      <c r="E1299" s="790"/>
      <c r="F1299" s="791"/>
      <c r="G1299" s="702" t="s">
        <v>483</v>
      </c>
      <c r="H1299" s="702"/>
      <c r="I1299" s="56"/>
      <c r="J1299" s="700" t="s">
        <v>476</v>
      </c>
      <c r="K1299" s="700"/>
      <c r="L1299" s="700"/>
      <c r="M1299" s="700"/>
      <c r="N1299" s="700"/>
      <c r="O1299" s="700"/>
      <c r="P1299" s="700"/>
      <c r="Q1299" s="700"/>
      <c r="R1299" s="701"/>
      <c r="S1299" s="274"/>
      <c r="T1299" s="274"/>
      <c r="U1299" s="274"/>
      <c r="V1299" s="274"/>
      <c r="W1299" s="274"/>
      <c r="X1299" s="274"/>
      <c r="Y1299" s="274"/>
      <c r="Z1299" s="274"/>
      <c r="AA1299" s="274"/>
      <c r="AB1299" s="274"/>
      <c r="AC1299" s="274"/>
      <c r="AD1299" s="274"/>
      <c r="AE1299" s="60"/>
      <c r="AF1299" s="259"/>
      <c r="AG1299" s="374">
        <f t="shared" si="401"/>
        <v>12</v>
      </c>
      <c r="AH1299" s="399"/>
      <c r="AK1299" s="412">
        <f t="shared" si="402"/>
        <v>0</v>
      </c>
      <c r="AL1299" s="379">
        <f t="shared" si="393"/>
        <v>0</v>
      </c>
      <c r="AM1299" s="380">
        <f t="shared" si="403"/>
        <v>0</v>
      </c>
      <c r="AN1299" s="317">
        <f t="shared" si="404"/>
        <v>0</v>
      </c>
      <c r="AO1299" s="388">
        <f t="shared" si="405"/>
        <v>0</v>
      </c>
      <c r="AP1299" s="379">
        <f t="shared" si="394"/>
        <v>0</v>
      </c>
      <c r="AQ1299" s="380">
        <f t="shared" si="406"/>
        <v>0</v>
      </c>
      <c r="AR1299" s="317">
        <f t="shared" si="407"/>
        <v>0</v>
      </c>
      <c r="AS1299" s="388">
        <f t="shared" si="408"/>
        <v>0</v>
      </c>
      <c r="AT1299" s="379">
        <f t="shared" si="395"/>
        <v>0</v>
      </c>
      <c r="AU1299" s="380">
        <f t="shared" si="409"/>
        <v>0</v>
      </c>
      <c r="AV1299" s="317">
        <f t="shared" si="410"/>
        <v>0</v>
      </c>
      <c r="AW1299" s="388">
        <f t="shared" si="411"/>
        <v>0</v>
      </c>
      <c r="AX1299" s="379">
        <f t="shared" si="396"/>
        <v>0</v>
      </c>
      <c r="AY1299" s="380">
        <f t="shared" si="412"/>
        <v>0</v>
      </c>
      <c r="AZ1299" s="292">
        <f t="shared" si="413"/>
        <v>0</v>
      </c>
      <c r="BA1299" s="388">
        <f t="shared" si="414"/>
        <v>0</v>
      </c>
      <c r="BB1299" s="379">
        <f t="shared" si="397"/>
        <v>0</v>
      </c>
      <c r="BC1299" s="380">
        <f t="shared" si="415"/>
        <v>0</v>
      </c>
      <c r="BD1299" s="292">
        <f t="shared" si="416"/>
        <v>0</v>
      </c>
      <c r="BE1299" s="388">
        <f t="shared" si="417"/>
        <v>0</v>
      </c>
      <c r="BF1299" s="379">
        <f t="shared" si="398"/>
        <v>0</v>
      </c>
      <c r="BG1299" s="380">
        <f t="shared" si="418"/>
        <v>0</v>
      </c>
      <c r="BH1299" s="292">
        <f t="shared" si="419"/>
        <v>0</v>
      </c>
      <c r="CA1299" s="303"/>
      <c r="CB1299" s="427"/>
      <c r="CC1299" s="304"/>
      <c r="CD1299" s="304"/>
      <c r="CE1299" s="304"/>
      <c r="CF1299" s="304"/>
      <c r="CG1299" s="304"/>
      <c r="CH1299" s="304"/>
      <c r="CI1299" s="304"/>
      <c r="CJ1299" s="304"/>
      <c r="CK1299" s="304"/>
      <c r="CL1299" s="304"/>
      <c r="CM1299" s="388"/>
      <c r="CN1299" s="388"/>
      <c r="CO1299" s="388"/>
      <c r="CP1299" s="388"/>
      <c r="CQ1299" s="388"/>
      <c r="CR1299" s="388"/>
      <c r="CS1299" s="388"/>
      <c r="CT1299" s="431"/>
      <c r="CU1299" s="431"/>
      <c r="CV1299" s="431"/>
      <c r="CW1299" s="431"/>
      <c r="CX1299" s="431"/>
      <c r="CY1299" s="431"/>
      <c r="CZ1299" s="431"/>
      <c r="DA1299" s="431"/>
      <c r="DB1299" s="431"/>
      <c r="DC1299" s="431"/>
      <c r="DD1299" s="431"/>
      <c r="DE1299" s="311"/>
      <c r="DG1299" s="612"/>
      <c r="DH1299" s="613"/>
      <c r="DI1299" s="415"/>
      <c r="DJ1299" s="416"/>
      <c r="DK1299" s="416"/>
      <c r="DL1299" s="416"/>
      <c r="DM1299" s="416"/>
      <c r="DN1299" s="416"/>
      <c r="DO1299" s="416"/>
      <c r="DP1299" s="416"/>
      <c r="DQ1299" s="416"/>
      <c r="DR1299" s="416"/>
      <c r="DS1299" s="416"/>
      <c r="DT1299" s="416"/>
      <c r="DU1299" s="416"/>
      <c r="DV1299" s="416"/>
      <c r="DW1299" s="416"/>
      <c r="DX1299" s="416"/>
      <c r="DY1299" s="416"/>
      <c r="DZ1299" s="416"/>
      <c r="EA1299" s="416"/>
      <c r="EB1299" s="416"/>
      <c r="EC1299" s="416"/>
      <c r="ED1299" s="416"/>
      <c r="EE1299" s="416"/>
      <c r="EF1299" s="416"/>
      <c r="EG1299" s="416"/>
      <c r="EH1299" s="416"/>
      <c r="EI1299" s="416"/>
      <c r="EJ1299" s="416"/>
      <c r="EK1299" s="416"/>
      <c r="EL1299" s="417"/>
    </row>
    <row r="1300" spans="1:142" ht="15" customHeight="1" x14ac:dyDescent="0.25">
      <c r="A1300" s="60"/>
      <c r="B1300" s="60"/>
      <c r="C1300" s="796"/>
      <c r="D1300" s="789"/>
      <c r="E1300" s="790"/>
      <c r="F1300" s="791"/>
      <c r="G1300" s="702" t="s">
        <v>484</v>
      </c>
      <c r="H1300" s="702"/>
      <c r="I1300" s="56"/>
      <c r="J1300" s="700" t="s">
        <v>477</v>
      </c>
      <c r="K1300" s="700"/>
      <c r="L1300" s="700"/>
      <c r="M1300" s="700"/>
      <c r="N1300" s="700"/>
      <c r="O1300" s="700"/>
      <c r="P1300" s="700"/>
      <c r="Q1300" s="700"/>
      <c r="R1300" s="701"/>
      <c r="S1300" s="274"/>
      <c r="T1300" s="274"/>
      <c r="U1300" s="274"/>
      <c r="V1300" s="274"/>
      <c r="W1300" s="274"/>
      <c r="X1300" s="274"/>
      <c r="Y1300" s="274"/>
      <c r="Z1300" s="274"/>
      <c r="AA1300" s="274"/>
      <c r="AB1300" s="274"/>
      <c r="AC1300" s="274"/>
      <c r="AD1300" s="274"/>
      <c r="AE1300" s="60"/>
      <c r="AF1300" s="259"/>
      <c r="AG1300" s="374">
        <f t="shared" si="401"/>
        <v>12</v>
      </c>
      <c r="AH1300" s="399"/>
      <c r="AK1300" s="412">
        <f t="shared" si="402"/>
        <v>0</v>
      </c>
      <c r="AL1300" s="379">
        <f t="shared" si="393"/>
        <v>0</v>
      </c>
      <c r="AM1300" s="380">
        <f t="shared" si="403"/>
        <v>0</v>
      </c>
      <c r="AN1300" s="317">
        <f t="shared" si="404"/>
        <v>0</v>
      </c>
      <c r="AO1300" s="388">
        <f t="shared" si="405"/>
        <v>0</v>
      </c>
      <c r="AP1300" s="379">
        <f t="shared" si="394"/>
        <v>0</v>
      </c>
      <c r="AQ1300" s="380">
        <f t="shared" si="406"/>
        <v>0</v>
      </c>
      <c r="AR1300" s="317">
        <f t="shared" si="407"/>
        <v>0</v>
      </c>
      <c r="AS1300" s="388">
        <f t="shared" si="408"/>
        <v>0</v>
      </c>
      <c r="AT1300" s="379">
        <f t="shared" si="395"/>
        <v>0</v>
      </c>
      <c r="AU1300" s="380">
        <f t="shared" si="409"/>
        <v>0</v>
      </c>
      <c r="AV1300" s="317">
        <f t="shared" si="410"/>
        <v>0</v>
      </c>
      <c r="AW1300" s="388">
        <f t="shared" si="411"/>
        <v>0</v>
      </c>
      <c r="AX1300" s="379">
        <f t="shared" si="396"/>
        <v>0</v>
      </c>
      <c r="AY1300" s="380">
        <f t="shared" si="412"/>
        <v>0</v>
      </c>
      <c r="AZ1300" s="292">
        <f t="shared" si="413"/>
        <v>0</v>
      </c>
      <c r="BA1300" s="388">
        <f t="shared" si="414"/>
        <v>0</v>
      </c>
      <c r="BB1300" s="379">
        <f t="shared" si="397"/>
        <v>0</v>
      </c>
      <c r="BC1300" s="380">
        <f t="shared" si="415"/>
        <v>0</v>
      </c>
      <c r="BD1300" s="292">
        <f t="shared" si="416"/>
        <v>0</v>
      </c>
      <c r="BE1300" s="388">
        <f t="shared" si="417"/>
        <v>0</v>
      </c>
      <c r="BF1300" s="379">
        <f t="shared" si="398"/>
        <v>0</v>
      </c>
      <c r="BG1300" s="380">
        <f t="shared" si="418"/>
        <v>0</v>
      </c>
      <c r="BH1300" s="292">
        <f t="shared" si="419"/>
        <v>0</v>
      </c>
      <c r="CA1300" s="303"/>
      <c r="CB1300" s="427"/>
      <c r="CC1300" s="304"/>
      <c r="CD1300" s="304"/>
      <c r="CE1300" s="304"/>
      <c r="CF1300" s="304"/>
      <c r="CG1300" s="304"/>
      <c r="CH1300" s="304"/>
      <c r="CI1300" s="304"/>
      <c r="CJ1300" s="304"/>
      <c r="CK1300" s="304"/>
      <c r="CL1300" s="304"/>
      <c r="CM1300" s="388"/>
      <c r="CN1300" s="388"/>
      <c r="CO1300" s="388"/>
      <c r="CP1300" s="388"/>
      <c r="CQ1300" s="388"/>
      <c r="CR1300" s="388"/>
      <c r="CS1300" s="388"/>
      <c r="CT1300" s="431"/>
      <c r="CU1300" s="431"/>
      <c r="CV1300" s="431"/>
      <c r="CW1300" s="431"/>
      <c r="CX1300" s="431"/>
      <c r="CY1300" s="431"/>
      <c r="CZ1300" s="431"/>
      <c r="DA1300" s="431"/>
      <c r="DB1300" s="431"/>
      <c r="DC1300" s="431"/>
      <c r="DD1300" s="431"/>
      <c r="DE1300" s="311"/>
      <c r="DG1300" s="612"/>
      <c r="DH1300" s="613"/>
      <c r="DI1300" s="415"/>
      <c r="DJ1300" s="416"/>
      <c r="DK1300" s="416"/>
      <c r="DL1300" s="416"/>
      <c r="DM1300" s="416"/>
      <c r="DN1300" s="416"/>
      <c r="DO1300" s="416"/>
      <c r="DP1300" s="416"/>
      <c r="DQ1300" s="416"/>
      <c r="DR1300" s="416"/>
      <c r="DS1300" s="416"/>
      <c r="DT1300" s="416"/>
      <c r="DU1300" s="416"/>
      <c r="DV1300" s="416"/>
      <c r="DW1300" s="416"/>
      <c r="DX1300" s="416"/>
      <c r="DY1300" s="416"/>
      <c r="DZ1300" s="416"/>
      <c r="EA1300" s="416"/>
      <c r="EB1300" s="416"/>
      <c r="EC1300" s="416"/>
      <c r="ED1300" s="416"/>
      <c r="EE1300" s="416"/>
      <c r="EF1300" s="416"/>
      <c r="EG1300" s="416"/>
      <c r="EH1300" s="416"/>
      <c r="EI1300" s="416"/>
      <c r="EJ1300" s="416"/>
      <c r="EK1300" s="416"/>
      <c r="EL1300" s="417"/>
    </row>
    <row r="1301" spans="1:142" ht="24" customHeight="1" x14ac:dyDescent="0.25">
      <c r="A1301" s="60"/>
      <c r="B1301" s="60"/>
      <c r="C1301" s="796"/>
      <c r="D1301" s="789"/>
      <c r="E1301" s="790"/>
      <c r="F1301" s="791"/>
      <c r="G1301" s="702" t="s">
        <v>485</v>
      </c>
      <c r="H1301" s="702"/>
      <c r="I1301" s="56"/>
      <c r="J1301" s="700" t="s">
        <v>478</v>
      </c>
      <c r="K1301" s="700"/>
      <c r="L1301" s="700"/>
      <c r="M1301" s="700"/>
      <c r="N1301" s="700"/>
      <c r="O1301" s="700"/>
      <c r="P1301" s="700"/>
      <c r="Q1301" s="700"/>
      <c r="R1301" s="701"/>
      <c r="S1301" s="274"/>
      <c r="T1301" s="274"/>
      <c r="U1301" s="274"/>
      <c r="V1301" s="274"/>
      <c r="W1301" s="274"/>
      <c r="X1301" s="274"/>
      <c r="Y1301" s="274"/>
      <c r="Z1301" s="274"/>
      <c r="AA1301" s="274"/>
      <c r="AB1301" s="274"/>
      <c r="AC1301" s="274"/>
      <c r="AD1301" s="274"/>
      <c r="AE1301" s="60"/>
      <c r="AF1301" s="259"/>
      <c r="AG1301" s="374">
        <f t="shared" si="401"/>
        <v>12</v>
      </c>
      <c r="AH1301" s="399"/>
      <c r="AK1301" s="412">
        <f t="shared" si="402"/>
        <v>0</v>
      </c>
      <c r="AL1301" s="379">
        <f t="shared" si="393"/>
        <v>0</v>
      </c>
      <c r="AM1301" s="380">
        <f t="shared" si="403"/>
        <v>0</v>
      </c>
      <c r="AN1301" s="317">
        <f t="shared" si="404"/>
        <v>0</v>
      </c>
      <c r="AO1301" s="388">
        <f t="shared" si="405"/>
        <v>0</v>
      </c>
      <c r="AP1301" s="379">
        <f t="shared" si="394"/>
        <v>0</v>
      </c>
      <c r="AQ1301" s="380">
        <f t="shared" si="406"/>
        <v>0</v>
      </c>
      <c r="AR1301" s="317">
        <f t="shared" si="407"/>
        <v>0</v>
      </c>
      <c r="AS1301" s="388">
        <f t="shared" si="408"/>
        <v>0</v>
      </c>
      <c r="AT1301" s="379">
        <f t="shared" si="395"/>
        <v>0</v>
      </c>
      <c r="AU1301" s="380">
        <f t="shared" si="409"/>
        <v>0</v>
      </c>
      <c r="AV1301" s="317">
        <f t="shared" si="410"/>
        <v>0</v>
      </c>
      <c r="AW1301" s="388">
        <f t="shared" si="411"/>
        <v>0</v>
      </c>
      <c r="AX1301" s="379">
        <f t="shared" si="396"/>
        <v>0</v>
      </c>
      <c r="AY1301" s="380">
        <f t="shared" si="412"/>
        <v>0</v>
      </c>
      <c r="AZ1301" s="292">
        <f t="shared" si="413"/>
        <v>0</v>
      </c>
      <c r="BA1301" s="388">
        <f t="shared" si="414"/>
        <v>0</v>
      </c>
      <c r="BB1301" s="379">
        <f t="shared" si="397"/>
        <v>0</v>
      </c>
      <c r="BC1301" s="380">
        <f t="shared" si="415"/>
        <v>0</v>
      </c>
      <c r="BD1301" s="292">
        <f t="shared" si="416"/>
        <v>0</v>
      </c>
      <c r="BE1301" s="388">
        <f t="shared" si="417"/>
        <v>0</v>
      </c>
      <c r="BF1301" s="379">
        <f t="shared" si="398"/>
        <v>0</v>
      </c>
      <c r="BG1301" s="380">
        <f t="shared" si="418"/>
        <v>0</v>
      </c>
      <c r="BH1301" s="292">
        <f t="shared" si="419"/>
        <v>0</v>
      </c>
      <c r="CA1301" s="303"/>
      <c r="CB1301" s="427"/>
      <c r="CC1301" s="306"/>
      <c r="CD1301" s="306"/>
      <c r="CE1301" s="306"/>
      <c r="CF1301" s="306"/>
      <c r="CG1301" s="306"/>
      <c r="CH1301" s="306"/>
      <c r="CI1301" s="306"/>
      <c r="CJ1301" s="306"/>
      <c r="CK1301" s="306"/>
      <c r="CL1301" s="306"/>
      <c r="CM1301" s="388"/>
      <c r="CN1301" s="388"/>
      <c r="CO1301" s="388"/>
      <c r="CP1301" s="388"/>
      <c r="CQ1301" s="388"/>
      <c r="CR1301" s="388"/>
      <c r="CS1301" s="388"/>
      <c r="CT1301" s="432"/>
      <c r="CU1301" s="432"/>
      <c r="CV1301" s="432"/>
      <c r="CW1301" s="432"/>
      <c r="CX1301" s="432"/>
      <c r="CY1301" s="432"/>
      <c r="CZ1301" s="432"/>
      <c r="DA1301" s="432"/>
      <c r="DB1301" s="432"/>
      <c r="DC1301" s="432"/>
      <c r="DD1301" s="432"/>
      <c r="DE1301" s="307"/>
      <c r="DG1301" s="612"/>
      <c r="DH1301" s="613"/>
      <c r="DI1301" s="415"/>
      <c r="DJ1301" s="416"/>
      <c r="DK1301" s="416"/>
      <c r="DL1301" s="416"/>
      <c r="DM1301" s="416"/>
      <c r="DN1301" s="416"/>
      <c r="DO1301" s="416"/>
      <c r="DP1301" s="416"/>
      <c r="DQ1301" s="416"/>
      <c r="DR1301" s="416"/>
      <c r="DS1301" s="416"/>
      <c r="DT1301" s="416"/>
      <c r="DU1301" s="416"/>
      <c r="DV1301" s="416"/>
      <c r="DW1301" s="416"/>
      <c r="DX1301" s="416"/>
      <c r="DY1301" s="416"/>
      <c r="DZ1301" s="416"/>
      <c r="EA1301" s="416"/>
      <c r="EB1301" s="416"/>
      <c r="EC1301" s="416"/>
      <c r="ED1301" s="416"/>
      <c r="EE1301" s="416"/>
      <c r="EF1301" s="416"/>
      <c r="EG1301" s="416"/>
      <c r="EH1301" s="416"/>
      <c r="EI1301" s="416"/>
      <c r="EJ1301" s="416"/>
      <c r="EK1301" s="416"/>
      <c r="EL1301" s="417"/>
    </row>
    <row r="1302" spans="1:142" ht="15" customHeight="1" x14ac:dyDescent="0.25">
      <c r="A1302" s="60"/>
      <c r="B1302" s="60"/>
      <c r="C1302" s="796"/>
      <c r="D1302" s="789"/>
      <c r="E1302" s="790"/>
      <c r="F1302" s="791"/>
      <c r="G1302" s="703" t="s">
        <v>486</v>
      </c>
      <c r="H1302" s="703"/>
      <c r="I1302" s="774" t="s">
        <v>243</v>
      </c>
      <c r="J1302" s="774"/>
      <c r="K1302" s="774"/>
      <c r="L1302" s="774"/>
      <c r="M1302" s="774"/>
      <c r="N1302" s="774"/>
      <c r="O1302" s="774"/>
      <c r="P1302" s="774"/>
      <c r="Q1302" s="774"/>
      <c r="R1302" s="774"/>
      <c r="S1302" s="274"/>
      <c r="T1302" s="274"/>
      <c r="U1302" s="274"/>
      <c r="V1302" s="274"/>
      <c r="W1302" s="274"/>
      <c r="X1302" s="274"/>
      <c r="Y1302" s="274"/>
      <c r="Z1302" s="274"/>
      <c r="AA1302" s="274"/>
      <c r="AB1302" s="274"/>
      <c r="AC1302" s="274"/>
      <c r="AD1302" s="274"/>
      <c r="AE1302" s="60"/>
      <c r="AF1302" s="259"/>
      <c r="AG1302" s="374">
        <f t="shared" si="401"/>
        <v>12</v>
      </c>
      <c r="AH1302" s="399"/>
      <c r="AK1302" s="412">
        <f t="shared" si="402"/>
        <v>0</v>
      </c>
      <c r="AL1302" s="379">
        <f t="shared" si="393"/>
        <v>0</v>
      </c>
      <c r="AM1302" s="380">
        <f t="shared" si="403"/>
        <v>0</v>
      </c>
      <c r="AN1302" s="317">
        <f t="shared" si="404"/>
        <v>0</v>
      </c>
      <c r="AO1302" s="388">
        <f t="shared" si="405"/>
        <v>0</v>
      </c>
      <c r="AP1302" s="379">
        <f t="shared" si="394"/>
        <v>0</v>
      </c>
      <c r="AQ1302" s="380">
        <f t="shared" si="406"/>
        <v>0</v>
      </c>
      <c r="AR1302" s="317">
        <f t="shared" si="407"/>
        <v>0</v>
      </c>
      <c r="AS1302" s="388">
        <f t="shared" si="408"/>
        <v>0</v>
      </c>
      <c r="AT1302" s="379">
        <f t="shared" si="395"/>
        <v>0</v>
      </c>
      <c r="AU1302" s="380">
        <f t="shared" si="409"/>
        <v>0</v>
      </c>
      <c r="AV1302" s="317">
        <f t="shared" si="410"/>
        <v>0</v>
      </c>
      <c r="AW1302" s="388">
        <f t="shared" si="411"/>
        <v>0</v>
      </c>
      <c r="AX1302" s="379">
        <f t="shared" si="396"/>
        <v>0</v>
      </c>
      <c r="AY1302" s="380">
        <f t="shared" si="412"/>
        <v>0</v>
      </c>
      <c r="AZ1302" s="292">
        <f t="shared" si="413"/>
        <v>0</v>
      </c>
      <c r="BA1302" s="388">
        <f t="shared" si="414"/>
        <v>0</v>
      </c>
      <c r="BB1302" s="379">
        <f t="shared" si="397"/>
        <v>0</v>
      </c>
      <c r="BC1302" s="380">
        <f t="shared" si="415"/>
        <v>0</v>
      </c>
      <c r="BD1302" s="292">
        <f t="shared" si="416"/>
        <v>0</v>
      </c>
      <c r="BE1302" s="388">
        <f t="shared" si="417"/>
        <v>0</v>
      </c>
      <c r="BF1302" s="379">
        <f t="shared" si="398"/>
        <v>0</v>
      </c>
      <c r="BG1302" s="380">
        <f t="shared" si="418"/>
        <v>0</v>
      </c>
      <c r="BH1302" s="292">
        <f t="shared" si="419"/>
        <v>0</v>
      </c>
      <c r="CA1302" s="303"/>
      <c r="CB1302" s="427"/>
      <c r="CC1302" s="304"/>
      <c r="CD1302" s="304"/>
      <c r="CE1302" s="304"/>
      <c r="CF1302" s="304"/>
      <c r="CG1302" s="304"/>
      <c r="CH1302" s="304"/>
      <c r="CI1302" s="304"/>
      <c r="CJ1302" s="304"/>
      <c r="CK1302" s="304"/>
      <c r="CL1302" s="304"/>
      <c r="CM1302" s="388"/>
      <c r="CN1302" s="388"/>
      <c r="CO1302" s="388"/>
      <c r="CP1302" s="388"/>
      <c r="CQ1302" s="388"/>
      <c r="CR1302" s="388"/>
      <c r="CS1302" s="388"/>
      <c r="CT1302" s="431"/>
      <c r="CU1302" s="431"/>
      <c r="CV1302" s="431"/>
      <c r="CW1302" s="431"/>
      <c r="CX1302" s="431"/>
      <c r="CY1302" s="431"/>
      <c r="CZ1302" s="431"/>
      <c r="DA1302" s="431"/>
      <c r="DB1302" s="431"/>
      <c r="DC1302" s="431"/>
      <c r="DD1302" s="431"/>
      <c r="DE1302" s="311"/>
      <c r="DG1302" s="610"/>
      <c r="DH1302" s="611"/>
      <c r="DI1302" s="415"/>
      <c r="DJ1302" s="416"/>
      <c r="DK1302" s="416"/>
      <c r="DL1302" s="416"/>
      <c r="DM1302" s="416"/>
      <c r="DN1302" s="416"/>
      <c r="DO1302" s="416"/>
      <c r="DP1302" s="416"/>
      <c r="DQ1302" s="416"/>
      <c r="DR1302" s="416"/>
      <c r="DS1302" s="416"/>
      <c r="DT1302" s="416"/>
      <c r="DU1302" s="416"/>
      <c r="DV1302" s="416"/>
      <c r="DW1302" s="416"/>
      <c r="DX1302" s="416"/>
      <c r="DY1302" s="416"/>
      <c r="DZ1302" s="416"/>
      <c r="EA1302" s="416"/>
      <c r="EB1302" s="416"/>
      <c r="EC1302" s="416"/>
      <c r="ED1302" s="416"/>
      <c r="EE1302" s="416"/>
      <c r="EF1302" s="416"/>
      <c r="EG1302" s="416"/>
      <c r="EH1302" s="416"/>
      <c r="EI1302" s="416"/>
      <c r="EJ1302" s="416"/>
      <c r="EK1302" s="416"/>
      <c r="EL1302" s="417"/>
    </row>
    <row r="1303" spans="1:142" ht="15" customHeight="1" x14ac:dyDescent="0.25">
      <c r="A1303" s="60"/>
      <c r="B1303" s="60"/>
      <c r="C1303" s="796"/>
      <c r="D1303" s="789"/>
      <c r="E1303" s="790"/>
      <c r="F1303" s="791"/>
      <c r="G1303" s="703" t="s">
        <v>487</v>
      </c>
      <c r="H1303" s="703"/>
      <c r="I1303" s="774" t="s">
        <v>488</v>
      </c>
      <c r="J1303" s="774"/>
      <c r="K1303" s="774"/>
      <c r="L1303" s="774"/>
      <c r="M1303" s="774"/>
      <c r="N1303" s="774"/>
      <c r="O1303" s="774"/>
      <c r="P1303" s="774"/>
      <c r="Q1303" s="774"/>
      <c r="R1303" s="774"/>
      <c r="S1303" s="274"/>
      <c r="T1303" s="274"/>
      <c r="U1303" s="274"/>
      <c r="V1303" s="274"/>
      <c r="W1303" s="274"/>
      <c r="X1303" s="274"/>
      <c r="Y1303" s="274"/>
      <c r="Z1303" s="274"/>
      <c r="AA1303" s="274"/>
      <c r="AB1303" s="274"/>
      <c r="AC1303" s="274"/>
      <c r="AD1303" s="274"/>
      <c r="AE1303" s="60"/>
      <c r="AF1303" s="259"/>
      <c r="AG1303" s="374">
        <f t="shared" si="401"/>
        <v>12</v>
      </c>
      <c r="AH1303" s="399"/>
      <c r="AK1303" s="412">
        <f t="shared" si="402"/>
        <v>0</v>
      </c>
      <c r="AL1303" s="379">
        <f t="shared" si="393"/>
        <v>0</v>
      </c>
      <c r="AM1303" s="380">
        <f t="shared" si="403"/>
        <v>0</v>
      </c>
      <c r="AN1303" s="317">
        <f t="shared" si="404"/>
        <v>0</v>
      </c>
      <c r="AO1303" s="388">
        <f t="shared" si="405"/>
        <v>0</v>
      </c>
      <c r="AP1303" s="379">
        <f t="shared" si="394"/>
        <v>0</v>
      </c>
      <c r="AQ1303" s="380">
        <f t="shared" si="406"/>
        <v>0</v>
      </c>
      <c r="AR1303" s="317">
        <f t="shared" si="407"/>
        <v>0</v>
      </c>
      <c r="AS1303" s="388">
        <f t="shared" si="408"/>
        <v>0</v>
      </c>
      <c r="AT1303" s="379">
        <f t="shared" si="395"/>
        <v>0</v>
      </c>
      <c r="AU1303" s="380">
        <f t="shared" si="409"/>
        <v>0</v>
      </c>
      <c r="AV1303" s="317">
        <f t="shared" si="410"/>
        <v>0</v>
      </c>
      <c r="AW1303" s="388">
        <f t="shared" si="411"/>
        <v>0</v>
      </c>
      <c r="AX1303" s="379">
        <f t="shared" si="396"/>
        <v>0</v>
      </c>
      <c r="AY1303" s="380">
        <f t="shared" si="412"/>
        <v>0</v>
      </c>
      <c r="AZ1303" s="292">
        <f t="shared" si="413"/>
        <v>0</v>
      </c>
      <c r="BA1303" s="388">
        <f t="shared" si="414"/>
        <v>0</v>
      </c>
      <c r="BB1303" s="379">
        <f t="shared" si="397"/>
        <v>0</v>
      </c>
      <c r="BC1303" s="380">
        <f t="shared" si="415"/>
        <v>0</v>
      </c>
      <c r="BD1303" s="292">
        <f t="shared" si="416"/>
        <v>0</v>
      </c>
      <c r="BE1303" s="388">
        <f t="shared" si="417"/>
        <v>0</v>
      </c>
      <c r="BF1303" s="379">
        <f t="shared" si="398"/>
        <v>0</v>
      </c>
      <c r="BG1303" s="380">
        <f t="shared" si="418"/>
        <v>0</v>
      </c>
      <c r="BH1303" s="292">
        <f t="shared" si="419"/>
        <v>0</v>
      </c>
      <c r="CA1303" s="303"/>
      <c r="CB1303" s="427"/>
      <c r="CC1303" s="304"/>
      <c r="CD1303" s="304"/>
      <c r="CE1303" s="304"/>
      <c r="CF1303" s="304"/>
      <c r="CG1303" s="304"/>
      <c r="CH1303" s="304"/>
      <c r="CI1303" s="304"/>
      <c r="CJ1303" s="304"/>
      <c r="CK1303" s="304"/>
      <c r="CL1303" s="304"/>
      <c r="CM1303" s="388"/>
      <c r="CN1303" s="388"/>
      <c r="CO1303" s="388"/>
      <c r="CP1303" s="388"/>
      <c r="CQ1303" s="388"/>
      <c r="CR1303" s="388"/>
      <c r="CS1303" s="388"/>
      <c r="CT1303" s="431"/>
      <c r="CU1303" s="431"/>
      <c r="CV1303" s="431"/>
      <c r="CW1303" s="431"/>
      <c r="CX1303" s="431"/>
      <c r="CY1303" s="431"/>
      <c r="CZ1303" s="431"/>
      <c r="DA1303" s="431"/>
      <c r="DB1303" s="431"/>
      <c r="DC1303" s="431"/>
      <c r="DD1303" s="431"/>
      <c r="DE1303" s="311"/>
      <c r="DG1303" s="610"/>
      <c r="DH1303" s="611"/>
      <c r="DI1303" s="415"/>
      <c r="DJ1303" s="416"/>
      <c r="DK1303" s="416"/>
      <c r="DL1303" s="416"/>
      <c r="DM1303" s="416"/>
      <c r="DN1303" s="416"/>
      <c r="DO1303" s="416"/>
      <c r="DP1303" s="416"/>
      <c r="DQ1303" s="416"/>
      <c r="DR1303" s="416"/>
      <c r="DS1303" s="416"/>
      <c r="DT1303" s="416"/>
      <c r="DU1303" s="416"/>
      <c r="DV1303" s="416"/>
      <c r="DW1303" s="416"/>
      <c r="DX1303" s="416"/>
      <c r="DY1303" s="416"/>
      <c r="DZ1303" s="416"/>
      <c r="EA1303" s="416"/>
      <c r="EB1303" s="416"/>
      <c r="EC1303" s="416"/>
      <c r="ED1303" s="416"/>
      <c r="EE1303" s="416"/>
      <c r="EF1303" s="416"/>
      <c r="EG1303" s="416"/>
      <c r="EH1303" s="416"/>
      <c r="EI1303" s="416"/>
      <c r="EJ1303" s="416"/>
      <c r="EK1303" s="416"/>
      <c r="EL1303" s="417"/>
    </row>
    <row r="1304" spans="1:142" ht="15" customHeight="1" x14ac:dyDescent="0.25">
      <c r="A1304" s="60"/>
      <c r="B1304" s="60"/>
      <c r="C1304" s="796"/>
      <c r="D1304" s="789"/>
      <c r="E1304" s="790"/>
      <c r="F1304" s="791"/>
      <c r="G1304" s="703" t="s">
        <v>489</v>
      </c>
      <c r="H1304" s="703"/>
      <c r="I1304" s="774" t="s">
        <v>490</v>
      </c>
      <c r="J1304" s="774"/>
      <c r="K1304" s="774"/>
      <c r="L1304" s="774"/>
      <c r="M1304" s="774"/>
      <c r="N1304" s="774"/>
      <c r="O1304" s="774"/>
      <c r="P1304" s="774"/>
      <c r="Q1304" s="774"/>
      <c r="R1304" s="774"/>
      <c r="S1304" s="274"/>
      <c r="T1304" s="274"/>
      <c r="U1304" s="274"/>
      <c r="V1304" s="274"/>
      <c r="W1304" s="274"/>
      <c r="X1304" s="274"/>
      <c r="Y1304" s="274"/>
      <c r="Z1304" s="274"/>
      <c r="AA1304" s="274"/>
      <c r="AB1304" s="274"/>
      <c r="AC1304" s="274"/>
      <c r="AD1304" s="274"/>
      <c r="AE1304" s="60"/>
      <c r="AF1304" s="259"/>
      <c r="AG1304" s="374">
        <f t="shared" si="401"/>
        <v>12</v>
      </c>
      <c r="AH1304" s="399"/>
      <c r="AK1304" s="412">
        <f t="shared" si="402"/>
        <v>0</v>
      </c>
      <c r="AL1304" s="379">
        <f t="shared" si="393"/>
        <v>0</v>
      </c>
      <c r="AM1304" s="380">
        <f t="shared" si="403"/>
        <v>0</v>
      </c>
      <c r="AN1304" s="317">
        <f t="shared" si="404"/>
        <v>0</v>
      </c>
      <c r="AO1304" s="388">
        <f t="shared" si="405"/>
        <v>0</v>
      </c>
      <c r="AP1304" s="379">
        <f t="shared" si="394"/>
        <v>0</v>
      </c>
      <c r="AQ1304" s="380">
        <f t="shared" si="406"/>
        <v>0</v>
      </c>
      <c r="AR1304" s="317">
        <f t="shared" si="407"/>
        <v>0</v>
      </c>
      <c r="AS1304" s="388">
        <f t="shared" si="408"/>
        <v>0</v>
      </c>
      <c r="AT1304" s="379">
        <f t="shared" si="395"/>
        <v>0</v>
      </c>
      <c r="AU1304" s="380">
        <f t="shared" si="409"/>
        <v>0</v>
      </c>
      <c r="AV1304" s="317">
        <f t="shared" si="410"/>
        <v>0</v>
      </c>
      <c r="AW1304" s="388">
        <f t="shared" si="411"/>
        <v>0</v>
      </c>
      <c r="AX1304" s="379">
        <f t="shared" si="396"/>
        <v>0</v>
      </c>
      <c r="AY1304" s="380">
        <f t="shared" si="412"/>
        <v>0</v>
      </c>
      <c r="AZ1304" s="292">
        <f t="shared" si="413"/>
        <v>0</v>
      </c>
      <c r="BA1304" s="388">
        <f t="shared" si="414"/>
        <v>0</v>
      </c>
      <c r="BB1304" s="379">
        <f t="shared" si="397"/>
        <v>0</v>
      </c>
      <c r="BC1304" s="380">
        <f t="shared" si="415"/>
        <v>0</v>
      </c>
      <c r="BD1304" s="292">
        <f t="shared" si="416"/>
        <v>0</v>
      </c>
      <c r="BE1304" s="388">
        <f t="shared" si="417"/>
        <v>0</v>
      </c>
      <c r="BF1304" s="379">
        <f t="shared" si="398"/>
        <v>0</v>
      </c>
      <c r="BG1304" s="380">
        <f t="shared" si="418"/>
        <v>0</v>
      </c>
      <c r="BH1304" s="292">
        <f t="shared" si="419"/>
        <v>0</v>
      </c>
      <c r="CA1304" s="303"/>
      <c r="CB1304" s="427"/>
      <c r="CC1304" s="304"/>
      <c r="CD1304" s="304"/>
      <c r="CE1304" s="304"/>
      <c r="CF1304" s="304"/>
      <c r="CG1304" s="304"/>
      <c r="CH1304" s="304"/>
      <c r="CI1304" s="304"/>
      <c r="CJ1304" s="304"/>
      <c r="CK1304" s="304"/>
      <c r="CL1304" s="304"/>
      <c r="CM1304" s="388"/>
      <c r="CN1304" s="388"/>
      <c r="CO1304" s="388"/>
      <c r="CP1304" s="388"/>
      <c r="CQ1304" s="388"/>
      <c r="CR1304" s="388"/>
      <c r="CS1304" s="388"/>
      <c r="CT1304" s="431"/>
      <c r="CU1304" s="431"/>
      <c r="CV1304" s="431"/>
      <c r="CW1304" s="431"/>
      <c r="CX1304" s="431"/>
      <c r="CY1304" s="431"/>
      <c r="CZ1304" s="431"/>
      <c r="DA1304" s="431"/>
      <c r="DB1304" s="431"/>
      <c r="DC1304" s="431"/>
      <c r="DD1304" s="431"/>
      <c r="DE1304" s="311"/>
      <c r="DG1304" s="610"/>
      <c r="DH1304" s="611"/>
      <c r="DI1304" s="415"/>
      <c r="DJ1304" s="416"/>
      <c r="DK1304" s="416"/>
      <c r="DL1304" s="416"/>
      <c r="DM1304" s="416"/>
      <c r="DN1304" s="416"/>
      <c r="DO1304" s="416"/>
      <c r="DP1304" s="416"/>
      <c r="DQ1304" s="416"/>
      <c r="DR1304" s="416"/>
      <c r="DS1304" s="416"/>
      <c r="DT1304" s="416"/>
      <c r="DU1304" s="416"/>
      <c r="DV1304" s="416"/>
      <c r="DW1304" s="416"/>
      <c r="DX1304" s="416"/>
      <c r="DY1304" s="416"/>
      <c r="DZ1304" s="416"/>
      <c r="EA1304" s="416"/>
      <c r="EB1304" s="416"/>
      <c r="EC1304" s="416"/>
      <c r="ED1304" s="416"/>
      <c r="EE1304" s="416"/>
      <c r="EF1304" s="416"/>
      <c r="EG1304" s="416"/>
      <c r="EH1304" s="416"/>
      <c r="EI1304" s="416"/>
      <c r="EJ1304" s="416"/>
      <c r="EK1304" s="416"/>
      <c r="EL1304" s="417"/>
    </row>
    <row r="1305" spans="1:142" ht="24" customHeight="1" x14ac:dyDescent="0.25">
      <c r="A1305" s="60"/>
      <c r="B1305" s="60"/>
      <c r="C1305" s="796"/>
      <c r="D1305" s="789"/>
      <c r="E1305" s="790"/>
      <c r="F1305" s="791"/>
      <c r="G1305" s="703" t="s">
        <v>491</v>
      </c>
      <c r="H1305" s="703"/>
      <c r="I1305" s="774" t="s">
        <v>492</v>
      </c>
      <c r="J1305" s="774"/>
      <c r="K1305" s="774"/>
      <c r="L1305" s="774"/>
      <c r="M1305" s="774"/>
      <c r="N1305" s="774"/>
      <c r="O1305" s="774"/>
      <c r="P1305" s="774"/>
      <c r="Q1305" s="774"/>
      <c r="R1305" s="774"/>
      <c r="S1305" s="274"/>
      <c r="T1305" s="274"/>
      <c r="U1305" s="274"/>
      <c r="V1305" s="274"/>
      <c r="W1305" s="274"/>
      <c r="X1305" s="274"/>
      <c r="Y1305" s="274"/>
      <c r="Z1305" s="274"/>
      <c r="AA1305" s="274"/>
      <c r="AB1305" s="274"/>
      <c r="AC1305" s="274"/>
      <c r="AD1305" s="274"/>
      <c r="AE1305" s="60"/>
      <c r="AF1305" s="259"/>
      <c r="AG1305" s="374">
        <f t="shared" si="401"/>
        <v>12</v>
      </c>
      <c r="AH1305" s="399"/>
      <c r="AK1305" s="412">
        <f t="shared" si="402"/>
        <v>0</v>
      </c>
      <c r="AL1305" s="379">
        <f t="shared" si="393"/>
        <v>0</v>
      </c>
      <c r="AM1305" s="380">
        <f t="shared" si="403"/>
        <v>0</v>
      </c>
      <c r="AN1305" s="317">
        <f t="shared" si="404"/>
        <v>0</v>
      </c>
      <c r="AO1305" s="388">
        <f t="shared" si="405"/>
        <v>0</v>
      </c>
      <c r="AP1305" s="379">
        <f t="shared" si="394"/>
        <v>0</v>
      </c>
      <c r="AQ1305" s="380">
        <f t="shared" si="406"/>
        <v>0</v>
      </c>
      <c r="AR1305" s="317">
        <f t="shared" si="407"/>
        <v>0</v>
      </c>
      <c r="AS1305" s="388">
        <f t="shared" si="408"/>
        <v>0</v>
      </c>
      <c r="AT1305" s="379">
        <f t="shared" si="395"/>
        <v>0</v>
      </c>
      <c r="AU1305" s="380">
        <f t="shared" si="409"/>
        <v>0</v>
      </c>
      <c r="AV1305" s="317">
        <f t="shared" si="410"/>
        <v>0</v>
      </c>
      <c r="AW1305" s="388">
        <f t="shared" si="411"/>
        <v>0</v>
      </c>
      <c r="AX1305" s="379">
        <f t="shared" si="396"/>
        <v>0</v>
      </c>
      <c r="AY1305" s="380">
        <f t="shared" si="412"/>
        <v>0</v>
      </c>
      <c r="AZ1305" s="292">
        <f t="shared" si="413"/>
        <v>0</v>
      </c>
      <c r="BA1305" s="388">
        <f t="shared" si="414"/>
        <v>0</v>
      </c>
      <c r="BB1305" s="379">
        <f t="shared" si="397"/>
        <v>0</v>
      </c>
      <c r="BC1305" s="380">
        <f t="shared" si="415"/>
        <v>0</v>
      </c>
      <c r="BD1305" s="292">
        <f t="shared" si="416"/>
        <v>0</v>
      </c>
      <c r="BE1305" s="388">
        <f t="shared" si="417"/>
        <v>0</v>
      </c>
      <c r="BF1305" s="379">
        <f t="shared" si="398"/>
        <v>0</v>
      </c>
      <c r="BG1305" s="380">
        <f t="shared" si="418"/>
        <v>0</v>
      </c>
      <c r="BH1305" s="292">
        <f t="shared" si="419"/>
        <v>0</v>
      </c>
      <c r="CA1305" s="299" t="s">
        <v>60</v>
      </c>
      <c r="CB1305" s="421"/>
      <c r="CC1305" s="296"/>
      <c r="CD1305" s="296"/>
      <c r="CE1305" s="296"/>
      <c r="CF1305" s="296"/>
      <c r="CG1305" s="296"/>
      <c r="CH1305" s="296"/>
      <c r="CI1305" s="296"/>
      <c r="CJ1305" s="296"/>
      <c r="CK1305" s="296"/>
      <c r="CL1305" s="296"/>
      <c r="CM1305" s="320"/>
      <c r="CN1305" s="320"/>
      <c r="CO1305" s="320"/>
      <c r="CP1305" s="320"/>
      <c r="CQ1305" s="320"/>
      <c r="CR1305" s="320"/>
      <c r="CS1305" s="320"/>
      <c r="CT1305" s="422">
        <f t="shared" ref="CT1305:DE1305" si="437">IF(S1305="",0,S1305)</f>
        <v>0</v>
      </c>
      <c r="CU1305" s="422">
        <f t="shared" si="437"/>
        <v>0</v>
      </c>
      <c r="CV1305" s="422">
        <f t="shared" si="437"/>
        <v>0</v>
      </c>
      <c r="CW1305" s="422">
        <f t="shared" si="437"/>
        <v>0</v>
      </c>
      <c r="CX1305" s="422">
        <f t="shared" si="437"/>
        <v>0</v>
      </c>
      <c r="CY1305" s="422">
        <f t="shared" si="437"/>
        <v>0</v>
      </c>
      <c r="CZ1305" s="422">
        <f t="shared" si="437"/>
        <v>0</v>
      </c>
      <c r="DA1305" s="422">
        <f t="shared" si="437"/>
        <v>0</v>
      </c>
      <c r="DB1305" s="422">
        <f t="shared" si="437"/>
        <v>0</v>
      </c>
      <c r="DC1305" s="422">
        <f t="shared" si="437"/>
        <v>0</v>
      </c>
      <c r="DD1305" s="422">
        <f t="shared" si="437"/>
        <v>0</v>
      </c>
      <c r="DE1305" s="423">
        <f t="shared" si="437"/>
        <v>0</v>
      </c>
      <c r="DG1305" s="610"/>
      <c r="DH1305" s="611"/>
      <c r="DI1305" s="415"/>
      <c r="DJ1305" s="416"/>
      <c r="DK1305" s="416"/>
      <c r="DL1305" s="416"/>
      <c r="DM1305" s="416"/>
      <c r="DN1305" s="416"/>
      <c r="DO1305" s="416"/>
      <c r="DP1305" s="416"/>
      <c r="DQ1305" s="416"/>
      <c r="DR1305" s="416"/>
      <c r="DS1305" s="416"/>
      <c r="DT1305" s="416"/>
      <c r="DU1305" s="416"/>
      <c r="DV1305" s="416"/>
      <c r="DW1305" s="416"/>
      <c r="DX1305" s="416"/>
      <c r="DY1305" s="416"/>
      <c r="DZ1305" s="416"/>
      <c r="EA1305" s="416"/>
      <c r="EB1305" s="416"/>
      <c r="EC1305" s="416"/>
      <c r="ED1305" s="416"/>
      <c r="EE1305" s="416"/>
      <c r="EF1305" s="416"/>
      <c r="EG1305" s="416"/>
      <c r="EH1305" s="416"/>
      <c r="EI1305" s="416"/>
      <c r="EJ1305" s="416"/>
      <c r="EK1305" s="416"/>
      <c r="EL1305" s="417"/>
    </row>
    <row r="1306" spans="1:142" ht="15" customHeight="1" x14ac:dyDescent="0.25">
      <c r="A1306" s="60"/>
      <c r="B1306" s="60"/>
      <c r="C1306" s="796"/>
      <c r="D1306" s="789"/>
      <c r="E1306" s="790"/>
      <c r="F1306" s="791"/>
      <c r="G1306" s="716" t="s">
        <v>498</v>
      </c>
      <c r="H1306" s="716"/>
      <c r="I1306" s="56"/>
      <c r="J1306" s="700" t="s">
        <v>493</v>
      </c>
      <c r="K1306" s="700"/>
      <c r="L1306" s="700"/>
      <c r="M1306" s="700"/>
      <c r="N1306" s="700"/>
      <c r="O1306" s="700"/>
      <c r="P1306" s="700"/>
      <c r="Q1306" s="700"/>
      <c r="R1306" s="701"/>
      <c r="S1306" s="274"/>
      <c r="T1306" s="274"/>
      <c r="U1306" s="274"/>
      <c r="V1306" s="274"/>
      <c r="W1306" s="274"/>
      <c r="X1306" s="274"/>
      <c r="Y1306" s="274"/>
      <c r="Z1306" s="274"/>
      <c r="AA1306" s="274"/>
      <c r="AB1306" s="274"/>
      <c r="AC1306" s="274"/>
      <c r="AD1306" s="274"/>
      <c r="AE1306" s="60"/>
      <c r="AF1306" s="259"/>
      <c r="AG1306" s="374">
        <f t="shared" si="401"/>
        <v>12</v>
      </c>
      <c r="AH1306" s="399"/>
      <c r="AK1306" s="412">
        <f t="shared" si="402"/>
        <v>0</v>
      </c>
      <c r="AL1306" s="379">
        <f t="shared" ref="AL1306:AL1337" si="438">COUNTIF(T1306:U1306,"ns")</f>
        <v>0</v>
      </c>
      <c r="AM1306" s="380">
        <f t="shared" si="403"/>
        <v>0</v>
      </c>
      <c r="AN1306" s="317">
        <f t="shared" si="404"/>
        <v>0</v>
      </c>
      <c r="AO1306" s="388">
        <f t="shared" si="405"/>
        <v>0</v>
      </c>
      <c r="AP1306" s="379">
        <f t="shared" ref="AP1306:AP1337" si="439">COUNTIF(AC1306,"ns")+COUNTIF(Z1306,"ns")+COUNTIF(W1306,"ns")</f>
        <v>0</v>
      </c>
      <c r="AQ1306" s="380">
        <f t="shared" si="406"/>
        <v>0</v>
      </c>
      <c r="AR1306" s="317">
        <f t="shared" si="407"/>
        <v>0</v>
      </c>
      <c r="AS1306" s="388">
        <f t="shared" si="408"/>
        <v>0</v>
      </c>
      <c r="AT1306" s="379">
        <f t="shared" ref="AT1306:AT1337" si="440">COUNTIF(X1306,"ns")+COUNTIF(AD1306,"ns")+COUNTIF(AA1306,"ns")</f>
        <v>0</v>
      </c>
      <c r="AU1306" s="380">
        <f t="shared" si="409"/>
        <v>0</v>
      </c>
      <c r="AV1306" s="317">
        <f t="shared" si="410"/>
        <v>0</v>
      </c>
      <c r="AW1306" s="388">
        <f t="shared" si="411"/>
        <v>0</v>
      </c>
      <c r="AX1306" s="379">
        <f t="shared" ref="AX1306:AX1337" si="441">COUNTIF(W1306:X1306,"ns")</f>
        <v>0</v>
      </c>
      <c r="AY1306" s="380">
        <f t="shared" si="412"/>
        <v>0</v>
      </c>
      <c r="AZ1306" s="292">
        <f t="shared" si="413"/>
        <v>0</v>
      </c>
      <c r="BA1306" s="388">
        <f t="shared" si="414"/>
        <v>0</v>
      </c>
      <c r="BB1306" s="379">
        <f t="shared" ref="BB1306:BB1337" si="442">COUNTIF(Z1306:AA1306,"ns")</f>
        <v>0</v>
      </c>
      <c r="BC1306" s="380">
        <f t="shared" si="415"/>
        <v>0</v>
      </c>
      <c r="BD1306" s="292">
        <f t="shared" si="416"/>
        <v>0</v>
      </c>
      <c r="BE1306" s="388">
        <f t="shared" si="417"/>
        <v>0</v>
      </c>
      <c r="BF1306" s="379">
        <f t="shared" ref="BF1306:BF1337" si="443">COUNTIF(AC1306:AD1306,"ns")</f>
        <v>0</v>
      </c>
      <c r="BG1306" s="380">
        <f t="shared" si="418"/>
        <v>0</v>
      </c>
      <c r="BH1306" s="292">
        <f t="shared" si="419"/>
        <v>0</v>
      </c>
      <c r="CA1306" s="299" t="s">
        <v>1917</v>
      </c>
      <c r="CB1306" s="421"/>
      <c r="CC1306" s="297"/>
      <c r="CD1306" s="297"/>
      <c r="CE1306" s="297"/>
      <c r="CF1306" s="297"/>
      <c r="CG1306" s="297"/>
      <c r="CH1306" s="297"/>
      <c r="CI1306" s="297"/>
      <c r="CJ1306" s="297"/>
      <c r="CK1306" s="297"/>
      <c r="CL1306" s="297"/>
      <c r="CM1306" s="320"/>
      <c r="CN1306" s="320"/>
      <c r="CO1306" s="320"/>
      <c r="CP1306" s="320"/>
      <c r="CQ1306" s="320"/>
      <c r="CR1306" s="320"/>
      <c r="CS1306" s="320"/>
      <c r="CT1306" s="297">
        <f t="shared" ref="CT1306:DE1306" si="444">SUM(S1306:S1310)</f>
        <v>0</v>
      </c>
      <c r="CU1306" s="297">
        <f t="shared" si="444"/>
        <v>0</v>
      </c>
      <c r="CV1306" s="297">
        <f t="shared" si="444"/>
        <v>0</v>
      </c>
      <c r="CW1306" s="297">
        <f t="shared" si="444"/>
        <v>0</v>
      </c>
      <c r="CX1306" s="297">
        <f t="shared" si="444"/>
        <v>0</v>
      </c>
      <c r="CY1306" s="297">
        <f t="shared" si="444"/>
        <v>0</v>
      </c>
      <c r="CZ1306" s="297">
        <f t="shared" si="444"/>
        <v>0</v>
      </c>
      <c r="DA1306" s="297">
        <f t="shared" si="444"/>
        <v>0</v>
      </c>
      <c r="DB1306" s="297">
        <f t="shared" si="444"/>
        <v>0</v>
      </c>
      <c r="DC1306" s="297">
        <f t="shared" si="444"/>
        <v>0</v>
      </c>
      <c r="DD1306" s="297">
        <f t="shared" si="444"/>
        <v>0</v>
      </c>
      <c r="DE1306" s="301">
        <f t="shared" si="444"/>
        <v>0</v>
      </c>
      <c r="DG1306" s="616"/>
      <c r="DH1306" s="617"/>
      <c r="DI1306" s="415"/>
      <c r="DJ1306" s="416"/>
      <c r="DK1306" s="416"/>
      <c r="DL1306" s="416"/>
      <c r="DM1306" s="416"/>
      <c r="DN1306" s="416"/>
      <c r="DO1306" s="416"/>
      <c r="DP1306" s="416"/>
      <c r="DQ1306" s="416"/>
      <c r="DR1306" s="416"/>
      <c r="DS1306" s="416"/>
      <c r="DT1306" s="416"/>
      <c r="DU1306" s="416"/>
      <c r="DV1306" s="416"/>
      <c r="DW1306" s="416"/>
      <c r="DX1306" s="416"/>
      <c r="DY1306" s="416"/>
      <c r="DZ1306" s="416"/>
      <c r="EA1306" s="416"/>
      <c r="EB1306" s="416"/>
      <c r="EC1306" s="416"/>
      <c r="ED1306" s="416"/>
      <c r="EE1306" s="416"/>
      <c r="EF1306" s="416"/>
      <c r="EG1306" s="416"/>
      <c r="EH1306" s="416"/>
      <c r="EI1306" s="416"/>
      <c r="EJ1306" s="416"/>
      <c r="EK1306" s="416"/>
      <c r="EL1306" s="417"/>
    </row>
    <row r="1307" spans="1:142" ht="24" customHeight="1" x14ac:dyDescent="0.25">
      <c r="A1307" s="60"/>
      <c r="B1307" s="60"/>
      <c r="C1307" s="796"/>
      <c r="D1307" s="789"/>
      <c r="E1307" s="790"/>
      <c r="F1307" s="791"/>
      <c r="G1307" s="716" t="s">
        <v>499</v>
      </c>
      <c r="H1307" s="716"/>
      <c r="I1307" s="56"/>
      <c r="J1307" s="700" t="s">
        <v>494</v>
      </c>
      <c r="K1307" s="700"/>
      <c r="L1307" s="700"/>
      <c r="M1307" s="700"/>
      <c r="N1307" s="700"/>
      <c r="O1307" s="700"/>
      <c r="P1307" s="700"/>
      <c r="Q1307" s="700"/>
      <c r="R1307" s="701"/>
      <c r="S1307" s="274"/>
      <c r="T1307" s="274"/>
      <c r="U1307" s="274"/>
      <c r="V1307" s="274"/>
      <c r="W1307" s="274"/>
      <c r="X1307" s="274"/>
      <c r="Y1307" s="274"/>
      <c r="Z1307" s="274"/>
      <c r="AA1307" s="274"/>
      <c r="AB1307" s="274"/>
      <c r="AC1307" s="274"/>
      <c r="AD1307" s="274"/>
      <c r="AE1307" s="60"/>
      <c r="AF1307" s="259"/>
      <c r="AG1307" s="374">
        <f t="shared" si="401"/>
        <v>12</v>
      </c>
      <c r="AH1307" s="399"/>
      <c r="AK1307" s="412">
        <f t="shared" si="402"/>
        <v>0</v>
      </c>
      <c r="AL1307" s="379">
        <f t="shared" si="438"/>
        <v>0</v>
      </c>
      <c r="AM1307" s="380">
        <f t="shared" si="403"/>
        <v>0</v>
      </c>
      <c r="AN1307" s="317">
        <f t="shared" si="404"/>
        <v>0</v>
      </c>
      <c r="AO1307" s="388">
        <f t="shared" si="405"/>
        <v>0</v>
      </c>
      <c r="AP1307" s="379">
        <f t="shared" si="439"/>
        <v>0</v>
      </c>
      <c r="AQ1307" s="380">
        <f t="shared" si="406"/>
        <v>0</v>
      </c>
      <c r="AR1307" s="317">
        <f t="shared" si="407"/>
        <v>0</v>
      </c>
      <c r="AS1307" s="388">
        <f t="shared" si="408"/>
        <v>0</v>
      </c>
      <c r="AT1307" s="379">
        <f t="shared" si="440"/>
        <v>0</v>
      </c>
      <c r="AU1307" s="380">
        <f t="shared" si="409"/>
        <v>0</v>
      </c>
      <c r="AV1307" s="317">
        <f t="shared" si="410"/>
        <v>0</v>
      </c>
      <c r="AW1307" s="388">
        <f t="shared" si="411"/>
        <v>0</v>
      </c>
      <c r="AX1307" s="379">
        <f t="shared" si="441"/>
        <v>0</v>
      </c>
      <c r="AY1307" s="380">
        <f t="shared" si="412"/>
        <v>0</v>
      </c>
      <c r="AZ1307" s="292">
        <f t="shared" si="413"/>
        <v>0</v>
      </c>
      <c r="BA1307" s="388">
        <f t="shared" si="414"/>
        <v>0</v>
      </c>
      <c r="BB1307" s="379">
        <f t="shared" si="442"/>
        <v>0</v>
      </c>
      <c r="BC1307" s="380">
        <f t="shared" si="415"/>
        <v>0</v>
      </c>
      <c r="BD1307" s="292">
        <f t="shared" si="416"/>
        <v>0</v>
      </c>
      <c r="BE1307" s="388">
        <f t="shared" si="417"/>
        <v>0</v>
      </c>
      <c r="BF1307" s="379">
        <f t="shared" si="443"/>
        <v>0</v>
      </c>
      <c r="BG1307" s="380">
        <f t="shared" si="418"/>
        <v>0</v>
      </c>
      <c r="BH1307" s="292">
        <f t="shared" si="419"/>
        <v>0</v>
      </c>
      <c r="CA1307" s="299" t="s">
        <v>1910</v>
      </c>
      <c r="CB1307" s="421"/>
      <c r="CC1307" s="296"/>
      <c r="CD1307" s="296"/>
      <c r="CE1307" s="296"/>
      <c r="CF1307" s="296"/>
      <c r="CG1307" s="296"/>
      <c r="CH1307" s="296"/>
      <c r="CI1307" s="296"/>
      <c r="CJ1307" s="296"/>
      <c r="CK1307" s="296"/>
      <c r="CL1307" s="296"/>
      <c r="CM1307" s="320"/>
      <c r="CN1307" s="320"/>
      <c r="CO1307" s="320"/>
      <c r="CP1307" s="320"/>
      <c r="CQ1307" s="320"/>
      <c r="CR1307" s="320"/>
      <c r="CS1307" s="320"/>
      <c r="CT1307" s="422">
        <f>IF(CT1305="NA",COUNTIF(S1306:S1310,"NA"),COUNTIF(S1306:S1310,"NS"))</f>
        <v>0</v>
      </c>
      <c r="CU1307" s="422">
        <f t="shared" ref="CU1307:DE1307" si="445">IF(CU1305="NA",COUNTIF(T1306:T1310,"NA"),COUNTIF(T1306:T1310,"NS"))</f>
        <v>0</v>
      </c>
      <c r="CV1307" s="422">
        <f t="shared" si="445"/>
        <v>0</v>
      </c>
      <c r="CW1307" s="422">
        <f t="shared" si="445"/>
        <v>0</v>
      </c>
      <c r="CX1307" s="422">
        <f t="shared" si="445"/>
        <v>0</v>
      </c>
      <c r="CY1307" s="422">
        <f t="shared" si="445"/>
        <v>0</v>
      </c>
      <c r="CZ1307" s="422">
        <f t="shared" si="445"/>
        <v>0</v>
      </c>
      <c r="DA1307" s="422">
        <f t="shared" si="445"/>
        <v>0</v>
      </c>
      <c r="DB1307" s="422">
        <f t="shared" si="445"/>
        <v>0</v>
      </c>
      <c r="DC1307" s="422">
        <f t="shared" si="445"/>
        <v>0</v>
      </c>
      <c r="DD1307" s="422">
        <f t="shared" si="445"/>
        <v>0</v>
      </c>
      <c r="DE1307" s="422">
        <f t="shared" si="445"/>
        <v>0</v>
      </c>
      <c r="DG1307" s="616"/>
      <c r="DH1307" s="617"/>
      <c r="DI1307" s="415"/>
      <c r="DJ1307" s="416"/>
      <c r="DK1307" s="416"/>
      <c r="DL1307" s="416"/>
      <c r="DM1307" s="416"/>
      <c r="DN1307" s="416"/>
      <c r="DO1307" s="416"/>
      <c r="DP1307" s="416"/>
      <c r="DQ1307" s="416"/>
      <c r="DR1307" s="416"/>
      <c r="DS1307" s="416"/>
      <c r="DT1307" s="416"/>
      <c r="DU1307" s="416"/>
      <c r="DV1307" s="416"/>
      <c r="DW1307" s="416"/>
      <c r="DX1307" s="416"/>
      <c r="DY1307" s="416"/>
      <c r="DZ1307" s="416"/>
      <c r="EA1307" s="416"/>
      <c r="EB1307" s="416"/>
      <c r="EC1307" s="416"/>
      <c r="ED1307" s="416"/>
      <c r="EE1307" s="416"/>
      <c r="EF1307" s="416"/>
      <c r="EG1307" s="416"/>
      <c r="EH1307" s="416"/>
      <c r="EI1307" s="416"/>
      <c r="EJ1307" s="416"/>
      <c r="EK1307" s="416"/>
      <c r="EL1307" s="417"/>
    </row>
    <row r="1308" spans="1:142" ht="15" customHeight="1" x14ac:dyDescent="0.25">
      <c r="A1308" s="60"/>
      <c r="B1308" s="60"/>
      <c r="C1308" s="796"/>
      <c r="D1308" s="789"/>
      <c r="E1308" s="790"/>
      <c r="F1308" s="791"/>
      <c r="G1308" s="716" t="s">
        <v>500</v>
      </c>
      <c r="H1308" s="716"/>
      <c r="I1308" s="56"/>
      <c r="J1308" s="700" t="s">
        <v>495</v>
      </c>
      <c r="K1308" s="700"/>
      <c r="L1308" s="700"/>
      <c r="M1308" s="700"/>
      <c r="N1308" s="700"/>
      <c r="O1308" s="700"/>
      <c r="P1308" s="700"/>
      <c r="Q1308" s="700"/>
      <c r="R1308" s="701"/>
      <c r="S1308" s="274"/>
      <c r="T1308" s="274"/>
      <c r="U1308" s="274"/>
      <c r="V1308" s="274"/>
      <c r="W1308" s="274"/>
      <c r="X1308" s="274"/>
      <c r="Y1308" s="274"/>
      <c r="Z1308" s="274"/>
      <c r="AA1308" s="274"/>
      <c r="AB1308" s="274"/>
      <c r="AC1308" s="274"/>
      <c r="AD1308" s="274"/>
      <c r="AE1308" s="60"/>
      <c r="AF1308" s="259"/>
      <c r="AG1308" s="374">
        <f t="shared" si="401"/>
        <v>12</v>
      </c>
      <c r="AH1308" s="399"/>
      <c r="AK1308" s="412">
        <f t="shared" si="402"/>
        <v>0</v>
      </c>
      <c r="AL1308" s="379">
        <f t="shared" si="438"/>
        <v>0</v>
      </c>
      <c r="AM1308" s="380">
        <f t="shared" si="403"/>
        <v>0</v>
      </c>
      <c r="AN1308" s="317">
        <f t="shared" si="404"/>
        <v>0</v>
      </c>
      <c r="AO1308" s="388">
        <f t="shared" si="405"/>
        <v>0</v>
      </c>
      <c r="AP1308" s="379">
        <f t="shared" si="439"/>
        <v>0</v>
      </c>
      <c r="AQ1308" s="380">
        <f t="shared" si="406"/>
        <v>0</v>
      </c>
      <c r="AR1308" s="317">
        <f t="shared" si="407"/>
        <v>0</v>
      </c>
      <c r="AS1308" s="388">
        <f t="shared" si="408"/>
        <v>0</v>
      </c>
      <c r="AT1308" s="379">
        <f t="shared" si="440"/>
        <v>0</v>
      </c>
      <c r="AU1308" s="380">
        <f t="shared" si="409"/>
        <v>0</v>
      </c>
      <c r="AV1308" s="317">
        <f t="shared" si="410"/>
        <v>0</v>
      </c>
      <c r="AW1308" s="388">
        <f t="shared" si="411"/>
        <v>0</v>
      </c>
      <c r="AX1308" s="379">
        <f t="shared" si="441"/>
        <v>0</v>
      </c>
      <c r="AY1308" s="380">
        <f t="shared" si="412"/>
        <v>0</v>
      </c>
      <c r="AZ1308" s="292">
        <f t="shared" si="413"/>
        <v>0</v>
      </c>
      <c r="BA1308" s="388">
        <f t="shared" si="414"/>
        <v>0</v>
      </c>
      <c r="BB1308" s="379">
        <f t="shared" si="442"/>
        <v>0</v>
      </c>
      <c r="BC1308" s="380">
        <f t="shared" si="415"/>
        <v>0</v>
      </c>
      <c r="BD1308" s="292">
        <f t="shared" si="416"/>
        <v>0</v>
      </c>
      <c r="BE1308" s="388">
        <f t="shared" si="417"/>
        <v>0</v>
      </c>
      <c r="BF1308" s="379">
        <f t="shared" si="443"/>
        <v>0</v>
      </c>
      <c r="BG1308" s="380">
        <f t="shared" si="418"/>
        <v>0</v>
      </c>
      <c r="BH1308" s="292">
        <f t="shared" si="419"/>
        <v>0</v>
      </c>
      <c r="CA1308" s="299" t="s">
        <v>1918</v>
      </c>
      <c r="CB1308" s="421"/>
      <c r="CC1308" s="296"/>
      <c r="CD1308" s="296"/>
      <c r="CE1308" s="296"/>
      <c r="CF1308" s="296"/>
      <c r="CG1308" s="296"/>
      <c r="CH1308" s="296"/>
      <c r="CI1308" s="296"/>
      <c r="CJ1308" s="296"/>
      <c r="CK1308" s="296"/>
      <c r="CL1308" s="296"/>
      <c r="CM1308" s="320"/>
      <c r="CN1308" s="320"/>
      <c r="CO1308" s="320"/>
      <c r="CP1308" s="320"/>
      <c r="CQ1308" s="320"/>
      <c r="CR1308" s="320"/>
      <c r="CS1308" s="320"/>
      <c r="CT1308" s="424">
        <f t="shared" ref="CT1308:DE1308" si="446">IF(OR(AND(CT1305=0,CT1307&gt;0),AND(CT1305="NS",CT1306&gt;0),AND(CT1305="NS",CT1306=0,CT1307=0)),1,IF(OR(AND(CT1307&gt;=2,CT1306&lt;CT1305),AND(CT1305="NS",CT1306=0,CT1307&gt;0),OR(CT1305=CT1306,AND(CT1305="",CT1307=0,CT1306=0))),0,1))</f>
        <v>0</v>
      </c>
      <c r="CU1308" s="424">
        <f t="shared" si="446"/>
        <v>0</v>
      </c>
      <c r="CV1308" s="424">
        <f t="shared" si="446"/>
        <v>0</v>
      </c>
      <c r="CW1308" s="424">
        <f t="shared" si="446"/>
        <v>0</v>
      </c>
      <c r="CX1308" s="424">
        <f t="shared" si="446"/>
        <v>0</v>
      </c>
      <c r="CY1308" s="424">
        <f t="shared" si="446"/>
        <v>0</v>
      </c>
      <c r="CZ1308" s="424">
        <f t="shared" si="446"/>
        <v>0</v>
      </c>
      <c r="DA1308" s="424">
        <f t="shared" si="446"/>
        <v>0</v>
      </c>
      <c r="DB1308" s="424">
        <f t="shared" si="446"/>
        <v>0</v>
      </c>
      <c r="DC1308" s="424">
        <f t="shared" si="446"/>
        <v>0</v>
      </c>
      <c r="DD1308" s="424">
        <f t="shared" si="446"/>
        <v>0</v>
      </c>
      <c r="DE1308" s="425">
        <f t="shared" si="446"/>
        <v>0</v>
      </c>
      <c r="DF1308" s="387">
        <f>SUM(CT1308:DE1308)</f>
        <v>0</v>
      </c>
      <c r="DG1308" s="616"/>
      <c r="DH1308" s="617"/>
      <c r="DI1308" s="415"/>
      <c r="DJ1308" s="416"/>
      <c r="DK1308" s="416"/>
      <c r="DL1308" s="416"/>
      <c r="DM1308" s="416"/>
      <c r="DN1308" s="416"/>
      <c r="DO1308" s="416"/>
      <c r="DP1308" s="416"/>
      <c r="DQ1308" s="416"/>
      <c r="DR1308" s="416"/>
      <c r="DS1308" s="416"/>
      <c r="DT1308" s="416"/>
      <c r="DU1308" s="416"/>
      <c r="DV1308" s="416"/>
      <c r="DW1308" s="416"/>
      <c r="DX1308" s="416"/>
      <c r="DY1308" s="416"/>
      <c r="DZ1308" s="416"/>
      <c r="EA1308" s="416"/>
      <c r="EB1308" s="416"/>
      <c r="EC1308" s="416"/>
      <c r="ED1308" s="416"/>
      <c r="EE1308" s="416"/>
      <c r="EF1308" s="416"/>
      <c r="EG1308" s="416"/>
      <c r="EH1308" s="416"/>
      <c r="EI1308" s="416"/>
      <c r="EJ1308" s="416"/>
      <c r="EK1308" s="416"/>
      <c r="EL1308" s="417"/>
    </row>
    <row r="1309" spans="1:142" ht="24" customHeight="1" x14ac:dyDescent="0.25">
      <c r="A1309" s="60"/>
      <c r="B1309" s="60"/>
      <c r="C1309" s="796"/>
      <c r="D1309" s="789"/>
      <c r="E1309" s="790"/>
      <c r="F1309" s="791"/>
      <c r="G1309" s="716" t="s">
        <v>501</v>
      </c>
      <c r="H1309" s="716"/>
      <c r="I1309" s="56"/>
      <c r="J1309" s="700" t="s">
        <v>496</v>
      </c>
      <c r="K1309" s="700"/>
      <c r="L1309" s="700"/>
      <c r="M1309" s="700"/>
      <c r="N1309" s="700"/>
      <c r="O1309" s="700"/>
      <c r="P1309" s="700"/>
      <c r="Q1309" s="700"/>
      <c r="R1309" s="701"/>
      <c r="S1309" s="274"/>
      <c r="T1309" s="274"/>
      <c r="U1309" s="274"/>
      <c r="V1309" s="274"/>
      <c r="W1309" s="274"/>
      <c r="X1309" s="274"/>
      <c r="Y1309" s="274"/>
      <c r="Z1309" s="274"/>
      <c r="AA1309" s="274"/>
      <c r="AB1309" s="274"/>
      <c r="AC1309" s="274"/>
      <c r="AD1309" s="274"/>
      <c r="AE1309" s="60"/>
      <c r="AF1309" s="259"/>
      <c r="AG1309" s="374">
        <f t="shared" si="401"/>
        <v>12</v>
      </c>
      <c r="AH1309" s="399"/>
      <c r="AK1309" s="412">
        <f t="shared" si="402"/>
        <v>0</v>
      </c>
      <c r="AL1309" s="379">
        <f t="shared" si="438"/>
        <v>0</v>
      </c>
      <c r="AM1309" s="380">
        <f t="shared" si="403"/>
        <v>0</v>
      </c>
      <c r="AN1309" s="317">
        <f t="shared" si="404"/>
        <v>0</v>
      </c>
      <c r="AO1309" s="388">
        <f t="shared" si="405"/>
        <v>0</v>
      </c>
      <c r="AP1309" s="379">
        <f t="shared" si="439"/>
        <v>0</v>
      </c>
      <c r="AQ1309" s="380">
        <f t="shared" si="406"/>
        <v>0</v>
      </c>
      <c r="AR1309" s="317">
        <f t="shared" si="407"/>
        <v>0</v>
      </c>
      <c r="AS1309" s="388">
        <f t="shared" si="408"/>
        <v>0</v>
      </c>
      <c r="AT1309" s="379">
        <f t="shared" si="440"/>
        <v>0</v>
      </c>
      <c r="AU1309" s="380">
        <f t="shared" si="409"/>
        <v>0</v>
      </c>
      <c r="AV1309" s="317">
        <f t="shared" si="410"/>
        <v>0</v>
      </c>
      <c r="AW1309" s="388">
        <f t="shared" si="411"/>
        <v>0</v>
      </c>
      <c r="AX1309" s="379">
        <f t="shared" si="441"/>
        <v>0</v>
      </c>
      <c r="AY1309" s="380">
        <f t="shared" si="412"/>
        <v>0</v>
      </c>
      <c r="AZ1309" s="292">
        <f t="shared" si="413"/>
        <v>0</v>
      </c>
      <c r="BA1309" s="388">
        <f t="shared" si="414"/>
        <v>0</v>
      </c>
      <c r="BB1309" s="379">
        <f t="shared" si="442"/>
        <v>0</v>
      </c>
      <c r="BC1309" s="380">
        <f t="shared" si="415"/>
        <v>0</v>
      </c>
      <c r="BD1309" s="292">
        <f t="shared" si="416"/>
        <v>0</v>
      </c>
      <c r="BE1309" s="388">
        <f t="shared" si="417"/>
        <v>0</v>
      </c>
      <c r="BF1309" s="379">
        <f t="shared" si="443"/>
        <v>0</v>
      </c>
      <c r="BG1309" s="380">
        <f t="shared" si="418"/>
        <v>0</v>
      </c>
      <c r="BH1309" s="292">
        <f t="shared" si="419"/>
        <v>0</v>
      </c>
      <c r="CA1309" s="309"/>
      <c r="CB1309" s="427"/>
      <c r="CC1309" s="310"/>
      <c r="CD1309" s="310"/>
      <c r="CE1309" s="310"/>
      <c r="CF1309" s="310"/>
      <c r="CG1309" s="310"/>
      <c r="CH1309" s="310"/>
      <c r="CI1309" s="310"/>
      <c r="CJ1309" s="310"/>
      <c r="CK1309" s="310"/>
      <c r="CL1309" s="310"/>
      <c r="CM1309" s="388"/>
      <c r="CN1309" s="388"/>
      <c r="CO1309" s="388"/>
      <c r="CP1309" s="388"/>
      <c r="CQ1309" s="388"/>
      <c r="CR1309" s="388"/>
      <c r="CS1309" s="388"/>
      <c r="CT1309" s="431"/>
      <c r="CU1309" s="431"/>
      <c r="CV1309" s="431"/>
      <c r="CW1309" s="431"/>
      <c r="CX1309" s="431"/>
      <c r="CY1309" s="431"/>
      <c r="CZ1309" s="431"/>
      <c r="DA1309" s="431"/>
      <c r="DB1309" s="431"/>
      <c r="DC1309" s="431"/>
      <c r="DD1309" s="431"/>
      <c r="DE1309" s="311"/>
      <c r="DG1309" s="616"/>
      <c r="DH1309" s="617"/>
      <c r="DI1309" s="415"/>
      <c r="DJ1309" s="416"/>
      <c r="DK1309" s="416"/>
      <c r="DL1309" s="416"/>
      <c r="DM1309" s="416"/>
      <c r="DN1309" s="416"/>
      <c r="DO1309" s="416"/>
      <c r="DP1309" s="416"/>
      <c r="DQ1309" s="416"/>
      <c r="DR1309" s="416"/>
      <c r="DS1309" s="416"/>
      <c r="DT1309" s="416"/>
      <c r="DU1309" s="416"/>
      <c r="DV1309" s="416"/>
      <c r="DW1309" s="416"/>
      <c r="DX1309" s="416"/>
      <c r="DY1309" s="416"/>
      <c r="DZ1309" s="416"/>
      <c r="EA1309" s="416"/>
      <c r="EB1309" s="416"/>
      <c r="EC1309" s="416"/>
      <c r="ED1309" s="416"/>
      <c r="EE1309" s="416"/>
      <c r="EF1309" s="416"/>
      <c r="EG1309" s="416"/>
      <c r="EH1309" s="416"/>
      <c r="EI1309" s="416"/>
      <c r="EJ1309" s="416"/>
      <c r="EK1309" s="416"/>
      <c r="EL1309" s="417"/>
    </row>
    <row r="1310" spans="1:142" ht="24" customHeight="1" x14ac:dyDescent="0.25">
      <c r="A1310" s="60"/>
      <c r="B1310" s="60"/>
      <c r="C1310" s="796"/>
      <c r="D1310" s="789"/>
      <c r="E1310" s="790"/>
      <c r="F1310" s="791"/>
      <c r="G1310" s="716" t="s">
        <v>502</v>
      </c>
      <c r="H1310" s="716"/>
      <c r="I1310" s="56"/>
      <c r="J1310" s="700" t="s">
        <v>497</v>
      </c>
      <c r="K1310" s="700"/>
      <c r="L1310" s="700"/>
      <c r="M1310" s="700"/>
      <c r="N1310" s="700"/>
      <c r="O1310" s="700"/>
      <c r="P1310" s="700"/>
      <c r="Q1310" s="700"/>
      <c r="R1310" s="701"/>
      <c r="S1310" s="274"/>
      <c r="T1310" s="274"/>
      <c r="U1310" s="274"/>
      <c r="V1310" s="274"/>
      <c r="W1310" s="274"/>
      <c r="X1310" s="274"/>
      <c r="Y1310" s="274"/>
      <c r="Z1310" s="274"/>
      <c r="AA1310" s="274"/>
      <c r="AB1310" s="274"/>
      <c r="AC1310" s="274"/>
      <c r="AD1310" s="274"/>
      <c r="AE1310" s="60"/>
      <c r="AF1310" s="259"/>
      <c r="AG1310" s="374">
        <f t="shared" si="401"/>
        <v>12</v>
      </c>
      <c r="AH1310" s="399"/>
      <c r="AK1310" s="412">
        <f t="shared" si="402"/>
        <v>0</v>
      </c>
      <c r="AL1310" s="379">
        <f t="shared" si="438"/>
        <v>0</v>
      </c>
      <c r="AM1310" s="380">
        <f t="shared" si="403"/>
        <v>0</v>
      </c>
      <c r="AN1310" s="317">
        <f t="shared" si="404"/>
        <v>0</v>
      </c>
      <c r="AO1310" s="388">
        <f t="shared" si="405"/>
        <v>0</v>
      </c>
      <c r="AP1310" s="379">
        <f t="shared" si="439"/>
        <v>0</v>
      </c>
      <c r="AQ1310" s="380">
        <f t="shared" si="406"/>
        <v>0</v>
      </c>
      <c r="AR1310" s="317">
        <f t="shared" si="407"/>
        <v>0</v>
      </c>
      <c r="AS1310" s="388">
        <f t="shared" si="408"/>
        <v>0</v>
      </c>
      <c r="AT1310" s="379">
        <f t="shared" si="440"/>
        <v>0</v>
      </c>
      <c r="AU1310" s="380">
        <f t="shared" si="409"/>
        <v>0</v>
      </c>
      <c r="AV1310" s="317">
        <f t="shared" si="410"/>
        <v>0</v>
      </c>
      <c r="AW1310" s="388">
        <f t="shared" si="411"/>
        <v>0</v>
      </c>
      <c r="AX1310" s="379">
        <f t="shared" si="441"/>
        <v>0</v>
      </c>
      <c r="AY1310" s="380">
        <f t="shared" si="412"/>
        <v>0</v>
      </c>
      <c r="AZ1310" s="292">
        <f t="shared" si="413"/>
        <v>0</v>
      </c>
      <c r="BA1310" s="388">
        <f t="shared" si="414"/>
        <v>0</v>
      </c>
      <c r="BB1310" s="379">
        <f t="shared" si="442"/>
        <v>0</v>
      </c>
      <c r="BC1310" s="380">
        <f t="shared" si="415"/>
        <v>0</v>
      </c>
      <c r="BD1310" s="292">
        <f t="shared" si="416"/>
        <v>0</v>
      </c>
      <c r="BE1310" s="388">
        <f t="shared" si="417"/>
        <v>0</v>
      </c>
      <c r="BF1310" s="379">
        <f t="shared" si="443"/>
        <v>0</v>
      </c>
      <c r="BG1310" s="380">
        <f t="shared" si="418"/>
        <v>0</v>
      </c>
      <c r="BH1310" s="292">
        <f t="shared" si="419"/>
        <v>0</v>
      </c>
      <c r="CA1310" s="309"/>
      <c r="CB1310" s="427"/>
      <c r="CC1310" s="310"/>
      <c r="CD1310" s="310"/>
      <c r="CE1310" s="310"/>
      <c r="CF1310" s="310"/>
      <c r="CG1310" s="310"/>
      <c r="CH1310" s="310"/>
      <c r="CI1310" s="310"/>
      <c r="CJ1310" s="310"/>
      <c r="CK1310" s="310"/>
      <c r="CL1310" s="310"/>
      <c r="CM1310" s="388"/>
      <c r="CN1310" s="388"/>
      <c r="CO1310" s="388"/>
      <c r="CP1310" s="388"/>
      <c r="CQ1310" s="388"/>
      <c r="CR1310" s="388"/>
      <c r="CS1310" s="388"/>
      <c r="CT1310" s="431"/>
      <c r="CU1310" s="431"/>
      <c r="CV1310" s="431"/>
      <c r="CW1310" s="431"/>
      <c r="CX1310" s="431"/>
      <c r="CY1310" s="431"/>
      <c r="CZ1310" s="431"/>
      <c r="DA1310" s="431"/>
      <c r="DB1310" s="431"/>
      <c r="DC1310" s="431"/>
      <c r="DD1310" s="431"/>
      <c r="DE1310" s="311"/>
      <c r="DG1310" s="616"/>
      <c r="DH1310" s="617"/>
      <c r="DI1310" s="415"/>
      <c r="DJ1310" s="416"/>
      <c r="DK1310" s="416"/>
      <c r="DL1310" s="416"/>
      <c r="DM1310" s="416"/>
      <c r="DN1310" s="416"/>
      <c r="DO1310" s="416"/>
      <c r="DP1310" s="416"/>
      <c r="DQ1310" s="416"/>
      <c r="DR1310" s="416"/>
      <c r="DS1310" s="416"/>
      <c r="DT1310" s="416"/>
      <c r="DU1310" s="416"/>
      <c r="DV1310" s="416"/>
      <c r="DW1310" s="416"/>
      <c r="DX1310" s="416"/>
      <c r="DY1310" s="416"/>
      <c r="DZ1310" s="416"/>
      <c r="EA1310" s="416"/>
      <c r="EB1310" s="416"/>
      <c r="EC1310" s="416"/>
      <c r="ED1310" s="416"/>
      <c r="EE1310" s="416"/>
      <c r="EF1310" s="416"/>
      <c r="EG1310" s="416"/>
      <c r="EH1310" s="416"/>
      <c r="EI1310" s="416"/>
      <c r="EJ1310" s="416"/>
      <c r="EK1310" s="416"/>
      <c r="EL1310" s="417"/>
    </row>
    <row r="1311" spans="1:142" ht="15" customHeight="1" x14ac:dyDescent="0.25">
      <c r="A1311" s="60"/>
      <c r="B1311" s="60"/>
      <c r="C1311" s="796"/>
      <c r="D1311" s="789"/>
      <c r="E1311" s="790"/>
      <c r="F1311" s="791"/>
      <c r="G1311" s="703" t="s">
        <v>503</v>
      </c>
      <c r="H1311" s="703"/>
      <c r="I1311" s="774" t="s">
        <v>504</v>
      </c>
      <c r="J1311" s="774"/>
      <c r="K1311" s="774"/>
      <c r="L1311" s="774"/>
      <c r="M1311" s="774"/>
      <c r="N1311" s="774"/>
      <c r="O1311" s="774"/>
      <c r="P1311" s="774"/>
      <c r="Q1311" s="774"/>
      <c r="R1311" s="774"/>
      <c r="S1311" s="274"/>
      <c r="T1311" s="274"/>
      <c r="U1311" s="274"/>
      <c r="V1311" s="274"/>
      <c r="W1311" s="274"/>
      <c r="X1311" s="274"/>
      <c r="Y1311" s="274"/>
      <c r="Z1311" s="274"/>
      <c r="AA1311" s="274"/>
      <c r="AB1311" s="274"/>
      <c r="AC1311" s="274"/>
      <c r="AD1311" s="274"/>
      <c r="AE1311" s="60"/>
      <c r="AF1311" s="259"/>
      <c r="AG1311" s="374">
        <f t="shared" si="401"/>
        <v>12</v>
      </c>
      <c r="AH1311" s="399"/>
      <c r="AK1311" s="412">
        <f t="shared" si="402"/>
        <v>0</v>
      </c>
      <c r="AL1311" s="379">
        <f t="shared" si="438"/>
        <v>0</v>
      </c>
      <c r="AM1311" s="380">
        <f t="shared" si="403"/>
        <v>0</v>
      </c>
      <c r="AN1311" s="317">
        <f t="shared" si="404"/>
        <v>0</v>
      </c>
      <c r="AO1311" s="388">
        <f t="shared" si="405"/>
        <v>0</v>
      </c>
      <c r="AP1311" s="379">
        <f t="shared" si="439"/>
        <v>0</v>
      </c>
      <c r="AQ1311" s="380">
        <f t="shared" si="406"/>
        <v>0</v>
      </c>
      <c r="AR1311" s="317">
        <f t="shared" si="407"/>
        <v>0</v>
      </c>
      <c r="AS1311" s="388">
        <f t="shared" si="408"/>
        <v>0</v>
      </c>
      <c r="AT1311" s="379">
        <f t="shared" si="440"/>
        <v>0</v>
      </c>
      <c r="AU1311" s="380">
        <f t="shared" si="409"/>
        <v>0</v>
      </c>
      <c r="AV1311" s="317">
        <f t="shared" si="410"/>
        <v>0</v>
      </c>
      <c r="AW1311" s="388">
        <f t="shared" si="411"/>
        <v>0</v>
      </c>
      <c r="AX1311" s="379">
        <f t="shared" si="441"/>
        <v>0</v>
      </c>
      <c r="AY1311" s="380">
        <f t="shared" si="412"/>
        <v>0</v>
      </c>
      <c r="AZ1311" s="292">
        <f t="shared" si="413"/>
        <v>0</v>
      </c>
      <c r="BA1311" s="388">
        <f t="shared" si="414"/>
        <v>0</v>
      </c>
      <c r="BB1311" s="379">
        <f t="shared" si="442"/>
        <v>0</v>
      </c>
      <c r="BC1311" s="380">
        <f t="shared" si="415"/>
        <v>0</v>
      </c>
      <c r="BD1311" s="292">
        <f t="shared" si="416"/>
        <v>0</v>
      </c>
      <c r="BE1311" s="388">
        <f t="shared" si="417"/>
        <v>0</v>
      </c>
      <c r="BF1311" s="379">
        <f t="shared" si="443"/>
        <v>0</v>
      </c>
      <c r="BG1311" s="380">
        <f t="shared" si="418"/>
        <v>0</v>
      </c>
      <c r="BH1311" s="292">
        <f t="shared" si="419"/>
        <v>0</v>
      </c>
      <c r="CA1311" s="309"/>
      <c r="CB1311" s="427"/>
      <c r="CC1311" s="310"/>
      <c r="CD1311" s="310"/>
      <c r="CE1311" s="310"/>
      <c r="CF1311" s="310"/>
      <c r="CG1311" s="310"/>
      <c r="CH1311" s="310"/>
      <c r="CI1311" s="310"/>
      <c r="CJ1311" s="310"/>
      <c r="CK1311" s="310"/>
      <c r="CL1311" s="310"/>
      <c r="CM1311" s="388"/>
      <c r="CN1311" s="388"/>
      <c r="CO1311" s="388"/>
      <c r="CP1311" s="388"/>
      <c r="CQ1311" s="388"/>
      <c r="CR1311" s="388"/>
      <c r="CS1311" s="388"/>
      <c r="CT1311" s="431"/>
      <c r="CU1311" s="431"/>
      <c r="CV1311" s="431"/>
      <c r="CW1311" s="431"/>
      <c r="CX1311" s="431"/>
      <c r="CY1311" s="431"/>
      <c r="CZ1311" s="431"/>
      <c r="DA1311" s="431"/>
      <c r="DB1311" s="431"/>
      <c r="DC1311" s="431"/>
      <c r="DD1311" s="431"/>
      <c r="DE1311" s="311"/>
      <c r="DG1311" s="610"/>
      <c r="DH1311" s="611"/>
      <c r="DI1311" s="415"/>
      <c r="DJ1311" s="416"/>
      <c r="DK1311" s="416"/>
      <c r="DL1311" s="416"/>
      <c r="DM1311" s="416"/>
      <c r="DN1311" s="416"/>
      <c r="DO1311" s="416"/>
      <c r="DP1311" s="416"/>
      <c r="DQ1311" s="416"/>
      <c r="DR1311" s="416"/>
      <c r="DS1311" s="416"/>
      <c r="DT1311" s="416"/>
      <c r="DU1311" s="416"/>
      <c r="DV1311" s="416"/>
      <c r="DW1311" s="416"/>
      <c r="DX1311" s="416"/>
      <c r="DY1311" s="416"/>
      <c r="DZ1311" s="416"/>
      <c r="EA1311" s="416"/>
      <c r="EB1311" s="416"/>
      <c r="EC1311" s="416"/>
      <c r="ED1311" s="416"/>
      <c r="EE1311" s="416"/>
      <c r="EF1311" s="416"/>
      <c r="EG1311" s="416"/>
      <c r="EH1311" s="416"/>
      <c r="EI1311" s="416"/>
      <c r="EJ1311" s="416"/>
      <c r="EK1311" s="416"/>
      <c r="EL1311" s="417"/>
    </row>
    <row r="1312" spans="1:142" ht="15" customHeight="1" x14ac:dyDescent="0.25">
      <c r="A1312" s="60"/>
      <c r="B1312" s="60"/>
      <c r="C1312" s="796"/>
      <c r="D1312" s="789"/>
      <c r="E1312" s="790"/>
      <c r="F1312" s="791"/>
      <c r="G1312" s="703" t="s">
        <v>505</v>
      </c>
      <c r="H1312" s="703"/>
      <c r="I1312" s="774" t="s">
        <v>506</v>
      </c>
      <c r="J1312" s="774"/>
      <c r="K1312" s="774"/>
      <c r="L1312" s="774"/>
      <c r="M1312" s="774"/>
      <c r="N1312" s="774"/>
      <c r="O1312" s="774"/>
      <c r="P1312" s="774"/>
      <c r="Q1312" s="774"/>
      <c r="R1312" s="774"/>
      <c r="S1312" s="274"/>
      <c r="T1312" s="274"/>
      <c r="U1312" s="274"/>
      <c r="V1312" s="274"/>
      <c r="W1312" s="274"/>
      <c r="X1312" s="274"/>
      <c r="Y1312" s="274"/>
      <c r="Z1312" s="274"/>
      <c r="AA1312" s="274"/>
      <c r="AB1312" s="274"/>
      <c r="AC1312" s="274"/>
      <c r="AD1312" s="274"/>
      <c r="AE1312" s="60"/>
      <c r="AF1312" s="259"/>
      <c r="AG1312" s="374">
        <f t="shared" si="401"/>
        <v>12</v>
      </c>
      <c r="AH1312" s="399"/>
      <c r="AK1312" s="412">
        <f t="shared" si="402"/>
        <v>0</v>
      </c>
      <c r="AL1312" s="379">
        <f t="shared" si="438"/>
        <v>0</v>
      </c>
      <c r="AM1312" s="380">
        <f t="shared" si="403"/>
        <v>0</v>
      </c>
      <c r="AN1312" s="317">
        <f t="shared" si="404"/>
        <v>0</v>
      </c>
      <c r="AO1312" s="388">
        <f t="shared" si="405"/>
        <v>0</v>
      </c>
      <c r="AP1312" s="379">
        <f t="shared" si="439"/>
        <v>0</v>
      </c>
      <c r="AQ1312" s="380">
        <f t="shared" si="406"/>
        <v>0</v>
      </c>
      <c r="AR1312" s="317">
        <f t="shared" si="407"/>
        <v>0</v>
      </c>
      <c r="AS1312" s="388">
        <f t="shared" si="408"/>
        <v>0</v>
      </c>
      <c r="AT1312" s="379">
        <f t="shared" si="440"/>
        <v>0</v>
      </c>
      <c r="AU1312" s="380">
        <f t="shared" si="409"/>
        <v>0</v>
      </c>
      <c r="AV1312" s="317">
        <f t="shared" si="410"/>
        <v>0</v>
      </c>
      <c r="AW1312" s="388">
        <f t="shared" si="411"/>
        <v>0</v>
      </c>
      <c r="AX1312" s="379">
        <f t="shared" si="441"/>
        <v>0</v>
      </c>
      <c r="AY1312" s="380">
        <f t="shared" si="412"/>
        <v>0</v>
      </c>
      <c r="AZ1312" s="292">
        <f t="shared" si="413"/>
        <v>0</v>
      </c>
      <c r="BA1312" s="388">
        <f t="shared" si="414"/>
        <v>0</v>
      </c>
      <c r="BB1312" s="379">
        <f t="shared" si="442"/>
        <v>0</v>
      </c>
      <c r="BC1312" s="380">
        <f t="shared" si="415"/>
        <v>0</v>
      </c>
      <c r="BD1312" s="292">
        <f t="shared" si="416"/>
        <v>0</v>
      </c>
      <c r="BE1312" s="388">
        <f t="shared" si="417"/>
        <v>0</v>
      </c>
      <c r="BF1312" s="379">
        <f t="shared" si="443"/>
        <v>0</v>
      </c>
      <c r="BG1312" s="380">
        <f t="shared" si="418"/>
        <v>0</v>
      </c>
      <c r="BH1312" s="292">
        <f t="shared" si="419"/>
        <v>0</v>
      </c>
      <c r="CA1312" s="309"/>
      <c r="CB1312" s="427"/>
      <c r="CC1312" s="310"/>
      <c r="CD1312" s="310"/>
      <c r="CE1312" s="310"/>
      <c r="CF1312" s="310"/>
      <c r="CG1312" s="310"/>
      <c r="CH1312" s="310"/>
      <c r="CI1312" s="310"/>
      <c r="CJ1312" s="310"/>
      <c r="CK1312" s="310"/>
      <c r="CL1312" s="310"/>
      <c r="CM1312" s="388"/>
      <c r="CN1312" s="388"/>
      <c r="CO1312" s="388"/>
      <c r="CP1312" s="388"/>
      <c r="CQ1312" s="388"/>
      <c r="CR1312" s="388"/>
      <c r="CS1312" s="388"/>
      <c r="CT1312" s="431"/>
      <c r="CU1312" s="431"/>
      <c r="CV1312" s="431"/>
      <c r="CW1312" s="431"/>
      <c r="CX1312" s="431"/>
      <c r="CY1312" s="431"/>
      <c r="CZ1312" s="431"/>
      <c r="DA1312" s="431"/>
      <c r="DB1312" s="431"/>
      <c r="DC1312" s="431"/>
      <c r="DD1312" s="431"/>
      <c r="DE1312" s="311"/>
      <c r="DG1312" s="610"/>
      <c r="DH1312" s="611"/>
      <c r="DI1312" s="415"/>
      <c r="DJ1312" s="416"/>
      <c r="DK1312" s="416"/>
      <c r="DL1312" s="416"/>
      <c r="DM1312" s="416"/>
      <c r="DN1312" s="416"/>
      <c r="DO1312" s="416"/>
      <c r="DP1312" s="416"/>
      <c r="DQ1312" s="416"/>
      <c r="DR1312" s="416"/>
      <c r="DS1312" s="416"/>
      <c r="DT1312" s="416"/>
      <c r="DU1312" s="416"/>
      <c r="DV1312" s="416"/>
      <c r="DW1312" s="416"/>
      <c r="DX1312" s="416"/>
      <c r="DY1312" s="416"/>
      <c r="DZ1312" s="416"/>
      <c r="EA1312" s="416"/>
      <c r="EB1312" s="416"/>
      <c r="EC1312" s="416"/>
      <c r="ED1312" s="416"/>
      <c r="EE1312" s="416"/>
      <c r="EF1312" s="416"/>
      <c r="EG1312" s="416"/>
      <c r="EH1312" s="416"/>
      <c r="EI1312" s="416"/>
      <c r="EJ1312" s="416"/>
      <c r="EK1312" s="416"/>
      <c r="EL1312" s="417"/>
    </row>
    <row r="1313" spans="1:143" ht="24" customHeight="1" x14ac:dyDescent="0.25">
      <c r="A1313" s="60"/>
      <c r="B1313" s="60"/>
      <c r="C1313" s="797"/>
      <c r="D1313" s="792"/>
      <c r="E1313" s="793"/>
      <c r="F1313" s="794"/>
      <c r="G1313" s="703" t="s">
        <v>507</v>
      </c>
      <c r="H1313" s="703"/>
      <c r="I1313" s="774" t="s">
        <v>508</v>
      </c>
      <c r="J1313" s="774"/>
      <c r="K1313" s="774"/>
      <c r="L1313" s="774"/>
      <c r="M1313" s="774"/>
      <c r="N1313" s="774"/>
      <c r="O1313" s="774"/>
      <c r="P1313" s="774"/>
      <c r="Q1313" s="774"/>
      <c r="R1313" s="774"/>
      <c r="S1313" s="274"/>
      <c r="T1313" s="274"/>
      <c r="U1313" s="274"/>
      <c r="V1313" s="274"/>
      <c r="W1313" s="274"/>
      <c r="X1313" s="274"/>
      <c r="Y1313" s="274"/>
      <c r="Z1313" s="274"/>
      <c r="AA1313" s="274"/>
      <c r="AB1313" s="274"/>
      <c r="AC1313" s="274"/>
      <c r="AD1313" s="274"/>
      <c r="AE1313" s="60"/>
      <c r="AF1313" s="259"/>
      <c r="AG1313" s="374">
        <f t="shared" si="401"/>
        <v>12</v>
      </c>
      <c r="AH1313" s="399"/>
      <c r="AK1313" s="412">
        <f t="shared" si="402"/>
        <v>0</v>
      </c>
      <c r="AL1313" s="379">
        <f t="shared" si="438"/>
        <v>0</v>
      </c>
      <c r="AM1313" s="380">
        <f t="shared" si="403"/>
        <v>0</v>
      </c>
      <c r="AN1313" s="317">
        <f t="shared" si="404"/>
        <v>0</v>
      </c>
      <c r="AO1313" s="388">
        <f t="shared" si="405"/>
        <v>0</v>
      </c>
      <c r="AP1313" s="379">
        <f t="shared" si="439"/>
        <v>0</v>
      </c>
      <c r="AQ1313" s="380">
        <f t="shared" si="406"/>
        <v>0</v>
      </c>
      <c r="AR1313" s="317">
        <f t="shared" si="407"/>
        <v>0</v>
      </c>
      <c r="AS1313" s="388">
        <f t="shared" si="408"/>
        <v>0</v>
      </c>
      <c r="AT1313" s="379">
        <f t="shared" si="440"/>
        <v>0</v>
      </c>
      <c r="AU1313" s="380">
        <f t="shared" si="409"/>
        <v>0</v>
      </c>
      <c r="AV1313" s="317">
        <f t="shared" si="410"/>
        <v>0</v>
      </c>
      <c r="AW1313" s="388">
        <f t="shared" si="411"/>
        <v>0</v>
      </c>
      <c r="AX1313" s="379">
        <f t="shared" si="441"/>
        <v>0</v>
      </c>
      <c r="AY1313" s="380">
        <f t="shared" si="412"/>
        <v>0</v>
      </c>
      <c r="AZ1313" s="292">
        <f t="shared" si="413"/>
        <v>0</v>
      </c>
      <c r="BA1313" s="388">
        <f t="shared" si="414"/>
        <v>0</v>
      </c>
      <c r="BB1313" s="379">
        <f t="shared" si="442"/>
        <v>0</v>
      </c>
      <c r="BC1313" s="380">
        <f t="shared" si="415"/>
        <v>0</v>
      </c>
      <c r="BD1313" s="292">
        <f t="shared" si="416"/>
        <v>0</v>
      </c>
      <c r="BE1313" s="388">
        <f t="shared" si="417"/>
        <v>0</v>
      </c>
      <c r="BF1313" s="379">
        <f t="shared" si="443"/>
        <v>0</v>
      </c>
      <c r="BG1313" s="380">
        <f t="shared" si="418"/>
        <v>0</v>
      </c>
      <c r="BH1313" s="292">
        <f t="shared" si="419"/>
        <v>0</v>
      </c>
      <c r="CA1313" s="309"/>
      <c r="CB1313" s="427"/>
      <c r="CC1313" s="310"/>
      <c r="CD1313" s="310"/>
      <c r="CE1313" s="310"/>
      <c r="CF1313" s="310"/>
      <c r="CG1313" s="310"/>
      <c r="CH1313" s="310"/>
      <c r="CI1313" s="310"/>
      <c r="CJ1313" s="310"/>
      <c r="CK1313" s="310"/>
      <c r="CL1313" s="310"/>
      <c r="CM1313" s="388"/>
      <c r="CN1313" s="388"/>
      <c r="CO1313" s="388"/>
      <c r="CP1313" s="388"/>
      <c r="CQ1313" s="388"/>
      <c r="CR1313" s="388"/>
      <c r="CS1313" s="388"/>
      <c r="CT1313" s="431"/>
      <c r="CU1313" s="431"/>
      <c r="CV1313" s="431"/>
      <c r="CW1313" s="431"/>
      <c r="CX1313" s="431"/>
      <c r="CY1313" s="431"/>
      <c r="CZ1313" s="431"/>
      <c r="DA1313" s="431"/>
      <c r="DB1313" s="431"/>
      <c r="DC1313" s="431"/>
      <c r="DD1313" s="431"/>
      <c r="DE1313" s="311"/>
      <c r="DG1313" s="614" t="s">
        <v>507</v>
      </c>
      <c r="DH1313" s="615"/>
      <c r="DI1313" s="418" t="s">
        <v>1909</v>
      </c>
      <c r="DJ1313" s="419"/>
      <c r="DK1313" s="419"/>
      <c r="DL1313" s="419"/>
      <c r="DM1313" s="419"/>
      <c r="DN1313" s="419"/>
      <c r="DO1313" s="419"/>
      <c r="DP1313" s="419"/>
      <c r="DQ1313" s="419"/>
      <c r="DR1313" s="419"/>
      <c r="DS1313" s="419"/>
      <c r="DT1313" s="419"/>
      <c r="DU1313" s="419"/>
      <c r="DV1313" s="419"/>
      <c r="DW1313" s="419"/>
      <c r="DX1313" s="419"/>
      <c r="DY1313" s="419"/>
      <c r="DZ1313" s="419"/>
      <c r="EA1313" s="419">
        <f t="shared" ref="EA1313:EL1313" si="447">S1313</f>
        <v>0</v>
      </c>
      <c r="EB1313" s="419">
        <f t="shared" si="447"/>
        <v>0</v>
      </c>
      <c r="EC1313" s="419">
        <f t="shared" si="447"/>
        <v>0</v>
      </c>
      <c r="ED1313" s="419">
        <f t="shared" si="447"/>
        <v>0</v>
      </c>
      <c r="EE1313" s="419">
        <f t="shared" si="447"/>
        <v>0</v>
      </c>
      <c r="EF1313" s="419">
        <f t="shared" si="447"/>
        <v>0</v>
      </c>
      <c r="EG1313" s="419">
        <f t="shared" si="447"/>
        <v>0</v>
      </c>
      <c r="EH1313" s="419">
        <f t="shared" si="447"/>
        <v>0</v>
      </c>
      <c r="EI1313" s="419">
        <f t="shared" si="447"/>
        <v>0</v>
      </c>
      <c r="EJ1313" s="419">
        <f t="shared" si="447"/>
        <v>0</v>
      </c>
      <c r="EK1313" s="419">
        <f t="shared" si="447"/>
        <v>0</v>
      </c>
      <c r="EL1313" s="420">
        <f t="shared" si="447"/>
        <v>0</v>
      </c>
    </row>
    <row r="1314" spans="1:143" ht="15" customHeight="1" x14ac:dyDescent="0.25">
      <c r="A1314" s="60"/>
      <c r="B1314" s="60"/>
      <c r="C1314" s="781" t="s">
        <v>534</v>
      </c>
      <c r="D1314" s="786" t="s">
        <v>535</v>
      </c>
      <c r="E1314" s="787"/>
      <c r="F1314" s="788"/>
      <c r="G1314" s="703" t="s">
        <v>511</v>
      </c>
      <c r="H1314" s="703"/>
      <c r="I1314" s="774" t="s">
        <v>512</v>
      </c>
      <c r="J1314" s="774"/>
      <c r="K1314" s="774"/>
      <c r="L1314" s="774"/>
      <c r="M1314" s="774"/>
      <c r="N1314" s="774"/>
      <c r="O1314" s="774"/>
      <c r="P1314" s="774"/>
      <c r="Q1314" s="774"/>
      <c r="R1314" s="774"/>
      <c r="S1314" s="274"/>
      <c r="T1314" s="274"/>
      <c r="U1314" s="274"/>
      <c r="V1314" s="274"/>
      <c r="W1314" s="274"/>
      <c r="X1314" s="274"/>
      <c r="Y1314" s="274"/>
      <c r="Z1314" s="274"/>
      <c r="AA1314" s="274"/>
      <c r="AB1314" s="274"/>
      <c r="AC1314" s="274"/>
      <c r="AD1314" s="274"/>
      <c r="AE1314" s="60"/>
      <c r="AF1314" s="259"/>
      <c r="AG1314" s="374">
        <f t="shared" si="401"/>
        <v>12</v>
      </c>
      <c r="AH1314" s="399"/>
      <c r="AK1314" s="412">
        <f t="shared" si="402"/>
        <v>0</v>
      </c>
      <c r="AL1314" s="379">
        <f t="shared" si="438"/>
        <v>0</v>
      </c>
      <c r="AM1314" s="380">
        <f t="shared" si="403"/>
        <v>0</v>
      </c>
      <c r="AN1314" s="317">
        <f t="shared" si="404"/>
        <v>0</v>
      </c>
      <c r="AO1314" s="388">
        <f t="shared" si="405"/>
        <v>0</v>
      </c>
      <c r="AP1314" s="379">
        <f t="shared" si="439"/>
        <v>0</v>
      </c>
      <c r="AQ1314" s="380">
        <f t="shared" si="406"/>
        <v>0</v>
      </c>
      <c r="AR1314" s="317">
        <f t="shared" si="407"/>
        <v>0</v>
      </c>
      <c r="AS1314" s="388">
        <f t="shared" si="408"/>
        <v>0</v>
      </c>
      <c r="AT1314" s="379">
        <f t="shared" si="440"/>
        <v>0</v>
      </c>
      <c r="AU1314" s="380">
        <f t="shared" si="409"/>
        <v>0</v>
      </c>
      <c r="AV1314" s="317">
        <f t="shared" si="410"/>
        <v>0</v>
      </c>
      <c r="AW1314" s="388">
        <f t="shared" si="411"/>
        <v>0</v>
      </c>
      <c r="AX1314" s="379">
        <f t="shared" si="441"/>
        <v>0</v>
      </c>
      <c r="AY1314" s="380">
        <f t="shared" si="412"/>
        <v>0</v>
      </c>
      <c r="AZ1314" s="292">
        <f t="shared" si="413"/>
        <v>0</v>
      </c>
      <c r="BA1314" s="388">
        <f t="shared" si="414"/>
        <v>0</v>
      </c>
      <c r="BB1314" s="379">
        <f t="shared" si="442"/>
        <v>0</v>
      </c>
      <c r="BC1314" s="380">
        <f t="shared" si="415"/>
        <v>0</v>
      </c>
      <c r="BD1314" s="292">
        <f t="shared" si="416"/>
        <v>0</v>
      </c>
      <c r="BE1314" s="388">
        <f t="shared" si="417"/>
        <v>0</v>
      </c>
      <c r="BF1314" s="379">
        <f t="shared" si="443"/>
        <v>0</v>
      </c>
      <c r="BG1314" s="380">
        <f t="shared" si="418"/>
        <v>0</v>
      </c>
      <c r="BH1314" s="292">
        <f t="shared" si="419"/>
        <v>0</v>
      </c>
      <c r="CA1314" s="299" t="s">
        <v>60</v>
      </c>
      <c r="CB1314" s="421"/>
      <c r="CC1314" s="296"/>
      <c r="CD1314" s="296"/>
      <c r="CE1314" s="296"/>
      <c r="CF1314" s="296"/>
      <c r="CG1314" s="296"/>
      <c r="CH1314" s="296"/>
      <c r="CI1314" s="296"/>
      <c r="CJ1314" s="296"/>
      <c r="CK1314" s="296"/>
      <c r="CL1314" s="296"/>
      <c r="CM1314" s="320"/>
      <c r="CN1314" s="320"/>
      <c r="CO1314" s="320"/>
      <c r="CP1314" s="320"/>
      <c r="CQ1314" s="320"/>
      <c r="CR1314" s="320"/>
      <c r="CS1314" s="320"/>
      <c r="CT1314" s="422">
        <f t="shared" ref="CT1314:DE1314" si="448">IF(S1314="",0,S1314)</f>
        <v>0</v>
      </c>
      <c r="CU1314" s="422">
        <f t="shared" si="448"/>
        <v>0</v>
      </c>
      <c r="CV1314" s="422">
        <f t="shared" si="448"/>
        <v>0</v>
      </c>
      <c r="CW1314" s="422">
        <f t="shared" si="448"/>
        <v>0</v>
      </c>
      <c r="CX1314" s="422">
        <f t="shared" si="448"/>
        <v>0</v>
      </c>
      <c r="CY1314" s="422">
        <f t="shared" si="448"/>
        <v>0</v>
      </c>
      <c r="CZ1314" s="422">
        <f t="shared" si="448"/>
        <v>0</v>
      </c>
      <c r="DA1314" s="422">
        <f t="shared" si="448"/>
        <v>0</v>
      </c>
      <c r="DB1314" s="422">
        <f t="shared" si="448"/>
        <v>0</v>
      </c>
      <c r="DC1314" s="422">
        <f t="shared" si="448"/>
        <v>0</v>
      </c>
      <c r="DD1314" s="422">
        <f t="shared" si="448"/>
        <v>0</v>
      </c>
      <c r="DE1314" s="423">
        <f t="shared" si="448"/>
        <v>0</v>
      </c>
      <c r="DG1314" s="610"/>
      <c r="DH1314" s="611"/>
      <c r="DI1314" s="415" t="s">
        <v>1910</v>
      </c>
      <c r="DJ1314" s="416"/>
      <c r="DK1314" s="416"/>
      <c r="DL1314" s="416"/>
      <c r="DM1314" s="416"/>
      <c r="DN1314" s="416"/>
      <c r="DO1314" s="416"/>
      <c r="DP1314" s="416"/>
      <c r="DQ1314" s="416"/>
      <c r="DR1314" s="416"/>
      <c r="DS1314" s="416"/>
      <c r="DT1314" s="416"/>
      <c r="DU1314" s="416"/>
      <c r="DV1314" s="416"/>
      <c r="DW1314" s="416"/>
      <c r="DX1314" s="416"/>
      <c r="DY1314" s="416"/>
      <c r="DZ1314" s="416"/>
      <c r="EA1314" s="416">
        <f t="shared" ref="EA1314:EL1314" si="449">COUNTIF(S1311:S1312,"NS")+COUNTIF(S1302:S1305,"NS")+COUNTIF(S1294,"NS")+COUNTIF(S1288,"NS")</f>
        <v>0</v>
      </c>
      <c r="EB1314" s="416">
        <f t="shared" si="449"/>
        <v>0</v>
      </c>
      <c r="EC1314" s="416">
        <f t="shared" si="449"/>
        <v>0</v>
      </c>
      <c r="ED1314" s="416">
        <f t="shared" si="449"/>
        <v>0</v>
      </c>
      <c r="EE1314" s="416">
        <f t="shared" si="449"/>
        <v>0</v>
      </c>
      <c r="EF1314" s="416">
        <f t="shared" si="449"/>
        <v>0</v>
      </c>
      <c r="EG1314" s="416">
        <f t="shared" si="449"/>
        <v>0</v>
      </c>
      <c r="EH1314" s="416">
        <f t="shared" si="449"/>
        <v>0</v>
      </c>
      <c r="EI1314" s="416">
        <f t="shared" si="449"/>
        <v>0</v>
      </c>
      <c r="EJ1314" s="416">
        <f t="shared" si="449"/>
        <v>0</v>
      </c>
      <c r="EK1314" s="416">
        <f t="shared" si="449"/>
        <v>0</v>
      </c>
      <c r="EL1314" s="417">
        <f t="shared" si="449"/>
        <v>0</v>
      </c>
    </row>
    <row r="1315" spans="1:143" ht="15" customHeight="1" x14ac:dyDescent="0.25">
      <c r="A1315" s="60"/>
      <c r="B1315" s="60"/>
      <c r="C1315" s="782"/>
      <c r="D1315" s="789"/>
      <c r="E1315" s="790"/>
      <c r="F1315" s="791"/>
      <c r="G1315" s="702" t="s">
        <v>513</v>
      </c>
      <c r="H1315" s="702"/>
      <c r="I1315" s="56"/>
      <c r="J1315" s="700" t="s">
        <v>241</v>
      </c>
      <c r="K1315" s="700"/>
      <c r="L1315" s="700"/>
      <c r="M1315" s="700"/>
      <c r="N1315" s="700"/>
      <c r="O1315" s="700"/>
      <c r="P1315" s="700"/>
      <c r="Q1315" s="700"/>
      <c r="R1315" s="701"/>
      <c r="S1315" s="274"/>
      <c r="T1315" s="274"/>
      <c r="U1315" s="274"/>
      <c r="V1315" s="274"/>
      <c r="W1315" s="274"/>
      <c r="X1315" s="274"/>
      <c r="Y1315" s="274"/>
      <c r="Z1315" s="274"/>
      <c r="AA1315" s="274"/>
      <c r="AB1315" s="274"/>
      <c r="AC1315" s="274"/>
      <c r="AD1315" s="274"/>
      <c r="AE1315" s="60"/>
      <c r="AF1315" s="259"/>
      <c r="AG1315" s="374">
        <f t="shared" si="401"/>
        <v>12</v>
      </c>
      <c r="AH1315" s="399"/>
      <c r="AK1315" s="412">
        <f t="shared" si="402"/>
        <v>0</v>
      </c>
      <c r="AL1315" s="379">
        <f t="shared" si="438"/>
        <v>0</v>
      </c>
      <c r="AM1315" s="380">
        <f t="shared" si="403"/>
        <v>0</v>
      </c>
      <c r="AN1315" s="317">
        <f t="shared" si="404"/>
        <v>0</v>
      </c>
      <c r="AO1315" s="388">
        <f t="shared" si="405"/>
        <v>0</v>
      </c>
      <c r="AP1315" s="379">
        <f t="shared" si="439"/>
        <v>0</v>
      </c>
      <c r="AQ1315" s="380">
        <f t="shared" si="406"/>
        <v>0</v>
      </c>
      <c r="AR1315" s="317">
        <f t="shared" si="407"/>
        <v>0</v>
      </c>
      <c r="AS1315" s="388">
        <f t="shared" si="408"/>
        <v>0</v>
      </c>
      <c r="AT1315" s="379">
        <f t="shared" si="440"/>
        <v>0</v>
      </c>
      <c r="AU1315" s="380">
        <f t="shared" si="409"/>
        <v>0</v>
      </c>
      <c r="AV1315" s="317">
        <f t="shared" si="410"/>
        <v>0</v>
      </c>
      <c r="AW1315" s="388">
        <f t="shared" si="411"/>
        <v>0</v>
      </c>
      <c r="AX1315" s="379">
        <f t="shared" si="441"/>
        <v>0</v>
      </c>
      <c r="AY1315" s="380">
        <f t="shared" si="412"/>
        <v>0</v>
      </c>
      <c r="AZ1315" s="292">
        <f t="shared" si="413"/>
        <v>0</v>
      </c>
      <c r="BA1315" s="388">
        <f t="shared" si="414"/>
        <v>0</v>
      </c>
      <c r="BB1315" s="379">
        <f t="shared" si="442"/>
        <v>0</v>
      </c>
      <c r="BC1315" s="380">
        <f t="shared" si="415"/>
        <v>0</v>
      </c>
      <c r="BD1315" s="292">
        <f t="shared" si="416"/>
        <v>0</v>
      </c>
      <c r="BE1315" s="388">
        <f t="shared" si="417"/>
        <v>0</v>
      </c>
      <c r="BF1315" s="379">
        <f t="shared" si="443"/>
        <v>0</v>
      </c>
      <c r="BG1315" s="380">
        <f t="shared" si="418"/>
        <v>0</v>
      </c>
      <c r="BH1315" s="292">
        <f t="shared" si="419"/>
        <v>0</v>
      </c>
      <c r="CA1315" s="299" t="s">
        <v>1917</v>
      </c>
      <c r="CB1315" s="421"/>
      <c r="CC1315" s="297"/>
      <c r="CD1315" s="297"/>
      <c r="CE1315" s="297"/>
      <c r="CF1315" s="297"/>
      <c r="CG1315" s="297"/>
      <c r="CH1315" s="297"/>
      <c r="CI1315" s="297"/>
      <c r="CJ1315" s="297"/>
      <c r="CK1315" s="297"/>
      <c r="CL1315" s="297"/>
      <c r="CM1315" s="320"/>
      <c r="CN1315" s="320"/>
      <c r="CO1315" s="320"/>
      <c r="CP1315" s="320"/>
      <c r="CQ1315" s="320"/>
      <c r="CR1315" s="320"/>
      <c r="CS1315" s="320"/>
      <c r="CT1315" s="297">
        <f t="shared" ref="CT1315:DE1315" si="450">SUM(S1315:S1322)</f>
        <v>0</v>
      </c>
      <c r="CU1315" s="297">
        <f t="shared" si="450"/>
        <v>0</v>
      </c>
      <c r="CV1315" s="297">
        <f t="shared" si="450"/>
        <v>0</v>
      </c>
      <c r="CW1315" s="297">
        <f t="shared" si="450"/>
        <v>0</v>
      </c>
      <c r="CX1315" s="297">
        <f t="shared" si="450"/>
        <v>0</v>
      </c>
      <c r="CY1315" s="297">
        <f t="shared" si="450"/>
        <v>0</v>
      </c>
      <c r="CZ1315" s="297">
        <f t="shared" si="450"/>
        <v>0</v>
      </c>
      <c r="DA1315" s="297">
        <f t="shared" si="450"/>
        <v>0</v>
      </c>
      <c r="DB1315" s="297">
        <f t="shared" si="450"/>
        <v>0</v>
      </c>
      <c r="DC1315" s="297">
        <f t="shared" si="450"/>
        <v>0</v>
      </c>
      <c r="DD1315" s="297">
        <f t="shared" si="450"/>
        <v>0</v>
      </c>
      <c r="DE1315" s="301">
        <f t="shared" si="450"/>
        <v>0</v>
      </c>
      <c r="DG1315" s="612"/>
      <c r="DH1315" s="613"/>
      <c r="DI1315" s="415" t="s">
        <v>1914</v>
      </c>
      <c r="DJ1315" s="416"/>
      <c r="DK1315" s="416"/>
      <c r="DL1315" s="416"/>
      <c r="DM1315" s="416"/>
      <c r="DN1315" s="416"/>
      <c r="DO1315" s="416"/>
      <c r="DP1315" s="416"/>
      <c r="DQ1315" s="416"/>
      <c r="DR1315" s="416"/>
      <c r="DS1315" s="416"/>
      <c r="DT1315" s="416"/>
      <c r="DU1315" s="416"/>
      <c r="DV1315" s="416"/>
      <c r="DW1315" s="416"/>
      <c r="DX1315" s="416"/>
      <c r="DY1315" s="416"/>
      <c r="DZ1315" s="416"/>
      <c r="EA1315" s="416">
        <f t="shared" ref="EA1315:EL1315" si="451">SUM(S1311:S1313,S1302:S1305,S1294,S1288)</f>
        <v>0</v>
      </c>
      <c r="EB1315" s="416">
        <f t="shared" si="451"/>
        <v>0</v>
      </c>
      <c r="EC1315" s="416">
        <f t="shared" si="451"/>
        <v>0</v>
      </c>
      <c r="ED1315" s="416">
        <f t="shared" si="451"/>
        <v>0</v>
      </c>
      <c r="EE1315" s="416">
        <f t="shared" si="451"/>
        <v>0</v>
      </c>
      <c r="EF1315" s="416">
        <f t="shared" si="451"/>
        <v>0</v>
      </c>
      <c r="EG1315" s="416">
        <f t="shared" si="451"/>
        <v>0</v>
      </c>
      <c r="EH1315" s="416">
        <f t="shared" si="451"/>
        <v>0</v>
      </c>
      <c r="EI1315" s="416">
        <f t="shared" si="451"/>
        <v>0</v>
      </c>
      <c r="EJ1315" s="416">
        <f t="shared" si="451"/>
        <v>0</v>
      </c>
      <c r="EK1315" s="416">
        <f t="shared" si="451"/>
        <v>0</v>
      </c>
      <c r="EL1315" s="417">
        <f t="shared" si="451"/>
        <v>0</v>
      </c>
    </row>
    <row r="1316" spans="1:143" ht="15" customHeight="1" x14ac:dyDescent="0.25">
      <c r="A1316" s="60"/>
      <c r="B1316" s="60"/>
      <c r="C1316" s="782"/>
      <c r="D1316" s="789"/>
      <c r="E1316" s="790"/>
      <c r="F1316" s="791"/>
      <c r="G1316" s="702" t="s">
        <v>514</v>
      </c>
      <c r="H1316" s="702"/>
      <c r="I1316" s="56"/>
      <c r="J1316" s="700" t="s">
        <v>237</v>
      </c>
      <c r="K1316" s="700"/>
      <c r="L1316" s="700"/>
      <c r="M1316" s="700"/>
      <c r="N1316" s="700"/>
      <c r="O1316" s="700"/>
      <c r="P1316" s="700"/>
      <c r="Q1316" s="700"/>
      <c r="R1316" s="701"/>
      <c r="S1316" s="274"/>
      <c r="T1316" s="274"/>
      <c r="U1316" s="274"/>
      <c r="V1316" s="274"/>
      <c r="W1316" s="274"/>
      <c r="X1316" s="274"/>
      <c r="Y1316" s="274"/>
      <c r="Z1316" s="274"/>
      <c r="AA1316" s="274"/>
      <c r="AB1316" s="274"/>
      <c r="AC1316" s="274"/>
      <c r="AD1316" s="274"/>
      <c r="AE1316" s="60"/>
      <c r="AF1316" s="259"/>
      <c r="AG1316" s="374">
        <f t="shared" si="401"/>
        <v>12</v>
      </c>
      <c r="AH1316" s="399"/>
      <c r="AK1316" s="412">
        <f t="shared" si="402"/>
        <v>0</v>
      </c>
      <c r="AL1316" s="379">
        <f t="shared" si="438"/>
        <v>0</v>
      </c>
      <c r="AM1316" s="380">
        <f t="shared" si="403"/>
        <v>0</v>
      </c>
      <c r="AN1316" s="317">
        <f t="shared" si="404"/>
        <v>0</v>
      </c>
      <c r="AO1316" s="388">
        <f t="shared" si="405"/>
        <v>0</v>
      </c>
      <c r="AP1316" s="379">
        <f t="shared" si="439"/>
        <v>0</v>
      </c>
      <c r="AQ1316" s="380">
        <f t="shared" si="406"/>
        <v>0</v>
      </c>
      <c r="AR1316" s="317">
        <f t="shared" si="407"/>
        <v>0</v>
      </c>
      <c r="AS1316" s="388">
        <f t="shared" si="408"/>
        <v>0</v>
      </c>
      <c r="AT1316" s="379">
        <f t="shared" si="440"/>
        <v>0</v>
      </c>
      <c r="AU1316" s="380">
        <f t="shared" si="409"/>
        <v>0</v>
      </c>
      <c r="AV1316" s="317">
        <f t="shared" si="410"/>
        <v>0</v>
      </c>
      <c r="AW1316" s="388">
        <f t="shared" si="411"/>
        <v>0</v>
      </c>
      <c r="AX1316" s="379">
        <f t="shared" si="441"/>
        <v>0</v>
      </c>
      <c r="AY1316" s="380">
        <f t="shared" si="412"/>
        <v>0</v>
      </c>
      <c r="AZ1316" s="292">
        <f t="shared" si="413"/>
        <v>0</v>
      </c>
      <c r="BA1316" s="388">
        <f t="shared" si="414"/>
        <v>0</v>
      </c>
      <c r="BB1316" s="379">
        <f t="shared" si="442"/>
        <v>0</v>
      </c>
      <c r="BC1316" s="380">
        <f t="shared" si="415"/>
        <v>0</v>
      </c>
      <c r="BD1316" s="292">
        <f t="shared" si="416"/>
        <v>0</v>
      </c>
      <c r="BE1316" s="388">
        <f t="shared" si="417"/>
        <v>0</v>
      </c>
      <c r="BF1316" s="379">
        <f t="shared" si="443"/>
        <v>0</v>
      </c>
      <c r="BG1316" s="380">
        <f t="shared" si="418"/>
        <v>0</v>
      </c>
      <c r="BH1316" s="292">
        <f t="shared" si="419"/>
        <v>0</v>
      </c>
      <c r="CA1316" s="299" t="s">
        <v>1910</v>
      </c>
      <c r="CB1316" s="421"/>
      <c r="CC1316" s="296"/>
      <c r="CD1316" s="296"/>
      <c r="CE1316" s="296"/>
      <c r="CF1316" s="296"/>
      <c r="CG1316" s="296"/>
      <c r="CH1316" s="296"/>
      <c r="CI1316" s="296"/>
      <c r="CJ1316" s="296"/>
      <c r="CK1316" s="296"/>
      <c r="CL1316" s="296"/>
      <c r="CM1316" s="320"/>
      <c r="CN1316" s="320"/>
      <c r="CO1316" s="320"/>
      <c r="CP1316" s="320"/>
      <c r="CQ1316" s="320"/>
      <c r="CR1316" s="320"/>
      <c r="CS1316" s="320"/>
      <c r="CT1316" s="422">
        <f>IF(CT1314="NA",COUNTIF(S1315:S1322,"NA"),COUNTIF(S1315:S1322,"NS"))</f>
        <v>0</v>
      </c>
      <c r="CU1316" s="422">
        <f t="shared" ref="CU1316:DE1316" si="452">IF(CU1314="NA",COUNTIF(T1315:T1322,"NA"),COUNTIF(T1315:T1322,"NS"))</f>
        <v>0</v>
      </c>
      <c r="CV1316" s="422">
        <f t="shared" si="452"/>
        <v>0</v>
      </c>
      <c r="CW1316" s="422">
        <f t="shared" si="452"/>
        <v>0</v>
      </c>
      <c r="CX1316" s="422">
        <f t="shared" si="452"/>
        <v>0</v>
      </c>
      <c r="CY1316" s="422">
        <f t="shared" si="452"/>
        <v>0</v>
      </c>
      <c r="CZ1316" s="422">
        <f t="shared" si="452"/>
        <v>0</v>
      </c>
      <c r="DA1316" s="422">
        <f t="shared" si="452"/>
        <v>0</v>
      </c>
      <c r="DB1316" s="422">
        <f t="shared" si="452"/>
        <v>0</v>
      </c>
      <c r="DC1316" s="422">
        <f t="shared" si="452"/>
        <v>0</v>
      </c>
      <c r="DD1316" s="422">
        <f t="shared" si="452"/>
        <v>0</v>
      </c>
      <c r="DE1316" s="422">
        <f t="shared" si="452"/>
        <v>0</v>
      </c>
      <c r="DG1316" s="612"/>
      <c r="DH1316" s="613"/>
      <c r="DI1316" s="415" t="s">
        <v>1919</v>
      </c>
      <c r="DJ1316" s="298"/>
      <c r="DK1316" s="298"/>
      <c r="DL1316" s="298"/>
      <c r="DM1316" s="298"/>
      <c r="DN1316" s="298"/>
      <c r="DO1316" s="298"/>
      <c r="DP1316" s="298"/>
      <c r="DQ1316" s="298"/>
      <c r="DR1316" s="298"/>
      <c r="DS1316" s="298"/>
      <c r="DT1316" s="298"/>
      <c r="DU1316" s="298"/>
      <c r="DV1316" s="298"/>
      <c r="DW1316" s="298"/>
      <c r="DX1316" s="298"/>
      <c r="DY1316" s="298"/>
      <c r="DZ1316" s="298"/>
      <c r="EA1316" s="298">
        <f>IF(OR(AND(EA1313="NS",EA1314=8),AND(EA1313="NA")),0,IF(OR(AND(IF(EA1313="NS",1,EA1313)&gt;EA1315*0.25,EA1314=0),AND(EA1313&gt;0,OR(EA1314=8,EA1315=0)),AND(EA1313&gt;0,EA1314=0,EA1315=0),AND(EA1313="NS",EA1314=0,EA1315=0)),1,0))</f>
        <v>0</v>
      </c>
      <c r="EB1316" s="298">
        <f t="shared" ref="EB1316:EL1316" si="453">IF(OR(AND(EB1313="NS",EB1314=8),AND(EB1313="NA")),0,IF(OR(AND(IF(EB1313="NS",1,EB1313)&gt;EB1315*0.25,EB1314=0),AND(EB1313&gt;0,OR(EB1314=8,EB1315=0)),AND(EB1313&gt;0,EB1314=0,EB1315=0),AND(EB1313="NS",EB1314=0,EB1315=0)),1,0))</f>
        <v>0</v>
      </c>
      <c r="EC1316" s="298">
        <f t="shared" si="453"/>
        <v>0</v>
      </c>
      <c r="ED1316" s="298">
        <f t="shared" si="453"/>
        <v>0</v>
      </c>
      <c r="EE1316" s="298">
        <f t="shared" si="453"/>
        <v>0</v>
      </c>
      <c r="EF1316" s="298">
        <f t="shared" si="453"/>
        <v>0</v>
      </c>
      <c r="EG1316" s="298">
        <f t="shared" si="453"/>
        <v>0</v>
      </c>
      <c r="EH1316" s="298">
        <f t="shared" si="453"/>
        <v>0</v>
      </c>
      <c r="EI1316" s="298">
        <f t="shared" si="453"/>
        <v>0</v>
      </c>
      <c r="EJ1316" s="298">
        <f t="shared" si="453"/>
        <v>0</v>
      </c>
      <c r="EK1316" s="298">
        <f t="shared" si="453"/>
        <v>0</v>
      </c>
      <c r="EL1316" s="302">
        <f t="shared" si="453"/>
        <v>0</v>
      </c>
      <c r="EM1316" s="377">
        <f>SUM(EA1316:EL1316)</f>
        <v>0</v>
      </c>
    </row>
    <row r="1317" spans="1:143" ht="15" customHeight="1" x14ac:dyDescent="0.25">
      <c r="A1317" s="60"/>
      <c r="B1317" s="60"/>
      <c r="C1317" s="782"/>
      <c r="D1317" s="789"/>
      <c r="E1317" s="790"/>
      <c r="F1317" s="791"/>
      <c r="G1317" s="702" t="s">
        <v>515</v>
      </c>
      <c r="H1317" s="702"/>
      <c r="I1317" s="56"/>
      <c r="J1317" s="700" t="s">
        <v>238</v>
      </c>
      <c r="K1317" s="700"/>
      <c r="L1317" s="700"/>
      <c r="M1317" s="700"/>
      <c r="N1317" s="700"/>
      <c r="O1317" s="700"/>
      <c r="P1317" s="700"/>
      <c r="Q1317" s="700"/>
      <c r="R1317" s="701"/>
      <c r="S1317" s="274"/>
      <c r="T1317" s="274"/>
      <c r="U1317" s="274"/>
      <c r="V1317" s="274"/>
      <c r="W1317" s="274"/>
      <c r="X1317" s="274"/>
      <c r="Y1317" s="274"/>
      <c r="Z1317" s="274"/>
      <c r="AA1317" s="274"/>
      <c r="AB1317" s="274"/>
      <c r="AC1317" s="274"/>
      <c r="AD1317" s="274"/>
      <c r="AE1317" s="60"/>
      <c r="AF1317" s="259"/>
      <c r="AG1317" s="374">
        <f t="shared" si="401"/>
        <v>12</v>
      </c>
      <c r="AH1317" s="399"/>
      <c r="AK1317" s="412">
        <f t="shared" si="402"/>
        <v>0</v>
      </c>
      <c r="AL1317" s="379">
        <f t="shared" si="438"/>
        <v>0</v>
      </c>
      <c r="AM1317" s="380">
        <f t="shared" si="403"/>
        <v>0</v>
      </c>
      <c r="AN1317" s="317">
        <f t="shared" si="404"/>
        <v>0</v>
      </c>
      <c r="AO1317" s="388">
        <f t="shared" si="405"/>
        <v>0</v>
      </c>
      <c r="AP1317" s="379">
        <f t="shared" si="439"/>
        <v>0</v>
      </c>
      <c r="AQ1317" s="380">
        <f t="shared" si="406"/>
        <v>0</v>
      </c>
      <c r="AR1317" s="317">
        <f t="shared" si="407"/>
        <v>0</v>
      </c>
      <c r="AS1317" s="388">
        <f t="shared" si="408"/>
        <v>0</v>
      </c>
      <c r="AT1317" s="379">
        <f t="shared" si="440"/>
        <v>0</v>
      </c>
      <c r="AU1317" s="380">
        <f t="shared" si="409"/>
        <v>0</v>
      </c>
      <c r="AV1317" s="317">
        <f t="shared" si="410"/>
        <v>0</v>
      </c>
      <c r="AW1317" s="388">
        <f t="shared" si="411"/>
        <v>0</v>
      </c>
      <c r="AX1317" s="379">
        <f t="shared" si="441"/>
        <v>0</v>
      </c>
      <c r="AY1317" s="380">
        <f t="shared" si="412"/>
        <v>0</v>
      </c>
      <c r="AZ1317" s="292">
        <f t="shared" si="413"/>
        <v>0</v>
      </c>
      <c r="BA1317" s="388">
        <f t="shared" si="414"/>
        <v>0</v>
      </c>
      <c r="BB1317" s="379">
        <f t="shared" si="442"/>
        <v>0</v>
      </c>
      <c r="BC1317" s="380">
        <f t="shared" si="415"/>
        <v>0</v>
      </c>
      <c r="BD1317" s="292">
        <f t="shared" si="416"/>
        <v>0</v>
      </c>
      <c r="BE1317" s="388">
        <f t="shared" si="417"/>
        <v>0</v>
      </c>
      <c r="BF1317" s="379">
        <f t="shared" si="443"/>
        <v>0</v>
      </c>
      <c r="BG1317" s="380">
        <f t="shared" si="418"/>
        <v>0</v>
      </c>
      <c r="BH1317" s="292">
        <f t="shared" si="419"/>
        <v>0</v>
      </c>
      <c r="CA1317" s="299" t="s">
        <v>1918</v>
      </c>
      <c r="CB1317" s="421"/>
      <c r="CC1317" s="296"/>
      <c r="CD1317" s="296"/>
      <c r="CE1317" s="296"/>
      <c r="CF1317" s="296"/>
      <c r="CG1317" s="296"/>
      <c r="CH1317" s="296"/>
      <c r="CI1317" s="296"/>
      <c r="CJ1317" s="296"/>
      <c r="CK1317" s="296"/>
      <c r="CL1317" s="296"/>
      <c r="CM1317" s="320"/>
      <c r="CN1317" s="320"/>
      <c r="CO1317" s="320"/>
      <c r="CP1317" s="320"/>
      <c r="CQ1317" s="320"/>
      <c r="CR1317" s="320"/>
      <c r="CS1317" s="320"/>
      <c r="CT1317" s="424">
        <f t="shared" ref="CT1317:DE1317" si="454">IF(OR(AND(CT1314=0,CT1316&gt;0),AND(CT1314="NS",CT1315&gt;0),AND(CT1314="NS",CT1315=0,CT1316=0)),1,IF(OR(AND(CT1316&gt;=2,CT1315&lt;CT1314),AND(CT1314="NS",CT1315=0,CT1316&gt;0),OR(CT1314=CT1315,AND(CT1314="",CT1316=0,CT1315=0))),0,1))</f>
        <v>0</v>
      </c>
      <c r="CU1317" s="424">
        <f t="shared" si="454"/>
        <v>0</v>
      </c>
      <c r="CV1317" s="424">
        <f t="shared" si="454"/>
        <v>0</v>
      </c>
      <c r="CW1317" s="424">
        <f t="shared" si="454"/>
        <v>0</v>
      </c>
      <c r="CX1317" s="424">
        <f t="shared" si="454"/>
        <v>0</v>
      </c>
      <c r="CY1317" s="424">
        <f t="shared" si="454"/>
        <v>0</v>
      </c>
      <c r="CZ1317" s="424">
        <f t="shared" si="454"/>
        <v>0</v>
      </c>
      <c r="DA1317" s="424">
        <f t="shared" si="454"/>
        <v>0</v>
      </c>
      <c r="DB1317" s="424">
        <f t="shared" si="454"/>
        <v>0</v>
      </c>
      <c r="DC1317" s="424">
        <f t="shared" si="454"/>
        <v>0</v>
      </c>
      <c r="DD1317" s="424">
        <f t="shared" si="454"/>
        <v>0</v>
      </c>
      <c r="DE1317" s="425">
        <f t="shared" si="454"/>
        <v>0</v>
      </c>
      <c r="DF1317" s="387">
        <f>SUM(CT1317:DE1317)</f>
        <v>0</v>
      </c>
      <c r="DG1317" s="612"/>
      <c r="DH1317" s="613"/>
      <c r="DI1317" s="415"/>
      <c r="DJ1317" s="416"/>
      <c r="DK1317" s="416"/>
      <c r="DL1317" s="416"/>
      <c r="DM1317" s="416"/>
      <c r="DN1317" s="416"/>
      <c r="DO1317" s="416"/>
      <c r="DP1317" s="416"/>
      <c r="DQ1317" s="416"/>
      <c r="DR1317" s="416"/>
      <c r="DS1317" s="416"/>
      <c r="DT1317" s="416"/>
      <c r="DU1317" s="416"/>
      <c r="DV1317" s="416"/>
      <c r="DW1317" s="416"/>
      <c r="DX1317" s="416"/>
      <c r="DY1317" s="416"/>
      <c r="DZ1317" s="416"/>
      <c r="EA1317" s="416"/>
      <c r="EB1317" s="416"/>
      <c r="EC1317" s="416"/>
      <c r="ED1317" s="416"/>
      <c r="EE1317" s="416"/>
      <c r="EF1317" s="416"/>
      <c r="EG1317" s="416"/>
      <c r="EH1317" s="416"/>
      <c r="EI1317" s="416"/>
      <c r="EJ1317" s="416"/>
      <c r="EK1317" s="416"/>
      <c r="EL1317" s="417"/>
    </row>
    <row r="1318" spans="1:143" ht="15" customHeight="1" x14ac:dyDescent="0.25">
      <c r="A1318" s="60"/>
      <c r="B1318" s="60"/>
      <c r="C1318" s="782"/>
      <c r="D1318" s="789"/>
      <c r="E1318" s="790"/>
      <c r="F1318" s="791"/>
      <c r="G1318" s="702" t="s">
        <v>516</v>
      </c>
      <c r="H1318" s="702"/>
      <c r="I1318" s="56"/>
      <c r="J1318" s="700" t="s">
        <v>244</v>
      </c>
      <c r="K1318" s="700"/>
      <c r="L1318" s="700"/>
      <c r="M1318" s="700"/>
      <c r="N1318" s="700"/>
      <c r="O1318" s="700"/>
      <c r="P1318" s="700"/>
      <c r="Q1318" s="700"/>
      <c r="R1318" s="701"/>
      <c r="S1318" s="274"/>
      <c r="T1318" s="274"/>
      <c r="U1318" s="274"/>
      <c r="V1318" s="274"/>
      <c r="W1318" s="274"/>
      <c r="X1318" s="274"/>
      <c r="Y1318" s="274"/>
      <c r="Z1318" s="274"/>
      <c r="AA1318" s="274"/>
      <c r="AB1318" s="274"/>
      <c r="AC1318" s="274"/>
      <c r="AD1318" s="274"/>
      <c r="AE1318" s="60"/>
      <c r="AF1318" s="259"/>
      <c r="AG1318" s="374">
        <f t="shared" si="401"/>
        <v>12</v>
      </c>
      <c r="AH1318" s="399"/>
      <c r="AK1318" s="412">
        <f t="shared" si="402"/>
        <v>0</v>
      </c>
      <c r="AL1318" s="379">
        <f t="shared" si="438"/>
        <v>0</v>
      </c>
      <c r="AM1318" s="380">
        <f t="shared" si="403"/>
        <v>0</v>
      </c>
      <c r="AN1318" s="317">
        <f t="shared" si="404"/>
        <v>0</v>
      </c>
      <c r="AO1318" s="388">
        <f t="shared" si="405"/>
        <v>0</v>
      </c>
      <c r="AP1318" s="379">
        <f t="shared" si="439"/>
        <v>0</v>
      </c>
      <c r="AQ1318" s="380">
        <f t="shared" si="406"/>
        <v>0</v>
      </c>
      <c r="AR1318" s="317">
        <f t="shared" si="407"/>
        <v>0</v>
      </c>
      <c r="AS1318" s="388">
        <f t="shared" si="408"/>
        <v>0</v>
      </c>
      <c r="AT1318" s="379">
        <f t="shared" si="440"/>
        <v>0</v>
      </c>
      <c r="AU1318" s="380">
        <f t="shared" si="409"/>
        <v>0</v>
      </c>
      <c r="AV1318" s="317">
        <f t="shared" si="410"/>
        <v>0</v>
      </c>
      <c r="AW1318" s="388">
        <f t="shared" si="411"/>
        <v>0</v>
      </c>
      <c r="AX1318" s="379">
        <f t="shared" si="441"/>
        <v>0</v>
      </c>
      <c r="AY1318" s="380">
        <f t="shared" si="412"/>
        <v>0</v>
      </c>
      <c r="AZ1318" s="292">
        <f t="shared" si="413"/>
        <v>0</v>
      </c>
      <c r="BA1318" s="388">
        <f t="shared" si="414"/>
        <v>0</v>
      </c>
      <c r="BB1318" s="379">
        <f t="shared" si="442"/>
        <v>0</v>
      </c>
      <c r="BC1318" s="380">
        <f t="shared" si="415"/>
        <v>0</v>
      </c>
      <c r="BD1318" s="292">
        <f t="shared" si="416"/>
        <v>0</v>
      </c>
      <c r="BE1318" s="388">
        <f t="shared" si="417"/>
        <v>0</v>
      </c>
      <c r="BF1318" s="379">
        <f t="shared" si="443"/>
        <v>0</v>
      </c>
      <c r="BG1318" s="380">
        <f t="shared" si="418"/>
        <v>0</v>
      </c>
      <c r="BH1318" s="292">
        <f t="shared" si="419"/>
        <v>0</v>
      </c>
      <c r="CA1318" s="303"/>
      <c r="CB1318" s="427"/>
      <c r="CC1318" s="304"/>
      <c r="CD1318" s="304"/>
      <c r="CE1318" s="304"/>
      <c r="CF1318" s="304"/>
      <c r="CG1318" s="304"/>
      <c r="CH1318" s="304"/>
      <c r="CI1318" s="304"/>
      <c r="CJ1318" s="304"/>
      <c r="CK1318" s="304"/>
      <c r="CL1318" s="304"/>
      <c r="CM1318" s="388"/>
      <c r="CN1318" s="388"/>
      <c r="CO1318" s="388"/>
      <c r="CP1318" s="388"/>
      <c r="CQ1318" s="388"/>
      <c r="CR1318" s="388"/>
      <c r="CS1318" s="388"/>
      <c r="CT1318" s="431"/>
      <c r="CU1318" s="431"/>
      <c r="CV1318" s="431"/>
      <c r="CW1318" s="431"/>
      <c r="CX1318" s="431"/>
      <c r="CY1318" s="431"/>
      <c r="CZ1318" s="431"/>
      <c r="DA1318" s="431"/>
      <c r="DB1318" s="431"/>
      <c r="DC1318" s="431"/>
      <c r="DD1318" s="431"/>
      <c r="DE1318" s="311"/>
      <c r="DG1318" s="612"/>
      <c r="DH1318" s="613"/>
      <c r="DI1318" s="415"/>
      <c r="DJ1318" s="416"/>
      <c r="DK1318" s="416"/>
      <c r="DL1318" s="416"/>
      <c r="DM1318" s="416"/>
      <c r="DN1318" s="416"/>
      <c r="DO1318" s="416"/>
      <c r="DP1318" s="416"/>
      <c r="DQ1318" s="416"/>
      <c r="DR1318" s="416"/>
      <c r="DS1318" s="416"/>
      <c r="DT1318" s="416"/>
      <c r="DU1318" s="416"/>
      <c r="DV1318" s="416"/>
      <c r="DW1318" s="416"/>
      <c r="DX1318" s="416"/>
      <c r="DY1318" s="416"/>
      <c r="DZ1318" s="416"/>
      <c r="EA1318" s="416"/>
      <c r="EB1318" s="416"/>
      <c r="EC1318" s="416"/>
      <c r="ED1318" s="416"/>
      <c r="EE1318" s="416"/>
      <c r="EF1318" s="416"/>
      <c r="EG1318" s="416"/>
      <c r="EH1318" s="416"/>
      <c r="EI1318" s="416"/>
      <c r="EJ1318" s="416"/>
      <c r="EK1318" s="416"/>
      <c r="EL1318" s="417"/>
    </row>
    <row r="1319" spans="1:143" ht="15" customHeight="1" x14ac:dyDescent="0.25">
      <c r="A1319" s="60"/>
      <c r="B1319" s="60"/>
      <c r="C1319" s="782"/>
      <c r="D1319" s="789"/>
      <c r="E1319" s="790"/>
      <c r="F1319" s="791"/>
      <c r="G1319" s="702" t="s">
        <v>517</v>
      </c>
      <c r="H1319" s="702"/>
      <c r="I1319" s="56"/>
      <c r="J1319" s="700" t="s">
        <v>242</v>
      </c>
      <c r="K1319" s="700"/>
      <c r="L1319" s="700"/>
      <c r="M1319" s="700"/>
      <c r="N1319" s="700"/>
      <c r="O1319" s="700"/>
      <c r="P1319" s="700"/>
      <c r="Q1319" s="700"/>
      <c r="R1319" s="701"/>
      <c r="S1319" s="274"/>
      <c r="T1319" s="274"/>
      <c r="U1319" s="274"/>
      <c r="V1319" s="274"/>
      <c r="W1319" s="274"/>
      <c r="X1319" s="274"/>
      <c r="Y1319" s="274"/>
      <c r="Z1319" s="274"/>
      <c r="AA1319" s="274"/>
      <c r="AB1319" s="274"/>
      <c r="AC1319" s="274"/>
      <c r="AD1319" s="274"/>
      <c r="AE1319" s="60"/>
      <c r="AF1319" s="259"/>
      <c r="AG1319" s="374">
        <f t="shared" si="401"/>
        <v>12</v>
      </c>
      <c r="AH1319" s="399"/>
      <c r="AK1319" s="412">
        <f t="shared" si="402"/>
        <v>0</v>
      </c>
      <c r="AL1319" s="379">
        <f t="shared" si="438"/>
        <v>0</v>
      </c>
      <c r="AM1319" s="380">
        <f t="shared" si="403"/>
        <v>0</v>
      </c>
      <c r="AN1319" s="317">
        <f t="shared" si="404"/>
        <v>0</v>
      </c>
      <c r="AO1319" s="388">
        <f t="shared" si="405"/>
        <v>0</v>
      </c>
      <c r="AP1319" s="379">
        <f t="shared" si="439"/>
        <v>0</v>
      </c>
      <c r="AQ1319" s="380">
        <f t="shared" si="406"/>
        <v>0</v>
      </c>
      <c r="AR1319" s="317">
        <f t="shared" si="407"/>
        <v>0</v>
      </c>
      <c r="AS1319" s="388">
        <f t="shared" si="408"/>
        <v>0</v>
      </c>
      <c r="AT1319" s="379">
        <f t="shared" si="440"/>
        <v>0</v>
      </c>
      <c r="AU1319" s="380">
        <f t="shared" si="409"/>
        <v>0</v>
      </c>
      <c r="AV1319" s="317">
        <f t="shared" si="410"/>
        <v>0</v>
      </c>
      <c r="AW1319" s="388">
        <f t="shared" si="411"/>
        <v>0</v>
      </c>
      <c r="AX1319" s="379">
        <f t="shared" si="441"/>
        <v>0</v>
      </c>
      <c r="AY1319" s="380">
        <f t="shared" si="412"/>
        <v>0</v>
      </c>
      <c r="AZ1319" s="292">
        <f t="shared" si="413"/>
        <v>0</v>
      </c>
      <c r="BA1319" s="388">
        <f t="shared" si="414"/>
        <v>0</v>
      </c>
      <c r="BB1319" s="379">
        <f t="shared" si="442"/>
        <v>0</v>
      </c>
      <c r="BC1319" s="380">
        <f t="shared" si="415"/>
        <v>0</v>
      </c>
      <c r="BD1319" s="292">
        <f t="shared" si="416"/>
        <v>0</v>
      </c>
      <c r="BE1319" s="388">
        <f t="shared" si="417"/>
        <v>0</v>
      </c>
      <c r="BF1319" s="379">
        <f t="shared" si="443"/>
        <v>0</v>
      </c>
      <c r="BG1319" s="380">
        <f t="shared" si="418"/>
        <v>0</v>
      </c>
      <c r="BH1319" s="292">
        <f t="shared" si="419"/>
        <v>0</v>
      </c>
      <c r="CA1319" s="303"/>
      <c r="CB1319" s="427"/>
      <c r="CC1319" s="304"/>
      <c r="CD1319" s="304"/>
      <c r="CE1319" s="304"/>
      <c r="CF1319" s="304"/>
      <c r="CG1319" s="304"/>
      <c r="CH1319" s="304"/>
      <c r="CI1319" s="304"/>
      <c r="CJ1319" s="304"/>
      <c r="CK1319" s="304"/>
      <c r="CL1319" s="304"/>
      <c r="CM1319" s="388"/>
      <c r="CN1319" s="388"/>
      <c r="CO1319" s="388"/>
      <c r="CP1319" s="388"/>
      <c r="CQ1319" s="388"/>
      <c r="CR1319" s="388"/>
      <c r="CS1319" s="388"/>
      <c r="CT1319" s="431"/>
      <c r="CU1319" s="431"/>
      <c r="CV1319" s="431"/>
      <c r="CW1319" s="431"/>
      <c r="CX1319" s="431"/>
      <c r="CY1319" s="431"/>
      <c r="CZ1319" s="431"/>
      <c r="DA1319" s="431"/>
      <c r="DB1319" s="431"/>
      <c r="DC1319" s="431"/>
      <c r="DD1319" s="431"/>
      <c r="DE1319" s="311"/>
      <c r="DG1319" s="612"/>
      <c r="DH1319" s="613"/>
      <c r="DI1319" s="415"/>
      <c r="DJ1319" s="416"/>
      <c r="DK1319" s="416"/>
      <c r="DL1319" s="416"/>
      <c r="DM1319" s="416"/>
      <c r="DN1319" s="416"/>
      <c r="DO1319" s="416"/>
      <c r="DP1319" s="416"/>
      <c r="DQ1319" s="416"/>
      <c r="DR1319" s="416"/>
      <c r="DS1319" s="416"/>
      <c r="DT1319" s="416"/>
      <c r="DU1319" s="416"/>
      <c r="DV1319" s="416"/>
      <c r="DW1319" s="416"/>
      <c r="DX1319" s="416"/>
      <c r="DY1319" s="416"/>
      <c r="DZ1319" s="416"/>
      <c r="EA1319" s="416"/>
      <c r="EB1319" s="416"/>
      <c r="EC1319" s="416"/>
      <c r="ED1319" s="416"/>
      <c r="EE1319" s="416"/>
      <c r="EF1319" s="416"/>
      <c r="EG1319" s="416"/>
      <c r="EH1319" s="416"/>
      <c r="EI1319" s="416"/>
      <c r="EJ1319" s="416"/>
      <c r="EK1319" s="416"/>
      <c r="EL1319" s="417"/>
    </row>
    <row r="1320" spans="1:143" ht="15" customHeight="1" x14ac:dyDescent="0.25">
      <c r="A1320" s="60"/>
      <c r="B1320" s="60"/>
      <c r="C1320" s="782"/>
      <c r="D1320" s="789"/>
      <c r="E1320" s="790"/>
      <c r="F1320" s="791"/>
      <c r="G1320" s="702" t="s">
        <v>518</v>
      </c>
      <c r="H1320" s="702"/>
      <c r="I1320" s="56"/>
      <c r="J1320" s="700" t="s">
        <v>240</v>
      </c>
      <c r="K1320" s="700"/>
      <c r="L1320" s="700"/>
      <c r="M1320" s="700"/>
      <c r="N1320" s="700"/>
      <c r="O1320" s="700"/>
      <c r="P1320" s="700"/>
      <c r="Q1320" s="700"/>
      <c r="R1320" s="701"/>
      <c r="S1320" s="274"/>
      <c r="T1320" s="274"/>
      <c r="U1320" s="274"/>
      <c r="V1320" s="274"/>
      <c r="W1320" s="274"/>
      <c r="X1320" s="274"/>
      <c r="Y1320" s="274"/>
      <c r="Z1320" s="274"/>
      <c r="AA1320" s="274"/>
      <c r="AB1320" s="274"/>
      <c r="AC1320" s="274"/>
      <c r="AD1320" s="274"/>
      <c r="AE1320" s="60"/>
      <c r="AF1320" s="259"/>
      <c r="AG1320" s="374">
        <f t="shared" si="401"/>
        <v>12</v>
      </c>
      <c r="AH1320" s="399"/>
      <c r="AK1320" s="412">
        <f t="shared" si="402"/>
        <v>0</v>
      </c>
      <c r="AL1320" s="379">
        <f t="shared" si="438"/>
        <v>0</v>
      </c>
      <c r="AM1320" s="380">
        <f t="shared" si="403"/>
        <v>0</v>
      </c>
      <c r="AN1320" s="317">
        <f t="shared" si="404"/>
        <v>0</v>
      </c>
      <c r="AO1320" s="388">
        <f t="shared" si="405"/>
        <v>0</v>
      </c>
      <c r="AP1320" s="379">
        <f t="shared" si="439"/>
        <v>0</v>
      </c>
      <c r="AQ1320" s="380">
        <f t="shared" si="406"/>
        <v>0</v>
      </c>
      <c r="AR1320" s="317">
        <f t="shared" si="407"/>
        <v>0</v>
      </c>
      <c r="AS1320" s="388">
        <f t="shared" si="408"/>
        <v>0</v>
      </c>
      <c r="AT1320" s="379">
        <f t="shared" si="440"/>
        <v>0</v>
      </c>
      <c r="AU1320" s="380">
        <f t="shared" si="409"/>
        <v>0</v>
      </c>
      <c r="AV1320" s="317">
        <f t="shared" si="410"/>
        <v>0</v>
      </c>
      <c r="AW1320" s="388">
        <f t="shared" si="411"/>
        <v>0</v>
      </c>
      <c r="AX1320" s="379">
        <f t="shared" si="441"/>
        <v>0</v>
      </c>
      <c r="AY1320" s="380">
        <f t="shared" si="412"/>
        <v>0</v>
      </c>
      <c r="AZ1320" s="292">
        <f t="shared" si="413"/>
        <v>0</v>
      </c>
      <c r="BA1320" s="388">
        <f t="shared" si="414"/>
        <v>0</v>
      </c>
      <c r="BB1320" s="379">
        <f t="shared" si="442"/>
        <v>0</v>
      </c>
      <c r="BC1320" s="380">
        <f t="shared" si="415"/>
        <v>0</v>
      </c>
      <c r="BD1320" s="292">
        <f t="shared" si="416"/>
        <v>0</v>
      </c>
      <c r="BE1320" s="388">
        <f t="shared" si="417"/>
        <v>0</v>
      </c>
      <c r="BF1320" s="379">
        <f t="shared" si="443"/>
        <v>0</v>
      </c>
      <c r="BG1320" s="380">
        <f t="shared" si="418"/>
        <v>0</v>
      </c>
      <c r="BH1320" s="292">
        <f t="shared" si="419"/>
        <v>0</v>
      </c>
      <c r="CA1320" s="303"/>
      <c r="CB1320" s="427"/>
      <c r="CC1320" s="306"/>
      <c r="CD1320" s="306"/>
      <c r="CE1320" s="306"/>
      <c r="CF1320" s="306"/>
      <c r="CG1320" s="306"/>
      <c r="CH1320" s="306"/>
      <c r="CI1320" s="306"/>
      <c r="CJ1320" s="306"/>
      <c r="CK1320" s="306"/>
      <c r="CL1320" s="306"/>
      <c r="CM1320" s="388"/>
      <c r="CN1320" s="388"/>
      <c r="CO1320" s="388"/>
      <c r="CP1320" s="388"/>
      <c r="CQ1320" s="388"/>
      <c r="CR1320" s="388"/>
      <c r="CS1320" s="388"/>
      <c r="CT1320" s="432"/>
      <c r="CU1320" s="432"/>
      <c r="CV1320" s="432"/>
      <c r="CW1320" s="432"/>
      <c r="CX1320" s="432"/>
      <c r="CY1320" s="432"/>
      <c r="CZ1320" s="432"/>
      <c r="DA1320" s="432"/>
      <c r="DB1320" s="432"/>
      <c r="DC1320" s="432"/>
      <c r="DD1320" s="432"/>
      <c r="DE1320" s="307"/>
      <c r="DG1320" s="612"/>
      <c r="DH1320" s="613"/>
      <c r="DI1320" s="415"/>
      <c r="DJ1320" s="416"/>
      <c r="DK1320" s="416"/>
      <c r="DL1320" s="416"/>
      <c r="DM1320" s="416"/>
      <c r="DN1320" s="416"/>
      <c r="DO1320" s="416"/>
      <c r="DP1320" s="416"/>
      <c r="DQ1320" s="416"/>
      <c r="DR1320" s="416"/>
      <c r="DS1320" s="416"/>
      <c r="DT1320" s="416"/>
      <c r="DU1320" s="416"/>
      <c r="DV1320" s="416"/>
      <c r="DW1320" s="416"/>
      <c r="DX1320" s="416"/>
      <c r="DY1320" s="416"/>
      <c r="DZ1320" s="416"/>
      <c r="EA1320" s="416"/>
      <c r="EB1320" s="416"/>
      <c r="EC1320" s="416"/>
      <c r="ED1320" s="416"/>
      <c r="EE1320" s="416"/>
      <c r="EF1320" s="416"/>
      <c r="EG1320" s="416"/>
      <c r="EH1320" s="416"/>
      <c r="EI1320" s="416"/>
      <c r="EJ1320" s="416"/>
      <c r="EK1320" s="416"/>
      <c r="EL1320" s="417"/>
    </row>
    <row r="1321" spans="1:143" ht="15" customHeight="1" x14ac:dyDescent="0.25">
      <c r="A1321" s="60"/>
      <c r="B1321" s="60"/>
      <c r="C1321" s="782"/>
      <c r="D1321" s="789"/>
      <c r="E1321" s="790"/>
      <c r="F1321" s="791"/>
      <c r="G1321" s="702" t="s">
        <v>519</v>
      </c>
      <c r="H1321" s="702"/>
      <c r="I1321" s="56"/>
      <c r="J1321" s="700" t="s">
        <v>245</v>
      </c>
      <c r="K1321" s="700"/>
      <c r="L1321" s="700"/>
      <c r="M1321" s="700"/>
      <c r="N1321" s="700"/>
      <c r="O1321" s="700"/>
      <c r="P1321" s="700"/>
      <c r="Q1321" s="700"/>
      <c r="R1321" s="701"/>
      <c r="S1321" s="274"/>
      <c r="T1321" s="274"/>
      <c r="U1321" s="274"/>
      <c r="V1321" s="274"/>
      <c r="W1321" s="274"/>
      <c r="X1321" s="274"/>
      <c r="Y1321" s="274"/>
      <c r="Z1321" s="274"/>
      <c r="AA1321" s="274"/>
      <c r="AB1321" s="274"/>
      <c r="AC1321" s="274"/>
      <c r="AD1321" s="274"/>
      <c r="AE1321" s="60"/>
      <c r="AF1321" s="259"/>
      <c r="AG1321" s="374">
        <f t="shared" si="401"/>
        <v>12</v>
      </c>
      <c r="AH1321" s="399"/>
      <c r="AK1321" s="412">
        <f t="shared" si="402"/>
        <v>0</v>
      </c>
      <c r="AL1321" s="379">
        <f t="shared" si="438"/>
        <v>0</v>
      </c>
      <c r="AM1321" s="380">
        <f t="shared" si="403"/>
        <v>0</v>
      </c>
      <c r="AN1321" s="317">
        <f t="shared" si="404"/>
        <v>0</v>
      </c>
      <c r="AO1321" s="388">
        <f t="shared" si="405"/>
        <v>0</v>
      </c>
      <c r="AP1321" s="379">
        <f t="shared" si="439"/>
        <v>0</v>
      </c>
      <c r="AQ1321" s="380">
        <f t="shared" si="406"/>
        <v>0</v>
      </c>
      <c r="AR1321" s="317">
        <f t="shared" si="407"/>
        <v>0</v>
      </c>
      <c r="AS1321" s="388">
        <f t="shared" si="408"/>
        <v>0</v>
      </c>
      <c r="AT1321" s="379">
        <f t="shared" si="440"/>
        <v>0</v>
      </c>
      <c r="AU1321" s="380">
        <f t="shared" si="409"/>
        <v>0</v>
      </c>
      <c r="AV1321" s="317">
        <f t="shared" si="410"/>
        <v>0</v>
      </c>
      <c r="AW1321" s="388">
        <f t="shared" si="411"/>
        <v>0</v>
      </c>
      <c r="AX1321" s="379">
        <f t="shared" si="441"/>
        <v>0</v>
      </c>
      <c r="AY1321" s="380">
        <f t="shared" si="412"/>
        <v>0</v>
      </c>
      <c r="AZ1321" s="292">
        <f t="shared" si="413"/>
        <v>0</v>
      </c>
      <c r="BA1321" s="388">
        <f t="shared" si="414"/>
        <v>0</v>
      </c>
      <c r="BB1321" s="379">
        <f t="shared" si="442"/>
        <v>0</v>
      </c>
      <c r="BC1321" s="380">
        <f t="shared" si="415"/>
        <v>0</v>
      </c>
      <c r="BD1321" s="292">
        <f t="shared" si="416"/>
        <v>0</v>
      </c>
      <c r="BE1321" s="388">
        <f t="shared" si="417"/>
        <v>0</v>
      </c>
      <c r="BF1321" s="379">
        <f t="shared" si="443"/>
        <v>0</v>
      </c>
      <c r="BG1321" s="380">
        <f t="shared" si="418"/>
        <v>0</v>
      </c>
      <c r="BH1321" s="292">
        <f t="shared" si="419"/>
        <v>0</v>
      </c>
      <c r="CA1321" s="303"/>
      <c r="CB1321" s="427"/>
      <c r="CC1321" s="304"/>
      <c r="CD1321" s="304"/>
      <c r="CE1321" s="304"/>
      <c r="CF1321" s="304"/>
      <c r="CG1321" s="304"/>
      <c r="CH1321" s="304"/>
      <c r="CI1321" s="304"/>
      <c r="CJ1321" s="304"/>
      <c r="CK1321" s="304"/>
      <c r="CL1321" s="304"/>
      <c r="CM1321" s="388"/>
      <c r="CN1321" s="388"/>
      <c r="CO1321" s="388"/>
      <c r="CP1321" s="388"/>
      <c r="CQ1321" s="388"/>
      <c r="CR1321" s="388"/>
      <c r="CS1321" s="388"/>
      <c r="CT1321" s="431"/>
      <c r="CU1321" s="431"/>
      <c r="CV1321" s="431"/>
      <c r="CW1321" s="431"/>
      <c r="CX1321" s="431"/>
      <c r="CY1321" s="431"/>
      <c r="CZ1321" s="431"/>
      <c r="DA1321" s="431"/>
      <c r="DB1321" s="431"/>
      <c r="DC1321" s="431"/>
      <c r="DD1321" s="431"/>
      <c r="DE1321" s="311"/>
      <c r="DG1321" s="612"/>
      <c r="DH1321" s="613"/>
      <c r="DI1321" s="415"/>
      <c r="DJ1321" s="416"/>
      <c r="DK1321" s="416"/>
      <c r="DL1321" s="416"/>
      <c r="DM1321" s="416"/>
      <c r="DN1321" s="416"/>
      <c r="DO1321" s="416"/>
      <c r="DP1321" s="416"/>
      <c r="DQ1321" s="416"/>
      <c r="DR1321" s="416"/>
      <c r="DS1321" s="416"/>
      <c r="DT1321" s="416"/>
      <c r="DU1321" s="416"/>
      <c r="DV1321" s="416"/>
      <c r="DW1321" s="416"/>
      <c r="DX1321" s="416"/>
      <c r="DY1321" s="416"/>
      <c r="DZ1321" s="416"/>
      <c r="EA1321" s="416"/>
      <c r="EB1321" s="416"/>
      <c r="EC1321" s="416"/>
      <c r="ED1321" s="416"/>
      <c r="EE1321" s="416"/>
      <c r="EF1321" s="416"/>
      <c r="EG1321" s="416"/>
      <c r="EH1321" s="416"/>
      <c r="EI1321" s="416"/>
      <c r="EJ1321" s="416"/>
      <c r="EK1321" s="416"/>
      <c r="EL1321" s="417"/>
    </row>
    <row r="1322" spans="1:143" ht="15" customHeight="1" x14ac:dyDescent="0.25">
      <c r="A1322" s="60"/>
      <c r="B1322" s="60"/>
      <c r="C1322" s="782"/>
      <c r="D1322" s="789"/>
      <c r="E1322" s="790"/>
      <c r="F1322" s="791"/>
      <c r="G1322" s="702" t="s">
        <v>520</v>
      </c>
      <c r="H1322" s="702"/>
      <c r="I1322" s="56"/>
      <c r="J1322" s="700" t="s">
        <v>521</v>
      </c>
      <c r="K1322" s="700"/>
      <c r="L1322" s="700"/>
      <c r="M1322" s="700"/>
      <c r="N1322" s="700"/>
      <c r="O1322" s="700"/>
      <c r="P1322" s="700"/>
      <c r="Q1322" s="700"/>
      <c r="R1322" s="701"/>
      <c r="S1322" s="274"/>
      <c r="T1322" s="274"/>
      <c r="U1322" s="274"/>
      <c r="V1322" s="274"/>
      <c r="W1322" s="274"/>
      <c r="X1322" s="274"/>
      <c r="Y1322" s="274"/>
      <c r="Z1322" s="274"/>
      <c r="AA1322" s="274"/>
      <c r="AB1322" s="274"/>
      <c r="AC1322" s="274"/>
      <c r="AD1322" s="274"/>
      <c r="AE1322" s="60"/>
      <c r="AF1322" s="259"/>
      <c r="AG1322" s="374">
        <f t="shared" si="401"/>
        <v>12</v>
      </c>
      <c r="AH1322" s="399"/>
      <c r="AK1322" s="412">
        <f t="shared" si="402"/>
        <v>0</v>
      </c>
      <c r="AL1322" s="379">
        <f t="shared" si="438"/>
        <v>0</v>
      </c>
      <c r="AM1322" s="380">
        <f t="shared" si="403"/>
        <v>0</v>
      </c>
      <c r="AN1322" s="317">
        <f t="shared" si="404"/>
        <v>0</v>
      </c>
      <c r="AO1322" s="388">
        <f t="shared" si="405"/>
        <v>0</v>
      </c>
      <c r="AP1322" s="379">
        <f t="shared" si="439"/>
        <v>0</v>
      </c>
      <c r="AQ1322" s="380">
        <f t="shared" si="406"/>
        <v>0</v>
      </c>
      <c r="AR1322" s="317">
        <f t="shared" si="407"/>
        <v>0</v>
      </c>
      <c r="AS1322" s="388">
        <f t="shared" si="408"/>
        <v>0</v>
      </c>
      <c r="AT1322" s="379">
        <f t="shared" si="440"/>
        <v>0</v>
      </c>
      <c r="AU1322" s="380">
        <f t="shared" si="409"/>
        <v>0</v>
      </c>
      <c r="AV1322" s="317">
        <f t="shared" si="410"/>
        <v>0</v>
      </c>
      <c r="AW1322" s="388">
        <f t="shared" si="411"/>
        <v>0</v>
      </c>
      <c r="AX1322" s="379">
        <f t="shared" si="441"/>
        <v>0</v>
      </c>
      <c r="AY1322" s="380">
        <f t="shared" si="412"/>
        <v>0</v>
      </c>
      <c r="AZ1322" s="292">
        <f t="shared" si="413"/>
        <v>0</v>
      </c>
      <c r="BA1322" s="388">
        <f t="shared" si="414"/>
        <v>0</v>
      </c>
      <c r="BB1322" s="379">
        <f t="shared" si="442"/>
        <v>0</v>
      </c>
      <c r="BC1322" s="380">
        <f t="shared" si="415"/>
        <v>0</v>
      </c>
      <c r="BD1322" s="292">
        <f t="shared" si="416"/>
        <v>0</v>
      </c>
      <c r="BE1322" s="388">
        <f t="shared" si="417"/>
        <v>0</v>
      </c>
      <c r="BF1322" s="379">
        <f t="shared" si="443"/>
        <v>0</v>
      </c>
      <c r="BG1322" s="380">
        <f t="shared" si="418"/>
        <v>0</v>
      </c>
      <c r="BH1322" s="292">
        <f t="shared" si="419"/>
        <v>0</v>
      </c>
      <c r="CA1322" s="303"/>
      <c r="CB1322" s="427"/>
      <c r="CC1322" s="304"/>
      <c r="CD1322" s="304"/>
      <c r="CE1322" s="304"/>
      <c r="CF1322" s="304"/>
      <c r="CG1322" s="304"/>
      <c r="CH1322" s="304"/>
      <c r="CI1322" s="304"/>
      <c r="CJ1322" s="304"/>
      <c r="CK1322" s="304"/>
      <c r="CL1322" s="304"/>
      <c r="CM1322" s="388"/>
      <c r="CN1322" s="388"/>
      <c r="CO1322" s="388"/>
      <c r="CP1322" s="388"/>
      <c r="CQ1322" s="388"/>
      <c r="CR1322" s="388"/>
      <c r="CS1322" s="388"/>
      <c r="CT1322" s="431"/>
      <c r="CU1322" s="431"/>
      <c r="CV1322" s="431"/>
      <c r="CW1322" s="431"/>
      <c r="CX1322" s="431"/>
      <c r="CY1322" s="431"/>
      <c r="CZ1322" s="431"/>
      <c r="DA1322" s="431"/>
      <c r="DB1322" s="431"/>
      <c r="DC1322" s="431"/>
      <c r="DD1322" s="431"/>
      <c r="DE1322" s="311"/>
      <c r="DG1322" s="612"/>
      <c r="DH1322" s="613"/>
      <c r="DI1322" s="415"/>
      <c r="DJ1322" s="416"/>
      <c r="DK1322" s="416"/>
      <c r="DL1322" s="416"/>
      <c r="DM1322" s="416"/>
      <c r="DN1322" s="416"/>
      <c r="DO1322" s="416"/>
      <c r="DP1322" s="416"/>
      <c r="DQ1322" s="416"/>
      <c r="DR1322" s="416"/>
      <c r="DS1322" s="416"/>
      <c r="DT1322" s="416"/>
      <c r="DU1322" s="416"/>
      <c r="DV1322" s="416"/>
      <c r="DW1322" s="416"/>
      <c r="DX1322" s="416"/>
      <c r="DY1322" s="416"/>
      <c r="DZ1322" s="416"/>
      <c r="EA1322" s="416"/>
      <c r="EB1322" s="416"/>
      <c r="EC1322" s="416"/>
      <c r="ED1322" s="416"/>
      <c r="EE1322" s="416"/>
      <c r="EF1322" s="416"/>
      <c r="EG1322" s="416"/>
      <c r="EH1322" s="416"/>
      <c r="EI1322" s="416"/>
      <c r="EJ1322" s="416"/>
      <c r="EK1322" s="416"/>
      <c r="EL1322" s="417"/>
    </row>
    <row r="1323" spans="1:143" ht="15" customHeight="1" x14ac:dyDescent="0.25">
      <c r="A1323" s="60"/>
      <c r="B1323" s="60"/>
      <c r="C1323" s="782"/>
      <c r="D1323" s="789"/>
      <c r="E1323" s="790"/>
      <c r="F1323" s="791"/>
      <c r="G1323" s="703" t="s">
        <v>522</v>
      </c>
      <c r="H1323" s="703"/>
      <c r="I1323" s="704" t="s">
        <v>523</v>
      </c>
      <c r="J1323" s="705"/>
      <c r="K1323" s="705"/>
      <c r="L1323" s="705"/>
      <c r="M1323" s="705"/>
      <c r="N1323" s="705"/>
      <c r="O1323" s="705"/>
      <c r="P1323" s="705"/>
      <c r="Q1323" s="705"/>
      <c r="R1323" s="706"/>
      <c r="S1323" s="274"/>
      <c r="T1323" s="274"/>
      <c r="U1323" s="274"/>
      <c r="V1323" s="274"/>
      <c r="W1323" s="274"/>
      <c r="X1323" s="274"/>
      <c r="Y1323" s="274"/>
      <c r="Z1323" s="274"/>
      <c r="AA1323" s="274"/>
      <c r="AB1323" s="274"/>
      <c r="AC1323" s="274"/>
      <c r="AD1323" s="274"/>
      <c r="AE1323" s="60"/>
      <c r="AF1323" s="259"/>
      <c r="AG1323" s="374">
        <f t="shared" si="401"/>
        <v>12</v>
      </c>
      <c r="AH1323" s="399"/>
      <c r="AK1323" s="412">
        <f t="shared" si="402"/>
        <v>0</v>
      </c>
      <c r="AL1323" s="379">
        <f t="shared" si="438"/>
        <v>0</v>
      </c>
      <c r="AM1323" s="380">
        <f t="shared" si="403"/>
        <v>0</v>
      </c>
      <c r="AN1323" s="317">
        <f t="shared" si="404"/>
        <v>0</v>
      </c>
      <c r="AO1323" s="388">
        <f t="shared" si="405"/>
        <v>0</v>
      </c>
      <c r="AP1323" s="379">
        <f t="shared" si="439"/>
        <v>0</v>
      </c>
      <c r="AQ1323" s="380">
        <f t="shared" si="406"/>
        <v>0</v>
      </c>
      <c r="AR1323" s="317">
        <f t="shared" si="407"/>
        <v>0</v>
      </c>
      <c r="AS1323" s="388">
        <f t="shared" si="408"/>
        <v>0</v>
      </c>
      <c r="AT1323" s="379">
        <f t="shared" si="440"/>
        <v>0</v>
      </c>
      <c r="AU1323" s="380">
        <f t="shared" si="409"/>
        <v>0</v>
      </c>
      <c r="AV1323" s="317">
        <f t="shared" si="410"/>
        <v>0</v>
      </c>
      <c r="AW1323" s="388">
        <f t="shared" si="411"/>
        <v>0</v>
      </c>
      <c r="AX1323" s="379">
        <f t="shared" si="441"/>
        <v>0</v>
      </c>
      <c r="AY1323" s="380">
        <f t="shared" si="412"/>
        <v>0</v>
      </c>
      <c r="AZ1323" s="292">
        <f t="shared" si="413"/>
        <v>0</v>
      </c>
      <c r="BA1323" s="388">
        <f t="shared" si="414"/>
        <v>0</v>
      </c>
      <c r="BB1323" s="379">
        <f t="shared" si="442"/>
        <v>0</v>
      </c>
      <c r="BC1323" s="380">
        <f t="shared" si="415"/>
        <v>0</v>
      </c>
      <c r="BD1323" s="292">
        <f t="shared" si="416"/>
        <v>0</v>
      </c>
      <c r="BE1323" s="388">
        <f t="shared" si="417"/>
        <v>0</v>
      </c>
      <c r="BF1323" s="379">
        <f t="shared" si="443"/>
        <v>0</v>
      </c>
      <c r="BG1323" s="380">
        <f t="shared" si="418"/>
        <v>0</v>
      </c>
      <c r="BH1323" s="292">
        <f t="shared" si="419"/>
        <v>0</v>
      </c>
      <c r="CA1323" s="299" t="s">
        <v>60</v>
      </c>
      <c r="CB1323" s="421"/>
      <c r="CC1323" s="296"/>
      <c r="CD1323" s="296"/>
      <c r="CE1323" s="296"/>
      <c r="CF1323" s="296"/>
      <c r="CG1323" s="296"/>
      <c r="CH1323" s="296"/>
      <c r="CI1323" s="296"/>
      <c r="CJ1323" s="296"/>
      <c r="CK1323" s="296"/>
      <c r="CL1323" s="296"/>
      <c r="CM1323" s="320"/>
      <c r="CN1323" s="320"/>
      <c r="CO1323" s="320"/>
      <c r="CP1323" s="320"/>
      <c r="CQ1323" s="320"/>
      <c r="CR1323" s="320"/>
      <c r="CS1323" s="320"/>
      <c r="CT1323" s="422">
        <f t="shared" ref="CT1323:DE1323" si="455">IF(S1323="",0,S1323)</f>
        <v>0</v>
      </c>
      <c r="CU1323" s="422">
        <f t="shared" si="455"/>
        <v>0</v>
      </c>
      <c r="CV1323" s="422">
        <f t="shared" si="455"/>
        <v>0</v>
      </c>
      <c r="CW1323" s="422">
        <f t="shared" si="455"/>
        <v>0</v>
      </c>
      <c r="CX1323" s="422">
        <f t="shared" si="455"/>
        <v>0</v>
      </c>
      <c r="CY1323" s="422">
        <f t="shared" si="455"/>
        <v>0</v>
      </c>
      <c r="CZ1323" s="422">
        <f t="shared" si="455"/>
        <v>0</v>
      </c>
      <c r="DA1323" s="422">
        <f t="shared" si="455"/>
        <v>0</v>
      </c>
      <c r="DB1323" s="422">
        <f t="shared" si="455"/>
        <v>0</v>
      </c>
      <c r="DC1323" s="422">
        <f t="shared" si="455"/>
        <v>0</v>
      </c>
      <c r="DD1323" s="422">
        <f t="shared" si="455"/>
        <v>0</v>
      </c>
      <c r="DE1323" s="423">
        <f t="shared" si="455"/>
        <v>0</v>
      </c>
      <c r="DG1323" s="610"/>
      <c r="DH1323" s="611"/>
      <c r="DI1323" s="415"/>
      <c r="DJ1323" s="416"/>
      <c r="DK1323" s="416"/>
      <c r="DL1323" s="416"/>
      <c r="DM1323" s="416"/>
      <c r="DN1323" s="416"/>
      <c r="DO1323" s="416"/>
      <c r="DP1323" s="416"/>
      <c r="DQ1323" s="416"/>
      <c r="DR1323" s="416"/>
      <c r="DS1323" s="416"/>
      <c r="DT1323" s="416"/>
      <c r="DU1323" s="416"/>
      <c r="DV1323" s="416"/>
      <c r="DW1323" s="416"/>
      <c r="DX1323" s="416"/>
      <c r="DY1323" s="416"/>
      <c r="DZ1323" s="416"/>
      <c r="EA1323" s="416"/>
      <c r="EB1323" s="416"/>
      <c r="EC1323" s="416"/>
      <c r="ED1323" s="416"/>
      <c r="EE1323" s="416"/>
      <c r="EF1323" s="416"/>
      <c r="EG1323" s="416"/>
      <c r="EH1323" s="416"/>
      <c r="EI1323" s="416"/>
      <c r="EJ1323" s="416"/>
      <c r="EK1323" s="416"/>
      <c r="EL1323" s="417"/>
    </row>
    <row r="1324" spans="1:143" ht="15" customHeight="1" x14ac:dyDescent="0.25">
      <c r="A1324" s="60"/>
      <c r="B1324" s="60"/>
      <c r="C1324" s="782"/>
      <c r="D1324" s="789"/>
      <c r="E1324" s="790"/>
      <c r="F1324" s="791"/>
      <c r="G1324" s="714" t="s">
        <v>526</v>
      </c>
      <c r="H1324" s="715"/>
      <c r="I1324" s="56"/>
      <c r="J1324" s="700" t="s">
        <v>524</v>
      </c>
      <c r="K1324" s="700"/>
      <c r="L1324" s="700"/>
      <c r="M1324" s="700"/>
      <c r="N1324" s="700"/>
      <c r="O1324" s="700"/>
      <c r="P1324" s="700"/>
      <c r="Q1324" s="700"/>
      <c r="R1324" s="701"/>
      <c r="S1324" s="274"/>
      <c r="T1324" s="274"/>
      <c r="U1324" s="274"/>
      <c r="V1324" s="274"/>
      <c r="W1324" s="274"/>
      <c r="X1324" s="274"/>
      <c r="Y1324" s="274"/>
      <c r="Z1324" s="274"/>
      <c r="AA1324" s="274"/>
      <c r="AB1324" s="274"/>
      <c r="AC1324" s="274"/>
      <c r="AD1324" s="274"/>
      <c r="AE1324" s="60"/>
      <c r="AF1324" s="259"/>
      <c r="AG1324" s="374">
        <f t="shared" si="401"/>
        <v>12</v>
      </c>
      <c r="AH1324" s="399"/>
      <c r="AK1324" s="412">
        <f t="shared" si="402"/>
        <v>0</v>
      </c>
      <c r="AL1324" s="379">
        <f t="shared" si="438"/>
        <v>0</v>
      </c>
      <c r="AM1324" s="380">
        <f t="shared" si="403"/>
        <v>0</v>
      </c>
      <c r="AN1324" s="317">
        <f t="shared" si="404"/>
        <v>0</v>
      </c>
      <c r="AO1324" s="388">
        <f t="shared" si="405"/>
        <v>0</v>
      </c>
      <c r="AP1324" s="379">
        <f t="shared" si="439"/>
        <v>0</v>
      </c>
      <c r="AQ1324" s="380">
        <f t="shared" si="406"/>
        <v>0</v>
      </c>
      <c r="AR1324" s="317">
        <f t="shared" si="407"/>
        <v>0</v>
      </c>
      <c r="AS1324" s="388">
        <f t="shared" si="408"/>
        <v>0</v>
      </c>
      <c r="AT1324" s="379">
        <f t="shared" si="440"/>
        <v>0</v>
      </c>
      <c r="AU1324" s="380">
        <f t="shared" si="409"/>
        <v>0</v>
      </c>
      <c r="AV1324" s="317">
        <f t="shared" si="410"/>
        <v>0</v>
      </c>
      <c r="AW1324" s="388">
        <f t="shared" si="411"/>
        <v>0</v>
      </c>
      <c r="AX1324" s="379">
        <f t="shared" si="441"/>
        <v>0</v>
      </c>
      <c r="AY1324" s="380">
        <f t="shared" si="412"/>
        <v>0</v>
      </c>
      <c r="AZ1324" s="292">
        <f t="shared" si="413"/>
        <v>0</v>
      </c>
      <c r="BA1324" s="388">
        <f t="shared" si="414"/>
        <v>0</v>
      </c>
      <c r="BB1324" s="379">
        <f t="shared" si="442"/>
        <v>0</v>
      </c>
      <c r="BC1324" s="380">
        <f t="shared" si="415"/>
        <v>0</v>
      </c>
      <c r="BD1324" s="292">
        <f t="shared" si="416"/>
        <v>0</v>
      </c>
      <c r="BE1324" s="388">
        <f t="shared" si="417"/>
        <v>0</v>
      </c>
      <c r="BF1324" s="379">
        <f t="shared" si="443"/>
        <v>0</v>
      </c>
      <c r="BG1324" s="380">
        <f t="shared" si="418"/>
        <v>0</v>
      </c>
      <c r="BH1324" s="292">
        <f t="shared" si="419"/>
        <v>0</v>
      </c>
      <c r="CA1324" s="299" t="s">
        <v>1917</v>
      </c>
      <c r="CB1324" s="421"/>
      <c r="CC1324" s="297"/>
      <c r="CD1324" s="297"/>
      <c r="CE1324" s="297"/>
      <c r="CF1324" s="297"/>
      <c r="CG1324" s="297"/>
      <c r="CH1324" s="297"/>
      <c r="CI1324" s="297"/>
      <c r="CJ1324" s="297"/>
      <c r="CK1324" s="297"/>
      <c r="CL1324" s="297"/>
      <c r="CM1324" s="320"/>
      <c r="CN1324" s="320"/>
      <c r="CO1324" s="320"/>
      <c r="CP1324" s="320"/>
      <c r="CQ1324" s="320"/>
      <c r="CR1324" s="320"/>
      <c r="CS1324" s="320"/>
      <c r="CT1324" s="297">
        <f t="shared" ref="CT1324:DE1324" si="456">SUM(S1324:S1325)</f>
        <v>0</v>
      </c>
      <c r="CU1324" s="297">
        <f t="shared" si="456"/>
        <v>0</v>
      </c>
      <c r="CV1324" s="297">
        <f t="shared" si="456"/>
        <v>0</v>
      </c>
      <c r="CW1324" s="297">
        <f t="shared" si="456"/>
        <v>0</v>
      </c>
      <c r="CX1324" s="297">
        <f t="shared" si="456"/>
        <v>0</v>
      </c>
      <c r="CY1324" s="297">
        <f t="shared" si="456"/>
        <v>0</v>
      </c>
      <c r="CZ1324" s="297">
        <f t="shared" si="456"/>
        <v>0</v>
      </c>
      <c r="DA1324" s="297">
        <f t="shared" si="456"/>
        <v>0</v>
      </c>
      <c r="DB1324" s="297">
        <f t="shared" si="456"/>
        <v>0</v>
      </c>
      <c r="DC1324" s="297">
        <f t="shared" si="456"/>
        <v>0</v>
      </c>
      <c r="DD1324" s="297">
        <f t="shared" si="456"/>
        <v>0</v>
      </c>
      <c r="DE1324" s="301">
        <f t="shared" si="456"/>
        <v>0</v>
      </c>
      <c r="DG1324" s="612"/>
      <c r="DH1324" s="613"/>
      <c r="DI1324" s="415"/>
      <c r="DJ1324" s="416"/>
      <c r="DK1324" s="416"/>
      <c r="DL1324" s="416"/>
      <c r="DM1324" s="416"/>
      <c r="DN1324" s="416"/>
      <c r="DO1324" s="416"/>
      <c r="DP1324" s="416"/>
      <c r="DQ1324" s="416"/>
      <c r="DR1324" s="416"/>
      <c r="DS1324" s="416"/>
      <c r="DT1324" s="416"/>
      <c r="DU1324" s="416"/>
      <c r="DV1324" s="416"/>
      <c r="DW1324" s="416"/>
      <c r="DX1324" s="416"/>
      <c r="DY1324" s="416"/>
      <c r="DZ1324" s="416"/>
      <c r="EA1324" s="416"/>
      <c r="EB1324" s="416"/>
      <c r="EC1324" s="416"/>
      <c r="ED1324" s="416"/>
      <c r="EE1324" s="416"/>
      <c r="EF1324" s="416"/>
      <c r="EG1324" s="416"/>
      <c r="EH1324" s="416"/>
      <c r="EI1324" s="416"/>
      <c r="EJ1324" s="416"/>
      <c r="EK1324" s="416"/>
      <c r="EL1324" s="417"/>
    </row>
    <row r="1325" spans="1:143" ht="15" customHeight="1" x14ac:dyDescent="0.25">
      <c r="A1325" s="60"/>
      <c r="B1325" s="60"/>
      <c r="C1325" s="782"/>
      <c r="D1325" s="789"/>
      <c r="E1325" s="790"/>
      <c r="F1325" s="791"/>
      <c r="G1325" s="714" t="s">
        <v>527</v>
      </c>
      <c r="H1325" s="715"/>
      <c r="I1325" s="56"/>
      <c r="J1325" s="700" t="s">
        <v>525</v>
      </c>
      <c r="K1325" s="700"/>
      <c r="L1325" s="700"/>
      <c r="M1325" s="700"/>
      <c r="N1325" s="700"/>
      <c r="O1325" s="700"/>
      <c r="P1325" s="700"/>
      <c r="Q1325" s="700"/>
      <c r="R1325" s="701"/>
      <c r="S1325" s="274"/>
      <c r="T1325" s="274"/>
      <c r="U1325" s="274"/>
      <c r="V1325" s="274"/>
      <c r="W1325" s="274"/>
      <c r="X1325" s="274"/>
      <c r="Y1325" s="274"/>
      <c r="Z1325" s="274"/>
      <c r="AA1325" s="274"/>
      <c r="AB1325" s="274"/>
      <c r="AC1325" s="274"/>
      <c r="AD1325" s="274"/>
      <c r="AE1325" s="60"/>
      <c r="AF1325" s="259"/>
      <c r="AG1325" s="374">
        <f t="shared" si="401"/>
        <v>12</v>
      </c>
      <c r="AH1325" s="399"/>
      <c r="AK1325" s="412">
        <f t="shared" si="402"/>
        <v>0</v>
      </c>
      <c r="AL1325" s="379">
        <f t="shared" si="438"/>
        <v>0</v>
      </c>
      <c r="AM1325" s="380">
        <f t="shared" si="403"/>
        <v>0</v>
      </c>
      <c r="AN1325" s="317">
        <f t="shared" si="404"/>
        <v>0</v>
      </c>
      <c r="AO1325" s="388">
        <f t="shared" si="405"/>
        <v>0</v>
      </c>
      <c r="AP1325" s="379">
        <f t="shared" si="439"/>
        <v>0</v>
      </c>
      <c r="AQ1325" s="380">
        <f t="shared" si="406"/>
        <v>0</v>
      </c>
      <c r="AR1325" s="317">
        <f t="shared" si="407"/>
        <v>0</v>
      </c>
      <c r="AS1325" s="388">
        <f t="shared" si="408"/>
        <v>0</v>
      </c>
      <c r="AT1325" s="379">
        <f t="shared" si="440"/>
        <v>0</v>
      </c>
      <c r="AU1325" s="380">
        <f t="shared" si="409"/>
        <v>0</v>
      </c>
      <c r="AV1325" s="317">
        <f t="shared" si="410"/>
        <v>0</v>
      </c>
      <c r="AW1325" s="388">
        <f t="shared" si="411"/>
        <v>0</v>
      </c>
      <c r="AX1325" s="379">
        <f t="shared" si="441"/>
        <v>0</v>
      </c>
      <c r="AY1325" s="380">
        <f t="shared" si="412"/>
        <v>0</v>
      </c>
      <c r="AZ1325" s="292">
        <f t="shared" si="413"/>
        <v>0</v>
      </c>
      <c r="BA1325" s="388">
        <f t="shared" si="414"/>
        <v>0</v>
      </c>
      <c r="BB1325" s="379">
        <f t="shared" si="442"/>
        <v>0</v>
      </c>
      <c r="BC1325" s="380">
        <f t="shared" si="415"/>
        <v>0</v>
      </c>
      <c r="BD1325" s="292">
        <f t="shared" si="416"/>
        <v>0</v>
      </c>
      <c r="BE1325" s="388">
        <f t="shared" si="417"/>
        <v>0</v>
      </c>
      <c r="BF1325" s="379">
        <f t="shared" si="443"/>
        <v>0</v>
      </c>
      <c r="BG1325" s="380">
        <f t="shared" si="418"/>
        <v>0</v>
      </c>
      <c r="BH1325" s="292">
        <f t="shared" si="419"/>
        <v>0</v>
      </c>
      <c r="CA1325" s="299" t="s">
        <v>1910</v>
      </c>
      <c r="CB1325" s="421"/>
      <c r="CC1325" s="296"/>
      <c r="CD1325" s="296"/>
      <c r="CE1325" s="296"/>
      <c r="CF1325" s="296"/>
      <c r="CG1325" s="296"/>
      <c r="CH1325" s="296"/>
      <c r="CI1325" s="296"/>
      <c r="CJ1325" s="296"/>
      <c r="CK1325" s="296"/>
      <c r="CL1325" s="296"/>
      <c r="CM1325" s="320"/>
      <c r="CN1325" s="320"/>
      <c r="CO1325" s="320"/>
      <c r="CP1325" s="320"/>
      <c r="CQ1325" s="320"/>
      <c r="CR1325" s="320"/>
      <c r="CS1325" s="320"/>
      <c r="CT1325" s="422">
        <f>IF(CT1323="NA",COUNTIF(S1324:S1325,"NA"),COUNTIF(S1324:S1325,"NS"))</f>
        <v>0</v>
      </c>
      <c r="CU1325" s="422">
        <f t="shared" ref="CU1325:DE1325" si="457">IF(CU1323="NA",COUNTIF(T1324:T1325,"NA"),COUNTIF(T1324:T1325,"NS"))</f>
        <v>0</v>
      </c>
      <c r="CV1325" s="422">
        <f t="shared" si="457"/>
        <v>0</v>
      </c>
      <c r="CW1325" s="422">
        <f t="shared" si="457"/>
        <v>0</v>
      </c>
      <c r="CX1325" s="422">
        <f t="shared" si="457"/>
        <v>0</v>
      </c>
      <c r="CY1325" s="422">
        <f t="shared" si="457"/>
        <v>0</v>
      </c>
      <c r="CZ1325" s="422">
        <f t="shared" si="457"/>
        <v>0</v>
      </c>
      <c r="DA1325" s="422">
        <f t="shared" si="457"/>
        <v>0</v>
      </c>
      <c r="DB1325" s="422">
        <f t="shared" si="457"/>
        <v>0</v>
      </c>
      <c r="DC1325" s="422">
        <f t="shared" si="457"/>
        <v>0</v>
      </c>
      <c r="DD1325" s="422">
        <f t="shared" si="457"/>
        <v>0</v>
      </c>
      <c r="DE1325" s="422">
        <f t="shared" si="457"/>
        <v>0</v>
      </c>
      <c r="DG1325" s="612"/>
      <c r="DH1325" s="613"/>
      <c r="DI1325" s="415"/>
      <c r="DJ1325" s="416"/>
      <c r="DK1325" s="416"/>
      <c r="DL1325" s="416"/>
      <c r="DM1325" s="416"/>
      <c r="DN1325" s="416"/>
      <c r="DO1325" s="416"/>
      <c r="DP1325" s="416"/>
      <c r="DQ1325" s="416"/>
      <c r="DR1325" s="416"/>
      <c r="DS1325" s="416"/>
      <c r="DT1325" s="416"/>
      <c r="DU1325" s="416"/>
      <c r="DV1325" s="416"/>
      <c r="DW1325" s="416"/>
      <c r="DX1325" s="416"/>
      <c r="DY1325" s="416"/>
      <c r="DZ1325" s="416"/>
      <c r="EA1325" s="416"/>
      <c r="EB1325" s="416"/>
      <c r="EC1325" s="416"/>
      <c r="ED1325" s="416"/>
      <c r="EE1325" s="416"/>
      <c r="EF1325" s="416"/>
      <c r="EG1325" s="416"/>
      <c r="EH1325" s="416"/>
      <c r="EI1325" s="416"/>
      <c r="EJ1325" s="416"/>
      <c r="EK1325" s="416"/>
      <c r="EL1325" s="417"/>
    </row>
    <row r="1326" spans="1:143" ht="15" customHeight="1" x14ac:dyDescent="0.25">
      <c r="A1326" s="60"/>
      <c r="B1326" s="60"/>
      <c r="C1326" s="782"/>
      <c r="D1326" s="789"/>
      <c r="E1326" s="790"/>
      <c r="F1326" s="791"/>
      <c r="G1326" s="703" t="s">
        <v>528</v>
      </c>
      <c r="H1326" s="703"/>
      <c r="I1326" s="774" t="s">
        <v>529</v>
      </c>
      <c r="J1326" s="774"/>
      <c r="K1326" s="774"/>
      <c r="L1326" s="774"/>
      <c r="M1326" s="774"/>
      <c r="N1326" s="774"/>
      <c r="O1326" s="774"/>
      <c r="P1326" s="774"/>
      <c r="Q1326" s="774"/>
      <c r="R1326" s="774"/>
      <c r="S1326" s="274"/>
      <c r="T1326" s="274"/>
      <c r="U1326" s="274"/>
      <c r="V1326" s="274"/>
      <c r="W1326" s="274"/>
      <c r="X1326" s="274"/>
      <c r="Y1326" s="274"/>
      <c r="Z1326" s="274"/>
      <c r="AA1326" s="274"/>
      <c r="AB1326" s="274"/>
      <c r="AC1326" s="274"/>
      <c r="AD1326" s="274"/>
      <c r="AE1326" s="60"/>
      <c r="AF1326" s="259"/>
      <c r="AG1326" s="374">
        <f t="shared" si="401"/>
        <v>12</v>
      </c>
      <c r="AH1326" s="399"/>
      <c r="AK1326" s="412">
        <f t="shared" si="402"/>
        <v>0</v>
      </c>
      <c r="AL1326" s="379">
        <f t="shared" si="438"/>
        <v>0</v>
      </c>
      <c r="AM1326" s="380">
        <f t="shared" si="403"/>
        <v>0</v>
      </c>
      <c r="AN1326" s="317">
        <f t="shared" si="404"/>
        <v>0</v>
      </c>
      <c r="AO1326" s="388">
        <f t="shared" si="405"/>
        <v>0</v>
      </c>
      <c r="AP1326" s="379">
        <f t="shared" si="439"/>
        <v>0</v>
      </c>
      <c r="AQ1326" s="380">
        <f t="shared" si="406"/>
        <v>0</v>
      </c>
      <c r="AR1326" s="317">
        <f t="shared" si="407"/>
        <v>0</v>
      </c>
      <c r="AS1326" s="388">
        <f t="shared" si="408"/>
        <v>0</v>
      </c>
      <c r="AT1326" s="379">
        <f t="shared" si="440"/>
        <v>0</v>
      </c>
      <c r="AU1326" s="380">
        <f t="shared" si="409"/>
        <v>0</v>
      </c>
      <c r="AV1326" s="317">
        <f t="shared" si="410"/>
        <v>0</v>
      </c>
      <c r="AW1326" s="388">
        <f t="shared" si="411"/>
        <v>0</v>
      </c>
      <c r="AX1326" s="379">
        <f t="shared" si="441"/>
        <v>0</v>
      </c>
      <c r="AY1326" s="380">
        <f t="shared" si="412"/>
        <v>0</v>
      </c>
      <c r="AZ1326" s="292">
        <f t="shared" si="413"/>
        <v>0</v>
      </c>
      <c r="BA1326" s="388">
        <f t="shared" si="414"/>
        <v>0</v>
      </c>
      <c r="BB1326" s="379">
        <f t="shared" si="442"/>
        <v>0</v>
      </c>
      <c r="BC1326" s="380">
        <f t="shared" si="415"/>
        <v>0</v>
      </c>
      <c r="BD1326" s="292">
        <f t="shared" si="416"/>
        <v>0</v>
      </c>
      <c r="BE1326" s="388">
        <f t="shared" si="417"/>
        <v>0</v>
      </c>
      <c r="BF1326" s="379">
        <f t="shared" si="443"/>
        <v>0</v>
      </c>
      <c r="BG1326" s="380">
        <f t="shared" si="418"/>
        <v>0</v>
      </c>
      <c r="BH1326" s="292">
        <f t="shared" si="419"/>
        <v>0</v>
      </c>
      <c r="CA1326" s="308" t="s">
        <v>1918</v>
      </c>
      <c r="CB1326" s="421"/>
      <c r="CC1326" s="296"/>
      <c r="CD1326" s="296"/>
      <c r="CE1326" s="296"/>
      <c r="CF1326" s="296"/>
      <c r="CG1326" s="296"/>
      <c r="CH1326" s="433"/>
      <c r="CI1326" s="422"/>
      <c r="CJ1326" s="422"/>
      <c r="CK1326" s="422"/>
      <c r="CL1326" s="422"/>
      <c r="CM1326" s="320"/>
      <c r="CN1326" s="320"/>
      <c r="CO1326" s="320"/>
      <c r="CP1326" s="320"/>
      <c r="CQ1326" s="320"/>
      <c r="CR1326" s="320"/>
      <c r="CS1326" s="320"/>
      <c r="CT1326" s="434">
        <f t="shared" ref="CT1326:DE1326" si="458">IF(OR(AND(CT1323=0,CT1325&gt;0),AND(CT1323="NS",CT1324&gt;0),AND(CT1323="NS",CT1325=0,CT1324=0)),1,IF(OR(AND(CT1323&gt;0,CT1325=2),AND(CT1323="NS",CT1325=2),AND(CT1323="NS",CT1324=0,CT1325&gt;0),OR(CT1323=CT1324,AND(CT1323="",CT1325=0,CT1324=0))),0,1))</f>
        <v>0</v>
      </c>
      <c r="CU1326" s="434">
        <f t="shared" si="458"/>
        <v>0</v>
      </c>
      <c r="CV1326" s="434">
        <f t="shared" si="458"/>
        <v>0</v>
      </c>
      <c r="CW1326" s="434">
        <f t="shared" si="458"/>
        <v>0</v>
      </c>
      <c r="CX1326" s="434">
        <f t="shared" si="458"/>
        <v>0</v>
      </c>
      <c r="CY1326" s="434">
        <f t="shared" si="458"/>
        <v>0</v>
      </c>
      <c r="CZ1326" s="434">
        <f t="shared" si="458"/>
        <v>0</v>
      </c>
      <c r="DA1326" s="434">
        <f t="shared" si="458"/>
        <v>0</v>
      </c>
      <c r="DB1326" s="434">
        <f t="shared" si="458"/>
        <v>0</v>
      </c>
      <c r="DC1326" s="434">
        <f t="shared" si="458"/>
        <v>0</v>
      </c>
      <c r="DD1326" s="434">
        <f t="shared" si="458"/>
        <v>0</v>
      </c>
      <c r="DE1326" s="435">
        <f t="shared" si="458"/>
        <v>0</v>
      </c>
      <c r="DF1326" s="387">
        <f>SUM(CT1326:DE1326)</f>
        <v>0</v>
      </c>
      <c r="DG1326" s="610"/>
      <c r="DH1326" s="611"/>
      <c r="DI1326" s="415"/>
      <c r="DJ1326" s="416"/>
      <c r="DK1326" s="416"/>
      <c r="DL1326" s="416"/>
      <c r="DM1326" s="416"/>
      <c r="DN1326" s="416"/>
      <c r="DO1326" s="416"/>
      <c r="DP1326" s="416"/>
      <c r="DQ1326" s="416"/>
      <c r="DR1326" s="416"/>
      <c r="DS1326" s="416"/>
      <c r="DT1326" s="416"/>
      <c r="DU1326" s="416"/>
      <c r="DV1326" s="416"/>
      <c r="DW1326" s="416"/>
      <c r="DX1326" s="416"/>
      <c r="DY1326" s="416"/>
      <c r="DZ1326" s="416"/>
      <c r="EA1326" s="416"/>
      <c r="EB1326" s="416"/>
      <c r="EC1326" s="416"/>
      <c r="ED1326" s="416"/>
      <c r="EE1326" s="416"/>
      <c r="EF1326" s="416"/>
      <c r="EG1326" s="416"/>
      <c r="EH1326" s="416"/>
      <c r="EI1326" s="416"/>
      <c r="EJ1326" s="416"/>
      <c r="EK1326" s="416"/>
      <c r="EL1326" s="417"/>
    </row>
    <row r="1327" spans="1:143" ht="15" customHeight="1" x14ac:dyDescent="0.25">
      <c r="A1327" s="60"/>
      <c r="B1327" s="60"/>
      <c r="C1327" s="782"/>
      <c r="D1327" s="789"/>
      <c r="E1327" s="790"/>
      <c r="F1327" s="791"/>
      <c r="G1327" s="703" t="s">
        <v>530</v>
      </c>
      <c r="H1327" s="703"/>
      <c r="I1327" s="774" t="s">
        <v>531</v>
      </c>
      <c r="J1327" s="774"/>
      <c r="K1327" s="774"/>
      <c r="L1327" s="774"/>
      <c r="M1327" s="774"/>
      <c r="N1327" s="774"/>
      <c r="O1327" s="774"/>
      <c r="P1327" s="774"/>
      <c r="Q1327" s="774"/>
      <c r="R1327" s="774"/>
      <c r="S1327" s="274"/>
      <c r="T1327" s="274"/>
      <c r="U1327" s="274"/>
      <c r="V1327" s="274"/>
      <c r="W1327" s="274"/>
      <c r="X1327" s="274"/>
      <c r="Y1327" s="274"/>
      <c r="Z1327" s="274"/>
      <c r="AA1327" s="274"/>
      <c r="AB1327" s="274"/>
      <c r="AC1327" s="274"/>
      <c r="AD1327" s="274"/>
      <c r="AE1327" s="60"/>
      <c r="AF1327" s="259"/>
      <c r="AG1327" s="374">
        <f t="shared" si="401"/>
        <v>12</v>
      </c>
      <c r="AH1327" s="399"/>
      <c r="AK1327" s="412">
        <f t="shared" si="402"/>
        <v>0</v>
      </c>
      <c r="AL1327" s="379">
        <f t="shared" si="438"/>
        <v>0</v>
      </c>
      <c r="AM1327" s="380">
        <f t="shared" si="403"/>
        <v>0</v>
      </c>
      <c r="AN1327" s="317">
        <f t="shared" si="404"/>
        <v>0</v>
      </c>
      <c r="AO1327" s="388">
        <f t="shared" si="405"/>
        <v>0</v>
      </c>
      <c r="AP1327" s="379">
        <f t="shared" si="439"/>
        <v>0</v>
      </c>
      <c r="AQ1327" s="380">
        <f t="shared" si="406"/>
        <v>0</v>
      </c>
      <c r="AR1327" s="317">
        <f t="shared" si="407"/>
        <v>0</v>
      </c>
      <c r="AS1327" s="388">
        <f t="shared" si="408"/>
        <v>0</v>
      </c>
      <c r="AT1327" s="379">
        <f t="shared" si="440"/>
        <v>0</v>
      </c>
      <c r="AU1327" s="380">
        <f t="shared" si="409"/>
        <v>0</v>
      </c>
      <c r="AV1327" s="317">
        <f t="shared" si="410"/>
        <v>0</v>
      </c>
      <c r="AW1327" s="388">
        <f t="shared" si="411"/>
        <v>0</v>
      </c>
      <c r="AX1327" s="379">
        <f t="shared" si="441"/>
        <v>0</v>
      </c>
      <c r="AY1327" s="380">
        <f t="shared" si="412"/>
        <v>0</v>
      </c>
      <c r="AZ1327" s="292">
        <f t="shared" si="413"/>
        <v>0</v>
      </c>
      <c r="BA1327" s="388">
        <f t="shared" si="414"/>
        <v>0</v>
      </c>
      <c r="BB1327" s="379">
        <f t="shared" si="442"/>
        <v>0</v>
      </c>
      <c r="BC1327" s="380">
        <f t="shared" si="415"/>
        <v>0</v>
      </c>
      <c r="BD1327" s="292">
        <f t="shared" si="416"/>
        <v>0</v>
      </c>
      <c r="BE1327" s="388">
        <f t="shared" si="417"/>
        <v>0</v>
      </c>
      <c r="BF1327" s="379">
        <f t="shared" si="443"/>
        <v>0</v>
      </c>
      <c r="BG1327" s="380">
        <f t="shared" si="418"/>
        <v>0</v>
      </c>
      <c r="BH1327" s="292">
        <f t="shared" si="419"/>
        <v>0</v>
      </c>
      <c r="CA1327" s="309"/>
      <c r="CB1327" s="427"/>
      <c r="CC1327" s="310"/>
      <c r="CD1327" s="310"/>
      <c r="CE1327" s="310"/>
      <c r="CF1327" s="310"/>
      <c r="CG1327" s="310"/>
      <c r="CH1327" s="310"/>
      <c r="CI1327" s="310"/>
      <c r="CJ1327" s="310"/>
      <c r="CK1327" s="310"/>
      <c r="CL1327" s="310"/>
      <c r="CM1327" s="388"/>
      <c r="CN1327" s="388"/>
      <c r="CO1327" s="388"/>
      <c r="CP1327" s="388"/>
      <c r="CQ1327" s="388"/>
      <c r="CR1327" s="388"/>
      <c r="CS1327" s="388"/>
      <c r="CT1327" s="431"/>
      <c r="CU1327" s="431"/>
      <c r="CV1327" s="431"/>
      <c r="CW1327" s="431"/>
      <c r="CX1327" s="431"/>
      <c r="CY1327" s="431"/>
      <c r="CZ1327" s="431"/>
      <c r="DA1327" s="431"/>
      <c r="DB1327" s="431"/>
      <c r="DC1327" s="431"/>
      <c r="DD1327" s="431"/>
      <c r="DE1327" s="311"/>
      <c r="DG1327" s="610"/>
      <c r="DH1327" s="611"/>
      <c r="DI1327" s="415"/>
      <c r="DJ1327" s="416"/>
      <c r="DK1327" s="416"/>
      <c r="DL1327" s="416"/>
      <c r="DM1327" s="416"/>
      <c r="DN1327" s="416"/>
      <c r="DO1327" s="416"/>
      <c r="DP1327" s="416"/>
      <c r="DQ1327" s="416"/>
      <c r="DR1327" s="416"/>
      <c r="DS1327" s="416"/>
      <c r="DT1327" s="416"/>
      <c r="DU1327" s="416"/>
      <c r="DV1327" s="416"/>
      <c r="DW1327" s="416"/>
      <c r="DX1327" s="416"/>
      <c r="DY1327" s="416"/>
      <c r="DZ1327" s="416"/>
      <c r="EA1327" s="416"/>
      <c r="EB1327" s="416"/>
      <c r="EC1327" s="416"/>
      <c r="ED1327" s="416"/>
      <c r="EE1327" s="416"/>
      <c r="EF1327" s="416"/>
      <c r="EG1327" s="416"/>
      <c r="EH1327" s="416"/>
      <c r="EI1327" s="416"/>
      <c r="EJ1327" s="416"/>
      <c r="EK1327" s="416"/>
      <c r="EL1327" s="417"/>
    </row>
    <row r="1328" spans="1:143" ht="15" customHeight="1" x14ac:dyDescent="0.25">
      <c r="A1328" s="60"/>
      <c r="B1328" s="60"/>
      <c r="C1328" s="783"/>
      <c r="D1328" s="792"/>
      <c r="E1328" s="793"/>
      <c r="F1328" s="794"/>
      <c r="G1328" s="703" t="s">
        <v>532</v>
      </c>
      <c r="H1328" s="703"/>
      <c r="I1328" s="774" t="s">
        <v>533</v>
      </c>
      <c r="J1328" s="774"/>
      <c r="K1328" s="774"/>
      <c r="L1328" s="774"/>
      <c r="M1328" s="774"/>
      <c r="N1328" s="774"/>
      <c r="O1328" s="774"/>
      <c r="P1328" s="774"/>
      <c r="Q1328" s="774"/>
      <c r="R1328" s="774"/>
      <c r="S1328" s="274"/>
      <c r="T1328" s="274"/>
      <c r="U1328" s="274"/>
      <c r="V1328" s="274"/>
      <c r="W1328" s="274"/>
      <c r="X1328" s="274"/>
      <c r="Y1328" s="274"/>
      <c r="Z1328" s="274"/>
      <c r="AA1328" s="274"/>
      <c r="AB1328" s="274"/>
      <c r="AC1328" s="274"/>
      <c r="AD1328" s="274"/>
      <c r="AE1328" s="60"/>
      <c r="AF1328" s="259"/>
      <c r="AG1328" s="374">
        <f t="shared" si="401"/>
        <v>12</v>
      </c>
      <c r="AH1328" s="399"/>
      <c r="AK1328" s="412">
        <f t="shared" si="402"/>
        <v>0</v>
      </c>
      <c r="AL1328" s="379">
        <f t="shared" si="438"/>
        <v>0</v>
      </c>
      <c r="AM1328" s="380">
        <f t="shared" si="403"/>
        <v>0</v>
      </c>
      <c r="AN1328" s="317">
        <f t="shared" si="404"/>
        <v>0</v>
      </c>
      <c r="AO1328" s="388">
        <f t="shared" si="405"/>
        <v>0</v>
      </c>
      <c r="AP1328" s="379">
        <f t="shared" si="439"/>
        <v>0</v>
      </c>
      <c r="AQ1328" s="380">
        <f t="shared" si="406"/>
        <v>0</v>
      </c>
      <c r="AR1328" s="317">
        <f t="shared" si="407"/>
        <v>0</v>
      </c>
      <c r="AS1328" s="388">
        <f t="shared" si="408"/>
        <v>0</v>
      </c>
      <c r="AT1328" s="379">
        <f t="shared" si="440"/>
        <v>0</v>
      </c>
      <c r="AU1328" s="380">
        <f t="shared" si="409"/>
        <v>0</v>
      </c>
      <c r="AV1328" s="317">
        <f t="shared" si="410"/>
        <v>0</v>
      </c>
      <c r="AW1328" s="388">
        <f t="shared" si="411"/>
        <v>0</v>
      </c>
      <c r="AX1328" s="379">
        <f t="shared" si="441"/>
        <v>0</v>
      </c>
      <c r="AY1328" s="380">
        <f t="shared" si="412"/>
        <v>0</v>
      </c>
      <c r="AZ1328" s="292">
        <f t="shared" si="413"/>
        <v>0</v>
      </c>
      <c r="BA1328" s="388">
        <f t="shared" si="414"/>
        <v>0</v>
      </c>
      <c r="BB1328" s="379">
        <f t="shared" si="442"/>
        <v>0</v>
      </c>
      <c r="BC1328" s="380">
        <f t="shared" si="415"/>
        <v>0</v>
      </c>
      <c r="BD1328" s="292">
        <f t="shared" si="416"/>
        <v>0</v>
      </c>
      <c r="BE1328" s="388">
        <f t="shared" si="417"/>
        <v>0</v>
      </c>
      <c r="BF1328" s="379">
        <f t="shared" si="443"/>
        <v>0</v>
      </c>
      <c r="BG1328" s="380">
        <f t="shared" si="418"/>
        <v>0</v>
      </c>
      <c r="BH1328" s="292">
        <f t="shared" si="419"/>
        <v>0</v>
      </c>
      <c r="CA1328" s="309"/>
      <c r="CB1328" s="427"/>
      <c r="CC1328" s="310"/>
      <c r="CD1328" s="310"/>
      <c r="CE1328" s="310"/>
      <c r="CF1328" s="310"/>
      <c r="CG1328" s="310"/>
      <c r="CH1328" s="310"/>
      <c r="CI1328" s="310"/>
      <c r="CJ1328" s="310"/>
      <c r="CK1328" s="310"/>
      <c r="CL1328" s="310"/>
      <c r="CM1328" s="388"/>
      <c r="CN1328" s="388"/>
      <c r="CO1328" s="388"/>
      <c r="CP1328" s="388"/>
      <c r="CQ1328" s="388"/>
      <c r="CR1328" s="388"/>
      <c r="CS1328" s="388"/>
      <c r="CT1328" s="431"/>
      <c r="CU1328" s="431"/>
      <c r="CV1328" s="431"/>
      <c r="CW1328" s="431"/>
      <c r="CX1328" s="431"/>
      <c r="CY1328" s="431"/>
      <c r="CZ1328" s="431"/>
      <c r="DA1328" s="431"/>
      <c r="DB1328" s="431"/>
      <c r="DC1328" s="431"/>
      <c r="DD1328" s="431"/>
      <c r="DE1328" s="311"/>
      <c r="DG1328" s="614" t="s">
        <v>532</v>
      </c>
      <c r="DH1328" s="615"/>
      <c r="DI1328" s="418" t="s">
        <v>1909</v>
      </c>
      <c r="DJ1328" s="419"/>
      <c r="DK1328" s="419"/>
      <c r="DL1328" s="419"/>
      <c r="DM1328" s="419"/>
      <c r="DN1328" s="419"/>
      <c r="DO1328" s="419"/>
      <c r="DP1328" s="419"/>
      <c r="DQ1328" s="419"/>
      <c r="DR1328" s="419"/>
      <c r="DS1328" s="419"/>
      <c r="DT1328" s="419"/>
      <c r="DU1328" s="419"/>
      <c r="DV1328" s="419"/>
      <c r="DW1328" s="419"/>
      <c r="DX1328" s="419"/>
      <c r="DY1328" s="419"/>
      <c r="DZ1328" s="419"/>
      <c r="EA1328" s="419">
        <f t="shared" ref="EA1328:EL1328" si="459">S1328</f>
        <v>0</v>
      </c>
      <c r="EB1328" s="419">
        <f t="shared" si="459"/>
        <v>0</v>
      </c>
      <c r="EC1328" s="419">
        <f t="shared" si="459"/>
        <v>0</v>
      </c>
      <c r="ED1328" s="419">
        <f t="shared" si="459"/>
        <v>0</v>
      </c>
      <c r="EE1328" s="419">
        <f t="shared" si="459"/>
        <v>0</v>
      </c>
      <c r="EF1328" s="419">
        <f t="shared" si="459"/>
        <v>0</v>
      </c>
      <c r="EG1328" s="419">
        <f t="shared" si="459"/>
        <v>0</v>
      </c>
      <c r="EH1328" s="419">
        <f t="shared" si="459"/>
        <v>0</v>
      </c>
      <c r="EI1328" s="419">
        <f t="shared" si="459"/>
        <v>0</v>
      </c>
      <c r="EJ1328" s="419">
        <f t="shared" si="459"/>
        <v>0</v>
      </c>
      <c r="EK1328" s="419">
        <f t="shared" si="459"/>
        <v>0</v>
      </c>
      <c r="EL1328" s="420">
        <f t="shared" si="459"/>
        <v>0</v>
      </c>
    </row>
    <row r="1329" spans="1:143" ht="15" customHeight="1" x14ac:dyDescent="0.25">
      <c r="A1329" s="60"/>
      <c r="B1329" s="60"/>
      <c r="C1329" s="781" t="s">
        <v>596</v>
      </c>
      <c r="D1329" s="786" t="s">
        <v>597</v>
      </c>
      <c r="E1329" s="787"/>
      <c r="F1329" s="788"/>
      <c r="G1329" s="703" t="s">
        <v>536</v>
      </c>
      <c r="H1329" s="703"/>
      <c r="I1329" s="774" t="s">
        <v>537</v>
      </c>
      <c r="J1329" s="774"/>
      <c r="K1329" s="774"/>
      <c r="L1329" s="774"/>
      <c r="M1329" s="774"/>
      <c r="N1329" s="774"/>
      <c r="O1329" s="774"/>
      <c r="P1329" s="774"/>
      <c r="Q1329" s="774"/>
      <c r="R1329" s="774"/>
      <c r="S1329" s="274"/>
      <c r="T1329" s="274"/>
      <c r="U1329" s="274"/>
      <c r="V1329" s="274"/>
      <c r="W1329" s="274"/>
      <c r="X1329" s="274"/>
      <c r="Y1329" s="274"/>
      <c r="Z1329" s="274"/>
      <c r="AA1329" s="274"/>
      <c r="AB1329" s="274"/>
      <c r="AC1329" s="274"/>
      <c r="AD1329" s="274"/>
      <c r="AE1329" s="60"/>
      <c r="AF1329" s="259"/>
      <c r="AG1329" s="374">
        <f t="shared" si="401"/>
        <v>12</v>
      </c>
      <c r="AH1329" s="399"/>
      <c r="AK1329" s="412">
        <f t="shared" si="402"/>
        <v>0</v>
      </c>
      <c r="AL1329" s="379">
        <f t="shared" si="438"/>
        <v>0</v>
      </c>
      <c r="AM1329" s="380">
        <f t="shared" si="403"/>
        <v>0</v>
      </c>
      <c r="AN1329" s="317">
        <f t="shared" si="404"/>
        <v>0</v>
      </c>
      <c r="AO1329" s="388">
        <f t="shared" si="405"/>
        <v>0</v>
      </c>
      <c r="AP1329" s="379">
        <f t="shared" si="439"/>
        <v>0</v>
      </c>
      <c r="AQ1329" s="380">
        <f t="shared" si="406"/>
        <v>0</v>
      </c>
      <c r="AR1329" s="317">
        <f t="shared" si="407"/>
        <v>0</v>
      </c>
      <c r="AS1329" s="388">
        <f t="shared" si="408"/>
        <v>0</v>
      </c>
      <c r="AT1329" s="379">
        <f t="shared" si="440"/>
        <v>0</v>
      </c>
      <c r="AU1329" s="380">
        <f t="shared" si="409"/>
        <v>0</v>
      </c>
      <c r="AV1329" s="317">
        <f t="shared" si="410"/>
        <v>0</v>
      </c>
      <c r="AW1329" s="388">
        <f t="shared" si="411"/>
        <v>0</v>
      </c>
      <c r="AX1329" s="379">
        <f t="shared" si="441"/>
        <v>0</v>
      </c>
      <c r="AY1329" s="380">
        <f t="shared" si="412"/>
        <v>0</v>
      </c>
      <c r="AZ1329" s="292">
        <f t="shared" si="413"/>
        <v>0</v>
      </c>
      <c r="BA1329" s="388">
        <f t="shared" si="414"/>
        <v>0</v>
      </c>
      <c r="BB1329" s="379">
        <f t="shared" si="442"/>
        <v>0</v>
      </c>
      <c r="BC1329" s="380">
        <f t="shared" si="415"/>
        <v>0</v>
      </c>
      <c r="BD1329" s="292">
        <f t="shared" si="416"/>
        <v>0</v>
      </c>
      <c r="BE1329" s="388">
        <f t="shared" si="417"/>
        <v>0</v>
      </c>
      <c r="BF1329" s="379">
        <f t="shared" si="443"/>
        <v>0</v>
      </c>
      <c r="BG1329" s="380">
        <f t="shared" si="418"/>
        <v>0</v>
      </c>
      <c r="BH1329" s="292">
        <f t="shared" si="419"/>
        <v>0</v>
      </c>
      <c r="CA1329" s="309"/>
      <c r="CB1329" s="427"/>
      <c r="CC1329" s="310"/>
      <c r="CD1329" s="310"/>
      <c r="CE1329" s="310"/>
      <c r="CF1329" s="310"/>
      <c r="CG1329" s="310"/>
      <c r="CH1329" s="310"/>
      <c r="CI1329" s="310"/>
      <c r="CJ1329" s="310"/>
      <c r="CK1329" s="310"/>
      <c r="CL1329" s="310"/>
      <c r="CM1329" s="388"/>
      <c r="CN1329" s="388"/>
      <c r="CO1329" s="388"/>
      <c r="CP1329" s="388"/>
      <c r="CQ1329" s="388"/>
      <c r="CR1329" s="388"/>
      <c r="CS1329" s="388"/>
      <c r="CT1329" s="431"/>
      <c r="CU1329" s="431"/>
      <c r="CV1329" s="431"/>
      <c r="CW1329" s="431"/>
      <c r="CX1329" s="431"/>
      <c r="CY1329" s="431"/>
      <c r="CZ1329" s="431"/>
      <c r="DA1329" s="431"/>
      <c r="DB1329" s="431"/>
      <c r="DC1329" s="431"/>
      <c r="DD1329" s="431"/>
      <c r="DE1329" s="311"/>
      <c r="DG1329" s="610"/>
      <c r="DH1329" s="611"/>
      <c r="DI1329" s="415" t="s">
        <v>1910</v>
      </c>
      <c r="DJ1329" s="416"/>
      <c r="DK1329" s="416"/>
      <c r="DL1329" s="416"/>
      <c r="DM1329" s="416"/>
      <c r="DN1329" s="416"/>
      <c r="DO1329" s="416"/>
      <c r="DP1329" s="416"/>
      <c r="DQ1329" s="416"/>
      <c r="DR1329" s="416"/>
      <c r="DS1329" s="416"/>
      <c r="DT1329" s="416"/>
      <c r="DU1329" s="416"/>
      <c r="DV1329" s="416"/>
      <c r="DW1329" s="416"/>
      <c r="DX1329" s="416"/>
      <c r="DY1329" s="416"/>
      <c r="DZ1329" s="416"/>
      <c r="EA1329" s="416">
        <f t="shared" ref="EA1329:EL1329" si="460">COUNTIF(S1326:S1327,"NS")+COUNTIF(S1323,"NS")+COUNTIF(S1314,"NS")</f>
        <v>0</v>
      </c>
      <c r="EB1329" s="416">
        <f t="shared" si="460"/>
        <v>0</v>
      </c>
      <c r="EC1329" s="416">
        <f t="shared" si="460"/>
        <v>0</v>
      </c>
      <c r="ED1329" s="416">
        <f t="shared" si="460"/>
        <v>0</v>
      </c>
      <c r="EE1329" s="416">
        <f t="shared" si="460"/>
        <v>0</v>
      </c>
      <c r="EF1329" s="416">
        <f t="shared" si="460"/>
        <v>0</v>
      </c>
      <c r="EG1329" s="416">
        <f t="shared" si="460"/>
        <v>0</v>
      </c>
      <c r="EH1329" s="416">
        <f t="shared" si="460"/>
        <v>0</v>
      </c>
      <c r="EI1329" s="416">
        <f t="shared" si="460"/>
        <v>0</v>
      </c>
      <c r="EJ1329" s="416">
        <f t="shared" si="460"/>
        <v>0</v>
      </c>
      <c r="EK1329" s="416">
        <f t="shared" si="460"/>
        <v>0</v>
      </c>
      <c r="EL1329" s="417">
        <f t="shared" si="460"/>
        <v>0</v>
      </c>
    </row>
    <row r="1330" spans="1:143" ht="15" customHeight="1" x14ac:dyDescent="0.25">
      <c r="A1330" s="60"/>
      <c r="B1330" s="60"/>
      <c r="C1330" s="782"/>
      <c r="D1330" s="789"/>
      <c r="E1330" s="790"/>
      <c r="F1330" s="791"/>
      <c r="G1330" s="703" t="s">
        <v>538</v>
      </c>
      <c r="H1330" s="703"/>
      <c r="I1330" s="774" t="s">
        <v>539</v>
      </c>
      <c r="J1330" s="774"/>
      <c r="K1330" s="774"/>
      <c r="L1330" s="774"/>
      <c r="M1330" s="774"/>
      <c r="N1330" s="774"/>
      <c r="O1330" s="774"/>
      <c r="P1330" s="774"/>
      <c r="Q1330" s="774"/>
      <c r="R1330" s="774"/>
      <c r="S1330" s="274"/>
      <c r="T1330" s="274"/>
      <c r="U1330" s="274"/>
      <c r="V1330" s="274"/>
      <c r="W1330" s="274"/>
      <c r="X1330" s="274"/>
      <c r="Y1330" s="274"/>
      <c r="Z1330" s="274"/>
      <c r="AA1330" s="274"/>
      <c r="AB1330" s="274"/>
      <c r="AC1330" s="274"/>
      <c r="AD1330" s="274"/>
      <c r="AE1330" s="60"/>
      <c r="AF1330" s="259"/>
      <c r="AG1330" s="374">
        <f t="shared" si="401"/>
        <v>12</v>
      </c>
      <c r="AH1330" s="399"/>
      <c r="AK1330" s="412">
        <f t="shared" si="402"/>
        <v>0</v>
      </c>
      <c r="AL1330" s="379">
        <f t="shared" si="438"/>
        <v>0</v>
      </c>
      <c r="AM1330" s="380">
        <f t="shared" si="403"/>
        <v>0</v>
      </c>
      <c r="AN1330" s="317">
        <f t="shared" si="404"/>
        <v>0</v>
      </c>
      <c r="AO1330" s="388">
        <f t="shared" si="405"/>
        <v>0</v>
      </c>
      <c r="AP1330" s="379">
        <f t="shared" si="439"/>
        <v>0</v>
      </c>
      <c r="AQ1330" s="380">
        <f t="shared" si="406"/>
        <v>0</v>
      </c>
      <c r="AR1330" s="317">
        <f t="shared" si="407"/>
        <v>0</v>
      </c>
      <c r="AS1330" s="388">
        <f t="shared" si="408"/>
        <v>0</v>
      </c>
      <c r="AT1330" s="379">
        <f t="shared" si="440"/>
        <v>0</v>
      </c>
      <c r="AU1330" s="380">
        <f t="shared" si="409"/>
        <v>0</v>
      </c>
      <c r="AV1330" s="317">
        <f t="shared" si="410"/>
        <v>0</v>
      </c>
      <c r="AW1330" s="388">
        <f t="shared" si="411"/>
        <v>0</v>
      </c>
      <c r="AX1330" s="379">
        <f t="shared" si="441"/>
        <v>0</v>
      </c>
      <c r="AY1330" s="380">
        <f t="shared" si="412"/>
        <v>0</v>
      </c>
      <c r="AZ1330" s="292">
        <f t="shared" si="413"/>
        <v>0</v>
      </c>
      <c r="BA1330" s="388">
        <f t="shared" si="414"/>
        <v>0</v>
      </c>
      <c r="BB1330" s="379">
        <f t="shared" si="442"/>
        <v>0</v>
      </c>
      <c r="BC1330" s="380">
        <f t="shared" si="415"/>
        <v>0</v>
      </c>
      <c r="BD1330" s="292">
        <f t="shared" si="416"/>
        <v>0</v>
      </c>
      <c r="BE1330" s="388">
        <f t="shared" si="417"/>
        <v>0</v>
      </c>
      <c r="BF1330" s="379">
        <f t="shared" si="443"/>
        <v>0</v>
      </c>
      <c r="BG1330" s="380">
        <f t="shared" si="418"/>
        <v>0</v>
      </c>
      <c r="BH1330" s="292">
        <f t="shared" si="419"/>
        <v>0</v>
      </c>
      <c r="CA1330" s="309"/>
      <c r="CB1330" s="427"/>
      <c r="CC1330" s="310"/>
      <c r="CD1330" s="310"/>
      <c r="CE1330" s="310"/>
      <c r="CF1330" s="310"/>
      <c r="CG1330" s="310"/>
      <c r="CH1330" s="310"/>
      <c r="CI1330" s="310"/>
      <c r="CJ1330" s="310"/>
      <c r="CK1330" s="310"/>
      <c r="CL1330" s="310"/>
      <c r="CM1330" s="388"/>
      <c r="CN1330" s="388"/>
      <c r="CO1330" s="388"/>
      <c r="CP1330" s="388"/>
      <c r="CQ1330" s="388"/>
      <c r="CR1330" s="388"/>
      <c r="CS1330" s="388"/>
      <c r="CT1330" s="431"/>
      <c r="CU1330" s="431"/>
      <c r="CV1330" s="431"/>
      <c r="CW1330" s="431"/>
      <c r="CX1330" s="431"/>
      <c r="CY1330" s="431"/>
      <c r="CZ1330" s="431"/>
      <c r="DA1330" s="431"/>
      <c r="DB1330" s="431"/>
      <c r="DC1330" s="431"/>
      <c r="DD1330" s="431"/>
      <c r="DE1330" s="311"/>
      <c r="DG1330" s="610"/>
      <c r="DH1330" s="611"/>
      <c r="DI1330" s="415" t="s">
        <v>1914</v>
      </c>
      <c r="DJ1330" s="416"/>
      <c r="DK1330" s="416"/>
      <c r="DL1330" s="416"/>
      <c r="DM1330" s="416"/>
      <c r="DN1330" s="416"/>
      <c r="DO1330" s="416"/>
      <c r="DP1330" s="416"/>
      <c r="DQ1330" s="416"/>
      <c r="DR1330" s="416"/>
      <c r="DS1330" s="416"/>
      <c r="DT1330" s="416"/>
      <c r="DU1330" s="416"/>
      <c r="DV1330" s="416"/>
      <c r="DW1330" s="416"/>
      <c r="DX1330" s="416"/>
      <c r="DY1330" s="416"/>
      <c r="DZ1330" s="416"/>
      <c r="EA1330" s="416">
        <f t="shared" ref="EA1330:EL1330" si="461">SUM(S1314,S1323,S1326:S1328)</f>
        <v>0</v>
      </c>
      <c r="EB1330" s="416">
        <f t="shared" si="461"/>
        <v>0</v>
      </c>
      <c r="EC1330" s="416">
        <f t="shared" si="461"/>
        <v>0</v>
      </c>
      <c r="ED1330" s="416">
        <f t="shared" si="461"/>
        <v>0</v>
      </c>
      <c r="EE1330" s="416">
        <f t="shared" si="461"/>
        <v>0</v>
      </c>
      <c r="EF1330" s="416">
        <f t="shared" si="461"/>
        <v>0</v>
      </c>
      <c r="EG1330" s="416">
        <f t="shared" si="461"/>
        <v>0</v>
      </c>
      <c r="EH1330" s="416">
        <f t="shared" si="461"/>
        <v>0</v>
      </c>
      <c r="EI1330" s="416">
        <f t="shared" si="461"/>
        <v>0</v>
      </c>
      <c r="EJ1330" s="416">
        <f t="shared" si="461"/>
        <v>0</v>
      </c>
      <c r="EK1330" s="416">
        <f t="shared" si="461"/>
        <v>0</v>
      </c>
      <c r="EL1330" s="417">
        <f t="shared" si="461"/>
        <v>0</v>
      </c>
    </row>
    <row r="1331" spans="1:143" ht="15" customHeight="1" x14ac:dyDescent="0.25">
      <c r="A1331" s="60"/>
      <c r="B1331" s="60"/>
      <c r="C1331" s="782"/>
      <c r="D1331" s="789"/>
      <c r="E1331" s="790"/>
      <c r="F1331" s="791"/>
      <c r="G1331" s="703" t="s">
        <v>540</v>
      </c>
      <c r="H1331" s="703"/>
      <c r="I1331" s="774" t="s">
        <v>541</v>
      </c>
      <c r="J1331" s="774"/>
      <c r="K1331" s="774"/>
      <c r="L1331" s="774"/>
      <c r="M1331" s="774"/>
      <c r="N1331" s="774"/>
      <c r="O1331" s="774"/>
      <c r="P1331" s="774"/>
      <c r="Q1331" s="774"/>
      <c r="R1331" s="774"/>
      <c r="S1331" s="274"/>
      <c r="T1331" s="274"/>
      <c r="U1331" s="274"/>
      <c r="V1331" s="274"/>
      <c r="W1331" s="274"/>
      <c r="X1331" s="274"/>
      <c r="Y1331" s="274"/>
      <c r="Z1331" s="274"/>
      <c r="AA1331" s="274"/>
      <c r="AB1331" s="274"/>
      <c r="AC1331" s="274"/>
      <c r="AD1331" s="274"/>
      <c r="AE1331" s="60"/>
      <c r="AF1331" s="259"/>
      <c r="AG1331" s="374">
        <f t="shared" si="401"/>
        <v>12</v>
      </c>
      <c r="AH1331" s="399"/>
      <c r="AK1331" s="412">
        <f t="shared" si="402"/>
        <v>0</v>
      </c>
      <c r="AL1331" s="379">
        <f t="shared" si="438"/>
        <v>0</v>
      </c>
      <c r="AM1331" s="380">
        <f t="shared" si="403"/>
        <v>0</v>
      </c>
      <c r="AN1331" s="317">
        <f t="shared" si="404"/>
        <v>0</v>
      </c>
      <c r="AO1331" s="388">
        <f t="shared" si="405"/>
        <v>0</v>
      </c>
      <c r="AP1331" s="379">
        <f t="shared" si="439"/>
        <v>0</v>
      </c>
      <c r="AQ1331" s="380">
        <f t="shared" si="406"/>
        <v>0</v>
      </c>
      <c r="AR1331" s="317">
        <f t="shared" si="407"/>
        <v>0</v>
      </c>
      <c r="AS1331" s="388">
        <f t="shared" si="408"/>
        <v>0</v>
      </c>
      <c r="AT1331" s="379">
        <f t="shared" si="440"/>
        <v>0</v>
      </c>
      <c r="AU1331" s="380">
        <f t="shared" si="409"/>
        <v>0</v>
      </c>
      <c r="AV1331" s="317">
        <f t="shared" si="410"/>
        <v>0</v>
      </c>
      <c r="AW1331" s="388">
        <f t="shared" si="411"/>
        <v>0</v>
      </c>
      <c r="AX1331" s="379">
        <f t="shared" si="441"/>
        <v>0</v>
      </c>
      <c r="AY1331" s="380">
        <f t="shared" si="412"/>
        <v>0</v>
      </c>
      <c r="AZ1331" s="292">
        <f t="shared" si="413"/>
        <v>0</v>
      </c>
      <c r="BA1331" s="388">
        <f t="shared" si="414"/>
        <v>0</v>
      </c>
      <c r="BB1331" s="379">
        <f t="shared" si="442"/>
        <v>0</v>
      </c>
      <c r="BC1331" s="380">
        <f t="shared" si="415"/>
        <v>0</v>
      </c>
      <c r="BD1331" s="292">
        <f t="shared" si="416"/>
        <v>0</v>
      </c>
      <c r="BE1331" s="388">
        <f t="shared" si="417"/>
        <v>0</v>
      </c>
      <c r="BF1331" s="379">
        <f t="shared" si="443"/>
        <v>0</v>
      </c>
      <c r="BG1331" s="380">
        <f t="shared" si="418"/>
        <v>0</v>
      </c>
      <c r="BH1331" s="292">
        <f t="shared" si="419"/>
        <v>0</v>
      </c>
      <c r="CA1331" s="309"/>
      <c r="CB1331" s="427"/>
      <c r="CC1331" s="310"/>
      <c r="CD1331" s="310"/>
      <c r="CE1331" s="310"/>
      <c r="CF1331" s="310"/>
      <c r="CG1331" s="310"/>
      <c r="CH1331" s="310"/>
      <c r="CI1331" s="310"/>
      <c r="CJ1331" s="310"/>
      <c r="CK1331" s="310"/>
      <c r="CL1331" s="310"/>
      <c r="CM1331" s="388"/>
      <c r="CN1331" s="388"/>
      <c r="CO1331" s="388"/>
      <c r="CP1331" s="388"/>
      <c r="CQ1331" s="388"/>
      <c r="CR1331" s="388"/>
      <c r="CS1331" s="388"/>
      <c r="CT1331" s="431"/>
      <c r="CU1331" s="431"/>
      <c r="CV1331" s="431"/>
      <c r="CW1331" s="431"/>
      <c r="CX1331" s="431"/>
      <c r="CY1331" s="431"/>
      <c r="CZ1331" s="431"/>
      <c r="DA1331" s="431"/>
      <c r="DB1331" s="431"/>
      <c r="DC1331" s="431"/>
      <c r="DD1331" s="431"/>
      <c r="DE1331" s="311"/>
      <c r="DG1331" s="610"/>
      <c r="DH1331" s="611"/>
      <c r="DI1331" s="415" t="s">
        <v>1919</v>
      </c>
      <c r="DJ1331" s="298"/>
      <c r="DK1331" s="298"/>
      <c r="DL1331" s="298"/>
      <c r="DM1331" s="298"/>
      <c r="DN1331" s="298"/>
      <c r="DO1331" s="298"/>
      <c r="DP1331" s="298"/>
      <c r="DQ1331" s="298"/>
      <c r="DR1331" s="298"/>
      <c r="DS1331" s="298"/>
      <c r="DT1331" s="298"/>
      <c r="DU1331" s="298"/>
      <c r="DV1331" s="298"/>
      <c r="DW1331" s="298"/>
      <c r="DX1331" s="298"/>
      <c r="DY1331" s="298"/>
      <c r="DZ1331" s="298"/>
      <c r="EA1331" s="298">
        <f>IF(OR(AND(EA1328="NS",EA1329=4),AND(EA1328="NA")),0,IF(OR(AND(IF(EA1328="NS",1,EA1328)&gt;EA1330*0.25,EA1329=0),AND(EA1328&gt;0,OR(EA1329=4,EA1330=0)),AND(EA1328&gt;0,EA1329=0,EA1330=0),AND(EA1328="NS",EA1329=0,EA1330=0)),1,0))</f>
        <v>0</v>
      </c>
      <c r="EB1331" s="298">
        <f t="shared" ref="EB1331:EL1331" si="462">IF(OR(AND(EB1328="NS",EB1329=4),AND(EB1328="NA")),0,IF(OR(AND(IF(EB1328="NS",1,EB1328)&gt;EB1330*0.25,EB1329=0),AND(EB1328&gt;0,OR(EB1329=4,EB1330=0)),AND(EB1328&gt;0,EB1329=0,EB1330=0),AND(EB1328="NS",EB1329=0,EB1330=0)),1,0))</f>
        <v>0</v>
      </c>
      <c r="EC1331" s="298">
        <f t="shared" si="462"/>
        <v>0</v>
      </c>
      <c r="ED1331" s="298">
        <f t="shared" si="462"/>
        <v>0</v>
      </c>
      <c r="EE1331" s="298">
        <f t="shared" si="462"/>
        <v>0</v>
      </c>
      <c r="EF1331" s="298">
        <f t="shared" si="462"/>
        <v>0</v>
      </c>
      <c r="EG1331" s="298">
        <f t="shared" si="462"/>
        <v>0</v>
      </c>
      <c r="EH1331" s="298">
        <f t="shared" si="462"/>
        <v>0</v>
      </c>
      <c r="EI1331" s="298">
        <f t="shared" si="462"/>
        <v>0</v>
      </c>
      <c r="EJ1331" s="298">
        <f t="shared" si="462"/>
        <v>0</v>
      </c>
      <c r="EK1331" s="298">
        <f t="shared" si="462"/>
        <v>0</v>
      </c>
      <c r="EL1331" s="302">
        <f t="shared" si="462"/>
        <v>0</v>
      </c>
      <c r="EM1331" s="377">
        <f>SUM(EA1331:EL1331)</f>
        <v>0</v>
      </c>
    </row>
    <row r="1332" spans="1:143" ht="15" customHeight="1" x14ac:dyDescent="0.25">
      <c r="A1332" s="60"/>
      <c r="B1332" s="60"/>
      <c r="C1332" s="782"/>
      <c r="D1332" s="789"/>
      <c r="E1332" s="790"/>
      <c r="F1332" s="791"/>
      <c r="G1332" s="703" t="s">
        <v>542</v>
      </c>
      <c r="H1332" s="703"/>
      <c r="I1332" s="774" t="s">
        <v>543</v>
      </c>
      <c r="J1332" s="774"/>
      <c r="K1332" s="774"/>
      <c r="L1332" s="774"/>
      <c r="M1332" s="774"/>
      <c r="N1332" s="774"/>
      <c r="O1332" s="774"/>
      <c r="P1332" s="774"/>
      <c r="Q1332" s="774"/>
      <c r="R1332" s="774"/>
      <c r="S1332" s="274"/>
      <c r="T1332" s="274"/>
      <c r="U1332" s="274"/>
      <c r="V1332" s="274"/>
      <c r="W1332" s="274"/>
      <c r="X1332" s="274"/>
      <c r="Y1332" s="274"/>
      <c r="Z1332" s="274"/>
      <c r="AA1332" s="274"/>
      <c r="AB1332" s="274"/>
      <c r="AC1332" s="274"/>
      <c r="AD1332" s="274"/>
      <c r="AE1332" s="60"/>
      <c r="AF1332" s="259"/>
      <c r="AG1332" s="374">
        <f t="shared" si="401"/>
        <v>12</v>
      </c>
      <c r="AH1332" s="399"/>
      <c r="AK1332" s="412">
        <f t="shared" si="402"/>
        <v>0</v>
      </c>
      <c r="AL1332" s="379">
        <f t="shared" si="438"/>
        <v>0</v>
      </c>
      <c r="AM1332" s="380">
        <f t="shared" si="403"/>
        <v>0</v>
      </c>
      <c r="AN1332" s="317">
        <f t="shared" si="404"/>
        <v>0</v>
      </c>
      <c r="AO1332" s="388">
        <f t="shared" si="405"/>
        <v>0</v>
      </c>
      <c r="AP1332" s="379">
        <f t="shared" si="439"/>
        <v>0</v>
      </c>
      <c r="AQ1332" s="380">
        <f t="shared" si="406"/>
        <v>0</v>
      </c>
      <c r="AR1332" s="317">
        <f t="shared" si="407"/>
        <v>0</v>
      </c>
      <c r="AS1332" s="388">
        <f t="shared" si="408"/>
        <v>0</v>
      </c>
      <c r="AT1332" s="379">
        <f t="shared" si="440"/>
        <v>0</v>
      </c>
      <c r="AU1332" s="380">
        <f t="shared" si="409"/>
        <v>0</v>
      </c>
      <c r="AV1332" s="317">
        <f t="shared" si="410"/>
        <v>0</v>
      </c>
      <c r="AW1332" s="388">
        <f t="shared" si="411"/>
        <v>0</v>
      </c>
      <c r="AX1332" s="379">
        <f t="shared" si="441"/>
        <v>0</v>
      </c>
      <c r="AY1332" s="380">
        <f t="shared" si="412"/>
        <v>0</v>
      </c>
      <c r="AZ1332" s="292">
        <f t="shared" si="413"/>
        <v>0</v>
      </c>
      <c r="BA1332" s="388">
        <f t="shared" si="414"/>
        <v>0</v>
      </c>
      <c r="BB1332" s="379">
        <f t="shared" si="442"/>
        <v>0</v>
      </c>
      <c r="BC1332" s="380">
        <f t="shared" si="415"/>
        <v>0</v>
      </c>
      <c r="BD1332" s="292">
        <f t="shared" si="416"/>
        <v>0</v>
      </c>
      <c r="BE1332" s="388">
        <f t="shared" si="417"/>
        <v>0</v>
      </c>
      <c r="BF1332" s="379">
        <f t="shared" si="443"/>
        <v>0</v>
      </c>
      <c r="BG1332" s="380">
        <f t="shared" si="418"/>
        <v>0</v>
      </c>
      <c r="BH1332" s="292">
        <f t="shared" si="419"/>
        <v>0</v>
      </c>
      <c r="CA1332" s="309"/>
      <c r="CB1332" s="427"/>
      <c r="CC1332" s="310"/>
      <c r="CD1332" s="310"/>
      <c r="CE1332" s="310"/>
      <c r="CF1332" s="310"/>
      <c r="CG1332" s="310"/>
      <c r="CH1332" s="310"/>
      <c r="CI1332" s="310"/>
      <c r="CJ1332" s="310"/>
      <c r="CK1332" s="310"/>
      <c r="CL1332" s="310"/>
      <c r="CM1332" s="388"/>
      <c r="CN1332" s="388"/>
      <c r="CO1332" s="388"/>
      <c r="CP1332" s="388"/>
      <c r="CQ1332" s="388"/>
      <c r="CR1332" s="388"/>
      <c r="CS1332" s="388"/>
      <c r="CT1332" s="431"/>
      <c r="CU1332" s="431"/>
      <c r="CV1332" s="431"/>
      <c r="CW1332" s="431"/>
      <c r="CX1332" s="431"/>
      <c r="CY1332" s="431"/>
      <c r="CZ1332" s="431"/>
      <c r="DA1332" s="431"/>
      <c r="DB1332" s="431"/>
      <c r="DC1332" s="431"/>
      <c r="DD1332" s="431"/>
      <c r="DE1332" s="311"/>
      <c r="DG1332" s="610"/>
      <c r="DH1332" s="611"/>
      <c r="DI1332" s="415"/>
      <c r="DJ1332" s="416"/>
      <c r="DK1332" s="416"/>
      <c r="DL1332" s="416"/>
      <c r="DM1332" s="416"/>
      <c r="DN1332" s="416"/>
      <c r="DO1332" s="416"/>
      <c r="DP1332" s="416"/>
      <c r="DQ1332" s="416"/>
      <c r="DR1332" s="416"/>
      <c r="DS1332" s="416"/>
      <c r="DT1332" s="416"/>
      <c r="DU1332" s="416"/>
      <c r="DV1332" s="416"/>
      <c r="DW1332" s="416"/>
      <c r="DX1332" s="416"/>
      <c r="DY1332" s="416"/>
      <c r="DZ1332" s="416"/>
      <c r="EA1332" s="416"/>
      <c r="EB1332" s="416"/>
      <c r="EC1332" s="416"/>
      <c r="ED1332" s="416"/>
      <c r="EE1332" s="416"/>
      <c r="EF1332" s="416"/>
      <c r="EG1332" s="416"/>
      <c r="EH1332" s="416"/>
      <c r="EI1332" s="416"/>
      <c r="EJ1332" s="416"/>
      <c r="EK1332" s="416"/>
      <c r="EL1332" s="417"/>
    </row>
    <row r="1333" spans="1:143" ht="24" customHeight="1" x14ac:dyDescent="0.25">
      <c r="A1333" s="60"/>
      <c r="B1333" s="60"/>
      <c r="C1333" s="782"/>
      <c r="D1333" s="789"/>
      <c r="E1333" s="790"/>
      <c r="F1333" s="791"/>
      <c r="G1333" s="703" t="s">
        <v>544</v>
      </c>
      <c r="H1333" s="703"/>
      <c r="I1333" s="774" t="s">
        <v>545</v>
      </c>
      <c r="J1333" s="774"/>
      <c r="K1333" s="774"/>
      <c r="L1333" s="774"/>
      <c r="M1333" s="774"/>
      <c r="N1333" s="774"/>
      <c r="O1333" s="774"/>
      <c r="P1333" s="774"/>
      <c r="Q1333" s="774"/>
      <c r="R1333" s="774"/>
      <c r="S1333" s="274"/>
      <c r="T1333" s="274"/>
      <c r="U1333" s="274"/>
      <c r="V1333" s="274"/>
      <c r="W1333" s="274"/>
      <c r="X1333" s="274"/>
      <c r="Y1333" s="274"/>
      <c r="Z1333" s="274"/>
      <c r="AA1333" s="274"/>
      <c r="AB1333" s="274"/>
      <c r="AC1333" s="274"/>
      <c r="AD1333" s="274"/>
      <c r="AE1333" s="60"/>
      <c r="AF1333" s="259"/>
      <c r="AG1333" s="374">
        <f t="shared" si="401"/>
        <v>12</v>
      </c>
      <c r="AH1333" s="399"/>
      <c r="AK1333" s="412">
        <f t="shared" si="402"/>
        <v>0</v>
      </c>
      <c r="AL1333" s="379">
        <f t="shared" si="438"/>
        <v>0</v>
      </c>
      <c r="AM1333" s="380">
        <f t="shared" si="403"/>
        <v>0</v>
      </c>
      <c r="AN1333" s="317">
        <f t="shared" si="404"/>
        <v>0</v>
      </c>
      <c r="AO1333" s="388">
        <f t="shared" si="405"/>
        <v>0</v>
      </c>
      <c r="AP1333" s="379">
        <f t="shared" si="439"/>
        <v>0</v>
      </c>
      <c r="AQ1333" s="380">
        <f t="shared" si="406"/>
        <v>0</v>
      </c>
      <c r="AR1333" s="317">
        <f t="shared" si="407"/>
        <v>0</v>
      </c>
      <c r="AS1333" s="388">
        <f t="shared" si="408"/>
        <v>0</v>
      </c>
      <c r="AT1333" s="379">
        <f t="shared" si="440"/>
        <v>0</v>
      </c>
      <c r="AU1333" s="380">
        <f t="shared" si="409"/>
        <v>0</v>
      </c>
      <c r="AV1333" s="317">
        <f t="shared" si="410"/>
        <v>0</v>
      </c>
      <c r="AW1333" s="388">
        <f t="shared" si="411"/>
        <v>0</v>
      </c>
      <c r="AX1333" s="379">
        <f t="shared" si="441"/>
        <v>0</v>
      </c>
      <c r="AY1333" s="380">
        <f t="shared" si="412"/>
        <v>0</v>
      </c>
      <c r="AZ1333" s="292">
        <f t="shared" si="413"/>
        <v>0</v>
      </c>
      <c r="BA1333" s="388">
        <f t="shared" si="414"/>
        <v>0</v>
      </c>
      <c r="BB1333" s="379">
        <f t="shared" si="442"/>
        <v>0</v>
      </c>
      <c r="BC1333" s="380">
        <f t="shared" si="415"/>
        <v>0</v>
      </c>
      <c r="BD1333" s="292">
        <f t="shared" si="416"/>
        <v>0</v>
      </c>
      <c r="BE1333" s="388">
        <f t="shared" si="417"/>
        <v>0</v>
      </c>
      <c r="BF1333" s="379">
        <f t="shared" si="443"/>
        <v>0</v>
      </c>
      <c r="BG1333" s="380">
        <f t="shared" si="418"/>
        <v>0</v>
      </c>
      <c r="BH1333" s="292">
        <f t="shared" si="419"/>
        <v>0</v>
      </c>
      <c r="CA1333" s="299" t="s">
        <v>60</v>
      </c>
      <c r="CB1333" s="421"/>
      <c r="CC1333" s="296"/>
      <c r="CD1333" s="296"/>
      <c r="CE1333" s="296"/>
      <c r="CF1333" s="296"/>
      <c r="CG1333" s="296"/>
      <c r="CH1333" s="296"/>
      <c r="CI1333" s="296"/>
      <c r="CJ1333" s="296"/>
      <c r="CK1333" s="296"/>
      <c r="CL1333" s="296"/>
      <c r="CM1333" s="320"/>
      <c r="CN1333" s="320"/>
      <c r="CO1333" s="320"/>
      <c r="CP1333" s="320"/>
      <c r="CQ1333" s="320"/>
      <c r="CR1333" s="320"/>
      <c r="CS1333" s="320"/>
      <c r="CT1333" s="422">
        <f t="shared" ref="CT1333:DE1333" si="463">IF(S1333="",0,S1333)</f>
        <v>0</v>
      </c>
      <c r="CU1333" s="422">
        <f t="shared" si="463"/>
        <v>0</v>
      </c>
      <c r="CV1333" s="422">
        <f t="shared" si="463"/>
        <v>0</v>
      </c>
      <c r="CW1333" s="422">
        <f t="shared" si="463"/>
        <v>0</v>
      </c>
      <c r="CX1333" s="422">
        <f t="shared" si="463"/>
        <v>0</v>
      </c>
      <c r="CY1333" s="422">
        <f t="shared" si="463"/>
        <v>0</v>
      </c>
      <c r="CZ1333" s="422">
        <f t="shared" si="463"/>
        <v>0</v>
      </c>
      <c r="DA1333" s="422">
        <f t="shared" si="463"/>
        <v>0</v>
      </c>
      <c r="DB1333" s="422">
        <f t="shared" si="463"/>
        <v>0</v>
      </c>
      <c r="DC1333" s="422">
        <f t="shared" si="463"/>
        <v>0</v>
      </c>
      <c r="DD1333" s="422">
        <f t="shared" si="463"/>
        <v>0</v>
      </c>
      <c r="DE1333" s="423">
        <f t="shared" si="463"/>
        <v>0</v>
      </c>
      <c r="DG1333" s="610"/>
      <c r="DH1333" s="611"/>
      <c r="DI1333" s="415"/>
      <c r="DJ1333" s="416"/>
      <c r="DK1333" s="416"/>
      <c r="DL1333" s="416"/>
      <c r="DM1333" s="416"/>
      <c r="DN1333" s="416"/>
      <c r="DO1333" s="416"/>
      <c r="DP1333" s="416"/>
      <c r="DQ1333" s="416"/>
      <c r="DR1333" s="416"/>
      <c r="DS1333" s="416"/>
      <c r="DT1333" s="416"/>
      <c r="DU1333" s="416"/>
      <c r="DV1333" s="416"/>
      <c r="DW1333" s="416"/>
      <c r="DX1333" s="416"/>
      <c r="DY1333" s="416"/>
      <c r="DZ1333" s="416"/>
      <c r="EA1333" s="416"/>
      <c r="EB1333" s="416"/>
      <c r="EC1333" s="416"/>
      <c r="ED1333" s="416"/>
      <c r="EE1333" s="416"/>
      <c r="EF1333" s="416"/>
      <c r="EG1333" s="416"/>
      <c r="EH1333" s="416"/>
      <c r="EI1333" s="416"/>
      <c r="EJ1333" s="416"/>
      <c r="EK1333" s="416"/>
      <c r="EL1333" s="417"/>
    </row>
    <row r="1334" spans="1:143" ht="24" customHeight="1" x14ac:dyDescent="0.25">
      <c r="A1334" s="60"/>
      <c r="B1334" s="60"/>
      <c r="C1334" s="782"/>
      <c r="D1334" s="789"/>
      <c r="E1334" s="790"/>
      <c r="F1334" s="791"/>
      <c r="G1334" s="702" t="s">
        <v>552</v>
      </c>
      <c r="H1334" s="702"/>
      <c r="I1334" s="56"/>
      <c r="J1334" s="700" t="s">
        <v>546</v>
      </c>
      <c r="K1334" s="700"/>
      <c r="L1334" s="700"/>
      <c r="M1334" s="700"/>
      <c r="N1334" s="700"/>
      <c r="O1334" s="700"/>
      <c r="P1334" s="700"/>
      <c r="Q1334" s="700"/>
      <c r="R1334" s="701"/>
      <c r="S1334" s="274"/>
      <c r="T1334" s="274"/>
      <c r="U1334" s="274"/>
      <c r="V1334" s="274"/>
      <c r="W1334" s="274"/>
      <c r="X1334" s="274"/>
      <c r="Y1334" s="274"/>
      <c r="Z1334" s="274"/>
      <c r="AA1334" s="274"/>
      <c r="AB1334" s="274"/>
      <c r="AC1334" s="274"/>
      <c r="AD1334" s="274"/>
      <c r="AE1334" s="60"/>
      <c r="AF1334" s="259"/>
      <c r="AG1334" s="374">
        <f t="shared" si="401"/>
        <v>12</v>
      </c>
      <c r="AH1334" s="399"/>
      <c r="AK1334" s="412">
        <f t="shared" si="402"/>
        <v>0</v>
      </c>
      <c r="AL1334" s="379">
        <f t="shared" si="438"/>
        <v>0</v>
      </c>
      <c r="AM1334" s="380">
        <f t="shared" si="403"/>
        <v>0</v>
      </c>
      <c r="AN1334" s="317">
        <f t="shared" si="404"/>
        <v>0</v>
      </c>
      <c r="AO1334" s="388">
        <f t="shared" si="405"/>
        <v>0</v>
      </c>
      <c r="AP1334" s="379">
        <f t="shared" si="439"/>
        <v>0</v>
      </c>
      <c r="AQ1334" s="380">
        <f t="shared" si="406"/>
        <v>0</v>
      </c>
      <c r="AR1334" s="317">
        <f t="shared" si="407"/>
        <v>0</v>
      </c>
      <c r="AS1334" s="388">
        <f t="shared" si="408"/>
        <v>0</v>
      </c>
      <c r="AT1334" s="379">
        <f t="shared" si="440"/>
        <v>0</v>
      </c>
      <c r="AU1334" s="380">
        <f t="shared" si="409"/>
        <v>0</v>
      </c>
      <c r="AV1334" s="317">
        <f t="shared" si="410"/>
        <v>0</v>
      </c>
      <c r="AW1334" s="388">
        <f t="shared" si="411"/>
        <v>0</v>
      </c>
      <c r="AX1334" s="379">
        <f t="shared" si="441"/>
        <v>0</v>
      </c>
      <c r="AY1334" s="380">
        <f t="shared" si="412"/>
        <v>0</v>
      </c>
      <c r="AZ1334" s="292">
        <f t="shared" si="413"/>
        <v>0</v>
      </c>
      <c r="BA1334" s="388">
        <f t="shared" si="414"/>
        <v>0</v>
      </c>
      <c r="BB1334" s="379">
        <f t="shared" si="442"/>
        <v>0</v>
      </c>
      <c r="BC1334" s="380">
        <f t="shared" si="415"/>
        <v>0</v>
      </c>
      <c r="BD1334" s="292">
        <f t="shared" si="416"/>
        <v>0</v>
      </c>
      <c r="BE1334" s="388">
        <f t="shared" si="417"/>
        <v>0</v>
      </c>
      <c r="BF1334" s="379">
        <f t="shared" si="443"/>
        <v>0</v>
      </c>
      <c r="BG1334" s="380">
        <f t="shared" si="418"/>
        <v>0</v>
      </c>
      <c r="BH1334" s="292">
        <f t="shared" si="419"/>
        <v>0</v>
      </c>
      <c r="CA1334" s="299" t="s">
        <v>1917</v>
      </c>
      <c r="CB1334" s="421"/>
      <c r="CC1334" s="297"/>
      <c r="CD1334" s="297"/>
      <c r="CE1334" s="297"/>
      <c r="CF1334" s="297"/>
      <c r="CG1334" s="297"/>
      <c r="CH1334" s="297"/>
      <c r="CI1334" s="297"/>
      <c r="CJ1334" s="297"/>
      <c r="CK1334" s="297"/>
      <c r="CL1334" s="297"/>
      <c r="CM1334" s="320"/>
      <c r="CN1334" s="320"/>
      <c r="CO1334" s="320"/>
      <c r="CP1334" s="320"/>
      <c r="CQ1334" s="320"/>
      <c r="CR1334" s="320"/>
      <c r="CS1334" s="320"/>
      <c r="CT1334" s="297">
        <f t="shared" ref="CT1334:DE1334" si="464">SUM(S1334:S1339)</f>
        <v>0</v>
      </c>
      <c r="CU1334" s="297">
        <f t="shared" si="464"/>
        <v>0</v>
      </c>
      <c r="CV1334" s="297">
        <f t="shared" si="464"/>
        <v>0</v>
      </c>
      <c r="CW1334" s="297">
        <f t="shared" si="464"/>
        <v>0</v>
      </c>
      <c r="CX1334" s="297">
        <f t="shared" si="464"/>
        <v>0</v>
      </c>
      <c r="CY1334" s="297">
        <f t="shared" si="464"/>
        <v>0</v>
      </c>
      <c r="CZ1334" s="297">
        <f t="shared" si="464"/>
        <v>0</v>
      </c>
      <c r="DA1334" s="297">
        <f t="shared" si="464"/>
        <v>0</v>
      </c>
      <c r="DB1334" s="297">
        <f t="shared" si="464"/>
        <v>0</v>
      </c>
      <c r="DC1334" s="297">
        <f t="shared" si="464"/>
        <v>0</v>
      </c>
      <c r="DD1334" s="297">
        <f t="shared" si="464"/>
        <v>0</v>
      </c>
      <c r="DE1334" s="301">
        <f t="shared" si="464"/>
        <v>0</v>
      </c>
      <c r="DG1334" s="612"/>
      <c r="DH1334" s="613"/>
      <c r="DI1334" s="415"/>
      <c r="DJ1334" s="416"/>
      <c r="DK1334" s="416"/>
      <c r="DL1334" s="416"/>
      <c r="DM1334" s="416"/>
      <c r="DN1334" s="416"/>
      <c r="DO1334" s="416"/>
      <c r="DP1334" s="416"/>
      <c r="DQ1334" s="416"/>
      <c r="DR1334" s="416"/>
      <c r="DS1334" s="416"/>
      <c r="DT1334" s="416"/>
      <c r="DU1334" s="416"/>
      <c r="DV1334" s="416"/>
      <c r="DW1334" s="416"/>
      <c r="DX1334" s="416"/>
      <c r="DY1334" s="416"/>
      <c r="DZ1334" s="416"/>
      <c r="EA1334" s="416"/>
      <c r="EB1334" s="416"/>
      <c r="EC1334" s="416"/>
      <c r="ED1334" s="416"/>
      <c r="EE1334" s="416"/>
      <c r="EF1334" s="416"/>
      <c r="EG1334" s="416"/>
      <c r="EH1334" s="416"/>
      <c r="EI1334" s="416"/>
      <c r="EJ1334" s="416"/>
      <c r="EK1334" s="416"/>
      <c r="EL1334" s="417"/>
    </row>
    <row r="1335" spans="1:143" ht="36" customHeight="1" x14ac:dyDescent="0.25">
      <c r="A1335" s="60"/>
      <c r="B1335" s="60"/>
      <c r="C1335" s="782"/>
      <c r="D1335" s="789"/>
      <c r="E1335" s="790"/>
      <c r="F1335" s="791"/>
      <c r="G1335" s="702" t="s">
        <v>553</v>
      </c>
      <c r="H1335" s="702"/>
      <c r="I1335" s="56"/>
      <c r="J1335" s="700" t="s">
        <v>547</v>
      </c>
      <c r="K1335" s="700"/>
      <c r="L1335" s="700"/>
      <c r="M1335" s="700"/>
      <c r="N1335" s="700"/>
      <c r="O1335" s="700"/>
      <c r="P1335" s="700"/>
      <c r="Q1335" s="700"/>
      <c r="R1335" s="701"/>
      <c r="S1335" s="274"/>
      <c r="T1335" s="274"/>
      <c r="U1335" s="274"/>
      <c r="V1335" s="274"/>
      <c r="W1335" s="274"/>
      <c r="X1335" s="274"/>
      <c r="Y1335" s="274"/>
      <c r="Z1335" s="274"/>
      <c r="AA1335" s="274"/>
      <c r="AB1335" s="274"/>
      <c r="AC1335" s="274"/>
      <c r="AD1335" s="274"/>
      <c r="AE1335" s="60"/>
      <c r="AF1335" s="259"/>
      <c r="AG1335" s="374">
        <f t="shared" si="401"/>
        <v>12</v>
      </c>
      <c r="AH1335" s="399"/>
      <c r="AK1335" s="412">
        <f t="shared" si="402"/>
        <v>0</v>
      </c>
      <c r="AL1335" s="379">
        <f t="shared" si="438"/>
        <v>0</v>
      </c>
      <c r="AM1335" s="380">
        <f t="shared" si="403"/>
        <v>0</v>
      </c>
      <c r="AN1335" s="317">
        <f t="shared" si="404"/>
        <v>0</v>
      </c>
      <c r="AO1335" s="388">
        <f t="shared" si="405"/>
        <v>0</v>
      </c>
      <c r="AP1335" s="379">
        <f t="shared" si="439"/>
        <v>0</v>
      </c>
      <c r="AQ1335" s="380">
        <f t="shared" si="406"/>
        <v>0</v>
      </c>
      <c r="AR1335" s="317">
        <f t="shared" si="407"/>
        <v>0</v>
      </c>
      <c r="AS1335" s="388">
        <f t="shared" si="408"/>
        <v>0</v>
      </c>
      <c r="AT1335" s="379">
        <f t="shared" si="440"/>
        <v>0</v>
      </c>
      <c r="AU1335" s="380">
        <f t="shared" si="409"/>
        <v>0</v>
      </c>
      <c r="AV1335" s="317">
        <f t="shared" si="410"/>
        <v>0</v>
      </c>
      <c r="AW1335" s="388">
        <f t="shared" si="411"/>
        <v>0</v>
      </c>
      <c r="AX1335" s="379">
        <f t="shared" si="441"/>
        <v>0</v>
      </c>
      <c r="AY1335" s="380">
        <f t="shared" si="412"/>
        <v>0</v>
      </c>
      <c r="AZ1335" s="292">
        <f t="shared" si="413"/>
        <v>0</v>
      </c>
      <c r="BA1335" s="388">
        <f t="shared" si="414"/>
        <v>0</v>
      </c>
      <c r="BB1335" s="379">
        <f t="shared" si="442"/>
        <v>0</v>
      </c>
      <c r="BC1335" s="380">
        <f t="shared" si="415"/>
        <v>0</v>
      </c>
      <c r="BD1335" s="292">
        <f t="shared" si="416"/>
        <v>0</v>
      </c>
      <c r="BE1335" s="388">
        <f t="shared" si="417"/>
        <v>0</v>
      </c>
      <c r="BF1335" s="379">
        <f t="shared" si="443"/>
        <v>0</v>
      </c>
      <c r="BG1335" s="380">
        <f t="shared" si="418"/>
        <v>0</v>
      </c>
      <c r="BH1335" s="292">
        <f t="shared" si="419"/>
        <v>0</v>
      </c>
      <c r="CA1335" s="299" t="s">
        <v>1910</v>
      </c>
      <c r="CB1335" s="421"/>
      <c r="CC1335" s="296"/>
      <c r="CD1335" s="296"/>
      <c r="CE1335" s="296"/>
      <c r="CF1335" s="296"/>
      <c r="CG1335" s="296"/>
      <c r="CH1335" s="296"/>
      <c r="CI1335" s="296"/>
      <c r="CJ1335" s="296"/>
      <c r="CK1335" s="296"/>
      <c r="CL1335" s="296"/>
      <c r="CM1335" s="320"/>
      <c r="CN1335" s="320"/>
      <c r="CO1335" s="320"/>
      <c r="CP1335" s="320"/>
      <c r="CQ1335" s="320"/>
      <c r="CR1335" s="320"/>
      <c r="CS1335" s="320"/>
      <c r="CT1335" s="422">
        <f>IF(CT1333="NA",COUNTIF(S1334:S1339,"NA"),COUNTIF(S1334:S1339,"NS"))</f>
        <v>0</v>
      </c>
      <c r="CU1335" s="422">
        <f t="shared" ref="CU1335:DE1335" si="465">IF(CU1333="NA",COUNTIF(T1334:T1339,"NA"),COUNTIF(T1334:T1339,"NS"))</f>
        <v>0</v>
      </c>
      <c r="CV1335" s="422">
        <f t="shared" si="465"/>
        <v>0</v>
      </c>
      <c r="CW1335" s="422">
        <f t="shared" si="465"/>
        <v>0</v>
      </c>
      <c r="CX1335" s="422">
        <f t="shared" si="465"/>
        <v>0</v>
      </c>
      <c r="CY1335" s="422">
        <f t="shared" si="465"/>
        <v>0</v>
      </c>
      <c r="CZ1335" s="422">
        <f t="shared" si="465"/>
        <v>0</v>
      </c>
      <c r="DA1335" s="422">
        <f t="shared" si="465"/>
        <v>0</v>
      </c>
      <c r="DB1335" s="422">
        <f t="shared" si="465"/>
        <v>0</v>
      </c>
      <c r="DC1335" s="422">
        <f t="shared" si="465"/>
        <v>0</v>
      </c>
      <c r="DD1335" s="422">
        <f t="shared" si="465"/>
        <v>0</v>
      </c>
      <c r="DE1335" s="422">
        <f t="shared" si="465"/>
        <v>0</v>
      </c>
      <c r="DG1335" s="612"/>
      <c r="DH1335" s="613"/>
      <c r="DI1335" s="415"/>
      <c r="DJ1335" s="416"/>
      <c r="DK1335" s="416"/>
      <c r="DL1335" s="416"/>
      <c r="DM1335" s="416"/>
      <c r="DN1335" s="416"/>
      <c r="DO1335" s="416"/>
      <c r="DP1335" s="416"/>
      <c r="DQ1335" s="416"/>
      <c r="DR1335" s="416"/>
      <c r="DS1335" s="416"/>
      <c r="DT1335" s="416"/>
      <c r="DU1335" s="416"/>
      <c r="DV1335" s="416"/>
      <c r="DW1335" s="416"/>
      <c r="DX1335" s="416"/>
      <c r="DY1335" s="416"/>
      <c r="DZ1335" s="416"/>
      <c r="EA1335" s="416"/>
      <c r="EB1335" s="416"/>
      <c r="EC1335" s="416"/>
      <c r="ED1335" s="416"/>
      <c r="EE1335" s="416"/>
      <c r="EF1335" s="416"/>
      <c r="EG1335" s="416"/>
      <c r="EH1335" s="416"/>
      <c r="EI1335" s="416"/>
      <c r="EJ1335" s="416"/>
      <c r="EK1335" s="416"/>
      <c r="EL1335" s="417"/>
    </row>
    <row r="1336" spans="1:143" ht="36" customHeight="1" x14ac:dyDescent="0.25">
      <c r="A1336" s="60"/>
      <c r="B1336" s="60"/>
      <c r="C1336" s="782"/>
      <c r="D1336" s="789"/>
      <c r="E1336" s="790"/>
      <c r="F1336" s="791"/>
      <c r="G1336" s="702" t="s">
        <v>554</v>
      </c>
      <c r="H1336" s="702"/>
      <c r="I1336" s="56"/>
      <c r="J1336" s="700" t="s">
        <v>548</v>
      </c>
      <c r="K1336" s="700"/>
      <c r="L1336" s="700"/>
      <c r="M1336" s="700"/>
      <c r="N1336" s="700"/>
      <c r="O1336" s="700"/>
      <c r="P1336" s="700"/>
      <c r="Q1336" s="700"/>
      <c r="R1336" s="701"/>
      <c r="S1336" s="274"/>
      <c r="T1336" s="274"/>
      <c r="U1336" s="274"/>
      <c r="V1336" s="274"/>
      <c r="W1336" s="274"/>
      <c r="X1336" s="274"/>
      <c r="Y1336" s="274"/>
      <c r="Z1336" s="274"/>
      <c r="AA1336" s="274"/>
      <c r="AB1336" s="274"/>
      <c r="AC1336" s="274"/>
      <c r="AD1336" s="274"/>
      <c r="AE1336" s="60"/>
      <c r="AF1336" s="259"/>
      <c r="AG1336" s="374">
        <f t="shared" si="401"/>
        <v>12</v>
      </c>
      <c r="AH1336" s="399"/>
      <c r="AK1336" s="412">
        <f t="shared" si="402"/>
        <v>0</v>
      </c>
      <c r="AL1336" s="379">
        <f t="shared" si="438"/>
        <v>0</v>
      </c>
      <c r="AM1336" s="380">
        <f t="shared" si="403"/>
        <v>0</v>
      </c>
      <c r="AN1336" s="317">
        <f t="shared" si="404"/>
        <v>0</v>
      </c>
      <c r="AO1336" s="388">
        <f t="shared" si="405"/>
        <v>0</v>
      </c>
      <c r="AP1336" s="379">
        <f t="shared" si="439"/>
        <v>0</v>
      </c>
      <c r="AQ1336" s="380">
        <f t="shared" si="406"/>
        <v>0</v>
      </c>
      <c r="AR1336" s="317">
        <f t="shared" si="407"/>
        <v>0</v>
      </c>
      <c r="AS1336" s="388">
        <f t="shared" si="408"/>
        <v>0</v>
      </c>
      <c r="AT1336" s="379">
        <f t="shared" si="440"/>
        <v>0</v>
      </c>
      <c r="AU1336" s="380">
        <f t="shared" si="409"/>
        <v>0</v>
      </c>
      <c r="AV1336" s="317">
        <f t="shared" si="410"/>
        <v>0</v>
      </c>
      <c r="AW1336" s="388">
        <f t="shared" si="411"/>
        <v>0</v>
      </c>
      <c r="AX1336" s="379">
        <f t="shared" si="441"/>
        <v>0</v>
      </c>
      <c r="AY1336" s="380">
        <f t="shared" si="412"/>
        <v>0</v>
      </c>
      <c r="AZ1336" s="292">
        <f t="shared" si="413"/>
        <v>0</v>
      </c>
      <c r="BA1336" s="388">
        <f t="shared" si="414"/>
        <v>0</v>
      </c>
      <c r="BB1336" s="379">
        <f t="shared" si="442"/>
        <v>0</v>
      </c>
      <c r="BC1336" s="380">
        <f t="shared" si="415"/>
        <v>0</v>
      </c>
      <c r="BD1336" s="292">
        <f t="shared" si="416"/>
        <v>0</v>
      </c>
      <c r="BE1336" s="388">
        <f t="shared" si="417"/>
        <v>0</v>
      </c>
      <c r="BF1336" s="379">
        <f t="shared" si="443"/>
        <v>0</v>
      </c>
      <c r="BG1336" s="380">
        <f t="shared" si="418"/>
        <v>0</v>
      </c>
      <c r="BH1336" s="292">
        <f t="shared" si="419"/>
        <v>0</v>
      </c>
      <c r="CA1336" s="299" t="s">
        <v>1918</v>
      </c>
      <c r="CB1336" s="421"/>
      <c r="CC1336" s="296"/>
      <c r="CD1336" s="296"/>
      <c r="CE1336" s="296"/>
      <c r="CF1336" s="296"/>
      <c r="CG1336" s="296"/>
      <c r="CH1336" s="296"/>
      <c r="CI1336" s="296"/>
      <c r="CJ1336" s="296"/>
      <c r="CK1336" s="296"/>
      <c r="CL1336" s="296"/>
      <c r="CM1336" s="320"/>
      <c r="CN1336" s="320"/>
      <c r="CO1336" s="320"/>
      <c r="CP1336" s="320"/>
      <c r="CQ1336" s="320"/>
      <c r="CR1336" s="320"/>
      <c r="CS1336" s="320"/>
      <c r="CT1336" s="424">
        <f t="shared" ref="CT1336:DE1336" si="466">IF(OR(AND(CT1333=0,CT1335&gt;0),AND(CT1333="NS",CT1334&gt;0),AND(CT1333="NS",CT1334=0,CT1335=0)),1,IF(OR(AND(CT1335&gt;=2,CT1334&lt;CT1333),AND(CT1333="NS",CT1334=0,CT1335&gt;0),OR(CT1333=CT1334,AND(CT1333="",CT1335=0,CT1334=0))),0,1))</f>
        <v>0</v>
      </c>
      <c r="CU1336" s="424">
        <f t="shared" si="466"/>
        <v>0</v>
      </c>
      <c r="CV1336" s="424">
        <f t="shared" si="466"/>
        <v>0</v>
      </c>
      <c r="CW1336" s="424">
        <f t="shared" si="466"/>
        <v>0</v>
      </c>
      <c r="CX1336" s="424">
        <f t="shared" si="466"/>
        <v>0</v>
      </c>
      <c r="CY1336" s="424">
        <f t="shared" si="466"/>
        <v>0</v>
      </c>
      <c r="CZ1336" s="424">
        <f t="shared" si="466"/>
        <v>0</v>
      </c>
      <c r="DA1336" s="424">
        <f t="shared" si="466"/>
        <v>0</v>
      </c>
      <c r="DB1336" s="424">
        <f t="shared" si="466"/>
        <v>0</v>
      </c>
      <c r="DC1336" s="424">
        <f t="shared" si="466"/>
        <v>0</v>
      </c>
      <c r="DD1336" s="424">
        <f t="shared" si="466"/>
        <v>0</v>
      </c>
      <c r="DE1336" s="425">
        <f t="shared" si="466"/>
        <v>0</v>
      </c>
      <c r="DF1336" s="387">
        <f>SUM(CT1336:DE1336)</f>
        <v>0</v>
      </c>
      <c r="DG1336" s="612"/>
      <c r="DH1336" s="613"/>
      <c r="DI1336" s="415"/>
      <c r="DJ1336" s="416"/>
      <c r="DK1336" s="416"/>
      <c r="DL1336" s="416"/>
      <c r="DM1336" s="416"/>
      <c r="DN1336" s="416"/>
      <c r="DO1336" s="416"/>
      <c r="DP1336" s="416"/>
      <c r="DQ1336" s="416"/>
      <c r="DR1336" s="416"/>
      <c r="DS1336" s="416"/>
      <c r="DT1336" s="416"/>
      <c r="DU1336" s="416"/>
      <c r="DV1336" s="416"/>
      <c r="DW1336" s="416"/>
      <c r="DX1336" s="416"/>
      <c r="DY1336" s="416"/>
      <c r="DZ1336" s="416"/>
      <c r="EA1336" s="416"/>
      <c r="EB1336" s="416"/>
      <c r="EC1336" s="416"/>
      <c r="ED1336" s="416"/>
      <c r="EE1336" s="416"/>
      <c r="EF1336" s="416"/>
      <c r="EG1336" s="416"/>
      <c r="EH1336" s="416"/>
      <c r="EI1336" s="416"/>
      <c r="EJ1336" s="416"/>
      <c r="EK1336" s="416"/>
      <c r="EL1336" s="417"/>
    </row>
    <row r="1337" spans="1:143" ht="15" customHeight="1" x14ac:dyDescent="0.25">
      <c r="A1337" s="60"/>
      <c r="B1337" s="60"/>
      <c r="C1337" s="782"/>
      <c r="D1337" s="789"/>
      <c r="E1337" s="790"/>
      <c r="F1337" s="791"/>
      <c r="G1337" s="702" t="s">
        <v>555</v>
      </c>
      <c r="H1337" s="702"/>
      <c r="I1337" s="56"/>
      <c r="J1337" s="700" t="s">
        <v>549</v>
      </c>
      <c r="K1337" s="700"/>
      <c r="L1337" s="700"/>
      <c r="M1337" s="700"/>
      <c r="N1337" s="700"/>
      <c r="O1337" s="700"/>
      <c r="P1337" s="700"/>
      <c r="Q1337" s="700"/>
      <c r="R1337" s="701"/>
      <c r="S1337" s="274"/>
      <c r="T1337" s="274"/>
      <c r="U1337" s="274"/>
      <c r="V1337" s="274"/>
      <c r="W1337" s="274"/>
      <c r="X1337" s="274"/>
      <c r="Y1337" s="274"/>
      <c r="Z1337" s="274"/>
      <c r="AA1337" s="274"/>
      <c r="AB1337" s="274"/>
      <c r="AC1337" s="274"/>
      <c r="AD1337" s="274"/>
      <c r="AE1337" s="60"/>
      <c r="AF1337" s="259"/>
      <c r="AG1337" s="374">
        <f t="shared" si="401"/>
        <v>12</v>
      </c>
      <c r="AH1337" s="399"/>
      <c r="AK1337" s="412">
        <f t="shared" si="402"/>
        <v>0</v>
      </c>
      <c r="AL1337" s="379">
        <f t="shared" si="438"/>
        <v>0</v>
      </c>
      <c r="AM1337" s="380">
        <f t="shared" si="403"/>
        <v>0</v>
      </c>
      <c r="AN1337" s="317">
        <f t="shared" si="404"/>
        <v>0</v>
      </c>
      <c r="AO1337" s="388">
        <f t="shared" si="405"/>
        <v>0</v>
      </c>
      <c r="AP1337" s="379">
        <f t="shared" si="439"/>
        <v>0</v>
      </c>
      <c r="AQ1337" s="380">
        <f t="shared" si="406"/>
        <v>0</v>
      </c>
      <c r="AR1337" s="317">
        <f t="shared" si="407"/>
        <v>0</v>
      </c>
      <c r="AS1337" s="388">
        <f t="shared" si="408"/>
        <v>0</v>
      </c>
      <c r="AT1337" s="379">
        <f t="shared" si="440"/>
        <v>0</v>
      </c>
      <c r="AU1337" s="380">
        <f t="shared" si="409"/>
        <v>0</v>
      </c>
      <c r="AV1337" s="317">
        <f t="shared" si="410"/>
        <v>0</v>
      </c>
      <c r="AW1337" s="388">
        <f t="shared" si="411"/>
        <v>0</v>
      </c>
      <c r="AX1337" s="379">
        <f t="shared" si="441"/>
        <v>0</v>
      </c>
      <c r="AY1337" s="380">
        <f t="shared" si="412"/>
        <v>0</v>
      </c>
      <c r="AZ1337" s="292">
        <f t="shared" si="413"/>
        <v>0</v>
      </c>
      <c r="BA1337" s="388">
        <f t="shared" si="414"/>
        <v>0</v>
      </c>
      <c r="BB1337" s="379">
        <f t="shared" si="442"/>
        <v>0</v>
      </c>
      <c r="BC1337" s="380">
        <f t="shared" si="415"/>
        <v>0</v>
      </c>
      <c r="BD1337" s="292">
        <f t="shared" si="416"/>
        <v>0</v>
      </c>
      <c r="BE1337" s="388">
        <f t="shared" si="417"/>
        <v>0</v>
      </c>
      <c r="BF1337" s="379">
        <f t="shared" si="443"/>
        <v>0</v>
      </c>
      <c r="BG1337" s="380">
        <f t="shared" si="418"/>
        <v>0</v>
      </c>
      <c r="BH1337" s="292">
        <f t="shared" si="419"/>
        <v>0</v>
      </c>
      <c r="CA1337" s="309"/>
      <c r="CB1337" s="427"/>
      <c r="CC1337" s="310"/>
      <c r="CD1337" s="310"/>
      <c r="CE1337" s="310"/>
      <c r="CF1337" s="310"/>
      <c r="CG1337" s="310"/>
      <c r="CH1337" s="310"/>
      <c r="CI1337" s="310"/>
      <c r="CJ1337" s="310"/>
      <c r="CK1337" s="310"/>
      <c r="CL1337" s="310"/>
      <c r="CM1337" s="388"/>
      <c r="CN1337" s="388"/>
      <c r="CO1337" s="388"/>
      <c r="CP1337" s="388"/>
      <c r="CQ1337" s="388"/>
      <c r="CR1337" s="388"/>
      <c r="CS1337" s="388"/>
      <c r="CT1337" s="431"/>
      <c r="CU1337" s="431"/>
      <c r="CV1337" s="431"/>
      <c r="CW1337" s="431"/>
      <c r="CX1337" s="431"/>
      <c r="CY1337" s="431"/>
      <c r="CZ1337" s="431"/>
      <c r="DA1337" s="431"/>
      <c r="DB1337" s="431"/>
      <c r="DC1337" s="431"/>
      <c r="DD1337" s="431"/>
      <c r="DE1337" s="311"/>
      <c r="DG1337" s="612"/>
      <c r="DH1337" s="613"/>
      <c r="DI1337" s="415"/>
      <c r="DJ1337" s="416"/>
      <c r="DK1337" s="416"/>
      <c r="DL1337" s="416"/>
      <c r="DM1337" s="416"/>
      <c r="DN1337" s="416"/>
      <c r="DO1337" s="416"/>
      <c r="DP1337" s="416"/>
      <c r="DQ1337" s="416"/>
      <c r="DR1337" s="416"/>
      <c r="DS1337" s="416"/>
      <c r="DT1337" s="416"/>
      <c r="DU1337" s="416"/>
      <c r="DV1337" s="416"/>
      <c r="DW1337" s="416"/>
      <c r="DX1337" s="416"/>
      <c r="DY1337" s="416"/>
      <c r="DZ1337" s="416"/>
      <c r="EA1337" s="416"/>
      <c r="EB1337" s="416"/>
      <c r="EC1337" s="416"/>
      <c r="ED1337" s="416"/>
      <c r="EE1337" s="416"/>
      <c r="EF1337" s="416"/>
      <c r="EG1337" s="416"/>
      <c r="EH1337" s="416"/>
      <c r="EI1337" s="416"/>
      <c r="EJ1337" s="416"/>
      <c r="EK1337" s="416"/>
      <c r="EL1337" s="417"/>
    </row>
    <row r="1338" spans="1:143" ht="15" customHeight="1" x14ac:dyDescent="0.25">
      <c r="A1338" s="60"/>
      <c r="B1338" s="60"/>
      <c r="C1338" s="782"/>
      <c r="D1338" s="789"/>
      <c r="E1338" s="790"/>
      <c r="F1338" s="791"/>
      <c r="G1338" s="702" t="s">
        <v>556</v>
      </c>
      <c r="H1338" s="702"/>
      <c r="I1338" s="56"/>
      <c r="J1338" s="700" t="s">
        <v>550</v>
      </c>
      <c r="K1338" s="700"/>
      <c r="L1338" s="700"/>
      <c r="M1338" s="700"/>
      <c r="N1338" s="700"/>
      <c r="O1338" s="700"/>
      <c r="P1338" s="700"/>
      <c r="Q1338" s="700"/>
      <c r="R1338" s="701"/>
      <c r="S1338" s="274"/>
      <c r="T1338" s="274"/>
      <c r="U1338" s="274"/>
      <c r="V1338" s="274"/>
      <c r="W1338" s="274"/>
      <c r="X1338" s="274"/>
      <c r="Y1338" s="274"/>
      <c r="Z1338" s="274"/>
      <c r="AA1338" s="274"/>
      <c r="AB1338" s="274"/>
      <c r="AC1338" s="274"/>
      <c r="AD1338" s="274"/>
      <c r="AE1338" s="60"/>
      <c r="AF1338" s="259"/>
      <c r="AG1338" s="374">
        <f t="shared" si="401"/>
        <v>12</v>
      </c>
      <c r="AH1338" s="399"/>
      <c r="AK1338" s="412">
        <f t="shared" si="402"/>
        <v>0</v>
      </c>
      <c r="AL1338" s="379">
        <f t="shared" ref="AL1338:AL1358" si="467">COUNTIF(T1338:U1338,"ns")</f>
        <v>0</v>
      </c>
      <c r="AM1338" s="380">
        <f t="shared" si="403"/>
        <v>0</v>
      </c>
      <c r="AN1338" s="317">
        <f t="shared" si="404"/>
        <v>0</v>
      </c>
      <c r="AO1338" s="388">
        <f t="shared" si="405"/>
        <v>0</v>
      </c>
      <c r="AP1338" s="379">
        <f t="shared" ref="AP1338:AP1358" si="468">COUNTIF(AC1338,"ns")+COUNTIF(Z1338,"ns")+COUNTIF(W1338,"ns")</f>
        <v>0</v>
      </c>
      <c r="AQ1338" s="380">
        <f t="shared" si="406"/>
        <v>0</v>
      </c>
      <c r="AR1338" s="317">
        <f t="shared" si="407"/>
        <v>0</v>
      </c>
      <c r="AS1338" s="388">
        <f t="shared" si="408"/>
        <v>0</v>
      </c>
      <c r="AT1338" s="379">
        <f t="shared" ref="AT1338:AT1358" si="469">COUNTIF(X1338,"ns")+COUNTIF(AD1338,"ns")+COUNTIF(AA1338,"ns")</f>
        <v>0</v>
      </c>
      <c r="AU1338" s="380">
        <f t="shared" si="409"/>
        <v>0</v>
      </c>
      <c r="AV1338" s="317">
        <f t="shared" si="410"/>
        <v>0</v>
      </c>
      <c r="AW1338" s="388">
        <f t="shared" si="411"/>
        <v>0</v>
      </c>
      <c r="AX1338" s="379">
        <f t="shared" ref="AX1338:AX1358" si="470">COUNTIF(W1338:X1338,"ns")</f>
        <v>0</v>
      </c>
      <c r="AY1338" s="380">
        <f t="shared" si="412"/>
        <v>0</v>
      </c>
      <c r="AZ1338" s="292">
        <f t="shared" si="413"/>
        <v>0</v>
      </c>
      <c r="BA1338" s="388">
        <f t="shared" si="414"/>
        <v>0</v>
      </c>
      <c r="BB1338" s="379">
        <f t="shared" ref="BB1338:BB1358" si="471">COUNTIF(Z1338:AA1338,"ns")</f>
        <v>0</v>
      </c>
      <c r="BC1338" s="380">
        <f t="shared" si="415"/>
        <v>0</v>
      </c>
      <c r="BD1338" s="292">
        <f t="shared" si="416"/>
        <v>0</v>
      </c>
      <c r="BE1338" s="388">
        <f t="shared" si="417"/>
        <v>0</v>
      </c>
      <c r="BF1338" s="379">
        <f t="shared" ref="BF1338:BF1358" si="472">COUNTIF(AC1338:AD1338,"ns")</f>
        <v>0</v>
      </c>
      <c r="BG1338" s="380">
        <f t="shared" si="418"/>
        <v>0</v>
      </c>
      <c r="BH1338" s="292">
        <f t="shared" si="419"/>
        <v>0</v>
      </c>
      <c r="CA1338" s="436"/>
      <c r="CB1338" s="427"/>
      <c r="CC1338" s="437"/>
      <c r="CD1338" s="437"/>
      <c r="CE1338" s="437"/>
      <c r="CF1338" s="437"/>
      <c r="CG1338" s="437"/>
      <c r="CH1338" s="437"/>
      <c r="CI1338" s="437"/>
      <c r="CJ1338" s="437"/>
      <c r="CK1338" s="437"/>
      <c r="CL1338" s="437"/>
      <c r="CM1338" s="388"/>
      <c r="CN1338" s="388"/>
      <c r="CO1338" s="388"/>
      <c r="CP1338" s="388"/>
      <c r="CQ1338" s="388"/>
      <c r="CR1338" s="388"/>
      <c r="CS1338" s="388"/>
      <c r="CT1338" s="438"/>
      <c r="CU1338" s="438"/>
      <c r="CV1338" s="438"/>
      <c r="CW1338" s="438"/>
      <c r="CX1338" s="438"/>
      <c r="CY1338" s="438"/>
      <c r="CZ1338" s="438"/>
      <c r="DA1338" s="438"/>
      <c r="DB1338" s="438"/>
      <c r="DC1338" s="438"/>
      <c r="DD1338" s="438"/>
      <c r="DE1338" s="439"/>
      <c r="DG1338" s="612"/>
      <c r="DH1338" s="613"/>
      <c r="DI1338" s="415"/>
      <c r="DJ1338" s="416"/>
      <c r="DK1338" s="416"/>
      <c r="DL1338" s="416"/>
      <c r="DM1338" s="416"/>
      <c r="DN1338" s="416"/>
      <c r="DO1338" s="416"/>
      <c r="DP1338" s="416"/>
      <c r="DQ1338" s="416"/>
      <c r="DR1338" s="416"/>
      <c r="DS1338" s="416"/>
      <c r="DT1338" s="416"/>
      <c r="DU1338" s="416"/>
      <c r="DV1338" s="416"/>
      <c r="DW1338" s="416"/>
      <c r="DX1338" s="416"/>
      <c r="DY1338" s="416"/>
      <c r="DZ1338" s="416"/>
      <c r="EA1338" s="416"/>
      <c r="EB1338" s="416"/>
      <c r="EC1338" s="416"/>
      <c r="ED1338" s="416"/>
      <c r="EE1338" s="416"/>
      <c r="EF1338" s="416"/>
      <c r="EG1338" s="416"/>
      <c r="EH1338" s="416"/>
      <c r="EI1338" s="416"/>
      <c r="EJ1338" s="416"/>
      <c r="EK1338" s="416"/>
      <c r="EL1338" s="417"/>
    </row>
    <row r="1339" spans="1:143" ht="24" customHeight="1" x14ac:dyDescent="0.25">
      <c r="A1339" s="60"/>
      <c r="B1339" s="60"/>
      <c r="C1339" s="782"/>
      <c r="D1339" s="789"/>
      <c r="E1339" s="790"/>
      <c r="F1339" s="791"/>
      <c r="G1339" s="702" t="s">
        <v>557</v>
      </c>
      <c r="H1339" s="702"/>
      <c r="I1339" s="56"/>
      <c r="J1339" s="700" t="s">
        <v>551</v>
      </c>
      <c r="K1339" s="700"/>
      <c r="L1339" s="700"/>
      <c r="M1339" s="700"/>
      <c r="N1339" s="700"/>
      <c r="O1339" s="700"/>
      <c r="P1339" s="700"/>
      <c r="Q1339" s="700"/>
      <c r="R1339" s="701"/>
      <c r="S1339" s="274"/>
      <c r="T1339" s="274"/>
      <c r="U1339" s="274"/>
      <c r="V1339" s="274"/>
      <c r="W1339" s="274"/>
      <c r="X1339" s="274"/>
      <c r="Y1339" s="274"/>
      <c r="Z1339" s="274"/>
      <c r="AA1339" s="274"/>
      <c r="AB1339" s="274"/>
      <c r="AC1339" s="274"/>
      <c r="AD1339" s="274"/>
      <c r="AE1339" s="60"/>
      <c r="AF1339" s="259"/>
      <c r="AG1339" s="374">
        <f t="shared" ref="AG1339:AG1358" si="473">IF(AND(S1339="NA",COUNTBLANK(T1339:AD1339)=11),0,COUNTBLANK(S1339:AD1339))</f>
        <v>12</v>
      </c>
      <c r="AH1339" s="399"/>
      <c r="AK1339" s="412">
        <f t="shared" ref="AK1339:AK1358" si="474">S1339</f>
        <v>0</v>
      </c>
      <c r="AL1339" s="379">
        <f t="shared" si="467"/>
        <v>0</v>
      </c>
      <c r="AM1339" s="380">
        <f t="shared" ref="AM1339:AM1358" si="475">SUM(T1339:U1339)</f>
        <v>0</v>
      </c>
      <c r="AN1339" s="317">
        <f t="shared" ref="AN1339:AN1358" si="476">IF($AG$1208=$AH$1208,0,IF(OR(AND(AK1339=0,AL1339&gt;0),AND(AK1339="NS",AM1339&gt;0),AND(AK1339="NS",AM1339=0,AL1339=0)),1,IF(OR(AND(AL1339&gt;=2,AM1339&lt;AK1339),AND(AK1339="NS",AM1339=0,AL1339&gt;0),AK1339=AM1339,AND(AK1339="NA",AL1339=0,AM1339=0)),0,1)))</f>
        <v>0</v>
      </c>
      <c r="AO1339" s="388">
        <f t="shared" ref="AO1339:AO1358" si="477">T1339</f>
        <v>0</v>
      </c>
      <c r="AP1339" s="379">
        <f t="shared" si="468"/>
        <v>0</v>
      </c>
      <c r="AQ1339" s="380">
        <f t="shared" ref="AQ1339:AQ1358" si="478">SUM(W1339,Z1339,AC1339)</f>
        <v>0</v>
      </c>
      <c r="AR1339" s="317">
        <f t="shared" ref="AR1339:AR1358" si="479">IF($AG$1208=$AH$1208,0,IF(OR(AND(AO1339=0,AP1339&gt;0),AND(AO1339="NS",AQ1339&gt;0),AND(AO1339="NS",AQ1339=0,AP1339=0)),1,IF(OR(AND(AP1339&gt;=2,AQ1339&lt;AO1339),AND(AO1339="NS",AQ1339=0,AP1339&gt;0),AO1339=AQ1339),0,1)))</f>
        <v>0</v>
      </c>
      <c r="AS1339" s="388">
        <f t="shared" ref="AS1339:AS1358" si="480">U1339</f>
        <v>0</v>
      </c>
      <c r="AT1339" s="379">
        <f t="shared" si="469"/>
        <v>0</v>
      </c>
      <c r="AU1339" s="380">
        <f t="shared" ref="AU1339:AU1358" si="481">SUM(AA1339,AD1339,X1339)</f>
        <v>0</v>
      </c>
      <c r="AV1339" s="317">
        <f t="shared" ref="AV1339:AV1358" si="482">IF($AG$1208=$AH$1208,0,IF(OR(AND(AS1339=0,AT1339&gt;0),AND(AS1339="NS",AU1339&gt;0),AND(AS1339="NS",AU1339=0,AT1339=0)),1,IF(OR(AND(AT1339&gt;=2,AU1339&lt;AS1339),AND(AS1339="NS",AU1339=0,AT1339&gt;0),AS1339=AU1339),0,1)))</f>
        <v>0</v>
      </c>
      <c r="AW1339" s="388">
        <f t="shared" ref="AW1339:AW1358" si="483">V1339</f>
        <v>0</v>
      </c>
      <c r="AX1339" s="379">
        <f t="shared" si="470"/>
        <v>0</v>
      </c>
      <c r="AY1339" s="380">
        <f t="shared" ref="AY1339:AY1358" si="484">SUM(W1339:X1339)</f>
        <v>0</v>
      </c>
      <c r="AZ1339" s="292">
        <f t="shared" ref="AZ1339:AZ1358" si="485">IF($AG$1208=$AH$1208,0,IF(OR(AND(AW1339=0,AX1339&gt;0),AND(AW1339="ns",AY1339&gt;0),AND(AW1339="ns",AX1339=0,AY1339=0)),1,IF(OR(AND(AW1339&gt;0,AX1339=2),AND(AW1339="ns",AX1339=2),AND(AW1339="ns",AY1339=0,AX1339&gt;0),AW1339=AY1339),0,1)))</f>
        <v>0</v>
      </c>
      <c r="BA1339" s="388">
        <f t="shared" ref="BA1339:BA1358" si="486">Y1339</f>
        <v>0</v>
      </c>
      <c r="BB1339" s="379">
        <f t="shared" si="471"/>
        <v>0</v>
      </c>
      <c r="BC1339" s="380">
        <f t="shared" ref="BC1339:BC1358" si="487">SUM(Z1339:AA1339)</f>
        <v>0</v>
      </c>
      <c r="BD1339" s="292">
        <f t="shared" ref="BD1339:BD1358" si="488">IF($AG$1208=$AH$1208,0,IF(OR(AND(BA1339=0,BB1339&gt;0),AND(BA1339="ns",BC1339&gt;0),AND(BA1339="ns",BB1339=0,BC1339=0)),1,IF(OR(AND(BA1339&gt;0,BB1339=2),AND(BA1339="ns",BB1339=2),AND(BA1339="ns",BC1339=0,BB1339&gt;0),BA1339=BC1339),0,1)))</f>
        <v>0</v>
      </c>
      <c r="BE1339" s="388">
        <f t="shared" ref="BE1339:BE1358" si="489">AB1339</f>
        <v>0</v>
      </c>
      <c r="BF1339" s="379">
        <f t="shared" si="472"/>
        <v>0</v>
      </c>
      <c r="BG1339" s="380">
        <f t="shared" ref="BG1339:BG1358" si="490">SUM(AC1339:AD1339)</f>
        <v>0</v>
      </c>
      <c r="BH1339" s="292">
        <f t="shared" ref="BH1339:BH1358" si="491">IF($AG$1208=$AH$1208,0,IF(OR(AND(BE1339=0,BF1339&gt;0),AND(BE1339="ns",BG1339&gt;0),AND(BE1339="ns",BF1339=0,BG1339=0)),1,IF(OR(AND(BE1339&gt;0,BF1339=2),AND(BE1339="ns",BF1339=2),AND(BE1339="ns",BG1339=0,BF1339&gt;0),BE1339=BG1339),0,1)))</f>
        <v>0</v>
      </c>
      <c r="CA1339" s="436"/>
      <c r="CB1339" s="427"/>
      <c r="CC1339" s="437"/>
      <c r="CD1339" s="437"/>
      <c r="CE1339" s="437"/>
      <c r="CF1339" s="437"/>
      <c r="CG1339" s="437"/>
      <c r="CH1339" s="437"/>
      <c r="CI1339" s="437"/>
      <c r="CJ1339" s="437"/>
      <c r="CK1339" s="437"/>
      <c r="CL1339" s="437"/>
      <c r="CM1339" s="388"/>
      <c r="CN1339" s="388"/>
      <c r="CO1339" s="388"/>
      <c r="CP1339" s="388"/>
      <c r="CQ1339" s="388"/>
      <c r="CR1339" s="388"/>
      <c r="CS1339" s="388"/>
      <c r="CT1339" s="438"/>
      <c r="CU1339" s="438"/>
      <c r="CV1339" s="438"/>
      <c r="CW1339" s="438"/>
      <c r="CX1339" s="438"/>
      <c r="CY1339" s="438"/>
      <c r="CZ1339" s="438"/>
      <c r="DA1339" s="438"/>
      <c r="DB1339" s="438"/>
      <c r="DC1339" s="438"/>
      <c r="DD1339" s="438"/>
      <c r="DE1339" s="439"/>
      <c r="DG1339" s="612"/>
      <c r="DH1339" s="613"/>
      <c r="DI1339" s="415"/>
      <c r="DJ1339" s="416"/>
      <c r="DK1339" s="416"/>
      <c r="DL1339" s="416"/>
      <c r="DM1339" s="416"/>
      <c r="DN1339" s="416"/>
      <c r="DO1339" s="416"/>
      <c r="DP1339" s="416"/>
      <c r="DQ1339" s="416"/>
      <c r="DR1339" s="416"/>
      <c r="DS1339" s="416"/>
      <c r="DT1339" s="416"/>
      <c r="DU1339" s="416"/>
      <c r="DV1339" s="416"/>
      <c r="DW1339" s="416"/>
      <c r="DX1339" s="416"/>
      <c r="DY1339" s="416"/>
      <c r="DZ1339" s="416"/>
      <c r="EA1339" s="416"/>
      <c r="EB1339" s="416"/>
      <c r="EC1339" s="416"/>
      <c r="ED1339" s="416"/>
      <c r="EE1339" s="416"/>
      <c r="EF1339" s="416"/>
      <c r="EG1339" s="416"/>
      <c r="EH1339" s="416"/>
      <c r="EI1339" s="416"/>
      <c r="EJ1339" s="416"/>
      <c r="EK1339" s="416"/>
      <c r="EL1339" s="417"/>
    </row>
    <row r="1340" spans="1:143" ht="24" customHeight="1" x14ac:dyDescent="0.25">
      <c r="A1340" s="60"/>
      <c r="B1340" s="60"/>
      <c r="C1340" s="782"/>
      <c r="D1340" s="789"/>
      <c r="E1340" s="790"/>
      <c r="F1340" s="791"/>
      <c r="G1340" s="703" t="s">
        <v>558</v>
      </c>
      <c r="H1340" s="703"/>
      <c r="I1340" s="774" t="s">
        <v>559</v>
      </c>
      <c r="J1340" s="774"/>
      <c r="K1340" s="774"/>
      <c r="L1340" s="774"/>
      <c r="M1340" s="774"/>
      <c r="N1340" s="774"/>
      <c r="O1340" s="774"/>
      <c r="P1340" s="774"/>
      <c r="Q1340" s="774"/>
      <c r="R1340" s="774"/>
      <c r="S1340" s="274"/>
      <c r="T1340" s="274"/>
      <c r="U1340" s="274"/>
      <c r="V1340" s="274"/>
      <c r="W1340" s="274"/>
      <c r="X1340" s="274"/>
      <c r="Y1340" s="274"/>
      <c r="Z1340" s="274"/>
      <c r="AA1340" s="274"/>
      <c r="AB1340" s="274"/>
      <c r="AC1340" s="274"/>
      <c r="AD1340" s="274"/>
      <c r="AE1340" s="60"/>
      <c r="AF1340" s="259"/>
      <c r="AG1340" s="374">
        <f t="shared" si="473"/>
        <v>12</v>
      </c>
      <c r="AH1340" s="399"/>
      <c r="AK1340" s="412">
        <f t="shared" si="474"/>
        <v>0</v>
      </c>
      <c r="AL1340" s="379">
        <f t="shared" si="467"/>
        <v>0</v>
      </c>
      <c r="AM1340" s="380">
        <f t="shared" si="475"/>
        <v>0</v>
      </c>
      <c r="AN1340" s="317">
        <f t="shared" si="476"/>
        <v>0</v>
      </c>
      <c r="AO1340" s="388">
        <f t="shared" si="477"/>
        <v>0</v>
      </c>
      <c r="AP1340" s="379">
        <f t="shared" si="468"/>
        <v>0</v>
      </c>
      <c r="AQ1340" s="380">
        <f t="shared" si="478"/>
        <v>0</v>
      </c>
      <c r="AR1340" s="317">
        <f t="shared" si="479"/>
        <v>0</v>
      </c>
      <c r="AS1340" s="388">
        <f t="shared" si="480"/>
        <v>0</v>
      </c>
      <c r="AT1340" s="379">
        <f t="shared" si="469"/>
        <v>0</v>
      </c>
      <c r="AU1340" s="380">
        <f t="shared" si="481"/>
        <v>0</v>
      </c>
      <c r="AV1340" s="317">
        <f t="shared" si="482"/>
        <v>0</v>
      </c>
      <c r="AW1340" s="388">
        <f t="shared" si="483"/>
        <v>0</v>
      </c>
      <c r="AX1340" s="379">
        <f t="shared" si="470"/>
        <v>0</v>
      </c>
      <c r="AY1340" s="380">
        <f t="shared" si="484"/>
        <v>0</v>
      </c>
      <c r="AZ1340" s="292">
        <f t="shared" si="485"/>
        <v>0</v>
      </c>
      <c r="BA1340" s="388">
        <f t="shared" si="486"/>
        <v>0</v>
      </c>
      <c r="BB1340" s="379">
        <f t="shared" si="471"/>
        <v>0</v>
      </c>
      <c r="BC1340" s="380">
        <f t="shared" si="487"/>
        <v>0</v>
      </c>
      <c r="BD1340" s="292">
        <f t="shared" si="488"/>
        <v>0</v>
      </c>
      <c r="BE1340" s="388">
        <f t="shared" si="489"/>
        <v>0</v>
      </c>
      <c r="BF1340" s="379">
        <f t="shared" si="472"/>
        <v>0</v>
      </c>
      <c r="BG1340" s="380">
        <f t="shared" si="490"/>
        <v>0</v>
      </c>
      <c r="BH1340" s="292">
        <f t="shared" si="491"/>
        <v>0</v>
      </c>
      <c r="CA1340" s="436"/>
      <c r="CB1340" s="427"/>
      <c r="CC1340" s="437"/>
      <c r="CD1340" s="437"/>
      <c r="CE1340" s="437"/>
      <c r="CF1340" s="437"/>
      <c r="CG1340" s="437"/>
      <c r="CH1340" s="437"/>
      <c r="CI1340" s="437"/>
      <c r="CJ1340" s="437"/>
      <c r="CK1340" s="437"/>
      <c r="CL1340" s="437"/>
      <c r="CM1340" s="388"/>
      <c r="CN1340" s="388"/>
      <c r="CO1340" s="388"/>
      <c r="CP1340" s="388"/>
      <c r="CQ1340" s="388"/>
      <c r="CR1340" s="388"/>
      <c r="CS1340" s="388"/>
      <c r="CT1340" s="438"/>
      <c r="CU1340" s="438"/>
      <c r="CV1340" s="438"/>
      <c r="CW1340" s="438"/>
      <c r="CX1340" s="438"/>
      <c r="CY1340" s="438"/>
      <c r="CZ1340" s="438"/>
      <c r="DA1340" s="438"/>
      <c r="DB1340" s="438"/>
      <c r="DC1340" s="438"/>
      <c r="DD1340" s="438"/>
      <c r="DE1340" s="439"/>
      <c r="DG1340" s="610"/>
      <c r="DH1340" s="611"/>
      <c r="DI1340" s="415"/>
      <c r="DJ1340" s="416"/>
      <c r="DK1340" s="416"/>
      <c r="DL1340" s="416"/>
      <c r="DM1340" s="416"/>
      <c r="DN1340" s="416"/>
      <c r="DO1340" s="416"/>
      <c r="DP1340" s="416"/>
      <c r="DQ1340" s="416"/>
      <c r="DR1340" s="416"/>
      <c r="DS1340" s="416"/>
      <c r="DT1340" s="416"/>
      <c r="DU1340" s="416"/>
      <c r="DV1340" s="416"/>
      <c r="DW1340" s="416"/>
      <c r="DX1340" s="416"/>
      <c r="DY1340" s="416"/>
      <c r="DZ1340" s="416"/>
      <c r="EA1340" s="416"/>
      <c r="EB1340" s="416"/>
      <c r="EC1340" s="416"/>
      <c r="ED1340" s="416"/>
      <c r="EE1340" s="416"/>
      <c r="EF1340" s="416"/>
      <c r="EG1340" s="416"/>
      <c r="EH1340" s="416"/>
      <c r="EI1340" s="416"/>
      <c r="EJ1340" s="416"/>
      <c r="EK1340" s="416"/>
      <c r="EL1340" s="417"/>
    </row>
    <row r="1341" spans="1:143" ht="15" customHeight="1" x14ac:dyDescent="0.25">
      <c r="A1341" s="60"/>
      <c r="B1341" s="60"/>
      <c r="C1341" s="782"/>
      <c r="D1341" s="789"/>
      <c r="E1341" s="790"/>
      <c r="F1341" s="791"/>
      <c r="G1341" s="703" t="s">
        <v>560</v>
      </c>
      <c r="H1341" s="703"/>
      <c r="I1341" s="774" t="s">
        <v>561</v>
      </c>
      <c r="J1341" s="774"/>
      <c r="K1341" s="774"/>
      <c r="L1341" s="774"/>
      <c r="M1341" s="774"/>
      <c r="N1341" s="774"/>
      <c r="O1341" s="774"/>
      <c r="P1341" s="774"/>
      <c r="Q1341" s="774"/>
      <c r="R1341" s="774"/>
      <c r="S1341" s="274"/>
      <c r="T1341" s="274"/>
      <c r="U1341" s="274"/>
      <c r="V1341" s="274"/>
      <c r="W1341" s="274"/>
      <c r="X1341" s="274"/>
      <c r="Y1341" s="274"/>
      <c r="Z1341" s="274"/>
      <c r="AA1341" s="274"/>
      <c r="AB1341" s="274"/>
      <c r="AC1341" s="274"/>
      <c r="AD1341" s="274"/>
      <c r="AE1341" s="60"/>
      <c r="AF1341" s="259"/>
      <c r="AG1341" s="374">
        <f t="shared" si="473"/>
        <v>12</v>
      </c>
      <c r="AH1341" s="399"/>
      <c r="AK1341" s="412">
        <f t="shared" si="474"/>
        <v>0</v>
      </c>
      <c r="AL1341" s="379">
        <f t="shared" si="467"/>
        <v>0</v>
      </c>
      <c r="AM1341" s="380">
        <f t="shared" si="475"/>
        <v>0</v>
      </c>
      <c r="AN1341" s="317">
        <f t="shared" si="476"/>
        <v>0</v>
      </c>
      <c r="AO1341" s="388">
        <f t="shared" si="477"/>
        <v>0</v>
      </c>
      <c r="AP1341" s="379">
        <f t="shared" si="468"/>
        <v>0</v>
      </c>
      <c r="AQ1341" s="380">
        <f t="shared" si="478"/>
        <v>0</v>
      </c>
      <c r="AR1341" s="317">
        <f t="shared" si="479"/>
        <v>0</v>
      </c>
      <c r="AS1341" s="388">
        <f t="shared" si="480"/>
        <v>0</v>
      </c>
      <c r="AT1341" s="379">
        <f t="shared" si="469"/>
        <v>0</v>
      </c>
      <c r="AU1341" s="380">
        <f t="shared" si="481"/>
        <v>0</v>
      </c>
      <c r="AV1341" s="317">
        <f t="shared" si="482"/>
        <v>0</v>
      </c>
      <c r="AW1341" s="388">
        <f t="shared" si="483"/>
        <v>0</v>
      </c>
      <c r="AX1341" s="379">
        <f t="shared" si="470"/>
        <v>0</v>
      </c>
      <c r="AY1341" s="380">
        <f t="shared" si="484"/>
        <v>0</v>
      </c>
      <c r="AZ1341" s="292">
        <f t="shared" si="485"/>
        <v>0</v>
      </c>
      <c r="BA1341" s="388">
        <f t="shared" si="486"/>
        <v>0</v>
      </c>
      <c r="BB1341" s="379">
        <f t="shared" si="471"/>
        <v>0</v>
      </c>
      <c r="BC1341" s="380">
        <f t="shared" si="487"/>
        <v>0</v>
      </c>
      <c r="BD1341" s="292">
        <f t="shared" si="488"/>
        <v>0</v>
      </c>
      <c r="BE1341" s="388">
        <f t="shared" si="489"/>
        <v>0</v>
      </c>
      <c r="BF1341" s="379">
        <f t="shared" si="472"/>
        <v>0</v>
      </c>
      <c r="BG1341" s="380">
        <f t="shared" si="490"/>
        <v>0</v>
      </c>
      <c r="BH1341" s="292">
        <f t="shared" si="491"/>
        <v>0</v>
      </c>
      <c r="CA1341" s="299" t="s">
        <v>60</v>
      </c>
      <c r="CB1341" s="421"/>
      <c r="CC1341" s="296"/>
      <c r="CD1341" s="296"/>
      <c r="CE1341" s="296"/>
      <c r="CF1341" s="296"/>
      <c r="CG1341" s="296"/>
      <c r="CH1341" s="296"/>
      <c r="CI1341" s="296"/>
      <c r="CJ1341" s="296"/>
      <c r="CK1341" s="296"/>
      <c r="CL1341" s="296"/>
      <c r="CM1341" s="320"/>
      <c r="CN1341" s="320"/>
      <c r="CO1341" s="320"/>
      <c r="CP1341" s="320"/>
      <c r="CQ1341" s="320"/>
      <c r="CR1341" s="320"/>
      <c r="CS1341" s="320"/>
      <c r="CT1341" s="422">
        <f t="shared" ref="CT1341:DE1341" si="492">IF(S1341="",0,S1341)</f>
        <v>0</v>
      </c>
      <c r="CU1341" s="422">
        <f t="shared" si="492"/>
        <v>0</v>
      </c>
      <c r="CV1341" s="422">
        <f t="shared" si="492"/>
        <v>0</v>
      </c>
      <c r="CW1341" s="422">
        <f t="shared" si="492"/>
        <v>0</v>
      </c>
      <c r="CX1341" s="422">
        <f t="shared" si="492"/>
        <v>0</v>
      </c>
      <c r="CY1341" s="422">
        <f t="shared" si="492"/>
        <v>0</v>
      </c>
      <c r="CZ1341" s="422">
        <f t="shared" si="492"/>
        <v>0</v>
      </c>
      <c r="DA1341" s="422">
        <f t="shared" si="492"/>
        <v>0</v>
      </c>
      <c r="DB1341" s="422">
        <f t="shared" si="492"/>
        <v>0</v>
      </c>
      <c r="DC1341" s="422">
        <f t="shared" si="492"/>
        <v>0</v>
      </c>
      <c r="DD1341" s="422">
        <f t="shared" si="492"/>
        <v>0</v>
      </c>
      <c r="DE1341" s="423">
        <f t="shared" si="492"/>
        <v>0</v>
      </c>
      <c r="DG1341" s="610"/>
      <c r="DH1341" s="611"/>
      <c r="DI1341" s="415"/>
      <c r="DJ1341" s="416"/>
      <c r="DK1341" s="416"/>
      <c r="DL1341" s="416"/>
      <c r="DM1341" s="416"/>
      <c r="DN1341" s="416"/>
      <c r="DO1341" s="416"/>
      <c r="DP1341" s="416"/>
      <c r="DQ1341" s="416"/>
      <c r="DR1341" s="416"/>
      <c r="DS1341" s="416"/>
      <c r="DT1341" s="416"/>
      <c r="DU1341" s="416"/>
      <c r="DV1341" s="416"/>
      <c r="DW1341" s="416"/>
      <c r="DX1341" s="416"/>
      <c r="DY1341" s="416"/>
      <c r="DZ1341" s="416"/>
      <c r="EA1341" s="416"/>
      <c r="EB1341" s="416"/>
      <c r="EC1341" s="416"/>
      <c r="ED1341" s="416"/>
      <c r="EE1341" s="416"/>
      <c r="EF1341" s="416"/>
      <c r="EG1341" s="416"/>
      <c r="EH1341" s="416"/>
      <c r="EI1341" s="416"/>
      <c r="EJ1341" s="416"/>
      <c r="EK1341" s="416"/>
      <c r="EL1341" s="417"/>
    </row>
    <row r="1342" spans="1:143" ht="15" customHeight="1" x14ac:dyDescent="0.25">
      <c r="A1342" s="60"/>
      <c r="B1342" s="60"/>
      <c r="C1342" s="782"/>
      <c r="D1342" s="789"/>
      <c r="E1342" s="790"/>
      <c r="F1342" s="791"/>
      <c r="G1342" s="702" t="s">
        <v>564</v>
      </c>
      <c r="H1342" s="702"/>
      <c r="I1342" s="56"/>
      <c r="J1342" s="700" t="s">
        <v>562</v>
      </c>
      <c r="K1342" s="700"/>
      <c r="L1342" s="700"/>
      <c r="M1342" s="700"/>
      <c r="N1342" s="700"/>
      <c r="O1342" s="700"/>
      <c r="P1342" s="700"/>
      <c r="Q1342" s="700"/>
      <c r="R1342" s="701"/>
      <c r="S1342" s="274"/>
      <c r="T1342" s="274"/>
      <c r="U1342" s="274"/>
      <c r="V1342" s="274"/>
      <c r="W1342" s="274"/>
      <c r="X1342" s="274"/>
      <c r="Y1342" s="274"/>
      <c r="Z1342" s="274"/>
      <c r="AA1342" s="274"/>
      <c r="AB1342" s="274"/>
      <c r="AC1342" s="274"/>
      <c r="AD1342" s="274"/>
      <c r="AE1342" s="60"/>
      <c r="AF1342" s="259"/>
      <c r="AG1342" s="374">
        <f t="shared" si="473"/>
        <v>12</v>
      </c>
      <c r="AH1342" s="399"/>
      <c r="AK1342" s="412">
        <f t="shared" si="474"/>
        <v>0</v>
      </c>
      <c r="AL1342" s="379">
        <f t="shared" si="467"/>
        <v>0</v>
      </c>
      <c r="AM1342" s="380">
        <f t="shared" si="475"/>
        <v>0</v>
      </c>
      <c r="AN1342" s="317">
        <f t="shared" si="476"/>
        <v>0</v>
      </c>
      <c r="AO1342" s="388">
        <f t="shared" si="477"/>
        <v>0</v>
      </c>
      <c r="AP1342" s="379">
        <f t="shared" si="468"/>
        <v>0</v>
      </c>
      <c r="AQ1342" s="380">
        <f t="shared" si="478"/>
        <v>0</v>
      </c>
      <c r="AR1342" s="317">
        <f t="shared" si="479"/>
        <v>0</v>
      </c>
      <c r="AS1342" s="388">
        <f t="shared" si="480"/>
        <v>0</v>
      </c>
      <c r="AT1342" s="379">
        <f t="shared" si="469"/>
        <v>0</v>
      </c>
      <c r="AU1342" s="380">
        <f t="shared" si="481"/>
        <v>0</v>
      </c>
      <c r="AV1342" s="317">
        <f t="shared" si="482"/>
        <v>0</v>
      </c>
      <c r="AW1342" s="388">
        <f t="shared" si="483"/>
        <v>0</v>
      </c>
      <c r="AX1342" s="379">
        <f t="shared" si="470"/>
        <v>0</v>
      </c>
      <c r="AY1342" s="380">
        <f t="shared" si="484"/>
        <v>0</v>
      </c>
      <c r="AZ1342" s="292">
        <f t="shared" si="485"/>
        <v>0</v>
      </c>
      <c r="BA1342" s="388">
        <f t="shared" si="486"/>
        <v>0</v>
      </c>
      <c r="BB1342" s="379">
        <f t="shared" si="471"/>
        <v>0</v>
      </c>
      <c r="BC1342" s="380">
        <f t="shared" si="487"/>
        <v>0</v>
      </c>
      <c r="BD1342" s="292">
        <f t="shared" si="488"/>
        <v>0</v>
      </c>
      <c r="BE1342" s="388">
        <f t="shared" si="489"/>
        <v>0</v>
      </c>
      <c r="BF1342" s="379">
        <f t="shared" si="472"/>
        <v>0</v>
      </c>
      <c r="BG1342" s="380">
        <f t="shared" si="490"/>
        <v>0</v>
      </c>
      <c r="BH1342" s="292">
        <f t="shared" si="491"/>
        <v>0</v>
      </c>
      <c r="CA1342" s="299" t="s">
        <v>1917</v>
      </c>
      <c r="CB1342" s="421"/>
      <c r="CC1342" s="297"/>
      <c r="CD1342" s="297"/>
      <c r="CE1342" s="297"/>
      <c r="CF1342" s="297"/>
      <c r="CG1342" s="297"/>
      <c r="CH1342" s="297"/>
      <c r="CI1342" s="297"/>
      <c r="CJ1342" s="297"/>
      <c r="CK1342" s="297"/>
      <c r="CL1342" s="297"/>
      <c r="CM1342" s="320"/>
      <c r="CN1342" s="320"/>
      <c r="CO1342" s="320"/>
      <c r="CP1342" s="320"/>
      <c r="CQ1342" s="320"/>
      <c r="CR1342" s="320"/>
      <c r="CS1342" s="320"/>
      <c r="CT1342" s="297">
        <f t="shared" ref="CT1342:DE1342" si="493">SUM(S1342:S1343)</f>
        <v>0</v>
      </c>
      <c r="CU1342" s="297">
        <f t="shared" si="493"/>
        <v>0</v>
      </c>
      <c r="CV1342" s="297">
        <f t="shared" si="493"/>
        <v>0</v>
      </c>
      <c r="CW1342" s="297">
        <f t="shared" si="493"/>
        <v>0</v>
      </c>
      <c r="CX1342" s="297">
        <f t="shared" si="493"/>
        <v>0</v>
      </c>
      <c r="CY1342" s="297">
        <f t="shared" si="493"/>
        <v>0</v>
      </c>
      <c r="CZ1342" s="297">
        <f t="shared" si="493"/>
        <v>0</v>
      </c>
      <c r="DA1342" s="297">
        <f t="shared" si="493"/>
        <v>0</v>
      </c>
      <c r="DB1342" s="297">
        <f t="shared" si="493"/>
        <v>0</v>
      </c>
      <c r="DC1342" s="297">
        <f t="shared" si="493"/>
        <v>0</v>
      </c>
      <c r="DD1342" s="297">
        <f t="shared" si="493"/>
        <v>0</v>
      </c>
      <c r="DE1342" s="301">
        <f t="shared" si="493"/>
        <v>0</v>
      </c>
      <c r="DG1342" s="612"/>
      <c r="DH1342" s="613"/>
      <c r="DI1342" s="415"/>
      <c r="DJ1342" s="416"/>
      <c r="DK1342" s="416"/>
      <c r="DL1342" s="416"/>
      <c r="DM1342" s="416"/>
      <c r="DN1342" s="416"/>
      <c r="DO1342" s="416"/>
      <c r="DP1342" s="416"/>
      <c r="DQ1342" s="416"/>
      <c r="DR1342" s="416"/>
      <c r="DS1342" s="416"/>
      <c r="DT1342" s="416"/>
      <c r="DU1342" s="416"/>
      <c r="DV1342" s="416"/>
      <c r="DW1342" s="416"/>
      <c r="DX1342" s="416"/>
      <c r="DY1342" s="416"/>
      <c r="DZ1342" s="416"/>
      <c r="EA1342" s="416"/>
      <c r="EB1342" s="416"/>
      <c r="EC1342" s="416"/>
      <c r="ED1342" s="416"/>
      <c r="EE1342" s="416"/>
      <c r="EF1342" s="416"/>
      <c r="EG1342" s="416"/>
      <c r="EH1342" s="416"/>
      <c r="EI1342" s="416"/>
      <c r="EJ1342" s="416"/>
      <c r="EK1342" s="416"/>
      <c r="EL1342" s="417"/>
    </row>
    <row r="1343" spans="1:143" ht="15" customHeight="1" x14ac:dyDescent="0.25">
      <c r="A1343" s="60"/>
      <c r="B1343" s="60"/>
      <c r="C1343" s="782"/>
      <c r="D1343" s="789"/>
      <c r="E1343" s="790"/>
      <c r="F1343" s="791"/>
      <c r="G1343" s="702" t="s">
        <v>565</v>
      </c>
      <c r="H1343" s="702"/>
      <c r="I1343" s="56"/>
      <c r="J1343" s="700" t="s">
        <v>563</v>
      </c>
      <c r="K1343" s="700"/>
      <c r="L1343" s="700"/>
      <c r="M1343" s="700"/>
      <c r="N1343" s="700"/>
      <c r="O1343" s="700"/>
      <c r="P1343" s="700"/>
      <c r="Q1343" s="700"/>
      <c r="R1343" s="701"/>
      <c r="S1343" s="274"/>
      <c r="T1343" s="274"/>
      <c r="U1343" s="274"/>
      <c r="V1343" s="274"/>
      <c r="W1343" s="274"/>
      <c r="X1343" s="274"/>
      <c r="Y1343" s="274"/>
      <c r="Z1343" s="274"/>
      <c r="AA1343" s="274"/>
      <c r="AB1343" s="274"/>
      <c r="AC1343" s="274"/>
      <c r="AD1343" s="274"/>
      <c r="AE1343" s="60"/>
      <c r="AF1343" s="259"/>
      <c r="AG1343" s="374">
        <f t="shared" si="473"/>
        <v>12</v>
      </c>
      <c r="AH1343" s="399"/>
      <c r="AK1343" s="412">
        <f t="shared" si="474"/>
        <v>0</v>
      </c>
      <c r="AL1343" s="379">
        <f t="shared" si="467"/>
        <v>0</v>
      </c>
      <c r="AM1343" s="380">
        <f t="shared" si="475"/>
        <v>0</v>
      </c>
      <c r="AN1343" s="317">
        <f t="shared" si="476"/>
        <v>0</v>
      </c>
      <c r="AO1343" s="388">
        <f t="shared" si="477"/>
        <v>0</v>
      </c>
      <c r="AP1343" s="379">
        <f t="shared" si="468"/>
        <v>0</v>
      </c>
      <c r="AQ1343" s="380">
        <f t="shared" si="478"/>
        <v>0</v>
      </c>
      <c r="AR1343" s="317">
        <f t="shared" si="479"/>
        <v>0</v>
      </c>
      <c r="AS1343" s="388">
        <f t="shared" si="480"/>
        <v>0</v>
      </c>
      <c r="AT1343" s="379">
        <f t="shared" si="469"/>
        <v>0</v>
      </c>
      <c r="AU1343" s="380">
        <f t="shared" si="481"/>
        <v>0</v>
      </c>
      <c r="AV1343" s="317">
        <f t="shared" si="482"/>
        <v>0</v>
      </c>
      <c r="AW1343" s="388">
        <f t="shared" si="483"/>
        <v>0</v>
      </c>
      <c r="AX1343" s="379">
        <f t="shared" si="470"/>
        <v>0</v>
      </c>
      <c r="AY1343" s="380">
        <f t="shared" si="484"/>
        <v>0</v>
      </c>
      <c r="AZ1343" s="292">
        <f t="shared" si="485"/>
        <v>0</v>
      </c>
      <c r="BA1343" s="388">
        <f t="shared" si="486"/>
        <v>0</v>
      </c>
      <c r="BB1343" s="379">
        <f t="shared" si="471"/>
        <v>0</v>
      </c>
      <c r="BC1343" s="380">
        <f t="shared" si="487"/>
        <v>0</v>
      </c>
      <c r="BD1343" s="292">
        <f t="shared" si="488"/>
        <v>0</v>
      </c>
      <c r="BE1343" s="388">
        <f t="shared" si="489"/>
        <v>0</v>
      </c>
      <c r="BF1343" s="379">
        <f t="shared" si="472"/>
        <v>0</v>
      </c>
      <c r="BG1343" s="380">
        <f t="shared" si="490"/>
        <v>0</v>
      </c>
      <c r="BH1343" s="292">
        <f t="shared" si="491"/>
        <v>0</v>
      </c>
      <c r="CA1343" s="299" t="s">
        <v>1910</v>
      </c>
      <c r="CB1343" s="421"/>
      <c r="CC1343" s="296"/>
      <c r="CD1343" s="296"/>
      <c r="CE1343" s="296"/>
      <c r="CF1343" s="296"/>
      <c r="CG1343" s="296"/>
      <c r="CH1343" s="296"/>
      <c r="CI1343" s="296"/>
      <c r="CJ1343" s="296"/>
      <c r="CK1343" s="296"/>
      <c r="CL1343" s="296"/>
      <c r="CM1343" s="320"/>
      <c r="CN1343" s="320"/>
      <c r="CO1343" s="320"/>
      <c r="CP1343" s="320"/>
      <c r="CQ1343" s="320"/>
      <c r="CR1343" s="320"/>
      <c r="CS1343" s="320"/>
      <c r="CT1343" s="422">
        <f>IF(CT1341="NA",COUNTIF(S1342:S1343,"NA"),COUNTIF(S1342:S1343,"NS"))</f>
        <v>0</v>
      </c>
      <c r="CU1343" s="422">
        <f t="shared" ref="CU1343:DE1343" si="494">IF(CU1341="NA",COUNTIF(T1342:T1343,"NA"),COUNTIF(T1342:T1343,"NS"))</f>
        <v>0</v>
      </c>
      <c r="CV1343" s="422">
        <f t="shared" si="494"/>
        <v>0</v>
      </c>
      <c r="CW1343" s="422">
        <f t="shared" si="494"/>
        <v>0</v>
      </c>
      <c r="CX1343" s="422">
        <f t="shared" si="494"/>
        <v>0</v>
      </c>
      <c r="CY1343" s="422">
        <f t="shared" si="494"/>
        <v>0</v>
      </c>
      <c r="CZ1343" s="422">
        <f t="shared" si="494"/>
        <v>0</v>
      </c>
      <c r="DA1343" s="422">
        <f t="shared" si="494"/>
        <v>0</v>
      </c>
      <c r="DB1343" s="422">
        <f t="shared" si="494"/>
        <v>0</v>
      </c>
      <c r="DC1343" s="422">
        <f t="shared" si="494"/>
        <v>0</v>
      </c>
      <c r="DD1343" s="422">
        <f t="shared" si="494"/>
        <v>0</v>
      </c>
      <c r="DE1343" s="422">
        <f t="shared" si="494"/>
        <v>0</v>
      </c>
      <c r="DG1343" s="612"/>
      <c r="DH1343" s="613"/>
      <c r="DI1343" s="415"/>
      <c r="DJ1343" s="416"/>
      <c r="DK1343" s="416"/>
      <c r="DL1343" s="416"/>
      <c r="DM1343" s="416"/>
      <c r="DN1343" s="416"/>
      <c r="DO1343" s="416"/>
      <c r="DP1343" s="416"/>
      <c r="DQ1343" s="416"/>
      <c r="DR1343" s="416"/>
      <c r="DS1343" s="416"/>
      <c r="DT1343" s="416"/>
      <c r="DU1343" s="416"/>
      <c r="DV1343" s="416"/>
      <c r="DW1343" s="416"/>
      <c r="DX1343" s="416"/>
      <c r="DY1343" s="416"/>
      <c r="DZ1343" s="416"/>
      <c r="EA1343" s="416"/>
      <c r="EB1343" s="416"/>
      <c r="EC1343" s="416"/>
      <c r="ED1343" s="416"/>
      <c r="EE1343" s="416"/>
      <c r="EF1343" s="416"/>
      <c r="EG1343" s="416"/>
      <c r="EH1343" s="416"/>
      <c r="EI1343" s="416"/>
      <c r="EJ1343" s="416"/>
      <c r="EK1343" s="416"/>
      <c r="EL1343" s="417"/>
    </row>
    <row r="1344" spans="1:143" ht="15" customHeight="1" x14ac:dyDescent="0.25">
      <c r="A1344" s="60"/>
      <c r="B1344" s="60"/>
      <c r="C1344" s="782"/>
      <c r="D1344" s="789"/>
      <c r="E1344" s="790"/>
      <c r="F1344" s="791"/>
      <c r="G1344" s="703" t="s">
        <v>566</v>
      </c>
      <c r="H1344" s="703"/>
      <c r="I1344" s="774" t="s">
        <v>567</v>
      </c>
      <c r="J1344" s="774"/>
      <c r="K1344" s="774"/>
      <c r="L1344" s="774"/>
      <c r="M1344" s="774"/>
      <c r="N1344" s="774"/>
      <c r="O1344" s="774"/>
      <c r="P1344" s="774"/>
      <c r="Q1344" s="774"/>
      <c r="R1344" s="774"/>
      <c r="S1344" s="274"/>
      <c r="T1344" s="274"/>
      <c r="U1344" s="274"/>
      <c r="V1344" s="274"/>
      <c r="W1344" s="274"/>
      <c r="X1344" s="274"/>
      <c r="Y1344" s="274"/>
      <c r="Z1344" s="274"/>
      <c r="AA1344" s="274"/>
      <c r="AB1344" s="274"/>
      <c r="AC1344" s="274"/>
      <c r="AD1344" s="274"/>
      <c r="AE1344" s="60"/>
      <c r="AF1344" s="259"/>
      <c r="AG1344" s="374">
        <f t="shared" si="473"/>
        <v>12</v>
      </c>
      <c r="AH1344" s="399"/>
      <c r="AK1344" s="412">
        <f t="shared" si="474"/>
        <v>0</v>
      </c>
      <c r="AL1344" s="379">
        <f t="shared" si="467"/>
        <v>0</v>
      </c>
      <c r="AM1344" s="380">
        <f t="shared" si="475"/>
        <v>0</v>
      </c>
      <c r="AN1344" s="317">
        <f t="shared" si="476"/>
        <v>0</v>
      </c>
      <c r="AO1344" s="388">
        <f t="shared" si="477"/>
        <v>0</v>
      </c>
      <c r="AP1344" s="379">
        <f t="shared" si="468"/>
        <v>0</v>
      </c>
      <c r="AQ1344" s="380">
        <f t="shared" si="478"/>
        <v>0</v>
      </c>
      <c r="AR1344" s="317">
        <f t="shared" si="479"/>
        <v>0</v>
      </c>
      <c r="AS1344" s="388">
        <f t="shared" si="480"/>
        <v>0</v>
      </c>
      <c r="AT1344" s="379">
        <f t="shared" si="469"/>
        <v>0</v>
      </c>
      <c r="AU1344" s="380">
        <f t="shared" si="481"/>
        <v>0</v>
      </c>
      <c r="AV1344" s="317">
        <f t="shared" si="482"/>
        <v>0</v>
      </c>
      <c r="AW1344" s="388">
        <f t="shared" si="483"/>
        <v>0</v>
      </c>
      <c r="AX1344" s="379">
        <f t="shared" si="470"/>
        <v>0</v>
      </c>
      <c r="AY1344" s="380">
        <f t="shared" si="484"/>
        <v>0</v>
      </c>
      <c r="AZ1344" s="292">
        <f t="shared" si="485"/>
        <v>0</v>
      </c>
      <c r="BA1344" s="388">
        <f t="shared" si="486"/>
        <v>0</v>
      </c>
      <c r="BB1344" s="379">
        <f t="shared" si="471"/>
        <v>0</v>
      </c>
      <c r="BC1344" s="380">
        <f t="shared" si="487"/>
        <v>0</v>
      </c>
      <c r="BD1344" s="292">
        <f t="shared" si="488"/>
        <v>0</v>
      </c>
      <c r="BE1344" s="388">
        <f t="shared" si="489"/>
        <v>0</v>
      </c>
      <c r="BF1344" s="379">
        <f t="shared" si="472"/>
        <v>0</v>
      </c>
      <c r="BG1344" s="380">
        <f t="shared" si="490"/>
        <v>0</v>
      </c>
      <c r="BH1344" s="292">
        <f t="shared" si="491"/>
        <v>0</v>
      </c>
      <c r="CA1344" s="308" t="s">
        <v>1918</v>
      </c>
      <c r="CB1344" s="421"/>
      <c r="CC1344" s="296"/>
      <c r="CD1344" s="296"/>
      <c r="CE1344" s="296"/>
      <c r="CF1344" s="296"/>
      <c r="CG1344" s="296"/>
      <c r="CH1344" s="433"/>
      <c r="CI1344" s="422"/>
      <c r="CJ1344" s="422"/>
      <c r="CK1344" s="422"/>
      <c r="CL1344" s="422"/>
      <c r="CM1344" s="320"/>
      <c r="CN1344" s="320"/>
      <c r="CO1344" s="320"/>
      <c r="CP1344" s="320"/>
      <c r="CQ1344" s="320"/>
      <c r="CR1344" s="320"/>
      <c r="CS1344" s="320"/>
      <c r="CT1344" s="434">
        <f t="shared" ref="CT1344:DE1344" si="495">IF(OR(AND(CT1341=0,CT1343&gt;0),AND(CT1341="NS",CT1342&gt;0),AND(CT1341="NS",CT1343=0,CT1342=0)),1,IF(OR(AND(CT1341&gt;0,CT1343=2),AND(CT1341="NS",CT1343=2),AND(CT1341="NS",CT1342=0,CT1343&gt;0),OR(CT1341=CT1342,AND(CT1341="",CT1343=0,CT1342=0))),0,1))</f>
        <v>0</v>
      </c>
      <c r="CU1344" s="434">
        <f t="shared" si="495"/>
        <v>0</v>
      </c>
      <c r="CV1344" s="434">
        <f t="shared" si="495"/>
        <v>0</v>
      </c>
      <c r="CW1344" s="434">
        <f t="shared" si="495"/>
        <v>0</v>
      </c>
      <c r="CX1344" s="434">
        <f t="shared" si="495"/>
        <v>0</v>
      </c>
      <c r="CY1344" s="434">
        <f t="shared" si="495"/>
        <v>0</v>
      </c>
      <c r="CZ1344" s="434">
        <f t="shared" si="495"/>
        <v>0</v>
      </c>
      <c r="DA1344" s="434">
        <f t="shared" si="495"/>
        <v>0</v>
      </c>
      <c r="DB1344" s="434">
        <f t="shared" si="495"/>
        <v>0</v>
      </c>
      <c r="DC1344" s="434">
        <f t="shared" si="495"/>
        <v>0</v>
      </c>
      <c r="DD1344" s="434">
        <f t="shared" si="495"/>
        <v>0</v>
      </c>
      <c r="DE1344" s="435">
        <f t="shared" si="495"/>
        <v>0</v>
      </c>
      <c r="DF1344" s="387">
        <f>SUM(CT1344:DE1344)</f>
        <v>0</v>
      </c>
      <c r="DG1344" s="610"/>
      <c r="DH1344" s="611"/>
      <c r="DI1344" s="415"/>
      <c r="DJ1344" s="416"/>
      <c r="DK1344" s="416"/>
      <c r="DL1344" s="416"/>
      <c r="DM1344" s="416"/>
      <c r="DN1344" s="416"/>
      <c r="DO1344" s="416"/>
      <c r="DP1344" s="416"/>
      <c r="DQ1344" s="416"/>
      <c r="DR1344" s="416"/>
      <c r="DS1344" s="416"/>
      <c r="DT1344" s="416"/>
      <c r="DU1344" s="416"/>
      <c r="DV1344" s="416"/>
      <c r="DW1344" s="416"/>
      <c r="DX1344" s="416"/>
      <c r="DY1344" s="416"/>
      <c r="DZ1344" s="416"/>
      <c r="EA1344" s="416"/>
      <c r="EB1344" s="416"/>
      <c r="EC1344" s="416"/>
      <c r="ED1344" s="416"/>
      <c r="EE1344" s="416"/>
      <c r="EF1344" s="416"/>
      <c r="EG1344" s="416"/>
      <c r="EH1344" s="416"/>
      <c r="EI1344" s="416"/>
      <c r="EJ1344" s="416"/>
      <c r="EK1344" s="416"/>
      <c r="EL1344" s="417"/>
    </row>
    <row r="1345" spans="1:177" ht="24" customHeight="1" x14ac:dyDescent="0.25">
      <c r="A1345" s="60"/>
      <c r="B1345" s="60"/>
      <c r="C1345" s="782"/>
      <c r="D1345" s="789"/>
      <c r="E1345" s="790"/>
      <c r="F1345" s="791"/>
      <c r="G1345" s="703" t="s">
        <v>568</v>
      </c>
      <c r="H1345" s="703"/>
      <c r="I1345" s="774" t="s">
        <v>569</v>
      </c>
      <c r="J1345" s="774"/>
      <c r="K1345" s="774"/>
      <c r="L1345" s="774"/>
      <c r="M1345" s="774"/>
      <c r="N1345" s="774"/>
      <c r="O1345" s="774"/>
      <c r="P1345" s="774"/>
      <c r="Q1345" s="774"/>
      <c r="R1345" s="774"/>
      <c r="S1345" s="274"/>
      <c r="T1345" s="274"/>
      <c r="U1345" s="274"/>
      <c r="V1345" s="274"/>
      <c r="W1345" s="274"/>
      <c r="X1345" s="274"/>
      <c r="Y1345" s="274"/>
      <c r="Z1345" s="274"/>
      <c r="AA1345" s="274"/>
      <c r="AB1345" s="274"/>
      <c r="AC1345" s="274"/>
      <c r="AD1345" s="274"/>
      <c r="AE1345" s="60"/>
      <c r="AF1345" s="259"/>
      <c r="AG1345" s="374">
        <f t="shared" si="473"/>
        <v>12</v>
      </c>
      <c r="AH1345" s="399"/>
      <c r="AK1345" s="412">
        <f t="shared" si="474"/>
        <v>0</v>
      </c>
      <c r="AL1345" s="379">
        <f t="shared" si="467"/>
        <v>0</v>
      </c>
      <c r="AM1345" s="380">
        <f t="shared" si="475"/>
        <v>0</v>
      </c>
      <c r="AN1345" s="317">
        <f t="shared" si="476"/>
        <v>0</v>
      </c>
      <c r="AO1345" s="388">
        <f t="shared" si="477"/>
        <v>0</v>
      </c>
      <c r="AP1345" s="379">
        <f t="shared" si="468"/>
        <v>0</v>
      </c>
      <c r="AQ1345" s="380">
        <f t="shared" si="478"/>
        <v>0</v>
      </c>
      <c r="AR1345" s="317">
        <f t="shared" si="479"/>
        <v>0</v>
      </c>
      <c r="AS1345" s="388">
        <f t="shared" si="480"/>
        <v>0</v>
      </c>
      <c r="AT1345" s="379">
        <f t="shared" si="469"/>
        <v>0</v>
      </c>
      <c r="AU1345" s="380">
        <f t="shared" si="481"/>
        <v>0</v>
      </c>
      <c r="AV1345" s="317">
        <f t="shared" si="482"/>
        <v>0</v>
      </c>
      <c r="AW1345" s="388">
        <f t="shared" si="483"/>
        <v>0</v>
      </c>
      <c r="AX1345" s="379">
        <f t="shared" si="470"/>
        <v>0</v>
      </c>
      <c r="AY1345" s="380">
        <f t="shared" si="484"/>
        <v>0</v>
      </c>
      <c r="AZ1345" s="292">
        <f t="shared" si="485"/>
        <v>0</v>
      </c>
      <c r="BA1345" s="388">
        <f t="shared" si="486"/>
        <v>0</v>
      </c>
      <c r="BB1345" s="379">
        <f t="shared" si="471"/>
        <v>0</v>
      </c>
      <c r="BC1345" s="380">
        <f t="shared" si="487"/>
        <v>0</v>
      </c>
      <c r="BD1345" s="292">
        <f t="shared" si="488"/>
        <v>0</v>
      </c>
      <c r="BE1345" s="388">
        <f t="shared" si="489"/>
        <v>0</v>
      </c>
      <c r="BF1345" s="379">
        <f t="shared" si="472"/>
        <v>0</v>
      </c>
      <c r="BG1345" s="380">
        <f t="shared" si="490"/>
        <v>0</v>
      </c>
      <c r="BH1345" s="292">
        <f t="shared" si="491"/>
        <v>0</v>
      </c>
      <c r="CA1345" s="436"/>
      <c r="CB1345" s="427"/>
      <c r="CC1345" s="437"/>
      <c r="CD1345" s="437"/>
      <c r="CE1345" s="437"/>
      <c r="CF1345" s="437"/>
      <c r="CG1345" s="437"/>
      <c r="CH1345" s="437"/>
      <c r="CI1345" s="437"/>
      <c r="CJ1345" s="437"/>
      <c r="CK1345" s="437"/>
      <c r="CL1345" s="437"/>
      <c r="CM1345" s="388"/>
      <c r="CN1345" s="388"/>
      <c r="CO1345" s="388"/>
      <c r="CP1345" s="388"/>
      <c r="CQ1345" s="388"/>
      <c r="CR1345" s="388"/>
      <c r="CS1345" s="388"/>
      <c r="CT1345" s="438"/>
      <c r="CU1345" s="438"/>
      <c r="CV1345" s="438"/>
      <c r="CW1345" s="438"/>
      <c r="CX1345" s="438"/>
      <c r="CY1345" s="438"/>
      <c r="CZ1345" s="438"/>
      <c r="DA1345" s="438"/>
      <c r="DB1345" s="438"/>
      <c r="DC1345" s="438"/>
      <c r="DD1345" s="438"/>
      <c r="DE1345" s="439"/>
      <c r="DG1345" s="610"/>
      <c r="DH1345" s="611"/>
      <c r="DI1345" s="415"/>
      <c r="DJ1345" s="416"/>
      <c r="DK1345" s="416"/>
      <c r="DL1345" s="416"/>
      <c r="DM1345" s="416"/>
      <c r="DN1345" s="416"/>
      <c r="DO1345" s="416"/>
      <c r="DP1345" s="416"/>
      <c r="DQ1345" s="416"/>
      <c r="DR1345" s="416"/>
      <c r="DS1345" s="416"/>
      <c r="DT1345" s="416"/>
      <c r="DU1345" s="416"/>
      <c r="DV1345" s="416"/>
      <c r="DW1345" s="416"/>
      <c r="DX1345" s="416"/>
      <c r="DY1345" s="416"/>
      <c r="DZ1345" s="416"/>
      <c r="EA1345" s="416"/>
      <c r="EB1345" s="416"/>
      <c r="EC1345" s="416"/>
      <c r="ED1345" s="416"/>
      <c r="EE1345" s="416"/>
      <c r="EF1345" s="416"/>
      <c r="EG1345" s="416"/>
      <c r="EH1345" s="416"/>
      <c r="EI1345" s="416"/>
      <c r="EJ1345" s="416"/>
      <c r="EK1345" s="416"/>
      <c r="EL1345" s="417"/>
    </row>
    <row r="1346" spans="1:177" ht="15" customHeight="1" x14ac:dyDescent="0.25">
      <c r="A1346" s="60"/>
      <c r="B1346" s="60"/>
      <c r="C1346" s="782"/>
      <c r="D1346" s="789"/>
      <c r="E1346" s="790"/>
      <c r="F1346" s="791"/>
      <c r="G1346" s="703" t="s">
        <v>570</v>
      </c>
      <c r="H1346" s="703"/>
      <c r="I1346" s="774" t="s">
        <v>571</v>
      </c>
      <c r="J1346" s="774"/>
      <c r="K1346" s="774"/>
      <c r="L1346" s="774"/>
      <c r="M1346" s="774"/>
      <c r="N1346" s="774"/>
      <c r="O1346" s="774"/>
      <c r="P1346" s="774"/>
      <c r="Q1346" s="774"/>
      <c r="R1346" s="774"/>
      <c r="S1346" s="274"/>
      <c r="T1346" s="274"/>
      <c r="U1346" s="274"/>
      <c r="V1346" s="274"/>
      <c r="W1346" s="274"/>
      <c r="X1346" s="274"/>
      <c r="Y1346" s="274"/>
      <c r="Z1346" s="274"/>
      <c r="AA1346" s="274"/>
      <c r="AB1346" s="274"/>
      <c r="AC1346" s="274"/>
      <c r="AD1346" s="274"/>
      <c r="AE1346" s="60"/>
      <c r="AF1346" s="259"/>
      <c r="AG1346" s="374">
        <f t="shared" si="473"/>
        <v>12</v>
      </c>
      <c r="AH1346" s="399"/>
      <c r="AK1346" s="412">
        <f t="shared" si="474"/>
        <v>0</v>
      </c>
      <c r="AL1346" s="379">
        <f t="shared" si="467"/>
        <v>0</v>
      </c>
      <c r="AM1346" s="380">
        <f t="shared" si="475"/>
        <v>0</v>
      </c>
      <c r="AN1346" s="317">
        <f t="shared" si="476"/>
        <v>0</v>
      </c>
      <c r="AO1346" s="388">
        <f t="shared" si="477"/>
        <v>0</v>
      </c>
      <c r="AP1346" s="379">
        <f t="shared" si="468"/>
        <v>0</v>
      </c>
      <c r="AQ1346" s="380">
        <f t="shared" si="478"/>
        <v>0</v>
      </c>
      <c r="AR1346" s="317">
        <f t="shared" si="479"/>
        <v>0</v>
      </c>
      <c r="AS1346" s="388">
        <f t="shared" si="480"/>
        <v>0</v>
      </c>
      <c r="AT1346" s="379">
        <f t="shared" si="469"/>
        <v>0</v>
      </c>
      <c r="AU1346" s="380">
        <f t="shared" si="481"/>
        <v>0</v>
      </c>
      <c r="AV1346" s="317">
        <f t="shared" si="482"/>
        <v>0</v>
      </c>
      <c r="AW1346" s="388">
        <f t="shared" si="483"/>
        <v>0</v>
      </c>
      <c r="AX1346" s="379">
        <f t="shared" si="470"/>
        <v>0</v>
      </c>
      <c r="AY1346" s="380">
        <f t="shared" si="484"/>
        <v>0</v>
      </c>
      <c r="AZ1346" s="292">
        <f t="shared" si="485"/>
        <v>0</v>
      </c>
      <c r="BA1346" s="388">
        <f t="shared" si="486"/>
        <v>0</v>
      </c>
      <c r="BB1346" s="379">
        <f t="shared" si="471"/>
        <v>0</v>
      </c>
      <c r="BC1346" s="380">
        <f t="shared" si="487"/>
        <v>0</v>
      </c>
      <c r="BD1346" s="292">
        <f t="shared" si="488"/>
        <v>0</v>
      </c>
      <c r="BE1346" s="388">
        <f t="shared" si="489"/>
        <v>0</v>
      </c>
      <c r="BF1346" s="379">
        <f t="shared" si="472"/>
        <v>0</v>
      </c>
      <c r="BG1346" s="380">
        <f t="shared" si="490"/>
        <v>0</v>
      </c>
      <c r="BH1346" s="292">
        <f t="shared" si="491"/>
        <v>0</v>
      </c>
      <c r="CA1346" s="436"/>
      <c r="CB1346" s="427"/>
      <c r="CC1346" s="437"/>
      <c r="CD1346" s="437"/>
      <c r="CE1346" s="437"/>
      <c r="CF1346" s="437"/>
      <c r="CG1346" s="437"/>
      <c r="CH1346" s="437"/>
      <c r="CI1346" s="437"/>
      <c r="CJ1346" s="437"/>
      <c r="CK1346" s="437"/>
      <c r="CL1346" s="437"/>
      <c r="CM1346" s="388"/>
      <c r="CN1346" s="388"/>
      <c r="CO1346" s="388"/>
      <c r="CP1346" s="388"/>
      <c r="CQ1346" s="388"/>
      <c r="CR1346" s="388"/>
      <c r="CS1346" s="388"/>
      <c r="CT1346" s="438"/>
      <c r="CU1346" s="438"/>
      <c r="CV1346" s="438"/>
      <c r="CW1346" s="438"/>
      <c r="CX1346" s="438"/>
      <c r="CY1346" s="438"/>
      <c r="CZ1346" s="438"/>
      <c r="DA1346" s="438"/>
      <c r="DB1346" s="438"/>
      <c r="DC1346" s="438"/>
      <c r="DD1346" s="438"/>
      <c r="DE1346" s="439"/>
      <c r="DG1346" s="610"/>
      <c r="DH1346" s="611"/>
      <c r="DI1346" s="415"/>
      <c r="DJ1346" s="416"/>
      <c r="DK1346" s="416"/>
      <c r="DL1346" s="416"/>
      <c r="DM1346" s="416"/>
      <c r="DN1346" s="416"/>
      <c r="DO1346" s="416"/>
      <c r="DP1346" s="416"/>
      <c r="DQ1346" s="416"/>
      <c r="DR1346" s="416"/>
      <c r="DS1346" s="416"/>
      <c r="DT1346" s="416"/>
      <c r="DU1346" s="416"/>
      <c r="DV1346" s="416"/>
      <c r="DW1346" s="416"/>
      <c r="DX1346" s="416"/>
      <c r="DY1346" s="416"/>
      <c r="DZ1346" s="416"/>
      <c r="EA1346" s="416"/>
      <c r="EB1346" s="416"/>
      <c r="EC1346" s="416"/>
      <c r="ED1346" s="416"/>
      <c r="EE1346" s="416"/>
      <c r="EF1346" s="416"/>
      <c r="EG1346" s="416"/>
      <c r="EH1346" s="416"/>
      <c r="EI1346" s="416"/>
      <c r="EJ1346" s="416"/>
      <c r="EK1346" s="416"/>
      <c r="EL1346" s="417"/>
    </row>
    <row r="1347" spans="1:177" ht="24" customHeight="1" x14ac:dyDescent="0.25">
      <c r="A1347" s="60"/>
      <c r="B1347" s="60"/>
      <c r="C1347" s="782"/>
      <c r="D1347" s="789"/>
      <c r="E1347" s="790"/>
      <c r="F1347" s="791"/>
      <c r="G1347" s="703" t="s">
        <v>572</v>
      </c>
      <c r="H1347" s="703"/>
      <c r="I1347" s="774" t="s">
        <v>573</v>
      </c>
      <c r="J1347" s="774"/>
      <c r="K1347" s="774"/>
      <c r="L1347" s="774"/>
      <c r="M1347" s="774"/>
      <c r="N1347" s="774"/>
      <c r="O1347" s="774"/>
      <c r="P1347" s="774"/>
      <c r="Q1347" s="774"/>
      <c r="R1347" s="774"/>
      <c r="S1347" s="274"/>
      <c r="T1347" s="274"/>
      <c r="U1347" s="274"/>
      <c r="V1347" s="274"/>
      <c r="W1347" s="274"/>
      <c r="X1347" s="274"/>
      <c r="Y1347" s="274"/>
      <c r="Z1347" s="274"/>
      <c r="AA1347" s="274"/>
      <c r="AB1347" s="274"/>
      <c r="AC1347" s="274"/>
      <c r="AD1347" s="274"/>
      <c r="AE1347" s="60"/>
      <c r="AF1347" s="259"/>
      <c r="AG1347" s="374">
        <f t="shared" si="473"/>
        <v>12</v>
      </c>
      <c r="AH1347" s="399"/>
      <c r="AK1347" s="412">
        <f t="shared" si="474"/>
        <v>0</v>
      </c>
      <c r="AL1347" s="379">
        <f t="shared" si="467"/>
        <v>0</v>
      </c>
      <c r="AM1347" s="380">
        <f t="shared" si="475"/>
        <v>0</v>
      </c>
      <c r="AN1347" s="317">
        <f t="shared" si="476"/>
        <v>0</v>
      </c>
      <c r="AO1347" s="388">
        <f t="shared" si="477"/>
        <v>0</v>
      </c>
      <c r="AP1347" s="379">
        <f t="shared" si="468"/>
        <v>0</v>
      </c>
      <c r="AQ1347" s="380">
        <f t="shared" si="478"/>
        <v>0</v>
      </c>
      <c r="AR1347" s="317">
        <f t="shared" si="479"/>
        <v>0</v>
      </c>
      <c r="AS1347" s="388">
        <f t="shared" si="480"/>
        <v>0</v>
      </c>
      <c r="AT1347" s="379">
        <f t="shared" si="469"/>
        <v>0</v>
      </c>
      <c r="AU1347" s="380">
        <f t="shared" si="481"/>
        <v>0</v>
      </c>
      <c r="AV1347" s="317">
        <f t="shared" si="482"/>
        <v>0</v>
      </c>
      <c r="AW1347" s="388">
        <f t="shared" si="483"/>
        <v>0</v>
      </c>
      <c r="AX1347" s="379">
        <f t="shared" si="470"/>
        <v>0</v>
      </c>
      <c r="AY1347" s="380">
        <f t="shared" si="484"/>
        <v>0</v>
      </c>
      <c r="AZ1347" s="292">
        <f t="shared" si="485"/>
        <v>0</v>
      </c>
      <c r="BA1347" s="388">
        <f t="shared" si="486"/>
        <v>0</v>
      </c>
      <c r="BB1347" s="379">
        <f t="shared" si="471"/>
        <v>0</v>
      </c>
      <c r="BC1347" s="380">
        <f t="shared" si="487"/>
        <v>0</v>
      </c>
      <c r="BD1347" s="292">
        <f t="shared" si="488"/>
        <v>0</v>
      </c>
      <c r="BE1347" s="388">
        <f t="shared" si="489"/>
        <v>0</v>
      </c>
      <c r="BF1347" s="379">
        <f t="shared" si="472"/>
        <v>0</v>
      </c>
      <c r="BG1347" s="380">
        <f t="shared" si="490"/>
        <v>0</v>
      </c>
      <c r="BH1347" s="292">
        <f t="shared" si="491"/>
        <v>0</v>
      </c>
      <c r="CA1347" s="436"/>
      <c r="CB1347" s="427"/>
      <c r="CC1347" s="437"/>
      <c r="CD1347" s="437"/>
      <c r="CE1347" s="437"/>
      <c r="CF1347" s="437"/>
      <c r="CG1347" s="437"/>
      <c r="CH1347" s="437"/>
      <c r="CI1347" s="437"/>
      <c r="CJ1347" s="437"/>
      <c r="CK1347" s="437"/>
      <c r="CL1347" s="437"/>
      <c r="CM1347" s="388"/>
      <c r="CN1347" s="388"/>
      <c r="CO1347" s="388"/>
      <c r="CP1347" s="388"/>
      <c r="CQ1347" s="388"/>
      <c r="CR1347" s="388"/>
      <c r="CS1347" s="388"/>
      <c r="CT1347" s="438"/>
      <c r="CU1347" s="438"/>
      <c r="CV1347" s="438"/>
      <c r="CW1347" s="438"/>
      <c r="CX1347" s="438"/>
      <c r="CY1347" s="438"/>
      <c r="CZ1347" s="438"/>
      <c r="DA1347" s="438"/>
      <c r="DB1347" s="438"/>
      <c r="DC1347" s="438"/>
      <c r="DD1347" s="438"/>
      <c r="DE1347" s="439"/>
      <c r="DG1347" s="610"/>
      <c r="DH1347" s="611"/>
      <c r="DI1347" s="415"/>
      <c r="DJ1347" s="416"/>
      <c r="DK1347" s="416"/>
      <c r="DL1347" s="416"/>
      <c r="DM1347" s="416"/>
      <c r="DN1347" s="416"/>
      <c r="DO1347" s="416"/>
      <c r="DP1347" s="416"/>
      <c r="DQ1347" s="416"/>
      <c r="DR1347" s="416"/>
      <c r="DS1347" s="416"/>
      <c r="DT1347" s="416"/>
      <c r="DU1347" s="416"/>
      <c r="DV1347" s="416"/>
      <c r="DW1347" s="416"/>
      <c r="DX1347" s="416"/>
      <c r="DY1347" s="416"/>
      <c r="DZ1347" s="416"/>
      <c r="EA1347" s="416"/>
      <c r="EB1347" s="416"/>
      <c r="EC1347" s="416"/>
      <c r="ED1347" s="416"/>
      <c r="EE1347" s="416"/>
      <c r="EF1347" s="416"/>
      <c r="EG1347" s="416"/>
      <c r="EH1347" s="416"/>
      <c r="EI1347" s="416"/>
      <c r="EJ1347" s="416"/>
      <c r="EK1347" s="416"/>
      <c r="EL1347" s="417"/>
    </row>
    <row r="1348" spans="1:177" ht="15" customHeight="1" x14ac:dyDescent="0.25">
      <c r="A1348" s="60"/>
      <c r="B1348" s="60"/>
      <c r="C1348" s="782"/>
      <c r="D1348" s="789"/>
      <c r="E1348" s="790"/>
      <c r="F1348" s="791"/>
      <c r="G1348" s="703" t="s">
        <v>574</v>
      </c>
      <c r="H1348" s="703"/>
      <c r="I1348" s="774" t="s">
        <v>575</v>
      </c>
      <c r="J1348" s="774"/>
      <c r="K1348" s="774"/>
      <c r="L1348" s="774"/>
      <c r="M1348" s="774"/>
      <c r="N1348" s="774"/>
      <c r="O1348" s="774"/>
      <c r="P1348" s="774"/>
      <c r="Q1348" s="774"/>
      <c r="R1348" s="774"/>
      <c r="S1348" s="274"/>
      <c r="T1348" s="274"/>
      <c r="U1348" s="274"/>
      <c r="V1348" s="274"/>
      <c r="W1348" s="274"/>
      <c r="X1348" s="274"/>
      <c r="Y1348" s="274"/>
      <c r="Z1348" s="274"/>
      <c r="AA1348" s="274"/>
      <c r="AB1348" s="274"/>
      <c r="AC1348" s="274"/>
      <c r="AD1348" s="274"/>
      <c r="AE1348" s="60"/>
      <c r="AF1348" s="259"/>
      <c r="AG1348" s="374">
        <f t="shared" si="473"/>
        <v>12</v>
      </c>
      <c r="AH1348" s="399"/>
      <c r="AK1348" s="412">
        <f t="shared" si="474"/>
        <v>0</v>
      </c>
      <c r="AL1348" s="379">
        <f t="shared" si="467"/>
        <v>0</v>
      </c>
      <c r="AM1348" s="380">
        <f t="shared" si="475"/>
        <v>0</v>
      </c>
      <c r="AN1348" s="317">
        <f t="shared" si="476"/>
        <v>0</v>
      </c>
      <c r="AO1348" s="388">
        <f t="shared" si="477"/>
        <v>0</v>
      </c>
      <c r="AP1348" s="379">
        <f t="shared" si="468"/>
        <v>0</v>
      </c>
      <c r="AQ1348" s="380">
        <f t="shared" si="478"/>
        <v>0</v>
      </c>
      <c r="AR1348" s="317">
        <f t="shared" si="479"/>
        <v>0</v>
      </c>
      <c r="AS1348" s="388">
        <f t="shared" si="480"/>
        <v>0</v>
      </c>
      <c r="AT1348" s="379">
        <f t="shared" si="469"/>
        <v>0</v>
      </c>
      <c r="AU1348" s="380">
        <f t="shared" si="481"/>
        <v>0</v>
      </c>
      <c r="AV1348" s="317">
        <f t="shared" si="482"/>
        <v>0</v>
      </c>
      <c r="AW1348" s="388">
        <f t="shared" si="483"/>
        <v>0</v>
      </c>
      <c r="AX1348" s="379">
        <f t="shared" si="470"/>
        <v>0</v>
      </c>
      <c r="AY1348" s="380">
        <f t="shared" si="484"/>
        <v>0</v>
      </c>
      <c r="AZ1348" s="292">
        <f t="shared" si="485"/>
        <v>0</v>
      </c>
      <c r="BA1348" s="388">
        <f t="shared" si="486"/>
        <v>0</v>
      </c>
      <c r="BB1348" s="379">
        <f t="shared" si="471"/>
        <v>0</v>
      </c>
      <c r="BC1348" s="380">
        <f t="shared" si="487"/>
        <v>0</v>
      </c>
      <c r="BD1348" s="292">
        <f t="shared" si="488"/>
        <v>0</v>
      </c>
      <c r="BE1348" s="388">
        <f t="shared" si="489"/>
        <v>0</v>
      </c>
      <c r="BF1348" s="379">
        <f t="shared" si="472"/>
        <v>0</v>
      </c>
      <c r="BG1348" s="380">
        <f t="shared" si="490"/>
        <v>0</v>
      </c>
      <c r="BH1348" s="292">
        <f t="shared" si="491"/>
        <v>0</v>
      </c>
      <c r="CA1348" s="436"/>
      <c r="CB1348" s="427"/>
      <c r="CC1348" s="437"/>
      <c r="CD1348" s="437"/>
      <c r="CE1348" s="437"/>
      <c r="CF1348" s="437"/>
      <c r="CG1348" s="437"/>
      <c r="CH1348" s="437"/>
      <c r="CI1348" s="437"/>
      <c r="CJ1348" s="437"/>
      <c r="CK1348" s="437"/>
      <c r="CL1348" s="437"/>
      <c r="CM1348" s="388"/>
      <c r="CN1348" s="388"/>
      <c r="CO1348" s="388"/>
      <c r="CP1348" s="388"/>
      <c r="CQ1348" s="388"/>
      <c r="CR1348" s="388"/>
      <c r="CS1348" s="388"/>
      <c r="CT1348" s="438"/>
      <c r="CU1348" s="438"/>
      <c r="CV1348" s="438"/>
      <c r="CW1348" s="438"/>
      <c r="CX1348" s="438"/>
      <c r="CY1348" s="438"/>
      <c r="CZ1348" s="438"/>
      <c r="DA1348" s="438"/>
      <c r="DB1348" s="438"/>
      <c r="DC1348" s="438"/>
      <c r="DD1348" s="438"/>
      <c r="DE1348" s="439"/>
      <c r="DG1348" s="610"/>
      <c r="DH1348" s="611"/>
      <c r="DI1348" s="415"/>
      <c r="DJ1348" s="416"/>
      <c r="DK1348" s="416"/>
      <c r="DL1348" s="416"/>
      <c r="DM1348" s="416"/>
      <c r="DN1348" s="416"/>
      <c r="DO1348" s="416"/>
      <c r="DP1348" s="416"/>
      <c r="DQ1348" s="416"/>
      <c r="DR1348" s="416"/>
      <c r="DS1348" s="416"/>
      <c r="DT1348" s="416"/>
      <c r="DU1348" s="416"/>
      <c r="DV1348" s="416"/>
      <c r="DW1348" s="416"/>
      <c r="DX1348" s="416"/>
      <c r="DY1348" s="416"/>
      <c r="DZ1348" s="416"/>
      <c r="EA1348" s="416"/>
      <c r="EB1348" s="416"/>
      <c r="EC1348" s="416"/>
      <c r="ED1348" s="416"/>
      <c r="EE1348" s="416"/>
      <c r="EF1348" s="416"/>
      <c r="EG1348" s="416"/>
      <c r="EH1348" s="416"/>
      <c r="EI1348" s="416"/>
      <c r="EJ1348" s="416"/>
      <c r="EK1348" s="416"/>
      <c r="EL1348" s="417"/>
    </row>
    <row r="1349" spans="1:177" ht="15" customHeight="1" x14ac:dyDescent="0.25">
      <c r="A1349" s="60"/>
      <c r="B1349" s="60"/>
      <c r="C1349" s="782"/>
      <c r="D1349" s="789"/>
      <c r="E1349" s="790"/>
      <c r="F1349" s="791"/>
      <c r="G1349" s="703" t="s">
        <v>576</v>
      </c>
      <c r="H1349" s="703"/>
      <c r="I1349" s="774" t="s">
        <v>577</v>
      </c>
      <c r="J1349" s="774"/>
      <c r="K1349" s="774"/>
      <c r="L1349" s="774"/>
      <c r="M1349" s="774"/>
      <c r="N1349" s="774"/>
      <c r="O1349" s="774"/>
      <c r="P1349" s="774"/>
      <c r="Q1349" s="774"/>
      <c r="R1349" s="774"/>
      <c r="S1349" s="274"/>
      <c r="T1349" s="274"/>
      <c r="U1349" s="274"/>
      <c r="V1349" s="274"/>
      <c r="W1349" s="274"/>
      <c r="X1349" s="274"/>
      <c r="Y1349" s="274"/>
      <c r="Z1349" s="274"/>
      <c r="AA1349" s="274"/>
      <c r="AB1349" s="274"/>
      <c r="AC1349" s="274"/>
      <c r="AD1349" s="274"/>
      <c r="AE1349" s="60"/>
      <c r="AF1349" s="259"/>
      <c r="AG1349" s="374">
        <f t="shared" si="473"/>
        <v>12</v>
      </c>
      <c r="AH1349" s="399"/>
      <c r="AK1349" s="412">
        <f t="shared" si="474"/>
        <v>0</v>
      </c>
      <c r="AL1349" s="379">
        <f t="shared" si="467"/>
        <v>0</v>
      </c>
      <c r="AM1349" s="380">
        <f t="shared" si="475"/>
        <v>0</v>
      </c>
      <c r="AN1349" s="317">
        <f t="shared" si="476"/>
        <v>0</v>
      </c>
      <c r="AO1349" s="388">
        <f t="shared" si="477"/>
        <v>0</v>
      </c>
      <c r="AP1349" s="379">
        <f t="shared" si="468"/>
        <v>0</v>
      </c>
      <c r="AQ1349" s="380">
        <f t="shared" si="478"/>
        <v>0</v>
      </c>
      <c r="AR1349" s="317">
        <f t="shared" si="479"/>
        <v>0</v>
      </c>
      <c r="AS1349" s="388">
        <f t="shared" si="480"/>
        <v>0</v>
      </c>
      <c r="AT1349" s="379">
        <f t="shared" si="469"/>
        <v>0</v>
      </c>
      <c r="AU1349" s="380">
        <f t="shared" si="481"/>
        <v>0</v>
      </c>
      <c r="AV1349" s="317">
        <f t="shared" si="482"/>
        <v>0</v>
      </c>
      <c r="AW1349" s="388">
        <f t="shared" si="483"/>
        <v>0</v>
      </c>
      <c r="AX1349" s="379">
        <f t="shared" si="470"/>
        <v>0</v>
      </c>
      <c r="AY1349" s="380">
        <f t="shared" si="484"/>
        <v>0</v>
      </c>
      <c r="AZ1349" s="292">
        <f t="shared" si="485"/>
        <v>0</v>
      </c>
      <c r="BA1349" s="388">
        <f t="shared" si="486"/>
        <v>0</v>
      </c>
      <c r="BB1349" s="379">
        <f t="shared" si="471"/>
        <v>0</v>
      </c>
      <c r="BC1349" s="380">
        <f t="shared" si="487"/>
        <v>0</v>
      </c>
      <c r="BD1349" s="292">
        <f t="shared" si="488"/>
        <v>0</v>
      </c>
      <c r="BE1349" s="388">
        <f t="shared" si="489"/>
        <v>0</v>
      </c>
      <c r="BF1349" s="379">
        <f t="shared" si="472"/>
        <v>0</v>
      </c>
      <c r="BG1349" s="380">
        <f t="shared" si="490"/>
        <v>0</v>
      </c>
      <c r="BH1349" s="292">
        <f t="shared" si="491"/>
        <v>0</v>
      </c>
      <c r="CA1349" s="436"/>
      <c r="CB1349" s="427"/>
      <c r="CC1349" s="437"/>
      <c r="CD1349" s="437"/>
      <c r="CE1349" s="437"/>
      <c r="CF1349" s="437"/>
      <c r="CG1349" s="437"/>
      <c r="CH1349" s="437"/>
      <c r="CI1349" s="437"/>
      <c r="CJ1349" s="437"/>
      <c r="CK1349" s="437"/>
      <c r="CL1349" s="437"/>
      <c r="CM1349" s="388"/>
      <c r="CN1349" s="388"/>
      <c r="CO1349" s="388"/>
      <c r="CP1349" s="388"/>
      <c r="CQ1349" s="388"/>
      <c r="CR1349" s="388"/>
      <c r="CS1349" s="388"/>
      <c r="CT1349" s="438"/>
      <c r="CU1349" s="438"/>
      <c r="CV1349" s="438"/>
      <c r="CW1349" s="438"/>
      <c r="CX1349" s="438"/>
      <c r="CY1349" s="438"/>
      <c r="CZ1349" s="438"/>
      <c r="DA1349" s="438"/>
      <c r="DB1349" s="438"/>
      <c r="DC1349" s="438"/>
      <c r="DD1349" s="438"/>
      <c r="DE1349" s="439"/>
      <c r="DG1349" s="610"/>
      <c r="DH1349" s="611"/>
      <c r="DI1349" s="415"/>
      <c r="DJ1349" s="416"/>
      <c r="DK1349" s="416"/>
      <c r="DL1349" s="416"/>
      <c r="DM1349" s="416"/>
      <c r="DN1349" s="416"/>
      <c r="DO1349" s="416"/>
      <c r="DP1349" s="416"/>
      <c r="DQ1349" s="416"/>
      <c r="DR1349" s="416"/>
      <c r="DS1349" s="416"/>
      <c r="DT1349" s="416"/>
      <c r="DU1349" s="416"/>
      <c r="DV1349" s="416"/>
      <c r="DW1349" s="416"/>
      <c r="DX1349" s="416"/>
      <c r="DY1349" s="416"/>
      <c r="DZ1349" s="416"/>
      <c r="EA1349" s="416"/>
      <c r="EB1349" s="416"/>
      <c r="EC1349" s="416"/>
      <c r="ED1349" s="416"/>
      <c r="EE1349" s="416"/>
      <c r="EF1349" s="416"/>
      <c r="EG1349" s="416"/>
      <c r="EH1349" s="416"/>
      <c r="EI1349" s="416"/>
      <c r="EJ1349" s="416"/>
      <c r="EK1349" s="416"/>
      <c r="EL1349" s="417"/>
    </row>
    <row r="1350" spans="1:177" ht="15" customHeight="1" x14ac:dyDescent="0.25">
      <c r="A1350" s="60"/>
      <c r="B1350" s="60"/>
      <c r="C1350" s="782"/>
      <c r="D1350" s="789"/>
      <c r="E1350" s="790"/>
      <c r="F1350" s="791"/>
      <c r="G1350" s="703" t="s">
        <v>578</v>
      </c>
      <c r="H1350" s="703"/>
      <c r="I1350" s="774" t="s">
        <v>579</v>
      </c>
      <c r="J1350" s="774"/>
      <c r="K1350" s="774"/>
      <c r="L1350" s="774"/>
      <c r="M1350" s="774"/>
      <c r="N1350" s="774"/>
      <c r="O1350" s="774"/>
      <c r="P1350" s="774"/>
      <c r="Q1350" s="774"/>
      <c r="R1350" s="774"/>
      <c r="S1350" s="274"/>
      <c r="T1350" s="274"/>
      <c r="U1350" s="274"/>
      <c r="V1350" s="274"/>
      <c r="W1350" s="274"/>
      <c r="X1350" s="274"/>
      <c r="Y1350" s="274"/>
      <c r="Z1350" s="274"/>
      <c r="AA1350" s="274"/>
      <c r="AB1350" s="274"/>
      <c r="AC1350" s="274"/>
      <c r="AD1350" s="274"/>
      <c r="AE1350" s="60"/>
      <c r="AF1350" s="259"/>
      <c r="AG1350" s="374">
        <f>IF(AND(S1350="NA",COUNTBLANK(T1350:AD1350)=11),0,COUNTBLANK(S1350:AD1350))</f>
        <v>12</v>
      </c>
      <c r="AH1350" s="399"/>
      <c r="AK1350" s="412">
        <f t="shared" si="474"/>
        <v>0</v>
      </c>
      <c r="AL1350" s="379">
        <f t="shared" si="467"/>
        <v>0</v>
      </c>
      <c r="AM1350" s="380">
        <f t="shared" si="475"/>
        <v>0</v>
      </c>
      <c r="AN1350" s="317">
        <f t="shared" si="476"/>
        <v>0</v>
      </c>
      <c r="AO1350" s="388">
        <f t="shared" si="477"/>
        <v>0</v>
      </c>
      <c r="AP1350" s="379">
        <f t="shared" si="468"/>
        <v>0</v>
      </c>
      <c r="AQ1350" s="380">
        <f t="shared" si="478"/>
        <v>0</v>
      </c>
      <c r="AR1350" s="317">
        <f t="shared" si="479"/>
        <v>0</v>
      </c>
      <c r="AS1350" s="388">
        <f t="shared" si="480"/>
        <v>0</v>
      </c>
      <c r="AT1350" s="379">
        <f t="shared" si="469"/>
        <v>0</v>
      </c>
      <c r="AU1350" s="380">
        <f t="shared" si="481"/>
        <v>0</v>
      </c>
      <c r="AV1350" s="317">
        <f t="shared" si="482"/>
        <v>0</v>
      </c>
      <c r="AW1350" s="388">
        <f t="shared" si="483"/>
        <v>0</v>
      </c>
      <c r="AX1350" s="379">
        <f t="shared" si="470"/>
        <v>0</v>
      </c>
      <c r="AY1350" s="380">
        <f t="shared" si="484"/>
        <v>0</v>
      </c>
      <c r="AZ1350" s="292">
        <f t="shared" si="485"/>
        <v>0</v>
      </c>
      <c r="BA1350" s="388">
        <f t="shared" si="486"/>
        <v>0</v>
      </c>
      <c r="BB1350" s="379">
        <f t="shared" si="471"/>
        <v>0</v>
      </c>
      <c r="BC1350" s="380">
        <f t="shared" si="487"/>
        <v>0</v>
      </c>
      <c r="BD1350" s="292">
        <f t="shared" si="488"/>
        <v>0</v>
      </c>
      <c r="BE1350" s="388">
        <f t="shared" si="489"/>
        <v>0</v>
      </c>
      <c r="BF1350" s="379">
        <f t="shared" si="472"/>
        <v>0</v>
      </c>
      <c r="BG1350" s="380">
        <f t="shared" si="490"/>
        <v>0</v>
      </c>
      <c r="BH1350" s="292">
        <f t="shared" si="491"/>
        <v>0</v>
      </c>
      <c r="CA1350" s="436"/>
      <c r="CB1350" s="427"/>
      <c r="CC1350" s="437"/>
      <c r="CD1350" s="437"/>
      <c r="CE1350" s="437"/>
      <c r="CF1350" s="437"/>
      <c r="CG1350" s="437"/>
      <c r="CH1350" s="437"/>
      <c r="CI1350" s="437"/>
      <c r="CJ1350" s="437"/>
      <c r="CK1350" s="437"/>
      <c r="CL1350" s="437"/>
      <c r="CM1350" s="388"/>
      <c r="CN1350" s="388"/>
      <c r="CO1350" s="388"/>
      <c r="CP1350" s="388"/>
      <c r="CQ1350" s="388"/>
      <c r="CR1350" s="388"/>
      <c r="CS1350" s="388"/>
      <c r="CT1350" s="438"/>
      <c r="CU1350" s="438"/>
      <c r="CV1350" s="438"/>
      <c r="CW1350" s="438"/>
      <c r="CX1350" s="438"/>
      <c r="CY1350" s="438"/>
      <c r="CZ1350" s="438"/>
      <c r="DA1350" s="438"/>
      <c r="DB1350" s="438"/>
      <c r="DC1350" s="438"/>
      <c r="DD1350" s="438"/>
      <c r="DE1350" s="439"/>
      <c r="DG1350" s="610"/>
      <c r="DH1350" s="611"/>
      <c r="DI1350" s="415"/>
      <c r="DJ1350" s="416"/>
      <c r="DK1350" s="416"/>
      <c r="DL1350" s="416"/>
      <c r="DM1350" s="416"/>
      <c r="DN1350" s="416"/>
      <c r="DO1350" s="416"/>
      <c r="DP1350" s="416"/>
      <c r="DQ1350" s="416"/>
      <c r="DR1350" s="416"/>
      <c r="DS1350" s="416"/>
      <c r="DT1350" s="416"/>
      <c r="DU1350" s="416"/>
      <c r="DV1350" s="416"/>
      <c r="DW1350" s="416"/>
      <c r="DX1350" s="416"/>
      <c r="DY1350" s="416"/>
      <c r="DZ1350" s="416"/>
      <c r="EA1350" s="416"/>
      <c r="EB1350" s="416"/>
      <c r="EC1350" s="416"/>
      <c r="ED1350" s="416"/>
      <c r="EE1350" s="416"/>
      <c r="EF1350" s="416"/>
      <c r="EG1350" s="416"/>
      <c r="EH1350" s="416"/>
      <c r="EI1350" s="416"/>
      <c r="EJ1350" s="416"/>
      <c r="EK1350" s="416"/>
      <c r="EL1350" s="417"/>
    </row>
    <row r="1351" spans="1:177" ht="15" customHeight="1" x14ac:dyDescent="0.25">
      <c r="A1351" s="60"/>
      <c r="B1351" s="60"/>
      <c r="C1351" s="782"/>
      <c r="D1351" s="789"/>
      <c r="E1351" s="790"/>
      <c r="F1351" s="791"/>
      <c r="G1351" s="703" t="s">
        <v>580</v>
      </c>
      <c r="H1351" s="703"/>
      <c r="I1351" s="774" t="s">
        <v>581</v>
      </c>
      <c r="J1351" s="774"/>
      <c r="K1351" s="774"/>
      <c r="L1351" s="774"/>
      <c r="M1351" s="774"/>
      <c r="N1351" s="774"/>
      <c r="O1351" s="774"/>
      <c r="P1351" s="774"/>
      <c r="Q1351" s="774"/>
      <c r="R1351" s="774"/>
      <c r="S1351" s="274"/>
      <c r="T1351" s="274"/>
      <c r="U1351" s="274"/>
      <c r="V1351" s="274"/>
      <c r="W1351" s="274"/>
      <c r="X1351" s="274"/>
      <c r="Y1351" s="274"/>
      <c r="Z1351" s="274"/>
      <c r="AA1351" s="274"/>
      <c r="AB1351" s="274"/>
      <c r="AC1351" s="274"/>
      <c r="AD1351" s="274"/>
      <c r="AE1351" s="60"/>
      <c r="AF1351" s="259"/>
      <c r="AG1351" s="374">
        <f t="shared" si="473"/>
        <v>12</v>
      </c>
      <c r="AH1351" s="399"/>
      <c r="AK1351" s="412">
        <f t="shared" si="474"/>
        <v>0</v>
      </c>
      <c r="AL1351" s="379">
        <f t="shared" si="467"/>
        <v>0</v>
      </c>
      <c r="AM1351" s="380">
        <f t="shared" si="475"/>
        <v>0</v>
      </c>
      <c r="AN1351" s="317">
        <f t="shared" si="476"/>
        <v>0</v>
      </c>
      <c r="AO1351" s="388">
        <f t="shared" si="477"/>
        <v>0</v>
      </c>
      <c r="AP1351" s="379">
        <f t="shared" si="468"/>
        <v>0</v>
      </c>
      <c r="AQ1351" s="380">
        <f t="shared" si="478"/>
        <v>0</v>
      </c>
      <c r="AR1351" s="317">
        <f t="shared" si="479"/>
        <v>0</v>
      </c>
      <c r="AS1351" s="388">
        <f t="shared" si="480"/>
        <v>0</v>
      </c>
      <c r="AT1351" s="379">
        <f t="shared" si="469"/>
        <v>0</v>
      </c>
      <c r="AU1351" s="380">
        <f t="shared" si="481"/>
        <v>0</v>
      </c>
      <c r="AV1351" s="317">
        <f t="shared" si="482"/>
        <v>0</v>
      </c>
      <c r="AW1351" s="388">
        <f t="shared" si="483"/>
        <v>0</v>
      </c>
      <c r="AX1351" s="379">
        <f t="shared" si="470"/>
        <v>0</v>
      </c>
      <c r="AY1351" s="380">
        <f t="shared" si="484"/>
        <v>0</v>
      </c>
      <c r="AZ1351" s="292">
        <f t="shared" si="485"/>
        <v>0</v>
      </c>
      <c r="BA1351" s="388">
        <f t="shared" si="486"/>
        <v>0</v>
      </c>
      <c r="BB1351" s="379">
        <f t="shared" si="471"/>
        <v>0</v>
      </c>
      <c r="BC1351" s="380">
        <f t="shared" si="487"/>
        <v>0</v>
      </c>
      <c r="BD1351" s="292">
        <f t="shared" si="488"/>
        <v>0</v>
      </c>
      <c r="BE1351" s="388">
        <f t="shared" si="489"/>
        <v>0</v>
      </c>
      <c r="BF1351" s="379">
        <f t="shared" si="472"/>
        <v>0</v>
      </c>
      <c r="BG1351" s="380">
        <f t="shared" si="490"/>
        <v>0</v>
      </c>
      <c r="BH1351" s="292">
        <f t="shared" si="491"/>
        <v>0</v>
      </c>
      <c r="CA1351" s="436"/>
      <c r="CB1351" s="427"/>
      <c r="CC1351" s="437"/>
      <c r="CD1351" s="437"/>
      <c r="CE1351" s="437"/>
      <c r="CF1351" s="437"/>
      <c r="CG1351" s="437"/>
      <c r="CH1351" s="437"/>
      <c r="CI1351" s="437"/>
      <c r="CJ1351" s="437"/>
      <c r="CK1351" s="437"/>
      <c r="CL1351" s="437"/>
      <c r="CM1351" s="388"/>
      <c r="CN1351" s="388"/>
      <c r="CO1351" s="388"/>
      <c r="CP1351" s="388"/>
      <c r="CQ1351" s="388"/>
      <c r="CR1351" s="388"/>
      <c r="CS1351" s="388"/>
      <c r="CT1351" s="438"/>
      <c r="CU1351" s="438"/>
      <c r="CV1351" s="438"/>
      <c r="CW1351" s="438"/>
      <c r="CX1351" s="438"/>
      <c r="CY1351" s="438"/>
      <c r="CZ1351" s="438"/>
      <c r="DA1351" s="438"/>
      <c r="DB1351" s="438"/>
      <c r="DC1351" s="438"/>
      <c r="DD1351" s="438"/>
      <c r="DE1351" s="439"/>
      <c r="DG1351" s="610"/>
      <c r="DH1351" s="611"/>
      <c r="DI1351" s="415"/>
      <c r="DJ1351" s="416"/>
      <c r="DK1351" s="416"/>
      <c r="DL1351" s="416"/>
      <c r="DM1351" s="416"/>
      <c r="DN1351" s="416"/>
      <c r="DO1351" s="416"/>
      <c r="DP1351" s="416"/>
      <c r="DQ1351" s="416"/>
      <c r="DR1351" s="416"/>
      <c r="DS1351" s="416"/>
      <c r="DT1351" s="416"/>
      <c r="DU1351" s="416"/>
      <c r="DV1351" s="416"/>
      <c r="DW1351" s="416"/>
      <c r="DX1351" s="416"/>
      <c r="DY1351" s="416"/>
      <c r="DZ1351" s="416"/>
      <c r="EA1351" s="416"/>
      <c r="EB1351" s="416"/>
      <c r="EC1351" s="416"/>
      <c r="ED1351" s="416"/>
      <c r="EE1351" s="416"/>
      <c r="EF1351" s="416"/>
      <c r="EG1351" s="416"/>
      <c r="EH1351" s="416"/>
      <c r="EI1351" s="416"/>
      <c r="EJ1351" s="416"/>
      <c r="EK1351" s="416"/>
      <c r="EL1351" s="417"/>
    </row>
    <row r="1352" spans="1:177" ht="24" customHeight="1" x14ac:dyDescent="0.25">
      <c r="A1352" s="60"/>
      <c r="B1352" s="60"/>
      <c r="C1352" s="782"/>
      <c r="D1352" s="789"/>
      <c r="E1352" s="790"/>
      <c r="F1352" s="791"/>
      <c r="G1352" s="703" t="s">
        <v>582</v>
      </c>
      <c r="H1352" s="703"/>
      <c r="I1352" s="774" t="s">
        <v>583</v>
      </c>
      <c r="J1352" s="774"/>
      <c r="K1352" s="774"/>
      <c r="L1352" s="774"/>
      <c r="M1352" s="774"/>
      <c r="N1352" s="774"/>
      <c r="O1352" s="774"/>
      <c r="P1352" s="774"/>
      <c r="Q1352" s="774"/>
      <c r="R1352" s="774"/>
      <c r="S1352" s="274"/>
      <c r="T1352" s="274"/>
      <c r="U1352" s="274"/>
      <c r="V1352" s="274"/>
      <c r="W1352" s="274"/>
      <c r="X1352" s="274"/>
      <c r="Y1352" s="274"/>
      <c r="Z1352" s="274"/>
      <c r="AA1352" s="274"/>
      <c r="AB1352" s="274"/>
      <c r="AC1352" s="274"/>
      <c r="AD1352" s="274"/>
      <c r="AE1352" s="60"/>
      <c r="AF1352" s="259"/>
      <c r="AG1352" s="374">
        <f t="shared" si="473"/>
        <v>12</v>
      </c>
      <c r="AH1352" s="399"/>
      <c r="AK1352" s="412">
        <f t="shared" si="474"/>
        <v>0</v>
      </c>
      <c r="AL1352" s="379">
        <f t="shared" si="467"/>
        <v>0</v>
      </c>
      <c r="AM1352" s="380">
        <f t="shared" si="475"/>
        <v>0</v>
      </c>
      <c r="AN1352" s="317">
        <f t="shared" si="476"/>
        <v>0</v>
      </c>
      <c r="AO1352" s="388">
        <f t="shared" si="477"/>
        <v>0</v>
      </c>
      <c r="AP1352" s="379">
        <f t="shared" si="468"/>
        <v>0</v>
      </c>
      <c r="AQ1352" s="380">
        <f t="shared" si="478"/>
        <v>0</v>
      </c>
      <c r="AR1352" s="317">
        <f t="shared" si="479"/>
        <v>0</v>
      </c>
      <c r="AS1352" s="388">
        <f t="shared" si="480"/>
        <v>0</v>
      </c>
      <c r="AT1352" s="379">
        <f t="shared" si="469"/>
        <v>0</v>
      </c>
      <c r="AU1352" s="380">
        <f t="shared" si="481"/>
        <v>0</v>
      </c>
      <c r="AV1352" s="317">
        <f t="shared" si="482"/>
        <v>0</v>
      </c>
      <c r="AW1352" s="388">
        <f t="shared" si="483"/>
        <v>0</v>
      </c>
      <c r="AX1352" s="379">
        <f t="shared" si="470"/>
        <v>0</v>
      </c>
      <c r="AY1352" s="380">
        <f t="shared" si="484"/>
        <v>0</v>
      </c>
      <c r="AZ1352" s="292">
        <f t="shared" si="485"/>
        <v>0</v>
      </c>
      <c r="BA1352" s="388">
        <f t="shared" si="486"/>
        <v>0</v>
      </c>
      <c r="BB1352" s="379">
        <f t="shared" si="471"/>
        <v>0</v>
      </c>
      <c r="BC1352" s="380">
        <f t="shared" si="487"/>
        <v>0</v>
      </c>
      <c r="BD1352" s="292">
        <f t="shared" si="488"/>
        <v>0</v>
      </c>
      <c r="BE1352" s="388">
        <f t="shared" si="489"/>
        <v>0</v>
      </c>
      <c r="BF1352" s="379">
        <f t="shared" si="472"/>
        <v>0</v>
      </c>
      <c r="BG1352" s="380">
        <f t="shared" si="490"/>
        <v>0</v>
      </c>
      <c r="BH1352" s="292">
        <f t="shared" si="491"/>
        <v>0</v>
      </c>
      <c r="CA1352" s="299" t="s">
        <v>60</v>
      </c>
      <c r="CB1352" s="421"/>
      <c r="CC1352" s="296"/>
      <c r="CD1352" s="296"/>
      <c r="CE1352" s="296"/>
      <c r="CF1352" s="296"/>
      <c r="CG1352" s="296"/>
      <c r="CH1352" s="296"/>
      <c r="CI1352" s="296"/>
      <c r="CJ1352" s="296"/>
      <c r="CK1352" s="296"/>
      <c r="CL1352" s="296"/>
      <c r="CM1352" s="320"/>
      <c r="CN1352" s="320"/>
      <c r="CO1352" s="320"/>
      <c r="CP1352" s="320"/>
      <c r="CQ1352" s="320"/>
      <c r="CR1352" s="320"/>
      <c r="CS1352" s="320"/>
      <c r="CT1352" s="422">
        <f t="shared" ref="CT1352:DE1352" si="496">IF(S1352="",0,S1352)</f>
        <v>0</v>
      </c>
      <c r="CU1352" s="422">
        <f t="shared" si="496"/>
        <v>0</v>
      </c>
      <c r="CV1352" s="422">
        <f t="shared" si="496"/>
        <v>0</v>
      </c>
      <c r="CW1352" s="422">
        <f t="shared" si="496"/>
        <v>0</v>
      </c>
      <c r="CX1352" s="422">
        <f t="shared" si="496"/>
        <v>0</v>
      </c>
      <c r="CY1352" s="422">
        <f t="shared" si="496"/>
        <v>0</v>
      </c>
      <c r="CZ1352" s="422">
        <f t="shared" si="496"/>
        <v>0</v>
      </c>
      <c r="DA1352" s="422">
        <f t="shared" si="496"/>
        <v>0</v>
      </c>
      <c r="DB1352" s="422">
        <f t="shared" si="496"/>
        <v>0</v>
      </c>
      <c r="DC1352" s="422">
        <f t="shared" si="496"/>
        <v>0</v>
      </c>
      <c r="DD1352" s="422">
        <f t="shared" si="496"/>
        <v>0</v>
      </c>
      <c r="DE1352" s="423">
        <f t="shared" si="496"/>
        <v>0</v>
      </c>
      <c r="DG1352" s="610"/>
      <c r="DH1352" s="611"/>
      <c r="DI1352" s="415"/>
      <c r="DJ1352" s="416"/>
      <c r="DK1352" s="416"/>
      <c r="DL1352" s="416"/>
      <c r="DM1352" s="416"/>
      <c r="DN1352" s="416"/>
      <c r="DO1352" s="416"/>
      <c r="DP1352" s="416"/>
      <c r="DQ1352" s="416"/>
      <c r="DR1352" s="416"/>
      <c r="DS1352" s="416"/>
      <c r="DT1352" s="416"/>
      <c r="DU1352" s="416"/>
      <c r="DV1352" s="416"/>
      <c r="DW1352" s="416"/>
      <c r="DX1352" s="416"/>
      <c r="DY1352" s="416"/>
      <c r="DZ1352" s="416"/>
      <c r="EA1352" s="416"/>
      <c r="EB1352" s="416"/>
      <c r="EC1352" s="416"/>
      <c r="ED1352" s="416"/>
      <c r="EE1352" s="416"/>
      <c r="EF1352" s="416"/>
      <c r="EG1352" s="416"/>
      <c r="EH1352" s="416"/>
      <c r="EI1352" s="416"/>
      <c r="EJ1352" s="416"/>
      <c r="EK1352" s="416"/>
      <c r="EL1352" s="417"/>
    </row>
    <row r="1353" spans="1:177" ht="24" customHeight="1" x14ac:dyDescent="0.25">
      <c r="A1353" s="60"/>
      <c r="B1353" s="60"/>
      <c r="C1353" s="782"/>
      <c r="D1353" s="789"/>
      <c r="E1353" s="790"/>
      <c r="F1353" s="791"/>
      <c r="G1353" s="714" t="s">
        <v>588</v>
      </c>
      <c r="H1353" s="715"/>
      <c r="I1353" s="56"/>
      <c r="J1353" s="700" t="s">
        <v>584</v>
      </c>
      <c r="K1353" s="700"/>
      <c r="L1353" s="700"/>
      <c r="M1353" s="700"/>
      <c r="N1353" s="700"/>
      <c r="O1353" s="700"/>
      <c r="P1353" s="700"/>
      <c r="Q1353" s="700"/>
      <c r="R1353" s="701"/>
      <c r="S1353" s="274"/>
      <c r="T1353" s="274"/>
      <c r="U1353" s="274"/>
      <c r="V1353" s="274"/>
      <c r="W1353" s="274"/>
      <c r="X1353" s="274"/>
      <c r="Y1353" s="274"/>
      <c r="Z1353" s="274"/>
      <c r="AA1353" s="274"/>
      <c r="AB1353" s="274"/>
      <c r="AC1353" s="274"/>
      <c r="AD1353" s="274"/>
      <c r="AE1353" s="60"/>
      <c r="AF1353" s="259"/>
      <c r="AG1353" s="374">
        <f t="shared" si="473"/>
        <v>12</v>
      </c>
      <c r="AH1353" s="399"/>
      <c r="AK1353" s="412">
        <f t="shared" si="474"/>
        <v>0</v>
      </c>
      <c r="AL1353" s="379">
        <f t="shared" si="467"/>
        <v>0</v>
      </c>
      <c r="AM1353" s="380">
        <f t="shared" si="475"/>
        <v>0</v>
      </c>
      <c r="AN1353" s="317">
        <f t="shared" si="476"/>
        <v>0</v>
      </c>
      <c r="AO1353" s="388">
        <f t="shared" si="477"/>
        <v>0</v>
      </c>
      <c r="AP1353" s="379">
        <f t="shared" si="468"/>
        <v>0</v>
      </c>
      <c r="AQ1353" s="380">
        <f t="shared" si="478"/>
        <v>0</v>
      </c>
      <c r="AR1353" s="317">
        <f t="shared" si="479"/>
        <v>0</v>
      </c>
      <c r="AS1353" s="388">
        <f t="shared" si="480"/>
        <v>0</v>
      </c>
      <c r="AT1353" s="379">
        <f t="shared" si="469"/>
        <v>0</v>
      </c>
      <c r="AU1353" s="380">
        <f t="shared" si="481"/>
        <v>0</v>
      </c>
      <c r="AV1353" s="317">
        <f t="shared" si="482"/>
        <v>0</v>
      </c>
      <c r="AW1353" s="388">
        <f t="shared" si="483"/>
        <v>0</v>
      </c>
      <c r="AX1353" s="379">
        <f t="shared" si="470"/>
        <v>0</v>
      </c>
      <c r="AY1353" s="380">
        <f t="shared" si="484"/>
        <v>0</v>
      </c>
      <c r="AZ1353" s="292">
        <f t="shared" si="485"/>
        <v>0</v>
      </c>
      <c r="BA1353" s="388">
        <f t="shared" si="486"/>
        <v>0</v>
      </c>
      <c r="BB1353" s="379">
        <f t="shared" si="471"/>
        <v>0</v>
      </c>
      <c r="BC1353" s="380">
        <f t="shared" si="487"/>
        <v>0</v>
      </c>
      <c r="BD1353" s="292">
        <f t="shared" si="488"/>
        <v>0</v>
      </c>
      <c r="BE1353" s="388">
        <f t="shared" si="489"/>
        <v>0</v>
      </c>
      <c r="BF1353" s="379">
        <f t="shared" si="472"/>
        <v>0</v>
      </c>
      <c r="BG1353" s="380">
        <f t="shared" si="490"/>
        <v>0</v>
      </c>
      <c r="BH1353" s="292">
        <f t="shared" si="491"/>
        <v>0</v>
      </c>
      <c r="CA1353" s="299" t="s">
        <v>1917</v>
      </c>
      <c r="CB1353" s="421"/>
      <c r="CC1353" s="297"/>
      <c r="CD1353" s="297"/>
      <c r="CE1353" s="297"/>
      <c r="CF1353" s="297"/>
      <c r="CG1353" s="297"/>
      <c r="CH1353" s="297"/>
      <c r="CI1353" s="297"/>
      <c r="CJ1353" s="297"/>
      <c r="CK1353" s="297"/>
      <c r="CL1353" s="297"/>
      <c r="CM1353" s="320"/>
      <c r="CN1353" s="320"/>
      <c r="CO1353" s="320"/>
      <c r="CP1353" s="320"/>
      <c r="CQ1353" s="320"/>
      <c r="CR1353" s="320"/>
      <c r="CS1353" s="320"/>
      <c r="CT1353" s="297">
        <f t="shared" ref="CT1353:DE1353" si="497">SUM(S1353:S1356)</f>
        <v>0</v>
      </c>
      <c r="CU1353" s="297">
        <f t="shared" si="497"/>
        <v>0</v>
      </c>
      <c r="CV1353" s="297">
        <f t="shared" si="497"/>
        <v>0</v>
      </c>
      <c r="CW1353" s="297">
        <f t="shared" si="497"/>
        <v>0</v>
      </c>
      <c r="CX1353" s="297">
        <f t="shared" si="497"/>
        <v>0</v>
      </c>
      <c r="CY1353" s="297">
        <f t="shared" si="497"/>
        <v>0</v>
      </c>
      <c r="CZ1353" s="297">
        <f t="shared" si="497"/>
        <v>0</v>
      </c>
      <c r="DA1353" s="297">
        <f t="shared" si="497"/>
        <v>0</v>
      </c>
      <c r="DB1353" s="297">
        <f t="shared" si="497"/>
        <v>0</v>
      </c>
      <c r="DC1353" s="297">
        <f t="shared" si="497"/>
        <v>0</v>
      </c>
      <c r="DD1353" s="297">
        <f t="shared" si="497"/>
        <v>0</v>
      </c>
      <c r="DE1353" s="301">
        <f t="shared" si="497"/>
        <v>0</v>
      </c>
      <c r="DG1353" s="612"/>
      <c r="DH1353" s="613"/>
      <c r="DI1353" s="415"/>
      <c r="DJ1353" s="416"/>
      <c r="DK1353" s="416"/>
      <c r="DL1353" s="416"/>
      <c r="DM1353" s="416"/>
      <c r="DN1353" s="416"/>
      <c r="DO1353" s="416"/>
      <c r="DP1353" s="416"/>
      <c r="DQ1353" s="416"/>
      <c r="DR1353" s="416"/>
      <c r="DS1353" s="416"/>
      <c r="DT1353" s="416"/>
      <c r="DU1353" s="416"/>
      <c r="DV1353" s="416"/>
      <c r="DW1353" s="416"/>
      <c r="DX1353" s="416"/>
      <c r="DY1353" s="416"/>
      <c r="DZ1353" s="416"/>
      <c r="EA1353" s="416"/>
      <c r="EB1353" s="416"/>
      <c r="EC1353" s="416"/>
      <c r="ED1353" s="416"/>
      <c r="EE1353" s="416"/>
      <c r="EF1353" s="416"/>
      <c r="EG1353" s="416"/>
      <c r="EH1353" s="416"/>
      <c r="EI1353" s="416"/>
      <c r="EJ1353" s="416"/>
      <c r="EK1353" s="416"/>
      <c r="EL1353" s="417"/>
    </row>
    <row r="1354" spans="1:177" ht="15" customHeight="1" x14ac:dyDescent="0.25">
      <c r="A1354" s="60"/>
      <c r="B1354" s="60"/>
      <c r="C1354" s="782"/>
      <c r="D1354" s="789"/>
      <c r="E1354" s="790"/>
      <c r="F1354" s="791"/>
      <c r="G1354" s="714" t="s">
        <v>589</v>
      </c>
      <c r="H1354" s="715"/>
      <c r="I1354" s="56"/>
      <c r="J1354" s="700" t="s">
        <v>585</v>
      </c>
      <c r="K1354" s="700"/>
      <c r="L1354" s="700"/>
      <c r="M1354" s="700"/>
      <c r="N1354" s="700"/>
      <c r="O1354" s="700"/>
      <c r="P1354" s="700"/>
      <c r="Q1354" s="700"/>
      <c r="R1354" s="701"/>
      <c r="S1354" s="274"/>
      <c r="T1354" s="274"/>
      <c r="U1354" s="274"/>
      <c r="V1354" s="274"/>
      <c r="W1354" s="274"/>
      <c r="X1354" s="274"/>
      <c r="Y1354" s="274"/>
      <c r="Z1354" s="274"/>
      <c r="AA1354" s="274"/>
      <c r="AB1354" s="274"/>
      <c r="AC1354" s="274"/>
      <c r="AD1354" s="274"/>
      <c r="AE1354" s="60"/>
      <c r="AF1354" s="259"/>
      <c r="AG1354" s="374">
        <f t="shared" si="473"/>
        <v>12</v>
      </c>
      <c r="AH1354" s="399"/>
      <c r="AK1354" s="412">
        <f t="shared" si="474"/>
        <v>0</v>
      </c>
      <c r="AL1354" s="379">
        <f t="shared" si="467"/>
        <v>0</v>
      </c>
      <c r="AM1354" s="380">
        <f t="shared" si="475"/>
        <v>0</v>
      </c>
      <c r="AN1354" s="317">
        <f t="shared" si="476"/>
        <v>0</v>
      </c>
      <c r="AO1354" s="388">
        <f t="shared" si="477"/>
        <v>0</v>
      </c>
      <c r="AP1354" s="379">
        <f t="shared" si="468"/>
        <v>0</v>
      </c>
      <c r="AQ1354" s="380">
        <f t="shared" si="478"/>
        <v>0</v>
      </c>
      <c r="AR1354" s="317">
        <f t="shared" si="479"/>
        <v>0</v>
      </c>
      <c r="AS1354" s="388">
        <f t="shared" si="480"/>
        <v>0</v>
      </c>
      <c r="AT1354" s="379">
        <f t="shared" si="469"/>
        <v>0</v>
      </c>
      <c r="AU1354" s="380">
        <f t="shared" si="481"/>
        <v>0</v>
      </c>
      <c r="AV1354" s="317">
        <f t="shared" si="482"/>
        <v>0</v>
      </c>
      <c r="AW1354" s="388">
        <f t="shared" si="483"/>
        <v>0</v>
      </c>
      <c r="AX1354" s="379">
        <f t="shared" si="470"/>
        <v>0</v>
      </c>
      <c r="AY1354" s="380">
        <f t="shared" si="484"/>
        <v>0</v>
      </c>
      <c r="AZ1354" s="292">
        <f t="shared" si="485"/>
        <v>0</v>
      </c>
      <c r="BA1354" s="388">
        <f t="shared" si="486"/>
        <v>0</v>
      </c>
      <c r="BB1354" s="379">
        <f t="shared" si="471"/>
        <v>0</v>
      </c>
      <c r="BC1354" s="380">
        <f t="shared" si="487"/>
        <v>0</v>
      </c>
      <c r="BD1354" s="292">
        <f t="shared" si="488"/>
        <v>0</v>
      </c>
      <c r="BE1354" s="388">
        <f t="shared" si="489"/>
        <v>0</v>
      </c>
      <c r="BF1354" s="379">
        <f t="shared" si="472"/>
        <v>0</v>
      </c>
      <c r="BG1354" s="380">
        <f t="shared" si="490"/>
        <v>0</v>
      </c>
      <c r="BH1354" s="292">
        <f t="shared" si="491"/>
        <v>0</v>
      </c>
      <c r="CA1354" s="299" t="s">
        <v>1910</v>
      </c>
      <c r="CB1354" s="421"/>
      <c r="CC1354" s="296"/>
      <c r="CD1354" s="296"/>
      <c r="CE1354" s="296"/>
      <c r="CF1354" s="296"/>
      <c r="CG1354" s="296"/>
      <c r="CH1354" s="296"/>
      <c r="CI1354" s="296"/>
      <c r="CJ1354" s="296"/>
      <c r="CK1354" s="296"/>
      <c r="CL1354" s="296"/>
      <c r="CM1354" s="320"/>
      <c r="CN1354" s="320"/>
      <c r="CO1354" s="320"/>
      <c r="CP1354" s="320"/>
      <c r="CQ1354" s="320"/>
      <c r="CR1354" s="320"/>
      <c r="CS1354" s="320"/>
      <c r="CT1354" s="422">
        <f>IF(CT1352="NA",COUNTIF(S1353:S1356,"NA"),COUNTIF(S1353:S1356,"NS"))</f>
        <v>0</v>
      </c>
      <c r="CU1354" s="422">
        <f t="shared" ref="CU1354:DE1354" si="498">IF(CU1352="NA",COUNTIF(T1353:T1356,"NA"),COUNTIF(T1353:T1356,"NS"))</f>
        <v>0</v>
      </c>
      <c r="CV1354" s="422">
        <f t="shared" si="498"/>
        <v>0</v>
      </c>
      <c r="CW1354" s="422">
        <f t="shared" si="498"/>
        <v>0</v>
      </c>
      <c r="CX1354" s="422">
        <f t="shared" si="498"/>
        <v>0</v>
      </c>
      <c r="CY1354" s="422">
        <f t="shared" si="498"/>
        <v>0</v>
      </c>
      <c r="CZ1354" s="422">
        <f t="shared" si="498"/>
        <v>0</v>
      </c>
      <c r="DA1354" s="422">
        <f t="shared" si="498"/>
        <v>0</v>
      </c>
      <c r="DB1354" s="422">
        <f t="shared" si="498"/>
        <v>0</v>
      </c>
      <c r="DC1354" s="422">
        <f t="shared" si="498"/>
        <v>0</v>
      </c>
      <c r="DD1354" s="422">
        <f t="shared" si="498"/>
        <v>0</v>
      </c>
      <c r="DE1354" s="422">
        <f t="shared" si="498"/>
        <v>0</v>
      </c>
      <c r="DG1354" s="612"/>
      <c r="DH1354" s="613"/>
      <c r="DI1354" s="415"/>
      <c r="DJ1354" s="416"/>
      <c r="DK1354" s="416"/>
      <c r="DL1354" s="416"/>
      <c r="DM1354" s="416"/>
      <c r="DN1354" s="416"/>
      <c r="DO1354" s="416"/>
      <c r="DP1354" s="416"/>
      <c r="DQ1354" s="416"/>
      <c r="DR1354" s="416"/>
      <c r="DS1354" s="416"/>
      <c r="DT1354" s="416"/>
      <c r="DU1354" s="416"/>
      <c r="DV1354" s="416"/>
      <c r="DW1354" s="416"/>
      <c r="DX1354" s="416"/>
      <c r="DY1354" s="416"/>
      <c r="DZ1354" s="416"/>
      <c r="EA1354" s="416"/>
      <c r="EB1354" s="416"/>
      <c r="EC1354" s="416"/>
      <c r="ED1354" s="416"/>
      <c r="EE1354" s="416"/>
      <c r="EF1354" s="416"/>
      <c r="EG1354" s="416"/>
      <c r="EH1354" s="416"/>
      <c r="EI1354" s="416"/>
      <c r="EJ1354" s="416"/>
      <c r="EK1354" s="416"/>
      <c r="EL1354" s="417"/>
    </row>
    <row r="1355" spans="1:177" ht="24" customHeight="1" x14ac:dyDescent="0.25">
      <c r="A1355" s="60"/>
      <c r="B1355" s="60"/>
      <c r="C1355" s="782"/>
      <c r="D1355" s="789"/>
      <c r="E1355" s="790"/>
      <c r="F1355" s="791"/>
      <c r="G1355" s="714" t="s">
        <v>590</v>
      </c>
      <c r="H1355" s="715"/>
      <c r="I1355" s="56"/>
      <c r="J1355" s="700" t="s">
        <v>586</v>
      </c>
      <c r="K1355" s="700"/>
      <c r="L1355" s="700"/>
      <c r="M1355" s="700"/>
      <c r="N1355" s="700"/>
      <c r="O1355" s="700"/>
      <c r="P1355" s="700"/>
      <c r="Q1355" s="700"/>
      <c r="R1355" s="701"/>
      <c r="S1355" s="274"/>
      <c r="T1355" s="274"/>
      <c r="U1355" s="274"/>
      <c r="V1355" s="274"/>
      <c r="W1355" s="274"/>
      <c r="X1355" s="274"/>
      <c r="Y1355" s="274"/>
      <c r="Z1355" s="274"/>
      <c r="AA1355" s="274"/>
      <c r="AB1355" s="274"/>
      <c r="AC1355" s="274"/>
      <c r="AD1355" s="274"/>
      <c r="AE1355" s="60"/>
      <c r="AF1355" s="259"/>
      <c r="AG1355" s="374">
        <f t="shared" si="473"/>
        <v>12</v>
      </c>
      <c r="AH1355" s="399"/>
      <c r="AK1355" s="412">
        <f t="shared" si="474"/>
        <v>0</v>
      </c>
      <c r="AL1355" s="379">
        <f t="shared" si="467"/>
        <v>0</v>
      </c>
      <c r="AM1355" s="380">
        <f t="shared" si="475"/>
        <v>0</v>
      </c>
      <c r="AN1355" s="317">
        <f t="shared" si="476"/>
        <v>0</v>
      </c>
      <c r="AO1355" s="388">
        <f t="shared" si="477"/>
        <v>0</v>
      </c>
      <c r="AP1355" s="379">
        <f t="shared" si="468"/>
        <v>0</v>
      </c>
      <c r="AQ1355" s="380">
        <f t="shared" si="478"/>
        <v>0</v>
      </c>
      <c r="AR1355" s="317">
        <f t="shared" si="479"/>
        <v>0</v>
      </c>
      <c r="AS1355" s="388">
        <f t="shared" si="480"/>
        <v>0</v>
      </c>
      <c r="AT1355" s="379">
        <f t="shared" si="469"/>
        <v>0</v>
      </c>
      <c r="AU1355" s="380">
        <f t="shared" si="481"/>
        <v>0</v>
      </c>
      <c r="AV1355" s="317">
        <f t="shared" si="482"/>
        <v>0</v>
      </c>
      <c r="AW1355" s="388">
        <f t="shared" si="483"/>
        <v>0</v>
      </c>
      <c r="AX1355" s="379">
        <f t="shared" si="470"/>
        <v>0</v>
      </c>
      <c r="AY1355" s="380">
        <f t="shared" si="484"/>
        <v>0</v>
      </c>
      <c r="AZ1355" s="292">
        <f t="shared" si="485"/>
        <v>0</v>
      </c>
      <c r="BA1355" s="388">
        <f t="shared" si="486"/>
        <v>0</v>
      </c>
      <c r="BB1355" s="379">
        <f t="shared" si="471"/>
        <v>0</v>
      </c>
      <c r="BC1355" s="380">
        <f t="shared" si="487"/>
        <v>0</v>
      </c>
      <c r="BD1355" s="292">
        <f t="shared" si="488"/>
        <v>0</v>
      </c>
      <c r="BE1355" s="388">
        <f t="shared" si="489"/>
        <v>0</v>
      </c>
      <c r="BF1355" s="379">
        <f t="shared" si="472"/>
        <v>0</v>
      </c>
      <c r="BG1355" s="380">
        <f t="shared" si="490"/>
        <v>0</v>
      </c>
      <c r="BH1355" s="292">
        <f t="shared" si="491"/>
        <v>0</v>
      </c>
      <c r="CA1355" s="299" t="s">
        <v>1918</v>
      </c>
      <c r="CB1355" s="421"/>
      <c r="CC1355" s="296"/>
      <c r="CD1355" s="296"/>
      <c r="CE1355" s="296"/>
      <c r="CF1355" s="296"/>
      <c r="CG1355" s="296"/>
      <c r="CH1355" s="296"/>
      <c r="CI1355" s="296"/>
      <c r="CJ1355" s="296"/>
      <c r="CK1355" s="296"/>
      <c r="CL1355" s="296"/>
      <c r="CM1355" s="320"/>
      <c r="CN1355" s="320"/>
      <c r="CO1355" s="320"/>
      <c r="CP1355" s="320"/>
      <c r="CQ1355" s="320"/>
      <c r="CR1355" s="320"/>
      <c r="CS1355" s="320"/>
      <c r="CT1355" s="424">
        <f t="shared" ref="CT1355:DE1355" si="499">IF(OR(AND(CT1352=0,CT1354&gt;0),AND(CT1352="NS",CT1353&gt;0),AND(CT1352="NS",CT1353=0,CT1354=0)),1,IF(OR(AND(CT1354&gt;=2,CT1353&lt;CT1352),AND(CT1352="NS",CT1353=0,CT1354&gt;0),OR(CT1352=CT1353,AND(CT1352="",CT1354=0,CT1353=0))),0,1))</f>
        <v>0</v>
      </c>
      <c r="CU1355" s="424">
        <f t="shared" si="499"/>
        <v>0</v>
      </c>
      <c r="CV1355" s="424">
        <f t="shared" si="499"/>
        <v>0</v>
      </c>
      <c r="CW1355" s="424">
        <f t="shared" si="499"/>
        <v>0</v>
      </c>
      <c r="CX1355" s="424">
        <f t="shared" si="499"/>
        <v>0</v>
      </c>
      <c r="CY1355" s="424">
        <f t="shared" si="499"/>
        <v>0</v>
      </c>
      <c r="CZ1355" s="424">
        <f t="shared" si="499"/>
        <v>0</v>
      </c>
      <c r="DA1355" s="424">
        <f t="shared" si="499"/>
        <v>0</v>
      </c>
      <c r="DB1355" s="424">
        <f t="shared" si="499"/>
        <v>0</v>
      </c>
      <c r="DC1355" s="424">
        <f t="shared" si="499"/>
        <v>0</v>
      </c>
      <c r="DD1355" s="424">
        <f t="shared" si="499"/>
        <v>0</v>
      </c>
      <c r="DE1355" s="425">
        <f t="shared" si="499"/>
        <v>0</v>
      </c>
      <c r="DF1355" s="387">
        <f>SUM(CT1355:DE1355)</f>
        <v>0</v>
      </c>
      <c r="DG1355" s="651" t="s">
        <v>594</v>
      </c>
      <c r="DH1355" s="652"/>
      <c r="DI1355" s="418" t="s">
        <v>1909</v>
      </c>
      <c r="DJ1355" s="419"/>
      <c r="DK1355" s="419"/>
      <c r="DL1355" s="419"/>
      <c r="DM1355" s="419"/>
      <c r="DN1355" s="419"/>
      <c r="DO1355" s="419"/>
      <c r="DP1355" s="419"/>
      <c r="DQ1355" s="419"/>
      <c r="DR1355" s="419"/>
      <c r="DS1355" s="419"/>
      <c r="DT1355" s="419"/>
      <c r="DU1355" s="419"/>
      <c r="DV1355" s="419"/>
      <c r="DW1355" s="419"/>
      <c r="DX1355" s="419"/>
      <c r="DY1355" s="419"/>
      <c r="DZ1355" s="419"/>
      <c r="EA1355" s="419">
        <f>S1358</f>
        <v>0</v>
      </c>
      <c r="EB1355" s="419">
        <f t="shared" ref="EB1355:EL1355" si="500">T1358</f>
        <v>0</v>
      </c>
      <c r="EC1355" s="419">
        <f t="shared" si="500"/>
        <v>0</v>
      </c>
      <c r="ED1355" s="419">
        <f t="shared" si="500"/>
        <v>0</v>
      </c>
      <c r="EE1355" s="419">
        <f t="shared" si="500"/>
        <v>0</v>
      </c>
      <c r="EF1355" s="419">
        <f t="shared" si="500"/>
        <v>0</v>
      </c>
      <c r="EG1355" s="419">
        <f t="shared" si="500"/>
        <v>0</v>
      </c>
      <c r="EH1355" s="419">
        <f t="shared" si="500"/>
        <v>0</v>
      </c>
      <c r="EI1355" s="419">
        <f t="shared" si="500"/>
        <v>0</v>
      </c>
      <c r="EJ1355" s="419">
        <f t="shared" si="500"/>
        <v>0</v>
      </c>
      <c r="EK1355" s="419">
        <f t="shared" si="500"/>
        <v>0</v>
      </c>
      <c r="EL1355" s="419">
        <f t="shared" si="500"/>
        <v>0</v>
      </c>
    </row>
    <row r="1356" spans="1:177" ht="24" customHeight="1" x14ac:dyDescent="0.25">
      <c r="A1356" s="60"/>
      <c r="B1356" s="60"/>
      <c r="C1356" s="782"/>
      <c r="D1356" s="789"/>
      <c r="E1356" s="790"/>
      <c r="F1356" s="791"/>
      <c r="G1356" s="714" t="s">
        <v>591</v>
      </c>
      <c r="H1356" s="715"/>
      <c r="I1356" s="56"/>
      <c r="J1356" s="700" t="s">
        <v>587</v>
      </c>
      <c r="K1356" s="700"/>
      <c r="L1356" s="700"/>
      <c r="M1356" s="700"/>
      <c r="N1356" s="700"/>
      <c r="O1356" s="700"/>
      <c r="P1356" s="700"/>
      <c r="Q1356" s="700"/>
      <c r="R1356" s="701"/>
      <c r="S1356" s="274"/>
      <c r="T1356" s="274"/>
      <c r="U1356" s="274"/>
      <c r="V1356" s="274"/>
      <c r="W1356" s="274"/>
      <c r="X1356" s="274"/>
      <c r="Y1356" s="274"/>
      <c r="Z1356" s="274"/>
      <c r="AA1356" s="274"/>
      <c r="AB1356" s="274"/>
      <c r="AC1356" s="274"/>
      <c r="AD1356" s="274"/>
      <c r="AE1356" s="60"/>
      <c r="AF1356" s="259"/>
      <c r="AG1356" s="374">
        <f t="shared" si="473"/>
        <v>12</v>
      </c>
      <c r="AH1356" s="399"/>
      <c r="AK1356" s="412">
        <f t="shared" si="474"/>
        <v>0</v>
      </c>
      <c r="AL1356" s="379">
        <f t="shared" si="467"/>
        <v>0</v>
      </c>
      <c r="AM1356" s="380">
        <f t="shared" si="475"/>
        <v>0</v>
      </c>
      <c r="AN1356" s="317">
        <f t="shared" si="476"/>
        <v>0</v>
      </c>
      <c r="AO1356" s="388">
        <f t="shared" si="477"/>
        <v>0</v>
      </c>
      <c r="AP1356" s="379">
        <f t="shared" si="468"/>
        <v>0</v>
      </c>
      <c r="AQ1356" s="380">
        <f t="shared" si="478"/>
        <v>0</v>
      </c>
      <c r="AR1356" s="317">
        <f t="shared" si="479"/>
        <v>0</v>
      </c>
      <c r="AS1356" s="388">
        <f t="shared" si="480"/>
        <v>0</v>
      </c>
      <c r="AT1356" s="379">
        <f t="shared" si="469"/>
        <v>0</v>
      </c>
      <c r="AU1356" s="380">
        <f t="shared" si="481"/>
        <v>0</v>
      </c>
      <c r="AV1356" s="317">
        <f t="shared" si="482"/>
        <v>0</v>
      </c>
      <c r="AW1356" s="388">
        <f t="shared" si="483"/>
        <v>0</v>
      </c>
      <c r="AX1356" s="379">
        <f t="shared" si="470"/>
        <v>0</v>
      </c>
      <c r="AY1356" s="380">
        <f t="shared" si="484"/>
        <v>0</v>
      </c>
      <c r="AZ1356" s="292">
        <f t="shared" si="485"/>
        <v>0</v>
      </c>
      <c r="BA1356" s="388">
        <f t="shared" si="486"/>
        <v>0</v>
      </c>
      <c r="BB1356" s="379">
        <f t="shared" si="471"/>
        <v>0</v>
      </c>
      <c r="BC1356" s="380">
        <f t="shared" si="487"/>
        <v>0</v>
      </c>
      <c r="BD1356" s="292">
        <f t="shared" si="488"/>
        <v>0</v>
      </c>
      <c r="BE1356" s="388">
        <f t="shared" si="489"/>
        <v>0</v>
      </c>
      <c r="BF1356" s="379">
        <f t="shared" si="472"/>
        <v>0</v>
      </c>
      <c r="BG1356" s="380">
        <f t="shared" si="490"/>
        <v>0</v>
      </c>
      <c r="BH1356" s="292">
        <f t="shared" si="491"/>
        <v>0</v>
      </c>
      <c r="CA1356" s="413"/>
      <c r="CB1356" s="398"/>
      <c r="CC1356" s="398"/>
      <c r="CD1356" s="398"/>
      <c r="CE1356" s="398"/>
      <c r="CF1356" s="398"/>
      <c r="CG1356" s="398"/>
      <c r="CH1356" s="398"/>
      <c r="CI1356" s="398"/>
      <c r="CJ1356" s="398"/>
      <c r="CK1356" s="398"/>
      <c r="CL1356" s="398"/>
      <c r="CM1356" s="398"/>
      <c r="CN1356" s="398"/>
      <c r="CO1356" s="398"/>
      <c r="CP1356" s="398"/>
      <c r="CQ1356" s="398"/>
      <c r="CR1356" s="398"/>
      <c r="CS1356" s="398"/>
      <c r="CT1356" s="398"/>
      <c r="CU1356" s="398"/>
      <c r="CV1356" s="398"/>
      <c r="CW1356" s="398"/>
      <c r="CX1356" s="398"/>
      <c r="CY1356" s="398"/>
      <c r="CZ1356" s="398"/>
      <c r="DA1356" s="398"/>
      <c r="DB1356" s="398"/>
      <c r="DC1356" s="398"/>
      <c r="DD1356" s="398"/>
      <c r="DE1356" s="414"/>
      <c r="DG1356" s="440"/>
      <c r="DH1356" s="441"/>
      <c r="DI1356" s="415" t="s">
        <v>1910</v>
      </c>
      <c r="DJ1356" s="416"/>
      <c r="DK1356" s="416"/>
      <c r="DL1356" s="416"/>
      <c r="DM1356" s="416"/>
      <c r="DN1356" s="416"/>
      <c r="DO1356" s="416"/>
      <c r="DP1356" s="416"/>
      <c r="DQ1356" s="416"/>
      <c r="DR1356" s="416"/>
      <c r="DS1356" s="416"/>
      <c r="DT1356" s="416"/>
      <c r="DU1356" s="416"/>
      <c r="DV1356" s="416"/>
      <c r="DW1356" s="416"/>
      <c r="DX1356" s="416"/>
      <c r="DY1356" s="416"/>
      <c r="DZ1356" s="416"/>
      <c r="EA1356" s="416">
        <f>COUNTIF(S1357,"NS")+COUNTIF(S1344:S1352,"NS")+COUNTIF(S1340:S1341,"NS")+COUNTIF(S1329:S1333,"NS")</f>
        <v>0</v>
      </c>
      <c r="EB1356" s="416">
        <f t="shared" ref="EB1356:EL1356" si="501">COUNTIF(T1357,"NS")+COUNTIF(T1344:T1352,"NS")+COUNTIF(T1340:T1341,"NS")+COUNTIF(T1329:T1333,"NS")</f>
        <v>0</v>
      </c>
      <c r="EC1356" s="416">
        <f t="shared" si="501"/>
        <v>0</v>
      </c>
      <c r="ED1356" s="416">
        <f t="shared" si="501"/>
        <v>0</v>
      </c>
      <c r="EE1356" s="416">
        <f t="shared" si="501"/>
        <v>0</v>
      </c>
      <c r="EF1356" s="416">
        <f t="shared" si="501"/>
        <v>0</v>
      </c>
      <c r="EG1356" s="416">
        <f t="shared" si="501"/>
        <v>0</v>
      </c>
      <c r="EH1356" s="416">
        <f t="shared" si="501"/>
        <v>0</v>
      </c>
      <c r="EI1356" s="416">
        <f t="shared" si="501"/>
        <v>0</v>
      </c>
      <c r="EJ1356" s="416">
        <f t="shared" si="501"/>
        <v>0</v>
      </c>
      <c r="EK1356" s="416">
        <f t="shared" si="501"/>
        <v>0</v>
      </c>
      <c r="EL1356" s="416">
        <f t="shared" si="501"/>
        <v>0</v>
      </c>
    </row>
    <row r="1357" spans="1:177" ht="15" customHeight="1" x14ac:dyDescent="0.25">
      <c r="A1357" s="60"/>
      <c r="B1357" s="60"/>
      <c r="C1357" s="782"/>
      <c r="D1357" s="789"/>
      <c r="E1357" s="790"/>
      <c r="F1357" s="791"/>
      <c r="G1357" s="703" t="s">
        <v>592</v>
      </c>
      <c r="H1357" s="703"/>
      <c r="I1357" s="774" t="s">
        <v>593</v>
      </c>
      <c r="J1357" s="774"/>
      <c r="K1357" s="774"/>
      <c r="L1357" s="774"/>
      <c r="M1357" s="774"/>
      <c r="N1357" s="774"/>
      <c r="O1357" s="774"/>
      <c r="P1357" s="774"/>
      <c r="Q1357" s="774"/>
      <c r="R1357" s="774"/>
      <c r="S1357" s="274"/>
      <c r="T1357" s="274"/>
      <c r="U1357" s="274"/>
      <c r="V1357" s="274"/>
      <c r="W1357" s="274"/>
      <c r="X1357" s="274"/>
      <c r="Y1357" s="274"/>
      <c r="Z1357" s="274"/>
      <c r="AA1357" s="274"/>
      <c r="AB1357" s="274"/>
      <c r="AC1357" s="274"/>
      <c r="AD1357" s="274"/>
      <c r="AE1357" s="60"/>
      <c r="AF1357" s="259"/>
      <c r="AG1357" s="374">
        <f t="shared" si="473"/>
        <v>12</v>
      </c>
      <c r="AH1357" s="399"/>
      <c r="AK1357" s="412">
        <f t="shared" si="474"/>
        <v>0</v>
      </c>
      <c r="AL1357" s="379">
        <f t="shared" si="467"/>
        <v>0</v>
      </c>
      <c r="AM1357" s="380">
        <f t="shared" si="475"/>
        <v>0</v>
      </c>
      <c r="AN1357" s="317">
        <f t="shared" si="476"/>
        <v>0</v>
      </c>
      <c r="AO1357" s="388">
        <f t="shared" si="477"/>
        <v>0</v>
      </c>
      <c r="AP1357" s="379">
        <f t="shared" si="468"/>
        <v>0</v>
      </c>
      <c r="AQ1357" s="380">
        <f t="shared" si="478"/>
        <v>0</v>
      </c>
      <c r="AR1357" s="317">
        <f t="shared" si="479"/>
        <v>0</v>
      </c>
      <c r="AS1357" s="388">
        <f t="shared" si="480"/>
        <v>0</v>
      </c>
      <c r="AT1357" s="379">
        <f t="shared" si="469"/>
        <v>0</v>
      </c>
      <c r="AU1357" s="380">
        <f t="shared" si="481"/>
        <v>0</v>
      </c>
      <c r="AV1357" s="317">
        <f t="shared" si="482"/>
        <v>0</v>
      </c>
      <c r="AW1357" s="388">
        <f t="shared" si="483"/>
        <v>0</v>
      </c>
      <c r="AX1357" s="379">
        <f t="shared" si="470"/>
        <v>0</v>
      </c>
      <c r="AY1357" s="380">
        <f t="shared" si="484"/>
        <v>0</v>
      </c>
      <c r="AZ1357" s="292">
        <f t="shared" si="485"/>
        <v>0</v>
      </c>
      <c r="BA1357" s="388">
        <f t="shared" si="486"/>
        <v>0</v>
      </c>
      <c r="BB1357" s="379">
        <f t="shared" si="471"/>
        <v>0</v>
      </c>
      <c r="BC1357" s="380">
        <f t="shared" si="487"/>
        <v>0</v>
      </c>
      <c r="BD1357" s="292">
        <f t="shared" si="488"/>
        <v>0</v>
      </c>
      <c r="BE1357" s="388">
        <f t="shared" si="489"/>
        <v>0</v>
      </c>
      <c r="BF1357" s="379">
        <f t="shared" si="472"/>
        <v>0</v>
      </c>
      <c r="BG1357" s="380">
        <f t="shared" si="490"/>
        <v>0</v>
      </c>
      <c r="BH1357" s="292">
        <f t="shared" si="491"/>
        <v>0</v>
      </c>
      <c r="CA1357" s="413"/>
      <c r="CB1357" s="398"/>
      <c r="CC1357" s="398"/>
      <c r="CD1357" s="398"/>
      <c r="CE1357" s="398"/>
      <c r="CF1357" s="398"/>
      <c r="CG1357" s="398"/>
      <c r="CH1357" s="398"/>
      <c r="CI1357" s="398"/>
      <c r="CJ1357" s="398"/>
      <c r="CK1357" s="398"/>
      <c r="CL1357" s="398"/>
      <c r="CM1357" s="398"/>
      <c r="CN1357" s="398"/>
      <c r="CO1357" s="398"/>
      <c r="CP1357" s="398"/>
      <c r="CQ1357" s="398"/>
      <c r="CR1357" s="398"/>
      <c r="CS1357" s="398"/>
      <c r="CT1357" s="398"/>
      <c r="CU1357" s="398"/>
      <c r="CV1357" s="398"/>
      <c r="CW1357" s="398"/>
      <c r="CX1357" s="398"/>
      <c r="CY1357" s="398"/>
      <c r="CZ1357" s="398"/>
      <c r="DA1357" s="398"/>
      <c r="DB1357" s="398"/>
      <c r="DC1357" s="398"/>
      <c r="DD1357" s="398"/>
      <c r="DE1357" s="414"/>
      <c r="DG1357" s="440"/>
      <c r="DH1357" s="441"/>
      <c r="DI1357" s="415" t="s">
        <v>1914</v>
      </c>
      <c r="DJ1357" s="416"/>
      <c r="DK1357" s="416"/>
      <c r="DL1357" s="416"/>
      <c r="DM1357" s="416"/>
      <c r="DN1357" s="416"/>
      <c r="DO1357" s="416"/>
      <c r="DP1357" s="416"/>
      <c r="DQ1357" s="416"/>
      <c r="DR1357" s="416"/>
      <c r="DS1357" s="416"/>
      <c r="DT1357" s="416"/>
      <c r="DU1357" s="416"/>
      <c r="DV1357" s="416"/>
      <c r="DW1357" s="416"/>
      <c r="DX1357" s="416"/>
      <c r="DY1357" s="416"/>
      <c r="DZ1357" s="416"/>
      <c r="EA1357" s="416">
        <f>SUM(S1357:S1358,S1344:S1352,S1340:S1341,S1329:S1333)</f>
        <v>0</v>
      </c>
      <c r="EB1357" s="416">
        <f t="shared" ref="EB1357:EL1357" si="502">SUM(T1357:T1358,T1344:T1352,T1340:T1341,T1329:T1333)</f>
        <v>0</v>
      </c>
      <c r="EC1357" s="416">
        <f t="shared" si="502"/>
        <v>0</v>
      </c>
      <c r="ED1357" s="416">
        <f t="shared" si="502"/>
        <v>0</v>
      </c>
      <c r="EE1357" s="416">
        <f t="shared" si="502"/>
        <v>0</v>
      </c>
      <c r="EF1357" s="416">
        <f t="shared" si="502"/>
        <v>0</v>
      </c>
      <c r="EG1357" s="416">
        <f t="shared" si="502"/>
        <v>0</v>
      </c>
      <c r="EH1357" s="416">
        <f t="shared" si="502"/>
        <v>0</v>
      </c>
      <c r="EI1357" s="416">
        <f t="shared" si="502"/>
        <v>0</v>
      </c>
      <c r="EJ1357" s="416">
        <f t="shared" si="502"/>
        <v>0</v>
      </c>
      <c r="EK1357" s="416">
        <f t="shared" si="502"/>
        <v>0</v>
      </c>
      <c r="EL1357" s="416">
        <f t="shared" si="502"/>
        <v>0</v>
      </c>
    </row>
    <row r="1358" spans="1:177" ht="15" customHeight="1" thickBot="1" x14ac:dyDescent="0.3">
      <c r="A1358" s="60"/>
      <c r="B1358" s="60"/>
      <c r="C1358" s="783"/>
      <c r="D1358" s="792"/>
      <c r="E1358" s="793"/>
      <c r="F1358" s="794"/>
      <c r="G1358" s="703" t="s">
        <v>594</v>
      </c>
      <c r="H1358" s="703"/>
      <c r="I1358" s="774" t="s">
        <v>595</v>
      </c>
      <c r="J1358" s="774"/>
      <c r="K1358" s="774"/>
      <c r="L1358" s="774"/>
      <c r="M1358" s="774"/>
      <c r="N1358" s="774"/>
      <c r="O1358" s="774"/>
      <c r="P1358" s="774"/>
      <c r="Q1358" s="774"/>
      <c r="R1358" s="774"/>
      <c r="S1358" s="274"/>
      <c r="T1358" s="274"/>
      <c r="U1358" s="274"/>
      <c r="V1358" s="274"/>
      <c r="W1358" s="274"/>
      <c r="X1358" s="274"/>
      <c r="Y1358" s="274"/>
      <c r="Z1358" s="274"/>
      <c r="AA1358" s="274"/>
      <c r="AB1358" s="274"/>
      <c r="AC1358" s="274"/>
      <c r="AD1358" s="274"/>
      <c r="AE1358" s="60"/>
      <c r="AF1358" s="259"/>
      <c r="AG1358" s="374">
        <f t="shared" si="473"/>
        <v>12</v>
      </c>
      <c r="AH1358" s="399"/>
      <c r="AK1358" s="412">
        <f t="shared" si="474"/>
        <v>0</v>
      </c>
      <c r="AL1358" s="379">
        <f t="shared" si="467"/>
        <v>0</v>
      </c>
      <c r="AM1358" s="380">
        <f t="shared" si="475"/>
        <v>0</v>
      </c>
      <c r="AN1358" s="317">
        <f t="shared" si="476"/>
        <v>0</v>
      </c>
      <c r="AO1358" s="388">
        <f t="shared" si="477"/>
        <v>0</v>
      </c>
      <c r="AP1358" s="379">
        <f t="shared" si="468"/>
        <v>0</v>
      </c>
      <c r="AQ1358" s="380">
        <f t="shared" si="478"/>
        <v>0</v>
      </c>
      <c r="AR1358" s="317">
        <f t="shared" si="479"/>
        <v>0</v>
      </c>
      <c r="AS1358" s="388">
        <f t="shared" si="480"/>
        <v>0</v>
      </c>
      <c r="AT1358" s="379">
        <f t="shared" si="469"/>
        <v>0</v>
      </c>
      <c r="AU1358" s="380">
        <f t="shared" si="481"/>
        <v>0</v>
      </c>
      <c r="AV1358" s="317">
        <f t="shared" si="482"/>
        <v>0</v>
      </c>
      <c r="AW1358" s="388">
        <f t="shared" si="483"/>
        <v>0</v>
      </c>
      <c r="AX1358" s="379">
        <f t="shared" si="470"/>
        <v>0</v>
      </c>
      <c r="AY1358" s="380">
        <f t="shared" si="484"/>
        <v>0</v>
      </c>
      <c r="AZ1358" s="292">
        <f t="shared" si="485"/>
        <v>0</v>
      </c>
      <c r="BA1358" s="388">
        <f t="shared" si="486"/>
        <v>0</v>
      </c>
      <c r="BB1358" s="379">
        <f t="shared" si="471"/>
        <v>0</v>
      </c>
      <c r="BC1358" s="380">
        <f t="shared" si="487"/>
        <v>0</v>
      </c>
      <c r="BD1358" s="292">
        <f t="shared" si="488"/>
        <v>0</v>
      </c>
      <c r="BE1358" s="388">
        <f t="shared" si="489"/>
        <v>0</v>
      </c>
      <c r="BF1358" s="379">
        <f t="shared" si="472"/>
        <v>0</v>
      </c>
      <c r="BG1358" s="380">
        <f t="shared" si="490"/>
        <v>0</v>
      </c>
      <c r="BH1358" s="292">
        <f t="shared" si="491"/>
        <v>0</v>
      </c>
      <c r="CA1358" s="442"/>
      <c r="CB1358" s="443"/>
      <c r="CC1358" s="443"/>
      <c r="CD1358" s="443"/>
      <c r="CE1358" s="443"/>
      <c r="CF1358" s="443"/>
      <c r="CG1358" s="443"/>
      <c r="CH1358" s="443"/>
      <c r="CI1358" s="443"/>
      <c r="CJ1358" s="443"/>
      <c r="CK1358" s="443"/>
      <c r="CL1358" s="443"/>
      <c r="CM1358" s="443"/>
      <c r="CN1358" s="443"/>
      <c r="CO1358" s="443"/>
      <c r="CP1358" s="443"/>
      <c r="CQ1358" s="443"/>
      <c r="CR1358" s="443"/>
      <c r="CS1358" s="443"/>
      <c r="CT1358" s="443"/>
      <c r="CU1358" s="443"/>
      <c r="CV1358" s="443"/>
      <c r="CW1358" s="443"/>
      <c r="CX1358" s="443"/>
      <c r="CY1358" s="443"/>
      <c r="CZ1358" s="443"/>
      <c r="DA1358" s="443"/>
      <c r="DB1358" s="443"/>
      <c r="DC1358" s="443"/>
      <c r="DD1358" s="443"/>
      <c r="DE1358" s="444"/>
      <c r="DG1358" s="445"/>
      <c r="DH1358" s="446"/>
      <c r="DI1358" s="447" t="s">
        <v>1919</v>
      </c>
      <c r="DJ1358" s="313"/>
      <c r="DK1358" s="313"/>
      <c r="DL1358" s="313"/>
      <c r="DM1358" s="313"/>
      <c r="DN1358" s="313"/>
      <c r="DO1358" s="313"/>
      <c r="DP1358" s="313"/>
      <c r="DQ1358" s="313"/>
      <c r="DR1358" s="313"/>
      <c r="DS1358" s="313"/>
      <c r="DT1358" s="313"/>
      <c r="DU1358" s="313"/>
      <c r="DV1358" s="313"/>
      <c r="DW1358" s="313"/>
      <c r="DX1358" s="313"/>
      <c r="DY1358" s="313"/>
      <c r="DZ1358" s="313"/>
      <c r="EA1358" s="313">
        <f>IF(OR(AND(EA1355="NS",EA1356=17),AND(EA1355="NA")),0,IF(OR(AND(IF(EA1355="NS",1,EA1355)&gt;EA1357*0.25,EA1356=0),AND(EA1355&gt;0,OR(EA1356=17,EA1357=0)),AND(EA1355&gt;0,EA1356=0,EA1357=0),AND(EA1355="NS",EA1356=0,EA1357=0)),1,0))</f>
        <v>0</v>
      </c>
      <c r="EB1358" s="313">
        <f t="shared" ref="EB1358:EL1358" si="503">IF(OR(AND(EB1355="NS",EB1356=17),AND(EB1355="NA")),0,IF(OR(AND(IF(EB1355="NS",1,EB1355)&gt;EB1357*0.25,EB1356=0),AND(EB1355&gt;0,OR(EB1356=17,EB1357=0)),AND(EB1355&gt;0,EB1356=0,EB1357=0),AND(EB1355="NS",EB1356=0,EB1357=0)),1,0))</f>
        <v>0</v>
      </c>
      <c r="EC1358" s="313">
        <f t="shared" si="503"/>
        <v>0</v>
      </c>
      <c r="ED1358" s="313">
        <f t="shared" si="503"/>
        <v>0</v>
      </c>
      <c r="EE1358" s="313">
        <f t="shared" si="503"/>
        <v>0</v>
      </c>
      <c r="EF1358" s="313">
        <f t="shared" si="503"/>
        <v>0</v>
      </c>
      <c r="EG1358" s="313">
        <f t="shared" si="503"/>
        <v>0</v>
      </c>
      <c r="EH1358" s="313">
        <f t="shared" si="503"/>
        <v>0</v>
      </c>
      <c r="EI1358" s="313">
        <f t="shared" si="503"/>
        <v>0</v>
      </c>
      <c r="EJ1358" s="313">
        <f t="shared" si="503"/>
        <v>0</v>
      </c>
      <c r="EK1358" s="313">
        <f t="shared" si="503"/>
        <v>0</v>
      </c>
      <c r="EL1358" s="313">
        <f t="shared" si="503"/>
        <v>0</v>
      </c>
      <c r="EM1358" s="377">
        <f>SUM(EA1358:EL1358)</f>
        <v>0</v>
      </c>
    </row>
    <row r="1359" spans="1:177" ht="15" customHeight="1" thickBot="1" x14ac:dyDescent="0.3">
      <c r="A1359" s="60"/>
      <c r="B1359" s="60"/>
      <c r="R1359" s="82" t="s">
        <v>64</v>
      </c>
      <c r="S1359" s="326">
        <f>IF(AND(SUM(COUNTIF(S1210:S1220,"NS"),COUNTIF(S1226:S1230,"NS"),COUNTIF(S1235:S1238,"NS"),COUNTIF(S1256,"NS"),COUNTIF(S1261:S1263,"NS"),COUNTIF(S1266:S1272,"NS"),COUNTIF(S1279,"NS"),COUNTIF(S1284:S1288,"NS"),COUNTIF(S1294,"NS"),COUNTIF(S1302:S1305,"NS"),COUNTIF(S1311:S1314,"NS"),COUNTIF(S1323,"NS"),COUNTIF(S1326:S1333,"NS"),COUNTIF(S1340:S1341,"NS"),COUNTIF(S1344:S1352,"NS"),COUNTIF(S1357:S1358,"NS"))&gt;0,SUM(S1210:S1220,S1226:S1230,S1235:S1238,S1256,S1261:S1263,S1266:S1272,S1279,S1284:S1288,S1294,S1302:S1305,S1311:S1314,S1323,S1326:S1333,S1340:S1341,S1344:S1352,S1357:S1358)=0),"NS",SUM(S1210:S1220,S1226:S1230,S1235:S1238,S1256,S1261:S1263,S1266:S1272,S1279,S1284:S1288,S1294,S1302:S1305,S1311:S1314,S1323,S1326:S1333,S1340:S1341,S1344:S1352,S1357:S1358))</f>
        <v>0</v>
      </c>
      <c r="T1359" s="326">
        <f>IF(AND(SUM(COUNTIF(T1210:T1220,"NS"),COUNTIF(T1226:T1230,"NS"),COUNTIF(T1235:T1238,"NS"),COUNTIF(T1256,"NS"),COUNTIF(T1261:T1263,"NS"),COUNTIF(T1266:T1272,"NS"),COUNTIF(T1279,"NS"),COUNTIF(T1284:T1288,"NS"),COUNTIF(T1294,"NS"),COUNTIF(T1302:T1305,"NS"),COUNTIF(T1311:T1314,"NS"),COUNTIF(T1323,"NS"),COUNTIF(T1326:T1333,"NS"),COUNTIF(T1340:T1341,"NS"),COUNTIF(T1344:T1352,"NS"),COUNTIF(T1357:T1358,"NS"))&gt;0,SUM(T1210:T1220,T1226:T1230,T1235:T1238,T1256,T1261:T1263,T1266:T1272,T1279,T1284:T1288,T1294,T1302:T1305,T1311:T1314,T1323,T1326:T1333,T1340:T1341,T1344:T1352,T1357:T1358)=0),"NS",SUM(T1210:T1220,T1226:T1230,T1235:T1238,T1256,T1261:T1263,T1266:T1272,T1279,T1284:T1288,T1294,T1302:T1305,T1311:T1314,T1323,T1326:T1333,T1340:T1341,T1344:T1352,T1357:T1358))</f>
        <v>0</v>
      </c>
      <c r="U1359" s="326">
        <f t="shared" ref="U1359:AD1359" si="504">IF(AND(SUM(COUNTIF(U1210:U1220,"NS"),COUNTIF(U1226:U1230,"NS"),COUNTIF(U1235:U1238,"NS"),COUNTIF(U1256,"NS"),COUNTIF(U1261:U1263,"NS"),COUNTIF(U1266:U1272,"NS"),COUNTIF(U1279,"NS"),COUNTIF(U1284:U1288,"NS"),COUNTIF(U1294,"NS"),COUNTIF(U1302:U1305,"NS"),COUNTIF(U1311:U1314,"NS"),COUNTIF(U1323,"NS"),COUNTIF(U1326:U1333,"NS"),COUNTIF(U1340:U1341,"NS"),COUNTIF(U1344:U1352,"NS"),COUNTIF(U1357:U1358,"NS"))&gt;0,SUM(U1210:U1220,U1226:U1230,U1235:U1238,U1256,U1261:U1263,U1266:U1272,U1279,U1284:U1288,U1294,U1302:U1305,U1311:U1314,U1323,U1326:U1333,U1340:U1341,U1344:U1352,U1357:U1358)=0),"NS",SUM(U1210:U1220,U1226:U1230,U1235:U1238,U1256,U1261:U1263,U1266:U1272,U1279,U1284:U1288,U1294,U1302:U1305,U1311:U1314,U1323,U1326:U1333,U1340:U1341,U1344:U1352,U1357:U1358))</f>
        <v>0</v>
      </c>
      <c r="V1359" s="326">
        <f t="shared" si="504"/>
        <v>0</v>
      </c>
      <c r="W1359" s="326">
        <f t="shared" si="504"/>
        <v>0</v>
      </c>
      <c r="X1359" s="326">
        <f t="shared" si="504"/>
        <v>0</v>
      </c>
      <c r="Y1359" s="326">
        <f t="shared" si="504"/>
        <v>0</v>
      </c>
      <c r="Z1359" s="326">
        <f t="shared" si="504"/>
        <v>0</v>
      </c>
      <c r="AA1359" s="326">
        <f t="shared" si="504"/>
        <v>0</v>
      </c>
      <c r="AB1359" s="326">
        <f t="shared" si="504"/>
        <v>0</v>
      </c>
      <c r="AC1359" s="326">
        <f t="shared" si="504"/>
        <v>0</v>
      </c>
      <c r="AD1359" s="326">
        <f t="shared" si="504"/>
        <v>0</v>
      </c>
      <c r="AE1359" s="60"/>
      <c r="AF1359" s="259"/>
      <c r="AG1359" s="377">
        <f>SUM(AG1210:AG1358)</f>
        <v>1788</v>
      </c>
      <c r="AH1359" s="399"/>
      <c r="AK1359" s="375"/>
      <c r="AL1359" s="378"/>
      <c r="AM1359" s="374"/>
      <c r="AN1359" s="387">
        <f>SUM(AN1210:AN1358)</f>
        <v>0</v>
      </c>
      <c r="AO1359" s="375"/>
      <c r="AP1359" s="378"/>
      <c r="AQ1359" s="374"/>
      <c r="AR1359" s="387">
        <f>SUM(AR1210:AR1358)</f>
        <v>0</v>
      </c>
      <c r="AS1359" s="375"/>
      <c r="AT1359" s="378"/>
      <c r="AU1359" s="374"/>
      <c r="AV1359" s="387">
        <f>SUM(AV1210:AV1358)</f>
        <v>0</v>
      </c>
      <c r="AW1359" s="375"/>
      <c r="AX1359" s="378"/>
      <c r="AY1359" s="374"/>
      <c r="AZ1359" s="387">
        <f>SUM(AZ1210:AZ1358)</f>
        <v>0</v>
      </c>
      <c r="BA1359" s="375"/>
      <c r="BB1359" s="378"/>
      <c r="BC1359" s="374"/>
      <c r="BD1359" s="387">
        <f>SUM(BD1210:BD1358)</f>
        <v>0</v>
      </c>
      <c r="BE1359" s="375"/>
      <c r="BF1359" s="378"/>
      <c r="BG1359" s="374"/>
      <c r="BH1359" s="387">
        <f>SUM(BH1210:BH1358)</f>
        <v>0</v>
      </c>
      <c r="DF1359" s="387">
        <f>SUM(DF1223:DF1358)</f>
        <v>0</v>
      </c>
      <c r="EM1359" s="448">
        <f>SUM(EM1217:EM1358)</f>
        <v>0</v>
      </c>
    </row>
    <row r="1360" spans="1:177" ht="15" customHeight="1" x14ac:dyDescent="0.25">
      <c r="AE1360" s="60"/>
      <c r="AF1360" s="259"/>
      <c r="AG1360" s="375"/>
      <c r="AH1360" s="399"/>
      <c r="BP1360" s="449" t="s">
        <v>60</v>
      </c>
      <c r="BQ1360" s="450" t="s">
        <v>61</v>
      </c>
      <c r="BR1360" s="450" t="s">
        <v>62</v>
      </c>
      <c r="BS1360" s="451" t="s">
        <v>283</v>
      </c>
      <c r="BT1360" s="452"/>
      <c r="BU1360" s="453"/>
      <c r="BV1360" s="451" t="s">
        <v>284</v>
      </c>
      <c r="BW1360" s="452"/>
      <c r="BX1360" s="453"/>
      <c r="BY1360" s="451" t="s">
        <v>285</v>
      </c>
      <c r="BZ1360" s="452"/>
      <c r="CA1360" s="452"/>
      <c r="EH1360" s="375"/>
      <c r="EI1360" s="375"/>
      <c r="EJ1360" s="375"/>
      <c r="EK1360" s="375"/>
      <c r="EL1360" s="375"/>
      <c r="EO1360" s="400"/>
      <c r="EP1360" s="400"/>
      <c r="EQ1360" s="400"/>
      <c r="ER1360" s="400"/>
      <c r="ES1360" s="400"/>
      <c r="FA1360" s="375"/>
      <c r="FB1360" s="375"/>
      <c r="FC1360" s="375"/>
      <c r="FD1360" s="375"/>
      <c r="FE1360" s="375"/>
      <c r="FQ1360" s="400"/>
      <c r="FR1360" s="400"/>
      <c r="FS1360" s="400"/>
      <c r="FT1360" s="400"/>
      <c r="FU1360" s="400"/>
    </row>
    <row r="1361" spans="1:177" ht="24" customHeight="1" x14ac:dyDescent="0.25">
      <c r="C1361" s="676" t="s">
        <v>870</v>
      </c>
      <c r="D1361" s="676"/>
      <c r="E1361" s="676"/>
      <c r="F1361" s="676"/>
      <c r="G1361" s="676"/>
      <c r="H1361" s="676"/>
      <c r="I1361" s="676"/>
      <c r="J1361" s="676"/>
      <c r="K1361" s="676"/>
      <c r="L1361" s="676"/>
      <c r="M1361" s="676"/>
      <c r="N1361" s="676"/>
      <c r="O1361" s="676"/>
      <c r="P1361" s="676"/>
      <c r="Q1361" s="676"/>
      <c r="R1361" s="676"/>
      <c r="S1361" s="676"/>
      <c r="T1361" s="676"/>
      <c r="U1361" s="676"/>
      <c r="V1361" s="676"/>
      <c r="W1361" s="676"/>
      <c r="X1361" s="676"/>
      <c r="Y1361" s="676"/>
      <c r="Z1361" s="676"/>
      <c r="AA1361" s="676"/>
      <c r="AB1361" s="676"/>
      <c r="AC1361" s="676"/>
      <c r="AD1361" s="676"/>
      <c r="AE1361" s="60"/>
      <c r="AF1361" s="259"/>
      <c r="AG1361" s="375"/>
      <c r="AH1361" s="399"/>
      <c r="BP1361" s="454"/>
      <c r="BQ1361" s="455"/>
      <c r="BR1361" s="455"/>
      <c r="BS1361" s="456" t="s">
        <v>78</v>
      </c>
      <c r="BT1361" s="79" t="s">
        <v>61</v>
      </c>
      <c r="BU1361" s="79" t="s">
        <v>62</v>
      </c>
      <c r="BV1361" s="456" t="s">
        <v>78</v>
      </c>
      <c r="BW1361" s="79" t="s">
        <v>61</v>
      </c>
      <c r="BX1361" s="79" t="s">
        <v>62</v>
      </c>
      <c r="BY1361" s="456" t="s">
        <v>78</v>
      </c>
      <c r="BZ1361" s="79" t="s">
        <v>61</v>
      </c>
      <c r="CA1361" s="79" t="s">
        <v>62</v>
      </c>
      <c r="EG1361" s="375"/>
      <c r="EH1361" s="375"/>
      <c r="EI1361" s="375"/>
      <c r="EJ1361" s="375"/>
      <c r="EK1361" s="375"/>
      <c r="EL1361" s="375"/>
      <c r="EN1361" s="400"/>
      <c r="EO1361" s="400"/>
      <c r="EP1361" s="400"/>
      <c r="EQ1361" s="400"/>
      <c r="ER1361" s="400"/>
      <c r="ES1361" s="400"/>
      <c r="EZ1361" s="375"/>
      <c r="FA1361" s="375"/>
      <c r="FB1361" s="375"/>
      <c r="FC1361" s="375"/>
      <c r="FD1361" s="375"/>
      <c r="FE1361" s="375"/>
      <c r="FP1361" s="400"/>
      <c r="FQ1361" s="400"/>
      <c r="FR1361" s="400"/>
      <c r="FS1361" s="400"/>
      <c r="FT1361" s="400"/>
      <c r="FU1361" s="400"/>
    </row>
    <row r="1362" spans="1:177" ht="60" customHeight="1" x14ac:dyDescent="0.25">
      <c r="C1362" s="663"/>
      <c r="D1362" s="663"/>
      <c r="E1362" s="663"/>
      <c r="F1362" s="663"/>
      <c r="G1362" s="663"/>
      <c r="H1362" s="663"/>
      <c r="I1362" s="663"/>
      <c r="J1362" s="663"/>
      <c r="K1362" s="663"/>
      <c r="L1362" s="663"/>
      <c r="M1362" s="663"/>
      <c r="N1362" s="663"/>
      <c r="O1362" s="663"/>
      <c r="P1362" s="663"/>
      <c r="Q1362" s="663"/>
      <c r="R1362" s="663"/>
      <c r="S1362" s="663"/>
      <c r="T1362" s="663"/>
      <c r="U1362" s="663"/>
      <c r="V1362" s="663"/>
      <c r="W1362" s="663"/>
      <c r="X1362" s="663"/>
      <c r="Y1362" s="663"/>
      <c r="Z1362" s="663"/>
      <c r="AA1362" s="663"/>
      <c r="AB1362" s="663"/>
      <c r="AC1362" s="663"/>
      <c r="AD1362" s="663"/>
      <c r="AE1362" s="60"/>
      <c r="AF1362" s="259"/>
      <c r="AG1362" s="375"/>
      <c r="AH1362" s="399"/>
      <c r="BO1362" s="400" t="s">
        <v>1927</v>
      </c>
      <c r="BP1362" s="400">
        <f>M1190</f>
        <v>0</v>
      </c>
      <c r="BQ1362" s="400">
        <f>O1190</f>
        <v>0</v>
      </c>
      <c r="BR1362" s="400">
        <f>Q1190</f>
        <v>0</v>
      </c>
      <c r="BS1362" s="400">
        <f>S1190</f>
        <v>0</v>
      </c>
      <c r="BT1362" s="400">
        <f>U1190</f>
        <v>0</v>
      </c>
      <c r="BU1362" s="400">
        <f>V1190</f>
        <v>0</v>
      </c>
      <c r="BV1362" s="400">
        <f>W1190</f>
        <v>0</v>
      </c>
      <c r="BW1362" s="400">
        <f>Y1190</f>
        <v>0</v>
      </c>
      <c r="BX1362" s="400">
        <f>Z1190</f>
        <v>0</v>
      </c>
      <c r="BY1362" s="400">
        <f>AA1190</f>
        <v>0</v>
      </c>
      <c r="BZ1362" s="400">
        <f>AC1190</f>
        <v>0</v>
      </c>
      <c r="CA1362" s="400">
        <f>AD1190</f>
        <v>0</v>
      </c>
      <c r="EG1362" s="375"/>
      <c r="EH1362" s="375"/>
      <c r="EI1362" s="375"/>
      <c r="EJ1362" s="375"/>
      <c r="EK1362" s="375"/>
      <c r="EL1362" s="375"/>
      <c r="EN1362" s="400"/>
      <c r="EO1362" s="400"/>
      <c r="EP1362" s="400"/>
      <c r="EQ1362" s="400"/>
      <c r="ER1362" s="400"/>
      <c r="ES1362" s="400"/>
      <c r="EZ1362" s="375"/>
      <c r="FA1362" s="375"/>
      <c r="FB1362" s="375"/>
      <c r="FC1362" s="375"/>
      <c r="FD1362" s="375"/>
      <c r="FE1362" s="375"/>
      <c r="FP1362" s="400"/>
      <c r="FQ1362" s="400"/>
      <c r="FR1362" s="400"/>
      <c r="FS1362" s="400"/>
      <c r="FT1362" s="400"/>
      <c r="FU1362" s="400"/>
    </row>
    <row r="1363" spans="1:177" ht="15" customHeight="1" x14ac:dyDescent="0.25">
      <c r="B1363" s="543" t="str">
        <f>IF(SUM(BP1365:CA1365)&gt;=1,"Error: Verificar la consistencia con la pregunta anterior","")</f>
        <v/>
      </c>
      <c r="C1363" s="543"/>
      <c r="D1363" s="543"/>
      <c r="E1363" s="543"/>
      <c r="F1363" s="543"/>
      <c r="G1363" s="543"/>
      <c r="H1363" s="543"/>
      <c r="I1363" s="543"/>
      <c r="J1363" s="543"/>
      <c r="K1363" s="543"/>
      <c r="L1363" s="543"/>
      <c r="M1363" s="543"/>
      <c r="N1363" s="543"/>
      <c r="O1363" s="543"/>
      <c r="P1363" s="543"/>
      <c r="Q1363" s="543" t="str">
        <f>IF(SUM(DF1359)&gt;=1,"Error: Verificar la suma por desagregados ","")</f>
        <v/>
      </c>
      <c r="R1363" s="543"/>
      <c r="S1363" s="543"/>
      <c r="T1363" s="543"/>
      <c r="U1363" s="543"/>
      <c r="V1363" s="543"/>
      <c r="W1363" s="543"/>
      <c r="X1363" s="543"/>
      <c r="Y1363" s="543"/>
      <c r="Z1363" s="543"/>
      <c r="AA1363" s="543"/>
      <c r="AB1363" s="543"/>
      <c r="AC1363" s="543"/>
      <c r="AD1363" s="543"/>
      <c r="AE1363" s="60"/>
      <c r="AF1363" s="259"/>
      <c r="AG1363" s="375"/>
      <c r="AH1363" s="399"/>
      <c r="BO1363" s="400" t="s">
        <v>1926</v>
      </c>
      <c r="BP1363" s="400">
        <f t="shared" ref="BP1363:CA1363" si="505">SUM(COUNTIF(S1210:S1220,"NS"),COUNTIF(S1226:S1230,"NS"),COUNTIF(S1235:S1238,"NS"),COUNTIF(S1256,"NS"),COUNTIF(S1261:S1263,"NS"),COUNTIF(S1266:S1272,"NS"),COUNTIF(S1279,"NS"),COUNTIF(S1284:S1288,"NS"),COUNTIF(S1294,"NS"),COUNTIF(S1302:S1305,"NS"),COUNTIF(S1311:S1314,"NS"),COUNTIF(S1323,"NS"),COUNTIF(S1326:S1333,"NS"),COUNTIF(S1340:S1341,"NS"),COUNTIF(S1344:S1352,"NS"),COUNTIF(S1357:S1358,"NS"))</f>
        <v>0</v>
      </c>
      <c r="BQ1363" s="400">
        <f t="shared" si="505"/>
        <v>0</v>
      </c>
      <c r="BR1363" s="400">
        <f t="shared" si="505"/>
        <v>0</v>
      </c>
      <c r="BS1363" s="400">
        <f t="shared" si="505"/>
        <v>0</v>
      </c>
      <c r="BT1363" s="400">
        <f t="shared" si="505"/>
        <v>0</v>
      </c>
      <c r="BU1363" s="400">
        <f t="shared" si="505"/>
        <v>0</v>
      </c>
      <c r="BV1363" s="400">
        <f t="shared" si="505"/>
        <v>0</v>
      </c>
      <c r="BW1363" s="400">
        <f t="shared" si="505"/>
        <v>0</v>
      </c>
      <c r="BX1363" s="400">
        <f t="shared" si="505"/>
        <v>0</v>
      </c>
      <c r="BY1363" s="400">
        <f t="shared" si="505"/>
        <v>0</v>
      </c>
      <c r="BZ1363" s="400">
        <f t="shared" si="505"/>
        <v>0</v>
      </c>
      <c r="CA1363" s="400">
        <f t="shared" si="505"/>
        <v>0</v>
      </c>
      <c r="EG1363" s="375"/>
      <c r="EH1363" s="375"/>
      <c r="EI1363" s="375"/>
      <c r="EJ1363" s="375"/>
      <c r="EK1363" s="375"/>
      <c r="EL1363" s="375"/>
      <c r="EN1363" s="400"/>
      <c r="EO1363" s="400"/>
      <c r="EP1363" s="400"/>
      <c r="EQ1363" s="400"/>
      <c r="ER1363" s="400"/>
      <c r="ES1363" s="400"/>
      <c r="EZ1363" s="375"/>
      <c r="FA1363" s="375"/>
      <c r="FB1363" s="375"/>
      <c r="FC1363" s="375"/>
      <c r="FD1363" s="375"/>
      <c r="FE1363" s="375"/>
      <c r="FP1363" s="400"/>
      <c r="FQ1363" s="400"/>
      <c r="FR1363" s="400"/>
      <c r="FS1363" s="400"/>
      <c r="FT1363" s="400"/>
      <c r="FU1363" s="400"/>
    </row>
    <row r="1364" spans="1:177" ht="15" customHeight="1" x14ac:dyDescent="0.25">
      <c r="B1364" s="543" t="str">
        <f>IF(SUM(AN1359:AV1359)&gt;=1,"Error: Verificar la suma de totales por fila ","")</f>
        <v/>
      </c>
      <c r="C1364" s="543"/>
      <c r="D1364" s="543"/>
      <c r="E1364" s="543"/>
      <c r="F1364" s="543"/>
      <c r="G1364" s="543"/>
      <c r="H1364" s="543"/>
      <c r="I1364" s="543"/>
      <c r="J1364" s="543"/>
      <c r="K1364" s="543"/>
      <c r="L1364" s="543"/>
      <c r="M1364" s="543"/>
      <c r="N1364" s="543"/>
      <c r="O1364" s="543"/>
      <c r="P1364" s="543"/>
      <c r="Q1364" s="543" t="str">
        <f>IF(SUM(AZ1359:BH1359)&gt;=1,"Error: Verificar la suma de subtotales por fila ","")</f>
        <v/>
      </c>
      <c r="R1364" s="543"/>
      <c r="S1364" s="543"/>
      <c r="T1364" s="543"/>
      <c r="U1364" s="543"/>
      <c r="V1364" s="543"/>
      <c r="W1364" s="543"/>
      <c r="X1364" s="543"/>
      <c r="Y1364" s="543"/>
      <c r="Z1364" s="543"/>
      <c r="AA1364" s="543"/>
      <c r="AB1364" s="543"/>
      <c r="AC1364" s="543"/>
      <c r="AD1364" s="543"/>
      <c r="AE1364" s="60"/>
      <c r="AF1364" s="259"/>
      <c r="AG1364" s="375"/>
      <c r="AH1364" s="399"/>
      <c r="BO1364" s="400" t="s">
        <v>1911</v>
      </c>
      <c r="BP1364" s="400">
        <f t="shared" ref="BP1364:CA1364" si="506">SUM(S1210:S1220,S1226:S1230,S1235:S1238,S1256,S1261:S1263,S1266:S1272,S1279,S1284:S1288,S1294,S1302:S1305,S1311:S1314,S1323,S1326:S1333,S1340:S1341,S1344:S1352,S1357:S1358)</f>
        <v>0</v>
      </c>
      <c r="BQ1364" s="400">
        <f t="shared" si="506"/>
        <v>0</v>
      </c>
      <c r="BR1364" s="400">
        <f t="shared" si="506"/>
        <v>0</v>
      </c>
      <c r="BS1364" s="400">
        <f t="shared" si="506"/>
        <v>0</v>
      </c>
      <c r="BT1364" s="400">
        <f t="shared" si="506"/>
        <v>0</v>
      </c>
      <c r="BU1364" s="400">
        <f t="shared" si="506"/>
        <v>0</v>
      </c>
      <c r="BV1364" s="400">
        <f t="shared" si="506"/>
        <v>0</v>
      </c>
      <c r="BW1364" s="400">
        <f t="shared" si="506"/>
        <v>0</v>
      </c>
      <c r="BX1364" s="400">
        <f t="shared" si="506"/>
        <v>0</v>
      </c>
      <c r="BY1364" s="400">
        <f t="shared" si="506"/>
        <v>0</v>
      </c>
      <c r="BZ1364" s="400">
        <f t="shared" si="506"/>
        <v>0</v>
      </c>
      <c r="CA1364" s="400">
        <f t="shared" si="506"/>
        <v>0</v>
      </c>
      <c r="EG1364" s="375"/>
      <c r="EH1364" s="375"/>
      <c r="EI1364" s="375"/>
      <c r="EJ1364" s="375"/>
      <c r="EK1364" s="375"/>
      <c r="EL1364" s="375"/>
      <c r="EN1364" s="400"/>
      <c r="EO1364" s="400"/>
      <c r="EP1364" s="400"/>
      <c r="EQ1364" s="400"/>
      <c r="ER1364" s="400"/>
      <c r="ES1364" s="400"/>
      <c r="EZ1364" s="375"/>
      <c r="FA1364" s="375"/>
      <c r="FB1364" s="375"/>
      <c r="FC1364" s="375"/>
      <c r="FD1364" s="375"/>
      <c r="FE1364" s="375"/>
      <c r="FP1364" s="400"/>
      <c r="FQ1364" s="400"/>
      <c r="FR1364" s="400"/>
      <c r="FS1364" s="400"/>
      <c r="FT1364" s="400"/>
      <c r="FU1364" s="400"/>
    </row>
    <row r="1365" spans="1:177" ht="15" customHeight="1" thickBot="1" x14ac:dyDescent="0.3">
      <c r="B1365" s="544" t="str">
        <f>IF(AND(SUM(EM1359)&gt;=1,C1362=""),"si la opción Otro es mayor al 25% del total, justifíque en el recuadro","")</f>
        <v/>
      </c>
      <c r="C1365" s="544"/>
      <c r="D1365" s="544"/>
      <c r="E1365" s="544"/>
      <c r="F1365" s="544"/>
      <c r="G1365" s="544"/>
      <c r="H1365" s="544"/>
      <c r="I1365" s="544"/>
      <c r="J1365" s="544"/>
      <c r="K1365" s="544"/>
      <c r="L1365" s="544"/>
      <c r="M1365" s="544"/>
      <c r="N1365" s="544"/>
      <c r="O1365" s="544"/>
      <c r="P1365" s="544"/>
      <c r="Q1365" s="547" t="str">
        <f>IF(OR(AG1208=AH1208,AG1208=AI1208),"","Error: Debe completar toda la información requerida.")</f>
        <v/>
      </c>
      <c r="R1365" s="547"/>
      <c r="S1365" s="547"/>
      <c r="T1365" s="547"/>
      <c r="U1365" s="547"/>
      <c r="V1365" s="547"/>
      <c r="W1365" s="547"/>
      <c r="X1365" s="547"/>
      <c r="Y1365" s="547"/>
      <c r="Z1365" s="547"/>
      <c r="AA1365" s="547"/>
      <c r="AB1365" s="547"/>
      <c r="AC1365" s="547"/>
      <c r="AD1365" s="547"/>
      <c r="AE1365" s="60"/>
      <c r="AF1365" s="259"/>
      <c r="AG1365" s="375"/>
      <c r="AH1365" s="399"/>
      <c r="BO1365" s="400" t="s">
        <v>1940</v>
      </c>
      <c r="BP1365" s="317">
        <f t="shared" ref="BP1365:CA1365" si="507">IF($AG$1208=$AH$1208,0,IF(OR(AND(BP1362=0,BP1363&gt;0),AND(BP1362="NS",BP1364&gt;0),AND(BP1362="NS",BP1364=0,BP1363=0)),1,IF(OR(AND(BP1363&gt;=2,BP1364&lt;BP1362),AND(BP1362="NS",BP1364=0,BP1363&gt;0),BP1362=BP1364),0,1)))</f>
        <v>0</v>
      </c>
      <c r="BQ1365" s="317">
        <f t="shared" si="507"/>
        <v>0</v>
      </c>
      <c r="BR1365" s="317">
        <f t="shared" si="507"/>
        <v>0</v>
      </c>
      <c r="BS1365" s="317">
        <f t="shared" si="507"/>
        <v>0</v>
      </c>
      <c r="BT1365" s="317">
        <f t="shared" si="507"/>
        <v>0</v>
      </c>
      <c r="BU1365" s="317">
        <f t="shared" si="507"/>
        <v>0</v>
      </c>
      <c r="BV1365" s="317">
        <f t="shared" si="507"/>
        <v>0</v>
      </c>
      <c r="BW1365" s="317">
        <f t="shared" si="507"/>
        <v>0</v>
      </c>
      <c r="BX1365" s="317">
        <f t="shared" si="507"/>
        <v>0</v>
      </c>
      <c r="BY1365" s="317">
        <f t="shared" si="507"/>
        <v>0</v>
      </c>
      <c r="BZ1365" s="317">
        <f t="shared" si="507"/>
        <v>0</v>
      </c>
      <c r="CA1365" s="317">
        <f t="shared" si="507"/>
        <v>0</v>
      </c>
      <c r="EG1365" s="375"/>
      <c r="EH1365" s="375"/>
      <c r="EI1365" s="375"/>
      <c r="EJ1365" s="375"/>
      <c r="EK1365" s="375"/>
      <c r="EL1365" s="375"/>
      <c r="EN1365" s="400"/>
      <c r="EO1365" s="400"/>
      <c r="EP1365" s="400"/>
      <c r="EQ1365" s="400"/>
      <c r="ER1365" s="400"/>
      <c r="ES1365" s="400"/>
      <c r="EZ1365" s="375"/>
      <c r="FA1365" s="375"/>
      <c r="FB1365" s="375"/>
      <c r="FC1365" s="375"/>
      <c r="FD1365" s="375"/>
      <c r="FE1365" s="375"/>
      <c r="FP1365" s="400"/>
      <c r="FQ1365" s="400"/>
      <c r="FR1365" s="400"/>
      <c r="FS1365" s="400"/>
      <c r="FT1365" s="400"/>
      <c r="FU1365" s="400"/>
    </row>
    <row r="1366" spans="1:177" ht="24" customHeight="1" x14ac:dyDescent="0.25">
      <c r="A1366" s="114" t="s">
        <v>286</v>
      </c>
      <c r="B1366" s="573" t="s">
        <v>1522</v>
      </c>
      <c r="C1366" s="573"/>
      <c r="D1366" s="573"/>
      <c r="E1366" s="573"/>
      <c r="F1366" s="573"/>
      <c r="G1366" s="573"/>
      <c r="H1366" s="573"/>
      <c r="I1366" s="573"/>
      <c r="J1366" s="573"/>
      <c r="K1366" s="573"/>
      <c r="L1366" s="573"/>
      <c r="M1366" s="573"/>
      <c r="N1366" s="573"/>
      <c r="O1366" s="573"/>
      <c r="P1366" s="573"/>
      <c r="Q1366" s="573"/>
      <c r="R1366" s="573"/>
      <c r="S1366" s="573"/>
      <c r="T1366" s="573"/>
      <c r="U1366" s="573"/>
      <c r="V1366" s="573"/>
      <c r="W1366" s="573"/>
      <c r="X1366" s="573"/>
      <c r="Y1366" s="573"/>
      <c r="Z1366" s="573"/>
      <c r="AA1366" s="573"/>
      <c r="AB1366" s="573"/>
      <c r="AC1366" s="573"/>
      <c r="AD1366" s="573"/>
      <c r="AE1366" s="60"/>
      <c r="AF1366" s="259"/>
      <c r="AG1366" s="375"/>
      <c r="AH1366" s="399"/>
    </row>
    <row r="1367" spans="1:177" ht="36" customHeight="1" x14ac:dyDescent="0.25">
      <c r="C1367" s="785" t="s">
        <v>1523</v>
      </c>
      <c r="D1367" s="785"/>
      <c r="E1367" s="785"/>
      <c r="F1367" s="785"/>
      <c r="G1367" s="785"/>
      <c r="H1367" s="785"/>
      <c r="I1367" s="785"/>
      <c r="J1367" s="785"/>
      <c r="K1367" s="785"/>
      <c r="L1367" s="785"/>
      <c r="M1367" s="785"/>
      <c r="N1367" s="785"/>
      <c r="O1367" s="785"/>
      <c r="P1367" s="785"/>
      <c r="Q1367" s="785"/>
      <c r="R1367" s="785"/>
      <c r="S1367" s="785"/>
      <c r="T1367" s="785"/>
      <c r="U1367" s="785"/>
      <c r="V1367" s="785"/>
      <c r="W1367" s="785"/>
      <c r="X1367" s="785"/>
      <c r="Y1367" s="785"/>
      <c r="Z1367" s="785"/>
      <c r="AA1367" s="785"/>
      <c r="AB1367" s="785"/>
      <c r="AC1367" s="785"/>
      <c r="AD1367" s="785"/>
      <c r="AE1367" s="60"/>
      <c r="AF1367" s="259"/>
      <c r="AG1367" s="375"/>
      <c r="AH1367" s="399"/>
    </row>
    <row r="1368" spans="1:177" ht="24" customHeight="1" x14ac:dyDescent="0.25">
      <c r="C1368" s="785" t="s">
        <v>936</v>
      </c>
      <c r="D1368" s="785"/>
      <c r="E1368" s="785"/>
      <c r="F1368" s="785"/>
      <c r="G1368" s="785"/>
      <c r="H1368" s="785"/>
      <c r="I1368" s="785"/>
      <c r="J1368" s="785"/>
      <c r="K1368" s="785"/>
      <c r="L1368" s="785"/>
      <c r="M1368" s="785"/>
      <c r="N1368" s="785"/>
      <c r="O1368" s="785"/>
      <c r="P1368" s="785"/>
      <c r="Q1368" s="785"/>
      <c r="R1368" s="785"/>
      <c r="S1368" s="785"/>
      <c r="T1368" s="785"/>
      <c r="U1368" s="785"/>
      <c r="V1368" s="785"/>
      <c r="W1368" s="785"/>
      <c r="X1368" s="785"/>
      <c r="Y1368" s="785"/>
      <c r="Z1368" s="785"/>
      <c r="AA1368" s="785"/>
      <c r="AB1368" s="785"/>
      <c r="AC1368" s="785"/>
      <c r="AD1368" s="785"/>
      <c r="AE1368" s="60"/>
      <c r="AF1368" s="259"/>
      <c r="AG1368" s="375"/>
      <c r="AH1368" s="399"/>
    </row>
    <row r="1369" spans="1:177" ht="24" customHeight="1" x14ac:dyDescent="0.25">
      <c r="C1369" s="785" t="s">
        <v>1783</v>
      </c>
      <c r="D1369" s="785"/>
      <c r="E1369" s="785"/>
      <c r="F1369" s="785"/>
      <c r="G1369" s="785"/>
      <c r="H1369" s="785"/>
      <c r="I1369" s="785"/>
      <c r="J1369" s="785"/>
      <c r="K1369" s="785"/>
      <c r="L1369" s="785"/>
      <c r="M1369" s="785"/>
      <c r="N1369" s="785"/>
      <c r="O1369" s="785"/>
      <c r="P1369" s="785"/>
      <c r="Q1369" s="785"/>
      <c r="R1369" s="785"/>
      <c r="S1369" s="785"/>
      <c r="T1369" s="785"/>
      <c r="U1369" s="785"/>
      <c r="V1369" s="785"/>
      <c r="W1369" s="785"/>
      <c r="X1369" s="785"/>
      <c r="Y1369" s="785"/>
      <c r="Z1369" s="785"/>
      <c r="AA1369" s="785"/>
      <c r="AB1369" s="785"/>
      <c r="AC1369" s="785"/>
      <c r="AD1369" s="785"/>
      <c r="AE1369" s="60"/>
      <c r="AF1369" s="259"/>
      <c r="AG1369" s="375"/>
      <c r="AH1369" s="399"/>
    </row>
    <row r="1370" spans="1:177" ht="24" customHeight="1" x14ac:dyDescent="0.25">
      <c r="C1370" s="785" t="s">
        <v>1069</v>
      </c>
      <c r="D1370" s="785"/>
      <c r="E1370" s="785"/>
      <c r="F1370" s="785"/>
      <c r="G1370" s="785"/>
      <c r="H1370" s="785"/>
      <c r="I1370" s="785"/>
      <c r="J1370" s="785"/>
      <c r="K1370" s="785"/>
      <c r="L1370" s="785"/>
      <c r="M1370" s="785"/>
      <c r="N1370" s="785"/>
      <c r="O1370" s="785"/>
      <c r="P1370" s="785"/>
      <c r="Q1370" s="785"/>
      <c r="R1370" s="785"/>
      <c r="S1370" s="785"/>
      <c r="T1370" s="785"/>
      <c r="U1370" s="785"/>
      <c r="V1370" s="785"/>
      <c r="W1370" s="785"/>
      <c r="X1370" s="785"/>
      <c r="Y1370" s="785"/>
      <c r="Z1370" s="785"/>
      <c r="AA1370" s="785"/>
      <c r="AB1370" s="785"/>
      <c r="AC1370" s="785"/>
      <c r="AD1370" s="785"/>
      <c r="AE1370" s="60"/>
      <c r="AF1370" s="259"/>
      <c r="AG1370" s="375"/>
      <c r="AH1370" s="399"/>
    </row>
    <row r="1371" spans="1:177" ht="24" customHeight="1" x14ac:dyDescent="0.25">
      <c r="C1371" s="846" t="s">
        <v>1770</v>
      </c>
      <c r="D1371" s="846"/>
      <c r="E1371" s="846"/>
      <c r="F1371" s="846"/>
      <c r="G1371" s="846"/>
      <c r="H1371" s="846"/>
      <c r="I1371" s="846"/>
      <c r="J1371" s="846"/>
      <c r="K1371" s="846"/>
      <c r="L1371" s="846"/>
      <c r="M1371" s="846"/>
      <c r="N1371" s="846"/>
      <c r="O1371" s="846"/>
      <c r="P1371" s="846"/>
      <c r="Q1371" s="846"/>
      <c r="R1371" s="846"/>
      <c r="S1371" s="846"/>
      <c r="T1371" s="846"/>
      <c r="U1371" s="846"/>
      <c r="V1371" s="846"/>
      <c r="W1371" s="846"/>
      <c r="X1371" s="846"/>
      <c r="Y1371" s="846"/>
      <c r="Z1371" s="846"/>
      <c r="AA1371" s="846"/>
      <c r="AB1371" s="846"/>
      <c r="AC1371" s="846"/>
      <c r="AD1371" s="846"/>
      <c r="AE1371" s="60"/>
      <c r="AF1371" s="259"/>
      <c r="AG1371" s="375"/>
      <c r="AH1371" s="399"/>
    </row>
    <row r="1372" spans="1:177" ht="24" customHeight="1" x14ac:dyDescent="0.25">
      <c r="C1372" s="785" t="s">
        <v>1771</v>
      </c>
      <c r="D1372" s="785"/>
      <c r="E1372" s="785"/>
      <c r="F1372" s="785"/>
      <c r="G1372" s="785"/>
      <c r="H1372" s="785"/>
      <c r="I1372" s="785"/>
      <c r="J1372" s="785"/>
      <c r="K1372" s="785"/>
      <c r="L1372" s="785"/>
      <c r="M1372" s="785"/>
      <c r="N1372" s="785"/>
      <c r="O1372" s="785"/>
      <c r="P1372" s="785"/>
      <c r="Q1372" s="785"/>
      <c r="R1372" s="785"/>
      <c r="S1372" s="785"/>
      <c r="T1372" s="785"/>
      <c r="U1372" s="785"/>
      <c r="V1372" s="785"/>
      <c r="W1372" s="785"/>
      <c r="X1372" s="785"/>
      <c r="Y1372" s="785"/>
      <c r="Z1372" s="785"/>
      <c r="AA1372" s="785"/>
      <c r="AB1372" s="785"/>
      <c r="AC1372" s="785"/>
      <c r="AD1372" s="785"/>
      <c r="AE1372" s="60"/>
      <c r="AF1372" s="259"/>
      <c r="AG1372" s="375"/>
      <c r="AH1372" s="399"/>
    </row>
    <row r="1373" spans="1:177" ht="15" customHeight="1" x14ac:dyDescent="0.25">
      <c r="C1373" s="134"/>
      <c r="D1373" s="134"/>
      <c r="E1373" s="134"/>
      <c r="F1373" s="134"/>
      <c r="G1373" s="134"/>
      <c r="H1373" s="134"/>
      <c r="I1373" s="134"/>
      <c r="J1373" s="134"/>
      <c r="K1373" s="134"/>
      <c r="L1373" s="134"/>
      <c r="M1373" s="134"/>
      <c r="N1373" s="134"/>
      <c r="O1373" s="134"/>
      <c r="P1373" s="134"/>
      <c r="Q1373" s="134"/>
      <c r="R1373" s="134"/>
      <c r="S1373" s="134"/>
      <c r="T1373" s="134"/>
      <c r="U1373" s="134"/>
      <c r="V1373" s="134"/>
      <c r="W1373" s="134"/>
      <c r="X1373" s="134"/>
      <c r="Y1373" s="134"/>
      <c r="Z1373" s="134"/>
      <c r="AA1373" s="134"/>
      <c r="AB1373" s="134"/>
      <c r="AC1373" s="134"/>
      <c r="AD1373" s="134"/>
      <c r="AE1373" s="60"/>
      <c r="AF1373" s="259"/>
      <c r="AG1373" s="375"/>
      <c r="AH1373" s="399"/>
    </row>
    <row r="1374" spans="1:177" ht="48" customHeight="1" thickBot="1" x14ac:dyDescent="0.3">
      <c r="C1374" s="801" t="s">
        <v>287</v>
      </c>
      <c r="D1374" s="801"/>
      <c r="E1374" s="801"/>
      <c r="F1374" s="801"/>
      <c r="G1374" s="801" t="s">
        <v>288</v>
      </c>
      <c r="H1374" s="801"/>
      <c r="I1374" s="916" t="s">
        <v>289</v>
      </c>
      <c r="J1374" s="916"/>
      <c r="K1374" s="916"/>
      <c r="L1374" s="916"/>
      <c r="M1374" s="916"/>
      <c r="N1374" s="916"/>
      <c r="O1374" s="916"/>
      <c r="P1374" s="916"/>
      <c r="Q1374" s="916"/>
      <c r="R1374" s="916"/>
      <c r="S1374" s="1074" t="s">
        <v>1232</v>
      </c>
      <c r="T1374" s="1074"/>
      <c r="U1374" s="1074"/>
      <c r="V1374" s="1074"/>
      <c r="W1374" s="1074"/>
      <c r="X1374" s="1074"/>
      <c r="Y1374" s="1074"/>
      <c r="Z1374" s="1074"/>
      <c r="AA1374" s="1074"/>
      <c r="AB1374" s="1074"/>
      <c r="AC1374" s="1074"/>
      <c r="AD1374" s="1074"/>
      <c r="AE1374" s="60"/>
      <c r="AF1374" s="259"/>
      <c r="AG1374" s="285" t="s">
        <v>1908</v>
      </c>
      <c r="AH1374" s="285"/>
      <c r="AI1374" s="285"/>
      <c r="AJ1374" s="374"/>
      <c r="AK1374" s="374"/>
      <c r="AL1374" s="374"/>
      <c r="AM1374" s="374"/>
      <c r="AN1374" s="374"/>
    </row>
    <row r="1375" spans="1:177" ht="15" customHeight="1" thickBot="1" x14ac:dyDescent="0.3">
      <c r="C1375" s="801"/>
      <c r="D1375" s="801"/>
      <c r="E1375" s="801"/>
      <c r="F1375" s="801"/>
      <c r="G1375" s="801"/>
      <c r="H1375" s="801"/>
      <c r="I1375" s="916"/>
      <c r="J1375" s="916"/>
      <c r="K1375" s="916"/>
      <c r="L1375" s="916"/>
      <c r="M1375" s="916"/>
      <c r="N1375" s="916"/>
      <c r="O1375" s="916"/>
      <c r="P1375" s="916"/>
      <c r="Q1375" s="916"/>
      <c r="R1375" s="916"/>
      <c r="S1375" s="880" t="s">
        <v>60</v>
      </c>
      <c r="T1375" s="858" t="s">
        <v>61</v>
      </c>
      <c r="U1375" s="858" t="s">
        <v>62</v>
      </c>
      <c r="V1375" s="559" t="s">
        <v>283</v>
      </c>
      <c r="W1375" s="560"/>
      <c r="X1375" s="561"/>
      <c r="Y1375" s="559" t="s">
        <v>284</v>
      </c>
      <c r="Z1375" s="560"/>
      <c r="AA1375" s="561"/>
      <c r="AB1375" s="559" t="s">
        <v>285</v>
      </c>
      <c r="AC1375" s="560"/>
      <c r="AD1375" s="561"/>
      <c r="AE1375" s="60"/>
      <c r="AF1375" s="259"/>
      <c r="AG1375" s="285">
        <f>COUNTBLANK(S1377:AD1525)</f>
        <v>1788</v>
      </c>
      <c r="AH1375" s="285">
        <v>1788</v>
      </c>
      <c r="AI1375" s="285">
        <f>SUM($AG$1526)</f>
        <v>1788</v>
      </c>
      <c r="AJ1375" s="374"/>
      <c r="AK1375" s="374"/>
      <c r="AL1375" s="374"/>
      <c r="AM1375" s="374"/>
      <c r="AN1375" s="374"/>
      <c r="CB1375" s="410"/>
    </row>
    <row r="1376" spans="1:177" ht="43.5" customHeight="1" x14ac:dyDescent="0.25">
      <c r="C1376" s="801"/>
      <c r="D1376" s="801"/>
      <c r="E1376" s="801"/>
      <c r="F1376" s="801"/>
      <c r="G1376" s="801"/>
      <c r="H1376" s="801"/>
      <c r="I1376" s="916"/>
      <c r="J1376" s="916"/>
      <c r="K1376" s="916"/>
      <c r="L1376" s="916"/>
      <c r="M1376" s="916"/>
      <c r="N1376" s="916"/>
      <c r="O1376" s="916"/>
      <c r="P1376" s="916"/>
      <c r="Q1376" s="916"/>
      <c r="R1376" s="916"/>
      <c r="S1376" s="880"/>
      <c r="T1376" s="862"/>
      <c r="U1376" s="862"/>
      <c r="V1376" s="116" t="s">
        <v>78</v>
      </c>
      <c r="W1376" s="85" t="s">
        <v>61</v>
      </c>
      <c r="X1376" s="85" t="s">
        <v>62</v>
      </c>
      <c r="Y1376" s="116" t="s">
        <v>78</v>
      </c>
      <c r="Z1376" s="85" t="s">
        <v>61</v>
      </c>
      <c r="AA1376" s="85" t="s">
        <v>62</v>
      </c>
      <c r="AB1376" s="116" t="s">
        <v>78</v>
      </c>
      <c r="AC1376" s="85" t="s">
        <v>61</v>
      </c>
      <c r="AD1376" s="85" t="s">
        <v>62</v>
      </c>
      <c r="AE1376" s="60"/>
      <c r="AF1376" s="259"/>
      <c r="AG1376" s="374"/>
      <c r="AH1376" s="374"/>
      <c r="AI1376" s="374"/>
      <c r="AJ1376" s="374"/>
      <c r="AK1376" s="404" t="s">
        <v>1913</v>
      </c>
      <c r="AL1376" s="405" t="s">
        <v>1910</v>
      </c>
      <c r="AM1376" s="406" t="s">
        <v>1914</v>
      </c>
      <c r="AN1376" s="406" t="s">
        <v>1915</v>
      </c>
      <c r="AO1376" s="407" t="s">
        <v>1913</v>
      </c>
      <c r="AP1376" s="405" t="s">
        <v>1910</v>
      </c>
      <c r="AQ1376" s="406" t="s">
        <v>1914</v>
      </c>
      <c r="AR1376" s="406" t="s">
        <v>1915</v>
      </c>
      <c r="AS1376" s="407" t="s">
        <v>1913</v>
      </c>
      <c r="AT1376" s="405" t="s">
        <v>1910</v>
      </c>
      <c r="AU1376" s="406" t="s">
        <v>1914</v>
      </c>
      <c r="AV1376" s="406" t="s">
        <v>1915</v>
      </c>
      <c r="AW1376" s="407" t="s">
        <v>1913</v>
      </c>
      <c r="AX1376" s="405" t="s">
        <v>1910</v>
      </c>
      <c r="AY1376" s="406" t="s">
        <v>1914</v>
      </c>
      <c r="AZ1376" s="406" t="s">
        <v>1915</v>
      </c>
      <c r="BA1376" s="407" t="s">
        <v>1913</v>
      </c>
      <c r="BB1376" s="405" t="s">
        <v>1910</v>
      </c>
      <c r="BC1376" s="406" t="s">
        <v>1914</v>
      </c>
      <c r="BD1376" s="406" t="s">
        <v>1915</v>
      </c>
      <c r="BE1376" s="407" t="s">
        <v>1913</v>
      </c>
      <c r="BF1376" s="405" t="s">
        <v>1910</v>
      </c>
      <c r="BG1376" s="406" t="s">
        <v>1914</v>
      </c>
      <c r="BH1376" s="408" t="s">
        <v>1915</v>
      </c>
      <c r="CA1376" s="409"/>
      <c r="CB1376" s="398"/>
      <c r="CC1376" s="410"/>
      <c r="CD1376" s="410"/>
      <c r="CE1376" s="410"/>
      <c r="CF1376" s="410"/>
      <c r="CG1376" s="410"/>
      <c r="CH1376" s="410"/>
      <c r="CI1376" s="410"/>
      <c r="CJ1376" s="410"/>
      <c r="CK1376" s="410"/>
      <c r="CL1376" s="410"/>
      <c r="CM1376" s="410"/>
      <c r="CN1376" s="410"/>
      <c r="CO1376" s="410"/>
      <c r="CP1376" s="410"/>
      <c r="CQ1376" s="410"/>
      <c r="CR1376" s="410"/>
      <c r="CS1376" s="410"/>
      <c r="CT1376" s="410"/>
      <c r="CU1376" s="410"/>
      <c r="CV1376" s="410"/>
      <c r="CW1376" s="410"/>
      <c r="CX1376" s="410"/>
      <c r="CY1376" s="410"/>
      <c r="CZ1376" s="410"/>
      <c r="DA1376" s="410"/>
      <c r="DB1376" s="410"/>
      <c r="DC1376" s="410"/>
      <c r="DD1376" s="410"/>
      <c r="DE1376" s="411"/>
      <c r="DG1376" s="409"/>
      <c r="DH1376" s="410"/>
      <c r="DI1376" s="410"/>
      <c r="DJ1376" s="410"/>
      <c r="DK1376" s="410"/>
      <c r="DL1376" s="410"/>
      <c r="DM1376" s="410"/>
      <c r="DN1376" s="410"/>
      <c r="DO1376" s="410"/>
      <c r="DP1376" s="410"/>
      <c r="DQ1376" s="410"/>
      <c r="DR1376" s="410"/>
      <c r="DS1376" s="410"/>
      <c r="DT1376" s="410"/>
      <c r="DU1376" s="410"/>
      <c r="DV1376" s="410"/>
      <c r="DW1376" s="410"/>
      <c r="DX1376" s="410"/>
      <c r="DY1376" s="410"/>
      <c r="DZ1376" s="410"/>
      <c r="EA1376" s="410"/>
      <c r="EB1376" s="410"/>
      <c r="EC1376" s="410"/>
      <c r="ED1376" s="410"/>
      <c r="EE1376" s="410"/>
      <c r="EF1376" s="410"/>
      <c r="EG1376" s="410"/>
      <c r="EH1376" s="410"/>
      <c r="EI1376" s="410"/>
      <c r="EJ1376" s="410"/>
      <c r="EK1376" s="410"/>
      <c r="EL1376" s="411"/>
    </row>
    <row r="1377" spans="1:143" ht="15" customHeight="1" x14ac:dyDescent="0.25">
      <c r="C1377" s="795" t="s">
        <v>301</v>
      </c>
      <c r="D1377" s="802" t="s">
        <v>300</v>
      </c>
      <c r="E1377" s="803"/>
      <c r="F1377" s="804"/>
      <c r="G1377" s="703" t="s">
        <v>290</v>
      </c>
      <c r="H1377" s="703"/>
      <c r="I1377" s="774" t="s">
        <v>295</v>
      </c>
      <c r="J1377" s="774"/>
      <c r="K1377" s="774"/>
      <c r="L1377" s="774"/>
      <c r="M1377" s="774"/>
      <c r="N1377" s="774"/>
      <c r="O1377" s="774"/>
      <c r="P1377" s="774"/>
      <c r="Q1377" s="774"/>
      <c r="R1377" s="774"/>
      <c r="S1377" s="274"/>
      <c r="T1377" s="274"/>
      <c r="U1377" s="274"/>
      <c r="V1377" s="274"/>
      <c r="W1377" s="274"/>
      <c r="X1377" s="274"/>
      <c r="Y1377" s="274"/>
      <c r="Z1377" s="274"/>
      <c r="AA1377" s="274"/>
      <c r="AB1377" s="274"/>
      <c r="AC1377" s="274"/>
      <c r="AD1377" s="274"/>
      <c r="AE1377" s="60"/>
      <c r="AF1377" s="259"/>
      <c r="AG1377" s="374">
        <f>IF(AND(S1377="NA",COUNTBLANK(T1377:AD1377)=11),0,COUNTBLANK(S1377:AD1377))</f>
        <v>12</v>
      </c>
      <c r="AH1377" s="374"/>
      <c r="AI1377" s="374"/>
      <c r="AJ1377" s="374"/>
      <c r="AK1377" s="412">
        <f>S1377</f>
        <v>0</v>
      </c>
      <c r="AL1377" s="379">
        <f t="shared" ref="AL1377:AL1408" si="508">COUNTIF(T1377:U1377,"ns")</f>
        <v>0</v>
      </c>
      <c r="AM1377" s="380">
        <f>SUM(T1377:U1377)</f>
        <v>0</v>
      </c>
      <c r="AN1377" s="317">
        <f>IF($AG$1375=$AH$1375,0,IF(OR(AND(AK1377=0,AL1377&gt;0),AND(AK1377="NS",AM1377&gt;0),AND(AK1377="NS",AM1377=0,AL1377=0)),1,IF(OR(AND(AL1377&gt;=2,AM1377&lt;AK1377),AND(AK1377="NS",AM1377=0,AL1377&gt;0),AK1377=AM1377),0,1)))</f>
        <v>0</v>
      </c>
      <c r="AO1377" s="388">
        <f>T1377</f>
        <v>0</v>
      </c>
      <c r="AP1377" s="379">
        <f t="shared" ref="AP1377:AP1408" si="509">COUNTIF(AC1377,"ns")+COUNTIF(Z1377,"ns")+COUNTIF(W1377,"ns")</f>
        <v>0</v>
      </c>
      <c r="AQ1377" s="380">
        <f>SUM(W1377,Z1377,AC1377)</f>
        <v>0</v>
      </c>
      <c r="AR1377" s="317">
        <f>IF($AG$1375=$AH$1375,0,IF(OR(AND(AO1377=0,AP1377&gt;0),AND(AO1377="NS",AQ1377&gt;0),AND(AO1377="NS",AQ1377=0,AP1377=0)),1,IF(OR(AND(AP1377&gt;=2,AQ1377&lt;AO1377),AND(AO1377="NS",AQ1377=0,AP1377&gt;0),AO1377=AQ1377),0,1)))</f>
        <v>0</v>
      </c>
      <c r="AS1377" s="388">
        <f>U1377</f>
        <v>0</v>
      </c>
      <c r="AT1377" s="379">
        <f t="shared" ref="AT1377:AT1408" si="510">COUNTIF(X1377,"ns")+COUNTIF(AD1377,"ns")+COUNTIF(AA1377,"ns")</f>
        <v>0</v>
      </c>
      <c r="AU1377" s="380">
        <f>SUM(AA1377,AD1377,X1377)</f>
        <v>0</v>
      </c>
      <c r="AV1377" s="317">
        <f>IF($AG$1375=$AH$1375,0,IF(OR(AND(AS1377=0,AT1377&gt;0),AND(AS1377="NS",AU1377&gt;0),AND(AS1377="NS",AU1377=0,AT1377=0)),1,IF(OR(AND(AT1377&gt;=2,AU1377&lt;AS1377),AND(AS1377="NS",AU1377=0,AT1377&gt;0),AS1377=AU1377),0,1)))</f>
        <v>0</v>
      </c>
      <c r="AW1377" s="388">
        <f>V1377</f>
        <v>0</v>
      </c>
      <c r="AX1377" s="379">
        <f t="shared" ref="AX1377:AX1408" si="511">COUNTIF(W1377:X1377,"ns")</f>
        <v>0</v>
      </c>
      <c r="AY1377" s="380">
        <f>SUM(W1377:X1377)</f>
        <v>0</v>
      </c>
      <c r="AZ1377" s="292">
        <f>IF($AG$1375=$AH$1375,0,IF(OR(AND(AW1377=0,AX1377&gt;0),AND(AW1377="ns",AY1377&gt;0),AND(AW1377="ns",AX1377=0,AY1377=0)),1,IF(OR(AND(AW1377&gt;0,AX1377=2),AND(AW1377="ns",AX1377=2),AND(AW1377="ns",AY1377=0,AX1377&gt;0),AW1377=AY1377),0,1)))</f>
        <v>0</v>
      </c>
      <c r="BA1377" s="388">
        <f>Y1377</f>
        <v>0</v>
      </c>
      <c r="BB1377" s="379">
        <f t="shared" ref="BB1377:BB1408" si="512">COUNTIF(Z1377:AA1377,"ns")</f>
        <v>0</v>
      </c>
      <c r="BC1377" s="380">
        <f>SUM(Z1377:AA1377)</f>
        <v>0</v>
      </c>
      <c r="BD1377" s="292">
        <f>IF($AG$1375=$AH$1375,0,IF(OR(AND(BA1377=0,BB1377&gt;0),AND(BA1377="ns",BC1377&gt;0),AND(BA1377="ns",BB1377=0,BC1377=0)),1,IF(OR(AND(BA1377&gt;0,BB1377=2),AND(BA1377="ns",BB1377=2),AND(BA1377="ns",BC1377=0,BB1377&gt;0),BA1377=BC1377),0,1)))</f>
        <v>0</v>
      </c>
      <c r="BE1377" s="388">
        <f>AB1377</f>
        <v>0</v>
      </c>
      <c r="BF1377" s="379">
        <f t="shared" ref="BF1377:BF1408" si="513">COUNTIF(AC1377:AD1377,"ns")</f>
        <v>0</v>
      </c>
      <c r="BG1377" s="380">
        <f>SUM(AC1377:AD1377)</f>
        <v>0</v>
      </c>
      <c r="BH1377" s="292">
        <f>IF($AG$1375=$AH$1375,0,IF(OR(AND(BE1377=0,BF1377&gt;0),AND(BE1377="ns",BG1377&gt;0),AND(BE1377="ns",BF1377=0,BG1377=0)),1,IF(OR(AND(BE1377&gt;0,BF1377=2),AND(BE1377="ns",BF1377=2),AND(BE1377="ns",BG1377=0,BF1377&gt;0),BE1377=BG1377),0,1)))</f>
        <v>0</v>
      </c>
      <c r="CA1377" s="413"/>
      <c r="CB1377" s="398"/>
      <c r="CC1377" s="398"/>
      <c r="CD1377" s="398"/>
      <c r="CE1377" s="398"/>
      <c r="CF1377" s="398"/>
      <c r="CG1377" s="398"/>
      <c r="CH1377" s="398"/>
      <c r="CI1377" s="398"/>
      <c r="CJ1377" s="398"/>
      <c r="CK1377" s="398"/>
      <c r="CL1377" s="398"/>
      <c r="CM1377" s="398"/>
      <c r="CN1377" s="398"/>
      <c r="CO1377" s="398"/>
      <c r="CP1377" s="398"/>
      <c r="CQ1377" s="398"/>
      <c r="CR1377" s="398"/>
      <c r="CS1377" s="398"/>
      <c r="CT1377" s="398"/>
      <c r="CU1377" s="398"/>
      <c r="CV1377" s="398"/>
      <c r="CW1377" s="398"/>
      <c r="CX1377" s="398"/>
      <c r="CY1377" s="398"/>
      <c r="CZ1377" s="398"/>
      <c r="DA1377" s="398"/>
      <c r="DB1377" s="398"/>
      <c r="DC1377" s="398"/>
      <c r="DD1377" s="398"/>
      <c r="DE1377" s="414"/>
      <c r="DG1377" s="610"/>
      <c r="DH1377" s="611"/>
      <c r="DI1377" s="415"/>
      <c r="DJ1377" s="416"/>
      <c r="DK1377" s="416"/>
      <c r="DL1377" s="416"/>
      <c r="DM1377" s="416"/>
      <c r="DN1377" s="416"/>
      <c r="DO1377" s="416"/>
      <c r="DP1377" s="416"/>
      <c r="DQ1377" s="416"/>
      <c r="DR1377" s="416"/>
      <c r="DS1377" s="416"/>
      <c r="DT1377" s="416"/>
      <c r="DU1377" s="416"/>
      <c r="DV1377" s="416"/>
      <c r="DW1377" s="416"/>
      <c r="DX1377" s="416"/>
      <c r="DY1377" s="416"/>
      <c r="DZ1377" s="416"/>
      <c r="EA1377" s="416"/>
      <c r="EB1377" s="416"/>
      <c r="EC1377" s="416"/>
      <c r="ED1377" s="416"/>
      <c r="EE1377" s="416"/>
      <c r="EF1377" s="416"/>
      <c r="EG1377" s="416"/>
      <c r="EH1377" s="416"/>
      <c r="EI1377" s="416"/>
      <c r="EJ1377" s="416"/>
      <c r="EK1377" s="416"/>
      <c r="EL1377" s="417"/>
    </row>
    <row r="1378" spans="1:143" ht="15" customHeight="1" x14ac:dyDescent="0.25">
      <c r="C1378" s="796"/>
      <c r="D1378" s="805"/>
      <c r="E1378" s="806"/>
      <c r="F1378" s="807"/>
      <c r="G1378" s="703" t="s">
        <v>291</v>
      </c>
      <c r="H1378" s="703"/>
      <c r="I1378" s="774" t="s">
        <v>296</v>
      </c>
      <c r="J1378" s="774"/>
      <c r="K1378" s="774"/>
      <c r="L1378" s="774"/>
      <c r="M1378" s="774"/>
      <c r="N1378" s="774"/>
      <c r="O1378" s="774"/>
      <c r="P1378" s="774"/>
      <c r="Q1378" s="774"/>
      <c r="R1378" s="774"/>
      <c r="S1378" s="274"/>
      <c r="T1378" s="274"/>
      <c r="U1378" s="274"/>
      <c r="V1378" s="274"/>
      <c r="W1378" s="274"/>
      <c r="X1378" s="274"/>
      <c r="Y1378" s="274"/>
      <c r="Z1378" s="274"/>
      <c r="AA1378" s="274"/>
      <c r="AB1378" s="274"/>
      <c r="AC1378" s="274"/>
      <c r="AD1378" s="274"/>
      <c r="AE1378" s="60"/>
      <c r="AF1378" s="259"/>
      <c r="AG1378" s="374">
        <f t="shared" ref="AG1378:AG1441" si="514">IF(AND(S1378="NA",COUNTBLANK(T1378:AD1378)=11),0,COUNTBLANK(S1378:AD1378))</f>
        <v>12</v>
      </c>
      <c r="AH1378" s="399"/>
      <c r="AK1378" s="412">
        <f t="shared" ref="AK1378:AK1441" si="515">S1378</f>
        <v>0</v>
      </c>
      <c r="AL1378" s="379">
        <f t="shared" si="508"/>
        <v>0</v>
      </c>
      <c r="AM1378" s="380">
        <f t="shared" ref="AM1378:AM1441" si="516">SUM(T1378:U1378)</f>
        <v>0</v>
      </c>
      <c r="AN1378" s="317">
        <f t="shared" ref="AN1378:AN1441" si="517">IF($AG$1375=$AH$1375,0,IF(OR(AND(AK1378=0,AL1378&gt;0),AND(AK1378="NS",AM1378&gt;0),AND(AK1378="NS",AM1378=0,AL1378=0)),1,IF(OR(AND(AL1378&gt;=2,AM1378&lt;AK1378),AND(AK1378="NS",AM1378=0,AL1378&gt;0),AK1378=AM1378),0,1)))</f>
        <v>0</v>
      </c>
      <c r="AO1378" s="388">
        <f t="shared" ref="AO1378:AO1441" si="518">T1378</f>
        <v>0</v>
      </c>
      <c r="AP1378" s="379">
        <f t="shared" si="509"/>
        <v>0</v>
      </c>
      <c r="AQ1378" s="380">
        <f t="shared" ref="AQ1378:AQ1441" si="519">SUM(W1378,Z1378,AC1378)</f>
        <v>0</v>
      </c>
      <c r="AR1378" s="317">
        <f t="shared" ref="AR1378:AR1441" si="520">IF($AG$1375=$AH$1375,0,IF(OR(AND(AO1378=0,AP1378&gt;0),AND(AO1378="NS",AQ1378&gt;0),AND(AO1378="NS",AQ1378=0,AP1378=0)),1,IF(OR(AND(AP1378&gt;=2,AQ1378&lt;AO1378),AND(AO1378="NS",AQ1378=0,AP1378&gt;0),AO1378=AQ1378),0,1)))</f>
        <v>0</v>
      </c>
      <c r="AS1378" s="388">
        <f t="shared" ref="AS1378:AS1441" si="521">U1378</f>
        <v>0</v>
      </c>
      <c r="AT1378" s="379">
        <f t="shared" si="510"/>
        <v>0</v>
      </c>
      <c r="AU1378" s="380">
        <f t="shared" ref="AU1378:AU1441" si="522">SUM(AA1378,AD1378,X1378)</f>
        <v>0</v>
      </c>
      <c r="AV1378" s="317">
        <f t="shared" ref="AV1378:AV1441" si="523">IF($AG$1375=$AH$1375,0,IF(OR(AND(AS1378=0,AT1378&gt;0),AND(AS1378="NS",AU1378&gt;0),AND(AS1378="NS",AU1378=0,AT1378=0)),1,IF(OR(AND(AT1378&gt;=2,AU1378&lt;AS1378),AND(AS1378="NS",AU1378=0,AT1378&gt;0),AS1378=AU1378),0,1)))</f>
        <v>0</v>
      </c>
      <c r="AW1378" s="388">
        <f t="shared" ref="AW1378:AW1441" si="524">V1378</f>
        <v>0</v>
      </c>
      <c r="AX1378" s="379">
        <f t="shared" si="511"/>
        <v>0</v>
      </c>
      <c r="AY1378" s="380">
        <f t="shared" ref="AY1378:AY1441" si="525">SUM(W1378:X1378)</f>
        <v>0</v>
      </c>
      <c r="AZ1378" s="292">
        <f t="shared" ref="AZ1378:AZ1441" si="526">IF($AG$1375=$AH$1375,0,IF(OR(AND(AW1378=0,AX1378&gt;0),AND(AW1378="ns",AY1378&gt;0),AND(AW1378="ns",AX1378=0,AY1378=0)),1,IF(OR(AND(AW1378&gt;0,AX1378=2),AND(AW1378="ns",AX1378=2),AND(AW1378="ns",AY1378=0,AX1378&gt;0),AW1378=AY1378),0,1)))</f>
        <v>0</v>
      </c>
      <c r="BA1378" s="388">
        <f t="shared" ref="BA1378:BA1441" si="527">Y1378</f>
        <v>0</v>
      </c>
      <c r="BB1378" s="379">
        <f t="shared" si="512"/>
        <v>0</v>
      </c>
      <c r="BC1378" s="380">
        <f t="shared" ref="BC1378:BC1441" si="528">SUM(Z1378:AA1378)</f>
        <v>0</v>
      </c>
      <c r="BD1378" s="292">
        <f t="shared" ref="BD1378:BD1441" si="529">IF($AG$1375=$AH$1375,0,IF(OR(AND(BA1378=0,BB1378&gt;0),AND(BA1378="ns",BC1378&gt;0),AND(BA1378="ns",BB1378=0,BC1378=0)),1,IF(OR(AND(BA1378&gt;0,BB1378=2),AND(BA1378="ns",BB1378=2),AND(BA1378="ns",BC1378=0,BB1378&gt;0),BA1378=BC1378),0,1)))</f>
        <v>0</v>
      </c>
      <c r="BE1378" s="388">
        <f t="shared" ref="BE1378:BE1441" si="530">AB1378</f>
        <v>0</v>
      </c>
      <c r="BF1378" s="379">
        <f t="shared" si="513"/>
        <v>0</v>
      </c>
      <c r="BG1378" s="380">
        <f t="shared" ref="BG1378:BG1441" si="531">SUM(AC1378:AD1378)</f>
        <v>0</v>
      </c>
      <c r="BH1378" s="292">
        <f t="shared" ref="BH1378:BH1441" si="532">IF($AG$1375=$AH$1375,0,IF(OR(AND(BE1378=0,BF1378&gt;0),AND(BE1378="ns",BG1378&gt;0),AND(BE1378="ns",BF1378=0,BG1378=0)),1,IF(OR(AND(BE1378&gt;0,BF1378=2),AND(BE1378="ns",BF1378=2),AND(BE1378="ns",BG1378=0,BF1378&gt;0),BE1378=BG1378),0,1)))</f>
        <v>0</v>
      </c>
      <c r="CA1378" s="413"/>
      <c r="CB1378" s="398"/>
      <c r="CC1378" s="398"/>
      <c r="CD1378" s="398"/>
      <c r="CE1378" s="398"/>
      <c r="CF1378" s="398"/>
      <c r="CG1378" s="398"/>
      <c r="CH1378" s="398"/>
      <c r="CI1378" s="398"/>
      <c r="CJ1378" s="398"/>
      <c r="CK1378" s="398"/>
      <c r="CL1378" s="398"/>
      <c r="CM1378" s="398"/>
      <c r="CN1378" s="398"/>
      <c r="CO1378" s="398"/>
      <c r="CP1378" s="398"/>
      <c r="CQ1378" s="398"/>
      <c r="CR1378" s="398"/>
      <c r="CS1378" s="398"/>
      <c r="CT1378" s="398"/>
      <c r="CU1378" s="398"/>
      <c r="CV1378" s="398"/>
      <c r="CW1378" s="398"/>
      <c r="CX1378" s="398"/>
      <c r="CY1378" s="398"/>
      <c r="CZ1378" s="398"/>
      <c r="DA1378" s="398"/>
      <c r="DB1378" s="398"/>
      <c r="DC1378" s="398"/>
      <c r="DD1378" s="398"/>
      <c r="DE1378" s="414"/>
      <c r="DG1378" s="610"/>
      <c r="DH1378" s="611"/>
      <c r="DI1378" s="415"/>
      <c r="DJ1378" s="416"/>
      <c r="DK1378" s="416"/>
      <c r="DL1378" s="416"/>
      <c r="DM1378" s="416"/>
      <c r="DN1378" s="416"/>
      <c r="DO1378" s="416"/>
      <c r="DP1378" s="416"/>
      <c r="DQ1378" s="416"/>
      <c r="DR1378" s="416"/>
      <c r="DS1378" s="416"/>
      <c r="DT1378" s="416"/>
      <c r="DU1378" s="416"/>
      <c r="DV1378" s="416"/>
      <c r="DW1378" s="416"/>
      <c r="DX1378" s="416"/>
      <c r="DY1378" s="416"/>
      <c r="DZ1378" s="416"/>
      <c r="EA1378" s="416"/>
      <c r="EB1378" s="416"/>
      <c r="EC1378" s="416"/>
      <c r="ED1378" s="416"/>
      <c r="EE1378" s="416"/>
      <c r="EF1378" s="416"/>
      <c r="EG1378" s="416"/>
      <c r="EH1378" s="416"/>
      <c r="EI1378" s="416"/>
      <c r="EJ1378" s="416"/>
      <c r="EK1378" s="416"/>
      <c r="EL1378" s="417"/>
    </row>
    <row r="1379" spans="1:143" ht="15" customHeight="1" x14ac:dyDescent="0.25">
      <c r="C1379" s="796"/>
      <c r="D1379" s="805"/>
      <c r="E1379" s="806"/>
      <c r="F1379" s="807"/>
      <c r="G1379" s="703" t="s">
        <v>292</v>
      </c>
      <c r="H1379" s="703"/>
      <c r="I1379" s="774" t="s">
        <v>297</v>
      </c>
      <c r="J1379" s="774"/>
      <c r="K1379" s="774"/>
      <c r="L1379" s="774"/>
      <c r="M1379" s="774"/>
      <c r="N1379" s="774"/>
      <c r="O1379" s="774"/>
      <c r="P1379" s="774"/>
      <c r="Q1379" s="774"/>
      <c r="R1379" s="774"/>
      <c r="S1379" s="274"/>
      <c r="T1379" s="274"/>
      <c r="U1379" s="274"/>
      <c r="V1379" s="274"/>
      <c r="W1379" s="274"/>
      <c r="X1379" s="274"/>
      <c r="Y1379" s="274"/>
      <c r="Z1379" s="274"/>
      <c r="AA1379" s="274"/>
      <c r="AB1379" s="274"/>
      <c r="AC1379" s="274"/>
      <c r="AD1379" s="274"/>
      <c r="AE1379" s="60"/>
      <c r="AF1379" s="259"/>
      <c r="AG1379" s="374">
        <f t="shared" si="514"/>
        <v>12</v>
      </c>
      <c r="AH1379" s="399"/>
      <c r="AK1379" s="412">
        <f t="shared" si="515"/>
        <v>0</v>
      </c>
      <c r="AL1379" s="379">
        <f t="shared" si="508"/>
        <v>0</v>
      </c>
      <c r="AM1379" s="380">
        <f t="shared" si="516"/>
        <v>0</v>
      </c>
      <c r="AN1379" s="317">
        <f t="shared" si="517"/>
        <v>0</v>
      </c>
      <c r="AO1379" s="388">
        <f t="shared" si="518"/>
        <v>0</v>
      </c>
      <c r="AP1379" s="379">
        <f t="shared" si="509"/>
        <v>0</v>
      </c>
      <c r="AQ1379" s="380">
        <f t="shared" si="519"/>
        <v>0</v>
      </c>
      <c r="AR1379" s="317">
        <f t="shared" si="520"/>
        <v>0</v>
      </c>
      <c r="AS1379" s="388">
        <f t="shared" si="521"/>
        <v>0</v>
      </c>
      <c r="AT1379" s="379">
        <f t="shared" si="510"/>
        <v>0</v>
      </c>
      <c r="AU1379" s="380">
        <f t="shared" si="522"/>
        <v>0</v>
      </c>
      <c r="AV1379" s="317">
        <f t="shared" si="523"/>
        <v>0</v>
      </c>
      <c r="AW1379" s="388">
        <f t="shared" si="524"/>
        <v>0</v>
      </c>
      <c r="AX1379" s="379">
        <f t="shared" si="511"/>
        <v>0</v>
      </c>
      <c r="AY1379" s="380">
        <f t="shared" si="525"/>
        <v>0</v>
      </c>
      <c r="AZ1379" s="292">
        <f t="shared" si="526"/>
        <v>0</v>
      </c>
      <c r="BA1379" s="388">
        <f t="shared" si="527"/>
        <v>0</v>
      </c>
      <c r="BB1379" s="379">
        <f t="shared" si="512"/>
        <v>0</v>
      </c>
      <c r="BC1379" s="380">
        <f t="shared" si="528"/>
        <v>0</v>
      </c>
      <c r="BD1379" s="292">
        <f t="shared" si="529"/>
        <v>0</v>
      </c>
      <c r="BE1379" s="388">
        <f t="shared" si="530"/>
        <v>0</v>
      </c>
      <c r="BF1379" s="379">
        <f t="shared" si="513"/>
        <v>0</v>
      </c>
      <c r="BG1379" s="380">
        <f t="shared" si="531"/>
        <v>0</v>
      </c>
      <c r="BH1379" s="292">
        <f t="shared" si="532"/>
        <v>0</v>
      </c>
      <c r="CA1379" s="413"/>
      <c r="CB1379" s="398"/>
      <c r="CC1379" s="398"/>
      <c r="CD1379" s="398"/>
      <c r="CE1379" s="398"/>
      <c r="CF1379" s="398"/>
      <c r="CG1379" s="398"/>
      <c r="CH1379" s="398"/>
      <c r="CI1379" s="398"/>
      <c r="CJ1379" s="398"/>
      <c r="CK1379" s="398"/>
      <c r="CL1379" s="398"/>
      <c r="CM1379" s="398"/>
      <c r="CN1379" s="398"/>
      <c r="CO1379" s="398"/>
      <c r="CP1379" s="398"/>
      <c r="CQ1379" s="398"/>
      <c r="CR1379" s="398"/>
      <c r="CS1379" s="398"/>
      <c r="CT1379" s="398"/>
      <c r="CU1379" s="398"/>
      <c r="CV1379" s="398"/>
      <c r="CW1379" s="398"/>
      <c r="CX1379" s="398"/>
      <c r="CY1379" s="398"/>
      <c r="CZ1379" s="398"/>
      <c r="DA1379" s="398"/>
      <c r="DB1379" s="398"/>
      <c r="DC1379" s="398"/>
      <c r="DD1379" s="398"/>
      <c r="DE1379" s="414"/>
      <c r="DG1379" s="610"/>
      <c r="DH1379" s="611"/>
      <c r="DI1379" s="415"/>
      <c r="DJ1379" s="416"/>
      <c r="DK1379" s="416"/>
      <c r="DL1379" s="416"/>
      <c r="DM1379" s="416"/>
      <c r="DN1379" s="416"/>
      <c r="DO1379" s="416"/>
      <c r="DP1379" s="416"/>
      <c r="DQ1379" s="416"/>
      <c r="DR1379" s="416"/>
      <c r="DS1379" s="416"/>
      <c r="DT1379" s="416"/>
      <c r="DU1379" s="416"/>
      <c r="DV1379" s="416"/>
      <c r="DW1379" s="416"/>
      <c r="DX1379" s="416"/>
      <c r="DY1379" s="416"/>
      <c r="DZ1379" s="416"/>
      <c r="EA1379" s="416"/>
      <c r="EB1379" s="416"/>
      <c r="EC1379" s="416"/>
      <c r="ED1379" s="416"/>
      <c r="EE1379" s="416"/>
      <c r="EF1379" s="416"/>
      <c r="EG1379" s="416"/>
      <c r="EH1379" s="416"/>
      <c r="EI1379" s="416"/>
      <c r="EJ1379" s="416"/>
      <c r="EK1379" s="416"/>
      <c r="EL1379" s="417"/>
    </row>
    <row r="1380" spans="1:143" ht="15" customHeight="1" x14ac:dyDescent="0.25">
      <c r="C1380" s="796"/>
      <c r="D1380" s="805"/>
      <c r="E1380" s="806"/>
      <c r="F1380" s="807"/>
      <c r="G1380" s="703" t="s">
        <v>293</v>
      </c>
      <c r="H1380" s="703"/>
      <c r="I1380" s="774" t="s">
        <v>298</v>
      </c>
      <c r="J1380" s="774"/>
      <c r="K1380" s="774"/>
      <c r="L1380" s="774"/>
      <c r="M1380" s="774"/>
      <c r="N1380" s="774"/>
      <c r="O1380" s="774"/>
      <c r="P1380" s="774"/>
      <c r="Q1380" s="774"/>
      <c r="R1380" s="774"/>
      <c r="S1380" s="274"/>
      <c r="T1380" s="274"/>
      <c r="U1380" s="274"/>
      <c r="V1380" s="274"/>
      <c r="W1380" s="274"/>
      <c r="X1380" s="274"/>
      <c r="Y1380" s="274"/>
      <c r="Z1380" s="274"/>
      <c r="AA1380" s="274"/>
      <c r="AB1380" s="274"/>
      <c r="AC1380" s="274"/>
      <c r="AD1380" s="274"/>
      <c r="AE1380" s="60"/>
      <c r="AF1380" s="259"/>
      <c r="AG1380" s="374">
        <f t="shared" si="514"/>
        <v>12</v>
      </c>
      <c r="AH1380" s="399"/>
      <c r="AK1380" s="412">
        <f t="shared" si="515"/>
        <v>0</v>
      </c>
      <c r="AL1380" s="379">
        <f t="shared" si="508"/>
        <v>0</v>
      </c>
      <c r="AM1380" s="380">
        <f t="shared" si="516"/>
        <v>0</v>
      </c>
      <c r="AN1380" s="317">
        <f t="shared" si="517"/>
        <v>0</v>
      </c>
      <c r="AO1380" s="388">
        <f t="shared" si="518"/>
        <v>0</v>
      </c>
      <c r="AP1380" s="379">
        <f t="shared" si="509"/>
        <v>0</v>
      </c>
      <c r="AQ1380" s="380">
        <f t="shared" si="519"/>
        <v>0</v>
      </c>
      <c r="AR1380" s="317">
        <f t="shared" si="520"/>
        <v>0</v>
      </c>
      <c r="AS1380" s="388">
        <f t="shared" si="521"/>
        <v>0</v>
      </c>
      <c r="AT1380" s="379">
        <f t="shared" si="510"/>
        <v>0</v>
      </c>
      <c r="AU1380" s="380">
        <f t="shared" si="522"/>
        <v>0</v>
      </c>
      <c r="AV1380" s="317">
        <f t="shared" si="523"/>
        <v>0</v>
      </c>
      <c r="AW1380" s="388">
        <f t="shared" si="524"/>
        <v>0</v>
      </c>
      <c r="AX1380" s="379">
        <f t="shared" si="511"/>
        <v>0</v>
      </c>
      <c r="AY1380" s="380">
        <f t="shared" si="525"/>
        <v>0</v>
      </c>
      <c r="AZ1380" s="292">
        <f t="shared" si="526"/>
        <v>0</v>
      </c>
      <c r="BA1380" s="388">
        <f t="shared" si="527"/>
        <v>0</v>
      </c>
      <c r="BB1380" s="379">
        <f t="shared" si="512"/>
        <v>0</v>
      </c>
      <c r="BC1380" s="380">
        <f t="shared" si="528"/>
        <v>0</v>
      </c>
      <c r="BD1380" s="292">
        <f t="shared" si="529"/>
        <v>0</v>
      </c>
      <c r="BE1380" s="388">
        <f t="shared" si="530"/>
        <v>0</v>
      </c>
      <c r="BF1380" s="379">
        <f t="shared" si="513"/>
        <v>0</v>
      </c>
      <c r="BG1380" s="380">
        <f t="shared" si="531"/>
        <v>0</v>
      </c>
      <c r="BH1380" s="292">
        <f t="shared" si="532"/>
        <v>0</v>
      </c>
      <c r="CA1380" s="413"/>
      <c r="CB1380" s="398"/>
      <c r="CC1380" s="398"/>
      <c r="CD1380" s="398"/>
      <c r="CE1380" s="398"/>
      <c r="CF1380" s="398"/>
      <c r="CG1380" s="398"/>
      <c r="CH1380" s="398"/>
      <c r="CI1380" s="398"/>
      <c r="CJ1380" s="398"/>
      <c r="CK1380" s="398"/>
      <c r="CL1380" s="398"/>
      <c r="CM1380" s="398"/>
      <c r="CN1380" s="398"/>
      <c r="CO1380" s="398"/>
      <c r="CP1380" s="398"/>
      <c r="CQ1380" s="398"/>
      <c r="CR1380" s="398"/>
      <c r="CS1380" s="398"/>
      <c r="CT1380" s="398"/>
      <c r="CU1380" s="398"/>
      <c r="CV1380" s="398"/>
      <c r="CW1380" s="398"/>
      <c r="CX1380" s="398"/>
      <c r="CY1380" s="398"/>
      <c r="CZ1380" s="398"/>
      <c r="DA1380" s="398"/>
      <c r="DB1380" s="398"/>
      <c r="DC1380" s="398"/>
      <c r="DD1380" s="398"/>
      <c r="DE1380" s="414"/>
      <c r="DG1380" s="610"/>
      <c r="DH1380" s="611"/>
      <c r="DI1380" s="415"/>
      <c r="DJ1380" s="416"/>
      <c r="DK1380" s="416"/>
      <c r="DL1380" s="416"/>
      <c r="DM1380" s="416"/>
      <c r="DN1380" s="416"/>
      <c r="DO1380" s="416"/>
      <c r="DP1380" s="416"/>
      <c r="DQ1380" s="416"/>
      <c r="DR1380" s="416"/>
      <c r="DS1380" s="416"/>
      <c r="DT1380" s="416"/>
      <c r="DU1380" s="416"/>
      <c r="DV1380" s="416"/>
      <c r="DW1380" s="416"/>
      <c r="DX1380" s="416"/>
      <c r="DY1380" s="416"/>
      <c r="DZ1380" s="416"/>
      <c r="EA1380" s="416"/>
      <c r="EB1380" s="416"/>
      <c r="EC1380" s="416"/>
      <c r="ED1380" s="416"/>
      <c r="EE1380" s="416"/>
      <c r="EF1380" s="416"/>
      <c r="EG1380" s="416"/>
      <c r="EH1380" s="416"/>
      <c r="EI1380" s="416"/>
      <c r="EJ1380" s="416"/>
      <c r="EK1380" s="416"/>
      <c r="EL1380" s="417"/>
    </row>
    <row r="1381" spans="1:143" ht="24" customHeight="1" x14ac:dyDescent="0.25">
      <c r="C1381" s="797"/>
      <c r="D1381" s="808"/>
      <c r="E1381" s="809"/>
      <c r="F1381" s="810"/>
      <c r="G1381" s="767" t="s">
        <v>294</v>
      </c>
      <c r="H1381" s="767"/>
      <c r="I1381" s="774" t="s">
        <v>299</v>
      </c>
      <c r="J1381" s="774"/>
      <c r="K1381" s="774"/>
      <c r="L1381" s="774"/>
      <c r="M1381" s="774"/>
      <c r="N1381" s="774"/>
      <c r="O1381" s="774"/>
      <c r="P1381" s="774"/>
      <c r="Q1381" s="774"/>
      <c r="R1381" s="774"/>
      <c r="S1381" s="274"/>
      <c r="T1381" s="274"/>
      <c r="U1381" s="274"/>
      <c r="V1381" s="274"/>
      <c r="W1381" s="274"/>
      <c r="X1381" s="274"/>
      <c r="Y1381" s="274"/>
      <c r="Z1381" s="274"/>
      <c r="AA1381" s="274"/>
      <c r="AB1381" s="274"/>
      <c r="AC1381" s="274"/>
      <c r="AD1381" s="274"/>
      <c r="AE1381" s="60"/>
      <c r="AF1381" s="259"/>
      <c r="AG1381" s="374">
        <f t="shared" si="514"/>
        <v>12</v>
      </c>
      <c r="AH1381" s="399"/>
      <c r="AK1381" s="412">
        <f t="shared" si="515"/>
        <v>0</v>
      </c>
      <c r="AL1381" s="379">
        <f t="shared" si="508"/>
        <v>0</v>
      </c>
      <c r="AM1381" s="380">
        <f t="shared" si="516"/>
        <v>0</v>
      </c>
      <c r="AN1381" s="317">
        <f t="shared" si="517"/>
        <v>0</v>
      </c>
      <c r="AO1381" s="388">
        <f t="shared" si="518"/>
        <v>0</v>
      </c>
      <c r="AP1381" s="379">
        <f t="shared" si="509"/>
        <v>0</v>
      </c>
      <c r="AQ1381" s="380">
        <f t="shared" si="519"/>
        <v>0</v>
      </c>
      <c r="AR1381" s="317">
        <f t="shared" si="520"/>
        <v>0</v>
      </c>
      <c r="AS1381" s="388">
        <f t="shared" si="521"/>
        <v>0</v>
      </c>
      <c r="AT1381" s="379">
        <f t="shared" si="510"/>
        <v>0</v>
      </c>
      <c r="AU1381" s="380">
        <f t="shared" si="522"/>
        <v>0</v>
      </c>
      <c r="AV1381" s="317">
        <f t="shared" si="523"/>
        <v>0</v>
      </c>
      <c r="AW1381" s="388">
        <f t="shared" si="524"/>
        <v>0</v>
      </c>
      <c r="AX1381" s="379">
        <f t="shared" si="511"/>
        <v>0</v>
      </c>
      <c r="AY1381" s="380">
        <f t="shared" si="525"/>
        <v>0</v>
      </c>
      <c r="AZ1381" s="292">
        <f t="shared" si="526"/>
        <v>0</v>
      </c>
      <c r="BA1381" s="388">
        <f t="shared" si="527"/>
        <v>0</v>
      </c>
      <c r="BB1381" s="379">
        <f t="shared" si="512"/>
        <v>0</v>
      </c>
      <c r="BC1381" s="380">
        <f t="shared" si="528"/>
        <v>0</v>
      </c>
      <c r="BD1381" s="292">
        <f t="shared" si="529"/>
        <v>0</v>
      </c>
      <c r="BE1381" s="388">
        <f t="shared" si="530"/>
        <v>0</v>
      </c>
      <c r="BF1381" s="379">
        <f t="shared" si="513"/>
        <v>0</v>
      </c>
      <c r="BG1381" s="380">
        <f t="shared" si="531"/>
        <v>0</v>
      </c>
      <c r="BH1381" s="292">
        <f t="shared" si="532"/>
        <v>0</v>
      </c>
      <c r="CA1381" s="413"/>
      <c r="CB1381" s="398"/>
      <c r="CC1381" s="398"/>
      <c r="CD1381" s="398"/>
      <c r="CE1381" s="398"/>
      <c r="CF1381" s="398"/>
      <c r="CG1381" s="398"/>
      <c r="CH1381" s="398"/>
      <c r="CI1381" s="398"/>
      <c r="CJ1381" s="398"/>
      <c r="CK1381" s="398"/>
      <c r="CL1381" s="398"/>
      <c r="CM1381" s="398"/>
      <c r="CN1381" s="398"/>
      <c r="CO1381" s="398"/>
      <c r="CP1381" s="398"/>
      <c r="CQ1381" s="398"/>
      <c r="CR1381" s="398"/>
      <c r="CS1381" s="398"/>
      <c r="CT1381" s="398"/>
      <c r="CU1381" s="398"/>
      <c r="CV1381" s="398"/>
      <c r="CW1381" s="398"/>
      <c r="CX1381" s="398"/>
      <c r="CY1381" s="398"/>
      <c r="CZ1381" s="398"/>
      <c r="DA1381" s="398"/>
      <c r="DB1381" s="398"/>
      <c r="DC1381" s="398"/>
      <c r="DD1381" s="398"/>
      <c r="DE1381" s="414"/>
      <c r="DG1381" s="614" t="s">
        <v>294</v>
      </c>
      <c r="DH1381" s="615"/>
      <c r="DI1381" s="418" t="s">
        <v>1920</v>
      </c>
      <c r="DJ1381" s="419"/>
      <c r="DK1381" s="419"/>
      <c r="DL1381" s="419"/>
      <c r="DM1381" s="419"/>
      <c r="DN1381" s="419"/>
      <c r="DO1381" s="419"/>
      <c r="DP1381" s="419"/>
      <c r="DQ1381" s="419"/>
      <c r="DR1381" s="419"/>
      <c r="DS1381" s="419"/>
      <c r="DT1381" s="419"/>
      <c r="DU1381" s="419"/>
      <c r="DV1381" s="419"/>
      <c r="DW1381" s="419"/>
      <c r="DX1381" s="419"/>
      <c r="DY1381" s="419"/>
      <c r="DZ1381" s="419"/>
      <c r="EA1381" s="420">
        <f t="shared" ref="EA1381" si="533">S1381</f>
        <v>0</v>
      </c>
      <c r="EB1381" s="420">
        <f t="shared" ref="EB1381" si="534">T1381</f>
        <v>0</v>
      </c>
      <c r="EC1381" s="420">
        <f t="shared" ref="EC1381" si="535">U1381</f>
        <v>0</v>
      </c>
      <c r="ED1381" s="420">
        <f t="shared" ref="ED1381" si="536">V1381</f>
        <v>0</v>
      </c>
      <c r="EE1381" s="420">
        <f t="shared" ref="EE1381" si="537">W1381</f>
        <v>0</v>
      </c>
      <c r="EF1381" s="420">
        <f t="shared" ref="EF1381" si="538">X1381</f>
        <v>0</v>
      </c>
      <c r="EG1381" s="420">
        <f t="shared" ref="EG1381" si="539">Y1381</f>
        <v>0</v>
      </c>
      <c r="EH1381" s="420">
        <f t="shared" ref="EH1381" si="540">Z1381</f>
        <v>0</v>
      </c>
      <c r="EI1381" s="420">
        <f t="shared" ref="EI1381" si="541">AA1381</f>
        <v>0</v>
      </c>
      <c r="EJ1381" s="420">
        <f t="shared" ref="EJ1381" si="542">AB1381</f>
        <v>0</v>
      </c>
      <c r="EK1381" s="420">
        <f t="shared" ref="EK1381" si="543">AC1381</f>
        <v>0</v>
      </c>
      <c r="EL1381" s="420">
        <f t="shared" ref="EL1381" si="544">AD1381</f>
        <v>0</v>
      </c>
    </row>
    <row r="1382" spans="1:143" ht="15" customHeight="1" x14ac:dyDescent="0.25">
      <c r="A1382" s="60"/>
      <c r="B1382" s="60"/>
      <c r="C1382" s="795" t="s">
        <v>326</v>
      </c>
      <c r="D1382" s="786" t="s">
        <v>327</v>
      </c>
      <c r="E1382" s="787"/>
      <c r="F1382" s="787"/>
      <c r="G1382" s="648" t="s">
        <v>302</v>
      </c>
      <c r="H1382" s="648"/>
      <c r="I1382" s="706" t="s">
        <v>308</v>
      </c>
      <c r="J1382" s="774"/>
      <c r="K1382" s="774"/>
      <c r="L1382" s="774"/>
      <c r="M1382" s="774"/>
      <c r="N1382" s="774"/>
      <c r="O1382" s="774"/>
      <c r="P1382" s="774"/>
      <c r="Q1382" s="774"/>
      <c r="R1382" s="774"/>
      <c r="S1382" s="274"/>
      <c r="T1382" s="274"/>
      <c r="U1382" s="274"/>
      <c r="V1382" s="274"/>
      <c r="W1382" s="274"/>
      <c r="X1382" s="274"/>
      <c r="Y1382" s="274"/>
      <c r="Z1382" s="274"/>
      <c r="AA1382" s="274"/>
      <c r="AB1382" s="274"/>
      <c r="AC1382" s="274"/>
      <c r="AD1382" s="274"/>
      <c r="AE1382" s="60"/>
      <c r="AF1382" s="259"/>
      <c r="AG1382" s="374">
        <f t="shared" si="514"/>
        <v>12</v>
      </c>
      <c r="AH1382" s="399"/>
      <c r="AK1382" s="412">
        <f t="shared" si="515"/>
        <v>0</v>
      </c>
      <c r="AL1382" s="379">
        <f t="shared" si="508"/>
        <v>0</v>
      </c>
      <c r="AM1382" s="380">
        <f t="shared" si="516"/>
        <v>0</v>
      </c>
      <c r="AN1382" s="317">
        <f t="shared" si="517"/>
        <v>0</v>
      </c>
      <c r="AO1382" s="388">
        <f t="shared" si="518"/>
        <v>0</v>
      </c>
      <c r="AP1382" s="379">
        <f t="shared" si="509"/>
        <v>0</v>
      </c>
      <c r="AQ1382" s="380">
        <f t="shared" si="519"/>
        <v>0</v>
      </c>
      <c r="AR1382" s="317">
        <f t="shared" si="520"/>
        <v>0</v>
      </c>
      <c r="AS1382" s="388">
        <f t="shared" si="521"/>
        <v>0</v>
      </c>
      <c r="AT1382" s="379">
        <f t="shared" si="510"/>
        <v>0</v>
      </c>
      <c r="AU1382" s="380">
        <f t="shared" si="522"/>
        <v>0</v>
      </c>
      <c r="AV1382" s="317">
        <f t="shared" si="523"/>
        <v>0</v>
      </c>
      <c r="AW1382" s="388">
        <f t="shared" si="524"/>
        <v>0</v>
      </c>
      <c r="AX1382" s="379">
        <f t="shared" si="511"/>
        <v>0</v>
      </c>
      <c r="AY1382" s="380">
        <f t="shared" si="525"/>
        <v>0</v>
      </c>
      <c r="AZ1382" s="292">
        <f t="shared" si="526"/>
        <v>0</v>
      </c>
      <c r="BA1382" s="388">
        <f t="shared" si="527"/>
        <v>0</v>
      </c>
      <c r="BB1382" s="379">
        <f t="shared" si="512"/>
        <v>0</v>
      </c>
      <c r="BC1382" s="380">
        <f t="shared" si="528"/>
        <v>0</v>
      </c>
      <c r="BD1382" s="292">
        <f t="shared" si="529"/>
        <v>0</v>
      </c>
      <c r="BE1382" s="388">
        <f t="shared" si="530"/>
        <v>0</v>
      </c>
      <c r="BF1382" s="379">
        <f t="shared" si="513"/>
        <v>0</v>
      </c>
      <c r="BG1382" s="380">
        <f t="shared" si="531"/>
        <v>0</v>
      </c>
      <c r="BH1382" s="292">
        <f t="shared" si="532"/>
        <v>0</v>
      </c>
      <c r="CA1382" s="413"/>
      <c r="CB1382" s="398"/>
      <c r="CC1382" s="398"/>
      <c r="CD1382" s="398"/>
      <c r="CE1382" s="398"/>
      <c r="CF1382" s="398"/>
      <c r="CG1382" s="398"/>
      <c r="CH1382" s="398"/>
      <c r="CI1382" s="398"/>
      <c r="CJ1382" s="398"/>
      <c r="CK1382" s="398"/>
      <c r="CL1382" s="398"/>
      <c r="CM1382" s="398"/>
      <c r="CN1382" s="398"/>
      <c r="CO1382" s="398"/>
      <c r="CP1382" s="398"/>
      <c r="CQ1382" s="398"/>
      <c r="CR1382" s="398"/>
      <c r="CS1382" s="398"/>
      <c r="CT1382" s="398"/>
      <c r="CU1382" s="398"/>
      <c r="CV1382" s="398"/>
      <c r="CW1382" s="398"/>
      <c r="CX1382" s="398"/>
      <c r="CY1382" s="398"/>
      <c r="CZ1382" s="398"/>
      <c r="DA1382" s="398"/>
      <c r="DB1382" s="398"/>
      <c r="DC1382" s="398"/>
      <c r="DD1382" s="398"/>
      <c r="DE1382" s="414"/>
      <c r="DG1382" s="647"/>
      <c r="DH1382" s="648"/>
      <c r="DI1382" s="415" t="s">
        <v>1910</v>
      </c>
      <c r="DJ1382" s="416"/>
      <c r="DK1382" s="416"/>
      <c r="DL1382" s="416"/>
      <c r="DM1382" s="416"/>
      <c r="DN1382" s="416"/>
      <c r="DO1382" s="416"/>
      <c r="DP1382" s="416"/>
      <c r="DQ1382" s="416"/>
      <c r="DR1382" s="416"/>
      <c r="DS1382" s="416"/>
      <c r="DT1382" s="416"/>
      <c r="DU1382" s="416"/>
      <c r="DV1382" s="416"/>
      <c r="DW1382" s="416"/>
      <c r="DX1382" s="416"/>
      <c r="DY1382" s="416"/>
      <c r="DZ1382" s="416"/>
      <c r="EA1382" s="417">
        <f t="shared" ref="EA1382" si="545">COUNTIF(S1377:S1380,"NS")</f>
        <v>0</v>
      </c>
      <c r="EB1382" s="417">
        <f t="shared" ref="EB1382" si="546">COUNTIF(T1377:T1380,"NS")</f>
        <v>0</v>
      </c>
      <c r="EC1382" s="417">
        <f t="shared" ref="EC1382" si="547">COUNTIF(U1377:U1380,"NS")</f>
        <v>0</v>
      </c>
      <c r="ED1382" s="417">
        <f t="shared" ref="ED1382" si="548">COUNTIF(V1377:V1380,"NS")</f>
        <v>0</v>
      </c>
      <c r="EE1382" s="417">
        <f t="shared" ref="EE1382" si="549">COUNTIF(W1377:W1380,"NS")</f>
        <v>0</v>
      </c>
      <c r="EF1382" s="417">
        <f t="shared" ref="EF1382" si="550">COUNTIF(X1377:X1380,"NS")</f>
        <v>0</v>
      </c>
      <c r="EG1382" s="417">
        <f t="shared" ref="EG1382" si="551">COUNTIF(Y1377:Y1380,"NS")</f>
        <v>0</v>
      </c>
      <c r="EH1382" s="417">
        <f t="shared" ref="EH1382" si="552">COUNTIF(Z1377:Z1380,"NS")</f>
        <v>0</v>
      </c>
      <c r="EI1382" s="417">
        <f t="shared" ref="EI1382" si="553">COUNTIF(AA1377:AA1380,"NS")</f>
        <v>0</v>
      </c>
      <c r="EJ1382" s="417">
        <f t="shared" ref="EJ1382" si="554">COUNTIF(AB1377:AB1380,"NS")</f>
        <v>0</v>
      </c>
      <c r="EK1382" s="417">
        <f t="shared" ref="EK1382" si="555">COUNTIF(AC1377:AC1380,"NS")</f>
        <v>0</v>
      </c>
      <c r="EL1382" s="417">
        <f t="shared" ref="EL1382" si="556">COUNTIF(AD1377:AD1380,"NS")</f>
        <v>0</v>
      </c>
    </row>
    <row r="1383" spans="1:143" ht="15" customHeight="1" x14ac:dyDescent="0.25">
      <c r="A1383" s="60"/>
      <c r="B1383" s="60"/>
      <c r="C1383" s="796"/>
      <c r="D1383" s="789"/>
      <c r="E1383" s="790"/>
      <c r="F1383" s="790"/>
      <c r="G1383" s="648" t="s">
        <v>303</v>
      </c>
      <c r="H1383" s="648"/>
      <c r="I1383" s="706" t="s">
        <v>309</v>
      </c>
      <c r="J1383" s="774"/>
      <c r="K1383" s="774"/>
      <c r="L1383" s="774"/>
      <c r="M1383" s="774"/>
      <c r="N1383" s="774"/>
      <c r="O1383" s="774"/>
      <c r="P1383" s="774"/>
      <c r="Q1383" s="774"/>
      <c r="R1383" s="774"/>
      <c r="S1383" s="274"/>
      <c r="T1383" s="274"/>
      <c r="U1383" s="274"/>
      <c r="V1383" s="274"/>
      <c r="W1383" s="274"/>
      <c r="X1383" s="274"/>
      <c r="Y1383" s="274"/>
      <c r="Z1383" s="274"/>
      <c r="AA1383" s="274"/>
      <c r="AB1383" s="274"/>
      <c r="AC1383" s="274"/>
      <c r="AD1383" s="274"/>
      <c r="AE1383" s="60"/>
      <c r="AF1383" s="259"/>
      <c r="AG1383" s="374">
        <f t="shared" si="514"/>
        <v>12</v>
      </c>
      <c r="AH1383" s="399"/>
      <c r="AK1383" s="412">
        <f t="shared" si="515"/>
        <v>0</v>
      </c>
      <c r="AL1383" s="379">
        <f t="shared" si="508"/>
        <v>0</v>
      </c>
      <c r="AM1383" s="380">
        <f t="shared" si="516"/>
        <v>0</v>
      </c>
      <c r="AN1383" s="317">
        <f t="shared" si="517"/>
        <v>0</v>
      </c>
      <c r="AO1383" s="388">
        <f t="shared" si="518"/>
        <v>0</v>
      </c>
      <c r="AP1383" s="379">
        <f t="shared" si="509"/>
        <v>0</v>
      </c>
      <c r="AQ1383" s="380">
        <f t="shared" si="519"/>
        <v>0</v>
      </c>
      <c r="AR1383" s="317">
        <f t="shared" si="520"/>
        <v>0</v>
      </c>
      <c r="AS1383" s="388">
        <f t="shared" si="521"/>
        <v>0</v>
      </c>
      <c r="AT1383" s="379">
        <f t="shared" si="510"/>
        <v>0</v>
      </c>
      <c r="AU1383" s="380">
        <f t="shared" si="522"/>
        <v>0</v>
      </c>
      <c r="AV1383" s="317">
        <f t="shared" si="523"/>
        <v>0</v>
      </c>
      <c r="AW1383" s="388">
        <f t="shared" si="524"/>
        <v>0</v>
      </c>
      <c r="AX1383" s="379">
        <f t="shared" si="511"/>
        <v>0</v>
      </c>
      <c r="AY1383" s="380">
        <f t="shared" si="525"/>
        <v>0</v>
      </c>
      <c r="AZ1383" s="292">
        <f t="shared" si="526"/>
        <v>0</v>
      </c>
      <c r="BA1383" s="388">
        <f t="shared" si="527"/>
        <v>0</v>
      </c>
      <c r="BB1383" s="379">
        <f t="shared" si="512"/>
        <v>0</v>
      </c>
      <c r="BC1383" s="380">
        <f t="shared" si="528"/>
        <v>0</v>
      </c>
      <c r="BD1383" s="292">
        <f t="shared" si="529"/>
        <v>0</v>
      </c>
      <c r="BE1383" s="388">
        <f t="shared" si="530"/>
        <v>0</v>
      </c>
      <c r="BF1383" s="379">
        <f t="shared" si="513"/>
        <v>0</v>
      </c>
      <c r="BG1383" s="380">
        <f t="shared" si="531"/>
        <v>0</v>
      </c>
      <c r="BH1383" s="292">
        <f t="shared" si="532"/>
        <v>0</v>
      </c>
      <c r="CA1383" s="413"/>
      <c r="CB1383" s="398"/>
      <c r="CC1383" s="398"/>
      <c r="CD1383" s="398"/>
      <c r="CE1383" s="398"/>
      <c r="CF1383" s="398"/>
      <c r="CG1383" s="398"/>
      <c r="CH1383" s="398"/>
      <c r="CI1383" s="398"/>
      <c r="CJ1383" s="398"/>
      <c r="CK1383" s="398"/>
      <c r="CL1383" s="398"/>
      <c r="CM1383" s="398"/>
      <c r="CN1383" s="398"/>
      <c r="CO1383" s="398"/>
      <c r="CP1383" s="398"/>
      <c r="CQ1383" s="398"/>
      <c r="CR1383" s="398"/>
      <c r="CS1383" s="398"/>
      <c r="CT1383" s="398"/>
      <c r="CU1383" s="398"/>
      <c r="CV1383" s="398"/>
      <c r="CW1383" s="398"/>
      <c r="CX1383" s="398"/>
      <c r="CY1383" s="398"/>
      <c r="CZ1383" s="398"/>
      <c r="DA1383" s="398"/>
      <c r="DB1383" s="398"/>
      <c r="DC1383" s="398"/>
      <c r="DD1383" s="398"/>
      <c r="DE1383" s="414"/>
      <c r="DG1383" s="647"/>
      <c r="DH1383" s="648"/>
      <c r="DI1383" s="415" t="s">
        <v>1914</v>
      </c>
      <c r="DJ1383" s="416"/>
      <c r="DK1383" s="416"/>
      <c r="DL1383" s="416"/>
      <c r="DM1383" s="416"/>
      <c r="DN1383" s="416"/>
      <c r="DO1383" s="416"/>
      <c r="DP1383" s="416"/>
      <c r="DQ1383" s="416"/>
      <c r="DR1383" s="416"/>
      <c r="DS1383" s="416"/>
      <c r="DT1383" s="416"/>
      <c r="DU1383" s="416"/>
      <c r="DV1383" s="416"/>
      <c r="DW1383" s="416"/>
      <c r="DX1383" s="416"/>
      <c r="DY1383" s="416"/>
      <c r="DZ1383" s="416"/>
      <c r="EA1383" s="417">
        <f t="shared" ref="EA1383" si="557">SUM(S1377:S1381)</f>
        <v>0</v>
      </c>
      <c r="EB1383" s="417">
        <f t="shared" ref="EB1383" si="558">SUM(T1377:T1381)</f>
        <v>0</v>
      </c>
      <c r="EC1383" s="417">
        <f t="shared" ref="EC1383" si="559">SUM(U1377:U1381)</f>
        <v>0</v>
      </c>
      <c r="ED1383" s="417">
        <f t="shared" ref="ED1383" si="560">SUM(V1377:V1381)</f>
        <v>0</v>
      </c>
      <c r="EE1383" s="417">
        <f t="shared" ref="EE1383" si="561">SUM(W1377:W1381)</f>
        <v>0</v>
      </c>
      <c r="EF1383" s="417">
        <f t="shared" ref="EF1383" si="562">SUM(X1377:X1381)</f>
        <v>0</v>
      </c>
      <c r="EG1383" s="417">
        <f t="shared" ref="EG1383" si="563">SUM(Y1377:Y1381)</f>
        <v>0</v>
      </c>
      <c r="EH1383" s="417">
        <f t="shared" ref="EH1383" si="564">SUM(Z1377:Z1381)</f>
        <v>0</v>
      </c>
      <c r="EI1383" s="417">
        <f t="shared" ref="EI1383" si="565">SUM(AA1377:AA1381)</f>
        <v>0</v>
      </c>
      <c r="EJ1383" s="417">
        <f t="shared" ref="EJ1383" si="566">SUM(AB1377:AB1381)</f>
        <v>0</v>
      </c>
      <c r="EK1383" s="417">
        <f t="shared" ref="EK1383" si="567">SUM(AC1377:AC1381)</f>
        <v>0</v>
      </c>
      <c r="EL1383" s="417">
        <f t="shared" ref="EL1383" si="568">SUM(AD1377:AD1381)</f>
        <v>0</v>
      </c>
    </row>
    <row r="1384" spans="1:143" ht="15" customHeight="1" x14ac:dyDescent="0.25">
      <c r="A1384" s="60"/>
      <c r="B1384" s="60"/>
      <c r="C1384" s="796"/>
      <c r="D1384" s="789"/>
      <c r="E1384" s="790"/>
      <c r="F1384" s="790"/>
      <c r="G1384" s="648" t="s">
        <v>304</v>
      </c>
      <c r="H1384" s="648"/>
      <c r="I1384" s="706" t="s">
        <v>310</v>
      </c>
      <c r="J1384" s="774"/>
      <c r="K1384" s="774"/>
      <c r="L1384" s="774"/>
      <c r="M1384" s="774"/>
      <c r="N1384" s="774"/>
      <c r="O1384" s="774"/>
      <c r="P1384" s="774"/>
      <c r="Q1384" s="774"/>
      <c r="R1384" s="774"/>
      <c r="S1384" s="274"/>
      <c r="T1384" s="274"/>
      <c r="U1384" s="274"/>
      <c r="V1384" s="274"/>
      <c r="W1384" s="274"/>
      <c r="X1384" s="274"/>
      <c r="Y1384" s="274"/>
      <c r="Z1384" s="274"/>
      <c r="AA1384" s="274"/>
      <c r="AB1384" s="274"/>
      <c r="AC1384" s="274"/>
      <c r="AD1384" s="274"/>
      <c r="AE1384" s="60"/>
      <c r="AF1384" s="259"/>
      <c r="AG1384" s="374">
        <f t="shared" si="514"/>
        <v>12</v>
      </c>
      <c r="AH1384" s="399"/>
      <c r="AK1384" s="412">
        <f t="shared" si="515"/>
        <v>0</v>
      </c>
      <c r="AL1384" s="379">
        <f t="shared" si="508"/>
        <v>0</v>
      </c>
      <c r="AM1384" s="380">
        <f t="shared" si="516"/>
        <v>0</v>
      </c>
      <c r="AN1384" s="317">
        <f t="shared" si="517"/>
        <v>0</v>
      </c>
      <c r="AO1384" s="388">
        <f t="shared" si="518"/>
        <v>0</v>
      </c>
      <c r="AP1384" s="379">
        <f t="shared" si="509"/>
        <v>0</v>
      </c>
      <c r="AQ1384" s="380">
        <f t="shared" si="519"/>
        <v>0</v>
      </c>
      <c r="AR1384" s="317">
        <f t="shared" si="520"/>
        <v>0</v>
      </c>
      <c r="AS1384" s="388">
        <f t="shared" si="521"/>
        <v>0</v>
      </c>
      <c r="AT1384" s="379">
        <f t="shared" si="510"/>
        <v>0</v>
      </c>
      <c r="AU1384" s="380">
        <f t="shared" si="522"/>
        <v>0</v>
      </c>
      <c r="AV1384" s="317">
        <f t="shared" si="523"/>
        <v>0</v>
      </c>
      <c r="AW1384" s="388">
        <f t="shared" si="524"/>
        <v>0</v>
      </c>
      <c r="AX1384" s="379">
        <f t="shared" si="511"/>
        <v>0</v>
      </c>
      <c r="AY1384" s="380">
        <f t="shared" si="525"/>
        <v>0</v>
      </c>
      <c r="AZ1384" s="292">
        <f t="shared" si="526"/>
        <v>0</v>
      </c>
      <c r="BA1384" s="388">
        <f t="shared" si="527"/>
        <v>0</v>
      </c>
      <c r="BB1384" s="379">
        <f t="shared" si="512"/>
        <v>0</v>
      </c>
      <c r="BC1384" s="380">
        <f t="shared" si="528"/>
        <v>0</v>
      </c>
      <c r="BD1384" s="292">
        <f t="shared" si="529"/>
        <v>0</v>
      </c>
      <c r="BE1384" s="388">
        <f t="shared" si="530"/>
        <v>0</v>
      </c>
      <c r="BF1384" s="379">
        <f t="shared" si="513"/>
        <v>0</v>
      </c>
      <c r="BG1384" s="380">
        <f t="shared" si="531"/>
        <v>0</v>
      </c>
      <c r="BH1384" s="292">
        <f t="shared" si="532"/>
        <v>0</v>
      </c>
      <c r="CA1384" s="413"/>
      <c r="CB1384" s="398"/>
      <c r="CC1384" s="398"/>
      <c r="CD1384" s="398"/>
      <c r="CE1384" s="398"/>
      <c r="CF1384" s="398"/>
      <c r="CG1384" s="398"/>
      <c r="CH1384" s="398"/>
      <c r="CI1384" s="398"/>
      <c r="CJ1384" s="398"/>
      <c r="CK1384" s="398"/>
      <c r="CL1384" s="398"/>
      <c r="CM1384" s="398"/>
      <c r="CN1384" s="398"/>
      <c r="CO1384" s="398"/>
      <c r="CP1384" s="398"/>
      <c r="CQ1384" s="398"/>
      <c r="CR1384" s="398"/>
      <c r="CS1384" s="398"/>
      <c r="CT1384" s="398"/>
      <c r="CU1384" s="398"/>
      <c r="CV1384" s="398"/>
      <c r="CW1384" s="398"/>
      <c r="CX1384" s="398"/>
      <c r="CY1384" s="398"/>
      <c r="CZ1384" s="398"/>
      <c r="DA1384" s="398"/>
      <c r="DB1384" s="398"/>
      <c r="DC1384" s="398"/>
      <c r="DD1384" s="398"/>
      <c r="DE1384" s="414"/>
      <c r="DG1384" s="647"/>
      <c r="DH1384" s="648"/>
      <c r="DI1384" s="415" t="s">
        <v>1919</v>
      </c>
      <c r="DJ1384" s="298"/>
      <c r="DK1384" s="298"/>
      <c r="DL1384" s="298"/>
      <c r="DM1384" s="298"/>
      <c r="DN1384" s="298"/>
      <c r="DO1384" s="298"/>
      <c r="DP1384" s="298"/>
      <c r="DQ1384" s="298"/>
      <c r="DR1384" s="298"/>
      <c r="DS1384" s="298"/>
      <c r="DT1384" s="298"/>
      <c r="DU1384" s="298"/>
      <c r="DV1384" s="298"/>
      <c r="DW1384" s="298"/>
      <c r="DX1384" s="298"/>
      <c r="DY1384" s="298"/>
      <c r="DZ1384" s="298"/>
      <c r="EA1384" s="302">
        <f t="shared" ref="EA1384:EK1384" si="569">IF(OR(AND(EA1381="NS",EA1382=4),AND(EA1381="NA")),0,IF(OR(AND(IF(EA1381="NS",1,EA1381)&gt;EA1383*0.25,EA1382=0),AND(EA1381&gt;0,OR(EA1382=4,EA1383=0)),AND(EA1381&gt;0,EA1382=0,EA1383=0),AND(EA1381="NS",EA1382=0,EA1383=0)),1,0))</f>
        <v>0</v>
      </c>
      <c r="EB1384" s="302">
        <f t="shared" si="569"/>
        <v>0</v>
      </c>
      <c r="EC1384" s="302">
        <f t="shared" si="569"/>
        <v>0</v>
      </c>
      <c r="ED1384" s="302">
        <f t="shared" si="569"/>
        <v>0</v>
      </c>
      <c r="EE1384" s="302">
        <f t="shared" si="569"/>
        <v>0</v>
      </c>
      <c r="EF1384" s="302">
        <f t="shared" si="569"/>
        <v>0</v>
      </c>
      <c r="EG1384" s="302">
        <f t="shared" si="569"/>
        <v>0</v>
      </c>
      <c r="EH1384" s="302">
        <f t="shared" si="569"/>
        <v>0</v>
      </c>
      <c r="EI1384" s="302">
        <f t="shared" si="569"/>
        <v>0</v>
      </c>
      <c r="EJ1384" s="302">
        <f t="shared" si="569"/>
        <v>0</v>
      </c>
      <c r="EK1384" s="302">
        <f t="shared" si="569"/>
        <v>0</v>
      </c>
      <c r="EL1384" s="302">
        <f t="shared" ref="EL1384" si="570">IF(OR(AND(EL1381="NS",EL1382=4),AND(EL1381="NA")),0,IF(OR(AND(IF(EL1381="NS",1,EL1381)&gt;EL1383*0.25,EL1382=0),AND(EL1381&gt;0,OR(EL1382=4,EL1383=0)),AND(EL1381&gt;0,EL1382=0,EL1383=0),AND(EL1381="NS",EL1382=0,EL1383=0)),1,0))</f>
        <v>0</v>
      </c>
      <c r="EM1384" s="377">
        <f>SUM(EA1384:EL1384)</f>
        <v>0</v>
      </c>
    </row>
    <row r="1385" spans="1:143" ht="15" customHeight="1" x14ac:dyDescent="0.25">
      <c r="A1385" s="60"/>
      <c r="B1385" s="60"/>
      <c r="C1385" s="796"/>
      <c r="D1385" s="789"/>
      <c r="E1385" s="790"/>
      <c r="F1385" s="790"/>
      <c r="G1385" s="648" t="s">
        <v>305</v>
      </c>
      <c r="H1385" s="648"/>
      <c r="I1385" s="706" t="s">
        <v>311</v>
      </c>
      <c r="J1385" s="774"/>
      <c r="K1385" s="774"/>
      <c r="L1385" s="774"/>
      <c r="M1385" s="774"/>
      <c r="N1385" s="774"/>
      <c r="O1385" s="774"/>
      <c r="P1385" s="774"/>
      <c r="Q1385" s="774"/>
      <c r="R1385" s="774"/>
      <c r="S1385" s="274"/>
      <c r="T1385" s="274"/>
      <c r="U1385" s="274"/>
      <c r="V1385" s="274"/>
      <c r="W1385" s="274"/>
      <c r="X1385" s="274"/>
      <c r="Y1385" s="274"/>
      <c r="Z1385" s="274"/>
      <c r="AA1385" s="274"/>
      <c r="AB1385" s="274"/>
      <c r="AC1385" s="274"/>
      <c r="AD1385" s="274"/>
      <c r="AE1385" s="60"/>
      <c r="AF1385" s="259"/>
      <c r="AG1385" s="374">
        <f t="shared" si="514"/>
        <v>12</v>
      </c>
      <c r="AH1385" s="399"/>
      <c r="AK1385" s="412">
        <f t="shared" si="515"/>
        <v>0</v>
      </c>
      <c r="AL1385" s="379">
        <f t="shared" si="508"/>
        <v>0</v>
      </c>
      <c r="AM1385" s="380">
        <f t="shared" si="516"/>
        <v>0</v>
      </c>
      <c r="AN1385" s="317">
        <f t="shared" si="517"/>
        <v>0</v>
      </c>
      <c r="AO1385" s="388">
        <f t="shared" si="518"/>
        <v>0</v>
      </c>
      <c r="AP1385" s="379">
        <f t="shared" si="509"/>
        <v>0</v>
      </c>
      <c r="AQ1385" s="380">
        <f t="shared" si="519"/>
        <v>0</v>
      </c>
      <c r="AR1385" s="317">
        <f t="shared" si="520"/>
        <v>0</v>
      </c>
      <c r="AS1385" s="388">
        <f t="shared" si="521"/>
        <v>0</v>
      </c>
      <c r="AT1385" s="379">
        <f t="shared" si="510"/>
        <v>0</v>
      </c>
      <c r="AU1385" s="380">
        <f t="shared" si="522"/>
        <v>0</v>
      </c>
      <c r="AV1385" s="317">
        <f t="shared" si="523"/>
        <v>0</v>
      </c>
      <c r="AW1385" s="388">
        <f t="shared" si="524"/>
        <v>0</v>
      </c>
      <c r="AX1385" s="379">
        <f t="shared" si="511"/>
        <v>0</v>
      </c>
      <c r="AY1385" s="380">
        <f t="shared" si="525"/>
        <v>0</v>
      </c>
      <c r="AZ1385" s="292">
        <f t="shared" si="526"/>
        <v>0</v>
      </c>
      <c r="BA1385" s="388">
        <f t="shared" si="527"/>
        <v>0</v>
      </c>
      <c r="BB1385" s="379">
        <f t="shared" si="512"/>
        <v>0</v>
      </c>
      <c r="BC1385" s="380">
        <f t="shared" si="528"/>
        <v>0</v>
      </c>
      <c r="BD1385" s="292">
        <f t="shared" si="529"/>
        <v>0</v>
      </c>
      <c r="BE1385" s="388">
        <f t="shared" si="530"/>
        <v>0</v>
      </c>
      <c r="BF1385" s="379">
        <f t="shared" si="513"/>
        <v>0</v>
      </c>
      <c r="BG1385" s="380">
        <f t="shared" si="531"/>
        <v>0</v>
      </c>
      <c r="BH1385" s="292">
        <f t="shared" si="532"/>
        <v>0</v>
      </c>
      <c r="CA1385" s="413"/>
      <c r="CB1385" s="398"/>
      <c r="CC1385" s="398"/>
      <c r="CD1385" s="398"/>
      <c r="CE1385" s="398"/>
      <c r="CF1385" s="398"/>
      <c r="CG1385" s="398"/>
      <c r="CH1385" s="398"/>
      <c r="CI1385" s="398"/>
      <c r="CJ1385" s="398"/>
      <c r="CK1385" s="398"/>
      <c r="CL1385" s="398"/>
      <c r="CM1385" s="398"/>
      <c r="CN1385" s="398"/>
      <c r="CO1385" s="398"/>
      <c r="CP1385" s="398"/>
      <c r="CQ1385" s="398"/>
      <c r="CR1385" s="398"/>
      <c r="CS1385" s="398"/>
      <c r="CT1385" s="398"/>
      <c r="CU1385" s="398"/>
      <c r="CV1385" s="398"/>
      <c r="CW1385" s="398"/>
      <c r="CX1385" s="398"/>
      <c r="CY1385" s="398"/>
      <c r="CZ1385" s="398"/>
      <c r="DA1385" s="398"/>
      <c r="DB1385" s="398"/>
      <c r="DC1385" s="398"/>
      <c r="DD1385" s="398"/>
      <c r="DE1385" s="414"/>
      <c r="DG1385" s="647"/>
      <c r="DH1385" s="648"/>
      <c r="DI1385" s="415" t="s">
        <v>311</v>
      </c>
      <c r="DJ1385" s="416"/>
      <c r="DK1385" s="416"/>
      <c r="DL1385" s="416"/>
      <c r="DM1385" s="416"/>
      <c r="DN1385" s="416"/>
      <c r="DO1385" s="416"/>
      <c r="DP1385" s="416"/>
      <c r="DQ1385" s="416"/>
      <c r="DR1385" s="416"/>
      <c r="DS1385" s="416"/>
      <c r="DT1385" s="416"/>
      <c r="DU1385" s="416"/>
      <c r="DV1385" s="416"/>
      <c r="DW1385" s="416"/>
      <c r="DX1385" s="416"/>
      <c r="DY1385" s="416"/>
      <c r="DZ1385" s="416"/>
      <c r="EA1385" s="416"/>
      <c r="EB1385" s="416"/>
      <c r="EC1385" s="416"/>
      <c r="ED1385" s="416"/>
      <c r="EE1385" s="416"/>
      <c r="EF1385" s="416"/>
      <c r="EG1385" s="416"/>
      <c r="EH1385" s="416"/>
      <c r="EI1385" s="416"/>
      <c r="EJ1385" s="416"/>
      <c r="EK1385" s="416"/>
      <c r="EL1385" s="417"/>
    </row>
    <row r="1386" spans="1:143" ht="15" customHeight="1" x14ac:dyDescent="0.25">
      <c r="A1386" s="60"/>
      <c r="B1386" s="60"/>
      <c r="C1386" s="796"/>
      <c r="D1386" s="789"/>
      <c r="E1386" s="790"/>
      <c r="F1386" s="790"/>
      <c r="G1386" s="648" t="s">
        <v>306</v>
      </c>
      <c r="H1386" s="648"/>
      <c r="I1386" s="706" t="s">
        <v>312</v>
      </c>
      <c r="J1386" s="774"/>
      <c r="K1386" s="774"/>
      <c r="L1386" s="774"/>
      <c r="M1386" s="774"/>
      <c r="N1386" s="774"/>
      <c r="O1386" s="774"/>
      <c r="P1386" s="774"/>
      <c r="Q1386" s="774"/>
      <c r="R1386" s="774"/>
      <c r="S1386" s="274"/>
      <c r="T1386" s="274"/>
      <c r="U1386" s="274"/>
      <c r="V1386" s="274"/>
      <c r="W1386" s="274"/>
      <c r="X1386" s="274"/>
      <c r="Y1386" s="274"/>
      <c r="Z1386" s="274"/>
      <c r="AA1386" s="274"/>
      <c r="AB1386" s="274"/>
      <c r="AC1386" s="274"/>
      <c r="AD1386" s="274"/>
      <c r="AE1386" s="60"/>
      <c r="AF1386" s="259"/>
      <c r="AG1386" s="374">
        <f t="shared" si="514"/>
        <v>12</v>
      </c>
      <c r="AH1386" s="399"/>
      <c r="AK1386" s="412">
        <f t="shared" si="515"/>
        <v>0</v>
      </c>
      <c r="AL1386" s="379">
        <f t="shared" si="508"/>
        <v>0</v>
      </c>
      <c r="AM1386" s="380">
        <f t="shared" si="516"/>
        <v>0</v>
      </c>
      <c r="AN1386" s="317">
        <f t="shared" si="517"/>
        <v>0</v>
      </c>
      <c r="AO1386" s="388">
        <f t="shared" si="518"/>
        <v>0</v>
      </c>
      <c r="AP1386" s="379">
        <f t="shared" si="509"/>
        <v>0</v>
      </c>
      <c r="AQ1386" s="380">
        <f t="shared" si="519"/>
        <v>0</v>
      </c>
      <c r="AR1386" s="317">
        <f t="shared" si="520"/>
        <v>0</v>
      </c>
      <c r="AS1386" s="388">
        <f t="shared" si="521"/>
        <v>0</v>
      </c>
      <c r="AT1386" s="379">
        <f t="shared" si="510"/>
        <v>0</v>
      </c>
      <c r="AU1386" s="380">
        <f t="shared" si="522"/>
        <v>0</v>
      </c>
      <c r="AV1386" s="317">
        <f t="shared" si="523"/>
        <v>0</v>
      </c>
      <c r="AW1386" s="388">
        <f t="shared" si="524"/>
        <v>0</v>
      </c>
      <c r="AX1386" s="379">
        <f t="shared" si="511"/>
        <v>0</v>
      </c>
      <c r="AY1386" s="380">
        <f t="shared" si="525"/>
        <v>0</v>
      </c>
      <c r="AZ1386" s="292">
        <f t="shared" si="526"/>
        <v>0</v>
      </c>
      <c r="BA1386" s="388">
        <f t="shared" si="527"/>
        <v>0</v>
      </c>
      <c r="BB1386" s="379">
        <f t="shared" si="512"/>
        <v>0</v>
      </c>
      <c r="BC1386" s="380">
        <f t="shared" si="528"/>
        <v>0</v>
      </c>
      <c r="BD1386" s="292">
        <f t="shared" si="529"/>
        <v>0</v>
      </c>
      <c r="BE1386" s="388">
        <f t="shared" si="530"/>
        <v>0</v>
      </c>
      <c r="BF1386" s="379">
        <f t="shared" si="513"/>
        <v>0</v>
      </c>
      <c r="BG1386" s="380">
        <f t="shared" si="531"/>
        <v>0</v>
      </c>
      <c r="BH1386" s="292">
        <f t="shared" si="532"/>
        <v>0</v>
      </c>
      <c r="CA1386" s="413"/>
      <c r="CB1386" s="421"/>
      <c r="CC1386" s="398"/>
      <c r="CD1386" s="398"/>
      <c r="CE1386" s="398"/>
      <c r="CF1386" s="398"/>
      <c r="CG1386" s="398"/>
      <c r="CH1386" s="398"/>
      <c r="CI1386" s="398"/>
      <c r="CJ1386" s="398"/>
      <c r="CK1386" s="398"/>
      <c r="CL1386" s="398"/>
      <c r="CM1386" s="398"/>
      <c r="CN1386" s="398"/>
      <c r="CO1386" s="398"/>
      <c r="CP1386" s="398"/>
      <c r="CQ1386" s="398"/>
      <c r="CR1386" s="398"/>
      <c r="CS1386" s="398"/>
      <c r="CT1386" s="398"/>
      <c r="CU1386" s="398"/>
      <c r="CV1386" s="398"/>
      <c r="CW1386" s="398"/>
      <c r="CX1386" s="398"/>
      <c r="CY1386" s="398"/>
      <c r="CZ1386" s="398"/>
      <c r="DA1386" s="398"/>
      <c r="DB1386" s="398"/>
      <c r="DC1386" s="398"/>
      <c r="DD1386" s="398"/>
      <c r="DE1386" s="414"/>
      <c r="DG1386" s="647"/>
      <c r="DH1386" s="648"/>
      <c r="DI1386" s="415"/>
      <c r="DJ1386" s="416"/>
      <c r="DK1386" s="416"/>
      <c r="DL1386" s="416"/>
      <c r="DM1386" s="416"/>
      <c r="DN1386" s="416"/>
      <c r="DO1386" s="416"/>
      <c r="DP1386" s="416"/>
      <c r="DQ1386" s="416"/>
      <c r="DR1386" s="416"/>
      <c r="DS1386" s="416"/>
      <c r="DT1386" s="416"/>
      <c r="DU1386" s="416"/>
      <c r="DV1386" s="416"/>
      <c r="DW1386" s="416"/>
      <c r="DX1386" s="416"/>
      <c r="DY1386" s="416"/>
      <c r="DZ1386" s="416"/>
      <c r="EA1386" s="416"/>
      <c r="EB1386" s="416"/>
      <c r="EC1386" s="416"/>
      <c r="ED1386" s="416"/>
      <c r="EE1386" s="416"/>
      <c r="EF1386" s="416"/>
      <c r="EG1386" s="416"/>
      <c r="EH1386" s="416"/>
      <c r="EI1386" s="416"/>
      <c r="EJ1386" s="416"/>
      <c r="EK1386" s="416"/>
      <c r="EL1386" s="417"/>
    </row>
    <row r="1387" spans="1:143" ht="15" customHeight="1" x14ac:dyDescent="0.25">
      <c r="A1387" s="60"/>
      <c r="B1387" s="60"/>
      <c r="C1387" s="796"/>
      <c r="D1387" s="789"/>
      <c r="E1387" s="790"/>
      <c r="F1387" s="790"/>
      <c r="G1387" s="648" t="s">
        <v>307</v>
      </c>
      <c r="H1387" s="648"/>
      <c r="I1387" s="1082" t="s">
        <v>313</v>
      </c>
      <c r="J1387" s="1083"/>
      <c r="K1387" s="1083"/>
      <c r="L1387" s="1083"/>
      <c r="M1387" s="1083"/>
      <c r="N1387" s="1083"/>
      <c r="O1387" s="1083"/>
      <c r="P1387" s="1083"/>
      <c r="Q1387" s="1083"/>
      <c r="R1387" s="1083"/>
      <c r="S1387" s="274"/>
      <c r="T1387" s="274"/>
      <c r="U1387" s="274"/>
      <c r="V1387" s="274"/>
      <c r="W1387" s="274"/>
      <c r="X1387" s="274"/>
      <c r="Y1387" s="274"/>
      <c r="Z1387" s="274"/>
      <c r="AA1387" s="274"/>
      <c r="AB1387" s="274"/>
      <c r="AC1387" s="274"/>
      <c r="AD1387" s="274"/>
      <c r="AE1387" s="60"/>
      <c r="AF1387" s="259"/>
      <c r="AG1387" s="374">
        <f t="shared" si="514"/>
        <v>12</v>
      </c>
      <c r="AH1387" s="399"/>
      <c r="AK1387" s="412">
        <f t="shared" si="515"/>
        <v>0</v>
      </c>
      <c r="AL1387" s="379">
        <f t="shared" si="508"/>
        <v>0</v>
      </c>
      <c r="AM1387" s="380">
        <f t="shared" si="516"/>
        <v>0</v>
      </c>
      <c r="AN1387" s="317">
        <f t="shared" si="517"/>
        <v>0</v>
      </c>
      <c r="AO1387" s="388">
        <f t="shared" si="518"/>
        <v>0</v>
      </c>
      <c r="AP1387" s="379">
        <f t="shared" si="509"/>
        <v>0</v>
      </c>
      <c r="AQ1387" s="380">
        <f t="shared" si="519"/>
        <v>0</v>
      </c>
      <c r="AR1387" s="317">
        <f t="shared" si="520"/>
        <v>0</v>
      </c>
      <c r="AS1387" s="388">
        <f t="shared" si="521"/>
        <v>0</v>
      </c>
      <c r="AT1387" s="379">
        <f t="shared" si="510"/>
        <v>0</v>
      </c>
      <c r="AU1387" s="380">
        <f t="shared" si="522"/>
        <v>0</v>
      </c>
      <c r="AV1387" s="317">
        <f t="shared" si="523"/>
        <v>0</v>
      </c>
      <c r="AW1387" s="388">
        <f t="shared" si="524"/>
        <v>0</v>
      </c>
      <c r="AX1387" s="379">
        <f t="shared" si="511"/>
        <v>0</v>
      </c>
      <c r="AY1387" s="380">
        <f t="shared" si="525"/>
        <v>0</v>
      </c>
      <c r="AZ1387" s="292">
        <f t="shared" si="526"/>
        <v>0</v>
      </c>
      <c r="BA1387" s="388">
        <f t="shared" si="527"/>
        <v>0</v>
      </c>
      <c r="BB1387" s="379">
        <f t="shared" si="512"/>
        <v>0</v>
      </c>
      <c r="BC1387" s="380">
        <f t="shared" si="528"/>
        <v>0</v>
      </c>
      <c r="BD1387" s="292">
        <f t="shared" si="529"/>
        <v>0</v>
      </c>
      <c r="BE1387" s="388">
        <f t="shared" si="530"/>
        <v>0</v>
      </c>
      <c r="BF1387" s="379">
        <f t="shared" si="513"/>
        <v>0</v>
      </c>
      <c r="BG1387" s="380">
        <f t="shared" si="531"/>
        <v>0</v>
      </c>
      <c r="BH1387" s="292">
        <f t="shared" si="532"/>
        <v>0</v>
      </c>
      <c r="CA1387" s="299" t="s">
        <v>60</v>
      </c>
      <c r="CB1387" s="421"/>
      <c r="CC1387" s="296"/>
      <c r="CD1387" s="296"/>
      <c r="CE1387" s="296"/>
      <c r="CF1387" s="296"/>
      <c r="CG1387" s="296"/>
      <c r="CH1387" s="296"/>
      <c r="CI1387" s="422"/>
      <c r="CJ1387" s="422"/>
      <c r="CK1387" s="422"/>
      <c r="CL1387" s="422"/>
      <c r="CM1387" s="320"/>
      <c r="CN1387" s="320"/>
      <c r="CO1387" s="320"/>
      <c r="CP1387" s="320"/>
      <c r="CQ1387" s="320"/>
      <c r="CR1387" s="320"/>
      <c r="CS1387" s="320"/>
      <c r="CT1387" s="423">
        <f t="shared" ref="CT1387" si="571">IF(S1387="",0,S1387)</f>
        <v>0</v>
      </c>
      <c r="CU1387" s="423">
        <f t="shared" ref="CU1387" si="572">IF(T1387="",0,T1387)</f>
        <v>0</v>
      </c>
      <c r="CV1387" s="423">
        <f t="shared" ref="CV1387" si="573">IF(U1387="",0,U1387)</f>
        <v>0</v>
      </c>
      <c r="CW1387" s="423">
        <f t="shared" ref="CW1387" si="574">IF(V1387="",0,V1387)</f>
        <v>0</v>
      </c>
      <c r="CX1387" s="423">
        <f t="shared" ref="CX1387" si="575">IF(W1387="",0,W1387)</f>
        <v>0</v>
      </c>
      <c r="CY1387" s="423">
        <f t="shared" ref="CY1387" si="576">IF(X1387="",0,X1387)</f>
        <v>0</v>
      </c>
      <c r="CZ1387" s="423">
        <f t="shared" ref="CZ1387" si="577">IF(Y1387="",0,Y1387)</f>
        <v>0</v>
      </c>
      <c r="DA1387" s="423">
        <f t="shared" ref="DA1387" si="578">IF(Z1387="",0,Z1387)</f>
        <v>0</v>
      </c>
      <c r="DB1387" s="423">
        <f t="shared" ref="DB1387" si="579">IF(AA1387="",0,AA1387)</f>
        <v>0</v>
      </c>
      <c r="DC1387" s="423">
        <f t="shared" ref="DC1387" si="580">IF(AB1387="",0,AB1387)</f>
        <v>0</v>
      </c>
      <c r="DD1387" s="423">
        <f t="shared" ref="DD1387" si="581">IF(AC1387="",0,AC1387)</f>
        <v>0</v>
      </c>
      <c r="DE1387" s="423">
        <f t="shared" ref="DE1387" si="582">IF(AD1387="",0,AD1387)</f>
        <v>0</v>
      </c>
      <c r="DG1387" s="647"/>
      <c r="DH1387" s="648"/>
      <c r="DI1387" s="415"/>
      <c r="DJ1387" s="416"/>
      <c r="DK1387" s="416"/>
      <c r="DL1387" s="416"/>
      <c r="DM1387" s="416"/>
      <c r="DN1387" s="416"/>
      <c r="DO1387" s="416"/>
      <c r="DP1387" s="416"/>
      <c r="DQ1387" s="416"/>
      <c r="DR1387" s="416"/>
      <c r="DS1387" s="416"/>
      <c r="DT1387" s="416"/>
      <c r="DU1387" s="416"/>
      <c r="DV1387" s="416"/>
      <c r="DW1387" s="416"/>
      <c r="DX1387" s="416"/>
      <c r="DY1387" s="416"/>
      <c r="DZ1387" s="416"/>
      <c r="EA1387" s="416"/>
      <c r="EB1387" s="416"/>
      <c r="EC1387" s="416"/>
      <c r="ED1387" s="416"/>
      <c r="EE1387" s="416"/>
      <c r="EF1387" s="416"/>
      <c r="EG1387" s="416"/>
      <c r="EH1387" s="416"/>
      <c r="EI1387" s="416"/>
      <c r="EJ1387" s="416"/>
      <c r="EK1387" s="416"/>
      <c r="EL1387" s="417"/>
    </row>
    <row r="1388" spans="1:143" ht="15" customHeight="1" x14ac:dyDescent="0.25">
      <c r="A1388" s="60"/>
      <c r="B1388" s="60"/>
      <c r="C1388" s="796"/>
      <c r="D1388" s="789"/>
      <c r="E1388" s="790"/>
      <c r="F1388" s="790"/>
      <c r="G1388" s="716" t="s">
        <v>319</v>
      </c>
      <c r="H1388" s="716"/>
      <c r="I1388" s="64"/>
      <c r="J1388" s="705" t="s">
        <v>314</v>
      </c>
      <c r="K1388" s="705"/>
      <c r="L1388" s="705"/>
      <c r="M1388" s="705"/>
      <c r="N1388" s="705"/>
      <c r="O1388" s="705"/>
      <c r="P1388" s="705"/>
      <c r="Q1388" s="705"/>
      <c r="R1388" s="706"/>
      <c r="S1388" s="274"/>
      <c r="T1388" s="274"/>
      <c r="U1388" s="274"/>
      <c r="V1388" s="274"/>
      <c r="W1388" s="274"/>
      <c r="X1388" s="274"/>
      <c r="Y1388" s="274"/>
      <c r="Z1388" s="274"/>
      <c r="AA1388" s="274"/>
      <c r="AB1388" s="274"/>
      <c r="AC1388" s="274"/>
      <c r="AD1388" s="274"/>
      <c r="AE1388" s="60"/>
      <c r="AF1388" s="259"/>
      <c r="AG1388" s="374">
        <f t="shared" si="514"/>
        <v>12</v>
      </c>
      <c r="AH1388" s="399"/>
      <c r="AK1388" s="412">
        <f t="shared" si="515"/>
        <v>0</v>
      </c>
      <c r="AL1388" s="379">
        <f t="shared" si="508"/>
        <v>0</v>
      </c>
      <c r="AM1388" s="380">
        <f t="shared" si="516"/>
        <v>0</v>
      </c>
      <c r="AN1388" s="317">
        <f t="shared" si="517"/>
        <v>0</v>
      </c>
      <c r="AO1388" s="388">
        <f t="shared" si="518"/>
        <v>0</v>
      </c>
      <c r="AP1388" s="379">
        <f t="shared" si="509"/>
        <v>0</v>
      </c>
      <c r="AQ1388" s="380">
        <f t="shared" si="519"/>
        <v>0</v>
      </c>
      <c r="AR1388" s="317">
        <f t="shared" si="520"/>
        <v>0</v>
      </c>
      <c r="AS1388" s="388">
        <f t="shared" si="521"/>
        <v>0</v>
      </c>
      <c r="AT1388" s="379">
        <f t="shared" si="510"/>
        <v>0</v>
      </c>
      <c r="AU1388" s="380">
        <f t="shared" si="522"/>
        <v>0</v>
      </c>
      <c r="AV1388" s="317">
        <f t="shared" si="523"/>
        <v>0</v>
      </c>
      <c r="AW1388" s="388">
        <f t="shared" si="524"/>
        <v>0</v>
      </c>
      <c r="AX1388" s="379">
        <f t="shared" si="511"/>
        <v>0</v>
      </c>
      <c r="AY1388" s="380">
        <f t="shared" si="525"/>
        <v>0</v>
      </c>
      <c r="AZ1388" s="292">
        <f t="shared" si="526"/>
        <v>0</v>
      </c>
      <c r="BA1388" s="388">
        <f t="shared" si="527"/>
        <v>0</v>
      </c>
      <c r="BB1388" s="379">
        <f t="shared" si="512"/>
        <v>0</v>
      </c>
      <c r="BC1388" s="380">
        <f t="shared" si="528"/>
        <v>0</v>
      </c>
      <c r="BD1388" s="292">
        <f t="shared" si="529"/>
        <v>0</v>
      </c>
      <c r="BE1388" s="388">
        <f t="shared" si="530"/>
        <v>0</v>
      </c>
      <c r="BF1388" s="379">
        <f t="shared" si="513"/>
        <v>0</v>
      </c>
      <c r="BG1388" s="380">
        <f t="shared" si="531"/>
        <v>0</v>
      </c>
      <c r="BH1388" s="292">
        <f t="shared" si="532"/>
        <v>0</v>
      </c>
      <c r="CA1388" s="299" t="s">
        <v>1917</v>
      </c>
      <c r="CB1388" s="421"/>
      <c r="CC1388" s="297"/>
      <c r="CD1388" s="297"/>
      <c r="CE1388" s="297"/>
      <c r="CF1388" s="297"/>
      <c r="CG1388" s="297"/>
      <c r="CH1388" s="297"/>
      <c r="CI1388" s="422"/>
      <c r="CJ1388" s="422"/>
      <c r="CK1388" s="422"/>
      <c r="CL1388" s="422"/>
      <c r="CM1388" s="320"/>
      <c r="CN1388" s="320"/>
      <c r="CO1388" s="320"/>
      <c r="CP1388" s="320"/>
      <c r="CQ1388" s="320"/>
      <c r="CR1388" s="320"/>
      <c r="CS1388" s="320"/>
      <c r="CT1388" s="301">
        <f t="shared" ref="CT1388" si="583">SUM(S1388:S1392)</f>
        <v>0</v>
      </c>
      <c r="CU1388" s="301">
        <f t="shared" ref="CU1388" si="584">SUM(T1388:T1392)</f>
        <v>0</v>
      </c>
      <c r="CV1388" s="301">
        <f t="shared" ref="CV1388" si="585">SUM(U1388:U1392)</f>
        <v>0</v>
      </c>
      <c r="CW1388" s="301">
        <f t="shared" ref="CW1388" si="586">SUM(V1388:V1392)</f>
        <v>0</v>
      </c>
      <c r="CX1388" s="301">
        <f t="shared" ref="CX1388" si="587">SUM(W1388:W1392)</f>
        <v>0</v>
      </c>
      <c r="CY1388" s="301">
        <f t="shared" ref="CY1388" si="588">SUM(X1388:X1392)</f>
        <v>0</v>
      </c>
      <c r="CZ1388" s="301">
        <f t="shared" ref="CZ1388" si="589">SUM(Y1388:Y1392)</f>
        <v>0</v>
      </c>
      <c r="DA1388" s="301">
        <f t="shared" ref="DA1388" si="590">SUM(Z1388:Z1392)</f>
        <v>0</v>
      </c>
      <c r="DB1388" s="301">
        <f t="shared" ref="DB1388" si="591">SUM(AA1388:AA1392)</f>
        <v>0</v>
      </c>
      <c r="DC1388" s="301">
        <f t="shared" ref="DC1388" si="592">SUM(AB1388:AB1392)</f>
        <v>0</v>
      </c>
      <c r="DD1388" s="301">
        <f t="shared" ref="DD1388" si="593">SUM(AC1388:AC1392)</f>
        <v>0</v>
      </c>
      <c r="DE1388" s="301">
        <f t="shared" ref="DE1388" si="594">SUM(AD1388:AD1392)</f>
        <v>0</v>
      </c>
      <c r="DG1388" s="616"/>
      <c r="DH1388" s="617"/>
      <c r="DI1388" s="415"/>
      <c r="DJ1388" s="416"/>
      <c r="DK1388" s="416"/>
      <c r="DL1388" s="416"/>
      <c r="DM1388" s="416"/>
      <c r="DN1388" s="416"/>
      <c r="DO1388" s="416"/>
      <c r="DP1388" s="416"/>
      <c r="DQ1388" s="416"/>
      <c r="DR1388" s="416"/>
      <c r="DS1388" s="416"/>
      <c r="DT1388" s="416"/>
      <c r="DU1388" s="416"/>
      <c r="DV1388" s="416"/>
      <c r="DW1388" s="416"/>
      <c r="DX1388" s="416"/>
      <c r="DY1388" s="416"/>
      <c r="DZ1388" s="416"/>
      <c r="EA1388" s="416"/>
      <c r="EB1388" s="416"/>
      <c r="EC1388" s="416"/>
      <c r="ED1388" s="416"/>
      <c r="EE1388" s="416"/>
      <c r="EF1388" s="416"/>
      <c r="EG1388" s="416"/>
      <c r="EH1388" s="416"/>
      <c r="EI1388" s="416"/>
      <c r="EJ1388" s="416"/>
      <c r="EK1388" s="416"/>
      <c r="EL1388" s="417"/>
    </row>
    <row r="1389" spans="1:143" ht="15" customHeight="1" x14ac:dyDescent="0.25">
      <c r="A1389" s="60"/>
      <c r="B1389" s="60"/>
      <c r="C1389" s="796"/>
      <c r="D1389" s="789"/>
      <c r="E1389" s="790"/>
      <c r="F1389" s="790"/>
      <c r="G1389" s="716" t="s">
        <v>320</v>
      </c>
      <c r="H1389" s="716"/>
      <c r="I1389" s="64"/>
      <c r="J1389" s="705" t="s">
        <v>315</v>
      </c>
      <c r="K1389" s="705"/>
      <c r="L1389" s="705"/>
      <c r="M1389" s="705"/>
      <c r="N1389" s="705"/>
      <c r="O1389" s="705"/>
      <c r="P1389" s="705"/>
      <c r="Q1389" s="705"/>
      <c r="R1389" s="706"/>
      <c r="S1389" s="274"/>
      <c r="T1389" s="274"/>
      <c r="U1389" s="274"/>
      <c r="V1389" s="274"/>
      <c r="W1389" s="274"/>
      <c r="X1389" s="274"/>
      <c r="Y1389" s="274"/>
      <c r="Z1389" s="274"/>
      <c r="AA1389" s="274"/>
      <c r="AB1389" s="274"/>
      <c r="AC1389" s="274"/>
      <c r="AD1389" s="274"/>
      <c r="AE1389" s="60"/>
      <c r="AF1389" s="259"/>
      <c r="AG1389" s="374">
        <f t="shared" si="514"/>
        <v>12</v>
      </c>
      <c r="AH1389" s="399"/>
      <c r="AK1389" s="412">
        <f t="shared" si="515"/>
        <v>0</v>
      </c>
      <c r="AL1389" s="379">
        <f t="shared" si="508"/>
        <v>0</v>
      </c>
      <c r="AM1389" s="380">
        <f t="shared" si="516"/>
        <v>0</v>
      </c>
      <c r="AN1389" s="317">
        <f t="shared" si="517"/>
        <v>0</v>
      </c>
      <c r="AO1389" s="388">
        <f t="shared" si="518"/>
        <v>0</v>
      </c>
      <c r="AP1389" s="379">
        <f t="shared" si="509"/>
        <v>0</v>
      </c>
      <c r="AQ1389" s="380">
        <f t="shared" si="519"/>
        <v>0</v>
      </c>
      <c r="AR1389" s="317">
        <f t="shared" si="520"/>
        <v>0</v>
      </c>
      <c r="AS1389" s="388">
        <f t="shared" si="521"/>
        <v>0</v>
      </c>
      <c r="AT1389" s="379">
        <f t="shared" si="510"/>
        <v>0</v>
      </c>
      <c r="AU1389" s="380">
        <f t="shared" si="522"/>
        <v>0</v>
      </c>
      <c r="AV1389" s="317">
        <f t="shared" si="523"/>
        <v>0</v>
      </c>
      <c r="AW1389" s="388">
        <f t="shared" si="524"/>
        <v>0</v>
      </c>
      <c r="AX1389" s="379">
        <f t="shared" si="511"/>
        <v>0</v>
      </c>
      <c r="AY1389" s="380">
        <f t="shared" si="525"/>
        <v>0</v>
      </c>
      <c r="AZ1389" s="292">
        <f t="shared" si="526"/>
        <v>0</v>
      </c>
      <c r="BA1389" s="388">
        <f t="shared" si="527"/>
        <v>0</v>
      </c>
      <c r="BB1389" s="379">
        <f t="shared" si="512"/>
        <v>0</v>
      </c>
      <c r="BC1389" s="380">
        <f t="shared" si="528"/>
        <v>0</v>
      </c>
      <c r="BD1389" s="292">
        <f t="shared" si="529"/>
        <v>0</v>
      </c>
      <c r="BE1389" s="388">
        <f t="shared" si="530"/>
        <v>0</v>
      </c>
      <c r="BF1389" s="379">
        <f t="shared" si="513"/>
        <v>0</v>
      </c>
      <c r="BG1389" s="380">
        <f t="shared" si="531"/>
        <v>0</v>
      </c>
      <c r="BH1389" s="292">
        <f t="shared" si="532"/>
        <v>0</v>
      </c>
      <c r="CA1389" s="299" t="s">
        <v>1910</v>
      </c>
      <c r="CB1389" s="421"/>
      <c r="CC1389" s="296"/>
      <c r="CD1389" s="296"/>
      <c r="CE1389" s="296"/>
      <c r="CF1389" s="296"/>
      <c r="CG1389" s="296"/>
      <c r="CH1389" s="296"/>
      <c r="CI1389" s="422"/>
      <c r="CJ1389" s="422"/>
      <c r="CK1389" s="422"/>
      <c r="CL1389" s="422"/>
      <c r="CM1389" s="320"/>
      <c r="CN1389" s="320"/>
      <c r="CO1389" s="320"/>
      <c r="CP1389" s="320"/>
      <c r="CQ1389" s="320"/>
      <c r="CR1389" s="320"/>
      <c r="CS1389" s="320"/>
      <c r="CT1389" s="422">
        <f t="shared" ref="CT1389" si="595">IF(CT1387="NA",COUNTIF(S1388:S1392,"NA"),COUNTIF(S1388:S1392,"NS"))</f>
        <v>0</v>
      </c>
      <c r="CU1389" s="422">
        <f t="shared" ref="CU1389" si="596">IF(CU1387="NA",COUNTIF(T1388:T1392,"NA"),COUNTIF(T1388:T1392,"NS"))</f>
        <v>0</v>
      </c>
      <c r="CV1389" s="422">
        <f t="shared" ref="CV1389" si="597">IF(CV1387="NA",COUNTIF(U1388:U1392,"NA"),COUNTIF(U1388:U1392,"NS"))</f>
        <v>0</v>
      </c>
      <c r="CW1389" s="422">
        <f t="shared" ref="CW1389" si="598">IF(CW1387="NA",COUNTIF(V1388:V1392,"NA"),COUNTIF(V1388:V1392,"NS"))</f>
        <v>0</v>
      </c>
      <c r="CX1389" s="422">
        <f t="shared" ref="CX1389" si="599">IF(CX1387="NA",COUNTIF(W1388:W1392,"NA"),COUNTIF(W1388:W1392,"NS"))</f>
        <v>0</v>
      </c>
      <c r="CY1389" s="422">
        <f t="shared" ref="CY1389" si="600">IF(CY1387="NA",COUNTIF(X1388:X1392,"NA"),COUNTIF(X1388:X1392,"NS"))</f>
        <v>0</v>
      </c>
      <c r="CZ1389" s="422">
        <f t="shared" ref="CZ1389" si="601">IF(CZ1387="NA",COUNTIF(Y1388:Y1392,"NA"),COUNTIF(Y1388:Y1392,"NS"))</f>
        <v>0</v>
      </c>
      <c r="DA1389" s="422">
        <f t="shared" ref="DA1389" si="602">IF(DA1387="NA",COUNTIF(Z1388:Z1392,"NA"),COUNTIF(Z1388:Z1392,"NS"))</f>
        <v>0</v>
      </c>
      <c r="DB1389" s="422">
        <f t="shared" ref="DB1389" si="603">IF(DB1387="NA",COUNTIF(AA1388:AA1392,"NA"),COUNTIF(AA1388:AA1392,"NS"))</f>
        <v>0</v>
      </c>
      <c r="DC1389" s="422">
        <f t="shared" ref="DC1389" si="604">IF(DC1387="NA",COUNTIF(AB1388:AB1392,"NA"),COUNTIF(AB1388:AB1392,"NS"))</f>
        <v>0</v>
      </c>
      <c r="DD1389" s="422">
        <f t="shared" ref="DD1389" si="605">IF(DD1387="NA",COUNTIF(AC1388:AC1392,"NA"),COUNTIF(AC1388:AC1392,"NS"))</f>
        <v>0</v>
      </c>
      <c r="DE1389" s="422">
        <f t="shared" ref="DE1389" si="606">IF(DE1387="NA",COUNTIF(AD1388:AD1392,"NA"),COUNTIF(AD1388:AD1392,"NS"))</f>
        <v>0</v>
      </c>
      <c r="DG1389" s="616"/>
      <c r="DH1389" s="617"/>
      <c r="DI1389" s="415"/>
      <c r="DJ1389" s="416"/>
      <c r="DK1389" s="416"/>
      <c r="DL1389" s="416"/>
      <c r="DM1389" s="416"/>
      <c r="DN1389" s="416"/>
      <c r="DO1389" s="416"/>
      <c r="DP1389" s="416"/>
      <c r="DQ1389" s="416"/>
      <c r="DR1389" s="416"/>
      <c r="DS1389" s="416"/>
      <c r="DT1389" s="416"/>
      <c r="DU1389" s="416"/>
      <c r="DV1389" s="416"/>
      <c r="DW1389" s="416"/>
      <c r="DX1389" s="416"/>
      <c r="DY1389" s="416"/>
      <c r="DZ1389" s="416"/>
      <c r="EA1389" s="416"/>
      <c r="EB1389" s="416"/>
      <c r="EC1389" s="416"/>
      <c r="ED1389" s="416"/>
      <c r="EE1389" s="416"/>
      <c r="EF1389" s="416"/>
      <c r="EG1389" s="416"/>
      <c r="EH1389" s="416"/>
      <c r="EI1389" s="416"/>
      <c r="EJ1389" s="416"/>
      <c r="EK1389" s="416"/>
      <c r="EL1389" s="417"/>
    </row>
    <row r="1390" spans="1:143" ht="15" customHeight="1" x14ac:dyDescent="0.25">
      <c r="A1390" s="60"/>
      <c r="B1390" s="60"/>
      <c r="C1390" s="796"/>
      <c r="D1390" s="789"/>
      <c r="E1390" s="790"/>
      <c r="F1390" s="790"/>
      <c r="G1390" s="716" t="s">
        <v>321</v>
      </c>
      <c r="H1390" s="716"/>
      <c r="I1390" s="64"/>
      <c r="J1390" s="705" t="s">
        <v>316</v>
      </c>
      <c r="K1390" s="705"/>
      <c r="L1390" s="705"/>
      <c r="M1390" s="705"/>
      <c r="N1390" s="705"/>
      <c r="O1390" s="705"/>
      <c r="P1390" s="705"/>
      <c r="Q1390" s="705"/>
      <c r="R1390" s="706"/>
      <c r="S1390" s="274"/>
      <c r="T1390" s="274"/>
      <c r="U1390" s="274"/>
      <c r="V1390" s="274"/>
      <c r="W1390" s="274"/>
      <c r="X1390" s="274"/>
      <c r="Y1390" s="274"/>
      <c r="Z1390" s="274"/>
      <c r="AA1390" s="274"/>
      <c r="AB1390" s="274"/>
      <c r="AC1390" s="274"/>
      <c r="AD1390" s="274"/>
      <c r="AE1390" s="60"/>
      <c r="AF1390" s="259"/>
      <c r="AG1390" s="374">
        <f t="shared" si="514"/>
        <v>12</v>
      </c>
      <c r="AH1390" s="399"/>
      <c r="AK1390" s="412">
        <f t="shared" si="515"/>
        <v>0</v>
      </c>
      <c r="AL1390" s="379">
        <f t="shared" si="508"/>
        <v>0</v>
      </c>
      <c r="AM1390" s="380">
        <f t="shared" si="516"/>
        <v>0</v>
      </c>
      <c r="AN1390" s="317">
        <f t="shared" si="517"/>
        <v>0</v>
      </c>
      <c r="AO1390" s="388">
        <f t="shared" si="518"/>
        <v>0</v>
      </c>
      <c r="AP1390" s="379">
        <f t="shared" si="509"/>
        <v>0</v>
      </c>
      <c r="AQ1390" s="380">
        <f t="shared" si="519"/>
        <v>0</v>
      </c>
      <c r="AR1390" s="317">
        <f t="shared" si="520"/>
        <v>0</v>
      </c>
      <c r="AS1390" s="388">
        <f t="shared" si="521"/>
        <v>0</v>
      </c>
      <c r="AT1390" s="379">
        <f t="shared" si="510"/>
        <v>0</v>
      </c>
      <c r="AU1390" s="380">
        <f t="shared" si="522"/>
        <v>0</v>
      </c>
      <c r="AV1390" s="317">
        <f t="shared" si="523"/>
        <v>0</v>
      </c>
      <c r="AW1390" s="388">
        <f t="shared" si="524"/>
        <v>0</v>
      </c>
      <c r="AX1390" s="379">
        <f t="shared" si="511"/>
        <v>0</v>
      </c>
      <c r="AY1390" s="380">
        <f t="shared" si="525"/>
        <v>0</v>
      </c>
      <c r="AZ1390" s="292">
        <f t="shared" si="526"/>
        <v>0</v>
      </c>
      <c r="BA1390" s="388">
        <f t="shared" si="527"/>
        <v>0</v>
      </c>
      <c r="BB1390" s="379">
        <f t="shared" si="512"/>
        <v>0</v>
      </c>
      <c r="BC1390" s="380">
        <f t="shared" si="528"/>
        <v>0</v>
      </c>
      <c r="BD1390" s="292">
        <f t="shared" si="529"/>
        <v>0</v>
      </c>
      <c r="BE1390" s="388">
        <f t="shared" si="530"/>
        <v>0</v>
      </c>
      <c r="BF1390" s="379">
        <f t="shared" si="513"/>
        <v>0</v>
      </c>
      <c r="BG1390" s="380">
        <f t="shared" si="531"/>
        <v>0</v>
      </c>
      <c r="BH1390" s="292">
        <f t="shared" si="532"/>
        <v>0</v>
      </c>
      <c r="CA1390" s="299" t="s">
        <v>1918</v>
      </c>
      <c r="CB1390" s="427"/>
      <c r="CC1390" s="296"/>
      <c r="CD1390" s="296"/>
      <c r="CE1390" s="296"/>
      <c r="CF1390" s="296"/>
      <c r="CG1390" s="296"/>
      <c r="CH1390" s="296"/>
      <c r="CI1390" s="422"/>
      <c r="CJ1390" s="422"/>
      <c r="CK1390" s="422"/>
      <c r="CL1390" s="422"/>
      <c r="CM1390" s="320"/>
      <c r="CN1390" s="320"/>
      <c r="CO1390" s="320"/>
      <c r="CP1390" s="320"/>
      <c r="CQ1390" s="320"/>
      <c r="CR1390" s="320"/>
      <c r="CS1390" s="320"/>
      <c r="CT1390" s="425">
        <f t="shared" ref="CT1390:DD1390" si="607">IF(OR(AND(CT1387=0,CT1389&gt;0),AND(CT1387="NS",CT1388&gt;0),AND(CT1387="NS",CT1388=0,CT1389=0)),1,IF(OR(AND(CT1389&gt;=2,CT1388&lt;CT1387),AND(CT1387="NS",CT1388=0,CT1389&gt;0),OR(CT1387=CT1388,AND(CT1387="",CT1389=0,CT1388=0))),0,1))</f>
        <v>0</v>
      </c>
      <c r="CU1390" s="425">
        <f t="shared" si="607"/>
        <v>0</v>
      </c>
      <c r="CV1390" s="425">
        <f t="shared" si="607"/>
        <v>0</v>
      </c>
      <c r="CW1390" s="425">
        <f t="shared" si="607"/>
        <v>0</v>
      </c>
      <c r="CX1390" s="425">
        <f t="shared" si="607"/>
        <v>0</v>
      </c>
      <c r="CY1390" s="425">
        <f t="shared" si="607"/>
        <v>0</v>
      </c>
      <c r="CZ1390" s="425">
        <f t="shared" si="607"/>
        <v>0</v>
      </c>
      <c r="DA1390" s="425">
        <f t="shared" si="607"/>
        <v>0</v>
      </c>
      <c r="DB1390" s="425">
        <f t="shared" si="607"/>
        <v>0</v>
      </c>
      <c r="DC1390" s="425">
        <f t="shared" si="607"/>
        <v>0</v>
      </c>
      <c r="DD1390" s="425">
        <f t="shared" si="607"/>
        <v>0</v>
      </c>
      <c r="DE1390" s="425">
        <f t="shared" ref="DE1390" si="608">IF(OR(AND(DE1387=0,DE1389&gt;0),AND(DE1387="NS",DE1388&gt;0),AND(DE1387="NS",DE1388=0,DE1389=0)),1,IF(OR(AND(DE1389&gt;=2,DE1388&lt;DE1387),AND(DE1387="NS",DE1388=0,DE1389&gt;0),OR(DE1387=DE1388,AND(DE1387="",DE1389=0,DE1388=0))),0,1))</f>
        <v>0</v>
      </c>
      <c r="DF1390" s="387">
        <f>SUM(CT1390:DE1390)</f>
        <v>0</v>
      </c>
      <c r="DG1390" s="616"/>
      <c r="DH1390" s="617"/>
      <c r="DI1390" s="415"/>
      <c r="DJ1390" s="416"/>
      <c r="DK1390" s="416"/>
      <c r="DL1390" s="416"/>
      <c r="DM1390" s="416"/>
      <c r="DN1390" s="416"/>
      <c r="DO1390" s="416"/>
      <c r="DP1390" s="416"/>
      <c r="DQ1390" s="416"/>
      <c r="DR1390" s="416"/>
      <c r="DS1390" s="416"/>
      <c r="DT1390" s="416"/>
      <c r="DU1390" s="416"/>
      <c r="DV1390" s="416"/>
      <c r="DW1390" s="416"/>
      <c r="DX1390" s="416"/>
      <c r="DY1390" s="416"/>
      <c r="DZ1390" s="416"/>
      <c r="EA1390" s="416"/>
      <c r="EB1390" s="416"/>
      <c r="EC1390" s="416"/>
      <c r="ED1390" s="416"/>
      <c r="EE1390" s="416"/>
      <c r="EF1390" s="416"/>
      <c r="EG1390" s="416"/>
      <c r="EH1390" s="416"/>
      <c r="EI1390" s="416"/>
      <c r="EJ1390" s="416"/>
      <c r="EK1390" s="416"/>
      <c r="EL1390" s="417"/>
    </row>
    <row r="1391" spans="1:143" ht="15" customHeight="1" x14ac:dyDescent="0.25">
      <c r="A1391" s="60"/>
      <c r="B1391" s="60"/>
      <c r="C1391" s="796"/>
      <c r="D1391" s="789"/>
      <c r="E1391" s="790"/>
      <c r="F1391" s="790"/>
      <c r="G1391" s="716" t="s">
        <v>322</v>
      </c>
      <c r="H1391" s="716"/>
      <c r="I1391" s="64"/>
      <c r="J1391" s="705" t="s">
        <v>317</v>
      </c>
      <c r="K1391" s="705"/>
      <c r="L1391" s="705"/>
      <c r="M1391" s="705"/>
      <c r="N1391" s="705"/>
      <c r="O1391" s="705"/>
      <c r="P1391" s="705"/>
      <c r="Q1391" s="705"/>
      <c r="R1391" s="706"/>
      <c r="S1391" s="274"/>
      <c r="T1391" s="274"/>
      <c r="U1391" s="274"/>
      <c r="V1391" s="274"/>
      <c r="W1391" s="274"/>
      <c r="X1391" s="274"/>
      <c r="Y1391" s="274"/>
      <c r="Z1391" s="274"/>
      <c r="AA1391" s="274"/>
      <c r="AB1391" s="274"/>
      <c r="AC1391" s="274"/>
      <c r="AD1391" s="274"/>
      <c r="AE1391" s="60"/>
      <c r="AF1391" s="259"/>
      <c r="AG1391" s="374">
        <f t="shared" si="514"/>
        <v>12</v>
      </c>
      <c r="AH1391" s="399"/>
      <c r="AK1391" s="412">
        <f t="shared" si="515"/>
        <v>0</v>
      </c>
      <c r="AL1391" s="379">
        <f t="shared" si="508"/>
        <v>0</v>
      </c>
      <c r="AM1391" s="380">
        <f t="shared" si="516"/>
        <v>0</v>
      </c>
      <c r="AN1391" s="317">
        <f t="shared" si="517"/>
        <v>0</v>
      </c>
      <c r="AO1391" s="388">
        <f t="shared" si="518"/>
        <v>0</v>
      </c>
      <c r="AP1391" s="379">
        <f t="shared" si="509"/>
        <v>0</v>
      </c>
      <c r="AQ1391" s="380">
        <f t="shared" si="519"/>
        <v>0</v>
      </c>
      <c r="AR1391" s="317">
        <f t="shared" si="520"/>
        <v>0</v>
      </c>
      <c r="AS1391" s="388">
        <f t="shared" si="521"/>
        <v>0</v>
      </c>
      <c r="AT1391" s="379">
        <f t="shared" si="510"/>
        <v>0</v>
      </c>
      <c r="AU1391" s="380">
        <f t="shared" si="522"/>
        <v>0</v>
      </c>
      <c r="AV1391" s="317">
        <f t="shared" si="523"/>
        <v>0</v>
      </c>
      <c r="AW1391" s="388">
        <f t="shared" si="524"/>
        <v>0</v>
      </c>
      <c r="AX1391" s="379">
        <f t="shared" si="511"/>
        <v>0</v>
      </c>
      <c r="AY1391" s="380">
        <f t="shared" si="525"/>
        <v>0</v>
      </c>
      <c r="AZ1391" s="292">
        <f t="shared" si="526"/>
        <v>0</v>
      </c>
      <c r="BA1391" s="388">
        <f t="shared" si="527"/>
        <v>0</v>
      </c>
      <c r="BB1391" s="379">
        <f t="shared" si="512"/>
        <v>0</v>
      </c>
      <c r="BC1391" s="380">
        <f t="shared" si="528"/>
        <v>0</v>
      </c>
      <c r="BD1391" s="292">
        <f t="shared" si="529"/>
        <v>0</v>
      </c>
      <c r="BE1391" s="388">
        <f t="shared" si="530"/>
        <v>0</v>
      </c>
      <c r="BF1391" s="379">
        <f t="shared" si="513"/>
        <v>0</v>
      </c>
      <c r="BG1391" s="380">
        <f t="shared" si="531"/>
        <v>0</v>
      </c>
      <c r="BH1391" s="292">
        <f t="shared" si="532"/>
        <v>0</v>
      </c>
      <c r="CA1391" s="426"/>
      <c r="CB1391" s="427"/>
      <c r="CC1391" s="428"/>
      <c r="CD1391" s="428"/>
      <c r="CE1391" s="428"/>
      <c r="CF1391" s="428"/>
      <c r="CG1391" s="428"/>
      <c r="CH1391" s="428"/>
      <c r="CI1391" s="428"/>
      <c r="CJ1391" s="428"/>
      <c r="CK1391" s="428"/>
      <c r="CL1391" s="428"/>
      <c r="CM1391" s="388"/>
      <c r="CN1391" s="388"/>
      <c r="CO1391" s="388"/>
      <c r="CP1391" s="388"/>
      <c r="CQ1391" s="388"/>
      <c r="CR1391" s="388"/>
      <c r="CS1391" s="388"/>
      <c r="CT1391" s="430"/>
      <c r="CU1391" s="430"/>
      <c r="CV1391" s="430"/>
      <c r="CW1391" s="430"/>
      <c r="CX1391" s="430"/>
      <c r="CY1391" s="430"/>
      <c r="CZ1391" s="430"/>
      <c r="DA1391" s="430"/>
      <c r="DB1391" s="430"/>
      <c r="DC1391" s="430"/>
      <c r="DD1391" s="430"/>
      <c r="DE1391" s="430"/>
      <c r="DG1391" s="616"/>
      <c r="DH1391" s="617"/>
      <c r="DI1391" s="415"/>
      <c r="DJ1391" s="416"/>
      <c r="DK1391" s="416"/>
      <c r="DL1391" s="416"/>
      <c r="DM1391" s="416"/>
      <c r="DN1391" s="416"/>
      <c r="DO1391" s="416"/>
      <c r="DP1391" s="416"/>
      <c r="DQ1391" s="416"/>
      <c r="DR1391" s="416"/>
      <c r="DS1391" s="416"/>
      <c r="DT1391" s="416"/>
      <c r="DU1391" s="416"/>
      <c r="DV1391" s="416"/>
      <c r="DW1391" s="416"/>
      <c r="DX1391" s="416"/>
      <c r="DY1391" s="416"/>
      <c r="DZ1391" s="416"/>
      <c r="EA1391" s="416"/>
      <c r="EB1391" s="416"/>
      <c r="EC1391" s="416"/>
      <c r="ED1391" s="416"/>
      <c r="EE1391" s="416"/>
      <c r="EF1391" s="416"/>
      <c r="EG1391" s="416"/>
      <c r="EH1391" s="416"/>
      <c r="EI1391" s="416"/>
      <c r="EJ1391" s="416"/>
      <c r="EK1391" s="416"/>
      <c r="EL1391" s="417"/>
    </row>
    <row r="1392" spans="1:143" ht="15" customHeight="1" x14ac:dyDescent="0.25">
      <c r="A1392" s="60"/>
      <c r="B1392" s="60"/>
      <c r="C1392" s="796"/>
      <c r="D1392" s="789"/>
      <c r="E1392" s="790"/>
      <c r="F1392" s="790"/>
      <c r="G1392" s="716" t="s">
        <v>323</v>
      </c>
      <c r="H1392" s="716"/>
      <c r="I1392" s="64"/>
      <c r="J1392" s="705" t="s">
        <v>318</v>
      </c>
      <c r="K1392" s="705"/>
      <c r="L1392" s="705"/>
      <c r="M1392" s="705"/>
      <c r="N1392" s="705"/>
      <c r="O1392" s="705"/>
      <c r="P1392" s="705"/>
      <c r="Q1392" s="705"/>
      <c r="R1392" s="706"/>
      <c r="S1392" s="274"/>
      <c r="T1392" s="274"/>
      <c r="U1392" s="274"/>
      <c r="V1392" s="274"/>
      <c r="W1392" s="274"/>
      <c r="X1392" s="274"/>
      <c r="Y1392" s="274"/>
      <c r="Z1392" s="274"/>
      <c r="AA1392" s="274"/>
      <c r="AB1392" s="274"/>
      <c r="AC1392" s="274"/>
      <c r="AD1392" s="274"/>
      <c r="AE1392" s="60"/>
      <c r="AF1392" s="259"/>
      <c r="AG1392" s="374">
        <f t="shared" si="514"/>
        <v>12</v>
      </c>
      <c r="AH1392" s="399"/>
      <c r="AK1392" s="412">
        <f t="shared" si="515"/>
        <v>0</v>
      </c>
      <c r="AL1392" s="379">
        <f t="shared" si="508"/>
        <v>0</v>
      </c>
      <c r="AM1392" s="380">
        <f t="shared" si="516"/>
        <v>0</v>
      </c>
      <c r="AN1392" s="317">
        <f t="shared" si="517"/>
        <v>0</v>
      </c>
      <c r="AO1392" s="388">
        <f t="shared" si="518"/>
        <v>0</v>
      </c>
      <c r="AP1392" s="379">
        <f t="shared" si="509"/>
        <v>0</v>
      </c>
      <c r="AQ1392" s="380">
        <f t="shared" si="519"/>
        <v>0</v>
      </c>
      <c r="AR1392" s="317">
        <f t="shared" si="520"/>
        <v>0</v>
      </c>
      <c r="AS1392" s="388">
        <f t="shared" si="521"/>
        <v>0</v>
      </c>
      <c r="AT1392" s="379">
        <f t="shared" si="510"/>
        <v>0</v>
      </c>
      <c r="AU1392" s="380">
        <f t="shared" si="522"/>
        <v>0</v>
      </c>
      <c r="AV1392" s="317">
        <f t="shared" si="523"/>
        <v>0</v>
      </c>
      <c r="AW1392" s="388">
        <f t="shared" si="524"/>
        <v>0</v>
      </c>
      <c r="AX1392" s="379">
        <f t="shared" si="511"/>
        <v>0</v>
      </c>
      <c r="AY1392" s="380">
        <f t="shared" si="525"/>
        <v>0</v>
      </c>
      <c r="AZ1392" s="292">
        <f t="shared" si="526"/>
        <v>0</v>
      </c>
      <c r="BA1392" s="388">
        <f t="shared" si="527"/>
        <v>0</v>
      </c>
      <c r="BB1392" s="379">
        <f t="shared" si="512"/>
        <v>0</v>
      </c>
      <c r="BC1392" s="380">
        <f t="shared" si="528"/>
        <v>0</v>
      </c>
      <c r="BD1392" s="292">
        <f t="shared" si="529"/>
        <v>0</v>
      </c>
      <c r="BE1392" s="388">
        <f t="shared" si="530"/>
        <v>0</v>
      </c>
      <c r="BF1392" s="379">
        <f t="shared" si="513"/>
        <v>0</v>
      </c>
      <c r="BG1392" s="380">
        <f t="shared" si="531"/>
        <v>0</v>
      </c>
      <c r="BH1392" s="292">
        <f t="shared" si="532"/>
        <v>0</v>
      </c>
      <c r="CA1392" s="303"/>
      <c r="CB1392" s="427"/>
      <c r="CC1392" s="304"/>
      <c r="CD1392" s="304"/>
      <c r="CE1392" s="304"/>
      <c r="CF1392" s="304"/>
      <c r="CG1392" s="304"/>
      <c r="CH1392" s="304"/>
      <c r="CI1392" s="304"/>
      <c r="CJ1392" s="304"/>
      <c r="CK1392" s="304"/>
      <c r="CL1392" s="304"/>
      <c r="CM1392" s="388"/>
      <c r="CN1392" s="388"/>
      <c r="CO1392" s="388"/>
      <c r="CP1392" s="388"/>
      <c r="CQ1392" s="388"/>
      <c r="CR1392" s="388"/>
      <c r="CS1392" s="388"/>
      <c r="CT1392" s="311"/>
      <c r="CU1392" s="311"/>
      <c r="CV1392" s="311"/>
      <c r="CW1392" s="311"/>
      <c r="CX1392" s="311"/>
      <c r="CY1392" s="311"/>
      <c r="CZ1392" s="311"/>
      <c r="DA1392" s="311"/>
      <c r="DB1392" s="311"/>
      <c r="DC1392" s="311"/>
      <c r="DD1392" s="311"/>
      <c r="DE1392" s="311"/>
      <c r="DG1392" s="616"/>
      <c r="DH1392" s="617"/>
      <c r="DI1392" s="415"/>
      <c r="DJ1392" s="416"/>
      <c r="DK1392" s="416"/>
      <c r="DL1392" s="416"/>
      <c r="DM1392" s="416"/>
      <c r="DN1392" s="416"/>
      <c r="DO1392" s="416"/>
      <c r="DP1392" s="416"/>
      <c r="DQ1392" s="416"/>
      <c r="DR1392" s="416"/>
      <c r="DS1392" s="416"/>
      <c r="DT1392" s="416"/>
      <c r="DU1392" s="416"/>
      <c r="DV1392" s="416"/>
      <c r="DW1392" s="416"/>
      <c r="DX1392" s="416"/>
      <c r="DY1392" s="416"/>
      <c r="DZ1392" s="416"/>
      <c r="EA1392" s="416"/>
      <c r="EB1392" s="416"/>
      <c r="EC1392" s="416"/>
      <c r="ED1392" s="416"/>
      <c r="EE1392" s="416"/>
      <c r="EF1392" s="416"/>
      <c r="EG1392" s="416"/>
      <c r="EH1392" s="416"/>
      <c r="EI1392" s="416"/>
      <c r="EJ1392" s="416"/>
      <c r="EK1392" s="416"/>
      <c r="EL1392" s="417"/>
    </row>
    <row r="1393" spans="1:143" ht="15" customHeight="1" x14ac:dyDescent="0.25">
      <c r="A1393" s="60"/>
      <c r="B1393" s="60"/>
      <c r="C1393" s="797"/>
      <c r="D1393" s="792"/>
      <c r="E1393" s="793"/>
      <c r="F1393" s="793"/>
      <c r="G1393" s="703" t="s">
        <v>324</v>
      </c>
      <c r="H1393" s="703"/>
      <c r="I1393" s="774" t="s">
        <v>325</v>
      </c>
      <c r="J1393" s="774"/>
      <c r="K1393" s="774"/>
      <c r="L1393" s="774"/>
      <c r="M1393" s="774"/>
      <c r="N1393" s="774"/>
      <c r="O1393" s="774"/>
      <c r="P1393" s="774"/>
      <c r="Q1393" s="774"/>
      <c r="R1393" s="774"/>
      <c r="S1393" s="274"/>
      <c r="T1393" s="274"/>
      <c r="U1393" s="274"/>
      <c r="V1393" s="274"/>
      <c r="W1393" s="274"/>
      <c r="X1393" s="274"/>
      <c r="Y1393" s="274"/>
      <c r="Z1393" s="274"/>
      <c r="AA1393" s="274"/>
      <c r="AB1393" s="274"/>
      <c r="AC1393" s="274"/>
      <c r="AD1393" s="274"/>
      <c r="AE1393" s="60"/>
      <c r="AF1393" s="259"/>
      <c r="AG1393" s="374">
        <f t="shared" si="514"/>
        <v>12</v>
      </c>
      <c r="AH1393" s="399"/>
      <c r="AK1393" s="412">
        <f t="shared" si="515"/>
        <v>0</v>
      </c>
      <c r="AL1393" s="379">
        <f t="shared" si="508"/>
        <v>0</v>
      </c>
      <c r="AM1393" s="380">
        <f t="shared" si="516"/>
        <v>0</v>
      </c>
      <c r="AN1393" s="317">
        <f t="shared" si="517"/>
        <v>0</v>
      </c>
      <c r="AO1393" s="388">
        <f t="shared" si="518"/>
        <v>0</v>
      </c>
      <c r="AP1393" s="379">
        <f t="shared" si="509"/>
        <v>0</v>
      </c>
      <c r="AQ1393" s="380">
        <f t="shared" si="519"/>
        <v>0</v>
      </c>
      <c r="AR1393" s="317">
        <f t="shared" si="520"/>
        <v>0</v>
      </c>
      <c r="AS1393" s="388">
        <f t="shared" si="521"/>
        <v>0</v>
      </c>
      <c r="AT1393" s="379">
        <f t="shared" si="510"/>
        <v>0</v>
      </c>
      <c r="AU1393" s="380">
        <f t="shared" si="522"/>
        <v>0</v>
      </c>
      <c r="AV1393" s="317">
        <f t="shared" si="523"/>
        <v>0</v>
      </c>
      <c r="AW1393" s="388">
        <f t="shared" si="524"/>
        <v>0</v>
      </c>
      <c r="AX1393" s="379">
        <f t="shared" si="511"/>
        <v>0</v>
      </c>
      <c r="AY1393" s="380">
        <f t="shared" si="525"/>
        <v>0</v>
      </c>
      <c r="AZ1393" s="292">
        <f t="shared" si="526"/>
        <v>0</v>
      </c>
      <c r="BA1393" s="388">
        <f t="shared" si="527"/>
        <v>0</v>
      </c>
      <c r="BB1393" s="379">
        <f t="shared" si="512"/>
        <v>0</v>
      </c>
      <c r="BC1393" s="380">
        <f t="shared" si="528"/>
        <v>0</v>
      </c>
      <c r="BD1393" s="292">
        <f t="shared" si="529"/>
        <v>0</v>
      </c>
      <c r="BE1393" s="388">
        <f t="shared" si="530"/>
        <v>0</v>
      </c>
      <c r="BF1393" s="379">
        <f t="shared" si="513"/>
        <v>0</v>
      </c>
      <c r="BG1393" s="380">
        <f t="shared" si="531"/>
        <v>0</v>
      </c>
      <c r="BH1393" s="292">
        <f t="shared" si="532"/>
        <v>0</v>
      </c>
      <c r="CA1393" s="303"/>
      <c r="CB1393" s="427"/>
      <c r="CC1393" s="304"/>
      <c r="CD1393" s="304"/>
      <c r="CE1393" s="304"/>
      <c r="CF1393" s="304"/>
      <c r="CG1393" s="304"/>
      <c r="CH1393" s="304"/>
      <c r="CI1393" s="304"/>
      <c r="CJ1393" s="304"/>
      <c r="CK1393" s="304"/>
      <c r="CL1393" s="304"/>
      <c r="CM1393" s="388"/>
      <c r="CN1393" s="388"/>
      <c r="CO1393" s="388"/>
      <c r="CP1393" s="388"/>
      <c r="CQ1393" s="388"/>
      <c r="CR1393" s="388"/>
      <c r="CS1393" s="388"/>
      <c r="CT1393" s="311"/>
      <c r="CU1393" s="311"/>
      <c r="CV1393" s="311"/>
      <c r="CW1393" s="311"/>
      <c r="CX1393" s="311"/>
      <c r="CY1393" s="311"/>
      <c r="CZ1393" s="311"/>
      <c r="DA1393" s="311"/>
      <c r="DB1393" s="311"/>
      <c r="DC1393" s="311"/>
      <c r="DD1393" s="311"/>
      <c r="DE1393" s="311"/>
      <c r="DG1393" s="614" t="s">
        <v>324</v>
      </c>
      <c r="DH1393" s="615"/>
      <c r="DI1393" s="418" t="s">
        <v>1909</v>
      </c>
      <c r="DJ1393" s="419"/>
      <c r="DK1393" s="419"/>
      <c r="DL1393" s="419"/>
      <c r="DM1393" s="419"/>
      <c r="DN1393" s="419"/>
      <c r="DO1393" s="419"/>
      <c r="DP1393" s="419"/>
      <c r="DQ1393" s="419"/>
      <c r="DR1393" s="419"/>
      <c r="DS1393" s="419"/>
      <c r="DT1393" s="419"/>
      <c r="DU1393" s="419"/>
      <c r="DV1393" s="419"/>
      <c r="DW1393" s="419"/>
      <c r="DX1393" s="419"/>
      <c r="DY1393" s="419"/>
      <c r="DZ1393" s="419"/>
      <c r="EA1393" s="420">
        <f t="shared" ref="EA1393" si="609">S1393</f>
        <v>0</v>
      </c>
      <c r="EB1393" s="420">
        <f t="shared" ref="EB1393" si="610">T1393</f>
        <v>0</v>
      </c>
      <c r="EC1393" s="420">
        <f t="shared" ref="EC1393" si="611">U1393</f>
        <v>0</v>
      </c>
      <c r="ED1393" s="420">
        <f t="shared" ref="ED1393" si="612">V1393</f>
        <v>0</v>
      </c>
      <c r="EE1393" s="420">
        <f t="shared" ref="EE1393" si="613">W1393</f>
        <v>0</v>
      </c>
      <c r="EF1393" s="420">
        <f t="shared" ref="EF1393" si="614">X1393</f>
        <v>0</v>
      </c>
      <c r="EG1393" s="420">
        <f t="shared" ref="EG1393" si="615">Y1393</f>
        <v>0</v>
      </c>
      <c r="EH1393" s="420">
        <f t="shared" ref="EH1393" si="616">Z1393</f>
        <v>0</v>
      </c>
      <c r="EI1393" s="420">
        <f t="shared" ref="EI1393" si="617">AA1393</f>
        <v>0</v>
      </c>
      <c r="EJ1393" s="420">
        <f t="shared" ref="EJ1393" si="618">AB1393</f>
        <v>0</v>
      </c>
      <c r="EK1393" s="420">
        <f t="shared" ref="EK1393" si="619">AC1393</f>
        <v>0</v>
      </c>
      <c r="EL1393" s="420">
        <f t="shared" ref="EL1393" si="620">AD1393</f>
        <v>0</v>
      </c>
    </row>
    <row r="1394" spans="1:143" ht="15" customHeight="1" x14ac:dyDescent="0.25">
      <c r="A1394" s="60"/>
      <c r="B1394" s="60"/>
      <c r="C1394" s="795" t="s">
        <v>350</v>
      </c>
      <c r="D1394" s="786" t="s">
        <v>351</v>
      </c>
      <c r="E1394" s="787"/>
      <c r="F1394" s="788"/>
      <c r="G1394" s="703" t="s">
        <v>328</v>
      </c>
      <c r="H1394" s="703"/>
      <c r="I1394" s="774" t="s">
        <v>332</v>
      </c>
      <c r="J1394" s="774"/>
      <c r="K1394" s="774"/>
      <c r="L1394" s="774"/>
      <c r="M1394" s="774"/>
      <c r="N1394" s="774"/>
      <c r="O1394" s="774"/>
      <c r="P1394" s="774"/>
      <c r="Q1394" s="774"/>
      <c r="R1394" s="774"/>
      <c r="S1394" s="274"/>
      <c r="T1394" s="274"/>
      <c r="U1394" s="274"/>
      <c r="V1394" s="274"/>
      <c r="W1394" s="274"/>
      <c r="X1394" s="274"/>
      <c r="Y1394" s="274"/>
      <c r="Z1394" s="274"/>
      <c r="AA1394" s="274"/>
      <c r="AB1394" s="274"/>
      <c r="AC1394" s="274"/>
      <c r="AD1394" s="274"/>
      <c r="AE1394" s="60"/>
      <c r="AF1394" s="259"/>
      <c r="AG1394" s="374">
        <f t="shared" si="514"/>
        <v>12</v>
      </c>
      <c r="AH1394" s="399"/>
      <c r="AK1394" s="412">
        <f t="shared" si="515"/>
        <v>0</v>
      </c>
      <c r="AL1394" s="379">
        <f t="shared" si="508"/>
        <v>0</v>
      </c>
      <c r="AM1394" s="380">
        <f t="shared" si="516"/>
        <v>0</v>
      </c>
      <c r="AN1394" s="317">
        <f t="shared" si="517"/>
        <v>0</v>
      </c>
      <c r="AO1394" s="388">
        <f t="shared" si="518"/>
        <v>0</v>
      </c>
      <c r="AP1394" s="379">
        <f t="shared" si="509"/>
        <v>0</v>
      </c>
      <c r="AQ1394" s="380">
        <f t="shared" si="519"/>
        <v>0</v>
      </c>
      <c r="AR1394" s="317">
        <f t="shared" si="520"/>
        <v>0</v>
      </c>
      <c r="AS1394" s="388">
        <f t="shared" si="521"/>
        <v>0</v>
      </c>
      <c r="AT1394" s="379">
        <f t="shared" si="510"/>
        <v>0</v>
      </c>
      <c r="AU1394" s="380">
        <f t="shared" si="522"/>
        <v>0</v>
      </c>
      <c r="AV1394" s="317">
        <f t="shared" si="523"/>
        <v>0</v>
      </c>
      <c r="AW1394" s="388">
        <f t="shared" si="524"/>
        <v>0</v>
      </c>
      <c r="AX1394" s="379">
        <f t="shared" si="511"/>
        <v>0</v>
      </c>
      <c r="AY1394" s="380">
        <f t="shared" si="525"/>
        <v>0</v>
      </c>
      <c r="AZ1394" s="292">
        <f t="shared" si="526"/>
        <v>0</v>
      </c>
      <c r="BA1394" s="388">
        <f t="shared" si="527"/>
        <v>0</v>
      </c>
      <c r="BB1394" s="379">
        <f t="shared" si="512"/>
        <v>0</v>
      </c>
      <c r="BC1394" s="380">
        <f t="shared" si="528"/>
        <v>0</v>
      </c>
      <c r="BD1394" s="292">
        <f t="shared" si="529"/>
        <v>0</v>
      </c>
      <c r="BE1394" s="388">
        <f t="shared" si="530"/>
        <v>0</v>
      </c>
      <c r="BF1394" s="379">
        <f t="shared" si="513"/>
        <v>0</v>
      </c>
      <c r="BG1394" s="380">
        <f t="shared" si="531"/>
        <v>0</v>
      </c>
      <c r="BH1394" s="292">
        <f t="shared" si="532"/>
        <v>0</v>
      </c>
      <c r="CA1394" s="303"/>
      <c r="CB1394" s="427"/>
      <c r="CC1394" s="304"/>
      <c r="CD1394" s="304"/>
      <c r="CE1394" s="304"/>
      <c r="CF1394" s="304"/>
      <c r="CG1394" s="304"/>
      <c r="CH1394" s="304"/>
      <c r="CI1394" s="304"/>
      <c r="CJ1394" s="304"/>
      <c r="CK1394" s="304"/>
      <c r="CL1394" s="304"/>
      <c r="CM1394" s="388"/>
      <c r="CN1394" s="388"/>
      <c r="CO1394" s="388"/>
      <c r="CP1394" s="388"/>
      <c r="CQ1394" s="388"/>
      <c r="CR1394" s="388"/>
      <c r="CS1394" s="388"/>
      <c r="CT1394" s="311"/>
      <c r="CU1394" s="311"/>
      <c r="CV1394" s="311"/>
      <c r="CW1394" s="311"/>
      <c r="CX1394" s="311"/>
      <c r="CY1394" s="311"/>
      <c r="CZ1394" s="311"/>
      <c r="DA1394" s="311"/>
      <c r="DB1394" s="311"/>
      <c r="DC1394" s="311"/>
      <c r="DD1394" s="311"/>
      <c r="DE1394" s="311"/>
      <c r="DG1394" s="610"/>
      <c r="DH1394" s="611"/>
      <c r="DI1394" s="415" t="s">
        <v>1910</v>
      </c>
      <c r="DJ1394" s="416"/>
      <c r="DK1394" s="416"/>
      <c r="DL1394" s="416"/>
      <c r="DM1394" s="416"/>
      <c r="DN1394" s="416"/>
      <c r="DO1394" s="416"/>
      <c r="DP1394" s="416"/>
      <c r="DQ1394" s="416"/>
      <c r="DR1394" s="416"/>
      <c r="DS1394" s="416"/>
      <c r="DT1394" s="416"/>
      <c r="DU1394" s="416"/>
      <c r="DV1394" s="416"/>
      <c r="DW1394" s="416"/>
      <c r="DX1394" s="416"/>
      <c r="DY1394" s="416"/>
      <c r="DZ1394" s="416"/>
      <c r="EA1394" s="417">
        <f t="shared" ref="EA1394" si="621">COUNTIF(S1382:S1387,"NS")</f>
        <v>0</v>
      </c>
      <c r="EB1394" s="417">
        <f t="shared" ref="EB1394" si="622">COUNTIF(T1382:T1387,"NS")</f>
        <v>0</v>
      </c>
      <c r="EC1394" s="417">
        <f t="shared" ref="EC1394" si="623">COUNTIF(U1382:U1387,"NS")</f>
        <v>0</v>
      </c>
      <c r="ED1394" s="417">
        <f t="shared" ref="ED1394" si="624">COUNTIF(V1382:V1387,"NS")</f>
        <v>0</v>
      </c>
      <c r="EE1394" s="417">
        <f t="shared" ref="EE1394" si="625">COUNTIF(W1382:W1387,"NS")</f>
        <v>0</v>
      </c>
      <c r="EF1394" s="417">
        <f t="shared" ref="EF1394" si="626">COUNTIF(X1382:X1387,"NS")</f>
        <v>0</v>
      </c>
      <c r="EG1394" s="417">
        <f t="shared" ref="EG1394" si="627">COUNTIF(Y1382:Y1387,"NS")</f>
        <v>0</v>
      </c>
      <c r="EH1394" s="417">
        <f t="shared" ref="EH1394" si="628">COUNTIF(Z1382:Z1387,"NS")</f>
        <v>0</v>
      </c>
      <c r="EI1394" s="417">
        <f t="shared" ref="EI1394" si="629">COUNTIF(AA1382:AA1387,"NS")</f>
        <v>0</v>
      </c>
      <c r="EJ1394" s="417">
        <f t="shared" ref="EJ1394" si="630">COUNTIF(AB1382:AB1387,"NS")</f>
        <v>0</v>
      </c>
      <c r="EK1394" s="417">
        <f t="shared" ref="EK1394" si="631">COUNTIF(AC1382:AC1387,"NS")</f>
        <v>0</v>
      </c>
      <c r="EL1394" s="417">
        <f t="shared" ref="EL1394" si="632">COUNTIF(AD1382:AD1387,"NS")</f>
        <v>0</v>
      </c>
    </row>
    <row r="1395" spans="1:143" ht="15" customHeight="1" x14ac:dyDescent="0.25">
      <c r="A1395" s="60"/>
      <c r="B1395" s="60"/>
      <c r="C1395" s="796"/>
      <c r="D1395" s="789"/>
      <c r="E1395" s="790"/>
      <c r="F1395" s="791"/>
      <c r="G1395" s="703" t="s">
        <v>329</v>
      </c>
      <c r="H1395" s="703"/>
      <c r="I1395" s="774" t="s">
        <v>333</v>
      </c>
      <c r="J1395" s="774"/>
      <c r="K1395" s="774"/>
      <c r="L1395" s="774"/>
      <c r="M1395" s="774"/>
      <c r="N1395" s="774"/>
      <c r="O1395" s="774"/>
      <c r="P1395" s="774"/>
      <c r="Q1395" s="774"/>
      <c r="R1395" s="774"/>
      <c r="S1395" s="274"/>
      <c r="T1395" s="274"/>
      <c r="U1395" s="274"/>
      <c r="V1395" s="274"/>
      <c r="W1395" s="274"/>
      <c r="X1395" s="274"/>
      <c r="Y1395" s="274"/>
      <c r="Z1395" s="274"/>
      <c r="AA1395" s="274"/>
      <c r="AB1395" s="274"/>
      <c r="AC1395" s="274"/>
      <c r="AD1395" s="274"/>
      <c r="AE1395" s="60"/>
      <c r="AF1395" s="259"/>
      <c r="AG1395" s="374">
        <f t="shared" si="514"/>
        <v>12</v>
      </c>
      <c r="AH1395" s="399"/>
      <c r="AK1395" s="412">
        <f t="shared" si="515"/>
        <v>0</v>
      </c>
      <c r="AL1395" s="379">
        <f t="shared" si="508"/>
        <v>0</v>
      </c>
      <c r="AM1395" s="380">
        <f t="shared" si="516"/>
        <v>0</v>
      </c>
      <c r="AN1395" s="317">
        <f t="shared" si="517"/>
        <v>0</v>
      </c>
      <c r="AO1395" s="388">
        <f t="shared" si="518"/>
        <v>0</v>
      </c>
      <c r="AP1395" s="379">
        <f t="shared" si="509"/>
        <v>0</v>
      </c>
      <c r="AQ1395" s="380">
        <f t="shared" si="519"/>
        <v>0</v>
      </c>
      <c r="AR1395" s="317">
        <f t="shared" si="520"/>
        <v>0</v>
      </c>
      <c r="AS1395" s="388">
        <f t="shared" si="521"/>
        <v>0</v>
      </c>
      <c r="AT1395" s="379">
        <f t="shared" si="510"/>
        <v>0</v>
      </c>
      <c r="AU1395" s="380">
        <f t="shared" si="522"/>
        <v>0</v>
      </c>
      <c r="AV1395" s="317">
        <f t="shared" si="523"/>
        <v>0</v>
      </c>
      <c r="AW1395" s="388">
        <f t="shared" si="524"/>
        <v>0</v>
      </c>
      <c r="AX1395" s="379">
        <f t="shared" si="511"/>
        <v>0</v>
      </c>
      <c r="AY1395" s="380">
        <f t="shared" si="525"/>
        <v>0</v>
      </c>
      <c r="AZ1395" s="292">
        <f t="shared" si="526"/>
        <v>0</v>
      </c>
      <c r="BA1395" s="388">
        <f t="shared" si="527"/>
        <v>0</v>
      </c>
      <c r="BB1395" s="379">
        <f t="shared" si="512"/>
        <v>0</v>
      </c>
      <c r="BC1395" s="380">
        <f t="shared" si="528"/>
        <v>0</v>
      </c>
      <c r="BD1395" s="292">
        <f t="shared" si="529"/>
        <v>0</v>
      </c>
      <c r="BE1395" s="388">
        <f t="shared" si="530"/>
        <v>0</v>
      </c>
      <c r="BF1395" s="379">
        <f t="shared" si="513"/>
        <v>0</v>
      </c>
      <c r="BG1395" s="380">
        <f t="shared" si="531"/>
        <v>0</v>
      </c>
      <c r="BH1395" s="292">
        <f t="shared" si="532"/>
        <v>0</v>
      </c>
      <c r="CA1395" s="303"/>
      <c r="CB1395" s="427"/>
      <c r="CC1395" s="304"/>
      <c r="CD1395" s="304"/>
      <c r="CE1395" s="304"/>
      <c r="CF1395" s="304"/>
      <c r="CG1395" s="304"/>
      <c r="CH1395" s="304"/>
      <c r="CI1395" s="304"/>
      <c r="CJ1395" s="304"/>
      <c r="CK1395" s="304"/>
      <c r="CL1395" s="304"/>
      <c r="CM1395" s="388"/>
      <c r="CN1395" s="388"/>
      <c r="CO1395" s="388"/>
      <c r="CP1395" s="388"/>
      <c r="CQ1395" s="388"/>
      <c r="CR1395" s="388"/>
      <c r="CS1395" s="388"/>
      <c r="CT1395" s="311"/>
      <c r="CU1395" s="311"/>
      <c r="CV1395" s="311"/>
      <c r="CW1395" s="311"/>
      <c r="CX1395" s="311"/>
      <c r="CY1395" s="311"/>
      <c r="CZ1395" s="311"/>
      <c r="DA1395" s="311"/>
      <c r="DB1395" s="311"/>
      <c r="DC1395" s="311"/>
      <c r="DD1395" s="311"/>
      <c r="DE1395" s="311"/>
      <c r="DG1395" s="610"/>
      <c r="DH1395" s="611"/>
      <c r="DI1395" s="415" t="s">
        <v>1914</v>
      </c>
      <c r="DJ1395" s="416"/>
      <c r="DK1395" s="416"/>
      <c r="DL1395" s="416"/>
      <c r="DM1395" s="416"/>
      <c r="DN1395" s="416"/>
      <c r="DO1395" s="416"/>
      <c r="DP1395" s="416"/>
      <c r="DQ1395" s="416"/>
      <c r="DR1395" s="416"/>
      <c r="DS1395" s="416"/>
      <c r="DT1395" s="416"/>
      <c r="DU1395" s="416"/>
      <c r="DV1395" s="416"/>
      <c r="DW1395" s="416"/>
      <c r="DX1395" s="416"/>
      <c r="DY1395" s="416"/>
      <c r="DZ1395" s="416"/>
      <c r="EA1395" s="417">
        <f t="shared" ref="EA1395" si="633">SUM(S1382:S1387,S1393)</f>
        <v>0</v>
      </c>
      <c r="EB1395" s="417">
        <f t="shared" ref="EB1395" si="634">SUM(T1382:T1387,T1393)</f>
        <v>0</v>
      </c>
      <c r="EC1395" s="417">
        <f t="shared" ref="EC1395" si="635">SUM(U1382:U1387,U1393)</f>
        <v>0</v>
      </c>
      <c r="ED1395" s="417">
        <f t="shared" ref="ED1395" si="636">SUM(V1382:V1387,V1393)</f>
        <v>0</v>
      </c>
      <c r="EE1395" s="417">
        <f t="shared" ref="EE1395" si="637">SUM(W1382:W1387,W1393)</f>
        <v>0</v>
      </c>
      <c r="EF1395" s="417">
        <f t="shared" ref="EF1395" si="638">SUM(X1382:X1387,X1393)</f>
        <v>0</v>
      </c>
      <c r="EG1395" s="417">
        <f t="shared" ref="EG1395" si="639">SUM(Y1382:Y1387,Y1393)</f>
        <v>0</v>
      </c>
      <c r="EH1395" s="417">
        <f t="shared" ref="EH1395" si="640">SUM(Z1382:Z1387,Z1393)</f>
        <v>0</v>
      </c>
      <c r="EI1395" s="417">
        <f t="shared" ref="EI1395" si="641">SUM(AA1382:AA1387,AA1393)</f>
        <v>0</v>
      </c>
      <c r="EJ1395" s="417">
        <f t="shared" ref="EJ1395" si="642">SUM(AB1382:AB1387,AB1393)</f>
        <v>0</v>
      </c>
      <c r="EK1395" s="417">
        <f t="shared" ref="EK1395" si="643">SUM(AC1382:AC1387,AC1393)</f>
        <v>0</v>
      </c>
      <c r="EL1395" s="417">
        <f t="shared" ref="EL1395" si="644">SUM(AD1382:AD1387,AD1393)</f>
        <v>0</v>
      </c>
    </row>
    <row r="1396" spans="1:143" ht="15" customHeight="1" x14ac:dyDescent="0.25">
      <c r="A1396" s="60"/>
      <c r="B1396" s="60"/>
      <c r="C1396" s="796"/>
      <c r="D1396" s="789"/>
      <c r="E1396" s="790"/>
      <c r="F1396" s="791"/>
      <c r="G1396" s="703" t="s">
        <v>330</v>
      </c>
      <c r="H1396" s="703"/>
      <c r="I1396" s="774" t="s">
        <v>334</v>
      </c>
      <c r="J1396" s="774"/>
      <c r="K1396" s="774"/>
      <c r="L1396" s="774"/>
      <c r="M1396" s="774"/>
      <c r="N1396" s="774"/>
      <c r="O1396" s="774"/>
      <c r="P1396" s="774"/>
      <c r="Q1396" s="774"/>
      <c r="R1396" s="774"/>
      <c r="S1396" s="274"/>
      <c r="T1396" s="274"/>
      <c r="U1396" s="274"/>
      <c r="V1396" s="274"/>
      <c r="W1396" s="274"/>
      <c r="X1396" s="274"/>
      <c r="Y1396" s="274"/>
      <c r="Z1396" s="274"/>
      <c r="AA1396" s="274"/>
      <c r="AB1396" s="274"/>
      <c r="AC1396" s="274"/>
      <c r="AD1396" s="274"/>
      <c r="AE1396" s="60"/>
      <c r="AF1396" s="259"/>
      <c r="AG1396" s="374">
        <f t="shared" si="514"/>
        <v>12</v>
      </c>
      <c r="AH1396" s="399"/>
      <c r="AK1396" s="412">
        <f t="shared" si="515"/>
        <v>0</v>
      </c>
      <c r="AL1396" s="379">
        <f t="shared" si="508"/>
        <v>0</v>
      </c>
      <c r="AM1396" s="380">
        <f t="shared" si="516"/>
        <v>0</v>
      </c>
      <c r="AN1396" s="317">
        <f t="shared" si="517"/>
        <v>0</v>
      </c>
      <c r="AO1396" s="388">
        <f t="shared" si="518"/>
        <v>0</v>
      </c>
      <c r="AP1396" s="379">
        <f t="shared" si="509"/>
        <v>0</v>
      </c>
      <c r="AQ1396" s="380">
        <f t="shared" si="519"/>
        <v>0</v>
      </c>
      <c r="AR1396" s="317">
        <f t="shared" si="520"/>
        <v>0</v>
      </c>
      <c r="AS1396" s="388">
        <f t="shared" si="521"/>
        <v>0</v>
      </c>
      <c r="AT1396" s="379">
        <f t="shared" si="510"/>
        <v>0</v>
      </c>
      <c r="AU1396" s="380">
        <f t="shared" si="522"/>
        <v>0</v>
      </c>
      <c r="AV1396" s="317">
        <f t="shared" si="523"/>
        <v>0</v>
      </c>
      <c r="AW1396" s="388">
        <f t="shared" si="524"/>
        <v>0</v>
      </c>
      <c r="AX1396" s="379">
        <f t="shared" si="511"/>
        <v>0</v>
      </c>
      <c r="AY1396" s="380">
        <f t="shared" si="525"/>
        <v>0</v>
      </c>
      <c r="AZ1396" s="292">
        <f t="shared" si="526"/>
        <v>0</v>
      </c>
      <c r="BA1396" s="388">
        <f t="shared" si="527"/>
        <v>0</v>
      </c>
      <c r="BB1396" s="379">
        <f t="shared" si="512"/>
        <v>0</v>
      </c>
      <c r="BC1396" s="380">
        <f t="shared" si="528"/>
        <v>0</v>
      </c>
      <c r="BD1396" s="292">
        <f t="shared" si="529"/>
        <v>0</v>
      </c>
      <c r="BE1396" s="388">
        <f t="shared" si="530"/>
        <v>0</v>
      </c>
      <c r="BF1396" s="379">
        <f t="shared" si="513"/>
        <v>0</v>
      </c>
      <c r="BG1396" s="380">
        <f t="shared" si="531"/>
        <v>0</v>
      </c>
      <c r="BH1396" s="292">
        <f t="shared" si="532"/>
        <v>0</v>
      </c>
      <c r="CA1396" s="303"/>
      <c r="CB1396" s="421"/>
      <c r="CC1396" s="304"/>
      <c r="CD1396" s="304"/>
      <c r="CE1396" s="304"/>
      <c r="CF1396" s="304"/>
      <c r="CG1396" s="304"/>
      <c r="CH1396" s="304"/>
      <c r="CI1396" s="304"/>
      <c r="CJ1396" s="304"/>
      <c r="CK1396" s="304"/>
      <c r="CL1396" s="304"/>
      <c r="CM1396" s="388"/>
      <c r="CN1396" s="388"/>
      <c r="CO1396" s="388"/>
      <c r="CP1396" s="388"/>
      <c r="CQ1396" s="388"/>
      <c r="CR1396" s="388"/>
      <c r="CS1396" s="388"/>
      <c r="CT1396" s="311"/>
      <c r="CU1396" s="311"/>
      <c r="CV1396" s="311"/>
      <c r="CW1396" s="311"/>
      <c r="CX1396" s="311"/>
      <c r="CY1396" s="311"/>
      <c r="CZ1396" s="311"/>
      <c r="DA1396" s="311"/>
      <c r="DB1396" s="311"/>
      <c r="DC1396" s="311"/>
      <c r="DD1396" s="311"/>
      <c r="DE1396" s="311"/>
      <c r="DG1396" s="610"/>
      <c r="DH1396" s="611"/>
      <c r="DI1396" s="415" t="s">
        <v>1919</v>
      </c>
      <c r="DJ1396" s="298"/>
      <c r="DK1396" s="298"/>
      <c r="DL1396" s="298"/>
      <c r="DM1396" s="298"/>
      <c r="DN1396" s="298"/>
      <c r="DO1396" s="298"/>
      <c r="DP1396" s="298"/>
      <c r="DQ1396" s="298"/>
      <c r="DR1396" s="298"/>
      <c r="DS1396" s="298"/>
      <c r="DT1396" s="298"/>
      <c r="DU1396" s="298"/>
      <c r="DV1396" s="298"/>
      <c r="DW1396" s="298"/>
      <c r="DX1396" s="298"/>
      <c r="DY1396" s="298"/>
      <c r="DZ1396" s="298"/>
      <c r="EA1396" s="302">
        <f t="shared" ref="EA1396:EK1396" si="645">IF(OR(AND(EA1393="NS",EA1394=6),AND(EA1393="NA")),0,IF(OR(
AND(IF(EA1393="NS",1,EA1393)&gt;EA1395*0.25,EA1394=0),
AND(EA1393&gt;0,OR(EA1394=6,EA1395=0)),
AND(EA1393&gt;0,EA1394=0,EA1395=0),
AND(EA1393="NS",EA1394=0,EA1395=0)),1,0))</f>
        <v>0</v>
      </c>
      <c r="EB1396" s="302">
        <f t="shared" si="645"/>
        <v>0</v>
      </c>
      <c r="EC1396" s="302">
        <f t="shared" si="645"/>
        <v>0</v>
      </c>
      <c r="ED1396" s="302">
        <f t="shared" si="645"/>
        <v>0</v>
      </c>
      <c r="EE1396" s="302">
        <f t="shared" si="645"/>
        <v>0</v>
      </c>
      <c r="EF1396" s="302">
        <f t="shared" si="645"/>
        <v>0</v>
      </c>
      <c r="EG1396" s="302">
        <f t="shared" si="645"/>
        <v>0</v>
      </c>
      <c r="EH1396" s="302">
        <f t="shared" si="645"/>
        <v>0</v>
      </c>
      <c r="EI1396" s="302">
        <f t="shared" si="645"/>
        <v>0</v>
      </c>
      <c r="EJ1396" s="302">
        <f t="shared" si="645"/>
        <v>0</v>
      </c>
      <c r="EK1396" s="302">
        <f t="shared" si="645"/>
        <v>0</v>
      </c>
      <c r="EL1396" s="302">
        <f t="shared" ref="EL1396" si="646">IF(OR(AND(EL1393="NS",EL1394=6),AND(EL1393="NA")),0,IF(OR(
AND(IF(EL1393="NS",1,EL1393)&gt;EL1395*0.25,EL1394=0),
AND(EL1393&gt;0,OR(EL1394=6,EL1395=0)),
AND(EL1393&gt;0,EL1394=0,EL1395=0),
AND(EL1393="NS",EL1394=0,EL1395=0)),1,0))</f>
        <v>0</v>
      </c>
      <c r="EM1396" s="377">
        <f>SUM(EA1396:EL1396)</f>
        <v>0</v>
      </c>
    </row>
    <row r="1397" spans="1:143" ht="15" customHeight="1" x14ac:dyDescent="0.25">
      <c r="A1397" s="60"/>
      <c r="B1397" s="60"/>
      <c r="C1397" s="796"/>
      <c r="D1397" s="789"/>
      <c r="E1397" s="790"/>
      <c r="F1397" s="791"/>
      <c r="G1397" s="703" t="s">
        <v>331</v>
      </c>
      <c r="H1397" s="703"/>
      <c r="I1397" s="774" t="s">
        <v>335</v>
      </c>
      <c r="J1397" s="774"/>
      <c r="K1397" s="774"/>
      <c r="L1397" s="774"/>
      <c r="M1397" s="774"/>
      <c r="N1397" s="774"/>
      <c r="O1397" s="774"/>
      <c r="P1397" s="774"/>
      <c r="Q1397" s="774"/>
      <c r="R1397" s="774"/>
      <c r="S1397" s="274"/>
      <c r="T1397" s="274"/>
      <c r="U1397" s="274"/>
      <c r="V1397" s="274"/>
      <c r="W1397" s="274"/>
      <c r="X1397" s="274"/>
      <c r="Y1397" s="274"/>
      <c r="Z1397" s="274"/>
      <c r="AA1397" s="274"/>
      <c r="AB1397" s="274"/>
      <c r="AC1397" s="274"/>
      <c r="AD1397" s="274"/>
      <c r="AE1397" s="60"/>
      <c r="AF1397" s="259"/>
      <c r="AG1397" s="374">
        <f t="shared" si="514"/>
        <v>12</v>
      </c>
      <c r="AH1397" s="399"/>
      <c r="AK1397" s="412">
        <f t="shared" si="515"/>
        <v>0</v>
      </c>
      <c r="AL1397" s="379">
        <f t="shared" si="508"/>
        <v>0</v>
      </c>
      <c r="AM1397" s="380">
        <f t="shared" si="516"/>
        <v>0</v>
      </c>
      <c r="AN1397" s="317">
        <f t="shared" si="517"/>
        <v>0</v>
      </c>
      <c r="AO1397" s="388">
        <f t="shared" si="518"/>
        <v>0</v>
      </c>
      <c r="AP1397" s="379">
        <f t="shared" si="509"/>
        <v>0</v>
      </c>
      <c r="AQ1397" s="380">
        <f t="shared" si="519"/>
        <v>0</v>
      </c>
      <c r="AR1397" s="317">
        <f t="shared" si="520"/>
        <v>0</v>
      </c>
      <c r="AS1397" s="388">
        <f t="shared" si="521"/>
        <v>0</v>
      </c>
      <c r="AT1397" s="379">
        <f t="shared" si="510"/>
        <v>0</v>
      </c>
      <c r="AU1397" s="380">
        <f t="shared" si="522"/>
        <v>0</v>
      </c>
      <c r="AV1397" s="317">
        <f t="shared" si="523"/>
        <v>0</v>
      </c>
      <c r="AW1397" s="388">
        <f t="shared" si="524"/>
        <v>0</v>
      </c>
      <c r="AX1397" s="379">
        <f t="shared" si="511"/>
        <v>0</v>
      </c>
      <c r="AY1397" s="380">
        <f t="shared" si="525"/>
        <v>0</v>
      </c>
      <c r="AZ1397" s="292">
        <f t="shared" si="526"/>
        <v>0</v>
      </c>
      <c r="BA1397" s="388">
        <f t="shared" si="527"/>
        <v>0</v>
      </c>
      <c r="BB1397" s="379">
        <f t="shared" si="512"/>
        <v>0</v>
      </c>
      <c r="BC1397" s="380">
        <f t="shared" si="528"/>
        <v>0</v>
      </c>
      <c r="BD1397" s="292">
        <f t="shared" si="529"/>
        <v>0</v>
      </c>
      <c r="BE1397" s="388">
        <f t="shared" si="530"/>
        <v>0</v>
      </c>
      <c r="BF1397" s="379">
        <f t="shared" si="513"/>
        <v>0</v>
      </c>
      <c r="BG1397" s="380">
        <f t="shared" si="531"/>
        <v>0</v>
      </c>
      <c r="BH1397" s="292">
        <f t="shared" si="532"/>
        <v>0</v>
      </c>
      <c r="CA1397" s="299" t="s">
        <v>60</v>
      </c>
      <c r="CB1397" s="421"/>
      <c r="CC1397" s="296"/>
      <c r="CD1397" s="296"/>
      <c r="CE1397" s="296"/>
      <c r="CF1397" s="296"/>
      <c r="CG1397" s="296"/>
      <c r="CH1397" s="296"/>
      <c r="CI1397" s="296"/>
      <c r="CJ1397" s="296"/>
      <c r="CK1397" s="296"/>
      <c r="CL1397" s="296"/>
      <c r="CM1397" s="320"/>
      <c r="CN1397" s="320"/>
      <c r="CO1397" s="320"/>
      <c r="CP1397" s="320"/>
      <c r="CQ1397" s="320"/>
      <c r="CR1397" s="320"/>
      <c r="CS1397" s="320"/>
      <c r="CT1397" s="423">
        <f t="shared" ref="CT1397" si="647">IF(S1397="",0,S1397)</f>
        <v>0</v>
      </c>
      <c r="CU1397" s="423">
        <f t="shared" ref="CU1397" si="648">IF(T1397="",0,T1397)</f>
        <v>0</v>
      </c>
      <c r="CV1397" s="423">
        <f t="shared" ref="CV1397" si="649">IF(U1397="",0,U1397)</f>
        <v>0</v>
      </c>
      <c r="CW1397" s="423">
        <f t="shared" ref="CW1397" si="650">IF(V1397="",0,V1397)</f>
        <v>0</v>
      </c>
      <c r="CX1397" s="423">
        <f t="shared" ref="CX1397" si="651">IF(W1397="",0,W1397)</f>
        <v>0</v>
      </c>
      <c r="CY1397" s="423">
        <f t="shared" ref="CY1397" si="652">IF(X1397="",0,X1397)</f>
        <v>0</v>
      </c>
      <c r="CZ1397" s="423">
        <f t="shared" ref="CZ1397" si="653">IF(Y1397="",0,Y1397)</f>
        <v>0</v>
      </c>
      <c r="DA1397" s="423">
        <f t="shared" ref="DA1397" si="654">IF(Z1397="",0,Z1397)</f>
        <v>0</v>
      </c>
      <c r="DB1397" s="423">
        <f t="shared" ref="DB1397" si="655">IF(AA1397="",0,AA1397)</f>
        <v>0</v>
      </c>
      <c r="DC1397" s="423">
        <f t="shared" ref="DC1397" si="656">IF(AB1397="",0,AB1397)</f>
        <v>0</v>
      </c>
      <c r="DD1397" s="423">
        <f t="shared" ref="DD1397" si="657">IF(AC1397="",0,AC1397)</f>
        <v>0</v>
      </c>
      <c r="DE1397" s="423">
        <f t="shared" ref="DE1397" si="658">IF(AD1397="",0,AD1397)</f>
        <v>0</v>
      </c>
      <c r="DG1397" s="610"/>
      <c r="DH1397" s="611"/>
      <c r="DI1397" s="415"/>
      <c r="DJ1397" s="416"/>
      <c r="DK1397" s="416"/>
      <c r="DL1397" s="416"/>
      <c r="DM1397" s="416"/>
      <c r="DN1397" s="416"/>
      <c r="DO1397" s="416"/>
      <c r="DP1397" s="416"/>
      <c r="DQ1397" s="416"/>
      <c r="DR1397" s="416"/>
      <c r="DS1397" s="416"/>
      <c r="DT1397" s="416"/>
      <c r="DU1397" s="416"/>
      <c r="DV1397" s="416"/>
      <c r="DW1397" s="416"/>
      <c r="DX1397" s="416"/>
      <c r="DY1397" s="416"/>
      <c r="DZ1397" s="416"/>
      <c r="EA1397" s="416"/>
      <c r="EB1397" s="416"/>
      <c r="EC1397" s="416"/>
      <c r="ED1397" s="416"/>
      <c r="EE1397" s="416"/>
      <c r="EF1397" s="416"/>
      <c r="EG1397" s="416"/>
      <c r="EH1397" s="416"/>
      <c r="EI1397" s="416"/>
      <c r="EJ1397" s="416"/>
      <c r="EK1397" s="416"/>
      <c r="EL1397" s="417"/>
    </row>
    <row r="1398" spans="1:143" ht="15" customHeight="1" x14ac:dyDescent="0.25">
      <c r="A1398" s="60"/>
      <c r="B1398" s="60"/>
      <c r="C1398" s="796"/>
      <c r="D1398" s="789"/>
      <c r="E1398" s="790"/>
      <c r="F1398" s="791"/>
      <c r="G1398" s="702" t="s">
        <v>340</v>
      </c>
      <c r="H1398" s="702"/>
      <c r="I1398" s="56"/>
      <c r="J1398" s="700" t="s">
        <v>336</v>
      </c>
      <c r="K1398" s="700"/>
      <c r="L1398" s="700"/>
      <c r="M1398" s="700"/>
      <c r="N1398" s="700"/>
      <c r="O1398" s="700"/>
      <c r="P1398" s="700"/>
      <c r="Q1398" s="700"/>
      <c r="R1398" s="701"/>
      <c r="S1398" s="274"/>
      <c r="T1398" s="274"/>
      <c r="U1398" s="274"/>
      <c r="V1398" s="274"/>
      <c r="W1398" s="274"/>
      <c r="X1398" s="274"/>
      <c r="Y1398" s="274"/>
      <c r="Z1398" s="274"/>
      <c r="AA1398" s="274"/>
      <c r="AB1398" s="274"/>
      <c r="AC1398" s="274"/>
      <c r="AD1398" s="274"/>
      <c r="AE1398" s="60"/>
      <c r="AF1398" s="259"/>
      <c r="AG1398" s="374">
        <f t="shared" si="514"/>
        <v>12</v>
      </c>
      <c r="AH1398" s="399"/>
      <c r="AK1398" s="412">
        <f t="shared" si="515"/>
        <v>0</v>
      </c>
      <c r="AL1398" s="379">
        <f t="shared" si="508"/>
        <v>0</v>
      </c>
      <c r="AM1398" s="380">
        <f t="shared" si="516"/>
        <v>0</v>
      </c>
      <c r="AN1398" s="317">
        <f t="shared" si="517"/>
        <v>0</v>
      </c>
      <c r="AO1398" s="388">
        <f t="shared" si="518"/>
        <v>0</v>
      </c>
      <c r="AP1398" s="379">
        <f t="shared" si="509"/>
        <v>0</v>
      </c>
      <c r="AQ1398" s="380">
        <f t="shared" si="519"/>
        <v>0</v>
      </c>
      <c r="AR1398" s="317">
        <f t="shared" si="520"/>
        <v>0</v>
      </c>
      <c r="AS1398" s="388">
        <f t="shared" si="521"/>
        <v>0</v>
      </c>
      <c r="AT1398" s="379">
        <f t="shared" si="510"/>
        <v>0</v>
      </c>
      <c r="AU1398" s="380">
        <f t="shared" si="522"/>
        <v>0</v>
      </c>
      <c r="AV1398" s="317">
        <f t="shared" si="523"/>
        <v>0</v>
      </c>
      <c r="AW1398" s="388">
        <f t="shared" si="524"/>
        <v>0</v>
      </c>
      <c r="AX1398" s="379">
        <f t="shared" si="511"/>
        <v>0</v>
      </c>
      <c r="AY1398" s="380">
        <f t="shared" si="525"/>
        <v>0</v>
      </c>
      <c r="AZ1398" s="292">
        <f t="shared" si="526"/>
        <v>0</v>
      </c>
      <c r="BA1398" s="388">
        <f t="shared" si="527"/>
        <v>0</v>
      </c>
      <c r="BB1398" s="379">
        <f t="shared" si="512"/>
        <v>0</v>
      </c>
      <c r="BC1398" s="380">
        <f t="shared" si="528"/>
        <v>0</v>
      </c>
      <c r="BD1398" s="292">
        <f t="shared" si="529"/>
        <v>0</v>
      </c>
      <c r="BE1398" s="388">
        <f t="shared" si="530"/>
        <v>0</v>
      </c>
      <c r="BF1398" s="379">
        <f t="shared" si="513"/>
        <v>0</v>
      </c>
      <c r="BG1398" s="380">
        <f t="shared" si="531"/>
        <v>0</v>
      </c>
      <c r="BH1398" s="292">
        <f t="shared" si="532"/>
        <v>0</v>
      </c>
      <c r="CA1398" s="299" t="s">
        <v>1917</v>
      </c>
      <c r="CB1398" s="421"/>
      <c r="CC1398" s="297"/>
      <c r="CD1398" s="297"/>
      <c r="CE1398" s="297"/>
      <c r="CF1398" s="297"/>
      <c r="CG1398" s="297"/>
      <c r="CH1398" s="297"/>
      <c r="CI1398" s="297"/>
      <c r="CJ1398" s="297"/>
      <c r="CK1398" s="297"/>
      <c r="CL1398" s="297"/>
      <c r="CM1398" s="320"/>
      <c r="CN1398" s="320"/>
      <c r="CO1398" s="320"/>
      <c r="CP1398" s="320"/>
      <c r="CQ1398" s="320"/>
      <c r="CR1398" s="320"/>
      <c r="CS1398" s="320"/>
      <c r="CT1398" s="301">
        <f t="shared" ref="CT1398" si="659">SUM(S1398:S1401)</f>
        <v>0</v>
      </c>
      <c r="CU1398" s="301">
        <f t="shared" ref="CU1398" si="660">SUM(T1398:T1401)</f>
        <v>0</v>
      </c>
      <c r="CV1398" s="301">
        <f t="shared" ref="CV1398" si="661">SUM(U1398:U1401)</f>
        <v>0</v>
      </c>
      <c r="CW1398" s="301">
        <f t="shared" ref="CW1398" si="662">SUM(V1398:V1401)</f>
        <v>0</v>
      </c>
      <c r="CX1398" s="301">
        <f t="shared" ref="CX1398" si="663">SUM(W1398:W1401)</f>
        <v>0</v>
      </c>
      <c r="CY1398" s="301">
        <f t="shared" ref="CY1398" si="664">SUM(X1398:X1401)</f>
        <v>0</v>
      </c>
      <c r="CZ1398" s="301">
        <f t="shared" ref="CZ1398" si="665">SUM(Y1398:Y1401)</f>
        <v>0</v>
      </c>
      <c r="DA1398" s="301">
        <f t="shared" ref="DA1398" si="666">SUM(Z1398:Z1401)</f>
        <v>0</v>
      </c>
      <c r="DB1398" s="301">
        <f t="shared" ref="DB1398" si="667">SUM(AA1398:AA1401)</f>
        <v>0</v>
      </c>
      <c r="DC1398" s="301">
        <f t="shared" ref="DC1398" si="668">SUM(AB1398:AB1401)</f>
        <v>0</v>
      </c>
      <c r="DD1398" s="301">
        <f t="shared" ref="DD1398" si="669">SUM(AC1398:AC1401)</f>
        <v>0</v>
      </c>
      <c r="DE1398" s="301">
        <f t="shared" ref="DE1398" si="670">SUM(AD1398:AD1401)</f>
        <v>0</v>
      </c>
      <c r="DG1398" s="612"/>
      <c r="DH1398" s="613"/>
      <c r="DI1398" s="415"/>
      <c r="DJ1398" s="416"/>
      <c r="DK1398" s="416"/>
      <c r="DL1398" s="416"/>
      <c r="DM1398" s="416"/>
      <c r="DN1398" s="416"/>
      <c r="DO1398" s="416"/>
      <c r="DP1398" s="416"/>
      <c r="DQ1398" s="416"/>
      <c r="DR1398" s="416"/>
      <c r="DS1398" s="416"/>
      <c r="DT1398" s="416"/>
      <c r="DU1398" s="416"/>
      <c r="DV1398" s="416"/>
      <c r="DW1398" s="416"/>
      <c r="DX1398" s="416"/>
      <c r="DY1398" s="416"/>
      <c r="DZ1398" s="416"/>
      <c r="EA1398" s="416"/>
      <c r="EB1398" s="416"/>
      <c r="EC1398" s="416"/>
      <c r="ED1398" s="416"/>
      <c r="EE1398" s="416"/>
      <c r="EF1398" s="416"/>
      <c r="EG1398" s="416"/>
      <c r="EH1398" s="416"/>
      <c r="EI1398" s="416"/>
      <c r="EJ1398" s="416"/>
      <c r="EK1398" s="416"/>
      <c r="EL1398" s="417"/>
    </row>
    <row r="1399" spans="1:143" ht="36" customHeight="1" x14ac:dyDescent="0.25">
      <c r="A1399" s="60"/>
      <c r="B1399" s="60"/>
      <c r="C1399" s="796"/>
      <c r="D1399" s="789"/>
      <c r="E1399" s="790"/>
      <c r="F1399" s="791"/>
      <c r="G1399" s="702" t="s">
        <v>341</v>
      </c>
      <c r="H1399" s="702"/>
      <c r="I1399" s="56"/>
      <c r="J1399" s="700" t="s">
        <v>337</v>
      </c>
      <c r="K1399" s="700"/>
      <c r="L1399" s="700"/>
      <c r="M1399" s="700"/>
      <c r="N1399" s="700"/>
      <c r="O1399" s="700"/>
      <c r="P1399" s="700"/>
      <c r="Q1399" s="700"/>
      <c r="R1399" s="701"/>
      <c r="S1399" s="274"/>
      <c r="T1399" s="274"/>
      <c r="U1399" s="274"/>
      <c r="V1399" s="274"/>
      <c r="W1399" s="274"/>
      <c r="X1399" s="274"/>
      <c r="Y1399" s="274"/>
      <c r="Z1399" s="274"/>
      <c r="AA1399" s="274"/>
      <c r="AB1399" s="274"/>
      <c r="AC1399" s="274"/>
      <c r="AD1399" s="274"/>
      <c r="AE1399" s="60"/>
      <c r="AF1399" s="259"/>
      <c r="AG1399" s="374">
        <f t="shared" si="514"/>
        <v>12</v>
      </c>
      <c r="AH1399" s="399"/>
      <c r="AK1399" s="412">
        <f t="shared" si="515"/>
        <v>0</v>
      </c>
      <c r="AL1399" s="379">
        <f t="shared" si="508"/>
        <v>0</v>
      </c>
      <c r="AM1399" s="380">
        <f t="shared" si="516"/>
        <v>0</v>
      </c>
      <c r="AN1399" s="317">
        <f t="shared" si="517"/>
        <v>0</v>
      </c>
      <c r="AO1399" s="388">
        <f t="shared" si="518"/>
        <v>0</v>
      </c>
      <c r="AP1399" s="379">
        <f t="shared" si="509"/>
        <v>0</v>
      </c>
      <c r="AQ1399" s="380">
        <f t="shared" si="519"/>
        <v>0</v>
      </c>
      <c r="AR1399" s="317">
        <f t="shared" si="520"/>
        <v>0</v>
      </c>
      <c r="AS1399" s="388">
        <f t="shared" si="521"/>
        <v>0</v>
      </c>
      <c r="AT1399" s="379">
        <f t="shared" si="510"/>
        <v>0</v>
      </c>
      <c r="AU1399" s="380">
        <f t="shared" si="522"/>
        <v>0</v>
      </c>
      <c r="AV1399" s="317">
        <f t="shared" si="523"/>
        <v>0</v>
      </c>
      <c r="AW1399" s="388">
        <f t="shared" si="524"/>
        <v>0</v>
      </c>
      <c r="AX1399" s="379">
        <f t="shared" si="511"/>
        <v>0</v>
      </c>
      <c r="AY1399" s="380">
        <f t="shared" si="525"/>
        <v>0</v>
      </c>
      <c r="AZ1399" s="292">
        <f t="shared" si="526"/>
        <v>0</v>
      </c>
      <c r="BA1399" s="388">
        <f t="shared" si="527"/>
        <v>0</v>
      </c>
      <c r="BB1399" s="379">
        <f t="shared" si="512"/>
        <v>0</v>
      </c>
      <c r="BC1399" s="380">
        <f t="shared" si="528"/>
        <v>0</v>
      </c>
      <c r="BD1399" s="292">
        <f t="shared" si="529"/>
        <v>0</v>
      </c>
      <c r="BE1399" s="388">
        <f t="shared" si="530"/>
        <v>0</v>
      </c>
      <c r="BF1399" s="379">
        <f t="shared" si="513"/>
        <v>0</v>
      </c>
      <c r="BG1399" s="380">
        <f t="shared" si="531"/>
        <v>0</v>
      </c>
      <c r="BH1399" s="292">
        <f t="shared" si="532"/>
        <v>0</v>
      </c>
      <c r="CA1399" s="299" t="s">
        <v>1910</v>
      </c>
      <c r="CB1399" s="421"/>
      <c r="CC1399" s="296"/>
      <c r="CD1399" s="296"/>
      <c r="CE1399" s="296"/>
      <c r="CF1399" s="296"/>
      <c r="CG1399" s="296"/>
      <c r="CH1399" s="296"/>
      <c r="CI1399" s="296"/>
      <c r="CJ1399" s="296"/>
      <c r="CK1399" s="296"/>
      <c r="CL1399" s="296"/>
      <c r="CM1399" s="320"/>
      <c r="CN1399" s="320"/>
      <c r="CO1399" s="320"/>
      <c r="CP1399" s="320"/>
      <c r="CQ1399" s="320"/>
      <c r="CR1399" s="320"/>
      <c r="CS1399" s="320"/>
      <c r="CT1399" s="423">
        <f t="shared" ref="CT1399" si="671">COUNTIF(S1398:S1401,"NS")</f>
        <v>0</v>
      </c>
      <c r="CU1399" s="423">
        <f t="shared" ref="CU1399" si="672">COUNTIF(T1398:T1401,"NS")</f>
        <v>0</v>
      </c>
      <c r="CV1399" s="423">
        <f t="shared" ref="CV1399" si="673">COUNTIF(U1398:U1401,"NS")</f>
        <v>0</v>
      </c>
      <c r="CW1399" s="423">
        <f t="shared" ref="CW1399" si="674">COUNTIF(V1398:V1401,"NS")</f>
        <v>0</v>
      </c>
      <c r="CX1399" s="423">
        <f t="shared" ref="CX1399" si="675">COUNTIF(W1398:W1401,"NS")</f>
        <v>0</v>
      </c>
      <c r="CY1399" s="423">
        <f t="shared" ref="CY1399" si="676">COUNTIF(X1398:X1401,"NS")</f>
        <v>0</v>
      </c>
      <c r="CZ1399" s="423">
        <f t="shared" ref="CZ1399" si="677">COUNTIF(Y1398:Y1401,"NS")</f>
        <v>0</v>
      </c>
      <c r="DA1399" s="423">
        <f t="shared" ref="DA1399" si="678">COUNTIF(Z1398:Z1401,"NS")</f>
        <v>0</v>
      </c>
      <c r="DB1399" s="423">
        <f t="shared" ref="DB1399" si="679">COUNTIF(AA1398:AA1401,"NS")</f>
        <v>0</v>
      </c>
      <c r="DC1399" s="423">
        <f t="shared" ref="DC1399" si="680">COUNTIF(AB1398:AB1401,"NS")</f>
        <v>0</v>
      </c>
      <c r="DD1399" s="423">
        <f t="shared" ref="DD1399" si="681">COUNTIF(AC1398:AC1401,"NS")</f>
        <v>0</v>
      </c>
      <c r="DE1399" s="423">
        <f t="shared" ref="DE1399" si="682">COUNTIF(AD1398:AD1401,"NS")</f>
        <v>0</v>
      </c>
      <c r="DG1399" s="612"/>
      <c r="DH1399" s="613"/>
      <c r="DI1399" s="415"/>
      <c r="DJ1399" s="416"/>
      <c r="DK1399" s="416"/>
      <c r="DL1399" s="416"/>
      <c r="DM1399" s="416"/>
      <c r="DN1399" s="416"/>
      <c r="DO1399" s="416"/>
      <c r="DP1399" s="416"/>
      <c r="DQ1399" s="416"/>
      <c r="DR1399" s="416"/>
      <c r="DS1399" s="416"/>
      <c r="DT1399" s="416"/>
      <c r="DU1399" s="416"/>
      <c r="DV1399" s="416"/>
      <c r="DW1399" s="416"/>
      <c r="DX1399" s="416"/>
      <c r="DY1399" s="416"/>
      <c r="DZ1399" s="416"/>
      <c r="EA1399" s="416"/>
      <c r="EB1399" s="416"/>
      <c r="EC1399" s="416"/>
      <c r="ED1399" s="416"/>
      <c r="EE1399" s="416"/>
      <c r="EF1399" s="416"/>
      <c r="EG1399" s="416"/>
      <c r="EH1399" s="416"/>
      <c r="EI1399" s="416"/>
      <c r="EJ1399" s="416"/>
      <c r="EK1399" s="416"/>
      <c r="EL1399" s="417"/>
    </row>
    <row r="1400" spans="1:143" ht="24" customHeight="1" x14ac:dyDescent="0.25">
      <c r="A1400" s="60"/>
      <c r="B1400" s="60"/>
      <c r="C1400" s="796"/>
      <c r="D1400" s="789"/>
      <c r="E1400" s="790"/>
      <c r="F1400" s="791"/>
      <c r="G1400" s="702" t="s">
        <v>342</v>
      </c>
      <c r="H1400" s="702"/>
      <c r="I1400" s="65"/>
      <c r="J1400" s="1081" t="s">
        <v>338</v>
      </c>
      <c r="K1400" s="1081"/>
      <c r="L1400" s="1081"/>
      <c r="M1400" s="1081"/>
      <c r="N1400" s="1081"/>
      <c r="O1400" s="1081"/>
      <c r="P1400" s="1081"/>
      <c r="Q1400" s="1081"/>
      <c r="R1400" s="1081"/>
      <c r="S1400" s="274"/>
      <c r="T1400" s="274"/>
      <c r="U1400" s="274"/>
      <c r="V1400" s="274"/>
      <c r="W1400" s="274"/>
      <c r="X1400" s="274"/>
      <c r="Y1400" s="274"/>
      <c r="Z1400" s="274"/>
      <c r="AA1400" s="274"/>
      <c r="AB1400" s="274"/>
      <c r="AC1400" s="274"/>
      <c r="AD1400" s="274"/>
      <c r="AE1400" s="60"/>
      <c r="AF1400" s="259"/>
      <c r="AG1400" s="374">
        <f t="shared" si="514"/>
        <v>12</v>
      </c>
      <c r="AH1400" s="399"/>
      <c r="AK1400" s="412">
        <f t="shared" si="515"/>
        <v>0</v>
      </c>
      <c r="AL1400" s="379">
        <f t="shared" si="508"/>
        <v>0</v>
      </c>
      <c r="AM1400" s="380">
        <f t="shared" si="516"/>
        <v>0</v>
      </c>
      <c r="AN1400" s="317">
        <f t="shared" si="517"/>
        <v>0</v>
      </c>
      <c r="AO1400" s="388">
        <f t="shared" si="518"/>
        <v>0</v>
      </c>
      <c r="AP1400" s="379">
        <f t="shared" si="509"/>
        <v>0</v>
      </c>
      <c r="AQ1400" s="380">
        <f t="shared" si="519"/>
        <v>0</v>
      </c>
      <c r="AR1400" s="317">
        <f t="shared" si="520"/>
        <v>0</v>
      </c>
      <c r="AS1400" s="388">
        <f t="shared" si="521"/>
        <v>0</v>
      </c>
      <c r="AT1400" s="379">
        <f t="shared" si="510"/>
        <v>0</v>
      </c>
      <c r="AU1400" s="380">
        <f t="shared" si="522"/>
        <v>0</v>
      </c>
      <c r="AV1400" s="317">
        <f t="shared" si="523"/>
        <v>0</v>
      </c>
      <c r="AW1400" s="388">
        <f t="shared" si="524"/>
        <v>0</v>
      </c>
      <c r="AX1400" s="379">
        <f t="shared" si="511"/>
        <v>0</v>
      </c>
      <c r="AY1400" s="380">
        <f t="shared" si="525"/>
        <v>0</v>
      </c>
      <c r="AZ1400" s="292">
        <f t="shared" si="526"/>
        <v>0</v>
      </c>
      <c r="BA1400" s="388">
        <f t="shared" si="527"/>
        <v>0</v>
      </c>
      <c r="BB1400" s="379">
        <f t="shared" si="512"/>
        <v>0</v>
      </c>
      <c r="BC1400" s="380">
        <f t="shared" si="528"/>
        <v>0</v>
      </c>
      <c r="BD1400" s="292">
        <f t="shared" si="529"/>
        <v>0</v>
      </c>
      <c r="BE1400" s="388">
        <f t="shared" si="530"/>
        <v>0</v>
      </c>
      <c r="BF1400" s="379">
        <f t="shared" si="513"/>
        <v>0</v>
      </c>
      <c r="BG1400" s="380">
        <f t="shared" si="531"/>
        <v>0</v>
      </c>
      <c r="BH1400" s="292">
        <f t="shared" si="532"/>
        <v>0</v>
      </c>
      <c r="CA1400" s="299" t="s">
        <v>1918</v>
      </c>
      <c r="CB1400" s="427"/>
      <c r="CC1400" s="296"/>
      <c r="CD1400" s="296"/>
      <c r="CE1400" s="296"/>
      <c r="CF1400" s="296"/>
      <c r="CG1400" s="296"/>
      <c r="CH1400" s="296"/>
      <c r="CI1400" s="296"/>
      <c r="CJ1400" s="296"/>
      <c r="CK1400" s="296"/>
      <c r="CL1400" s="296"/>
      <c r="CM1400" s="320"/>
      <c r="CN1400" s="320"/>
      <c r="CO1400" s="320"/>
      <c r="CP1400" s="320"/>
      <c r="CQ1400" s="320"/>
      <c r="CR1400" s="320"/>
      <c r="CS1400" s="320"/>
      <c r="CT1400" s="425">
        <f t="shared" ref="CT1400:DD1400" si="683">IF(OR(AND(CT1397=0,CT1399&gt;0),AND(CT1397="NS",CT1398&gt;0),AND(CT1397="NS",CT1398=0,CT1399=0)),1,IF(OR(AND(CT1399&gt;=2,CT1398&lt;CT1397),AND(CT1397="NS",CT1398=0,CT1399&gt;0),OR(CT1397=CT1398,AND(CT1397="",CT1399=0,CT1398=0))),0,1))</f>
        <v>0</v>
      </c>
      <c r="CU1400" s="425">
        <f t="shared" si="683"/>
        <v>0</v>
      </c>
      <c r="CV1400" s="425">
        <f t="shared" si="683"/>
        <v>0</v>
      </c>
      <c r="CW1400" s="425">
        <f t="shared" si="683"/>
        <v>0</v>
      </c>
      <c r="CX1400" s="425">
        <f t="shared" si="683"/>
        <v>0</v>
      </c>
      <c r="CY1400" s="425">
        <f t="shared" si="683"/>
        <v>0</v>
      </c>
      <c r="CZ1400" s="425">
        <f t="shared" si="683"/>
        <v>0</v>
      </c>
      <c r="DA1400" s="425">
        <f t="shared" si="683"/>
        <v>0</v>
      </c>
      <c r="DB1400" s="425">
        <f t="shared" si="683"/>
        <v>0</v>
      </c>
      <c r="DC1400" s="425">
        <f t="shared" si="683"/>
        <v>0</v>
      </c>
      <c r="DD1400" s="425">
        <f t="shared" si="683"/>
        <v>0</v>
      </c>
      <c r="DE1400" s="425">
        <f t="shared" ref="DE1400" si="684">IF(OR(AND(DE1397=0,DE1399&gt;0),AND(DE1397="NS",DE1398&gt;0),AND(DE1397="NS",DE1398=0,DE1399=0)),1,IF(OR(AND(DE1399&gt;=2,DE1398&lt;DE1397),AND(DE1397="NS",DE1398=0,DE1399&gt;0),OR(DE1397=DE1398,AND(DE1397="",DE1399=0,DE1398=0))),0,1))</f>
        <v>0</v>
      </c>
      <c r="DF1400" s="387">
        <f>SUM(CT1400:DE1400)</f>
        <v>0</v>
      </c>
      <c r="DG1400" s="612"/>
      <c r="DH1400" s="613"/>
      <c r="DI1400" s="415"/>
      <c r="DJ1400" s="416"/>
      <c r="DK1400" s="416"/>
      <c r="DL1400" s="416"/>
      <c r="DM1400" s="416"/>
      <c r="DN1400" s="416"/>
      <c r="DO1400" s="416"/>
      <c r="DP1400" s="416"/>
      <c r="DQ1400" s="416"/>
      <c r="DR1400" s="416"/>
      <c r="DS1400" s="416"/>
      <c r="DT1400" s="416"/>
      <c r="DU1400" s="416"/>
      <c r="DV1400" s="416"/>
      <c r="DW1400" s="416"/>
      <c r="DX1400" s="416"/>
      <c r="DY1400" s="416"/>
      <c r="DZ1400" s="416"/>
      <c r="EA1400" s="416"/>
      <c r="EB1400" s="416"/>
      <c r="EC1400" s="416"/>
      <c r="ED1400" s="416"/>
      <c r="EE1400" s="416"/>
      <c r="EF1400" s="416"/>
      <c r="EG1400" s="416"/>
      <c r="EH1400" s="416"/>
      <c r="EI1400" s="416"/>
      <c r="EJ1400" s="416"/>
      <c r="EK1400" s="416"/>
      <c r="EL1400" s="417"/>
    </row>
    <row r="1401" spans="1:143" ht="15" customHeight="1" x14ac:dyDescent="0.25">
      <c r="A1401" s="60"/>
      <c r="B1401" s="60"/>
      <c r="C1401" s="796"/>
      <c r="D1401" s="789"/>
      <c r="E1401" s="790"/>
      <c r="F1401" s="791"/>
      <c r="G1401" s="702" t="s">
        <v>343</v>
      </c>
      <c r="H1401" s="702"/>
      <c r="I1401" s="56"/>
      <c r="J1401" s="700" t="s">
        <v>339</v>
      </c>
      <c r="K1401" s="700"/>
      <c r="L1401" s="700"/>
      <c r="M1401" s="700"/>
      <c r="N1401" s="700"/>
      <c r="O1401" s="700"/>
      <c r="P1401" s="700"/>
      <c r="Q1401" s="700"/>
      <c r="R1401" s="701"/>
      <c r="S1401" s="274"/>
      <c r="T1401" s="274"/>
      <c r="U1401" s="274"/>
      <c r="V1401" s="274"/>
      <c r="W1401" s="274"/>
      <c r="X1401" s="274"/>
      <c r="Y1401" s="274"/>
      <c r="Z1401" s="274"/>
      <c r="AA1401" s="274"/>
      <c r="AB1401" s="274"/>
      <c r="AC1401" s="274"/>
      <c r="AD1401" s="274"/>
      <c r="AE1401" s="60"/>
      <c r="AF1401" s="259"/>
      <c r="AG1401" s="374">
        <f t="shared" si="514"/>
        <v>12</v>
      </c>
      <c r="AH1401" s="399"/>
      <c r="AK1401" s="412">
        <f t="shared" si="515"/>
        <v>0</v>
      </c>
      <c r="AL1401" s="379">
        <f t="shared" si="508"/>
        <v>0</v>
      </c>
      <c r="AM1401" s="380">
        <f t="shared" si="516"/>
        <v>0</v>
      </c>
      <c r="AN1401" s="317">
        <f t="shared" si="517"/>
        <v>0</v>
      </c>
      <c r="AO1401" s="388">
        <f t="shared" si="518"/>
        <v>0</v>
      </c>
      <c r="AP1401" s="379">
        <f t="shared" si="509"/>
        <v>0</v>
      </c>
      <c r="AQ1401" s="380">
        <f t="shared" si="519"/>
        <v>0</v>
      </c>
      <c r="AR1401" s="317">
        <f t="shared" si="520"/>
        <v>0</v>
      </c>
      <c r="AS1401" s="388">
        <f t="shared" si="521"/>
        <v>0</v>
      </c>
      <c r="AT1401" s="379">
        <f t="shared" si="510"/>
        <v>0</v>
      </c>
      <c r="AU1401" s="380">
        <f t="shared" si="522"/>
        <v>0</v>
      </c>
      <c r="AV1401" s="317">
        <f t="shared" si="523"/>
        <v>0</v>
      </c>
      <c r="AW1401" s="388">
        <f t="shared" si="524"/>
        <v>0</v>
      </c>
      <c r="AX1401" s="379">
        <f t="shared" si="511"/>
        <v>0</v>
      </c>
      <c r="AY1401" s="380">
        <f t="shared" si="525"/>
        <v>0</v>
      </c>
      <c r="AZ1401" s="292">
        <f t="shared" si="526"/>
        <v>0</v>
      </c>
      <c r="BA1401" s="388">
        <f t="shared" si="527"/>
        <v>0</v>
      </c>
      <c r="BB1401" s="379">
        <f t="shared" si="512"/>
        <v>0</v>
      </c>
      <c r="BC1401" s="380">
        <f t="shared" si="528"/>
        <v>0</v>
      </c>
      <c r="BD1401" s="292">
        <f t="shared" si="529"/>
        <v>0</v>
      </c>
      <c r="BE1401" s="388">
        <f t="shared" si="530"/>
        <v>0</v>
      </c>
      <c r="BF1401" s="379">
        <f t="shared" si="513"/>
        <v>0</v>
      </c>
      <c r="BG1401" s="380">
        <f t="shared" si="531"/>
        <v>0</v>
      </c>
      <c r="BH1401" s="292">
        <f t="shared" si="532"/>
        <v>0</v>
      </c>
      <c r="CA1401" s="303"/>
      <c r="CB1401" s="427"/>
      <c r="CC1401" s="304"/>
      <c r="CD1401" s="304"/>
      <c r="CE1401" s="304"/>
      <c r="CF1401" s="304"/>
      <c r="CG1401" s="304"/>
      <c r="CH1401" s="304"/>
      <c r="CI1401" s="304"/>
      <c r="CJ1401" s="304"/>
      <c r="CK1401" s="304"/>
      <c r="CL1401" s="304"/>
      <c r="CM1401" s="388"/>
      <c r="CN1401" s="388"/>
      <c r="CO1401" s="388"/>
      <c r="CP1401" s="388"/>
      <c r="CQ1401" s="388"/>
      <c r="CR1401" s="388"/>
      <c r="CS1401" s="388"/>
      <c r="CT1401" s="311"/>
      <c r="CU1401" s="311"/>
      <c r="CV1401" s="311"/>
      <c r="CW1401" s="311"/>
      <c r="CX1401" s="311"/>
      <c r="CY1401" s="311"/>
      <c r="CZ1401" s="311"/>
      <c r="DA1401" s="311"/>
      <c r="DB1401" s="311"/>
      <c r="DC1401" s="311"/>
      <c r="DD1401" s="311"/>
      <c r="DE1401" s="311"/>
      <c r="DG1401" s="612"/>
      <c r="DH1401" s="613"/>
      <c r="DI1401" s="415"/>
      <c r="DJ1401" s="416"/>
      <c r="DK1401" s="416"/>
      <c r="DL1401" s="416"/>
      <c r="DM1401" s="416"/>
      <c r="DN1401" s="416"/>
      <c r="DO1401" s="416"/>
      <c r="DP1401" s="416"/>
      <c r="DQ1401" s="416"/>
      <c r="DR1401" s="416"/>
      <c r="DS1401" s="416"/>
      <c r="DT1401" s="416"/>
      <c r="DU1401" s="416"/>
      <c r="DV1401" s="416"/>
      <c r="DW1401" s="416"/>
      <c r="DX1401" s="416"/>
      <c r="DY1401" s="416"/>
      <c r="DZ1401" s="416"/>
      <c r="EA1401" s="416"/>
      <c r="EB1401" s="416"/>
      <c r="EC1401" s="416"/>
      <c r="ED1401" s="416"/>
      <c r="EE1401" s="416"/>
      <c r="EF1401" s="416"/>
      <c r="EG1401" s="416"/>
      <c r="EH1401" s="416"/>
      <c r="EI1401" s="416"/>
      <c r="EJ1401" s="416"/>
      <c r="EK1401" s="416"/>
      <c r="EL1401" s="417"/>
    </row>
    <row r="1402" spans="1:143" ht="15" customHeight="1" x14ac:dyDescent="0.25">
      <c r="A1402" s="60"/>
      <c r="B1402" s="60"/>
      <c r="C1402" s="796"/>
      <c r="D1402" s="789"/>
      <c r="E1402" s="790"/>
      <c r="F1402" s="791"/>
      <c r="G1402" s="703" t="s">
        <v>344</v>
      </c>
      <c r="H1402" s="703"/>
      <c r="I1402" s="774" t="s">
        <v>347</v>
      </c>
      <c r="J1402" s="774"/>
      <c r="K1402" s="774"/>
      <c r="L1402" s="774"/>
      <c r="M1402" s="774"/>
      <c r="N1402" s="774"/>
      <c r="O1402" s="774"/>
      <c r="P1402" s="774"/>
      <c r="Q1402" s="774"/>
      <c r="R1402" s="774"/>
      <c r="S1402" s="274"/>
      <c r="T1402" s="274"/>
      <c r="U1402" s="274"/>
      <c r="V1402" s="274"/>
      <c r="W1402" s="274"/>
      <c r="X1402" s="274"/>
      <c r="Y1402" s="274"/>
      <c r="Z1402" s="274"/>
      <c r="AA1402" s="274"/>
      <c r="AB1402" s="274"/>
      <c r="AC1402" s="274"/>
      <c r="AD1402" s="274"/>
      <c r="AE1402" s="60"/>
      <c r="AF1402" s="259"/>
      <c r="AG1402" s="374">
        <f t="shared" si="514"/>
        <v>12</v>
      </c>
      <c r="AH1402" s="399"/>
      <c r="AK1402" s="412">
        <f t="shared" si="515"/>
        <v>0</v>
      </c>
      <c r="AL1402" s="379">
        <f t="shared" si="508"/>
        <v>0</v>
      </c>
      <c r="AM1402" s="380">
        <f t="shared" si="516"/>
        <v>0</v>
      </c>
      <c r="AN1402" s="317">
        <f t="shared" si="517"/>
        <v>0</v>
      </c>
      <c r="AO1402" s="388">
        <f t="shared" si="518"/>
        <v>0</v>
      </c>
      <c r="AP1402" s="379">
        <f t="shared" si="509"/>
        <v>0</v>
      </c>
      <c r="AQ1402" s="380">
        <f t="shared" si="519"/>
        <v>0</v>
      </c>
      <c r="AR1402" s="317">
        <f t="shared" si="520"/>
        <v>0</v>
      </c>
      <c r="AS1402" s="388">
        <f t="shared" si="521"/>
        <v>0</v>
      </c>
      <c r="AT1402" s="379">
        <f t="shared" si="510"/>
        <v>0</v>
      </c>
      <c r="AU1402" s="380">
        <f t="shared" si="522"/>
        <v>0</v>
      </c>
      <c r="AV1402" s="317">
        <f t="shared" si="523"/>
        <v>0</v>
      </c>
      <c r="AW1402" s="388">
        <f t="shared" si="524"/>
        <v>0</v>
      </c>
      <c r="AX1402" s="379">
        <f t="shared" si="511"/>
        <v>0</v>
      </c>
      <c r="AY1402" s="380">
        <f t="shared" si="525"/>
        <v>0</v>
      </c>
      <c r="AZ1402" s="292">
        <f t="shared" si="526"/>
        <v>0</v>
      </c>
      <c r="BA1402" s="388">
        <f t="shared" si="527"/>
        <v>0</v>
      </c>
      <c r="BB1402" s="379">
        <f t="shared" si="512"/>
        <v>0</v>
      </c>
      <c r="BC1402" s="380">
        <f t="shared" si="528"/>
        <v>0</v>
      </c>
      <c r="BD1402" s="292">
        <f t="shared" si="529"/>
        <v>0</v>
      </c>
      <c r="BE1402" s="388">
        <f t="shared" si="530"/>
        <v>0</v>
      </c>
      <c r="BF1402" s="379">
        <f t="shared" si="513"/>
        <v>0</v>
      </c>
      <c r="BG1402" s="380">
        <f t="shared" si="531"/>
        <v>0</v>
      </c>
      <c r="BH1402" s="292">
        <f t="shared" si="532"/>
        <v>0</v>
      </c>
      <c r="CA1402" s="303"/>
      <c r="CB1402" s="427"/>
      <c r="CC1402" s="304"/>
      <c r="CD1402" s="304"/>
      <c r="CE1402" s="304"/>
      <c r="CF1402" s="304"/>
      <c r="CG1402" s="304"/>
      <c r="CH1402" s="304"/>
      <c r="CI1402" s="304"/>
      <c r="CJ1402" s="304"/>
      <c r="CK1402" s="304"/>
      <c r="CL1402" s="304"/>
      <c r="CM1402" s="388"/>
      <c r="CN1402" s="388"/>
      <c r="CO1402" s="388"/>
      <c r="CP1402" s="388"/>
      <c r="CQ1402" s="388"/>
      <c r="CR1402" s="388"/>
      <c r="CS1402" s="388"/>
      <c r="CT1402" s="311"/>
      <c r="CU1402" s="311"/>
      <c r="CV1402" s="311"/>
      <c r="CW1402" s="311"/>
      <c r="CX1402" s="311"/>
      <c r="CY1402" s="311"/>
      <c r="CZ1402" s="311"/>
      <c r="DA1402" s="311"/>
      <c r="DB1402" s="311"/>
      <c r="DC1402" s="311"/>
      <c r="DD1402" s="311"/>
      <c r="DE1402" s="311"/>
      <c r="DG1402" s="610"/>
      <c r="DH1402" s="611"/>
      <c r="DI1402" s="415"/>
      <c r="DJ1402" s="416"/>
      <c r="DK1402" s="416"/>
      <c r="DL1402" s="416"/>
      <c r="DM1402" s="416"/>
      <c r="DN1402" s="416"/>
      <c r="DO1402" s="416"/>
      <c r="DP1402" s="416"/>
      <c r="DQ1402" s="416"/>
      <c r="DR1402" s="416"/>
      <c r="DS1402" s="416"/>
      <c r="DT1402" s="416"/>
      <c r="DU1402" s="416"/>
      <c r="DV1402" s="416"/>
      <c r="DW1402" s="416"/>
      <c r="DX1402" s="416"/>
      <c r="DY1402" s="416"/>
      <c r="DZ1402" s="416"/>
      <c r="EA1402" s="416"/>
      <c r="EB1402" s="416"/>
      <c r="EC1402" s="416"/>
      <c r="ED1402" s="416"/>
      <c r="EE1402" s="416"/>
      <c r="EF1402" s="416"/>
      <c r="EG1402" s="416"/>
      <c r="EH1402" s="416"/>
      <c r="EI1402" s="416"/>
      <c r="EJ1402" s="416"/>
      <c r="EK1402" s="416"/>
      <c r="EL1402" s="417"/>
    </row>
    <row r="1403" spans="1:143" ht="15" customHeight="1" x14ac:dyDescent="0.25">
      <c r="A1403" s="60"/>
      <c r="B1403" s="60"/>
      <c r="C1403" s="796"/>
      <c r="D1403" s="789"/>
      <c r="E1403" s="790"/>
      <c r="F1403" s="791"/>
      <c r="G1403" s="703" t="s">
        <v>345</v>
      </c>
      <c r="H1403" s="703"/>
      <c r="I1403" s="774" t="s">
        <v>348</v>
      </c>
      <c r="J1403" s="774"/>
      <c r="K1403" s="774"/>
      <c r="L1403" s="774"/>
      <c r="M1403" s="774"/>
      <c r="N1403" s="774"/>
      <c r="O1403" s="774"/>
      <c r="P1403" s="774"/>
      <c r="Q1403" s="774"/>
      <c r="R1403" s="774"/>
      <c r="S1403" s="274"/>
      <c r="T1403" s="274"/>
      <c r="U1403" s="274"/>
      <c r="V1403" s="274"/>
      <c r="W1403" s="274"/>
      <c r="X1403" s="274"/>
      <c r="Y1403" s="274"/>
      <c r="Z1403" s="274"/>
      <c r="AA1403" s="274"/>
      <c r="AB1403" s="274"/>
      <c r="AC1403" s="274"/>
      <c r="AD1403" s="274"/>
      <c r="AE1403" s="60"/>
      <c r="AF1403" s="259"/>
      <c r="AG1403" s="374">
        <f t="shared" si="514"/>
        <v>12</v>
      </c>
      <c r="AH1403" s="399"/>
      <c r="AK1403" s="412">
        <f t="shared" si="515"/>
        <v>0</v>
      </c>
      <c r="AL1403" s="379">
        <f t="shared" si="508"/>
        <v>0</v>
      </c>
      <c r="AM1403" s="380">
        <f t="shared" si="516"/>
        <v>0</v>
      </c>
      <c r="AN1403" s="317">
        <f t="shared" si="517"/>
        <v>0</v>
      </c>
      <c r="AO1403" s="388">
        <f t="shared" si="518"/>
        <v>0</v>
      </c>
      <c r="AP1403" s="379">
        <f t="shared" si="509"/>
        <v>0</v>
      </c>
      <c r="AQ1403" s="380">
        <f t="shared" si="519"/>
        <v>0</v>
      </c>
      <c r="AR1403" s="317">
        <f t="shared" si="520"/>
        <v>0</v>
      </c>
      <c r="AS1403" s="388">
        <f t="shared" si="521"/>
        <v>0</v>
      </c>
      <c r="AT1403" s="379">
        <f t="shared" si="510"/>
        <v>0</v>
      </c>
      <c r="AU1403" s="380">
        <f t="shared" si="522"/>
        <v>0</v>
      </c>
      <c r="AV1403" s="317">
        <f t="shared" si="523"/>
        <v>0</v>
      </c>
      <c r="AW1403" s="388">
        <f t="shared" si="524"/>
        <v>0</v>
      </c>
      <c r="AX1403" s="379">
        <f t="shared" si="511"/>
        <v>0</v>
      </c>
      <c r="AY1403" s="380">
        <f t="shared" si="525"/>
        <v>0</v>
      </c>
      <c r="AZ1403" s="292">
        <f t="shared" si="526"/>
        <v>0</v>
      </c>
      <c r="BA1403" s="388">
        <f t="shared" si="527"/>
        <v>0</v>
      </c>
      <c r="BB1403" s="379">
        <f t="shared" si="512"/>
        <v>0</v>
      </c>
      <c r="BC1403" s="380">
        <f t="shared" si="528"/>
        <v>0</v>
      </c>
      <c r="BD1403" s="292">
        <f t="shared" si="529"/>
        <v>0</v>
      </c>
      <c r="BE1403" s="388">
        <f t="shared" si="530"/>
        <v>0</v>
      </c>
      <c r="BF1403" s="379">
        <f t="shared" si="513"/>
        <v>0</v>
      </c>
      <c r="BG1403" s="380">
        <f t="shared" si="531"/>
        <v>0</v>
      </c>
      <c r="BH1403" s="292">
        <f t="shared" si="532"/>
        <v>0</v>
      </c>
      <c r="CA1403" s="303"/>
      <c r="CB1403" s="427"/>
      <c r="CC1403" s="306"/>
      <c r="CD1403" s="306"/>
      <c r="CE1403" s="306"/>
      <c r="CF1403" s="306"/>
      <c r="CG1403" s="306"/>
      <c r="CH1403" s="306"/>
      <c r="CI1403" s="306"/>
      <c r="CJ1403" s="306"/>
      <c r="CK1403" s="306"/>
      <c r="CL1403" s="306"/>
      <c r="CM1403" s="388"/>
      <c r="CN1403" s="388"/>
      <c r="CO1403" s="388"/>
      <c r="CP1403" s="388"/>
      <c r="CQ1403" s="388"/>
      <c r="CR1403" s="388"/>
      <c r="CS1403" s="388"/>
      <c r="CT1403" s="307"/>
      <c r="CU1403" s="307"/>
      <c r="CV1403" s="307"/>
      <c r="CW1403" s="307"/>
      <c r="CX1403" s="307"/>
      <c r="CY1403" s="307"/>
      <c r="CZ1403" s="307"/>
      <c r="DA1403" s="307"/>
      <c r="DB1403" s="307"/>
      <c r="DC1403" s="307"/>
      <c r="DD1403" s="307"/>
      <c r="DE1403" s="307"/>
      <c r="DG1403" s="610"/>
      <c r="DH1403" s="611"/>
      <c r="DI1403" s="415"/>
      <c r="DJ1403" s="416"/>
      <c r="DK1403" s="416"/>
      <c r="DL1403" s="416"/>
      <c r="DM1403" s="416"/>
      <c r="DN1403" s="416"/>
      <c r="DO1403" s="416"/>
      <c r="DP1403" s="416"/>
      <c r="DQ1403" s="416"/>
      <c r="DR1403" s="416"/>
      <c r="DS1403" s="416"/>
      <c r="DT1403" s="416"/>
      <c r="DU1403" s="416"/>
      <c r="DV1403" s="416"/>
      <c r="DW1403" s="416"/>
      <c r="DX1403" s="416"/>
      <c r="DY1403" s="416"/>
      <c r="DZ1403" s="416"/>
      <c r="EA1403" s="416"/>
      <c r="EB1403" s="416"/>
      <c r="EC1403" s="416"/>
      <c r="ED1403" s="416"/>
      <c r="EE1403" s="416"/>
      <c r="EF1403" s="416"/>
      <c r="EG1403" s="416"/>
      <c r="EH1403" s="416"/>
      <c r="EI1403" s="416"/>
      <c r="EJ1403" s="416"/>
      <c r="EK1403" s="416"/>
      <c r="EL1403" s="417"/>
    </row>
    <row r="1404" spans="1:143" ht="24" customHeight="1" x14ac:dyDescent="0.25">
      <c r="A1404" s="60"/>
      <c r="B1404" s="60"/>
      <c r="C1404" s="797"/>
      <c r="D1404" s="792"/>
      <c r="E1404" s="793"/>
      <c r="F1404" s="794"/>
      <c r="G1404" s="703" t="s">
        <v>346</v>
      </c>
      <c r="H1404" s="703"/>
      <c r="I1404" s="774" t="s">
        <v>349</v>
      </c>
      <c r="J1404" s="774"/>
      <c r="K1404" s="774"/>
      <c r="L1404" s="774"/>
      <c r="M1404" s="774"/>
      <c r="N1404" s="774"/>
      <c r="O1404" s="774"/>
      <c r="P1404" s="774"/>
      <c r="Q1404" s="774"/>
      <c r="R1404" s="774"/>
      <c r="S1404" s="274"/>
      <c r="T1404" s="274"/>
      <c r="U1404" s="274"/>
      <c r="V1404" s="274"/>
      <c r="W1404" s="274"/>
      <c r="X1404" s="274"/>
      <c r="Y1404" s="274"/>
      <c r="Z1404" s="274"/>
      <c r="AA1404" s="274"/>
      <c r="AB1404" s="274"/>
      <c r="AC1404" s="274"/>
      <c r="AD1404" s="274"/>
      <c r="AE1404" s="60"/>
      <c r="AF1404" s="259"/>
      <c r="AG1404" s="374">
        <f t="shared" si="514"/>
        <v>12</v>
      </c>
      <c r="AH1404" s="399"/>
      <c r="AK1404" s="412">
        <f t="shared" si="515"/>
        <v>0</v>
      </c>
      <c r="AL1404" s="379">
        <f t="shared" si="508"/>
        <v>0</v>
      </c>
      <c r="AM1404" s="380">
        <f t="shared" si="516"/>
        <v>0</v>
      </c>
      <c r="AN1404" s="317">
        <f t="shared" si="517"/>
        <v>0</v>
      </c>
      <c r="AO1404" s="388">
        <f t="shared" si="518"/>
        <v>0</v>
      </c>
      <c r="AP1404" s="379">
        <f t="shared" si="509"/>
        <v>0</v>
      </c>
      <c r="AQ1404" s="380">
        <f t="shared" si="519"/>
        <v>0</v>
      </c>
      <c r="AR1404" s="317">
        <f t="shared" si="520"/>
        <v>0</v>
      </c>
      <c r="AS1404" s="388">
        <f t="shared" si="521"/>
        <v>0</v>
      </c>
      <c r="AT1404" s="379">
        <f t="shared" si="510"/>
        <v>0</v>
      </c>
      <c r="AU1404" s="380">
        <f t="shared" si="522"/>
        <v>0</v>
      </c>
      <c r="AV1404" s="317">
        <f t="shared" si="523"/>
        <v>0</v>
      </c>
      <c r="AW1404" s="388">
        <f t="shared" si="524"/>
        <v>0</v>
      </c>
      <c r="AX1404" s="379">
        <f t="shared" si="511"/>
        <v>0</v>
      </c>
      <c r="AY1404" s="380">
        <f t="shared" si="525"/>
        <v>0</v>
      </c>
      <c r="AZ1404" s="292">
        <f t="shared" si="526"/>
        <v>0</v>
      </c>
      <c r="BA1404" s="388">
        <f t="shared" si="527"/>
        <v>0</v>
      </c>
      <c r="BB1404" s="379">
        <f t="shared" si="512"/>
        <v>0</v>
      </c>
      <c r="BC1404" s="380">
        <f t="shared" si="528"/>
        <v>0</v>
      </c>
      <c r="BD1404" s="292">
        <f t="shared" si="529"/>
        <v>0</v>
      </c>
      <c r="BE1404" s="388">
        <f t="shared" si="530"/>
        <v>0</v>
      </c>
      <c r="BF1404" s="379">
        <f t="shared" si="513"/>
        <v>0</v>
      </c>
      <c r="BG1404" s="380">
        <f t="shared" si="531"/>
        <v>0</v>
      </c>
      <c r="BH1404" s="292">
        <f t="shared" si="532"/>
        <v>0</v>
      </c>
      <c r="CA1404" s="303"/>
      <c r="CB1404" s="421"/>
      <c r="CC1404" s="304"/>
      <c r="CD1404" s="304"/>
      <c r="CE1404" s="304"/>
      <c r="CF1404" s="304"/>
      <c r="CG1404" s="304"/>
      <c r="CH1404" s="304"/>
      <c r="CI1404" s="304"/>
      <c r="CJ1404" s="304"/>
      <c r="CK1404" s="304"/>
      <c r="CL1404" s="304"/>
      <c r="CM1404" s="388"/>
      <c r="CN1404" s="388"/>
      <c r="CO1404" s="388"/>
      <c r="CP1404" s="388"/>
      <c r="CQ1404" s="388"/>
      <c r="CR1404" s="388"/>
      <c r="CS1404" s="388"/>
      <c r="CT1404" s="311"/>
      <c r="CU1404" s="311"/>
      <c r="CV1404" s="311"/>
      <c r="CW1404" s="311"/>
      <c r="CX1404" s="311"/>
      <c r="CY1404" s="311"/>
      <c r="CZ1404" s="311"/>
      <c r="DA1404" s="311"/>
      <c r="DB1404" s="311"/>
      <c r="DC1404" s="311"/>
      <c r="DD1404" s="311"/>
      <c r="DE1404" s="311"/>
      <c r="DG1404" s="614" t="s">
        <v>346</v>
      </c>
      <c r="DH1404" s="615"/>
      <c r="DI1404" s="418" t="s">
        <v>1909</v>
      </c>
      <c r="DJ1404" s="419"/>
      <c r="DK1404" s="419"/>
      <c r="DL1404" s="419"/>
      <c r="DM1404" s="419"/>
      <c r="DN1404" s="419"/>
      <c r="DO1404" s="419"/>
      <c r="DP1404" s="419"/>
      <c r="DQ1404" s="419"/>
      <c r="DR1404" s="419"/>
      <c r="DS1404" s="419"/>
      <c r="DT1404" s="419"/>
      <c r="DU1404" s="419"/>
      <c r="DV1404" s="419"/>
      <c r="DW1404" s="419"/>
      <c r="DX1404" s="419"/>
      <c r="DY1404" s="419"/>
      <c r="DZ1404" s="419"/>
      <c r="EA1404" s="420">
        <f t="shared" ref="EA1404" si="685">S1404</f>
        <v>0</v>
      </c>
      <c r="EB1404" s="420">
        <f t="shared" ref="EB1404" si="686">T1404</f>
        <v>0</v>
      </c>
      <c r="EC1404" s="420">
        <f t="shared" ref="EC1404" si="687">U1404</f>
        <v>0</v>
      </c>
      <c r="ED1404" s="420">
        <f t="shared" ref="ED1404" si="688">V1404</f>
        <v>0</v>
      </c>
      <c r="EE1404" s="420">
        <f t="shared" ref="EE1404" si="689">W1404</f>
        <v>0</v>
      </c>
      <c r="EF1404" s="420">
        <f t="shared" ref="EF1404" si="690">X1404</f>
        <v>0</v>
      </c>
      <c r="EG1404" s="420">
        <f t="shared" ref="EG1404" si="691">Y1404</f>
        <v>0</v>
      </c>
      <c r="EH1404" s="420">
        <f t="shared" ref="EH1404" si="692">Z1404</f>
        <v>0</v>
      </c>
      <c r="EI1404" s="420">
        <f t="shared" ref="EI1404" si="693">AA1404</f>
        <v>0</v>
      </c>
      <c r="EJ1404" s="420">
        <f t="shared" ref="EJ1404" si="694">AB1404</f>
        <v>0</v>
      </c>
      <c r="EK1404" s="420">
        <f t="shared" ref="EK1404" si="695">AC1404</f>
        <v>0</v>
      </c>
      <c r="EL1404" s="420">
        <f t="shared" ref="EL1404" si="696">AD1404</f>
        <v>0</v>
      </c>
    </row>
    <row r="1405" spans="1:143" ht="15" customHeight="1" x14ac:dyDescent="0.25">
      <c r="A1405" s="60"/>
      <c r="B1405" s="60"/>
      <c r="C1405" s="781" t="s">
        <v>414</v>
      </c>
      <c r="D1405" s="786" t="s">
        <v>415</v>
      </c>
      <c r="E1405" s="787"/>
      <c r="F1405" s="788"/>
      <c r="G1405" s="703" t="s">
        <v>352</v>
      </c>
      <c r="H1405" s="703"/>
      <c r="I1405" s="774" t="s">
        <v>353</v>
      </c>
      <c r="J1405" s="774"/>
      <c r="K1405" s="774"/>
      <c r="L1405" s="774"/>
      <c r="M1405" s="774"/>
      <c r="N1405" s="774"/>
      <c r="O1405" s="774"/>
      <c r="P1405" s="774"/>
      <c r="Q1405" s="774"/>
      <c r="R1405" s="774"/>
      <c r="S1405" s="274"/>
      <c r="T1405" s="274"/>
      <c r="U1405" s="274"/>
      <c r="V1405" s="274"/>
      <c r="W1405" s="274"/>
      <c r="X1405" s="274"/>
      <c r="Y1405" s="274"/>
      <c r="Z1405" s="274"/>
      <c r="AA1405" s="274"/>
      <c r="AB1405" s="274"/>
      <c r="AC1405" s="274"/>
      <c r="AD1405" s="274"/>
      <c r="AE1405" s="60"/>
      <c r="AF1405" s="259"/>
      <c r="AG1405" s="374">
        <f t="shared" si="514"/>
        <v>12</v>
      </c>
      <c r="AH1405" s="399"/>
      <c r="AK1405" s="412">
        <f t="shared" si="515"/>
        <v>0</v>
      </c>
      <c r="AL1405" s="379">
        <f t="shared" si="508"/>
        <v>0</v>
      </c>
      <c r="AM1405" s="380">
        <f t="shared" si="516"/>
        <v>0</v>
      </c>
      <c r="AN1405" s="317">
        <f t="shared" si="517"/>
        <v>0</v>
      </c>
      <c r="AO1405" s="388">
        <f t="shared" si="518"/>
        <v>0</v>
      </c>
      <c r="AP1405" s="379">
        <f t="shared" si="509"/>
        <v>0</v>
      </c>
      <c r="AQ1405" s="380">
        <f t="shared" si="519"/>
        <v>0</v>
      </c>
      <c r="AR1405" s="317">
        <f t="shared" si="520"/>
        <v>0</v>
      </c>
      <c r="AS1405" s="388">
        <f t="shared" si="521"/>
        <v>0</v>
      </c>
      <c r="AT1405" s="379">
        <f t="shared" si="510"/>
        <v>0</v>
      </c>
      <c r="AU1405" s="380">
        <f t="shared" si="522"/>
        <v>0</v>
      </c>
      <c r="AV1405" s="317">
        <f t="shared" si="523"/>
        <v>0</v>
      </c>
      <c r="AW1405" s="388">
        <f t="shared" si="524"/>
        <v>0</v>
      </c>
      <c r="AX1405" s="379">
        <f t="shared" si="511"/>
        <v>0</v>
      </c>
      <c r="AY1405" s="380">
        <f t="shared" si="525"/>
        <v>0</v>
      </c>
      <c r="AZ1405" s="292">
        <f t="shared" si="526"/>
        <v>0</v>
      </c>
      <c r="BA1405" s="388">
        <f t="shared" si="527"/>
        <v>0</v>
      </c>
      <c r="BB1405" s="379">
        <f t="shared" si="512"/>
        <v>0</v>
      </c>
      <c r="BC1405" s="380">
        <f t="shared" si="528"/>
        <v>0</v>
      </c>
      <c r="BD1405" s="292">
        <f t="shared" si="529"/>
        <v>0</v>
      </c>
      <c r="BE1405" s="388">
        <f t="shared" si="530"/>
        <v>0</v>
      </c>
      <c r="BF1405" s="379">
        <f t="shared" si="513"/>
        <v>0</v>
      </c>
      <c r="BG1405" s="380">
        <f t="shared" si="531"/>
        <v>0</v>
      </c>
      <c r="BH1405" s="292">
        <f t="shared" si="532"/>
        <v>0</v>
      </c>
      <c r="CA1405" s="299" t="s">
        <v>60</v>
      </c>
      <c r="CB1405" s="421"/>
      <c r="CC1405" s="296"/>
      <c r="CD1405" s="296"/>
      <c r="CE1405" s="296"/>
      <c r="CF1405" s="296"/>
      <c r="CG1405" s="296"/>
      <c r="CH1405" s="296"/>
      <c r="CI1405" s="296"/>
      <c r="CJ1405" s="296"/>
      <c r="CK1405" s="296"/>
      <c r="CL1405" s="296"/>
      <c r="CM1405" s="320"/>
      <c r="CN1405" s="320"/>
      <c r="CO1405" s="320"/>
      <c r="CP1405" s="320"/>
      <c r="CQ1405" s="320"/>
      <c r="CR1405" s="320"/>
      <c r="CS1405" s="320"/>
      <c r="CT1405" s="423">
        <f t="shared" ref="CT1405" si="697">IF(S1405="",0,S1405)</f>
        <v>0</v>
      </c>
      <c r="CU1405" s="423">
        <f t="shared" ref="CU1405" si="698">IF(T1405="",0,T1405)</f>
        <v>0</v>
      </c>
      <c r="CV1405" s="423">
        <f t="shared" ref="CV1405" si="699">IF(U1405="",0,U1405)</f>
        <v>0</v>
      </c>
      <c r="CW1405" s="423">
        <f t="shared" ref="CW1405" si="700">IF(V1405="",0,V1405)</f>
        <v>0</v>
      </c>
      <c r="CX1405" s="423">
        <f t="shared" ref="CX1405" si="701">IF(W1405="",0,W1405)</f>
        <v>0</v>
      </c>
      <c r="CY1405" s="423">
        <f t="shared" ref="CY1405" si="702">IF(X1405="",0,X1405)</f>
        <v>0</v>
      </c>
      <c r="CZ1405" s="423">
        <f t="shared" ref="CZ1405" si="703">IF(Y1405="",0,Y1405)</f>
        <v>0</v>
      </c>
      <c r="DA1405" s="423">
        <f t="shared" ref="DA1405" si="704">IF(Z1405="",0,Z1405)</f>
        <v>0</v>
      </c>
      <c r="DB1405" s="423">
        <f t="shared" ref="DB1405" si="705">IF(AA1405="",0,AA1405)</f>
        <v>0</v>
      </c>
      <c r="DC1405" s="423">
        <f t="shared" ref="DC1405" si="706">IF(AB1405="",0,AB1405)</f>
        <v>0</v>
      </c>
      <c r="DD1405" s="423">
        <f t="shared" ref="DD1405" si="707">IF(AC1405="",0,AC1405)</f>
        <v>0</v>
      </c>
      <c r="DE1405" s="423">
        <f t="shared" ref="DE1405" si="708">IF(AD1405="",0,AD1405)</f>
        <v>0</v>
      </c>
      <c r="DG1405" s="610"/>
      <c r="DH1405" s="611"/>
      <c r="DI1405" s="415" t="s">
        <v>1910</v>
      </c>
      <c r="DJ1405" s="416"/>
      <c r="DK1405" s="416"/>
      <c r="DL1405" s="416"/>
      <c r="DM1405" s="416"/>
      <c r="DN1405" s="416"/>
      <c r="DO1405" s="416"/>
      <c r="DP1405" s="416"/>
      <c r="DQ1405" s="416"/>
      <c r="DR1405" s="416"/>
      <c r="DS1405" s="416"/>
      <c r="DT1405" s="416"/>
      <c r="DU1405" s="416"/>
      <c r="DV1405" s="416"/>
      <c r="DW1405" s="416"/>
      <c r="DX1405" s="416"/>
      <c r="DY1405" s="416"/>
      <c r="DZ1405" s="416"/>
      <c r="EA1405" s="417">
        <f t="shared" ref="EA1405" si="709">COUNTIF(S1394:S1397,"NS")+COUNTIF(S1402:S1403,"NS")</f>
        <v>0</v>
      </c>
      <c r="EB1405" s="417">
        <f t="shared" ref="EB1405" si="710">COUNTIF(T1394:T1397,"NS")+COUNTIF(T1402:T1403,"NS")</f>
        <v>0</v>
      </c>
      <c r="EC1405" s="417">
        <f t="shared" ref="EC1405" si="711">COUNTIF(U1394:U1397,"NS")+COUNTIF(U1402:U1403,"NS")</f>
        <v>0</v>
      </c>
      <c r="ED1405" s="417">
        <f t="shared" ref="ED1405" si="712">COUNTIF(V1394:V1397,"NS")+COUNTIF(V1402:V1403,"NS")</f>
        <v>0</v>
      </c>
      <c r="EE1405" s="417">
        <f t="shared" ref="EE1405" si="713">COUNTIF(W1394:W1397,"NS")+COUNTIF(W1402:W1403,"NS")</f>
        <v>0</v>
      </c>
      <c r="EF1405" s="417">
        <f t="shared" ref="EF1405" si="714">COUNTIF(X1394:X1397,"NS")+COUNTIF(X1402:X1403,"NS")</f>
        <v>0</v>
      </c>
      <c r="EG1405" s="417">
        <f t="shared" ref="EG1405" si="715">COUNTIF(Y1394:Y1397,"NS")+COUNTIF(Y1402:Y1403,"NS")</f>
        <v>0</v>
      </c>
      <c r="EH1405" s="417">
        <f t="shared" ref="EH1405" si="716">COUNTIF(Z1394:Z1397,"NS")+COUNTIF(Z1402:Z1403,"NS")</f>
        <v>0</v>
      </c>
      <c r="EI1405" s="417">
        <f t="shared" ref="EI1405" si="717">COUNTIF(AA1394:AA1397,"NS")+COUNTIF(AA1402:AA1403,"NS")</f>
        <v>0</v>
      </c>
      <c r="EJ1405" s="417">
        <f t="shared" ref="EJ1405" si="718">COUNTIF(AB1394:AB1397,"NS")+COUNTIF(AB1402:AB1403,"NS")</f>
        <v>0</v>
      </c>
      <c r="EK1405" s="417">
        <f t="shared" ref="EK1405" si="719">COUNTIF(AC1394:AC1397,"NS")+COUNTIF(AC1402:AC1403,"NS")</f>
        <v>0</v>
      </c>
      <c r="EL1405" s="417">
        <f t="shared" ref="EL1405" si="720">COUNTIF(AD1394:AD1397,"NS")+COUNTIF(AD1402:AD1403,"NS")</f>
        <v>0</v>
      </c>
    </row>
    <row r="1406" spans="1:143" ht="15" customHeight="1" x14ac:dyDescent="0.25">
      <c r="A1406" s="60"/>
      <c r="B1406" s="60"/>
      <c r="C1406" s="782"/>
      <c r="D1406" s="789"/>
      <c r="E1406" s="790"/>
      <c r="F1406" s="791"/>
      <c r="G1406" s="702" t="s">
        <v>371</v>
      </c>
      <c r="H1406" s="702"/>
      <c r="I1406" s="56"/>
      <c r="J1406" s="700" t="s">
        <v>354</v>
      </c>
      <c r="K1406" s="700"/>
      <c r="L1406" s="700"/>
      <c r="M1406" s="700"/>
      <c r="N1406" s="700"/>
      <c r="O1406" s="700"/>
      <c r="P1406" s="700"/>
      <c r="Q1406" s="700"/>
      <c r="R1406" s="701"/>
      <c r="S1406" s="274"/>
      <c r="T1406" s="274"/>
      <c r="U1406" s="274"/>
      <c r="V1406" s="274"/>
      <c r="W1406" s="274"/>
      <c r="X1406" s="274"/>
      <c r="Y1406" s="274"/>
      <c r="Z1406" s="274"/>
      <c r="AA1406" s="274"/>
      <c r="AB1406" s="274"/>
      <c r="AC1406" s="274"/>
      <c r="AD1406" s="274"/>
      <c r="AE1406" s="60"/>
      <c r="AF1406" s="259"/>
      <c r="AG1406" s="374">
        <f t="shared" si="514"/>
        <v>12</v>
      </c>
      <c r="AH1406" s="399"/>
      <c r="AK1406" s="412">
        <f t="shared" si="515"/>
        <v>0</v>
      </c>
      <c r="AL1406" s="379">
        <f t="shared" si="508"/>
        <v>0</v>
      </c>
      <c r="AM1406" s="380">
        <f t="shared" si="516"/>
        <v>0</v>
      </c>
      <c r="AN1406" s="317">
        <f t="shared" si="517"/>
        <v>0</v>
      </c>
      <c r="AO1406" s="388">
        <f t="shared" si="518"/>
        <v>0</v>
      </c>
      <c r="AP1406" s="379">
        <f t="shared" si="509"/>
        <v>0</v>
      </c>
      <c r="AQ1406" s="380">
        <f t="shared" si="519"/>
        <v>0</v>
      </c>
      <c r="AR1406" s="317">
        <f t="shared" si="520"/>
        <v>0</v>
      </c>
      <c r="AS1406" s="388">
        <f t="shared" si="521"/>
        <v>0</v>
      </c>
      <c r="AT1406" s="379">
        <f t="shared" si="510"/>
        <v>0</v>
      </c>
      <c r="AU1406" s="380">
        <f t="shared" si="522"/>
        <v>0</v>
      </c>
      <c r="AV1406" s="317">
        <f t="shared" si="523"/>
        <v>0</v>
      </c>
      <c r="AW1406" s="388">
        <f t="shared" si="524"/>
        <v>0</v>
      </c>
      <c r="AX1406" s="379">
        <f t="shared" si="511"/>
        <v>0</v>
      </c>
      <c r="AY1406" s="380">
        <f t="shared" si="525"/>
        <v>0</v>
      </c>
      <c r="AZ1406" s="292">
        <f t="shared" si="526"/>
        <v>0</v>
      </c>
      <c r="BA1406" s="388">
        <f t="shared" si="527"/>
        <v>0</v>
      </c>
      <c r="BB1406" s="379">
        <f t="shared" si="512"/>
        <v>0</v>
      </c>
      <c r="BC1406" s="380">
        <f t="shared" si="528"/>
        <v>0</v>
      </c>
      <c r="BD1406" s="292">
        <f t="shared" si="529"/>
        <v>0</v>
      </c>
      <c r="BE1406" s="388">
        <f t="shared" si="530"/>
        <v>0</v>
      </c>
      <c r="BF1406" s="379">
        <f t="shared" si="513"/>
        <v>0</v>
      </c>
      <c r="BG1406" s="380">
        <f t="shared" si="531"/>
        <v>0</v>
      </c>
      <c r="BH1406" s="292">
        <f t="shared" si="532"/>
        <v>0</v>
      </c>
      <c r="CA1406" s="299" t="s">
        <v>1917</v>
      </c>
      <c r="CB1406" s="421"/>
      <c r="CC1406" s="297"/>
      <c r="CD1406" s="297"/>
      <c r="CE1406" s="297"/>
      <c r="CF1406" s="297"/>
      <c r="CG1406" s="297"/>
      <c r="CH1406" s="297"/>
      <c r="CI1406" s="297"/>
      <c r="CJ1406" s="297"/>
      <c r="CK1406" s="297"/>
      <c r="CL1406" s="297"/>
      <c r="CM1406" s="320"/>
      <c r="CN1406" s="320"/>
      <c r="CO1406" s="320"/>
      <c r="CP1406" s="320"/>
      <c r="CQ1406" s="320"/>
      <c r="CR1406" s="320"/>
      <c r="CS1406" s="320"/>
      <c r="CT1406" s="301">
        <f t="shared" ref="CT1406" si="721">SUM(S1406:S1422)</f>
        <v>0</v>
      </c>
      <c r="CU1406" s="301">
        <f t="shared" ref="CU1406" si="722">SUM(T1406:T1422)</f>
        <v>0</v>
      </c>
      <c r="CV1406" s="301">
        <f t="shared" ref="CV1406" si="723">SUM(U1406:U1422)</f>
        <v>0</v>
      </c>
      <c r="CW1406" s="301">
        <f t="shared" ref="CW1406" si="724">SUM(V1406:V1422)</f>
        <v>0</v>
      </c>
      <c r="CX1406" s="301">
        <f t="shared" ref="CX1406" si="725">SUM(W1406:W1422)</f>
        <v>0</v>
      </c>
      <c r="CY1406" s="301">
        <f t="shared" ref="CY1406" si="726">SUM(X1406:X1422)</f>
        <v>0</v>
      </c>
      <c r="CZ1406" s="301">
        <f t="shared" ref="CZ1406" si="727">SUM(Y1406:Y1422)</f>
        <v>0</v>
      </c>
      <c r="DA1406" s="301">
        <f t="shared" ref="DA1406" si="728">SUM(Z1406:Z1422)</f>
        <v>0</v>
      </c>
      <c r="DB1406" s="301">
        <f t="shared" ref="DB1406" si="729">SUM(AA1406:AA1422)</f>
        <v>0</v>
      </c>
      <c r="DC1406" s="301">
        <f t="shared" ref="DC1406" si="730">SUM(AB1406:AB1422)</f>
        <v>0</v>
      </c>
      <c r="DD1406" s="301">
        <f t="shared" ref="DD1406" si="731">SUM(AC1406:AC1422)</f>
        <v>0</v>
      </c>
      <c r="DE1406" s="301">
        <f t="shared" ref="DE1406" si="732">SUM(AD1406:AD1422)</f>
        <v>0</v>
      </c>
      <c r="DG1406" s="612"/>
      <c r="DH1406" s="613"/>
      <c r="DI1406" s="415" t="s">
        <v>1914</v>
      </c>
      <c r="DJ1406" s="416"/>
      <c r="DK1406" s="416"/>
      <c r="DL1406" s="416"/>
      <c r="DM1406" s="416"/>
      <c r="DN1406" s="416"/>
      <c r="DO1406" s="416"/>
      <c r="DP1406" s="416"/>
      <c r="DQ1406" s="416"/>
      <c r="DR1406" s="416"/>
      <c r="DS1406" s="416"/>
      <c r="DT1406" s="416"/>
      <c r="DU1406" s="416"/>
      <c r="DV1406" s="416"/>
      <c r="DW1406" s="416"/>
      <c r="DX1406" s="416"/>
      <c r="DY1406" s="416"/>
      <c r="DZ1406" s="416"/>
      <c r="EA1406" s="417">
        <f t="shared" ref="EA1406" si="733">SUM(S1394:S1397,S1402:S1404)</f>
        <v>0</v>
      </c>
      <c r="EB1406" s="417">
        <f t="shared" ref="EB1406" si="734">SUM(T1394:T1397,T1402:T1404)</f>
        <v>0</v>
      </c>
      <c r="EC1406" s="417">
        <f t="shared" ref="EC1406" si="735">SUM(U1394:U1397,U1402:U1404)</f>
        <v>0</v>
      </c>
      <c r="ED1406" s="417">
        <f t="shared" ref="ED1406" si="736">SUM(V1394:V1397,V1402:V1404)</f>
        <v>0</v>
      </c>
      <c r="EE1406" s="417">
        <f t="shared" ref="EE1406" si="737">SUM(W1394:W1397,W1402:W1404)</f>
        <v>0</v>
      </c>
      <c r="EF1406" s="417">
        <f t="shared" ref="EF1406" si="738">SUM(X1394:X1397,X1402:X1404)</f>
        <v>0</v>
      </c>
      <c r="EG1406" s="417">
        <f t="shared" ref="EG1406" si="739">SUM(Y1394:Y1397,Y1402:Y1404)</f>
        <v>0</v>
      </c>
      <c r="EH1406" s="417">
        <f t="shared" ref="EH1406" si="740">SUM(Z1394:Z1397,Z1402:Z1404)</f>
        <v>0</v>
      </c>
      <c r="EI1406" s="417">
        <f t="shared" ref="EI1406" si="741">SUM(AA1394:AA1397,AA1402:AA1404)</f>
        <v>0</v>
      </c>
      <c r="EJ1406" s="417">
        <f t="shared" ref="EJ1406" si="742">SUM(AB1394:AB1397,AB1402:AB1404)</f>
        <v>0</v>
      </c>
      <c r="EK1406" s="417">
        <f t="shared" ref="EK1406" si="743">SUM(AC1394:AC1397,AC1402:AC1404)</f>
        <v>0</v>
      </c>
      <c r="EL1406" s="417">
        <f t="shared" ref="EL1406" si="744">SUM(AD1394:AD1397,AD1402:AD1404)</f>
        <v>0</v>
      </c>
    </row>
    <row r="1407" spans="1:143" ht="15" customHeight="1" x14ac:dyDescent="0.25">
      <c r="A1407" s="60"/>
      <c r="B1407" s="60"/>
      <c r="C1407" s="782"/>
      <c r="D1407" s="789"/>
      <c r="E1407" s="790"/>
      <c r="F1407" s="791"/>
      <c r="G1407" s="716" t="s">
        <v>372</v>
      </c>
      <c r="H1407" s="716"/>
      <c r="I1407" s="56"/>
      <c r="J1407" s="700" t="s">
        <v>355</v>
      </c>
      <c r="K1407" s="700"/>
      <c r="L1407" s="700"/>
      <c r="M1407" s="700"/>
      <c r="N1407" s="700"/>
      <c r="O1407" s="700"/>
      <c r="P1407" s="700"/>
      <c r="Q1407" s="700"/>
      <c r="R1407" s="701"/>
      <c r="S1407" s="274"/>
      <c r="T1407" s="274"/>
      <c r="U1407" s="274"/>
      <c r="V1407" s="274"/>
      <c r="W1407" s="274"/>
      <c r="X1407" s="274"/>
      <c r="Y1407" s="274"/>
      <c r="Z1407" s="274"/>
      <c r="AA1407" s="274"/>
      <c r="AB1407" s="274"/>
      <c r="AC1407" s="274"/>
      <c r="AD1407" s="274"/>
      <c r="AE1407" s="60"/>
      <c r="AF1407" s="259"/>
      <c r="AG1407" s="374">
        <f t="shared" si="514"/>
        <v>12</v>
      </c>
      <c r="AH1407" s="399"/>
      <c r="AK1407" s="412">
        <f t="shared" si="515"/>
        <v>0</v>
      </c>
      <c r="AL1407" s="379">
        <f t="shared" si="508"/>
        <v>0</v>
      </c>
      <c r="AM1407" s="380">
        <f t="shared" si="516"/>
        <v>0</v>
      </c>
      <c r="AN1407" s="317">
        <f t="shared" si="517"/>
        <v>0</v>
      </c>
      <c r="AO1407" s="388">
        <f t="shared" si="518"/>
        <v>0</v>
      </c>
      <c r="AP1407" s="379">
        <f t="shared" si="509"/>
        <v>0</v>
      </c>
      <c r="AQ1407" s="380">
        <f t="shared" si="519"/>
        <v>0</v>
      </c>
      <c r="AR1407" s="317">
        <f t="shared" si="520"/>
        <v>0</v>
      </c>
      <c r="AS1407" s="388">
        <f t="shared" si="521"/>
        <v>0</v>
      </c>
      <c r="AT1407" s="379">
        <f t="shared" si="510"/>
        <v>0</v>
      </c>
      <c r="AU1407" s="380">
        <f t="shared" si="522"/>
        <v>0</v>
      </c>
      <c r="AV1407" s="317">
        <f t="shared" si="523"/>
        <v>0</v>
      </c>
      <c r="AW1407" s="388">
        <f t="shared" si="524"/>
        <v>0</v>
      </c>
      <c r="AX1407" s="379">
        <f t="shared" si="511"/>
        <v>0</v>
      </c>
      <c r="AY1407" s="380">
        <f t="shared" si="525"/>
        <v>0</v>
      </c>
      <c r="AZ1407" s="292">
        <f t="shared" si="526"/>
        <v>0</v>
      </c>
      <c r="BA1407" s="388">
        <f t="shared" si="527"/>
        <v>0</v>
      </c>
      <c r="BB1407" s="379">
        <f t="shared" si="512"/>
        <v>0</v>
      </c>
      <c r="BC1407" s="380">
        <f t="shared" si="528"/>
        <v>0</v>
      </c>
      <c r="BD1407" s="292">
        <f t="shared" si="529"/>
        <v>0</v>
      </c>
      <c r="BE1407" s="388">
        <f t="shared" si="530"/>
        <v>0</v>
      </c>
      <c r="BF1407" s="379">
        <f t="shared" si="513"/>
        <v>0</v>
      </c>
      <c r="BG1407" s="380">
        <f t="shared" si="531"/>
        <v>0</v>
      </c>
      <c r="BH1407" s="292">
        <f t="shared" si="532"/>
        <v>0</v>
      </c>
      <c r="CA1407" s="299" t="s">
        <v>1910</v>
      </c>
      <c r="CB1407" s="421"/>
      <c r="CC1407" s="296"/>
      <c r="CD1407" s="296"/>
      <c r="CE1407" s="296"/>
      <c r="CF1407" s="296"/>
      <c r="CG1407" s="296"/>
      <c r="CH1407" s="296"/>
      <c r="CI1407" s="296"/>
      <c r="CJ1407" s="296"/>
      <c r="CK1407" s="296"/>
      <c r="CL1407" s="296"/>
      <c r="CM1407" s="320"/>
      <c r="CN1407" s="320"/>
      <c r="CO1407" s="320"/>
      <c r="CP1407" s="320"/>
      <c r="CQ1407" s="320"/>
      <c r="CR1407" s="320"/>
      <c r="CS1407" s="320"/>
      <c r="CT1407" s="422">
        <f t="shared" ref="CT1407" si="745">IF(CT1405="NA",COUNTIF(S1406:S1422,"NA"),COUNTIF(S1406:S1422,"NS"))</f>
        <v>0</v>
      </c>
      <c r="CU1407" s="422">
        <f t="shared" ref="CU1407" si="746">IF(CU1405="NA",COUNTIF(T1406:T1422,"NA"),COUNTIF(T1406:T1422,"NS"))</f>
        <v>0</v>
      </c>
      <c r="CV1407" s="422">
        <f t="shared" ref="CV1407" si="747">IF(CV1405="NA",COUNTIF(U1406:U1422,"NA"),COUNTIF(U1406:U1422,"NS"))</f>
        <v>0</v>
      </c>
      <c r="CW1407" s="422">
        <f t="shared" ref="CW1407" si="748">IF(CW1405="NA",COUNTIF(V1406:V1422,"NA"),COUNTIF(V1406:V1422,"NS"))</f>
        <v>0</v>
      </c>
      <c r="CX1407" s="422">
        <f t="shared" ref="CX1407" si="749">IF(CX1405="NA",COUNTIF(W1406:W1422,"NA"),COUNTIF(W1406:W1422,"NS"))</f>
        <v>0</v>
      </c>
      <c r="CY1407" s="422">
        <f t="shared" ref="CY1407" si="750">IF(CY1405="NA",COUNTIF(X1406:X1422,"NA"),COUNTIF(X1406:X1422,"NS"))</f>
        <v>0</v>
      </c>
      <c r="CZ1407" s="422">
        <f t="shared" ref="CZ1407" si="751">IF(CZ1405="NA",COUNTIF(Y1406:Y1422,"NA"),COUNTIF(Y1406:Y1422,"NS"))</f>
        <v>0</v>
      </c>
      <c r="DA1407" s="422">
        <f t="shared" ref="DA1407" si="752">IF(DA1405="NA",COUNTIF(Z1406:Z1422,"NA"),COUNTIF(Z1406:Z1422,"NS"))</f>
        <v>0</v>
      </c>
      <c r="DB1407" s="422">
        <f t="shared" ref="DB1407" si="753">IF(DB1405="NA",COUNTIF(AA1406:AA1422,"NA"),COUNTIF(AA1406:AA1422,"NS"))</f>
        <v>0</v>
      </c>
      <c r="DC1407" s="422">
        <f t="shared" ref="DC1407" si="754">IF(DC1405="NA",COUNTIF(AB1406:AB1422,"NA"),COUNTIF(AB1406:AB1422,"NS"))</f>
        <v>0</v>
      </c>
      <c r="DD1407" s="422">
        <f t="shared" ref="DD1407" si="755">IF(DD1405="NA",COUNTIF(AC1406:AC1422,"NA"),COUNTIF(AC1406:AC1422,"NS"))</f>
        <v>0</v>
      </c>
      <c r="DE1407" s="422">
        <f t="shared" ref="DE1407" si="756">IF(DE1405="NA",COUNTIF(AD1406:AD1422,"NA"),COUNTIF(AD1406:AD1422,"NS"))</f>
        <v>0</v>
      </c>
      <c r="DG1407" s="616"/>
      <c r="DH1407" s="617"/>
      <c r="DI1407" s="415" t="s">
        <v>1919</v>
      </c>
      <c r="DJ1407" s="298"/>
      <c r="DK1407" s="298"/>
      <c r="DL1407" s="298"/>
      <c r="DM1407" s="298"/>
      <c r="DN1407" s="298"/>
      <c r="DO1407" s="298"/>
      <c r="DP1407" s="298"/>
      <c r="DQ1407" s="298"/>
      <c r="DR1407" s="298"/>
      <c r="DS1407" s="298"/>
      <c r="DT1407" s="298"/>
      <c r="DU1407" s="298"/>
      <c r="DV1407" s="298"/>
      <c r="DW1407" s="298"/>
      <c r="DX1407" s="298"/>
      <c r="DY1407" s="298"/>
      <c r="DZ1407" s="298"/>
      <c r="EA1407" s="302">
        <f t="shared" ref="EA1407:EK1407" si="757">IF(OR(AND(EA1404="NS",EA1405=6),AND(EA1404="NA")),0,IF(OR(AND(IF(EA1404="NS",1,EA1404)&gt;EA1406*0.25,EA1405=0),AND(EA1404&gt;0,OR(EA1405=6,EA1406=0)),AND(EA1404&gt;0,EA1405=0,EA1406=0),AND(EA1404="NS",EA1405=0,EA1406=0)),1,0))</f>
        <v>0</v>
      </c>
      <c r="EB1407" s="302">
        <f t="shared" si="757"/>
        <v>0</v>
      </c>
      <c r="EC1407" s="302">
        <f t="shared" si="757"/>
        <v>0</v>
      </c>
      <c r="ED1407" s="302">
        <f t="shared" si="757"/>
        <v>0</v>
      </c>
      <c r="EE1407" s="302">
        <f t="shared" si="757"/>
        <v>0</v>
      </c>
      <c r="EF1407" s="302">
        <f t="shared" si="757"/>
        <v>0</v>
      </c>
      <c r="EG1407" s="302">
        <f t="shared" si="757"/>
        <v>0</v>
      </c>
      <c r="EH1407" s="302">
        <f t="shared" si="757"/>
        <v>0</v>
      </c>
      <c r="EI1407" s="302">
        <f t="shared" si="757"/>
        <v>0</v>
      </c>
      <c r="EJ1407" s="302">
        <f t="shared" si="757"/>
        <v>0</v>
      </c>
      <c r="EK1407" s="302">
        <f t="shared" si="757"/>
        <v>0</v>
      </c>
      <c r="EL1407" s="302">
        <f t="shared" ref="EL1407" si="758">IF(OR(AND(EL1404="NS",EL1405=6),AND(EL1404="NA")),0,IF(OR(AND(IF(EL1404="NS",1,EL1404)&gt;EL1406*0.25,EL1405=0),AND(EL1404&gt;0,OR(EL1405=6,EL1406=0)),AND(EL1404&gt;0,EL1405=0,EL1406=0),AND(EL1404="NS",EL1405=0,EL1406=0)),1,0))</f>
        <v>0</v>
      </c>
      <c r="EM1407" s="377">
        <f>SUM(EA1407:EL1407)</f>
        <v>0</v>
      </c>
    </row>
    <row r="1408" spans="1:143" ht="15" customHeight="1" x14ac:dyDescent="0.25">
      <c r="A1408" s="60"/>
      <c r="B1408" s="60"/>
      <c r="C1408" s="782"/>
      <c r="D1408" s="789"/>
      <c r="E1408" s="790"/>
      <c r="F1408" s="791"/>
      <c r="G1408" s="716" t="s">
        <v>373</v>
      </c>
      <c r="H1408" s="716"/>
      <c r="I1408" s="56"/>
      <c r="J1408" s="700" t="s">
        <v>356</v>
      </c>
      <c r="K1408" s="700"/>
      <c r="L1408" s="700"/>
      <c r="M1408" s="700"/>
      <c r="N1408" s="700"/>
      <c r="O1408" s="700"/>
      <c r="P1408" s="700"/>
      <c r="Q1408" s="700"/>
      <c r="R1408" s="701"/>
      <c r="S1408" s="274"/>
      <c r="T1408" s="274"/>
      <c r="U1408" s="274"/>
      <c r="V1408" s="274"/>
      <c r="W1408" s="274"/>
      <c r="X1408" s="274"/>
      <c r="Y1408" s="274"/>
      <c r="Z1408" s="274"/>
      <c r="AA1408" s="274"/>
      <c r="AB1408" s="274"/>
      <c r="AC1408" s="274"/>
      <c r="AD1408" s="274"/>
      <c r="AE1408" s="60"/>
      <c r="AF1408" s="259"/>
      <c r="AG1408" s="374">
        <f t="shared" si="514"/>
        <v>12</v>
      </c>
      <c r="AH1408" s="399"/>
      <c r="AK1408" s="412">
        <f t="shared" si="515"/>
        <v>0</v>
      </c>
      <c r="AL1408" s="379">
        <f t="shared" si="508"/>
        <v>0</v>
      </c>
      <c r="AM1408" s="380">
        <f t="shared" si="516"/>
        <v>0</v>
      </c>
      <c r="AN1408" s="317">
        <f t="shared" si="517"/>
        <v>0</v>
      </c>
      <c r="AO1408" s="388">
        <f t="shared" si="518"/>
        <v>0</v>
      </c>
      <c r="AP1408" s="379">
        <f t="shared" si="509"/>
        <v>0</v>
      </c>
      <c r="AQ1408" s="380">
        <f t="shared" si="519"/>
        <v>0</v>
      </c>
      <c r="AR1408" s="317">
        <f t="shared" si="520"/>
        <v>0</v>
      </c>
      <c r="AS1408" s="388">
        <f t="shared" si="521"/>
        <v>0</v>
      </c>
      <c r="AT1408" s="379">
        <f t="shared" si="510"/>
        <v>0</v>
      </c>
      <c r="AU1408" s="380">
        <f t="shared" si="522"/>
        <v>0</v>
      </c>
      <c r="AV1408" s="317">
        <f t="shared" si="523"/>
        <v>0</v>
      </c>
      <c r="AW1408" s="388">
        <f t="shared" si="524"/>
        <v>0</v>
      </c>
      <c r="AX1408" s="379">
        <f t="shared" si="511"/>
        <v>0</v>
      </c>
      <c r="AY1408" s="380">
        <f t="shared" si="525"/>
        <v>0</v>
      </c>
      <c r="AZ1408" s="292">
        <f t="shared" si="526"/>
        <v>0</v>
      </c>
      <c r="BA1408" s="388">
        <f t="shared" si="527"/>
        <v>0</v>
      </c>
      <c r="BB1408" s="379">
        <f t="shared" si="512"/>
        <v>0</v>
      </c>
      <c r="BC1408" s="380">
        <f t="shared" si="528"/>
        <v>0</v>
      </c>
      <c r="BD1408" s="292">
        <f t="shared" si="529"/>
        <v>0</v>
      </c>
      <c r="BE1408" s="388">
        <f t="shared" si="530"/>
        <v>0</v>
      </c>
      <c r="BF1408" s="379">
        <f t="shared" si="513"/>
        <v>0</v>
      </c>
      <c r="BG1408" s="380">
        <f t="shared" si="531"/>
        <v>0</v>
      </c>
      <c r="BH1408" s="292">
        <f t="shared" si="532"/>
        <v>0</v>
      </c>
      <c r="CA1408" s="299" t="s">
        <v>1918</v>
      </c>
      <c r="CB1408" s="427"/>
      <c r="CC1408" s="296"/>
      <c r="CD1408" s="296"/>
      <c r="CE1408" s="296"/>
      <c r="CF1408" s="296"/>
      <c r="CG1408" s="296"/>
      <c r="CH1408" s="296"/>
      <c r="CI1408" s="296"/>
      <c r="CJ1408" s="296"/>
      <c r="CK1408" s="296"/>
      <c r="CL1408" s="296"/>
      <c r="CM1408" s="320"/>
      <c r="CN1408" s="320"/>
      <c r="CO1408" s="320"/>
      <c r="CP1408" s="320"/>
      <c r="CQ1408" s="320"/>
      <c r="CR1408" s="320"/>
      <c r="CS1408" s="320"/>
      <c r="CT1408" s="425">
        <f t="shared" ref="CT1408:DD1408" si="759">IF(OR(AND(CT1405=0,CT1407&gt;0),AND(CT1405="NS",CT1406&gt;0),AND(CT1405="NS",CT1406=0,CT1407=0)),1,IF(OR(AND(CT1407&gt;=2,CT1406&lt;CT1405),AND(CT1405="NS",CT1406=0,CT1407&gt;0),OR(CT1405=CT1406,AND(CT1405="",CT1407=0,CT1406=0))),0,1))</f>
        <v>0</v>
      </c>
      <c r="CU1408" s="425">
        <f t="shared" si="759"/>
        <v>0</v>
      </c>
      <c r="CV1408" s="425">
        <f t="shared" si="759"/>
        <v>0</v>
      </c>
      <c r="CW1408" s="425">
        <f t="shared" si="759"/>
        <v>0</v>
      </c>
      <c r="CX1408" s="425">
        <f t="shared" si="759"/>
        <v>0</v>
      </c>
      <c r="CY1408" s="425">
        <f t="shared" si="759"/>
        <v>0</v>
      </c>
      <c r="CZ1408" s="425">
        <f t="shared" si="759"/>
        <v>0</v>
      </c>
      <c r="DA1408" s="425">
        <f t="shared" si="759"/>
        <v>0</v>
      </c>
      <c r="DB1408" s="425">
        <f t="shared" si="759"/>
        <v>0</v>
      </c>
      <c r="DC1408" s="425">
        <f t="shared" si="759"/>
        <v>0</v>
      </c>
      <c r="DD1408" s="425">
        <f t="shared" si="759"/>
        <v>0</v>
      </c>
      <c r="DE1408" s="425">
        <f t="shared" ref="DE1408" si="760">IF(OR(AND(DE1405=0,DE1407&gt;0),AND(DE1405="NS",DE1406&gt;0),AND(DE1405="NS",DE1406=0,DE1407=0)),1,IF(OR(AND(DE1407&gt;=2,DE1406&lt;DE1405),AND(DE1405="NS",DE1406=0,DE1407&gt;0),OR(DE1405=DE1406,AND(DE1405="",DE1407=0,DE1406=0))),0,1))</f>
        <v>0</v>
      </c>
      <c r="DF1408" s="387">
        <f>SUM(CT1408:DE1408)</f>
        <v>0</v>
      </c>
      <c r="DG1408" s="616"/>
      <c r="DH1408" s="617"/>
      <c r="DI1408" s="415"/>
      <c r="DJ1408" s="416"/>
      <c r="DK1408" s="416"/>
      <c r="DL1408" s="416"/>
      <c r="DM1408" s="416"/>
      <c r="DN1408" s="416"/>
      <c r="DO1408" s="416"/>
      <c r="DP1408" s="416"/>
      <c r="DQ1408" s="416"/>
      <c r="DR1408" s="416"/>
      <c r="DS1408" s="416"/>
      <c r="DT1408" s="416"/>
      <c r="DU1408" s="416"/>
      <c r="DV1408" s="416"/>
      <c r="DW1408" s="416"/>
      <c r="DX1408" s="416"/>
      <c r="DY1408" s="416"/>
      <c r="DZ1408" s="416"/>
      <c r="EA1408" s="416"/>
      <c r="EB1408" s="416"/>
      <c r="EC1408" s="416"/>
      <c r="ED1408" s="416"/>
      <c r="EE1408" s="416"/>
      <c r="EF1408" s="416"/>
      <c r="EG1408" s="416"/>
      <c r="EH1408" s="416"/>
      <c r="EI1408" s="416"/>
      <c r="EJ1408" s="416"/>
      <c r="EK1408" s="416"/>
      <c r="EL1408" s="417"/>
    </row>
    <row r="1409" spans="1:142" ht="15" customHeight="1" x14ac:dyDescent="0.25">
      <c r="A1409" s="60"/>
      <c r="B1409" s="60"/>
      <c r="C1409" s="782"/>
      <c r="D1409" s="789"/>
      <c r="E1409" s="790"/>
      <c r="F1409" s="791"/>
      <c r="G1409" s="716" t="s">
        <v>374</v>
      </c>
      <c r="H1409" s="716"/>
      <c r="I1409" s="56"/>
      <c r="J1409" s="700" t="s">
        <v>357</v>
      </c>
      <c r="K1409" s="700"/>
      <c r="L1409" s="700"/>
      <c r="M1409" s="700"/>
      <c r="N1409" s="700"/>
      <c r="O1409" s="700"/>
      <c r="P1409" s="700"/>
      <c r="Q1409" s="700"/>
      <c r="R1409" s="701"/>
      <c r="S1409" s="274"/>
      <c r="T1409" s="274"/>
      <c r="U1409" s="274"/>
      <c r="V1409" s="274"/>
      <c r="W1409" s="274"/>
      <c r="X1409" s="274"/>
      <c r="Y1409" s="274"/>
      <c r="Z1409" s="274"/>
      <c r="AA1409" s="274"/>
      <c r="AB1409" s="274"/>
      <c r="AC1409" s="274"/>
      <c r="AD1409" s="274"/>
      <c r="AE1409" s="60"/>
      <c r="AF1409" s="259"/>
      <c r="AG1409" s="374">
        <f t="shared" si="514"/>
        <v>12</v>
      </c>
      <c r="AH1409" s="399"/>
      <c r="AK1409" s="412">
        <f t="shared" si="515"/>
        <v>0</v>
      </c>
      <c r="AL1409" s="379">
        <f t="shared" ref="AL1409:AL1440" si="761">COUNTIF(T1409:U1409,"ns")</f>
        <v>0</v>
      </c>
      <c r="AM1409" s="380">
        <f t="shared" si="516"/>
        <v>0</v>
      </c>
      <c r="AN1409" s="317">
        <f t="shared" si="517"/>
        <v>0</v>
      </c>
      <c r="AO1409" s="388">
        <f t="shared" si="518"/>
        <v>0</v>
      </c>
      <c r="AP1409" s="379">
        <f t="shared" ref="AP1409:AP1440" si="762">COUNTIF(AC1409,"ns")+COUNTIF(Z1409,"ns")+COUNTIF(W1409,"ns")</f>
        <v>0</v>
      </c>
      <c r="AQ1409" s="380">
        <f t="shared" si="519"/>
        <v>0</v>
      </c>
      <c r="AR1409" s="317">
        <f t="shared" si="520"/>
        <v>0</v>
      </c>
      <c r="AS1409" s="388">
        <f t="shared" si="521"/>
        <v>0</v>
      </c>
      <c r="AT1409" s="379">
        <f t="shared" ref="AT1409:AT1440" si="763">COUNTIF(X1409,"ns")+COUNTIF(AD1409,"ns")+COUNTIF(AA1409,"ns")</f>
        <v>0</v>
      </c>
      <c r="AU1409" s="380">
        <f t="shared" si="522"/>
        <v>0</v>
      </c>
      <c r="AV1409" s="317">
        <f t="shared" si="523"/>
        <v>0</v>
      </c>
      <c r="AW1409" s="388">
        <f t="shared" si="524"/>
        <v>0</v>
      </c>
      <c r="AX1409" s="379">
        <f t="shared" ref="AX1409:AX1440" si="764">COUNTIF(W1409:X1409,"ns")</f>
        <v>0</v>
      </c>
      <c r="AY1409" s="380">
        <f t="shared" si="525"/>
        <v>0</v>
      </c>
      <c r="AZ1409" s="292">
        <f t="shared" si="526"/>
        <v>0</v>
      </c>
      <c r="BA1409" s="388">
        <f t="shared" si="527"/>
        <v>0</v>
      </c>
      <c r="BB1409" s="379">
        <f t="shared" ref="BB1409:BB1440" si="765">COUNTIF(Z1409:AA1409,"ns")</f>
        <v>0</v>
      </c>
      <c r="BC1409" s="380">
        <f t="shared" si="528"/>
        <v>0</v>
      </c>
      <c r="BD1409" s="292">
        <f t="shared" si="529"/>
        <v>0</v>
      </c>
      <c r="BE1409" s="388">
        <f t="shared" si="530"/>
        <v>0</v>
      </c>
      <c r="BF1409" s="379">
        <f t="shared" ref="BF1409:BF1440" si="766">COUNTIF(AC1409:AD1409,"ns")</f>
        <v>0</v>
      </c>
      <c r="BG1409" s="380">
        <f t="shared" si="531"/>
        <v>0</v>
      </c>
      <c r="BH1409" s="292">
        <f t="shared" si="532"/>
        <v>0</v>
      </c>
      <c r="CA1409" s="303"/>
      <c r="CB1409" s="427"/>
      <c r="CC1409" s="304"/>
      <c r="CD1409" s="304"/>
      <c r="CE1409" s="304"/>
      <c r="CF1409" s="304"/>
      <c r="CG1409" s="304"/>
      <c r="CH1409" s="304"/>
      <c r="CI1409" s="304"/>
      <c r="CJ1409" s="304"/>
      <c r="CK1409" s="304"/>
      <c r="CL1409" s="304"/>
      <c r="CM1409" s="388"/>
      <c r="CN1409" s="388"/>
      <c r="CO1409" s="388"/>
      <c r="CP1409" s="388"/>
      <c r="CQ1409" s="388"/>
      <c r="CR1409" s="388"/>
      <c r="CS1409" s="388"/>
      <c r="CT1409" s="311"/>
      <c r="CU1409" s="311"/>
      <c r="CV1409" s="311"/>
      <c r="CW1409" s="311"/>
      <c r="CX1409" s="311"/>
      <c r="CY1409" s="311"/>
      <c r="CZ1409" s="311"/>
      <c r="DA1409" s="311"/>
      <c r="DB1409" s="311"/>
      <c r="DC1409" s="311"/>
      <c r="DD1409" s="311"/>
      <c r="DE1409" s="311"/>
      <c r="DG1409" s="616"/>
      <c r="DH1409" s="617"/>
      <c r="DI1409" s="415"/>
      <c r="DJ1409" s="416"/>
      <c r="DK1409" s="416"/>
      <c r="DL1409" s="416"/>
      <c r="DM1409" s="416"/>
      <c r="DN1409" s="416"/>
      <c r="DO1409" s="416"/>
      <c r="DP1409" s="416"/>
      <c r="DQ1409" s="416"/>
      <c r="DR1409" s="416"/>
      <c r="DS1409" s="416"/>
      <c r="DT1409" s="416"/>
      <c r="DU1409" s="416"/>
      <c r="DV1409" s="416"/>
      <c r="DW1409" s="416"/>
      <c r="DX1409" s="416"/>
      <c r="DY1409" s="416"/>
      <c r="DZ1409" s="416"/>
      <c r="EA1409" s="416"/>
      <c r="EB1409" s="416"/>
      <c r="EC1409" s="416"/>
      <c r="ED1409" s="416"/>
      <c r="EE1409" s="416"/>
      <c r="EF1409" s="416"/>
      <c r="EG1409" s="416"/>
      <c r="EH1409" s="416"/>
      <c r="EI1409" s="416"/>
      <c r="EJ1409" s="416"/>
      <c r="EK1409" s="416"/>
      <c r="EL1409" s="417"/>
    </row>
    <row r="1410" spans="1:142" ht="15" customHeight="1" x14ac:dyDescent="0.25">
      <c r="A1410" s="60"/>
      <c r="B1410" s="60"/>
      <c r="C1410" s="782"/>
      <c r="D1410" s="789"/>
      <c r="E1410" s="790"/>
      <c r="F1410" s="791"/>
      <c r="G1410" s="716" t="s">
        <v>375</v>
      </c>
      <c r="H1410" s="716"/>
      <c r="I1410" s="56"/>
      <c r="J1410" s="700" t="s">
        <v>358</v>
      </c>
      <c r="K1410" s="700"/>
      <c r="L1410" s="700"/>
      <c r="M1410" s="700"/>
      <c r="N1410" s="700"/>
      <c r="O1410" s="700"/>
      <c r="P1410" s="700"/>
      <c r="Q1410" s="700"/>
      <c r="R1410" s="701"/>
      <c r="S1410" s="274"/>
      <c r="T1410" s="274"/>
      <c r="U1410" s="274"/>
      <c r="V1410" s="274"/>
      <c r="W1410" s="274"/>
      <c r="X1410" s="274"/>
      <c r="Y1410" s="274"/>
      <c r="Z1410" s="274"/>
      <c r="AA1410" s="274"/>
      <c r="AB1410" s="274"/>
      <c r="AC1410" s="274"/>
      <c r="AD1410" s="274"/>
      <c r="AE1410" s="60"/>
      <c r="AF1410" s="259"/>
      <c r="AG1410" s="374">
        <f t="shared" si="514"/>
        <v>12</v>
      </c>
      <c r="AH1410" s="399"/>
      <c r="AK1410" s="412">
        <f t="shared" si="515"/>
        <v>0</v>
      </c>
      <c r="AL1410" s="379">
        <f t="shared" si="761"/>
        <v>0</v>
      </c>
      <c r="AM1410" s="380">
        <f t="shared" si="516"/>
        <v>0</v>
      </c>
      <c r="AN1410" s="317">
        <f t="shared" si="517"/>
        <v>0</v>
      </c>
      <c r="AO1410" s="388">
        <f t="shared" si="518"/>
        <v>0</v>
      </c>
      <c r="AP1410" s="379">
        <f t="shared" si="762"/>
        <v>0</v>
      </c>
      <c r="AQ1410" s="380">
        <f t="shared" si="519"/>
        <v>0</v>
      </c>
      <c r="AR1410" s="317">
        <f t="shared" si="520"/>
        <v>0</v>
      </c>
      <c r="AS1410" s="388">
        <f t="shared" si="521"/>
        <v>0</v>
      </c>
      <c r="AT1410" s="379">
        <f t="shared" si="763"/>
        <v>0</v>
      </c>
      <c r="AU1410" s="380">
        <f t="shared" si="522"/>
        <v>0</v>
      </c>
      <c r="AV1410" s="317">
        <f t="shared" si="523"/>
        <v>0</v>
      </c>
      <c r="AW1410" s="388">
        <f t="shared" si="524"/>
        <v>0</v>
      </c>
      <c r="AX1410" s="379">
        <f t="shared" si="764"/>
        <v>0</v>
      </c>
      <c r="AY1410" s="380">
        <f t="shared" si="525"/>
        <v>0</v>
      </c>
      <c r="AZ1410" s="292">
        <f t="shared" si="526"/>
        <v>0</v>
      </c>
      <c r="BA1410" s="388">
        <f t="shared" si="527"/>
        <v>0</v>
      </c>
      <c r="BB1410" s="379">
        <f t="shared" si="765"/>
        <v>0</v>
      </c>
      <c r="BC1410" s="380">
        <f t="shared" si="528"/>
        <v>0</v>
      </c>
      <c r="BD1410" s="292">
        <f t="shared" si="529"/>
        <v>0</v>
      </c>
      <c r="BE1410" s="388">
        <f t="shared" si="530"/>
        <v>0</v>
      </c>
      <c r="BF1410" s="379">
        <f t="shared" si="766"/>
        <v>0</v>
      </c>
      <c r="BG1410" s="380">
        <f t="shared" si="531"/>
        <v>0</v>
      </c>
      <c r="BH1410" s="292">
        <f t="shared" si="532"/>
        <v>0</v>
      </c>
      <c r="CA1410" s="303"/>
      <c r="CB1410" s="427"/>
      <c r="CC1410" s="304"/>
      <c r="CD1410" s="304"/>
      <c r="CE1410" s="304"/>
      <c r="CF1410" s="304"/>
      <c r="CG1410" s="304"/>
      <c r="CH1410" s="304"/>
      <c r="CI1410" s="304"/>
      <c r="CJ1410" s="304"/>
      <c r="CK1410" s="304"/>
      <c r="CL1410" s="304"/>
      <c r="CM1410" s="388"/>
      <c r="CN1410" s="388"/>
      <c r="CO1410" s="388"/>
      <c r="CP1410" s="388"/>
      <c r="CQ1410" s="388"/>
      <c r="CR1410" s="388"/>
      <c r="CS1410" s="388"/>
      <c r="CT1410" s="311"/>
      <c r="CU1410" s="311"/>
      <c r="CV1410" s="311"/>
      <c r="CW1410" s="311"/>
      <c r="CX1410" s="311"/>
      <c r="CY1410" s="311"/>
      <c r="CZ1410" s="311"/>
      <c r="DA1410" s="311"/>
      <c r="DB1410" s="311"/>
      <c r="DC1410" s="311"/>
      <c r="DD1410" s="311"/>
      <c r="DE1410" s="311"/>
      <c r="DG1410" s="616"/>
      <c r="DH1410" s="617"/>
      <c r="DI1410" s="415"/>
      <c r="DJ1410" s="416"/>
      <c r="DK1410" s="416"/>
      <c r="DL1410" s="416"/>
      <c r="DM1410" s="416"/>
      <c r="DN1410" s="416"/>
      <c r="DO1410" s="416"/>
      <c r="DP1410" s="416"/>
      <c r="DQ1410" s="416"/>
      <c r="DR1410" s="416"/>
      <c r="DS1410" s="416"/>
      <c r="DT1410" s="416"/>
      <c r="DU1410" s="416"/>
      <c r="DV1410" s="416"/>
      <c r="DW1410" s="416"/>
      <c r="DX1410" s="416"/>
      <c r="DY1410" s="416"/>
      <c r="DZ1410" s="416"/>
      <c r="EA1410" s="416"/>
      <c r="EB1410" s="416"/>
      <c r="EC1410" s="416"/>
      <c r="ED1410" s="416"/>
      <c r="EE1410" s="416"/>
      <c r="EF1410" s="416"/>
      <c r="EG1410" s="416"/>
      <c r="EH1410" s="416"/>
      <c r="EI1410" s="416"/>
      <c r="EJ1410" s="416"/>
      <c r="EK1410" s="416"/>
      <c r="EL1410" s="417"/>
    </row>
    <row r="1411" spans="1:142" ht="15" customHeight="1" x14ac:dyDescent="0.25">
      <c r="A1411" s="60"/>
      <c r="B1411" s="60"/>
      <c r="C1411" s="782"/>
      <c r="D1411" s="789"/>
      <c r="E1411" s="790"/>
      <c r="F1411" s="791"/>
      <c r="G1411" s="716" t="s">
        <v>376</v>
      </c>
      <c r="H1411" s="716"/>
      <c r="I1411" s="56"/>
      <c r="J1411" s="700" t="s">
        <v>359</v>
      </c>
      <c r="K1411" s="700"/>
      <c r="L1411" s="700"/>
      <c r="M1411" s="700"/>
      <c r="N1411" s="700"/>
      <c r="O1411" s="700"/>
      <c r="P1411" s="700"/>
      <c r="Q1411" s="700"/>
      <c r="R1411" s="701"/>
      <c r="S1411" s="274"/>
      <c r="T1411" s="274"/>
      <c r="U1411" s="274"/>
      <c r="V1411" s="274"/>
      <c r="W1411" s="274"/>
      <c r="X1411" s="274"/>
      <c r="Y1411" s="274"/>
      <c r="Z1411" s="274"/>
      <c r="AA1411" s="274"/>
      <c r="AB1411" s="274"/>
      <c r="AC1411" s="274"/>
      <c r="AD1411" s="274"/>
      <c r="AE1411" s="60"/>
      <c r="AF1411" s="259"/>
      <c r="AG1411" s="374">
        <f t="shared" si="514"/>
        <v>12</v>
      </c>
      <c r="AH1411" s="399"/>
      <c r="AK1411" s="412">
        <f t="shared" si="515"/>
        <v>0</v>
      </c>
      <c r="AL1411" s="379">
        <f t="shared" si="761"/>
        <v>0</v>
      </c>
      <c r="AM1411" s="380">
        <f t="shared" si="516"/>
        <v>0</v>
      </c>
      <c r="AN1411" s="317">
        <f t="shared" si="517"/>
        <v>0</v>
      </c>
      <c r="AO1411" s="388">
        <f t="shared" si="518"/>
        <v>0</v>
      </c>
      <c r="AP1411" s="379">
        <f t="shared" si="762"/>
        <v>0</v>
      </c>
      <c r="AQ1411" s="380">
        <f t="shared" si="519"/>
        <v>0</v>
      </c>
      <c r="AR1411" s="317">
        <f t="shared" si="520"/>
        <v>0</v>
      </c>
      <c r="AS1411" s="388">
        <f t="shared" si="521"/>
        <v>0</v>
      </c>
      <c r="AT1411" s="379">
        <f t="shared" si="763"/>
        <v>0</v>
      </c>
      <c r="AU1411" s="380">
        <f t="shared" si="522"/>
        <v>0</v>
      </c>
      <c r="AV1411" s="317">
        <f t="shared" si="523"/>
        <v>0</v>
      </c>
      <c r="AW1411" s="388">
        <f t="shared" si="524"/>
        <v>0</v>
      </c>
      <c r="AX1411" s="379">
        <f t="shared" si="764"/>
        <v>0</v>
      </c>
      <c r="AY1411" s="380">
        <f t="shared" si="525"/>
        <v>0</v>
      </c>
      <c r="AZ1411" s="292">
        <f t="shared" si="526"/>
        <v>0</v>
      </c>
      <c r="BA1411" s="388">
        <f t="shared" si="527"/>
        <v>0</v>
      </c>
      <c r="BB1411" s="379">
        <f t="shared" si="765"/>
        <v>0</v>
      </c>
      <c r="BC1411" s="380">
        <f t="shared" si="528"/>
        <v>0</v>
      </c>
      <c r="BD1411" s="292">
        <f t="shared" si="529"/>
        <v>0</v>
      </c>
      <c r="BE1411" s="388">
        <f t="shared" si="530"/>
        <v>0</v>
      </c>
      <c r="BF1411" s="379">
        <f t="shared" si="766"/>
        <v>0</v>
      </c>
      <c r="BG1411" s="380">
        <f t="shared" si="531"/>
        <v>0</v>
      </c>
      <c r="BH1411" s="292">
        <f t="shared" si="532"/>
        <v>0</v>
      </c>
      <c r="CA1411" s="303"/>
      <c r="CB1411" s="427"/>
      <c r="CC1411" s="304"/>
      <c r="CD1411" s="304"/>
      <c r="CE1411" s="304"/>
      <c r="CF1411" s="304"/>
      <c r="CG1411" s="304"/>
      <c r="CH1411" s="304"/>
      <c r="CI1411" s="304"/>
      <c r="CJ1411" s="304"/>
      <c r="CK1411" s="304"/>
      <c r="CL1411" s="304"/>
      <c r="CM1411" s="388"/>
      <c r="CN1411" s="388"/>
      <c r="CO1411" s="388"/>
      <c r="CP1411" s="388"/>
      <c r="CQ1411" s="388"/>
      <c r="CR1411" s="388"/>
      <c r="CS1411" s="388"/>
      <c r="CT1411" s="311"/>
      <c r="CU1411" s="311"/>
      <c r="CV1411" s="311"/>
      <c r="CW1411" s="311"/>
      <c r="CX1411" s="311"/>
      <c r="CY1411" s="311"/>
      <c r="CZ1411" s="311"/>
      <c r="DA1411" s="311"/>
      <c r="DB1411" s="311"/>
      <c r="DC1411" s="311"/>
      <c r="DD1411" s="311"/>
      <c r="DE1411" s="311"/>
      <c r="DG1411" s="616"/>
      <c r="DH1411" s="617"/>
      <c r="DI1411" s="415"/>
      <c r="DJ1411" s="416"/>
      <c r="DK1411" s="416"/>
      <c r="DL1411" s="416"/>
      <c r="DM1411" s="416"/>
      <c r="DN1411" s="416"/>
      <c r="DO1411" s="416"/>
      <c r="DP1411" s="416"/>
      <c r="DQ1411" s="416"/>
      <c r="DR1411" s="416"/>
      <c r="DS1411" s="416"/>
      <c r="DT1411" s="416"/>
      <c r="DU1411" s="416"/>
      <c r="DV1411" s="416"/>
      <c r="DW1411" s="416"/>
      <c r="DX1411" s="416"/>
      <c r="DY1411" s="416"/>
      <c r="DZ1411" s="416"/>
      <c r="EA1411" s="416"/>
      <c r="EB1411" s="416"/>
      <c r="EC1411" s="416"/>
      <c r="ED1411" s="416"/>
      <c r="EE1411" s="416"/>
      <c r="EF1411" s="416"/>
      <c r="EG1411" s="416"/>
      <c r="EH1411" s="416"/>
      <c r="EI1411" s="416"/>
      <c r="EJ1411" s="416"/>
      <c r="EK1411" s="416"/>
      <c r="EL1411" s="417"/>
    </row>
    <row r="1412" spans="1:142" ht="15" customHeight="1" x14ac:dyDescent="0.25">
      <c r="A1412" s="60"/>
      <c r="B1412" s="60"/>
      <c r="C1412" s="782"/>
      <c r="D1412" s="789"/>
      <c r="E1412" s="790"/>
      <c r="F1412" s="791"/>
      <c r="G1412" s="716" t="s">
        <v>377</v>
      </c>
      <c r="H1412" s="716"/>
      <c r="I1412" s="56"/>
      <c r="J1412" s="700" t="s">
        <v>360</v>
      </c>
      <c r="K1412" s="700"/>
      <c r="L1412" s="700"/>
      <c r="M1412" s="700"/>
      <c r="N1412" s="700"/>
      <c r="O1412" s="700"/>
      <c r="P1412" s="700"/>
      <c r="Q1412" s="700"/>
      <c r="R1412" s="701"/>
      <c r="S1412" s="274"/>
      <c r="T1412" s="274"/>
      <c r="U1412" s="274"/>
      <c r="V1412" s="274"/>
      <c r="W1412" s="274"/>
      <c r="X1412" s="274"/>
      <c r="Y1412" s="274"/>
      <c r="Z1412" s="274"/>
      <c r="AA1412" s="274"/>
      <c r="AB1412" s="274"/>
      <c r="AC1412" s="274"/>
      <c r="AD1412" s="274"/>
      <c r="AE1412" s="60"/>
      <c r="AF1412" s="259"/>
      <c r="AG1412" s="374">
        <f t="shared" si="514"/>
        <v>12</v>
      </c>
      <c r="AH1412" s="399"/>
      <c r="AK1412" s="412">
        <f t="shared" si="515"/>
        <v>0</v>
      </c>
      <c r="AL1412" s="379">
        <f t="shared" si="761"/>
        <v>0</v>
      </c>
      <c r="AM1412" s="380">
        <f t="shared" si="516"/>
        <v>0</v>
      </c>
      <c r="AN1412" s="317">
        <f t="shared" si="517"/>
        <v>0</v>
      </c>
      <c r="AO1412" s="388">
        <f t="shared" si="518"/>
        <v>0</v>
      </c>
      <c r="AP1412" s="379">
        <f t="shared" si="762"/>
        <v>0</v>
      </c>
      <c r="AQ1412" s="380">
        <f t="shared" si="519"/>
        <v>0</v>
      </c>
      <c r="AR1412" s="317">
        <f t="shared" si="520"/>
        <v>0</v>
      </c>
      <c r="AS1412" s="388">
        <f t="shared" si="521"/>
        <v>0</v>
      </c>
      <c r="AT1412" s="379">
        <f t="shared" si="763"/>
        <v>0</v>
      </c>
      <c r="AU1412" s="380">
        <f t="shared" si="522"/>
        <v>0</v>
      </c>
      <c r="AV1412" s="317">
        <f t="shared" si="523"/>
        <v>0</v>
      </c>
      <c r="AW1412" s="388">
        <f t="shared" si="524"/>
        <v>0</v>
      </c>
      <c r="AX1412" s="379">
        <f t="shared" si="764"/>
        <v>0</v>
      </c>
      <c r="AY1412" s="380">
        <f t="shared" si="525"/>
        <v>0</v>
      </c>
      <c r="AZ1412" s="292">
        <f t="shared" si="526"/>
        <v>0</v>
      </c>
      <c r="BA1412" s="388">
        <f t="shared" si="527"/>
        <v>0</v>
      </c>
      <c r="BB1412" s="379">
        <f t="shared" si="765"/>
        <v>0</v>
      </c>
      <c r="BC1412" s="380">
        <f t="shared" si="528"/>
        <v>0</v>
      </c>
      <c r="BD1412" s="292">
        <f t="shared" si="529"/>
        <v>0</v>
      </c>
      <c r="BE1412" s="388">
        <f t="shared" si="530"/>
        <v>0</v>
      </c>
      <c r="BF1412" s="379">
        <f t="shared" si="766"/>
        <v>0</v>
      </c>
      <c r="BG1412" s="380">
        <f t="shared" si="531"/>
        <v>0</v>
      </c>
      <c r="BH1412" s="292">
        <f t="shared" si="532"/>
        <v>0</v>
      </c>
      <c r="CA1412" s="303"/>
      <c r="CB1412" s="427"/>
      <c r="CC1412" s="304"/>
      <c r="CD1412" s="304"/>
      <c r="CE1412" s="304"/>
      <c r="CF1412" s="304"/>
      <c r="CG1412" s="304"/>
      <c r="CH1412" s="304"/>
      <c r="CI1412" s="304"/>
      <c r="CJ1412" s="304"/>
      <c r="CK1412" s="304"/>
      <c r="CL1412" s="304"/>
      <c r="CM1412" s="388"/>
      <c r="CN1412" s="388"/>
      <c r="CO1412" s="388"/>
      <c r="CP1412" s="388"/>
      <c r="CQ1412" s="388"/>
      <c r="CR1412" s="388"/>
      <c r="CS1412" s="388"/>
      <c r="CT1412" s="311"/>
      <c r="CU1412" s="311"/>
      <c r="CV1412" s="311"/>
      <c r="CW1412" s="311"/>
      <c r="CX1412" s="311"/>
      <c r="CY1412" s="311"/>
      <c r="CZ1412" s="311"/>
      <c r="DA1412" s="311"/>
      <c r="DB1412" s="311"/>
      <c r="DC1412" s="311"/>
      <c r="DD1412" s="311"/>
      <c r="DE1412" s="311"/>
      <c r="DG1412" s="616"/>
      <c r="DH1412" s="617"/>
      <c r="DI1412" s="415"/>
      <c r="DJ1412" s="416"/>
      <c r="DK1412" s="416"/>
      <c r="DL1412" s="416"/>
      <c r="DM1412" s="416"/>
      <c r="DN1412" s="416"/>
      <c r="DO1412" s="416"/>
      <c r="DP1412" s="416"/>
      <c r="DQ1412" s="416"/>
      <c r="DR1412" s="416"/>
      <c r="DS1412" s="416"/>
      <c r="DT1412" s="416"/>
      <c r="DU1412" s="416"/>
      <c r="DV1412" s="416"/>
      <c r="DW1412" s="416"/>
      <c r="DX1412" s="416"/>
      <c r="DY1412" s="416"/>
      <c r="DZ1412" s="416"/>
      <c r="EA1412" s="416"/>
      <c r="EB1412" s="416"/>
      <c r="EC1412" s="416"/>
      <c r="ED1412" s="416"/>
      <c r="EE1412" s="416"/>
      <c r="EF1412" s="416"/>
      <c r="EG1412" s="416"/>
      <c r="EH1412" s="416"/>
      <c r="EI1412" s="416"/>
      <c r="EJ1412" s="416"/>
      <c r="EK1412" s="416"/>
      <c r="EL1412" s="417"/>
    </row>
    <row r="1413" spans="1:142" ht="15" customHeight="1" x14ac:dyDescent="0.25">
      <c r="A1413" s="60"/>
      <c r="B1413" s="60"/>
      <c r="C1413" s="782"/>
      <c r="D1413" s="789"/>
      <c r="E1413" s="790"/>
      <c r="F1413" s="791"/>
      <c r="G1413" s="716" t="s">
        <v>378</v>
      </c>
      <c r="H1413" s="716"/>
      <c r="I1413" s="56"/>
      <c r="J1413" s="700" t="s">
        <v>361</v>
      </c>
      <c r="K1413" s="700"/>
      <c r="L1413" s="700"/>
      <c r="M1413" s="700"/>
      <c r="N1413" s="700"/>
      <c r="O1413" s="700"/>
      <c r="P1413" s="700"/>
      <c r="Q1413" s="700"/>
      <c r="R1413" s="701"/>
      <c r="S1413" s="274"/>
      <c r="T1413" s="274"/>
      <c r="U1413" s="274"/>
      <c r="V1413" s="274"/>
      <c r="W1413" s="274"/>
      <c r="X1413" s="274"/>
      <c r="Y1413" s="274"/>
      <c r="Z1413" s="274"/>
      <c r="AA1413" s="274"/>
      <c r="AB1413" s="274"/>
      <c r="AC1413" s="274"/>
      <c r="AD1413" s="274"/>
      <c r="AE1413" s="60"/>
      <c r="AF1413" s="259"/>
      <c r="AG1413" s="374">
        <f t="shared" si="514"/>
        <v>12</v>
      </c>
      <c r="AH1413" s="399"/>
      <c r="AK1413" s="412">
        <f t="shared" si="515"/>
        <v>0</v>
      </c>
      <c r="AL1413" s="379">
        <f t="shared" si="761"/>
        <v>0</v>
      </c>
      <c r="AM1413" s="380">
        <f t="shared" si="516"/>
        <v>0</v>
      </c>
      <c r="AN1413" s="317">
        <f t="shared" si="517"/>
        <v>0</v>
      </c>
      <c r="AO1413" s="388">
        <f t="shared" si="518"/>
        <v>0</v>
      </c>
      <c r="AP1413" s="379">
        <f t="shared" si="762"/>
        <v>0</v>
      </c>
      <c r="AQ1413" s="380">
        <f t="shared" si="519"/>
        <v>0</v>
      </c>
      <c r="AR1413" s="317">
        <f t="shared" si="520"/>
        <v>0</v>
      </c>
      <c r="AS1413" s="388">
        <f t="shared" si="521"/>
        <v>0</v>
      </c>
      <c r="AT1413" s="379">
        <f t="shared" si="763"/>
        <v>0</v>
      </c>
      <c r="AU1413" s="380">
        <f t="shared" si="522"/>
        <v>0</v>
      </c>
      <c r="AV1413" s="317">
        <f t="shared" si="523"/>
        <v>0</v>
      </c>
      <c r="AW1413" s="388">
        <f t="shared" si="524"/>
        <v>0</v>
      </c>
      <c r="AX1413" s="379">
        <f t="shared" si="764"/>
        <v>0</v>
      </c>
      <c r="AY1413" s="380">
        <f t="shared" si="525"/>
        <v>0</v>
      </c>
      <c r="AZ1413" s="292">
        <f t="shared" si="526"/>
        <v>0</v>
      </c>
      <c r="BA1413" s="388">
        <f t="shared" si="527"/>
        <v>0</v>
      </c>
      <c r="BB1413" s="379">
        <f t="shared" si="765"/>
        <v>0</v>
      </c>
      <c r="BC1413" s="380">
        <f t="shared" si="528"/>
        <v>0</v>
      </c>
      <c r="BD1413" s="292">
        <f t="shared" si="529"/>
        <v>0</v>
      </c>
      <c r="BE1413" s="388">
        <f t="shared" si="530"/>
        <v>0</v>
      </c>
      <c r="BF1413" s="379">
        <f t="shared" si="766"/>
        <v>0</v>
      </c>
      <c r="BG1413" s="380">
        <f t="shared" si="531"/>
        <v>0</v>
      </c>
      <c r="BH1413" s="292">
        <f t="shared" si="532"/>
        <v>0</v>
      </c>
      <c r="CA1413" s="303"/>
      <c r="CB1413" s="427"/>
      <c r="CC1413" s="304"/>
      <c r="CD1413" s="304"/>
      <c r="CE1413" s="304"/>
      <c r="CF1413" s="304"/>
      <c r="CG1413" s="304"/>
      <c r="CH1413" s="304"/>
      <c r="CI1413" s="304"/>
      <c r="CJ1413" s="304"/>
      <c r="CK1413" s="304"/>
      <c r="CL1413" s="304"/>
      <c r="CM1413" s="388"/>
      <c r="CN1413" s="388"/>
      <c r="CO1413" s="388"/>
      <c r="CP1413" s="388"/>
      <c r="CQ1413" s="388"/>
      <c r="CR1413" s="388"/>
      <c r="CS1413" s="388"/>
      <c r="CT1413" s="311"/>
      <c r="CU1413" s="311"/>
      <c r="CV1413" s="311"/>
      <c r="CW1413" s="311"/>
      <c r="CX1413" s="311"/>
      <c r="CY1413" s="311"/>
      <c r="CZ1413" s="311"/>
      <c r="DA1413" s="311"/>
      <c r="DB1413" s="311"/>
      <c r="DC1413" s="311"/>
      <c r="DD1413" s="311"/>
      <c r="DE1413" s="311"/>
      <c r="DG1413" s="616"/>
      <c r="DH1413" s="617"/>
      <c r="DI1413" s="415"/>
      <c r="DJ1413" s="416"/>
      <c r="DK1413" s="416"/>
      <c r="DL1413" s="416"/>
      <c r="DM1413" s="416"/>
      <c r="DN1413" s="416"/>
      <c r="DO1413" s="416"/>
      <c r="DP1413" s="416"/>
      <c r="DQ1413" s="416"/>
      <c r="DR1413" s="416"/>
      <c r="DS1413" s="416"/>
      <c r="DT1413" s="416"/>
      <c r="DU1413" s="416"/>
      <c r="DV1413" s="416"/>
      <c r="DW1413" s="416"/>
      <c r="DX1413" s="416"/>
      <c r="DY1413" s="416"/>
      <c r="DZ1413" s="416"/>
      <c r="EA1413" s="416"/>
      <c r="EB1413" s="416"/>
      <c r="EC1413" s="416"/>
      <c r="ED1413" s="416"/>
      <c r="EE1413" s="416"/>
      <c r="EF1413" s="416"/>
      <c r="EG1413" s="416"/>
      <c r="EH1413" s="416"/>
      <c r="EI1413" s="416"/>
      <c r="EJ1413" s="416"/>
      <c r="EK1413" s="416"/>
      <c r="EL1413" s="417"/>
    </row>
    <row r="1414" spans="1:142" ht="15" customHeight="1" x14ac:dyDescent="0.25">
      <c r="A1414" s="60"/>
      <c r="B1414" s="60"/>
      <c r="C1414" s="782"/>
      <c r="D1414" s="789"/>
      <c r="E1414" s="790"/>
      <c r="F1414" s="791"/>
      <c r="G1414" s="716" t="s">
        <v>379</v>
      </c>
      <c r="H1414" s="716"/>
      <c r="I1414" s="56"/>
      <c r="J1414" s="700" t="s">
        <v>362</v>
      </c>
      <c r="K1414" s="700"/>
      <c r="L1414" s="700"/>
      <c r="M1414" s="700"/>
      <c r="N1414" s="700"/>
      <c r="O1414" s="700"/>
      <c r="P1414" s="700"/>
      <c r="Q1414" s="700"/>
      <c r="R1414" s="701"/>
      <c r="S1414" s="274"/>
      <c r="T1414" s="274"/>
      <c r="U1414" s="274"/>
      <c r="V1414" s="274"/>
      <c r="W1414" s="274"/>
      <c r="X1414" s="274"/>
      <c r="Y1414" s="274"/>
      <c r="Z1414" s="274"/>
      <c r="AA1414" s="274"/>
      <c r="AB1414" s="274"/>
      <c r="AC1414" s="274"/>
      <c r="AD1414" s="274"/>
      <c r="AE1414" s="60"/>
      <c r="AF1414" s="259"/>
      <c r="AG1414" s="374">
        <f t="shared" si="514"/>
        <v>12</v>
      </c>
      <c r="AH1414" s="399"/>
      <c r="AK1414" s="412">
        <f t="shared" si="515"/>
        <v>0</v>
      </c>
      <c r="AL1414" s="379">
        <f t="shared" si="761"/>
        <v>0</v>
      </c>
      <c r="AM1414" s="380">
        <f t="shared" si="516"/>
        <v>0</v>
      </c>
      <c r="AN1414" s="317">
        <f t="shared" si="517"/>
        <v>0</v>
      </c>
      <c r="AO1414" s="388">
        <f t="shared" si="518"/>
        <v>0</v>
      </c>
      <c r="AP1414" s="379">
        <f t="shared" si="762"/>
        <v>0</v>
      </c>
      <c r="AQ1414" s="380">
        <f t="shared" si="519"/>
        <v>0</v>
      </c>
      <c r="AR1414" s="317">
        <f t="shared" si="520"/>
        <v>0</v>
      </c>
      <c r="AS1414" s="388">
        <f t="shared" si="521"/>
        <v>0</v>
      </c>
      <c r="AT1414" s="379">
        <f t="shared" si="763"/>
        <v>0</v>
      </c>
      <c r="AU1414" s="380">
        <f t="shared" si="522"/>
        <v>0</v>
      </c>
      <c r="AV1414" s="317">
        <f t="shared" si="523"/>
        <v>0</v>
      </c>
      <c r="AW1414" s="388">
        <f t="shared" si="524"/>
        <v>0</v>
      </c>
      <c r="AX1414" s="379">
        <f t="shared" si="764"/>
        <v>0</v>
      </c>
      <c r="AY1414" s="380">
        <f t="shared" si="525"/>
        <v>0</v>
      </c>
      <c r="AZ1414" s="292">
        <f t="shared" si="526"/>
        <v>0</v>
      </c>
      <c r="BA1414" s="388">
        <f t="shared" si="527"/>
        <v>0</v>
      </c>
      <c r="BB1414" s="379">
        <f t="shared" si="765"/>
        <v>0</v>
      </c>
      <c r="BC1414" s="380">
        <f t="shared" si="528"/>
        <v>0</v>
      </c>
      <c r="BD1414" s="292">
        <f t="shared" si="529"/>
        <v>0</v>
      </c>
      <c r="BE1414" s="388">
        <f t="shared" si="530"/>
        <v>0</v>
      </c>
      <c r="BF1414" s="379">
        <f t="shared" si="766"/>
        <v>0</v>
      </c>
      <c r="BG1414" s="380">
        <f t="shared" si="531"/>
        <v>0</v>
      </c>
      <c r="BH1414" s="292">
        <f t="shared" si="532"/>
        <v>0</v>
      </c>
      <c r="CA1414" s="303"/>
      <c r="CB1414" s="427"/>
      <c r="CC1414" s="304"/>
      <c r="CD1414" s="304"/>
      <c r="CE1414" s="304"/>
      <c r="CF1414" s="304"/>
      <c r="CG1414" s="304"/>
      <c r="CH1414" s="304"/>
      <c r="CI1414" s="304"/>
      <c r="CJ1414" s="304"/>
      <c r="CK1414" s="304"/>
      <c r="CL1414" s="304"/>
      <c r="CM1414" s="388"/>
      <c r="CN1414" s="388"/>
      <c r="CO1414" s="388"/>
      <c r="CP1414" s="388"/>
      <c r="CQ1414" s="388"/>
      <c r="CR1414" s="388"/>
      <c r="CS1414" s="388"/>
      <c r="CT1414" s="311"/>
      <c r="CU1414" s="311"/>
      <c r="CV1414" s="311"/>
      <c r="CW1414" s="311"/>
      <c r="CX1414" s="311"/>
      <c r="CY1414" s="311"/>
      <c r="CZ1414" s="311"/>
      <c r="DA1414" s="311"/>
      <c r="DB1414" s="311"/>
      <c r="DC1414" s="311"/>
      <c r="DD1414" s="311"/>
      <c r="DE1414" s="311"/>
      <c r="DG1414" s="616"/>
      <c r="DH1414" s="617"/>
      <c r="DI1414" s="415"/>
      <c r="DJ1414" s="416"/>
      <c r="DK1414" s="416"/>
      <c r="DL1414" s="416"/>
      <c r="DM1414" s="416"/>
      <c r="DN1414" s="416"/>
      <c r="DO1414" s="416"/>
      <c r="DP1414" s="416"/>
      <c r="DQ1414" s="416"/>
      <c r="DR1414" s="416"/>
      <c r="DS1414" s="416"/>
      <c r="DT1414" s="416"/>
      <c r="DU1414" s="416"/>
      <c r="DV1414" s="416"/>
      <c r="DW1414" s="416"/>
      <c r="DX1414" s="416"/>
      <c r="DY1414" s="416"/>
      <c r="DZ1414" s="416"/>
      <c r="EA1414" s="416"/>
      <c r="EB1414" s="416"/>
      <c r="EC1414" s="416"/>
      <c r="ED1414" s="416"/>
      <c r="EE1414" s="416"/>
      <c r="EF1414" s="416"/>
      <c r="EG1414" s="416"/>
      <c r="EH1414" s="416"/>
      <c r="EI1414" s="416"/>
      <c r="EJ1414" s="416"/>
      <c r="EK1414" s="416"/>
      <c r="EL1414" s="417"/>
    </row>
    <row r="1415" spans="1:142" ht="15" customHeight="1" x14ac:dyDescent="0.25">
      <c r="A1415" s="60"/>
      <c r="B1415" s="60"/>
      <c r="C1415" s="782"/>
      <c r="D1415" s="789"/>
      <c r="E1415" s="790"/>
      <c r="F1415" s="791"/>
      <c r="G1415" s="716" t="s">
        <v>380</v>
      </c>
      <c r="H1415" s="716"/>
      <c r="I1415" s="56"/>
      <c r="J1415" s="700" t="s">
        <v>363</v>
      </c>
      <c r="K1415" s="700"/>
      <c r="L1415" s="700"/>
      <c r="M1415" s="700"/>
      <c r="N1415" s="700"/>
      <c r="O1415" s="700"/>
      <c r="P1415" s="700"/>
      <c r="Q1415" s="700"/>
      <c r="R1415" s="701"/>
      <c r="S1415" s="274"/>
      <c r="T1415" s="274"/>
      <c r="U1415" s="274"/>
      <c r="V1415" s="274"/>
      <c r="W1415" s="274"/>
      <c r="X1415" s="274"/>
      <c r="Y1415" s="274"/>
      <c r="Z1415" s="274"/>
      <c r="AA1415" s="274"/>
      <c r="AB1415" s="274"/>
      <c r="AC1415" s="274"/>
      <c r="AD1415" s="274"/>
      <c r="AE1415" s="60"/>
      <c r="AF1415" s="259"/>
      <c r="AG1415" s="374">
        <f t="shared" si="514"/>
        <v>12</v>
      </c>
      <c r="AH1415" s="399"/>
      <c r="AK1415" s="412">
        <f t="shared" si="515"/>
        <v>0</v>
      </c>
      <c r="AL1415" s="379">
        <f t="shared" si="761"/>
        <v>0</v>
      </c>
      <c r="AM1415" s="380">
        <f t="shared" si="516"/>
        <v>0</v>
      </c>
      <c r="AN1415" s="317">
        <f t="shared" si="517"/>
        <v>0</v>
      </c>
      <c r="AO1415" s="388">
        <f t="shared" si="518"/>
        <v>0</v>
      </c>
      <c r="AP1415" s="379">
        <f t="shared" si="762"/>
        <v>0</v>
      </c>
      <c r="AQ1415" s="380">
        <f t="shared" si="519"/>
        <v>0</v>
      </c>
      <c r="AR1415" s="317">
        <f t="shared" si="520"/>
        <v>0</v>
      </c>
      <c r="AS1415" s="388">
        <f t="shared" si="521"/>
        <v>0</v>
      </c>
      <c r="AT1415" s="379">
        <f t="shared" si="763"/>
        <v>0</v>
      </c>
      <c r="AU1415" s="380">
        <f t="shared" si="522"/>
        <v>0</v>
      </c>
      <c r="AV1415" s="317">
        <f t="shared" si="523"/>
        <v>0</v>
      </c>
      <c r="AW1415" s="388">
        <f t="shared" si="524"/>
        <v>0</v>
      </c>
      <c r="AX1415" s="379">
        <f t="shared" si="764"/>
        <v>0</v>
      </c>
      <c r="AY1415" s="380">
        <f t="shared" si="525"/>
        <v>0</v>
      </c>
      <c r="AZ1415" s="292">
        <f t="shared" si="526"/>
        <v>0</v>
      </c>
      <c r="BA1415" s="388">
        <f t="shared" si="527"/>
        <v>0</v>
      </c>
      <c r="BB1415" s="379">
        <f t="shared" si="765"/>
        <v>0</v>
      </c>
      <c r="BC1415" s="380">
        <f t="shared" si="528"/>
        <v>0</v>
      </c>
      <c r="BD1415" s="292">
        <f t="shared" si="529"/>
        <v>0</v>
      </c>
      <c r="BE1415" s="388">
        <f t="shared" si="530"/>
        <v>0</v>
      </c>
      <c r="BF1415" s="379">
        <f t="shared" si="766"/>
        <v>0</v>
      </c>
      <c r="BG1415" s="380">
        <f t="shared" si="531"/>
        <v>0</v>
      </c>
      <c r="BH1415" s="292">
        <f t="shared" si="532"/>
        <v>0</v>
      </c>
      <c r="CA1415" s="303"/>
      <c r="CB1415" s="427"/>
      <c r="CC1415" s="304"/>
      <c r="CD1415" s="304"/>
      <c r="CE1415" s="304"/>
      <c r="CF1415" s="304"/>
      <c r="CG1415" s="304"/>
      <c r="CH1415" s="304"/>
      <c r="CI1415" s="304"/>
      <c r="CJ1415" s="304"/>
      <c r="CK1415" s="304"/>
      <c r="CL1415" s="304"/>
      <c r="CM1415" s="388"/>
      <c r="CN1415" s="388"/>
      <c r="CO1415" s="388"/>
      <c r="CP1415" s="388"/>
      <c r="CQ1415" s="388"/>
      <c r="CR1415" s="388"/>
      <c r="CS1415" s="388"/>
      <c r="CT1415" s="311"/>
      <c r="CU1415" s="311"/>
      <c r="CV1415" s="311"/>
      <c r="CW1415" s="311"/>
      <c r="CX1415" s="311"/>
      <c r="CY1415" s="311"/>
      <c r="CZ1415" s="311"/>
      <c r="DA1415" s="311"/>
      <c r="DB1415" s="311"/>
      <c r="DC1415" s="311"/>
      <c r="DD1415" s="311"/>
      <c r="DE1415" s="311"/>
      <c r="DG1415" s="616"/>
      <c r="DH1415" s="617"/>
      <c r="DI1415" s="415"/>
      <c r="DJ1415" s="416"/>
      <c r="DK1415" s="416"/>
      <c r="DL1415" s="416"/>
      <c r="DM1415" s="416"/>
      <c r="DN1415" s="416"/>
      <c r="DO1415" s="416"/>
      <c r="DP1415" s="416"/>
      <c r="DQ1415" s="416"/>
      <c r="DR1415" s="416"/>
      <c r="DS1415" s="416"/>
      <c r="DT1415" s="416"/>
      <c r="DU1415" s="416"/>
      <c r="DV1415" s="416"/>
      <c r="DW1415" s="416"/>
      <c r="DX1415" s="416"/>
      <c r="DY1415" s="416"/>
      <c r="DZ1415" s="416"/>
      <c r="EA1415" s="416"/>
      <c r="EB1415" s="416"/>
      <c r="EC1415" s="416"/>
      <c r="ED1415" s="416"/>
      <c r="EE1415" s="416"/>
      <c r="EF1415" s="416"/>
      <c r="EG1415" s="416"/>
      <c r="EH1415" s="416"/>
      <c r="EI1415" s="416"/>
      <c r="EJ1415" s="416"/>
      <c r="EK1415" s="416"/>
      <c r="EL1415" s="417"/>
    </row>
    <row r="1416" spans="1:142" ht="15" customHeight="1" x14ac:dyDescent="0.25">
      <c r="A1416" s="60"/>
      <c r="B1416" s="60"/>
      <c r="C1416" s="782"/>
      <c r="D1416" s="789"/>
      <c r="E1416" s="790"/>
      <c r="F1416" s="791"/>
      <c r="G1416" s="716" t="s">
        <v>381</v>
      </c>
      <c r="H1416" s="716"/>
      <c r="I1416" s="56"/>
      <c r="J1416" s="700" t="s">
        <v>364</v>
      </c>
      <c r="K1416" s="700"/>
      <c r="L1416" s="700"/>
      <c r="M1416" s="700"/>
      <c r="N1416" s="700"/>
      <c r="O1416" s="700"/>
      <c r="P1416" s="700"/>
      <c r="Q1416" s="700"/>
      <c r="R1416" s="701"/>
      <c r="S1416" s="274"/>
      <c r="T1416" s="274"/>
      <c r="U1416" s="274"/>
      <c r="V1416" s="274"/>
      <c r="W1416" s="274"/>
      <c r="X1416" s="274"/>
      <c r="Y1416" s="274"/>
      <c r="Z1416" s="274"/>
      <c r="AA1416" s="274"/>
      <c r="AB1416" s="274"/>
      <c r="AC1416" s="274"/>
      <c r="AD1416" s="274"/>
      <c r="AE1416" s="60"/>
      <c r="AF1416" s="259"/>
      <c r="AG1416" s="374">
        <f t="shared" si="514"/>
        <v>12</v>
      </c>
      <c r="AH1416" s="399"/>
      <c r="AK1416" s="412">
        <f t="shared" si="515"/>
        <v>0</v>
      </c>
      <c r="AL1416" s="379">
        <f t="shared" si="761"/>
        <v>0</v>
      </c>
      <c r="AM1416" s="380">
        <f t="shared" si="516"/>
        <v>0</v>
      </c>
      <c r="AN1416" s="317">
        <f t="shared" si="517"/>
        <v>0</v>
      </c>
      <c r="AO1416" s="388">
        <f t="shared" si="518"/>
        <v>0</v>
      </c>
      <c r="AP1416" s="379">
        <f t="shared" si="762"/>
        <v>0</v>
      </c>
      <c r="AQ1416" s="380">
        <f t="shared" si="519"/>
        <v>0</v>
      </c>
      <c r="AR1416" s="317">
        <f t="shared" si="520"/>
        <v>0</v>
      </c>
      <c r="AS1416" s="388">
        <f t="shared" si="521"/>
        <v>0</v>
      </c>
      <c r="AT1416" s="379">
        <f t="shared" si="763"/>
        <v>0</v>
      </c>
      <c r="AU1416" s="380">
        <f t="shared" si="522"/>
        <v>0</v>
      </c>
      <c r="AV1416" s="317">
        <f t="shared" si="523"/>
        <v>0</v>
      </c>
      <c r="AW1416" s="388">
        <f t="shared" si="524"/>
        <v>0</v>
      </c>
      <c r="AX1416" s="379">
        <f t="shared" si="764"/>
        <v>0</v>
      </c>
      <c r="AY1416" s="380">
        <f t="shared" si="525"/>
        <v>0</v>
      </c>
      <c r="AZ1416" s="292">
        <f t="shared" si="526"/>
        <v>0</v>
      </c>
      <c r="BA1416" s="388">
        <f t="shared" si="527"/>
        <v>0</v>
      </c>
      <c r="BB1416" s="379">
        <f t="shared" si="765"/>
        <v>0</v>
      </c>
      <c r="BC1416" s="380">
        <f t="shared" si="528"/>
        <v>0</v>
      </c>
      <c r="BD1416" s="292">
        <f t="shared" si="529"/>
        <v>0</v>
      </c>
      <c r="BE1416" s="388">
        <f t="shared" si="530"/>
        <v>0</v>
      </c>
      <c r="BF1416" s="379">
        <f t="shared" si="766"/>
        <v>0</v>
      </c>
      <c r="BG1416" s="380">
        <f t="shared" si="531"/>
        <v>0</v>
      </c>
      <c r="BH1416" s="292">
        <f t="shared" si="532"/>
        <v>0</v>
      </c>
      <c r="CA1416" s="303"/>
      <c r="CB1416" s="427"/>
      <c r="CC1416" s="304"/>
      <c r="CD1416" s="304"/>
      <c r="CE1416" s="304"/>
      <c r="CF1416" s="304"/>
      <c r="CG1416" s="304"/>
      <c r="CH1416" s="304"/>
      <c r="CI1416" s="304"/>
      <c r="CJ1416" s="304"/>
      <c r="CK1416" s="304"/>
      <c r="CL1416" s="304"/>
      <c r="CM1416" s="388"/>
      <c r="CN1416" s="388"/>
      <c r="CO1416" s="388"/>
      <c r="CP1416" s="388"/>
      <c r="CQ1416" s="388"/>
      <c r="CR1416" s="388"/>
      <c r="CS1416" s="388"/>
      <c r="CT1416" s="311"/>
      <c r="CU1416" s="311"/>
      <c r="CV1416" s="311"/>
      <c r="CW1416" s="311"/>
      <c r="CX1416" s="311"/>
      <c r="CY1416" s="311"/>
      <c r="CZ1416" s="311"/>
      <c r="DA1416" s="311"/>
      <c r="DB1416" s="311"/>
      <c r="DC1416" s="311"/>
      <c r="DD1416" s="311"/>
      <c r="DE1416" s="311"/>
      <c r="DG1416" s="616"/>
      <c r="DH1416" s="617"/>
      <c r="DI1416" s="415"/>
      <c r="DJ1416" s="416"/>
      <c r="DK1416" s="416"/>
      <c r="DL1416" s="416"/>
      <c r="DM1416" s="416"/>
      <c r="DN1416" s="416"/>
      <c r="DO1416" s="416"/>
      <c r="DP1416" s="416"/>
      <c r="DQ1416" s="416"/>
      <c r="DR1416" s="416"/>
      <c r="DS1416" s="416"/>
      <c r="DT1416" s="416"/>
      <c r="DU1416" s="416"/>
      <c r="DV1416" s="416"/>
      <c r="DW1416" s="416"/>
      <c r="DX1416" s="416"/>
      <c r="DY1416" s="416"/>
      <c r="DZ1416" s="416"/>
      <c r="EA1416" s="416"/>
      <c r="EB1416" s="416"/>
      <c r="EC1416" s="416"/>
      <c r="ED1416" s="416"/>
      <c r="EE1416" s="416"/>
      <c r="EF1416" s="416"/>
      <c r="EG1416" s="416"/>
      <c r="EH1416" s="416"/>
      <c r="EI1416" s="416"/>
      <c r="EJ1416" s="416"/>
      <c r="EK1416" s="416"/>
      <c r="EL1416" s="417"/>
    </row>
    <row r="1417" spans="1:142" ht="15" customHeight="1" x14ac:dyDescent="0.25">
      <c r="A1417" s="60"/>
      <c r="B1417" s="60"/>
      <c r="C1417" s="782"/>
      <c r="D1417" s="789"/>
      <c r="E1417" s="790"/>
      <c r="F1417" s="791"/>
      <c r="G1417" s="716" t="s">
        <v>382</v>
      </c>
      <c r="H1417" s="716"/>
      <c r="I1417" s="56"/>
      <c r="J1417" s="700" t="s">
        <v>365</v>
      </c>
      <c r="K1417" s="700"/>
      <c r="L1417" s="700"/>
      <c r="M1417" s="700"/>
      <c r="N1417" s="700"/>
      <c r="O1417" s="700"/>
      <c r="P1417" s="700"/>
      <c r="Q1417" s="700"/>
      <c r="R1417" s="701"/>
      <c r="S1417" s="274"/>
      <c r="T1417" s="274"/>
      <c r="U1417" s="274"/>
      <c r="V1417" s="274"/>
      <c r="W1417" s="274"/>
      <c r="X1417" s="274"/>
      <c r="Y1417" s="274"/>
      <c r="Z1417" s="274"/>
      <c r="AA1417" s="274"/>
      <c r="AB1417" s="274"/>
      <c r="AC1417" s="274"/>
      <c r="AD1417" s="274"/>
      <c r="AE1417" s="60"/>
      <c r="AF1417" s="259"/>
      <c r="AG1417" s="374">
        <f t="shared" si="514"/>
        <v>12</v>
      </c>
      <c r="AH1417" s="399"/>
      <c r="AK1417" s="412">
        <f t="shared" si="515"/>
        <v>0</v>
      </c>
      <c r="AL1417" s="379">
        <f t="shared" si="761"/>
        <v>0</v>
      </c>
      <c r="AM1417" s="380">
        <f t="shared" si="516"/>
        <v>0</v>
      </c>
      <c r="AN1417" s="317">
        <f t="shared" si="517"/>
        <v>0</v>
      </c>
      <c r="AO1417" s="388">
        <f t="shared" si="518"/>
        <v>0</v>
      </c>
      <c r="AP1417" s="379">
        <f t="shared" si="762"/>
        <v>0</v>
      </c>
      <c r="AQ1417" s="380">
        <f t="shared" si="519"/>
        <v>0</v>
      </c>
      <c r="AR1417" s="317">
        <f t="shared" si="520"/>
        <v>0</v>
      </c>
      <c r="AS1417" s="388">
        <f t="shared" si="521"/>
        <v>0</v>
      </c>
      <c r="AT1417" s="379">
        <f t="shared" si="763"/>
        <v>0</v>
      </c>
      <c r="AU1417" s="380">
        <f t="shared" si="522"/>
        <v>0</v>
      </c>
      <c r="AV1417" s="317">
        <f t="shared" si="523"/>
        <v>0</v>
      </c>
      <c r="AW1417" s="388">
        <f t="shared" si="524"/>
        <v>0</v>
      </c>
      <c r="AX1417" s="379">
        <f t="shared" si="764"/>
        <v>0</v>
      </c>
      <c r="AY1417" s="380">
        <f t="shared" si="525"/>
        <v>0</v>
      </c>
      <c r="AZ1417" s="292">
        <f t="shared" si="526"/>
        <v>0</v>
      </c>
      <c r="BA1417" s="388">
        <f t="shared" si="527"/>
        <v>0</v>
      </c>
      <c r="BB1417" s="379">
        <f t="shared" si="765"/>
        <v>0</v>
      </c>
      <c r="BC1417" s="380">
        <f t="shared" si="528"/>
        <v>0</v>
      </c>
      <c r="BD1417" s="292">
        <f t="shared" si="529"/>
        <v>0</v>
      </c>
      <c r="BE1417" s="388">
        <f t="shared" si="530"/>
        <v>0</v>
      </c>
      <c r="BF1417" s="379">
        <f t="shared" si="766"/>
        <v>0</v>
      </c>
      <c r="BG1417" s="380">
        <f t="shared" si="531"/>
        <v>0</v>
      </c>
      <c r="BH1417" s="292">
        <f t="shared" si="532"/>
        <v>0</v>
      </c>
      <c r="CA1417" s="303"/>
      <c r="CB1417" s="427"/>
      <c r="CC1417" s="304"/>
      <c r="CD1417" s="304"/>
      <c r="CE1417" s="304"/>
      <c r="CF1417" s="304"/>
      <c r="CG1417" s="304"/>
      <c r="CH1417" s="304"/>
      <c r="CI1417" s="304"/>
      <c r="CJ1417" s="304"/>
      <c r="CK1417" s="304"/>
      <c r="CL1417" s="304"/>
      <c r="CM1417" s="388"/>
      <c r="CN1417" s="388"/>
      <c r="CO1417" s="388"/>
      <c r="CP1417" s="388"/>
      <c r="CQ1417" s="388"/>
      <c r="CR1417" s="388"/>
      <c r="CS1417" s="388"/>
      <c r="CT1417" s="311"/>
      <c r="CU1417" s="311"/>
      <c r="CV1417" s="311"/>
      <c r="CW1417" s="311"/>
      <c r="CX1417" s="311"/>
      <c r="CY1417" s="311"/>
      <c r="CZ1417" s="311"/>
      <c r="DA1417" s="311"/>
      <c r="DB1417" s="311"/>
      <c r="DC1417" s="311"/>
      <c r="DD1417" s="311"/>
      <c r="DE1417" s="311"/>
      <c r="DG1417" s="616"/>
      <c r="DH1417" s="617"/>
      <c r="DI1417" s="415"/>
      <c r="DJ1417" s="416"/>
      <c r="DK1417" s="416"/>
      <c r="DL1417" s="416"/>
      <c r="DM1417" s="416"/>
      <c r="DN1417" s="416"/>
      <c r="DO1417" s="416"/>
      <c r="DP1417" s="416"/>
      <c r="DQ1417" s="416"/>
      <c r="DR1417" s="416"/>
      <c r="DS1417" s="416"/>
      <c r="DT1417" s="416"/>
      <c r="DU1417" s="416"/>
      <c r="DV1417" s="416"/>
      <c r="DW1417" s="416"/>
      <c r="DX1417" s="416"/>
      <c r="DY1417" s="416"/>
      <c r="DZ1417" s="416"/>
      <c r="EA1417" s="416"/>
      <c r="EB1417" s="416"/>
      <c r="EC1417" s="416"/>
      <c r="ED1417" s="416"/>
      <c r="EE1417" s="416"/>
      <c r="EF1417" s="416"/>
      <c r="EG1417" s="416"/>
      <c r="EH1417" s="416"/>
      <c r="EI1417" s="416"/>
      <c r="EJ1417" s="416"/>
      <c r="EK1417" s="416"/>
      <c r="EL1417" s="417"/>
    </row>
    <row r="1418" spans="1:142" ht="15" customHeight="1" x14ac:dyDescent="0.25">
      <c r="A1418" s="60"/>
      <c r="B1418" s="60"/>
      <c r="C1418" s="782"/>
      <c r="D1418" s="789"/>
      <c r="E1418" s="790"/>
      <c r="F1418" s="791"/>
      <c r="G1418" s="716" t="s">
        <v>383</v>
      </c>
      <c r="H1418" s="716"/>
      <c r="I1418" s="56"/>
      <c r="J1418" s="700" t="s">
        <v>366</v>
      </c>
      <c r="K1418" s="700"/>
      <c r="L1418" s="700"/>
      <c r="M1418" s="700"/>
      <c r="N1418" s="700"/>
      <c r="O1418" s="700"/>
      <c r="P1418" s="700"/>
      <c r="Q1418" s="700"/>
      <c r="R1418" s="701"/>
      <c r="S1418" s="274"/>
      <c r="T1418" s="274"/>
      <c r="U1418" s="274"/>
      <c r="V1418" s="274"/>
      <c r="W1418" s="274"/>
      <c r="X1418" s="274"/>
      <c r="Y1418" s="274"/>
      <c r="Z1418" s="274"/>
      <c r="AA1418" s="274"/>
      <c r="AB1418" s="274"/>
      <c r="AC1418" s="274"/>
      <c r="AD1418" s="274"/>
      <c r="AE1418" s="60"/>
      <c r="AF1418" s="259"/>
      <c r="AG1418" s="374">
        <f t="shared" si="514"/>
        <v>12</v>
      </c>
      <c r="AH1418" s="399"/>
      <c r="AK1418" s="412">
        <f t="shared" si="515"/>
        <v>0</v>
      </c>
      <c r="AL1418" s="379">
        <f t="shared" si="761"/>
        <v>0</v>
      </c>
      <c r="AM1418" s="380">
        <f t="shared" si="516"/>
        <v>0</v>
      </c>
      <c r="AN1418" s="317">
        <f t="shared" si="517"/>
        <v>0</v>
      </c>
      <c r="AO1418" s="388">
        <f t="shared" si="518"/>
        <v>0</v>
      </c>
      <c r="AP1418" s="379">
        <f t="shared" si="762"/>
        <v>0</v>
      </c>
      <c r="AQ1418" s="380">
        <f t="shared" si="519"/>
        <v>0</v>
      </c>
      <c r="AR1418" s="317">
        <f t="shared" si="520"/>
        <v>0</v>
      </c>
      <c r="AS1418" s="388">
        <f t="shared" si="521"/>
        <v>0</v>
      </c>
      <c r="AT1418" s="379">
        <f t="shared" si="763"/>
        <v>0</v>
      </c>
      <c r="AU1418" s="380">
        <f t="shared" si="522"/>
        <v>0</v>
      </c>
      <c r="AV1418" s="317">
        <f t="shared" si="523"/>
        <v>0</v>
      </c>
      <c r="AW1418" s="388">
        <f t="shared" si="524"/>
        <v>0</v>
      </c>
      <c r="AX1418" s="379">
        <f t="shared" si="764"/>
        <v>0</v>
      </c>
      <c r="AY1418" s="380">
        <f t="shared" si="525"/>
        <v>0</v>
      </c>
      <c r="AZ1418" s="292">
        <f t="shared" si="526"/>
        <v>0</v>
      </c>
      <c r="BA1418" s="388">
        <f t="shared" si="527"/>
        <v>0</v>
      </c>
      <c r="BB1418" s="379">
        <f t="shared" si="765"/>
        <v>0</v>
      </c>
      <c r="BC1418" s="380">
        <f t="shared" si="528"/>
        <v>0</v>
      </c>
      <c r="BD1418" s="292">
        <f t="shared" si="529"/>
        <v>0</v>
      </c>
      <c r="BE1418" s="388">
        <f t="shared" si="530"/>
        <v>0</v>
      </c>
      <c r="BF1418" s="379">
        <f t="shared" si="766"/>
        <v>0</v>
      </c>
      <c r="BG1418" s="380">
        <f t="shared" si="531"/>
        <v>0</v>
      </c>
      <c r="BH1418" s="292">
        <f t="shared" si="532"/>
        <v>0</v>
      </c>
      <c r="CA1418" s="303"/>
      <c r="CB1418" s="427"/>
      <c r="CC1418" s="304"/>
      <c r="CD1418" s="304"/>
      <c r="CE1418" s="304"/>
      <c r="CF1418" s="304"/>
      <c r="CG1418" s="304"/>
      <c r="CH1418" s="304"/>
      <c r="CI1418" s="304"/>
      <c r="CJ1418" s="304"/>
      <c r="CK1418" s="304"/>
      <c r="CL1418" s="304"/>
      <c r="CM1418" s="388"/>
      <c r="CN1418" s="388"/>
      <c r="CO1418" s="388"/>
      <c r="CP1418" s="388"/>
      <c r="CQ1418" s="388"/>
      <c r="CR1418" s="388"/>
      <c r="CS1418" s="388"/>
      <c r="CT1418" s="311"/>
      <c r="CU1418" s="311"/>
      <c r="CV1418" s="311"/>
      <c r="CW1418" s="311"/>
      <c r="CX1418" s="311"/>
      <c r="CY1418" s="311"/>
      <c r="CZ1418" s="311"/>
      <c r="DA1418" s="311"/>
      <c r="DB1418" s="311"/>
      <c r="DC1418" s="311"/>
      <c r="DD1418" s="311"/>
      <c r="DE1418" s="311"/>
      <c r="DG1418" s="616"/>
      <c r="DH1418" s="617"/>
      <c r="DI1418" s="415"/>
      <c r="DJ1418" s="416"/>
      <c r="DK1418" s="416"/>
      <c r="DL1418" s="416"/>
      <c r="DM1418" s="416"/>
      <c r="DN1418" s="416"/>
      <c r="DO1418" s="416"/>
      <c r="DP1418" s="416"/>
      <c r="DQ1418" s="416"/>
      <c r="DR1418" s="416"/>
      <c r="DS1418" s="416"/>
      <c r="DT1418" s="416"/>
      <c r="DU1418" s="416"/>
      <c r="DV1418" s="416"/>
      <c r="DW1418" s="416"/>
      <c r="DX1418" s="416"/>
      <c r="DY1418" s="416"/>
      <c r="DZ1418" s="416"/>
      <c r="EA1418" s="416"/>
      <c r="EB1418" s="416"/>
      <c r="EC1418" s="416"/>
      <c r="ED1418" s="416"/>
      <c r="EE1418" s="416"/>
      <c r="EF1418" s="416"/>
      <c r="EG1418" s="416"/>
      <c r="EH1418" s="416"/>
      <c r="EI1418" s="416"/>
      <c r="EJ1418" s="416"/>
      <c r="EK1418" s="416"/>
      <c r="EL1418" s="417"/>
    </row>
    <row r="1419" spans="1:142" ht="15" customHeight="1" x14ac:dyDescent="0.25">
      <c r="A1419" s="60"/>
      <c r="B1419" s="60"/>
      <c r="C1419" s="782"/>
      <c r="D1419" s="789"/>
      <c r="E1419" s="790"/>
      <c r="F1419" s="791"/>
      <c r="G1419" s="716" t="s">
        <v>384</v>
      </c>
      <c r="H1419" s="716"/>
      <c r="I1419" s="56"/>
      <c r="J1419" s="700" t="s">
        <v>367</v>
      </c>
      <c r="K1419" s="700"/>
      <c r="L1419" s="700"/>
      <c r="M1419" s="700"/>
      <c r="N1419" s="700"/>
      <c r="O1419" s="700"/>
      <c r="P1419" s="700"/>
      <c r="Q1419" s="700"/>
      <c r="R1419" s="701"/>
      <c r="S1419" s="274"/>
      <c r="T1419" s="274"/>
      <c r="U1419" s="274"/>
      <c r="V1419" s="274"/>
      <c r="W1419" s="274"/>
      <c r="X1419" s="274"/>
      <c r="Y1419" s="274"/>
      <c r="Z1419" s="274"/>
      <c r="AA1419" s="274"/>
      <c r="AB1419" s="274"/>
      <c r="AC1419" s="274"/>
      <c r="AD1419" s="274"/>
      <c r="AE1419" s="60"/>
      <c r="AF1419" s="259"/>
      <c r="AG1419" s="374">
        <f t="shared" si="514"/>
        <v>12</v>
      </c>
      <c r="AH1419" s="399"/>
      <c r="AK1419" s="412">
        <f t="shared" si="515"/>
        <v>0</v>
      </c>
      <c r="AL1419" s="379">
        <f t="shared" si="761"/>
        <v>0</v>
      </c>
      <c r="AM1419" s="380">
        <f t="shared" si="516"/>
        <v>0</v>
      </c>
      <c r="AN1419" s="317">
        <f t="shared" si="517"/>
        <v>0</v>
      </c>
      <c r="AO1419" s="388">
        <f t="shared" si="518"/>
        <v>0</v>
      </c>
      <c r="AP1419" s="379">
        <f t="shared" si="762"/>
        <v>0</v>
      </c>
      <c r="AQ1419" s="380">
        <f t="shared" si="519"/>
        <v>0</v>
      </c>
      <c r="AR1419" s="317">
        <f t="shared" si="520"/>
        <v>0</v>
      </c>
      <c r="AS1419" s="388">
        <f t="shared" si="521"/>
        <v>0</v>
      </c>
      <c r="AT1419" s="379">
        <f t="shared" si="763"/>
        <v>0</v>
      </c>
      <c r="AU1419" s="380">
        <f t="shared" si="522"/>
        <v>0</v>
      </c>
      <c r="AV1419" s="317">
        <f t="shared" si="523"/>
        <v>0</v>
      </c>
      <c r="AW1419" s="388">
        <f t="shared" si="524"/>
        <v>0</v>
      </c>
      <c r="AX1419" s="379">
        <f t="shared" si="764"/>
        <v>0</v>
      </c>
      <c r="AY1419" s="380">
        <f t="shared" si="525"/>
        <v>0</v>
      </c>
      <c r="AZ1419" s="292">
        <f t="shared" si="526"/>
        <v>0</v>
      </c>
      <c r="BA1419" s="388">
        <f t="shared" si="527"/>
        <v>0</v>
      </c>
      <c r="BB1419" s="379">
        <f t="shared" si="765"/>
        <v>0</v>
      </c>
      <c r="BC1419" s="380">
        <f t="shared" si="528"/>
        <v>0</v>
      </c>
      <c r="BD1419" s="292">
        <f t="shared" si="529"/>
        <v>0</v>
      </c>
      <c r="BE1419" s="388">
        <f t="shared" si="530"/>
        <v>0</v>
      </c>
      <c r="BF1419" s="379">
        <f t="shared" si="766"/>
        <v>0</v>
      </c>
      <c r="BG1419" s="380">
        <f t="shared" si="531"/>
        <v>0</v>
      </c>
      <c r="BH1419" s="292">
        <f t="shared" si="532"/>
        <v>0</v>
      </c>
      <c r="CA1419" s="303"/>
      <c r="CB1419" s="427"/>
      <c r="CC1419" s="304"/>
      <c r="CD1419" s="304"/>
      <c r="CE1419" s="304"/>
      <c r="CF1419" s="304"/>
      <c r="CG1419" s="304"/>
      <c r="CH1419" s="304"/>
      <c r="CI1419" s="304"/>
      <c r="CJ1419" s="304"/>
      <c r="CK1419" s="304"/>
      <c r="CL1419" s="304"/>
      <c r="CM1419" s="388"/>
      <c r="CN1419" s="388"/>
      <c r="CO1419" s="388"/>
      <c r="CP1419" s="388"/>
      <c r="CQ1419" s="388"/>
      <c r="CR1419" s="388"/>
      <c r="CS1419" s="388"/>
      <c r="CT1419" s="311"/>
      <c r="CU1419" s="311"/>
      <c r="CV1419" s="311"/>
      <c r="CW1419" s="311"/>
      <c r="CX1419" s="311"/>
      <c r="CY1419" s="311"/>
      <c r="CZ1419" s="311"/>
      <c r="DA1419" s="311"/>
      <c r="DB1419" s="311"/>
      <c r="DC1419" s="311"/>
      <c r="DD1419" s="311"/>
      <c r="DE1419" s="311"/>
      <c r="DG1419" s="616"/>
      <c r="DH1419" s="617"/>
      <c r="DI1419" s="415"/>
      <c r="DJ1419" s="416"/>
      <c r="DK1419" s="416"/>
      <c r="DL1419" s="416"/>
      <c r="DM1419" s="416"/>
      <c r="DN1419" s="416"/>
      <c r="DO1419" s="416"/>
      <c r="DP1419" s="416"/>
      <c r="DQ1419" s="416"/>
      <c r="DR1419" s="416"/>
      <c r="DS1419" s="416"/>
      <c r="DT1419" s="416"/>
      <c r="DU1419" s="416"/>
      <c r="DV1419" s="416"/>
      <c r="DW1419" s="416"/>
      <c r="DX1419" s="416"/>
      <c r="DY1419" s="416"/>
      <c r="DZ1419" s="416"/>
      <c r="EA1419" s="416"/>
      <c r="EB1419" s="416"/>
      <c r="EC1419" s="416"/>
      <c r="ED1419" s="416"/>
      <c r="EE1419" s="416"/>
      <c r="EF1419" s="416"/>
      <c r="EG1419" s="416"/>
      <c r="EH1419" s="416"/>
      <c r="EI1419" s="416"/>
      <c r="EJ1419" s="416"/>
      <c r="EK1419" s="416"/>
      <c r="EL1419" s="417"/>
    </row>
    <row r="1420" spans="1:142" ht="15" customHeight="1" x14ac:dyDescent="0.25">
      <c r="A1420" s="60"/>
      <c r="B1420" s="60"/>
      <c r="C1420" s="782"/>
      <c r="D1420" s="789"/>
      <c r="E1420" s="790"/>
      <c r="F1420" s="791"/>
      <c r="G1420" s="716" t="s">
        <v>385</v>
      </c>
      <c r="H1420" s="716"/>
      <c r="I1420" s="56"/>
      <c r="J1420" s="700" t="s">
        <v>368</v>
      </c>
      <c r="K1420" s="700"/>
      <c r="L1420" s="700"/>
      <c r="M1420" s="700"/>
      <c r="N1420" s="700"/>
      <c r="O1420" s="700"/>
      <c r="P1420" s="700"/>
      <c r="Q1420" s="700"/>
      <c r="R1420" s="701"/>
      <c r="S1420" s="274"/>
      <c r="T1420" s="274"/>
      <c r="U1420" s="274"/>
      <c r="V1420" s="274"/>
      <c r="W1420" s="274"/>
      <c r="X1420" s="274"/>
      <c r="Y1420" s="274"/>
      <c r="Z1420" s="274"/>
      <c r="AA1420" s="274"/>
      <c r="AB1420" s="274"/>
      <c r="AC1420" s="274"/>
      <c r="AD1420" s="274"/>
      <c r="AE1420" s="60"/>
      <c r="AF1420" s="259"/>
      <c r="AG1420" s="374">
        <f t="shared" si="514"/>
        <v>12</v>
      </c>
      <c r="AH1420" s="399"/>
      <c r="AK1420" s="412">
        <f t="shared" si="515"/>
        <v>0</v>
      </c>
      <c r="AL1420" s="379">
        <f t="shared" si="761"/>
        <v>0</v>
      </c>
      <c r="AM1420" s="380">
        <f t="shared" si="516"/>
        <v>0</v>
      </c>
      <c r="AN1420" s="317">
        <f t="shared" si="517"/>
        <v>0</v>
      </c>
      <c r="AO1420" s="388">
        <f t="shared" si="518"/>
        <v>0</v>
      </c>
      <c r="AP1420" s="379">
        <f t="shared" si="762"/>
        <v>0</v>
      </c>
      <c r="AQ1420" s="380">
        <f t="shared" si="519"/>
        <v>0</v>
      </c>
      <c r="AR1420" s="317">
        <f t="shared" si="520"/>
        <v>0</v>
      </c>
      <c r="AS1420" s="388">
        <f t="shared" si="521"/>
        <v>0</v>
      </c>
      <c r="AT1420" s="379">
        <f t="shared" si="763"/>
        <v>0</v>
      </c>
      <c r="AU1420" s="380">
        <f t="shared" si="522"/>
        <v>0</v>
      </c>
      <c r="AV1420" s="317">
        <f t="shared" si="523"/>
        <v>0</v>
      </c>
      <c r="AW1420" s="388">
        <f t="shared" si="524"/>
        <v>0</v>
      </c>
      <c r="AX1420" s="379">
        <f t="shared" si="764"/>
        <v>0</v>
      </c>
      <c r="AY1420" s="380">
        <f t="shared" si="525"/>
        <v>0</v>
      </c>
      <c r="AZ1420" s="292">
        <f t="shared" si="526"/>
        <v>0</v>
      </c>
      <c r="BA1420" s="388">
        <f t="shared" si="527"/>
        <v>0</v>
      </c>
      <c r="BB1420" s="379">
        <f t="shared" si="765"/>
        <v>0</v>
      </c>
      <c r="BC1420" s="380">
        <f t="shared" si="528"/>
        <v>0</v>
      </c>
      <c r="BD1420" s="292">
        <f t="shared" si="529"/>
        <v>0</v>
      </c>
      <c r="BE1420" s="388">
        <f t="shared" si="530"/>
        <v>0</v>
      </c>
      <c r="BF1420" s="379">
        <f t="shared" si="766"/>
        <v>0</v>
      </c>
      <c r="BG1420" s="380">
        <f t="shared" si="531"/>
        <v>0</v>
      </c>
      <c r="BH1420" s="292">
        <f t="shared" si="532"/>
        <v>0</v>
      </c>
      <c r="CA1420" s="303"/>
      <c r="CB1420" s="427"/>
      <c r="CC1420" s="304"/>
      <c r="CD1420" s="304"/>
      <c r="CE1420" s="304"/>
      <c r="CF1420" s="304"/>
      <c r="CG1420" s="304"/>
      <c r="CH1420" s="304"/>
      <c r="CI1420" s="304"/>
      <c r="CJ1420" s="304"/>
      <c r="CK1420" s="304"/>
      <c r="CL1420" s="304"/>
      <c r="CM1420" s="388"/>
      <c r="CN1420" s="388"/>
      <c r="CO1420" s="388"/>
      <c r="CP1420" s="388"/>
      <c r="CQ1420" s="388"/>
      <c r="CR1420" s="388"/>
      <c r="CS1420" s="388"/>
      <c r="CT1420" s="311"/>
      <c r="CU1420" s="311"/>
      <c r="CV1420" s="311"/>
      <c r="CW1420" s="311"/>
      <c r="CX1420" s="311"/>
      <c r="CY1420" s="311"/>
      <c r="CZ1420" s="311"/>
      <c r="DA1420" s="311"/>
      <c r="DB1420" s="311"/>
      <c r="DC1420" s="311"/>
      <c r="DD1420" s="311"/>
      <c r="DE1420" s="311"/>
      <c r="DG1420" s="616"/>
      <c r="DH1420" s="617"/>
      <c r="DI1420" s="415"/>
      <c r="DJ1420" s="416"/>
      <c r="DK1420" s="416"/>
      <c r="DL1420" s="416"/>
      <c r="DM1420" s="416"/>
      <c r="DN1420" s="416"/>
      <c r="DO1420" s="416"/>
      <c r="DP1420" s="416"/>
      <c r="DQ1420" s="416"/>
      <c r="DR1420" s="416"/>
      <c r="DS1420" s="416"/>
      <c r="DT1420" s="416"/>
      <c r="DU1420" s="416"/>
      <c r="DV1420" s="416"/>
      <c r="DW1420" s="416"/>
      <c r="DX1420" s="416"/>
      <c r="DY1420" s="416"/>
      <c r="DZ1420" s="416"/>
      <c r="EA1420" s="416"/>
      <c r="EB1420" s="416"/>
      <c r="EC1420" s="416"/>
      <c r="ED1420" s="416"/>
      <c r="EE1420" s="416"/>
      <c r="EF1420" s="416"/>
      <c r="EG1420" s="416"/>
      <c r="EH1420" s="416"/>
      <c r="EI1420" s="416"/>
      <c r="EJ1420" s="416"/>
      <c r="EK1420" s="416"/>
      <c r="EL1420" s="417"/>
    </row>
    <row r="1421" spans="1:142" ht="15" customHeight="1" x14ac:dyDescent="0.25">
      <c r="A1421" s="60"/>
      <c r="B1421" s="60"/>
      <c r="C1421" s="782"/>
      <c r="D1421" s="789"/>
      <c r="E1421" s="790"/>
      <c r="F1421" s="791"/>
      <c r="G1421" s="716" t="s">
        <v>386</v>
      </c>
      <c r="H1421" s="716"/>
      <c r="I1421" s="56"/>
      <c r="J1421" s="700" t="s">
        <v>369</v>
      </c>
      <c r="K1421" s="700"/>
      <c r="L1421" s="700"/>
      <c r="M1421" s="700"/>
      <c r="N1421" s="700"/>
      <c r="O1421" s="700"/>
      <c r="P1421" s="700"/>
      <c r="Q1421" s="700"/>
      <c r="R1421" s="701"/>
      <c r="S1421" s="274"/>
      <c r="T1421" s="274"/>
      <c r="U1421" s="274"/>
      <c r="V1421" s="274"/>
      <c r="W1421" s="274"/>
      <c r="X1421" s="274"/>
      <c r="Y1421" s="274"/>
      <c r="Z1421" s="274"/>
      <c r="AA1421" s="274"/>
      <c r="AB1421" s="274"/>
      <c r="AC1421" s="274"/>
      <c r="AD1421" s="274"/>
      <c r="AE1421" s="60"/>
      <c r="AF1421" s="259"/>
      <c r="AG1421" s="374">
        <f t="shared" si="514"/>
        <v>12</v>
      </c>
      <c r="AH1421" s="399"/>
      <c r="AK1421" s="412">
        <f t="shared" si="515"/>
        <v>0</v>
      </c>
      <c r="AL1421" s="379">
        <f t="shared" si="761"/>
        <v>0</v>
      </c>
      <c r="AM1421" s="380">
        <f t="shared" si="516"/>
        <v>0</v>
      </c>
      <c r="AN1421" s="317">
        <f t="shared" si="517"/>
        <v>0</v>
      </c>
      <c r="AO1421" s="388">
        <f t="shared" si="518"/>
        <v>0</v>
      </c>
      <c r="AP1421" s="379">
        <f t="shared" si="762"/>
        <v>0</v>
      </c>
      <c r="AQ1421" s="380">
        <f t="shared" si="519"/>
        <v>0</v>
      </c>
      <c r="AR1421" s="317">
        <f t="shared" si="520"/>
        <v>0</v>
      </c>
      <c r="AS1421" s="388">
        <f t="shared" si="521"/>
        <v>0</v>
      </c>
      <c r="AT1421" s="379">
        <f t="shared" si="763"/>
        <v>0</v>
      </c>
      <c r="AU1421" s="380">
        <f t="shared" si="522"/>
        <v>0</v>
      </c>
      <c r="AV1421" s="317">
        <f t="shared" si="523"/>
        <v>0</v>
      </c>
      <c r="AW1421" s="388">
        <f t="shared" si="524"/>
        <v>0</v>
      </c>
      <c r="AX1421" s="379">
        <f t="shared" si="764"/>
        <v>0</v>
      </c>
      <c r="AY1421" s="380">
        <f t="shared" si="525"/>
        <v>0</v>
      </c>
      <c r="AZ1421" s="292">
        <f t="shared" si="526"/>
        <v>0</v>
      </c>
      <c r="BA1421" s="388">
        <f t="shared" si="527"/>
        <v>0</v>
      </c>
      <c r="BB1421" s="379">
        <f t="shared" si="765"/>
        <v>0</v>
      </c>
      <c r="BC1421" s="380">
        <f t="shared" si="528"/>
        <v>0</v>
      </c>
      <c r="BD1421" s="292">
        <f t="shared" si="529"/>
        <v>0</v>
      </c>
      <c r="BE1421" s="388">
        <f t="shared" si="530"/>
        <v>0</v>
      </c>
      <c r="BF1421" s="379">
        <f t="shared" si="766"/>
        <v>0</v>
      </c>
      <c r="BG1421" s="380">
        <f t="shared" si="531"/>
        <v>0</v>
      </c>
      <c r="BH1421" s="292">
        <f t="shared" si="532"/>
        <v>0</v>
      </c>
      <c r="CA1421" s="303"/>
      <c r="CB1421" s="427"/>
      <c r="CC1421" s="304"/>
      <c r="CD1421" s="304"/>
      <c r="CE1421" s="304"/>
      <c r="CF1421" s="304"/>
      <c r="CG1421" s="304"/>
      <c r="CH1421" s="304"/>
      <c r="CI1421" s="304"/>
      <c r="CJ1421" s="304"/>
      <c r="CK1421" s="304"/>
      <c r="CL1421" s="304"/>
      <c r="CM1421" s="388"/>
      <c r="CN1421" s="388"/>
      <c r="CO1421" s="388"/>
      <c r="CP1421" s="388"/>
      <c r="CQ1421" s="388"/>
      <c r="CR1421" s="388"/>
      <c r="CS1421" s="388"/>
      <c r="CT1421" s="311"/>
      <c r="CU1421" s="311"/>
      <c r="CV1421" s="311"/>
      <c r="CW1421" s="311"/>
      <c r="CX1421" s="311"/>
      <c r="CY1421" s="311"/>
      <c r="CZ1421" s="311"/>
      <c r="DA1421" s="311"/>
      <c r="DB1421" s="311"/>
      <c r="DC1421" s="311"/>
      <c r="DD1421" s="311"/>
      <c r="DE1421" s="311"/>
      <c r="DG1421" s="616"/>
      <c r="DH1421" s="617"/>
      <c r="DI1421" s="415"/>
      <c r="DJ1421" s="416"/>
      <c r="DK1421" s="416"/>
      <c r="DL1421" s="416"/>
      <c r="DM1421" s="416"/>
      <c r="DN1421" s="416"/>
      <c r="DO1421" s="416"/>
      <c r="DP1421" s="416"/>
      <c r="DQ1421" s="416"/>
      <c r="DR1421" s="416"/>
      <c r="DS1421" s="416"/>
      <c r="DT1421" s="416"/>
      <c r="DU1421" s="416"/>
      <c r="DV1421" s="416"/>
      <c r="DW1421" s="416"/>
      <c r="DX1421" s="416"/>
      <c r="DY1421" s="416"/>
      <c r="DZ1421" s="416"/>
      <c r="EA1421" s="416"/>
      <c r="EB1421" s="416"/>
      <c r="EC1421" s="416"/>
      <c r="ED1421" s="416"/>
      <c r="EE1421" s="416"/>
      <c r="EF1421" s="416"/>
      <c r="EG1421" s="416"/>
      <c r="EH1421" s="416"/>
      <c r="EI1421" s="416"/>
      <c r="EJ1421" s="416"/>
      <c r="EK1421" s="416"/>
      <c r="EL1421" s="417"/>
    </row>
    <row r="1422" spans="1:142" ht="15" customHeight="1" x14ac:dyDescent="0.25">
      <c r="A1422" s="60"/>
      <c r="B1422" s="60"/>
      <c r="C1422" s="782"/>
      <c r="D1422" s="789"/>
      <c r="E1422" s="790"/>
      <c r="F1422" s="791"/>
      <c r="G1422" s="716" t="s">
        <v>387</v>
      </c>
      <c r="H1422" s="716"/>
      <c r="I1422" s="56"/>
      <c r="J1422" s="700" t="s">
        <v>370</v>
      </c>
      <c r="K1422" s="700"/>
      <c r="L1422" s="700"/>
      <c r="M1422" s="700"/>
      <c r="N1422" s="700"/>
      <c r="O1422" s="700"/>
      <c r="P1422" s="700"/>
      <c r="Q1422" s="700"/>
      <c r="R1422" s="701"/>
      <c r="S1422" s="274"/>
      <c r="T1422" s="274"/>
      <c r="U1422" s="274"/>
      <c r="V1422" s="274"/>
      <c r="W1422" s="274"/>
      <c r="X1422" s="274"/>
      <c r="Y1422" s="274"/>
      <c r="Z1422" s="274"/>
      <c r="AA1422" s="274"/>
      <c r="AB1422" s="274"/>
      <c r="AC1422" s="274"/>
      <c r="AD1422" s="274"/>
      <c r="AE1422" s="60"/>
      <c r="AF1422" s="259"/>
      <c r="AG1422" s="374">
        <f t="shared" si="514"/>
        <v>12</v>
      </c>
      <c r="AH1422" s="399"/>
      <c r="AK1422" s="412">
        <f t="shared" si="515"/>
        <v>0</v>
      </c>
      <c r="AL1422" s="379">
        <f t="shared" si="761"/>
        <v>0</v>
      </c>
      <c r="AM1422" s="380">
        <f t="shared" si="516"/>
        <v>0</v>
      </c>
      <c r="AN1422" s="317">
        <f t="shared" si="517"/>
        <v>0</v>
      </c>
      <c r="AO1422" s="388">
        <f t="shared" si="518"/>
        <v>0</v>
      </c>
      <c r="AP1422" s="379">
        <f t="shared" si="762"/>
        <v>0</v>
      </c>
      <c r="AQ1422" s="380">
        <f t="shared" si="519"/>
        <v>0</v>
      </c>
      <c r="AR1422" s="317">
        <f t="shared" si="520"/>
        <v>0</v>
      </c>
      <c r="AS1422" s="388">
        <f t="shared" si="521"/>
        <v>0</v>
      </c>
      <c r="AT1422" s="379">
        <f t="shared" si="763"/>
        <v>0</v>
      </c>
      <c r="AU1422" s="380">
        <f t="shared" si="522"/>
        <v>0</v>
      </c>
      <c r="AV1422" s="317">
        <f t="shared" si="523"/>
        <v>0</v>
      </c>
      <c r="AW1422" s="388">
        <f t="shared" si="524"/>
        <v>0</v>
      </c>
      <c r="AX1422" s="379">
        <f t="shared" si="764"/>
        <v>0</v>
      </c>
      <c r="AY1422" s="380">
        <f t="shared" si="525"/>
        <v>0</v>
      </c>
      <c r="AZ1422" s="292">
        <f t="shared" si="526"/>
        <v>0</v>
      </c>
      <c r="BA1422" s="388">
        <f t="shared" si="527"/>
        <v>0</v>
      </c>
      <c r="BB1422" s="379">
        <f t="shared" si="765"/>
        <v>0</v>
      </c>
      <c r="BC1422" s="380">
        <f t="shared" si="528"/>
        <v>0</v>
      </c>
      <c r="BD1422" s="292">
        <f t="shared" si="529"/>
        <v>0</v>
      </c>
      <c r="BE1422" s="388">
        <f t="shared" si="530"/>
        <v>0</v>
      </c>
      <c r="BF1422" s="379">
        <f t="shared" si="766"/>
        <v>0</v>
      </c>
      <c r="BG1422" s="380">
        <f t="shared" si="531"/>
        <v>0</v>
      </c>
      <c r="BH1422" s="292">
        <f t="shared" si="532"/>
        <v>0</v>
      </c>
      <c r="CA1422" s="303"/>
      <c r="CB1422" s="421"/>
      <c r="CC1422" s="304"/>
      <c r="CD1422" s="304"/>
      <c r="CE1422" s="304"/>
      <c r="CF1422" s="304"/>
      <c r="CG1422" s="304"/>
      <c r="CH1422" s="304"/>
      <c r="CI1422" s="304"/>
      <c r="CJ1422" s="304"/>
      <c r="CK1422" s="304"/>
      <c r="CL1422" s="304"/>
      <c r="CM1422" s="388"/>
      <c r="CN1422" s="388"/>
      <c r="CO1422" s="388"/>
      <c r="CP1422" s="388"/>
      <c r="CQ1422" s="388"/>
      <c r="CR1422" s="388"/>
      <c r="CS1422" s="388"/>
      <c r="CT1422" s="311"/>
      <c r="CU1422" s="311"/>
      <c r="CV1422" s="311"/>
      <c r="CW1422" s="311"/>
      <c r="CX1422" s="311"/>
      <c r="CY1422" s="311"/>
      <c r="CZ1422" s="311"/>
      <c r="DA1422" s="311"/>
      <c r="DB1422" s="311"/>
      <c r="DC1422" s="311"/>
      <c r="DD1422" s="311"/>
      <c r="DE1422" s="311"/>
      <c r="DG1422" s="616"/>
      <c r="DH1422" s="617"/>
      <c r="DI1422" s="415"/>
      <c r="DJ1422" s="416"/>
      <c r="DK1422" s="416"/>
      <c r="DL1422" s="416"/>
      <c r="DM1422" s="416"/>
      <c r="DN1422" s="416"/>
      <c r="DO1422" s="416"/>
      <c r="DP1422" s="416"/>
      <c r="DQ1422" s="416"/>
      <c r="DR1422" s="416"/>
      <c r="DS1422" s="416"/>
      <c r="DT1422" s="416"/>
      <c r="DU1422" s="416"/>
      <c r="DV1422" s="416"/>
      <c r="DW1422" s="416"/>
      <c r="DX1422" s="416"/>
      <c r="DY1422" s="416"/>
      <c r="DZ1422" s="416"/>
      <c r="EA1422" s="416"/>
      <c r="EB1422" s="416"/>
      <c r="EC1422" s="416"/>
      <c r="ED1422" s="416"/>
      <c r="EE1422" s="416"/>
      <c r="EF1422" s="416"/>
      <c r="EG1422" s="416"/>
      <c r="EH1422" s="416"/>
      <c r="EI1422" s="416"/>
      <c r="EJ1422" s="416"/>
      <c r="EK1422" s="416"/>
      <c r="EL1422" s="417"/>
    </row>
    <row r="1423" spans="1:142" ht="15" customHeight="1" x14ac:dyDescent="0.25">
      <c r="A1423" s="60"/>
      <c r="B1423" s="60"/>
      <c r="C1423" s="782"/>
      <c r="D1423" s="789"/>
      <c r="E1423" s="790"/>
      <c r="F1423" s="791"/>
      <c r="G1423" s="703" t="s">
        <v>388</v>
      </c>
      <c r="H1423" s="703"/>
      <c r="I1423" s="774" t="s">
        <v>389</v>
      </c>
      <c r="J1423" s="774"/>
      <c r="K1423" s="774"/>
      <c r="L1423" s="774"/>
      <c r="M1423" s="774"/>
      <c r="N1423" s="774"/>
      <c r="O1423" s="774"/>
      <c r="P1423" s="774"/>
      <c r="Q1423" s="774"/>
      <c r="R1423" s="774"/>
      <c r="S1423" s="274"/>
      <c r="T1423" s="274"/>
      <c r="U1423" s="274"/>
      <c r="V1423" s="274"/>
      <c r="W1423" s="274"/>
      <c r="X1423" s="274"/>
      <c r="Y1423" s="274"/>
      <c r="Z1423" s="274"/>
      <c r="AA1423" s="274"/>
      <c r="AB1423" s="274"/>
      <c r="AC1423" s="274"/>
      <c r="AD1423" s="274"/>
      <c r="AE1423" s="60"/>
      <c r="AF1423" s="259"/>
      <c r="AG1423" s="374">
        <f t="shared" si="514"/>
        <v>12</v>
      </c>
      <c r="AH1423" s="399"/>
      <c r="AK1423" s="412">
        <f t="shared" si="515"/>
        <v>0</v>
      </c>
      <c r="AL1423" s="379">
        <f t="shared" si="761"/>
        <v>0</v>
      </c>
      <c r="AM1423" s="380">
        <f t="shared" si="516"/>
        <v>0</v>
      </c>
      <c r="AN1423" s="317">
        <f t="shared" si="517"/>
        <v>0</v>
      </c>
      <c r="AO1423" s="388">
        <f t="shared" si="518"/>
        <v>0</v>
      </c>
      <c r="AP1423" s="379">
        <f t="shared" si="762"/>
        <v>0</v>
      </c>
      <c r="AQ1423" s="380">
        <f t="shared" si="519"/>
        <v>0</v>
      </c>
      <c r="AR1423" s="317">
        <f t="shared" si="520"/>
        <v>0</v>
      </c>
      <c r="AS1423" s="388">
        <f t="shared" si="521"/>
        <v>0</v>
      </c>
      <c r="AT1423" s="379">
        <f t="shared" si="763"/>
        <v>0</v>
      </c>
      <c r="AU1423" s="380">
        <f t="shared" si="522"/>
        <v>0</v>
      </c>
      <c r="AV1423" s="317">
        <f t="shared" si="523"/>
        <v>0</v>
      </c>
      <c r="AW1423" s="388">
        <f t="shared" si="524"/>
        <v>0</v>
      </c>
      <c r="AX1423" s="379">
        <f t="shared" si="764"/>
        <v>0</v>
      </c>
      <c r="AY1423" s="380">
        <f t="shared" si="525"/>
        <v>0</v>
      </c>
      <c r="AZ1423" s="292">
        <f t="shared" si="526"/>
        <v>0</v>
      </c>
      <c r="BA1423" s="388">
        <f t="shared" si="527"/>
        <v>0</v>
      </c>
      <c r="BB1423" s="379">
        <f t="shared" si="765"/>
        <v>0</v>
      </c>
      <c r="BC1423" s="380">
        <f t="shared" si="528"/>
        <v>0</v>
      </c>
      <c r="BD1423" s="292">
        <f t="shared" si="529"/>
        <v>0</v>
      </c>
      <c r="BE1423" s="388">
        <f t="shared" si="530"/>
        <v>0</v>
      </c>
      <c r="BF1423" s="379">
        <f t="shared" si="766"/>
        <v>0</v>
      </c>
      <c r="BG1423" s="380">
        <f t="shared" si="531"/>
        <v>0</v>
      </c>
      <c r="BH1423" s="292">
        <f t="shared" si="532"/>
        <v>0</v>
      </c>
      <c r="CA1423" s="299" t="s">
        <v>60</v>
      </c>
      <c r="CB1423" s="421"/>
      <c r="CC1423" s="296"/>
      <c r="CD1423" s="296"/>
      <c r="CE1423" s="296"/>
      <c r="CF1423" s="296"/>
      <c r="CG1423" s="296"/>
      <c r="CH1423" s="296"/>
      <c r="CI1423" s="296"/>
      <c r="CJ1423" s="296"/>
      <c r="CK1423" s="296"/>
      <c r="CL1423" s="296"/>
      <c r="CM1423" s="320"/>
      <c r="CN1423" s="320"/>
      <c r="CO1423" s="320"/>
      <c r="CP1423" s="320"/>
      <c r="CQ1423" s="320"/>
      <c r="CR1423" s="320"/>
      <c r="CS1423" s="320"/>
      <c r="CT1423" s="423">
        <f t="shared" ref="CT1423" si="767">IF(S1423="",0,S1423)</f>
        <v>0</v>
      </c>
      <c r="CU1423" s="423">
        <f t="shared" ref="CU1423" si="768">IF(T1423="",0,T1423)</f>
        <v>0</v>
      </c>
      <c r="CV1423" s="423">
        <f t="shared" ref="CV1423" si="769">IF(U1423="",0,U1423)</f>
        <v>0</v>
      </c>
      <c r="CW1423" s="423">
        <f t="shared" ref="CW1423" si="770">IF(V1423="",0,V1423)</f>
        <v>0</v>
      </c>
      <c r="CX1423" s="423">
        <f t="shared" ref="CX1423" si="771">IF(W1423="",0,W1423)</f>
        <v>0</v>
      </c>
      <c r="CY1423" s="423">
        <f t="shared" ref="CY1423" si="772">IF(X1423="",0,X1423)</f>
        <v>0</v>
      </c>
      <c r="CZ1423" s="423">
        <f t="shared" ref="CZ1423" si="773">IF(Y1423="",0,Y1423)</f>
        <v>0</v>
      </c>
      <c r="DA1423" s="423">
        <f t="shared" ref="DA1423" si="774">IF(Z1423="",0,Z1423)</f>
        <v>0</v>
      </c>
      <c r="DB1423" s="423">
        <f t="shared" ref="DB1423" si="775">IF(AA1423="",0,AA1423)</f>
        <v>0</v>
      </c>
      <c r="DC1423" s="423">
        <f t="shared" ref="DC1423" si="776">IF(AB1423="",0,AB1423)</f>
        <v>0</v>
      </c>
      <c r="DD1423" s="423">
        <f t="shared" ref="DD1423" si="777">IF(AC1423="",0,AC1423)</f>
        <v>0</v>
      </c>
      <c r="DE1423" s="423">
        <f t="shared" ref="DE1423" si="778">IF(AD1423="",0,AD1423)</f>
        <v>0</v>
      </c>
      <c r="DG1423" s="610"/>
      <c r="DH1423" s="611"/>
      <c r="DI1423" s="415"/>
      <c r="DJ1423" s="416"/>
      <c r="DK1423" s="416"/>
      <c r="DL1423" s="416"/>
      <c r="DM1423" s="416"/>
      <c r="DN1423" s="416"/>
      <c r="DO1423" s="416"/>
      <c r="DP1423" s="416"/>
      <c r="DQ1423" s="416"/>
      <c r="DR1423" s="416"/>
      <c r="DS1423" s="416"/>
      <c r="DT1423" s="416"/>
      <c r="DU1423" s="416"/>
      <c r="DV1423" s="416"/>
      <c r="DW1423" s="416"/>
      <c r="DX1423" s="416"/>
      <c r="DY1423" s="416"/>
      <c r="DZ1423" s="416"/>
      <c r="EA1423" s="416"/>
      <c r="EB1423" s="416"/>
      <c r="EC1423" s="416"/>
      <c r="ED1423" s="416"/>
      <c r="EE1423" s="416"/>
      <c r="EF1423" s="416"/>
      <c r="EG1423" s="416"/>
      <c r="EH1423" s="416"/>
      <c r="EI1423" s="416"/>
      <c r="EJ1423" s="416"/>
      <c r="EK1423" s="416"/>
      <c r="EL1423" s="417"/>
    </row>
    <row r="1424" spans="1:142" ht="15" customHeight="1" x14ac:dyDescent="0.25">
      <c r="A1424" s="60"/>
      <c r="B1424" s="60"/>
      <c r="C1424" s="782"/>
      <c r="D1424" s="789"/>
      <c r="E1424" s="790"/>
      <c r="F1424" s="791"/>
      <c r="G1424" s="702" t="s">
        <v>390</v>
      </c>
      <c r="H1424" s="702"/>
      <c r="I1424" s="56"/>
      <c r="J1424" s="700" t="s">
        <v>394</v>
      </c>
      <c r="K1424" s="700"/>
      <c r="L1424" s="700"/>
      <c r="M1424" s="700"/>
      <c r="N1424" s="700"/>
      <c r="O1424" s="700"/>
      <c r="P1424" s="700"/>
      <c r="Q1424" s="700"/>
      <c r="R1424" s="701"/>
      <c r="S1424" s="274"/>
      <c r="T1424" s="274"/>
      <c r="U1424" s="274"/>
      <c r="V1424" s="274"/>
      <c r="W1424" s="274"/>
      <c r="X1424" s="274"/>
      <c r="Y1424" s="274"/>
      <c r="Z1424" s="274"/>
      <c r="AA1424" s="274"/>
      <c r="AB1424" s="274"/>
      <c r="AC1424" s="274"/>
      <c r="AD1424" s="274"/>
      <c r="AE1424" s="60"/>
      <c r="AF1424" s="259"/>
      <c r="AG1424" s="374">
        <f t="shared" si="514"/>
        <v>12</v>
      </c>
      <c r="AH1424" s="399"/>
      <c r="AK1424" s="412">
        <f t="shared" si="515"/>
        <v>0</v>
      </c>
      <c r="AL1424" s="379">
        <f t="shared" si="761"/>
        <v>0</v>
      </c>
      <c r="AM1424" s="380">
        <f t="shared" si="516"/>
        <v>0</v>
      </c>
      <c r="AN1424" s="317">
        <f t="shared" si="517"/>
        <v>0</v>
      </c>
      <c r="AO1424" s="388">
        <f t="shared" si="518"/>
        <v>0</v>
      </c>
      <c r="AP1424" s="379">
        <f t="shared" si="762"/>
        <v>0</v>
      </c>
      <c r="AQ1424" s="380">
        <f t="shared" si="519"/>
        <v>0</v>
      </c>
      <c r="AR1424" s="317">
        <f t="shared" si="520"/>
        <v>0</v>
      </c>
      <c r="AS1424" s="388">
        <f t="shared" si="521"/>
        <v>0</v>
      </c>
      <c r="AT1424" s="379">
        <f t="shared" si="763"/>
        <v>0</v>
      </c>
      <c r="AU1424" s="380">
        <f t="shared" si="522"/>
        <v>0</v>
      </c>
      <c r="AV1424" s="317">
        <f t="shared" si="523"/>
        <v>0</v>
      </c>
      <c r="AW1424" s="388">
        <f t="shared" si="524"/>
        <v>0</v>
      </c>
      <c r="AX1424" s="379">
        <f t="shared" si="764"/>
        <v>0</v>
      </c>
      <c r="AY1424" s="380">
        <f t="shared" si="525"/>
        <v>0</v>
      </c>
      <c r="AZ1424" s="292">
        <f t="shared" si="526"/>
        <v>0</v>
      </c>
      <c r="BA1424" s="388">
        <f t="shared" si="527"/>
        <v>0</v>
      </c>
      <c r="BB1424" s="379">
        <f t="shared" si="765"/>
        <v>0</v>
      </c>
      <c r="BC1424" s="380">
        <f t="shared" si="528"/>
        <v>0</v>
      </c>
      <c r="BD1424" s="292">
        <f t="shared" si="529"/>
        <v>0</v>
      </c>
      <c r="BE1424" s="388">
        <f t="shared" si="530"/>
        <v>0</v>
      </c>
      <c r="BF1424" s="379">
        <f t="shared" si="766"/>
        <v>0</v>
      </c>
      <c r="BG1424" s="380">
        <f t="shared" si="531"/>
        <v>0</v>
      </c>
      <c r="BH1424" s="292">
        <f t="shared" si="532"/>
        <v>0</v>
      </c>
      <c r="CA1424" s="299" t="s">
        <v>1917</v>
      </c>
      <c r="CB1424" s="421"/>
      <c r="CC1424" s="297"/>
      <c r="CD1424" s="297"/>
      <c r="CE1424" s="297"/>
      <c r="CF1424" s="297"/>
      <c r="CG1424" s="297"/>
      <c r="CH1424" s="297"/>
      <c r="CI1424" s="297"/>
      <c r="CJ1424" s="297"/>
      <c r="CK1424" s="297"/>
      <c r="CL1424" s="297"/>
      <c r="CM1424" s="320"/>
      <c r="CN1424" s="320"/>
      <c r="CO1424" s="320"/>
      <c r="CP1424" s="320"/>
      <c r="CQ1424" s="320"/>
      <c r="CR1424" s="320"/>
      <c r="CS1424" s="320"/>
      <c r="CT1424" s="301">
        <f t="shared" ref="CT1424" si="779">SUM(S1424:S1427)</f>
        <v>0</v>
      </c>
      <c r="CU1424" s="301">
        <f t="shared" ref="CU1424" si="780">SUM(T1424:T1427)</f>
        <v>0</v>
      </c>
      <c r="CV1424" s="301">
        <f t="shared" ref="CV1424" si="781">SUM(U1424:U1427)</f>
        <v>0</v>
      </c>
      <c r="CW1424" s="301">
        <f t="shared" ref="CW1424" si="782">SUM(V1424:V1427)</f>
        <v>0</v>
      </c>
      <c r="CX1424" s="301">
        <f t="shared" ref="CX1424" si="783">SUM(W1424:W1427)</f>
        <v>0</v>
      </c>
      <c r="CY1424" s="301">
        <f t="shared" ref="CY1424" si="784">SUM(X1424:X1427)</f>
        <v>0</v>
      </c>
      <c r="CZ1424" s="301">
        <f t="shared" ref="CZ1424" si="785">SUM(Y1424:Y1427)</f>
        <v>0</v>
      </c>
      <c r="DA1424" s="301">
        <f t="shared" ref="DA1424" si="786">SUM(Z1424:Z1427)</f>
        <v>0</v>
      </c>
      <c r="DB1424" s="301">
        <f t="shared" ref="DB1424" si="787">SUM(AA1424:AA1427)</f>
        <v>0</v>
      </c>
      <c r="DC1424" s="301">
        <f t="shared" ref="DC1424" si="788">SUM(AB1424:AB1427)</f>
        <v>0</v>
      </c>
      <c r="DD1424" s="301">
        <f t="shared" ref="DD1424" si="789">SUM(AC1424:AC1427)</f>
        <v>0</v>
      </c>
      <c r="DE1424" s="301">
        <f t="shared" ref="DE1424" si="790">SUM(AD1424:AD1427)</f>
        <v>0</v>
      </c>
      <c r="DG1424" s="612"/>
      <c r="DH1424" s="613"/>
      <c r="DI1424" s="415"/>
      <c r="DJ1424" s="416"/>
      <c r="DK1424" s="416"/>
      <c r="DL1424" s="416"/>
      <c r="DM1424" s="416"/>
      <c r="DN1424" s="416"/>
      <c r="DO1424" s="416"/>
      <c r="DP1424" s="416"/>
      <c r="DQ1424" s="416"/>
      <c r="DR1424" s="416"/>
      <c r="DS1424" s="416"/>
      <c r="DT1424" s="416"/>
      <c r="DU1424" s="416"/>
      <c r="DV1424" s="416"/>
      <c r="DW1424" s="416"/>
      <c r="DX1424" s="416"/>
      <c r="DY1424" s="416"/>
      <c r="DZ1424" s="416"/>
      <c r="EA1424" s="416"/>
      <c r="EB1424" s="416"/>
      <c r="EC1424" s="416"/>
      <c r="ED1424" s="416"/>
      <c r="EE1424" s="416"/>
      <c r="EF1424" s="416"/>
      <c r="EG1424" s="416"/>
      <c r="EH1424" s="416"/>
      <c r="EI1424" s="416"/>
      <c r="EJ1424" s="416"/>
      <c r="EK1424" s="416"/>
      <c r="EL1424" s="417"/>
    </row>
    <row r="1425" spans="1:143" ht="24" customHeight="1" x14ac:dyDescent="0.25">
      <c r="A1425" s="60"/>
      <c r="B1425" s="60"/>
      <c r="C1425" s="782"/>
      <c r="D1425" s="789"/>
      <c r="E1425" s="790"/>
      <c r="F1425" s="791"/>
      <c r="G1425" s="702" t="s">
        <v>391</v>
      </c>
      <c r="H1425" s="702"/>
      <c r="I1425" s="56"/>
      <c r="J1425" s="700" t="s">
        <v>395</v>
      </c>
      <c r="K1425" s="700"/>
      <c r="L1425" s="700"/>
      <c r="M1425" s="700"/>
      <c r="N1425" s="700"/>
      <c r="O1425" s="700"/>
      <c r="P1425" s="700"/>
      <c r="Q1425" s="700"/>
      <c r="R1425" s="701"/>
      <c r="S1425" s="274"/>
      <c r="T1425" s="274"/>
      <c r="U1425" s="274"/>
      <c r="V1425" s="274"/>
      <c r="W1425" s="274"/>
      <c r="X1425" s="274"/>
      <c r="Y1425" s="274"/>
      <c r="Z1425" s="274"/>
      <c r="AA1425" s="274"/>
      <c r="AB1425" s="274"/>
      <c r="AC1425" s="274"/>
      <c r="AD1425" s="274"/>
      <c r="AE1425" s="60"/>
      <c r="AF1425" s="259"/>
      <c r="AG1425" s="374">
        <f t="shared" si="514"/>
        <v>12</v>
      </c>
      <c r="AH1425" s="399"/>
      <c r="AK1425" s="412">
        <f t="shared" si="515"/>
        <v>0</v>
      </c>
      <c r="AL1425" s="379">
        <f t="shared" si="761"/>
        <v>0</v>
      </c>
      <c r="AM1425" s="380">
        <f t="shared" si="516"/>
        <v>0</v>
      </c>
      <c r="AN1425" s="317">
        <f t="shared" si="517"/>
        <v>0</v>
      </c>
      <c r="AO1425" s="388">
        <f t="shared" si="518"/>
        <v>0</v>
      </c>
      <c r="AP1425" s="379">
        <f t="shared" si="762"/>
        <v>0</v>
      </c>
      <c r="AQ1425" s="380">
        <f t="shared" si="519"/>
        <v>0</v>
      </c>
      <c r="AR1425" s="317">
        <f t="shared" si="520"/>
        <v>0</v>
      </c>
      <c r="AS1425" s="388">
        <f t="shared" si="521"/>
        <v>0</v>
      </c>
      <c r="AT1425" s="379">
        <f t="shared" si="763"/>
        <v>0</v>
      </c>
      <c r="AU1425" s="380">
        <f t="shared" si="522"/>
        <v>0</v>
      </c>
      <c r="AV1425" s="317">
        <f t="shared" si="523"/>
        <v>0</v>
      </c>
      <c r="AW1425" s="388">
        <f t="shared" si="524"/>
        <v>0</v>
      </c>
      <c r="AX1425" s="379">
        <f t="shared" si="764"/>
        <v>0</v>
      </c>
      <c r="AY1425" s="380">
        <f t="shared" si="525"/>
        <v>0</v>
      </c>
      <c r="AZ1425" s="292">
        <f t="shared" si="526"/>
        <v>0</v>
      </c>
      <c r="BA1425" s="388">
        <f t="shared" si="527"/>
        <v>0</v>
      </c>
      <c r="BB1425" s="379">
        <f t="shared" si="765"/>
        <v>0</v>
      </c>
      <c r="BC1425" s="380">
        <f t="shared" si="528"/>
        <v>0</v>
      </c>
      <c r="BD1425" s="292">
        <f t="shared" si="529"/>
        <v>0</v>
      </c>
      <c r="BE1425" s="388">
        <f t="shared" si="530"/>
        <v>0</v>
      </c>
      <c r="BF1425" s="379">
        <f t="shared" si="766"/>
        <v>0</v>
      </c>
      <c r="BG1425" s="380">
        <f t="shared" si="531"/>
        <v>0</v>
      </c>
      <c r="BH1425" s="292">
        <f t="shared" si="532"/>
        <v>0</v>
      </c>
      <c r="CA1425" s="299" t="s">
        <v>1910</v>
      </c>
      <c r="CB1425" s="421"/>
      <c r="CC1425" s="296"/>
      <c r="CD1425" s="296"/>
      <c r="CE1425" s="296"/>
      <c r="CF1425" s="296"/>
      <c r="CG1425" s="296"/>
      <c r="CH1425" s="296"/>
      <c r="CI1425" s="296"/>
      <c r="CJ1425" s="296"/>
      <c r="CK1425" s="296"/>
      <c r="CL1425" s="296"/>
      <c r="CM1425" s="320"/>
      <c r="CN1425" s="320"/>
      <c r="CO1425" s="320"/>
      <c r="CP1425" s="320"/>
      <c r="CQ1425" s="320"/>
      <c r="CR1425" s="320"/>
      <c r="CS1425" s="320"/>
      <c r="CT1425" s="422">
        <f t="shared" ref="CT1425" si="791">IF(CT1423="NA",COUNTIF(S1424:S1427,"NA"),COUNTIF(S1424:S1427,"NS"))</f>
        <v>0</v>
      </c>
      <c r="CU1425" s="422">
        <f t="shared" ref="CU1425" si="792">IF(CU1423="NA",COUNTIF(T1424:T1427,"NA"),COUNTIF(T1424:T1427,"NS"))</f>
        <v>0</v>
      </c>
      <c r="CV1425" s="422">
        <f t="shared" ref="CV1425" si="793">IF(CV1423="NA",COUNTIF(U1424:U1427,"NA"),COUNTIF(U1424:U1427,"NS"))</f>
        <v>0</v>
      </c>
      <c r="CW1425" s="422">
        <f t="shared" ref="CW1425" si="794">IF(CW1423="NA",COUNTIF(V1424:V1427,"NA"),COUNTIF(V1424:V1427,"NS"))</f>
        <v>0</v>
      </c>
      <c r="CX1425" s="422">
        <f t="shared" ref="CX1425" si="795">IF(CX1423="NA",COUNTIF(W1424:W1427,"NA"),COUNTIF(W1424:W1427,"NS"))</f>
        <v>0</v>
      </c>
      <c r="CY1425" s="422">
        <f t="shared" ref="CY1425" si="796">IF(CY1423="NA",COUNTIF(X1424:X1427,"NA"),COUNTIF(X1424:X1427,"NS"))</f>
        <v>0</v>
      </c>
      <c r="CZ1425" s="422">
        <f t="shared" ref="CZ1425" si="797">IF(CZ1423="NA",COUNTIF(Y1424:Y1427,"NA"),COUNTIF(Y1424:Y1427,"NS"))</f>
        <v>0</v>
      </c>
      <c r="DA1425" s="422">
        <f t="shared" ref="DA1425" si="798">IF(DA1423="NA",COUNTIF(Z1424:Z1427,"NA"),COUNTIF(Z1424:Z1427,"NS"))</f>
        <v>0</v>
      </c>
      <c r="DB1425" s="422">
        <f t="shared" ref="DB1425" si="799">IF(DB1423="NA",COUNTIF(AA1424:AA1427,"NA"),COUNTIF(AA1424:AA1427,"NS"))</f>
        <v>0</v>
      </c>
      <c r="DC1425" s="422">
        <f t="shared" ref="DC1425" si="800">IF(DC1423="NA",COUNTIF(AB1424:AB1427,"NA"),COUNTIF(AB1424:AB1427,"NS"))</f>
        <v>0</v>
      </c>
      <c r="DD1425" s="422">
        <f t="shared" ref="DD1425" si="801">IF(DD1423="NA",COUNTIF(AC1424:AC1427,"NA"),COUNTIF(AC1424:AC1427,"NS"))</f>
        <v>0</v>
      </c>
      <c r="DE1425" s="422">
        <f t="shared" ref="DE1425" si="802">IF(DE1423="NA",COUNTIF(AD1424:AD1427,"NA"),COUNTIF(AD1424:AD1427,"NS"))</f>
        <v>0</v>
      </c>
      <c r="DG1425" s="612"/>
      <c r="DH1425" s="613"/>
      <c r="DI1425" s="415"/>
      <c r="DJ1425" s="416"/>
      <c r="DK1425" s="416"/>
      <c r="DL1425" s="416"/>
      <c r="DM1425" s="416"/>
      <c r="DN1425" s="416"/>
      <c r="DO1425" s="416"/>
      <c r="DP1425" s="416"/>
      <c r="DQ1425" s="416"/>
      <c r="DR1425" s="416"/>
      <c r="DS1425" s="416"/>
      <c r="DT1425" s="416"/>
      <c r="DU1425" s="416"/>
      <c r="DV1425" s="416"/>
      <c r="DW1425" s="416"/>
      <c r="DX1425" s="416"/>
      <c r="DY1425" s="416"/>
      <c r="DZ1425" s="416"/>
      <c r="EA1425" s="416"/>
      <c r="EB1425" s="416"/>
      <c r="EC1425" s="416"/>
      <c r="ED1425" s="416"/>
      <c r="EE1425" s="416"/>
      <c r="EF1425" s="416"/>
      <c r="EG1425" s="416"/>
      <c r="EH1425" s="416"/>
      <c r="EI1425" s="416"/>
      <c r="EJ1425" s="416"/>
      <c r="EK1425" s="416"/>
      <c r="EL1425" s="417"/>
    </row>
    <row r="1426" spans="1:143" ht="24" customHeight="1" x14ac:dyDescent="0.25">
      <c r="A1426" s="60"/>
      <c r="B1426" s="60"/>
      <c r="C1426" s="782"/>
      <c r="D1426" s="789"/>
      <c r="E1426" s="790"/>
      <c r="F1426" s="791"/>
      <c r="G1426" s="702" t="s">
        <v>392</v>
      </c>
      <c r="H1426" s="702"/>
      <c r="I1426" s="56"/>
      <c r="J1426" s="700" t="s">
        <v>396</v>
      </c>
      <c r="K1426" s="700"/>
      <c r="L1426" s="700"/>
      <c r="M1426" s="700"/>
      <c r="N1426" s="700"/>
      <c r="O1426" s="700"/>
      <c r="P1426" s="700"/>
      <c r="Q1426" s="700"/>
      <c r="R1426" s="701"/>
      <c r="S1426" s="274"/>
      <c r="T1426" s="274"/>
      <c r="U1426" s="274"/>
      <c r="V1426" s="274"/>
      <c r="W1426" s="274"/>
      <c r="X1426" s="274"/>
      <c r="Y1426" s="274"/>
      <c r="Z1426" s="274"/>
      <c r="AA1426" s="274"/>
      <c r="AB1426" s="274"/>
      <c r="AC1426" s="274"/>
      <c r="AD1426" s="274"/>
      <c r="AE1426" s="60"/>
      <c r="AF1426" s="259"/>
      <c r="AG1426" s="374">
        <f t="shared" si="514"/>
        <v>12</v>
      </c>
      <c r="AH1426" s="399"/>
      <c r="AK1426" s="412">
        <f t="shared" si="515"/>
        <v>0</v>
      </c>
      <c r="AL1426" s="379">
        <f t="shared" si="761"/>
        <v>0</v>
      </c>
      <c r="AM1426" s="380">
        <f t="shared" si="516"/>
        <v>0</v>
      </c>
      <c r="AN1426" s="317">
        <f t="shared" si="517"/>
        <v>0</v>
      </c>
      <c r="AO1426" s="388">
        <f t="shared" si="518"/>
        <v>0</v>
      </c>
      <c r="AP1426" s="379">
        <f t="shared" si="762"/>
        <v>0</v>
      </c>
      <c r="AQ1426" s="380">
        <f t="shared" si="519"/>
        <v>0</v>
      </c>
      <c r="AR1426" s="317">
        <f t="shared" si="520"/>
        <v>0</v>
      </c>
      <c r="AS1426" s="388">
        <f t="shared" si="521"/>
        <v>0</v>
      </c>
      <c r="AT1426" s="379">
        <f t="shared" si="763"/>
        <v>0</v>
      </c>
      <c r="AU1426" s="380">
        <f t="shared" si="522"/>
        <v>0</v>
      </c>
      <c r="AV1426" s="317">
        <f t="shared" si="523"/>
        <v>0</v>
      </c>
      <c r="AW1426" s="388">
        <f t="shared" si="524"/>
        <v>0</v>
      </c>
      <c r="AX1426" s="379">
        <f t="shared" si="764"/>
        <v>0</v>
      </c>
      <c r="AY1426" s="380">
        <f t="shared" si="525"/>
        <v>0</v>
      </c>
      <c r="AZ1426" s="292">
        <f t="shared" si="526"/>
        <v>0</v>
      </c>
      <c r="BA1426" s="388">
        <f t="shared" si="527"/>
        <v>0</v>
      </c>
      <c r="BB1426" s="379">
        <f t="shared" si="765"/>
        <v>0</v>
      </c>
      <c r="BC1426" s="380">
        <f t="shared" si="528"/>
        <v>0</v>
      </c>
      <c r="BD1426" s="292">
        <f t="shared" si="529"/>
        <v>0</v>
      </c>
      <c r="BE1426" s="388">
        <f t="shared" si="530"/>
        <v>0</v>
      </c>
      <c r="BF1426" s="379">
        <f t="shared" si="766"/>
        <v>0</v>
      </c>
      <c r="BG1426" s="380">
        <f t="shared" si="531"/>
        <v>0</v>
      </c>
      <c r="BH1426" s="292">
        <f t="shared" si="532"/>
        <v>0</v>
      </c>
      <c r="CA1426" s="299" t="s">
        <v>1918</v>
      </c>
      <c r="CB1426" s="427"/>
      <c r="CC1426" s="296"/>
      <c r="CD1426" s="296"/>
      <c r="CE1426" s="296"/>
      <c r="CF1426" s="296"/>
      <c r="CG1426" s="296"/>
      <c r="CH1426" s="296"/>
      <c r="CI1426" s="296"/>
      <c r="CJ1426" s="296"/>
      <c r="CK1426" s="296"/>
      <c r="CL1426" s="296"/>
      <c r="CM1426" s="320"/>
      <c r="CN1426" s="320"/>
      <c r="CO1426" s="320"/>
      <c r="CP1426" s="320"/>
      <c r="CQ1426" s="320"/>
      <c r="CR1426" s="320"/>
      <c r="CS1426" s="320"/>
      <c r="CT1426" s="425">
        <f t="shared" ref="CT1426:DD1426" si="803">IF(OR(AND(CT1423=0,CT1425&gt;0),AND(CT1423="NS",CT1424&gt;0),AND(CT1423="NS",CT1424=0,CT1425=0)),1,IF(OR(AND(CT1425&gt;=2,CT1424&lt;CT1423),AND(CT1423="NS",CT1424=0,CT1425&gt;0),OR(CT1423=CT1424,AND(CT1423="",CT1425=0,CT1424=0))),0,1))</f>
        <v>0</v>
      </c>
      <c r="CU1426" s="425">
        <f t="shared" si="803"/>
        <v>0</v>
      </c>
      <c r="CV1426" s="425">
        <f t="shared" si="803"/>
        <v>0</v>
      </c>
      <c r="CW1426" s="425">
        <f t="shared" si="803"/>
        <v>0</v>
      </c>
      <c r="CX1426" s="425">
        <f t="shared" si="803"/>
        <v>0</v>
      </c>
      <c r="CY1426" s="425">
        <f t="shared" si="803"/>
        <v>0</v>
      </c>
      <c r="CZ1426" s="425">
        <f t="shared" si="803"/>
        <v>0</v>
      </c>
      <c r="DA1426" s="425">
        <f t="shared" si="803"/>
        <v>0</v>
      </c>
      <c r="DB1426" s="425">
        <f t="shared" si="803"/>
        <v>0</v>
      </c>
      <c r="DC1426" s="425">
        <f t="shared" si="803"/>
        <v>0</v>
      </c>
      <c r="DD1426" s="425">
        <f t="shared" si="803"/>
        <v>0</v>
      </c>
      <c r="DE1426" s="425">
        <f t="shared" ref="DE1426" si="804">IF(OR(AND(DE1423=0,DE1425&gt;0),AND(DE1423="NS",DE1424&gt;0),AND(DE1423="NS",DE1424=0,DE1425=0)),1,IF(OR(AND(DE1425&gt;=2,DE1424&lt;DE1423),AND(DE1423="NS",DE1424=0,DE1425&gt;0),OR(DE1423=DE1424,AND(DE1423="",DE1425=0,DE1424=0))),0,1))</f>
        <v>0</v>
      </c>
      <c r="DF1426" s="387">
        <f>SUM(CT1426:DE1426)</f>
        <v>0</v>
      </c>
      <c r="DG1426" s="612"/>
      <c r="DH1426" s="613"/>
      <c r="DI1426" s="415"/>
      <c r="DJ1426" s="416"/>
      <c r="DK1426" s="416"/>
      <c r="DL1426" s="416"/>
      <c r="DM1426" s="416"/>
      <c r="DN1426" s="416"/>
      <c r="DO1426" s="416"/>
      <c r="DP1426" s="416"/>
      <c r="DQ1426" s="416"/>
      <c r="DR1426" s="416"/>
      <c r="DS1426" s="416"/>
      <c r="DT1426" s="416"/>
      <c r="DU1426" s="416"/>
      <c r="DV1426" s="416"/>
      <c r="DW1426" s="416"/>
      <c r="DX1426" s="416"/>
      <c r="DY1426" s="416"/>
      <c r="DZ1426" s="416"/>
      <c r="EA1426" s="416"/>
      <c r="EB1426" s="416"/>
      <c r="EC1426" s="416"/>
      <c r="ED1426" s="416"/>
      <c r="EE1426" s="416"/>
      <c r="EF1426" s="416"/>
      <c r="EG1426" s="416"/>
      <c r="EH1426" s="416"/>
      <c r="EI1426" s="416"/>
      <c r="EJ1426" s="416"/>
      <c r="EK1426" s="416"/>
      <c r="EL1426" s="417"/>
    </row>
    <row r="1427" spans="1:143" ht="24" customHeight="1" x14ac:dyDescent="0.25">
      <c r="A1427" s="60"/>
      <c r="B1427" s="60"/>
      <c r="C1427" s="782"/>
      <c r="D1427" s="789"/>
      <c r="E1427" s="790"/>
      <c r="F1427" s="791"/>
      <c r="G1427" s="702" t="s">
        <v>393</v>
      </c>
      <c r="H1427" s="702"/>
      <c r="I1427" s="56"/>
      <c r="J1427" s="700" t="s">
        <v>397</v>
      </c>
      <c r="K1427" s="700"/>
      <c r="L1427" s="700"/>
      <c r="M1427" s="700"/>
      <c r="N1427" s="700"/>
      <c r="O1427" s="700"/>
      <c r="P1427" s="700"/>
      <c r="Q1427" s="700"/>
      <c r="R1427" s="701"/>
      <c r="S1427" s="274"/>
      <c r="T1427" s="274"/>
      <c r="U1427" s="274"/>
      <c r="V1427" s="274"/>
      <c r="W1427" s="274"/>
      <c r="X1427" s="274"/>
      <c r="Y1427" s="274"/>
      <c r="Z1427" s="274"/>
      <c r="AA1427" s="274"/>
      <c r="AB1427" s="274"/>
      <c r="AC1427" s="274"/>
      <c r="AD1427" s="274"/>
      <c r="AE1427" s="60"/>
      <c r="AF1427" s="259"/>
      <c r="AG1427" s="374">
        <f t="shared" si="514"/>
        <v>12</v>
      </c>
      <c r="AH1427" s="399"/>
      <c r="AK1427" s="412">
        <f t="shared" si="515"/>
        <v>0</v>
      </c>
      <c r="AL1427" s="379">
        <f t="shared" si="761"/>
        <v>0</v>
      </c>
      <c r="AM1427" s="380">
        <f t="shared" si="516"/>
        <v>0</v>
      </c>
      <c r="AN1427" s="317">
        <f t="shared" si="517"/>
        <v>0</v>
      </c>
      <c r="AO1427" s="388">
        <f t="shared" si="518"/>
        <v>0</v>
      </c>
      <c r="AP1427" s="379">
        <f t="shared" si="762"/>
        <v>0</v>
      </c>
      <c r="AQ1427" s="380">
        <f t="shared" si="519"/>
        <v>0</v>
      </c>
      <c r="AR1427" s="317">
        <f t="shared" si="520"/>
        <v>0</v>
      </c>
      <c r="AS1427" s="388">
        <f t="shared" si="521"/>
        <v>0</v>
      </c>
      <c r="AT1427" s="379">
        <f t="shared" si="763"/>
        <v>0</v>
      </c>
      <c r="AU1427" s="380">
        <f t="shared" si="522"/>
        <v>0</v>
      </c>
      <c r="AV1427" s="317">
        <f t="shared" si="523"/>
        <v>0</v>
      </c>
      <c r="AW1427" s="388">
        <f t="shared" si="524"/>
        <v>0</v>
      </c>
      <c r="AX1427" s="379">
        <f t="shared" si="764"/>
        <v>0</v>
      </c>
      <c r="AY1427" s="380">
        <f t="shared" si="525"/>
        <v>0</v>
      </c>
      <c r="AZ1427" s="292">
        <f t="shared" si="526"/>
        <v>0</v>
      </c>
      <c r="BA1427" s="388">
        <f t="shared" si="527"/>
        <v>0</v>
      </c>
      <c r="BB1427" s="379">
        <f t="shared" si="765"/>
        <v>0</v>
      </c>
      <c r="BC1427" s="380">
        <f t="shared" si="528"/>
        <v>0</v>
      </c>
      <c r="BD1427" s="292">
        <f t="shared" si="529"/>
        <v>0</v>
      </c>
      <c r="BE1427" s="388">
        <f t="shared" si="530"/>
        <v>0</v>
      </c>
      <c r="BF1427" s="379">
        <f t="shared" si="766"/>
        <v>0</v>
      </c>
      <c r="BG1427" s="380">
        <f t="shared" si="531"/>
        <v>0</v>
      </c>
      <c r="BH1427" s="292">
        <f t="shared" si="532"/>
        <v>0</v>
      </c>
      <c r="CA1427" s="303"/>
      <c r="CB1427" s="427"/>
      <c r="CC1427" s="304"/>
      <c r="CD1427" s="304"/>
      <c r="CE1427" s="304"/>
      <c r="CF1427" s="304"/>
      <c r="CG1427" s="304"/>
      <c r="CH1427" s="304"/>
      <c r="CI1427" s="304"/>
      <c r="CJ1427" s="304"/>
      <c r="CK1427" s="304"/>
      <c r="CL1427" s="304"/>
      <c r="CM1427" s="388"/>
      <c r="CN1427" s="388"/>
      <c r="CO1427" s="388"/>
      <c r="CP1427" s="388"/>
      <c r="CQ1427" s="388"/>
      <c r="CR1427" s="388"/>
      <c r="CS1427" s="388"/>
      <c r="CT1427" s="311"/>
      <c r="CU1427" s="311"/>
      <c r="CV1427" s="311"/>
      <c r="CW1427" s="311"/>
      <c r="CX1427" s="311"/>
      <c r="CY1427" s="311"/>
      <c r="CZ1427" s="311"/>
      <c r="DA1427" s="311"/>
      <c r="DB1427" s="311"/>
      <c r="DC1427" s="311"/>
      <c r="DD1427" s="311"/>
      <c r="DE1427" s="311"/>
      <c r="DG1427" s="612"/>
      <c r="DH1427" s="613"/>
      <c r="DI1427" s="415"/>
      <c r="DJ1427" s="416"/>
      <c r="DK1427" s="416"/>
      <c r="DL1427" s="416"/>
      <c r="DM1427" s="416"/>
      <c r="DN1427" s="416"/>
      <c r="DO1427" s="416"/>
      <c r="DP1427" s="416"/>
      <c r="DQ1427" s="416"/>
      <c r="DR1427" s="416"/>
      <c r="DS1427" s="416"/>
      <c r="DT1427" s="416"/>
      <c r="DU1427" s="416"/>
      <c r="DV1427" s="416"/>
      <c r="DW1427" s="416"/>
      <c r="DX1427" s="416"/>
      <c r="DY1427" s="416"/>
      <c r="DZ1427" s="416"/>
      <c r="EA1427" s="416"/>
      <c r="EB1427" s="416"/>
      <c r="EC1427" s="416"/>
      <c r="ED1427" s="416"/>
      <c r="EE1427" s="416"/>
      <c r="EF1427" s="416"/>
      <c r="EG1427" s="416"/>
      <c r="EH1427" s="416"/>
      <c r="EI1427" s="416"/>
      <c r="EJ1427" s="416"/>
      <c r="EK1427" s="416"/>
      <c r="EL1427" s="417"/>
    </row>
    <row r="1428" spans="1:143" ht="15" customHeight="1" x14ac:dyDescent="0.25">
      <c r="A1428" s="60"/>
      <c r="B1428" s="60"/>
      <c r="C1428" s="782"/>
      <c r="D1428" s="789"/>
      <c r="E1428" s="790"/>
      <c r="F1428" s="791"/>
      <c r="G1428" s="703" t="s">
        <v>398</v>
      </c>
      <c r="H1428" s="703"/>
      <c r="I1428" s="774" t="s">
        <v>399</v>
      </c>
      <c r="J1428" s="774"/>
      <c r="K1428" s="774"/>
      <c r="L1428" s="774"/>
      <c r="M1428" s="774"/>
      <c r="N1428" s="774"/>
      <c r="O1428" s="774"/>
      <c r="P1428" s="774"/>
      <c r="Q1428" s="774"/>
      <c r="R1428" s="774"/>
      <c r="S1428" s="274"/>
      <c r="T1428" s="274"/>
      <c r="U1428" s="274"/>
      <c r="V1428" s="274"/>
      <c r="W1428" s="274"/>
      <c r="X1428" s="274"/>
      <c r="Y1428" s="274"/>
      <c r="Z1428" s="274"/>
      <c r="AA1428" s="274"/>
      <c r="AB1428" s="274"/>
      <c r="AC1428" s="274"/>
      <c r="AD1428" s="274"/>
      <c r="AE1428" s="60"/>
      <c r="AF1428" s="259"/>
      <c r="AG1428" s="374">
        <f t="shared" si="514"/>
        <v>12</v>
      </c>
      <c r="AH1428" s="399"/>
      <c r="AK1428" s="412">
        <f t="shared" si="515"/>
        <v>0</v>
      </c>
      <c r="AL1428" s="379">
        <f t="shared" si="761"/>
        <v>0</v>
      </c>
      <c r="AM1428" s="380">
        <f t="shared" si="516"/>
        <v>0</v>
      </c>
      <c r="AN1428" s="317">
        <f t="shared" si="517"/>
        <v>0</v>
      </c>
      <c r="AO1428" s="388">
        <f t="shared" si="518"/>
        <v>0</v>
      </c>
      <c r="AP1428" s="379">
        <f t="shared" si="762"/>
        <v>0</v>
      </c>
      <c r="AQ1428" s="380">
        <f t="shared" si="519"/>
        <v>0</v>
      </c>
      <c r="AR1428" s="317">
        <f t="shared" si="520"/>
        <v>0</v>
      </c>
      <c r="AS1428" s="388">
        <f t="shared" si="521"/>
        <v>0</v>
      </c>
      <c r="AT1428" s="379">
        <f t="shared" si="763"/>
        <v>0</v>
      </c>
      <c r="AU1428" s="380">
        <f t="shared" si="522"/>
        <v>0</v>
      </c>
      <c r="AV1428" s="317">
        <f t="shared" si="523"/>
        <v>0</v>
      </c>
      <c r="AW1428" s="388">
        <f t="shared" si="524"/>
        <v>0</v>
      </c>
      <c r="AX1428" s="379">
        <f t="shared" si="764"/>
        <v>0</v>
      </c>
      <c r="AY1428" s="380">
        <f t="shared" si="525"/>
        <v>0</v>
      </c>
      <c r="AZ1428" s="292">
        <f t="shared" si="526"/>
        <v>0</v>
      </c>
      <c r="BA1428" s="388">
        <f t="shared" si="527"/>
        <v>0</v>
      </c>
      <c r="BB1428" s="379">
        <f t="shared" si="765"/>
        <v>0</v>
      </c>
      <c r="BC1428" s="380">
        <f t="shared" si="528"/>
        <v>0</v>
      </c>
      <c r="BD1428" s="292">
        <f t="shared" si="529"/>
        <v>0</v>
      </c>
      <c r="BE1428" s="388">
        <f t="shared" si="530"/>
        <v>0</v>
      </c>
      <c r="BF1428" s="379">
        <f t="shared" si="766"/>
        <v>0</v>
      </c>
      <c r="BG1428" s="380">
        <f t="shared" si="531"/>
        <v>0</v>
      </c>
      <c r="BH1428" s="292">
        <f t="shared" si="532"/>
        <v>0</v>
      </c>
      <c r="CA1428" s="303"/>
      <c r="CB1428" s="427"/>
      <c r="CC1428" s="304"/>
      <c r="CD1428" s="304"/>
      <c r="CE1428" s="304"/>
      <c r="CF1428" s="304"/>
      <c r="CG1428" s="304"/>
      <c r="CH1428" s="304"/>
      <c r="CI1428" s="304"/>
      <c r="CJ1428" s="304"/>
      <c r="CK1428" s="304"/>
      <c r="CL1428" s="304"/>
      <c r="CM1428" s="388"/>
      <c r="CN1428" s="388"/>
      <c r="CO1428" s="388"/>
      <c r="CP1428" s="388"/>
      <c r="CQ1428" s="388"/>
      <c r="CR1428" s="388"/>
      <c r="CS1428" s="388"/>
      <c r="CT1428" s="311"/>
      <c r="CU1428" s="311"/>
      <c r="CV1428" s="311"/>
      <c r="CW1428" s="311"/>
      <c r="CX1428" s="311"/>
      <c r="CY1428" s="311"/>
      <c r="CZ1428" s="311"/>
      <c r="DA1428" s="311"/>
      <c r="DB1428" s="311"/>
      <c r="DC1428" s="311"/>
      <c r="DD1428" s="311"/>
      <c r="DE1428" s="311"/>
      <c r="DG1428" s="610"/>
      <c r="DH1428" s="611"/>
      <c r="DI1428" s="415"/>
      <c r="DJ1428" s="416"/>
      <c r="DK1428" s="416"/>
      <c r="DL1428" s="416"/>
      <c r="DM1428" s="416"/>
      <c r="DN1428" s="416"/>
      <c r="DO1428" s="416"/>
      <c r="DP1428" s="416"/>
      <c r="DQ1428" s="416"/>
      <c r="DR1428" s="416"/>
      <c r="DS1428" s="416"/>
      <c r="DT1428" s="416"/>
      <c r="DU1428" s="416"/>
      <c r="DV1428" s="416"/>
      <c r="DW1428" s="416"/>
      <c r="DX1428" s="416"/>
      <c r="DY1428" s="416"/>
      <c r="DZ1428" s="416"/>
      <c r="EA1428" s="416"/>
      <c r="EB1428" s="416"/>
      <c r="EC1428" s="416"/>
      <c r="ED1428" s="416"/>
      <c r="EE1428" s="416"/>
      <c r="EF1428" s="416"/>
      <c r="EG1428" s="416"/>
      <c r="EH1428" s="416"/>
      <c r="EI1428" s="416"/>
      <c r="EJ1428" s="416"/>
      <c r="EK1428" s="416"/>
      <c r="EL1428" s="417"/>
    </row>
    <row r="1429" spans="1:143" ht="15" customHeight="1" x14ac:dyDescent="0.25">
      <c r="A1429" s="60"/>
      <c r="B1429" s="60"/>
      <c r="C1429" s="782"/>
      <c r="D1429" s="789"/>
      <c r="E1429" s="790"/>
      <c r="F1429" s="791"/>
      <c r="G1429" s="703" t="s">
        <v>400</v>
      </c>
      <c r="H1429" s="703"/>
      <c r="I1429" s="774" t="s">
        <v>401</v>
      </c>
      <c r="J1429" s="774"/>
      <c r="K1429" s="774"/>
      <c r="L1429" s="774"/>
      <c r="M1429" s="774"/>
      <c r="N1429" s="774"/>
      <c r="O1429" s="774"/>
      <c r="P1429" s="774"/>
      <c r="Q1429" s="774"/>
      <c r="R1429" s="774"/>
      <c r="S1429" s="274"/>
      <c r="T1429" s="274"/>
      <c r="U1429" s="274"/>
      <c r="V1429" s="274"/>
      <c r="W1429" s="274"/>
      <c r="X1429" s="274"/>
      <c r="Y1429" s="274"/>
      <c r="Z1429" s="274"/>
      <c r="AA1429" s="274"/>
      <c r="AB1429" s="274"/>
      <c r="AC1429" s="274"/>
      <c r="AD1429" s="274"/>
      <c r="AE1429" s="60"/>
      <c r="AF1429" s="259"/>
      <c r="AG1429" s="374">
        <f t="shared" si="514"/>
        <v>12</v>
      </c>
      <c r="AH1429" s="399"/>
      <c r="AK1429" s="412">
        <f t="shared" si="515"/>
        <v>0</v>
      </c>
      <c r="AL1429" s="379">
        <f t="shared" si="761"/>
        <v>0</v>
      </c>
      <c r="AM1429" s="380">
        <f t="shared" si="516"/>
        <v>0</v>
      </c>
      <c r="AN1429" s="317">
        <f t="shared" si="517"/>
        <v>0</v>
      </c>
      <c r="AO1429" s="388">
        <f t="shared" si="518"/>
        <v>0</v>
      </c>
      <c r="AP1429" s="379">
        <f t="shared" si="762"/>
        <v>0</v>
      </c>
      <c r="AQ1429" s="380">
        <f t="shared" si="519"/>
        <v>0</v>
      </c>
      <c r="AR1429" s="317">
        <f t="shared" si="520"/>
        <v>0</v>
      </c>
      <c r="AS1429" s="388">
        <f t="shared" si="521"/>
        <v>0</v>
      </c>
      <c r="AT1429" s="379">
        <f t="shared" si="763"/>
        <v>0</v>
      </c>
      <c r="AU1429" s="380">
        <f t="shared" si="522"/>
        <v>0</v>
      </c>
      <c r="AV1429" s="317">
        <f t="shared" si="523"/>
        <v>0</v>
      </c>
      <c r="AW1429" s="388">
        <f t="shared" si="524"/>
        <v>0</v>
      </c>
      <c r="AX1429" s="379">
        <f t="shared" si="764"/>
        <v>0</v>
      </c>
      <c r="AY1429" s="380">
        <f t="shared" si="525"/>
        <v>0</v>
      </c>
      <c r="AZ1429" s="292">
        <f t="shared" si="526"/>
        <v>0</v>
      </c>
      <c r="BA1429" s="388">
        <f t="shared" si="527"/>
        <v>0</v>
      </c>
      <c r="BB1429" s="379">
        <f t="shared" si="765"/>
        <v>0</v>
      </c>
      <c r="BC1429" s="380">
        <f t="shared" si="528"/>
        <v>0</v>
      </c>
      <c r="BD1429" s="292">
        <f t="shared" si="529"/>
        <v>0</v>
      </c>
      <c r="BE1429" s="388">
        <f t="shared" si="530"/>
        <v>0</v>
      </c>
      <c r="BF1429" s="379">
        <f t="shared" si="766"/>
        <v>0</v>
      </c>
      <c r="BG1429" s="380">
        <f t="shared" si="531"/>
        <v>0</v>
      </c>
      <c r="BH1429" s="292">
        <f t="shared" si="532"/>
        <v>0</v>
      </c>
      <c r="CA1429" s="303"/>
      <c r="CB1429" s="421"/>
      <c r="CC1429" s="304"/>
      <c r="CD1429" s="304"/>
      <c r="CE1429" s="304"/>
      <c r="CF1429" s="304"/>
      <c r="CG1429" s="304"/>
      <c r="CH1429" s="304"/>
      <c r="CI1429" s="304"/>
      <c r="CJ1429" s="304"/>
      <c r="CK1429" s="304"/>
      <c r="CL1429" s="304"/>
      <c r="CM1429" s="388"/>
      <c r="CN1429" s="388"/>
      <c r="CO1429" s="388"/>
      <c r="CP1429" s="388"/>
      <c r="CQ1429" s="388"/>
      <c r="CR1429" s="388"/>
      <c r="CS1429" s="388"/>
      <c r="CT1429" s="311"/>
      <c r="CU1429" s="311"/>
      <c r="CV1429" s="311"/>
      <c r="CW1429" s="311"/>
      <c r="CX1429" s="311"/>
      <c r="CY1429" s="311"/>
      <c r="CZ1429" s="311"/>
      <c r="DA1429" s="311"/>
      <c r="DB1429" s="311"/>
      <c r="DC1429" s="311"/>
      <c r="DD1429" s="311"/>
      <c r="DE1429" s="311"/>
      <c r="DG1429" s="610"/>
      <c r="DH1429" s="611"/>
      <c r="DI1429" s="415"/>
      <c r="DJ1429" s="416"/>
      <c r="DK1429" s="416"/>
      <c r="DL1429" s="416"/>
      <c r="DM1429" s="416"/>
      <c r="DN1429" s="416"/>
      <c r="DO1429" s="416"/>
      <c r="DP1429" s="416"/>
      <c r="DQ1429" s="416"/>
      <c r="DR1429" s="416"/>
      <c r="DS1429" s="416"/>
      <c r="DT1429" s="416"/>
      <c r="DU1429" s="416"/>
      <c r="DV1429" s="416"/>
      <c r="DW1429" s="416"/>
      <c r="DX1429" s="416"/>
      <c r="DY1429" s="416"/>
      <c r="DZ1429" s="416"/>
      <c r="EA1429" s="416"/>
      <c r="EB1429" s="416"/>
      <c r="EC1429" s="416"/>
      <c r="ED1429" s="416"/>
      <c r="EE1429" s="416"/>
      <c r="EF1429" s="416"/>
      <c r="EG1429" s="416"/>
      <c r="EH1429" s="416"/>
      <c r="EI1429" s="416"/>
      <c r="EJ1429" s="416"/>
      <c r="EK1429" s="416"/>
      <c r="EL1429" s="417"/>
    </row>
    <row r="1430" spans="1:143" ht="15" customHeight="1" x14ac:dyDescent="0.25">
      <c r="A1430" s="60"/>
      <c r="B1430" s="60"/>
      <c r="C1430" s="782"/>
      <c r="D1430" s="789"/>
      <c r="E1430" s="790"/>
      <c r="F1430" s="791"/>
      <c r="G1430" s="703" t="s">
        <v>402</v>
      </c>
      <c r="H1430" s="703"/>
      <c r="I1430" s="774" t="s">
        <v>403</v>
      </c>
      <c r="J1430" s="774"/>
      <c r="K1430" s="774"/>
      <c r="L1430" s="774"/>
      <c r="M1430" s="774"/>
      <c r="N1430" s="774"/>
      <c r="O1430" s="774"/>
      <c r="P1430" s="774"/>
      <c r="Q1430" s="774"/>
      <c r="R1430" s="774"/>
      <c r="S1430" s="274"/>
      <c r="T1430" s="274"/>
      <c r="U1430" s="274"/>
      <c r="V1430" s="274"/>
      <c r="W1430" s="274"/>
      <c r="X1430" s="274"/>
      <c r="Y1430" s="274"/>
      <c r="Z1430" s="274"/>
      <c r="AA1430" s="274"/>
      <c r="AB1430" s="274"/>
      <c r="AC1430" s="274"/>
      <c r="AD1430" s="274"/>
      <c r="AE1430" s="60"/>
      <c r="AF1430" s="259"/>
      <c r="AG1430" s="374">
        <f t="shared" si="514"/>
        <v>12</v>
      </c>
      <c r="AH1430" s="399"/>
      <c r="AK1430" s="412">
        <f t="shared" si="515"/>
        <v>0</v>
      </c>
      <c r="AL1430" s="379">
        <f t="shared" si="761"/>
        <v>0</v>
      </c>
      <c r="AM1430" s="380">
        <f t="shared" si="516"/>
        <v>0</v>
      </c>
      <c r="AN1430" s="317">
        <f t="shared" si="517"/>
        <v>0</v>
      </c>
      <c r="AO1430" s="388">
        <f t="shared" si="518"/>
        <v>0</v>
      </c>
      <c r="AP1430" s="379">
        <f t="shared" si="762"/>
        <v>0</v>
      </c>
      <c r="AQ1430" s="380">
        <f t="shared" si="519"/>
        <v>0</v>
      </c>
      <c r="AR1430" s="317">
        <f t="shared" si="520"/>
        <v>0</v>
      </c>
      <c r="AS1430" s="388">
        <f t="shared" si="521"/>
        <v>0</v>
      </c>
      <c r="AT1430" s="379">
        <f t="shared" si="763"/>
        <v>0</v>
      </c>
      <c r="AU1430" s="380">
        <f t="shared" si="522"/>
        <v>0</v>
      </c>
      <c r="AV1430" s="317">
        <f t="shared" si="523"/>
        <v>0</v>
      </c>
      <c r="AW1430" s="388">
        <f t="shared" si="524"/>
        <v>0</v>
      </c>
      <c r="AX1430" s="379">
        <f t="shared" si="764"/>
        <v>0</v>
      </c>
      <c r="AY1430" s="380">
        <f t="shared" si="525"/>
        <v>0</v>
      </c>
      <c r="AZ1430" s="292">
        <f t="shared" si="526"/>
        <v>0</v>
      </c>
      <c r="BA1430" s="388">
        <f t="shared" si="527"/>
        <v>0</v>
      </c>
      <c r="BB1430" s="379">
        <f t="shared" si="765"/>
        <v>0</v>
      </c>
      <c r="BC1430" s="380">
        <f t="shared" si="528"/>
        <v>0</v>
      </c>
      <c r="BD1430" s="292">
        <f t="shared" si="529"/>
        <v>0</v>
      </c>
      <c r="BE1430" s="388">
        <f t="shared" si="530"/>
        <v>0</v>
      </c>
      <c r="BF1430" s="379">
        <f t="shared" si="766"/>
        <v>0</v>
      </c>
      <c r="BG1430" s="380">
        <f t="shared" si="531"/>
        <v>0</v>
      </c>
      <c r="BH1430" s="292">
        <f t="shared" si="532"/>
        <v>0</v>
      </c>
      <c r="CA1430" s="299" t="s">
        <v>60</v>
      </c>
      <c r="CB1430" s="421"/>
      <c r="CC1430" s="296"/>
      <c r="CD1430" s="296"/>
      <c r="CE1430" s="296"/>
      <c r="CF1430" s="296"/>
      <c r="CG1430" s="296"/>
      <c r="CH1430" s="296"/>
      <c r="CI1430" s="422"/>
      <c r="CJ1430" s="422"/>
      <c r="CK1430" s="422"/>
      <c r="CL1430" s="422"/>
      <c r="CM1430" s="320"/>
      <c r="CN1430" s="320"/>
      <c r="CO1430" s="320"/>
      <c r="CP1430" s="320"/>
      <c r="CQ1430" s="320"/>
      <c r="CR1430" s="320"/>
      <c r="CS1430" s="320"/>
      <c r="CT1430" s="423">
        <f t="shared" ref="CT1430" si="805">IF(S1430="",0,S1430)</f>
        <v>0</v>
      </c>
      <c r="CU1430" s="423">
        <f t="shared" ref="CU1430" si="806">IF(T1430="",0,T1430)</f>
        <v>0</v>
      </c>
      <c r="CV1430" s="423">
        <f t="shared" ref="CV1430" si="807">IF(U1430="",0,U1430)</f>
        <v>0</v>
      </c>
      <c r="CW1430" s="423">
        <f t="shared" ref="CW1430" si="808">IF(V1430="",0,V1430)</f>
        <v>0</v>
      </c>
      <c r="CX1430" s="423">
        <f t="shared" ref="CX1430" si="809">IF(W1430="",0,W1430)</f>
        <v>0</v>
      </c>
      <c r="CY1430" s="423">
        <f t="shared" ref="CY1430" si="810">IF(X1430="",0,X1430)</f>
        <v>0</v>
      </c>
      <c r="CZ1430" s="423">
        <f t="shared" ref="CZ1430" si="811">IF(Y1430="",0,Y1430)</f>
        <v>0</v>
      </c>
      <c r="DA1430" s="423">
        <f t="shared" ref="DA1430" si="812">IF(Z1430="",0,Z1430)</f>
        <v>0</v>
      </c>
      <c r="DB1430" s="423">
        <f t="shared" ref="DB1430" si="813">IF(AA1430="",0,AA1430)</f>
        <v>0</v>
      </c>
      <c r="DC1430" s="423">
        <f t="shared" ref="DC1430" si="814">IF(AB1430="",0,AB1430)</f>
        <v>0</v>
      </c>
      <c r="DD1430" s="423">
        <f t="shared" ref="DD1430" si="815">IF(AC1430="",0,AC1430)</f>
        <v>0</v>
      </c>
      <c r="DE1430" s="423">
        <f t="shared" ref="DE1430" si="816">IF(AD1430="",0,AD1430)</f>
        <v>0</v>
      </c>
      <c r="DG1430" s="610"/>
      <c r="DH1430" s="611"/>
      <c r="DI1430" s="415"/>
      <c r="DJ1430" s="416"/>
      <c r="DK1430" s="416"/>
      <c r="DL1430" s="416"/>
      <c r="DM1430" s="416"/>
      <c r="DN1430" s="416"/>
      <c r="DO1430" s="416"/>
      <c r="DP1430" s="416"/>
      <c r="DQ1430" s="416"/>
      <c r="DR1430" s="416"/>
      <c r="DS1430" s="416"/>
      <c r="DT1430" s="416"/>
      <c r="DU1430" s="416"/>
      <c r="DV1430" s="416"/>
      <c r="DW1430" s="416"/>
      <c r="DX1430" s="416"/>
      <c r="DY1430" s="416"/>
      <c r="DZ1430" s="416"/>
      <c r="EA1430" s="416"/>
      <c r="EB1430" s="416"/>
      <c r="EC1430" s="416"/>
      <c r="ED1430" s="416"/>
      <c r="EE1430" s="416"/>
      <c r="EF1430" s="416"/>
      <c r="EG1430" s="416"/>
      <c r="EH1430" s="416"/>
      <c r="EI1430" s="416"/>
      <c r="EJ1430" s="416"/>
      <c r="EK1430" s="416"/>
      <c r="EL1430" s="417"/>
    </row>
    <row r="1431" spans="1:143" ht="36" customHeight="1" x14ac:dyDescent="0.25">
      <c r="A1431" s="60"/>
      <c r="B1431" s="60"/>
      <c r="C1431" s="782"/>
      <c r="D1431" s="789"/>
      <c r="E1431" s="790"/>
      <c r="F1431" s="791"/>
      <c r="G1431" s="716" t="s">
        <v>404</v>
      </c>
      <c r="H1431" s="716"/>
      <c r="I1431" s="56"/>
      <c r="J1431" s="700" t="s">
        <v>405</v>
      </c>
      <c r="K1431" s="700"/>
      <c r="L1431" s="700"/>
      <c r="M1431" s="700"/>
      <c r="N1431" s="700"/>
      <c r="O1431" s="700"/>
      <c r="P1431" s="700"/>
      <c r="Q1431" s="700"/>
      <c r="R1431" s="701"/>
      <c r="S1431" s="274"/>
      <c r="T1431" s="274"/>
      <c r="U1431" s="274"/>
      <c r="V1431" s="274"/>
      <c r="W1431" s="274"/>
      <c r="X1431" s="274"/>
      <c r="Y1431" s="274"/>
      <c r="Z1431" s="274"/>
      <c r="AA1431" s="274"/>
      <c r="AB1431" s="274"/>
      <c r="AC1431" s="274"/>
      <c r="AD1431" s="274"/>
      <c r="AE1431" s="60"/>
      <c r="AF1431" s="259"/>
      <c r="AG1431" s="374">
        <f t="shared" si="514"/>
        <v>12</v>
      </c>
      <c r="AH1431" s="399"/>
      <c r="AK1431" s="412">
        <f t="shared" si="515"/>
        <v>0</v>
      </c>
      <c r="AL1431" s="379">
        <f t="shared" si="761"/>
        <v>0</v>
      </c>
      <c r="AM1431" s="380">
        <f t="shared" si="516"/>
        <v>0</v>
      </c>
      <c r="AN1431" s="317">
        <f t="shared" si="517"/>
        <v>0</v>
      </c>
      <c r="AO1431" s="388">
        <f t="shared" si="518"/>
        <v>0</v>
      </c>
      <c r="AP1431" s="379">
        <f t="shared" si="762"/>
        <v>0</v>
      </c>
      <c r="AQ1431" s="380">
        <f t="shared" si="519"/>
        <v>0</v>
      </c>
      <c r="AR1431" s="317">
        <f t="shared" si="520"/>
        <v>0</v>
      </c>
      <c r="AS1431" s="388">
        <f t="shared" si="521"/>
        <v>0</v>
      </c>
      <c r="AT1431" s="379">
        <f t="shared" si="763"/>
        <v>0</v>
      </c>
      <c r="AU1431" s="380">
        <f t="shared" si="522"/>
        <v>0</v>
      </c>
      <c r="AV1431" s="317">
        <f t="shared" si="523"/>
        <v>0</v>
      </c>
      <c r="AW1431" s="388">
        <f t="shared" si="524"/>
        <v>0</v>
      </c>
      <c r="AX1431" s="379">
        <f t="shared" si="764"/>
        <v>0</v>
      </c>
      <c r="AY1431" s="380">
        <f t="shared" si="525"/>
        <v>0</v>
      </c>
      <c r="AZ1431" s="292">
        <f t="shared" si="526"/>
        <v>0</v>
      </c>
      <c r="BA1431" s="388">
        <f t="shared" si="527"/>
        <v>0</v>
      </c>
      <c r="BB1431" s="379">
        <f t="shared" si="765"/>
        <v>0</v>
      </c>
      <c r="BC1431" s="380">
        <f t="shared" si="528"/>
        <v>0</v>
      </c>
      <c r="BD1431" s="292">
        <f t="shared" si="529"/>
        <v>0</v>
      </c>
      <c r="BE1431" s="388">
        <f t="shared" si="530"/>
        <v>0</v>
      </c>
      <c r="BF1431" s="379">
        <f t="shared" si="766"/>
        <v>0</v>
      </c>
      <c r="BG1431" s="380">
        <f t="shared" si="531"/>
        <v>0</v>
      </c>
      <c r="BH1431" s="292">
        <f t="shared" si="532"/>
        <v>0</v>
      </c>
      <c r="CA1431" s="299" t="s">
        <v>1917</v>
      </c>
      <c r="CB1431" s="421"/>
      <c r="CC1431" s="297"/>
      <c r="CD1431" s="297"/>
      <c r="CE1431" s="297"/>
      <c r="CF1431" s="297"/>
      <c r="CG1431" s="297"/>
      <c r="CH1431" s="297"/>
      <c r="CI1431" s="422"/>
      <c r="CJ1431" s="422"/>
      <c r="CK1431" s="422"/>
      <c r="CL1431" s="422"/>
      <c r="CM1431" s="320"/>
      <c r="CN1431" s="320"/>
      <c r="CO1431" s="320"/>
      <c r="CP1431" s="320"/>
      <c r="CQ1431" s="320"/>
      <c r="CR1431" s="320"/>
      <c r="CS1431" s="320"/>
      <c r="CT1431" s="301">
        <f t="shared" ref="CT1431" si="817">SUM(S1431:S1432)</f>
        <v>0</v>
      </c>
      <c r="CU1431" s="301">
        <f t="shared" ref="CU1431" si="818">SUM(T1431:T1432)</f>
        <v>0</v>
      </c>
      <c r="CV1431" s="301">
        <f t="shared" ref="CV1431" si="819">SUM(U1431:U1432)</f>
        <v>0</v>
      </c>
      <c r="CW1431" s="301">
        <f t="shared" ref="CW1431" si="820">SUM(V1431:V1432)</f>
        <v>0</v>
      </c>
      <c r="CX1431" s="301">
        <f t="shared" ref="CX1431" si="821">SUM(W1431:W1432)</f>
        <v>0</v>
      </c>
      <c r="CY1431" s="301">
        <f t="shared" ref="CY1431" si="822">SUM(X1431:X1432)</f>
        <v>0</v>
      </c>
      <c r="CZ1431" s="301">
        <f t="shared" ref="CZ1431" si="823">SUM(Y1431:Y1432)</f>
        <v>0</v>
      </c>
      <c r="DA1431" s="301">
        <f t="shared" ref="DA1431" si="824">SUM(Z1431:Z1432)</f>
        <v>0</v>
      </c>
      <c r="DB1431" s="301">
        <f t="shared" ref="DB1431" si="825">SUM(AA1431:AA1432)</f>
        <v>0</v>
      </c>
      <c r="DC1431" s="301">
        <f t="shared" ref="DC1431" si="826">SUM(AB1431:AB1432)</f>
        <v>0</v>
      </c>
      <c r="DD1431" s="301">
        <f t="shared" ref="DD1431" si="827">SUM(AC1431:AC1432)</f>
        <v>0</v>
      </c>
      <c r="DE1431" s="301">
        <f t="shared" ref="DE1431" si="828">SUM(AD1431:AD1432)</f>
        <v>0</v>
      </c>
      <c r="DG1431" s="616"/>
      <c r="DH1431" s="617"/>
      <c r="DI1431" s="415"/>
      <c r="DJ1431" s="416"/>
      <c r="DK1431" s="416"/>
      <c r="DL1431" s="416"/>
      <c r="DM1431" s="416"/>
      <c r="DN1431" s="416"/>
      <c r="DO1431" s="416"/>
      <c r="DP1431" s="416"/>
      <c r="DQ1431" s="416"/>
      <c r="DR1431" s="416"/>
      <c r="DS1431" s="416"/>
      <c r="DT1431" s="416"/>
      <c r="DU1431" s="416"/>
      <c r="DV1431" s="416"/>
      <c r="DW1431" s="416"/>
      <c r="DX1431" s="416"/>
      <c r="DY1431" s="416"/>
      <c r="DZ1431" s="416"/>
      <c r="EA1431" s="416"/>
      <c r="EB1431" s="416"/>
      <c r="EC1431" s="416"/>
      <c r="ED1431" s="416"/>
      <c r="EE1431" s="416"/>
      <c r="EF1431" s="416"/>
      <c r="EG1431" s="416"/>
      <c r="EH1431" s="416"/>
      <c r="EI1431" s="416"/>
      <c r="EJ1431" s="416"/>
      <c r="EK1431" s="416"/>
      <c r="EL1431" s="417"/>
    </row>
    <row r="1432" spans="1:143" ht="15" customHeight="1" x14ac:dyDescent="0.25">
      <c r="A1432" s="60"/>
      <c r="B1432" s="60"/>
      <c r="C1432" s="782"/>
      <c r="D1432" s="789"/>
      <c r="E1432" s="790"/>
      <c r="F1432" s="791"/>
      <c r="G1432" s="716" t="s">
        <v>406</v>
      </c>
      <c r="H1432" s="716"/>
      <c r="I1432" s="56"/>
      <c r="J1432" s="700" t="s">
        <v>407</v>
      </c>
      <c r="K1432" s="700"/>
      <c r="L1432" s="700"/>
      <c r="M1432" s="700"/>
      <c r="N1432" s="700"/>
      <c r="O1432" s="700"/>
      <c r="P1432" s="700"/>
      <c r="Q1432" s="700"/>
      <c r="R1432" s="701"/>
      <c r="S1432" s="274"/>
      <c r="T1432" s="274"/>
      <c r="U1432" s="274"/>
      <c r="V1432" s="274"/>
      <c r="W1432" s="274"/>
      <c r="X1432" s="274"/>
      <c r="Y1432" s="274"/>
      <c r="Z1432" s="274"/>
      <c r="AA1432" s="274"/>
      <c r="AB1432" s="274"/>
      <c r="AC1432" s="274"/>
      <c r="AD1432" s="274"/>
      <c r="AE1432" s="60"/>
      <c r="AF1432" s="259"/>
      <c r="AG1432" s="374">
        <f t="shared" si="514"/>
        <v>12</v>
      </c>
      <c r="AH1432" s="399"/>
      <c r="AK1432" s="412">
        <f t="shared" si="515"/>
        <v>0</v>
      </c>
      <c r="AL1432" s="379">
        <f t="shared" si="761"/>
        <v>0</v>
      </c>
      <c r="AM1432" s="380">
        <f t="shared" si="516"/>
        <v>0</v>
      </c>
      <c r="AN1432" s="317">
        <f t="shared" si="517"/>
        <v>0</v>
      </c>
      <c r="AO1432" s="388">
        <f t="shared" si="518"/>
        <v>0</v>
      </c>
      <c r="AP1432" s="379">
        <f t="shared" si="762"/>
        <v>0</v>
      </c>
      <c r="AQ1432" s="380">
        <f t="shared" si="519"/>
        <v>0</v>
      </c>
      <c r="AR1432" s="317">
        <f t="shared" si="520"/>
        <v>0</v>
      </c>
      <c r="AS1432" s="388">
        <f t="shared" si="521"/>
        <v>0</v>
      </c>
      <c r="AT1432" s="379">
        <f t="shared" si="763"/>
        <v>0</v>
      </c>
      <c r="AU1432" s="380">
        <f t="shared" si="522"/>
        <v>0</v>
      </c>
      <c r="AV1432" s="317">
        <f t="shared" si="523"/>
        <v>0</v>
      </c>
      <c r="AW1432" s="388">
        <f t="shared" si="524"/>
        <v>0</v>
      </c>
      <c r="AX1432" s="379">
        <f t="shared" si="764"/>
        <v>0</v>
      </c>
      <c r="AY1432" s="380">
        <f t="shared" si="525"/>
        <v>0</v>
      </c>
      <c r="AZ1432" s="292">
        <f t="shared" si="526"/>
        <v>0</v>
      </c>
      <c r="BA1432" s="388">
        <f t="shared" si="527"/>
        <v>0</v>
      </c>
      <c r="BB1432" s="379">
        <f t="shared" si="765"/>
        <v>0</v>
      </c>
      <c r="BC1432" s="380">
        <f t="shared" si="528"/>
        <v>0</v>
      </c>
      <c r="BD1432" s="292">
        <f t="shared" si="529"/>
        <v>0</v>
      </c>
      <c r="BE1432" s="388">
        <f t="shared" si="530"/>
        <v>0</v>
      </c>
      <c r="BF1432" s="379">
        <f t="shared" si="766"/>
        <v>0</v>
      </c>
      <c r="BG1432" s="380">
        <f t="shared" si="531"/>
        <v>0</v>
      </c>
      <c r="BH1432" s="292">
        <f t="shared" si="532"/>
        <v>0</v>
      </c>
      <c r="CA1432" s="299" t="s">
        <v>1910</v>
      </c>
      <c r="CB1432" s="421"/>
      <c r="CC1432" s="296"/>
      <c r="CD1432" s="296"/>
      <c r="CE1432" s="296"/>
      <c r="CF1432" s="296"/>
      <c r="CG1432" s="296"/>
      <c r="CH1432" s="320"/>
      <c r="CI1432" s="422"/>
      <c r="CJ1432" s="422"/>
      <c r="CK1432" s="422"/>
      <c r="CL1432" s="422"/>
      <c r="CM1432" s="320"/>
      <c r="CN1432" s="320"/>
      <c r="CO1432" s="320"/>
      <c r="CP1432" s="320"/>
      <c r="CQ1432" s="320"/>
      <c r="CR1432" s="320"/>
      <c r="CS1432" s="320"/>
      <c r="CT1432" s="422">
        <f t="shared" ref="CT1432" si="829">IF(CT1430="NA",COUNTIF(S1431:S1432,"NA"),COUNTIF(S1431:S1432,"NS"))</f>
        <v>0</v>
      </c>
      <c r="CU1432" s="422">
        <f t="shared" ref="CU1432" si="830">IF(CU1430="NA",COUNTIF(T1431:T1432,"NA"),COUNTIF(T1431:T1432,"NS"))</f>
        <v>0</v>
      </c>
      <c r="CV1432" s="422">
        <f t="shared" ref="CV1432" si="831">IF(CV1430="NA",COUNTIF(U1431:U1432,"NA"),COUNTIF(U1431:U1432,"NS"))</f>
        <v>0</v>
      </c>
      <c r="CW1432" s="422">
        <f t="shared" ref="CW1432" si="832">IF(CW1430="NA",COUNTIF(V1431:V1432,"NA"),COUNTIF(V1431:V1432,"NS"))</f>
        <v>0</v>
      </c>
      <c r="CX1432" s="422">
        <f t="shared" ref="CX1432" si="833">IF(CX1430="NA",COUNTIF(W1431:W1432,"NA"),COUNTIF(W1431:W1432,"NS"))</f>
        <v>0</v>
      </c>
      <c r="CY1432" s="422">
        <f t="shared" ref="CY1432" si="834">IF(CY1430="NA",COUNTIF(X1431:X1432,"NA"),COUNTIF(X1431:X1432,"NS"))</f>
        <v>0</v>
      </c>
      <c r="CZ1432" s="422">
        <f t="shared" ref="CZ1432" si="835">IF(CZ1430="NA",COUNTIF(Y1431:Y1432,"NA"),COUNTIF(Y1431:Y1432,"NS"))</f>
        <v>0</v>
      </c>
      <c r="DA1432" s="422">
        <f t="shared" ref="DA1432" si="836">IF(DA1430="NA",COUNTIF(Z1431:Z1432,"NA"),COUNTIF(Z1431:Z1432,"NS"))</f>
        <v>0</v>
      </c>
      <c r="DB1432" s="422">
        <f t="shared" ref="DB1432" si="837">IF(DB1430="NA",COUNTIF(AA1431:AA1432,"NA"),COUNTIF(AA1431:AA1432,"NS"))</f>
        <v>0</v>
      </c>
      <c r="DC1432" s="422">
        <f t="shared" ref="DC1432" si="838">IF(DC1430="NA",COUNTIF(AB1431:AB1432,"NA"),COUNTIF(AB1431:AB1432,"NS"))</f>
        <v>0</v>
      </c>
      <c r="DD1432" s="422">
        <f t="shared" ref="DD1432" si="839">IF(DD1430="NA",COUNTIF(AC1431:AC1432,"NA"),COUNTIF(AC1431:AC1432,"NS"))</f>
        <v>0</v>
      </c>
      <c r="DE1432" s="422">
        <f t="shared" ref="DE1432" si="840">IF(DE1430="NA",COUNTIF(AD1431:AD1432,"NA"),COUNTIF(AD1431:AD1432,"NS"))</f>
        <v>0</v>
      </c>
      <c r="DG1432" s="616"/>
      <c r="DH1432" s="617"/>
      <c r="DI1432" s="415"/>
      <c r="DJ1432" s="416"/>
      <c r="DK1432" s="416"/>
      <c r="DL1432" s="416"/>
      <c r="DM1432" s="416"/>
      <c r="DN1432" s="416"/>
      <c r="DO1432" s="416"/>
      <c r="DP1432" s="416"/>
      <c r="DQ1432" s="416"/>
      <c r="DR1432" s="416"/>
      <c r="DS1432" s="416"/>
      <c r="DT1432" s="416"/>
      <c r="DU1432" s="416"/>
      <c r="DV1432" s="416"/>
      <c r="DW1432" s="416"/>
      <c r="DX1432" s="416"/>
      <c r="DY1432" s="416"/>
      <c r="DZ1432" s="416"/>
      <c r="EA1432" s="416"/>
      <c r="EB1432" s="416"/>
      <c r="EC1432" s="416"/>
      <c r="ED1432" s="416"/>
      <c r="EE1432" s="416"/>
      <c r="EF1432" s="416"/>
      <c r="EG1432" s="416"/>
      <c r="EH1432" s="416"/>
      <c r="EI1432" s="416"/>
      <c r="EJ1432" s="416"/>
      <c r="EK1432" s="416"/>
      <c r="EL1432" s="417"/>
    </row>
    <row r="1433" spans="1:143" ht="15" customHeight="1" x14ac:dyDescent="0.25">
      <c r="A1433" s="60"/>
      <c r="B1433" s="60"/>
      <c r="C1433" s="782"/>
      <c r="D1433" s="789"/>
      <c r="E1433" s="790"/>
      <c r="F1433" s="791"/>
      <c r="G1433" s="703" t="s">
        <v>408</v>
      </c>
      <c r="H1433" s="703"/>
      <c r="I1433" s="774" t="s">
        <v>409</v>
      </c>
      <c r="J1433" s="774"/>
      <c r="K1433" s="774"/>
      <c r="L1433" s="774"/>
      <c r="M1433" s="774"/>
      <c r="N1433" s="774"/>
      <c r="O1433" s="774"/>
      <c r="P1433" s="774"/>
      <c r="Q1433" s="774"/>
      <c r="R1433" s="774"/>
      <c r="S1433" s="274"/>
      <c r="T1433" s="274"/>
      <c r="U1433" s="274"/>
      <c r="V1433" s="274"/>
      <c r="W1433" s="274"/>
      <c r="X1433" s="274"/>
      <c r="Y1433" s="274"/>
      <c r="Z1433" s="274"/>
      <c r="AA1433" s="274"/>
      <c r="AB1433" s="274"/>
      <c r="AC1433" s="274"/>
      <c r="AD1433" s="274"/>
      <c r="AE1433" s="60"/>
      <c r="AF1433" s="259"/>
      <c r="AG1433" s="374">
        <f t="shared" si="514"/>
        <v>12</v>
      </c>
      <c r="AH1433" s="399"/>
      <c r="AK1433" s="412">
        <f t="shared" si="515"/>
        <v>0</v>
      </c>
      <c r="AL1433" s="379">
        <f t="shared" si="761"/>
        <v>0</v>
      </c>
      <c r="AM1433" s="380">
        <f t="shared" si="516"/>
        <v>0</v>
      </c>
      <c r="AN1433" s="317">
        <f t="shared" si="517"/>
        <v>0</v>
      </c>
      <c r="AO1433" s="388">
        <f t="shared" si="518"/>
        <v>0</v>
      </c>
      <c r="AP1433" s="379">
        <f t="shared" si="762"/>
        <v>0</v>
      </c>
      <c r="AQ1433" s="380">
        <f t="shared" si="519"/>
        <v>0</v>
      </c>
      <c r="AR1433" s="317">
        <f t="shared" si="520"/>
        <v>0</v>
      </c>
      <c r="AS1433" s="388">
        <f t="shared" si="521"/>
        <v>0</v>
      </c>
      <c r="AT1433" s="379">
        <f t="shared" si="763"/>
        <v>0</v>
      </c>
      <c r="AU1433" s="380">
        <f t="shared" si="522"/>
        <v>0</v>
      </c>
      <c r="AV1433" s="317">
        <f t="shared" si="523"/>
        <v>0</v>
      </c>
      <c r="AW1433" s="388">
        <f t="shared" si="524"/>
        <v>0</v>
      </c>
      <c r="AX1433" s="379">
        <f t="shared" si="764"/>
        <v>0</v>
      </c>
      <c r="AY1433" s="380">
        <f t="shared" si="525"/>
        <v>0</v>
      </c>
      <c r="AZ1433" s="292">
        <f t="shared" si="526"/>
        <v>0</v>
      </c>
      <c r="BA1433" s="388">
        <f t="shared" si="527"/>
        <v>0</v>
      </c>
      <c r="BB1433" s="379">
        <f t="shared" si="765"/>
        <v>0</v>
      </c>
      <c r="BC1433" s="380">
        <f t="shared" si="528"/>
        <v>0</v>
      </c>
      <c r="BD1433" s="292">
        <f t="shared" si="529"/>
        <v>0</v>
      </c>
      <c r="BE1433" s="388">
        <f t="shared" si="530"/>
        <v>0</v>
      </c>
      <c r="BF1433" s="379">
        <f t="shared" si="766"/>
        <v>0</v>
      </c>
      <c r="BG1433" s="380">
        <f t="shared" si="531"/>
        <v>0</v>
      </c>
      <c r="BH1433" s="292">
        <f t="shared" si="532"/>
        <v>0</v>
      </c>
      <c r="CA1433" s="308" t="s">
        <v>1918</v>
      </c>
      <c r="CB1433" s="427"/>
      <c r="CC1433" s="296"/>
      <c r="CD1433" s="296"/>
      <c r="CE1433" s="296"/>
      <c r="CF1433" s="296"/>
      <c r="CG1433" s="296"/>
      <c r="CH1433" s="433"/>
      <c r="CI1433" s="422"/>
      <c r="CJ1433" s="422"/>
      <c r="CK1433" s="422"/>
      <c r="CL1433" s="422"/>
      <c r="CM1433" s="320"/>
      <c r="CN1433" s="320"/>
      <c r="CO1433" s="320"/>
      <c r="CP1433" s="320"/>
      <c r="CQ1433" s="320"/>
      <c r="CR1433" s="320"/>
      <c r="CS1433" s="320"/>
      <c r="CT1433" s="435">
        <f t="shared" ref="CT1433:DD1433" si="841">IF(OR(AND(CT1430=0,CT1432&gt;0),AND(CT1430="NS",CT1431&gt;0),AND(CT1430="NS",CT1432=0,CT1431=0)),1,IF(OR(AND(CT1430&gt;0,CT1432=2),AND(CT1430="NS",CT1432=2),AND(CT1430="NS",CT1431=0,CT1432&gt;0),OR(CT1430=CT1431,AND(CT1430="",CT1432=0,CT1431=0))),0,1))</f>
        <v>0</v>
      </c>
      <c r="CU1433" s="435">
        <f t="shared" si="841"/>
        <v>0</v>
      </c>
      <c r="CV1433" s="435">
        <f t="shared" si="841"/>
        <v>0</v>
      </c>
      <c r="CW1433" s="435">
        <f t="shared" si="841"/>
        <v>0</v>
      </c>
      <c r="CX1433" s="435">
        <f t="shared" si="841"/>
        <v>0</v>
      </c>
      <c r="CY1433" s="435">
        <f t="shared" si="841"/>
        <v>0</v>
      </c>
      <c r="CZ1433" s="435">
        <f t="shared" si="841"/>
        <v>0</v>
      </c>
      <c r="DA1433" s="435">
        <f t="shared" si="841"/>
        <v>0</v>
      </c>
      <c r="DB1433" s="435">
        <f t="shared" si="841"/>
        <v>0</v>
      </c>
      <c r="DC1433" s="435">
        <f t="shared" si="841"/>
        <v>0</v>
      </c>
      <c r="DD1433" s="435">
        <f t="shared" si="841"/>
        <v>0</v>
      </c>
      <c r="DE1433" s="435">
        <f t="shared" ref="DE1433" si="842">IF(OR(AND(DE1430=0,DE1432&gt;0),AND(DE1430="NS",DE1431&gt;0),AND(DE1430="NS",DE1432=0,DE1431=0)),1,IF(OR(AND(DE1430&gt;0,DE1432=2),AND(DE1430="NS",DE1432=2),AND(DE1430="NS",DE1431=0,DE1432&gt;0),OR(DE1430=DE1431,AND(DE1430="",DE1432=0,DE1431=0))),0,1))</f>
        <v>0</v>
      </c>
      <c r="DF1433" s="387">
        <f>SUM(CT1433:DE1433)</f>
        <v>0</v>
      </c>
      <c r="DG1433" s="610"/>
      <c r="DH1433" s="611"/>
      <c r="DI1433" s="415"/>
      <c r="DJ1433" s="416"/>
      <c r="DK1433" s="416"/>
      <c r="DL1433" s="416"/>
      <c r="DM1433" s="416"/>
      <c r="DN1433" s="416"/>
      <c r="DO1433" s="416"/>
      <c r="DP1433" s="416"/>
      <c r="DQ1433" s="416"/>
      <c r="DR1433" s="416"/>
      <c r="DS1433" s="416"/>
      <c r="DT1433" s="416"/>
      <c r="DU1433" s="416"/>
      <c r="DV1433" s="416"/>
      <c r="DW1433" s="416"/>
      <c r="DX1433" s="416"/>
      <c r="DY1433" s="416"/>
      <c r="DZ1433" s="416"/>
      <c r="EA1433" s="416"/>
      <c r="EB1433" s="416"/>
      <c r="EC1433" s="416"/>
      <c r="ED1433" s="416"/>
      <c r="EE1433" s="416"/>
      <c r="EF1433" s="416"/>
      <c r="EG1433" s="416"/>
      <c r="EH1433" s="416"/>
      <c r="EI1433" s="416"/>
      <c r="EJ1433" s="416"/>
      <c r="EK1433" s="416"/>
      <c r="EL1433" s="417"/>
    </row>
    <row r="1434" spans="1:143" ht="15" customHeight="1" x14ac:dyDescent="0.25">
      <c r="A1434" s="60"/>
      <c r="B1434" s="60"/>
      <c r="C1434" s="782"/>
      <c r="D1434" s="789"/>
      <c r="E1434" s="790"/>
      <c r="F1434" s="791"/>
      <c r="G1434" s="703" t="s">
        <v>410</v>
      </c>
      <c r="H1434" s="703"/>
      <c r="I1434" s="774" t="s">
        <v>411</v>
      </c>
      <c r="J1434" s="774"/>
      <c r="K1434" s="774"/>
      <c r="L1434" s="774"/>
      <c r="M1434" s="774"/>
      <c r="N1434" s="774"/>
      <c r="O1434" s="774"/>
      <c r="P1434" s="774"/>
      <c r="Q1434" s="774"/>
      <c r="R1434" s="774"/>
      <c r="S1434" s="274"/>
      <c r="T1434" s="274"/>
      <c r="U1434" s="274"/>
      <c r="V1434" s="274"/>
      <c r="W1434" s="274"/>
      <c r="X1434" s="274"/>
      <c r="Y1434" s="274"/>
      <c r="Z1434" s="274"/>
      <c r="AA1434" s="274"/>
      <c r="AB1434" s="274"/>
      <c r="AC1434" s="274"/>
      <c r="AD1434" s="274"/>
      <c r="AE1434" s="60"/>
      <c r="AF1434" s="259"/>
      <c r="AG1434" s="374">
        <f t="shared" si="514"/>
        <v>12</v>
      </c>
      <c r="AH1434" s="399"/>
      <c r="AK1434" s="412">
        <f t="shared" si="515"/>
        <v>0</v>
      </c>
      <c r="AL1434" s="379">
        <f t="shared" si="761"/>
        <v>0</v>
      </c>
      <c r="AM1434" s="380">
        <f t="shared" si="516"/>
        <v>0</v>
      </c>
      <c r="AN1434" s="317">
        <f t="shared" si="517"/>
        <v>0</v>
      </c>
      <c r="AO1434" s="388">
        <f t="shared" si="518"/>
        <v>0</v>
      </c>
      <c r="AP1434" s="379">
        <f t="shared" si="762"/>
        <v>0</v>
      </c>
      <c r="AQ1434" s="380">
        <f t="shared" si="519"/>
        <v>0</v>
      </c>
      <c r="AR1434" s="317">
        <f t="shared" si="520"/>
        <v>0</v>
      </c>
      <c r="AS1434" s="388">
        <f t="shared" si="521"/>
        <v>0</v>
      </c>
      <c r="AT1434" s="379">
        <f t="shared" si="763"/>
        <v>0</v>
      </c>
      <c r="AU1434" s="380">
        <f t="shared" si="522"/>
        <v>0</v>
      </c>
      <c r="AV1434" s="317">
        <f t="shared" si="523"/>
        <v>0</v>
      </c>
      <c r="AW1434" s="388">
        <f t="shared" si="524"/>
        <v>0</v>
      </c>
      <c r="AX1434" s="379">
        <f t="shared" si="764"/>
        <v>0</v>
      </c>
      <c r="AY1434" s="380">
        <f t="shared" si="525"/>
        <v>0</v>
      </c>
      <c r="AZ1434" s="292">
        <f t="shared" si="526"/>
        <v>0</v>
      </c>
      <c r="BA1434" s="388">
        <f t="shared" si="527"/>
        <v>0</v>
      </c>
      <c r="BB1434" s="379">
        <f t="shared" si="765"/>
        <v>0</v>
      </c>
      <c r="BC1434" s="380">
        <f t="shared" si="528"/>
        <v>0</v>
      </c>
      <c r="BD1434" s="292">
        <f t="shared" si="529"/>
        <v>0</v>
      </c>
      <c r="BE1434" s="388">
        <f t="shared" si="530"/>
        <v>0</v>
      </c>
      <c r="BF1434" s="379">
        <f t="shared" si="766"/>
        <v>0</v>
      </c>
      <c r="BG1434" s="380">
        <f t="shared" si="531"/>
        <v>0</v>
      </c>
      <c r="BH1434" s="292">
        <f t="shared" si="532"/>
        <v>0</v>
      </c>
      <c r="CA1434" s="303"/>
      <c r="CB1434" s="427"/>
      <c r="CC1434" s="304"/>
      <c r="CD1434" s="304"/>
      <c r="CE1434" s="304"/>
      <c r="CF1434" s="304"/>
      <c r="CG1434" s="304"/>
      <c r="CH1434" s="304"/>
      <c r="CI1434" s="304"/>
      <c r="CJ1434" s="304"/>
      <c r="CK1434" s="304"/>
      <c r="CL1434" s="304"/>
      <c r="CM1434" s="388"/>
      <c r="CN1434" s="388"/>
      <c r="CO1434" s="388"/>
      <c r="CP1434" s="388"/>
      <c r="CQ1434" s="388"/>
      <c r="CR1434" s="388"/>
      <c r="CS1434" s="388"/>
      <c r="CT1434" s="311"/>
      <c r="CU1434" s="311"/>
      <c r="CV1434" s="311"/>
      <c r="CW1434" s="311"/>
      <c r="CX1434" s="311"/>
      <c r="CY1434" s="311"/>
      <c r="CZ1434" s="311"/>
      <c r="DA1434" s="311"/>
      <c r="DB1434" s="311"/>
      <c r="DC1434" s="311"/>
      <c r="DD1434" s="311"/>
      <c r="DE1434" s="311"/>
      <c r="DG1434" s="614" t="s">
        <v>412</v>
      </c>
      <c r="DH1434" s="615"/>
      <c r="DI1434" s="418" t="s">
        <v>1909</v>
      </c>
      <c r="DJ1434" s="419"/>
      <c r="DK1434" s="419"/>
      <c r="DL1434" s="419"/>
      <c r="DM1434" s="419"/>
      <c r="DN1434" s="419"/>
      <c r="DO1434" s="419"/>
      <c r="DP1434" s="419"/>
      <c r="DQ1434" s="419"/>
      <c r="DR1434" s="419"/>
      <c r="DS1434" s="419"/>
      <c r="DT1434" s="419"/>
      <c r="DU1434" s="419"/>
      <c r="DV1434" s="419"/>
      <c r="DW1434" s="419"/>
      <c r="DX1434" s="419"/>
      <c r="DY1434" s="419"/>
      <c r="DZ1434" s="419"/>
      <c r="EA1434" s="420">
        <f t="shared" ref="EA1434" si="843">S1435</f>
        <v>0</v>
      </c>
      <c r="EB1434" s="420">
        <f t="shared" ref="EB1434" si="844">T1435</f>
        <v>0</v>
      </c>
      <c r="EC1434" s="420">
        <f t="shared" ref="EC1434" si="845">U1435</f>
        <v>0</v>
      </c>
      <c r="ED1434" s="420">
        <f t="shared" ref="ED1434" si="846">V1435</f>
        <v>0</v>
      </c>
      <c r="EE1434" s="420">
        <f t="shared" ref="EE1434" si="847">W1435</f>
        <v>0</v>
      </c>
      <c r="EF1434" s="420">
        <f t="shared" ref="EF1434" si="848">X1435</f>
        <v>0</v>
      </c>
      <c r="EG1434" s="420">
        <f t="shared" ref="EG1434" si="849">Y1435</f>
        <v>0</v>
      </c>
      <c r="EH1434" s="420">
        <f t="shared" ref="EH1434" si="850">Z1435</f>
        <v>0</v>
      </c>
      <c r="EI1434" s="420">
        <f t="shared" ref="EI1434" si="851">AA1435</f>
        <v>0</v>
      </c>
      <c r="EJ1434" s="420">
        <f t="shared" ref="EJ1434" si="852">AB1435</f>
        <v>0</v>
      </c>
      <c r="EK1434" s="420">
        <f t="shared" ref="EK1434" si="853">AC1435</f>
        <v>0</v>
      </c>
      <c r="EL1434" s="420">
        <f t="shared" ref="EL1434" si="854">AD1435</f>
        <v>0</v>
      </c>
    </row>
    <row r="1435" spans="1:143" ht="15" customHeight="1" x14ac:dyDescent="0.25">
      <c r="A1435" s="60"/>
      <c r="B1435" s="60"/>
      <c r="C1435" s="783"/>
      <c r="D1435" s="792"/>
      <c r="E1435" s="793"/>
      <c r="F1435" s="794"/>
      <c r="G1435" s="703" t="s">
        <v>412</v>
      </c>
      <c r="H1435" s="703"/>
      <c r="I1435" s="774" t="s">
        <v>413</v>
      </c>
      <c r="J1435" s="774"/>
      <c r="K1435" s="774"/>
      <c r="L1435" s="774"/>
      <c r="M1435" s="774"/>
      <c r="N1435" s="774"/>
      <c r="O1435" s="774"/>
      <c r="P1435" s="774"/>
      <c r="Q1435" s="774"/>
      <c r="R1435" s="774"/>
      <c r="S1435" s="274"/>
      <c r="T1435" s="274"/>
      <c r="U1435" s="274"/>
      <c r="V1435" s="274"/>
      <c r="W1435" s="274"/>
      <c r="X1435" s="274"/>
      <c r="Y1435" s="274"/>
      <c r="Z1435" s="274"/>
      <c r="AA1435" s="274"/>
      <c r="AB1435" s="274"/>
      <c r="AC1435" s="274"/>
      <c r="AD1435" s="274"/>
      <c r="AE1435" s="60"/>
      <c r="AF1435" s="259"/>
      <c r="AG1435" s="374">
        <f t="shared" si="514"/>
        <v>12</v>
      </c>
      <c r="AH1435" s="399"/>
      <c r="AK1435" s="412">
        <f t="shared" si="515"/>
        <v>0</v>
      </c>
      <c r="AL1435" s="379">
        <f t="shared" si="761"/>
        <v>0</v>
      </c>
      <c r="AM1435" s="380">
        <f t="shared" si="516"/>
        <v>0</v>
      </c>
      <c r="AN1435" s="317">
        <f t="shared" si="517"/>
        <v>0</v>
      </c>
      <c r="AO1435" s="388">
        <f t="shared" si="518"/>
        <v>0</v>
      </c>
      <c r="AP1435" s="379">
        <f t="shared" si="762"/>
        <v>0</v>
      </c>
      <c r="AQ1435" s="380">
        <f t="shared" si="519"/>
        <v>0</v>
      </c>
      <c r="AR1435" s="317">
        <f t="shared" si="520"/>
        <v>0</v>
      </c>
      <c r="AS1435" s="388">
        <f t="shared" si="521"/>
        <v>0</v>
      </c>
      <c r="AT1435" s="379">
        <f t="shared" si="763"/>
        <v>0</v>
      </c>
      <c r="AU1435" s="380">
        <f t="shared" si="522"/>
        <v>0</v>
      </c>
      <c r="AV1435" s="317">
        <f t="shared" si="523"/>
        <v>0</v>
      </c>
      <c r="AW1435" s="388">
        <f t="shared" si="524"/>
        <v>0</v>
      </c>
      <c r="AX1435" s="379">
        <f t="shared" si="764"/>
        <v>0</v>
      </c>
      <c r="AY1435" s="380">
        <f t="shared" si="525"/>
        <v>0</v>
      </c>
      <c r="AZ1435" s="292">
        <f t="shared" si="526"/>
        <v>0</v>
      </c>
      <c r="BA1435" s="388">
        <f t="shared" si="527"/>
        <v>0</v>
      </c>
      <c r="BB1435" s="379">
        <f t="shared" si="765"/>
        <v>0</v>
      </c>
      <c r="BC1435" s="380">
        <f t="shared" si="528"/>
        <v>0</v>
      </c>
      <c r="BD1435" s="292">
        <f t="shared" si="529"/>
        <v>0</v>
      </c>
      <c r="BE1435" s="388">
        <f t="shared" si="530"/>
        <v>0</v>
      </c>
      <c r="BF1435" s="379">
        <f t="shared" si="766"/>
        <v>0</v>
      </c>
      <c r="BG1435" s="380">
        <f t="shared" si="531"/>
        <v>0</v>
      </c>
      <c r="BH1435" s="292">
        <f t="shared" si="532"/>
        <v>0</v>
      </c>
      <c r="CA1435" s="303"/>
      <c r="CB1435" s="427"/>
      <c r="CC1435" s="304"/>
      <c r="CD1435" s="304"/>
      <c r="CE1435" s="304"/>
      <c r="CF1435" s="304"/>
      <c r="CG1435" s="304"/>
      <c r="CH1435" s="304"/>
      <c r="CI1435" s="304"/>
      <c r="CJ1435" s="304"/>
      <c r="CK1435" s="304"/>
      <c r="CL1435" s="304"/>
      <c r="CM1435" s="388"/>
      <c r="CN1435" s="388"/>
      <c r="CO1435" s="388"/>
      <c r="CP1435" s="388"/>
      <c r="CQ1435" s="388"/>
      <c r="CR1435" s="388"/>
      <c r="CS1435" s="388"/>
      <c r="CT1435" s="311"/>
      <c r="CU1435" s="311"/>
      <c r="CV1435" s="311"/>
      <c r="CW1435" s="311"/>
      <c r="CX1435" s="311"/>
      <c r="CY1435" s="311"/>
      <c r="CZ1435" s="311"/>
      <c r="DA1435" s="311"/>
      <c r="DB1435" s="311"/>
      <c r="DC1435" s="311"/>
      <c r="DD1435" s="311"/>
      <c r="DE1435" s="311"/>
      <c r="DG1435" s="413"/>
      <c r="DH1435" s="398"/>
      <c r="DI1435" s="415" t="s">
        <v>1910</v>
      </c>
      <c r="DJ1435" s="416"/>
      <c r="DK1435" s="416"/>
      <c r="DL1435" s="416"/>
      <c r="DM1435" s="416"/>
      <c r="DN1435" s="416"/>
      <c r="DO1435" s="416"/>
      <c r="DP1435" s="416"/>
      <c r="DQ1435" s="416"/>
      <c r="DR1435" s="416"/>
      <c r="DS1435" s="416"/>
      <c r="DT1435" s="416"/>
      <c r="DU1435" s="416"/>
      <c r="DV1435" s="416"/>
      <c r="DW1435" s="416"/>
      <c r="DX1435" s="416"/>
      <c r="DY1435" s="416"/>
      <c r="DZ1435" s="416"/>
      <c r="EA1435" s="417">
        <f t="shared" ref="EA1435" si="855">COUNTIF(S1428:S1430,"NS")+COUNTIF(S1433:S1434,"NS")+COUNTIF(S1423,"NS")+COUNTIF(S1405,"NS")</f>
        <v>0</v>
      </c>
      <c r="EB1435" s="417">
        <f t="shared" ref="EB1435" si="856">COUNTIF(T1428:T1430,"NS")+COUNTIF(T1433:T1434,"NS")+COUNTIF(T1423,"NS")+COUNTIF(T1405,"NS")</f>
        <v>0</v>
      </c>
      <c r="EC1435" s="417">
        <f t="shared" ref="EC1435" si="857">COUNTIF(U1428:U1430,"NS")+COUNTIF(U1433:U1434,"NS")+COUNTIF(U1423,"NS")+COUNTIF(U1405,"NS")</f>
        <v>0</v>
      </c>
      <c r="ED1435" s="417">
        <f t="shared" ref="ED1435" si="858">COUNTIF(V1428:V1430,"NS")+COUNTIF(V1433:V1434,"NS")+COUNTIF(V1423,"NS")+COUNTIF(V1405,"NS")</f>
        <v>0</v>
      </c>
      <c r="EE1435" s="417">
        <f t="shared" ref="EE1435" si="859">COUNTIF(W1428:W1430,"NS")+COUNTIF(W1433:W1434,"NS")+COUNTIF(W1423,"NS")+COUNTIF(W1405,"NS")</f>
        <v>0</v>
      </c>
      <c r="EF1435" s="417">
        <f t="shared" ref="EF1435" si="860">COUNTIF(X1428:X1430,"NS")+COUNTIF(X1433:X1434,"NS")+COUNTIF(X1423,"NS")+COUNTIF(X1405,"NS")</f>
        <v>0</v>
      </c>
      <c r="EG1435" s="417">
        <f t="shared" ref="EG1435" si="861">COUNTIF(Y1428:Y1430,"NS")+COUNTIF(Y1433:Y1434,"NS")+COUNTIF(Y1423,"NS")+COUNTIF(Y1405,"NS")</f>
        <v>0</v>
      </c>
      <c r="EH1435" s="417">
        <f t="shared" ref="EH1435" si="862">COUNTIF(Z1428:Z1430,"NS")+COUNTIF(Z1433:Z1434,"NS")+COUNTIF(Z1423,"NS")+COUNTIF(Z1405,"NS")</f>
        <v>0</v>
      </c>
      <c r="EI1435" s="417">
        <f t="shared" ref="EI1435" si="863">COUNTIF(AA1428:AA1430,"NS")+COUNTIF(AA1433:AA1434,"NS")+COUNTIF(AA1423,"NS")+COUNTIF(AA1405,"NS")</f>
        <v>0</v>
      </c>
      <c r="EJ1435" s="417">
        <f t="shared" ref="EJ1435" si="864">COUNTIF(AB1428:AB1430,"NS")+COUNTIF(AB1433:AB1434,"NS")+COUNTIF(AB1423,"NS")+COUNTIF(AB1405,"NS")</f>
        <v>0</v>
      </c>
      <c r="EK1435" s="417">
        <f t="shared" ref="EK1435" si="865">COUNTIF(AC1428:AC1430,"NS")+COUNTIF(AC1433:AC1434,"NS")+COUNTIF(AC1423,"NS")+COUNTIF(AC1405,"NS")</f>
        <v>0</v>
      </c>
      <c r="EL1435" s="417">
        <f t="shared" ref="EL1435" si="866">COUNTIF(AD1428:AD1430,"NS")+COUNTIF(AD1433:AD1434,"NS")+COUNTIF(AD1423,"NS")+COUNTIF(AD1405,"NS")</f>
        <v>0</v>
      </c>
    </row>
    <row r="1436" spans="1:143" ht="15" customHeight="1" x14ac:dyDescent="0.25">
      <c r="A1436" s="60"/>
      <c r="B1436" s="60"/>
      <c r="C1436" s="795" t="s">
        <v>422</v>
      </c>
      <c r="D1436" s="786" t="s">
        <v>423</v>
      </c>
      <c r="E1436" s="787"/>
      <c r="F1436" s="788"/>
      <c r="G1436" s="703" t="s">
        <v>416</v>
      </c>
      <c r="H1436" s="703"/>
      <c r="I1436" s="774" t="s">
        <v>417</v>
      </c>
      <c r="J1436" s="774"/>
      <c r="K1436" s="774"/>
      <c r="L1436" s="774"/>
      <c r="M1436" s="774"/>
      <c r="N1436" s="774"/>
      <c r="O1436" s="774"/>
      <c r="P1436" s="774"/>
      <c r="Q1436" s="774"/>
      <c r="R1436" s="774"/>
      <c r="S1436" s="274"/>
      <c r="T1436" s="274"/>
      <c r="U1436" s="274"/>
      <c r="V1436" s="274"/>
      <c r="W1436" s="274"/>
      <c r="X1436" s="274"/>
      <c r="Y1436" s="274"/>
      <c r="Z1436" s="274"/>
      <c r="AA1436" s="274"/>
      <c r="AB1436" s="274"/>
      <c r="AC1436" s="274"/>
      <c r="AD1436" s="274"/>
      <c r="AE1436" s="60"/>
      <c r="AF1436" s="259"/>
      <c r="AG1436" s="374">
        <f t="shared" si="514"/>
        <v>12</v>
      </c>
      <c r="AH1436" s="399"/>
      <c r="AK1436" s="412">
        <f t="shared" si="515"/>
        <v>0</v>
      </c>
      <c r="AL1436" s="379">
        <f t="shared" si="761"/>
        <v>0</v>
      </c>
      <c r="AM1436" s="380">
        <f t="shared" si="516"/>
        <v>0</v>
      </c>
      <c r="AN1436" s="317">
        <f t="shared" si="517"/>
        <v>0</v>
      </c>
      <c r="AO1436" s="388">
        <f t="shared" si="518"/>
        <v>0</v>
      </c>
      <c r="AP1436" s="379">
        <f t="shared" si="762"/>
        <v>0</v>
      </c>
      <c r="AQ1436" s="380">
        <f t="shared" si="519"/>
        <v>0</v>
      </c>
      <c r="AR1436" s="317">
        <f t="shared" si="520"/>
        <v>0</v>
      </c>
      <c r="AS1436" s="388">
        <f t="shared" si="521"/>
        <v>0</v>
      </c>
      <c r="AT1436" s="379">
        <f t="shared" si="763"/>
        <v>0</v>
      </c>
      <c r="AU1436" s="380">
        <f t="shared" si="522"/>
        <v>0</v>
      </c>
      <c r="AV1436" s="317">
        <f t="shared" si="523"/>
        <v>0</v>
      </c>
      <c r="AW1436" s="388">
        <f t="shared" si="524"/>
        <v>0</v>
      </c>
      <c r="AX1436" s="379">
        <f t="shared" si="764"/>
        <v>0</v>
      </c>
      <c r="AY1436" s="380">
        <f t="shared" si="525"/>
        <v>0</v>
      </c>
      <c r="AZ1436" s="292">
        <f t="shared" si="526"/>
        <v>0</v>
      </c>
      <c r="BA1436" s="388">
        <f t="shared" si="527"/>
        <v>0</v>
      </c>
      <c r="BB1436" s="379">
        <f t="shared" si="765"/>
        <v>0</v>
      </c>
      <c r="BC1436" s="380">
        <f t="shared" si="528"/>
        <v>0</v>
      </c>
      <c r="BD1436" s="292">
        <f t="shared" si="529"/>
        <v>0</v>
      </c>
      <c r="BE1436" s="388">
        <f t="shared" si="530"/>
        <v>0</v>
      </c>
      <c r="BF1436" s="379">
        <f t="shared" si="766"/>
        <v>0</v>
      </c>
      <c r="BG1436" s="380">
        <f t="shared" si="531"/>
        <v>0</v>
      </c>
      <c r="BH1436" s="292">
        <f t="shared" si="532"/>
        <v>0</v>
      </c>
      <c r="CA1436" s="303"/>
      <c r="CB1436" s="427"/>
      <c r="CC1436" s="304"/>
      <c r="CD1436" s="304"/>
      <c r="CE1436" s="304"/>
      <c r="CF1436" s="304"/>
      <c r="CG1436" s="304"/>
      <c r="CH1436" s="304"/>
      <c r="CI1436" s="304"/>
      <c r="CJ1436" s="304"/>
      <c r="CK1436" s="304"/>
      <c r="CL1436" s="304"/>
      <c r="CM1436" s="388"/>
      <c r="CN1436" s="388"/>
      <c r="CO1436" s="388"/>
      <c r="CP1436" s="388"/>
      <c r="CQ1436" s="388"/>
      <c r="CR1436" s="388"/>
      <c r="CS1436" s="388"/>
      <c r="CT1436" s="311"/>
      <c r="CU1436" s="311"/>
      <c r="CV1436" s="311"/>
      <c r="CW1436" s="311"/>
      <c r="CX1436" s="311"/>
      <c r="CY1436" s="311"/>
      <c r="CZ1436" s="311"/>
      <c r="DA1436" s="311"/>
      <c r="DB1436" s="311"/>
      <c r="DC1436" s="311"/>
      <c r="DD1436" s="311"/>
      <c r="DE1436" s="311"/>
      <c r="DG1436" s="610"/>
      <c r="DH1436" s="611"/>
      <c r="DI1436" s="415" t="s">
        <v>1914</v>
      </c>
      <c r="DJ1436" s="416"/>
      <c r="DK1436" s="416"/>
      <c r="DL1436" s="416"/>
      <c r="DM1436" s="416"/>
      <c r="DN1436" s="416"/>
      <c r="DO1436" s="416"/>
      <c r="DP1436" s="416"/>
      <c r="DQ1436" s="416"/>
      <c r="DR1436" s="416"/>
      <c r="DS1436" s="416"/>
      <c r="DT1436" s="416"/>
      <c r="DU1436" s="416"/>
      <c r="DV1436" s="416"/>
      <c r="DW1436" s="416"/>
      <c r="DX1436" s="416"/>
      <c r="DY1436" s="416"/>
      <c r="DZ1436" s="416"/>
      <c r="EA1436" s="417">
        <f t="shared" ref="EA1436" si="867">SUM(S1433:S1435,S1428:S1430,S1423,S1405)</f>
        <v>0</v>
      </c>
      <c r="EB1436" s="417">
        <f t="shared" ref="EB1436" si="868">SUM(T1433:T1435,T1428:T1430,T1423,T1405)</f>
        <v>0</v>
      </c>
      <c r="EC1436" s="417">
        <f t="shared" ref="EC1436" si="869">SUM(U1433:U1435,U1428:U1430,U1423,U1405)</f>
        <v>0</v>
      </c>
      <c r="ED1436" s="417">
        <f t="shared" ref="ED1436" si="870">SUM(V1433:V1435,V1428:V1430,V1423,V1405)</f>
        <v>0</v>
      </c>
      <c r="EE1436" s="417">
        <f t="shared" ref="EE1436" si="871">SUM(W1433:W1435,W1428:W1430,W1423,W1405)</f>
        <v>0</v>
      </c>
      <c r="EF1436" s="417">
        <f t="shared" ref="EF1436" si="872">SUM(X1433:X1435,X1428:X1430,X1423,X1405)</f>
        <v>0</v>
      </c>
      <c r="EG1436" s="417">
        <f t="shared" ref="EG1436" si="873">SUM(Y1433:Y1435,Y1428:Y1430,Y1423,Y1405)</f>
        <v>0</v>
      </c>
      <c r="EH1436" s="417">
        <f t="shared" ref="EH1436" si="874">SUM(Z1433:Z1435,Z1428:Z1430,Z1423,Z1405)</f>
        <v>0</v>
      </c>
      <c r="EI1436" s="417">
        <f t="shared" ref="EI1436" si="875">SUM(AA1433:AA1435,AA1428:AA1430,AA1423,AA1405)</f>
        <v>0</v>
      </c>
      <c r="EJ1436" s="417">
        <f t="shared" ref="EJ1436" si="876">SUM(AB1433:AB1435,AB1428:AB1430,AB1423,AB1405)</f>
        <v>0</v>
      </c>
      <c r="EK1436" s="417">
        <f t="shared" ref="EK1436" si="877">SUM(AC1433:AC1435,AC1428:AC1430,AC1423,AC1405)</f>
        <v>0</v>
      </c>
      <c r="EL1436" s="417">
        <f t="shared" ref="EL1436" si="878">SUM(AD1433:AD1435,AD1428:AD1430,AD1423,AD1405)</f>
        <v>0</v>
      </c>
    </row>
    <row r="1437" spans="1:143" ht="15" customHeight="1" x14ac:dyDescent="0.25">
      <c r="A1437" s="60"/>
      <c r="B1437" s="60"/>
      <c r="C1437" s="796"/>
      <c r="D1437" s="789"/>
      <c r="E1437" s="790"/>
      <c r="F1437" s="791"/>
      <c r="G1437" s="703" t="s">
        <v>418</v>
      </c>
      <c r="H1437" s="703"/>
      <c r="I1437" s="774" t="s">
        <v>419</v>
      </c>
      <c r="J1437" s="774"/>
      <c r="K1437" s="774"/>
      <c r="L1437" s="774"/>
      <c r="M1437" s="774"/>
      <c r="N1437" s="774"/>
      <c r="O1437" s="774"/>
      <c r="P1437" s="774"/>
      <c r="Q1437" s="774"/>
      <c r="R1437" s="774"/>
      <c r="S1437" s="274"/>
      <c r="T1437" s="274"/>
      <c r="U1437" s="274"/>
      <c r="V1437" s="274"/>
      <c r="W1437" s="274"/>
      <c r="X1437" s="274"/>
      <c r="Y1437" s="274"/>
      <c r="Z1437" s="274"/>
      <c r="AA1437" s="274"/>
      <c r="AB1437" s="274"/>
      <c r="AC1437" s="274"/>
      <c r="AD1437" s="274"/>
      <c r="AE1437" s="60"/>
      <c r="AF1437" s="259"/>
      <c r="AG1437" s="374">
        <f t="shared" si="514"/>
        <v>12</v>
      </c>
      <c r="AH1437" s="399"/>
      <c r="AK1437" s="412">
        <f t="shared" si="515"/>
        <v>0</v>
      </c>
      <c r="AL1437" s="379">
        <f t="shared" si="761"/>
        <v>0</v>
      </c>
      <c r="AM1437" s="380">
        <f t="shared" si="516"/>
        <v>0</v>
      </c>
      <c r="AN1437" s="317">
        <f t="shared" si="517"/>
        <v>0</v>
      </c>
      <c r="AO1437" s="388">
        <f t="shared" si="518"/>
        <v>0</v>
      </c>
      <c r="AP1437" s="379">
        <f t="shared" si="762"/>
        <v>0</v>
      </c>
      <c r="AQ1437" s="380">
        <f t="shared" si="519"/>
        <v>0</v>
      </c>
      <c r="AR1437" s="317">
        <f t="shared" si="520"/>
        <v>0</v>
      </c>
      <c r="AS1437" s="388">
        <f t="shared" si="521"/>
        <v>0</v>
      </c>
      <c r="AT1437" s="379">
        <f t="shared" si="763"/>
        <v>0</v>
      </c>
      <c r="AU1437" s="380">
        <f t="shared" si="522"/>
        <v>0</v>
      </c>
      <c r="AV1437" s="317">
        <f t="shared" si="523"/>
        <v>0</v>
      </c>
      <c r="AW1437" s="388">
        <f t="shared" si="524"/>
        <v>0</v>
      </c>
      <c r="AX1437" s="379">
        <f t="shared" si="764"/>
        <v>0</v>
      </c>
      <c r="AY1437" s="380">
        <f t="shared" si="525"/>
        <v>0</v>
      </c>
      <c r="AZ1437" s="292">
        <f t="shared" si="526"/>
        <v>0</v>
      </c>
      <c r="BA1437" s="388">
        <f t="shared" si="527"/>
        <v>0</v>
      </c>
      <c r="BB1437" s="379">
        <f t="shared" si="765"/>
        <v>0</v>
      </c>
      <c r="BC1437" s="380">
        <f t="shared" si="528"/>
        <v>0</v>
      </c>
      <c r="BD1437" s="292">
        <f t="shared" si="529"/>
        <v>0</v>
      </c>
      <c r="BE1437" s="388">
        <f t="shared" si="530"/>
        <v>0</v>
      </c>
      <c r="BF1437" s="379">
        <f t="shared" si="766"/>
        <v>0</v>
      </c>
      <c r="BG1437" s="380">
        <f t="shared" si="531"/>
        <v>0</v>
      </c>
      <c r="BH1437" s="292">
        <f t="shared" si="532"/>
        <v>0</v>
      </c>
      <c r="CA1437" s="303"/>
      <c r="CB1437" s="427"/>
      <c r="CC1437" s="304"/>
      <c r="CD1437" s="304"/>
      <c r="CE1437" s="304"/>
      <c r="CF1437" s="304"/>
      <c r="CG1437" s="304"/>
      <c r="CH1437" s="304"/>
      <c r="CI1437" s="304"/>
      <c r="CJ1437" s="304"/>
      <c r="CK1437" s="304"/>
      <c r="CL1437" s="304"/>
      <c r="CM1437" s="388"/>
      <c r="CN1437" s="388"/>
      <c r="CO1437" s="388"/>
      <c r="CP1437" s="388"/>
      <c r="CQ1437" s="388"/>
      <c r="CR1437" s="388"/>
      <c r="CS1437" s="388"/>
      <c r="CT1437" s="311"/>
      <c r="CU1437" s="311"/>
      <c r="CV1437" s="311"/>
      <c r="CW1437" s="311"/>
      <c r="CX1437" s="311"/>
      <c r="CY1437" s="311"/>
      <c r="CZ1437" s="311"/>
      <c r="DA1437" s="311"/>
      <c r="DB1437" s="311"/>
      <c r="DC1437" s="311"/>
      <c r="DD1437" s="311"/>
      <c r="DE1437" s="311"/>
      <c r="DG1437" s="610"/>
      <c r="DH1437" s="611"/>
      <c r="DI1437" s="415" t="s">
        <v>1919</v>
      </c>
      <c r="DJ1437" s="298"/>
      <c r="DK1437" s="298"/>
      <c r="DL1437" s="298"/>
      <c r="DM1437" s="298"/>
      <c r="DN1437" s="298"/>
      <c r="DO1437" s="298"/>
      <c r="DP1437" s="298"/>
      <c r="DQ1437" s="298"/>
      <c r="DR1437" s="298"/>
      <c r="DS1437" s="298"/>
      <c r="DT1437" s="298"/>
      <c r="DU1437" s="298"/>
      <c r="DV1437" s="298"/>
      <c r="DW1437" s="298"/>
      <c r="DX1437" s="298"/>
      <c r="DY1437" s="298"/>
      <c r="DZ1437" s="298"/>
      <c r="EA1437" s="302">
        <f t="shared" ref="EA1437:EK1437" si="879">IF(OR(AND(EA1434="NS",EA1435=7),AND(EA1434="NA")),0,IF(OR(AND(IF(EA1434="NS",1,EA1434)&gt;EA1436*0.25,EA1435=0),AND(EA1434&gt;0,OR(EA1435=7,EA1436=0)),AND(EA1434&gt;0,EA1435=0,EA1436=0),AND(EA1434="NS",EA1435=0,EA1436=0)),1,0))</f>
        <v>0</v>
      </c>
      <c r="EB1437" s="302">
        <f t="shared" si="879"/>
        <v>0</v>
      </c>
      <c r="EC1437" s="302">
        <f t="shared" si="879"/>
        <v>0</v>
      </c>
      <c r="ED1437" s="302">
        <f t="shared" si="879"/>
        <v>0</v>
      </c>
      <c r="EE1437" s="302">
        <f t="shared" si="879"/>
        <v>0</v>
      </c>
      <c r="EF1437" s="302">
        <f t="shared" si="879"/>
        <v>0</v>
      </c>
      <c r="EG1437" s="302">
        <f t="shared" si="879"/>
        <v>0</v>
      </c>
      <c r="EH1437" s="302">
        <f t="shared" si="879"/>
        <v>0</v>
      </c>
      <c r="EI1437" s="302">
        <f t="shared" si="879"/>
        <v>0</v>
      </c>
      <c r="EJ1437" s="302">
        <f t="shared" si="879"/>
        <v>0</v>
      </c>
      <c r="EK1437" s="302">
        <f t="shared" si="879"/>
        <v>0</v>
      </c>
      <c r="EL1437" s="302">
        <f t="shared" ref="EL1437" si="880">IF(OR(AND(EL1434="NS",EL1435=7),AND(EL1434="NA")),0,IF(OR(AND(IF(EL1434="NS",1,EL1434)&gt;EL1436*0.25,EL1435=0),AND(EL1434&gt;0,OR(EL1435=7,EL1436=0)),AND(EL1434&gt;0,EL1435=0,EL1436=0),AND(EL1434="NS",EL1435=0,EL1436=0)),1,0))</f>
        <v>0</v>
      </c>
      <c r="EM1437" s="377">
        <f>SUM(EA1437:EL1437)</f>
        <v>0</v>
      </c>
    </row>
    <row r="1438" spans="1:143" ht="15" customHeight="1" x14ac:dyDescent="0.25">
      <c r="A1438" s="60"/>
      <c r="B1438" s="60"/>
      <c r="C1438" s="797"/>
      <c r="D1438" s="792"/>
      <c r="E1438" s="793"/>
      <c r="F1438" s="794"/>
      <c r="G1438" s="703" t="s">
        <v>420</v>
      </c>
      <c r="H1438" s="703"/>
      <c r="I1438" s="774" t="s">
        <v>421</v>
      </c>
      <c r="J1438" s="774"/>
      <c r="K1438" s="774"/>
      <c r="L1438" s="774"/>
      <c r="M1438" s="774"/>
      <c r="N1438" s="774"/>
      <c r="O1438" s="774"/>
      <c r="P1438" s="774"/>
      <c r="Q1438" s="774"/>
      <c r="R1438" s="774"/>
      <c r="S1438" s="274"/>
      <c r="T1438" s="274"/>
      <c r="U1438" s="274"/>
      <c r="V1438" s="274"/>
      <c r="W1438" s="274"/>
      <c r="X1438" s="274"/>
      <c r="Y1438" s="274"/>
      <c r="Z1438" s="274"/>
      <c r="AA1438" s="274"/>
      <c r="AB1438" s="274"/>
      <c r="AC1438" s="274"/>
      <c r="AD1438" s="274"/>
      <c r="AE1438" s="60"/>
      <c r="AF1438" s="259"/>
      <c r="AG1438" s="374">
        <f t="shared" si="514"/>
        <v>12</v>
      </c>
      <c r="AH1438" s="399"/>
      <c r="AK1438" s="412">
        <f t="shared" si="515"/>
        <v>0</v>
      </c>
      <c r="AL1438" s="379">
        <f t="shared" si="761"/>
        <v>0</v>
      </c>
      <c r="AM1438" s="380">
        <f t="shared" si="516"/>
        <v>0</v>
      </c>
      <c r="AN1438" s="317">
        <f t="shared" si="517"/>
        <v>0</v>
      </c>
      <c r="AO1438" s="388">
        <f t="shared" si="518"/>
        <v>0</v>
      </c>
      <c r="AP1438" s="379">
        <f t="shared" si="762"/>
        <v>0</v>
      </c>
      <c r="AQ1438" s="380">
        <f t="shared" si="519"/>
        <v>0</v>
      </c>
      <c r="AR1438" s="317">
        <f t="shared" si="520"/>
        <v>0</v>
      </c>
      <c r="AS1438" s="388">
        <f t="shared" si="521"/>
        <v>0</v>
      </c>
      <c r="AT1438" s="379">
        <f t="shared" si="763"/>
        <v>0</v>
      </c>
      <c r="AU1438" s="380">
        <f t="shared" si="522"/>
        <v>0</v>
      </c>
      <c r="AV1438" s="317">
        <f t="shared" si="523"/>
        <v>0</v>
      </c>
      <c r="AW1438" s="388">
        <f t="shared" si="524"/>
        <v>0</v>
      </c>
      <c r="AX1438" s="379">
        <f t="shared" si="764"/>
        <v>0</v>
      </c>
      <c r="AY1438" s="380">
        <f t="shared" si="525"/>
        <v>0</v>
      </c>
      <c r="AZ1438" s="292">
        <f t="shared" si="526"/>
        <v>0</v>
      </c>
      <c r="BA1438" s="388">
        <f t="shared" si="527"/>
        <v>0</v>
      </c>
      <c r="BB1438" s="379">
        <f t="shared" si="765"/>
        <v>0</v>
      </c>
      <c r="BC1438" s="380">
        <f t="shared" si="528"/>
        <v>0</v>
      </c>
      <c r="BD1438" s="292">
        <f t="shared" si="529"/>
        <v>0</v>
      </c>
      <c r="BE1438" s="388">
        <f t="shared" si="530"/>
        <v>0</v>
      </c>
      <c r="BF1438" s="379">
        <f t="shared" si="766"/>
        <v>0</v>
      </c>
      <c r="BG1438" s="380">
        <f t="shared" si="531"/>
        <v>0</v>
      </c>
      <c r="BH1438" s="292">
        <f t="shared" si="532"/>
        <v>0</v>
      </c>
      <c r="CA1438" s="303"/>
      <c r="CB1438" s="421"/>
      <c r="CC1438" s="304"/>
      <c r="CD1438" s="304"/>
      <c r="CE1438" s="304"/>
      <c r="CF1438" s="304"/>
      <c r="CG1438" s="304"/>
      <c r="CH1438" s="304"/>
      <c r="CI1438" s="304"/>
      <c r="CJ1438" s="304"/>
      <c r="CK1438" s="304"/>
      <c r="CL1438" s="304"/>
      <c r="CM1438" s="388"/>
      <c r="CN1438" s="388"/>
      <c r="CO1438" s="388"/>
      <c r="CP1438" s="388"/>
      <c r="CQ1438" s="388"/>
      <c r="CR1438" s="388"/>
      <c r="CS1438" s="388"/>
      <c r="CT1438" s="311"/>
      <c r="CU1438" s="311"/>
      <c r="CV1438" s="311"/>
      <c r="CW1438" s="311"/>
      <c r="CX1438" s="311"/>
      <c r="CY1438" s="311"/>
      <c r="CZ1438" s="311"/>
      <c r="DA1438" s="311"/>
      <c r="DB1438" s="311"/>
      <c r="DC1438" s="311"/>
      <c r="DD1438" s="311"/>
      <c r="DE1438" s="311"/>
      <c r="DG1438" s="614" t="s">
        <v>420</v>
      </c>
      <c r="DH1438" s="615"/>
      <c r="DI1438" s="418" t="s">
        <v>1909</v>
      </c>
      <c r="DJ1438" s="419"/>
      <c r="DK1438" s="419"/>
      <c r="DL1438" s="419"/>
      <c r="DM1438" s="419"/>
      <c r="DN1438" s="419"/>
      <c r="DO1438" s="419"/>
      <c r="DP1438" s="419"/>
      <c r="DQ1438" s="419"/>
      <c r="DR1438" s="419"/>
      <c r="DS1438" s="419"/>
      <c r="DT1438" s="419"/>
      <c r="DU1438" s="419"/>
      <c r="DV1438" s="419"/>
      <c r="DW1438" s="419"/>
      <c r="DX1438" s="419"/>
      <c r="DY1438" s="419"/>
      <c r="DZ1438" s="419"/>
      <c r="EA1438" s="420">
        <f t="shared" ref="EA1438" si="881">S1438</f>
        <v>0</v>
      </c>
      <c r="EB1438" s="420">
        <f t="shared" ref="EB1438" si="882">T1438</f>
        <v>0</v>
      </c>
      <c r="EC1438" s="420">
        <f t="shared" ref="EC1438" si="883">U1438</f>
        <v>0</v>
      </c>
      <c r="ED1438" s="420">
        <f t="shared" ref="ED1438" si="884">V1438</f>
        <v>0</v>
      </c>
      <c r="EE1438" s="420">
        <f t="shared" ref="EE1438" si="885">W1438</f>
        <v>0</v>
      </c>
      <c r="EF1438" s="420">
        <f t="shared" ref="EF1438" si="886">X1438</f>
        <v>0</v>
      </c>
      <c r="EG1438" s="420">
        <f t="shared" ref="EG1438" si="887">Y1438</f>
        <v>0</v>
      </c>
      <c r="EH1438" s="420">
        <f t="shared" ref="EH1438" si="888">Z1438</f>
        <v>0</v>
      </c>
      <c r="EI1438" s="420">
        <f t="shared" ref="EI1438" si="889">AA1438</f>
        <v>0</v>
      </c>
      <c r="EJ1438" s="420">
        <f t="shared" ref="EJ1438" si="890">AB1438</f>
        <v>0</v>
      </c>
      <c r="EK1438" s="420">
        <f t="shared" ref="EK1438" si="891">AC1438</f>
        <v>0</v>
      </c>
      <c r="EL1438" s="420">
        <f t="shared" ref="EL1438" si="892">AD1438</f>
        <v>0</v>
      </c>
    </row>
    <row r="1439" spans="1:143" ht="15" customHeight="1" x14ac:dyDescent="0.25">
      <c r="A1439" s="60"/>
      <c r="B1439" s="60"/>
      <c r="C1439" s="795" t="s">
        <v>458</v>
      </c>
      <c r="D1439" s="786" t="s">
        <v>459</v>
      </c>
      <c r="E1439" s="787"/>
      <c r="F1439" s="788"/>
      <c r="G1439" s="703" t="s">
        <v>424</v>
      </c>
      <c r="H1439" s="703"/>
      <c r="I1439" s="774" t="s">
        <v>425</v>
      </c>
      <c r="J1439" s="774"/>
      <c r="K1439" s="774"/>
      <c r="L1439" s="774"/>
      <c r="M1439" s="774"/>
      <c r="N1439" s="774"/>
      <c r="O1439" s="774"/>
      <c r="P1439" s="774"/>
      <c r="Q1439" s="774"/>
      <c r="R1439" s="774"/>
      <c r="S1439" s="274"/>
      <c r="T1439" s="274"/>
      <c r="U1439" s="274"/>
      <c r="V1439" s="274"/>
      <c r="W1439" s="274"/>
      <c r="X1439" s="274"/>
      <c r="Y1439" s="274"/>
      <c r="Z1439" s="274"/>
      <c r="AA1439" s="274"/>
      <c r="AB1439" s="274"/>
      <c r="AC1439" s="274"/>
      <c r="AD1439" s="274"/>
      <c r="AE1439" s="60"/>
      <c r="AF1439" s="259"/>
      <c r="AG1439" s="374">
        <f t="shared" si="514"/>
        <v>12</v>
      </c>
      <c r="AH1439" s="399"/>
      <c r="AK1439" s="412">
        <f t="shared" si="515"/>
        <v>0</v>
      </c>
      <c r="AL1439" s="379">
        <f t="shared" si="761"/>
        <v>0</v>
      </c>
      <c r="AM1439" s="380">
        <f t="shared" si="516"/>
        <v>0</v>
      </c>
      <c r="AN1439" s="317">
        <f t="shared" si="517"/>
        <v>0</v>
      </c>
      <c r="AO1439" s="388">
        <f t="shared" si="518"/>
        <v>0</v>
      </c>
      <c r="AP1439" s="379">
        <f t="shared" si="762"/>
        <v>0</v>
      </c>
      <c r="AQ1439" s="380">
        <f t="shared" si="519"/>
        <v>0</v>
      </c>
      <c r="AR1439" s="317">
        <f t="shared" si="520"/>
        <v>0</v>
      </c>
      <c r="AS1439" s="388">
        <f t="shared" si="521"/>
        <v>0</v>
      </c>
      <c r="AT1439" s="379">
        <f t="shared" si="763"/>
        <v>0</v>
      </c>
      <c r="AU1439" s="380">
        <f t="shared" si="522"/>
        <v>0</v>
      </c>
      <c r="AV1439" s="317">
        <f t="shared" si="523"/>
        <v>0</v>
      </c>
      <c r="AW1439" s="388">
        <f t="shared" si="524"/>
        <v>0</v>
      </c>
      <c r="AX1439" s="379">
        <f t="shared" si="764"/>
        <v>0</v>
      </c>
      <c r="AY1439" s="380">
        <f t="shared" si="525"/>
        <v>0</v>
      </c>
      <c r="AZ1439" s="292">
        <f t="shared" si="526"/>
        <v>0</v>
      </c>
      <c r="BA1439" s="388">
        <f t="shared" si="527"/>
        <v>0</v>
      </c>
      <c r="BB1439" s="379">
        <f t="shared" si="765"/>
        <v>0</v>
      </c>
      <c r="BC1439" s="380">
        <f t="shared" si="528"/>
        <v>0</v>
      </c>
      <c r="BD1439" s="292">
        <f t="shared" si="529"/>
        <v>0</v>
      </c>
      <c r="BE1439" s="388">
        <f t="shared" si="530"/>
        <v>0</v>
      </c>
      <c r="BF1439" s="379">
        <f t="shared" si="766"/>
        <v>0</v>
      </c>
      <c r="BG1439" s="380">
        <f t="shared" si="531"/>
        <v>0</v>
      </c>
      <c r="BH1439" s="292">
        <f t="shared" si="532"/>
        <v>0</v>
      </c>
      <c r="CA1439" s="299" t="s">
        <v>60</v>
      </c>
      <c r="CB1439" s="421"/>
      <c r="CC1439" s="296"/>
      <c r="CD1439" s="296"/>
      <c r="CE1439" s="296"/>
      <c r="CF1439" s="296"/>
      <c r="CG1439" s="296"/>
      <c r="CH1439" s="296"/>
      <c r="CI1439" s="296"/>
      <c r="CJ1439" s="296"/>
      <c r="CK1439" s="296"/>
      <c r="CL1439" s="296"/>
      <c r="CM1439" s="320"/>
      <c r="CN1439" s="320"/>
      <c r="CO1439" s="320"/>
      <c r="CP1439" s="320"/>
      <c r="CQ1439" s="320"/>
      <c r="CR1439" s="320"/>
      <c r="CS1439" s="320"/>
      <c r="CT1439" s="423">
        <f t="shared" ref="CT1439" si="893">IF(S1439="",0,S1439)</f>
        <v>0</v>
      </c>
      <c r="CU1439" s="423">
        <f t="shared" ref="CU1439" si="894">IF(T1439="",0,T1439)</f>
        <v>0</v>
      </c>
      <c r="CV1439" s="423">
        <f t="shared" ref="CV1439" si="895">IF(U1439="",0,U1439)</f>
        <v>0</v>
      </c>
      <c r="CW1439" s="423">
        <f t="shared" ref="CW1439" si="896">IF(V1439="",0,V1439)</f>
        <v>0</v>
      </c>
      <c r="CX1439" s="423">
        <f t="shared" ref="CX1439" si="897">IF(W1439="",0,W1439)</f>
        <v>0</v>
      </c>
      <c r="CY1439" s="423">
        <f t="shared" ref="CY1439" si="898">IF(X1439="",0,X1439)</f>
        <v>0</v>
      </c>
      <c r="CZ1439" s="423">
        <f t="shared" ref="CZ1439" si="899">IF(Y1439="",0,Y1439)</f>
        <v>0</v>
      </c>
      <c r="DA1439" s="423">
        <f t="shared" ref="DA1439" si="900">IF(Z1439="",0,Z1439)</f>
        <v>0</v>
      </c>
      <c r="DB1439" s="423">
        <f t="shared" ref="DB1439" si="901">IF(AA1439="",0,AA1439)</f>
        <v>0</v>
      </c>
      <c r="DC1439" s="423">
        <f t="shared" ref="DC1439" si="902">IF(AB1439="",0,AB1439)</f>
        <v>0</v>
      </c>
      <c r="DD1439" s="423">
        <f t="shared" ref="DD1439" si="903">IF(AC1439="",0,AC1439)</f>
        <v>0</v>
      </c>
      <c r="DE1439" s="423">
        <f t="shared" ref="DE1439" si="904">IF(AD1439="",0,AD1439)</f>
        <v>0</v>
      </c>
      <c r="DG1439" s="610"/>
      <c r="DH1439" s="611"/>
      <c r="DI1439" s="415" t="s">
        <v>1910</v>
      </c>
      <c r="DJ1439" s="416"/>
      <c r="DK1439" s="416"/>
      <c r="DL1439" s="416"/>
      <c r="DM1439" s="416"/>
      <c r="DN1439" s="416"/>
      <c r="DO1439" s="416"/>
      <c r="DP1439" s="416"/>
      <c r="DQ1439" s="416"/>
      <c r="DR1439" s="416"/>
      <c r="DS1439" s="416"/>
      <c r="DT1439" s="416"/>
      <c r="DU1439" s="416"/>
      <c r="DV1439" s="416"/>
      <c r="DW1439" s="416"/>
      <c r="DX1439" s="416"/>
      <c r="DY1439" s="416"/>
      <c r="DZ1439" s="416"/>
      <c r="EA1439" s="417">
        <f t="shared" ref="EA1439" si="905">COUNTIF(S1436:S1437,"NS")</f>
        <v>0</v>
      </c>
      <c r="EB1439" s="417">
        <f t="shared" ref="EB1439" si="906">COUNTIF(T1436:T1437,"NS")</f>
        <v>0</v>
      </c>
      <c r="EC1439" s="417">
        <f t="shared" ref="EC1439" si="907">COUNTIF(U1436:U1437,"NS")</f>
        <v>0</v>
      </c>
      <c r="ED1439" s="417">
        <f t="shared" ref="ED1439" si="908">COUNTIF(V1436:V1437,"NS")</f>
        <v>0</v>
      </c>
      <c r="EE1439" s="417">
        <f t="shared" ref="EE1439" si="909">COUNTIF(W1436:W1437,"NS")</f>
        <v>0</v>
      </c>
      <c r="EF1439" s="417">
        <f t="shared" ref="EF1439" si="910">COUNTIF(X1436:X1437,"NS")</f>
        <v>0</v>
      </c>
      <c r="EG1439" s="417">
        <f t="shared" ref="EG1439" si="911">COUNTIF(Y1436:Y1437,"NS")</f>
        <v>0</v>
      </c>
      <c r="EH1439" s="417">
        <f t="shared" ref="EH1439" si="912">COUNTIF(Z1436:Z1437,"NS")</f>
        <v>0</v>
      </c>
      <c r="EI1439" s="417">
        <f t="shared" ref="EI1439" si="913">COUNTIF(AA1436:AA1437,"NS")</f>
        <v>0</v>
      </c>
      <c r="EJ1439" s="417">
        <f t="shared" ref="EJ1439" si="914">COUNTIF(AB1436:AB1437,"NS")</f>
        <v>0</v>
      </c>
      <c r="EK1439" s="417">
        <f t="shared" ref="EK1439" si="915">COUNTIF(AC1436:AC1437,"NS")</f>
        <v>0</v>
      </c>
      <c r="EL1439" s="417">
        <f t="shared" ref="EL1439" si="916">COUNTIF(AD1436:AD1437,"NS")</f>
        <v>0</v>
      </c>
    </row>
    <row r="1440" spans="1:143" ht="15" customHeight="1" x14ac:dyDescent="0.25">
      <c r="A1440" s="60"/>
      <c r="B1440" s="60"/>
      <c r="C1440" s="796"/>
      <c r="D1440" s="789"/>
      <c r="E1440" s="790"/>
      <c r="F1440" s="791"/>
      <c r="G1440" s="702" t="s">
        <v>432</v>
      </c>
      <c r="H1440" s="702"/>
      <c r="I1440" s="56"/>
      <c r="J1440" s="700" t="s">
        <v>426</v>
      </c>
      <c r="K1440" s="700"/>
      <c r="L1440" s="700"/>
      <c r="M1440" s="700"/>
      <c r="N1440" s="700"/>
      <c r="O1440" s="700"/>
      <c r="P1440" s="700"/>
      <c r="Q1440" s="700"/>
      <c r="R1440" s="701"/>
      <c r="S1440" s="274"/>
      <c r="T1440" s="274"/>
      <c r="U1440" s="274"/>
      <c r="V1440" s="274"/>
      <c r="W1440" s="274"/>
      <c r="X1440" s="274"/>
      <c r="Y1440" s="274"/>
      <c r="Z1440" s="274"/>
      <c r="AA1440" s="274"/>
      <c r="AB1440" s="274"/>
      <c r="AC1440" s="274"/>
      <c r="AD1440" s="274"/>
      <c r="AE1440" s="60"/>
      <c r="AF1440" s="259"/>
      <c r="AG1440" s="374">
        <f t="shared" si="514"/>
        <v>12</v>
      </c>
      <c r="AH1440" s="399"/>
      <c r="AK1440" s="412">
        <f t="shared" si="515"/>
        <v>0</v>
      </c>
      <c r="AL1440" s="379">
        <f t="shared" si="761"/>
        <v>0</v>
      </c>
      <c r="AM1440" s="380">
        <f t="shared" si="516"/>
        <v>0</v>
      </c>
      <c r="AN1440" s="317">
        <f t="shared" si="517"/>
        <v>0</v>
      </c>
      <c r="AO1440" s="388">
        <f t="shared" si="518"/>
        <v>0</v>
      </c>
      <c r="AP1440" s="379">
        <f t="shared" si="762"/>
        <v>0</v>
      </c>
      <c r="AQ1440" s="380">
        <f t="shared" si="519"/>
        <v>0</v>
      </c>
      <c r="AR1440" s="317">
        <f t="shared" si="520"/>
        <v>0</v>
      </c>
      <c r="AS1440" s="388">
        <f t="shared" si="521"/>
        <v>0</v>
      </c>
      <c r="AT1440" s="379">
        <f t="shared" si="763"/>
        <v>0</v>
      </c>
      <c r="AU1440" s="380">
        <f t="shared" si="522"/>
        <v>0</v>
      </c>
      <c r="AV1440" s="317">
        <f t="shared" si="523"/>
        <v>0</v>
      </c>
      <c r="AW1440" s="388">
        <f t="shared" si="524"/>
        <v>0</v>
      </c>
      <c r="AX1440" s="379">
        <f t="shared" si="764"/>
        <v>0</v>
      </c>
      <c r="AY1440" s="380">
        <f t="shared" si="525"/>
        <v>0</v>
      </c>
      <c r="AZ1440" s="292">
        <f t="shared" si="526"/>
        <v>0</v>
      </c>
      <c r="BA1440" s="388">
        <f t="shared" si="527"/>
        <v>0</v>
      </c>
      <c r="BB1440" s="379">
        <f t="shared" si="765"/>
        <v>0</v>
      </c>
      <c r="BC1440" s="380">
        <f t="shared" si="528"/>
        <v>0</v>
      </c>
      <c r="BD1440" s="292">
        <f t="shared" si="529"/>
        <v>0</v>
      </c>
      <c r="BE1440" s="388">
        <f t="shared" si="530"/>
        <v>0</v>
      </c>
      <c r="BF1440" s="379">
        <f t="shared" si="766"/>
        <v>0</v>
      </c>
      <c r="BG1440" s="380">
        <f t="shared" si="531"/>
        <v>0</v>
      </c>
      <c r="BH1440" s="292">
        <f t="shared" si="532"/>
        <v>0</v>
      </c>
      <c r="CA1440" s="299" t="s">
        <v>1917</v>
      </c>
      <c r="CB1440" s="421"/>
      <c r="CC1440" s="297"/>
      <c r="CD1440" s="297"/>
      <c r="CE1440" s="297"/>
      <c r="CF1440" s="297"/>
      <c r="CG1440" s="297"/>
      <c r="CH1440" s="297"/>
      <c r="CI1440" s="297"/>
      <c r="CJ1440" s="297"/>
      <c r="CK1440" s="297"/>
      <c r="CL1440" s="297"/>
      <c r="CM1440" s="320"/>
      <c r="CN1440" s="320"/>
      <c r="CO1440" s="320"/>
      <c r="CP1440" s="320"/>
      <c r="CQ1440" s="320"/>
      <c r="CR1440" s="320"/>
      <c r="CS1440" s="320"/>
      <c r="CT1440" s="301">
        <f t="shared" ref="CT1440" si="917">SUM(S1440:S1445)</f>
        <v>0</v>
      </c>
      <c r="CU1440" s="301">
        <f t="shared" ref="CU1440" si="918">SUM(T1440:T1445)</f>
        <v>0</v>
      </c>
      <c r="CV1440" s="301">
        <f t="shared" ref="CV1440" si="919">SUM(U1440:U1445)</f>
        <v>0</v>
      </c>
      <c r="CW1440" s="301">
        <f t="shared" ref="CW1440" si="920">SUM(V1440:V1445)</f>
        <v>0</v>
      </c>
      <c r="CX1440" s="301">
        <f t="shared" ref="CX1440" si="921">SUM(W1440:W1445)</f>
        <v>0</v>
      </c>
      <c r="CY1440" s="301">
        <f t="shared" ref="CY1440" si="922">SUM(X1440:X1445)</f>
        <v>0</v>
      </c>
      <c r="CZ1440" s="301">
        <f t="shared" ref="CZ1440" si="923">SUM(Y1440:Y1445)</f>
        <v>0</v>
      </c>
      <c r="DA1440" s="301">
        <f t="shared" ref="DA1440" si="924">SUM(Z1440:Z1445)</f>
        <v>0</v>
      </c>
      <c r="DB1440" s="301">
        <f t="shared" ref="DB1440" si="925">SUM(AA1440:AA1445)</f>
        <v>0</v>
      </c>
      <c r="DC1440" s="301">
        <f t="shared" ref="DC1440" si="926">SUM(AB1440:AB1445)</f>
        <v>0</v>
      </c>
      <c r="DD1440" s="301">
        <f t="shared" ref="DD1440" si="927">SUM(AC1440:AC1445)</f>
        <v>0</v>
      </c>
      <c r="DE1440" s="301">
        <f t="shared" ref="DE1440" si="928">SUM(AD1440:AD1445)</f>
        <v>0</v>
      </c>
      <c r="DG1440" s="612"/>
      <c r="DH1440" s="613"/>
      <c r="DI1440" s="415" t="s">
        <v>1914</v>
      </c>
      <c r="DJ1440" s="416"/>
      <c r="DK1440" s="416"/>
      <c r="DL1440" s="416"/>
      <c r="DM1440" s="416"/>
      <c r="DN1440" s="416"/>
      <c r="DO1440" s="416"/>
      <c r="DP1440" s="416"/>
      <c r="DQ1440" s="416"/>
      <c r="DR1440" s="416"/>
      <c r="DS1440" s="416"/>
      <c r="DT1440" s="416"/>
      <c r="DU1440" s="416"/>
      <c r="DV1440" s="416"/>
      <c r="DW1440" s="416"/>
      <c r="DX1440" s="416"/>
      <c r="DY1440" s="416"/>
      <c r="DZ1440" s="416"/>
      <c r="EA1440" s="417">
        <f t="shared" ref="EA1440" si="929">SUM(S1436:S1438)</f>
        <v>0</v>
      </c>
      <c r="EB1440" s="417">
        <f t="shared" ref="EB1440" si="930">SUM(T1436:T1438)</f>
        <v>0</v>
      </c>
      <c r="EC1440" s="417">
        <f t="shared" ref="EC1440" si="931">SUM(U1436:U1438)</f>
        <v>0</v>
      </c>
      <c r="ED1440" s="417">
        <f t="shared" ref="ED1440" si="932">SUM(V1436:V1438)</f>
        <v>0</v>
      </c>
      <c r="EE1440" s="417">
        <f t="shared" ref="EE1440" si="933">SUM(W1436:W1438)</f>
        <v>0</v>
      </c>
      <c r="EF1440" s="417">
        <f t="shared" ref="EF1440" si="934">SUM(X1436:X1438)</f>
        <v>0</v>
      </c>
      <c r="EG1440" s="417">
        <f t="shared" ref="EG1440" si="935">SUM(Y1436:Y1438)</f>
        <v>0</v>
      </c>
      <c r="EH1440" s="417">
        <f t="shared" ref="EH1440" si="936">SUM(Z1436:Z1438)</f>
        <v>0</v>
      </c>
      <c r="EI1440" s="417">
        <f t="shared" ref="EI1440" si="937">SUM(AA1436:AA1438)</f>
        <v>0</v>
      </c>
      <c r="EJ1440" s="417">
        <f t="shared" ref="EJ1440" si="938">SUM(AB1436:AB1438)</f>
        <v>0</v>
      </c>
      <c r="EK1440" s="417">
        <f t="shared" ref="EK1440" si="939">SUM(AC1436:AC1438)</f>
        <v>0</v>
      </c>
      <c r="EL1440" s="417">
        <f t="shared" ref="EL1440" si="940">SUM(AD1436:AD1438)</f>
        <v>0</v>
      </c>
    </row>
    <row r="1441" spans="1:143" ht="15" customHeight="1" x14ac:dyDescent="0.25">
      <c r="A1441" s="60"/>
      <c r="B1441" s="60"/>
      <c r="C1441" s="796"/>
      <c r="D1441" s="789"/>
      <c r="E1441" s="790"/>
      <c r="F1441" s="791"/>
      <c r="G1441" s="702" t="s">
        <v>433</v>
      </c>
      <c r="H1441" s="702"/>
      <c r="I1441" s="56"/>
      <c r="J1441" s="700" t="s">
        <v>427</v>
      </c>
      <c r="K1441" s="700"/>
      <c r="L1441" s="700"/>
      <c r="M1441" s="700"/>
      <c r="N1441" s="700"/>
      <c r="O1441" s="700"/>
      <c r="P1441" s="700"/>
      <c r="Q1441" s="700"/>
      <c r="R1441" s="701"/>
      <c r="S1441" s="274"/>
      <c r="T1441" s="274"/>
      <c r="U1441" s="274"/>
      <c r="V1441" s="274"/>
      <c r="W1441" s="274"/>
      <c r="X1441" s="274"/>
      <c r="Y1441" s="274"/>
      <c r="Z1441" s="274"/>
      <c r="AA1441" s="274"/>
      <c r="AB1441" s="274"/>
      <c r="AC1441" s="274"/>
      <c r="AD1441" s="274"/>
      <c r="AE1441" s="60"/>
      <c r="AF1441" s="259"/>
      <c r="AG1441" s="374">
        <f t="shared" si="514"/>
        <v>12</v>
      </c>
      <c r="AH1441" s="399"/>
      <c r="AK1441" s="412">
        <f t="shared" si="515"/>
        <v>0</v>
      </c>
      <c r="AL1441" s="379">
        <f t="shared" ref="AL1441:AL1472" si="941">COUNTIF(T1441:U1441,"ns")</f>
        <v>0</v>
      </c>
      <c r="AM1441" s="380">
        <f t="shared" si="516"/>
        <v>0</v>
      </c>
      <c r="AN1441" s="317">
        <f t="shared" si="517"/>
        <v>0</v>
      </c>
      <c r="AO1441" s="388">
        <f t="shared" si="518"/>
        <v>0</v>
      </c>
      <c r="AP1441" s="379">
        <f t="shared" ref="AP1441:AP1472" si="942">COUNTIF(AC1441,"ns")+COUNTIF(Z1441,"ns")+COUNTIF(W1441,"ns")</f>
        <v>0</v>
      </c>
      <c r="AQ1441" s="380">
        <f t="shared" si="519"/>
        <v>0</v>
      </c>
      <c r="AR1441" s="317">
        <f t="shared" si="520"/>
        <v>0</v>
      </c>
      <c r="AS1441" s="388">
        <f t="shared" si="521"/>
        <v>0</v>
      </c>
      <c r="AT1441" s="379">
        <f t="shared" ref="AT1441:AT1472" si="943">COUNTIF(X1441,"ns")+COUNTIF(AD1441,"ns")+COUNTIF(AA1441,"ns")</f>
        <v>0</v>
      </c>
      <c r="AU1441" s="380">
        <f t="shared" si="522"/>
        <v>0</v>
      </c>
      <c r="AV1441" s="317">
        <f t="shared" si="523"/>
        <v>0</v>
      </c>
      <c r="AW1441" s="388">
        <f t="shared" si="524"/>
        <v>0</v>
      </c>
      <c r="AX1441" s="379">
        <f t="shared" ref="AX1441:AX1472" si="944">COUNTIF(W1441:X1441,"ns")</f>
        <v>0</v>
      </c>
      <c r="AY1441" s="380">
        <f t="shared" si="525"/>
        <v>0</v>
      </c>
      <c r="AZ1441" s="292">
        <f t="shared" si="526"/>
        <v>0</v>
      </c>
      <c r="BA1441" s="388">
        <f t="shared" si="527"/>
        <v>0</v>
      </c>
      <c r="BB1441" s="379">
        <f t="shared" ref="BB1441:BB1472" si="945">COUNTIF(Z1441:AA1441,"ns")</f>
        <v>0</v>
      </c>
      <c r="BC1441" s="380">
        <f t="shared" si="528"/>
        <v>0</v>
      </c>
      <c r="BD1441" s="292">
        <f t="shared" si="529"/>
        <v>0</v>
      </c>
      <c r="BE1441" s="388">
        <f t="shared" si="530"/>
        <v>0</v>
      </c>
      <c r="BF1441" s="379">
        <f t="shared" ref="BF1441:BF1472" si="946">COUNTIF(AC1441:AD1441,"ns")</f>
        <v>0</v>
      </c>
      <c r="BG1441" s="380">
        <f t="shared" si="531"/>
        <v>0</v>
      </c>
      <c r="BH1441" s="292">
        <f t="shared" si="532"/>
        <v>0</v>
      </c>
      <c r="CA1441" s="299" t="s">
        <v>1910</v>
      </c>
      <c r="CB1441" s="421"/>
      <c r="CC1441" s="296"/>
      <c r="CD1441" s="296"/>
      <c r="CE1441" s="296"/>
      <c r="CF1441" s="296"/>
      <c r="CG1441" s="296"/>
      <c r="CH1441" s="296"/>
      <c r="CI1441" s="296"/>
      <c r="CJ1441" s="296"/>
      <c r="CK1441" s="296"/>
      <c r="CL1441" s="296"/>
      <c r="CM1441" s="320"/>
      <c r="CN1441" s="320"/>
      <c r="CO1441" s="320"/>
      <c r="CP1441" s="320"/>
      <c r="CQ1441" s="320"/>
      <c r="CR1441" s="320"/>
      <c r="CS1441" s="320"/>
      <c r="CT1441" s="422">
        <f t="shared" ref="CT1441" si="947">IF(CT1439="NA",COUNTIF(S1440:S1445,"NA"),COUNTIF(S1440:S1445,"NS"))</f>
        <v>0</v>
      </c>
      <c r="CU1441" s="422">
        <f t="shared" ref="CU1441" si="948">IF(CU1439="NA",COUNTIF(T1440:T1445,"NA"),COUNTIF(T1440:T1445,"NS"))</f>
        <v>0</v>
      </c>
      <c r="CV1441" s="422">
        <f t="shared" ref="CV1441" si="949">IF(CV1439="NA",COUNTIF(U1440:U1445,"NA"),COUNTIF(U1440:U1445,"NS"))</f>
        <v>0</v>
      </c>
      <c r="CW1441" s="422">
        <f t="shared" ref="CW1441" si="950">IF(CW1439="NA",COUNTIF(V1440:V1445,"NA"),COUNTIF(V1440:V1445,"NS"))</f>
        <v>0</v>
      </c>
      <c r="CX1441" s="422">
        <f t="shared" ref="CX1441" si="951">IF(CX1439="NA",COUNTIF(W1440:W1445,"NA"),COUNTIF(W1440:W1445,"NS"))</f>
        <v>0</v>
      </c>
      <c r="CY1441" s="422">
        <f t="shared" ref="CY1441" si="952">IF(CY1439="NA",COUNTIF(X1440:X1445,"NA"),COUNTIF(X1440:X1445,"NS"))</f>
        <v>0</v>
      </c>
      <c r="CZ1441" s="422">
        <f t="shared" ref="CZ1441" si="953">IF(CZ1439="NA",COUNTIF(Y1440:Y1445,"NA"),COUNTIF(Y1440:Y1445,"NS"))</f>
        <v>0</v>
      </c>
      <c r="DA1441" s="422">
        <f t="shared" ref="DA1441" si="954">IF(DA1439="NA",COUNTIF(Z1440:Z1445,"NA"),COUNTIF(Z1440:Z1445,"NS"))</f>
        <v>0</v>
      </c>
      <c r="DB1441" s="422">
        <f t="shared" ref="DB1441" si="955">IF(DB1439="NA",COUNTIF(AA1440:AA1445,"NA"),COUNTIF(AA1440:AA1445,"NS"))</f>
        <v>0</v>
      </c>
      <c r="DC1441" s="422">
        <f t="shared" ref="DC1441" si="956">IF(DC1439="NA",COUNTIF(AB1440:AB1445,"NA"),COUNTIF(AB1440:AB1445,"NS"))</f>
        <v>0</v>
      </c>
      <c r="DD1441" s="422">
        <f t="shared" ref="DD1441" si="957">IF(DD1439="NA",COUNTIF(AC1440:AC1445,"NA"),COUNTIF(AC1440:AC1445,"NS"))</f>
        <v>0</v>
      </c>
      <c r="DE1441" s="422">
        <f t="shared" ref="DE1441" si="958">IF(DE1439="NA",COUNTIF(AD1440:AD1445,"NA"),COUNTIF(AD1440:AD1445,"NS"))</f>
        <v>0</v>
      </c>
      <c r="DG1441" s="612"/>
      <c r="DH1441" s="613"/>
      <c r="DI1441" s="415" t="s">
        <v>1919</v>
      </c>
      <c r="DJ1441" s="298"/>
      <c r="DK1441" s="298"/>
      <c r="DL1441" s="298"/>
      <c r="DM1441" s="298"/>
      <c r="DN1441" s="298"/>
      <c r="DO1441" s="298"/>
      <c r="DP1441" s="298"/>
      <c r="DQ1441" s="298"/>
      <c r="DR1441" s="298"/>
      <c r="DS1441" s="298"/>
      <c r="DT1441" s="298"/>
      <c r="DU1441" s="298"/>
      <c r="DV1441" s="298"/>
      <c r="DW1441" s="298"/>
      <c r="DX1441" s="298"/>
      <c r="DY1441" s="298"/>
      <c r="DZ1441" s="298"/>
      <c r="EA1441" s="302">
        <f t="shared" ref="EA1441:EK1441" si="959">IF(OR(AND(EA1438="NS",EA1439=2),AND(EA1438="NA")),0,IF(OR(AND(IF(EA1438="NS",1,EA1438)&gt;EA1440*0.25,EA1439=0),AND(EA1438&gt;0,OR(EA1439=2,EA1440=0)),AND(EA1438&gt;0,EA1439=0,EA1440=0),AND(EA1438="NS",EA1439=0,EA1440=0)),1,0))</f>
        <v>0</v>
      </c>
      <c r="EB1441" s="302">
        <f t="shared" si="959"/>
        <v>0</v>
      </c>
      <c r="EC1441" s="302">
        <f t="shared" si="959"/>
        <v>0</v>
      </c>
      <c r="ED1441" s="302">
        <f t="shared" si="959"/>
        <v>0</v>
      </c>
      <c r="EE1441" s="302">
        <f t="shared" si="959"/>
        <v>0</v>
      </c>
      <c r="EF1441" s="302">
        <f t="shared" si="959"/>
        <v>0</v>
      </c>
      <c r="EG1441" s="302">
        <f t="shared" si="959"/>
        <v>0</v>
      </c>
      <c r="EH1441" s="302">
        <f t="shared" si="959"/>
        <v>0</v>
      </c>
      <c r="EI1441" s="302">
        <f t="shared" si="959"/>
        <v>0</v>
      </c>
      <c r="EJ1441" s="302">
        <f t="shared" si="959"/>
        <v>0</v>
      </c>
      <c r="EK1441" s="302">
        <f t="shared" si="959"/>
        <v>0</v>
      </c>
      <c r="EL1441" s="302">
        <f t="shared" ref="EL1441" si="960">IF(OR(AND(EL1438="NS",EL1439=2),AND(EL1438="NA")),0,IF(OR(AND(IF(EL1438="NS",1,EL1438)&gt;EL1440*0.25,EL1439=0),AND(EL1438&gt;0,OR(EL1439=2,EL1440=0)),AND(EL1438&gt;0,EL1439=0,EL1440=0),AND(EL1438="NS",EL1439=0,EL1440=0)),1,0))</f>
        <v>0</v>
      </c>
      <c r="EM1441" s="377">
        <f>SUM(EA1441:EL1441)</f>
        <v>0</v>
      </c>
    </row>
    <row r="1442" spans="1:143" ht="15" customHeight="1" x14ac:dyDescent="0.25">
      <c r="A1442" s="60"/>
      <c r="B1442" s="60"/>
      <c r="C1442" s="796"/>
      <c r="D1442" s="789"/>
      <c r="E1442" s="790"/>
      <c r="F1442" s="791"/>
      <c r="G1442" s="702" t="s">
        <v>434</v>
      </c>
      <c r="H1442" s="702"/>
      <c r="I1442" s="56"/>
      <c r="J1442" s="700" t="s">
        <v>428</v>
      </c>
      <c r="K1442" s="700"/>
      <c r="L1442" s="700"/>
      <c r="M1442" s="700"/>
      <c r="N1442" s="700"/>
      <c r="O1442" s="700"/>
      <c r="P1442" s="700"/>
      <c r="Q1442" s="700"/>
      <c r="R1442" s="701"/>
      <c r="S1442" s="274"/>
      <c r="T1442" s="274"/>
      <c r="U1442" s="274"/>
      <c r="V1442" s="274"/>
      <c r="W1442" s="274"/>
      <c r="X1442" s="274"/>
      <c r="Y1442" s="274"/>
      <c r="Z1442" s="274"/>
      <c r="AA1442" s="274"/>
      <c r="AB1442" s="274"/>
      <c r="AC1442" s="274"/>
      <c r="AD1442" s="274"/>
      <c r="AE1442" s="60"/>
      <c r="AF1442" s="259"/>
      <c r="AG1442" s="374">
        <f t="shared" ref="AG1442:AG1505" si="961">IF(AND(S1442="NA",COUNTBLANK(T1442:AD1442)=11),0,COUNTBLANK(S1442:AD1442))</f>
        <v>12</v>
      </c>
      <c r="AH1442" s="399"/>
      <c r="AK1442" s="412">
        <f t="shared" ref="AK1442:AK1505" si="962">S1442</f>
        <v>0</v>
      </c>
      <c r="AL1442" s="379">
        <f t="shared" si="941"/>
        <v>0</v>
      </c>
      <c r="AM1442" s="380">
        <f t="shared" ref="AM1442:AM1505" si="963">SUM(T1442:U1442)</f>
        <v>0</v>
      </c>
      <c r="AN1442" s="317">
        <f t="shared" ref="AN1442:AN1505" si="964">IF($AG$1375=$AH$1375,0,IF(OR(AND(AK1442=0,AL1442&gt;0),AND(AK1442="NS",AM1442&gt;0),AND(AK1442="NS",AM1442=0,AL1442=0)),1,IF(OR(AND(AL1442&gt;=2,AM1442&lt;AK1442),AND(AK1442="NS",AM1442=0,AL1442&gt;0),AK1442=AM1442),0,1)))</f>
        <v>0</v>
      </c>
      <c r="AO1442" s="388">
        <f t="shared" ref="AO1442:AO1505" si="965">T1442</f>
        <v>0</v>
      </c>
      <c r="AP1442" s="379">
        <f t="shared" si="942"/>
        <v>0</v>
      </c>
      <c r="AQ1442" s="380">
        <f t="shared" ref="AQ1442:AQ1505" si="966">SUM(W1442,Z1442,AC1442)</f>
        <v>0</v>
      </c>
      <c r="AR1442" s="317">
        <f t="shared" ref="AR1442:AR1505" si="967">IF($AG$1375=$AH$1375,0,IF(OR(AND(AO1442=0,AP1442&gt;0),AND(AO1442="NS",AQ1442&gt;0),AND(AO1442="NS",AQ1442=0,AP1442=0)),1,IF(OR(AND(AP1442&gt;=2,AQ1442&lt;AO1442),AND(AO1442="NS",AQ1442=0,AP1442&gt;0),AO1442=AQ1442),0,1)))</f>
        <v>0</v>
      </c>
      <c r="AS1442" s="388">
        <f t="shared" ref="AS1442:AS1505" si="968">U1442</f>
        <v>0</v>
      </c>
      <c r="AT1442" s="379">
        <f t="shared" si="943"/>
        <v>0</v>
      </c>
      <c r="AU1442" s="380">
        <f t="shared" ref="AU1442:AU1505" si="969">SUM(AA1442,AD1442,X1442)</f>
        <v>0</v>
      </c>
      <c r="AV1442" s="317">
        <f t="shared" ref="AV1442:AV1505" si="970">IF($AG$1375=$AH$1375,0,IF(OR(AND(AS1442=0,AT1442&gt;0),AND(AS1442="NS",AU1442&gt;0),AND(AS1442="NS",AU1442=0,AT1442=0)),1,IF(OR(AND(AT1442&gt;=2,AU1442&lt;AS1442),AND(AS1442="NS",AU1442=0,AT1442&gt;0),AS1442=AU1442),0,1)))</f>
        <v>0</v>
      </c>
      <c r="AW1442" s="388">
        <f t="shared" ref="AW1442:AW1505" si="971">V1442</f>
        <v>0</v>
      </c>
      <c r="AX1442" s="379">
        <f t="shared" si="944"/>
        <v>0</v>
      </c>
      <c r="AY1442" s="380">
        <f t="shared" ref="AY1442:AY1505" si="972">SUM(W1442:X1442)</f>
        <v>0</v>
      </c>
      <c r="AZ1442" s="292">
        <f t="shared" ref="AZ1442:AZ1505" si="973">IF($AG$1375=$AH$1375,0,IF(OR(AND(AW1442=0,AX1442&gt;0),AND(AW1442="ns",AY1442&gt;0),AND(AW1442="ns",AX1442=0,AY1442=0)),1,IF(OR(AND(AW1442&gt;0,AX1442=2),AND(AW1442="ns",AX1442=2),AND(AW1442="ns",AY1442=0,AX1442&gt;0),AW1442=AY1442),0,1)))</f>
        <v>0</v>
      </c>
      <c r="BA1442" s="388">
        <f t="shared" ref="BA1442:BA1505" si="974">Y1442</f>
        <v>0</v>
      </c>
      <c r="BB1442" s="379">
        <f t="shared" si="945"/>
        <v>0</v>
      </c>
      <c r="BC1442" s="380">
        <f t="shared" ref="BC1442:BC1505" si="975">SUM(Z1442:AA1442)</f>
        <v>0</v>
      </c>
      <c r="BD1442" s="292">
        <f t="shared" ref="BD1442:BD1505" si="976">IF($AG$1375=$AH$1375,0,IF(OR(AND(BA1442=0,BB1442&gt;0),AND(BA1442="ns",BC1442&gt;0),AND(BA1442="ns",BB1442=0,BC1442=0)),1,IF(OR(AND(BA1442&gt;0,BB1442=2),AND(BA1442="ns",BB1442=2),AND(BA1442="ns",BC1442=0,BB1442&gt;0),BA1442=BC1442),0,1)))</f>
        <v>0</v>
      </c>
      <c r="BE1442" s="388">
        <f t="shared" ref="BE1442:BE1505" si="977">AB1442</f>
        <v>0</v>
      </c>
      <c r="BF1442" s="379">
        <f t="shared" si="946"/>
        <v>0</v>
      </c>
      <c r="BG1442" s="380">
        <f t="shared" ref="BG1442:BG1505" si="978">SUM(AC1442:AD1442)</f>
        <v>0</v>
      </c>
      <c r="BH1442" s="292">
        <f t="shared" ref="BH1442:BH1505" si="979">IF($AG$1375=$AH$1375,0,IF(OR(AND(BE1442=0,BF1442&gt;0),AND(BE1442="ns",BG1442&gt;0),AND(BE1442="ns",BF1442=0,BG1442=0)),1,IF(OR(AND(BE1442&gt;0,BF1442=2),AND(BE1442="ns",BF1442=2),AND(BE1442="ns",BG1442=0,BF1442&gt;0),BE1442=BG1442),0,1)))</f>
        <v>0</v>
      </c>
      <c r="CA1442" s="299" t="s">
        <v>1918</v>
      </c>
      <c r="CB1442" s="427"/>
      <c r="CC1442" s="296"/>
      <c r="CD1442" s="296"/>
      <c r="CE1442" s="296"/>
      <c r="CF1442" s="296"/>
      <c r="CG1442" s="296"/>
      <c r="CH1442" s="296"/>
      <c r="CI1442" s="296"/>
      <c r="CJ1442" s="296"/>
      <c r="CK1442" s="296"/>
      <c r="CL1442" s="296"/>
      <c r="CM1442" s="320"/>
      <c r="CN1442" s="320"/>
      <c r="CO1442" s="320"/>
      <c r="CP1442" s="320"/>
      <c r="CQ1442" s="320"/>
      <c r="CR1442" s="320"/>
      <c r="CS1442" s="320"/>
      <c r="CT1442" s="425">
        <f t="shared" ref="CT1442:DD1442" si="980">IF(OR(AND(CT1439=0,CT1441&gt;0),AND(CT1439="NS",CT1440&gt;0),AND(CT1439="NS",CT1440=0,CT1441=0)),1,IF(OR(AND(CT1441&gt;=2,CT1440&lt;CT1439),AND(CT1439="NS",CT1440=0,CT1441&gt;0),OR(CT1439=CT1440,AND(CT1439="",CT1441=0,CT1440=0))),0,1))</f>
        <v>0</v>
      </c>
      <c r="CU1442" s="425">
        <f t="shared" si="980"/>
        <v>0</v>
      </c>
      <c r="CV1442" s="425">
        <f t="shared" si="980"/>
        <v>0</v>
      </c>
      <c r="CW1442" s="425">
        <f t="shared" si="980"/>
        <v>0</v>
      </c>
      <c r="CX1442" s="425">
        <f t="shared" si="980"/>
        <v>0</v>
      </c>
      <c r="CY1442" s="425">
        <f t="shared" si="980"/>
        <v>0</v>
      </c>
      <c r="CZ1442" s="425">
        <f t="shared" si="980"/>
        <v>0</v>
      </c>
      <c r="DA1442" s="425">
        <f t="shared" si="980"/>
        <v>0</v>
      </c>
      <c r="DB1442" s="425">
        <f t="shared" si="980"/>
        <v>0</v>
      </c>
      <c r="DC1442" s="425">
        <f t="shared" si="980"/>
        <v>0</v>
      </c>
      <c r="DD1442" s="425">
        <f t="shared" si="980"/>
        <v>0</v>
      </c>
      <c r="DE1442" s="425">
        <f t="shared" ref="DE1442" si="981">IF(OR(AND(DE1439=0,DE1441&gt;0),AND(DE1439="NS",DE1440&gt;0),AND(DE1439="NS",DE1440=0,DE1441=0)),1,IF(OR(AND(DE1441&gt;=2,DE1440&lt;DE1439),AND(DE1439="NS",DE1440=0,DE1441&gt;0),OR(DE1439=DE1440,AND(DE1439="",DE1441=0,DE1440=0))),0,1))</f>
        <v>0</v>
      </c>
      <c r="DF1442" s="387">
        <f>SUM(CT1442:DE1442)</f>
        <v>0</v>
      </c>
      <c r="DG1442" s="612"/>
      <c r="DH1442" s="613"/>
      <c r="DI1442" s="415"/>
      <c r="DJ1442" s="416"/>
      <c r="DK1442" s="416"/>
      <c r="DL1442" s="416"/>
      <c r="DM1442" s="416"/>
      <c r="DN1442" s="416"/>
      <c r="DO1442" s="416"/>
      <c r="DP1442" s="416"/>
      <c r="DQ1442" s="416"/>
      <c r="DR1442" s="416"/>
      <c r="DS1442" s="416"/>
      <c r="DT1442" s="416"/>
      <c r="DU1442" s="416"/>
      <c r="DV1442" s="416"/>
      <c r="DW1442" s="416"/>
      <c r="DX1442" s="416"/>
      <c r="DY1442" s="416"/>
      <c r="DZ1442" s="416"/>
      <c r="EA1442" s="416"/>
      <c r="EB1442" s="416"/>
      <c r="EC1442" s="416"/>
      <c r="ED1442" s="416"/>
      <c r="EE1442" s="416"/>
      <c r="EF1442" s="416"/>
      <c r="EG1442" s="416"/>
      <c r="EH1442" s="416"/>
      <c r="EI1442" s="416"/>
      <c r="EJ1442" s="416"/>
      <c r="EK1442" s="416"/>
      <c r="EL1442" s="417"/>
    </row>
    <row r="1443" spans="1:143" ht="15" customHeight="1" x14ac:dyDescent="0.25">
      <c r="A1443" s="60"/>
      <c r="B1443" s="60"/>
      <c r="C1443" s="796"/>
      <c r="D1443" s="789"/>
      <c r="E1443" s="790"/>
      <c r="F1443" s="791"/>
      <c r="G1443" s="702" t="s">
        <v>435</v>
      </c>
      <c r="H1443" s="702"/>
      <c r="I1443" s="56"/>
      <c r="J1443" s="700" t="s">
        <v>429</v>
      </c>
      <c r="K1443" s="700"/>
      <c r="L1443" s="700"/>
      <c r="M1443" s="700"/>
      <c r="N1443" s="700"/>
      <c r="O1443" s="700"/>
      <c r="P1443" s="700"/>
      <c r="Q1443" s="700"/>
      <c r="R1443" s="701"/>
      <c r="S1443" s="274"/>
      <c r="T1443" s="274"/>
      <c r="U1443" s="274"/>
      <c r="V1443" s="274"/>
      <c r="W1443" s="274"/>
      <c r="X1443" s="274"/>
      <c r="Y1443" s="274"/>
      <c r="Z1443" s="274"/>
      <c r="AA1443" s="274"/>
      <c r="AB1443" s="274"/>
      <c r="AC1443" s="274"/>
      <c r="AD1443" s="274"/>
      <c r="AE1443" s="60"/>
      <c r="AF1443" s="259"/>
      <c r="AG1443" s="374">
        <f t="shared" si="961"/>
        <v>12</v>
      </c>
      <c r="AH1443" s="399"/>
      <c r="AK1443" s="412">
        <f t="shared" si="962"/>
        <v>0</v>
      </c>
      <c r="AL1443" s="379">
        <f t="shared" si="941"/>
        <v>0</v>
      </c>
      <c r="AM1443" s="380">
        <f t="shared" si="963"/>
        <v>0</v>
      </c>
      <c r="AN1443" s="317">
        <f t="shared" si="964"/>
        <v>0</v>
      </c>
      <c r="AO1443" s="388">
        <f t="shared" si="965"/>
        <v>0</v>
      </c>
      <c r="AP1443" s="379">
        <f t="shared" si="942"/>
        <v>0</v>
      </c>
      <c r="AQ1443" s="380">
        <f t="shared" si="966"/>
        <v>0</v>
      </c>
      <c r="AR1443" s="317">
        <f t="shared" si="967"/>
        <v>0</v>
      </c>
      <c r="AS1443" s="388">
        <f t="shared" si="968"/>
        <v>0</v>
      </c>
      <c r="AT1443" s="379">
        <f t="shared" si="943"/>
        <v>0</v>
      </c>
      <c r="AU1443" s="380">
        <f t="shared" si="969"/>
        <v>0</v>
      </c>
      <c r="AV1443" s="317">
        <f t="shared" si="970"/>
        <v>0</v>
      </c>
      <c r="AW1443" s="388">
        <f t="shared" si="971"/>
        <v>0</v>
      </c>
      <c r="AX1443" s="379">
        <f t="shared" si="944"/>
        <v>0</v>
      </c>
      <c r="AY1443" s="380">
        <f t="shared" si="972"/>
        <v>0</v>
      </c>
      <c r="AZ1443" s="292">
        <f t="shared" si="973"/>
        <v>0</v>
      </c>
      <c r="BA1443" s="388">
        <f t="shared" si="974"/>
        <v>0</v>
      </c>
      <c r="BB1443" s="379">
        <f t="shared" si="945"/>
        <v>0</v>
      </c>
      <c r="BC1443" s="380">
        <f t="shared" si="975"/>
        <v>0</v>
      </c>
      <c r="BD1443" s="292">
        <f t="shared" si="976"/>
        <v>0</v>
      </c>
      <c r="BE1443" s="388">
        <f t="shared" si="977"/>
        <v>0</v>
      </c>
      <c r="BF1443" s="379">
        <f t="shared" si="946"/>
        <v>0</v>
      </c>
      <c r="BG1443" s="380">
        <f t="shared" si="978"/>
        <v>0</v>
      </c>
      <c r="BH1443" s="292">
        <f t="shared" si="979"/>
        <v>0</v>
      </c>
      <c r="CA1443" s="303"/>
      <c r="CB1443" s="427"/>
      <c r="CC1443" s="304"/>
      <c r="CD1443" s="304"/>
      <c r="CE1443" s="304"/>
      <c r="CF1443" s="304"/>
      <c r="CG1443" s="304"/>
      <c r="CH1443" s="304"/>
      <c r="CI1443" s="304"/>
      <c r="CJ1443" s="304"/>
      <c r="CK1443" s="304"/>
      <c r="CL1443" s="304"/>
      <c r="CM1443" s="388"/>
      <c r="CN1443" s="388"/>
      <c r="CO1443" s="388"/>
      <c r="CP1443" s="388"/>
      <c r="CQ1443" s="388"/>
      <c r="CR1443" s="388"/>
      <c r="CS1443" s="388"/>
      <c r="CT1443" s="311"/>
      <c r="CU1443" s="311"/>
      <c r="CV1443" s="311"/>
      <c r="CW1443" s="311"/>
      <c r="CX1443" s="311"/>
      <c r="CY1443" s="311"/>
      <c r="CZ1443" s="311"/>
      <c r="DA1443" s="311"/>
      <c r="DB1443" s="311"/>
      <c r="DC1443" s="311"/>
      <c r="DD1443" s="311"/>
      <c r="DE1443" s="311"/>
      <c r="DF1443" s="387"/>
      <c r="DG1443" s="612"/>
      <c r="DH1443" s="613"/>
      <c r="DI1443" s="415"/>
      <c r="DJ1443" s="416"/>
      <c r="DK1443" s="416"/>
      <c r="DL1443" s="416"/>
      <c r="DM1443" s="416"/>
      <c r="DN1443" s="416"/>
      <c r="DO1443" s="416"/>
      <c r="DP1443" s="416"/>
      <c r="DQ1443" s="416"/>
      <c r="DR1443" s="416"/>
      <c r="DS1443" s="416"/>
      <c r="DT1443" s="416"/>
      <c r="DU1443" s="416"/>
      <c r="DV1443" s="416"/>
      <c r="DW1443" s="416"/>
      <c r="DX1443" s="416"/>
      <c r="DY1443" s="416"/>
      <c r="DZ1443" s="416"/>
      <c r="EA1443" s="416"/>
      <c r="EB1443" s="416"/>
      <c r="EC1443" s="416"/>
      <c r="ED1443" s="416"/>
      <c r="EE1443" s="416"/>
      <c r="EF1443" s="416"/>
      <c r="EG1443" s="416"/>
      <c r="EH1443" s="416"/>
      <c r="EI1443" s="416"/>
      <c r="EJ1443" s="416"/>
      <c r="EK1443" s="416"/>
      <c r="EL1443" s="417"/>
    </row>
    <row r="1444" spans="1:143" ht="15" customHeight="1" x14ac:dyDescent="0.25">
      <c r="A1444" s="60"/>
      <c r="B1444" s="60"/>
      <c r="C1444" s="796"/>
      <c r="D1444" s="789"/>
      <c r="E1444" s="790"/>
      <c r="F1444" s="791"/>
      <c r="G1444" s="702" t="s">
        <v>436</v>
      </c>
      <c r="H1444" s="702"/>
      <c r="I1444" s="56"/>
      <c r="J1444" s="700" t="s">
        <v>430</v>
      </c>
      <c r="K1444" s="700"/>
      <c r="L1444" s="700"/>
      <c r="M1444" s="700"/>
      <c r="N1444" s="700"/>
      <c r="O1444" s="700"/>
      <c r="P1444" s="700"/>
      <c r="Q1444" s="700"/>
      <c r="R1444" s="701"/>
      <c r="S1444" s="274"/>
      <c r="T1444" s="274"/>
      <c r="U1444" s="274"/>
      <c r="V1444" s="274"/>
      <c r="W1444" s="274"/>
      <c r="X1444" s="274"/>
      <c r="Y1444" s="274"/>
      <c r="Z1444" s="274"/>
      <c r="AA1444" s="274"/>
      <c r="AB1444" s="274"/>
      <c r="AC1444" s="274"/>
      <c r="AD1444" s="274"/>
      <c r="AE1444" s="60"/>
      <c r="AF1444" s="259"/>
      <c r="AG1444" s="374">
        <f t="shared" si="961"/>
        <v>12</v>
      </c>
      <c r="AH1444" s="399"/>
      <c r="AK1444" s="412">
        <f t="shared" si="962"/>
        <v>0</v>
      </c>
      <c r="AL1444" s="379">
        <f t="shared" si="941"/>
        <v>0</v>
      </c>
      <c r="AM1444" s="380">
        <f t="shared" si="963"/>
        <v>0</v>
      </c>
      <c r="AN1444" s="317">
        <f t="shared" si="964"/>
        <v>0</v>
      </c>
      <c r="AO1444" s="388">
        <f t="shared" si="965"/>
        <v>0</v>
      </c>
      <c r="AP1444" s="379">
        <f t="shared" si="942"/>
        <v>0</v>
      </c>
      <c r="AQ1444" s="380">
        <f t="shared" si="966"/>
        <v>0</v>
      </c>
      <c r="AR1444" s="317">
        <f t="shared" si="967"/>
        <v>0</v>
      </c>
      <c r="AS1444" s="388">
        <f t="shared" si="968"/>
        <v>0</v>
      </c>
      <c r="AT1444" s="379">
        <f t="shared" si="943"/>
        <v>0</v>
      </c>
      <c r="AU1444" s="380">
        <f t="shared" si="969"/>
        <v>0</v>
      </c>
      <c r="AV1444" s="317">
        <f t="shared" si="970"/>
        <v>0</v>
      </c>
      <c r="AW1444" s="388">
        <f t="shared" si="971"/>
        <v>0</v>
      </c>
      <c r="AX1444" s="379">
        <f t="shared" si="944"/>
        <v>0</v>
      </c>
      <c r="AY1444" s="380">
        <f t="shared" si="972"/>
        <v>0</v>
      </c>
      <c r="AZ1444" s="292">
        <f t="shared" si="973"/>
        <v>0</v>
      </c>
      <c r="BA1444" s="388">
        <f t="shared" si="974"/>
        <v>0</v>
      </c>
      <c r="BB1444" s="379">
        <f t="shared" si="945"/>
        <v>0</v>
      </c>
      <c r="BC1444" s="380">
        <f t="shared" si="975"/>
        <v>0</v>
      </c>
      <c r="BD1444" s="292">
        <f t="shared" si="976"/>
        <v>0</v>
      </c>
      <c r="BE1444" s="388">
        <f t="shared" si="977"/>
        <v>0</v>
      </c>
      <c r="BF1444" s="379">
        <f t="shared" si="946"/>
        <v>0</v>
      </c>
      <c r="BG1444" s="380">
        <f t="shared" si="978"/>
        <v>0</v>
      </c>
      <c r="BH1444" s="292">
        <f t="shared" si="979"/>
        <v>0</v>
      </c>
      <c r="CA1444" s="303"/>
      <c r="CB1444" s="427"/>
      <c r="CC1444" s="304"/>
      <c r="CD1444" s="304"/>
      <c r="CE1444" s="304"/>
      <c r="CF1444" s="304"/>
      <c r="CG1444" s="304"/>
      <c r="CH1444" s="304"/>
      <c r="CI1444" s="304"/>
      <c r="CJ1444" s="304"/>
      <c r="CK1444" s="304"/>
      <c r="CL1444" s="304"/>
      <c r="CM1444" s="388"/>
      <c r="CN1444" s="388"/>
      <c r="CO1444" s="388"/>
      <c r="CP1444" s="388"/>
      <c r="CQ1444" s="388"/>
      <c r="CR1444" s="388"/>
      <c r="CS1444" s="388"/>
      <c r="CT1444" s="311"/>
      <c r="CU1444" s="311"/>
      <c r="CV1444" s="311"/>
      <c r="CW1444" s="311"/>
      <c r="CX1444" s="311"/>
      <c r="CY1444" s="311"/>
      <c r="CZ1444" s="311"/>
      <c r="DA1444" s="311"/>
      <c r="DB1444" s="311"/>
      <c r="DC1444" s="311"/>
      <c r="DD1444" s="311"/>
      <c r="DE1444" s="311"/>
      <c r="DG1444" s="612"/>
      <c r="DH1444" s="613"/>
      <c r="DI1444" s="415"/>
      <c r="DJ1444" s="416"/>
      <c r="DK1444" s="416"/>
      <c r="DL1444" s="416"/>
      <c r="DM1444" s="416"/>
      <c r="DN1444" s="416"/>
      <c r="DO1444" s="416"/>
      <c r="DP1444" s="416"/>
      <c r="DQ1444" s="416"/>
      <c r="DR1444" s="416"/>
      <c r="DS1444" s="416"/>
      <c r="DT1444" s="416"/>
      <c r="DU1444" s="416"/>
      <c r="DV1444" s="416"/>
      <c r="DW1444" s="416"/>
      <c r="DX1444" s="416"/>
      <c r="DY1444" s="416"/>
      <c r="DZ1444" s="416"/>
      <c r="EA1444" s="416"/>
      <c r="EB1444" s="416"/>
      <c r="EC1444" s="416"/>
      <c r="ED1444" s="416"/>
      <c r="EE1444" s="416"/>
      <c r="EF1444" s="416"/>
      <c r="EG1444" s="416"/>
      <c r="EH1444" s="416"/>
      <c r="EI1444" s="416"/>
      <c r="EJ1444" s="416"/>
      <c r="EK1444" s="416"/>
      <c r="EL1444" s="417"/>
    </row>
    <row r="1445" spans="1:143" ht="24" customHeight="1" x14ac:dyDescent="0.25">
      <c r="A1445" s="60"/>
      <c r="B1445" s="60"/>
      <c r="C1445" s="796"/>
      <c r="D1445" s="789"/>
      <c r="E1445" s="790"/>
      <c r="F1445" s="791"/>
      <c r="G1445" s="702" t="s">
        <v>437</v>
      </c>
      <c r="H1445" s="702"/>
      <c r="I1445" s="56"/>
      <c r="J1445" s="700" t="s">
        <v>431</v>
      </c>
      <c r="K1445" s="700"/>
      <c r="L1445" s="700"/>
      <c r="M1445" s="700"/>
      <c r="N1445" s="700"/>
      <c r="O1445" s="700"/>
      <c r="P1445" s="700"/>
      <c r="Q1445" s="700"/>
      <c r="R1445" s="701"/>
      <c r="S1445" s="274"/>
      <c r="T1445" s="274"/>
      <c r="U1445" s="274"/>
      <c r="V1445" s="274"/>
      <c r="W1445" s="274"/>
      <c r="X1445" s="274"/>
      <c r="Y1445" s="274"/>
      <c r="Z1445" s="274"/>
      <c r="AA1445" s="274"/>
      <c r="AB1445" s="274"/>
      <c r="AC1445" s="274"/>
      <c r="AD1445" s="274"/>
      <c r="AE1445" s="60"/>
      <c r="AF1445" s="259"/>
      <c r="AG1445" s="374">
        <f t="shared" si="961"/>
        <v>12</v>
      </c>
      <c r="AH1445" s="399"/>
      <c r="AK1445" s="412">
        <f t="shared" si="962"/>
        <v>0</v>
      </c>
      <c r="AL1445" s="379">
        <f t="shared" si="941"/>
        <v>0</v>
      </c>
      <c r="AM1445" s="380">
        <f t="shared" si="963"/>
        <v>0</v>
      </c>
      <c r="AN1445" s="317">
        <f t="shared" si="964"/>
        <v>0</v>
      </c>
      <c r="AO1445" s="388">
        <f t="shared" si="965"/>
        <v>0</v>
      </c>
      <c r="AP1445" s="379">
        <f t="shared" si="942"/>
        <v>0</v>
      </c>
      <c r="AQ1445" s="380">
        <f t="shared" si="966"/>
        <v>0</v>
      </c>
      <c r="AR1445" s="317">
        <f t="shared" si="967"/>
        <v>0</v>
      </c>
      <c r="AS1445" s="388">
        <f t="shared" si="968"/>
        <v>0</v>
      </c>
      <c r="AT1445" s="379">
        <f t="shared" si="943"/>
        <v>0</v>
      </c>
      <c r="AU1445" s="380">
        <f t="shared" si="969"/>
        <v>0</v>
      </c>
      <c r="AV1445" s="317">
        <f t="shared" si="970"/>
        <v>0</v>
      </c>
      <c r="AW1445" s="388">
        <f t="shared" si="971"/>
        <v>0</v>
      </c>
      <c r="AX1445" s="379">
        <f t="shared" si="944"/>
        <v>0</v>
      </c>
      <c r="AY1445" s="380">
        <f t="shared" si="972"/>
        <v>0</v>
      </c>
      <c r="AZ1445" s="292">
        <f t="shared" si="973"/>
        <v>0</v>
      </c>
      <c r="BA1445" s="388">
        <f t="shared" si="974"/>
        <v>0</v>
      </c>
      <c r="BB1445" s="379">
        <f t="shared" si="945"/>
        <v>0</v>
      </c>
      <c r="BC1445" s="380">
        <f t="shared" si="975"/>
        <v>0</v>
      </c>
      <c r="BD1445" s="292">
        <f t="shared" si="976"/>
        <v>0</v>
      </c>
      <c r="BE1445" s="388">
        <f t="shared" si="977"/>
        <v>0</v>
      </c>
      <c r="BF1445" s="379">
        <f t="shared" si="946"/>
        <v>0</v>
      </c>
      <c r="BG1445" s="380">
        <f t="shared" si="978"/>
        <v>0</v>
      </c>
      <c r="BH1445" s="292">
        <f t="shared" si="979"/>
        <v>0</v>
      </c>
      <c r="CA1445" s="303"/>
      <c r="CB1445" s="421"/>
      <c r="CC1445" s="304"/>
      <c r="CD1445" s="304"/>
      <c r="CE1445" s="304"/>
      <c r="CF1445" s="304"/>
      <c r="CG1445" s="304"/>
      <c r="CH1445" s="304"/>
      <c r="CI1445" s="304"/>
      <c r="CJ1445" s="304"/>
      <c r="CK1445" s="304"/>
      <c r="CL1445" s="304"/>
      <c r="CM1445" s="388"/>
      <c r="CN1445" s="388"/>
      <c r="CO1445" s="388"/>
      <c r="CP1445" s="388"/>
      <c r="CQ1445" s="388"/>
      <c r="CR1445" s="388"/>
      <c r="CS1445" s="388"/>
      <c r="CT1445" s="311"/>
      <c r="CU1445" s="311"/>
      <c r="CV1445" s="311"/>
      <c r="CW1445" s="311"/>
      <c r="CX1445" s="311"/>
      <c r="CY1445" s="311"/>
      <c r="CZ1445" s="311"/>
      <c r="DA1445" s="311"/>
      <c r="DB1445" s="311"/>
      <c r="DC1445" s="311"/>
      <c r="DD1445" s="311"/>
      <c r="DE1445" s="311"/>
      <c r="DG1445" s="612"/>
      <c r="DH1445" s="613"/>
      <c r="DI1445" s="415"/>
      <c r="DJ1445" s="416"/>
      <c r="DK1445" s="416"/>
      <c r="DL1445" s="416"/>
      <c r="DM1445" s="416"/>
      <c r="DN1445" s="416"/>
      <c r="DO1445" s="416"/>
      <c r="DP1445" s="416"/>
      <c r="DQ1445" s="416"/>
      <c r="DR1445" s="416"/>
      <c r="DS1445" s="416"/>
      <c r="DT1445" s="416"/>
      <c r="DU1445" s="416"/>
      <c r="DV1445" s="416"/>
      <c r="DW1445" s="416"/>
      <c r="DX1445" s="416"/>
      <c r="DY1445" s="416"/>
      <c r="DZ1445" s="416"/>
      <c r="EA1445" s="416"/>
      <c r="EB1445" s="416"/>
      <c r="EC1445" s="416"/>
      <c r="ED1445" s="416"/>
      <c r="EE1445" s="416"/>
      <c r="EF1445" s="416"/>
      <c r="EG1445" s="416"/>
      <c r="EH1445" s="416"/>
      <c r="EI1445" s="416"/>
      <c r="EJ1445" s="416"/>
      <c r="EK1445" s="416"/>
      <c r="EL1445" s="417"/>
    </row>
    <row r="1446" spans="1:143" ht="15" customHeight="1" x14ac:dyDescent="0.25">
      <c r="A1446" s="60"/>
      <c r="B1446" s="60"/>
      <c r="C1446" s="796"/>
      <c r="D1446" s="789"/>
      <c r="E1446" s="790"/>
      <c r="F1446" s="791"/>
      <c r="G1446" s="712" t="s">
        <v>438</v>
      </c>
      <c r="H1446" s="713"/>
      <c r="I1446" s="704" t="s">
        <v>439</v>
      </c>
      <c r="J1446" s="705"/>
      <c r="K1446" s="705"/>
      <c r="L1446" s="705"/>
      <c r="M1446" s="705"/>
      <c r="N1446" s="705"/>
      <c r="O1446" s="705"/>
      <c r="P1446" s="705"/>
      <c r="Q1446" s="705"/>
      <c r="R1446" s="706"/>
      <c r="S1446" s="274"/>
      <c r="T1446" s="274"/>
      <c r="U1446" s="274"/>
      <c r="V1446" s="274"/>
      <c r="W1446" s="274"/>
      <c r="X1446" s="274"/>
      <c r="Y1446" s="274"/>
      <c r="Z1446" s="274"/>
      <c r="AA1446" s="274"/>
      <c r="AB1446" s="274"/>
      <c r="AC1446" s="274"/>
      <c r="AD1446" s="274"/>
      <c r="AE1446" s="60"/>
      <c r="AF1446" s="259"/>
      <c r="AG1446" s="374">
        <f t="shared" si="961"/>
        <v>12</v>
      </c>
      <c r="AH1446" s="399"/>
      <c r="AK1446" s="412">
        <f t="shared" si="962"/>
        <v>0</v>
      </c>
      <c r="AL1446" s="379">
        <f t="shared" si="941"/>
        <v>0</v>
      </c>
      <c r="AM1446" s="380">
        <f t="shared" si="963"/>
        <v>0</v>
      </c>
      <c r="AN1446" s="317">
        <f t="shared" si="964"/>
        <v>0</v>
      </c>
      <c r="AO1446" s="388">
        <f t="shared" si="965"/>
        <v>0</v>
      </c>
      <c r="AP1446" s="379">
        <f t="shared" si="942"/>
        <v>0</v>
      </c>
      <c r="AQ1446" s="380">
        <f t="shared" si="966"/>
        <v>0</v>
      </c>
      <c r="AR1446" s="317">
        <f t="shared" si="967"/>
        <v>0</v>
      </c>
      <c r="AS1446" s="388">
        <f t="shared" si="968"/>
        <v>0</v>
      </c>
      <c r="AT1446" s="379">
        <f t="shared" si="943"/>
        <v>0</v>
      </c>
      <c r="AU1446" s="380">
        <f t="shared" si="969"/>
        <v>0</v>
      </c>
      <c r="AV1446" s="317">
        <f t="shared" si="970"/>
        <v>0</v>
      </c>
      <c r="AW1446" s="388">
        <f t="shared" si="971"/>
        <v>0</v>
      </c>
      <c r="AX1446" s="379">
        <f t="shared" si="944"/>
        <v>0</v>
      </c>
      <c r="AY1446" s="380">
        <f t="shared" si="972"/>
        <v>0</v>
      </c>
      <c r="AZ1446" s="292">
        <f t="shared" si="973"/>
        <v>0</v>
      </c>
      <c r="BA1446" s="388">
        <f t="shared" si="974"/>
        <v>0</v>
      </c>
      <c r="BB1446" s="379">
        <f t="shared" si="945"/>
        <v>0</v>
      </c>
      <c r="BC1446" s="380">
        <f t="shared" si="975"/>
        <v>0</v>
      </c>
      <c r="BD1446" s="292">
        <f t="shared" si="976"/>
        <v>0</v>
      </c>
      <c r="BE1446" s="388">
        <f t="shared" si="977"/>
        <v>0</v>
      </c>
      <c r="BF1446" s="379">
        <f t="shared" si="946"/>
        <v>0</v>
      </c>
      <c r="BG1446" s="380">
        <f t="shared" si="978"/>
        <v>0</v>
      </c>
      <c r="BH1446" s="292">
        <f t="shared" si="979"/>
        <v>0</v>
      </c>
      <c r="CA1446" s="299" t="s">
        <v>60</v>
      </c>
      <c r="CB1446" s="421"/>
      <c r="CC1446" s="296"/>
      <c r="CD1446" s="296"/>
      <c r="CE1446" s="296"/>
      <c r="CF1446" s="296"/>
      <c r="CG1446" s="296"/>
      <c r="CH1446" s="296"/>
      <c r="CI1446" s="296"/>
      <c r="CJ1446" s="296"/>
      <c r="CK1446" s="296"/>
      <c r="CL1446" s="296"/>
      <c r="CM1446" s="320"/>
      <c r="CN1446" s="320"/>
      <c r="CO1446" s="320"/>
      <c r="CP1446" s="320"/>
      <c r="CQ1446" s="320"/>
      <c r="CR1446" s="320"/>
      <c r="CS1446" s="320"/>
      <c r="CT1446" s="423">
        <f t="shared" ref="CT1446" si="982">IF(S1446="",0,S1446)</f>
        <v>0</v>
      </c>
      <c r="CU1446" s="423">
        <f t="shared" ref="CU1446" si="983">IF(T1446="",0,T1446)</f>
        <v>0</v>
      </c>
      <c r="CV1446" s="423">
        <f t="shared" ref="CV1446" si="984">IF(U1446="",0,U1446)</f>
        <v>0</v>
      </c>
      <c r="CW1446" s="423">
        <f t="shared" ref="CW1446" si="985">IF(V1446="",0,V1446)</f>
        <v>0</v>
      </c>
      <c r="CX1446" s="423">
        <f t="shared" ref="CX1446" si="986">IF(W1446="",0,W1446)</f>
        <v>0</v>
      </c>
      <c r="CY1446" s="423">
        <f t="shared" ref="CY1446" si="987">IF(X1446="",0,X1446)</f>
        <v>0</v>
      </c>
      <c r="CZ1446" s="423">
        <f t="shared" ref="CZ1446" si="988">IF(Y1446="",0,Y1446)</f>
        <v>0</v>
      </c>
      <c r="DA1446" s="423">
        <f t="shared" ref="DA1446" si="989">IF(Z1446="",0,Z1446)</f>
        <v>0</v>
      </c>
      <c r="DB1446" s="423">
        <f t="shared" ref="DB1446" si="990">IF(AA1446="",0,AA1446)</f>
        <v>0</v>
      </c>
      <c r="DC1446" s="423">
        <f t="shared" ref="DC1446" si="991">IF(AB1446="",0,AB1446)</f>
        <v>0</v>
      </c>
      <c r="DD1446" s="423">
        <f t="shared" ref="DD1446" si="992">IF(AC1446="",0,AC1446)</f>
        <v>0</v>
      </c>
      <c r="DE1446" s="423">
        <f t="shared" ref="DE1446" si="993">IF(AD1446="",0,AD1446)</f>
        <v>0</v>
      </c>
      <c r="DG1446" s="610"/>
      <c r="DH1446" s="611"/>
      <c r="DI1446" s="415"/>
      <c r="DJ1446" s="416"/>
      <c r="DK1446" s="416"/>
      <c r="DL1446" s="416"/>
      <c r="DM1446" s="416"/>
      <c r="DN1446" s="416"/>
      <c r="DO1446" s="416"/>
      <c r="DP1446" s="416"/>
      <c r="DQ1446" s="416"/>
      <c r="DR1446" s="416"/>
      <c r="DS1446" s="416"/>
      <c r="DT1446" s="416"/>
      <c r="DU1446" s="416"/>
      <c r="DV1446" s="416"/>
      <c r="DW1446" s="416"/>
      <c r="DX1446" s="416"/>
      <c r="DY1446" s="416"/>
      <c r="DZ1446" s="416"/>
      <c r="EA1446" s="416"/>
      <c r="EB1446" s="416"/>
      <c r="EC1446" s="416"/>
      <c r="ED1446" s="416"/>
      <c r="EE1446" s="416"/>
      <c r="EF1446" s="416"/>
      <c r="EG1446" s="416"/>
      <c r="EH1446" s="416"/>
      <c r="EI1446" s="416"/>
      <c r="EJ1446" s="416"/>
      <c r="EK1446" s="416"/>
      <c r="EL1446" s="417"/>
    </row>
    <row r="1447" spans="1:143" ht="24" customHeight="1" x14ac:dyDescent="0.25">
      <c r="A1447" s="60"/>
      <c r="B1447" s="60"/>
      <c r="C1447" s="796"/>
      <c r="D1447" s="789"/>
      <c r="E1447" s="790"/>
      <c r="F1447" s="791"/>
      <c r="G1447" s="714" t="s">
        <v>444</v>
      </c>
      <c r="H1447" s="715"/>
      <c r="I1447" s="56"/>
      <c r="J1447" s="700" t="s">
        <v>440</v>
      </c>
      <c r="K1447" s="700"/>
      <c r="L1447" s="700"/>
      <c r="M1447" s="700"/>
      <c r="N1447" s="700"/>
      <c r="O1447" s="700"/>
      <c r="P1447" s="700"/>
      <c r="Q1447" s="700"/>
      <c r="R1447" s="701"/>
      <c r="S1447" s="274"/>
      <c r="T1447" s="274"/>
      <c r="U1447" s="274"/>
      <c r="V1447" s="274"/>
      <c r="W1447" s="274"/>
      <c r="X1447" s="274"/>
      <c r="Y1447" s="274"/>
      <c r="Z1447" s="274"/>
      <c r="AA1447" s="274"/>
      <c r="AB1447" s="274"/>
      <c r="AC1447" s="274"/>
      <c r="AD1447" s="274"/>
      <c r="AE1447" s="60"/>
      <c r="AF1447" s="259"/>
      <c r="AG1447" s="374">
        <f t="shared" si="961"/>
        <v>12</v>
      </c>
      <c r="AH1447" s="399"/>
      <c r="AK1447" s="412">
        <f t="shared" si="962"/>
        <v>0</v>
      </c>
      <c r="AL1447" s="379">
        <f t="shared" si="941"/>
        <v>0</v>
      </c>
      <c r="AM1447" s="380">
        <f t="shared" si="963"/>
        <v>0</v>
      </c>
      <c r="AN1447" s="317">
        <f t="shared" si="964"/>
        <v>0</v>
      </c>
      <c r="AO1447" s="388">
        <f t="shared" si="965"/>
        <v>0</v>
      </c>
      <c r="AP1447" s="379">
        <f t="shared" si="942"/>
        <v>0</v>
      </c>
      <c r="AQ1447" s="380">
        <f t="shared" si="966"/>
        <v>0</v>
      </c>
      <c r="AR1447" s="317">
        <f t="shared" si="967"/>
        <v>0</v>
      </c>
      <c r="AS1447" s="388">
        <f t="shared" si="968"/>
        <v>0</v>
      </c>
      <c r="AT1447" s="379">
        <f t="shared" si="943"/>
        <v>0</v>
      </c>
      <c r="AU1447" s="380">
        <f t="shared" si="969"/>
        <v>0</v>
      </c>
      <c r="AV1447" s="317">
        <f t="shared" si="970"/>
        <v>0</v>
      </c>
      <c r="AW1447" s="388">
        <f t="shared" si="971"/>
        <v>0</v>
      </c>
      <c r="AX1447" s="379">
        <f t="shared" si="944"/>
        <v>0</v>
      </c>
      <c r="AY1447" s="380">
        <f t="shared" si="972"/>
        <v>0</v>
      </c>
      <c r="AZ1447" s="292">
        <f t="shared" si="973"/>
        <v>0</v>
      </c>
      <c r="BA1447" s="388">
        <f t="shared" si="974"/>
        <v>0</v>
      </c>
      <c r="BB1447" s="379">
        <f t="shared" si="945"/>
        <v>0</v>
      </c>
      <c r="BC1447" s="380">
        <f t="shared" si="975"/>
        <v>0</v>
      </c>
      <c r="BD1447" s="292">
        <f t="shared" si="976"/>
        <v>0</v>
      </c>
      <c r="BE1447" s="388">
        <f t="shared" si="977"/>
        <v>0</v>
      </c>
      <c r="BF1447" s="379">
        <f t="shared" si="946"/>
        <v>0</v>
      </c>
      <c r="BG1447" s="380">
        <f t="shared" si="978"/>
        <v>0</v>
      </c>
      <c r="BH1447" s="292">
        <f t="shared" si="979"/>
        <v>0</v>
      </c>
      <c r="CA1447" s="299" t="s">
        <v>1917</v>
      </c>
      <c r="CB1447" s="421"/>
      <c r="CC1447" s="297"/>
      <c r="CD1447" s="297"/>
      <c r="CE1447" s="297"/>
      <c r="CF1447" s="297"/>
      <c r="CG1447" s="297"/>
      <c r="CH1447" s="297"/>
      <c r="CI1447" s="297"/>
      <c r="CJ1447" s="297"/>
      <c r="CK1447" s="297"/>
      <c r="CL1447" s="297"/>
      <c r="CM1447" s="320"/>
      <c r="CN1447" s="320"/>
      <c r="CO1447" s="320"/>
      <c r="CP1447" s="320"/>
      <c r="CQ1447" s="320"/>
      <c r="CR1447" s="320"/>
      <c r="CS1447" s="320"/>
      <c r="CT1447" s="301">
        <f t="shared" ref="CT1447" si="994">SUM(S1447:S1450)</f>
        <v>0</v>
      </c>
      <c r="CU1447" s="301">
        <f t="shared" ref="CU1447" si="995">SUM(T1447:T1450)</f>
        <v>0</v>
      </c>
      <c r="CV1447" s="301">
        <f t="shared" ref="CV1447" si="996">SUM(U1447:U1450)</f>
        <v>0</v>
      </c>
      <c r="CW1447" s="301">
        <f t="shared" ref="CW1447" si="997">SUM(V1447:V1450)</f>
        <v>0</v>
      </c>
      <c r="CX1447" s="301">
        <f t="shared" ref="CX1447" si="998">SUM(W1447:W1450)</f>
        <v>0</v>
      </c>
      <c r="CY1447" s="301">
        <f t="shared" ref="CY1447" si="999">SUM(X1447:X1450)</f>
        <v>0</v>
      </c>
      <c r="CZ1447" s="301">
        <f t="shared" ref="CZ1447" si="1000">SUM(Y1447:Y1450)</f>
        <v>0</v>
      </c>
      <c r="DA1447" s="301">
        <f t="shared" ref="DA1447" si="1001">SUM(Z1447:Z1450)</f>
        <v>0</v>
      </c>
      <c r="DB1447" s="301">
        <f t="shared" ref="DB1447" si="1002">SUM(AA1447:AA1450)</f>
        <v>0</v>
      </c>
      <c r="DC1447" s="301">
        <f t="shared" ref="DC1447" si="1003">SUM(AB1447:AB1450)</f>
        <v>0</v>
      </c>
      <c r="DD1447" s="301">
        <f t="shared" ref="DD1447" si="1004">SUM(AC1447:AC1450)</f>
        <v>0</v>
      </c>
      <c r="DE1447" s="301">
        <f t="shared" ref="DE1447" si="1005">SUM(AD1447:AD1450)</f>
        <v>0</v>
      </c>
      <c r="DG1447" s="612"/>
      <c r="DH1447" s="613"/>
      <c r="DI1447" s="415"/>
      <c r="DJ1447" s="416"/>
      <c r="DK1447" s="416"/>
      <c r="DL1447" s="416"/>
      <c r="DM1447" s="416"/>
      <c r="DN1447" s="416"/>
      <c r="DO1447" s="416"/>
      <c r="DP1447" s="416"/>
      <c r="DQ1447" s="416"/>
      <c r="DR1447" s="416"/>
      <c r="DS1447" s="416"/>
      <c r="DT1447" s="416"/>
      <c r="DU1447" s="416"/>
      <c r="DV1447" s="416"/>
      <c r="DW1447" s="416"/>
      <c r="DX1447" s="416"/>
      <c r="DY1447" s="416"/>
      <c r="DZ1447" s="416"/>
      <c r="EA1447" s="416"/>
      <c r="EB1447" s="416"/>
      <c r="EC1447" s="416"/>
      <c r="ED1447" s="416"/>
      <c r="EE1447" s="416"/>
      <c r="EF1447" s="416"/>
      <c r="EG1447" s="416"/>
      <c r="EH1447" s="416"/>
      <c r="EI1447" s="416"/>
      <c r="EJ1447" s="416"/>
      <c r="EK1447" s="416"/>
      <c r="EL1447" s="417"/>
    </row>
    <row r="1448" spans="1:143" ht="24" customHeight="1" x14ac:dyDescent="0.25">
      <c r="A1448" s="60"/>
      <c r="B1448" s="60"/>
      <c r="C1448" s="796"/>
      <c r="D1448" s="789"/>
      <c r="E1448" s="790"/>
      <c r="F1448" s="791"/>
      <c r="G1448" s="714" t="s">
        <v>445</v>
      </c>
      <c r="H1448" s="715"/>
      <c r="I1448" s="56"/>
      <c r="J1448" s="700" t="s">
        <v>441</v>
      </c>
      <c r="K1448" s="700"/>
      <c r="L1448" s="700"/>
      <c r="M1448" s="700"/>
      <c r="N1448" s="700"/>
      <c r="O1448" s="700"/>
      <c r="P1448" s="700"/>
      <c r="Q1448" s="700"/>
      <c r="R1448" s="701"/>
      <c r="S1448" s="274"/>
      <c r="T1448" s="274"/>
      <c r="U1448" s="274"/>
      <c r="V1448" s="274"/>
      <c r="W1448" s="274"/>
      <c r="X1448" s="274"/>
      <c r="Y1448" s="274"/>
      <c r="Z1448" s="274"/>
      <c r="AA1448" s="274"/>
      <c r="AB1448" s="274"/>
      <c r="AC1448" s="274"/>
      <c r="AD1448" s="274"/>
      <c r="AE1448" s="60"/>
      <c r="AF1448" s="259"/>
      <c r="AG1448" s="374">
        <f t="shared" si="961"/>
        <v>12</v>
      </c>
      <c r="AH1448" s="399"/>
      <c r="AK1448" s="412">
        <f t="shared" si="962"/>
        <v>0</v>
      </c>
      <c r="AL1448" s="379">
        <f t="shared" si="941"/>
        <v>0</v>
      </c>
      <c r="AM1448" s="380">
        <f t="shared" si="963"/>
        <v>0</v>
      </c>
      <c r="AN1448" s="317">
        <f t="shared" si="964"/>
        <v>0</v>
      </c>
      <c r="AO1448" s="388">
        <f t="shared" si="965"/>
        <v>0</v>
      </c>
      <c r="AP1448" s="379">
        <f t="shared" si="942"/>
        <v>0</v>
      </c>
      <c r="AQ1448" s="380">
        <f t="shared" si="966"/>
        <v>0</v>
      </c>
      <c r="AR1448" s="317">
        <f t="shared" si="967"/>
        <v>0</v>
      </c>
      <c r="AS1448" s="388">
        <f t="shared" si="968"/>
        <v>0</v>
      </c>
      <c r="AT1448" s="379">
        <f t="shared" si="943"/>
        <v>0</v>
      </c>
      <c r="AU1448" s="380">
        <f t="shared" si="969"/>
        <v>0</v>
      </c>
      <c r="AV1448" s="317">
        <f t="shared" si="970"/>
        <v>0</v>
      </c>
      <c r="AW1448" s="388">
        <f t="shared" si="971"/>
        <v>0</v>
      </c>
      <c r="AX1448" s="379">
        <f t="shared" si="944"/>
        <v>0</v>
      </c>
      <c r="AY1448" s="380">
        <f t="shared" si="972"/>
        <v>0</v>
      </c>
      <c r="AZ1448" s="292">
        <f t="shared" si="973"/>
        <v>0</v>
      </c>
      <c r="BA1448" s="388">
        <f t="shared" si="974"/>
        <v>0</v>
      </c>
      <c r="BB1448" s="379">
        <f t="shared" si="945"/>
        <v>0</v>
      </c>
      <c r="BC1448" s="380">
        <f t="shared" si="975"/>
        <v>0</v>
      </c>
      <c r="BD1448" s="292">
        <f t="shared" si="976"/>
        <v>0</v>
      </c>
      <c r="BE1448" s="388">
        <f t="shared" si="977"/>
        <v>0</v>
      </c>
      <c r="BF1448" s="379">
        <f t="shared" si="946"/>
        <v>0</v>
      </c>
      <c r="BG1448" s="380">
        <f t="shared" si="978"/>
        <v>0</v>
      </c>
      <c r="BH1448" s="292">
        <f t="shared" si="979"/>
        <v>0</v>
      </c>
      <c r="CA1448" s="299" t="s">
        <v>1910</v>
      </c>
      <c r="CB1448" s="421"/>
      <c r="CC1448" s="296"/>
      <c r="CD1448" s="296"/>
      <c r="CE1448" s="296"/>
      <c r="CF1448" s="296"/>
      <c r="CG1448" s="296"/>
      <c r="CH1448" s="296"/>
      <c r="CI1448" s="296"/>
      <c r="CJ1448" s="296"/>
      <c r="CK1448" s="296"/>
      <c r="CL1448" s="296"/>
      <c r="CM1448" s="320"/>
      <c r="CN1448" s="320"/>
      <c r="CO1448" s="320"/>
      <c r="CP1448" s="320"/>
      <c r="CQ1448" s="320"/>
      <c r="CR1448" s="320"/>
      <c r="CS1448" s="320"/>
      <c r="CT1448" s="422">
        <f t="shared" ref="CT1448" si="1006">IF(CT1446="NA",COUNTIF(S1447:S1450,"NA"),COUNTIF(S1447:S1450,"NS"))</f>
        <v>0</v>
      </c>
      <c r="CU1448" s="422">
        <f t="shared" ref="CU1448" si="1007">IF(CU1446="NA",COUNTIF(T1447:T1450,"NA"),COUNTIF(T1447:T1450,"NS"))</f>
        <v>0</v>
      </c>
      <c r="CV1448" s="422">
        <f t="shared" ref="CV1448" si="1008">IF(CV1446="NA",COUNTIF(U1447:U1450,"NA"),COUNTIF(U1447:U1450,"NS"))</f>
        <v>0</v>
      </c>
      <c r="CW1448" s="422">
        <f t="shared" ref="CW1448" si="1009">IF(CW1446="NA",COUNTIF(V1447:V1450,"NA"),COUNTIF(V1447:V1450,"NS"))</f>
        <v>0</v>
      </c>
      <c r="CX1448" s="422">
        <f t="shared" ref="CX1448" si="1010">IF(CX1446="NA",COUNTIF(W1447:W1450,"NA"),COUNTIF(W1447:W1450,"NS"))</f>
        <v>0</v>
      </c>
      <c r="CY1448" s="422">
        <f t="shared" ref="CY1448" si="1011">IF(CY1446="NA",COUNTIF(X1447:X1450,"NA"),COUNTIF(X1447:X1450,"NS"))</f>
        <v>0</v>
      </c>
      <c r="CZ1448" s="422">
        <f t="shared" ref="CZ1448" si="1012">IF(CZ1446="NA",COUNTIF(Y1447:Y1450,"NA"),COUNTIF(Y1447:Y1450,"NS"))</f>
        <v>0</v>
      </c>
      <c r="DA1448" s="422">
        <f t="shared" ref="DA1448" si="1013">IF(DA1446="NA",COUNTIF(Z1447:Z1450,"NA"),COUNTIF(Z1447:Z1450,"NS"))</f>
        <v>0</v>
      </c>
      <c r="DB1448" s="422">
        <f t="shared" ref="DB1448" si="1014">IF(DB1446="NA",COUNTIF(AA1447:AA1450,"NA"),COUNTIF(AA1447:AA1450,"NS"))</f>
        <v>0</v>
      </c>
      <c r="DC1448" s="422">
        <f t="shared" ref="DC1448" si="1015">IF(DC1446="NA",COUNTIF(AB1447:AB1450,"NA"),COUNTIF(AB1447:AB1450,"NS"))</f>
        <v>0</v>
      </c>
      <c r="DD1448" s="422">
        <f t="shared" ref="DD1448" si="1016">IF(DD1446="NA",COUNTIF(AC1447:AC1450,"NA"),COUNTIF(AC1447:AC1450,"NS"))</f>
        <v>0</v>
      </c>
      <c r="DE1448" s="422">
        <f t="shared" ref="DE1448" si="1017">IF(DE1446="NA",COUNTIF(AD1447:AD1450,"NA"),COUNTIF(AD1447:AD1450,"NS"))</f>
        <v>0</v>
      </c>
      <c r="DG1448" s="612"/>
      <c r="DH1448" s="613"/>
      <c r="DI1448" s="415"/>
      <c r="DJ1448" s="416"/>
      <c r="DK1448" s="416"/>
      <c r="DL1448" s="416"/>
      <c r="DM1448" s="416"/>
      <c r="DN1448" s="416"/>
      <c r="DO1448" s="416"/>
      <c r="DP1448" s="416"/>
      <c r="DQ1448" s="416"/>
      <c r="DR1448" s="416"/>
      <c r="DS1448" s="416"/>
      <c r="DT1448" s="416"/>
      <c r="DU1448" s="416"/>
      <c r="DV1448" s="416"/>
      <c r="DW1448" s="416"/>
      <c r="DX1448" s="416"/>
      <c r="DY1448" s="416"/>
      <c r="DZ1448" s="416"/>
      <c r="EA1448" s="416"/>
      <c r="EB1448" s="416"/>
      <c r="EC1448" s="416"/>
      <c r="ED1448" s="416"/>
      <c r="EE1448" s="416"/>
      <c r="EF1448" s="416"/>
      <c r="EG1448" s="416"/>
      <c r="EH1448" s="416"/>
      <c r="EI1448" s="416"/>
      <c r="EJ1448" s="416"/>
      <c r="EK1448" s="416"/>
      <c r="EL1448" s="417"/>
    </row>
    <row r="1449" spans="1:143" ht="24" customHeight="1" x14ac:dyDescent="0.25">
      <c r="A1449" s="60"/>
      <c r="B1449" s="60"/>
      <c r="C1449" s="796"/>
      <c r="D1449" s="789"/>
      <c r="E1449" s="790"/>
      <c r="F1449" s="791"/>
      <c r="G1449" s="714" t="s">
        <v>446</v>
      </c>
      <c r="H1449" s="715"/>
      <c r="I1449" s="56"/>
      <c r="J1449" s="700" t="s">
        <v>442</v>
      </c>
      <c r="K1449" s="700"/>
      <c r="L1449" s="700"/>
      <c r="M1449" s="700"/>
      <c r="N1449" s="700"/>
      <c r="O1449" s="700"/>
      <c r="P1449" s="700"/>
      <c r="Q1449" s="700"/>
      <c r="R1449" s="701"/>
      <c r="S1449" s="274"/>
      <c r="T1449" s="274"/>
      <c r="U1449" s="274"/>
      <c r="V1449" s="274"/>
      <c r="W1449" s="274"/>
      <c r="X1449" s="274"/>
      <c r="Y1449" s="274"/>
      <c r="Z1449" s="274"/>
      <c r="AA1449" s="274"/>
      <c r="AB1449" s="274"/>
      <c r="AC1449" s="274"/>
      <c r="AD1449" s="274"/>
      <c r="AE1449" s="60"/>
      <c r="AF1449" s="259"/>
      <c r="AG1449" s="374">
        <f t="shared" si="961"/>
        <v>12</v>
      </c>
      <c r="AH1449" s="399"/>
      <c r="AK1449" s="412">
        <f t="shared" si="962"/>
        <v>0</v>
      </c>
      <c r="AL1449" s="379">
        <f t="shared" si="941"/>
        <v>0</v>
      </c>
      <c r="AM1449" s="380">
        <f t="shared" si="963"/>
        <v>0</v>
      </c>
      <c r="AN1449" s="317">
        <f t="shared" si="964"/>
        <v>0</v>
      </c>
      <c r="AO1449" s="388">
        <f t="shared" si="965"/>
        <v>0</v>
      </c>
      <c r="AP1449" s="379">
        <f t="shared" si="942"/>
        <v>0</v>
      </c>
      <c r="AQ1449" s="380">
        <f t="shared" si="966"/>
        <v>0</v>
      </c>
      <c r="AR1449" s="317">
        <f t="shared" si="967"/>
        <v>0</v>
      </c>
      <c r="AS1449" s="388">
        <f t="shared" si="968"/>
        <v>0</v>
      </c>
      <c r="AT1449" s="379">
        <f t="shared" si="943"/>
        <v>0</v>
      </c>
      <c r="AU1449" s="380">
        <f t="shared" si="969"/>
        <v>0</v>
      </c>
      <c r="AV1449" s="317">
        <f t="shared" si="970"/>
        <v>0</v>
      </c>
      <c r="AW1449" s="388">
        <f t="shared" si="971"/>
        <v>0</v>
      </c>
      <c r="AX1449" s="379">
        <f t="shared" si="944"/>
        <v>0</v>
      </c>
      <c r="AY1449" s="380">
        <f t="shared" si="972"/>
        <v>0</v>
      </c>
      <c r="AZ1449" s="292">
        <f t="shared" si="973"/>
        <v>0</v>
      </c>
      <c r="BA1449" s="388">
        <f t="shared" si="974"/>
        <v>0</v>
      </c>
      <c r="BB1449" s="379">
        <f t="shared" si="945"/>
        <v>0</v>
      </c>
      <c r="BC1449" s="380">
        <f t="shared" si="975"/>
        <v>0</v>
      </c>
      <c r="BD1449" s="292">
        <f t="shared" si="976"/>
        <v>0</v>
      </c>
      <c r="BE1449" s="388">
        <f t="shared" si="977"/>
        <v>0</v>
      </c>
      <c r="BF1449" s="379">
        <f t="shared" si="946"/>
        <v>0</v>
      </c>
      <c r="BG1449" s="380">
        <f t="shared" si="978"/>
        <v>0</v>
      </c>
      <c r="BH1449" s="292">
        <f t="shared" si="979"/>
        <v>0</v>
      </c>
      <c r="CA1449" s="299" t="s">
        <v>1918</v>
      </c>
      <c r="CB1449" s="427"/>
      <c r="CC1449" s="296"/>
      <c r="CD1449" s="296"/>
      <c r="CE1449" s="296"/>
      <c r="CF1449" s="296"/>
      <c r="CG1449" s="296"/>
      <c r="CH1449" s="296"/>
      <c r="CI1449" s="296"/>
      <c r="CJ1449" s="296"/>
      <c r="CK1449" s="296"/>
      <c r="CL1449" s="296"/>
      <c r="CM1449" s="320"/>
      <c r="CN1449" s="320"/>
      <c r="CO1449" s="320"/>
      <c r="CP1449" s="320"/>
      <c r="CQ1449" s="320"/>
      <c r="CR1449" s="320"/>
      <c r="CS1449" s="320"/>
      <c r="CT1449" s="425">
        <f t="shared" ref="CT1449:DD1449" si="1018">IF(OR(AND(CT1446=0,CT1448&gt;0),AND(CT1446="NS",CT1447&gt;0),AND(CT1446="NS",CT1447=0,CT1448=0)),1,IF(OR(AND(CT1448&gt;=2,CT1447&lt;CT1446),AND(CT1446="NS",CT1447=0,CT1448&gt;0),OR(CT1446=CT1447,AND(CT1446="",CT1448=0,CT1447=0))),0,1))</f>
        <v>0</v>
      </c>
      <c r="CU1449" s="425">
        <f t="shared" si="1018"/>
        <v>0</v>
      </c>
      <c r="CV1449" s="425">
        <f t="shared" si="1018"/>
        <v>0</v>
      </c>
      <c r="CW1449" s="425">
        <f t="shared" si="1018"/>
        <v>0</v>
      </c>
      <c r="CX1449" s="425">
        <f t="shared" si="1018"/>
        <v>0</v>
      </c>
      <c r="CY1449" s="425">
        <f t="shared" si="1018"/>
        <v>0</v>
      </c>
      <c r="CZ1449" s="425">
        <f t="shared" si="1018"/>
        <v>0</v>
      </c>
      <c r="DA1449" s="425">
        <f t="shared" si="1018"/>
        <v>0</v>
      </c>
      <c r="DB1449" s="425">
        <f t="shared" si="1018"/>
        <v>0</v>
      </c>
      <c r="DC1449" s="425">
        <f t="shared" si="1018"/>
        <v>0</v>
      </c>
      <c r="DD1449" s="425">
        <f t="shared" si="1018"/>
        <v>0</v>
      </c>
      <c r="DE1449" s="425">
        <f t="shared" ref="DE1449" si="1019">IF(OR(AND(DE1446=0,DE1448&gt;0),AND(DE1446="NS",DE1447&gt;0),AND(DE1446="NS",DE1447=0,DE1448=0)),1,IF(OR(AND(DE1448&gt;=2,DE1447&lt;DE1446),AND(DE1446="NS",DE1447=0,DE1448&gt;0),OR(DE1446=DE1447,AND(DE1446="",DE1448=0,DE1447=0))),0,1))</f>
        <v>0</v>
      </c>
      <c r="DF1449" s="387">
        <f>SUM(CT1449:DE1449)</f>
        <v>0</v>
      </c>
      <c r="DG1449" s="612"/>
      <c r="DH1449" s="613"/>
      <c r="DI1449" s="415"/>
      <c r="DJ1449" s="416"/>
      <c r="DK1449" s="416"/>
      <c r="DL1449" s="416"/>
      <c r="DM1449" s="416"/>
      <c r="DN1449" s="416"/>
      <c r="DO1449" s="416"/>
      <c r="DP1449" s="416"/>
      <c r="DQ1449" s="416"/>
      <c r="DR1449" s="416"/>
      <c r="DS1449" s="416"/>
      <c r="DT1449" s="416"/>
      <c r="DU1449" s="416"/>
      <c r="DV1449" s="416"/>
      <c r="DW1449" s="416"/>
      <c r="DX1449" s="416"/>
      <c r="DY1449" s="416"/>
      <c r="DZ1449" s="416"/>
      <c r="EA1449" s="416"/>
      <c r="EB1449" s="416"/>
      <c r="EC1449" s="416"/>
      <c r="ED1449" s="416"/>
      <c r="EE1449" s="416"/>
      <c r="EF1449" s="416"/>
      <c r="EG1449" s="416"/>
      <c r="EH1449" s="416"/>
      <c r="EI1449" s="416"/>
      <c r="EJ1449" s="416"/>
      <c r="EK1449" s="416"/>
      <c r="EL1449" s="417"/>
    </row>
    <row r="1450" spans="1:143" ht="15" customHeight="1" x14ac:dyDescent="0.25">
      <c r="A1450" s="60"/>
      <c r="B1450" s="60"/>
      <c r="C1450" s="796"/>
      <c r="D1450" s="789"/>
      <c r="E1450" s="790"/>
      <c r="F1450" s="791"/>
      <c r="G1450" s="714" t="s">
        <v>447</v>
      </c>
      <c r="H1450" s="715"/>
      <c r="I1450" s="56"/>
      <c r="J1450" s="700" t="s">
        <v>443</v>
      </c>
      <c r="K1450" s="700"/>
      <c r="L1450" s="700"/>
      <c r="M1450" s="700"/>
      <c r="N1450" s="700"/>
      <c r="O1450" s="700"/>
      <c r="P1450" s="700"/>
      <c r="Q1450" s="700"/>
      <c r="R1450" s="701"/>
      <c r="S1450" s="274"/>
      <c r="T1450" s="274"/>
      <c r="U1450" s="274"/>
      <c r="V1450" s="274"/>
      <c r="W1450" s="274"/>
      <c r="X1450" s="274"/>
      <c r="Y1450" s="274"/>
      <c r="Z1450" s="274"/>
      <c r="AA1450" s="274"/>
      <c r="AB1450" s="274"/>
      <c r="AC1450" s="274"/>
      <c r="AD1450" s="274"/>
      <c r="AE1450" s="60"/>
      <c r="AF1450" s="259"/>
      <c r="AG1450" s="374">
        <f t="shared" si="961"/>
        <v>12</v>
      </c>
      <c r="AH1450" s="399"/>
      <c r="AK1450" s="412">
        <f t="shared" si="962"/>
        <v>0</v>
      </c>
      <c r="AL1450" s="379">
        <f t="shared" si="941"/>
        <v>0</v>
      </c>
      <c r="AM1450" s="380">
        <f t="shared" si="963"/>
        <v>0</v>
      </c>
      <c r="AN1450" s="317">
        <f t="shared" si="964"/>
        <v>0</v>
      </c>
      <c r="AO1450" s="388">
        <f t="shared" si="965"/>
        <v>0</v>
      </c>
      <c r="AP1450" s="379">
        <f t="shared" si="942"/>
        <v>0</v>
      </c>
      <c r="AQ1450" s="380">
        <f t="shared" si="966"/>
        <v>0</v>
      </c>
      <c r="AR1450" s="317">
        <f t="shared" si="967"/>
        <v>0</v>
      </c>
      <c r="AS1450" s="388">
        <f t="shared" si="968"/>
        <v>0</v>
      </c>
      <c r="AT1450" s="379">
        <f t="shared" si="943"/>
        <v>0</v>
      </c>
      <c r="AU1450" s="380">
        <f t="shared" si="969"/>
        <v>0</v>
      </c>
      <c r="AV1450" s="317">
        <f t="shared" si="970"/>
        <v>0</v>
      </c>
      <c r="AW1450" s="388">
        <f t="shared" si="971"/>
        <v>0</v>
      </c>
      <c r="AX1450" s="379">
        <f t="shared" si="944"/>
        <v>0</v>
      </c>
      <c r="AY1450" s="380">
        <f t="shared" si="972"/>
        <v>0</v>
      </c>
      <c r="AZ1450" s="292">
        <f t="shared" si="973"/>
        <v>0</v>
      </c>
      <c r="BA1450" s="388">
        <f t="shared" si="974"/>
        <v>0</v>
      </c>
      <c r="BB1450" s="379">
        <f t="shared" si="945"/>
        <v>0</v>
      </c>
      <c r="BC1450" s="380">
        <f t="shared" si="975"/>
        <v>0</v>
      </c>
      <c r="BD1450" s="292">
        <f t="shared" si="976"/>
        <v>0</v>
      </c>
      <c r="BE1450" s="388">
        <f t="shared" si="977"/>
        <v>0</v>
      </c>
      <c r="BF1450" s="379">
        <f t="shared" si="946"/>
        <v>0</v>
      </c>
      <c r="BG1450" s="380">
        <f t="shared" si="978"/>
        <v>0</v>
      </c>
      <c r="BH1450" s="292">
        <f t="shared" si="979"/>
        <v>0</v>
      </c>
      <c r="CA1450" s="303"/>
      <c r="CB1450" s="427"/>
      <c r="CC1450" s="304"/>
      <c r="CD1450" s="304"/>
      <c r="CE1450" s="304"/>
      <c r="CF1450" s="304"/>
      <c r="CG1450" s="304"/>
      <c r="CH1450" s="304"/>
      <c r="CI1450" s="304"/>
      <c r="CJ1450" s="304"/>
      <c r="CK1450" s="304"/>
      <c r="CL1450" s="304"/>
      <c r="CM1450" s="388"/>
      <c r="CN1450" s="388"/>
      <c r="CO1450" s="388"/>
      <c r="CP1450" s="388"/>
      <c r="CQ1450" s="388"/>
      <c r="CR1450" s="388"/>
      <c r="CS1450" s="388"/>
      <c r="CT1450" s="311"/>
      <c r="CU1450" s="311"/>
      <c r="CV1450" s="311"/>
      <c r="CW1450" s="311"/>
      <c r="CX1450" s="311"/>
      <c r="CY1450" s="311"/>
      <c r="CZ1450" s="311"/>
      <c r="DA1450" s="311"/>
      <c r="DB1450" s="311"/>
      <c r="DC1450" s="311"/>
      <c r="DD1450" s="311"/>
      <c r="DE1450" s="311"/>
      <c r="DG1450" s="612"/>
      <c r="DH1450" s="613"/>
      <c r="DI1450" s="415"/>
      <c r="DJ1450" s="416"/>
      <c r="DK1450" s="416"/>
      <c r="DL1450" s="416"/>
      <c r="DM1450" s="416"/>
      <c r="DN1450" s="416"/>
      <c r="DO1450" s="416"/>
      <c r="DP1450" s="416"/>
      <c r="DQ1450" s="416"/>
      <c r="DR1450" s="416"/>
      <c r="DS1450" s="416"/>
      <c r="DT1450" s="416"/>
      <c r="DU1450" s="416"/>
      <c r="DV1450" s="416"/>
      <c r="DW1450" s="416"/>
      <c r="DX1450" s="416"/>
      <c r="DY1450" s="416"/>
      <c r="DZ1450" s="416"/>
      <c r="EA1450" s="416"/>
      <c r="EB1450" s="416"/>
      <c r="EC1450" s="416"/>
      <c r="ED1450" s="416"/>
      <c r="EE1450" s="416"/>
      <c r="EF1450" s="416"/>
      <c r="EG1450" s="416"/>
      <c r="EH1450" s="416"/>
      <c r="EI1450" s="416"/>
      <c r="EJ1450" s="416"/>
      <c r="EK1450" s="416"/>
      <c r="EL1450" s="417"/>
    </row>
    <row r="1451" spans="1:143" ht="24" customHeight="1" x14ac:dyDescent="0.25">
      <c r="A1451" s="60"/>
      <c r="B1451" s="60"/>
      <c r="C1451" s="796"/>
      <c r="D1451" s="789"/>
      <c r="E1451" s="790"/>
      <c r="F1451" s="791"/>
      <c r="G1451" s="703" t="s">
        <v>448</v>
      </c>
      <c r="H1451" s="703"/>
      <c r="I1451" s="774" t="s">
        <v>449</v>
      </c>
      <c r="J1451" s="774"/>
      <c r="K1451" s="774"/>
      <c r="L1451" s="774"/>
      <c r="M1451" s="774"/>
      <c r="N1451" s="774"/>
      <c r="O1451" s="774"/>
      <c r="P1451" s="774"/>
      <c r="Q1451" s="774"/>
      <c r="R1451" s="774"/>
      <c r="S1451" s="274"/>
      <c r="T1451" s="274"/>
      <c r="U1451" s="274"/>
      <c r="V1451" s="274"/>
      <c r="W1451" s="274"/>
      <c r="X1451" s="274"/>
      <c r="Y1451" s="274"/>
      <c r="Z1451" s="274"/>
      <c r="AA1451" s="274"/>
      <c r="AB1451" s="274"/>
      <c r="AC1451" s="274"/>
      <c r="AD1451" s="274"/>
      <c r="AE1451" s="60"/>
      <c r="AF1451" s="259"/>
      <c r="AG1451" s="374">
        <f t="shared" si="961"/>
        <v>12</v>
      </c>
      <c r="AH1451" s="399"/>
      <c r="AK1451" s="412">
        <f t="shared" si="962"/>
        <v>0</v>
      </c>
      <c r="AL1451" s="379">
        <f t="shared" si="941"/>
        <v>0</v>
      </c>
      <c r="AM1451" s="380">
        <f t="shared" si="963"/>
        <v>0</v>
      </c>
      <c r="AN1451" s="317">
        <f t="shared" si="964"/>
        <v>0</v>
      </c>
      <c r="AO1451" s="388">
        <f t="shared" si="965"/>
        <v>0</v>
      </c>
      <c r="AP1451" s="379">
        <f t="shared" si="942"/>
        <v>0</v>
      </c>
      <c r="AQ1451" s="380">
        <f t="shared" si="966"/>
        <v>0</v>
      </c>
      <c r="AR1451" s="317">
        <f t="shared" si="967"/>
        <v>0</v>
      </c>
      <c r="AS1451" s="388">
        <f t="shared" si="968"/>
        <v>0</v>
      </c>
      <c r="AT1451" s="379">
        <f t="shared" si="943"/>
        <v>0</v>
      </c>
      <c r="AU1451" s="380">
        <f t="shared" si="969"/>
        <v>0</v>
      </c>
      <c r="AV1451" s="317">
        <f t="shared" si="970"/>
        <v>0</v>
      </c>
      <c r="AW1451" s="388">
        <f t="shared" si="971"/>
        <v>0</v>
      </c>
      <c r="AX1451" s="379">
        <f t="shared" si="944"/>
        <v>0</v>
      </c>
      <c r="AY1451" s="380">
        <f t="shared" si="972"/>
        <v>0</v>
      </c>
      <c r="AZ1451" s="292">
        <f t="shared" si="973"/>
        <v>0</v>
      </c>
      <c r="BA1451" s="388">
        <f t="shared" si="974"/>
        <v>0</v>
      </c>
      <c r="BB1451" s="379">
        <f t="shared" si="945"/>
        <v>0</v>
      </c>
      <c r="BC1451" s="380">
        <f t="shared" si="975"/>
        <v>0</v>
      </c>
      <c r="BD1451" s="292">
        <f t="shared" si="976"/>
        <v>0</v>
      </c>
      <c r="BE1451" s="388">
        <f t="shared" si="977"/>
        <v>0</v>
      </c>
      <c r="BF1451" s="379">
        <f t="shared" si="946"/>
        <v>0</v>
      </c>
      <c r="BG1451" s="380">
        <f t="shared" si="978"/>
        <v>0</v>
      </c>
      <c r="BH1451" s="292">
        <f t="shared" si="979"/>
        <v>0</v>
      </c>
      <c r="CA1451" s="303"/>
      <c r="CB1451" s="427"/>
      <c r="CC1451" s="304"/>
      <c r="CD1451" s="304"/>
      <c r="CE1451" s="304"/>
      <c r="CF1451" s="304"/>
      <c r="CG1451" s="304"/>
      <c r="CH1451" s="304"/>
      <c r="CI1451" s="304"/>
      <c r="CJ1451" s="304"/>
      <c r="CK1451" s="304"/>
      <c r="CL1451" s="304"/>
      <c r="CM1451" s="388"/>
      <c r="CN1451" s="388"/>
      <c r="CO1451" s="388"/>
      <c r="CP1451" s="388"/>
      <c r="CQ1451" s="388"/>
      <c r="CR1451" s="388"/>
      <c r="CS1451" s="388"/>
      <c r="CT1451" s="311"/>
      <c r="CU1451" s="311"/>
      <c r="CV1451" s="311"/>
      <c r="CW1451" s="311"/>
      <c r="CX1451" s="311"/>
      <c r="CY1451" s="311"/>
      <c r="CZ1451" s="311"/>
      <c r="DA1451" s="311"/>
      <c r="DB1451" s="311"/>
      <c r="DC1451" s="311"/>
      <c r="DD1451" s="311"/>
      <c r="DE1451" s="311"/>
      <c r="DG1451" s="610"/>
      <c r="DH1451" s="611"/>
      <c r="DI1451" s="415"/>
      <c r="DJ1451" s="416"/>
      <c r="DK1451" s="416"/>
      <c r="DL1451" s="416"/>
      <c r="DM1451" s="416"/>
      <c r="DN1451" s="416"/>
      <c r="DO1451" s="416"/>
      <c r="DP1451" s="416"/>
      <c r="DQ1451" s="416"/>
      <c r="DR1451" s="416"/>
      <c r="DS1451" s="416"/>
      <c r="DT1451" s="416"/>
      <c r="DU1451" s="416"/>
      <c r="DV1451" s="416"/>
      <c r="DW1451" s="416"/>
      <c r="DX1451" s="416"/>
      <c r="DY1451" s="416"/>
      <c r="DZ1451" s="416"/>
      <c r="EA1451" s="416"/>
      <c r="EB1451" s="416"/>
      <c r="EC1451" s="416"/>
      <c r="ED1451" s="416"/>
      <c r="EE1451" s="416"/>
      <c r="EF1451" s="416"/>
      <c r="EG1451" s="416"/>
      <c r="EH1451" s="416"/>
      <c r="EI1451" s="416"/>
      <c r="EJ1451" s="416"/>
      <c r="EK1451" s="416"/>
      <c r="EL1451" s="417"/>
    </row>
    <row r="1452" spans="1:143" ht="15" customHeight="1" x14ac:dyDescent="0.25">
      <c r="A1452" s="60"/>
      <c r="B1452" s="60"/>
      <c r="C1452" s="796"/>
      <c r="D1452" s="789"/>
      <c r="E1452" s="790"/>
      <c r="F1452" s="791"/>
      <c r="G1452" s="703" t="s">
        <v>450</v>
      </c>
      <c r="H1452" s="703"/>
      <c r="I1452" s="774" t="s">
        <v>451</v>
      </c>
      <c r="J1452" s="774"/>
      <c r="K1452" s="774"/>
      <c r="L1452" s="774"/>
      <c r="M1452" s="774"/>
      <c r="N1452" s="774"/>
      <c r="O1452" s="774"/>
      <c r="P1452" s="774"/>
      <c r="Q1452" s="774"/>
      <c r="R1452" s="774"/>
      <c r="S1452" s="274"/>
      <c r="T1452" s="274"/>
      <c r="U1452" s="274"/>
      <c r="V1452" s="274"/>
      <c r="W1452" s="274"/>
      <c r="X1452" s="274"/>
      <c r="Y1452" s="274"/>
      <c r="Z1452" s="274"/>
      <c r="AA1452" s="274"/>
      <c r="AB1452" s="274"/>
      <c r="AC1452" s="274"/>
      <c r="AD1452" s="274"/>
      <c r="AE1452" s="60"/>
      <c r="AF1452" s="259"/>
      <c r="AG1452" s="374">
        <f t="shared" si="961"/>
        <v>12</v>
      </c>
      <c r="AH1452" s="399"/>
      <c r="AK1452" s="412">
        <f t="shared" si="962"/>
        <v>0</v>
      </c>
      <c r="AL1452" s="379">
        <f t="shared" si="941"/>
        <v>0</v>
      </c>
      <c r="AM1452" s="380">
        <f t="shared" si="963"/>
        <v>0</v>
      </c>
      <c r="AN1452" s="317">
        <f t="shared" si="964"/>
        <v>0</v>
      </c>
      <c r="AO1452" s="388">
        <f t="shared" si="965"/>
        <v>0</v>
      </c>
      <c r="AP1452" s="379">
        <f t="shared" si="942"/>
        <v>0</v>
      </c>
      <c r="AQ1452" s="380">
        <f t="shared" si="966"/>
        <v>0</v>
      </c>
      <c r="AR1452" s="317">
        <f t="shared" si="967"/>
        <v>0</v>
      </c>
      <c r="AS1452" s="388">
        <f t="shared" si="968"/>
        <v>0</v>
      </c>
      <c r="AT1452" s="379">
        <f t="shared" si="943"/>
        <v>0</v>
      </c>
      <c r="AU1452" s="380">
        <f t="shared" si="969"/>
        <v>0</v>
      </c>
      <c r="AV1452" s="317">
        <f t="shared" si="970"/>
        <v>0</v>
      </c>
      <c r="AW1452" s="388">
        <f t="shared" si="971"/>
        <v>0</v>
      </c>
      <c r="AX1452" s="379">
        <f t="shared" si="944"/>
        <v>0</v>
      </c>
      <c r="AY1452" s="380">
        <f t="shared" si="972"/>
        <v>0</v>
      </c>
      <c r="AZ1452" s="292">
        <f t="shared" si="973"/>
        <v>0</v>
      </c>
      <c r="BA1452" s="388">
        <f t="shared" si="974"/>
        <v>0</v>
      </c>
      <c r="BB1452" s="379">
        <f t="shared" si="945"/>
        <v>0</v>
      </c>
      <c r="BC1452" s="380">
        <f t="shared" si="975"/>
        <v>0</v>
      </c>
      <c r="BD1452" s="292">
        <f t="shared" si="976"/>
        <v>0</v>
      </c>
      <c r="BE1452" s="388">
        <f t="shared" si="977"/>
        <v>0</v>
      </c>
      <c r="BF1452" s="379">
        <f t="shared" si="946"/>
        <v>0</v>
      </c>
      <c r="BG1452" s="380">
        <f t="shared" si="978"/>
        <v>0</v>
      </c>
      <c r="BH1452" s="292">
        <f t="shared" si="979"/>
        <v>0</v>
      </c>
      <c r="CA1452" s="303"/>
      <c r="CB1452" s="427"/>
      <c r="CC1452" s="306"/>
      <c r="CD1452" s="306"/>
      <c r="CE1452" s="306"/>
      <c r="CF1452" s="306"/>
      <c r="CG1452" s="306"/>
      <c r="CH1452" s="306"/>
      <c r="CI1452" s="306"/>
      <c r="CJ1452" s="306"/>
      <c r="CK1452" s="306"/>
      <c r="CL1452" s="306"/>
      <c r="CM1452" s="388"/>
      <c r="CN1452" s="388"/>
      <c r="CO1452" s="388"/>
      <c r="CP1452" s="388"/>
      <c r="CQ1452" s="388"/>
      <c r="CR1452" s="388"/>
      <c r="CS1452" s="388"/>
      <c r="CT1452" s="307"/>
      <c r="CU1452" s="307"/>
      <c r="CV1452" s="307"/>
      <c r="CW1452" s="307"/>
      <c r="CX1452" s="307"/>
      <c r="CY1452" s="307"/>
      <c r="CZ1452" s="307"/>
      <c r="DA1452" s="307"/>
      <c r="DB1452" s="307"/>
      <c r="DC1452" s="307"/>
      <c r="DD1452" s="307"/>
      <c r="DE1452" s="307"/>
      <c r="DG1452" s="610"/>
      <c r="DH1452" s="611"/>
      <c r="DI1452" s="415"/>
      <c r="DJ1452" s="416"/>
      <c r="DK1452" s="416"/>
      <c r="DL1452" s="416"/>
      <c r="DM1452" s="416"/>
      <c r="DN1452" s="416"/>
      <c r="DO1452" s="416"/>
      <c r="DP1452" s="416"/>
      <c r="DQ1452" s="416"/>
      <c r="DR1452" s="416"/>
      <c r="DS1452" s="416"/>
      <c r="DT1452" s="416"/>
      <c r="DU1452" s="416"/>
      <c r="DV1452" s="416"/>
      <c r="DW1452" s="416"/>
      <c r="DX1452" s="416"/>
      <c r="DY1452" s="416"/>
      <c r="DZ1452" s="416"/>
      <c r="EA1452" s="416"/>
      <c r="EB1452" s="416"/>
      <c r="EC1452" s="416"/>
      <c r="ED1452" s="416"/>
      <c r="EE1452" s="416"/>
      <c r="EF1452" s="416"/>
      <c r="EG1452" s="416"/>
      <c r="EH1452" s="416"/>
      <c r="EI1452" s="416"/>
      <c r="EJ1452" s="416"/>
      <c r="EK1452" s="416"/>
      <c r="EL1452" s="417"/>
    </row>
    <row r="1453" spans="1:143" ht="15" customHeight="1" x14ac:dyDescent="0.25">
      <c r="A1453" s="60"/>
      <c r="B1453" s="60"/>
      <c r="C1453" s="796"/>
      <c r="D1453" s="789"/>
      <c r="E1453" s="790"/>
      <c r="F1453" s="791"/>
      <c r="G1453" s="703" t="s">
        <v>452</v>
      </c>
      <c r="H1453" s="703"/>
      <c r="I1453" s="774" t="s">
        <v>453</v>
      </c>
      <c r="J1453" s="774"/>
      <c r="K1453" s="774"/>
      <c r="L1453" s="774"/>
      <c r="M1453" s="774"/>
      <c r="N1453" s="774"/>
      <c r="O1453" s="774"/>
      <c r="P1453" s="774"/>
      <c r="Q1453" s="774"/>
      <c r="R1453" s="774"/>
      <c r="S1453" s="274"/>
      <c r="T1453" s="274"/>
      <c r="U1453" s="274"/>
      <c r="V1453" s="274"/>
      <c r="W1453" s="274"/>
      <c r="X1453" s="274"/>
      <c r="Y1453" s="274"/>
      <c r="Z1453" s="274"/>
      <c r="AA1453" s="274"/>
      <c r="AB1453" s="274"/>
      <c r="AC1453" s="274"/>
      <c r="AD1453" s="274"/>
      <c r="AE1453" s="60"/>
      <c r="AF1453" s="259"/>
      <c r="AG1453" s="374">
        <f t="shared" si="961"/>
        <v>12</v>
      </c>
      <c r="AH1453" s="399"/>
      <c r="AK1453" s="412">
        <f t="shared" si="962"/>
        <v>0</v>
      </c>
      <c r="AL1453" s="379">
        <f t="shared" si="941"/>
        <v>0</v>
      </c>
      <c r="AM1453" s="380">
        <f t="shared" si="963"/>
        <v>0</v>
      </c>
      <c r="AN1453" s="317">
        <f t="shared" si="964"/>
        <v>0</v>
      </c>
      <c r="AO1453" s="388">
        <f t="shared" si="965"/>
        <v>0</v>
      </c>
      <c r="AP1453" s="379">
        <f t="shared" si="942"/>
        <v>0</v>
      </c>
      <c r="AQ1453" s="380">
        <f t="shared" si="966"/>
        <v>0</v>
      </c>
      <c r="AR1453" s="317">
        <f t="shared" si="967"/>
        <v>0</v>
      </c>
      <c r="AS1453" s="388">
        <f t="shared" si="968"/>
        <v>0</v>
      </c>
      <c r="AT1453" s="379">
        <f t="shared" si="943"/>
        <v>0</v>
      </c>
      <c r="AU1453" s="380">
        <f t="shared" si="969"/>
        <v>0</v>
      </c>
      <c r="AV1453" s="317">
        <f t="shared" si="970"/>
        <v>0</v>
      </c>
      <c r="AW1453" s="388">
        <f t="shared" si="971"/>
        <v>0</v>
      </c>
      <c r="AX1453" s="379">
        <f t="shared" si="944"/>
        <v>0</v>
      </c>
      <c r="AY1453" s="380">
        <f t="shared" si="972"/>
        <v>0</v>
      </c>
      <c r="AZ1453" s="292">
        <f t="shared" si="973"/>
        <v>0</v>
      </c>
      <c r="BA1453" s="388">
        <f t="shared" si="974"/>
        <v>0</v>
      </c>
      <c r="BB1453" s="379">
        <f t="shared" si="945"/>
        <v>0</v>
      </c>
      <c r="BC1453" s="380">
        <f t="shared" si="975"/>
        <v>0</v>
      </c>
      <c r="BD1453" s="292">
        <f t="shared" si="976"/>
        <v>0</v>
      </c>
      <c r="BE1453" s="388">
        <f t="shared" si="977"/>
        <v>0</v>
      </c>
      <c r="BF1453" s="379">
        <f t="shared" si="946"/>
        <v>0</v>
      </c>
      <c r="BG1453" s="380">
        <f t="shared" si="978"/>
        <v>0</v>
      </c>
      <c r="BH1453" s="292">
        <f t="shared" si="979"/>
        <v>0</v>
      </c>
      <c r="CA1453" s="303"/>
      <c r="CB1453" s="427"/>
      <c r="CC1453" s="304"/>
      <c r="CD1453" s="304"/>
      <c r="CE1453" s="304"/>
      <c r="CF1453" s="304"/>
      <c r="CG1453" s="304"/>
      <c r="CH1453" s="304"/>
      <c r="CI1453" s="304"/>
      <c r="CJ1453" s="304"/>
      <c r="CK1453" s="304"/>
      <c r="CL1453" s="304"/>
      <c r="CM1453" s="388"/>
      <c r="CN1453" s="388"/>
      <c r="CO1453" s="388"/>
      <c r="CP1453" s="388"/>
      <c r="CQ1453" s="388"/>
      <c r="CR1453" s="388"/>
      <c r="CS1453" s="388"/>
      <c r="CT1453" s="311"/>
      <c r="CU1453" s="311"/>
      <c r="CV1453" s="311"/>
      <c r="CW1453" s="311"/>
      <c r="CX1453" s="311"/>
      <c r="CY1453" s="311"/>
      <c r="CZ1453" s="311"/>
      <c r="DA1453" s="311"/>
      <c r="DB1453" s="311"/>
      <c r="DC1453" s="311"/>
      <c r="DD1453" s="311"/>
      <c r="DE1453" s="311"/>
      <c r="DG1453" s="610"/>
      <c r="DH1453" s="611"/>
      <c r="DI1453" s="415"/>
      <c r="DJ1453" s="416"/>
      <c r="DK1453" s="416"/>
      <c r="DL1453" s="416"/>
      <c r="DM1453" s="416"/>
      <c r="DN1453" s="416"/>
      <c r="DO1453" s="416"/>
      <c r="DP1453" s="416"/>
      <c r="DQ1453" s="416"/>
      <c r="DR1453" s="416"/>
      <c r="DS1453" s="416"/>
      <c r="DT1453" s="416"/>
      <c r="DU1453" s="416"/>
      <c r="DV1453" s="416"/>
      <c r="DW1453" s="416"/>
      <c r="DX1453" s="416"/>
      <c r="DY1453" s="416"/>
      <c r="DZ1453" s="416"/>
      <c r="EA1453" s="416"/>
      <c r="EB1453" s="416"/>
      <c r="EC1453" s="416"/>
      <c r="ED1453" s="416"/>
      <c r="EE1453" s="416"/>
      <c r="EF1453" s="416"/>
      <c r="EG1453" s="416"/>
      <c r="EH1453" s="416"/>
      <c r="EI1453" s="416"/>
      <c r="EJ1453" s="416"/>
      <c r="EK1453" s="416"/>
      <c r="EL1453" s="417"/>
    </row>
    <row r="1454" spans="1:143" ht="15" customHeight="1" x14ac:dyDescent="0.25">
      <c r="A1454" s="60"/>
      <c r="B1454" s="60"/>
      <c r="C1454" s="797"/>
      <c r="D1454" s="792"/>
      <c r="E1454" s="793"/>
      <c r="F1454" s="794"/>
      <c r="G1454" s="703" t="s">
        <v>454</v>
      </c>
      <c r="H1454" s="703"/>
      <c r="I1454" s="774" t="s">
        <v>455</v>
      </c>
      <c r="J1454" s="774"/>
      <c r="K1454" s="774"/>
      <c r="L1454" s="774"/>
      <c r="M1454" s="774"/>
      <c r="N1454" s="774"/>
      <c r="O1454" s="774"/>
      <c r="P1454" s="774"/>
      <c r="Q1454" s="774"/>
      <c r="R1454" s="774"/>
      <c r="S1454" s="274"/>
      <c r="T1454" s="274"/>
      <c r="U1454" s="274"/>
      <c r="V1454" s="274"/>
      <c r="W1454" s="274"/>
      <c r="X1454" s="274"/>
      <c r="Y1454" s="274"/>
      <c r="Z1454" s="274"/>
      <c r="AA1454" s="274"/>
      <c r="AB1454" s="274"/>
      <c r="AC1454" s="274"/>
      <c r="AD1454" s="274"/>
      <c r="AE1454" s="60"/>
      <c r="AF1454" s="259"/>
      <c r="AG1454" s="374">
        <f t="shared" si="961"/>
        <v>12</v>
      </c>
      <c r="AH1454" s="399"/>
      <c r="AK1454" s="412">
        <f t="shared" si="962"/>
        <v>0</v>
      </c>
      <c r="AL1454" s="379">
        <f t="shared" si="941"/>
        <v>0</v>
      </c>
      <c r="AM1454" s="380">
        <f t="shared" si="963"/>
        <v>0</v>
      </c>
      <c r="AN1454" s="317">
        <f t="shared" si="964"/>
        <v>0</v>
      </c>
      <c r="AO1454" s="388">
        <f t="shared" si="965"/>
        <v>0</v>
      </c>
      <c r="AP1454" s="379">
        <f t="shared" si="942"/>
        <v>0</v>
      </c>
      <c r="AQ1454" s="380">
        <f t="shared" si="966"/>
        <v>0</v>
      </c>
      <c r="AR1454" s="317">
        <f t="shared" si="967"/>
        <v>0</v>
      </c>
      <c r="AS1454" s="388">
        <f t="shared" si="968"/>
        <v>0</v>
      </c>
      <c r="AT1454" s="379">
        <f t="shared" si="943"/>
        <v>0</v>
      </c>
      <c r="AU1454" s="380">
        <f t="shared" si="969"/>
        <v>0</v>
      </c>
      <c r="AV1454" s="317">
        <f t="shared" si="970"/>
        <v>0</v>
      </c>
      <c r="AW1454" s="388">
        <f t="shared" si="971"/>
        <v>0</v>
      </c>
      <c r="AX1454" s="379">
        <f t="shared" si="944"/>
        <v>0</v>
      </c>
      <c r="AY1454" s="380">
        <f t="shared" si="972"/>
        <v>0</v>
      </c>
      <c r="AZ1454" s="292">
        <f t="shared" si="973"/>
        <v>0</v>
      </c>
      <c r="BA1454" s="388">
        <f t="shared" si="974"/>
        <v>0</v>
      </c>
      <c r="BB1454" s="379">
        <f t="shared" si="945"/>
        <v>0</v>
      </c>
      <c r="BC1454" s="380">
        <f t="shared" si="975"/>
        <v>0</v>
      </c>
      <c r="BD1454" s="292">
        <f t="shared" si="976"/>
        <v>0</v>
      </c>
      <c r="BE1454" s="388">
        <f t="shared" si="977"/>
        <v>0</v>
      </c>
      <c r="BF1454" s="379">
        <f t="shared" si="946"/>
        <v>0</v>
      </c>
      <c r="BG1454" s="380">
        <f t="shared" si="978"/>
        <v>0</v>
      </c>
      <c r="BH1454" s="292">
        <f t="shared" si="979"/>
        <v>0</v>
      </c>
      <c r="CA1454" s="303"/>
      <c r="CB1454" s="421"/>
      <c r="CC1454" s="304"/>
      <c r="CD1454" s="304"/>
      <c r="CE1454" s="304"/>
      <c r="CF1454" s="304"/>
      <c r="CG1454" s="304"/>
      <c r="CH1454" s="304"/>
      <c r="CI1454" s="304"/>
      <c r="CJ1454" s="304"/>
      <c r="CK1454" s="304"/>
      <c r="CL1454" s="304"/>
      <c r="CM1454" s="388"/>
      <c r="CN1454" s="388"/>
      <c r="CO1454" s="388"/>
      <c r="CP1454" s="388"/>
      <c r="CQ1454" s="388"/>
      <c r="CR1454" s="388"/>
      <c r="CS1454" s="388"/>
      <c r="CT1454" s="311"/>
      <c r="CU1454" s="311"/>
      <c r="CV1454" s="311"/>
      <c r="CW1454" s="311"/>
      <c r="CX1454" s="311"/>
      <c r="CY1454" s="311"/>
      <c r="CZ1454" s="311"/>
      <c r="DA1454" s="311"/>
      <c r="DB1454" s="311"/>
      <c r="DC1454" s="311"/>
      <c r="DD1454" s="311"/>
      <c r="DE1454" s="311"/>
      <c r="DG1454" s="614" t="s">
        <v>454</v>
      </c>
      <c r="DH1454" s="615"/>
      <c r="DI1454" s="418" t="s">
        <v>1909</v>
      </c>
      <c r="DJ1454" s="419"/>
      <c r="DK1454" s="419"/>
      <c r="DL1454" s="419"/>
      <c r="DM1454" s="419"/>
      <c r="DN1454" s="419"/>
      <c r="DO1454" s="419"/>
      <c r="DP1454" s="419"/>
      <c r="DQ1454" s="419"/>
      <c r="DR1454" s="419"/>
      <c r="DS1454" s="419"/>
      <c r="DT1454" s="419"/>
      <c r="DU1454" s="419"/>
      <c r="DV1454" s="419"/>
      <c r="DW1454" s="419"/>
      <c r="DX1454" s="419"/>
      <c r="DY1454" s="419"/>
      <c r="DZ1454" s="419"/>
      <c r="EA1454" s="420">
        <f t="shared" ref="EA1454" si="1020">S1454</f>
        <v>0</v>
      </c>
      <c r="EB1454" s="420">
        <f t="shared" ref="EB1454" si="1021">T1454</f>
        <v>0</v>
      </c>
      <c r="EC1454" s="420">
        <f t="shared" ref="EC1454" si="1022">U1454</f>
        <v>0</v>
      </c>
      <c r="ED1454" s="420">
        <f t="shared" ref="ED1454" si="1023">V1454</f>
        <v>0</v>
      </c>
      <c r="EE1454" s="420">
        <f t="shared" ref="EE1454" si="1024">W1454</f>
        <v>0</v>
      </c>
      <c r="EF1454" s="420">
        <f t="shared" ref="EF1454" si="1025">X1454</f>
        <v>0</v>
      </c>
      <c r="EG1454" s="420">
        <f t="shared" ref="EG1454" si="1026">Y1454</f>
        <v>0</v>
      </c>
      <c r="EH1454" s="420">
        <f t="shared" ref="EH1454" si="1027">Z1454</f>
        <v>0</v>
      </c>
      <c r="EI1454" s="420">
        <f t="shared" ref="EI1454" si="1028">AA1454</f>
        <v>0</v>
      </c>
      <c r="EJ1454" s="420">
        <f t="shared" ref="EJ1454" si="1029">AB1454</f>
        <v>0</v>
      </c>
      <c r="EK1454" s="420">
        <f t="shared" ref="EK1454" si="1030">AC1454</f>
        <v>0</v>
      </c>
      <c r="EL1454" s="420">
        <f t="shared" ref="EL1454" si="1031">AD1454</f>
        <v>0</v>
      </c>
    </row>
    <row r="1455" spans="1:143" ht="24" customHeight="1" x14ac:dyDescent="0.25">
      <c r="A1455" s="60"/>
      <c r="B1455" s="60"/>
      <c r="C1455" s="795" t="s">
        <v>509</v>
      </c>
      <c r="D1455" s="786" t="s">
        <v>510</v>
      </c>
      <c r="E1455" s="787"/>
      <c r="F1455" s="788"/>
      <c r="G1455" s="703" t="s">
        <v>456</v>
      </c>
      <c r="H1455" s="703"/>
      <c r="I1455" s="774" t="s">
        <v>457</v>
      </c>
      <c r="J1455" s="774"/>
      <c r="K1455" s="774"/>
      <c r="L1455" s="774"/>
      <c r="M1455" s="774"/>
      <c r="N1455" s="774"/>
      <c r="O1455" s="774"/>
      <c r="P1455" s="774"/>
      <c r="Q1455" s="774"/>
      <c r="R1455" s="774"/>
      <c r="S1455" s="274"/>
      <c r="T1455" s="274"/>
      <c r="U1455" s="274"/>
      <c r="V1455" s="274"/>
      <c r="W1455" s="274"/>
      <c r="X1455" s="274"/>
      <c r="Y1455" s="274"/>
      <c r="Z1455" s="274"/>
      <c r="AA1455" s="274"/>
      <c r="AB1455" s="274"/>
      <c r="AC1455" s="274"/>
      <c r="AD1455" s="274"/>
      <c r="AE1455" s="60"/>
      <c r="AF1455" s="259"/>
      <c r="AG1455" s="374">
        <f t="shared" si="961"/>
        <v>12</v>
      </c>
      <c r="AH1455" s="399"/>
      <c r="AK1455" s="412">
        <f t="shared" si="962"/>
        <v>0</v>
      </c>
      <c r="AL1455" s="379">
        <f t="shared" si="941"/>
        <v>0</v>
      </c>
      <c r="AM1455" s="380">
        <f t="shared" si="963"/>
        <v>0</v>
      </c>
      <c r="AN1455" s="317">
        <f t="shared" si="964"/>
        <v>0</v>
      </c>
      <c r="AO1455" s="388">
        <f t="shared" si="965"/>
        <v>0</v>
      </c>
      <c r="AP1455" s="379">
        <f t="shared" si="942"/>
        <v>0</v>
      </c>
      <c r="AQ1455" s="380">
        <f t="shared" si="966"/>
        <v>0</v>
      </c>
      <c r="AR1455" s="317">
        <f t="shared" si="967"/>
        <v>0</v>
      </c>
      <c r="AS1455" s="388">
        <f t="shared" si="968"/>
        <v>0</v>
      </c>
      <c r="AT1455" s="379">
        <f t="shared" si="943"/>
        <v>0</v>
      </c>
      <c r="AU1455" s="380">
        <f t="shared" si="969"/>
        <v>0</v>
      </c>
      <c r="AV1455" s="317">
        <f t="shared" si="970"/>
        <v>0</v>
      </c>
      <c r="AW1455" s="388">
        <f t="shared" si="971"/>
        <v>0</v>
      </c>
      <c r="AX1455" s="379">
        <f t="shared" si="944"/>
        <v>0</v>
      </c>
      <c r="AY1455" s="380">
        <f t="shared" si="972"/>
        <v>0</v>
      </c>
      <c r="AZ1455" s="292">
        <f t="shared" si="973"/>
        <v>0</v>
      </c>
      <c r="BA1455" s="388">
        <f t="shared" si="974"/>
        <v>0</v>
      </c>
      <c r="BB1455" s="379">
        <f t="shared" si="945"/>
        <v>0</v>
      </c>
      <c r="BC1455" s="380">
        <f t="shared" si="975"/>
        <v>0</v>
      </c>
      <c r="BD1455" s="292">
        <f t="shared" si="976"/>
        <v>0</v>
      </c>
      <c r="BE1455" s="388">
        <f t="shared" si="977"/>
        <v>0</v>
      </c>
      <c r="BF1455" s="379">
        <f t="shared" si="946"/>
        <v>0</v>
      </c>
      <c r="BG1455" s="380">
        <f t="shared" si="978"/>
        <v>0</v>
      </c>
      <c r="BH1455" s="292">
        <f t="shared" si="979"/>
        <v>0</v>
      </c>
      <c r="CA1455" s="299" t="s">
        <v>60</v>
      </c>
      <c r="CB1455" s="421"/>
      <c r="CC1455" s="296"/>
      <c r="CD1455" s="296"/>
      <c r="CE1455" s="296"/>
      <c r="CF1455" s="296"/>
      <c r="CG1455" s="296"/>
      <c r="CH1455" s="296"/>
      <c r="CI1455" s="296"/>
      <c r="CJ1455" s="296"/>
      <c r="CK1455" s="296"/>
      <c r="CL1455" s="296"/>
      <c r="CM1455" s="320"/>
      <c r="CN1455" s="320"/>
      <c r="CO1455" s="320"/>
      <c r="CP1455" s="320"/>
      <c r="CQ1455" s="320"/>
      <c r="CR1455" s="320"/>
      <c r="CS1455" s="320"/>
      <c r="CT1455" s="423">
        <f t="shared" ref="CT1455" si="1032">IF(S1455="",0,S1455)</f>
        <v>0</v>
      </c>
      <c r="CU1455" s="423">
        <f t="shared" ref="CU1455" si="1033">IF(T1455="",0,T1455)</f>
        <v>0</v>
      </c>
      <c r="CV1455" s="423">
        <f t="shared" ref="CV1455" si="1034">IF(U1455="",0,U1455)</f>
        <v>0</v>
      </c>
      <c r="CW1455" s="423">
        <f t="shared" ref="CW1455" si="1035">IF(V1455="",0,V1455)</f>
        <v>0</v>
      </c>
      <c r="CX1455" s="423">
        <f t="shared" ref="CX1455" si="1036">IF(W1455="",0,W1455)</f>
        <v>0</v>
      </c>
      <c r="CY1455" s="423">
        <f t="shared" ref="CY1455" si="1037">IF(X1455="",0,X1455)</f>
        <v>0</v>
      </c>
      <c r="CZ1455" s="423">
        <f t="shared" ref="CZ1455" si="1038">IF(Y1455="",0,Y1455)</f>
        <v>0</v>
      </c>
      <c r="DA1455" s="423">
        <f t="shared" ref="DA1455" si="1039">IF(Z1455="",0,Z1455)</f>
        <v>0</v>
      </c>
      <c r="DB1455" s="423">
        <f t="shared" ref="DB1455" si="1040">IF(AA1455="",0,AA1455)</f>
        <v>0</v>
      </c>
      <c r="DC1455" s="423">
        <f t="shared" ref="DC1455" si="1041">IF(AB1455="",0,AB1455)</f>
        <v>0</v>
      </c>
      <c r="DD1455" s="423">
        <f t="shared" ref="DD1455" si="1042">IF(AC1455="",0,AC1455)</f>
        <v>0</v>
      </c>
      <c r="DE1455" s="423">
        <f t="shared" ref="DE1455" si="1043">IF(AD1455="",0,AD1455)</f>
        <v>0</v>
      </c>
      <c r="DG1455" s="610"/>
      <c r="DH1455" s="611"/>
      <c r="DI1455" s="415" t="s">
        <v>1910</v>
      </c>
      <c r="DJ1455" s="416"/>
      <c r="DK1455" s="416"/>
      <c r="DL1455" s="416"/>
      <c r="DM1455" s="416"/>
      <c r="DN1455" s="416"/>
      <c r="DO1455" s="416"/>
      <c r="DP1455" s="416"/>
      <c r="DQ1455" s="416"/>
      <c r="DR1455" s="416"/>
      <c r="DS1455" s="416"/>
      <c r="DT1455" s="416"/>
      <c r="DU1455" s="416"/>
      <c r="DV1455" s="416"/>
      <c r="DW1455" s="416"/>
      <c r="DX1455" s="416"/>
      <c r="DY1455" s="416"/>
      <c r="DZ1455" s="416"/>
      <c r="EA1455" s="417">
        <f t="shared" ref="EA1455" si="1044">COUNTIF(S1439,"NS")+COUNTIF(S1446,"NS")+COUNTIF(S1451:S1453,"NS")</f>
        <v>0</v>
      </c>
      <c r="EB1455" s="417">
        <f t="shared" ref="EB1455" si="1045">COUNTIF(T1439,"NS")+COUNTIF(T1446,"NS")+COUNTIF(T1451:T1453,"NS")</f>
        <v>0</v>
      </c>
      <c r="EC1455" s="417">
        <f t="shared" ref="EC1455" si="1046">COUNTIF(U1439,"NS")+COUNTIF(U1446,"NS")+COUNTIF(U1451:U1453,"NS")</f>
        <v>0</v>
      </c>
      <c r="ED1455" s="417">
        <f t="shared" ref="ED1455" si="1047">COUNTIF(V1439,"NS")+COUNTIF(V1446,"NS")+COUNTIF(V1451:V1453,"NS")</f>
        <v>0</v>
      </c>
      <c r="EE1455" s="417">
        <f t="shared" ref="EE1455" si="1048">COUNTIF(W1439,"NS")+COUNTIF(W1446,"NS")+COUNTIF(W1451:W1453,"NS")</f>
        <v>0</v>
      </c>
      <c r="EF1455" s="417">
        <f t="shared" ref="EF1455" si="1049">COUNTIF(X1439,"NS")+COUNTIF(X1446,"NS")+COUNTIF(X1451:X1453,"NS")</f>
        <v>0</v>
      </c>
      <c r="EG1455" s="417">
        <f t="shared" ref="EG1455" si="1050">COUNTIF(Y1439,"NS")+COUNTIF(Y1446,"NS")+COUNTIF(Y1451:Y1453,"NS")</f>
        <v>0</v>
      </c>
      <c r="EH1455" s="417">
        <f t="shared" ref="EH1455" si="1051">COUNTIF(Z1439,"NS")+COUNTIF(Z1446,"NS")+COUNTIF(Z1451:Z1453,"NS")</f>
        <v>0</v>
      </c>
      <c r="EI1455" s="417">
        <f t="shared" ref="EI1455" si="1052">COUNTIF(AA1439,"NS")+COUNTIF(AA1446,"NS")+COUNTIF(AA1451:AA1453,"NS")</f>
        <v>0</v>
      </c>
      <c r="EJ1455" s="417">
        <f t="shared" ref="EJ1455" si="1053">COUNTIF(AB1439,"NS")+COUNTIF(AB1446,"NS")+COUNTIF(AB1451:AB1453,"NS")</f>
        <v>0</v>
      </c>
      <c r="EK1455" s="417">
        <f t="shared" ref="EK1455" si="1054">COUNTIF(AC1439,"NS")+COUNTIF(AC1446,"NS")+COUNTIF(AC1451:AC1453,"NS")</f>
        <v>0</v>
      </c>
      <c r="EL1455" s="417">
        <f t="shared" ref="EL1455" si="1055">COUNTIF(AD1439,"NS")+COUNTIF(AD1446,"NS")+COUNTIF(AD1451:AD1453,"NS")</f>
        <v>0</v>
      </c>
    </row>
    <row r="1456" spans="1:143" ht="15" customHeight="1" x14ac:dyDescent="0.25">
      <c r="A1456" s="60"/>
      <c r="B1456" s="60"/>
      <c r="C1456" s="796"/>
      <c r="D1456" s="789"/>
      <c r="E1456" s="790"/>
      <c r="F1456" s="791"/>
      <c r="G1456" s="702" t="s">
        <v>465</v>
      </c>
      <c r="H1456" s="702"/>
      <c r="I1456" s="56"/>
      <c r="J1456" s="700" t="s">
        <v>460</v>
      </c>
      <c r="K1456" s="700"/>
      <c r="L1456" s="700"/>
      <c r="M1456" s="700"/>
      <c r="N1456" s="700"/>
      <c r="O1456" s="700"/>
      <c r="P1456" s="700"/>
      <c r="Q1456" s="700"/>
      <c r="R1456" s="701"/>
      <c r="S1456" s="274"/>
      <c r="T1456" s="274"/>
      <c r="U1456" s="274"/>
      <c r="V1456" s="274"/>
      <c r="W1456" s="274"/>
      <c r="X1456" s="274"/>
      <c r="Y1456" s="274"/>
      <c r="Z1456" s="274"/>
      <c r="AA1456" s="274"/>
      <c r="AB1456" s="274"/>
      <c r="AC1456" s="274"/>
      <c r="AD1456" s="274"/>
      <c r="AE1456" s="60"/>
      <c r="AF1456" s="259"/>
      <c r="AG1456" s="374">
        <f t="shared" si="961"/>
        <v>12</v>
      </c>
      <c r="AH1456" s="399"/>
      <c r="AK1456" s="412">
        <f t="shared" si="962"/>
        <v>0</v>
      </c>
      <c r="AL1456" s="379">
        <f t="shared" si="941"/>
        <v>0</v>
      </c>
      <c r="AM1456" s="380">
        <f t="shared" si="963"/>
        <v>0</v>
      </c>
      <c r="AN1456" s="317">
        <f t="shared" si="964"/>
        <v>0</v>
      </c>
      <c r="AO1456" s="388">
        <f t="shared" si="965"/>
        <v>0</v>
      </c>
      <c r="AP1456" s="379">
        <f t="shared" si="942"/>
        <v>0</v>
      </c>
      <c r="AQ1456" s="380">
        <f t="shared" si="966"/>
        <v>0</v>
      </c>
      <c r="AR1456" s="317">
        <f t="shared" si="967"/>
        <v>0</v>
      </c>
      <c r="AS1456" s="388">
        <f t="shared" si="968"/>
        <v>0</v>
      </c>
      <c r="AT1456" s="379">
        <f t="shared" si="943"/>
        <v>0</v>
      </c>
      <c r="AU1456" s="380">
        <f t="shared" si="969"/>
        <v>0</v>
      </c>
      <c r="AV1456" s="317">
        <f t="shared" si="970"/>
        <v>0</v>
      </c>
      <c r="AW1456" s="388">
        <f t="shared" si="971"/>
        <v>0</v>
      </c>
      <c r="AX1456" s="379">
        <f t="shared" si="944"/>
        <v>0</v>
      </c>
      <c r="AY1456" s="380">
        <f t="shared" si="972"/>
        <v>0</v>
      </c>
      <c r="AZ1456" s="292">
        <f t="shared" si="973"/>
        <v>0</v>
      </c>
      <c r="BA1456" s="388">
        <f t="shared" si="974"/>
        <v>0</v>
      </c>
      <c r="BB1456" s="379">
        <f t="shared" si="945"/>
        <v>0</v>
      </c>
      <c r="BC1456" s="380">
        <f t="shared" si="975"/>
        <v>0</v>
      </c>
      <c r="BD1456" s="292">
        <f t="shared" si="976"/>
        <v>0</v>
      </c>
      <c r="BE1456" s="388">
        <f t="shared" si="977"/>
        <v>0</v>
      </c>
      <c r="BF1456" s="379">
        <f t="shared" si="946"/>
        <v>0</v>
      </c>
      <c r="BG1456" s="380">
        <f t="shared" si="978"/>
        <v>0</v>
      </c>
      <c r="BH1456" s="292">
        <f t="shared" si="979"/>
        <v>0</v>
      </c>
      <c r="CA1456" s="299" t="s">
        <v>1917</v>
      </c>
      <c r="CB1456" s="421"/>
      <c r="CC1456" s="297"/>
      <c r="CD1456" s="297"/>
      <c r="CE1456" s="297"/>
      <c r="CF1456" s="297"/>
      <c r="CG1456" s="297"/>
      <c r="CH1456" s="297"/>
      <c r="CI1456" s="297"/>
      <c r="CJ1456" s="297"/>
      <c r="CK1456" s="297"/>
      <c r="CL1456" s="297"/>
      <c r="CM1456" s="320"/>
      <c r="CN1456" s="320"/>
      <c r="CO1456" s="320"/>
      <c r="CP1456" s="320"/>
      <c r="CQ1456" s="320"/>
      <c r="CR1456" s="320"/>
      <c r="CS1456" s="320"/>
      <c r="CT1456" s="301">
        <f t="shared" ref="CT1456" si="1056">SUM(S1456:S1460)</f>
        <v>0</v>
      </c>
      <c r="CU1456" s="301">
        <f t="shared" ref="CU1456" si="1057">SUM(T1456:T1460)</f>
        <v>0</v>
      </c>
      <c r="CV1456" s="301">
        <f t="shared" ref="CV1456" si="1058">SUM(U1456:U1460)</f>
        <v>0</v>
      </c>
      <c r="CW1456" s="301">
        <f t="shared" ref="CW1456" si="1059">SUM(V1456:V1460)</f>
        <v>0</v>
      </c>
      <c r="CX1456" s="301">
        <f t="shared" ref="CX1456" si="1060">SUM(W1456:W1460)</f>
        <v>0</v>
      </c>
      <c r="CY1456" s="301">
        <f t="shared" ref="CY1456" si="1061">SUM(X1456:X1460)</f>
        <v>0</v>
      </c>
      <c r="CZ1456" s="301">
        <f t="shared" ref="CZ1456" si="1062">SUM(Y1456:Y1460)</f>
        <v>0</v>
      </c>
      <c r="DA1456" s="301">
        <f t="shared" ref="DA1456" si="1063">SUM(Z1456:Z1460)</f>
        <v>0</v>
      </c>
      <c r="DB1456" s="301">
        <f t="shared" ref="DB1456" si="1064">SUM(AA1456:AA1460)</f>
        <v>0</v>
      </c>
      <c r="DC1456" s="301">
        <f t="shared" ref="DC1456" si="1065">SUM(AB1456:AB1460)</f>
        <v>0</v>
      </c>
      <c r="DD1456" s="301">
        <f t="shared" ref="DD1456" si="1066">SUM(AC1456:AC1460)</f>
        <v>0</v>
      </c>
      <c r="DE1456" s="301">
        <f t="shared" ref="DE1456" si="1067">SUM(AD1456:AD1460)</f>
        <v>0</v>
      </c>
      <c r="DG1456" s="612"/>
      <c r="DH1456" s="613"/>
      <c r="DI1456" s="415" t="s">
        <v>1914</v>
      </c>
      <c r="DJ1456" s="416"/>
      <c r="DK1456" s="416"/>
      <c r="DL1456" s="416"/>
      <c r="DM1456" s="416"/>
      <c r="DN1456" s="416"/>
      <c r="DO1456" s="416"/>
      <c r="DP1456" s="416"/>
      <c r="DQ1456" s="416"/>
      <c r="DR1456" s="416"/>
      <c r="DS1456" s="416"/>
      <c r="DT1456" s="416"/>
      <c r="DU1456" s="416"/>
      <c r="DV1456" s="416"/>
      <c r="DW1456" s="416"/>
      <c r="DX1456" s="416"/>
      <c r="DY1456" s="416"/>
      <c r="DZ1456" s="416"/>
      <c r="EA1456" s="417">
        <f t="shared" ref="EA1456" si="1068">SUM(S1439,S1446,S1451:S1454)</f>
        <v>0</v>
      </c>
      <c r="EB1456" s="417">
        <f t="shared" ref="EB1456" si="1069">SUM(T1439,T1446,T1451:T1454)</f>
        <v>0</v>
      </c>
      <c r="EC1456" s="417">
        <f t="shared" ref="EC1456" si="1070">SUM(U1439,U1446,U1451:U1454)</f>
        <v>0</v>
      </c>
      <c r="ED1456" s="417">
        <f t="shared" ref="ED1456" si="1071">SUM(V1439,V1446,V1451:V1454)</f>
        <v>0</v>
      </c>
      <c r="EE1456" s="417">
        <f t="shared" ref="EE1456" si="1072">SUM(W1439,W1446,W1451:W1454)</f>
        <v>0</v>
      </c>
      <c r="EF1456" s="417">
        <f t="shared" ref="EF1456" si="1073">SUM(X1439,X1446,X1451:X1454)</f>
        <v>0</v>
      </c>
      <c r="EG1456" s="417">
        <f t="shared" ref="EG1456" si="1074">SUM(Y1439,Y1446,Y1451:Y1454)</f>
        <v>0</v>
      </c>
      <c r="EH1456" s="417">
        <f t="shared" ref="EH1456" si="1075">SUM(Z1439,Z1446,Z1451:Z1454)</f>
        <v>0</v>
      </c>
      <c r="EI1456" s="417">
        <f t="shared" ref="EI1456" si="1076">SUM(AA1439,AA1446,AA1451:AA1454)</f>
        <v>0</v>
      </c>
      <c r="EJ1456" s="417">
        <f t="shared" ref="EJ1456" si="1077">SUM(AB1439,AB1446,AB1451:AB1454)</f>
        <v>0</v>
      </c>
      <c r="EK1456" s="417">
        <f t="shared" ref="EK1456" si="1078">SUM(AC1439,AC1446,AC1451:AC1454)</f>
        <v>0</v>
      </c>
      <c r="EL1456" s="417">
        <f t="shared" ref="EL1456" si="1079">SUM(AD1439,AD1446,AD1451:AD1454)</f>
        <v>0</v>
      </c>
    </row>
    <row r="1457" spans="1:143" ht="24" customHeight="1" x14ac:dyDescent="0.25">
      <c r="A1457" s="60"/>
      <c r="B1457" s="60"/>
      <c r="C1457" s="796"/>
      <c r="D1457" s="789"/>
      <c r="E1457" s="790"/>
      <c r="F1457" s="791"/>
      <c r="G1457" s="702" t="s">
        <v>466</v>
      </c>
      <c r="H1457" s="702"/>
      <c r="I1457" s="56"/>
      <c r="J1457" s="700" t="s">
        <v>461</v>
      </c>
      <c r="K1457" s="700"/>
      <c r="L1457" s="700"/>
      <c r="M1457" s="700"/>
      <c r="N1457" s="700"/>
      <c r="O1457" s="700"/>
      <c r="P1457" s="700"/>
      <c r="Q1457" s="700"/>
      <c r="R1457" s="701"/>
      <c r="S1457" s="274"/>
      <c r="T1457" s="274"/>
      <c r="U1457" s="274"/>
      <c r="V1457" s="274"/>
      <c r="W1457" s="274"/>
      <c r="X1457" s="274"/>
      <c r="Y1457" s="274"/>
      <c r="Z1457" s="274"/>
      <c r="AA1457" s="274"/>
      <c r="AB1457" s="274"/>
      <c r="AC1457" s="274"/>
      <c r="AD1457" s="274"/>
      <c r="AE1457" s="60"/>
      <c r="AF1457" s="259"/>
      <c r="AG1457" s="374">
        <f t="shared" si="961"/>
        <v>12</v>
      </c>
      <c r="AH1457" s="399"/>
      <c r="AK1457" s="412">
        <f t="shared" si="962"/>
        <v>0</v>
      </c>
      <c r="AL1457" s="379">
        <f t="shared" si="941"/>
        <v>0</v>
      </c>
      <c r="AM1457" s="380">
        <f t="shared" si="963"/>
        <v>0</v>
      </c>
      <c r="AN1457" s="317">
        <f t="shared" si="964"/>
        <v>0</v>
      </c>
      <c r="AO1457" s="388">
        <f t="shared" si="965"/>
        <v>0</v>
      </c>
      <c r="AP1457" s="379">
        <f t="shared" si="942"/>
        <v>0</v>
      </c>
      <c r="AQ1457" s="380">
        <f t="shared" si="966"/>
        <v>0</v>
      </c>
      <c r="AR1457" s="317">
        <f t="shared" si="967"/>
        <v>0</v>
      </c>
      <c r="AS1457" s="388">
        <f t="shared" si="968"/>
        <v>0</v>
      </c>
      <c r="AT1457" s="379">
        <f t="shared" si="943"/>
        <v>0</v>
      </c>
      <c r="AU1457" s="380">
        <f t="shared" si="969"/>
        <v>0</v>
      </c>
      <c r="AV1457" s="317">
        <f t="shared" si="970"/>
        <v>0</v>
      </c>
      <c r="AW1457" s="388">
        <f t="shared" si="971"/>
        <v>0</v>
      </c>
      <c r="AX1457" s="379">
        <f t="shared" si="944"/>
        <v>0</v>
      </c>
      <c r="AY1457" s="380">
        <f t="shared" si="972"/>
        <v>0</v>
      </c>
      <c r="AZ1457" s="292">
        <f t="shared" si="973"/>
        <v>0</v>
      </c>
      <c r="BA1457" s="388">
        <f t="shared" si="974"/>
        <v>0</v>
      </c>
      <c r="BB1457" s="379">
        <f t="shared" si="945"/>
        <v>0</v>
      </c>
      <c r="BC1457" s="380">
        <f t="shared" si="975"/>
        <v>0</v>
      </c>
      <c r="BD1457" s="292">
        <f t="shared" si="976"/>
        <v>0</v>
      </c>
      <c r="BE1457" s="388">
        <f t="shared" si="977"/>
        <v>0</v>
      </c>
      <c r="BF1457" s="379">
        <f t="shared" si="946"/>
        <v>0</v>
      </c>
      <c r="BG1457" s="380">
        <f t="shared" si="978"/>
        <v>0</v>
      </c>
      <c r="BH1457" s="292">
        <f t="shared" si="979"/>
        <v>0</v>
      </c>
      <c r="CA1457" s="299" t="s">
        <v>1910</v>
      </c>
      <c r="CB1457" s="421"/>
      <c r="CC1457" s="296"/>
      <c r="CD1457" s="296"/>
      <c r="CE1457" s="296"/>
      <c r="CF1457" s="296"/>
      <c r="CG1457" s="296"/>
      <c r="CH1457" s="296"/>
      <c r="CI1457" s="296"/>
      <c r="CJ1457" s="296"/>
      <c r="CK1457" s="296"/>
      <c r="CL1457" s="296"/>
      <c r="CM1457" s="320"/>
      <c r="CN1457" s="320"/>
      <c r="CO1457" s="320"/>
      <c r="CP1457" s="320"/>
      <c r="CQ1457" s="320"/>
      <c r="CR1457" s="320"/>
      <c r="CS1457" s="320"/>
      <c r="CT1457" s="422">
        <f t="shared" ref="CT1457" si="1080">IF(CT1455="NA",COUNTIF(S1456:S1460,"NA"),COUNTIF(S1456:S1460,"NS"))</f>
        <v>0</v>
      </c>
      <c r="CU1457" s="422">
        <f t="shared" ref="CU1457" si="1081">IF(CU1455="NA",COUNTIF(T1456:T1460,"NA"),COUNTIF(T1456:T1460,"NS"))</f>
        <v>0</v>
      </c>
      <c r="CV1457" s="422">
        <f t="shared" ref="CV1457" si="1082">IF(CV1455="NA",COUNTIF(U1456:U1460,"NA"),COUNTIF(U1456:U1460,"NS"))</f>
        <v>0</v>
      </c>
      <c r="CW1457" s="422">
        <f t="shared" ref="CW1457" si="1083">IF(CW1455="NA",COUNTIF(V1456:V1460,"NA"),COUNTIF(V1456:V1460,"NS"))</f>
        <v>0</v>
      </c>
      <c r="CX1457" s="422">
        <f t="shared" ref="CX1457" si="1084">IF(CX1455="NA",COUNTIF(W1456:W1460,"NA"),COUNTIF(W1456:W1460,"NS"))</f>
        <v>0</v>
      </c>
      <c r="CY1457" s="422">
        <f t="shared" ref="CY1457" si="1085">IF(CY1455="NA",COUNTIF(X1456:X1460,"NA"),COUNTIF(X1456:X1460,"NS"))</f>
        <v>0</v>
      </c>
      <c r="CZ1457" s="422">
        <f t="shared" ref="CZ1457" si="1086">IF(CZ1455="NA",COUNTIF(Y1456:Y1460,"NA"),COUNTIF(Y1456:Y1460,"NS"))</f>
        <v>0</v>
      </c>
      <c r="DA1457" s="422">
        <f t="shared" ref="DA1457" si="1087">IF(DA1455="NA",COUNTIF(Z1456:Z1460,"NA"),COUNTIF(Z1456:Z1460,"NS"))</f>
        <v>0</v>
      </c>
      <c r="DB1457" s="422">
        <f t="shared" ref="DB1457" si="1088">IF(DB1455="NA",COUNTIF(AA1456:AA1460,"NA"),COUNTIF(AA1456:AA1460,"NS"))</f>
        <v>0</v>
      </c>
      <c r="DC1457" s="422">
        <f t="shared" ref="DC1457" si="1089">IF(DC1455="NA",COUNTIF(AB1456:AB1460,"NA"),COUNTIF(AB1456:AB1460,"NS"))</f>
        <v>0</v>
      </c>
      <c r="DD1457" s="422">
        <f t="shared" ref="DD1457" si="1090">IF(DD1455="NA",COUNTIF(AC1456:AC1460,"NA"),COUNTIF(AC1456:AC1460,"NS"))</f>
        <v>0</v>
      </c>
      <c r="DE1457" s="422">
        <f t="shared" ref="DE1457" si="1091">IF(DE1455="NA",COUNTIF(AD1456:AD1460,"NA"),COUNTIF(AD1456:AD1460,"NS"))</f>
        <v>0</v>
      </c>
      <c r="DG1457" s="612"/>
      <c r="DH1457" s="613"/>
      <c r="DI1457" s="415" t="s">
        <v>1919</v>
      </c>
      <c r="DJ1457" s="298"/>
      <c r="DK1457" s="298"/>
      <c r="DL1457" s="298"/>
      <c r="DM1457" s="298"/>
      <c r="DN1457" s="298"/>
      <c r="DO1457" s="298"/>
      <c r="DP1457" s="298"/>
      <c r="DQ1457" s="298"/>
      <c r="DR1457" s="298"/>
      <c r="DS1457" s="298"/>
      <c r="DT1457" s="298"/>
      <c r="DU1457" s="298"/>
      <c r="DV1457" s="298"/>
      <c r="DW1457" s="298"/>
      <c r="DX1457" s="298"/>
      <c r="DY1457" s="298"/>
      <c r="DZ1457" s="298"/>
      <c r="EA1457" s="302">
        <f t="shared" ref="EA1457:EK1457" si="1092">IF(OR(AND(EA1454="NS",EA1455=5),AND(EA1454="NA")),0,IF(OR(AND(IF(EA1454="NS",1,EA1454)&gt;EA1456*0.25,EA1455=0),AND(EA1454&gt;0,OR(EA1455=5,EA1456=0)),AND(EA1454&gt;0,EA1455=0,EA1456=0),AND(EA1454="NS",EA1455=0,EA1456=0)),1,0))</f>
        <v>0</v>
      </c>
      <c r="EB1457" s="302">
        <f t="shared" si="1092"/>
        <v>0</v>
      </c>
      <c r="EC1457" s="302">
        <f t="shared" si="1092"/>
        <v>0</v>
      </c>
      <c r="ED1457" s="302">
        <f t="shared" si="1092"/>
        <v>0</v>
      </c>
      <c r="EE1457" s="302">
        <f t="shared" si="1092"/>
        <v>0</v>
      </c>
      <c r="EF1457" s="302">
        <f t="shared" si="1092"/>
        <v>0</v>
      </c>
      <c r="EG1457" s="302">
        <f t="shared" si="1092"/>
        <v>0</v>
      </c>
      <c r="EH1457" s="302">
        <f t="shared" si="1092"/>
        <v>0</v>
      </c>
      <c r="EI1457" s="302">
        <f t="shared" si="1092"/>
        <v>0</v>
      </c>
      <c r="EJ1457" s="302">
        <f t="shared" si="1092"/>
        <v>0</v>
      </c>
      <c r="EK1457" s="302">
        <f t="shared" si="1092"/>
        <v>0</v>
      </c>
      <c r="EL1457" s="302">
        <f t="shared" ref="EL1457" si="1093">IF(OR(AND(EL1454="NS",EL1455=5),AND(EL1454="NA")),0,IF(OR(AND(IF(EL1454="NS",1,EL1454)&gt;EL1456*0.25,EL1455=0),AND(EL1454&gt;0,OR(EL1455=5,EL1456=0)),AND(EL1454&gt;0,EL1455=0,EL1456=0),AND(EL1454="NS",EL1455=0,EL1456=0)),1,0))</f>
        <v>0</v>
      </c>
      <c r="EM1457" s="377">
        <f>SUM(EA1457:EL1457)</f>
        <v>0</v>
      </c>
    </row>
    <row r="1458" spans="1:143" ht="15" customHeight="1" x14ac:dyDescent="0.25">
      <c r="A1458" s="60"/>
      <c r="B1458" s="60"/>
      <c r="C1458" s="796"/>
      <c r="D1458" s="789"/>
      <c r="E1458" s="790"/>
      <c r="F1458" s="791"/>
      <c r="G1458" s="702" t="s">
        <v>467</v>
      </c>
      <c r="H1458" s="702"/>
      <c r="I1458" s="56"/>
      <c r="J1458" s="700" t="s">
        <v>462</v>
      </c>
      <c r="K1458" s="700"/>
      <c r="L1458" s="700"/>
      <c r="M1458" s="700"/>
      <c r="N1458" s="700"/>
      <c r="O1458" s="700"/>
      <c r="P1458" s="700"/>
      <c r="Q1458" s="700"/>
      <c r="R1458" s="701"/>
      <c r="S1458" s="274"/>
      <c r="T1458" s="274"/>
      <c r="U1458" s="274"/>
      <c r="V1458" s="274"/>
      <c r="W1458" s="274"/>
      <c r="X1458" s="274"/>
      <c r="Y1458" s="274"/>
      <c r="Z1458" s="274"/>
      <c r="AA1458" s="274"/>
      <c r="AB1458" s="274"/>
      <c r="AC1458" s="274"/>
      <c r="AD1458" s="274"/>
      <c r="AE1458" s="60"/>
      <c r="AF1458" s="259"/>
      <c r="AG1458" s="374">
        <f t="shared" si="961"/>
        <v>12</v>
      </c>
      <c r="AH1458" s="399"/>
      <c r="AK1458" s="412">
        <f t="shared" si="962"/>
        <v>0</v>
      </c>
      <c r="AL1458" s="379">
        <f t="shared" si="941"/>
        <v>0</v>
      </c>
      <c r="AM1458" s="380">
        <f t="shared" si="963"/>
        <v>0</v>
      </c>
      <c r="AN1458" s="317">
        <f t="shared" si="964"/>
        <v>0</v>
      </c>
      <c r="AO1458" s="388">
        <f t="shared" si="965"/>
        <v>0</v>
      </c>
      <c r="AP1458" s="379">
        <f t="shared" si="942"/>
        <v>0</v>
      </c>
      <c r="AQ1458" s="380">
        <f t="shared" si="966"/>
        <v>0</v>
      </c>
      <c r="AR1458" s="317">
        <f t="shared" si="967"/>
        <v>0</v>
      </c>
      <c r="AS1458" s="388">
        <f t="shared" si="968"/>
        <v>0</v>
      </c>
      <c r="AT1458" s="379">
        <f t="shared" si="943"/>
        <v>0</v>
      </c>
      <c r="AU1458" s="380">
        <f t="shared" si="969"/>
        <v>0</v>
      </c>
      <c r="AV1458" s="317">
        <f t="shared" si="970"/>
        <v>0</v>
      </c>
      <c r="AW1458" s="388">
        <f t="shared" si="971"/>
        <v>0</v>
      </c>
      <c r="AX1458" s="379">
        <f t="shared" si="944"/>
        <v>0</v>
      </c>
      <c r="AY1458" s="380">
        <f t="shared" si="972"/>
        <v>0</v>
      </c>
      <c r="AZ1458" s="292">
        <f t="shared" si="973"/>
        <v>0</v>
      </c>
      <c r="BA1458" s="388">
        <f t="shared" si="974"/>
        <v>0</v>
      </c>
      <c r="BB1458" s="379">
        <f t="shared" si="945"/>
        <v>0</v>
      </c>
      <c r="BC1458" s="380">
        <f t="shared" si="975"/>
        <v>0</v>
      </c>
      <c r="BD1458" s="292">
        <f t="shared" si="976"/>
        <v>0</v>
      </c>
      <c r="BE1458" s="388">
        <f t="shared" si="977"/>
        <v>0</v>
      </c>
      <c r="BF1458" s="379">
        <f t="shared" si="946"/>
        <v>0</v>
      </c>
      <c r="BG1458" s="380">
        <f t="shared" si="978"/>
        <v>0</v>
      </c>
      <c r="BH1458" s="292">
        <f t="shared" si="979"/>
        <v>0</v>
      </c>
      <c r="CA1458" s="299" t="s">
        <v>1918</v>
      </c>
      <c r="CB1458" s="427"/>
      <c r="CC1458" s="296"/>
      <c r="CD1458" s="296"/>
      <c r="CE1458" s="296"/>
      <c r="CF1458" s="296"/>
      <c r="CG1458" s="296"/>
      <c r="CH1458" s="296"/>
      <c r="CI1458" s="296"/>
      <c r="CJ1458" s="296"/>
      <c r="CK1458" s="296"/>
      <c r="CL1458" s="296"/>
      <c r="CM1458" s="320"/>
      <c r="CN1458" s="320"/>
      <c r="CO1458" s="320"/>
      <c r="CP1458" s="320"/>
      <c r="CQ1458" s="320"/>
      <c r="CR1458" s="320"/>
      <c r="CS1458" s="320"/>
      <c r="CT1458" s="425">
        <f t="shared" ref="CT1458:DD1458" si="1094">IF(OR(AND(CT1455=0,CT1457&gt;0),AND(CT1455="NS",CT1456&gt;0),AND(CT1455="NS",CT1456=0,CT1457=0)),1,IF(OR(AND(CT1457&gt;=2,CT1456&lt;CT1455),AND(CT1455="NS",CT1456=0,CT1457&gt;0),OR(CT1455=CT1456,AND(CT1455="",CT1457=0,CT1456=0))),0,1))</f>
        <v>0</v>
      </c>
      <c r="CU1458" s="425">
        <f t="shared" si="1094"/>
        <v>0</v>
      </c>
      <c r="CV1458" s="425">
        <f t="shared" si="1094"/>
        <v>0</v>
      </c>
      <c r="CW1458" s="425">
        <f t="shared" si="1094"/>
        <v>0</v>
      </c>
      <c r="CX1458" s="425">
        <f t="shared" si="1094"/>
        <v>0</v>
      </c>
      <c r="CY1458" s="425">
        <f t="shared" si="1094"/>
        <v>0</v>
      </c>
      <c r="CZ1458" s="425">
        <f t="shared" si="1094"/>
        <v>0</v>
      </c>
      <c r="DA1458" s="425">
        <f t="shared" si="1094"/>
        <v>0</v>
      </c>
      <c r="DB1458" s="425">
        <f t="shared" si="1094"/>
        <v>0</v>
      </c>
      <c r="DC1458" s="425">
        <f t="shared" si="1094"/>
        <v>0</v>
      </c>
      <c r="DD1458" s="425">
        <f t="shared" si="1094"/>
        <v>0</v>
      </c>
      <c r="DE1458" s="425">
        <f t="shared" ref="DE1458" si="1095">IF(OR(AND(DE1455=0,DE1457&gt;0),AND(DE1455="NS",DE1456&gt;0),AND(DE1455="NS",DE1456=0,DE1457=0)),1,IF(OR(AND(DE1457&gt;=2,DE1456&lt;DE1455),AND(DE1455="NS",DE1456=0,DE1457&gt;0),OR(DE1455=DE1456,AND(DE1455="",DE1457=0,DE1456=0))),0,1))</f>
        <v>0</v>
      </c>
      <c r="DF1458" s="387">
        <f>SUM(CT1458:DE1458)</f>
        <v>0</v>
      </c>
      <c r="DG1458" s="612"/>
      <c r="DH1458" s="613"/>
      <c r="DI1458" s="415"/>
      <c r="DJ1458" s="416"/>
      <c r="DK1458" s="416"/>
      <c r="DL1458" s="416"/>
      <c r="DM1458" s="416"/>
      <c r="DN1458" s="416"/>
      <c r="DO1458" s="416"/>
      <c r="DP1458" s="416"/>
      <c r="DQ1458" s="416"/>
      <c r="DR1458" s="416"/>
      <c r="DS1458" s="416"/>
      <c r="DT1458" s="416"/>
      <c r="DU1458" s="416"/>
      <c r="DV1458" s="416"/>
      <c r="DW1458" s="416"/>
      <c r="DX1458" s="416"/>
      <c r="DY1458" s="416"/>
      <c r="DZ1458" s="416"/>
      <c r="EA1458" s="416"/>
      <c r="EB1458" s="416"/>
      <c r="EC1458" s="416"/>
      <c r="ED1458" s="416"/>
      <c r="EE1458" s="416"/>
      <c r="EF1458" s="416"/>
      <c r="EG1458" s="416"/>
      <c r="EH1458" s="416"/>
      <c r="EI1458" s="416"/>
      <c r="EJ1458" s="416"/>
      <c r="EK1458" s="416"/>
      <c r="EL1458" s="417"/>
    </row>
    <row r="1459" spans="1:143" ht="15" customHeight="1" x14ac:dyDescent="0.25">
      <c r="A1459" s="60"/>
      <c r="B1459" s="60"/>
      <c r="C1459" s="796"/>
      <c r="D1459" s="789"/>
      <c r="E1459" s="790"/>
      <c r="F1459" s="791"/>
      <c r="G1459" s="702" t="s">
        <v>468</v>
      </c>
      <c r="H1459" s="702"/>
      <c r="I1459" s="56"/>
      <c r="J1459" s="700" t="s">
        <v>463</v>
      </c>
      <c r="K1459" s="700"/>
      <c r="L1459" s="700"/>
      <c r="M1459" s="700"/>
      <c r="N1459" s="700"/>
      <c r="O1459" s="700"/>
      <c r="P1459" s="700"/>
      <c r="Q1459" s="700"/>
      <c r="R1459" s="701"/>
      <c r="S1459" s="274"/>
      <c r="T1459" s="274"/>
      <c r="U1459" s="274"/>
      <c r="V1459" s="274"/>
      <c r="W1459" s="274"/>
      <c r="X1459" s="274"/>
      <c r="Y1459" s="274"/>
      <c r="Z1459" s="274"/>
      <c r="AA1459" s="274"/>
      <c r="AB1459" s="274"/>
      <c r="AC1459" s="274"/>
      <c r="AD1459" s="274"/>
      <c r="AE1459" s="60"/>
      <c r="AF1459" s="259"/>
      <c r="AG1459" s="374">
        <f t="shared" si="961"/>
        <v>12</v>
      </c>
      <c r="AH1459" s="399"/>
      <c r="AK1459" s="412">
        <f t="shared" si="962"/>
        <v>0</v>
      </c>
      <c r="AL1459" s="379">
        <f t="shared" si="941"/>
        <v>0</v>
      </c>
      <c r="AM1459" s="380">
        <f t="shared" si="963"/>
        <v>0</v>
      </c>
      <c r="AN1459" s="317">
        <f t="shared" si="964"/>
        <v>0</v>
      </c>
      <c r="AO1459" s="388">
        <f t="shared" si="965"/>
        <v>0</v>
      </c>
      <c r="AP1459" s="379">
        <f t="shared" si="942"/>
        <v>0</v>
      </c>
      <c r="AQ1459" s="380">
        <f t="shared" si="966"/>
        <v>0</v>
      </c>
      <c r="AR1459" s="317">
        <f t="shared" si="967"/>
        <v>0</v>
      </c>
      <c r="AS1459" s="388">
        <f t="shared" si="968"/>
        <v>0</v>
      </c>
      <c r="AT1459" s="379">
        <f t="shared" si="943"/>
        <v>0</v>
      </c>
      <c r="AU1459" s="380">
        <f t="shared" si="969"/>
        <v>0</v>
      </c>
      <c r="AV1459" s="317">
        <f t="shared" si="970"/>
        <v>0</v>
      </c>
      <c r="AW1459" s="388">
        <f t="shared" si="971"/>
        <v>0</v>
      </c>
      <c r="AX1459" s="379">
        <f t="shared" si="944"/>
        <v>0</v>
      </c>
      <c r="AY1459" s="380">
        <f t="shared" si="972"/>
        <v>0</v>
      </c>
      <c r="AZ1459" s="292">
        <f t="shared" si="973"/>
        <v>0</v>
      </c>
      <c r="BA1459" s="388">
        <f t="shared" si="974"/>
        <v>0</v>
      </c>
      <c r="BB1459" s="379">
        <f t="shared" si="945"/>
        <v>0</v>
      </c>
      <c r="BC1459" s="380">
        <f t="shared" si="975"/>
        <v>0</v>
      </c>
      <c r="BD1459" s="292">
        <f t="shared" si="976"/>
        <v>0</v>
      </c>
      <c r="BE1459" s="388">
        <f t="shared" si="977"/>
        <v>0</v>
      </c>
      <c r="BF1459" s="379">
        <f t="shared" si="946"/>
        <v>0</v>
      </c>
      <c r="BG1459" s="380">
        <f t="shared" si="978"/>
        <v>0</v>
      </c>
      <c r="BH1459" s="292">
        <f t="shared" si="979"/>
        <v>0</v>
      </c>
      <c r="CA1459" s="303"/>
      <c r="CB1459" s="427"/>
      <c r="CC1459" s="304"/>
      <c r="CD1459" s="304"/>
      <c r="CE1459" s="304"/>
      <c r="CF1459" s="304"/>
      <c r="CG1459" s="304"/>
      <c r="CH1459" s="304"/>
      <c r="CI1459" s="304"/>
      <c r="CJ1459" s="304"/>
      <c r="CK1459" s="304"/>
      <c r="CL1459" s="304"/>
      <c r="CM1459" s="388"/>
      <c r="CN1459" s="388"/>
      <c r="CO1459" s="388"/>
      <c r="CP1459" s="388"/>
      <c r="CQ1459" s="388"/>
      <c r="CR1459" s="388"/>
      <c r="CS1459" s="388"/>
      <c r="CT1459" s="311"/>
      <c r="CU1459" s="311"/>
      <c r="CV1459" s="311"/>
      <c r="CW1459" s="311"/>
      <c r="CX1459" s="311"/>
      <c r="CY1459" s="311"/>
      <c r="CZ1459" s="311"/>
      <c r="DA1459" s="311"/>
      <c r="DB1459" s="311"/>
      <c r="DC1459" s="311"/>
      <c r="DD1459" s="311"/>
      <c r="DE1459" s="311"/>
      <c r="DG1459" s="612"/>
      <c r="DH1459" s="613"/>
      <c r="DI1459" s="415"/>
      <c r="DJ1459" s="416"/>
      <c r="DK1459" s="416"/>
      <c r="DL1459" s="416"/>
      <c r="DM1459" s="416"/>
      <c r="DN1459" s="416"/>
      <c r="DO1459" s="416"/>
      <c r="DP1459" s="416"/>
      <c r="DQ1459" s="416"/>
      <c r="DR1459" s="416"/>
      <c r="DS1459" s="416"/>
      <c r="DT1459" s="416"/>
      <c r="DU1459" s="416"/>
      <c r="DV1459" s="416"/>
      <c r="DW1459" s="416"/>
      <c r="DX1459" s="416"/>
      <c r="DY1459" s="416"/>
      <c r="DZ1459" s="416"/>
      <c r="EA1459" s="416"/>
      <c r="EB1459" s="416"/>
      <c r="EC1459" s="416"/>
      <c r="ED1459" s="416"/>
      <c r="EE1459" s="416"/>
      <c r="EF1459" s="416"/>
      <c r="EG1459" s="416"/>
      <c r="EH1459" s="416"/>
      <c r="EI1459" s="416"/>
      <c r="EJ1459" s="416"/>
      <c r="EK1459" s="416"/>
      <c r="EL1459" s="417"/>
    </row>
    <row r="1460" spans="1:143" ht="24" customHeight="1" x14ac:dyDescent="0.25">
      <c r="A1460" s="60"/>
      <c r="B1460" s="60"/>
      <c r="C1460" s="796"/>
      <c r="D1460" s="789"/>
      <c r="E1460" s="790"/>
      <c r="F1460" s="791"/>
      <c r="G1460" s="702" t="s">
        <v>469</v>
      </c>
      <c r="H1460" s="702"/>
      <c r="I1460" s="56"/>
      <c r="J1460" s="700" t="s">
        <v>464</v>
      </c>
      <c r="K1460" s="700"/>
      <c r="L1460" s="700"/>
      <c r="M1460" s="700"/>
      <c r="N1460" s="700"/>
      <c r="O1460" s="700"/>
      <c r="P1460" s="700"/>
      <c r="Q1460" s="700"/>
      <c r="R1460" s="701"/>
      <c r="S1460" s="274"/>
      <c r="T1460" s="274"/>
      <c r="U1460" s="274"/>
      <c r="V1460" s="274"/>
      <c r="W1460" s="274"/>
      <c r="X1460" s="274"/>
      <c r="Y1460" s="274"/>
      <c r="Z1460" s="274"/>
      <c r="AA1460" s="274"/>
      <c r="AB1460" s="274"/>
      <c r="AC1460" s="274"/>
      <c r="AD1460" s="274"/>
      <c r="AE1460" s="60"/>
      <c r="AF1460" s="259"/>
      <c r="AG1460" s="374">
        <f t="shared" si="961"/>
        <v>12</v>
      </c>
      <c r="AH1460" s="399"/>
      <c r="AK1460" s="412">
        <f t="shared" si="962"/>
        <v>0</v>
      </c>
      <c r="AL1460" s="379">
        <f t="shared" si="941"/>
        <v>0</v>
      </c>
      <c r="AM1460" s="380">
        <f t="shared" si="963"/>
        <v>0</v>
      </c>
      <c r="AN1460" s="317">
        <f t="shared" si="964"/>
        <v>0</v>
      </c>
      <c r="AO1460" s="388">
        <f t="shared" si="965"/>
        <v>0</v>
      </c>
      <c r="AP1460" s="379">
        <f t="shared" si="942"/>
        <v>0</v>
      </c>
      <c r="AQ1460" s="380">
        <f t="shared" si="966"/>
        <v>0</v>
      </c>
      <c r="AR1460" s="317">
        <f t="shared" si="967"/>
        <v>0</v>
      </c>
      <c r="AS1460" s="388">
        <f t="shared" si="968"/>
        <v>0</v>
      </c>
      <c r="AT1460" s="379">
        <f t="shared" si="943"/>
        <v>0</v>
      </c>
      <c r="AU1460" s="380">
        <f t="shared" si="969"/>
        <v>0</v>
      </c>
      <c r="AV1460" s="317">
        <f t="shared" si="970"/>
        <v>0</v>
      </c>
      <c r="AW1460" s="388">
        <f t="shared" si="971"/>
        <v>0</v>
      </c>
      <c r="AX1460" s="379">
        <f t="shared" si="944"/>
        <v>0</v>
      </c>
      <c r="AY1460" s="380">
        <f t="shared" si="972"/>
        <v>0</v>
      </c>
      <c r="AZ1460" s="292">
        <f t="shared" si="973"/>
        <v>0</v>
      </c>
      <c r="BA1460" s="388">
        <f t="shared" si="974"/>
        <v>0</v>
      </c>
      <c r="BB1460" s="379">
        <f t="shared" si="945"/>
        <v>0</v>
      </c>
      <c r="BC1460" s="380">
        <f t="shared" si="975"/>
        <v>0</v>
      </c>
      <c r="BD1460" s="292">
        <f t="shared" si="976"/>
        <v>0</v>
      </c>
      <c r="BE1460" s="388">
        <f t="shared" si="977"/>
        <v>0</v>
      </c>
      <c r="BF1460" s="379">
        <f t="shared" si="946"/>
        <v>0</v>
      </c>
      <c r="BG1460" s="380">
        <f t="shared" si="978"/>
        <v>0</v>
      </c>
      <c r="BH1460" s="292">
        <f t="shared" si="979"/>
        <v>0</v>
      </c>
      <c r="CA1460" s="303"/>
      <c r="CB1460" s="421"/>
      <c r="CC1460" s="304"/>
      <c r="CD1460" s="304"/>
      <c r="CE1460" s="304"/>
      <c r="CF1460" s="304"/>
      <c r="CG1460" s="304"/>
      <c r="CH1460" s="304"/>
      <c r="CI1460" s="304"/>
      <c r="CJ1460" s="304"/>
      <c r="CK1460" s="304"/>
      <c r="CL1460" s="304"/>
      <c r="CM1460" s="388"/>
      <c r="CN1460" s="388"/>
      <c r="CO1460" s="388"/>
      <c r="CP1460" s="388"/>
      <c r="CQ1460" s="388"/>
      <c r="CR1460" s="388"/>
      <c r="CS1460" s="388"/>
      <c r="CT1460" s="311"/>
      <c r="CU1460" s="311"/>
      <c r="CV1460" s="311"/>
      <c r="CW1460" s="311"/>
      <c r="CX1460" s="311"/>
      <c r="CY1460" s="311"/>
      <c r="CZ1460" s="311"/>
      <c r="DA1460" s="311"/>
      <c r="DB1460" s="311"/>
      <c r="DC1460" s="311"/>
      <c r="DD1460" s="311"/>
      <c r="DE1460" s="311"/>
      <c r="DG1460" s="612"/>
      <c r="DH1460" s="613"/>
      <c r="DI1460" s="415"/>
      <c r="DJ1460" s="416"/>
      <c r="DK1460" s="416"/>
      <c r="DL1460" s="416"/>
      <c r="DM1460" s="416"/>
      <c r="DN1460" s="416"/>
      <c r="DO1460" s="416"/>
      <c r="DP1460" s="416"/>
      <c r="DQ1460" s="416"/>
      <c r="DR1460" s="416"/>
      <c r="DS1460" s="416"/>
      <c r="DT1460" s="416"/>
      <c r="DU1460" s="416"/>
      <c r="DV1460" s="416"/>
      <c r="DW1460" s="416"/>
      <c r="DX1460" s="416"/>
      <c r="DY1460" s="416"/>
      <c r="DZ1460" s="416"/>
      <c r="EA1460" s="416"/>
      <c r="EB1460" s="416"/>
      <c r="EC1460" s="416"/>
      <c r="ED1460" s="416"/>
      <c r="EE1460" s="416"/>
      <c r="EF1460" s="416"/>
      <c r="EG1460" s="416"/>
      <c r="EH1460" s="416"/>
      <c r="EI1460" s="416"/>
      <c r="EJ1460" s="416"/>
      <c r="EK1460" s="416"/>
      <c r="EL1460" s="417"/>
    </row>
    <row r="1461" spans="1:143" ht="24" customHeight="1" x14ac:dyDescent="0.25">
      <c r="A1461" s="60"/>
      <c r="B1461" s="60"/>
      <c r="C1461" s="796"/>
      <c r="D1461" s="789"/>
      <c r="E1461" s="790"/>
      <c r="F1461" s="791"/>
      <c r="G1461" s="703" t="s">
        <v>470</v>
      </c>
      <c r="H1461" s="703"/>
      <c r="I1461" s="774" t="s">
        <v>471</v>
      </c>
      <c r="J1461" s="774"/>
      <c r="K1461" s="774"/>
      <c r="L1461" s="774"/>
      <c r="M1461" s="774"/>
      <c r="N1461" s="774"/>
      <c r="O1461" s="774"/>
      <c r="P1461" s="774"/>
      <c r="Q1461" s="774"/>
      <c r="R1461" s="774"/>
      <c r="S1461" s="274"/>
      <c r="T1461" s="274"/>
      <c r="U1461" s="274"/>
      <c r="V1461" s="274"/>
      <c r="W1461" s="274"/>
      <c r="X1461" s="274"/>
      <c r="Y1461" s="274"/>
      <c r="Z1461" s="274"/>
      <c r="AA1461" s="274"/>
      <c r="AB1461" s="274"/>
      <c r="AC1461" s="274"/>
      <c r="AD1461" s="274"/>
      <c r="AE1461" s="60"/>
      <c r="AF1461" s="259"/>
      <c r="AG1461" s="374">
        <f t="shared" si="961"/>
        <v>12</v>
      </c>
      <c r="AH1461" s="399"/>
      <c r="AK1461" s="412">
        <f t="shared" si="962"/>
        <v>0</v>
      </c>
      <c r="AL1461" s="379">
        <f t="shared" si="941"/>
        <v>0</v>
      </c>
      <c r="AM1461" s="380">
        <f t="shared" si="963"/>
        <v>0</v>
      </c>
      <c r="AN1461" s="317">
        <f t="shared" si="964"/>
        <v>0</v>
      </c>
      <c r="AO1461" s="388">
        <f t="shared" si="965"/>
        <v>0</v>
      </c>
      <c r="AP1461" s="379">
        <f t="shared" si="942"/>
        <v>0</v>
      </c>
      <c r="AQ1461" s="380">
        <f t="shared" si="966"/>
        <v>0</v>
      </c>
      <c r="AR1461" s="317">
        <f t="shared" si="967"/>
        <v>0</v>
      </c>
      <c r="AS1461" s="388">
        <f t="shared" si="968"/>
        <v>0</v>
      </c>
      <c r="AT1461" s="379">
        <f t="shared" si="943"/>
        <v>0</v>
      </c>
      <c r="AU1461" s="380">
        <f t="shared" si="969"/>
        <v>0</v>
      </c>
      <c r="AV1461" s="317">
        <f t="shared" si="970"/>
        <v>0</v>
      </c>
      <c r="AW1461" s="388">
        <f t="shared" si="971"/>
        <v>0</v>
      </c>
      <c r="AX1461" s="379">
        <f t="shared" si="944"/>
        <v>0</v>
      </c>
      <c r="AY1461" s="380">
        <f t="shared" si="972"/>
        <v>0</v>
      </c>
      <c r="AZ1461" s="292">
        <f t="shared" si="973"/>
        <v>0</v>
      </c>
      <c r="BA1461" s="388">
        <f t="shared" si="974"/>
        <v>0</v>
      </c>
      <c r="BB1461" s="379">
        <f t="shared" si="945"/>
        <v>0</v>
      </c>
      <c r="BC1461" s="380">
        <f t="shared" si="975"/>
        <v>0</v>
      </c>
      <c r="BD1461" s="292">
        <f t="shared" si="976"/>
        <v>0</v>
      </c>
      <c r="BE1461" s="388">
        <f t="shared" si="977"/>
        <v>0</v>
      </c>
      <c r="BF1461" s="379">
        <f t="shared" si="946"/>
        <v>0</v>
      </c>
      <c r="BG1461" s="380">
        <f t="shared" si="978"/>
        <v>0</v>
      </c>
      <c r="BH1461" s="292">
        <f t="shared" si="979"/>
        <v>0</v>
      </c>
      <c r="CA1461" s="299" t="s">
        <v>60</v>
      </c>
      <c r="CB1461" s="421"/>
      <c r="CC1461" s="296"/>
      <c r="CD1461" s="296"/>
      <c r="CE1461" s="296"/>
      <c r="CF1461" s="296"/>
      <c r="CG1461" s="296"/>
      <c r="CH1461" s="296"/>
      <c r="CI1461" s="296"/>
      <c r="CJ1461" s="296"/>
      <c r="CK1461" s="296"/>
      <c r="CL1461" s="296"/>
      <c r="CM1461" s="320"/>
      <c r="CN1461" s="320"/>
      <c r="CO1461" s="320"/>
      <c r="CP1461" s="320"/>
      <c r="CQ1461" s="320"/>
      <c r="CR1461" s="320"/>
      <c r="CS1461" s="320"/>
      <c r="CT1461" s="423">
        <f t="shared" ref="CT1461" si="1096">IF(S1461="",0,S1461)</f>
        <v>0</v>
      </c>
      <c r="CU1461" s="423">
        <f t="shared" ref="CU1461" si="1097">IF(T1461="",0,T1461)</f>
        <v>0</v>
      </c>
      <c r="CV1461" s="423">
        <f t="shared" ref="CV1461" si="1098">IF(U1461="",0,U1461)</f>
        <v>0</v>
      </c>
      <c r="CW1461" s="423">
        <f t="shared" ref="CW1461" si="1099">IF(V1461="",0,V1461)</f>
        <v>0</v>
      </c>
      <c r="CX1461" s="423">
        <f t="shared" ref="CX1461" si="1100">IF(W1461="",0,W1461)</f>
        <v>0</v>
      </c>
      <c r="CY1461" s="423">
        <f t="shared" ref="CY1461" si="1101">IF(X1461="",0,X1461)</f>
        <v>0</v>
      </c>
      <c r="CZ1461" s="423">
        <f t="shared" ref="CZ1461" si="1102">IF(Y1461="",0,Y1461)</f>
        <v>0</v>
      </c>
      <c r="DA1461" s="423">
        <f t="shared" ref="DA1461" si="1103">IF(Z1461="",0,Z1461)</f>
        <v>0</v>
      </c>
      <c r="DB1461" s="423">
        <f t="shared" ref="DB1461" si="1104">IF(AA1461="",0,AA1461)</f>
        <v>0</v>
      </c>
      <c r="DC1461" s="423">
        <f t="shared" ref="DC1461" si="1105">IF(AB1461="",0,AB1461)</f>
        <v>0</v>
      </c>
      <c r="DD1461" s="423">
        <f t="shared" ref="DD1461" si="1106">IF(AC1461="",0,AC1461)</f>
        <v>0</v>
      </c>
      <c r="DE1461" s="423">
        <f t="shared" ref="DE1461" si="1107">IF(AD1461="",0,AD1461)</f>
        <v>0</v>
      </c>
      <c r="DG1461" s="610"/>
      <c r="DH1461" s="611"/>
      <c r="DI1461" s="415"/>
      <c r="DJ1461" s="416"/>
      <c r="DK1461" s="416"/>
      <c r="DL1461" s="416"/>
      <c r="DM1461" s="416"/>
      <c r="DN1461" s="416"/>
      <c r="DO1461" s="416"/>
      <c r="DP1461" s="416"/>
      <c r="DQ1461" s="416"/>
      <c r="DR1461" s="416"/>
      <c r="DS1461" s="416"/>
      <c r="DT1461" s="416"/>
      <c r="DU1461" s="416"/>
      <c r="DV1461" s="416"/>
      <c r="DW1461" s="416"/>
      <c r="DX1461" s="416"/>
      <c r="DY1461" s="416"/>
      <c r="DZ1461" s="416"/>
      <c r="EA1461" s="416"/>
      <c r="EB1461" s="416"/>
      <c r="EC1461" s="416"/>
      <c r="ED1461" s="416"/>
      <c r="EE1461" s="416"/>
      <c r="EF1461" s="416"/>
      <c r="EG1461" s="416"/>
      <c r="EH1461" s="416"/>
      <c r="EI1461" s="416"/>
      <c r="EJ1461" s="416"/>
      <c r="EK1461" s="416"/>
      <c r="EL1461" s="417"/>
    </row>
    <row r="1462" spans="1:143" ht="15" customHeight="1" x14ac:dyDescent="0.25">
      <c r="A1462" s="60"/>
      <c r="B1462" s="60"/>
      <c r="C1462" s="796"/>
      <c r="D1462" s="789"/>
      <c r="E1462" s="790"/>
      <c r="F1462" s="791"/>
      <c r="G1462" s="702" t="s">
        <v>479</v>
      </c>
      <c r="H1462" s="702"/>
      <c r="I1462" s="56"/>
      <c r="J1462" s="700" t="s">
        <v>472</v>
      </c>
      <c r="K1462" s="700"/>
      <c r="L1462" s="700"/>
      <c r="M1462" s="700"/>
      <c r="N1462" s="700"/>
      <c r="O1462" s="700"/>
      <c r="P1462" s="700"/>
      <c r="Q1462" s="700"/>
      <c r="R1462" s="701"/>
      <c r="S1462" s="274"/>
      <c r="T1462" s="274"/>
      <c r="U1462" s="274"/>
      <c r="V1462" s="274"/>
      <c r="W1462" s="274"/>
      <c r="X1462" s="274"/>
      <c r="Y1462" s="274"/>
      <c r="Z1462" s="274"/>
      <c r="AA1462" s="274"/>
      <c r="AB1462" s="274"/>
      <c r="AC1462" s="274"/>
      <c r="AD1462" s="274"/>
      <c r="AE1462" s="60"/>
      <c r="AF1462" s="259"/>
      <c r="AG1462" s="374">
        <f t="shared" si="961"/>
        <v>12</v>
      </c>
      <c r="AH1462" s="399"/>
      <c r="AK1462" s="412">
        <f t="shared" si="962"/>
        <v>0</v>
      </c>
      <c r="AL1462" s="379">
        <f t="shared" si="941"/>
        <v>0</v>
      </c>
      <c r="AM1462" s="380">
        <f t="shared" si="963"/>
        <v>0</v>
      </c>
      <c r="AN1462" s="317">
        <f t="shared" si="964"/>
        <v>0</v>
      </c>
      <c r="AO1462" s="388">
        <f t="shared" si="965"/>
        <v>0</v>
      </c>
      <c r="AP1462" s="379">
        <f t="shared" si="942"/>
        <v>0</v>
      </c>
      <c r="AQ1462" s="380">
        <f t="shared" si="966"/>
        <v>0</v>
      </c>
      <c r="AR1462" s="317">
        <f t="shared" si="967"/>
        <v>0</v>
      </c>
      <c r="AS1462" s="388">
        <f t="shared" si="968"/>
        <v>0</v>
      </c>
      <c r="AT1462" s="379">
        <f t="shared" si="943"/>
        <v>0</v>
      </c>
      <c r="AU1462" s="380">
        <f t="shared" si="969"/>
        <v>0</v>
      </c>
      <c r="AV1462" s="317">
        <f t="shared" si="970"/>
        <v>0</v>
      </c>
      <c r="AW1462" s="388">
        <f t="shared" si="971"/>
        <v>0</v>
      </c>
      <c r="AX1462" s="379">
        <f t="shared" si="944"/>
        <v>0</v>
      </c>
      <c r="AY1462" s="380">
        <f t="shared" si="972"/>
        <v>0</v>
      </c>
      <c r="AZ1462" s="292">
        <f t="shared" si="973"/>
        <v>0</v>
      </c>
      <c r="BA1462" s="388">
        <f t="shared" si="974"/>
        <v>0</v>
      </c>
      <c r="BB1462" s="379">
        <f t="shared" si="945"/>
        <v>0</v>
      </c>
      <c r="BC1462" s="380">
        <f t="shared" si="975"/>
        <v>0</v>
      </c>
      <c r="BD1462" s="292">
        <f t="shared" si="976"/>
        <v>0</v>
      </c>
      <c r="BE1462" s="388">
        <f t="shared" si="977"/>
        <v>0</v>
      </c>
      <c r="BF1462" s="379">
        <f t="shared" si="946"/>
        <v>0</v>
      </c>
      <c r="BG1462" s="380">
        <f t="shared" si="978"/>
        <v>0</v>
      </c>
      <c r="BH1462" s="292">
        <f t="shared" si="979"/>
        <v>0</v>
      </c>
      <c r="CA1462" s="299" t="s">
        <v>1917</v>
      </c>
      <c r="CB1462" s="421"/>
      <c r="CC1462" s="297"/>
      <c r="CD1462" s="297"/>
      <c r="CE1462" s="297"/>
      <c r="CF1462" s="297"/>
      <c r="CG1462" s="297"/>
      <c r="CH1462" s="297"/>
      <c r="CI1462" s="297"/>
      <c r="CJ1462" s="297"/>
      <c r="CK1462" s="297"/>
      <c r="CL1462" s="297"/>
      <c r="CM1462" s="320"/>
      <c r="CN1462" s="320"/>
      <c r="CO1462" s="320"/>
      <c r="CP1462" s="320"/>
      <c r="CQ1462" s="320"/>
      <c r="CR1462" s="320"/>
      <c r="CS1462" s="320"/>
      <c r="CT1462" s="301">
        <f t="shared" ref="CT1462" si="1108">SUM(S1462:S1468)</f>
        <v>0</v>
      </c>
      <c r="CU1462" s="301">
        <f t="shared" ref="CU1462" si="1109">SUM(T1462:T1468)</f>
        <v>0</v>
      </c>
      <c r="CV1462" s="301">
        <f t="shared" ref="CV1462" si="1110">SUM(U1462:U1468)</f>
        <v>0</v>
      </c>
      <c r="CW1462" s="301">
        <f t="shared" ref="CW1462" si="1111">SUM(V1462:V1468)</f>
        <v>0</v>
      </c>
      <c r="CX1462" s="301">
        <f t="shared" ref="CX1462" si="1112">SUM(W1462:W1468)</f>
        <v>0</v>
      </c>
      <c r="CY1462" s="301">
        <f t="shared" ref="CY1462" si="1113">SUM(X1462:X1468)</f>
        <v>0</v>
      </c>
      <c r="CZ1462" s="301">
        <f t="shared" ref="CZ1462" si="1114">SUM(Y1462:Y1468)</f>
        <v>0</v>
      </c>
      <c r="DA1462" s="301">
        <f t="shared" ref="DA1462" si="1115">SUM(Z1462:Z1468)</f>
        <v>0</v>
      </c>
      <c r="DB1462" s="301">
        <f t="shared" ref="DB1462" si="1116">SUM(AA1462:AA1468)</f>
        <v>0</v>
      </c>
      <c r="DC1462" s="301">
        <f t="shared" ref="DC1462" si="1117">SUM(AB1462:AB1468)</f>
        <v>0</v>
      </c>
      <c r="DD1462" s="301">
        <f t="shared" ref="DD1462" si="1118">SUM(AC1462:AC1468)</f>
        <v>0</v>
      </c>
      <c r="DE1462" s="301">
        <f t="shared" ref="DE1462" si="1119">SUM(AD1462:AD1468)</f>
        <v>0</v>
      </c>
      <c r="DG1462" s="612"/>
      <c r="DH1462" s="613"/>
      <c r="DI1462" s="415"/>
      <c r="DJ1462" s="416"/>
      <c r="DK1462" s="416"/>
      <c r="DL1462" s="416"/>
      <c r="DM1462" s="416"/>
      <c r="DN1462" s="416"/>
      <c r="DO1462" s="416"/>
      <c r="DP1462" s="416"/>
      <c r="DQ1462" s="416"/>
      <c r="DR1462" s="416"/>
      <c r="DS1462" s="416"/>
      <c r="DT1462" s="416"/>
      <c r="DU1462" s="416"/>
      <c r="DV1462" s="416"/>
      <c r="DW1462" s="416"/>
      <c r="DX1462" s="416"/>
      <c r="DY1462" s="416"/>
      <c r="DZ1462" s="416"/>
      <c r="EA1462" s="416"/>
      <c r="EB1462" s="416"/>
      <c r="EC1462" s="416"/>
      <c r="ED1462" s="416"/>
      <c r="EE1462" s="416"/>
      <c r="EF1462" s="416"/>
      <c r="EG1462" s="416"/>
      <c r="EH1462" s="416"/>
      <c r="EI1462" s="416"/>
      <c r="EJ1462" s="416"/>
      <c r="EK1462" s="416"/>
      <c r="EL1462" s="417"/>
    </row>
    <row r="1463" spans="1:143" ht="15" customHeight="1" x14ac:dyDescent="0.25">
      <c r="A1463" s="60"/>
      <c r="B1463" s="60"/>
      <c r="C1463" s="796"/>
      <c r="D1463" s="789"/>
      <c r="E1463" s="790"/>
      <c r="F1463" s="791"/>
      <c r="G1463" s="702" t="s">
        <v>480</v>
      </c>
      <c r="H1463" s="702"/>
      <c r="I1463" s="56"/>
      <c r="J1463" s="700" t="s">
        <v>473</v>
      </c>
      <c r="K1463" s="700"/>
      <c r="L1463" s="700"/>
      <c r="M1463" s="700"/>
      <c r="N1463" s="700"/>
      <c r="O1463" s="700"/>
      <c r="P1463" s="700"/>
      <c r="Q1463" s="700"/>
      <c r="R1463" s="701"/>
      <c r="S1463" s="274"/>
      <c r="T1463" s="274"/>
      <c r="U1463" s="274"/>
      <c r="V1463" s="274"/>
      <c r="W1463" s="274"/>
      <c r="X1463" s="274"/>
      <c r="Y1463" s="274"/>
      <c r="Z1463" s="274"/>
      <c r="AA1463" s="274"/>
      <c r="AB1463" s="274"/>
      <c r="AC1463" s="274"/>
      <c r="AD1463" s="274"/>
      <c r="AE1463" s="60"/>
      <c r="AF1463" s="259"/>
      <c r="AG1463" s="374">
        <f t="shared" si="961"/>
        <v>12</v>
      </c>
      <c r="AH1463" s="399"/>
      <c r="AK1463" s="412">
        <f t="shared" si="962"/>
        <v>0</v>
      </c>
      <c r="AL1463" s="379">
        <f t="shared" si="941"/>
        <v>0</v>
      </c>
      <c r="AM1463" s="380">
        <f t="shared" si="963"/>
        <v>0</v>
      </c>
      <c r="AN1463" s="317">
        <f t="shared" si="964"/>
        <v>0</v>
      </c>
      <c r="AO1463" s="388">
        <f t="shared" si="965"/>
        <v>0</v>
      </c>
      <c r="AP1463" s="379">
        <f t="shared" si="942"/>
        <v>0</v>
      </c>
      <c r="AQ1463" s="380">
        <f t="shared" si="966"/>
        <v>0</v>
      </c>
      <c r="AR1463" s="317">
        <f t="shared" si="967"/>
        <v>0</v>
      </c>
      <c r="AS1463" s="388">
        <f t="shared" si="968"/>
        <v>0</v>
      </c>
      <c r="AT1463" s="379">
        <f t="shared" si="943"/>
        <v>0</v>
      </c>
      <c r="AU1463" s="380">
        <f t="shared" si="969"/>
        <v>0</v>
      </c>
      <c r="AV1463" s="317">
        <f t="shared" si="970"/>
        <v>0</v>
      </c>
      <c r="AW1463" s="388">
        <f t="shared" si="971"/>
        <v>0</v>
      </c>
      <c r="AX1463" s="379">
        <f t="shared" si="944"/>
        <v>0</v>
      </c>
      <c r="AY1463" s="380">
        <f t="shared" si="972"/>
        <v>0</v>
      </c>
      <c r="AZ1463" s="292">
        <f t="shared" si="973"/>
        <v>0</v>
      </c>
      <c r="BA1463" s="388">
        <f t="shared" si="974"/>
        <v>0</v>
      </c>
      <c r="BB1463" s="379">
        <f t="shared" si="945"/>
        <v>0</v>
      </c>
      <c r="BC1463" s="380">
        <f t="shared" si="975"/>
        <v>0</v>
      </c>
      <c r="BD1463" s="292">
        <f t="shared" si="976"/>
        <v>0</v>
      </c>
      <c r="BE1463" s="388">
        <f t="shared" si="977"/>
        <v>0</v>
      </c>
      <c r="BF1463" s="379">
        <f t="shared" si="946"/>
        <v>0</v>
      </c>
      <c r="BG1463" s="380">
        <f t="shared" si="978"/>
        <v>0</v>
      </c>
      <c r="BH1463" s="292">
        <f t="shared" si="979"/>
        <v>0</v>
      </c>
      <c r="CA1463" s="299" t="s">
        <v>1910</v>
      </c>
      <c r="CB1463" s="421"/>
      <c r="CC1463" s="296"/>
      <c r="CD1463" s="296"/>
      <c r="CE1463" s="296"/>
      <c r="CF1463" s="296"/>
      <c r="CG1463" s="296"/>
      <c r="CH1463" s="296"/>
      <c r="CI1463" s="296"/>
      <c r="CJ1463" s="296"/>
      <c r="CK1463" s="296"/>
      <c r="CL1463" s="296"/>
      <c r="CM1463" s="320"/>
      <c r="CN1463" s="320"/>
      <c r="CO1463" s="320"/>
      <c r="CP1463" s="320"/>
      <c r="CQ1463" s="320"/>
      <c r="CR1463" s="320"/>
      <c r="CS1463" s="320"/>
      <c r="CT1463" s="422">
        <f t="shared" ref="CT1463" si="1120">IF(CT1461="NA",COUNTIF(S1462:S1468,"NA"),COUNTIF(S1462:S1468,"NS"))</f>
        <v>0</v>
      </c>
      <c r="CU1463" s="422">
        <f t="shared" ref="CU1463" si="1121">IF(CU1461="NA",COUNTIF(T1462:T1468,"NA"),COUNTIF(T1462:T1468,"NS"))</f>
        <v>0</v>
      </c>
      <c r="CV1463" s="422">
        <f t="shared" ref="CV1463" si="1122">IF(CV1461="NA",COUNTIF(U1462:U1468,"NA"),COUNTIF(U1462:U1468,"NS"))</f>
        <v>0</v>
      </c>
      <c r="CW1463" s="422">
        <f t="shared" ref="CW1463" si="1123">IF(CW1461="NA",COUNTIF(V1462:V1468,"NA"),COUNTIF(V1462:V1468,"NS"))</f>
        <v>0</v>
      </c>
      <c r="CX1463" s="422">
        <f t="shared" ref="CX1463" si="1124">IF(CX1461="NA",COUNTIF(W1462:W1468,"NA"),COUNTIF(W1462:W1468,"NS"))</f>
        <v>0</v>
      </c>
      <c r="CY1463" s="422">
        <f t="shared" ref="CY1463" si="1125">IF(CY1461="NA",COUNTIF(X1462:X1468,"NA"),COUNTIF(X1462:X1468,"NS"))</f>
        <v>0</v>
      </c>
      <c r="CZ1463" s="422">
        <f t="shared" ref="CZ1463" si="1126">IF(CZ1461="NA",COUNTIF(Y1462:Y1468,"NA"),COUNTIF(Y1462:Y1468,"NS"))</f>
        <v>0</v>
      </c>
      <c r="DA1463" s="422">
        <f t="shared" ref="DA1463" si="1127">IF(DA1461="NA",COUNTIF(Z1462:Z1468,"NA"),COUNTIF(Z1462:Z1468,"NS"))</f>
        <v>0</v>
      </c>
      <c r="DB1463" s="422">
        <f t="shared" ref="DB1463" si="1128">IF(DB1461="NA",COUNTIF(AA1462:AA1468,"NA"),COUNTIF(AA1462:AA1468,"NS"))</f>
        <v>0</v>
      </c>
      <c r="DC1463" s="422">
        <f t="shared" ref="DC1463" si="1129">IF(DC1461="NA",COUNTIF(AB1462:AB1468,"NA"),COUNTIF(AB1462:AB1468,"NS"))</f>
        <v>0</v>
      </c>
      <c r="DD1463" s="422">
        <f t="shared" ref="DD1463" si="1130">IF(DD1461="NA",COUNTIF(AC1462:AC1468,"NA"),COUNTIF(AC1462:AC1468,"NS"))</f>
        <v>0</v>
      </c>
      <c r="DE1463" s="422">
        <f t="shared" ref="DE1463" si="1131">IF(DE1461="NA",COUNTIF(AD1462:AD1468,"NA"),COUNTIF(AD1462:AD1468,"NS"))</f>
        <v>0</v>
      </c>
      <c r="DG1463" s="612"/>
      <c r="DH1463" s="613"/>
      <c r="DI1463" s="415"/>
      <c r="DJ1463" s="416"/>
      <c r="DK1463" s="416"/>
      <c r="DL1463" s="416"/>
      <c r="DM1463" s="416"/>
      <c r="DN1463" s="416"/>
      <c r="DO1463" s="416"/>
      <c r="DP1463" s="416"/>
      <c r="DQ1463" s="416"/>
      <c r="DR1463" s="416"/>
      <c r="DS1463" s="416"/>
      <c r="DT1463" s="416"/>
      <c r="DU1463" s="416"/>
      <c r="DV1463" s="416"/>
      <c r="DW1463" s="416"/>
      <c r="DX1463" s="416"/>
      <c r="DY1463" s="416"/>
      <c r="DZ1463" s="416"/>
      <c r="EA1463" s="416"/>
      <c r="EB1463" s="416"/>
      <c r="EC1463" s="416"/>
      <c r="ED1463" s="416"/>
      <c r="EE1463" s="416"/>
      <c r="EF1463" s="416"/>
      <c r="EG1463" s="416"/>
      <c r="EH1463" s="416"/>
      <c r="EI1463" s="416"/>
      <c r="EJ1463" s="416"/>
      <c r="EK1463" s="416"/>
      <c r="EL1463" s="417"/>
    </row>
    <row r="1464" spans="1:143" ht="15" customHeight="1" x14ac:dyDescent="0.25">
      <c r="A1464" s="60"/>
      <c r="B1464" s="60"/>
      <c r="C1464" s="796"/>
      <c r="D1464" s="789"/>
      <c r="E1464" s="790"/>
      <c r="F1464" s="791"/>
      <c r="G1464" s="702" t="s">
        <v>481</v>
      </c>
      <c r="H1464" s="702"/>
      <c r="I1464" s="56"/>
      <c r="J1464" s="700" t="s">
        <v>474</v>
      </c>
      <c r="K1464" s="700"/>
      <c r="L1464" s="700"/>
      <c r="M1464" s="700"/>
      <c r="N1464" s="700"/>
      <c r="O1464" s="700"/>
      <c r="P1464" s="700"/>
      <c r="Q1464" s="700"/>
      <c r="R1464" s="701"/>
      <c r="S1464" s="274"/>
      <c r="T1464" s="274"/>
      <c r="U1464" s="274"/>
      <c r="V1464" s="274"/>
      <c r="W1464" s="274"/>
      <c r="X1464" s="274"/>
      <c r="Y1464" s="274"/>
      <c r="Z1464" s="274"/>
      <c r="AA1464" s="274"/>
      <c r="AB1464" s="274"/>
      <c r="AC1464" s="274"/>
      <c r="AD1464" s="274"/>
      <c r="AE1464" s="60"/>
      <c r="AF1464" s="259"/>
      <c r="AG1464" s="374">
        <f t="shared" si="961"/>
        <v>12</v>
      </c>
      <c r="AH1464" s="399"/>
      <c r="AK1464" s="412">
        <f t="shared" si="962"/>
        <v>0</v>
      </c>
      <c r="AL1464" s="379">
        <f t="shared" si="941"/>
        <v>0</v>
      </c>
      <c r="AM1464" s="380">
        <f t="shared" si="963"/>
        <v>0</v>
      </c>
      <c r="AN1464" s="317">
        <f t="shared" si="964"/>
        <v>0</v>
      </c>
      <c r="AO1464" s="388">
        <f t="shared" si="965"/>
        <v>0</v>
      </c>
      <c r="AP1464" s="379">
        <f t="shared" si="942"/>
        <v>0</v>
      </c>
      <c r="AQ1464" s="380">
        <f t="shared" si="966"/>
        <v>0</v>
      </c>
      <c r="AR1464" s="317">
        <f t="shared" si="967"/>
        <v>0</v>
      </c>
      <c r="AS1464" s="388">
        <f t="shared" si="968"/>
        <v>0</v>
      </c>
      <c r="AT1464" s="379">
        <f t="shared" si="943"/>
        <v>0</v>
      </c>
      <c r="AU1464" s="380">
        <f t="shared" si="969"/>
        <v>0</v>
      </c>
      <c r="AV1464" s="317">
        <f t="shared" si="970"/>
        <v>0</v>
      </c>
      <c r="AW1464" s="388">
        <f t="shared" si="971"/>
        <v>0</v>
      </c>
      <c r="AX1464" s="379">
        <f t="shared" si="944"/>
        <v>0</v>
      </c>
      <c r="AY1464" s="380">
        <f t="shared" si="972"/>
        <v>0</v>
      </c>
      <c r="AZ1464" s="292">
        <f t="shared" si="973"/>
        <v>0</v>
      </c>
      <c r="BA1464" s="388">
        <f t="shared" si="974"/>
        <v>0</v>
      </c>
      <c r="BB1464" s="379">
        <f t="shared" si="945"/>
        <v>0</v>
      </c>
      <c r="BC1464" s="380">
        <f t="shared" si="975"/>
        <v>0</v>
      </c>
      <c r="BD1464" s="292">
        <f t="shared" si="976"/>
        <v>0</v>
      </c>
      <c r="BE1464" s="388">
        <f t="shared" si="977"/>
        <v>0</v>
      </c>
      <c r="BF1464" s="379">
        <f t="shared" si="946"/>
        <v>0</v>
      </c>
      <c r="BG1464" s="380">
        <f t="shared" si="978"/>
        <v>0</v>
      </c>
      <c r="BH1464" s="292">
        <f t="shared" si="979"/>
        <v>0</v>
      </c>
      <c r="CA1464" s="299" t="s">
        <v>1918</v>
      </c>
      <c r="CB1464" s="427"/>
      <c r="CC1464" s="296"/>
      <c r="CD1464" s="296"/>
      <c r="CE1464" s="296"/>
      <c r="CF1464" s="296"/>
      <c r="CG1464" s="296"/>
      <c r="CH1464" s="296"/>
      <c r="CI1464" s="296"/>
      <c r="CJ1464" s="296"/>
      <c r="CK1464" s="296"/>
      <c r="CL1464" s="296"/>
      <c r="CM1464" s="320"/>
      <c r="CN1464" s="320"/>
      <c r="CO1464" s="320"/>
      <c r="CP1464" s="320"/>
      <c r="CQ1464" s="320"/>
      <c r="CR1464" s="320"/>
      <c r="CS1464" s="320"/>
      <c r="CT1464" s="425">
        <f t="shared" ref="CT1464:DD1464" si="1132">IF(OR(AND(CT1461=0,CT1463&gt;0),AND(CT1461="NS",CT1462&gt;0),AND(CT1461="NS",CT1462=0,CT1463=0)),1,IF(OR(AND(CT1463&gt;=2,CT1462&lt;CT1461),AND(CT1461="NS",CT1462=0,CT1463&gt;0),OR(CT1461=CT1462,AND(CT1461="",CT1463=0,CT1462=0))),0,1))</f>
        <v>0</v>
      </c>
      <c r="CU1464" s="425">
        <f t="shared" si="1132"/>
        <v>0</v>
      </c>
      <c r="CV1464" s="425">
        <f t="shared" si="1132"/>
        <v>0</v>
      </c>
      <c r="CW1464" s="425">
        <f t="shared" si="1132"/>
        <v>0</v>
      </c>
      <c r="CX1464" s="425">
        <f t="shared" si="1132"/>
        <v>0</v>
      </c>
      <c r="CY1464" s="425">
        <f t="shared" si="1132"/>
        <v>0</v>
      </c>
      <c r="CZ1464" s="425">
        <f t="shared" si="1132"/>
        <v>0</v>
      </c>
      <c r="DA1464" s="425">
        <f t="shared" si="1132"/>
        <v>0</v>
      </c>
      <c r="DB1464" s="425">
        <f t="shared" si="1132"/>
        <v>0</v>
      </c>
      <c r="DC1464" s="425">
        <f t="shared" si="1132"/>
        <v>0</v>
      </c>
      <c r="DD1464" s="425">
        <f t="shared" si="1132"/>
        <v>0</v>
      </c>
      <c r="DE1464" s="425">
        <f t="shared" ref="DE1464" si="1133">IF(OR(AND(DE1461=0,DE1463&gt;0),AND(DE1461="NS",DE1462&gt;0),AND(DE1461="NS",DE1462=0,DE1463=0)),1,IF(OR(AND(DE1463&gt;=2,DE1462&lt;DE1461),AND(DE1461="NS",DE1462=0,DE1463&gt;0),OR(DE1461=DE1462,AND(DE1461="",DE1463=0,DE1462=0))),0,1))</f>
        <v>0</v>
      </c>
      <c r="DF1464" s="387">
        <f>SUM(CT1464:DE1464)</f>
        <v>0</v>
      </c>
      <c r="DG1464" s="612"/>
      <c r="DH1464" s="613"/>
      <c r="DI1464" s="415"/>
      <c r="DJ1464" s="416"/>
      <c r="DK1464" s="416"/>
      <c r="DL1464" s="416"/>
      <c r="DM1464" s="416"/>
      <c r="DN1464" s="416"/>
      <c r="DO1464" s="416"/>
      <c r="DP1464" s="416"/>
      <c r="DQ1464" s="416"/>
      <c r="DR1464" s="416"/>
      <c r="DS1464" s="416"/>
      <c r="DT1464" s="416"/>
      <c r="DU1464" s="416"/>
      <c r="DV1464" s="416"/>
      <c r="DW1464" s="416"/>
      <c r="DX1464" s="416"/>
      <c r="DY1464" s="416"/>
      <c r="DZ1464" s="416"/>
      <c r="EA1464" s="416"/>
      <c r="EB1464" s="416"/>
      <c r="EC1464" s="416"/>
      <c r="ED1464" s="416"/>
      <c r="EE1464" s="416"/>
      <c r="EF1464" s="416"/>
      <c r="EG1464" s="416"/>
      <c r="EH1464" s="416"/>
      <c r="EI1464" s="416"/>
      <c r="EJ1464" s="416"/>
      <c r="EK1464" s="416"/>
      <c r="EL1464" s="417"/>
    </row>
    <row r="1465" spans="1:143" ht="15" customHeight="1" x14ac:dyDescent="0.25">
      <c r="A1465" s="60"/>
      <c r="B1465" s="60"/>
      <c r="C1465" s="796"/>
      <c r="D1465" s="789"/>
      <c r="E1465" s="790"/>
      <c r="F1465" s="791"/>
      <c r="G1465" s="702" t="s">
        <v>482</v>
      </c>
      <c r="H1465" s="702"/>
      <c r="I1465" s="56"/>
      <c r="J1465" s="700" t="s">
        <v>475</v>
      </c>
      <c r="K1465" s="700"/>
      <c r="L1465" s="700"/>
      <c r="M1465" s="700"/>
      <c r="N1465" s="700"/>
      <c r="O1465" s="700"/>
      <c r="P1465" s="700"/>
      <c r="Q1465" s="700"/>
      <c r="R1465" s="701"/>
      <c r="S1465" s="274"/>
      <c r="T1465" s="274"/>
      <c r="U1465" s="274"/>
      <c r="V1465" s="274"/>
      <c r="W1465" s="274"/>
      <c r="X1465" s="274"/>
      <c r="Y1465" s="274"/>
      <c r="Z1465" s="274"/>
      <c r="AA1465" s="274"/>
      <c r="AB1465" s="274"/>
      <c r="AC1465" s="274"/>
      <c r="AD1465" s="274"/>
      <c r="AE1465" s="60"/>
      <c r="AF1465" s="259"/>
      <c r="AG1465" s="374">
        <f t="shared" si="961"/>
        <v>12</v>
      </c>
      <c r="AH1465" s="399"/>
      <c r="AK1465" s="412">
        <f t="shared" si="962"/>
        <v>0</v>
      </c>
      <c r="AL1465" s="379">
        <f t="shared" si="941"/>
        <v>0</v>
      </c>
      <c r="AM1465" s="380">
        <f t="shared" si="963"/>
        <v>0</v>
      </c>
      <c r="AN1465" s="317">
        <f t="shared" si="964"/>
        <v>0</v>
      </c>
      <c r="AO1465" s="388">
        <f t="shared" si="965"/>
        <v>0</v>
      </c>
      <c r="AP1465" s="379">
        <f t="shared" si="942"/>
        <v>0</v>
      </c>
      <c r="AQ1465" s="380">
        <f t="shared" si="966"/>
        <v>0</v>
      </c>
      <c r="AR1465" s="317">
        <f t="shared" si="967"/>
        <v>0</v>
      </c>
      <c r="AS1465" s="388">
        <f t="shared" si="968"/>
        <v>0</v>
      </c>
      <c r="AT1465" s="379">
        <f t="shared" si="943"/>
        <v>0</v>
      </c>
      <c r="AU1465" s="380">
        <f t="shared" si="969"/>
        <v>0</v>
      </c>
      <c r="AV1465" s="317">
        <f t="shared" si="970"/>
        <v>0</v>
      </c>
      <c r="AW1465" s="388">
        <f t="shared" si="971"/>
        <v>0</v>
      </c>
      <c r="AX1465" s="379">
        <f t="shared" si="944"/>
        <v>0</v>
      </c>
      <c r="AY1465" s="380">
        <f t="shared" si="972"/>
        <v>0</v>
      </c>
      <c r="AZ1465" s="292">
        <f t="shared" si="973"/>
        <v>0</v>
      </c>
      <c r="BA1465" s="388">
        <f t="shared" si="974"/>
        <v>0</v>
      </c>
      <c r="BB1465" s="379">
        <f t="shared" si="945"/>
        <v>0</v>
      </c>
      <c r="BC1465" s="380">
        <f t="shared" si="975"/>
        <v>0</v>
      </c>
      <c r="BD1465" s="292">
        <f t="shared" si="976"/>
        <v>0</v>
      </c>
      <c r="BE1465" s="388">
        <f t="shared" si="977"/>
        <v>0</v>
      </c>
      <c r="BF1465" s="379">
        <f t="shared" si="946"/>
        <v>0</v>
      </c>
      <c r="BG1465" s="380">
        <f t="shared" si="978"/>
        <v>0</v>
      </c>
      <c r="BH1465" s="292">
        <f t="shared" si="979"/>
        <v>0</v>
      </c>
      <c r="CA1465" s="303"/>
      <c r="CB1465" s="427"/>
      <c r="CC1465" s="304"/>
      <c r="CD1465" s="304"/>
      <c r="CE1465" s="304"/>
      <c r="CF1465" s="304"/>
      <c r="CG1465" s="304"/>
      <c r="CH1465" s="304"/>
      <c r="CI1465" s="304"/>
      <c r="CJ1465" s="304"/>
      <c r="CK1465" s="304"/>
      <c r="CL1465" s="304"/>
      <c r="CM1465" s="388"/>
      <c r="CN1465" s="388"/>
      <c r="CO1465" s="388"/>
      <c r="CP1465" s="388"/>
      <c r="CQ1465" s="388"/>
      <c r="CR1465" s="388"/>
      <c r="CS1465" s="388"/>
      <c r="CT1465" s="311"/>
      <c r="CU1465" s="311"/>
      <c r="CV1465" s="311"/>
      <c r="CW1465" s="311"/>
      <c r="CX1465" s="311"/>
      <c r="CY1465" s="311"/>
      <c r="CZ1465" s="311"/>
      <c r="DA1465" s="311"/>
      <c r="DB1465" s="311"/>
      <c r="DC1465" s="311"/>
      <c r="DD1465" s="311"/>
      <c r="DE1465" s="311"/>
      <c r="DG1465" s="612"/>
      <c r="DH1465" s="613"/>
      <c r="DI1465" s="415"/>
      <c r="DJ1465" s="416"/>
      <c r="DK1465" s="416"/>
      <c r="DL1465" s="416"/>
      <c r="DM1465" s="416"/>
      <c r="DN1465" s="416"/>
      <c r="DO1465" s="416"/>
      <c r="DP1465" s="416"/>
      <c r="DQ1465" s="416"/>
      <c r="DR1465" s="416"/>
      <c r="DS1465" s="416"/>
      <c r="DT1465" s="416"/>
      <c r="DU1465" s="416"/>
      <c r="DV1465" s="416"/>
      <c r="DW1465" s="416"/>
      <c r="DX1465" s="416"/>
      <c r="DY1465" s="416"/>
      <c r="DZ1465" s="416"/>
      <c r="EA1465" s="416"/>
      <c r="EB1465" s="416"/>
      <c r="EC1465" s="416"/>
      <c r="ED1465" s="416"/>
      <c r="EE1465" s="416"/>
      <c r="EF1465" s="416"/>
      <c r="EG1465" s="416"/>
      <c r="EH1465" s="416"/>
      <c r="EI1465" s="416"/>
      <c r="EJ1465" s="416"/>
      <c r="EK1465" s="416"/>
      <c r="EL1465" s="417"/>
    </row>
    <row r="1466" spans="1:143" ht="15" customHeight="1" x14ac:dyDescent="0.25">
      <c r="A1466" s="60"/>
      <c r="B1466" s="60"/>
      <c r="C1466" s="796"/>
      <c r="D1466" s="789"/>
      <c r="E1466" s="790"/>
      <c r="F1466" s="791"/>
      <c r="G1466" s="702" t="s">
        <v>483</v>
      </c>
      <c r="H1466" s="702"/>
      <c r="I1466" s="56"/>
      <c r="J1466" s="700" t="s">
        <v>476</v>
      </c>
      <c r="K1466" s="700"/>
      <c r="L1466" s="700"/>
      <c r="M1466" s="700"/>
      <c r="N1466" s="700"/>
      <c r="O1466" s="700"/>
      <c r="P1466" s="700"/>
      <c r="Q1466" s="700"/>
      <c r="R1466" s="701"/>
      <c r="S1466" s="274"/>
      <c r="T1466" s="274"/>
      <c r="U1466" s="274"/>
      <c r="V1466" s="274"/>
      <c r="W1466" s="274"/>
      <c r="X1466" s="274"/>
      <c r="Y1466" s="274"/>
      <c r="Z1466" s="274"/>
      <c r="AA1466" s="274"/>
      <c r="AB1466" s="274"/>
      <c r="AC1466" s="274"/>
      <c r="AD1466" s="274"/>
      <c r="AE1466" s="60"/>
      <c r="AF1466" s="259"/>
      <c r="AG1466" s="374">
        <f t="shared" si="961"/>
        <v>12</v>
      </c>
      <c r="AH1466" s="399"/>
      <c r="AK1466" s="412">
        <f t="shared" si="962"/>
        <v>0</v>
      </c>
      <c r="AL1466" s="379">
        <f t="shared" si="941"/>
        <v>0</v>
      </c>
      <c r="AM1466" s="380">
        <f t="shared" si="963"/>
        <v>0</v>
      </c>
      <c r="AN1466" s="317">
        <f t="shared" si="964"/>
        <v>0</v>
      </c>
      <c r="AO1466" s="388">
        <f t="shared" si="965"/>
        <v>0</v>
      </c>
      <c r="AP1466" s="379">
        <f t="shared" si="942"/>
        <v>0</v>
      </c>
      <c r="AQ1466" s="380">
        <f t="shared" si="966"/>
        <v>0</v>
      </c>
      <c r="AR1466" s="317">
        <f t="shared" si="967"/>
        <v>0</v>
      </c>
      <c r="AS1466" s="388">
        <f t="shared" si="968"/>
        <v>0</v>
      </c>
      <c r="AT1466" s="379">
        <f t="shared" si="943"/>
        <v>0</v>
      </c>
      <c r="AU1466" s="380">
        <f t="shared" si="969"/>
        <v>0</v>
      </c>
      <c r="AV1466" s="317">
        <f t="shared" si="970"/>
        <v>0</v>
      </c>
      <c r="AW1466" s="388">
        <f t="shared" si="971"/>
        <v>0</v>
      </c>
      <c r="AX1466" s="379">
        <f t="shared" si="944"/>
        <v>0</v>
      </c>
      <c r="AY1466" s="380">
        <f t="shared" si="972"/>
        <v>0</v>
      </c>
      <c r="AZ1466" s="292">
        <f t="shared" si="973"/>
        <v>0</v>
      </c>
      <c r="BA1466" s="388">
        <f t="shared" si="974"/>
        <v>0</v>
      </c>
      <c r="BB1466" s="379">
        <f t="shared" si="945"/>
        <v>0</v>
      </c>
      <c r="BC1466" s="380">
        <f t="shared" si="975"/>
        <v>0</v>
      </c>
      <c r="BD1466" s="292">
        <f t="shared" si="976"/>
        <v>0</v>
      </c>
      <c r="BE1466" s="388">
        <f t="shared" si="977"/>
        <v>0</v>
      </c>
      <c r="BF1466" s="379">
        <f t="shared" si="946"/>
        <v>0</v>
      </c>
      <c r="BG1466" s="380">
        <f t="shared" si="978"/>
        <v>0</v>
      </c>
      <c r="BH1466" s="292">
        <f t="shared" si="979"/>
        <v>0</v>
      </c>
      <c r="CA1466" s="303"/>
      <c r="CB1466" s="427"/>
      <c r="CC1466" s="304"/>
      <c r="CD1466" s="304"/>
      <c r="CE1466" s="304"/>
      <c r="CF1466" s="304"/>
      <c r="CG1466" s="304"/>
      <c r="CH1466" s="304"/>
      <c r="CI1466" s="304"/>
      <c r="CJ1466" s="304"/>
      <c r="CK1466" s="304"/>
      <c r="CL1466" s="304"/>
      <c r="CM1466" s="388"/>
      <c r="CN1466" s="388"/>
      <c r="CO1466" s="388"/>
      <c r="CP1466" s="388"/>
      <c r="CQ1466" s="388"/>
      <c r="CR1466" s="388"/>
      <c r="CS1466" s="388"/>
      <c r="CT1466" s="311"/>
      <c r="CU1466" s="311"/>
      <c r="CV1466" s="311"/>
      <c r="CW1466" s="311"/>
      <c r="CX1466" s="311"/>
      <c r="CY1466" s="311"/>
      <c r="CZ1466" s="311"/>
      <c r="DA1466" s="311"/>
      <c r="DB1466" s="311"/>
      <c r="DC1466" s="311"/>
      <c r="DD1466" s="311"/>
      <c r="DE1466" s="311"/>
      <c r="DG1466" s="612"/>
      <c r="DH1466" s="613"/>
      <c r="DI1466" s="415"/>
      <c r="DJ1466" s="416"/>
      <c r="DK1466" s="416"/>
      <c r="DL1466" s="416"/>
      <c r="DM1466" s="416"/>
      <c r="DN1466" s="416"/>
      <c r="DO1466" s="416"/>
      <c r="DP1466" s="416"/>
      <c r="DQ1466" s="416"/>
      <c r="DR1466" s="416"/>
      <c r="DS1466" s="416"/>
      <c r="DT1466" s="416"/>
      <c r="DU1466" s="416"/>
      <c r="DV1466" s="416"/>
      <c r="DW1466" s="416"/>
      <c r="DX1466" s="416"/>
      <c r="DY1466" s="416"/>
      <c r="DZ1466" s="416"/>
      <c r="EA1466" s="416"/>
      <c r="EB1466" s="416"/>
      <c r="EC1466" s="416"/>
      <c r="ED1466" s="416"/>
      <c r="EE1466" s="416"/>
      <c r="EF1466" s="416"/>
      <c r="EG1466" s="416"/>
      <c r="EH1466" s="416"/>
      <c r="EI1466" s="416"/>
      <c r="EJ1466" s="416"/>
      <c r="EK1466" s="416"/>
      <c r="EL1466" s="417"/>
    </row>
    <row r="1467" spans="1:143" ht="15" customHeight="1" x14ac:dyDescent="0.25">
      <c r="A1467" s="60"/>
      <c r="B1467" s="60"/>
      <c r="C1467" s="796"/>
      <c r="D1467" s="789"/>
      <c r="E1467" s="790"/>
      <c r="F1467" s="791"/>
      <c r="G1467" s="702" t="s">
        <v>484</v>
      </c>
      <c r="H1467" s="702"/>
      <c r="I1467" s="56"/>
      <c r="J1467" s="700" t="s">
        <v>477</v>
      </c>
      <c r="K1467" s="700"/>
      <c r="L1467" s="700"/>
      <c r="M1467" s="700"/>
      <c r="N1467" s="700"/>
      <c r="O1467" s="700"/>
      <c r="P1467" s="700"/>
      <c r="Q1467" s="700"/>
      <c r="R1467" s="701"/>
      <c r="S1467" s="274"/>
      <c r="T1467" s="274"/>
      <c r="U1467" s="274"/>
      <c r="V1467" s="274"/>
      <c r="W1467" s="274"/>
      <c r="X1467" s="274"/>
      <c r="Y1467" s="274"/>
      <c r="Z1467" s="274"/>
      <c r="AA1467" s="274"/>
      <c r="AB1467" s="274"/>
      <c r="AC1467" s="274"/>
      <c r="AD1467" s="274"/>
      <c r="AE1467" s="60"/>
      <c r="AF1467" s="259"/>
      <c r="AG1467" s="374">
        <f t="shared" si="961"/>
        <v>12</v>
      </c>
      <c r="AH1467" s="399"/>
      <c r="AK1467" s="412">
        <f t="shared" si="962"/>
        <v>0</v>
      </c>
      <c r="AL1467" s="379">
        <f t="shared" si="941"/>
        <v>0</v>
      </c>
      <c r="AM1467" s="380">
        <f t="shared" si="963"/>
        <v>0</v>
      </c>
      <c r="AN1467" s="317">
        <f t="shared" si="964"/>
        <v>0</v>
      </c>
      <c r="AO1467" s="388">
        <f t="shared" si="965"/>
        <v>0</v>
      </c>
      <c r="AP1467" s="379">
        <f t="shared" si="942"/>
        <v>0</v>
      </c>
      <c r="AQ1467" s="380">
        <f t="shared" si="966"/>
        <v>0</v>
      </c>
      <c r="AR1467" s="317">
        <f t="shared" si="967"/>
        <v>0</v>
      </c>
      <c r="AS1467" s="388">
        <f t="shared" si="968"/>
        <v>0</v>
      </c>
      <c r="AT1467" s="379">
        <f t="shared" si="943"/>
        <v>0</v>
      </c>
      <c r="AU1467" s="380">
        <f t="shared" si="969"/>
        <v>0</v>
      </c>
      <c r="AV1467" s="317">
        <f t="shared" si="970"/>
        <v>0</v>
      </c>
      <c r="AW1467" s="388">
        <f t="shared" si="971"/>
        <v>0</v>
      </c>
      <c r="AX1467" s="379">
        <f t="shared" si="944"/>
        <v>0</v>
      </c>
      <c r="AY1467" s="380">
        <f t="shared" si="972"/>
        <v>0</v>
      </c>
      <c r="AZ1467" s="292">
        <f t="shared" si="973"/>
        <v>0</v>
      </c>
      <c r="BA1467" s="388">
        <f t="shared" si="974"/>
        <v>0</v>
      </c>
      <c r="BB1467" s="379">
        <f t="shared" si="945"/>
        <v>0</v>
      </c>
      <c r="BC1467" s="380">
        <f t="shared" si="975"/>
        <v>0</v>
      </c>
      <c r="BD1467" s="292">
        <f t="shared" si="976"/>
        <v>0</v>
      </c>
      <c r="BE1467" s="388">
        <f t="shared" si="977"/>
        <v>0</v>
      </c>
      <c r="BF1467" s="379">
        <f t="shared" si="946"/>
        <v>0</v>
      </c>
      <c r="BG1467" s="380">
        <f t="shared" si="978"/>
        <v>0</v>
      </c>
      <c r="BH1467" s="292">
        <f t="shared" si="979"/>
        <v>0</v>
      </c>
      <c r="CA1467" s="303"/>
      <c r="CB1467" s="427"/>
      <c r="CC1467" s="304"/>
      <c r="CD1467" s="304"/>
      <c r="CE1467" s="304"/>
      <c r="CF1467" s="304"/>
      <c r="CG1467" s="304"/>
      <c r="CH1467" s="304"/>
      <c r="CI1467" s="304"/>
      <c r="CJ1467" s="304"/>
      <c r="CK1467" s="304"/>
      <c r="CL1467" s="304"/>
      <c r="CM1467" s="388"/>
      <c r="CN1467" s="388"/>
      <c r="CO1467" s="388"/>
      <c r="CP1467" s="388"/>
      <c r="CQ1467" s="388"/>
      <c r="CR1467" s="388"/>
      <c r="CS1467" s="388"/>
      <c r="CT1467" s="311"/>
      <c r="CU1467" s="311"/>
      <c r="CV1467" s="311"/>
      <c r="CW1467" s="311"/>
      <c r="CX1467" s="311"/>
      <c r="CY1467" s="311"/>
      <c r="CZ1467" s="311"/>
      <c r="DA1467" s="311"/>
      <c r="DB1467" s="311"/>
      <c r="DC1467" s="311"/>
      <c r="DD1467" s="311"/>
      <c r="DE1467" s="311"/>
      <c r="DG1467" s="612"/>
      <c r="DH1467" s="613"/>
      <c r="DI1467" s="415"/>
      <c r="DJ1467" s="416"/>
      <c r="DK1467" s="416"/>
      <c r="DL1467" s="416"/>
      <c r="DM1467" s="416"/>
      <c r="DN1467" s="416"/>
      <c r="DO1467" s="416"/>
      <c r="DP1467" s="416"/>
      <c r="DQ1467" s="416"/>
      <c r="DR1467" s="416"/>
      <c r="DS1467" s="416"/>
      <c r="DT1467" s="416"/>
      <c r="DU1467" s="416"/>
      <c r="DV1467" s="416"/>
      <c r="DW1467" s="416"/>
      <c r="DX1467" s="416"/>
      <c r="DY1467" s="416"/>
      <c r="DZ1467" s="416"/>
      <c r="EA1467" s="416"/>
      <c r="EB1467" s="416"/>
      <c r="EC1467" s="416"/>
      <c r="ED1467" s="416"/>
      <c r="EE1467" s="416"/>
      <c r="EF1467" s="416"/>
      <c r="EG1467" s="416"/>
      <c r="EH1467" s="416"/>
      <c r="EI1467" s="416"/>
      <c r="EJ1467" s="416"/>
      <c r="EK1467" s="416"/>
      <c r="EL1467" s="417"/>
    </row>
    <row r="1468" spans="1:143" ht="24" customHeight="1" x14ac:dyDescent="0.25">
      <c r="A1468" s="60"/>
      <c r="B1468" s="60"/>
      <c r="C1468" s="796"/>
      <c r="D1468" s="789"/>
      <c r="E1468" s="790"/>
      <c r="F1468" s="791"/>
      <c r="G1468" s="702" t="s">
        <v>485</v>
      </c>
      <c r="H1468" s="702"/>
      <c r="I1468" s="56"/>
      <c r="J1468" s="700" t="s">
        <v>478</v>
      </c>
      <c r="K1468" s="700"/>
      <c r="L1468" s="700"/>
      <c r="M1468" s="700"/>
      <c r="N1468" s="700"/>
      <c r="O1468" s="700"/>
      <c r="P1468" s="700"/>
      <c r="Q1468" s="700"/>
      <c r="R1468" s="701"/>
      <c r="S1468" s="274"/>
      <c r="T1468" s="274"/>
      <c r="U1468" s="274"/>
      <c r="V1468" s="274"/>
      <c r="W1468" s="274"/>
      <c r="X1468" s="274"/>
      <c r="Y1468" s="274"/>
      <c r="Z1468" s="274"/>
      <c r="AA1468" s="274"/>
      <c r="AB1468" s="274"/>
      <c r="AC1468" s="274"/>
      <c r="AD1468" s="274"/>
      <c r="AE1468" s="60"/>
      <c r="AF1468" s="259"/>
      <c r="AG1468" s="374">
        <f t="shared" si="961"/>
        <v>12</v>
      </c>
      <c r="AH1468" s="399"/>
      <c r="AK1468" s="412">
        <f t="shared" si="962"/>
        <v>0</v>
      </c>
      <c r="AL1468" s="379">
        <f t="shared" si="941"/>
        <v>0</v>
      </c>
      <c r="AM1468" s="380">
        <f t="shared" si="963"/>
        <v>0</v>
      </c>
      <c r="AN1468" s="317">
        <f t="shared" si="964"/>
        <v>0</v>
      </c>
      <c r="AO1468" s="388">
        <f t="shared" si="965"/>
        <v>0</v>
      </c>
      <c r="AP1468" s="379">
        <f t="shared" si="942"/>
        <v>0</v>
      </c>
      <c r="AQ1468" s="380">
        <f t="shared" si="966"/>
        <v>0</v>
      </c>
      <c r="AR1468" s="317">
        <f t="shared" si="967"/>
        <v>0</v>
      </c>
      <c r="AS1468" s="388">
        <f t="shared" si="968"/>
        <v>0</v>
      </c>
      <c r="AT1468" s="379">
        <f t="shared" si="943"/>
        <v>0</v>
      </c>
      <c r="AU1468" s="380">
        <f t="shared" si="969"/>
        <v>0</v>
      </c>
      <c r="AV1468" s="317">
        <f t="shared" si="970"/>
        <v>0</v>
      </c>
      <c r="AW1468" s="388">
        <f t="shared" si="971"/>
        <v>0</v>
      </c>
      <c r="AX1468" s="379">
        <f t="shared" si="944"/>
        <v>0</v>
      </c>
      <c r="AY1468" s="380">
        <f t="shared" si="972"/>
        <v>0</v>
      </c>
      <c r="AZ1468" s="292">
        <f t="shared" si="973"/>
        <v>0</v>
      </c>
      <c r="BA1468" s="388">
        <f t="shared" si="974"/>
        <v>0</v>
      </c>
      <c r="BB1468" s="379">
        <f t="shared" si="945"/>
        <v>0</v>
      </c>
      <c r="BC1468" s="380">
        <f t="shared" si="975"/>
        <v>0</v>
      </c>
      <c r="BD1468" s="292">
        <f t="shared" si="976"/>
        <v>0</v>
      </c>
      <c r="BE1468" s="388">
        <f t="shared" si="977"/>
        <v>0</v>
      </c>
      <c r="BF1468" s="379">
        <f t="shared" si="946"/>
        <v>0</v>
      </c>
      <c r="BG1468" s="380">
        <f t="shared" si="978"/>
        <v>0</v>
      </c>
      <c r="BH1468" s="292">
        <f t="shared" si="979"/>
        <v>0</v>
      </c>
      <c r="CA1468" s="303"/>
      <c r="CB1468" s="427"/>
      <c r="CC1468" s="306"/>
      <c r="CD1468" s="306"/>
      <c r="CE1468" s="306"/>
      <c r="CF1468" s="306"/>
      <c r="CG1468" s="306"/>
      <c r="CH1468" s="306"/>
      <c r="CI1468" s="306"/>
      <c r="CJ1468" s="306"/>
      <c r="CK1468" s="306"/>
      <c r="CL1468" s="306"/>
      <c r="CM1468" s="388"/>
      <c r="CN1468" s="388"/>
      <c r="CO1468" s="388"/>
      <c r="CP1468" s="388"/>
      <c r="CQ1468" s="388"/>
      <c r="CR1468" s="388"/>
      <c r="CS1468" s="388"/>
      <c r="CT1468" s="307"/>
      <c r="CU1468" s="307"/>
      <c r="CV1468" s="307"/>
      <c r="CW1468" s="307"/>
      <c r="CX1468" s="307"/>
      <c r="CY1468" s="307"/>
      <c r="CZ1468" s="307"/>
      <c r="DA1468" s="307"/>
      <c r="DB1468" s="307"/>
      <c r="DC1468" s="307"/>
      <c r="DD1468" s="307"/>
      <c r="DE1468" s="307"/>
      <c r="DG1468" s="612"/>
      <c r="DH1468" s="613"/>
      <c r="DI1468" s="415"/>
      <c r="DJ1468" s="416"/>
      <c r="DK1468" s="416"/>
      <c r="DL1468" s="416"/>
      <c r="DM1468" s="416"/>
      <c r="DN1468" s="416"/>
      <c r="DO1468" s="416"/>
      <c r="DP1468" s="416"/>
      <c r="DQ1468" s="416"/>
      <c r="DR1468" s="416"/>
      <c r="DS1468" s="416"/>
      <c r="DT1468" s="416"/>
      <c r="DU1468" s="416"/>
      <c r="DV1468" s="416"/>
      <c r="DW1468" s="416"/>
      <c r="DX1468" s="416"/>
      <c r="DY1468" s="416"/>
      <c r="DZ1468" s="416"/>
      <c r="EA1468" s="416"/>
      <c r="EB1468" s="416"/>
      <c r="EC1468" s="416"/>
      <c r="ED1468" s="416"/>
      <c r="EE1468" s="416"/>
      <c r="EF1468" s="416"/>
      <c r="EG1468" s="416"/>
      <c r="EH1468" s="416"/>
      <c r="EI1468" s="416"/>
      <c r="EJ1468" s="416"/>
      <c r="EK1468" s="416"/>
      <c r="EL1468" s="417"/>
    </row>
    <row r="1469" spans="1:143" ht="15" customHeight="1" x14ac:dyDescent="0.25">
      <c r="A1469" s="60"/>
      <c r="B1469" s="60"/>
      <c r="C1469" s="796"/>
      <c r="D1469" s="789"/>
      <c r="E1469" s="790"/>
      <c r="F1469" s="791"/>
      <c r="G1469" s="703" t="s">
        <v>486</v>
      </c>
      <c r="H1469" s="703"/>
      <c r="I1469" s="774" t="s">
        <v>243</v>
      </c>
      <c r="J1469" s="774"/>
      <c r="K1469" s="774"/>
      <c r="L1469" s="774"/>
      <c r="M1469" s="774"/>
      <c r="N1469" s="774"/>
      <c r="O1469" s="774"/>
      <c r="P1469" s="774"/>
      <c r="Q1469" s="774"/>
      <c r="R1469" s="774"/>
      <c r="S1469" s="274"/>
      <c r="T1469" s="274"/>
      <c r="U1469" s="274"/>
      <c r="V1469" s="274"/>
      <c r="W1469" s="274"/>
      <c r="X1469" s="274"/>
      <c r="Y1469" s="274"/>
      <c r="Z1469" s="274"/>
      <c r="AA1469" s="274"/>
      <c r="AB1469" s="274"/>
      <c r="AC1469" s="274"/>
      <c r="AD1469" s="274"/>
      <c r="AE1469" s="60"/>
      <c r="AF1469" s="259"/>
      <c r="AG1469" s="374">
        <f t="shared" si="961"/>
        <v>12</v>
      </c>
      <c r="AH1469" s="399"/>
      <c r="AK1469" s="412">
        <f t="shared" si="962"/>
        <v>0</v>
      </c>
      <c r="AL1469" s="379">
        <f t="shared" si="941"/>
        <v>0</v>
      </c>
      <c r="AM1469" s="380">
        <f t="shared" si="963"/>
        <v>0</v>
      </c>
      <c r="AN1469" s="317">
        <f t="shared" si="964"/>
        <v>0</v>
      </c>
      <c r="AO1469" s="388">
        <f t="shared" si="965"/>
        <v>0</v>
      </c>
      <c r="AP1469" s="379">
        <f t="shared" si="942"/>
        <v>0</v>
      </c>
      <c r="AQ1469" s="380">
        <f t="shared" si="966"/>
        <v>0</v>
      </c>
      <c r="AR1469" s="317">
        <f t="shared" si="967"/>
        <v>0</v>
      </c>
      <c r="AS1469" s="388">
        <f t="shared" si="968"/>
        <v>0</v>
      </c>
      <c r="AT1469" s="379">
        <f t="shared" si="943"/>
        <v>0</v>
      </c>
      <c r="AU1469" s="380">
        <f t="shared" si="969"/>
        <v>0</v>
      </c>
      <c r="AV1469" s="317">
        <f t="shared" si="970"/>
        <v>0</v>
      </c>
      <c r="AW1469" s="388">
        <f t="shared" si="971"/>
        <v>0</v>
      </c>
      <c r="AX1469" s="379">
        <f t="shared" si="944"/>
        <v>0</v>
      </c>
      <c r="AY1469" s="380">
        <f t="shared" si="972"/>
        <v>0</v>
      </c>
      <c r="AZ1469" s="292">
        <f t="shared" si="973"/>
        <v>0</v>
      </c>
      <c r="BA1469" s="388">
        <f t="shared" si="974"/>
        <v>0</v>
      </c>
      <c r="BB1469" s="379">
        <f t="shared" si="945"/>
        <v>0</v>
      </c>
      <c r="BC1469" s="380">
        <f t="shared" si="975"/>
        <v>0</v>
      </c>
      <c r="BD1469" s="292">
        <f t="shared" si="976"/>
        <v>0</v>
      </c>
      <c r="BE1469" s="388">
        <f t="shared" si="977"/>
        <v>0</v>
      </c>
      <c r="BF1469" s="379">
        <f t="shared" si="946"/>
        <v>0</v>
      </c>
      <c r="BG1469" s="380">
        <f t="shared" si="978"/>
        <v>0</v>
      </c>
      <c r="BH1469" s="292">
        <f t="shared" si="979"/>
        <v>0</v>
      </c>
      <c r="CA1469" s="303"/>
      <c r="CB1469" s="427"/>
      <c r="CC1469" s="304"/>
      <c r="CD1469" s="304"/>
      <c r="CE1469" s="304"/>
      <c r="CF1469" s="304"/>
      <c r="CG1469" s="304"/>
      <c r="CH1469" s="304"/>
      <c r="CI1469" s="304"/>
      <c r="CJ1469" s="304"/>
      <c r="CK1469" s="304"/>
      <c r="CL1469" s="304"/>
      <c r="CM1469" s="388"/>
      <c r="CN1469" s="388"/>
      <c r="CO1469" s="388"/>
      <c r="CP1469" s="388"/>
      <c r="CQ1469" s="388"/>
      <c r="CR1469" s="388"/>
      <c r="CS1469" s="388"/>
      <c r="CT1469" s="311"/>
      <c r="CU1469" s="311"/>
      <c r="CV1469" s="311"/>
      <c r="CW1469" s="311"/>
      <c r="CX1469" s="311"/>
      <c r="CY1469" s="311"/>
      <c r="CZ1469" s="311"/>
      <c r="DA1469" s="311"/>
      <c r="DB1469" s="311"/>
      <c r="DC1469" s="311"/>
      <c r="DD1469" s="311"/>
      <c r="DE1469" s="311"/>
      <c r="DG1469" s="610"/>
      <c r="DH1469" s="611"/>
      <c r="DI1469" s="415"/>
      <c r="DJ1469" s="416"/>
      <c r="DK1469" s="416"/>
      <c r="DL1469" s="416"/>
      <c r="DM1469" s="416"/>
      <c r="DN1469" s="416"/>
      <c r="DO1469" s="416"/>
      <c r="DP1469" s="416"/>
      <c r="DQ1469" s="416"/>
      <c r="DR1469" s="416"/>
      <c r="DS1469" s="416"/>
      <c r="DT1469" s="416"/>
      <c r="DU1469" s="416"/>
      <c r="DV1469" s="416"/>
      <c r="DW1469" s="416"/>
      <c r="DX1469" s="416"/>
      <c r="DY1469" s="416"/>
      <c r="DZ1469" s="416"/>
      <c r="EA1469" s="416"/>
      <c r="EB1469" s="416"/>
      <c r="EC1469" s="416"/>
      <c r="ED1469" s="416"/>
      <c r="EE1469" s="416"/>
      <c r="EF1469" s="416"/>
      <c r="EG1469" s="416"/>
      <c r="EH1469" s="416"/>
      <c r="EI1469" s="416"/>
      <c r="EJ1469" s="416"/>
      <c r="EK1469" s="416"/>
      <c r="EL1469" s="417"/>
    </row>
    <row r="1470" spans="1:143" ht="15" customHeight="1" x14ac:dyDescent="0.25">
      <c r="A1470" s="60"/>
      <c r="B1470" s="60"/>
      <c r="C1470" s="796"/>
      <c r="D1470" s="789"/>
      <c r="E1470" s="790"/>
      <c r="F1470" s="791"/>
      <c r="G1470" s="703" t="s">
        <v>487</v>
      </c>
      <c r="H1470" s="703"/>
      <c r="I1470" s="774" t="s">
        <v>488</v>
      </c>
      <c r="J1470" s="774"/>
      <c r="K1470" s="774"/>
      <c r="L1470" s="774"/>
      <c r="M1470" s="774"/>
      <c r="N1470" s="774"/>
      <c r="O1470" s="774"/>
      <c r="P1470" s="774"/>
      <c r="Q1470" s="774"/>
      <c r="R1470" s="774"/>
      <c r="S1470" s="274"/>
      <c r="T1470" s="274"/>
      <c r="U1470" s="274"/>
      <c r="V1470" s="274"/>
      <c r="W1470" s="274"/>
      <c r="X1470" s="274"/>
      <c r="Y1470" s="274"/>
      <c r="Z1470" s="274"/>
      <c r="AA1470" s="274"/>
      <c r="AB1470" s="274"/>
      <c r="AC1470" s="274"/>
      <c r="AD1470" s="274"/>
      <c r="AE1470" s="60"/>
      <c r="AF1470" s="259"/>
      <c r="AG1470" s="374">
        <f t="shared" si="961"/>
        <v>12</v>
      </c>
      <c r="AH1470" s="399"/>
      <c r="AK1470" s="412">
        <f t="shared" si="962"/>
        <v>0</v>
      </c>
      <c r="AL1470" s="379">
        <f t="shared" si="941"/>
        <v>0</v>
      </c>
      <c r="AM1470" s="380">
        <f t="shared" si="963"/>
        <v>0</v>
      </c>
      <c r="AN1470" s="317">
        <f t="shared" si="964"/>
        <v>0</v>
      </c>
      <c r="AO1470" s="388">
        <f t="shared" si="965"/>
        <v>0</v>
      </c>
      <c r="AP1470" s="379">
        <f t="shared" si="942"/>
        <v>0</v>
      </c>
      <c r="AQ1470" s="380">
        <f t="shared" si="966"/>
        <v>0</v>
      </c>
      <c r="AR1470" s="317">
        <f t="shared" si="967"/>
        <v>0</v>
      </c>
      <c r="AS1470" s="388">
        <f t="shared" si="968"/>
        <v>0</v>
      </c>
      <c r="AT1470" s="379">
        <f t="shared" si="943"/>
        <v>0</v>
      </c>
      <c r="AU1470" s="380">
        <f t="shared" si="969"/>
        <v>0</v>
      </c>
      <c r="AV1470" s="317">
        <f t="shared" si="970"/>
        <v>0</v>
      </c>
      <c r="AW1470" s="388">
        <f t="shared" si="971"/>
        <v>0</v>
      </c>
      <c r="AX1470" s="379">
        <f t="shared" si="944"/>
        <v>0</v>
      </c>
      <c r="AY1470" s="380">
        <f t="shared" si="972"/>
        <v>0</v>
      </c>
      <c r="AZ1470" s="292">
        <f t="shared" si="973"/>
        <v>0</v>
      </c>
      <c r="BA1470" s="388">
        <f t="shared" si="974"/>
        <v>0</v>
      </c>
      <c r="BB1470" s="379">
        <f t="shared" si="945"/>
        <v>0</v>
      </c>
      <c r="BC1470" s="380">
        <f t="shared" si="975"/>
        <v>0</v>
      </c>
      <c r="BD1470" s="292">
        <f t="shared" si="976"/>
        <v>0</v>
      </c>
      <c r="BE1470" s="388">
        <f t="shared" si="977"/>
        <v>0</v>
      </c>
      <c r="BF1470" s="379">
        <f t="shared" si="946"/>
        <v>0</v>
      </c>
      <c r="BG1470" s="380">
        <f t="shared" si="978"/>
        <v>0</v>
      </c>
      <c r="BH1470" s="292">
        <f t="shared" si="979"/>
        <v>0</v>
      </c>
      <c r="CA1470" s="303"/>
      <c r="CB1470" s="427"/>
      <c r="CC1470" s="304"/>
      <c r="CD1470" s="304"/>
      <c r="CE1470" s="304"/>
      <c r="CF1470" s="304"/>
      <c r="CG1470" s="304"/>
      <c r="CH1470" s="304"/>
      <c r="CI1470" s="304"/>
      <c r="CJ1470" s="304"/>
      <c r="CK1470" s="304"/>
      <c r="CL1470" s="304"/>
      <c r="CM1470" s="388"/>
      <c r="CN1470" s="388"/>
      <c r="CO1470" s="388"/>
      <c r="CP1470" s="388"/>
      <c r="CQ1470" s="388"/>
      <c r="CR1470" s="388"/>
      <c r="CS1470" s="388"/>
      <c r="CT1470" s="311"/>
      <c r="CU1470" s="311"/>
      <c r="CV1470" s="311"/>
      <c r="CW1470" s="311"/>
      <c r="CX1470" s="311"/>
      <c r="CY1470" s="311"/>
      <c r="CZ1470" s="311"/>
      <c r="DA1470" s="311"/>
      <c r="DB1470" s="311"/>
      <c r="DC1470" s="311"/>
      <c r="DD1470" s="311"/>
      <c r="DE1470" s="311"/>
      <c r="DG1470" s="610"/>
      <c r="DH1470" s="611"/>
      <c r="DI1470" s="415"/>
      <c r="DJ1470" s="416"/>
      <c r="DK1470" s="416"/>
      <c r="DL1470" s="416"/>
      <c r="DM1470" s="416"/>
      <c r="DN1470" s="416"/>
      <c r="DO1470" s="416"/>
      <c r="DP1470" s="416"/>
      <c r="DQ1470" s="416"/>
      <c r="DR1470" s="416"/>
      <c r="DS1470" s="416"/>
      <c r="DT1470" s="416"/>
      <c r="DU1470" s="416"/>
      <c r="DV1470" s="416"/>
      <c r="DW1470" s="416"/>
      <c r="DX1470" s="416"/>
      <c r="DY1470" s="416"/>
      <c r="DZ1470" s="416"/>
      <c r="EA1470" s="416"/>
      <c r="EB1470" s="416"/>
      <c r="EC1470" s="416"/>
      <c r="ED1470" s="416"/>
      <c r="EE1470" s="416"/>
      <c r="EF1470" s="416"/>
      <c r="EG1470" s="416"/>
      <c r="EH1470" s="416"/>
      <c r="EI1470" s="416"/>
      <c r="EJ1470" s="416"/>
      <c r="EK1470" s="416"/>
      <c r="EL1470" s="417"/>
    </row>
    <row r="1471" spans="1:143" ht="15" customHeight="1" x14ac:dyDescent="0.25">
      <c r="A1471" s="60"/>
      <c r="B1471" s="60"/>
      <c r="C1471" s="796"/>
      <c r="D1471" s="789"/>
      <c r="E1471" s="790"/>
      <c r="F1471" s="791"/>
      <c r="G1471" s="703" t="s">
        <v>489</v>
      </c>
      <c r="H1471" s="703"/>
      <c r="I1471" s="774" t="s">
        <v>490</v>
      </c>
      <c r="J1471" s="774"/>
      <c r="K1471" s="774"/>
      <c r="L1471" s="774"/>
      <c r="M1471" s="774"/>
      <c r="N1471" s="774"/>
      <c r="O1471" s="774"/>
      <c r="P1471" s="774"/>
      <c r="Q1471" s="774"/>
      <c r="R1471" s="774"/>
      <c r="S1471" s="274"/>
      <c r="T1471" s="274"/>
      <c r="U1471" s="274"/>
      <c r="V1471" s="274"/>
      <c r="W1471" s="274"/>
      <c r="X1471" s="274"/>
      <c r="Y1471" s="274"/>
      <c r="Z1471" s="274"/>
      <c r="AA1471" s="274"/>
      <c r="AB1471" s="274"/>
      <c r="AC1471" s="274"/>
      <c r="AD1471" s="274"/>
      <c r="AE1471" s="60"/>
      <c r="AF1471" s="259"/>
      <c r="AG1471" s="374">
        <f t="shared" si="961"/>
        <v>12</v>
      </c>
      <c r="AH1471" s="399"/>
      <c r="AK1471" s="412">
        <f t="shared" si="962"/>
        <v>0</v>
      </c>
      <c r="AL1471" s="379">
        <f t="shared" si="941"/>
        <v>0</v>
      </c>
      <c r="AM1471" s="380">
        <f t="shared" si="963"/>
        <v>0</v>
      </c>
      <c r="AN1471" s="317">
        <f t="shared" si="964"/>
        <v>0</v>
      </c>
      <c r="AO1471" s="388">
        <f t="shared" si="965"/>
        <v>0</v>
      </c>
      <c r="AP1471" s="379">
        <f t="shared" si="942"/>
        <v>0</v>
      </c>
      <c r="AQ1471" s="380">
        <f t="shared" si="966"/>
        <v>0</v>
      </c>
      <c r="AR1471" s="317">
        <f t="shared" si="967"/>
        <v>0</v>
      </c>
      <c r="AS1471" s="388">
        <f t="shared" si="968"/>
        <v>0</v>
      </c>
      <c r="AT1471" s="379">
        <f t="shared" si="943"/>
        <v>0</v>
      </c>
      <c r="AU1471" s="380">
        <f t="shared" si="969"/>
        <v>0</v>
      </c>
      <c r="AV1471" s="317">
        <f t="shared" si="970"/>
        <v>0</v>
      </c>
      <c r="AW1471" s="388">
        <f t="shared" si="971"/>
        <v>0</v>
      </c>
      <c r="AX1471" s="379">
        <f t="shared" si="944"/>
        <v>0</v>
      </c>
      <c r="AY1471" s="380">
        <f t="shared" si="972"/>
        <v>0</v>
      </c>
      <c r="AZ1471" s="292">
        <f t="shared" si="973"/>
        <v>0</v>
      </c>
      <c r="BA1471" s="388">
        <f t="shared" si="974"/>
        <v>0</v>
      </c>
      <c r="BB1471" s="379">
        <f t="shared" si="945"/>
        <v>0</v>
      </c>
      <c r="BC1471" s="380">
        <f t="shared" si="975"/>
        <v>0</v>
      </c>
      <c r="BD1471" s="292">
        <f t="shared" si="976"/>
        <v>0</v>
      </c>
      <c r="BE1471" s="388">
        <f t="shared" si="977"/>
        <v>0</v>
      </c>
      <c r="BF1471" s="379">
        <f t="shared" si="946"/>
        <v>0</v>
      </c>
      <c r="BG1471" s="380">
        <f t="shared" si="978"/>
        <v>0</v>
      </c>
      <c r="BH1471" s="292">
        <f t="shared" si="979"/>
        <v>0</v>
      </c>
      <c r="CA1471" s="303"/>
      <c r="CB1471" s="421"/>
      <c r="CC1471" s="304"/>
      <c r="CD1471" s="304"/>
      <c r="CE1471" s="304"/>
      <c r="CF1471" s="304"/>
      <c r="CG1471" s="304"/>
      <c r="CH1471" s="304"/>
      <c r="CI1471" s="304"/>
      <c r="CJ1471" s="304"/>
      <c r="CK1471" s="304"/>
      <c r="CL1471" s="304"/>
      <c r="CM1471" s="388"/>
      <c r="CN1471" s="388"/>
      <c r="CO1471" s="388"/>
      <c r="CP1471" s="388"/>
      <c r="CQ1471" s="388"/>
      <c r="CR1471" s="388"/>
      <c r="CS1471" s="388"/>
      <c r="CT1471" s="311"/>
      <c r="CU1471" s="311"/>
      <c r="CV1471" s="311"/>
      <c r="CW1471" s="311"/>
      <c r="CX1471" s="311"/>
      <c r="CY1471" s="311"/>
      <c r="CZ1471" s="311"/>
      <c r="DA1471" s="311"/>
      <c r="DB1471" s="311"/>
      <c r="DC1471" s="311"/>
      <c r="DD1471" s="311"/>
      <c r="DE1471" s="311"/>
      <c r="DG1471" s="610"/>
      <c r="DH1471" s="611"/>
      <c r="DI1471" s="415"/>
      <c r="DJ1471" s="416"/>
      <c r="DK1471" s="416"/>
      <c r="DL1471" s="416"/>
      <c r="DM1471" s="416"/>
      <c r="DN1471" s="416"/>
      <c r="DO1471" s="416"/>
      <c r="DP1471" s="416"/>
      <c r="DQ1471" s="416"/>
      <c r="DR1471" s="416"/>
      <c r="DS1471" s="416"/>
      <c r="DT1471" s="416"/>
      <c r="DU1471" s="416"/>
      <c r="DV1471" s="416"/>
      <c r="DW1471" s="416"/>
      <c r="DX1471" s="416"/>
      <c r="DY1471" s="416"/>
      <c r="DZ1471" s="416"/>
      <c r="EA1471" s="416"/>
      <c r="EB1471" s="416"/>
      <c r="EC1471" s="416"/>
      <c r="ED1471" s="416"/>
      <c r="EE1471" s="416"/>
      <c r="EF1471" s="416"/>
      <c r="EG1471" s="416"/>
      <c r="EH1471" s="416"/>
      <c r="EI1471" s="416"/>
      <c r="EJ1471" s="416"/>
      <c r="EK1471" s="416"/>
      <c r="EL1471" s="417"/>
    </row>
    <row r="1472" spans="1:143" ht="24" customHeight="1" x14ac:dyDescent="0.25">
      <c r="A1472" s="60"/>
      <c r="B1472" s="60"/>
      <c r="C1472" s="796"/>
      <c r="D1472" s="789"/>
      <c r="E1472" s="790"/>
      <c r="F1472" s="791"/>
      <c r="G1472" s="703" t="s">
        <v>491</v>
      </c>
      <c r="H1472" s="703"/>
      <c r="I1472" s="774" t="s">
        <v>492</v>
      </c>
      <c r="J1472" s="774"/>
      <c r="K1472" s="774"/>
      <c r="L1472" s="774"/>
      <c r="M1472" s="774"/>
      <c r="N1472" s="774"/>
      <c r="O1472" s="774"/>
      <c r="P1472" s="774"/>
      <c r="Q1472" s="774"/>
      <c r="R1472" s="774"/>
      <c r="S1472" s="274"/>
      <c r="T1472" s="274"/>
      <c r="U1472" s="274"/>
      <c r="V1472" s="274"/>
      <c r="W1472" s="274"/>
      <c r="X1472" s="274"/>
      <c r="Y1472" s="274"/>
      <c r="Z1472" s="274"/>
      <c r="AA1472" s="274"/>
      <c r="AB1472" s="274"/>
      <c r="AC1472" s="274"/>
      <c r="AD1472" s="274"/>
      <c r="AE1472" s="60"/>
      <c r="AF1472" s="259"/>
      <c r="AG1472" s="374">
        <f t="shared" si="961"/>
        <v>12</v>
      </c>
      <c r="AH1472" s="399"/>
      <c r="AK1472" s="412">
        <f t="shared" si="962"/>
        <v>0</v>
      </c>
      <c r="AL1472" s="379">
        <f t="shared" si="941"/>
        <v>0</v>
      </c>
      <c r="AM1472" s="380">
        <f t="shared" si="963"/>
        <v>0</v>
      </c>
      <c r="AN1472" s="317">
        <f t="shared" si="964"/>
        <v>0</v>
      </c>
      <c r="AO1472" s="388">
        <f t="shared" si="965"/>
        <v>0</v>
      </c>
      <c r="AP1472" s="379">
        <f t="shared" si="942"/>
        <v>0</v>
      </c>
      <c r="AQ1472" s="380">
        <f t="shared" si="966"/>
        <v>0</v>
      </c>
      <c r="AR1472" s="317">
        <f t="shared" si="967"/>
        <v>0</v>
      </c>
      <c r="AS1472" s="388">
        <f t="shared" si="968"/>
        <v>0</v>
      </c>
      <c r="AT1472" s="379">
        <f t="shared" si="943"/>
        <v>0</v>
      </c>
      <c r="AU1472" s="380">
        <f t="shared" si="969"/>
        <v>0</v>
      </c>
      <c r="AV1472" s="317">
        <f t="shared" si="970"/>
        <v>0</v>
      </c>
      <c r="AW1472" s="388">
        <f t="shared" si="971"/>
        <v>0</v>
      </c>
      <c r="AX1472" s="379">
        <f t="shared" si="944"/>
        <v>0</v>
      </c>
      <c r="AY1472" s="380">
        <f t="shared" si="972"/>
        <v>0</v>
      </c>
      <c r="AZ1472" s="292">
        <f t="shared" si="973"/>
        <v>0</v>
      </c>
      <c r="BA1472" s="388">
        <f t="shared" si="974"/>
        <v>0</v>
      </c>
      <c r="BB1472" s="379">
        <f t="shared" si="945"/>
        <v>0</v>
      </c>
      <c r="BC1472" s="380">
        <f t="shared" si="975"/>
        <v>0</v>
      </c>
      <c r="BD1472" s="292">
        <f t="shared" si="976"/>
        <v>0</v>
      </c>
      <c r="BE1472" s="388">
        <f t="shared" si="977"/>
        <v>0</v>
      </c>
      <c r="BF1472" s="379">
        <f t="shared" si="946"/>
        <v>0</v>
      </c>
      <c r="BG1472" s="380">
        <f t="shared" si="978"/>
        <v>0</v>
      </c>
      <c r="BH1472" s="292">
        <f t="shared" si="979"/>
        <v>0</v>
      </c>
      <c r="CA1472" s="299" t="s">
        <v>60</v>
      </c>
      <c r="CB1472" s="421"/>
      <c r="CC1472" s="296"/>
      <c r="CD1472" s="296"/>
      <c r="CE1472" s="296"/>
      <c r="CF1472" s="296"/>
      <c r="CG1472" s="296"/>
      <c r="CH1472" s="296"/>
      <c r="CI1472" s="296"/>
      <c r="CJ1472" s="296"/>
      <c r="CK1472" s="296"/>
      <c r="CL1472" s="296"/>
      <c r="CM1472" s="320"/>
      <c r="CN1472" s="320"/>
      <c r="CO1472" s="320"/>
      <c r="CP1472" s="320"/>
      <c r="CQ1472" s="320"/>
      <c r="CR1472" s="320"/>
      <c r="CS1472" s="320"/>
      <c r="CT1472" s="423">
        <f t="shared" ref="CT1472" si="1134">IF(S1472="",0,S1472)</f>
        <v>0</v>
      </c>
      <c r="CU1472" s="423">
        <f t="shared" ref="CU1472" si="1135">IF(T1472="",0,T1472)</f>
        <v>0</v>
      </c>
      <c r="CV1472" s="423">
        <f t="shared" ref="CV1472" si="1136">IF(U1472="",0,U1472)</f>
        <v>0</v>
      </c>
      <c r="CW1472" s="423">
        <f t="shared" ref="CW1472" si="1137">IF(V1472="",0,V1472)</f>
        <v>0</v>
      </c>
      <c r="CX1472" s="423">
        <f t="shared" ref="CX1472" si="1138">IF(W1472="",0,W1472)</f>
        <v>0</v>
      </c>
      <c r="CY1472" s="423">
        <f t="shared" ref="CY1472" si="1139">IF(X1472="",0,X1472)</f>
        <v>0</v>
      </c>
      <c r="CZ1472" s="423">
        <f t="shared" ref="CZ1472" si="1140">IF(Y1472="",0,Y1472)</f>
        <v>0</v>
      </c>
      <c r="DA1472" s="423">
        <f t="shared" ref="DA1472" si="1141">IF(Z1472="",0,Z1472)</f>
        <v>0</v>
      </c>
      <c r="DB1472" s="423">
        <f t="shared" ref="DB1472" si="1142">IF(AA1472="",0,AA1472)</f>
        <v>0</v>
      </c>
      <c r="DC1472" s="423">
        <f t="shared" ref="DC1472" si="1143">IF(AB1472="",0,AB1472)</f>
        <v>0</v>
      </c>
      <c r="DD1472" s="423">
        <f t="shared" ref="DD1472" si="1144">IF(AC1472="",0,AC1472)</f>
        <v>0</v>
      </c>
      <c r="DE1472" s="423">
        <f t="shared" ref="DE1472" si="1145">IF(AD1472="",0,AD1472)</f>
        <v>0</v>
      </c>
      <c r="DG1472" s="610"/>
      <c r="DH1472" s="611"/>
      <c r="DI1472" s="415"/>
      <c r="DJ1472" s="416"/>
      <c r="DK1472" s="416"/>
      <c r="DL1472" s="416"/>
      <c r="DM1472" s="416"/>
      <c r="DN1472" s="416"/>
      <c r="DO1472" s="416"/>
      <c r="DP1472" s="416"/>
      <c r="DQ1472" s="416"/>
      <c r="DR1472" s="416"/>
      <c r="DS1472" s="416"/>
      <c r="DT1472" s="416"/>
      <c r="DU1472" s="416"/>
      <c r="DV1472" s="416"/>
      <c r="DW1472" s="416"/>
      <c r="DX1472" s="416"/>
      <c r="DY1472" s="416"/>
      <c r="DZ1472" s="416"/>
      <c r="EA1472" s="416"/>
      <c r="EB1472" s="416"/>
      <c r="EC1472" s="416"/>
      <c r="ED1472" s="416"/>
      <c r="EE1472" s="416"/>
      <c r="EF1472" s="416"/>
      <c r="EG1472" s="416"/>
      <c r="EH1472" s="416"/>
      <c r="EI1472" s="416"/>
      <c r="EJ1472" s="416"/>
      <c r="EK1472" s="416"/>
      <c r="EL1472" s="417"/>
    </row>
    <row r="1473" spans="1:143" ht="15" customHeight="1" x14ac:dyDescent="0.25">
      <c r="A1473" s="60"/>
      <c r="B1473" s="60"/>
      <c r="C1473" s="796"/>
      <c r="D1473" s="789"/>
      <c r="E1473" s="790"/>
      <c r="F1473" s="791"/>
      <c r="G1473" s="716" t="s">
        <v>498</v>
      </c>
      <c r="H1473" s="716"/>
      <c r="I1473" s="56"/>
      <c r="J1473" s="700" t="s">
        <v>493</v>
      </c>
      <c r="K1473" s="700"/>
      <c r="L1473" s="700"/>
      <c r="M1473" s="700"/>
      <c r="N1473" s="700"/>
      <c r="O1473" s="700"/>
      <c r="P1473" s="700"/>
      <c r="Q1473" s="700"/>
      <c r="R1473" s="701"/>
      <c r="S1473" s="274"/>
      <c r="T1473" s="274"/>
      <c r="U1473" s="274"/>
      <c r="V1473" s="274"/>
      <c r="W1473" s="274"/>
      <c r="X1473" s="274"/>
      <c r="Y1473" s="274"/>
      <c r="Z1473" s="274"/>
      <c r="AA1473" s="274"/>
      <c r="AB1473" s="274"/>
      <c r="AC1473" s="274"/>
      <c r="AD1473" s="274"/>
      <c r="AE1473" s="60"/>
      <c r="AF1473" s="259"/>
      <c r="AG1473" s="374">
        <f t="shared" si="961"/>
        <v>12</v>
      </c>
      <c r="AH1473" s="399"/>
      <c r="AK1473" s="412">
        <f t="shared" si="962"/>
        <v>0</v>
      </c>
      <c r="AL1473" s="379">
        <f t="shared" ref="AL1473:AL1504" si="1146">COUNTIF(T1473:U1473,"ns")</f>
        <v>0</v>
      </c>
      <c r="AM1473" s="380">
        <f t="shared" si="963"/>
        <v>0</v>
      </c>
      <c r="AN1473" s="317">
        <f t="shared" si="964"/>
        <v>0</v>
      </c>
      <c r="AO1473" s="388">
        <f t="shared" si="965"/>
        <v>0</v>
      </c>
      <c r="AP1473" s="379">
        <f t="shared" ref="AP1473:AP1504" si="1147">COUNTIF(AC1473,"ns")+COUNTIF(Z1473,"ns")+COUNTIF(W1473,"ns")</f>
        <v>0</v>
      </c>
      <c r="AQ1473" s="380">
        <f t="shared" si="966"/>
        <v>0</v>
      </c>
      <c r="AR1473" s="317">
        <f t="shared" si="967"/>
        <v>0</v>
      </c>
      <c r="AS1473" s="388">
        <f t="shared" si="968"/>
        <v>0</v>
      </c>
      <c r="AT1473" s="379">
        <f t="shared" ref="AT1473:AT1504" si="1148">COUNTIF(X1473,"ns")+COUNTIF(AD1473,"ns")+COUNTIF(AA1473,"ns")</f>
        <v>0</v>
      </c>
      <c r="AU1473" s="380">
        <f t="shared" si="969"/>
        <v>0</v>
      </c>
      <c r="AV1473" s="317">
        <f t="shared" si="970"/>
        <v>0</v>
      </c>
      <c r="AW1473" s="388">
        <f t="shared" si="971"/>
        <v>0</v>
      </c>
      <c r="AX1473" s="379">
        <f t="shared" ref="AX1473:AX1504" si="1149">COUNTIF(W1473:X1473,"ns")</f>
        <v>0</v>
      </c>
      <c r="AY1473" s="380">
        <f t="shared" si="972"/>
        <v>0</v>
      </c>
      <c r="AZ1473" s="292">
        <f t="shared" si="973"/>
        <v>0</v>
      </c>
      <c r="BA1473" s="388">
        <f t="shared" si="974"/>
        <v>0</v>
      </c>
      <c r="BB1473" s="379">
        <f t="shared" ref="BB1473:BB1504" si="1150">COUNTIF(Z1473:AA1473,"ns")</f>
        <v>0</v>
      </c>
      <c r="BC1473" s="380">
        <f t="shared" si="975"/>
        <v>0</v>
      </c>
      <c r="BD1473" s="292">
        <f t="shared" si="976"/>
        <v>0</v>
      </c>
      <c r="BE1473" s="388">
        <f t="shared" si="977"/>
        <v>0</v>
      </c>
      <c r="BF1473" s="379">
        <f t="shared" ref="BF1473:BF1504" si="1151">COUNTIF(AC1473:AD1473,"ns")</f>
        <v>0</v>
      </c>
      <c r="BG1473" s="380">
        <f t="shared" si="978"/>
        <v>0</v>
      </c>
      <c r="BH1473" s="292">
        <f t="shared" si="979"/>
        <v>0</v>
      </c>
      <c r="CA1473" s="299" t="s">
        <v>1917</v>
      </c>
      <c r="CB1473" s="421"/>
      <c r="CC1473" s="297"/>
      <c r="CD1473" s="297"/>
      <c r="CE1473" s="297"/>
      <c r="CF1473" s="297"/>
      <c r="CG1473" s="297"/>
      <c r="CH1473" s="297"/>
      <c r="CI1473" s="297"/>
      <c r="CJ1473" s="297"/>
      <c r="CK1473" s="297"/>
      <c r="CL1473" s="297"/>
      <c r="CM1473" s="320"/>
      <c r="CN1473" s="320"/>
      <c r="CO1473" s="320"/>
      <c r="CP1473" s="320"/>
      <c r="CQ1473" s="320"/>
      <c r="CR1473" s="320"/>
      <c r="CS1473" s="320"/>
      <c r="CT1473" s="301">
        <f t="shared" ref="CT1473" si="1152">SUM(S1473:S1477)</f>
        <v>0</v>
      </c>
      <c r="CU1473" s="301">
        <f t="shared" ref="CU1473" si="1153">SUM(T1473:T1477)</f>
        <v>0</v>
      </c>
      <c r="CV1473" s="301">
        <f t="shared" ref="CV1473" si="1154">SUM(U1473:U1477)</f>
        <v>0</v>
      </c>
      <c r="CW1473" s="301">
        <f t="shared" ref="CW1473" si="1155">SUM(V1473:V1477)</f>
        <v>0</v>
      </c>
      <c r="CX1473" s="301">
        <f t="shared" ref="CX1473" si="1156">SUM(W1473:W1477)</f>
        <v>0</v>
      </c>
      <c r="CY1473" s="301">
        <f t="shared" ref="CY1473" si="1157">SUM(X1473:X1477)</f>
        <v>0</v>
      </c>
      <c r="CZ1473" s="301">
        <f t="shared" ref="CZ1473" si="1158">SUM(Y1473:Y1477)</f>
        <v>0</v>
      </c>
      <c r="DA1473" s="301">
        <f t="shared" ref="DA1473" si="1159">SUM(Z1473:Z1477)</f>
        <v>0</v>
      </c>
      <c r="DB1473" s="301">
        <f t="shared" ref="DB1473" si="1160">SUM(AA1473:AA1477)</f>
        <v>0</v>
      </c>
      <c r="DC1473" s="301">
        <f t="shared" ref="DC1473" si="1161">SUM(AB1473:AB1477)</f>
        <v>0</v>
      </c>
      <c r="DD1473" s="301">
        <f t="shared" ref="DD1473" si="1162">SUM(AC1473:AC1477)</f>
        <v>0</v>
      </c>
      <c r="DE1473" s="301">
        <f t="shared" ref="DE1473" si="1163">SUM(AD1473:AD1477)</f>
        <v>0</v>
      </c>
      <c r="DG1473" s="616"/>
      <c r="DH1473" s="617"/>
      <c r="DI1473" s="415"/>
      <c r="DJ1473" s="416"/>
      <c r="DK1473" s="416"/>
      <c r="DL1473" s="416"/>
      <c r="DM1473" s="416"/>
      <c r="DN1473" s="416"/>
      <c r="DO1473" s="416"/>
      <c r="DP1473" s="416"/>
      <c r="DQ1473" s="416"/>
      <c r="DR1473" s="416"/>
      <c r="DS1473" s="416"/>
      <c r="DT1473" s="416"/>
      <c r="DU1473" s="416"/>
      <c r="DV1473" s="416"/>
      <c r="DW1473" s="416"/>
      <c r="DX1473" s="416"/>
      <c r="DY1473" s="416"/>
      <c r="DZ1473" s="416"/>
      <c r="EA1473" s="416"/>
      <c r="EB1473" s="416"/>
      <c r="EC1473" s="416"/>
      <c r="ED1473" s="416"/>
      <c r="EE1473" s="416"/>
      <c r="EF1473" s="416"/>
      <c r="EG1473" s="416"/>
      <c r="EH1473" s="416"/>
      <c r="EI1473" s="416"/>
      <c r="EJ1473" s="416"/>
      <c r="EK1473" s="416"/>
      <c r="EL1473" s="417"/>
    </row>
    <row r="1474" spans="1:143" ht="24" customHeight="1" x14ac:dyDescent="0.25">
      <c r="A1474" s="60"/>
      <c r="B1474" s="60"/>
      <c r="C1474" s="796"/>
      <c r="D1474" s="789"/>
      <c r="E1474" s="790"/>
      <c r="F1474" s="791"/>
      <c r="G1474" s="716" t="s">
        <v>499</v>
      </c>
      <c r="H1474" s="716"/>
      <c r="I1474" s="56"/>
      <c r="J1474" s="700" t="s">
        <v>494</v>
      </c>
      <c r="K1474" s="700"/>
      <c r="L1474" s="700"/>
      <c r="M1474" s="700"/>
      <c r="N1474" s="700"/>
      <c r="O1474" s="700"/>
      <c r="P1474" s="700"/>
      <c r="Q1474" s="700"/>
      <c r="R1474" s="701"/>
      <c r="S1474" s="274"/>
      <c r="T1474" s="274"/>
      <c r="U1474" s="274"/>
      <c r="V1474" s="274"/>
      <c r="W1474" s="274"/>
      <c r="X1474" s="274"/>
      <c r="Y1474" s="274"/>
      <c r="Z1474" s="274"/>
      <c r="AA1474" s="274"/>
      <c r="AB1474" s="274"/>
      <c r="AC1474" s="274"/>
      <c r="AD1474" s="274"/>
      <c r="AE1474" s="60"/>
      <c r="AF1474" s="259"/>
      <c r="AG1474" s="374">
        <f t="shared" si="961"/>
        <v>12</v>
      </c>
      <c r="AH1474" s="399"/>
      <c r="AK1474" s="412">
        <f t="shared" si="962"/>
        <v>0</v>
      </c>
      <c r="AL1474" s="379">
        <f t="shared" si="1146"/>
        <v>0</v>
      </c>
      <c r="AM1474" s="380">
        <f t="shared" si="963"/>
        <v>0</v>
      </c>
      <c r="AN1474" s="317">
        <f t="shared" si="964"/>
        <v>0</v>
      </c>
      <c r="AO1474" s="388">
        <f t="shared" si="965"/>
        <v>0</v>
      </c>
      <c r="AP1474" s="379">
        <f t="shared" si="1147"/>
        <v>0</v>
      </c>
      <c r="AQ1474" s="380">
        <f t="shared" si="966"/>
        <v>0</v>
      </c>
      <c r="AR1474" s="317">
        <f t="shared" si="967"/>
        <v>0</v>
      </c>
      <c r="AS1474" s="388">
        <f t="shared" si="968"/>
        <v>0</v>
      </c>
      <c r="AT1474" s="379">
        <f t="shared" si="1148"/>
        <v>0</v>
      </c>
      <c r="AU1474" s="380">
        <f t="shared" si="969"/>
        <v>0</v>
      </c>
      <c r="AV1474" s="317">
        <f t="shared" si="970"/>
        <v>0</v>
      </c>
      <c r="AW1474" s="388">
        <f t="shared" si="971"/>
        <v>0</v>
      </c>
      <c r="AX1474" s="379">
        <f t="shared" si="1149"/>
        <v>0</v>
      </c>
      <c r="AY1474" s="380">
        <f t="shared" si="972"/>
        <v>0</v>
      </c>
      <c r="AZ1474" s="292">
        <f t="shared" si="973"/>
        <v>0</v>
      </c>
      <c r="BA1474" s="388">
        <f t="shared" si="974"/>
        <v>0</v>
      </c>
      <c r="BB1474" s="379">
        <f t="shared" si="1150"/>
        <v>0</v>
      </c>
      <c r="BC1474" s="380">
        <f t="shared" si="975"/>
        <v>0</v>
      </c>
      <c r="BD1474" s="292">
        <f t="shared" si="976"/>
        <v>0</v>
      </c>
      <c r="BE1474" s="388">
        <f t="shared" si="977"/>
        <v>0</v>
      </c>
      <c r="BF1474" s="379">
        <f t="shared" si="1151"/>
        <v>0</v>
      </c>
      <c r="BG1474" s="380">
        <f t="shared" si="978"/>
        <v>0</v>
      </c>
      <c r="BH1474" s="292">
        <f t="shared" si="979"/>
        <v>0</v>
      </c>
      <c r="CA1474" s="299" t="s">
        <v>1910</v>
      </c>
      <c r="CB1474" s="421"/>
      <c r="CC1474" s="296"/>
      <c r="CD1474" s="296"/>
      <c r="CE1474" s="296"/>
      <c r="CF1474" s="296"/>
      <c r="CG1474" s="296"/>
      <c r="CH1474" s="296"/>
      <c r="CI1474" s="296"/>
      <c r="CJ1474" s="296"/>
      <c r="CK1474" s="296"/>
      <c r="CL1474" s="296"/>
      <c r="CM1474" s="320"/>
      <c r="CN1474" s="320"/>
      <c r="CO1474" s="320"/>
      <c r="CP1474" s="320"/>
      <c r="CQ1474" s="320"/>
      <c r="CR1474" s="320"/>
      <c r="CS1474" s="320"/>
      <c r="CT1474" s="422">
        <f t="shared" ref="CT1474" si="1164">IF(CT1472="NA",COUNTIF(S1473:S1477,"NA"),COUNTIF(S1473:S1477,"NS"))</f>
        <v>0</v>
      </c>
      <c r="CU1474" s="422">
        <f t="shared" ref="CU1474" si="1165">IF(CU1472="NA",COUNTIF(T1473:T1477,"NA"),COUNTIF(T1473:T1477,"NS"))</f>
        <v>0</v>
      </c>
      <c r="CV1474" s="422">
        <f t="shared" ref="CV1474" si="1166">IF(CV1472="NA",COUNTIF(U1473:U1477,"NA"),COUNTIF(U1473:U1477,"NS"))</f>
        <v>0</v>
      </c>
      <c r="CW1474" s="422">
        <f t="shared" ref="CW1474" si="1167">IF(CW1472="NA",COUNTIF(V1473:V1477,"NA"),COUNTIF(V1473:V1477,"NS"))</f>
        <v>0</v>
      </c>
      <c r="CX1474" s="422">
        <f t="shared" ref="CX1474" si="1168">IF(CX1472="NA",COUNTIF(W1473:W1477,"NA"),COUNTIF(W1473:W1477,"NS"))</f>
        <v>0</v>
      </c>
      <c r="CY1474" s="422">
        <f t="shared" ref="CY1474" si="1169">IF(CY1472="NA",COUNTIF(X1473:X1477,"NA"),COUNTIF(X1473:X1477,"NS"))</f>
        <v>0</v>
      </c>
      <c r="CZ1474" s="422">
        <f t="shared" ref="CZ1474" si="1170">IF(CZ1472="NA",COUNTIF(Y1473:Y1477,"NA"),COUNTIF(Y1473:Y1477,"NS"))</f>
        <v>0</v>
      </c>
      <c r="DA1474" s="422">
        <f t="shared" ref="DA1474" si="1171">IF(DA1472="NA",COUNTIF(Z1473:Z1477,"NA"),COUNTIF(Z1473:Z1477,"NS"))</f>
        <v>0</v>
      </c>
      <c r="DB1474" s="422">
        <f t="shared" ref="DB1474" si="1172">IF(DB1472="NA",COUNTIF(AA1473:AA1477,"NA"),COUNTIF(AA1473:AA1477,"NS"))</f>
        <v>0</v>
      </c>
      <c r="DC1474" s="422">
        <f t="shared" ref="DC1474" si="1173">IF(DC1472="NA",COUNTIF(AB1473:AB1477,"NA"),COUNTIF(AB1473:AB1477,"NS"))</f>
        <v>0</v>
      </c>
      <c r="DD1474" s="422">
        <f t="shared" ref="DD1474" si="1174">IF(DD1472="NA",COUNTIF(AC1473:AC1477,"NA"),COUNTIF(AC1473:AC1477,"NS"))</f>
        <v>0</v>
      </c>
      <c r="DE1474" s="422">
        <f t="shared" ref="DE1474" si="1175">IF(DE1472="NA",COUNTIF(AD1473:AD1477,"NA"),COUNTIF(AD1473:AD1477,"NS"))</f>
        <v>0</v>
      </c>
      <c r="DG1474" s="616"/>
      <c r="DH1474" s="617"/>
      <c r="DI1474" s="415"/>
      <c r="DJ1474" s="416"/>
      <c r="DK1474" s="416"/>
      <c r="DL1474" s="416"/>
      <c r="DM1474" s="416"/>
      <c r="DN1474" s="416"/>
      <c r="DO1474" s="416"/>
      <c r="DP1474" s="416"/>
      <c r="DQ1474" s="416"/>
      <c r="DR1474" s="416"/>
      <c r="DS1474" s="416"/>
      <c r="DT1474" s="416"/>
      <c r="DU1474" s="416"/>
      <c r="DV1474" s="416"/>
      <c r="DW1474" s="416"/>
      <c r="DX1474" s="416"/>
      <c r="DY1474" s="416"/>
      <c r="DZ1474" s="416"/>
      <c r="EA1474" s="416"/>
      <c r="EB1474" s="416"/>
      <c r="EC1474" s="416"/>
      <c r="ED1474" s="416"/>
      <c r="EE1474" s="416"/>
      <c r="EF1474" s="416"/>
      <c r="EG1474" s="416"/>
      <c r="EH1474" s="416"/>
      <c r="EI1474" s="416"/>
      <c r="EJ1474" s="416"/>
      <c r="EK1474" s="416"/>
      <c r="EL1474" s="417"/>
    </row>
    <row r="1475" spans="1:143" ht="15" customHeight="1" x14ac:dyDescent="0.25">
      <c r="A1475" s="60"/>
      <c r="B1475" s="60"/>
      <c r="C1475" s="796"/>
      <c r="D1475" s="789"/>
      <c r="E1475" s="790"/>
      <c r="F1475" s="791"/>
      <c r="G1475" s="716" t="s">
        <v>500</v>
      </c>
      <c r="H1475" s="716"/>
      <c r="I1475" s="56"/>
      <c r="J1475" s="700" t="s">
        <v>495</v>
      </c>
      <c r="K1475" s="700"/>
      <c r="L1475" s="700"/>
      <c r="M1475" s="700"/>
      <c r="N1475" s="700"/>
      <c r="O1475" s="700"/>
      <c r="P1475" s="700"/>
      <c r="Q1475" s="700"/>
      <c r="R1475" s="701"/>
      <c r="S1475" s="274"/>
      <c r="T1475" s="274"/>
      <c r="U1475" s="274"/>
      <c r="V1475" s="274"/>
      <c r="W1475" s="274"/>
      <c r="X1475" s="274"/>
      <c r="Y1475" s="274"/>
      <c r="Z1475" s="274"/>
      <c r="AA1475" s="274"/>
      <c r="AB1475" s="274"/>
      <c r="AC1475" s="274"/>
      <c r="AD1475" s="274"/>
      <c r="AE1475" s="60"/>
      <c r="AF1475" s="259"/>
      <c r="AG1475" s="374">
        <f t="shared" si="961"/>
        <v>12</v>
      </c>
      <c r="AH1475" s="399"/>
      <c r="AK1475" s="412">
        <f t="shared" si="962"/>
        <v>0</v>
      </c>
      <c r="AL1475" s="379">
        <f t="shared" si="1146"/>
        <v>0</v>
      </c>
      <c r="AM1475" s="380">
        <f t="shared" si="963"/>
        <v>0</v>
      </c>
      <c r="AN1475" s="317">
        <f t="shared" si="964"/>
        <v>0</v>
      </c>
      <c r="AO1475" s="388">
        <f t="shared" si="965"/>
        <v>0</v>
      </c>
      <c r="AP1475" s="379">
        <f t="shared" si="1147"/>
        <v>0</v>
      </c>
      <c r="AQ1475" s="380">
        <f t="shared" si="966"/>
        <v>0</v>
      </c>
      <c r="AR1475" s="317">
        <f t="shared" si="967"/>
        <v>0</v>
      </c>
      <c r="AS1475" s="388">
        <f t="shared" si="968"/>
        <v>0</v>
      </c>
      <c r="AT1475" s="379">
        <f t="shared" si="1148"/>
        <v>0</v>
      </c>
      <c r="AU1475" s="380">
        <f t="shared" si="969"/>
        <v>0</v>
      </c>
      <c r="AV1475" s="317">
        <f t="shared" si="970"/>
        <v>0</v>
      </c>
      <c r="AW1475" s="388">
        <f t="shared" si="971"/>
        <v>0</v>
      </c>
      <c r="AX1475" s="379">
        <f t="shared" si="1149"/>
        <v>0</v>
      </c>
      <c r="AY1475" s="380">
        <f t="shared" si="972"/>
        <v>0</v>
      </c>
      <c r="AZ1475" s="292">
        <f t="shared" si="973"/>
        <v>0</v>
      </c>
      <c r="BA1475" s="388">
        <f t="shared" si="974"/>
        <v>0</v>
      </c>
      <c r="BB1475" s="379">
        <f t="shared" si="1150"/>
        <v>0</v>
      </c>
      <c r="BC1475" s="380">
        <f t="shared" si="975"/>
        <v>0</v>
      </c>
      <c r="BD1475" s="292">
        <f t="shared" si="976"/>
        <v>0</v>
      </c>
      <c r="BE1475" s="388">
        <f t="shared" si="977"/>
        <v>0</v>
      </c>
      <c r="BF1475" s="379">
        <f t="shared" si="1151"/>
        <v>0</v>
      </c>
      <c r="BG1475" s="380">
        <f t="shared" si="978"/>
        <v>0</v>
      </c>
      <c r="BH1475" s="292">
        <f t="shared" si="979"/>
        <v>0</v>
      </c>
      <c r="CA1475" s="299" t="s">
        <v>1918</v>
      </c>
      <c r="CB1475" s="427"/>
      <c r="CC1475" s="296"/>
      <c r="CD1475" s="296"/>
      <c r="CE1475" s="296"/>
      <c r="CF1475" s="296"/>
      <c r="CG1475" s="296"/>
      <c r="CH1475" s="296"/>
      <c r="CI1475" s="296"/>
      <c r="CJ1475" s="296"/>
      <c r="CK1475" s="296"/>
      <c r="CL1475" s="296"/>
      <c r="CM1475" s="320"/>
      <c r="CN1475" s="320"/>
      <c r="CO1475" s="320"/>
      <c r="CP1475" s="320"/>
      <c r="CQ1475" s="320"/>
      <c r="CR1475" s="320"/>
      <c r="CS1475" s="320"/>
      <c r="CT1475" s="425">
        <f t="shared" ref="CT1475:DD1475" si="1176">IF(OR(AND(CT1472=0,CT1474&gt;0),AND(CT1472="NS",CT1473&gt;0),AND(CT1472="NS",CT1473=0,CT1474=0)),1,IF(OR(AND(CT1474&gt;=2,CT1473&lt;CT1472),AND(CT1472="NS",CT1473=0,CT1474&gt;0),OR(CT1472=CT1473,AND(CT1472="",CT1474=0,CT1473=0))),0,1))</f>
        <v>0</v>
      </c>
      <c r="CU1475" s="425">
        <f t="shared" si="1176"/>
        <v>0</v>
      </c>
      <c r="CV1475" s="425">
        <f t="shared" si="1176"/>
        <v>0</v>
      </c>
      <c r="CW1475" s="425">
        <f t="shared" si="1176"/>
        <v>0</v>
      </c>
      <c r="CX1475" s="425">
        <f t="shared" si="1176"/>
        <v>0</v>
      </c>
      <c r="CY1475" s="425">
        <f t="shared" si="1176"/>
        <v>0</v>
      </c>
      <c r="CZ1475" s="425">
        <f t="shared" si="1176"/>
        <v>0</v>
      </c>
      <c r="DA1475" s="425">
        <f t="shared" si="1176"/>
        <v>0</v>
      </c>
      <c r="DB1475" s="425">
        <f t="shared" si="1176"/>
        <v>0</v>
      </c>
      <c r="DC1475" s="425">
        <f t="shared" si="1176"/>
        <v>0</v>
      </c>
      <c r="DD1475" s="425">
        <f t="shared" si="1176"/>
        <v>0</v>
      </c>
      <c r="DE1475" s="425">
        <f t="shared" ref="DE1475" si="1177">IF(OR(AND(DE1472=0,DE1474&gt;0),AND(DE1472="NS",DE1473&gt;0),AND(DE1472="NS",DE1473=0,DE1474=0)),1,IF(OR(AND(DE1474&gt;=2,DE1473&lt;DE1472),AND(DE1472="NS",DE1473=0,DE1474&gt;0),OR(DE1472=DE1473,AND(DE1472="",DE1474=0,DE1473=0))),0,1))</f>
        <v>0</v>
      </c>
      <c r="DF1475" s="387">
        <f>SUM(CT1475:DE1475)</f>
        <v>0</v>
      </c>
      <c r="DG1475" s="616"/>
      <c r="DH1475" s="617"/>
      <c r="DI1475" s="415"/>
      <c r="DJ1475" s="416"/>
      <c r="DK1475" s="416"/>
      <c r="DL1475" s="416"/>
      <c r="DM1475" s="416"/>
      <c r="DN1475" s="416"/>
      <c r="DO1475" s="416"/>
      <c r="DP1475" s="416"/>
      <c r="DQ1475" s="416"/>
      <c r="DR1475" s="416"/>
      <c r="DS1475" s="416"/>
      <c r="DT1475" s="416"/>
      <c r="DU1475" s="416"/>
      <c r="DV1475" s="416"/>
      <c r="DW1475" s="416"/>
      <c r="DX1475" s="416"/>
      <c r="DY1475" s="416"/>
      <c r="DZ1475" s="416"/>
      <c r="EA1475" s="416"/>
      <c r="EB1475" s="416"/>
      <c r="EC1475" s="416"/>
      <c r="ED1475" s="416"/>
      <c r="EE1475" s="416"/>
      <c r="EF1475" s="416"/>
      <c r="EG1475" s="416"/>
      <c r="EH1475" s="416"/>
      <c r="EI1475" s="416"/>
      <c r="EJ1475" s="416"/>
      <c r="EK1475" s="416"/>
      <c r="EL1475" s="417"/>
    </row>
    <row r="1476" spans="1:143" ht="24" customHeight="1" x14ac:dyDescent="0.25">
      <c r="A1476" s="60"/>
      <c r="B1476" s="60"/>
      <c r="C1476" s="796"/>
      <c r="D1476" s="789"/>
      <c r="E1476" s="790"/>
      <c r="F1476" s="791"/>
      <c r="G1476" s="716" t="s">
        <v>501</v>
      </c>
      <c r="H1476" s="716"/>
      <c r="I1476" s="56"/>
      <c r="J1476" s="700" t="s">
        <v>496</v>
      </c>
      <c r="K1476" s="700"/>
      <c r="L1476" s="700"/>
      <c r="M1476" s="700"/>
      <c r="N1476" s="700"/>
      <c r="O1476" s="700"/>
      <c r="P1476" s="700"/>
      <c r="Q1476" s="700"/>
      <c r="R1476" s="701"/>
      <c r="S1476" s="274"/>
      <c r="T1476" s="274"/>
      <c r="U1476" s="274"/>
      <c r="V1476" s="274"/>
      <c r="W1476" s="274"/>
      <c r="X1476" s="274"/>
      <c r="Y1476" s="274"/>
      <c r="Z1476" s="274"/>
      <c r="AA1476" s="274"/>
      <c r="AB1476" s="274"/>
      <c r="AC1476" s="274"/>
      <c r="AD1476" s="274"/>
      <c r="AE1476" s="60"/>
      <c r="AF1476" s="259"/>
      <c r="AG1476" s="374">
        <f t="shared" si="961"/>
        <v>12</v>
      </c>
      <c r="AH1476" s="399"/>
      <c r="AK1476" s="412">
        <f t="shared" si="962"/>
        <v>0</v>
      </c>
      <c r="AL1476" s="379">
        <f t="shared" si="1146"/>
        <v>0</v>
      </c>
      <c r="AM1476" s="380">
        <f t="shared" si="963"/>
        <v>0</v>
      </c>
      <c r="AN1476" s="317">
        <f t="shared" si="964"/>
        <v>0</v>
      </c>
      <c r="AO1476" s="388">
        <f t="shared" si="965"/>
        <v>0</v>
      </c>
      <c r="AP1476" s="379">
        <f t="shared" si="1147"/>
        <v>0</v>
      </c>
      <c r="AQ1476" s="380">
        <f t="shared" si="966"/>
        <v>0</v>
      </c>
      <c r="AR1476" s="317">
        <f t="shared" si="967"/>
        <v>0</v>
      </c>
      <c r="AS1476" s="388">
        <f t="shared" si="968"/>
        <v>0</v>
      </c>
      <c r="AT1476" s="379">
        <f t="shared" si="1148"/>
        <v>0</v>
      </c>
      <c r="AU1476" s="380">
        <f t="shared" si="969"/>
        <v>0</v>
      </c>
      <c r="AV1476" s="317">
        <f t="shared" si="970"/>
        <v>0</v>
      </c>
      <c r="AW1476" s="388">
        <f t="shared" si="971"/>
        <v>0</v>
      </c>
      <c r="AX1476" s="379">
        <f t="shared" si="1149"/>
        <v>0</v>
      </c>
      <c r="AY1476" s="380">
        <f t="shared" si="972"/>
        <v>0</v>
      </c>
      <c r="AZ1476" s="292">
        <f t="shared" si="973"/>
        <v>0</v>
      </c>
      <c r="BA1476" s="388">
        <f t="shared" si="974"/>
        <v>0</v>
      </c>
      <c r="BB1476" s="379">
        <f t="shared" si="1150"/>
        <v>0</v>
      </c>
      <c r="BC1476" s="380">
        <f t="shared" si="975"/>
        <v>0</v>
      </c>
      <c r="BD1476" s="292">
        <f t="shared" si="976"/>
        <v>0</v>
      </c>
      <c r="BE1476" s="388">
        <f t="shared" si="977"/>
        <v>0</v>
      </c>
      <c r="BF1476" s="379">
        <f t="shared" si="1151"/>
        <v>0</v>
      </c>
      <c r="BG1476" s="380">
        <f t="shared" si="978"/>
        <v>0</v>
      </c>
      <c r="BH1476" s="292">
        <f t="shared" si="979"/>
        <v>0</v>
      </c>
      <c r="CA1476" s="309"/>
      <c r="CB1476" s="427"/>
      <c r="CC1476" s="310"/>
      <c r="CD1476" s="310"/>
      <c r="CE1476" s="310"/>
      <c r="CF1476" s="310"/>
      <c r="CG1476" s="310"/>
      <c r="CH1476" s="310"/>
      <c r="CI1476" s="310"/>
      <c r="CJ1476" s="310"/>
      <c r="CK1476" s="310"/>
      <c r="CL1476" s="310"/>
      <c r="CM1476" s="388"/>
      <c r="CN1476" s="388"/>
      <c r="CO1476" s="388"/>
      <c r="CP1476" s="388"/>
      <c r="CQ1476" s="388"/>
      <c r="CR1476" s="388"/>
      <c r="CS1476" s="388"/>
      <c r="CT1476" s="311"/>
      <c r="CU1476" s="311"/>
      <c r="CV1476" s="311"/>
      <c r="CW1476" s="311"/>
      <c r="CX1476" s="311"/>
      <c r="CY1476" s="311"/>
      <c r="CZ1476" s="311"/>
      <c r="DA1476" s="311"/>
      <c r="DB1476" s="311"/>
      <c r="DC1476" s="311"/>
      <c r="DD1476" s="311"/>
      <c r="DE1476" s="311"/>
      <c r="DG1476" s="616"/>
      <c r="DH1476" s="617"/>
      <c r="DI1476" s="415"/>
      <c r="DJ1476" s="416"/>
      <c r="DK1476" s="416"/>
      <c r="DL1476" s="416"/>
      <c r="DM1476" s="416"/>
      <c r="DN1476" s="416"/>
      <c r="DO1476" s="416"/>
      <c r="DP1476" s="416"/>
      <c r="DQ1476" s="416"/>
      <c r="DR1476" s="416"/>
      <c r="DS1476" s="416"/>
      <c r="DT1476" s="416"/>
      <c r="DU1476" s="416"/>
      <c r="DV1476" s="416"/>
      <c r="DW1476" s="416"/>
      <c r="DX1476" s="416"/>
      <c r="DY1476" s="416"/>
      <c r="DZ1476" s="416"/>
      <c r="EA1476" s="416"/>
      <c r="EB1476" s="416"/>
      <c r="EC1476" s="416"/>
      <c r="ED1476" s="416"/>
      <c r="EE1476" s="416"/>
      <c r="EF1476" s="416"/>
      <c r="EG1476" s="416"/>
      <c r="EH1476" s="416"/>
      <c r="EI1476" s="416"/>
      <c r="EJ1476" s="416"/>
      <c r="EK1476" s="416"/>
      <c r="EL1476" s="417"/>
    </row>
    <row r="1477" spans="1:143" ht="24" customHeight="1" x14ac:dyDescent="0.25">
      <c r="A1477" s="60"/>
      <c r="B1477" s="60"/>
      <c r="C1477" s="796"/>
      <c r="D1477" s="789"/>
      <c r="E1477" s="790"/>
      <c r="F1477" s="791"/>
      <c r="G1477" s="716" t="s">
        <v>502</v>
      </c>
      <c r="H1477" s="716"/>
      <c r="I1477" s="56"/>
      <c r="J1477" s="700" t="s">
        <v>497</v>
      </c>
      <c r="K1477" s="700"/>
      <c r="L1477" s="700"/>
      <c r="M1477" s="700"/>
      <c r="N1477" s="700"/>
      <c r="O1477" s="700"/>
      <c r="P1477" s="700"/>
      <c r="Q1477" s="700"/>
      <c r="R1477" s="701"/>
      <c r="S1477" s="274"/>
      <c r="T1477" s="274"/>
      <c r="U1477" s="274"/>
      <c r="V1477" s="274"/>
      <c r="W1477" s="274"/>
      <c r="X1477" s="274"/>
      <c r="Y1477" s="274"/>
      <c r="Z1477" s="274"/>
      <c r="AA1477" s="274"/>
      <c r="AB1477" s="274"/>
      <c r="AC1477" s="274"/>
      <c r="AD1477" s="274"/>
      <c r="AE1477" s="60"/>
      <c r="AF1477" s="259"/>
      <c r="AG1477" s="374">
        <f t="shared" si="961"/>
        <v>12</v>
      </c>
      <c r="AH1477" s="399"/>
      <c r="AK1477" s="412">
        <f t="shared" si="962"/>
        <v>0</v>
      </c>
      <c r="AL1477" s="379">
        <f t="shared" si="1146"/>
        <v>0</v>
      </c>
      <c r="AM1477" s="380">
        <f t="shared" si="963"/>
        <v>0</v>
      </c>
      <c r="AN1477" s="317">
        <f t="shared" si="964"/>
        <v>0</v>
      </c>
      <c r="AO1477" s="388">
        <f t="shared" si="965"/>
        <v>0</v>
      </c>
      <c r="AP1477" s="379">
        <f t="shared" si="1147"/>
        <v>0</v>
      </c>
      <c r="AQ1477" s="380">
        <f t="shared" si="966"/>
        <v>0</v>
      </c>
      <c r="AR1477" s="317">
        <f t="shared" si="967"/>
        <v>0</v>
      </c>
      <c r="AS1477" s="388">
        <f t="shared" si="968"/>
        <v>0</v>
      </c>
      <c r="AT1477" s="379">
        <f t="shared" si="1148"/>
        <v>0</v>
      </c>
      <c r="AU1477" s="380">
        <f t="shared" si="969"/>
        <v>0</v>
      </c>
      <c r="AV1477" s="317">
        <f t="shared" si="970"/>
        <v>0</v>
      </c>
      <c r="AW1477" s="388">
        <f t="shared" si="971"/>
        <v>0</v>
      </c>
      <c r="AX1477" s="379">
        <f t="shared" si="1149"/>
        <v>0</v>
      </c>
      <c r="AY1477" s="380">
        <f t="shared" si="972"/>
        <v>0</v>
      </c>
      <c r="AZ1477" s="292">
        <f t="shared" si="973"/>
        <v>0</v>
      </c>
      <c r="BA1477" s="388">
        <f t="shared" si="974"/>
        <v>0</v>
      </c>
      <c r="BB1477" s="379">
        <f t="shared" si="1150"/>
        <v>0</v>
      </c>
      <c r="BC1477" s="380">
        <f t="shared" si="975"/>
        <v>0</v>
      </c>
      <c r="BD1477" s="292">
        <f t="shared" si="976"/>
        <v>0</v>
      </c>
      <c r="BE1477" s="388">
        <f t="shared" si="977"/>
        <v>0</v>
      </c>
      <c r="BF1477" s="379">
        <f t="shared" si="1151"/>
        <v>0</v>
      </c>
      <c r="BG1477" s="380">
        <f t="shared" si="978"/>
        <v>0</v>
      </c>
      <c r="BH1477" s="292">
        <f t="shared" si="979"/>
        <v>0</v>
      </c>
      <c r="CA1477" s="309"/>
      <c r="CB1477" s="427"/>
      <c r="CC1477" s="310"/>
      <c r="CD1477" s="310"/>
      <c r="CE1477" s="310"/>
      <c r="CF1477" s="310"/>
      <c r="CG1477" s="310"/>
      <c r="CH1477" s="310"/>
      <c r="CI1477" s="310"/>
      <c r="CJ1477" s="310"/>
      <c r="CK1477" s="310"/>
      <c r="CL1477" s="310"/>
      <c r="CM1477" s="388"/>
      <c r="CN1477" s="388"/>
      <c r="CO1477" s="388"/>
      <c r="CP1477" s="388"/>
      <c r="CQ1477" s="388"/>
      <c r="CR1477" s="388"/>
      <c r="CS1477" s="388"/>
      <c r="CT1477" s="311"/>
      <c r="CU1477" s="311"/>
      <c r="CV1477" s="311"/>
      <c r="CW1477" s="311"/>
      <c r="CX1477" s="311"/>
      <c r="CY1477" s="311"/>
      <c r="CZ1477" s="311"/>
      <c r="DA1477" s="311"/>
      <c r="DB1477" s="311"/>
      <c r="DC1477" s="311"/>
      <c r="DD1477" s="311"/>
      <c r="DE1477" s="311"/>
      <c r="DG1477" s="616"/>
      <c r="DH1477" s="617"/>
      <c r="DI1477" s="415"/>
      <c r="DJ1477" s="416"/>
      <c r="DK1477" s="416"/>
      <c r="DL1477" s="416"/>
      <c r="DM1477" s="416"/>
      <c r="DN1477" s="416"/>
      <c r="DO1477" s="416"/>
      <c r="DP1477" s="416"/>
      <c r="DQ1477" s="416"/>
      <c r="DR1477" s="416"/>
      <c r="DS1477" s="416"/>
      <c r="DT1477" s="416"/>
      <c r="DU1477" s="416"/>
      <c r="DV1477" s="416"/>
      <c r="DW1477" s="416"/>
      <c r="DX1477" s="416"/>
      <c r="DY1477" s="416"/>
      <c r="DZ1477" s="416"/>
      <c r="EA1477" s="416"/>
      <c r="EB1477" s="416"/>
      <c r="EC1477" s="416"/>
      <c r="ED1477" s="416"/>
      <c r="EE1477" s="416"/>
      <c r="EF1477" s="416"/>
      <c r="EG1477" s="416"/>
      <c r="EH1477" s="416"/>
      <c r="EI1477" s="416"/>
      <c r="EJ1477" s="416"/>
      <c r="EK1477" s="416"/>
      <c r="EL1477" s="417"/>
    </row>
    <row r="1478" spans="1:143" ht="15" customHeight="1" x14ac:dyDescent="0.25">
      <c r="A1478" s="60"/>
      <c r="B1478" s="60"/>
      <c r="C1478" s="796"/>
      <c r="D1478" s="789"/>
      <c r="E1478" s="790"/>
      <c r="F1478" s="791"/>
      <c r="G1478" s="703" t="s">
        <v>503</v>
      </c>
      <c r="H1478" s="703"/>
      <c r="I1478" s="774" t="s">
        <v>504</v>
      </c>
      <c r="J1478" s="774"/>
      <c r="K1478" s="774"/>
      <c r="L1478" s="774"/>
      <c r="M1478" s="774"/>
      <c r="N1478" s="774"/>
      <c r="O1478" s="774"/>
      <c r="P1478" s="774"/>
      <c r="Q1478" s="774"/>
      <c r="R1478" s="774"/>
      <c r="S1478" s="274"/>
      <c r="T1478" s="274"/>
      <c r="U1478" s="274"/>
      <c r="V1478" s="274"/>
      <c r="W1478" s="274"/>
      <c r="X1478" s="274"/>
      <c r="Y1478" s="274"/>
      <c r="Z1478" s="274"/>
      <c r="AA1478" s="274"/>
      <c r="AB1478" s="274"/>
      <c r="AC1478" s="274"/>
      <c r="AD1478" s="274"/>
      <c r="AE1478" s="60"/>
      <c r="AF1478" s="259"/>
      <c r="AG1478" s="374">
        <f t="shared" si="961"/>
        <v>12</v>
      </c>
      <c r="AH1478" s="399"/>
      <c r="AK1478" s="412">
        <f t="shared" si="962"/>
        <v>0</v>
      </c>
      <c r="AL1478" s="379">
        <f t="shared" si="1146"/>
        <v>0</v>
      </c>
      <c r="AM1478" s="380">
        <f t="shared" si="963"/>
        <v>0</v>
      </c>
      <c r="AN1478" s="317">
        <f t="shared" si="964"/>
        <v>0</v>
      </c>
      <c r="AO1478" s="388">
        <f t="shared" si="965"/>
        <v>0</v>
      </c>
      <c r="AP1478" s="379">
        <f t="shared" si="1147"/>
        <v>0</v>
      </c>
      <c r="AQ1478" s="380">
        <f t="shared" si="966"/>
        <v>0</v>
      </c>
      <c r="AR1478" s="317">
        <f t="shared" si="967"/>
        <v>0</v>
      </c>
      <c r="AS1478" s="388">
        <f t="shared" si="968"/>
        <v>0</v>
      </c>
      <c r="AT1478" s="379">
        <f t="shared" si="1148"/>
        <v>0</v>
      </c>
      <c r="AU1478" s="380">
        <f t="shared" si="969"/>
        <v>0</v>
      </c>
      <c r="AV1478" s="317">
        <f t="shared" si="970"/>
        <v>0</v>
      </c>
      <c r="AW1478" s="388">
        <f t="shared" si="971"/>
        <v>0</v>
      </c>
      <c r="AX1478" s="379">
        <f t="shared" si="1149"/>
        <v>0</v>
      </c>
      <c r="AY1478" s="380">
        <f t="shared" si="972"/>
        <v>0</v>
      </c>
      <c r="AZ1478" s="292">
        <f t="shared" si="973"/>
        <v>0</v>
      </c>
      <c r="BA1478" s="388">
        <f t="shared" si="974"/>
        <v>0</v>
      </c>
      <c r="BB1478" s="379">
        <f t="shared" si="1150"/>
        <v>0</v>
      </c>
      <c r="BC1478" s="380">
        <f t="shared" si="975"/>
        <v>0</v>
      </c>
      <c r="BD1478" s="292">
        <f t="shared" si="976"/>
        <v>0</v>
      </c>
      <c r="BE1478" s="388">
        <f t="shared" si="977"/>
        <v>0</v>
      </c>
      <c r="BF1478" s="379">
        <f t="shared" si="1151"/>
        <v>0</v>
      </c>
      <c r="BG1478" s="380">
        <f t="shared" si="978"/>
        <v>0</v>
      </c>
      <c r="BH1478" s="292">
        <f t="shared" si="979"/>
        <v>0</v>
      </c>
      <c r="CA1478" s="309"/>
      <c r="CB1478" s="427"/>
      <c r="CC1478" s="310"/>
      <c r="CD1478" s="310"/>
      <c r="CE1478" s="310"/>
      <c r="CF1478" s="310"/>
      <c r="CG1478" s="310"/>
      <c r="CH1478" s="310"/>
      <c r="CI1478" s="310"/>
      <c r="CJ1478" s="310"/>
      <c r="CK1478" s="310"/>
      <c r="CL1478" s="310"/>
      <c r="CM1478" s="388"/>
      <c r="CN1478" s="388"/>
      <c r="CO1478" s="388"/>
      <c r="CP1478" s="388"/>
      <c r="CQ1478" s="388"/>
      <c r="CR1478" s="388"/>
      <c r="CS1478" s="388"/>
      <c r="CT1478" s="311"/>
      <c r="CU1478" s="311"/>
      <c r="CV1478" s="311"/>
      <c r="CW1478" s="311"/>
      <c r="CX1478" s="311"/>
      <c r="CY1478" s="311"/>
      <c r="CZ1478" s="311"/>
      <c r="DA1478" s="311"/>
      <c r="DB1478" s="311"/>
      <c r="DC1478" s="311"/>
      <c r="DD1478" s="311"/>
      <c r="DE1478" s="311"/>
      <c r="DG1478" s="610"/>
      <c r="DH1478" s="611"/>
      <c r="DI1478" s="415"/>
      <c r="DJ1478" s="416"/>
      <c r="DK1478" s="416"/>
      <c r="DL1478" s="416"/>
      <c r="DM1478" s="416"/>
      <c r="DN1478" s="416"/>
      <c r="DO1478" s="416"/>
      <c r="DP1478" s="416"/>
      <c r="DQ1478" s="416"/>
      <c r="DR1478" s="416"/>
      <c r="DS1478" s="416"/>
      <c r="DT1478" s="416"/>
      <c r="DU1478" s="416"/>
      <c r="DV1478" s="416"/>
      <c r="DW1478" s="416"/>
      <c r="DX1478" s="416"/>
      <c r="DY1478" s="416"/>
      <c r="DZ1478" s="416"/>
      <c r="EA1478" s="416"/>
      <c r="EB1478" s="416"/>
      <c r="EC1478" s="416"/>
      <c r="ED1478" s="416"/>
      <c r="EE1478" s="416"/>
      <c r="EF1478" s="416"/>
      <c r="EG1478" s="416"/>
      <c r="EH1478" s="416"/>
      <c r="EI1478" s="416"/>
      <c r="EJ1478" s="416"/>
      <c r="EK1478" s="416"/>
      <c r="EL1478" s="417"/>
    </row>
    <row r="1479" spans="1:143" ht="15" customHeight="1" x14ac:dyDescent="0.25">
      <c r="A1479" s="60"/>
      <c r="B1479" s="60"/>
      <c r="C1479" s="796"/>
      <c r="D1479" s="789"/>
      <c r="E1479" s="790"/>
      <c r="F1479" s="791"/>
      <c r="G1479" s="703" t="s">
        <v>505</v>
      </c>
      <c r="H1479" s="703"/>
      <c r="I1479" s="774" t="s">
        <v>506</v>
      </c>
      <c r="J1479" s="774"/>
      <c r="K1479" s="774"/>
      <c r="L1479" s="774"/>
      <c r="M1479" s="774"/>
      <c r="N1479" s="774"/>
      <c r="O1479" s="774"/>
      <c r="P1479" s="774"/>
      <c r="Q1479" s="774"/>
      <c r="R1479" s="774"/>
      <c r="S1479" s="274"/>
      <c r="T1479" s="274"/>
      <c r="U1479" s="274"/>
      <c r="V1479" s="274"/>
      <c r="W1479" s="274"/>
      <c r="X1479" s="274"/>
      <c r="Y1479" s="274"/>
      <c r="Z1479" s="274"/>
      <c r="AA1479" s="274"/>
      <c r="AB1479" s="274"/>
      <c r="AC1479" s="274"/>
      <c r="AD1479" s="274"/>
      <c r="AE1479" s="60"/>
      <c r="AF1479" s="259"/>
      <c r="AG1479" s="374">
        <f t="shared" si="961"/>
        <v>12</v>
      </c>
      <c r="AH1479" s="399"/>
      <c r="AK1479" s="412">
        <f t="shared" si="962"/>
        <v>0</v>
      </c>
      <c r="AL1479" s="379">
        <f t="shared" si="1146"/>
        <v>0</v>
      </c>
      <c r="AM1479" s="380">
        <f t="shared" si="963"/>
        <v>0</v>
      </c>
      <c r="AN1479" s="317">
        <f t="shared" si="964"/>
        <v>0</v>
      </c>
      <c r="AO1479" s="388">
        <f t="shared" si="965"/>
        <v>0</v>
      </c>
      <c r="AP1479" s="379">
        <f t="shared" si="1147"/>
        <v>0</v>
      </c>
      <c r="AQ1479" s="380">
        <f t="shared" si="966"/>
        <v>0</v>
      </c>
      <c r="AR1479" s="317">
        <f t="shared" si="967"/>
        <v>0</v>
      </c>
      <c r="AS1479" s="388">
        <f t="shared" si="968"/>
        <v>0</v>
      </c>
      <c r="AT1479" s="379">
        <f t="shared" si="1148"/>
        <v>0</v>
      </c>
      <c r="AU1479" s="380">
        <f t="shared" si="969"/>
        <v>0</v>
      </c>
      <c r="AV1479" s="317">
        <f t="shared" si="970"/>
        <v>0</v>
      </c>
      <c r="AW1479" s="388">
        <f t="shared" si="971"/>
        <v>0</v>
      </c>
      <c r="AX1479" s="379">
        <f t="shared" si="1149"/>
        <v>0</v>
      </c>
      <c r="AY1479" s="380">
        <f t="shared" si="972"/>
        <v>0</v>
      </c>
      <c r="AZ1479" s="292">
        <f t="shared" si="973"/>
        <v>0</v>
      </c>
      <c r="BA1479" s="388">
        <f t="shared" si="974"/>
        <v>0</v>
      </c>
      <c r="BB1479" s="379">
        <f t="shared" si="1150"/>
        <v>0</v>
      </c>
      <c r="BC1479" s="380">
        <f t="shared" si="975"/>
        <v>0</v>
      </c>
      <c r="BD1479" s="292">
        <f t="shared" si="976"/>
        <v>0</v>
      </c>
      <c r="BE1479" s="388">
        <f t="shared" si="977"/>
        <v>0</v>
      </c>
      <c r="BF1479" s="379">
        <f t="shared" si="1151"/>
        <v>0</v>
      </c>
      <c r="BG1479" s="380">
        <f t="shared" si="978"/>
        <v>0</v>
      </c>
      <c r="BH1479" s="292">
        <f t="shared" si="979"/>
        <v>0</v>
      </c>
      <c r="CA1479" s="309"/>
      <c r="CB1479" s="427"/>
      <c r="CC1479" s="310"/>
      <c r="CD1479" s="310"/>
      <c r="CE1479" s="310"/>
      <c r="CF1479" s="310"/>
      <c r="CG1479" s="310"/>
      <c r="CH1479" s="310"/>
      <c r="CI1479" s="310"/>
      <c r="CJ1479" s="310"/>
      <c r="CK1479" s="310"/>
      <c r="CL1479" s="310"/>
      <c r="CM1479" s="388"/>
      <c r="CN1479" s="388"/>
      <c r="CO1479" s="388"/>
      <c r="CP1479" s="388"/>
      <c r="CQ1479" s="388"/>
      <c r="CR1479" s="388"/>
      <c r="CS1479" s="388"/>
      <c r="CT1479" s="311"/>
      <c r="CU1479" s="311"/>
      <c r="CV1479" s="311"/>
      <c r="CW1479" s="311"/>
      <c r="CX1479" s="311"/>
      <c r="CY1479" s="311"/>
      <c r="CZ1479" s="311"/>
      <c r="DA1479" s="311"/>
      <c r="DB1479" s="311"/>
      <c r="DC1479" s="311"/>
      <c r="DD1479" s="311"/>
      <c r="DE1479" s="311"/>
      <c r="DG1479" s="610"/>
      <c r="DH1479" s="611"/>
      <c r="DI1479" s="415"/>
      <c r="DJ1479" s="416"/>
      <c r="DK1479" s="416"/>
      <c r="DL1479" s="416"/>
      <c r="DM1479" s="416"/>
      <c r="DN1479" s="416"/>
      <c r="DO1479" s="416"/>
      <c r="DP1479" s="416"/>
      <c r="DQ1479" s="416"/>
      <c r="DR1479" s="416"/>
      <c r="DS1479" s="416"/>
      <c r="DT1479" s="416"/>
      <c r="DU1479" s="416"/>
      <c r="DV1479" s="416"/>
      <c r="DW1479" s="416"/>
      <c r="DX1479" s="416"/>
      <c r="DY1479" s="416"/>
      <c r="DZ1479" s="416"/>
      <c r="EA1479" s="416"/>
      <c r="EB1479" s="416"/>
      <c r="EC1479" s="416"/>
      <c r="ED1479" s="416"/>
      <c r="EE1479" s="416"/>
      <c r="EF1479" s="416"/>
      <c r="EG1479" s="416"/>
      <c r="EH1479" s="416"/>
      <c r="EI1479" s="416"/>
      <c r="EJ1479" s="416"/>
      <c r="EK1479" s="416"/>
      <c r="EL1479" s="417"/>
    </row>
    <row r="1480" spans="1:143" ht="24" customHeight="1" x14ac:dyDescent="0.25">
      <c r="A1480" s="60"/>
      <c r="B1480" s="60"/>
      <c r="C1480" s="797"/>
      <c r="D1480" s="792"/>
      <c r="E1480" s="793"/>
      <c r="F1480" s="794"/>
      <c r="G1480" s="703" t="s">
        <v>507</v>
      </c>
      <c r="H1480" s="703"/>
      <c r="I1480" s="774" t="s">
        <v>508</v>
      </c>
      <c r="J1480" s="774"/>
      <c r="K1480" s="774"/>
      <c r="L1480" s="774"/>
      <c r="M1480" s="774"/>
      <c r="N1480" s="774"/>
      <c r="O1480" s="774"/>
      <c r="P1480" s="774"/>
      <c r="Q1480" s="774"/>
      <c r="R1480" s="774"/>
      <c r="S1480" s="274"/>
      <c r="T1480" s="274"/>
      <c r="U1480" s="274"/>
      <c r="V1480" s="274"/>
      <c r="W1480" s="274"/>
      <c r="X1480" s="274"/>
      <c r="Y1480" s="274"/>
      <c r="Z1480" s="274"/>
      <c r="AA1480" s="274"/>
      <c r="AB1480" s="274"/>
      <c r="AC1480" s="274"/>
      <c r="AD1480" s="274"/>
      <c r="AE1480" s="60"/>
      <c r="AF1480" s="259"/>
      <c r="AG1480" s="374">
        <f t="shared" si="961"/>
        <v>12</v>
      </c>
      <c r="AH1480" s="399"/>
      <c r="AK1480" s="412">
        <f t="shared" si="962"/>
        <v>0</v>
      </c>
      <c r="AL1480" s="379">
        <f t="shared" si="1146"/>
        <v>0</v>
      </c>
      <c r="AM1480" s="380">
        <f t="shared" si="963"/>
        <v>0</v>
      </c>
      <c r="AN1480" s="317">
        <f t="shared" si="964"/>
        <v>0</v>
      </c>
      <c r="AO1480" s="388">
        <f t="shared" si="965"/>
        <v>0</v>
      </c>
      <c r="AP1480" s="379">
        <f t="shared" si="1147"/>
        <v>0</v>
      </c>
      <c r="AQ1480" s="380">
        <f t="shared" si="966"/>
        <v>0</v>
      </c>
      <c r="AR1480" s="317">
        <f t="shared" si="967"/>
        <v>0</v>
      </c>
      <c r="AS1480" s="388">
        <f t="shared" si="968"/>
        <v>0</v>
      </c>
      <c r="AT1480" s="379">
        <f t="shared" si="1148"/>
        <v>0</v>
      </c>
      <c r="AU1480" s="380">
        <f t="shared" si="969"/>
        <v>0</v>
      </c>
      <c r="AV1480" s="317">
        <f t="shared" si="970"/>
        <v>0</v>
      </c>
      <c r="AW1480" s="388">
        <f t="shared" si="971"/>
        <v>0</v>
      </c>
      <c r="AX1480" s="379">
        <f t="shared" si="1149"/>
        <v>0</v>
      </c>
      <c r="AY1480" s="380">
        <f t="shared" si="972"/>
        <v>0</v>
      </c>
      <c r="AZ1480" s="292">
        <f t="shared" si="973"/>
        <v>0</v>
      </c>
      <c r="BA1480" s="388">
        <f t="shared" si="974"/>
        <v>0</v>
      </c>
      <c r="BB1480" s="379">
        <f t="shared" si="1150"/>
        <v>0</v>
      </c>
      <c r="BC1480" s="380">
        <f t="shared" si="975"/>
        <v>0</v>
      </c>
      <c r="BD1480" s="292">
        <f t="shared" si="976"/>
        <v>0</v>
      </c>
      <c r="BE1480" s="388">
        <f t="shared" si="977"/>
        <v>0</v>
      </c>
      <c r="BF1480" s="379">
        <f t="shared" si="1151"/>
        <v>0</v>
      </c>
      <c r="BG1480" s="380">
        <f t="shared" si="978"/>
        <v>0</v>
      </c>
      <c r="BH1480" s="292">
        <f t="shared" si="979"/>
        <v>0</v>
      </c>
      <c r="CA1480" s="309"/>
      <c r="CB1480" s="421"/>
      <c r="CC1480" s="310"/>
      <c r="CD1480" s="310"/>
      <c r="CE1480" s="310"/>
      <c r="CF1480" s="310"/>
      <c r="CG1480" s="310"/>
      <c r="CH1480" s="310"/>
      <c r="CI1480" s="310"/>
      <c r="CJ1480" s="310"/>
      <c r="CK1480" s="310"/>
      <c r="CL1480" s="310"/>
      <c r="CM1480" s="388"/>
      <c r="CN1480" s="388"/>
      <c r="CO1480" s="388"/>
      <c r="CP1480" s="388"/>
      <c r="CQ1480" s="388"/>
      <c r="CR1480" s="388"/>
      <c r="CS1480" s="388"/>
      <c r="CT1480" s="311"/>
      <c r="CU1480" s="311"/>
      <c r="CV1480" s="311"/>
      <c r="CW1480" s="311"/>
      <c r="CX1480" s="311"/>
      <c r="CY1480" s="311"/>
      <c r="CZ1480" s="311"/>
      <c r="DA1480" s="311"/>
      <c r="DB1480" s="311"/>
      <c r="DC1480" s="311"/>
      <c r="DD1480" s="311"/>
      <c r="DE1480" s="311"/>
      <c r="DG1480" s="614" t="s">
        <v>507</v>
      </c>
      <c r="DH1480" s="615"/>
      <c r="DI1480" s="418" t="s">
        <v>1909</v>
      </c>
      <c r="DJ1480" s="419"/>
      <c r="DK1480" s="419"/>
      <c r="DL1480" s="419"/>
      <c r="DM1480" s="419"/>
      <c r="DN1480" s="419"/>
      <c r="DO1480" s="419"/>
      <c r="DP1480" s="419"/>
      <c r="DQ1480" s="419"/>
      <c r="DR1480" s="419"/>
      <c r="DS1480" s="419"/>
      <c r="DT1480" s="419"/>
      <c r="DU1480" s="419"/>
      <c r="DV1480" s="419"/>
      <c r="DW1480" s="419"/>
      <c r="DX1480" s="419"/>
      <c r="DY1480" s="419"/>
      <c r="DZ1480" s="419"/>
      <c r="EA1480" s="420">
        <f t="shared" ref="EA1480" si="1178">S1480</f>
        <v>0</v>
      </c>
      <c r="EB1480" s="420">
        <f t="shared" ref="EB1480" si="1179">T1480</f>
        <v>0</v>
      </c>
      <c r="EC1480" s="420">
        <f t="shared" ref="EC1480" si="1180">U1480</f>
        <v>0</v>
      </c>
      <c r="ED1480" s="420">
        <f t="shared" ref="ED1480" si="1181">V1480</f>
        <v>0</v>
      </c>
      <c r="EE1480" s="420">
        <f t="shared" ref="EE1480" si="1182">W1480</f>
        <v>0</v>
      </c>
      <c r="EF1480" s="420">
        <f t="shared" ref="EF1480" si="1183">X1480</f>
        <v>0</v>
      </c>
      <c r="EG1480" s="420">
        <f t="shared" ref="EG1480" si="1184">Y1480</f>
        <v>0</v>
      </c>
      <c r="EH1480" s="420">
        <f t="shared" ref="EH1480" si="1185">Z1480</f>
        <v>0</v>
      </c>
      <c r="EI1480" s="420">
        <f t="shared" ref="EI1480" si="1186">AA1480</f>
        <v>0</v>
      </c>
      <c r="EJ1480" s="420">
        <f t="shared" ref="EJ1480" si="1187">AB1480</f>
        <v>0</v>
      </c>
      <c r="EK1480" s="420">
        <f t="shared" ref="EK1480" si="1188">AC1480</f>
        <v>0</v>
      </c>
      <c r="EL1480" s="420">
        <f t="shared" ref="EL1480" si="1189">AD1480</f>
        <v>0</v>
      </c>
    </row>
    <row r="1481" spans="1:143" ht="15" customHeight="1" x14ac:dyDescent="0.25">
      <c r="A1481" s="60"/>
      <c r="B1481" s="60"/>
      <c r="C1481" s="781" t="s">
        <v>534</v>
      </c>
      <c r="D1481" s="786" t="s">
        <v>535</v>
      </c>
      <c r="E1481" s="787"/>
      <c r="F1481" s="788"/>
      <c r="G1481" s="703" t="s">
        <v>511</v>
      </c>
      <c r="H1481" s="703"/>
      <c r="I1481" s="774" t="s">
        <v>512</v>
      </c>
      <c r="J1481" s="774"/>
      <c r="K1481" s="774"/>
      <c r="L1481" s="774"/>
      <c r="M1481" s="774"/>
      <c r="N1481" s="774"/>
      <c r="O1481" s="774"/>
      <c r="P1481" s="774"/>
      <c r="Q1481" s="774"/>
      <c r="R1481" s="774"/>
      <c r="S1481" s="274"/>
      <c r="T1481" s="274"/>
      <c r="U1481" s="274"/>
      <c r="V1481" s="274"/>
      <c r="W1481" s="274"/>
      <c r="X1481" s="274"/>
      <c r="Y1481" s="274"/>
      <c r="Z1481" s="274"/>
      <c r="AA1481" s="274"/>
      <c r="AB1481" s="274"/>
      <c r="AC1481" s="274"/>
      <c r="AD1481" s="274"/>
      <c r="AE1481" s="60"/>
      <c r="AF1481" s="259"/>
      <c r="AG1481" s="374">
        <f t="shared" si="961"/>
        <v>12</v>
      </c>
      <c r="AH1481" s="399"/>
      <c r="AK1481" s="412">
        <f t="shared" si="962"/>
        <v>0</v>
      </c>
      <c r="AL1481" s="379">
        <f t="shared" si="1146"/>
        <v>0</v>
      </c>
      <c r="AM1481" s="380">
        <f t="shared" si="963"/>
        <v>0</v>
      </c>
      <c r="AN1481" s="317">
        <f t="shared" si="964"/>
        <v>0</v>
      </c>
      <c r="AO1481" s="388">
        <f t="shared" si="965"/>
        <v>0</v>
      </c>
      <c r="AP1481" s="379">
        <f t="shared" si="1147"/>
        <v>0</v>
      </c>
      <c r="AQ1481" s="380">
        <f t="shared" si="966"/>
        <v>0</v>
      </c>
      <c r="AR1481" s="317">
        <f t="shared" si="967"/>
        <v>0</v>
      </c>
      <c r="AS1481" s="388">
        <f t="shared" si="968"/>
        <v>0</v>
      </c>
      <c r="AT1481" s="379">
        <f t="shared" si="1148"/>
        <v>0</v>
      </c>
      <c r="AU1481" s="380">
        <f t="shared" si="969"/>
        <v>0</v>
      </c>
      <c r="AV1481" s="317">
        <f t="shared" si="970"/>
        <v>0</v>
      </c>
      <c r="AW1481" s="388">
        <f t="shared" si="971"/>
        <v>0</v>
      </c>
      <c r="AX1481" s="379">
        <f t="shared" si="1149"/>
        <v>0</v>
      </c>
      <c r="AY1481" s="380">
        <f t="shared" si="972"/>
        <v>0</v>
      </c>
      <c r="AZ1481" s="292">
        <f t="shared" si="973"/>
        <v>0</v>
      </c>
      <c r="BA1481" s="388">
        <f t="shared" si="974"/>
        <v>0</v>
      </c>
      <c r="BB1481" s="379">
        <f t="shared" si="1150"/>
        <v>0</v>
      </c>
      <c r="BC1481" s="380">
        <f t="shared" si="975"/>
        <v>0</v>
      </c>
      <c r="BD1481" s="292">
        <f t="shared" si="976"/>
        <v>0</v>
      </c>
      <c r="BE1481" s="388">
        <f t="shared" si="977"/>
        <v>0</v>
      </c>
      <c r="BF1481" s="379">
        <f t="shared" si="1151"/>
        <v>0</v>
      </c>
      <c r="BG1481" s="380">
        <f t="shared" si="978"/>
        <v>0</v>
      </c>
      <c r="BH1481" s="292">
        <f t="shared" si="979"/>
        <v>0</v>
      </c>
      <c r="CA1481" s="299" t="s">
        <v>60</v>
      </c>
      <c r="CB1481" s="421"/>
      <c r="CC1481" s="296"/>
      <c r="CD1481" s="296"/>
      <c r="CE1481" s="296"/>
      <c r="CF1481" s="296"/>
      <c r="CG1481" s="296"/>
      <c r="CH1481" s="296"/>
      <c r="CI1481" s="296"/>
      <c r="CJ1481" s="296"/>
      <c r="CK1481" s="296"/>
      <c r="CL1481" s="296"/>
      <c r="CM1481" s="320"/>
      <c r="CN1481" s="320"/>
      <c r="CO1481" s="320"/>
      <c r="CP1481" s="320"/>
      <c r="CQ1481" s="320"/>
      <c r="CR1481" s="320"/>
      <c r="CS1481" s="320"/>
      <c r="CT1481" s="423">
        <f t="shared" ref="CT1481" si="1190">IF(S1481="",0,S1481)</f>
        <v>0</v>
      </c>
      <c r="CU1481" s="423">
        <f t="shared" ref="CU1481" si="1191">IF(T1481="",0,T1481)</f>
        <v>0</v>
      </c>
      <c r="CV1481" s="423">
        <f t="shared" ref="CV1481" si="1192">IF(U1481="",0,U1481)</f>
        <v>0</v>
      </c>
      <c r="CW1481" s="423">
        <f t="shared" ref="CW1481" si="1193">IF(V1481="",0,V1481)</f>
        <v>0</v>
      </c>
      <c r="CX1481" s="423">
        <f t="shared" ref="CX1481" si="1194">IF(W1481="",0,W1481)</f>
        <v>0</v>
      </c>
      <c r="CY1481" s="423">
        <f t="shared" ref="CY1481" si="1195">IF(X1481="",0,X1481)</f>
        <v>0</v>
      </c>
      <c r="CZ1481" s="423">
        <f t="shared" ref="CZ1481" si="1196">IF(Y1481="",0,Y1481)</f>
        <v>0</v>
      </c>
      <c r="DA1481" s="423">
        <f t="shared" ref="DA1481" si="1197">IF(Z1481="",0,Z1481)</f>
        <v>0</v>
      </c>
      <c r="DB1481" s="423">
        <f t="shared" ref="DB1481" si="1198">IF(AA1481="",0,AA1481)</f>
        <v>0</v>
      </c>
      <c r="DC1481" s="423">
        <f t="shared" ref="DC1481" si="1199">IF(AB1481="",0,AB1481)</f>
        <v>0</v>
      </c>
      <c r="DD1481" s="423">
        <f t="shared" ref="DD1481" si="1200">IF(AC1481="",0,AC1481)</f>
        <v>0</v>
      </c>
      <c r="DE1481" s="423">
        <f t="shared" ref="DE1481" si="1201">IF(AD1481="",0,AD1481)</f>
        <v>0</v>
      </c>
      <c r="DG1481" s="610"/>
      <c r="DH1481" s="611"/>
      <c r="DI1481" s="415" t="s">
        <v>1910</v>
      </c>
      <c r="DJ1481" s="416"/>
      <c r="DK1481" s="416"/>
      <c r="DL1481" s="416"/>
      <c r="DM1481" s="416"/>
      <c r="DN1481" s="416"/>
      <c r="DO1481" s="416"/>
      <c r="DP1481" s="416"/>
      <c r="DQ1481" s="416"/>
      <c r="DR1481" s="416"/>
      <c r="DS1481" s="416"/>
      <c r="DT1481" s="416"/>
      <c r="DU1481" s="416"/>
      <c r="DV1481" s="416"/>
      <c r="DW1481" s="416"/>
      <c r="DX1481" s="416"/>
      <c r="DY1481" s="416"/>
      <c r="DZ1481" s="416"/>
      <c r="EA1481" s="417">
        <f t="shared" ref="EA1481" si="1202">COUNTIF(S1478:S1479,"NS")+COUNTIF(S1469:S1472,"NS")+COUNTIF(S1461,"NS")+COUNTIF(S1455,"NS")</f>
        <v>0</v>
      </c>
      <c r="EB1481" s="417">
        <f t="shared" ref="EB1481" si="1203">COUNTIF(T1478:T1479,"NS")+COUNTIF(T1469:T1472,"NS")+COUNTIF(T1461,"NS")+COUNTIF(T1455,"NS")</f>
        <v>0</v>
      </c>
      <c r="EC1481" s="417">
        <f t="shared" ref="EC1481" si="1204">COUNTIF(U1478:U1479,"NS")+COUNTIF(U1469:U1472,"NS")+COUNTIF(U1461,"NS")+COUNTIF(U1455,"NS")</f>
        <v>0</v>
      </c>
      <c r="ED1481" s="417">
        <f t="shared" ref="ED1481" si="1205">COUNTIF(V1478:V1479,"NS")+COUNTIF(V1469:V1472,"NS")+COUNTIF(V1461,"NS")+COUNTIF(V1455,"NS")</f>
        <v>0</v>
      </c>
      <c r="EE1481" s="417">
        <f t="shared" ref="EE1481" si="1206">COUNTIF(W1478:W1479,"NS")+COUNTIF(W1469:W1472,"NS")+COUNTIF(W1461,"NS")+COUNTIF(W1455,"NS")</f>
        <v>0</v>
      </c>
      <c r="EF1481" s="417">
        <f t="shared" ref="EF1481" si="1207">COUNTIF(X1478:X1479,"NS")+COUNTIF(X1469:X1472,"NS")+COUNTIF(X1461,"NS")+COUNTIF(X1455,"NS")</f>
        <v>0</v>
      </c>
      <c r="EG1481" s="417">
        <f t="shared" ref="EG1481" si="1208">COUNTIF(Y1478:Y1479,"NS")+COUNTIF(Y1469:Y1472,"NS")+COUNTIF(Y1461,"NS")+COUNTIF(Y1455,"NS")</f>
        <v>0</v>
      </c>
      <c r="EH1481" s="417">
        <f t="shared" ref="EH1481" si="1209">COUNTIF(Z1478:Z1479,"NS")+COUNTIF(Z1469:Z1472,"NS")+COUNTIF(Z1461,"NS")+COUNTIF(Z1455,"NS")</f>
        <v>0</v>
      </c>
      <c r="EI1481" s="417">
        <f t="shared" ref="EI1481" si="1210">COUNTIF(AA1478:AA1479,"NS")+COUNTIF(AA1469:AA1472,"NS")+COUNTIF(AA1461,"NS")+COUNTIF(AA1455,"NS")</f>
        <v>0</v>
      </c>
      <c r="EJ1481" s="417">
        <f t="shared" ref="EJ1481" si="1211">COUNTIF(AB1478:AB1479,"NS")+COUNTIF(AB1469:AB1472,"NS")+COUNTIF(AB1461,"NS")+COUNTIF(AB1455,"NS")</f>
        <v>0</v>
      </c>
      <c r="EK1481" s="417">
        <f t="shared" ref="EK1481" si="1212">COUNTIF(AC1478:AC1479,"NS")+COUNTIF(AC1469:AC1472,"NS")+COUNTIF(AC1461,"NS")+COUNTIF(AC1455,"NS")</f>
        <v>0</v>
      </c>
      <c r="EL1481" s="417">
        <f t="shared" ref="EL1481" si="1213">COUNTIF(AD1478:AD1479,"NS")+COUNTIF(AD1469:AD1472,"NS")+COUNTIF(AD1461,"NS")+COUNTIF(AD1455,"NS")</f>
        <v>0</v>
      </c>
    </row>
    <row r="1482" spans="1:143" ht="15" customHeight="1" x14ac:dyDescent="0.25">
      <c r="A1482" s="60"/>
      <c r="B1482" s="60"/>
      <c r="C1482" s="782"/>
      <c r="D1482" s="789"/>
      <c r="E1482" s="790"/>
      <c r="F1482" s="791"/>
      <c r="G1482" s="702" t="s">
        <v>513</v>
      </c>
      <c r="H1482" s="702"/>
      <c r="I1482" s="56"/>
      <c r="J1482" s="700" t="s">
        <v>241</v>
      </c>
      <c r="K1482" s="700"/>
      <c r="L1482" s="700"/>
      <c r="M1482" s="700"/>
      <c r="N1482" s="700"/>
      <c r="O1482" s="700"/>
      <c r="P1482" s="700"/>
      <c r="Q1482" s="700"/>
      <c r="R1482" s="701"/>
      <c r="S1482" s="274"/>
      <c r="T1482" s="274"/>
      <c r="U1482" s="274"/>
      <c r="V1482" s="274"/>
      <c r="W1482" s="274"/>
      <c r="X1482" s="274"/>
      <c r="Y1482" s="274"/>
      <c r="Z1482" s="274"/>
      <c r="AA1482" s="274"/>
      <c r="AB1482" s="274"/>
      <c r="AC1482" s="274"/>
      <c r="AD1482" s="274"/>
      <c r="AE1482" s="60"/>
      <c r="AF1482" s="259"/>
      <c r="AG1482" s="374">
        <f t="shared" si="961"/>
        <v>12</v>
      </c>
      <c r="AH1482" s="399"/>
      <c r="AK1482" s="412">
        <f t="shared" si="962"/>
        <v>0</v>
      </c>
      <c r="AL1482" s="379">
        <f t="shared" si="1146"/>
        <v>0</v>
      </c>
      <c r="AM1482" s="380">
        <f t="shared" si="963"/>
        <v>0</v>
      </c>
      <c r="AN1482" s="317">
        <f t="shared" si="964"/>
        <v>0</v>
      </c>
      <c r="AO1482" s="388">
        <f t="shared" si="965"/>
        <v>0</v>
      </c>
      <c r="AP1482" s="379">
        <f t="shared" si="1147"/>
        <v>0</v>
      </c>
      <c r="AQ1482" s="380">
        <f t="shared" si="966"/>
        <v>0</v>
      </c>
      <c r="AR1482" s="317">
        <f t="shared" si="967"/>
        <v>0</v>
      </c>
      <c r="AS1482" s="388">
        <f t="shared" si="968"/>
        <v>0</v>
      </c>
      <c r="AT1482" s="379">
        <f t="shared" si="1148"/>
        <v>0</v>
      </c>
      <c r="AU1482" s="380">
        <f t="shared" si="969"/>
        <v>0</v>
      </c>
      <c r="AV1482" s="317">
        <f t="shared" si="970"/>
        <v>0</v>
      </c>
      <c r="AW1482" s="388">
        <f t="shared" si="971"/>
        <v>0</v>
      </c>
      <c r="AX1482" s="379">
        <f t="shared" si="1149"/>
        <v>0</v>
      </c>
      <c r="AY1482" s="380">
        <f t="shared" si="972"/>
        <v>0</v>
      </c>
      <c r="AZ1482" s="292">
        <f t="shared" si="973"/>
        <v>0</v>
      </c>
      <c r="BA1482" s="388">
        <f t="shared" si="974"/>
        <v>0</v>
      </c>
      <c r="BB1482" s="379">
        <f t="shared" si="1150"/>
        <v>0</v>
      </c>
      <c r="BC1482" s="380">
        <f t="shared" si="975"/>
        <v>0</v>
      </c>
      <c r="BD1482" s="292">
        <f t="shared" si="976"/>
        <v>0</v>
      </c>
      <c r="BE1482" s="388">
        <f t="shared" si="977"/>
        <v>0</v>
      </c>
      <c r="BF1482" s="379">
        <f t="shared" si="1151"/>
        <v>0</v>
      </c>
      <c r="BG1482" s="380">
        <f t="shared" si="978"/>
        <v>0</v>
      </c>
      <c r="BH1482" s="292">
        <f t="shared" si="979"/>
        <v>0</v>
      </c>
      <c r="CA1482" s="299" t="s">
        <v>1917</v>
      </c>
      <c r="CB1482" s="421"/>
      <c r="CC1482" s="297"/>
      <c r="CD1482" s="297"/>
      <c r="CE1482" s="297"/>
      <c r="CF1482" s="297"/>
      <c r="CG1482" s="297"/>
      <c r="CH1482" s="297"/>
      <c r="CI1482" s="297"/>
      <c r="CJ1482" s="297"/>
      <c r="CK1482" s="297"/>
      <c r="CL1482" s="297"/>
      <c r="CM1482" s="320"/>
      <c r="CN1482" s="320"/>
      <c r="CO1482" s="320"/>
      <c r="CP1482" s="320"/>
      <c r="CQ1482" s="320"/>
      <c r="CR1482" s="320"/>
      <c r="CS1482" s="320"/>
      <c r="CT1482" s="301">
        <f t="shared" ref="CT1482" si="1214">SUM(S1482:S1489)</f>
        <v>0</v>
      </c>
      <c r="CU1482" s="301">
        <f t="shared" ref="CU1482" si="1215">SUM(T1482:T1489)</f>
        <v>0</v>
      </c>
      <c r="CV1482" s="301">
        <f t="shared" ref="CV1482" si="1216">SUM(U1482:U1489)</f>
        <v>0</v>
      </c>
      <c r="CW1482" s="301">
        <f t="shared" ref="CW1482" si="1217">SUM(V1482:V1489)</f>
        <v>0</v>
      </c>
      <c r="CX1482" s="301">
        <f t="shared" ref="CX1482" si="1218">SUM(W1482:W1489)</f>
        <v>0</v>
      </c>
      <c r="CY1482" s="301">
        <f t="shared" ref="CY1482" si="1219">SUM(X1482:X1489)</f>
        <v>0</v>
      </c>
      <c r="CZ1482" s="301">
        <f t="shared" ref="CZ1482" si="1220">SUM(Y1482:Y1489)</f>
        <v>0</v>
      </c>
      <c r="DA1482" s="301">
        <f t="shared" ref="DA1482" si="1221">SUM(Z1482:Z1489)</f>
        <v>0</v>
      </c>
      <c r="DB1482" s="301">
        <f t="shared" ref="DB1482" si="1222">SUM(AA1482:AA1489)</f>
        <v>0</v>
      </c>
      <c r="DC1482" s="301">
        <f t="shared" ref="DC1482" si="1223">SUM(AB1482:AB1489)</f>
        <v>0</v>
      </c>
      <c r="DD1482" s="301">
        <f t="shared" ref="DD1482" si="1224">SUM(AC1482:AC1489)</f>
        <v>0</v>
      </c>
      <c r="DE1482" s="301">
        <f t="shared" ref="DE1482" si="1225">SUM(AD1482:AD1489)</f>
        <v>0</v>
      </c>
      <c r="DG1482" s="612"/>
      <c r="DH1482" s="613"/>
      <c r="DI1482" s="415" t="s">
        <v>1914</v>
      </c>
      <c r="DJ1482" s="416"/>
      <c r="DK1482" s="416"/>
      <c r="DL1482" s="416"/>
      <c r="DM1482" s="416"/>
      <c r="DN1482" s="416"/>
      <c r="DO1482" s="416"/>
      <c r="DP1482" s="416"/>
      <c r="DQ1482" s="416"/>
      <c r="DR1482" s="416"/>
      <c r="DS1482" s="416"/>
      <c r="DT1482" s="416"/>
      <c r="DU1482" s="416"/>
      <c r="DV1482" s="416"/>
      <c r="DW1482" s="416"/>
      <c r="DX1482" s="416"/>
      <c r="DY1482" s="416"/>
      <c r="DZ1482" s="416"/>
      <c r="EA1482" s="417">
        <f t="shared" ref="EA1482" si="1226">SUM(S1478:S1480,S1469:S1472,S1461,S1455)</f>
        <v>0</v>
      </c>
      <c r="EB1482" s="417">
        <f t="shared" ref="EB1482" si="1227">SUM(T1478:T1480,T1469:T1472,T1461,T1455)</f>
        <v>0</v>
      </c>
      <c r="EC1482" s="417">
        <f t="shared" ref="EC1482" si="1228">SUM(U1478:U1480,U1469:U1472,U1461,U1455)</f>
        <v>0</v>
      </c>
      <c r="ED1482" s="417">
        <f t="shared" ref="ED1482" si="1229">SUM(V1478:V1480,V1469:V1472,V1461,V1455)</f>
        <v>0</v>
      </c>
      <c r="EE1482" s="417">
        <f t="shared" ref="EE1482" si="1230">SUM(W1478:W1480,W1469:W1472,W1461,W1455)</f>
        <v>0</v>
      </c>
      <c r="EF1482" s="417">
        <f t="shared" ref="EF1482" si="1231">SUM(X1478:X1480,X1469:X1472,X1461,X1455)</f>
        <v>0</v>
      </c>
      <c r="EG1482" s="417">
        <f t="shared" ref="EG1482" si="1232">SUM(Y1478:Y1480,Y1469:Y1472,Y1461,Y1455)</f>
        <v>0</v>
      </c>
      <c r="EH1482" s="417">
        <f t="shared" ref="EH1482" si="1233">SUM(Z1478:Z1480,Z1469:Z1472,Z1461,Z1455)</f>
        <v>0</v>
      </c>
      <c r="EI1482" s="417">
        <f t="shared" ref="EI1482" si="1234">SUM(AA1478:AA1480,AA1469:AA1472,AA1461,AA1455)</f>
        <v>0</v>
      </c>
      <c r="EJ1482" s="417">
        <f t="shared" ref="EJ1482" si="1235">SUM(AB1478:AB1480,AB1469:AB1472,AB1461,AB1455)</f>
        <v>0</v>
      </c>
      <c r="EK1482" s="417">
        <f t="shared" ref="EK1482" si="1236">SUM(AC1478:AC1480,AC1469:AC1472,AC1461,AC1455)</f>
        <v>0</v>
      </c>
      <c r="EL1482" s="417">
        <f t="shared" ref="EL1482" si="1237">SUM(AD1478:AD1480,AD1469:AD1472,AD1461,AD1455)</f>
        <v>0</v>
      </c>
    </row>
    <row r="1483" spans="1:143" ht="15" customHeight="1" x14ac:dyDescent="0.25">
      <c r="A1483" s="60"/>
      <c r="B1483" s="60"/>
      <c r="C1483" s="782"/>
      <c r="D1483" s="789"/>
      <c r="E1483" s="790"/>
      <c r="F1483" s="791"/>
      <c r="G1483" s="702" t="s">
        <v>514</v>
      </c>
      <c r="H1483" s="702"/>
      <c r="I1483" s="56"/>
      <c r="J1483" s="700" t="s">
        <v>237</v>
      </c>
      <c r="K1483" s="700"/>
      <c r="L1483" s="700"/>
      <c r="M1483" s="700"/>
      <c r="N1483" s="700"/>
      <c r="O1483" s="700"/>
      <c r="P1483" s="700"/>
      <c r="Q1483" s="700"/>
      <c r="R1483" s="701"/>
      <c r="S1483" s="274"/>
      <c r="T1483" s="274"/>
      <c r="U1483" s="274"/>
      <c r="V1483" s="274"/>
      <c r="W1483" s="274"/>
      <c r="X1483" s="274"/>
      <c r="Y1483" s="274"/>
      <c r="Z1483" s="274"/>
      <c r="AA1483" s="274"/>
      <c r="AB1483" s="274"/>
      <c r="AC1483" s="274"/>
      <c r="AD1483" s="274"/>
      <c r="AE1483" s="60"/>
      <c r="AF1483" s="259"/>
      <c r="AG1483" s="374">
        <f t="shared" si="961"/>
        <v>12</v>
      </c>
      <c r="AH1483" s="399"/>
      <c r="AK1483" s="412">
        <f t="shared" si="962"/>
        <v>0</v>
      </c>
      <c r="AL1483" s="379">
        <f t="shared" si="1146"/>
        <v>0</v>
      </c>
      <c r="AM1483" s="380">
        <f t="shared" si="963"/>
        <v>0</v>
      </c>
      <c r="AN1483" s="317">
        <f t="shared" si="964"/>
        <v>0</v>
      </c>
      <c r="AO1483" s="388">
        <f t="shared" si="965"/>
        <v>0</v>
      </c>
      <c r="AP1483" s="379">
        <f t="shared" si="1147"/>
        <v>0</v>
      </c>
      <c r="AQ1483" s="380">
        <f t="shared" si="966"/>
        <v>0</v>
      </c>
      <c r="AR1483" s="317">
        <f t="shared" si="967"/>
        <v>0</v>
      </c>
      <c r="AS1483" s="388">
        <f t="shared" si="968"/>
        <v>0</v>
      </c>
      <c r="AT1483" s="379">
        <f t="shared" si="1148"/>
        <v>0</v>
      </c>
      <c r="AU1483" s="380">
        <f t="shared" si="969"/>
        <v>0</v>
      </c>
      <c r="AV1483" s="317">
        <f t="shared" si="970"/>
        <v>0</v>
      </c>
      <c r="AW1483" s="388">
        <f t="shared" si="971"/>
        <v>0</v>
      </c>
      <c r="AX1483" s="379">
        <f t="shared" si="1149"/>
        <v>0</v>
      </c>
      <c r="AY1483" s="380">
        <f t="shared" si="972"/>
        <v>0</v>
      </c>
      <c r="AZ1483" s="292">
        <f t="shared" si="973"/>
        <v>0</v>
      </c>
      <c r="BA1483" s="388">
        <f t="shared" si="974"/>
        <v>0</v>
      </c>
      <c r="BB1483" s="379">
        <f t="shared" si="1150"/>
        <v>0</v>
      </c>
      <c r="BC1483" s="380">
        <f t="shared" si="975"/>
        <v>0</v>
      </c>
      <c r="BD1483" s="292">
        <f t="shared" si="976"/>
        <v>0</v>
      </c>
      <c r="BE1483" s="388">
        <f t="shared" si="977"/>
        <v>0</v>
      </c>
      <c r="BF1483" s="379">
        <f t="shared" si="1151"/>
        <v>0</v>
      </c>
      <c r="BG1483" s="380">
        <f t="shared" si="978"/>
        <v>0</v>
      </c>
      <c r="BH1483" s="292">
        <f t="shared" si="979"/>
        <v>0</v>
      </c>
      <c r="CA1483" s="299" t="s">
        <v>1910</v>
      </c>
      <c r="CB1483" s="421"/>
      <c r="CC1483" s="296"/>
      <c r="CD1483" s="296"/>
      <c r="CE1483" s="296"/>
      <c r="CF1483" s="296"/>
      <c r="CG1483" s="296"/>
      <c r="CH1483" s="296"/>
      <c r="CI1483" s="296"/>
      <c r="CJ1483" s="296"/>
      <c r="CK1483" s="296"/>
      <c r="CL1483" s="296"/>
      <c r="CM1483" s="320"/>
      <c r="CN1483" s="320"/>
      <c r="CO1483" s="320"/>
      <c r="CP1483" s="320"/>
      <c r="CQ1483" s="320"/>
      <c r="CR1483" s="320"/>
      <c r="CS1483" s="320"/>
      <c r="CT1483" s="422">
        <f t="shared" ref="CT1483" si="1238">IF(CT1481="NA",COUNTIF(S1482:S1489,"NA"),COUNTIF(S1482:S1489,"NS"))</f>
        <v>0</v>
      </c>
      <c r="CU1483" s="422">
        <f t="shared" ref="CU1483" si="1239">IF(CU1481="NA",COUNTIF(T1482:T1489,"NA"),COUNTIF(T1482:T1489,"NS"))</f>
        <v>0</v>
      </c>
      <c r="CV1483" s="422">
        <f t="shared" ref="CV1483" si="1240">IF(CV1481="NA",COUNTIF(U1482:U1489,"NA"),COUNTIF(U1482:U1489,"NS"))</f>
        <v>0</v>
      </c>
      <c r="CW1483" s="422">
        <f t="shared" ref="CW1483" si="1241">IF(CW1481="NA",COUNTIF(V1482:V1489,"NA"),COUNTIF(V1482:V1489,"NS"))</f>
        <v>0</v>
      </c>
      <c r="CX1483" s="422">
        <f t="shared" ref="CX1483" si="1242">IF(CX1481="NA",COUNTIF(W1482:W1489,"NA"),COUNTIF(W1482:W1489,"NS"))</f>
        <v>0</v>
      </c>
      <c r="CY1483" s="422">
        <f t="shared" ref="CY1483" si="1243">IF(CY1481="NA",COUNTIF(X1482:X1489,"NA"),COUNTIF(X1482:X1489,"NS"))</f>
        <v>0</v>
      </c>
      <c r="CZ1483" s="422">
        <f t="shared" ref="CZ1483" si="1244">IF(CZ1481="NA",COUNTIF(Y1482:Y1489,"NA"),COUNTIF(Y1482:Y1489,"NS"))</f>
        <v>0</v>
      </c>
      <c r="DA1483" s="422">
        <f t="shared" ref="DA1483" si="1245">IF(DA1481="NA",COUNTIF(Z1482:Z1489,"NA"),COUNTIF(Z1482:Z1489,"NS"))</f>
        <v>0</v>
      </c>
      <c r="DB1483" s="422">
        <f t="shared" ref="DB1483" si="1246">IF(DB1481="NA",COUNTIF(AA1482:AA1489,"NA"),COUNTIF(AA1482:AA1489,"NS"))</f>
        <v>0</v>
      </c>
      <c r="DC1483" s="422">
        <f t="shared" ref="DC1483" si="1247">IF(DC1481="NA",COUNTIF(AB1482:AB1489,"NA"),COUNTIF(AB1482:AB1489,"NS"))</f>
        <v>0</v>
      </c>
      <c r="DD1483" s="422">
        <f t="shared" ref="DD1483" si="1248">IF(DD1481="NA",COUNTIF(AC1482:AC1489,"NA"),COUNTIF(AC1482:AC1489,"NS"))</f>
        <v>0</v>
      </c>
      <c r="DE1483" s="422">
        <f t="shared" ref="DE1483" si="1249">IF(DE1481="NA",COUNTIF(AD1482:AD1489,"NA"),COUNTIF(AD1482:AD1489,"NS"))</f>
        <v>0</v>
      </c>
      <c r="DG1483" s="612"/>
      <c r="DH1483" s="613"/>
      <c r="DI1483" s="415" t="s">
        <v>1919</v>
      </c>
      <c r="DJ1483" s="298"/>
      <c r="DK1483" s="298"/>
      <c r="DL1483" s="298"/>
      <c r="DM1483" s="298"/>
      <c r="DN1483" s="298"/>
      <c r="DO1483" s="298"/>
      <c r="DP1483" s="298"/>
      <c r="DQ1483" s="298"/>
      <c r="DR1483" s="298"/>
      <c r="DS1483" s="298"/>
      <c r="DT1483" s="298"/>
      <c r="DU1483" s="298"/>
      <c r="DV1483" s="298"/>
      <c r="DW1483" s="298"/>
      <c r="DX1483" s="298"/>
      <c r="DY1483" s="298"/>
      <c r="DZ1483" s="298"/>
      <c r="EA1483" s="302">
        <f t="shared" ref="EA1483:EK1483" si="1250">IF(OR(AND(EA1480="NS",EA1481=8),AND(EA1480="NA")),0,IF(OR(AND(IF(EA1480="NS",1,EA1480)&gt;EA1482*0.25,EA1481=0),AND(EA1480&gt;0,OR(EA1481=8,EA1482=0)),AND(EA1480&gt;0,EA1481=0,EA1482=0),AND(EA1480="NS",EA1481=0,EA1482=0)),1,0))</f>
        <v>0</v>
      </c>
      <c r="EB1483" s="302">
        <f t="shared" si="1250"/>
        <v>0</v>
      </c>
      <c r="EC1483" s="302">
        <f t="shared" si="1250"/>
        <v>0</v>
      </c>
      <c r="ED1483" s="302">
        <f t="shared" si="1250"/>
        <v>0</v>
      </c>
      <c r="EE1483" s="302">
        <f t="shared" si="1250"/>
        <v>0</v>
      </c>
      <c r="EF1483" s="302">
        <f t="shared" si="1250"/>
        <v>0</v>
      </c>
      <c r="EG1483" s="302">
        <f t="shared" si="1250"/>
        <v>0</v>
      </c>
      <c r="EH1483" s="302">
        <f t="shared" si="1250"/>
        <v>0</v>
      </c>
      <c r="EI1483" s="302">
        <f t="shared" si="1250"/>
        <v>0</v>
      </c>
      <c r="EJ1483" s="302">
        <f t="shared" si="1250"/>
        <v>0</v>
      </c>
      <c r="EK1483" s="302">
        <f t="shared" si="1250"/>
        <v>0</v>
      </c>
      <c r="EL1483" s="302">
        <f t="shared" ref="EL1483" si="1251">IF(OR(AND(EL1480="NS",EL1481=8),AND(EL1480="NA")),0,IF(OR(AND(IF(EL1480="NS",1,EL1480)&gt;EL1482*0.25,EL1481=0),AND(EL1480&gt;0,OR(EL1481=8,EL1482=0)),AND(EL1480&gt;0,EL1481=0,EL1482=0),AND(EL1480="NS",EL1481=0,EL1482=0)),1,0))</f>
        <v>0</v>
      </c>
      <c r="EM1483" s="377">
        <f>SUM(EA1483:EL1483)</f>
        <v>0</v>
      </c>
    </row>
    <row r="1484" spans="1:143" ht="15" customHeight="1" x14ac:dyDescent="0.25">
      <c r="A1484" s="60"/>
      <c r="B1484" s="60"/>
      <c r="C1484" s="782"/>
      <c r="D1484" s="789"/>
      <c r="E1484" s="790"/>
      <c r="F1484" s="791"/>
      <c r="G1484" s="702" t="s">
        <v>515</v>
      </c>
      <c r="H1484" s="702"/>
      <c r="I1484" s="56"/>
      <c r="J1484" s="700" t="s">
        <v>238</v>
      </c>
      <c r="K1484" s="700"/>
      <c r="L1484" s="700"/>
      <c r="M1484" s="700"/>
      <c r="N1484" s="700"/>
      <c r="O1484" s="700"/>
      <c r="P1484" s="700"/>
      <c r="Q1484" s="700"/>
      <c r="R1484" s="701"/>
      <c r="S1484" s="274"/>
      <c r="T1484" s="274"/>
      <c r="U1484" s="274"/>
      <c r="V1484" s="274"/>
      <c r="W1484" s="274"/>
      <c r="X1484" s="274"/>
      <c r="Y1484" s="274"/>
      <c r="Z1484" s="274"/>
      <c r="AA1484" s="274"/>
      <c r="AB1484" s="274"/>
      <c r="AC1484" s="274"/>
      <c r="AD1484" s="274"/>
      <c r="AE1484" s="60"/>
      <c r="AF1484" s="259"/>
      <c r="AG1484" s="374">
        <f t="shared" si="961"/>
        <v>12</v>
      </c>
      <c r="AH1484" s="399"/>
      <c r="AK1484" s="412">
        <f t="shared" si="962"/>
        <v>0</v>
      </c>
      <c r="AL1484" s="379">
        <f t="shared" si="1146"/>
        <v>0</v>
      </c>
      <c r="AM1484" s="380">
        <f t="shared" si="963"/>
        <v>0</v>
      </c>
      <c r="AN1484" s="317">
        <f t="shared" si="964"/>
        <v>0</v>
      </c>
      <c r="AO1484" s="388">
        <f t="shared" si="965"/>
        <v>0</v>
      </c>
      <c r="AP1484" s="379">
        <f t="shared" si="1147"/>
        <v>0</v>
      </c>
      <c r="AQ1484" s="380">
        <f t="shared" si="966"/>
        <v>0</v>
      </c>
      <c r="AR1484" s="317">
        <f t="shared" si="967"/>
        <v>0</v>
      </c>
      <c r="AS1484" s="388">
        <f t="shared" si="968"/>
        <v>0</v>
      </c>
      <c r="AT1484" s="379">
        <f t="shared" si="1148"/>
        <v>0</v>
      </c>
      <c r="AU1484" s="380">
        <f t="shared" si="969"/>
        <v>0</v>
      </c>
      <c r="AV1484" s="317">
        <f t="shared" si="970"/>
        <v>0</v>
      </c>
      <c r="AW1484" s="388">
        <f t="shared" si="971"/>
        <v>0</v>
      </c>
      <c r="AX1484" s="379">
        <f t="shared" si="1149"/>
        <v>0</v>
      </c>
      <c r="AY1484" s="380">
        <f t="shared" si="972"/>
        <v>0</v>
      </c>
      <c r="AZ1484" s="292">
        <f t="shared" si="973"/>
        <v>0</v>
      </c>
      <c r="BA1484" s="388">
        <f t="shared" si="974"/>
        <v>0</v>
      </c>
      <c r="BB1484" s="379">
        <f t="shared" si="1150"/>
        <v>0</v>
      </c>
      <c r="BC1484" s="380">
        <f t="shared" si="975"/>
        <v>0</v>
      </c>
      <c r="BD1484" s="292">
        <f t="shared" si="976"/>
        <v>0</v>
      </c>
      <c r="BE1484" s="388">
        <f t="shared" si="977"/>
        <v>0</v>
      </c>
      <c r="BF1484" s="379">
        <f t="shared" si="1151"/>
        <v>0</v>
      </c>
      <c r="BG1484" s="380">
        <f t="shared" si="978"/>
        <v>0</v>
      </c>
      <c r="BH1484" s="292">
        <f t="shared" si="979"/>
        <v>0</v>
      </c>
      <c r="CA1484" s="299" t="s">
        <v>1918</v>
      </c>
      <c r="CB1484" s="427"/>
      <c r="CC1484" s="296"/>
      <c r="CD1484" s="296"/>
      <c r="CE1484" s="296"/>
      <c r="CF1484" s="296"/>
      <c r="CG1484" s="296"/>
      <c r="CH1484" s="296"/>
      <c r="CI1484" s="296"/>
      <c r="CJ1484" s="296"/>
      <c r="CK1484" s="296"/>
      <c r="CL1484" s="296"/>
      <c r="CM1484" s="320"/>
      <c r="CN1484" s="320"/>
      <c r="CO1484" s="320"/>
      <c r="CP1484" s="320"/>
      <c r="CQ1484" s="320"/>
      <c r="CR1484" s="320"/>
      <c r="CS1484" s="320"/>
      <c r="CT1484" s="425">
        <f t="shared" ref="CT1484:DD1484" si="1252">IF(OR(AND(CT1481=0,CT1483&gt;0),AND(CT1481="NS",CT1482&gt;0),AND(CT1481="NS",CT1482=0,CT1483=0)),1,IF(OR(AND(CT1483&gt;=2,CT1482&lt;CT1481),AND(CT1481="NS",CT1482=0,CT1483&gt;0),OR(CT1481=CT1482,AND(CT1481="",CT1483=0,CT1482=0))),0,1))</f>
        <v>0</v>
      </c>
      <c r="CU1484" s="425">
        <f t="shared" si="1252"/>
        <v>0</v>
      </c>
      <c r="CV1484" s="425">
        <f t="shared" si="1252"/>
        <v>0</v>
      </c>
      <c r="CW1484" s="425">
        <f t="shared" si="1252"/>
        <v>0</v>
      </c>
      <c r="CX1484" s="425">
        <f t="shared" si="1252"/>
        <v>0</v>
      </c>
      <c r="CY1484" s="425">
        <f t="shared" si="1252"/>
        <v>0</v>
      </c>
      <c r="CZ1484" s="425">
        <f t="shared" si="1252"/>
        <v>0</v>
      </c>
      <c r="DA1484" s="425">
        <f t="shared" si="1252"/>
        <v>0</v>
      </c>
      <c r="DB1484" s="425">
        <f t="shared" si="1252"/>
        <v>0</v>
      </c>
      <c r="DC1484" s="425">
        <f t="shared" si="1252"/>
        <v>0</v>
      </c>
      <c r="DD1484" s="425">
        <f t="shared" si="1252"/>
        <v>0</v>
      </c>
      <c r="DE1484" s="425">
        <f t="shared" ref="DE1484" si="1253">IF(OR(AND(DE1481=0,DE1483&gt;0),AND(DE1481="NS",DE1482&gt;0),AND(DE1481="NS",DE1482=0,DE1483=0)),1,IF(OR(AND(DE1483&gt;=2,DE1482&lt;DE1481),AND(DE1481="NS",DE1482=0,DE1483&gt;0),OR(DE1481=DE1482,AND(DE1481="",DE1483=0,DE1482=0))),0,1))</f>
        <v>0</v>
      </c>
      <c r="DF1484" s="387">
        <f>SUM(CT1484:DE1484)</f>
        <v>0</v>
      </c>
      <c r="DG1484" s="612"/>
      <c r="DH1484" s="613"/>
      <c r="DI1484" s="415"/>
      <c r="DJ1484" s="416"/>
      <c r="DK1484" s="416"/>
      <c r="DL1484" s="416"/>
      <c r="DM1484" s="416"/>
      <c r="DN1484" s="416"/>
      <c r="DO1484" s="416"/>
      <c r="DP1484" s="416"/>
      <c r="DQ1484" s="416"/>
      <c r="DR1484" s="416"/>
      <c r="DS1484" s="416"/>
      <c r="DT1484" s="416"/>
      <c r="DU1484" s="416"/>
      <c r="DV1484" s="416"/>
      <c r="DW1484" s="416"/>
      <c r="DX1484" s="416"/>
      <c r="DY1484" s="416"/>
      <c r="DZ1484" s="416"/>
      <c r="EA1484" s="416"/>
      <c r="EB1484" s="416"/>
      <c r="EC1484" s="416"/>
      <c r="ED1484" s="416"/>
      <c r="EE1484" s="416"/>
      <c r="EF1484" s="416"/>
      <c r="EG1484" s="416"/>
      <c r="EH1484" s="416"/>
      <c r="EI1484" s="416"/>
      <c r="EJ1484" s="416"/>
      <c r="EK1484" s="416"/>
      <c r="EL1484" s="417"/>
    </row>
    <row r="1485" spans="1:143" ht="15" customHeight="1" x14ac:dyDescent="0.25">
      <c r="A1485" s="60"/>
      <c r="B1485" s="60"/>
      <c r="C1485" s="782"/>
      <c r="D1485" s="789"/>
      <c r="E1485" s="790"/>
      <c r="F1485" s="791"/>
      <c r="G1485" s="702" t="s">
        <v>516</v>
      </c>
      <c r="H1485" s="702"/>
      <c r="I1485" s="56"/>
      <c r="J1485" s="700" t="s">
        <v>244</v>
      </c>
      <c r="K1485" s="700"/>
      <c r="L1485" s="700"/>
      <c r="M1485" s="700"/>
      <c r="N1485" s="700"/>
      <c r="O1485" s="700"/>
      <c r="P1485" s="700"/>
      <c r="Q1485" s="700"/>
      <c r="R1485" s="701"/>
      <c r="S1485" s="274"/>
      <c r="T1485" s="274"/>
      <c r="U1485" s="274"/>
      <c r="V1485" s="274"/>
      <c r="W1485" s="274"/>
      <c r="X1485" s="274"/>
      <c r="Y1485" s="274"/>
      <c r="Z1485" s="274"/>
      <c r="AA1485" s="274"/>
      <c r="AB1485" s="274"/>
      <c r="AC1485" s="274"/>
      <c r="AD1485" s="274"/>
      <c r="AE1485" s="60"/>
      <c r="AF1485" s="259"/>
      <c r="AG1485" s="374">
        <f t="shared" si="961"/>
        <v>12</v>
      </c>
      <c r="AH1485" s="399"/>
      <c r="AK1485" s="412">
        <f t="shared" si="962"/>
        <v>0</v>
      </c>
      <c r="AL1485" s="379">
        <f t="shared" si="1146"/>
        <v>0</v>
      </c>
      <c r="AM1485" s="380">
        <f t="shared" si="963"/>
        <v>0</v>
      </c>
      <c r="AN1485" s="317">
        <f t="shared" si="964"/>
        <v>0</v>
      </c>
      <c r="AO1485" s="388">
        <f t="shared" si="965"/>
        <v>0</v>
      </c>
      <c r="AP1485" s="379">
        <f t="shared" si="1147"/>
        <v>0</v>
      </c>
      <c r="AQ1485" s="380">
        <f t="shared" si="966"/>
        <v>0</v>
      </c>
      <c r="AR1485" s="317">
        <f t="shared" si="967"/>
        <v>0</v>
      </c>
      <c r="AS1485" s="388">
        <f t="shared" si="968"/>
        <v>0</v>
      </c>
      <c r="AT1485" s="379">
        <f t="shared" si="1148"/>
        <v>0</v>
      </c>
      <c r="AU1485" s="380">
        <f t="shared" si="969"/>
        <v>0</v>
      </c>
      <c r="AV1485" s="317">
        <f t="shared" si="970"/>
        <v>0</v>
      </c>
      <c r="AW1485" s="388">
        <f t="shared" si="971"/>
        <v>0</v>
      </c>
      <c r="AX1485" s="379">
        <f t="shared" si="1149"/>
        <v>0</v>
      </c>
      <c r="AY1485" s="380">
        <f t="shared" si="972"/>
        <v>0</v>
      </c>
      <c r="AZ1485" s="292">
        <f t="shared" si="973"/>
        <v>0</v>
      </c>
      <c r="BA1485" s="388">
        <f t="shared" si="974"/>
        <v>0</v>
      </c>
      <c r="BB1485" s="379">
        <f t="shared" si="1150"/>
        <v>0</v>
      </c>
      <c r="BC1485" s="380">
        <f t="shared" si="975"/>
        <v>0</v>
      </c>
      <c r="BD1485" s="292">
        <f t="shared" si="976"/>
        <v>0</v>
      </c>
      <c r="BE1485" s="388">
        <f t="shared" si="977"/>
        <v>0</v>
      </c>
      <c r="BF1485" s="379">
        <f t="shared" si="1151"/>
        <v>0</v>
      </c>
      <c r="BG1485" s="380">
        <f t="shared" si="978"/>
        <v>0</v>
      </c>
      <c r="BH1485" s="292">
        <f t="shared" si="979"/>
        <v>0</v>
      </c>
      <c r="CA1485" s="303"/>
      <c r="CB1485" s="427"/>
      <c r="CC1485" s="304"/>
      <c r="CD1485" s="304"/>
      <c r="CE1485" s="304"/>
      <c r="CF1485" s="304"/>
      <c r="CG1485" s="304"/>
      <c r="CH1485" s="304"/>
      <c r="CI1485" s="304"/>
      <c r="CJ1485" s="304"/>
      <c r="CK1485" s="304"/>
      <c r="CL1485" s="304"/>
      <c r="CM1485" s="388"/>
      <c r="CN1485" s="388"/>
      <c r="CO1485" s="388"/>
      <c r="CP1485" s="388"/>
      <c r="CQ1485" s="388"/>
      <c r="CR1485" s="388"/>
      <c r="CS1485" s="388"/>
      <c r="CT1485" s="311"/>
      <c r="CU1485" s="311"/>
      <c r="CV1485" s="311"/>
      <c r="CW1485" s="311"/>
      <c r="CX1485" s="311"/>
      <c r="CY1485" s="311"/>
      <c r="CZ1485" s="311"/>
      <c r="DA1485" s="311"/>
      <c r="DB1485" s="311"/>
      <c r="DC1485" s="311"/>
      <c r="DD1485" s="311"/>
      <c r="DE1485" s="311"/>
      <c r="DG1485" s="612"/>
      <c r="DH1485" s="613"/>
      <c r="DI1485" s="415"/>
      <c r="DJ1485" s="416"/>
      <c r="DK1485" s="416"/>
      <c r="DL1485" s="416"/>
      <c r="DM1485" s="416"/>
      <c r="DN1485" s="416"/>
      <c r="DO1485" s="416"/>
      <c r="DP1485" s="416"/>
      <c r="DQ1485" s="416"/>
      <c r="DR1485" s="416"/>
      <c r="DS1485" s="416"/>
      <c r="DT1485" s="416"/>
      <c r="DU1485" s="416"/>
      <c r="DV1485" s="416"/>
      <c r="DW1485" s="416"/>
      <c r="DX1485" s="416"/>
      <c r="DY1485" s="416"/>
      <c r="DZ1485" s="416"/>
      <c r="EA1485" s="416"/>
      <c r="EB1485" s="416"/>
      <c r="EC1485" s="416"/>
      <c r="ED1485" s="416"/>
      <c r="EE1485" s="416"/>
      <c r="EF1485" s="416"/>
      <c r="EG1485" s="416"/>
      <c r="EH1485" s="416"/>
      <c r="EI1485" s="416"/>
      <c r="EJ1485" s="416"/>
      <c r="EK1485" s="416"/>
      <c r="EL1485" s="417"/>
    </row>
    <row r="1486" spans="1:143" ht="15" customHeight="1" x14ac:dyDescent="0.25">
      <c r="A1486" s="60"/>
      <c r="B1486" s="60"/>
      <c r="C1486" s="782"/>
      <c r="D1486" s="789"/>
      <c r="E1486" s="790"/>
      <c r="F1486" s="791"/>
      <c r="G1486" s="702" t="s">
        <v>517</v>
      </c>
      <c r="H1486" s="702"/>
      <c r="I1486" s="56"/>
      <c r="J1486" s="700" t="s">
        <v>242</v>
      </c>
      <c r="K1486" s="700"/>
      <c r="L1486" s="700"/>
      <c r="M1486" s="700"/>
      <c r="N1486" s="700"/>
      <c r="O1486" s="700"/>
      <c r="P1486" s="700"/>
      <c r="Q1486" s="700"/>
      <c r="R1486" s="701"/>
      <c r="S1486" s="274"/>
      <c r="T1486" s="274"/>
      <c r="U1486" s="274"/>
      <c r="V1486" s="274"/>
      <c r="W1486" s="274"/>
      <c r="X1486" s="274"/>
      <c r="Y1486" s="274"/>
      <c r="Z1486" s="274"/>
      <c r="AA1486" s="274"/>
      <c r="AB1486" s="274"/>
      <c r="AC1486" s="274"/>
      <c r="AD1486" s="274"/>
      <c r="AE1486" s="60"/>
      <c r="AF1486" s="259"/>
      <c r="AG1486" s="374">
        <f t="shared" si="961"/>
        <v>12</v>
      </c>
      <c r="AH1486" s="399"/>
      <c r="AK1486" s="412">
        <f t="shared" si="962"/>
        <v>0</v>
      </c>
      <c r="AL1486" s="379">
        <f t="shared" si="1146"/>
        <v>0</v>
      </c>
      <c r="AM1486" s="380">
        <f t="shared" si="963"/>
        <v>0</v>
      </c>
      <c r="AN1486" s="317">
        <f t="shared" si="964"/>
        <v>0</v>
      </c>
      <c r="AO1486" s="388">
        <f t="shared" si="965"/>
        <v>0</v>
      </c>
      <c r="AP1486" s="379">
        <f t="shared" si="1147"/>
        <v>0</v>
      </c>
      <c r="AQ1486" s="380">
        <f t="shared" si="966"/>
        <v>0</v>
      </c>
      <c r="AR1486" s="317">
        <f t="shared" si="967"/>
        <v>0</v>
      </c>
      <c r="AS1486" s="388">
        <f t="shared" si="968"/>
        <v>0</v>
      </c>
      <c r="AT1486" s="379">
        <f t="shared" si="1148"/>
        <v>0</v>
      </c>
      <c r="AU1486" s="380">
        <f t="shared" si="969"/>
        <v>0</v>
      </c>
      <c r="AV1486" s="317">
        <f t="shared" si="970"/>
        <v>0</v>
      </c>
      <c r="AW1486" s="388">
        <f t="shared" si="971"/>
        <v>0</v>
      </c>
      <c r="AX1486" s="379">
        <f t="shared" si="1149"/>
        <v>0</v>
      </c>
      <c r="AY1486" s="380">
        <f t="shared" si="972"/>
        <v>0</v>
      </c>
      <c r="AZ1486" s="292">
        <f t="shared" si="973"/>
        <v>0</v>
      </c>
      <c r="BA1486" s="388">
        <f t="shared" si="974"/>
        <v>0</v>
      </c>
      <c r="BB1486" s="379">
        <f t="shared" si="1150"/>
        <v>0</v>
      </c>
      <c r="BC1486" s="380">
        <f t="shared" si="975"/>
        <v>0</v>
      </c>
      <c r="BD1486" s="292">
        <f t="shared" si="976"/>
        <v>0</v>
      </c>
      <c r="BE1486" s="388">
        <f t="shared" si="977"/>
        <v>0</v>
      </c>
      <c r="BF1486" s="379">
        <f t="shared" si="1151"/>
        <v>0</v>
      </c>
      <c r="BG1486" s="380">
        <f t="shared" si="978"/>
        <v>0</v>
      </c>
      <c r="BH1486" s="292">
        <f t="shared" si="979"/>
        <v>0</v>
      </c>
      <c r="CA1486" s="303"/>
      <c r="CB1486" s="427"/>
      <c r="CC1486" s="304"/>
      <c r="CD1486" s="304"/>
      <c r="CE1486" s="304"/>
      <c r="CF1486" s="304"/>
      <c r="CG1486" s="304"/>
      <c r="CH1486" s="304"/>
      <c r="CI1486" s="304"/>
      <c r="CJ1486" s="304"/>
      <c r="CK1486" s="304"/>
      <c r="CL1486" s="304"/>
      <c r="CM1486" s="388"/>
      <c r="CN1486" s="388"/>
      <c r="CO1486" s="388"/>
      <c r="CP1486" s="388"/>
      <c r="CQ1486" s="388"/>
      <c r="CR1486" s="388"/>
      <c r="CS1486" s="388"/>
      <c r="CT1486" s="311"/>
      <c r="CU1486" s="311"/>
      <c r="CV1486" s="311"/>
      <c r="CW1486" s="311"/>
      <c r="CX1486" s="311"/>
      <c r="CY1486" s="311"/>
      <c r="CZ1486" s="311"/>
      <c r="DA1486" s="311"/>
      <c r="DB1486" s="311"/>
      <c r="DC1486" s="311"/>
      <c r="DD1486" s="311"/>
      <c r="DE1486" s="311"/>
      <c r="DG1486" s="612"/>
      <c r="DH1486" s="613"/>
      <c r="DI1486" s="415"/>
      <c r="DJ1486" s="416"/>
      <c r="DK1486" s="416"/>
      <c r="DL1486" s="416"/>
      <c r="DM1486" s="416"/>
      <c r="DN1486" s="416"/>
      <c r="DO1486" s="416"/>
      <c r="DP1486" s="416"/>
      <c r="DQ1486" s="416"/>
      <c r="DR1486" s="416"/>
      <c r="DS1486" s="416"/>
      <c r="DT1486" s="416"/>
      <c r="DU1486" s="416"/>
      <c r="DV1486" s="416"/>
      <c r="DW1486" s="416"/>
      <c r="DX1486" s="416"/>
      <c r="DY1486" s="416"/>
      <c r="DZ1486" s="416"/>
      <c r="EA1486" s="416"/>
      <c r="EB1486" s="416"/>
      <c r="EC1486" s="416"/>
      <c r="ED1486" s="416"/>
      <c r="EE1486" s="416"/>
      <c r="EF1486" s="416"/>
      <c r="EG1486" s="416"/>
      <c r="EH1486" s="416"/>
      <c r="EI1486" s="416"/>
      <c r="EJ1486" s="416"/>
      <c r="EK1486" s="416"/>
      <c r="EL1486" s="417"/>
    </row>
    <row r="1487" spans="1:143" ht="15" customHeight="1" x14ac:dyDescent="0.25">
      <c r="A1487" s="60"/>
      <c r="B1487" s="60"/>
      <c r="C1487" s="782"/>
      <c r="D1487" s="789"/>
      <c r="E1487" s="790"/>
      <c r="F1487" s="791"/>
      <c r="G1487" s="702" t="s">
        <v>518</v>
      </c>
      <c r="H1487" s="702"/>
      <c r="I1487" s="56"/>
      <c r="J1487" s="700" t="s">
        <v>240</v>
      </c>
      <c r="K1487" s="700"/>
      <c r="L1487" s="700"/>
      <c r="M1487" s="700"/>
      <c r="N1487" s="700"/>
      <c r="O1487" s="700"/>
      <c r="P1487" s="700"/>
      <c r="Q1487" s="700"/>
      <c r="R1487" s="701"/>
      <c r="S1487" s="274"/>
      <c r="T1487" s="274"/>
      <c r="U1487" s="274"/>
      <c r="V1487" s="274"/>
      <c r="W1487" s="274"/>
      <c r="X1487" s="274"/>
      <c r="Y1487" s="274"/>
      <c r="Z1487" s="274"/>
      <c r="AA1487" s="274"/>
      <c r="AB1487" s="274"/>
      <c r="AC1487" s="274"/>
      <c r="AD1487" s="274"/>
      <c r="AE1487" s="60"/>
      <c r="AF1487" s="259"/>
      <c r="AG1487" s="374">
        <f t="shared" si="961"/>
        <v>12</v>
      </c>
      <c r="AH1487" s="399"/>
      <c r="AK1487" s="412">
        <f t="shared" si="962"/>
        <v>0</v>
      </c>
      <c r="AL1487" s="379">
        <f t="shared" si="1146"/>
        <v>0</v>
      </c>
      <c r="AM1487" s="380">
        <f t="shared" si="963"/>
        <v>0</v>
      </c>
      <c r="AN1487" s="317">
        <f t="shared" si="964"/>
        <v>0</v>
      </c>
      <c r="AO1487" s="388">
        <f t="shared" si="965"/>
        <v>0</v>
      </c>
      <c r="AP1487" s="379">
        <f t="shared" si="1147"/>
        <v>0</v>
      </c>
      <c r="AQ1487" s="380">
        <f t="shared" si="966"/>
        <v>0</v>
      </c>
      <c r="AR1487" s="317">
        <f t="shared" si="967"/>
        <v>0</v>
      </c>
      <c r="AS1487" s="388">
        <f t="shared" si="968"/>
        <v>0</v>
      </c>
      <c r="AT1487" s="379">
        <f t="shared" si="1148"/>
        <v>0</v>
      </c>
      <c r="AU1487" s="380">
        <f t="shared" si="969"/>
        <v>0</v>
      </c>
      <c r="AV1487" s="317">
        <f t="shared" si="970"/>
        <v>0</v>
      </c>
      <c r="AW1487" s="388">
        <f t="shared" si="971"/>
        <v>0</v>
      </c>
      <c r="AX1487" s="379">
        <f t="shared" si="1149"/>
        <v>0</v>
      </c>
      <c r="AY1487" s="380">
        <f t="shared" si="972"/>
        <v>0</v>
      </c>
      <c r="AZ1487" s="292">
        <f t="shared" si="973"/>
        <v>0</v>
      </c>
      <c r="BA1487" s="388">
        <f t="shared" si="974"/>
        <v>0</v>
      </c>
      <c r="BB1487" s="379">
        <f t="shared" si="1150"/>
        <v>0</v>
      </c>
      <c r="BC1487" s="380">
        <f t="shared" si="975"/>
        <v>0</v>
      </c>
      <c r="BD1487" s="292">
        <f t="shared" si="976"/>
        <v>0</v>
      </c>
      <c r="BE1487" s="388">
        <f t="shared" si="977"/>
        <v>0</v>
      </c>
      <c r="BF1487" s="379">
        <f t="shared" si="1151"/>
        <v>0</v>
      </c>
      <c r="BG1487" s="380">
        <f t="shared" si="978"/>
        <v>0</v>
      </c>
      <c r="BH1487" s="292">
        <f t="shared" si="979"/>
        <v>0</v>
      </c>
      <c r="CA1487" s="303"/>
      <c r="CB1487" s="427"/>
      <c r="CC1487" s="306"/>
      <c r="CD1487" s="306"/>
      <c r="CE1487" s="306"/>
      <c r="CF1487" s="306"/>
      <c r="CG1487" s="306"/>
      <c r="CH1487" s="306"/>
      <c r="CI1487" s="306"/>
      <c r="CJ1487" s="306"/>
      <c r="CK1487" s="306"/>
      <c r="CL1487" s="306"/>
      <c r="CM1487" s="388"/>
      <c r="CN1487" s="388"/>
      <c r="CO1487" s="388"/>
      <c r="CP1487" s="388"/>
      <c r="CQ1487" s="388"/>
      <c r="CR1487" s="388"/>
      <c r="CS1487" s="388"/>
      <c r="CT1487" s="307"/>
      <c r="CU1487" s="307"/>
      <c r="CV1487" s="307"/>
      <c r="CW1487" s="307"/>
      <c r="CX1487" s="307"/>
      <c r="CY1487" s="307"/>
      <c r="CZ1487" s="307"/>
      <c r="DA1487" s="307"/>
      <c r="DB1487" s="307"/>
      <c r="DC1487" s="307"/>
      <c r="DD1487" s="307"/>
      <c r="DE1487" s="307"/>
      <c r="DG1487" s="612"/>
      <c r="DH1487" s="613"/>
      <c r="DI1487" s="415"/>
      <c r="DJ1487" s="416"/>
      <c r="DK1487" s="416"/>
      <c r="DL1487" s="416"/>
      <c r="DM1487" s="416"/>
      <c r="DN1487" s="416"/>
      <c r="DO1487" s="416"/>
      <c r="DP1487" s="416"/>
      <c r="DQ1487" s="416"/>
      <c r="DR1487" s="416"/>
      <c r="DS1487" s="416"/>
      <c r="DT1487" s="416"/>
      <c r="DU1487" s="416"/>
      <c r="DV1487" s="416"/>
      <c r="DW1487" s="416"/>
      <c r="DX1487" s="416"/>
      <c r="DY1487" s="416"/>
      <c r="DZ1487" s="416"/>
      <c r="EA1487" s="416"/>
      <c r="EB1487" s="416"/>
      <c r="EC1487" s="416"/>
      <c r="ED1487" s="416"/>
      <c r="EE1487" s="416"/>
      <c r="EF1487" s="416"/>
      <c r="EG1487" s="416"/>
      <c r="EH1487" s="416"/>
      <c r="EI1487" s="416"/>
      <c r="EJ1487" s="416"/>
      <c r="EK1487" s="416"/>
      <c r="EL1487" s="417"/>
    </row>
    <row r="1488" spans="1:143" ht="15" customHeight="1" x14ac:dyDescent="0.25">
      <c r="A1488" s="60"/>
      <c r="B1488" s="60"/>
      <c r="C1488" s="782"/>
      <c r="D1488" s="789"/>
      <c r="E1488" s="790"/>
      <c r="F1488" s="791"/>
      <c r="G1488" s="702" t="s">
        <v>519</v>
      </c>
      <c r="H1488" s="702"/>
      <c r="I1488" s="56"/>
      <c r="J1488" s="700" t="s">
        <v>245</v>
      </c>
      <c r="K1488" s="700"/>
      <c r="L1488" s="700"/>
      <c r="M1488" s="700"/>
      <c r="N1488" s="700"/>
      <c r="O1488" s="700"/>
      <c r="P1488" s="700"/>
      <c r="Q1488" s="700"/>
      <c r="R1488" s="701"/>
      <c r="S1488" s="274"/>
      <c r="T1488" s="274"/>
      <c r="U1488" s="274"/>
      <c r="V1488" s="274"/>
      <c r="W1488" s="274"/>
      <c r="X1488" s="274"/>
      <c r="Y1488" s="274"/>
      <c r="Z1488" s="274"/>
      <c r="AA1488" s="274"/>
      <c r="AB1488" s="274"/>
      <c r="AC1488" s="274"/>
      <c r="AD1488" s="274"/>
      <c r="AE1488" s="60"/>
      <c r="AF1488" s="259"/>
      <c r="AG1488" s="374">
        <f t="shared" si="961"/>
        <v>12</v>
      </c>
      <c r="AH1488" s="399"/>
      <c r="AK1488" s="412">
        <f t="shared" si="962"/>
        <v>0</v>
      </c>
      <c r="AL1488" s="379">
        <f t="shared" si="1146"/>
        <v>0</v>
      </c>
      <c r="AM1488" s="380">
        <f t="shared" si="963"/>
        <v>0</v>
      </c>
      <c r="AN1488" s="317">
        <f t="shared" si="964"/>
        <v>0</v>
      </c>
      <c r="AO1488" s="388">
        <f t="shared" si="965"/>
        <v>0</v>
      </c>
      <c r="AP1488" s="379">
        <f t="shared" si="1147"/>
        <v>0</v>
      </c>
      <c r="AQ1488" s="380">
        <f t="shared" si="966"/>
        <v>0</v>
      </c>
      <c r="AR1488" s="317">
        <f t="shared" si="967"/>
        <v>0</v>
      </c>
      <c r="AS1488" s="388">
        <f t="shared" si="968"/>
        <v>0</v>
      </c>
      <c r="AT1488" s="379">
        <f t="shared" si="1148"/>
        <v>0</v>
      </c>
      <c r="AU1488" s="380">
        <f t="shared" si="969"/>
        <v>0</v>
      </c>
      <c r="AV1488" s="317">
        <f t="shared" si="970"/>
        <v>0</v>
      </c>
      <c r="AW1488" s="388">
        <f t="shared" si="971"/>
        <v>0</v>
      </c>
      <c r="AX1488" s="379">
        <f t="shared" si="1149"/>
        <v>0</v>
      </c>
      <c r="AY1488" s="380">
        <f t="shared" si="972"/>
        <v>0</v>
      </c>
      <c r="AZ1488" s="292">
        <f t="shared" si="973"/>
        <v>0</v>
      </c>
      <c r="BA1488" s="388">
        <f t="shared" si="974"/>
        <v>0</v>
      </c>
      <c r="BB1488" s="379">
        <f t="shared" si="1150"/>
        <v>0</v>
      </c>
      <c r="BC1488" s="380">
        <f t="shared" si="975"/>
        <v>0</v>
      </c>
      <c r="BD1488" s="292">
        <f t="shared" si="976"/>
        <v>0</v>
      </c>
      <c r="BE1488" s="388">
        <f t="shared" si="977"/>
        <v>0</v>
      </c>
      <c r="BF1488" s="379">
        <f t="shared" si="1151"/>
        <v>0</v>
      </c>
      <c r="BG1488" s="380">
        <f t="shared" si="978"/>
        <v>0</v>
      </c>
      <c r="BH1488" s="292">
        <f t="shared" si="979"/>
        <v>0</v>
      </c>
      <c r="CA1488" s="303"/>
      <c r="CB1488" s="427"/>
      <c r="CC1488" s="304"/>
      <c r="CD1488" s="304"/>
      <c r="CE1488" s="304"/>
      <c r="CF1488" s="304"/>
      <c r="CG1488" s="304"/>
      <c r="CH1488" s="304"/>
      <c r="CI1488" s="304"/>
      <c r="CJ1488" s="304"/>
      <c r="CK1488" s="304"/>
      <c r="CL1488" s="304"/>
      <c r="CM1488" s="388"/>
      <c r="CN1488" s="388"/>
      <c r="CO1488" s="388"/>
      <c r="CP1488" s="388"/>
      <c r="CQ1488" s="388"/>
      <c r="CR1488" s="388"/>
      <c r="CS1488" s="388"/>
      <c r="CT1488" s="311"/>
      <c r="CU1488" s="311"/>
      <c r="CV1488" s="311"/>
      <c r="CW1488" s="311"/>
      <c r="CX1488" s="311"/>
      <c r="CY1488" s="311"/>
      <c r="CZ1488" s="311"/>
      <c r="DA1488" s="311"/>
      <c r="DB1488" s="311"/>
      <c r="DC1488" s="311"/>
      <c r="DD1488" s="311"/>
      <c r="DE1488" s="311"/>
      <c r="DG1488" s="612"/>
      <c r="DH1488" s="613"/>
      <c r="DI1488" s="415"/>
      <c r="DJ1488" s="416"/>
      <c r="DK1488" s="416"/>
      <c r="DL1488" s="416"/>
      <c r="DM1488" s="416"/>
      <c r="DN1488" s="416"/>
      <c r="DO1488" s="416"/>
      <c r="DP1488" s="416"/>
      <c r="DQ1488" s="416"/>
      <c r="DR1488" s="416"/>
      <c r="DS1488" s="416"/>
      <c r="DT1488" s="416"/>
      <c r="DU1488" s="416"/>
      <c r="DV1488" s="416"/>
      <c r="DW1488" s="416"/>
      <c r="DX1488" s="416"/>
      <c r="DY1488" s="416"/>
      <c r="DZ1488" s="416"/>
      <c r="EA1488" s="416"/>
      <c r="EB1488" s="416"/>
      <c r="EC1488" s="416"/>
      <c r="ED1488" s="416"/>
      <c r="EE1488" s="416"/>
      <c r="EF1488" s="416"/>
      <c r="EG1488" s="416"/>
      <c r="EH1488" s="416"/>
      <c r="EI1488" s="416"/>
      <c r="EJ1488" s="416"/>
      <c r="EK1488" s="416"/>
      <c r="EL1488" s="417"/>
    </row>
    <row r="1489" spans="1:143" ht="15" customHeight="1" x14ac:dyDescent="0.25">
      <c r="A1489" s="60"/>
      <c r="B1489" s="60"/>
      <c r="C1489" s="782"/>
      <c r="D1489" s="789"/>
      <c r="E1489" s="790"/>
      <c r="F1489" s="791"/>
      <c r="G1489" s="702" t="s">
        <v>520</v>
      </c>
      <c r="H1489" s="702"/>
      <c r="I1489" s="56"/>
      <c r="J1489" s="700" t="s">
        <v>521</v>
      </c>
      <c r="K1489" s="700"/>
      <c r="L1489" s="700"/>
      <c r="M1489" s="700"/>
      <c r="N1489" s="700"/>
      <c r="O1489" s="700"/>
      <c r="P1489" s="700"/>
      <c r="Q1489" s="700"/>
      <c r="R1489" s="701"/>
      <c r="S1489" s="274"/>
      <c r="T1489" s="274"/>
      <c r="U1489" s="274"/>
      <c r="V1489" s="274"/>
      <c r="W1489" s="274"/>
      <c r="X1489" s="274"/>
      <c r="Y1489" s="274"/>
      <c r="Z1489" s="274"/>
      <c r="AA1489" s="274"/>
      <c r="AB1489" s="274"/>
      <c r="AC1489" s="274"/>
      <c r="AD1489" s="274"/>
      <c r="AE1489" s="60"/>
      <c r="AF1489" s="259"/>
      <c r="AG1489" s="374">
        <f t="shared" si="961"/>
        <v>12</v>
      </c>
      <c r="AH1489" s="399"/>
      <c r="AK1489" s="412">
        <f t="shared" si="962"/>
        <v>0</v>
      </c>
      <c r="AL1489" s="379">
        <f t="shared" si="1146"/>
        <v>0</v>
      </c>
      <c r="AM1489" s="380">
        <f t="shared" si="963"/>
        <v>0</v>
      </c>
      <c r="AN1489" s="317">
        <f t="shared" si="964"/>
        <v>0</v>
      </c>
      <c r="AO1489" s="388">
        <f t="shared" si="965"/>
        <v>0</v>
      </c>
      <c r="AP1489" s="379">
        <f t="shared" si="1147"/>
        <v>0</v>
      </c>
      <c r="AQ1489" s="380">
        <f t="shared" si="966"/>
        <v>0</v>
      </c>
      <c r="AR1489" s="317">
        <f t="shared" si="967"/>
        <v>0</v>
      </c>
      <c r="AS1489" s="388">
        <f t="shared" si="968"/>
        <v>0</v>
      </c>
      <c r="AT1489" s="379">
        <f t="shared" si="1148"/>
        <v>0</v>
      </c>
      <c r="AU1489" s="380">
        <f t="shared" si="969"/>
        <v>0</v>
      </c>
      <c r="AV1489" s="317">
        <f t="shared" si="970"/>
        <v>0</v>
      </c>
      <c r="AW1489" s="388">
        <f t="shared" si="971"/>
        <v>0</v>
      </c>
      <c r="AX1489" s="379">
        <f t="shared" si="1149"/>
        <v>0</v>
      </c>
      <c r="AY1489" s="380">
        <f t="shared" si="972"/>
        <v>0</v>
      </c>
      <c r="AZ1489" s="292">
        <f t="shared" si="973"/>
        <v>0</v>
      </c>
      <c r="BA1489" s="388">
        <f t="shared" si="974"/>
        <v>0</v>
      </c>
      <c r="BB1489" s="379">
        <f t="shared" si="1150"/>
        <v>0</v>
      </c>
      <c r="BC1489" s="380">
        <f t="shared" si="975"/>
        <v>0</v>
      </c>
      <c r="BD1489" s="292">
        <f t="shared" si="976"/>
        <v>0</v>
      </c>
      <c r="BE1489" s="388">
        <f t="shared" si="977"/>
        <v>0</v>
      </c>
      <c r="BF1489" s="379">
        <f t="shared" si="1151"/>
        <v>0</v>
      </c>
      <c r="BG1489" s="380">
        <f t="shared" si="978"/>
        <v>0</v>
      </c>
      <c r="BH1489" s="292">
        <f t="shared" si="979"/>
        <v>0</v>
      </c>
      <c r="CA1489" s="303"/>
      <c r="CB1489" s="421"/>
      <c r="CC1489" s="304"/>
      <c r="CD1489" s="304"/>
      <c r="CE1489" s="304"/>
      <c r="CF1489" s="304"/>
      <c r="CG1489" s="304"/>
      <c r="CH1489" s="304"/>
      <c r="CI1489" s="304"/>
      <c r="CJ1489" s="304"/>
      <c r="CK1489" s="304"/>
      <c r="CL1489" s="304"/>
      <c r="CM1489" s="388"/>
      <c r="CN1489" s="388"/>
      <c r="CO1489" s="388"/>
      <c r="CP1489" s="388"/>
      <c r="CQ1489" s="388"/>
      <c r="CR1489" s="388"/>
      <c r="CS1489" s="388"/>
      <c r="CT1489" s="311"/>
      <c r="CU1489" s="311"/>
      <c r="CV1489" s="311"/>
      <c r="CW1489" s="311"/>
      <c r="CX1489" s="311"/>
      <c r="CY1489" s="311"/>
      <c r="CZ1489" s="311"/>
      <c r="DA1489" s="311"/>
      <c r="DB1489" s="311"/>
      <c r="DC1489" s="311"/>
      <c r="DD1489" s="311"/>
      <c r="DE1489" s="311"/>
      <c r="DG1489" s="612"/>
      <c r="DH1489" s="613"/>
      <c r="DI1489" s="415"/>
      <c r="DJ1489" s="416"/>
      <c r="DK1489" s="416"/>
      <c r="DL1489" s="416"/>
      <c r="DM1489" s="416"/>
      <c r="DN1489" s="416"/>
      <c r="DO1489" s="416"/>
      <c r="DP1489" s="416"/>
      <c r="DQ1489" s="416"/>
      <c r="DR1489" s="416"/>
      <c r="DS1489" s="416"/>
      <c r="DT1489" s="416"/>
      <c r="DU1489" s="416"/>
      <c r="DV1489" s="416"/>
      <c r="DW1489" s="416"/>
      <c r="DX1489" s="416"/>
      <c r="DY1489" s="416"/>
      <c r="DZ1489" s="416"/>
      <c r="EA1489" s="416"/>
      <c r="EB1489" s="416"/>
      <c r="EC1489" s="416"/>
      <c r="ED1489" s="416"/>
      <c r="EE1489" s="416"/>
      <c r="EF1489" s="416"/>
      <c r="EG1489" s="416"/>
      <c r="EH1489" s="416"/>
      <c r="EI1489" s="416"/>
      <c r="EJ1489" s="416"/>
      <c r="EK1489" s="416"/>
      <c r="EL1489" s="417"/>
    </row>
    <row r="1490" spans="1:143" ht="15" customHeight="1" x14ac:dyDescent="0.25">
      <c r="A1490" s="60"/>
      <c r="B1490" s="60"/>
      <c r="C1490" s="782"/>
      <c r="D1490" s="789"/>
      <c r="E1490" s="790"/>
      <c r="F1490" s="791"/>
      <c r="G1490" s="703" t="s">
        <v>522</v>
      </c>
      <c r="H1490" s="703"/>
      <c r="I1490" s="704" t="s">
        <v>523</v>
      </c>
      <c r="J1490" s="705"/>
      <c r="K1490" s="705"/>
      <c r="L1490" s="705"/>
      <c r="M1490" s="705"/>
      <c r="N1490" s="705"/>
      <c r="O1490" s="705"/>
      <c r="P1490" s="705"/>
      <c r="Q1490" s="705"/>
      <c r="R1490" s="706"/>
      <c r="S1490" s="274"/>
      <c r="T1490" s="274"/>
      <c r="U1490" s="274"/>
      <c r="V1490" s="274"/>
      <c r="W1490" s="274"/>
      <c r="X1490" s="274"/>
      <c r="Y1490" s="274"/>
      <c r="Z1490" s="274"/>
      <c r="AA1490" s="274"/>
      <c r="AB1490" s="274"/>
      <c r="AC1490" s="274"/>
      <c r="AD1490" s="274"/>
      <c r="AE1490" s="60"/>
      <c r="AF1490" s="259"/>
      <c r="AG1490" s="374">
        <f t="shared" si="961"/>
        <v>12</v>
      </c>
      <c r="AH1490" s="399"/>
      <c r="AK1490" s="412">
        <f t="shared" si="962"/>
        <v>0</v>
      </c>
      <c r="AL1490" s="379">
        <f t="shared" si="1146"/>
        <v>0</v>
      </c>
      <c r="AM1490" s="380">
        <f t="shared" si="963"/>
        <v>0</v>
      </c>
      <c r="AN1490" s="317">
        <f t="shared" si="964"/>
        <v>0</v>
      </c>
      <c r="AO1490" s="388">
        <f t="shared" si="965"/>
        <v>0</v>
      </c>
      <c r="AP1490" s="379">
        <f t="shared" si="1147"/>
        <v>0</v>
      </c>
      <c r="AQ1490" s="380">
        <f t="shared" si="966"/>
        <v>0</v>
      </c>
      <c r="AR1490" s="317">
        <f t="shared" si="967"/>
        <v>0</v>
      </c>
      <c r="AS1490" s="388">
        <f t="shared" si="968"/>
        <v>0</v>
      </c>
      <c r="AT1490" s="379">
        <f t="shared" si="1148"/>
        <v>0</v>
      </c>
      <c r="AU1490" s="380">
        <f t="shared" si="969"/>
        <v>0</v>
      </c>
      <c r="AV1490" s="317">
        <f t="shared" si="970"/>
        <v>0</v>
      </c>
      <c r="AW1490" s="388">
        <f t="shared" si="971"/>
        <v>0</v>
      </c>
      <c r="AX1490" s="379">
        <f t="shared" si="1149"/>
        <v>0</v>
      </c>
      <c r="AY1490" s="380">
        <f t="shared" si="972"/>
        <v>0</v>
      </c>
      <c r="AZ1490" s="292">
        <f t="shared" si="973"/>
        <v>0</v>
      </c>
      <c r="BA1490" s="388">
        <f t="shared" si="974"/>
        <v>0</v>
      </c>
      <c r="BB1490" s="379">
        <f t="shared" si="1150"/>
        <v>0</v>
      </c>
      <c r="BC1490" s="380">
        <f t="shared" si="975"/>
        <v>0</v>
      </c>
      <c r="BD1490" s="292">
        <f t="shared" si="976"/>
        <v>0</v>
      </c>
      <c r="BE1490" s="388">
        <f t="shared" si="977"/>
        <v>0</v>
      </c>
      <c r="BF1490" s="379">
        <f t="shared" si="1151"/>
        <v>0</v>
      </c>
      <c r="BG1490" s="380">
        <f t="shared" si="978"/>
        <v>0</v>
      </c>
      <c r="BH1490" s="292">
        <f t="shared" si="979"/>
        <v>0</v>
      </c>
      <c r="CA1490" s="299" t="s">
        <v>60</v>
      </c>
      <c r="CB1490" s="421"/>
      <c r="CC1490" s="296"/>
      <c r="CD1490" s="296"/>
      <c r="CE1490" s="296"/>
      <c r="CF1490" s="296"/>
      <c r="CG1490" s="296"/>
      <c r="CH1490" s="296"/>
      <c r="CI1490" s="296"/>
      <c r="CJ1490" s="296"/>
      <c r="CK1490" s="296"/>
      <c r="CL1490" s="296"/>
      <c r="CM1490" s="320"/>
      <c r="CN1490" s="320"/>
      <c r="CO1490" s="320"/>
      <c r="CP1490" s="320"/>
      <c r="CQ1490" s="320"/>
      <c r="CR1490" s="320"/>
      <c r="CS1490" s="320"/>
      <c r="CT1490" s="423">
        <f t="shared" ref="CT1490" si="1254">IF(S1490="",0,S1490)</f>
        <v>0</v>
      </c>
      <c r="CU1490" s="423">
        <f t="shared" ref="CU1490" si="1255">IF(T1490="",0,T1490)</f>
        <v>0</v>
      </c>
      <c r="CV1490" s="423">
        <f t="shared" ref="CV1490" si="1256">IF(U1490="",0,U1490)</f>
        <v>0</v>
      </c>
      <c r="CW1490" s="423">
        <f t="shared" ref="CW1490" si="1257">IF(V1490="",0,V1490)</f>
        <v>0</v>
      </c>
      <c r="CX1490" s="423">
        <f t="shared" ref="CX1490" si="1258">IF(W1490="",0,W1490)</f>
        <v>0</v>
      </c>
      <c r="CY1490" s="423">
        <f t="shared" ref="CY1490" si="1259">IF(X1490="",0,X1490)</f>
        <v>0</v>
      </c>
      <c r="CZ1490" s="423">
        <f t="shared" ref="CZ1490" si="1260">IF(Y1490="",0,Y1490)</f>
        <v>0</v>
      </c>
      <c r="DA1490" s="423">
        <f t="shared" ref="DA1490" si="1261">IF(Z1490="",0,Z1490)</f>
        <v>0</v>
      </c>
      <c r="DB1490" s="423">
        <f t="shared" ref="DB1490" si="1262">IF(AA1490="",0,AA1490)</f>
        <v>0</v>
      </c>
      <c r="DC1490" s="423">
        <f t="shared" ref="DC1490" si="1263">IF(AB1490="",0,AB1490)</f>
        <v>0</v>
      </c>
      <c r="DD1490" s="423">
        <f t="shared" ref="DD1490" si="1264">IF(AC1490="",0,AC1490)</f>
        <v>0</v>
      </c>
      <c r="DE1490" s="423">
        <f t="shared" ref="DE1490" si="1265">IF(AD1490="",0,AD1490)</f>
        <v>0</v>
      </c>
      <c r="DG1490" s="610"/>
      <c r="DH1490" s="611"/>
      <c r="DI1490" s="415"/>
      <c r="DJ1490" s="416"/>
      <c r="DK1490" s="416"/>
      <c r="DL1490" s="416"/>
      <c r="DM1490" s="416"/>
      <c r="DN1490" s="416"/>
      <c r="DO1490" s="416"/>
      <c r="DP1490" s="416"/>
      <c r="DQ1490" s="416"/>
      <c r="DR1490" s="416"/>
      <c r="DS1490" s="416"/>
      <c r="DT1490" s="416"/>
      <c r="DU1490" s="416"/>
      <c r="DV1490" s="416"/>
      <c r="DW1490" s="416"/>
      <c r="DX1490" s="416"/>
      <c r="DY1490" s="416"/>
      <c r="DZ1490" s="416"/>
      <c r="EA1490" s="416"/>
      <c r="EB1490" s="416"/>
      <c r="EC1490" s="416"/>
      <c r="ED1490" s="416"/>
      <c r="EE1490" s="416"/>
      <c r="EF1490" s="416"/>
      <c r="EG1490" s="416"/>
      <c r="EH1490" s="416"/>
      <c r="EI1490" s="416"/>
      <c r="EJ1490" s="416"/>
      <c r="EK1490" s="416"/>
      <c r="EL1490" s="417"/>
    </row>
    <row r="1491" spans="1:143" ht="15" customHeight="1" x14ac:dyDescent="0.25">
      <c r="A1491" s="60"/>
      <c r="B1491" s="60"/>
      <c r="C1491" s="782"/>
      <c r="D1491" s="789"/>
      <c r="E1491" s="790"/>
      <c r="F1491" s="791"/>
      <c r="G1491" s="714" t="s">
        <v>526</v>
      </c>
      <c r="H1491" s="715"/>
      <c r="I1491" s="56"/>
      <c r="J1491" s="700" t="s">
        <v>524</v>
      </c>
      <c r="K1491" s="700"/>
      <c r="L1491" s="700"/>
      <c r="M1491" s="700"/>
      <c r="N1491" s="700"/>
      <c r="O1491" s="700"/>
      <c r="P1491" s="700"/>
      <c r="Q1491" s="700"/>
      <c r="R1491" s="701"/>
      <c r="S1491" s="274"/>
      <c r="T1491" s="274"/>
      <c r="U1491" s="274"/>
      <c r="V1491" s="274"/>
      <c r="W1491" s="274"/>
      <c r="X1491" s="274"/>
      <c r="Y1491" s="274"/>
      <c r="Z1491" s="274"/>
      <c r="AA1491" s="274"/>
      <c r="AB1491" s="274"/>
      <c r="AC1491" s="274"/>
      <c r="AD1491" s="274"/>
      <c r="AE1491" s="60"/>
      <c r="AF1491" s="259"/>
      <c r="AG1491" s="374">
        <f t="shared" si="961"/>
        <v>12</v>
      </c>
      <c r="AH1491" s="399"/>
      <c r="AK1491" s="412">
        <f t="shared" si="962"/>
        <v>0</v>
      </c>
      <c r="AL1491" s="379">
        <f t="shared" si="1146"/>
        <v>0</v>
      </c>
      <c r="AM1491" s="380">
        <f t="shared" si="963"/>
        <v>0</v>
      </c>
      <c r="AN1491" s="317">
        <f t="shared" si="964"/>
        <v>0</v>
      </c>
      <c r="AO1491" s="388">
        <f t="shared" si="965"/>
        <v>0</v>
      </c>
      <c r="AP1491" s="379">
        <f t="shared" si="1147"/>
        <v>0</v>
      </c>
      <c r="AQ1491" s="380">
        <f t="shared" si="966"/>
        <v>0</v>
      </c>
      <c r="AR1491" s="317">
        <f t="shared" si="967"/>
        <v>0</v>
      </c>
      <c r="AS1491" s="388">
        <f t="shared" si="968"/>
        <v>0</v>
      </c>
      <c r="AT1491" s="379">
        <f t="shared" si="1148"/>
        <v>0</v>
      </c>
      <c r="AU1491" s="380">
        <f t="shared" si="969"/>
        <v>0</v>
      </c>
      <c r="AV1491" s="317">
        <f t="shared" si="970"/>
        <v>0</v>
      </c>
      <c r="AW1491" s="388">
        <f t="shared" si="971"/>
        <v>0</v>
      </c>
      <c r="AX1491" s="379">
        <f t="shared" si="1149"/>
        <v>0</v>
      </c>
      <c r="AY1491" s="380">
        <f t="shared" si="972"/>
        <v>0</v>
      </c>
      <c r="AZ1491" s="292">
        <f t="shared" si="973"/>
        <v>0</v>
      </c>
      <c r="BA1491" s="388">
        <f t="shared" si="974"/>
        <v>0</v>
      </c>
      <c r="BB1491" s="379">
        <f t="shared" si="1150"/>
        <v>0</v>
      </c>
      <c r="BC1491" s="380">
        <f t="shared" si="975"/>
        <v>0</v>
      </c>
      <c r="BD1491" s="292">
        <f t="shared" si="976"/>
        <v>0</v>
      </c>
      <c r="BE1491" s="388">
        <f t="shared" si="977"/>
        <v>0</v>
      </c>
      <c r="BF1491" s="379">
        <f t="shared" si="1151"/>
        <v>0</v>
      </c>
      <c r="BG1491" s="380">
        <f t="shared" si="978"/>
        <v>0</v>
      </c>
      <c r="BH1491" s="292">
        <f t="shared" si="979"/>
        <v>0</v>
      </c>
      <c r="CA1491" s="299" t="s">
        <v>1917</v>
      </c>
      <c r="CB1491" s="421"/>
      <c r="CC1491" s="297"/>
      <c r="CD1491" s="297"/>
      <c r="CE1491" s="297"/>
      <c r="CF1491" s="297"/>
      <c r="CG1491" s="297"/>
      <c r="CH1491" s="297"/>
      <c r="CI1491" s="297"/>
      <c r="CJ1491" s="297"/>
      <c r="CK1491" s="297"/>
      <c r="CL1491" s="297"/>
      <c r="CM1491" s="320"/>
      <c r="CN1491" s="320"/>
      <c r="CO1491" s="320"/>
      <c r="CP1491" s="320"/>
      <c r="CQ1491" s="320"/>
      <c r="CR1491" s="320"/>
      <c r="CS1491" s="320"/>
      <c r="CT1491" s="301">
        <f t="shared" ref="CT1491" si="1266">SUM(S1491:S1492)</f>
        <v>0</v>
      </c>
      <c r="CU1491" s="301">
        <f t="shared" ref="CU1491" si="1267">SUM(T1491:T1492)</f>
        <v>0</v>
      </c>
      <c r="CV1491" s="301">
        <f t="shared" ref="CV1491" si="1268">SUM(U1491:U1492)</f>
        <v>0</v>
      </c>
      <c r="CW1491" s="301">
        <f t="shared" ref="CW1491" si="1269">SUM(V1491:V1492)</f>
        <v>0</v>
      </c>
      <c r="CX1491" s="301">
        <f t="shared" ref="CX1491" si="1270">SUM(W1491:W1492)</f>
        <v>0</v>
      </c>
      <c r="CY1491" s="301">
        <f t="shared" ref="CY1491" si="1271">SUM(X1491:X1492)</f>
        <v>0</v>
      </c>
      <c r="CZ1491" s="301">
        <f t="shared" ref="CZ1491" si="1272">SUM(Y1491:Y1492)</f>
        <v>0</v>
      </c>
      <c r="DA1491" s="301">
        <f t="shared" ref="DA1491" si="1273">SUM(Z1491:Z1492)</f>
        <v>0</v>
      </c>
      <c r="DB1491" s="301">
        <f t="shared" ref="DB1491" si="1274">SUM(AA1491:AA1492)</f>
        <v>0</v>
      </c>
      <c r="DC1491" s="301">
        <f t="shared" ref="DC1491" si="1275">SUM(AB1491:AB1492)</f>
        <v>0</v>
      </c>
      <c r="DD1491" s="301">
        <f t="shared" ref="DD1491" si="1276">SUM(AC1491:AC1492)</f>
        <v>0</v>
      </c>
      <c r="DE1491" s="301">
        <f t="shared" ref="DE1491" si="1277">SUM(AD1491:AD1492)</f>
        <v>0</v>
      </c>
      <c r="DG1491" s="612"/>
      <c r="DH1491" s="613"/>
      <c r="DI1491" s="415"/>
      <c r="DJ1491" s="416"/>
      <c r="DK1491" s="416"/>
      <c r="DL1491" s="416"/>
      <c r="DM1491" s="416"/>
      <c r="DN1491" s="416"/>
      <c r="DO1491" s="416"/>
      <c r="DP1491" s="416"/>
      <c r="DQ1491" s="416"/>
      <c r="DR1491" s="416"/>
      <c r="DS1491" s="416"/>
      <c r="DT1491" s="416"/>
      <c r="DU1491" s="416"/>
      <c r="DV1491" s="416"/>
      <c r="DW1491" s="416"/>
      <c r="DX1491" s="416"/>
      <c r="DY1491" s="416"/>
      <c r="DZ1491" s="416"/>
      <c r="EA1491" s="416"/>
      <c r="EB1491" s="416"/>
      <c r="EC1491" s="416"/>
      <c r="ED1491" s="416"/>
      <c r="EE1491" s="416"/>
      <c r="EF1491" s="416"/>
      <c r="EG1491" s="416"/>
      <c r="EH1491" s="416"/>
      <c r="EI1491" s="416"/>
      <c r="EJ1491" s="416"/>
      <c r="EK1491" s="416"/>
      <c r="EL1491" s="417"/>
    </row>
    <row r="1492" spans="1:143" ht="15" customHeight="1" x14ac:dyDescent="0.25">
      <c r="A1492" s="60"/>
      <c r="B1492" s="60"/>
      <c r="C1492" s="782"/>
      <c r="D1492" s="789"/>
      <c r="E1492" s="790"/>
      <c r="F1492" s="791"/>
      <c r="G1492" s="714" t="s">
        <v>527</v>
      </c>
      <c r="H1492" s="715"/>
      <c r="I1492" s="56"/>
      <c r="J1492" s="700" t="s">
        <v>525</v>
      </c>
      <c r="K1492" s="700"/>
      <c r="L1492" s="700"/>
      <c r="M1492" s="700"/>
      <c r="N1492" s="700"/>
      <c r="O1492" s="700"/>
      <c r="P1492" s="700"/>
      <c r="Q1492" s="700"/>
      <c r="R1492" s="701"/>
      <c r="S1492" s="274"/>
      <c r="T1492" s="274"/>
      <c r="U1492" s="274"/>
      <c r="V1492" s="274"/>
      <c r="W1492" s="274"/>
      <c r="X1492" s="274"/>
      <c r="Y1492" s="274"/>
      <c r="Z1492" s="274"/>
      <c r="AA1492" s="274"/>
      <c r="AB1492" s="274"/>
      <c r="AC1492" s="274"/>
      <c r="AD1492" s="274"/>
      <c r="AE1492" s="60"/>
      <c r="AF1492" s="259"/>
      <c r="AG1492" s="374">
        <f t="shared" si="961"/>
        <v>12</v>
      </c>
      <c r="AH1492" s="399"/>
      <c r="AK1492" s="412">
        <f t="shared" si="962"/>
        <v>0</v>
      </c>
      <c r="AL1492" s="379">
        <f t="shared" si="1146"/>
        <v>0</v>
      </c>
      <c r="AM1492" s="380">
        <f t="shared" si="963"/>
        <v>0</v>
      </c>
      <c r="AN1492" s="317">
        <f t="shared" si="964"/>
        <v>0</v>
      </c>
      <c r="AO1492" s="388">
        <f t="shared" si="965"/>
        <v>0</v>
      </c>
      <c r="AP1492" s="379">
        <f t="shared" si="1147"/>
        <v>0</v>
      </c>
      <c r="AQ1492" s="380">
        <f t="shared" si="966"/>
        <v>0</v>
      </c>
      <c r="AR1492" s="317">
        <f t="shared" si="967"/>
        <v>0</v>
      </c>
      <c r="AS1492" s="388">
        <f t="shared" si="968"/>
        <v>0</v>
      </c>
      <c r="AT1492" s="379">
        <f t="shared" si="1148"/>
        <v>0</v>
      </c>
      <c r="AU1492" s="380">
        <f t="shared" si="969"/>
        <v>0</v>
      </c>
      <c r="AV1492" s="317">
        <f t="shared" si="970"/>
        <v>0</v>
      </c>
      <c r="AW1492" s="388">
        <f t="shared" si="971"/>
        <v>0</v>
      </c>
      <c r="AX1492" s="379">
        <f t="shared" si="1149"/>
        <v>0</v>
      </c>
      <c r="AY1492" s="380">
        <f t="shared" si="972"/>
        <v>0</v>
      </c>
      <c r="AZ1492" s="292">
        <f t="shared" si="973"/>
        <v>0</v>
      </c>
      <c r="BA1492" s="388">
        <f t="shared" si="974"/>
        <v>0</v>
      </c>
      <c r="BB1492" s="379">
        <f t="shared" si="1150"/>
        <v>0</v>
      </c>
      <c r="BC1492" s="380">
        <f t="shared" si="975"/>
        <v>0</v>
      </c>
      <c r="BD1492" s="292">
        <f t="shared" si="976"/>
        <v>0</v>
      </c>
      <c r="BE1492" s="388">
        <f t="shared" si="977"/>
        <v>0</v>
      </c>
      <c r="BF1492" s="379">
        <f t="shared" si="1151"/>
        <v>0</v>
      </c>
      <c r="BG1492" s="380">
        <f t="shared" si="978"/>
        <v>0</v>
      </c>
      <c r="BH1492" s="292">
        <f t="shared" si="979"/>
        <v>0</v>
      </c>
      <c r="CA1492" s="299" t="s">
        <v>1910</v>
      </c>
      <c r="CB1492" s="421"/>
      <c r="CC1492" s="296"/>
      <c r="CD1492" s="296"/>
      <c r="CE1492" s="296"/>
      <c r="CF1492" s="296"/>
      <c r="CG1492" s="296"/>
      <c r="CH1492" s="296"/>
      <c r="CI1492" s="296"/>
      <c r="CJ1492" s="296"/>
      <c r="CK1492" s="296"/>
      <c r="CL1492" s="296"/>
      <c r="CM1492" s="320"/>
      <c r="CN1492" s="320"/>
      <c r="CO1492" s="320"/>
      <c r="CP1492" s="320"/>
      <c r="CQ1492" s="320"/>
      <c r="CR1492" s="320"/>
      <c r="CS1492" s="320"/>
      <c r="CT1492" s="422">
        <f t="shared" ref="CT1492" si="1278">IF(CT1490="NA",COUNTIF(S1491:S1492,"NA"),COUNTIF(S1491:S1492,"NS"))</f>
        <v>0</v>
      </c>
      <c r="CU1492" s="422">
        <f t="shared" ref="CU1492" si="1279">IF(CU1490="NA",COUNTIF(T1491:T1492,"NA"),COUNTIF(T1491:T1492,"NS"))</f>
        <v>0</v>
      </c>
      <c r="CV1492" s="422">
        <f t="shared" ref="CV1492" si="1280">IF(CV1490="NA",COUNTIF(U1491:U1492,"NA"),COUNTIF(U1491:U1492,"NS"))</f>
        <v>0</v>
      </c>
      <c r="CW1492" s="422">
        <f t="shared" ref="CW1492" si="1281">IF(CW1490="NA",COUNTIF(V1491:V1492,"NA"),COUNTIF(V1491:V1492,"NS"))</f>
        <v>0</v>
      </c>
      <c r="CX1492" s="422">
        <f t="shared" ref="CX1492" si="1282">IF(CX1490="NA",COUNTIF(W1491:W1492,"NA"),COUNTIF(W1491:W1492,"NS"))</f>
        <v>0</v>
      </c>
      <c r="CY1492" s="422">
        <f t="shared" ref="CY1492" si="1283">IF(CY1490="NA",COUNTIF(X1491:X1492,"NA"),COUNTIF(X1491:X1492,"NS"))</f>
        <v>0</v>
      </c>
      <c r="CZ1492" s="422">
        <f t="shared" ref="CZ1492" si="1284">IF(CZ1490="NA",COUNTIF(Y1491:Y1492,"NA"),COUNTIF(Y1491:Y1492,"NS"))</f>
        <v>0</v>
      </c>
      <c r="DA1492" s="422">
        <f t="shared" ref="DA1492" si="1285">IF(DA1490="NA",COUNTIF(Z1491:Z1492,"NA"),COUNTIF(Z1491:Z1492,"NS"))</f>
        <v>0</v>
      </c>
      <c r="DB1492" s="422">
        <f t="shared" ref="DB1492" si="1286">IF(DB1490="NA",COUNTIF(AA1491:AA1492,"NA"),COUNTIF(AA1491:AA1492,"NS"))</f>
        <v>0</v>
      </c>
      <c r="DC1492" s="422">
        <f t="shared" ref="DC1492" si="1287">IF(DC1490="NA",COUNTIF(AB1491:AB1492,"NA"),COUNTIF(AB1491:AB1492,"NS"))</f>
        <v>0</v>
      </c>
      <c r="DD1492" s="422">
        <f t="shared" ref="DD1492" si="1288">IF(DD1490="NA",COUNTIF(AC1491:AC1492,"NA"),COUNTIF(AC1491:AC1492,"NS"))</f>
        <v>0</v>
      </c>
      <c r="DE1492" s="422">
        <f t="shared" ref="DE1492" si="1289">IF(DE1490="NA",COUNTIF(AD1491:AD1492,"NA"),COUNTIF(AD1491:AD1492,"NS"))</f>
        <v>0</v>
      </c>
      <c r="DG1492" s="612"/>
      <c r="DH1492" s="613"/>
      <c r="DI1492" s="415"/>
      <c r="DJ1492" s="416"/>
      <c r="DK1492" s="416"/>
      <c r="DL1492" s="416"/>
      <c r="DM1492" s="416"/>
      <c r="DN1492" s="416"/>
      <c r="DO1492" s="416"/>
      <c r="DP1492" s="416"/>
      <c r="DQ1492" s="416"/>
      <c r="DR1492" s="416"/>
      <c r="DS1492" s="416"/>
      <c r="DT1492" s="416"/>
      <c r="DU1492" s="416"/>
      <c r="DV1492" s="416"/>
      <c r="DW1492" s="416"/>
      <c r="DX1492" s="416"/>
      <c r="DY1492" s="416"/>
      <c r="DZ1492" s="416"/>
      <c r="EA1492" s="416"/>
      <c r="EB1492" s="416"/>
      <c r="EC1492" s="416"/>
      <c r="ED1492" s="416"/>
      <c r="EE1492" s="416"/>
      <c r="EF1492" s="416"/>
      <c r="EG1492" s="416"/>
      <c r="EH1492" s="416"/>
      <c r="EI1492" s="416"/>
      <c r="EJ1492" s="416"/>
      <c r="EK1492" s="416"/>
      <c r="EL1492" s="417"/>
    </row>
    <row r="1493" spans="1:143" ht="15" customHeight="1" x14ac:dyDescent="0.25">
      <c r="A1493" s="60"/>
      <c r="B1493" s="60"/>
      <c r="C1493" s="782"/>
      <c r="D1493" s="789"/>
      <c r="E1493" s="790"/>
      <c r="F1493" s="791"/>
      <c r="G1493" s="703" t="s">
        <v>528</v>
      </c>
      <c r="H1493" s="703"/>
      <c r="I1493" s="774" t="s">
        <v>529</v>
      </c>
      <c r="J1493" s="774"/>
      <c r="K1493" s="774"/>
      <c r="L1493" s="774"/>
      <c r="M1493" s="774"/>
      <c r="N1493" s="774"/>
      <c r="O1493" s="774"/>
      <c r="P1493" s="774"/>
      <c r="Q1493" s="774"/>
      <c r="R1493" s="774"/>
      <c r="S1493" s="274"/>
      <c r="T1493" s="274"/>
      <c r="U1493" s="274"/>
      <c r="V1493" s="274"/>
      <c r="W1493" s="274"/>
      <c r="X1493" s="274"/>
      <c r="Y1493" s="274"/>
      <c r="Z1493" s="274"/>
      <c r="AA1493" s="274"/>
      <c r="AB1493" s="274"/>
      <c r="AC1493" s="274"/>
      <c r="AD1493" s="274"/>
      <c r="AE1493" s="60"/>
      <c r="AF1493" s="259"/>
      <c r="AG1493" s="374">
        <f t="shared" si="961"/>
        <v>12</v>
      </c>
      <c r="AH1493" s="399"/>
      <c r="AK1493" s="412">
        <f t="shared" si="962"/>
        <v>0</v>
      </c>
      <c r="AL1493" s="379">
        <f t="shared" si="1146"/>
        <v>0</v>
      </c>
      <c r="AM1493" s="380">
        <f t="shared" si="963"/>
        <v>0</v>
      </c>
      <c r="AN1493" s="317">
        <f t="shared" si="964"/>
        <v>0</v>
      </c>
      <c r="AO1493" s="388">
        <f t="shared" si="965"/>
        <v>0</v>
      </c>
      <c r="AP1493" s="379">
        <f t="shared" si="1147"/>
        <v>0</v>
      </c>
      <c r="AQ1493" s="380">
        <f t="shared" si="966"/>
        <v>0</v>
      </c>
      <c r="AR1493" s="317">
        <f t="shared" si="967"/>
        <v>0</v>
      </c>
      <c r="AS1493" s="388">
        <f t="shared" si="968"/>
        <v>0</v>
      </c>
      <c r="AT1493" s="379">
        <f t="shared" si="1148"/>
        <v>0</v>
      </c>
      <c r="AU1493" s="380">
        <f t="shared" si="969"/>
        <v>0</v>
      </c>
      <c r="AV1493" s="317">
        <f t="shared" si="970"/>
        <v>0</v>
      </c>
      <c r="AW1493" s="388">
        <f t="shared" si="971"/>
        <v>0</v>
      </c>
      <c r="AX1493" s="379">
        <f t="shared" si="1149"/>
        <v>0</v>
      </c>
      <c r="AY1493" s="380">
        <f t="shared" si="972"/>
        <v>0</v>
      </c>
      <c r="AZ1493" s="292">
        <f t="shared" si="973"/>
        <v>0</v>
      </c>
      <c r="BA1493" s="388">
        <f t="shared" si="974"/>
        <v>0</v>
      </c>
      <c r="BB1493" s="379">
        <f t="shared" si="1150"/>
        <v>0</v>
      </c>
      <c r="BC1493" s="380">
        <f t="shared" si="975"/>
        <v>0</v>
      </c>
      <c r="BD1493" s="292">
        <f t="shared" si="976"/>
        <v>0</v>
      </c>
      <c r="BE1493" s="388">
        <f t="shared" si="977"/>
        <v>0</v>
      </c>
      <c r="BF1493" s="379">
        <f t="shared" si="1151"/>
        <v>0</v>
      </c>
      <c r="BG1493" s="380">
        <f t="shared" si="978"/>
        <v>0</v>
      </c>
      <c r="BH1493" s="292">
        <f t="shared" si="979"/>
        <v>0</v>
      </c>
      <c r="CA1493" s="308" t="s">
        <v>1918</v>
      </c>
      <c r="CB1493" s="427"/>
      <c r="CC1493" s="296"/>
      <c r="CD1493" s="296"/>
      <c r="CE1493" s="296"/>
      <c r="CF1493" s="296"/>
      <c r="CG1493" s="296"/>
      <c r="CH1493" s="433"/>
      <c r="CI1493" s="422"/>
      <c r="CJ1493" s="422"/>
      <c r="CK1493" s="422"/>
      <c r="CL1493" s="422"/>
      <c r="CM1493" s="320"/>
      <c r="CN1493" s="320"/>
      <c r="CO1493" s="320"/>
      <c r="CP1493" s="320"/>
      <c r="CQ1493" s="320"/>
      <c r="CR1493" s="320"/>
      <c r="CS1493" s="320"/>
      <c r="CT1493" s="435">
        <f t="shared" ref="CT1493:DD1493" si="1290">IF(OR(AND(CT1490=0,CT1492&gt;0),AND(CT1490="NS",CT1491&gt;0),AND(CT1490="NS",CT1492=0,CT1491=0)),1,IF(OR(AND(CT1490&gt;0,CT1492=2),AND(CT1490="NS",CT1492=2),AND(CT1490="NS",CT1491=0,CT1492&gt;0),OR(CT1490=CT1491,AND(CT1490="",CT1492=0,CT1491=0))),0,1))</f>
        <v>0</v>
      </c>
      <c r="CU1493" s="435">
        <f t="shared" si="1290"/>
        <v>0</v>
      </c>
      <c r="CV1493" s="435">
        <f t="shared" si="1290"/>
        <v>0</v>
      </c>
      <c r="CW1493" s="435">
        <f t="shared" si="1290"/>
        <v>0</v>
      </c>
      <c r="CX1493" s="435">
        <f t="shared" si="1290"/>
        <v>0</v>
      </c>
      <c r="CY1493" s="435">
        <f t="shared" si="1290"/>
        <v>0</v>
      </c>
      <c r="CZ1493" s="435">
        <f t="shared" si="1290"/>
        <v>0</v>
      </c>
      <c r="DA1493" s="435">
        <f t="shared" si="1290"/>
        <v>0</v>
      </c>
      <c r="DB1493" s="435">
        <f t="shared" si="1290"/>
        <v>0</v>
      </c>
      <c r="DC1493" s="435">
        <f t="shared" si="1290"/>
        <v>0</v>
      </c>
      <c r="DD1493" s="435">
        <f t="shared" si="1290"/>
        <v>0</v>
      </c>
      <c r="DE1493" s="435">
        <f t="shared" ref="DE1493" si="1291">IF(OR(AND(DE1490=0,DE1492&gt;0),AND(DE1490="NS",DE1491&gt;0),AND(DE1490="NS",DE1492=0,DE1491=0)),1,IF(OR(AND(DE1490&gt;0,DE1492=2),AND(DE1490="NS",DE1492=2),AND(DE1490="NS",DE1491=0,DE1492&gt;0),OR(DE1490=DE1491,AND(DE1490="",DE1492=0,DE1491=0))),0,1))</f>
        <v>0</v>
      </c>
      <c r="DF1493" s="387">
        <f>SUM(CT1493:DE1493)</f>
        <v>0</v>
      </c>
      <c r="DG1493" s="610"/>
      <c r="DH1493" s="611"/>
      <c r="DI1493" s="415"/>
      <c r="DJ1493" s="416"/>
      <c r="DK1493" s="416"/>
      <c r="DL1493" s="416"/>
      <c r="DM1493" s="416"/>
      <c r="DN1493" s="416"/>
      <c r="DO1493" s="416"/>
      <c r="DP1493" s="416"/>
      <c r="DQ1493" s="416"/>
      <c r="DR1493" s="416"/>
      <c r="DS1493" s="416"/>
      <c r="DT1493" s="416"/>
      <c r="DU1493" s="416"/>
      <c r="DV1493" s="416"/>
      <c r="DW1493" s="416"/>
      <c r="DX1493" s="416"/>
      <c r="DY1493" s="416"/>
      <c r="DZ1493" s="416"/>
      <c r="EA1493" s="416"/>
      <c r="EB1493" s="416"/>
      <c r="EC1493" s="416"/>
      <c r="ED1493" s="416"/>
      <c r="EE1493" s="416"/>
      <c r="EF1493" s="416"/>
      <c r="EG1493" s="416"/>
      <c r="EH1493" s="416"/>
      <c r="EI1493" s="416"/>
      <c r="EJ1493" s="416"/>
      <c r="EK1493" s="416"/>
      <c r="EL1493" s="417"/>
    </row>
    <row r="1494" spans="1:143" ht="15" customHeight="1" x14ac:dyDescent="0.25">
      <c r="A1494" s="60"/>
      <c r="B1494" s="60"/>
      <c r="C1494" s="782"/>
      <c r="D1494" s="789"/>
      <c r="E1494" s="790"/>
      <c r="F1494" s="791"/>
      <c r="G1494" s="703" t="s">
        <v>530</v>
      </c>
      <c r="H1494" s="703"/>
      <c r="I1494" s="774" t="s">
        <v>531</v>
      </c>
      <c r="J1494" s="774"/>
      <c r="K1494" s="774"/>
      <c r="L1494" s="774"/>
      <c r="M1494" s="774"/>
      <c r="N1494" s="774"/>
      <c r="O1494" s="774"/>
      <c r="P1494" s="774"/>
      <c r="Q1494" s="774"/>
      <c r="R1494" s="774"/>
      <c r="S1494" s="274"/>
      <c r="T1494" s="274"/>
      <c r="U1494" s="274"/>
      <c r="V1494" s="274"/>
      <c r="W1494" s="274"/>
      <c r="X1494" s="274"/>
      <c r="Y1494" s="274"/>
      <c r="Z1494" s="274"/>
      <c r="AA1494" s="274"/>
      <c r="AB1494" s="274"/>
      <c r="AC1494" s="274"/>
      <c r="AD1494" s="274"/>
      <c r="AE1494" s="60"/>
      <c r="AF1494" s="259"/>
      <c r="AG1494" s="374">
        <f t="shared" si="961"/>
        <v>12</v>
      </c>
      <c r="AH1494" s="399"/>
      <c r="AK1494" s="412">
        <f t="shared" si="962"/>
        <v>0</v>
      </c>
      <c r="AL1494" s="379">
        <f t="shared" si="1146"/>
        <v>0</v>
      </c>
      <c r="AM1494" s="380">
        <f t="shared" si="963"/>
        <v>0</v>
      </c>
      <c r="AN1494" s="317">
        <f t="shared" si="964"/>
        <v>0</v>
      </c>
      <c r="AO1494" s="388">
        <f t="shared" si="965"/>
        <v>0</v>
      </c>
      <c r="AP1494" s="379">
        <f t="shared" si="1147"/>
        <v>0</v>
      </c>
      <c r="AQ1494" s="380">
        <f t="shared" si="966"/>
        <v>0</v>
      </c>
      <c r="AR1494" s="317">
        <f t="shared" si="967"/>
        <v>0</v>
      </c>
      <c r="AS1494" s="388">
        <f t="shared" si="968"/>
        <v>0</v>
      </c>
      <c r="AT1494" s="379">
        <f t="shared" si="1148"/>
        <v>0</v>
      </c>
      <c r="AU1494" s="380">
        <f t="shared" si="969"/>
        <v>0</v>
      </c>
      <c r="AV1494" s="317">
        <f t="shared" si="970"/>
        <v>0</v>
      </c>
      <c r="AW1494" s="388">
        <f t="shared" si="971"/>
        <v>0</v>
      </c>
      <c r="AX1494" s="379">
        <f t="shared" si="1149"/>
        <v>0</v>
      </c>
      <c r="AY1494" s="380">
        <f t="shared" si="972"/>
        <v>0</v>
      </c>
      <c r="AZ1494" s="292">
        <f t="shared" si="973"/>
        <v>0</v>
      </c>
      <c r="BA1494" s="388">
        <f t="shared" si="974"/>
        <v>0</v>
      </c>
      <c r="BB1494" s="379">
        <f t="shared" si="1150"/>
        <v>0</v>
      </c>
      <c r="BC1494" s="380">
        <f t="shared" si="975"/>
        <v>0</v>
      </c>
      <c r="BD1494" s="292">
        <f t="shared" si="976"/>
        <v>0</v>
      </c>
      <c r="BE1494" s="388">
        <f t="shared" si="977"/>
        <v>0</v>
      </c>
      <c r="BF1494" s="379">
        <f t="shared" si="1151"/>
        <v>0</v>
      </c>
      <c r="BG1494" s="380">
        <f t="shared" si="978"/>
        <v>0</v>
      </c>
      <c r="BH1494" s="292">
        <f t="shared" si="979"/>
        <v>0</v>
      </c>
      <c r="CA1494" s="309"/>
      <c r="CB1494" s="427"/>
      <c r="CC1494" s="310"/>
      <c r="CD1494" s="310"/>
      <c r="CE1494" s="310"/>
      <c r="CF1494" s="310"/>
      <c r="CG1494" s="310"/>
      <c r="CH1494" s="310"/>
      <c r="CI1494" s="310"/>
      <c r="CJ1494" s="310"/>
      <c r="CK1494" s="310"/>
      <c r="CL1494" s="310"/>
      <c r="CM1494" s="388"/>
      <c r="CN1494" s="388"/>
      <c r="CO1494" s="388"/>
      <c r="CP1494" s="388"/>
      <c r="CQ1494" s="388"/>
      <c r="CR1494" s="388"/>
      <c r="CS1494" s="388"/>
      <c r="CT1494" s="311"/>
      <c r="CU1494" s="311"/>
      <c r="CV1494" s="311"/>
      <c r="CW1494" s="311"/>
      <c r="CX1494" s="311"/>
      <c r="CY1494" s="311"/>
      <c r="CZ1494" s="311"/>
      <c r="DA1494" s="311"/>
      <c r="DB1494" s="311"/>
      <c r="DC1494" s="311"/>
      <c r="DD1494" s="311"/>
      <c r="DE1494" s="311"/>
      <c r="DG1494" s="610"/>
      <c r="DH1494" s="611"/>
      <c r="DI1494" s="415"/>
      <c r="DJ1494" s="416"/>
      <c r="DK1494" s="416"/>
      <c r="DL1494" s="416"/>
      <c r="DM1494" s="416"/>
      <c r="DN1494" s="416"/>
      <c r="DO1494" s="416"/>
      <c r="DP1494" s="416"/>
      <c r="DQ1494" s="416"/>
      <c r="DR1494" s="416"/>
      <c r="DS1494" s="416"/>
      <c r="DT1494" s="416"/>
      <c r="DU1494" s="416"/>
      <c r="DV1494" s="416"/>
      <c r="DW1494" s="416"/>
      <c r="DX1494" s="416"/>
      <c r="DY1494" s="416"/>
      <c r="DZ1494" s="416"/>
      <c r="EA1494" s="416"/>
      <c r="EB1494" s="416"/>
      <c r="EC1494" s="416"/>
      <c r="ED1494" s="416"/>
      <c r="EE1494" s="416"/>
      <c r="EF1494" s="416"/>
      <c r="EG1494" s="416"/>
      <c r="EH1494" s="416"/>
      <c r="EI1494" s="416"/>
      <c r="EJ1494" s="416"/>
      <c r="EK1494" s="416"/>
      <c r="EL1494" s="417"/>
    </row>
    <row r="1495" spans="1:143" ht="15" customHeight="1" x14ac:dyDescent="0.25">
      <c r="A1495" s="60"/>
      <c r="B1495" s="60"/>
      <c r="C1495" s="783"/>
      <c r="D1495" s="792"/>
      <c r="E1495" s="793"/>
      <c r="F1495" s="794"/>
      <c r="G1495" s="703" t="s">
        <v>532</v>
      </c>
      <c r="H1495" s="703"/>
      <c r="I1495" s="774" t="s">
        <v>533</v>
      </c>
      <c r="J1495" s="774"/>
      <c r="K1495" s="774"/>
      <c r="L1495" s="774"/>
      <c r="M1495" s="774"/>
      <c r="N1495" s="774"/>
      <c r="O1495" s="774"/>
      <c r="P1495" s="774"/>
      <c r="Q1495" s="774"/>
      <c r="R1495" s="774"/>
      <c r="S1495" s="274"/>
      <c r="T1495" s="274"/>
      <c r="U1495" s="274"/>
      <c r="V1495" s="274"/>
      <c r="W1495" s="274"/>
      <c r="X1495" s="274"/>
      <c r="Y1495" s="274"/>
      <c r="Z1495" s="274"/>
      <c r="AA1495" s="274"/>
      <c r="AB1495" s="274"/>
      <c r="AC1495" s="274"/>
      <c r="AD1495" s="274"/>
      <c r="AE1495" s="60"/>
      <c r="AF1495" s="259"/>
      <c r="AG1495" s="374">
        <f t="shared" si="961"/>
        <v>12</v>
      </c>
      <c r="AH1495" s="399"/>
      <c r="AK1495" s="412">
        <f t="shared" si="962"/>
        <v>0</v>
      </c>
      <c r="AL1495" s="379">
        <f t="shared" si="1146"/>
        <v>0</v>
      </c>
      <c r="AM1495" s="380">
        <f t="shared" si="963"/>
        <v>0</v>
      </c>
      <c r="AN1495" s="317">
        <f t="shared" si="964"/>
        <v>0</v>
      </c>
      <c r="AO1495" s="388">
        <f t="shared" si="965"/>
        <v>0</v>
      </c>
      <c r="AP1495" s="379">
        <f t="shared" si="1147"/>
        <v>0</v>
      </c>
      <c r="AQ1495" s="380">
        <f t="shared" si="966"/>
        <v>0</v>
      </c>
      <c r="AR1495" s="317">
        <f t="shared" si="967"/>
        <v>0</v>
      </c>
      <c r="AS1495" s="388">
        <f t="shared" si="968"/>
        <v>0</v>
      </c>
      <c r="AT1495" s="379">
        <f t="shared" si="1148"/>
        <v>0</v>
      </c>
      <c r="AU1495" s="380">
        <f t="shared" si="969"/>
        <v>0</v>
      </c>
      <c r="AV1495" s="317">
        <f t="shared" si="970"/>
        <v>0</v>
      </c>
      <c r="AW1495" s="388">
        <f t="shared" si="971"/>
        <v>0</v>
      </c>
      <c r="AX1495" s="379">
        <f t="shared" si="1149"/>
        <v>0</v>
      </c>
      <c r="AY1495" s="380">
        <f t="shared" si="972"/>
        <v>0</v>
      </c>
      <c r="AZ1495" s="292">
        <f t="shared" si="973"/>
        <v>0</v>
      </c>
      <c r="BA1495" s="388">
        <f t="shared" si="974"/>
        <v>0</v>
      </c>
      <c r="BB1495" s="379">
        <f t="shared" si="1150"/>
        <v>0</v>
      </c>
      <c r="BC1495" s="380">
        <f t="shared" si="975"/>
        <v>0</v>
      </c>
      <c r="BD1495" s="292">
        <f t="shared" si="976"/>
        <v>0</v>
      </c>
      <c r="BE1495" s="388">
        <f t="shared" si="977"/>
        <v>0</v>
      </c>
      <c r="BF1495" s="379">
        <f t="shared" si="1151"/>
        <v>0</v>
      </c>
      <c r="BG1495" s="380">
        <f t="shared" si="978"/>
        <v>0</v>
      </c>
      <c r="BH1495" s="292">
        <f t="shared" si="979"/>
        <v>0</v>
      </c>
      <c r="CA1495" s="309"/>
      <c r="CB1495" s="427"/>
      <c r="CC1495" s="310"/>
      <c r="CD1495" s="310"/>
      <c r="CE1495" s="310"/>
      <c r="CF1495" s="310"/>
      <c r="CG1495" s="310"/>
      <c r="CH1495" s="310"/>
      <c r="CI1495" s="310"/>
      <c r="CJ1495" s="310"/>
      <c r="CK1495" s="310"/>
      <c r="CL1495" s="310"/>
      <c r="CM1495" s="388"/>
      <c r="CN1495" s="388"/>
      <c r="CO1495" s="388"/>
      <c r="CP1495" s="388"/>
      <c r="CQ1495" s="388"/>
      <c r="CR1495" s="388"/>
      <c r="CS1495" s="388"/>
      <c r="CT1495" s="311"/>
      <c r="CU1495" s="311"/>
      <c r="CV1495" s="311"/>
      <c r="CW1495" s="311"/>
      <c r="CX1495" s="311"/>
      <c r="CY1495" s="311"/>
      <c r="CZ1495" s="311"/>
      <c r="DA1495" s="311"/>
      <c r="DB1495" s="311"/>
      <c r="DC1495" s="311"/>
      <c r="DD1495" s="311"/>
      <c r="DE1495" s="311"/>
      <c r="DG1495" s="614" t="s">
        <v>532</v>
      </c>
      <c r="DH1495" s="615"/>
      <c r="DI1495" s="418" t="s">
        <v>1909</v>
      </c>
      <c r="DJ1495" s="419"/>
      <c r="DK1495" s="419"/>
      <c r="DL1495" s="419"/>
      <c r="DM1495" s="419"/>
      <c r="DN1495" s="419"/>
      <c r="DO1495" s="419"/>
      <c r="DP1495" s="419"/>
      <c r="DQ1495" s="419"/>
      <c r="DR1495" s="419"/>
      <c r="DS1495" s="419"/>
      <c r="DT1495" s="419"/>
      <c r="DU1495" s="419"/>
      <c r="DV1495" s="419"/>
      <c r="DW1495" s="419"/>
      <c r="DX1495" s="419"/>
      <c r="DY1495" s="419"/>
      <c r="DZ1495" s="419"/>
      <c r="EA1495" s="420">
        <f t="shared" ref="EA1495" si="1292">S1495</f>
        <v>0</v>
      </c>
      <c r="EB1495" s="420">
        <f t="shared" ref="EB1495" si="1293">T1495</f>
        <v>0</v>
      </c>
      <c r="EC1495" s="420">
        <f t="shared" ref="EC1495" si="1294">U1495</f>
        <v>0</v>
      </c>
      <c r="ED1495" s="420">
        <f t="shared" ref="ED1495" si="1295">V1495</f>
        <v>0</v>
      </c>
      <c r="EE1495" s="420">
        <f t="shared" ref="EE1495" si="1296">W1495</f>
        <v>0</v>
      </c>
      <c r="EF1495" s="420">
        <f t="shared" ref="EF1495" si="1297">X1495</f>
        <v>0</v>
      </c>
      <c r="EG1495" s="420">
        <f t="shared" ref="EG1495" si="1298">Y1495</f>
        <v>0</v>
      </c>
      <c r="EH1495" s="420">
        <f t="shared" ref="EH1495" si="1299">Z1495</f>
        <v>0</v>
      </c>
      <c r="EI1495" s="420">
        <f t="shared" ref="EI1495" si="1300">AA1495</f>
        <v>0</v>
      </c>
      <c r="EJ1495" s="420">
        <f t="shared" ref="EJ1495" si="1301">AB1495</f>
        <v>0</v>
      </c>
      <c r="EK1495" s="420">
        <f t="shared" ref="EK1495" si="1302">AC1495</f>
        <v>0</v>
      </c>
      <c r="EL1495" s="420">
        <f t="shared" ref="EL1495" si="1303">AD1495</f>
        <v>0</v>
      </c>
    </row>
    <row r="1496" spans="1:143" ht="15" customHeight="1" x14ac:dyDescent="0.25">
      <c r="A1496" s="60"/>
      <c r="B1496" s="60"/>
      <c r="C1496" s="781" t="s">
        <v>596</v>
      </c>
      <c r="D1496" s="786" t="s">
        <v>597</v>
      </c>
      <c r="E1496" s="787"/>
      <c r="F1496" s="788"/>
      <c r="G1496" s="703" t="s">
        <v>536</v>
      </c>
      <c r="H1496" s="703"/>
      <c r="I1496" s="774" t="s">
        <v>537</v>
      </c>
      <c r="J1496" s="774"/>
      <c r="K1496" s="774"/>
      <c r="L1496" s="774"/>
      <c r="M1496" s="774"/>
      <c r="N1496" s="774"/>
      <c r="O1496" s="774"/>
      <c r="P1496" s="774"/>
      <c r="Q1496" s="774"/>
      <c r="R1496" s="774"/>
      <c r="S1496" s="274"/>
      <c r="T1496" s="274"/>
      <c r="U1496" s="274"/>
      <c r="V1496" s="274"/>
      <c r="W1496" s="274"/>
      <c r="X1496" s="274"/>
      <c r="Y1496" s="274"/>
      <c r="Z1496" s="274"/>
      <c r="AA1496" s="274"/>
      <c r="AB1496" s="274"/>
      <c r="AC1496" s="274"/>
      <c r="AD1496" s="274"/>
      <c r="AE1496" s="60"/>
      <c r="AF1496" s="259"/>
      <c r="AG1496" s="374">
        <f t="shared" si="961"/>
        <v>12</v>
      </c>
      <c r="AH1496" s="399"/>
      <c r="AK1496" s="412">
        <f t="shared" si="962"/>
        <v>0</v>
      </c>
      <c r="AL1496" s="379">
        <f t="shared" si="1146"/>
        <v>0</v>
      </c>
      <c r="AM1496" s="380">
        <f t="shared" si="963"/>
        <v>0</v>
      </c>
      <c r="AN1496" s="317">
        <f t="shared" si="964"/>
        <v>0</v>
      </c>
      <c r="AO1496" s="388">
        <f t="shared" si="965"/>
        <v>0</v>
      </c>
      <c r="AP1496" s="379">
        <f t="shared" si="1147"/>
        <v>0</v>
      </c>
      <c r="AQ1496" s="380">
        <f t="shared" si="966"/>
        <v>0</v>
      </c>
      <c r="AR1496" s="317">
        <f t="shared" si="967"/>
        <v>0</v>
      </c>
      <c r="AS1496" s="388">
        <f t="shared" si="968"/>
        <v>0</v>
      </c>
      <c r="AT1496" s="379">
        <f t="shared" si="1148"/>
        <v>0</v>
      </c>
      <c r="AU1496" s="380">
        <f t="shared" si="969"/>
        <v>0</v>
      </c>
      <c r="AV1496" s="317">
        <f t="shared" si="970"/>
        <v>0</v>
      </c>
      <c r="AW1496" s="388">
        <f t="shared" si="971"/>
        <v>0</v>
      </c>
      <c r="AX1496" s="379">
        <f t="shared" si="1149"/>
        <v>0</v>
      </c>
      <c r="AY1496" s="380">
        <f t="shared" si="972"/>
        <v>0</v>
      </c>
      <c r="AZ1496" s="292">
        <f t="shared" si="973"/>
        <v>0</v>
      </c>
      <c r="BA1496" s="388">
        <f t="shared" si="974"/>
        <v>0</v>
      </c>
      <c r="BB1496" s="379">
        <f t="shared" si="1150"/>
        <v>0</v>
      </c>
      <c r="BC1496" s="380">
        <f t="shared" si="975"/>
        <v>0</v>
      </c>
      <c r="BD1496" s="292">
        <f t="shared" si="976"/>
        <v>0</v>
      </c>
      <c r="BE1496" s="388">
        <f t="shared" si="977"/>
        <v>0</v>
      </c>
      <c r="BF1496" s="379">
        <f t="shared" si="1151"/>
        <v>0</v>
      </c>
      <c r="BG1496" s="380">
        <f t="shared" si="978"/>
        <v>0</v>
      </c>
      <c r="BH1496" s="292">
        <f t="shared" si="979"/>
        <v>0</v>
      </c>
      <c r="CA1496" s="309"/>
      <c r="CB1496" s="427"/>
      <c r="CC1496" s="310"/>
      <c r="CD1496" s="310"/>
      <c r="CE1496" s="310"/>
      <c r="CF1496" s="310"/>
      <c r="CG1496" s="310"/>
      <c r="CH1496" s="310"/>
      <c r="CI1496" s="310"/>
      <c r="CJ1496" s="310"/>
      <c r="CK1496" s="310"/>
      <c r="CL1496" s="310"/>
      <c r="CM1496" s="388"/>
      <c r="CN1496" s="388"/>
      <c r="CO1496" s="388"/>
      <c r="CP1496" s="388"/>
      <c r="CQ1496" s="388"/>
      <c r="CR1496" s="388"/>
      <c r="CS1496" s="388"/>
      <c r="CT1496" s="311"/>
      <c r="CU1496" s="311"/>
      <c r="CV1496" s="311"/>
      <c r="CW1496" s="311"/>
      <c r="CX1496" s="311"/>
      <c r="CY1496" s="311"/>
      <c r="CZ1496" s="311"/>
      <c r="DA1496" s="311"/>
      <c r="DB1496" s="311"/>
      <c r="DC1496" s="311"/>
      <c r="DD1496" s="311"/>
      <c r="DE1496" s="311"/>
      <c r="DG1496" s="610"/>
      <c r="DH1496" s="611"/>
      <c r="DI1496" s="415" t="s">
        <v>1910</v>
      </c>
      <c r="DJ1496" s="416"/>
      <c r="DK1496" s="416"/>
      <c r="DL1496" s="416"/>
      <c r="DM1496" s="416"/>
      <c r="DN1496" s="416"/>
      <c r="DO1496" s="416"/>
      <c r="DP1496" s="416"/>
      <c r="DQ1496" s="416"/>
      <c r="DR1496" s="416"/>
      <c r="DS1496" s="416"/>
      <c r="DT1496" s="416"/>
      <c r="DU1496" s="416"/>
      <c r="DV1496" s="416"/>
      <c r="DW1496" s="416"/>
      <c r="DX1496" s="416"/>
      <c r="DY1496" s="416"/>
      <c r="DZ1496" s="416"/>
      <c r="EA1496" s="417">
        <f t="shared" ref="EA1496" si="1304">COUNTIF(S1493:S1494,"NS")+COUNTIF(S1490,"NS")+COUNTIF(S1481,"NS")</f>
        <v>0</v>
      </c>
      <c r="EB1496" s="417">
        <f t="shared" ref="EB1496" si="1305">COUNTIF(T1493:T1494,"NS")+COUNTIF(T1490,"NS")+COUNTIF(T1481,"NS")</f>
        <v>0</v>
      </c>
      <c r="EC1496" s="417">
        <f t="shared" ref="EC1496" si="1306">COUNTIF(U1493:U1494,"NS")+COUNTIF(U1490,"NS")+COUNTIF(U1481,"NS")</f>
        <v>0</v>
      </c>
      <c r="ED1496" s="417">
        <f t="shared" ref="ED1496" si="1307">COUNTIF(V1493:V1494,"NS")+COUNTIF(V1490,"NS")+COUNTIF(V1481,"NS")</f>
        <v>0</v>
      </c>
      <c r="EE1496" s="417">
        <f t="shared" ref="EE1496" si="1308">COUNTIF(W1493:W1494,"NS")+COUNTIF(W1490,"NS")+COUNTIF(W1481,"NS")</f>
        <v>0</v>
      </c>
      <c r="EF1496" s="417">
        <f t="shared" ref="EF1496" si="1309">COUNTIF(X1493:X1494,"NS")+COUNTIF(X1490,"NS")+COUNTIF(X1481,"NS")</f>
        <v>0</v>
      </c>
      <c r="EG1496" s="417">
        <f t="shared" ref="EG1496" si="1310">COUNTIF(Y1493:Y1494,"NS")+COUNTIF(Y1490,"NS")+COUNTIF(Y1481,"NS")</f>
        <v>0</v>
      </c>
      <c r="EH1496" s="417">
        <f t="shared" ref="EH1496" si="1311">COUNTIF(Z1493:Z1494,"NS")+COUNTIF(Z1490,"NS")+COUNTIF(Z1481,"NS")</f>
        <v>0</v>
      </c>
      <c r="EI1496" s="417">
        <f t="shared" ref="EI1496" si="1312">COUNTIF(AA1493:AA1494,"NS")+COUNTIF(AA1490,"NS")+COUNTIF(AA1481,"NS")</f>
        <v>0</v>
      </c>
      <c r="EJ1496" s="417">
        <f t="shared" ref="EJ1496" si="1313">COUNTIF(AB1493:AB1494,"NS")+COUNTIF(AB1490,"NS")+COUNTIF(AB1481,"NS")</f>
        <v>0</v>
      </c>
      <c r="EK1496" s="417">
        <f t="shared" ref="EK1496" si="1314">COUNTIF(AC1493:AC1494,"NS")+COUNTIF(AC1490,"NS")+COUNTIF(AC1481,"NS")</f>
        <v>0</v>
      </c>
      <c r="EL1496" s="417">
        <f t="shared" ref="EL1496" si="1315">COUNTIF(AD1493:AD1494,"NS")+COUNTIF(AD1490,"NS")+COUNTIF(AD1481,"NS")</f>
        <v>0</v>
      </c>
    </row>
    <row r="1497" spans="1:143" ht="15" customHeight="1" x14ac:dyDescent="0.25">
      <c r="A1497" s="60"/>
      <c r="B1497" s="60"/>
      <c r="C1497" s="782"/>
      <c r="D1497" s="789"/>
      <c r="E1497" s="790"/>
      <c r="F1497" s="791"/>
      <c r="G1497" s="703" t="s">
        <v>538</v>
      </c>
      <c r="H1497" s="703"/>
      <c r="I1497" s="774" t="s">
        <v>539</v>
      </c>
      <c r="J1497" s="774"/>
      <c r="K1497" s="774"/>
      <c r="L1497" s="774"/>
      <c r="M1497" s="774"/>
      <c r="N1497" s="774"/>
      <c r="O1497" s="774"/>
      <c r="P1497" s="774"/>
      <c r="Q1497" s="774"/>
      <c r="R1497" s="774"/>
      <c r="S1497" s="274"/>
      <c r="T1497" s="274"/>
      <c r="U1497" s="274"/>
      <c r="V1497" s="274"/>
      <c r="W1497" s="274"/>
      <c r="X1497" s="274"/>
      <c r="Y1497" s="274"/>
      <c r="Z1497" s="274"/>
      <c r="AA1497" s="274"/>
      <c r="AB1497" s="274"/>
      <c r="AC1497" s="274"/>
      <c r="AD1497" s="274"/>
      <c r="AE1497" s="60"/>
      <c r="AF1497" s="259"/>
      <c r="AG1497" s="374">
        <f t="shared" si="961"/>
        <v>12</v>
      </c>
      <c r="AH1497" s="399"/>
      <c r="AK1497" s="412">
        <f t="shared" si="962"/>
        <v>0</v>
      </c>
      <c r="AL1497" s="379">
        <f t="shared" si="1146"/>
        <v>0</v>
      </c>
      <c r="AM1497" s="380">
        <f t="shared" si="963"/>
        <v>0</v>
      </c>
      <c r="AN1497" s="317">
        <f t="shared" si="964"/>
        <v>0</v>
      </c>
      <c r="AO1497" s="388">
        <f t="shared" si="965"/>
        <v>0</v>
      </c>
      <c r="AP1497" s="379">
        <f t="shared" si="1147"/>
        <v>0</v>
      </c>
      <c r="AQ1497" s="380">
        <f t="shared" si="966"/>
        <v>0</v>
      </c>
      <c r="AR1497" s="317">
        <f t="shared" si="967"/>
        <v>0</v>
      </c>
      <c r="AS1497" s="388">
        <f t="shared" si="968"/>
        <v>0</v>
      </c>
      <c r="AT1497" s="379">
        <f t="shared" si="1148"/>
        <v>0</v>
      </c>
      <c r="AU1497" s="380">
        <f t="shared" si="969"/>
        <v>0</v>
      </c>
      <c r="AV1497" s="317">
        <f t="shared" si="970"/>
        <v>0</v>
      </c>
      <c r="AW1497" s="388">
        <f t="shared" si="971"/>
        <v>0</v>
      </c>
      <c r="AX1497" s="379">
        <f t="shared" si="1149"/>
        <v>0</v>
      </c>
      <c r="AY1497" s="380">
        <f t="shared" si="972"/>
        <v>0</v>
      </c>
      <c r="AZ1497" s="292">
        <f t="shared" si="973"/>
        <v>0</v>
      </c>
      <c r="BA1497" s="388">
        <f t="shared" si="974"/>
        <v>0</v>
      </c>
      <c r="BB1497" s="379">
        <f t="shared" si="1150"/>
        <v>0</v>
      </c>
      <c r="BC1497" s="380">
        <f t="shared" si="975"/>
        <v>0</v>
      </c>
      <c r="BD1497" s="292">
        <f t="shared" si="976"/>
        <v>0</v>
      </c>
      <c r="BE1497" s="388">
        <f t="shared" si="977"/>
        <v>0</v>
      </c>
      <c r="BF1497" s="379">
        <f t="shared" si="1151"/>
        <v>0</v>
      </c>
      <c r="BG1497" s="380">
        <f t="shared" si="978"/>
        <v>0</v>
      </c>
      <c r="BH1497" s="292">
        <f t="shared" si="979"/>
        <v>0</v>
      </c>
      <c r="CA1497" s="309"/>
      <c r="CB1497" s="427"/>
      <c r="CC1497" s="310"/>
      <c r="CD1497" s="310"/>
      <c r="CE1497" s="310"/>
      <c r="CF1497" s="310"/>
      <c r="CG1497" s="310"/>
      <c r="CH1497" s="310"/>
      <c r="CI1497" s="310"/>
      <c r="CJ1497" s="310"/>
      <c r="CK1497" s="310"/>
      <c r="CL1497" s="310"/>
      <c r="CM1497" s="388"/>
      <c r="CN1497" s="388"/>
      <c r="CO1497" s="388"/>
      <c r="CP1497" s="388"/>
      <c r="CQ1497" s="388"/>
      <c r="CR1497" s="388"/>
      <c r="CS1497" s="388"/>
      <c r="CT1497" s="311"/>
      <c r="CU1497" s="311"/>
      <c r="CV1497" s="311"/>
      <c r="CW1497" s="311"/>
      <c r="CX1497" s="311"/>
      <c r="CY1497" s="311"/>
      <c r="CZ1497" s="311"/>
      <c r="DA1497" s="311"/>
      <c r="DB1497" s="311"/>
      <c r="DC1497" s="311"/>
      <c r="DD1497" s="311"/>
      <c r="DE1497" s="311"/>
      <c r="DG1497" s="610"/>
      <c r="DH1497" s="611"/>
      <c r="DI1497" s="415" t="s">
        <v>1914</v>
      </c>
      <c r="DJ1497" s="416"/>
      <c r="DK1497" s="416"/>
      <c r="DL1497" s="416"/>
      <c r="DM1497" s="416"/>
      <c r="DN1497" s="416"/>
      <c r="DO1497" s="416"/>
      <c r="DP1497" s="416"/>
      <c r="DQ1497" s="416"/>
      <c r="DR1497" s="416"/>
      <c r="DS1497" s="416"/>
      <c r="DT1497" s="416"/>
      <c r="DU1497" s="416"/>
      <c r="DV1497" s="416"/>
      <c r="DW1497" s="416"/>
      <c r="DX1497" s="416"/>
      <c r="DY1497" s="416"/>
      <c r="DZ1497" s="416"/>
      <c r="EA1497" s="417">
        <f t="shared" ref="EA1497" si="1316">SUM(S1481,S1490,S1493:S1495)</f>
        <v>0</v>
      </c>
      <c r="EB1497" s="417">
        <f t="shared" ref="EB1497" si="1317">SUM(T1481,T1490,T1493:T1495)</f>
        <v>0</v>
      </c>
      <c r="EC1497" s="417">
        <f t="shared" ref="EC1497" si="1318">SUM(U1481,U1490,U1493:U1495)</f>
        <v>0</v>
      </c>
      <c r="ED1497" s="417">
        <f t="shared" ref="ED1497" si="1319">SUM(V1481,V1490,V1493:V1495)</f>
        <v>0</v>
      </c>
      <c r="EE1497" s="417">
        <f t="shared" ref="EE1497" si="1320">SUM(W1481,W1490,W1493:W1495)</f>
        <v>0</v>
      </c>
      <c r="EF1497" s="417">
        <f t="shared" ref="EF1497" si="1321">SUM(X1481,X1490,X1493:X1495)</f>
        <v>0</v>
      </c>
      <c r="EG1497" s="417">
        <f t="shared" ref="EG1497" si="1322">SUM(Y1481,Y1490,Y1493:Y1495)</f>
        <v>0</v>
      </c>
      <c r="EH1497" s="417">
        <f t="shared" ref="EH1497" si="1323">SUM(Z1481,Z1490,Z1493:Z1495)</f>
        <v>0</v>
      </c>
      <c r="EI1497" s="417">
        <f t="shared" ref="EI1497" si="1324">SUM(AA1481,AA1490,AA1493:AA1495)</f>
        <v>0</v>
      </c>
      <c r="EJ1497" s="417">
        <f t="shared" ref="EJ1497" si="1325">SUM(AB1481,AB1490,AB1493:AB1495)</f>
        <v>0</v>
      </c>
      <c r="EK1497" s="417">
        <f t="shared" ref="EK1497" si="1326">SUM(AC1481,AC1490,AC1493:AC1495)</f>
        <v>0</v>
      </c>
      <c r="EL1497" s="417">
        <f t="shared" ref="EL1497" si="1327">SUM(AD1481,AD1490,AD1493:AD1495)</f>
        <v>0</v>
      </c>
    </row>
    <row r="1498" spans="1:143" ht="15" customHeight="1" x14ac:dyDescent="0.25">
      <c r="A1498" s="60"/>
      <c r="B1498" s="60"/>
      <c r="C1498" s="782"/>
      <c r="D1498" s="789"/>
      <c r="E1498" s="790"/>
      <c r="F1498" s="791"/>
      <c r="G1498" s="703" t="s">
        <v>540</v>
      </c>
      <c r="H1498" s="703"/>
      <c r="I1498" s="774" t="s">
        <v>541</v>
      </c>
      <c r="J1498" s="774"/>
      <c r="K1498" s="774"/>
      <c r="L1498" s="774"/>
      <c r="M1498" s="774"/>
      <c r="N1498" s="774"/>
      <c r="O1498" s="774"/>
      <c r="P1498" s="774"/>
      <c r="Q1498" s="774"/>
      <c r="R1498" s="774"/>
      <c r="S1498" s="274"/>
      <c r="T1498" s="274"/>
      <c r="U1498" s="274"/>
      <c r="V1498" s="274"/>
      <c r="W1498" s="274"/>
      <c r="X1498" s="274"/>
      <c r="Y1498" s="274"/>
      <c r="Z1498" s="274"/>
      <c r="AA1498" s="274"/>
      <c r="AB1498" s="274"/>
      <c r="AC1498" s="274"/>
      <c r="AD1498" s="274"/>
      <c r="AE1498" s="60"/>
      <c r="AF1498" s="259"/>
      <c r="AG1498" s="374">
        <f t="shared" si="961"/>
        <v>12</v>
      </c>
      <c r="AH1498" s="399"/>
      <c r="AK1498" s="412">
        <f t="shared" si="962"/>
        <v>0</v>
      </c>
      <c r="AL1498" s="379">
        <f t="shared" si="1146"/>
        <v>0</v>
      </c>
      <c r="AM1498" s="380">
        <f t="shared" si="963"/>
        <v>0</v>
      </c>
      <c r="AN1498" s="317">
        <f t="shared" si="964"/>
        <v>0</v>
      </c>
      <c r="AO1498" s="388">
        <f t="shared" si="965"/>
        <v>0</v>
      </c>
      <c r="AP1498" s="379">
        <f t="shared" si="1147"/>
        <v>0</v>
      </c>
      <c r="AQ1498" s="380">
        <f t="shared" si="966"/>
        <v>0</v>
      </c>
      <c r="AR1498" s="317">
        <f t="shared" si="967"/>
        <v>0</v>
      </c>
      <c r="AS1498" s="388">
        <f t="shared" si="968"/>
        <v>0</v>
      </c>
      <c r="AT1498" s="379">
        <f t="shared" si="1148"/>
        <v>0</v>
      </c>
      <c r="AU1498" s="380">
        <f t="shared" si="969"/>
        <v>0</v>
      </c>
      <c r="AV1498" s="317">
        <f t="shared" si="970"/>
        <v>0</v>
      </c>
      <c r="AW1498" s="388">
        <f t="shared" si="971"/>
        <v>0</v>
      </c>
      <c r="AX1498" s="379">
        <f t="shared" si="1149"/>
        <v>0</v>
      </c>
      <c r="AY1498" s="380">
        <f t="shared" si="972"/>
        <v>0</v>
      </c>
      <c r="AZ1498" s="292">
        <f t="shared" si="973"/>
        <v>0</v>
      </c>
      <c r="BA1498" s="388">
        <f t="shared" si="974"/>
        <v>0</v>
      </c>
      <c r="BB1498" s="379">
        <f t="shared" si="1150"/>
        <v>0</v>
      </c>
      <c r="BC1498" s="380">
        <f t="shared" si="975"/>
        <v>0</v>
      </c>
      <c r="BD1498" s="292">
        <f t="shared" si="976"/>
        <v>0</v>
      </c>
      <c r="BE1498" s="388">
        <f t="shared" si="977"/>
        <v>0</v>
      </c>
      <c r="BF1498" s="379">
        <f t="shared" si="1151"/>
        <v>0</v>
      </c>
      <c r="BG1498" s="380">
        <f t="shared" si="978"/>
        <v>0</v>
      </c>
      <c r="BH1498" s="292">
        <f t="shared" si="979"/>
        <v>0</v>
      </c>
      <c r="CA1498" s="309"/>
      <c r="CB1498" s="427"/>
      <c r="CC1498" s="310"/>
      <c r="CD1498" s="310"/>
      <c r="CE1498" s="310"/>
      <c r="CF1498" s="310"/>
      <c r="CG1498" s="310"/>
      <c r="CH1498" s="310"/>
      <c r="CI1498" s="310"/>
      <c r="CJ1498" s="310"/>
      <c r="CK1498" s="310"/>
      <c r="CL1498" s="310"/>
      <c r="CM1498" s="388"/>
      <c r="CN1498" s="388"/>
      <c r="CO1498" s="388"/>
      <c r="CP1498" s="388"/>
      <c r="CQ1498" s="388"/>
      <c r="CR1498" s="388"/>
      <c r="CS1498" s="388"/>
      <c r="CT1498" s="311"/>
      <c r="CU1498" s="311"/>
      <c r="CV1498" s="311"/>
      <c r="CW1498" s="311"/>
      <c r="CX1498" s="311"/>
      <c r="CY1498" s="311"/>
      <c r="CZ1498" s="311"/>
      <c r="DA1498" s="311"/>
      <c r="DB1498" s="311"/>
      <c r="DC1498" s="311"/>
      <c r="DD1498" s="311"/>
      <c r="DE1498" s="311"/>
      <c r="DG1498" s="610"/>
      <c r="DH1498" s="611"/>
      <c r="DI1498" s="415" t="s">
        <v>1919</v>
      </c>
      <c r="DJ1498" s="298"/>
      <c r="DK1498" s="298"/>
      <c r="DL1498" s="298"/>
      <c r="DM1498" s="298"/>
      <c r="DN1498" s="298"/>
      <c r="DO1498" s="298"/>
      <c r="DP1498" s="298"/>
      <c r="DQ1498" s="298"/>
      <c r="DR1498" s="298"/>
      <c r="DS1498" s="298"/>
      <c r="DT1498" s="298"/>
      <c r="DU1498" s="298"/>
      <c r="DV1498" s="298"/>
      <c r="DW1498" s="298"/>
      <c r="DX1498" s="298"/>
      <c r="DY1498" s="298"/>
      <c r="DZ1498" s="298"/>
      <c r="EA1498" s="302">
        <f t="shared" ref="EA1498:EK1498" si="1328">IF(OR(AND(EA1495="NS",EA1496=4),AND(EA1495="NA")),0,IF(OR(AND(IF(EA1495="NS",1,EA1495)&gt;EA1497*0.25,EA1496=0),AND(EA1495&gt;0,OR(EA1496=4,EA1497=0)),AND(EA1495&gt;0,EA1496=0,EA1497=0),AND(EA1495="NS",EA1496=0,EA1497=0)),1,0))</f>
        <v>0</v>
      </c>
      <c r="EB1498" s="302">
        <f t="shared" si="1328"/>
        <v>0</v>
      </c>
      <c r="EC1498" s="302">
        <f t="shared" si="1328"/>
        <v>0</v>
      </c>
      <c r="ED1498" s="302">
        <f t="shared" si="1328"/>
        <v>0</v>
      </c>
      <c r="EE1498" s="302">
        <f t="shared" si="1328"/>
        <v>0</v>
      </c>
      <c r="EF1498" s="302">
        <f t="shared" si="1328"/>
        <v>0</v>
      </c>
      <c r="EG1498" s="302">
        <f t="shared" si="1328"/>
        <v>0</v>
      </c>
      <c r="EH1498" s="302">
        <f t="shared" si="1328"/>
        <v>0</v>
      </c>
      <c r="EI1498" s="302">
        <f t="shared" si="1328"/>
        <v>0</v>
      </c>
      <c r="EJ1498" s="302">
        <f t="shared" si="1328"/>
        <v>0</v>
      </c>
      <c r="EK1498" s="302">
        <f t="shared" si="1328"/>
        <v>0</v>
      </c>
      <c r="EL1498" s="302">
        <f t="shared" ref="EL1498" si="1329">IF(OR(AND(EL1495="NS",EL1496=4),AND(EL1495="NA")),0,IF(OR(AND(IF(EL1495="NS",1,EL1495)&gt;EL1497*0.25,EL1496=0),AND(EL1495&gt;0,OR(EL1496=4,EL1497=0)),AND(EL1495&gt;0,EL1496=0,EL1497=0),AND(EL1495="NS",EL1496=0,EL1497=0)),1,0))</f>
        <v>0</v>
      </c>
      <c r="EM1498" s="377">
        <f>SUM(EA1498:EL1498)</f>
        <v>0</v>
      </c>
    </row>
    <row r="1499" spans="1:143" ht="15" customHeight="1" x14ac:dyDescent="0.25">
      <c r="A1499" s="60"/>
      <c r="B1499" s="60"/>
      <c r="C1499" s="782"/>
      <c r="D1499" s="789"/>
      <c r="E1499" s="790"/>
      <c r="F1499" s="791"/>
      <c r="G1499" s="703" t="s">
        <v>542</v>
      </c>
      <c r="H1499" s="703"/>
      <c r="I1499" s="774" t="s">
        <v>543</v>
      </c>
      <c r="J1499" s="774"/>
      <c r="K1499" s="774"/>
      <c r="L1499" s="774"/>
      <c r="M1499" s="774"/>
      <c r="N1499" s="774"/>
      <c r="O1499" s="774"/>
      <c r="P1499" s="774"/>
      <c r="Q1499" s="774"/>
      <c r="R1499" s="774"/>
      <c r="S1499" s="274"/>
      <c r="T1499" s="274"/>
      <c r="U1499" s="274"/>
      <c r="V1499" s="274"/>
      <c r="W1499" s="274"/>
      <c r="X1499" s="274"/>
      <c r="Y1499" s="274"/>
      <c r="Z1499" s="274"/>
      <c r="AA1499" s="274"/>
      <c r="AB1499" s="274"/>
      <c r="AC1499" s="274"/>
      <c r="AD1499" s="274"/>
      <c r="AE1499" s="60"/>
      <c r="AF1499" s="259"/>
      <c r="AG1499" s="374">
        <f t="shared" si="961"/>
        <v>12</v>
      </c>
      <c r="AH1499" s="399"/>
      <c r="AK1499" s="412">
        <f t="shared" si="962"/>
        <v>0</v>
      </c>
      <c r="AL1499" s="379">
        <f t="shared" si="1146"/>
        <v>0</v>
      </c>
      <c r="AM1499" s="380">
        <f t="shared" si="963"/>
        <v>0</v>
      </c>
      <c r="AN1499" s="317">
        <f t="shared" si="964"/>
        <v>0</v>
      </c>
      <c r="AO1499" s="388">
        <f t="shared" si="965"/>
        <v>0</v>
      </c>
      <c r="AP1499" s="379">
        <f t="shared" si="1147"/>
        <v>0</v>
      </c>
      <c r="AQ1499" s="380">
        <f t="shared" si="966"/>
        <v>0</v>
      </c>
      <c r="AR1499" s="317">
        <f t="shared" si="967"/>
        <v>0</v>
      </c>
      <c r="AS1499" s="388">
        <f t="shared" si="968"/>
        <v>0</v>
      </c>
      <c r="AT1499" s="379">
        <f t="shared" si="1148"/>
        <v>0</v>
      </c>
      <c r="AU1499" s="380">
        <f t="shared" si="969"/>
        <v>0</v>
      </c>
      <c r="AV1499" s="317">
        <f t="shared" si="970"/>
        <v>0</v>
      </c>
      <c r="AW1499" s="388">
        <f t="shared" si="971"/>
        <v>0</v>
      </c>
      <c r="AX1499" s="379">
        <f t="shared" si="1149"/>
        <v>0</v>
      </c>
      <c r="AY1499" s="380">
        <f t="shared" si="972"/>
        <v>0</v>
      </c>
      <c r="AZ1499" s="292">
        <f t="shared" si="973"/>
        <v>0</v>
      </c>
      <c r="BA1499" s="388">
        <f t="shared" si="974"/>
        <v>0</v>
      </c>
      <c r="BB1499" s="379">
        <f t="shared" si="1150"/>
        <v>0</v>
      </c>
      <c r="BC1499" s="380">
        <f t="shared" si="975"/>
        <v>0</v>
      </c>
      <c r="BD1499" s="292">
        <f t="shared" si="976"/>
        <v>0</v>
      </c>
      <c r="BE1499" s="388">
        <f t="shared" si="977"/>
        <v>0</v>
      </c>
      <c r="BF1499" s="379">
        <f t="shared" si="1151"/>
        <v>0</v>
      </c>
      <c r="BG1499" s="380">
        <f t="shared" si="978"/>
        <v>0</v>
      </c>
      <c r="BH1499" s="292">
        <f t="shared" si="979"/>
        <v>0</v>
      </c>
      <c r="CA1499" s="309"/>
      <c r="CB1499" s="421"/>
      <c r="CC1499" s="310"/>
      <c r="CD1499" s="310"/>
      <c r="CE1499" s="310"/>
      <c r="CF1499" s="310"/>
      <c r="CG1499" s="310"/>
      <c r="CH1499" s="310"/>
      <c r="CI1499" s="310"/>
      <c r="CJ1499" s="310"/>
      <c r="CK1499" s="310"/>
      <c r="CL1499" s="310"/>
      <c r="CM1499" s="388"/>
      <c r="CN1499" s="388"/>
      <c r="CO1499" s="388"/>
      <c r="CP1499" s="388"/>
      <c r="CQ1499" s="388"/>
      <c r="CR1499" s="388"/>
      <c r="CS1499" s="388"/>
      <c r="CT1499" s="311"/>
      <c r="CU1499" s="311"/>
      <c r="CV1499" s="311"/>
      <c r="CW1499" s="311"/>
      <c r="CX1499" s="311"/>
      <c r="CY1499" s="311"/>
      <c r="CZ1499" s="311"/>
      <c r="DA1499" s="311"/>
      <c r="DB1499" s="311"/>
      <c r="DC1499" s="311"/>
      <c r="DD1499" s="311"/>
      <c r="DE1499" s="311"/>
      <c r="DG1499" s="610"/>
      <c r="DH1499" s="611"/>
      <c r="DI1499" s="415"/>
      <c r="DJ1499" s="416"/>
      <c r="DK1499" s="416"/>
      <c r="DL1499" s="416"/>
      <c r="DM1499" s="416"/>
      <c r="DN1499" s="416"/>
      <c r="DO1499" s="416"/>
      <c r="DP1499" s="416"/>
      <c r="DQ1499" s="416"/>
      <c r="DR1499" s="416"/>
      <c r="DS1499" s="416"/>
      <c r="DT1499" s="416"/>
      <c r="DU1499" s="416"/>
      <c r="DV1499" s="416"/>
      <c r="DW1499" s="416"/>
      <c r="DX1499" s="416"/>
      <c r="DY1499" s="416"/>
      <c r="DZ1499" s="416"/>
      <c r="EA1499" s="416"/>
      <c r="EB1499" s="416"/>
      <c r="EC1499" s="416"/>
      <c r="ED1499" s="416"/>
      <c r="EE1499" s="416"/>
      <c r="EF1499" s="416"/>
      <c r="EG1499" s="416"/>
      <c r="EH1499" s="416"/>
      <c r="EI1499" s="416"/>
      <c r="EJ1499" s="416"/>
      <c r="EK1499" s="416"/>
      <c r="EL1499" s="417"/>
    </row>
    <row r="1500" spans="1:143" ht="24" customHeight="1" x14ac:dyDescent="0.25">
      <c r="A1500" s="60"/>
      <c r="B1500" s="60"/>
      <c r="C1500" s="782"/>
      <c r="D1500" s="789"/>
      <c r="E1500" s="790"/>
      <c r="F1500" s="791"/>
      <c r="G1500" s="703" t="s">
        <v>544</v>
      </c>
      <c r="H1500" s="703"/>
      <c r="I1500" s="774" t="s">
        <v>545</v>
      </c>
      <c r="J1500" s="774"/>
      <c r="K1500" s="774"/>
      <c r="L1500" s="774"/>
      <c r="M1500" s="774"/>
      <c r="N1500" s="774"/>
      <c r="O1500" s="774"/>
      <c r="P1500" s="774"/>
      <c r="Q1500" s="774"/>
      <c r="R1500" s="774"/>
      <c r="S1500" s="274"/>
      <c r="T1500" s="274"/>
      <c r="U1500" s="274"/>
      <c r="V1500" s="274"/>
      <c r="W1500" s="274"/>
      <c r="X1500" s="274"/>
      <c r="Y1500" s="274"/>
      <c r="Z1500" s="274"/>
      <c r="AA1500" s="274"/>
      <c r="AB1500" s="274"/>
      <c r="AC1500" s="274"/>
      <c r="AD1500" s="274"/>
      <c r="AE1500" s="60"/>
      <c r="AF1500" s="259"/>
      <c r="AG1500" s="374">
        <f t="shared" si="961"/>
        <v>12</v>
      </c>
      <c r="AH1500" s="399"/>
      <c r="AK1500" s="412">
        <f t="shared" si="962"/>
        <v>0</v>
      </c>
      <c r="AL1500" s="379">
        <f t="shared" si="1146"/>
        <v>0</v>
      </c>
      <c r="AM1500" s="380">
        <f t="shared" si="963"/>
        <v>0</v>
      </c>
      <c r="AN1500" s="317">
        <f t="shared" si="964"/>
        <v>0</v>
      </c>
      <c r="AO1500" s="388">
        <f t="shared" si="965"/>
        <v>0</v>
      </c>
      <c r="AP1500" s="379">
        <f t="shared" si="1147"/>
        <v>0</v>
      </c>
      <c r="AQ1500" s="380">
        <f t="shared" si="966"/>
        <v>0</v>
      </c>
      <c r="AR1500" s="317">
        <f t="shared" si="967"/>
        <v>0</v>
      </c>
      <c r="AS1500" s="388">
        <f t="shared" si="968"/>
        <v>0</v>
      </c>
      <c r="AT1500" s="379">
        <f t="shared" si="1148"/>
        <v>0</v>
      </c>
      <c r="AU1500" s="380">
        <f t="shared" si="969"/>
        <v>0</v>
      </c>
      <c r="AV1500" s="317">
        <f t="shared" si="970"/>
        <v>0</v>
      </c>
      <c r="AW1500" s="388">
        <f t="shared" si="971"/>
        <v>0</v>
      </c>
      <c r="AX1500" s="379">
        <f t="shared" si="1149"/>
        <v>0</v>
      </c>
      <c r="AY1500" s="380">
        <f t="shared" si="972"/>
        <v>0</v>
      </c>
      <c r="AZ1500" s="292">
        <f t="shared" si="973"/>
        <v>0</v>
      </c>
      <c r="BA1500" s="388">
        <f t="shared" si="974"/>
        <v>0</v>
      </c>
      <c r="BB1500" s="379">
        <f t="shared" si="1150"/>
        <v>0</v>
      </c>
      <c r="BC1500" s="380">
        <f t="shared" si="975"/>
        <v>0</v>
      </c>
      <c r="BD1500" s="292">
        <f t="shared" si="976"/>
        <v>0</v>
      </c>
      <c r="BE1500" s="388">
        <f t="shared" si="977"/>
        <v>0</v>
      </c>
      <c r="BF1500" s="379">
        <f t="shared" si="1151"/>
        <v>0</v>
      </c>
      <c r="BG1500" s="380">
        <f t="shared" si="978"/>
        <v>0</v>
      </c>
      <c r="BH1500" s="292">
        <f t="shared" si="979"/>
        <v>0</v>
      </c>
      <c r="CA1500" s="299" t="s">
        <v>60</v>
      </c>
      <c r="CB1500" s="421"/>
      <c r="CC1500" s="296"/>
      <c r="CD1500" s="296"/>
      <c r="CE1500" s="296"/>
      <c r="CF1500" s="296"/>
      <c r="CG1500" s="296"/>
      <c r="CH1500" s="296"/>
      <c r="CI1500" s="296"/>
      <c r="CJ1500" s="296"/>
      <c r="CK1500" s="296"/>
      <c r="CL1500" s="296"/>
      <c r="CM1500" s="320"/>
      <c r="CN1500" s="320"/>
      <c r="CO1500" s="320"/>
      <c r="CP1500" s="320"/>
      <c r="CQ1500" s="320"/>
      <c r="CR1500" s="320"/>
      <c r="CS1500" s="320"/>
      <c r="CT1500" s="423">
        <f t="shared" ref="CT1500" si="1330">IF(S1500="",0,S1500)</f>
        <v>0</v>
      </c>
      <c r="CU1500" s="423">
        <f t="shared" ref="CU1500" si="1331">IF(T1500="",0,T1500)</f>
        <v>0</v>
      </c>
      <c r="CV1500" s="423">
        <f t="shared" ref="CV1500" si="1332">IF(U1500="",0,U1500)</f>
        <v>0</v>
      </c>
      <c r="CW1500" s="423">
        <f t="shared" ref="CW1500" si="1333">IF(V1500="",0,V1500)</f>
        <v>0</v>
      </c>
      <c r="CX1500" s="423">
        <f t="shared" ref="CX1500" si="1334">IF(W1500="",0,W1500)</f>
        <v>0</v>
      </c>
      <c r="CY1500" s="423">
        <f t="shared" ref="CY1500" si="1335">IF(X1500="",0,X1500)</f>
        <v>0</v>
      </c>
      <c r="CZ1500" s="423">
        <f t="shared" ref="CZ1500" si="1336">IF(Y1500="",0,Y1500)</f>
        <v>0</v>
      </c>
      <c r="DA1500" s="423">
        <f t="shared" ref="DA1500" si="1337">IF(Z1500="",0,Z1500)</f>
        <v>0</v>
      </c>
      <c r="DB1500" s="423">
        <f t="shared" ref="DB1500" si="1338">IF(AA1500="",0,AA1500)</f>
        <v>0</v>
      </c>
      <c r="DC1500" s="423">
        <f t="shared" ref="DC1500" si="1339">IF(AB1500="",0,AB1500)</f>
        <v>0</v>
      </c>
      <c r="DD1500" s="423">
        <f t="shared" ref="DD1500" si="1340">IF(AC1500="",0,AC1500)</f>
        <v>0</v>
      </c>
      <c r="DE1500" s="423">
        <f t="shared" ref="DE1500" si="1341">IF(AD1500="",0,AD1500)</f>
        <v>0</v>
      </c>
      <c r="DG1500" s="610"/>
      <c r="DH1500" s="611"/>
      <c r="DI1500" s="415"/>
      <c r="DJ1500" s="416"/>
      <c r="DK1500" s="416"/>
      <c r="DL1500" s="416"/>
      <c r="DM1500" s="416"/>
      <c r="DN1500" s="416"/>
      <c r="DO1500" s="416"/>
      <c r="DP1500" s="416"/>
      <c r="DQ1500" s="416"/>
      <c r="DR1500" s="416"/>
      <c r="DS1500" s="416"/>
      <c r="DT1500" s="416"/>
      <c r="DU1500" s="416"/>
      <c r="DV1500" s="416"/>
      <c r="DW1500" s="416"/>
      <c r="DX1500" s="416"/>
      <c r="DY1500" s="416"/>
      <c r="DZ1500" s="416"/>
      <c r="EA1500" s="416"/>
      <c r="EB1500" s="416"/>
      <c r="EC1500" s="416"/>
      <c r="ED1500" s="416"/>
      <c r="EE1500" s="416"/>
      <c r="EF1500" s="416"/>
      <c r="EG1500" s="416"/>
      <c r="EH1500" s="416"/>
      <c r="EI1500" s="416"/>
      <c r="EJ1500" s="416"/>
      <c r="EK1500" s="416"/>
      <c r="EL1500" s="417"/>
    </row>
    <row r="1501" spans="1:143" ht="24" customHeight="1" x14ac:dyDescent="0.25">
      <c r="A1501" s="60"/>
      <c r="B1501" s="60"/>
      <c r="C1501" s="782"/>
      <c r="D1501" s="789"/>
      <c r="E1501" s="790"/>
      <c r="F1501" s="791"/>
      <c r="G1501" s="702" t="s">
        <v>552</v>
      </c>
      <c r="H1501" s="702"/>
      <c r="I1501" s="56"/>
      <c r="J1501" s="700" t="s">
        <v>546</v>
      </c>
      <c r="K1501" s="700"/>
      <c r="L1501" s="700"/>
      <c r="M1501" s="700"/>
      <c r="N1501" s="700"/>
      <c r="O1501" s="700"/>
      <c r="P1501" s="700"/>
      <c r="Q1501" s="700"/>
      <c r="R1501" s="701"/>
      <c r="S1501" s="274"/>
      <c r="T1501" s="274"/>
      <c r="U1501" s="274"/>
      <c r="V1501" s="274"/>
      <c r="W1501" s="274"/>
      <c r="X1501" s="274"/>
      <c r="Y1501" s="274"/>
      <c r="Z1501" s="274"/>
      <c r="AA1501" s="274"/>
      <c r="AB1501" s="274"/>
      <c r="AC1501" s="274"/>
      <c r="AD1501" s="274"/>
      <c r="AE1501" s="60"/>
      <c r="AF1501" s="259"/>
      <c r="AG1501" s="374">
        <f t="shared" si="961"/>
        <v>12</v>
      </c>
      <c r="AH1501" s="399"/>
      <c r="AK1501" s="412">
        <f t="shared" si="962"/>
        <v>0</v>
      </c>
      <c r="AL1501" s="379">
        <f t="shared" si="1146"/>
        <v>0</v>
      </c>
      <c r="AM1501" s="380">
        <f t="shared" si="963"/>
        <v>0</v>
      </c>
      <c r="AN1501" s="317">
        <f t="shared" si="964"/>
        <v>0</v>
      </c>
      <c r="AO1501" s="388">
        <f t="shared" si="965"/>
        <v>0</v>
      </c>
      <c r="AP1501" s="379">
        <f t="shared" si="1147"/>
        <v>0</v>
      </c>
      <c r="AQ1501" s="380">
        <f t="shared" si="966"/>
        <v>0</v>
      </c>
      <c r="AR1501" s="317">
        <f t="shared" si="967"/>
        <v>0</v>
      </c>
      <c r="AS1501" s="388">
        <f t="shared" si="968"/>
        <v>0</v>
      </c>
      <c r="AT1501" s="379">
        <f t="shared" si="1148"/>
        <v>0</v>
      </c>
      <c r="AU1501" s="380">
        <f t="shared" si="969"/>
        <v>0</v>
      </c>
      <c r="AV1501" s="317">
        <f t="shared" si="970"/>
        <v>0</v>
      </c>
      <c r="AW1501" s="388">
        <f t="shared" si="971"/>
        <v>0</v>
      </c>
      <c r="AX1501" s="379">
        <f t="shared" si="1149"/>
        <v>0</v>
      </c>
      <c r="AY1501" s="380">
        <f t="shared" si="972"/>
        <v>0</v>
      </c>
      <c r="AZ1501" s="292">
        <f t="shared" si="973"/>
        <v>0</v>
      </c>
      <c r="BA1501" s="388">
        <f t="shared" si="974"/>
        <v>0</v>
      </c>
      <c r="BB1501" s="379">
        <f t="shared" si="1150"/>
        <v>0</v>
      </c>
      <c r="BC1501" s="380">
        <f t="shared" si="975"/>
        <v>0</v>
      </c>
      <c r="BD1501" s="292">
        <f t="shared" si="976"/>
        <v>0</v>
      </c>
      <c r="BE1501" s="388">
        <f t="shared" si="977"/>
        <v>0</v>
      </c>
      <c r="BF1501" s="379">
        <f t="shared" si="1151"/>
        <v>0</v>
      </c>
      <c r="BG1501" s="380">
        <f t="shared" si="978"/>
        <v>0</v>
      </c>
      <c r="BH1501" s="292">
        <f t="shared" si="979"/>
        <v>0</v>
      </c>
      <c r="CA1501" s="299" t="s">
        <v>1917</v>
      </c>
      <c r="CB1501" s="421"/>
      <c r="CC1501" s="297"/>
      <c r="CD1501" s="297"/>
      <c r="CE1501" s="297"/>
      <c r="CF1501" s="297"/>
      <c r="CG1501" s="297"/>
      <c r="CH1501" s="297"/>
      <c r="CI1501" s="297"/>
      <c r="CJ1501" s="297"/>
      <c r="CK1501" s="297"/>
      <c r="CL1501" s="297"/>
      <c r="CM1501" s="320"/>
      <c r="CN1501" s="320"/>
      <c r="CO1501" s="320"/>
      <c r="CP1501" s="320"/>
      <c r="CQ1501" s="320"/>
      <c r="CR1501" s="320"/>
      <c r="CS1501" s="320"/>
      <c r="CT1501" s="301">
        <f t="shared" ref="CT1501" si="1342">SUM(S1501:S1506)</f>
        <v>0</v>
      </c>
      <c r="CU1501" s="301">
        <f t="shared" ref="CU1501" si="1343">SUM(T1501:T1506)</f>
        <v>0</v>
      </c>
      <c r="CV1501" s="301">
        <f t="shared" ref="CV1501" si="1344">SUM(U1501:U1506)</f>
        <v>0</v>
      </c>
      <c r="CW1501" s="301">
        <f t="shared" ref="CW1501" si="1345">SUM(V1501:V1506)</f>
        <v>0</v>
      </c>
      <c r="CX1501" s="301">
        <f t="shared" ref="CX1501" si="1346">SUM(W1501:W1506)</f>
        <v>0</v>
      </c>
      <c r="CY1501" s="301">
        <f t="shared" ref="CY1501" si="1347">SUM(X1501:X1506)</f>
        <v>0</v>
      </c>
      <c r="CZ1501" s="301">
        <f t="shared" ref="CZ1501" si="1348">SUM(Y1501:Y1506)</f>
        <v>0</v>
      </c>
      <c r="DA1501" s="301">
        <f t="shared" ref="DA1501" si="1349">SUM(Z1501:Z1506)</f>
        <v>0</v>
      </c>
      <c r="DB1501" s="301">
        <f t="shared" ref="DB1501" si="1350">SUM(AA1501:AA1506)</f>
        <v>0</v>
      </c>
      <c r="DC1501" s="301">
        <f t="shared" ref="DC1501" si="1351">SUM(AB1501:AB1506)</f>
        <v>0</v>
      </c>
      <c r="DD1501" s="301">
        <f t="shared" ref="DD1501" si="1352">SUM(AC1501:AC1506)</f>
        <v>0</v>
      </c>
      <c r="DE1501" s="301">
        <f t="shared" ref="DE1501" si="1353">SUM(AD1501:AD1506)</f>
        <v>0</v>
      </c>
      <c r="DG1501" s="612"/>
      <c r="DH1501" s="613"/>
      <c r="DI1501" s="415"/>
      <c r="DJ1501" s="416"/>
      <c r="DK1501" s="416"/>
      <c r="DL1501" s="416"/>
      <c r="DM1501" s="416"/>
      <c r="DN1501" s="416"/>
      <c r="DO1501" s="416"/>
      <c r="DP1501" s="416"/>
      <c r="DQ1501" s="416"/>
      <c r="DR1501" s="416"/>
      <c r="DS1501" s="416"/>
      <c r="DT1501" s="416"/>
      <c r="DU1501" s="416"/>
      <c r="DV1501" s="416"/>
      <c r="DW1501" s="416"/>
      <c r="DX1501" s="416"/>
      <c r="DY1501" s="416"/>
      <c r="DZ1501" s="416"/>
      <c r="EA1501" s="416"/>
      <c r="EB1501" s="416"/>
      <c r="EC1501" s="416"/>
      <c r="ED1501" s="416"/>
      <c r="EE1501" s="416"/>
      <c r="EF1501" s="416"/>
      <c r="EG1501" s="416"/>
      <c r="EH1501" s="416"/>
      <c r="EI1501" s="416"/>
      <c r="EJ1501" s="416"/>
      <c r="EK1501" s="416"/>
      <c r="EL1501" s="417"/>
    </row>
    <row r="1502" spans="1:143" ht="36" customHeight="1" x14ac:dyDescent="0.25">
      <c r="A1502" s="60"/>
      <c r="B1502" s="60"/>
      <c r="C1502" s="782"/>
      <c r="D1502" s="789"/>
      <c r="E1502" s="790"/>
      <c r="F1502" s="791"/>
      <c r="G1502" s="702" t="s">
        <v>553</v>
      </c>
      <c r="H1502" s="702"/>
      <c r="I1502" s="56"/>
      <c r="J1502" s="700" t="s">
        <v>547</v>
      </c>
      <c r="K1502" s="700"/>
      <c r="L1502" s="700"/>
      <c r="M1502" s="700"/>
      <c r="N1502" s="700"/>
      <c r="O1502" s="700"/>
      <c r="P1502" s="700"/>
      <c r="Q1502" s="700"/>
      <c r="R1502" s="701"/>
      <c r="S1502" s="274"/>
      <c r="T1502" s="274"/>
      <c r="U1502" s="274"/>
      <c r="V1502" s="274"/>
      <c r="W1502" s="274"/>
      <c r="X1502" s="274"/>
      <c r="Y1502" s="274"/>
      <c r="Z1502" s="274"/>
      <c r="AA1502" s="274"/>
      <c r="AB1502" s="274"/>
      <c r="AC1502" s="274"/>
      <c r="AD1502" s="274"/>
      <c r="AE1502" s="60"/>
      <c r="AF1502" s="259"/>
      <c r="AG1502" s="374">
        <f t="shared" si="961"/>
        <v>12</v>
      </c>
      <c r="AH1502" s="399"/>
      <c r="AK1502" s="412">
        <f t="shared" si="962"/>
        <v>0</v>
      </c>
      <c r="AL1502" s="379">
        <f t="shared" si="1146"/>
        <v>0</v>
      </c>
      <c r="AM1502" s="380">
        <f t="shared" si="963"/>
        <v>0</v>
      </c>
      <c r="AN1502" s="317">
        <f t="shared" si="964"/>
        <v>0</v>
      </c>
      <c r="AO1502" s="388">
        <f t="shared" si="965"/>
        <v>0</v>
      </c>
      <c r="AP1502" s="379">
        <f t="shared" si="1147"/>
        <v>0</v>
      </c>
      <c r="AQ1502" s="380">
        <f t="shared" si="966"/>
        <v>0</v>
      </c>
      <c r="AR1502" s="317">
        <f t="shared" si="967"/>
        <v>0</v>
      </c>
      <c r="AS1502" s="388">
        <f t="shared" si="968"/>
        <v>0</v>
      </c>
      <c r="AT1502" s="379">
        <f t="shared" si="1148"/>
        <v>0</v>
      </c>
      <c r="AU1502" s="380">
        <f t="shared" si="969"/>
        <v>0</v>
      </c>
      <c r="AV1502" s="317">
        <f t="shared" si="970"/>
        <v>0</v>
      </c>
      <c r="AW1502" s="388">
        <f t="shared" si="971"/>
        <v>0</v>
      </c>
      <c r="AX1502" s="379">
        <f t="shared" si="1149"/>
        <v>0</v>
      </c>
      <c r="AY1502" s="380">
        <f t="shared" si="972"/>
        <v>0</v>
      </c>
      <c r="AZ1502" s="292">
        <f t="shared" si="973"/>
        <v>0</v>
      </c>
      <c r="BA1502" s="388">
        <f t="shared" si="974"/>
        <v>0</v>
      </c>
      <c r="BB1502" s="379">
        <f t="shared" si="1150"/>
        <v>0</v>
      </c>
      <c r="BC1502" s="380">
        <f t="shared" si="975"/>
        <v>0</v>
      </c>
      <c r="BD1502" s="292">
        <f t="shared" si="976"/>
        <v>0</v>
      </c>
      <c r="BE1502" s="388">
        <f t="shared" si="977"/>
        <v>0</v>
      </c>
      <c r="BF1502" s="379">
        <f t="shared" si="1151"/>
        <v>0</v>
      </c>
      <c r="BG1502" s="380">
        <f t="shared" si="978"/>
        <v>0</v>
      </c>
      <c r="BH1502" s="292">
        <f t="shared" si="979"/>
        <v>0</v>
      </c>
      <c r="CA1502" s="299" t="s">
        <v>1910</v>
      </c>
      <c r="CB1502" s="421"/>
      <c r="CC1502" s="296"/>
      <c r="CD1502" s="296"/>
      <c r="CE1502" s="296"/>
      <c r="CF1502" s="296"/>
      <c r="CG1502" s="296"/>
      <c r="CH1502" s="296"/>
      <c r="CI1502" s="296"/>
      <c r="CJ1502" s="296"/>
      <c r="CK1502" s="296"/>
      <c r="CL1502" s="296"/>
      <c r="CM1502" s="320"/>
      <c r="CN1502" s="320"/>
      <c r="CO1502" s="320"/>
      <c r="CP1502" s="320"/>
      <c r="CQ1502" s="320"/>
      <c r="CR1502" s="320"/>
      <c r="CS1502" s="320"/>
      <c r="CT1502" s="422">
        <f t="shared" ref="CT1502" si="1354">IF(CT1500="NA",COUNTIF(S1501:S1506,"NA"),COUNTIF(S1501:S1506,"NS"))</f>
        <v>0</v>
      </c>
      <c r="CU1502" s="422">
        <f t="shared" ref="CU1502" si="1355">IF(CU1500="NA",COUNTIF(T1501:T1506,"NA"),COUNTIF(T1501:T1506,"NS"))</f>
        <v>0</v>
      </c>
      <c r="CV1502" s="422">
        <f t="shared" ref="CV1502" si="1356">IF(CV1500="NA",COUNTIF(U1501:U1506,"NA"),COUNTIF(U1501:U1506,"NS"))</f>
        <v>0</v>
      </c>
      <c r="CW1502" s="422">
        <f t="shared" ref="CW1502" si="1357">IF(CW1500="NA",COUNTIF(V1501:V1506,"NA"),COUNTIF(V1501:V1506,"NS"))</f>
        <v>0</v>
      </c>
      <c r="CX1502" s="422">
        <f t="shared" ref="CX1502" si="1358">IF(CX1500="NA",COUNTIF(W1501:W1506,"NA"),COUNTIF(W1501:W1506,"NS"))</f>
        <v>0</v>
      </c>
      <c r="CY1502" s="422">
        <f t="shared" ref="CY1502" si="1359">IF(CY1500="NA",COUNTIF(X1501:X1506,"NA"),COUNTIF(X1501:X1506,"NS"))</f>
        <v>0</v>
      </c>
      <c r="CZ1502" s="422">
        <f t="shared" ref="CZ1502" si="1360">IF(CZ1500="NA",COUNTIF(Y1501:Y1506,"NA"),COUNTIF(Y1501:Y1506,"NS"))</f>
        <v>0</v>
      </c>
      <c r="DA1502" s="422">
        <f t="shared" ref="DA1502" si="1361">IF(DA1500="NA",COUNTIF(Z1501:Z1506,"NA"),COUNTIF(Z1501:Z1506,"NS"))</f>
        <v>0</v>
      </c>
      <c r="DB1502" s="422">
        <f t="shared" ref="DB1502" si="1362">IF(DB1500="NA",COUNTIF(AA1501:AA1506,"NA"),COUNTIF(AA1501:AA1506,"NS"))</f>
        <v>0</v>
      </c>
      <c r="DC1502" s="422">
        <f t="shared" ref="DC1502" si="1363">IF(DC1500="NA",COUNTIF(AB1501:AB1506,"NA"),COUNTIF(AB1501:AB1506,"NS"))</f>
        <v>0</v>
      </c>
      <c r="DD1502" s="422">
        <f t="shared" ref="DD1502" si="1364">IF(DD1500="NA",COUNTIF(AC1501:AC1506,"NA"),COUNTIF(AC1501:AC1506,"NS"))</f>
        <v>0</v>
      </c>
      <c r="DE1502" s="422">
        <f t="shared" ref="DE1502" si="1365">IF(DE1500="NA",COUNTIF(AD1501:AD1506,"NA"),COUNTIF(AD1501:AD1506,"NS"))</f>
        <v>0</v>
      </c>
      <c r="DG1502" s="612"/>
      <c r="DH1502" s="613"/>
      <c r="DI1502" s="415"/>
      <c r="DJ1502" s="416"/>
      <c r="DK1502" s="416"/>
      <c r="DL1502" s="416"/>
      <c r="DM1502" s="416"/>
      <c r="DN1502" s="416"/>
      <c r="DO1502" s="416"/>
      <c r="DP1502" s="416"/>
      <c r="DQ1502" s="416"/>
      <c r="DR1502" s="416"/>
      <c r="DS1502" s="416"/>
      <c r="DT1502" s="416"/>
      <c r="DU1502" s="416"/>
      <c r="DV1502" s="416"/>
      <c r="DW1502" s="416"/>
      <c r="DX1502" s="416"/>
      <c r="DY1502" s="416"/>
      <c r="DZ1502" s="416"/>
      <c r="EA1502" s="416"/>
      <c r="EB1502" s="416"/>
      <c r="EC1502" s="416"/>
      <c r="ED1502" s="416"/>
      <c r="EE1502" s="416"/>
      <c r="EF1502" s="416"/>
      <c r="EG1502" s="416"/>
      <c r="EH1502" s="416"/>
      <c r="EI1502" s="416"/>
      <c r="EJ1502" s="416"/>
      <c r="EK1502" s="416"/>
      <c r="EL1502" s="417"/>
    </row>
    <row r="1503" spans="1:143" ht="36" customHeight="1" x14ac:dyDescent="0.25">
      <c r="A1503" s="60"/>
      <c r="B1503" s="60"/>
      <c r="C1503" s="782"/>
      <c r="D1503" s="789"/>
      <c r="E1503" s="790"/>
      <c r="F1503" s="791"/>
      <c r="G1503" s="702" t="s">
        <v>554</v>
      </c>
      <c r="H1503" s="702"/>
      <c r="I1503" s="56"/>
      <c r="J1503" s="700" t="s">
        <v>548</v>
      </c>
      <c r="K1503" s="700"/>
      <c r="L1503" s="700"/>
      <c r="M1503" s="700"/>
      <c r="N1503" s="700"/>
      <c r="O1503" s="700"/>
      <c r="P1503" s="700"/>
      <c r="Q1503" s="700"/>
      <c r="R1503" s="701"/>
      <c r="S1503" s="274"/>
      <c r="T1503" s="274"/>
      <c r="U1503" s="274"/>
      <c r="V1503" s="274"/>
      <c r="W1503" s="274"/>
      <c r="X1503" s="274"/>
      <c r="Y1503" s="274"/>
      <c r="Z1503" s="274"/>
      <c r="AA1503" s="274"/>
      <c r="AB1503" s="274"/>
      <c r="AC1503" s="274"/>
      <c r="AD1503" s="274"/>
      <c r="AE1503" s="60"/>
      <c r="AF1503" s="259"/>
      <c r="AG1503" s="374">
        <f t="shared" si="961"/>
        <v>12</v>
      </c>
      <c r="AH1503" s="399"/>
      <c r="AK1503" s="412">
        <f t="shared" si="962"/>
        <v>0</v>
      </c>
      <c r="AL1503" s="379">
        <f t="shared" si="1146"/>
        <v>0</v>
      </c>
      <c r="AM1503" s="380">
        <f t="shared" si="963"/>
        <v>0</v>
      </c>
      <c r="AN1503" s="317">
        <f t="shared" si="964"/>
        <v>0</v>
      </c>
      <c r="AO1503" s="388">
        <f t="shared" si="965"/>
        <v>0</v>
      </c>
      <c r="AP1503" s="379">
        <f t="shared" si="1147"/>
        <v>0</v>
      </c>
      <c r="AQ1503" s="380">
        <f t="shared" si="966"/>
        <v>0</v>
      </c>
      <c r="AR1503" s="317">
        <f t="shared" si="967"/>
        <v>0</v>
      </c>
      <c r="AS1503" s="388">
        <f t="shared" si="968"/>
        <v>0</v>
      </c>
      <c r="AT1503" s="379">
        <f t="shared" si="1148"/>
        <v>0</v>
      </c>
      <c r="AU1503" s="380">
        <f t="shared" si="969"/>
        <v>0</v>
      </c>
      <c r="AV1503" s="317">
        <f t="shared" si="970"/>
        <v>0</v>
      </c>
      <c r="AW1503" s="388">
        <f t="shared" si="971"/>
        <v>0</v>
      </c>
      <c r="AX1503" s="379">
        <f t="shared" si="1149"/>
        <v>0</v>
      </c>
      <c r="AY1503" s="380">
        <f t="shared" si="972"/>
        <v>0</v>
      </c>
      <c r="AZ1503" s="292">
        <f t="shared" si="973"/>
        <v>0</v>
      </c>
      <c r="BA1503" s="388">
        <f t="shared" si="974"/>
        <v>0</v>
      </c>
      <c r="BB1503" s="379">
        <f t="shared" si="1150"/>
        <v>0</v>
      </c>
      <c r="BC1503" s="380">
        <f t="shared" si="975"/>
        <v>0</v>
      </c>
      <c r="BD1503" s="292">
        <f t="shared" si="976"/>
        <v>0</v>
      </c>
      <c r="BE1503" s="388">
        <f t="shared" si="977"/>
        <v>0</v>
      </c>
      <c r="BF1503" s="379">
        <f t="shared" si="1151"/>
        <v>0</v>
      </c>
      <c r="BG1503" s="380">
        <f t="shared" si="978"/>
        <v>0</v>
      </c>
      <c r="BH1503" s="292">
        <f t="shared" si="979"/>
        <v>0</v>
      </c>
      <c r="CA1503" s="299" t="s">
        <v>1918</v>
      </c>
      <c r="CB1503" s="427"/>
      <c r="CC1503" s="296"/>
      <c r="CD1503" s="296"/>
      <c r="CE1503" s="296"/>
      <c r="CF1503" s="296"/>
      <c r="CG1503" s="296"/>
      <c r="CH1503" s="296"/>
      <c r="CI1503" s="296"/>
      <c r="CJ1503" s="296"/>
      <c r="CK1503" s="296"/>
      <c r="CL1503" s="296"/>
      <c r="CM1503" s="320"/>
      <c r="CN1503" s="320"/>
      <c r="CO1503" s="320"/>
      <c r="CP1503" s="320"/>
      <c r="CQ1503" s="320"/>
      <c r="CR1503" s="320"/>
      <c r="CS1503" s="320"/>
      <c r="CT1503" s="425">
        <f t="shared" ref="CT1503:DD1503" si="1366">IF(OR(AND(CT1500=0,CT1502&gt;0),AND(CT1500="NS",CT1501&gt;0),AND(CT1500="NS",CT1501=0,CT1502=0)),1,IF(OR(AND(CT1502&gt;=2,CT1501&lt;CT1500),AND(CT1500="NS",CT1501=0,CT1502&gt;0),OR(CT1500=CT1501,AND(CT1500="",CT1502=0,CT1501=0))),0,1))</f>
        <v>0</v>
      </c>
      <c r="CU1503" s="425">
        <f t="shared" si="1366"/>
        <v>0</v>
      </c>
      <c r="CV1503" s="425">
        <f t="shared" si="1366"/>
        <v>0</v>
      </c>
      <c r="CW1503" s="425">
        <f t="shared" si="1366"/>
        <v>0</v>
      </c>
      <c r="CX1503" s="425">
        <f t="shared" si="1366"/>
        <v>0</v>
      </c>
      <c r="CY1503" s="425">
        <f t="shared" si="1366"/>
        <v>0</v>
      </c>
      <c r="CZ1503" s="425">
        <f t="shared" si="1366"/>
        <v>0</v>
      </c>
      <c r="DA1503" s="425">
        <f t="shared" si="1366"/>
        <v>0</v>
      </c>
      <c r="DB1503" s="425">
        <f t="shared" si="1366"/>
        <v>0</v>
      </c>
      <c r="DC1503" s="425">
        <f t="shared" si="1366"/>
        <v>0</v>
      </c>
      <c r="DD1503" s="425">
        <f t="shared" si="1366"/>
        <v>0</v>
      </c>
      <c r="DE1503" s="425">
        <f t="shared" ref="DE1503" si="1367">IF(OR(AND(DE1500=0,DE1502&gt;0),AND(DE1500="NS",DE1501&gt;0),AND(DE1500="NS",DE1501=0,DE1502=0)),1,IF(OR(AND(DE1502&gt;=2,DE1501&lt;DE1500),AND(DE1500="NS",DE1501=0,DE1502&gt;0),OR(DE1500=DE1501,AND(DE1500="",DE1502=0,DE1501=0))),0,1))</f>
        <v>0</v>
      </c>
      <c r="DF1503" s="387">
        <f>SUM(CT1503:DE1503)</f>
        <v>0</v>
      </c>
      <c r="DG1503" s="612"/>
      <c r="DH1503" s="613"/>
      <c r="DI1503" s="415"/>
      <c r="DJ1503" s="416"/>
      <c r="DK1503" s="416"/>
      <c r="DL1503" s="416"/>
      <c r="DM1503" s="416"/>
      <c r="DN1503" s="416"/>
      <c r="DO1503" s="416"/>
      <c r="DP1503" s="416"/>
      <c r="DQ1503" s="416"/>
      <c r="DR1503" s="416"/>
      <c r="DS1503" s="416"/>
      <c r="DT1503" s="416"/>
      <c r="DU1503" s="416"/>
      <c r="DV1503" s="416"/>
      <c r="DW1503" s="416"/>
      <c r="DX1503" s="416"/>
      <c r="DY1503" s="416"/>
      <c r="DZ1503" s="416"/>
      <c r="EA1503" s="416"/>
      <c r="EB1503" s="416"/>
      <c r="EC1503" s="416"/>
      <c r="ED1503" s="416"/>
      <c r="EE1503" s="416"/>
      <c r="EF1503" s="416"/>
      <c r="EG1503" s="416"/>
      <c r="EH1503" s="416"/>
      <c r="EI1503" s="416"/>
      <c r="EJ1503" s="416"/>
      <c r="EK1503" s="416"/>
      <c r="EL1503" s="417"/>
    </row>
    <row r="1504" spans="1:143" ht="15" customHeight="1" x14ac:dyDescent="0.25">
      <c r="A1504" s="60"/>
      <c r="B1504" s="60"/>
      <c r="C1504" s="782"/>
      <c r="D1504" s="789"/>
      <c r="E1504" s="790"/>
      <c r="F1504" s="791"/>
      <c r="G1504" s="702" t="s">
        <v>555</v>
      </c>
      <c r="H1504" s="702"/>
      <c r="I1504" s="56"/>
      <c r="J1504" s="700" t="s">
        <v>549</v>
      </c>
      <c r="K1504" s="700"/>
      <c r="L1504" s="700"/>
      <c r="M1504" s="700"/>
      <c r="N1504" s="700"/>
      <c r="O1504" s="700"/>
      <c r="P1504" s="700"/>
      <c r="Q1504" s="700"/>
      <c r="R1504" s="701"/>
      <c r="S1504" s="274"/>
      <c r="T1504" s="274"/>
      <c r="U1504" s="274"/>
      <c r="V1504" s="274"/>
      <c r="W1504" s="274"/>
      <c r="X1504" s="274"/>
      <c r="Y1504" s="274"/>
      <c r="Z1504" s="274"/>
      <c r="AA1504" s="274"/>
      <c r="AB1504" s="274"/>
      <c r="AC1504" s="274"/>
      <c r="AD1504" s="274"/>
      <c r="AE1504" s="60"/>
      <c r="AF1504" s="259"/>
      <c r="AG1504" s="374">
        <f t="shared" si="961"/>
        <v>12</v>
      </c>
      <c r="AH1504" s="399"/>
      <c r="AK1504" s="412">
        <f t="shared" si="962"/>
        <v>0</v>
      </c>
      <c r="AL1504" s="379">
        <f t="shared" si="1146"/>
        <v>0</v>
      </c>
      <c r="AM1504" s="380">
        <f t="shared" si="963"/>
        <v>0</v>
      </c>
      <c r="AN1504" s="317">
        <f t="shared" si="964"/>
        <v>0</v>
      </c>
      <c r="AO1504" s="388">
        <f t="shared" si="965"/>
        <v>0</v>
      </c>
      <c r="AP1504" s="379">
        <f t="shared" si="1147"/>
        <v>0</v>
      </c>
      <c r="AQ1504" s="380">
        <f t="shared" si="966"/>
        <v>0</v>
      </c>
      <c r="AR1504" s="317">
        <f t="shared" si="967"/>
        <v>0</v>
      </c>
      <c r="AS1504" s="388">
        <f t="shared" si="968"/>
        <v>0</v>
      </c>
      <c r="AT1504" s="379">
        <f t="shared" si="1148"/>
        <v>0</v>
      </c>
      <c r="AU1504" s="380">
        <f t="shared" si="969"/>
        <v>0</v>
      </c>
      <c r="AV1504" s="317">
        <f t="shared" si="970"/>
        <v>0</v>
      </c>
      <c r="AW1504" s="388">
        <f t="shared" si="971"/>
        <v>0</v>
      </c>
      <c r="AX1504" s="379">
        <f t="shared" si="1149"/>
        <v>0</v>
      </c>
      <c r="AY1504" s="380">
        <f t="shared" si="972"/>
        <v>0</v>
      </c>
      <c r="AZ1504" s="292">
        <f t="shared" si="973"/>
        <v>0</v>
      </c>
      <c r="BA1504" s="388">
        <f t="shared" si="974"/>
        <v>0</v>
      </c>
      <c r="BB1504" s="379">
        <f t="shared" si="1150"/>
        <v>0</v>
      </c>
      <c r="BC1504" s="380">
        <f t="shared" si="975"/>
        <v>0</v>
      </c>
      <c r="BD1504" s="292">
        <f t="shared" si="976"/>
        <v>0</v>
      </c>
      <c r="BE1504" s="388">
        <f t="shared" si="977"/>
        <v>0</v>
      </c>
      <c r="BF1504" s="379">
        <f t="shared" si="1151"/>
        <v>0</v>
      </c>
      <c r="BG1504" s="380">
        <f t="shared" si="978"/>
        <v>0</v>
      </c>
      <c r="BH1504" s="292">
        <f t="shared" si="979"/>
        <v>0</v>
      </c>
      <c r="CA1504" s="309"/>
      <c r="CB1504" s="427"/>
      <c r="CC1504" s="310"/>
      <c r="CD1504" s="310"/>
      <c r="CE1504" s="310"/>
      <c r="CF1504" s="310"/>
      <c r="CG1504" s="310"/>
      <c r="CH1504" s="310"/>
      <c r="CI1504" s="310"/>
      <c r="CJ1504" s="310"/>
      <c r="CK1504" s="310"/>
      <c r="CL1504" s="310"/>
      <c r="CM1504" s="388"/>
      <c r="CN1504" s="388"/>
      <c r="CO1504" s="388"/>
      <c r="CP1504" s="388"/>
      <c r="CQ1504" s="388"/>
      <c r="CR1504" s="388"/>
      <c r="CS1504" s="388"/>
      <c r="CT1504" s="311"/>
      <c r="CU1504" s="311"/>
      <c r="CV1504" s="311"/>
      <c r="CW1504" s="311"/>
      <c r="CX1504" s="311"/>
      <c r="CY1504" s="311"/>
      <c r="CZ1504" s="311"/>
      <c r="DA1504" s="311"/>
      <c r="DB1504" s="311"/>
      <c r="DC1504" s="311"/>
      <c r="DD1504" s="311"/>
      <c r="DE1504" s="311"/>
      <c r="DG1504" s="612"/>
      <c r="DH1504" s="613"/>
      <c r="DI1504" s="415"/>
      <c r="DJ1504" s="416"/>
      <c r="DK1504" s="416"/>
      <c r="DL1504" s="416"/>
      <c r="DM1504" s="416"/>
      <c r="DN1504" s="416"/>
      <c r="DO1504" s="416"/>
      <c r="DP1504" s="416"/>
      <c r="DQ1504" s="416"/>
      <c r="DR1504" s="416"/>
      <c r="DS1504" s="416"/>
      <c r="DT1504" s="416"/>
      <c r="DU1504" s="416"/>
      <c r="DV1504" s="416"/>
      <c r="DW1504" s="416"/>
      <c r="DX1504" s="416"/>
      <c r="DY1504" s="416"/>
      <c r="DZ1504" s="416"/>
      <c r="EA1504" s="416"/>
      <c r="EB1504" s="416"/>
      <c r="EC1504" s="416"/>
      <c r="ED1504" s="416"/>
      <c r="EE1504" s="416"/>
      <c r="EF1504" s="416"/>
      <c r="EG1504" s="416"/>
      <c r="EH1504" s="416"/>
      <c r="EI1504" s="416"/>
      <c r="EJ1504" s="416"/>
      <c r="EK1504" s="416"/>
      <c r="EL1504" s="417"/>
    </row>
    <row r="1505" spans="1:142" ht="15" customHeight="1" x14ac:dyDescent="0.25">
      <c r="A1505" s="60"/>
      <c r="B1505" s="60"/>
      <c r="C1505" s="782"/>
      <c r="D1505" s="789"/>
      <c r="E1505" s="790"/>
      <c r="F1505" s="791"/>
      <c r="G1505" s="702" t="s">
        <v>556</v>
      </c>
      <c r="H1505" s="702"/>
      <c r="I1505" s="56"/>
      <c r="J1505" s="700" t="s">
        <v>550</v>
      </c>
      <c r="K1505" s="700"/>
      <c r="L1505" s="700"/>
      <c r="M1505" s="700"/>
      <c r="N1505" s="700"/>
      <c r="O1505" s="700"/>
      <c r="P1505" s="700"/>
      <c r="Q1505" s="700"/>
      <c r="R1505" s="701"/>
      <c r="S1505" s="274"/>
      <c r="T1505" s="274"/>
      <c r="U1505" s="274"/>
      <c r="V1505" s="274"/>
      <c r="W1505" s="274"/>
      <c r="X1505" s="274"/>
      <c r="Y1505" s="274"/>
      <c r="Z1505" s="274"/>
      <c r="AA1505" s="274"/>
      <c r="AB1505" s="274"/>
      <c r="AC1505" s="274"/>
      <c r="AD1505" s="274"/>
      <c r="AE1505" s="60"/>
      <c r="AF1505" s="259"/>
      <c r="AG1505" s="374">
        <f t="shared" si="961"/>
        <v>12</v>
      </c>
      <c r="AH1505" s="399"/>
      <c r="AK1505" s="412">
        <f t="shared" si="962"/>
        <v>0</v>
      </c>
      <c r="AL1505" s="379">
        <f t="shared" ref="AL1505:AL1525" si="1368">COUNTIF(T1505:U1505,"ns")</f>
        <v>0</v>
      </c>
      <c r="AM1505" s="380">
        <f t="shared" si="963"/>
        <v>0</v>
      </c>
      <c r="AN1505" s="317">
        <f t="shared" si="964"/>
        <v>0</v>
      </c>
      <c r="AO1505" s="388">
        <f t="shared" si="965"/>
        <v>0</v>
      </c>
      <c r="AP1505" s="379">
        <f t="shared" ref="AP1505:AP1525" si="1369">COUNTIF(AC1505,"ns")+COUNTIF(Z1505,"ns")+COUNTIF(W1505,"ns")</f>
        <v>0</v>
      </c>
      <c r="AQ1505" s="380">
        <f t="shared" si="966"/>
        <v>0</v>
      </c>
      <c r="AR1505" s="317">
        <f t="shared" si="967"/>
        <v>0</v>
      </c>
      <c r="AS1505" s="388">
        <f t="shared" si="968"/>
        <v>0</v>
      </c>
      <c r="AT1505" s="379">
        <f t="shared" ref="AT1505:AT1525" si="1370">COUNTIF(X1505,"ns")+COUNTIF(AD1505,"ns")+COUNTIF(AA1505,"ns")</f>
        <v>0</v>
      </c>
      <c r="AU1505" s="380">
        <f t="shared" si="969"/>
        <v>0</v>
      </c>
      <c r="AV1505" s="317">
        <f t="shared" si="970"/>
        <v>0</v>
      </c>
      <c r="AW1505" s="388">
        <f t="shared" si="971"/>
        <v>0</v>
      </c>
      <c r="AX1505" s="379">
        <f t="shared" ref="AX1505:AX1525" si="1371">COUNTIF(W1505:X1505,"ns")</f>
        <v>0</v>
      </c>
      <c r="AY1505" s="380">
        <f t="shared" si="972"/>
        <v>0</v>
      </c>
      <c r="AZ1505" s="292">
        <f t="shared" si="973"/>
        <v>0</v>
      </c>
      <c r="BA1505" s="388">
        <f t="shared" si="974"/>
        <v>0</v>
      </c>
      <c r="BB1505" s="379">
        <f t="shared" ref="BB1505:BB1525" si="1372">COUNTIF(Z1505:AA1505,"ns")</f>
        <v>0</v>
      </c>
      <c r="BC1505" s="380">
        <f t="shared" si="975"/>
        <v>0</v>
      </c>
      <c r="BD1505" s="292">
        <f t="shared" si="976"/>
        <v>0</v>
      </c>
      <c r="BE1505" s="388">
        <f t="shared" si="977"/>
        <v>0</v>
      </c>
      <c r="BF1505" s="379">
        <f t="shared" ref="BF1505:BF1525" si="1373">COUNTIF(AC1505:AD1505,"ns")</f>
        <v>0</v>
      </c>
      <c r="BG1505" s="380">
        <f t="shared" si="978"/>
        <v>0</v>
      </c>
      <c r="BH1505" s="292">
        <f t="shared" si="979"/>
        <v>0</v>
      </c>
      <c r="CA1505" s="436"/>
      <c r="CB1505" s="427"/>
      <c r="CC1505" s="437"/>
      <c r="CD1505" s="437"/>
      <c r="CE1505" s="437"/>
      <c r="CF1505" s="437"/>
      <c r="CG1505" s="437"/>
      <c r="CH1505" s="437"/>
      <c r="CI1505" s="437"/>
      <c r="CJ1505" s="437"/>
      <c r="CK1505" s="437"/>
      <c r="CL1505" s="437"/>
      <c r="CM1505" s="388"/>
      <c r="CN1505" s="388"/>
      <c r="CO1505" s="388"/>
      <c r="CP1505" s="388"/>
      <c r="CQ1505" s="388"/>
      <c r="CR1505" s="388"/>
      <c r="CS1505" s="388"/>
      <c r="CT1505" s="439"/>
      <c r="CU1505" s="439"/>
      <c r="CV1505" s="439"/>
      <c r="CW1505" s="439"/>
      <c r="CX1505" s="439"/>
      <c r="CY1505" s="439"/>
      <c r="CZ1505" s="439"/>
      <c r="DA1505" s="439"/>
      <c r="DB1505" s="439"/>
      <c r="DC1505" s="439"/>
      <c r="DD1505" s="439"/>
      <c r="DE1505" s="439"/>
      <c r="DG1505" s="612"/>
      <c r="DH1505" s="613"/>
      <c r="DI1505" s="415"/>
      <c r="DJ1505" s="416"/>
      <c r="DK1505" s="416"/>
      <c r="DL1505" s="416"/>
      <c r="DM1505" s="416"/>
      <c r="DN1505" s="416"/>
      <c r="DO1505" s="416"/>
      <c r="DP1505" s="416"/>
      <c r="DQ1505" s="416"/>
      <c r="DR1505" s="416"/>
      <c r="DS1505" s="416"/>
      <c r="DT1505" s="416"/>
      <c r="DU1505" s="416"/>
      <c r="DV1505" s="416"/>
      <c r="DW1505" s="416"/>
      <c r="DX1505" s="416"/>
      <c r="DY1505" s="416"/>
      <c r="DZ1505" s="416"/>
      <c r="EA1505" s="416"/>
      <c r="EB1505" s="416"/>
      <c r="EC1505" s="416"/>
      <c r="ED1505" s="416"/>
      <c r="EE1505" s="416"/>
      <c r="EF1505" s="416"/>
      <c r="EG1505" s="416"/>
      <c r="EH1505" s="416"/>
      <c r="EI1505" s="416"/>
      <c r="EJ1505" s="416"/>
      <c r="EK1505" s="416"/>
      <c r="EL1505" s="417"/>
    </row>
    <row r="1506" spans="1:142" ht="24" customHeight="1" x14ac:dyDescent="0.25">
      <c r="A1506" s="60"/>
      <c r="B1506" s="60"/>
      <c r="C1506" s="782"/>
      <c r="D1506" s="789"/>
      <c r="E1506" s="790"/>
      <c r="F1506" s="791"/>
      <c r="G1506" s="702" t="s">
        <v>557</v>
      </c>
      <c r="H1506" s="702"/>
      <c r="I1506" s="56"/>
      <c r="J1506" s="700" t="s">
        <v>551</v>
      </c>
      <c r="K1506" s="700"/>
      <c r="L1506" s="700"/>
      <c r="M1506" s="700"/>
      <c r="N1506" s="700"/>
      <c r="O1506" s="700"/>
      <c r="P1506" s="700"/>
      <c r="Q1506" s="700"/>
      <c r="R1506" s="701"/>
      <c r="S1506" s="274"/>
      <c r="T1506" s="274"/>
      <c r="U1506" s="274"/>
      <c r="V1506" s="274"/>
      <c r="W1506" s="274"/>
      <c r="X1506" s="274"/>
      <c r="Y1506" s="274"/>
      <c r="Z1506" s="274"/>
      <c r="AA1506" s="274"/>
      <c r="AB1506" s="274"/>
      <c r="AC1506" s="274"/>
      <c r="AD1506" s="274"/>
      <c r="AE1506" s="60"/>
      <c r="AF1506" s="259"/>
      <c r="AG1506" s="374">
        <f t="shared" ref="AG1506:AG1516" si="1374">IF(AND(S1506="NA",COUNTBLANK(T1506:AD1506)=11),0,COUNTBLANK(S1506:AD1506))</f>
        <v>12</v>
      </c>
      <c r="AH1506" s="399"/>
      <c r="AK1506" s="412">
        <f t="shared" ref="AK1506:AK1525" si="1375">S1506</f>
        <v>0</v>
      </c>
      <c r="AL1506" s="379">
        <f t="shared" si="1368"/>
        <v>0</v>
      </c>
      <c r="AM1506" s="380">
        <f t="shared" ref="AM1506:AM1525" si="1376">SUM(T1506:U1506)</f>
        <v>0</v>
      </c>
      <c r="AN1506" s="317">
        <f t="shared" ref="AN1506:AN1525" si="1377">IF($AG$1375=$AH$1375,0,IF(OR(AND(AK1506=0,AL1506&gt;0),AND(AK1506="NS",AM1506&gt;0),AND(AK1506="NS",AM1506=0,AL1506=0)),1,IF(OR(AND(AL1506&gt;=2,AM1506&lt;AK1506),AND(AK1506="NS",AM1506=0,AL1506&gt;0),AK1506=AM1506),0,1)))</f>
        <v>0</v>
      </c>
      <c r="AO1506" s="388">
        <f t="shared" ref="AO1506:AO1525" si="1378">T1506</f>
        <v>0</v>
      </c>
      <c r="AP1506" s="379">
        <f t="shared" si="1369"/>
        <v>0</v>
      </c>
      <c r="AQ1506" s="380">
        <f t="shared" ref="AQ1506:AQ1525" si="1379">SUM(W1506,Z1506,AC1506)</f>
        <v>0</v>
      </c>
      <c r="AR1506" s="317">
        <f t="shared" ref="AR1506:AR1525" si="1380">IF($AG$1375=$AH$1375,0,IF(OR(AND(AO1506=0,AP1506&gt;0),AND(AO1506="NS",AQ1506&gt;0),AND(AO1506="NS",AQ1506=0,AP1506=0)),1,IF(OR(AND(AP1506&gt;=2,AQ1506&lt;AO1506),AND(AO1506="NS",AQ1506=0,AP1506&gt;0),AO1506=AQ1506),0,1)))</f>
        <v>0</v>
      </c>
      <c r="AS1506" s="388">
        <f t="shared" ref="AS1506:AS1525" si="1381">U1506</f>
        <v>0</v>
      </c>
      <c r="AT1506" s="379">
        <f t="shared" si="1370"/>
        <v>0</v>
      </c>
      <c r="AU1506" s="380">
        <f t="shared" ref="AU1506:AU1525" si="1382">SUM(AA1506,AD1506,X1506)</f>
        <v>0</v>
      </c>
      <c r="AV1506" s="317">
        <f t="shared" ref="AV1506:AV1525" si="1383">IF($AG$1375=$AH$1375,0,IF(OR(AND(AS1506=0,AT1506&gt;0),AND(AS1506="NS",AU1506&gt;0),AND(AS1506="NS",AU1506=0,AT1506=0)),1,IF(OR(AND(AT1506&gt;=2,AU1506&lt;AS1506),AND(AS1506="NS",AU1506=0,AT1506&gt;0),AS1506=AU1506),0,1)))</f>
        <v>0</v>
      </c>
      <c r="AW1506" s="388">
        <f t="shared" ref="AW1506:AW1525" si="1384">V1506</f>
        <v>0</v>
      </c>
      <c r="AX1506" s="379">
        <f t="shared" si="1371"/>
        <v>0</v>
      </c>
      <c r="AY1506" s="380">
        <f t="shared" ref="AY1506:AY1525" si="1385">SUM(W1506:X1506)</f>
        <v>0</v>
      </c>
      <c r="AZ1506" s="292">
        <f t="shared" ref="AZ1506:AZ1525" si="1386">IF($AG$1375=$AH$1375,0,IF(OR(AND(AW1506=0,AX1506&gt;0),AND(AW1506="ns",AY1506&gt;0),AND(AW1506="ns",AX1506=0,AY1506=0)),1,IF(OR(AND(AW1506&gt;0,AX1506=2),AND(AW1506="ns",AX1506=2),AND(AW1506="ns",AY1506=0,AX1506&gt;0),AW1506=AY1506),0,1)))</f>
        <v>0</v>
      </c>
      <c r="BA1506" s="388">
        <f t="shared" ref="BA1506:BA1525" si="1387">Y1506</f>
        <v>0</v>
      </c>
      <c r="BB1506" s="379">
        <f t="shared" si="1372"/>
        <v>0</v>
      </c>
      <c r="BC1506" s="380">
        <f t="shared" ref="BC1506:BC1525" si="1388">SUM(Z1506:AA1506)</f>
        <v>0</v>
      </c>
      <c r="BD1506" s="292">
        <f t="shared" ref="BD1506:BD1525" si="1389">IF($AG$1375=$AH$1375,0,IF(OR(AND(BA1506=0,BB1506&gt;0),AND(BA1506="ns",BC1506&gt;0),AND(BA1506="ns",BB1506=0,BC1506=0)),1,IF(OR(AND(BA1506&gt;0,BB1506=2),AND(BA1506="ns",BB1506=2),AND(BA1506="ns",BC1506=0,BB1506&gt;0),BA1506=BC1506),0,1)))</f>
        <v>0</v>
      </c>
      <c r="BE1506" s="388">
        <f t="shared" ref="BE1506:BE1525" si="1390">AB1506</f>
        <v>0</v>
      </c>
      <c r="BF1506" s="379">
        <f t="shared" si="1373"/>
        <v>0</v>
      </c>
      <c r="BG1506" s="380">
        <f t="shared" ref="BG1506:BG1525" si="1391">SUM(AC1506:AD1506)</f>
        <v>0</v>
      </c>
      <c r="BH1506" s="292">
        <f t="shared" ref="BH1506:BH1525" si="1392">IF($AG$1375=$AH$1375,0,IF(OR(AND(BE1506=0,BF1506&gt;0),AND(BE1506="ns",BG1506&gt;0),AND(BE1506="ns",BF1506=0,BG1506=0)),1,IF(OR(AND(BE1506&gt;0,BF1506=2),AND(BE1506="ns",BF1506=2),AND(BE1506="ns",BG1506=0,BF1506&gt;0),BE1506=BG1506),0,1)))</f>
        <v>0</v>
      </c>
      <c r="CA1506" s="436"/>
      <c r="CB1506" s="427"/>
      <c r="CC1506" s="437"/>
      <c r="CD1506" s="437"/>
      <c r="CE1506" s="437"/>
      <c r="CF1506" s="437"/>
      <c r="CG1506" s="437"/>
      <c r="CH1506" s="437"/>
      <c r="CI1506" s="437"/>
      <c r="CJ1506" s="437"/>
      <c r="CK1506" s="437"/>
      <c r="CL1506" s="437"/>
      <c r="CM1506" s="388"/>
      <c r="CN1506" s="388"/>
      <c r="CO1506" s="388"/>
      <c r="CP1506" s="388"/>
      <c r="CQ1506" s="388"/>
      <c r="CR1506" s="388"/>
      <c r="CS1506" s="388"/>
      <c r="CT1506" s="439"/>
      <c r="CU1506" s="439"/>
      <c r="CV1506" s="439"/>
      <c r="CW1506" s="439"/>
      <c r="CX1506" s="439"/>
      <c r="CY1506" s="439"/>
      <c r="CZ1506" s="439"/>
      <c r="DA1506" s="439"/>
      <c r="DB1506" s="439"/>
      <c r="DC1506" s="439"/>
      <c r="DD1506" s="439"/>
      <c r="DE1506" s="439"/>
      <c r="DG1506" s="612"/>
      <c r="DH1506" s="613"/>
      <c r="DI1506" s="415"/>
      <c r="DJ1506" s="416"/>
      <c r="DK1506" s="416"/>
      <c r="DL1506" s="416"/>
      <c r="DM1506" s="416"/>
      <c r="DN1506" s="416"/>
      <c r="DO1506" s="416"/>
      <c r="DP1506" s="416"/>
      <c r="DQ1506" s="416"/>
      <c r="DR1506" s="416"/>
      <c r="DS1506" s="416"/>
      <c r="DT1506" s="416"/>
      <c r="DU1506" s="416"/>
      <c r="DV1506" s="416"/>
      <c r="DW1506" s="416"/>
      <c r="DX1506" s="416"/>
      <c r="DY1506" s="416"/>
      <c r="DZ1506" s="416"/>
      <c r="EA1506" s="416"/>
      <c r="EB1506" s="416"/>
      <c r="EC1506" s="416"/>
      <c r="ED1506" s="416"/>
      <c r="EE1506" s="416"/>
      <c r="EF1506" s="416"/>
      <c r="EG1506" s="416"/>
      <c r="EH1506" s="416"/>
      <c r="EI1506" s="416"/>
      <c r="EJ1506" s="416"/>
      <c r="EK1506" s="416"/>
      <c r="EL1506" s="417"/>
    </row>
    <row r="1507" spans="1:142" ht="24" customHeight="1" x14ac:dyDescent="0.25">
      <c r="A1507" s="60"/>
      <c r="B1507" s="60"/>
      <c r="C1507" s="782"/>
      <c r="D1507" s="789"/>
      <c r="E1507" s="790"/>
      <c r="F1507" s="791"/>
      <c r="G1507" s="703" t="s">
        <v>558</v>
      </c>
      <c r="H1507" s="703"/>
      <c r="I1507" s="774" t="s">
        <v>559</v>
      </c>
      <c r="J1507" s="774"/>
      <c r="K1507" s="774"/>
      <c r="L1507" s="774"/>
      <c r="M1507" s="774"/>
      <c r="N1507" s="774"/>
      <c r="O1507" s="774"/>
      <c r="P1507" s="774"/>
      <c r="Q1507" s="774"/>
      <c r="R1507" s="774"/>
      <c r="S1507" s="274"/>
      <c r="T1507" s="274"/>
      <c r="U1507" s="274"/>
      <c r="V1507" s="274"/>
      <c r="W1507" s="274"/>
      <c r="X1507" s="274"/>
      <c r="Y1507" s="274"/>
      <c r="Z1507" s="274"/>
      <c r="AA1507" s="274"/>
      <c r="AB1507" s="274"/>
      <c r="AC1507" s="274"/>
      <c r="AD1507" s="274"/>
      <c r="AE1507" s="60"/>
      <c r="AF1507" s="259"/>
      <c r="AG1507" s="374">
        <f t="shared" si="1374"/>
        <v>12</v>
      </c>
      <c r="AH1507" s="399"/>
      <c r="AK1507" s="412">
        <f t="shared" si="1375"/>
        <v>0</v>
      </c>
      <c r="AL1507" s="379">
        <f t="shared" si="1368"/>
        <v>0</v>
      </c>
      <c r="AM1507" s="380">
        <f t="shared" si="1376"/>
        <v>0</v>
      </c>
      <c r="AN1507" s="317">
        <f t="shared" si="1377"/>
        <v>0</v>
      </c>
      <c r="AO1507" s="388">
        <f t="shared" si="1378"/>
        <v>0</v>
      </c>
      <c r="AP1507" s="379">
        <f t="shared" si="1369"/>
        <v>0</v>
      </c>
      <c r="AQ1507" s="380">
        <f t="shared" si="1379"/>
        <v>0</v>
      </c>
      <c r="AR1507" s="317">
        <f t="shared" si="1380"/>
        <v>0</v>
      </c>
      <c r="AS1507" s="388">
        <f t="shared" si="1381"/>
        <v>0</v>
      </c>
      <c r="AT1507" s="379">
        <f t="shared" si="1370"/>
        <v>0</v>
      </c>
      <c r="AU1507" s="380">
        <f t="shared" si="1382"/>
        <v>0</v>
      </c>
      <c r="AV1507" s="317">
        <f t="shared" si="1383"/>
        <v>0</v>
      </c>
      <c r="AW1507" s="388">
        <f t="shared" si="1384"/>
        <v>0</v>
      </c>
      <c r="AX1507" s="379">
        <f t="shared" si="1371"/>
        <v>0</v>
      </c>
      <c r="AY1507" s="380">
        <f t="shared" si="1385"/>
        <v>0</v>
      </c>
      <c r="AZ1507" s="292">
        <f t="shared" si="1386"/>
        <v>0</v>
      </c>
      <c r="BA1507" s="388">
        <f t="shared" si="1387"/>
        <v>0</v>
      </c>
      <c r="BB1507" s="379">
        <f t="shared" si="1372"/>
        <v>0</v>
      </c>
      <c r="BC1507" s="380">
        <f t="shared" si="1388"/>
        <v>0</v>
      </c>
      <c r="BD1507" s="292">
        <f t="shared" si="1389"/>
        <v>0</v>
      </c>
      <c r="BE1507" s="388">
        <f t="shared" si="1390"/>
        <v>0</v>
      </c>
      <c r="BF1507" s="379">
        <f t="shared" si="1373"/>
        <v>0</v>
      </c>
      <c r="BG1507" s="380">
        <f t="shared" si="1391"/>
        <v>0</v>
      </c>
      <c r="BH1507" s="292">
        <f t="shared" si="1392"/>
        <v>0</v>
      </c>
      <c r="CA1507" s="436"/>
      <c r="CB1507" s="421"/>
      <c r="CC1507" s="437"/>
      <c r="CD1507" s="437"/>
      <c r="CE1507" s="437"/>
      <c r="CF1507" s="437"/>
      <c r="CG1507" s="437"/>
      <c r="CH1507" s="437"/>
      <c r="CI1507" s="437"/>
      <c r="CJ1507" s="437"/>
      <c r="CK1507" s="437"/>
      <c r="CL1507" s="437"/>
      <c r="CM1507" s="388"/>
      <c r="CN1507" s="388"/>
      <c r="CO1507" s="388"/>
      <c r="CP1507" s="388"/>
      <c r="CQ1507" s="388"/>
      <c r="CR1507" s="388"/>
      <c r="CS1507" s="388"/>
      <c r="CT1507" s="439"/>
      <c r="CU1507" s="439"/>
      <c r="CV1507" s="439"/>
      <c r="CW1507" s="439"/>
      <c r="CX1507" s="439"/>
      <c r="CY1507" s="439"/>
      <c r="CZ1507" s="439"/>
      <c r="DA1507" s="439"/>
      <c r="DB1507" s="439"/>
      <c r="DC1507" s="439"/>
      <c r="DD1507" s="439"/>
      <c r="DE1507" s="439"/>
      <c r="DG1507" s="610"/>
      <c r="DH1507" s="611"/>
      <c r="DI1507" s="415"/>
      <c r="DJ1507" s="416"/>
      <c r="DK1507" s="416"/>
      <c r="DL1507" s="416"/>
      <c r="DM1507" s="416"/>
      <c r="DN1507" s="416"/>
      <c r="DO1507" s="416"/>
      <c r="DP1507" s="416"/>
      <c r="DQ1507" s="416"/>
      <c r="DR1507" s="416"/>
      <c r="DS1507" s="416"/>
      <c r="DT1507" s="416"/>
      <c r="DU1507" s="416"/>
      <c r="DV1507" s="416"/>
      <c r="DW1507" s="416"/>
      <c r="DX1507" s="416"/>
      <c r="DY1507" s="416"/>
      <c r="DZ1507" s="416"/>
      <c r="EA1507" s="416"/>
      <c r="EB1507" s="416"/>
      <c r="EC1507" s="416"/>
      <c r="ED1507" s="416"/>
      <c r="EE1507" s="416"/>
      <c r="EF1507" s="416"/>
      <c r="EG1507" s="416"/>
      <c r="EH1507" s="416"/>
      <c r="EI1507" s="416"/>
      <c r="EJ1507" s="416"/>
      <c r="EK1507" s="416"/>
      <c r="EL1507" s="417"/>
    </row>
    <row r="1508" spans="1:142" ht="15" customHeight="1" x14ac:dyDescent="0.25">
      <c r="A1508" s="60"/>
      <c r="B1508" s="60"/>
      <c r="C1508" s="782"/>
      <c r="D1508" s="789"/>
      <c r="E1508" s="790"/>
      <c r="F1508" s="791"/>
      <c r="G1508" s="703" t="s">
        <v>560</v>
      </c>
      <c r="H1508" s="703"/>
      <c r="I1508" s="774" t="s">
        <v>561</v>
      </c>
      <c r="J1508" s="774"/>
      <c r="K1508" s="774"/>
      <c r="L1508" s="774"/>
      <c r="M1508" s="774"/>
      <c r="N1508" s="774"/>
      <c r="O1508" s="774"/>
      <c r="P1508" s="774"/>
      <c r="Q1508" s="774"/>
      <c r="R1508" s="774"/>
      <c r="S1508" s="274"/>
      <c r="T1508" s="274"/>
      <c r="U1508" s="274"/>
      <c r="V1508" s="274"/>
      <c r="W1508" s="274"/>
      <c r="X1508" s="274"/>
      <c r="Y1508" s="274"/>
      <c r="Z1508" s="274"/>
      <c r="AA1508" s="274"/>
      <c r="AB1508" s="274"/>
      <c r="AC1508" s="274"/>
      <c r="AD1508" s="274"/>
      <c r="AE1508" s="60"/>
      <c r="AF1508" s="259"/>
      <c r="AG1508" s="374">
        <f t="shared" si="1374"/>
        <v>12</v>
      </c>
      <c r="AH1508" s="399"/>
      <c r="AK1508" s="412">
        <f t="shared" si="1375"/>
        <v>0</v>
      </c>
      <c r="AL1508" s="379">
        <f t="shared" si="1368"/>
        <v>0</v>
      </c>
      <c r="AM1508" s="380">
        <f t="shared" si="1376"/>
        <v>0</v>
      </c>
      <c r="AN1508" s="317">
        <f t="shared" si="1377"/>
        <v>0</v>
      </c>
      <c r="AO1508" s="388">
        <f t="shared" si="1378"/>
        <v>0</v>
      </c>
      <c r="AP1508" s="379">
        <f t="shared" si="1369"/>
        <v>0</v>
      </c>
      <c r="AQ1508" s="380">
        <f t="shared" si="1379"/>
        <v>0</v>
      </c>
      <c r="AR1508" s="317">
        <f t="shared" si="1380"/>
        <v>0</v>
      </c>
      <c r="AS1508" s="388">
        <f t="shared" si="1381"/>
        <v>0</v>
      </c>
      <c r="AT1508" s="379">
        <f t="shared" si="1370"/>
        <v>0</v>
      </c>
      <c r="AU1508" s="380">
        <f t="shared" si="1382"/>
        <v>0</v>
      </c>
      <c r="AV1508" s="317">
        <f t="shared" si="1383"/>
        <v>0</v>
      </c>
      <c r="AW1508" s="388">
        <f t="shared" si="1384"/>
        <v>0</v>
      </c>
      <c r="AX1508" s="379">
        <f t="shared" si="1371"/>
        <v>0</v>
      </c>
      <c r="AY1508" s="380">
        <f t="shared" si="1385"/>
        <v>0</v>
      </c>
      <c r="AZ1508" s="292">
        <f t="shared" si="1386"/>
        <v>0</v>
      </c>
      <c r="BA1508" s="388">
        <f t="shared" si="1387"/>
        <v>0</v>
      </c>
      <c r="BB1508" s="379">
        <f t="shared" si="1372"/>
        <v>0</v>
      </c>
      <c r="BC1508" s="380">
        <f t="shared" si="1388"/>
        <v>0</v>
      </c>
      <c r="BD1508" s="292">
        <f t="shared" si="1389"/>
        <v>0</v>
      </c>
      <c r="BE1508" s="388">
        <f t="shared" si="1390"/>
        <v>0</v>
      </c>
      <c r="BF1508" s="379">
        <f t="shared" si="1373"/>
        <v>0</v>
      </c>
      <c r="BG1508" s="380">
        <f t="shared" si="1391"/>
        <v>0</v>
      </c>
      <c r="BH1508" s="292">
        <f t="shared" si="1392"/>
        <v>0</v>
      </c>
      <c r="CA1508" s="299" t="s">
        <v>60</v>
      </c>
      <c r="CB1508" s="421"/>
      <c r="CC1508" s="296"/>
      <c r="CD1508" s="296"/>
      <c r="CE1508" s="296"/>
      <c r="CF1508" s="296"/>
      <c r="CG1508" s="296"/>
      <c r="CH1508" s="296"/>
      <c r="CI1508" s="296"/>
      <c r="CJ1508" s="296"/>
      <c r="CK1508" s="296"/>
      <c r="CL1508" s="296"/>
      <c r="CM1508" s="320"/>
      <c r="CN1508" s="320"/>
      <c r="CO1508" s="320"/>
      <c r="CP1508" s="320"/>
      <c r="CQ1508" s="320"/>
      <c r="CR1508" s="320"/>
      <c r="CS1508" s="320"/>
      <c r="CT1508" s="423">
        <f t="shared" ref="CT1508" si="1393">IF(S1508="",0,S1508)</f>
        <v>0</v>
      </c>
      <c r="CU1508" s="423">
        <f t="shared" ref="CU1508" si="1394">IF(T1508="",0,T1508)</f>
        <v>0</v>
      </c>
      <c r="CV1508" s="423">
        <f t="shared" ref="CV1508" si="1395">IF(U1508="",0,U1508)</f>
        <v>0</v>
      </c>
      <c r="CW1508" s="423">
        <f t="shared" ref="CW1508" si="1396">IF(V1508="",0,V1508)</f>
        <v>0</v>
      </c>
      <c r="CX1508" s="423">
        <f t="shared" ref="CX1508" si="1397">IF(W1508="",0,W1508)</f>
        <v>0</v>
      </c>
      <c r="CY1508" s="423">
        <f t="shared" ref="CY1508" si="1398">IF(X1508="",0,X1508)</f>
        <v>0</v>
      </c>
      <c r="CZ1508" s="423">
        <f t="shared" ref="CZ1508" si="1399">IF(Y1508="",0,Y1508)</f>
        <v>0</v>
      </c>
      <c r="DA1508" s="423">
        <f t="shared" ref="DA1508" si="1400">IF(Z1508="",0,Z1508)</f>
        <v>0</v>
      </c>
      <c r="DB1508" s="423">
        <f t="shared" ref="DB1508" si="1401">IF(AA1508="",0,AA1508)</f>
        <v>0</v>
      </c>
      <c r="DC1508" s="423">
        <f t="shared" ref="DC1508" si="1402">IF(AB1508="",0,AB1508)</f>
        <v>0</v>
      </c>
      <c r="DD1508" s="423">
        <f t="shared" ref="DD1508" si="1403">IF(AC1508="",0,AC1508)</f>
        <v>0</v>
      </c>
      <c r="DE1508" s="423">
        <f t="shared" ref="DE1508" si="1404">IF(AD1508="",0,AD1508)</f>
        <v>0</v>
      </c>
      <c r="DG1508" s="610"/>
      <c r="DH1508" s="611"/>
      <c r="DI1508" s="415"/>
      <c r="DJ1508" s="416"/>
      <c r="DK1508" s="416"/>
      <c r="DL1508" s="416"/>
      <c r="DM1508" s="416"/>
      <c r="DN1508" s="416"/>
      <c r="DO1508" s="416"/>
      <c r="DP1508" s="416"/>
      <c r="DQ1508" s="416"/>
      <c r="DR1508" s="416"/>
      <c r="DS1508" s="416"/>
      <c r="DT1508" s="416"/>
      <c r="DU1508" s="416"/>
      <c r="DV1508" s="416"/>
      <c r="DW1508" s="416"/>
      <c r="DX1508" s="416"/>
      <c r="DY1508" s="416"/>
      <c r="DZ1508" s="416"/>
      <c r="EA1508" s="416"/>
      <c r="EB1508" s="416"/>
      <c r="EC1508" s="416"/>
      <c r="ED1508" s="416"/>
      <c r="EE1508" s="416"/>
      <c r="EF1508" s="416"/>
      <c r="EG1508" s="416"/>
      <c r="EH1508" s="416"/>
      <c r="EI1508" s="416"/>
      <c r="EJ1508" s="416"/>
      <c r="EK1508" s="416"/>
      <c r="EL1508" s="417"/>
    </row>
    <row r="1509" spans="1:142" ht="15" customHeight="1" x14ac:dyDescent="0.25">
      <c r="A1509" s="60"/>
      <c r="B1509" s="60"/>
      <c r="C1509" s="782"/>
      <c r="D1509" s="789"/>
      <c r="E1509" s="790"/>
      <c r="F1509" s="791"/>
      <c r="G1509" s="702" t="s">
        <v>564</v>
      </c>
      <c r="H1509" s="702"/>
      <c r="I1509" s="56"/>
      <c r="J1509" s="700" t="s">
        <v>562</v>
      </c>
      <c r="K1509" s="700"/>
      <c r="L1509" s="700"/>
      <c r="M1509" s="700"/>
      <c r="N1509" s="700"/>
      <c r="O1509" s="700"/>
      <c r="P1509" s="700"/>
      <c r="Q1509" s="700"/>
      <c r="R1509" s="701"/>
      <c r="S1509" s="274"/>
      <c r="T1509" s="274"/>
      <c r="U1509" s="274"/>
      <c r="V1509" s="274"/>
      <c r="W1509" s="274"/>
      <c r="X1509" s="274"/>
      <c r="Y1509" s="274"/>
      <c r="Z1509" s="274"/>
      <c r="AA1509" s="274"/>
      <c r="AB1509" s="274"/>
      <c r="AC1509" s="274"/>
      <c r="AD1509" s="274"/>
      <c r="AE1509" s="60"/>
      <c r="AF1509" s="259"/>
      <c r="AG1509" s="374">
        <f t="shared" si="1374"/>
        <v>12</v>
      </c>
      <c r="AH1509" s="399"/>
      <c r="AK1509" s="412">
        <f t="shared" si="1375"/>
        <v>0</v>
      </c>
      <c r="AL1509" s="379">
        <f t="shared" si="1368"/>
        <v>0</v>
      </c>
      <c r="AM1509" s="380">
        <f t="shared" si="1376"/>
        <v>0</v>
      </c>
      <c r="AN1509" s="317">
        <f t="shared" si="1377"/>
        <v>0</v>
      </c>
      <c r="AO1509" s="388">
        <f t="shared" si="1378"/>
        <v>0</v>
      </c>
      <c r="AP1509" s="379">
        <f t="shared" si="1369"/>
        <v>0</v>
      </c>
      <c r="AQ1509" s="380">
        <f t="shared" si="1379"/>
        <v>0</v>
      </c>
      <c r="AR1509" s="317">
        <f t="shared" si="1380"/>
        <v>0</v>
      </c>
      <c r="AS1509" s="388">
        <f t="shared" si="1381"/>
        <v>0</v>
      </c>
      <c r="AT1509" s="379">
        <f t="shared" si="1370"/>
        <v>0</v>
      </c>
      <c r="AU1509" s="380">
        <f t="shared" si="1382"/>
        <v>0</v>
      </c>
      <c r="AV1509" s="317">
        <f t="shared" si="1383"/>
        <v>0</v>
      </c>
      <c r="AW1509" s="388">
        <f t="shared" si="1384"/>
        <v>0</v>
      </c>
      <c r="AX1509" s="379">
        <f t="shared" si="1371"/>
        <v>0</v>
      </c>
      <c r="AY1509" s="380">
        <f t="shared" si="1385"/>
        <v>0</v>
      </c>
      <c r="AZ1509" s="292">
        <f t="shared" si="1386"/>
        <v>0</v>
      </c>
      <c r="BA1509" s="388">
        <f t="shared" si="1387"/>
        <v>0</v>
      </c>
      <c r="BB1509" s="379">
        <f t="shared" si="1372"/>
        <v>0</v>
      </c>
      <c r="BC1509" s="380">
        <f t="shared" si="1388"/>
        <v>0</v>
      </c>
      <c r="BD1509" s="292">
        <f t="shared" si="1389"/>
        <v>0</v>
      </c>
      <c r="BE1509" s="388">
        <f t="shared" si="1390"/>
        <v>0</v>
      </c>
      <c r="BF1509" s="379">
        <f t="shared" si="1373"/>
        <v>0</v>
      </c>
      <c r="BG1509" s="380">
        <f t="shared" si="1391"/>
        <v>0</v>
      </c>
      <c r="BH1509" s="292">
        <f t="shared" si="1392"/>
        <v>0</v>
      </c>
      <c r="CA1509" s="299" t="s">
        <v>1917</v>
      </c>
      <c r="CB1509" s="421"/>
      <c r="CC1509" s="297"/>
      <c r="CD1509" s="297"/>
      <c r="CE1509" s="297"/>
      <c r="CF1509" s="297"/>
      <c r="CG1509" s="297"/>
      <c r="CH1509" s="297"/>
      <c r="CI1509" s="297"/>
      <c r="CJ1509" s="297"/>
      <c r="CK1509" s="297"/>
      <c r="CL1509" s="297"/>
      <c r="CM1509" s="320"/>
      <c r="CN1509" s="320"/>
      <c r="CO1509" s="320"/>
      <c r="CP1509" s="320"/>
      <c r="CQ1509" s="320"/>
      <c r="CR1509" s="320"/>
      <c r="CS1509" s="320"/>
      <c r="CT1509" s="301">
        <f t="shared" ref="CT1509" si="1405">SUM(S1509:S1510)</f>
        <v>0</v>
      </c>
      <c r="CU1509" s="301">
        <f t="shared" ref="CU1509" si="1406">SUM(T1509:T1510)</f>
        <v>0</v>
      </c>
      <c r="CV1509" s="301">
        <f t="shared" ref="CV1509" si="1407">SUM(U1509:U1510)</f>
        <v>0</v>
      </c>
      <c r="CW1509" s="301">
        <f t="shared" ref="CW1509" si="1408">SUM(V1509:V1510)</f>
        <v>0</v>
      </c>
      <c r="CX1509" s="301">
        <f t="shared" ref="CX1509" si="1409">SUM(W1509:W1510)</f>
        <v>0</v>
      </c>
      <c r="CY1509" s="301">
        <f t="shared" ref="CY1509" si="1410">SUM(X1509:X1510)</f>
        <v>0</v>
      </c>
      <c r="CZ1509" s="301">
        <f t="shared" ref="CZ1509" si="1411">SUM(Y1509:Y1510)</f>
        <v>0</v>
      </c>
      <c r="DA1509" s="301">
        <f t="shared" ref="DA1509" si="1412">SUM(Z1509:Z1510)</f>
        <v>0</v>
      </c>
      <c r="DB1509" s="301">
        <f t="shared" ref="DB1509" si="1413">SUM(AA1509:AA1510)</f>
        <v>0</v>
      </c>
      <c r="DC1509" s="301">
        <f t="shared" ref="DC1509" si="1414">SUM(AB1509:AB1510)</f>
        <v>0</v>
      </c>
      <c r="DD1509" s="301">
        <f t="shared" ref="DD1509" si="1415">SUM(AC1509:AC1510)</f>
        <v>0</v>
      </c>
      <c r="DE1509" s="301">
        <f t="shared" ref="DE1509" si="1416">SUM(AD1509:AD1510)</f>
        <v>0</v>
      </c>
      <c r="DG1509" s="612"/>
      <c r="DH1509" s="613"/>
      <c r="DI1509" s="415"/>
      <c r="DJ1509" s="416"/>
      <c r="DK1509" s="416"/>
      <c r="DL1509" s="416"/>
      <c r="DM1509" s="416"/>
      <c r="DN1509" s="416"/>
      <c r="DO1509" s="416"/>
      <c r="DP1509" s="416"/>
      <c r="DQ1509" s="416"/>
      <c r="DR1509" s="416"/>
      <c r="DS1509" s="416"/>
      <c r="DT1509" s="416"/>
      <c r="DU1509" s="416"/>
      <c r="DV1509" s="416"/>
      <c r="DW1509" s="416"/>
      <c r="DX1509" s="416"/>
      <c r="DY1509" s="416"/>
      <c r="DZ1509" s="416"/>
      <c r="EA1509" s="416"/>
      <c r="EB1509" s="416"/>
      <c r="EC1509" s="416"/>
      <c r="ED1509" s="416"/>
      <c r="EE1509" s="416"/>
      <c r="EF1509" s="416"/>
      <c r="EG1509" s="416"/>
      <c r="EH1509" s="416"/>
      <c r="EI1509" s="416"/>
      <c r="EJ1509" s="416"/>
      <c r="EK1509" s="416"/>
      <c r="EL1509" s="417"/>
    </row>
    <row r="1510" spans="1:142" ht="15" customHeight="1" x14ac:dyDescent="0.25">
      <c r="A1510" s="60"/>
      <c r="B1510" s="60"/>
      <c r="C1510" s="782"/>
      <c r="D1510" s="789"/>
      <c r="E1510" s="790"/>
      <c r="F1510" s="791"/>
      <c r="G1510" s="702" t="s">
        <v>565</v>
      </c>
      <c r="H1510" s="702"/>
      <c r="I1510" s="56"/>
      <c r="J1510" s="700" t="s">
        <v>563</v>
      </c>
      <c r="K1510" s="700"/>
      <c r="L1510" s="700"/>
      <c r="M1510" s="700"/>
      <c r="N1510" s="700"/>
      <c r="O1510" s="700"/>
      <c r="P1510" s="700"/>
      <c r="Q1510" s="700"/>
      <c r="R1510" s="701"/>
      <c r="S1510" s="274"/>
      <c r="T1510" s="274"/>
      <c r="U1510" s="274"/>
      <c r="V1510" s="274"/>
      <c r="W1510" s="274"/>
      <c r="X1510" s="274"/>
      <c r="Y1510" s="274"/>
      <c r="Z1510" s="274"/>
      <c r="AA1510" s="274"/>
      <c r="AB1510" s="274"/>
      <c r="AC1510" s="274"/>
      <c r="AD1510" s="274"/>
      <c r="AE1510" s="60"/>
      <c r="AF1510" s="259"/>
      <c r="AG1510" s="374">
        <f t="shared" si="1374"/>
        <v>12</v>
      </c>
      <c r="AH1510" s="399"/>
      <c r="AK1510" s="412">
        <f t="shared" si="1375"/>
        <v>0</v>
      </c>
      <c r="AL1510" s="379">
        <f t="shared" si="1368"/>
        <v>0</v>
      </c>
      <c r="AM1510" s="380">
        <f t="shared" si="1376"/>
        <v>0</v>
      </c>
      <c r="AN1510" s="317">
        <f t="shared" si="1377"/>
        <v>0</v>
      </c>
      <c r="AO1510" s="388">
        <f t="shared" si="1378"/>
        <v>0</v>
      </c>
      <c r="AP1510" s="379">
        <f t="shared" si="1369"/>
        <v>0</v>
      </c>
      <c r="AQ1510" s="380">
        <f t="shared" si="1379"/>
        <v>0</v>
      </c>
      <c r="AR1510" s="317">
        <f t="shared" si="1380"/>
        <v>0</v>
      </c>
      <c r="AS1510" s="388">
        <f t="shared" si="1381"/>
        <v>0</v>
      </c>
      <c r="AT1510" s="379">
        <f t="shared" si="1370"/>
        <v>0</v>
      </c>
      <c r="AU1510" s="380">
        <f t="shared" si="1382"/>
        <v>0</v>
      </c>
      <c r="AV1510" s="317">
        <f t="shared" si="1383"/>
        <v>0</v>
      </c>
      <c r="AW1510" s="388">
        <f t="shared" si="1384"/>
        <v>0</v>
      </c>
      <c r="AX1510" s="379">
        <f t="shared" si="1371"/>
        <v>0</v>
      </c>
      <c r="AY1510" s="380">
        <f t="shared" si="1385"/>
        <v>0</v>
      </c>
      <c r="AZ1510" s="292">
        <f t="shared" si="1386"/>
        <v>0</v>
      </c>
      <c r="BA1510" s="388">
        <f t="shared" si="1387"/>
        <v>0</v>
      </c>
      <c r="BB1510" s="379">
        <f t="shared" si="1372"/>
        <v>0</v>
      </c>
      <c r="BC1510" s="380">
        <f t="shared" si="1388"/>
        <v>0</v>
      </c>
      <c r="BD1510" s="292">
        <f t="shared" si="1389"/>
        <v>0</v>
      </c>
      <c r="BE1510" s="388">
        <f t="shared" si="1390"/>
        <v>0</v>
      </c>
      <c r="BF1510" s="379">
        <f t="shared" si="1373"/>
        <v>0</v>
      </c>
      <c r="BG1510" s="380">
        <f t="shared" si="1391"/>
        <v>0</v>
      </c>
      <c r="BH1510" s="292">
        <f t="shared" si="1392"/>
        <v>0</v>
      </c>
      <c r="CA1510" s="299" t="s">
        <v>1910</v>
      </c>
      <c r="CB1510" s="421"/>
      <c r="CC1510" s="296"/>
      <c r="CD1510" s="296"/>
      <c r="CE1510" s="296"/>
      <c r="CF1510" s="296"/>
      <c r="CG1510" s="296"/>
      <c r="CH1510" s="296"/>
      <c r="CI1510" s="296"/>
      <c r="CJ1510" s="296"/>
      <c r="CK1510" s="296"/>
      <c r="CL1510" s="296"/>
      <c r="CM1510" s="320"/>
      <c r="CN1510" s="320"/>
      <c r="CO1510" s="320"/>
      <c r="CP1510" s="320"/>
      <c r="CQ1510" s="320"/>
      <c r="CR1510" s="320"/>
      <c r="CS1510" s="320"/>
      <c r="CT1510" s="422">
        <f t="shared" ref="CT1510" si="1417">IF(CT1508="NA",COUNTIF(S1509:S1510,"NA"),COUNTIF(S1509:S1510,"NS"))</f>
        <v>0</v>
      </c>
      <c r="CU1510" s="422">
        <f t="shared" ref="CU1510" si="1418">IF(CU1508="NA",COUNTIF(T1509:T1510,"NA"),COUNTIF(T1509:T1510,"NS"))</f>
        <v>0</v>
      </c>
      <c r="CV1510" s="422">
        <f t="shared" ref="CV1510" si="1419">IF(CV1508="NA",COUNTIF(U1509:U1510,"NA"),COUNTIF(U1509:U1510,"NS"))</f>
        <v>0</v>
      </c>
      <c r="CW1510" s="422">
        <f t="shared" ref="CW1510" si="1420">IF(CW1508="NA",COUNTIF(V1509:V1510,"NA"),COUNTIF(V1509:V1510,"NS"))</f>
        <v>0</v>
      </c>
      <c r="CX1510" s="422">
        <f t="shared" ref="CX1510" si="1421">IF(CX1508="NA",COUNTIF(W1509:W1510,"NA"),COUNTIF(W1509:W1510,"NS"))</f>
        <v>0</v>
      </c>
      <c r="CY1510" s="422">
        <f t="shared" ref="CY1510" si="1422">IF(CY1508="NA",COUNTIF(X1509:X1510,"NA"),COUNTIF(X1509:X1510,"NS"))</f>
        <v>0</v>
      </c>
      <c r="CZ1510" s="422">
        <f t="shared" ref="CZ1510" si="1423">IF(CZ1508="NA",COUNTIF(Y1509:Y1510,"NA"),COUNTIF(Y1509:Y1510,"NS"))</f>
        <v>0</v>
      </c>
      <c r="DA1510" s="422">
        <f t="shared" ref="DA1510" si="1424">IF(DA1508="NA",COUNTIF(Z1509:Z1510,"NA"),COUNTIF(Z1509:Z1510,"NS"))</f>
        <v>0</v>
      </c>
      <c r="DB1510" s="422">
        <f t="shared" ref="DB1510" si="1425">IF(DB1508="NA",COUNTIF(AA1509:AA1510,"NA"),COUNTIF(AA1509:AA1510,"NS"))</f>
        <v>0</v>
      </c>
      <c r="DC1510" s="422">
        <f t="shared" ref="DC1510" si="1426">IF(DC1508="NA",COUNTIF(AB1509:AB1510,"NA"),COUNTIF(AB1509:AB1510,"NS"))</f>
        <v>0</v>
      </c>
      <c r="DD1510" s="422">
        <f t="shared" ref="DD1510" si="1427">IF(DD1508="NA",COUNTIF(AC1509:AC1510,"NA"),COUNTIF(AC1509:AC1510,"NS"))</f>
        <v>0</v>
      </c>
      <c r="DE1510" s="422">
        <f t="shared" ref="DE1510" si="1428">IF(DE1508="NA",COUNTIF(AD1509:AD1510,"NA"),COUNTIF(AD1509:AD1510,"NS"))</f>
        <v>0</v>
      </c>
      <c r="DG1510" s="612"/>
      <c r="DH1510" s="613"/>
      <c r="DI1510" s="415"/>
      <c r="DJ1510" s="416"/>
      <c r="DK1510" s="416"/>
      <c r="DL1510" s="416"/>
      <c r="DM1510" s="416"/>
      <c r="DN1510" s="416"/>
      <c r="DO1510" s="416"/>
      <c r="DP1510" s="416"/>
      <c r="DQ1510" s="416"/>
      <c r="DR1510" s="416"/>
      <c r="DS1510" s="416"/>
      <c r="DT1510" s="416"/>
      <c r="DU1510" s="416"/>
      <c r="DV1510" s="416"/>
      <c r="DW1510" s="416"/>
      <c r="DX1510" s="416"/>
      <c r="DY1510" s="416"/>
      <c r="DZ1510" s="416"/>
      <c r="EA1510" s="416"/>
      <c r="EB1510" s="416"/>
      <c r="EC1510" s="416"/>
      <c r="ED1510" s="416"/>
      <c r="EE1510" s="416"/>
      <c r="EF1510" s="416"/>
      <c r="EG1510" s="416"/>
      <c r="EH1510" s="416"/>
      <c r="EI1510" s="416"/>
      <c r="EJ1510" s="416"/>
      <c r="EK1510" s="416"/>
      <c r="EL1510" s="417"/>
    </row>
    <row r="1511" spans="1:142" ht="15" customHeight="1" x14ac:dyDescent="0.25">
      <c r="A1511" s="60"/>
      <c r="B1511" s="60"/>
      <c r="C1511" s="782"/>
      <c r="D1511" s="789"/>
      <c r="E1511" s="790"/>
      <c r="F1511" s="791"/>
      <c r="G1511" s="703" t="s">
        <v>566</v>
      </c>
      <c r="H1511" s="703"/>
      <c r="I1511" s="774" t="s">
        <v>567</v>
      </c>
      <c r="J1511" s="774"/>
      <c r="K1511" s="774"/>
      <c r="L1511" s="774"/>
      <c r="M1511" s="774"/>
      <c r="N1511" s="774"/>
      <c r="O1511" s="774"/>
      <c r="P1511" s="774"/>
      <c r="Q1511" s="774"/>
      <c r="R1511" s="774"/>
      <c r="S1511" s="274"/>
      <c r="T1511" s="274"/>
      <c r="U1511" s="274"/>
      <c r="V1511" s="274"/>
      <c r="W1511" s="274"/>
      <c r="X1511" s="274"/>
      <c r="Y1511" s="274"/>
      <c r="Z1511" s="274"/>
      <c r="AA1511" s="274"/>
      <c r="AB1511" s="274"/>
      <c r="AC1511" s="274"/>
      <c r="AD1511" s="274"/>
      <c r="AE1511" s="60"/>
      <c r="AF1511" s="259"/>
      <c r="AG1511" s="374">
        <f t="shared" si="1374"/>
        <v>12</v>
      </c>
      <c r="AH1511" s="399"/>
      <c r="AK1511" s="412">
        <f t="shared" si="1375"/>
        <v>0</v>
      </c>
      <c r="AL1511" s="379">
        <f t="shared" si="1368"/>
        <v>0</v>
      </c>
      <c r="AM1511" s="380">
        <f t="shared" si="1376"/>
        <v>0</v>
      </c>
      <c r="AN1511" s="317">
        <f t="shared" si="1377"/>
        <v>0</v>
      </c>
      <c r="AO1511" s="388">
        <f t="shared" si="1378"/>
        <v>0</v>
      </c>
      <c r="AP1511" s="379">
        <f t="shared" si="1369"/>
        <v>0</v>
      </c>
      <c r="AQ1511" s="380">
        <f t="shared" si="1379"/>
        <v>0</v>
      </c>
      <c r="AR1511" s="317">
        <f t="shared" si="1380"/>
        <v>0</v>
      </c>
      <c r="AS1511" s="388">
        <f t="shared" si="1381"/>
        <v>0</v>
      </c>
      <c r="AT1511" s="379">
        <f t="shared" si="1370"/>
        <v>0</v>
      </c>
      <c r="AU1511" s="380">
        <f t="shared" si="1382"/>
        <v>0</v>
      </c>
      <c r="AV1511" s="317">
        <f t="shared" si="1383"/>
        <v>0</v>
      </c>
      <c r="AW1511" s="388">
        <f t="shared" si="1384"/>
        <v>0</v>
      </c>
      <c r="AX1511" s="379">
        <f t="shared" si="1371"/>
        <v>0</v>
      </c>
      <c r="AY1511" s="380">
        <f t="shared" si="1385"/>
        <v>0</v>
      </c>
      <c r="AZ1511" s="292">
        <f t="shared" si="1386"/>
        <v>0</v>
      </c>
      <c r="BA1511" s="388">
        <f t="shared" si="1387"/>
        <v>0</v>
      </c>
      <c r="BB1511" s="379">
        <f t="shared" si="1372"/>
        <v>0</v>
      </c>
      <c r="BC1511" s="380">
        <f t="shared" si="1388"/>
        <v>0</v>
      </c>
      <c r="BD1511" s="292">
        <f t="shared" si="1389"/>
        <v>0</v>
      </c>
      <c r="BE1511" s="388">
        <f t="shared" si="1390"/>
        <v>0</v>
      </c>
      <c r="BF1511" s="379">
        <f t="shared" si="1373"/>
        <v>0</v>
      </c>
      <c r="BG1511" s="380">
        <f t="shared" si="1391"/>
        <v>0</v>
      </c>
      <c r="BH1511" s="292">
        <f t="shared" si="1392"/>
        <v>0</v>
      </c>
      <c r="CA1511" s="308" t="s">
        <v>1918</v>
      </c>
      <c r="CB1511" s="427"/>
      <c r="CC1511" s="296"/>
      <c r="CD1511" s="296"/>
      <c r="CE1511" s="296"/>
      <c r="CF1511" s="296"/>
      <c r="CG1511" s="296"/>
      <c r="CH1511" s="433"/>
      <c r="CI1511" s="422"/>
      <c r="CJ1511" s="422"/>
      <c r="CK1511" s="422"/>
      <c r="CL1511" s="422"/>
      <c r="CM1511" s="320"/>
      <c r="CN1511" s="320"/>
      <c r="CO1511" s="320"/>
      <c r="CP1511" s="320"/>
      <c r="CQ1511" s="320"/>
      <c r="CR1511" s="320"/>
      <c r="CS1511" s="320"/>
      <c r="CT1511" s="435">
        <f t="shared" ref="CT1511:DD1511" si="1429">IF(OR(AND(CT1508=0,CT1510&gt;0),AND(CT1508="NS",CT1509&gt;0),AND(CT1508="NS",CT1510=0,CT1509=0)),1,IF(OR(AND(CT1508&gt;0,CT1510=2),AND(CT1508="NS",CT1510=2),AND(CT1508="NS",CT1509=0,CT1510&gt;0),OR(CT1508=CT1509,AND(CT1508="",CT1510=0,CT1509=0))),0,1))</f>
        <v>0</v>
      </c>
      <c r="CU1511" s="435">
        <f t="shared" si="1429"/>
        <v>0</v>
      </c>
      <c r="CV1511" s="435">
        <f t="shared" si="1429"/>
        <v>0</v>
      </c>
      <c r="CW1511" s="435">
        <f t="shared" si="1429"/>
        <v>0</v>
      </c>
      <c r="CX1511" s="435">
        <f t="shared" si="1429"/>
        <v>0</v>
      </c>
      <c r="CY1511" s="435">
        <f t="shared" si="1429"/>
        <v>0</v>
      </c>
      <c r="CZ1511" s="435">
        <f t="shared" si="1429"/>
        <v>0</v>
      </c>
      <c r="DA1511" s="435">
        <f t="shared" si="1429"/>
        <v>0</v>
      </c>
      <c r="DB1511" s="435">
        <f t="shared" si="1429"/>
        <v>0</v>
      </c>
      <c r="DC1511" s="435">
        <f t="shared" si="1429"/>
        <v>0</v>
      </c>
      <c r="DD1511" s="435">
        <f t="shared" si="1429"/>
        <v>0</v>
      </c>
      <c r="DE1511" s="435">
        <f t="shared" ref="DE1511" si="1430">IF(OR(AND(DE1508=0,DE1510&gt;0),AND(DE1508="NS",DE1509&gt;0),AND(DE1508="NS",DE1510=0,DE1509=0)),1,IF(OR(AND(DE1508&gt;0,DE1510=2),AND(DE1508="NS",DE1510=2),AND(DE1508="NS",DE1509=0,DE1510&gt;0),OR(DE1508=DE1509,AND(DE1508="",DE1510=0,DE1509=0))),0,1))</f>
        <v>0</v>
      </c>
      <c r="DF1511" s="387">
        <f>SUM(CT1511:DE1511)</f>
        <v>0</v>
      </c>
      <c r="DG1511" s="610"/>
      <c r="DH1511" s="611"/>
      <c r="DI1511" s="415"/>
      <c r="DJ1511" s="416"/>
      <c r="DK1511" s="416"/>
      <c r="DL1511" s="416"/>
      <c r="DM1511" s="416"/>
      <c r="DN1511" s="416"/>
      <c r="DO1511" s="416"/>
      <c r="DP1511" s="416"/>
      <c r="DQ1511" s="416"/>
      <c r="DR1511" s="416"/>
      <c r="DS1511" s="416"/>
      <c r="DT1511" s="416"/>
      <c r="DU1511" s="416"/>
      <c r="DV1511" s="416"/>
      <c r="DW1511" s="416"/>
      <c r="DX1511" s="416"/>
      <c r="DY1511" s="416"/>
      <c r="DZ1511" s="416"/>
      <c r="EA1511" s="416"/>
      <c r="EB1511" s="416"/>
      <c r="EC1511" s="416"/>
      <c r="ED1511" s="416"/>
      <c r="EE1511" s="416"/>
      <c r="EF1511" s="416"/>
      <c r="EG1511" s="416"/>
      <c r="EH1511" s="416"/>
      <c r="EI1511" s="416"/>
      <c r="EJ1511" s="416"/>
      <c r="EK1511" s="416"/>
      <c r="EL1511" s="417"/>
    </row>
    <row r="1512" spans="1:142" ht="24" customHeight="1" x14ac:dyDescent="0.25">
      <c r="A1512" s="60"/>
      <c r="B1512" s="60"/>
      <c r="C1512" s="782"/>
      <c r="D1512" s="789"/>
      <c r="E1512" s="790"/>
      <c r="F1512" s="791"/>
      <c r="G1512" s="703" t="s">
        <v>568</v>
      </c>
      <c r="H1512" s="703"/>
      <c r="I1512" s="774" t="s">
        <v>569</v>
      </c>
      <c r="J1512" s="774"/>
      <c r="K1512" s="774"/>
      <c r="L1512" s="774"/>
      <c r="M1512" s="774"/>
      <c r="N1512" s="774"/>
      <c r="O1512" s="774"/>
      <c r="P1512" s="774"/>
      <c r="Q1512" s="774"/>
      <c r="R1512" s="774"/>
      <c r="S1512" s="274"/>
      <c r="T1512" s="274"/>
      <c r="U1512" s="274"/>
      <c r="V1512" s="274"/>
      <c r="W1512" s="274"/>
      <c r="X1512" s="274"/>
      <c r="Y1512" s="274"/>
      <c r="Z1512" s="274"/>
      <c r="AA1512" s="274"/>
      <c r="AB1512" s="274"/>
      <c r="AC1512" s="274"/>
      <c r="AD1512" s="274"/>
      <c r="AE1512" s="60"/>
      <c r="AF1512" s="259"/>
      <c r="AG1512" s="374">
        <f t="shared" si="1374"/>
        <v>12</v>
      </c>
      <c r="AH1512" s="399"/>
      <c r="AK1512" s="412">
        <f t="shared" si="1375"/>
        <v>0</v>
      </c>
      <c r="AL1512" s="379">
        <f t="shared" si="1368"/>
        <v>0</v>
      </c>
      <c r="AM1512" s="380">
        <f t="shared" si="1376"/>
        <v>0</v>
      </c>
      <c r="AN1512" s="317">
        <f t="shared" si="1377"/>
        <v>0</v>
      </c>
      <c r="AO1512" s="388">
        <f t="shared" si="1378"/>
        <v>0</v>
      </c>
      <c r="AP1512" s="379">
        <f t="shared" si="1369"/>
        <v>0</v>
      </c>
      <c r="AQ1512" s="380">
        <f t="shared" si="1379"/>
        <v>0</v>
      </c>
      <c r="AR1512" s="317">
        <f t="shared" si="1380"/>
        <v>0</v>
      </c>
      <c r="AS1512" s="388">
        <f t="shared" si="1381"/>
        <v>0</v>
      </c>
      <c r="AT1512" s="379">
        <f t="shared" si="1370"/>
        <v>0</v>
      </c>
      <c r="AU1512" s="380">
        <f t="shared" si="1382"/>
        <v>0</v>
      </c>
      <c r="AV1512" s="317">
        <f t="shared" si="1383"/>
        <v>0</v>
      </c>
      <c r="AW1512" s="388">
        <f t="shared" si="1384"/>
        <v>0</v>
      </c>
      <c r="AX1512" s="379">
        <f t="shared" si="1371"/>
        <v>0</v>
      </c>
      <c r="AY1512" s="380">
        <f t="shared" si="1385"/>
        <v>0</v>
      </c>
      <c r="AZ1512" s="292">
        <f t="shared" si="1386"/>
        <v>0</v>
      </c>
      <c r="BA1512" s="388">
        <f t="shared" si="1387"/>
        <v>0</v>
      </c>
      <c r="BB1512" s="379">
        <f t="shared" si="1372"/>
        <v>0</v>
      </c>
      <c r="BC1512" s="380">
        <f t="shared" si="1388"/>
        <v>0</v>
      </c>
      <c r="BD1512" s="292">
        <f t="shared" si="1389"/>
        <v>0</v>
      </c>
      <c r="BE1512" s="388">
        <f t="shared" si="1390"/>
        <v>0</v>
      </c>
      <c r="BF1512" s="379">
        <f t="shared" si="1373"/>
        <v>0</v>
      </c>
      <c r="BG1512" s="380">
        <f t="shared" si="1391"/>
        <v>0</v>
      </c>
      <c r="BH1512" s="292">
        <f t="shared" si="1392"/>
        <v>0</v>
      </c>
      <c r="CA1512" s="436"/>
      <c r="CB1512" s="427"/>
      <c r="CC1512" s="437"/>
      <c r="CD1512" s="437"/>
      <c r="CE1512" s="437"/>
      <c r="CF1512" s="437"/>
      <c r="CG1512" s="437"/>
      <c r="CH1512" s="437"/>
      <c r="CI1512" s="437"/>
      <c r="CJ1512" s="437"/>
      <c r="CK1512" s="437"/>
      <c r="CL1512" s="437"/>
      <c r="CM1512" s="388"/>
      <c r="CN1512" s="388"/>
      <c r="CO1512" s="388"/>
      <c r="CP1512" s="388"/>
      <c r="CQ1512" s="388"/>
      <c r="CR1512" s="388"/>
      <c r="CS1512" s="388"/>
      <c r="CT1512" s="439"/>
      <c r="CU1512" s="439"/>
      <c r="CV1512" s="439"/>
      <c r="CW1512" s="439"/>
      <c r="CX1512" s="439"/>
      <c r="CY1512" s="439"/>
      <c r="CZ1512" s="439"/>
      <c r="DA1512" s="439"/>
      <c r="DB1512" s="439"/>
      <c r="DC1512" s="439"/>
      <c r="DD1512" s="439"/>
      <c r="DE1512" s="439"/>
      <c r="DG1512" s="610"/>
      <c r="DH1512" s="611"/>
      <c r="DI1512" s="415"/>
      <c r="DJ1512" s="416"/>
      <c r="DK1512" s="416"/>
      <c r="DL1512" s="416"/>
      <c r="DM1512" s="416"/>
      <c r="DN1512" s="416"/>
      <c r="DO1512" s="416"/>
      <c r="DP1512" s="416"/>
      <c r="DQ1512" s="416"/>
      <c r="DR1512" s="416"/>
      <c r="DS1512" s="416"/>
      <c r="DT1512" s="416"/>
      <c r="DU1512" s="416"/>
      <c r="DV1512" s="416"/>
      <c r="DW1512" s="416"/>
      <c r="DX1512" s="416"/>
      <c r="DY1512" s="416"/>
      <c r="DZ1512" s="416"/>
      <c r="EA1512" s="416"/>
      <c r="EB1512" s="416"/>
      <c r="EC1512" s="416"/>
      <c r="ED1512" s="416"/>
      <c r="EE1512" s="416"/>
      <c r="EF1512" s="416"/>
      <c r="EG1512" s="416"/>
      <c r="EH1512" s="416"/>
      <c r="EI1512" s="416"/>
      <c r="EJ1512" s="416"/>
      <c r="EK1512" s="416"/>
      <c r="EL1512" s="417"/>
    </row>
    <row r="1513" spans="1:142" ht="15" customHeight="1" x14ac:dyDescent="0.25">
      <c r="A1513" s="60"/>
      <c r="B1513" s="60"/>
      <c r="C1513" s="782"/>
      <c r="D1513" s="789"/>
      <c r="E1513" s="790"/>
      <c r="F1513" s="791"/>
      <c r="G1513" s="703" t="s">
        <v>570</v>
      </c>
      <c r="H1513" s="703"/>
      <c r="I1513" s="774" t="s">
        <v>571</v>
      </c>
      <c r="J1513" s="774"/>
      <c r="K1513" s="774"/>
      <c r="L1513" s="774"/>
      <c r="M1513" s="774"/>
      <c r="N1513" s="774"/>
      <c r="O1513" s="774"/>
      <c r="P1513" s="774"/>
      <c r="Q1513" s="774"/>
      <c r="R1513" s="774"/>
      <c r="S1513" s="274"/>
      <c r="T1513" s="274"/>
      <c r="U1513" s="274"/>
      <c r="V1513" s="274"/>
      <c r="W1513" s="274"/>
      <c r="X1513" s="274"/>
      <c r="Y1513" s="274"/>
      <c r="Z1513" s="274"/>
      <c r="AA1513" s="274"/>
      <c r="AB1513" s="274"/>
      <c r="AC1513" s="274"/>
      <c r="AD1513" s="274"/>
      <c r="AE1513" s="60"/>
      <c r="AF1513" s="259"/>
      <c r="AG1513" s="374">
        <f t="shared" si="1374"/>
        <v>12</v>
      </c>
      <c r="AH1513" s="399"/>
      <c r="AK1513" s="412">
        <f t="shared" si="1375"/>
        <v>0</v>
      </c>
      <c r="AL1513" s="379">
        <f t="shared" si="1368"/>
        <v>0</v>
      </c>
      <c r="AM1513" s="380">
        <f t="shared" si="1376"/>
        <v>0</v>
      </c>
      <c r="AN1513" s="317">
        <f t="shared" si="1377"/>
        <v>0</v>
      </c>
      <c r="AO1513" s="388">
        <f t="shared" si="1378"/>
        <v>0</v>
      </c>
      <c r="AP1513" s="379">
        <f t="shared" si="1369"/>
        <v>0</v>
      </c>
      <c r="AQ1513" s="380">
        <f t="shared" si="1379"/>
        <v>0</v>
      </c>
      <c r="AR1513" s="317">
        <f t="shared" si="1380"/>
        <v>0</v>
      </c>
      <c r="AS1513" s="388">
        <f t="shared" si="1381"/>
        <v>0</v>
      </c>
      <c r="AT1513" s="379">
        <f t="shared" si="1370"/>
        <v>0</v>
      </c>
      <c r="AU1513" s="380">
        <f t="shared" si="1382"/>
        <v>0</v>
      </c>
      <c r="AV1513" s="317">
        <f t="shared" si="1383"/>
        <v>0</v>
      </c>
      <c r="AW1513" s="388">
        <f t="shared" si="1384"/>
        <v>0</v>
      </c>
      <c r="AX1513" s="379">
        <f t="shared" si="1371"/>
        <v>0</v>
      </c>
      <c r="AY1513" s="380">
        <f t="shared" si="1385"/>
        <v>0</v>
      </c>
      <c r="AZ1513" s="292">
        <f t="shared" si="1386"/>
        <v>0</v>
      </c>
      <c r="BA1513" s="388">
        <f t="shared" si="1387"/>
        <v>0</v>
      </c>
      <c r="BB1513" s="379">
        <f t="shared" si="1372"/>
        <v>0</v>
      </c>
      <c r="BC1513" s="380">
        <f t="shared" si="1388"/>
        <v>0</v>
      </c>
      <c r="BD1513" s="292">
        <f t="shared" si="1389"/>
        <v>0</v>
      </c>
      <c r="BE1513" s="388">
        <f t="shared" si="1390"/>
        <v>0</v>
      </c>
      <c r="BF1513" s="379">
        <f t="shared" si="1373"/>
        <v>0</v>
      </c>
      <c r="BG1513" s="380">
        <f t="shared" si="1391"/>
        <v>0</v>
      </c>
      <c r="BH1513" s="292">
        <f t="shared" si="1392"/>
        <v>0</v>
      </c>
      <c r="CA1513" s="436"/>
      <c r="CB1513" s="427"/>
      <c r="CC1513" s="437"/>
      <c r="CD1513" s="437"/>
      <c r="CE1513" s="437"/>
      <c r="CF1513" s="437"/>
      <c r="CG1513" s="437"/>
      <c r="CH1513" s="437"/>
      <c r="CI1513" s="437"/>
      <c r="CJ1513" s="437"/>
      <c r="CK1513" s="437"/>
      <c r="CL1513" s="437"/>
      <c r="CM1513" s="388"/>
      <c r="CN1513" s="388"/>
      <c r="CO1513" s="388"/>
      <c r="CP1513" s="388"/>
      <c r="CQ1513" s="388"/>
      <c r="CR1513" s="388"/>
      <c r="CS1513" s="388"/>
      <c r="CT1513" s="439"/>
      <c r="CU1513" s="439"/>
      <c r="CV1513" s="439"/>
      <c r="CW1513" s="439"/>
      <c r="CX1513" s="439"/>
      <c r="CY1513" s="439"/>
      <c r="CZ1513" s="439"/>
      <c r="DA1513" s="439"/>
      <c r="DB1513" s="439"/>
      <c r="DC1513" s="439"/>
      <c r="DD1513" s="439"/>
      <c r="DE1513" s="439"/>
      <c r="DG1513" s="610"/>
      <c r="DH1513" s="611"/>
      <c r="DI1513" s="415"/>
      <c r="DJ1513" s="416"/>
      <c r="DK1513" s="416"/>
      <c r="DL1513" s="416"/>
      <c r="DM1513" s="416"/>
      <c r="DN1513" s="416"/>
      <c r="DO1513" s="416"/>
      <c r="DP1513" s="416"/>
      <c r="DQ1513" s="416"/>
      <c r="DR1513" s="416"/>
      <c r="DS1513" s="416"/>
      <c r="DT1513" s="416"/>
      <c r="DU1513" s="416"/>
      <c r="DV1513" s="416"/>
      <c r="DW1513" s="416"/>
      <c r="DX1513" s="416"/>
      <c r="DY1513" s="416"/>
      <c r="DZ1513" s="416"/>
      <c r="EA1513" s="416"/>
      <c r="EB1513" s="416"/>
      <c r="EC1513" s="416"/>
      <c r="ED1513" s="416"/>
      <c r="EE1513" s="416"/>
      <c r="EF1513" s="416"/>
      <c r="EG1513" s="416"/>
      <c r="EH1513" s="416"/>
      <c r="EI1513" s="416"/>
      <c r="EJ1513" s="416"/>
      <c r="EK1513" s="416"/>
      <c r="EL1513" s="417"/>
    </row>
    <row r="1514" spans="1:142" ht="24" customHeight="1" x14ac:dyDescent="0.25">
      <c r="A1514" s="60"/>
      <c r="B1514" s="60"/>
      <c r="C1514" s="782"/>
      <c r="D1514" s="789"/>
      <c r="E1514" s="790"/>
      <c r="F1514" s="791"/>
      <c r="G1514" s="703" t="s">
        <v>572</v>
      </c>
      <c r="H1514" s="703"/>
      <c r="I1514" s="774" t="s">
        <v>573</v>
      </c>
      <c r="J1514" s="774"/>
      <c r="K1514" s="774"/>
      <c r="L1514" s="774"/>
      <c r="M1514" s="774"/>
      <c r="N1514" s="774"/>
      <c r="O1514" s="774"/>
      <c r="P1514" s="774"/>
      <c r="Q1514" s="774"/>
      <c r="R1514" s="774"/>
      <c r="S1514" s="274"/>
      <c r="T1514" s="274"/>
      <c r="U1514" s="274"/>
      <c r="V1514" s="274"/>
      <c r="W1514" s="274"/>
      <c r="X1514" s="274"/>
      <c r="Y1514" s="274"/>
      <c r="Z1514" s="274"/>
      <c r="AA1514" s="274"/>
      <c r="AB1514" s="274"/>
      <c r="AC1514" s="274"/>
      <c r="AD1514" s="274"/>
      <c r="AE1514" s="60"/>
      <c r="AF1514" s="259"/>
      <c r="AG1514" s="374">
        <f t="shared" si="1374"/>
        <v>12</v>
      </c>
      <c r="AH1514" s="399"/>
      <c r="AK1514" s="412">
        <f t="shared" si="1375"/>
        <v>0</v>
      </c>
      <c r="AL1514" s="379">
        <f t="shared" si="1368"/>
        <v>0</v>
      </c>
      <c r="AM1514" s="380">
        <f t="shared" si="1376"/>
        <v>0</v>
      </c>
      <c r="AN1514" s="317">
        <f t="shared" si="1377"/>
        <v>0</v>
      </c>
      <c r="AO1514" s="388">
        <f t="shared" si="1378"/>
        <v>0</v>
      </c>
      <c r="AP1514" s="379">
        <f t="shared" si="1369"/>
        <v>0</v>
      </c>
      <c r="AQ1514" s="380">
        <f t="shared" si="1379"/>
        <v>0</v>
      </c>
      <c r="AR1514" s="317">
        <f t="shared" si="1380"/>
        <v>0</v>
      </c>
      <c r="AS1514" s="388">
        <f t="shared" si="1381"/>
        <v>0</v>
      </c>
      <c r="AT1514" s="379">
        <f t="shared" si="1370"/>
        <v>0</v>
      </c>
      <c r="AU1514" s="380">
        <f t="shared" si="1382"/>
        <v>0</v>
      </c>
      <c r="AV1514" s="317">
        <f t="shared" si="1383"/>
        <v>0</v>
      </c>
      <c r="AW1514" s="388">
        <f t="shared" si="1384"/>
        <v>0</v>
      </c>
      <c r="AX1514" s="379">
        <f t="shared" si="1371"/>
        <v>0</v>
      </c>
      <c r="AY1514" s="380">
        <f t="shared" si="1385"/>
        <v>0</v>
      </c>
      <c r="AZ1514" s="292">
        <f t="shared" si="1386"/>
        <v>0</v>
      </c>
      <c r="BA1514" s="388">
        <f t="shared" si="1387"/>
        <v>0</v>
      </c>
      <c r="BB1514" s="379">
        <f t="shared" si="1372"/>
        <v>0</v>
      </c>
      <c r="BC1514" s="380">
        <f t="shared" si="1388"/>
        <v>0</v>
      </c>
      <c r="BD1514" s="292">
        <f t="shared" si="1389"/>
        <v>0</v>
      </c>
      <c r="BE1514" s="388">
        <f t="shared" si="1390"/>
        <v>0</v>
      </c>
      <c r="BF1514" s="379">
        <f t="shared" si="1373"/>
        <v>0</v>
      </c>
      <c r="BG1514" s="380">
        <f t="shared" si="1391"/>
        <v>0</v>
      </c>
      <c r="BH1514" s="292">
        <f t="shared" si="1392"/>
        <v>0</v>
      </c>
      <c r="CA1514" s="436"/>
      <c r="CB1514" s="427"/>
      <c r="CC1514" s="437"/>
      <c r="CD1514" s="437"/>
      <c r="CE1514" s="437"/>
      <c r="CF1514" s="437"/>
      <c r="CG1514" s="437"/>
      <c r="CH1514" s="437"/>
      <c r="CI1514" s="437"/>
      <c r="CJ1514" s="437"/>
      <c r="CK1514" s="437"/>
      <c r="CL1514" s="437"/>
      <c r="CM1514" s="388"/>
      <c r="CN1514" s="388"/>
      <c r="CO1514" s="388"/>
      <c r="CP1514" s="388"/>
      <c r="CQ1514" s="388"/>
      <c r="CR1514" s="388"/>
      <c r="CS1514" s="388"/>
      <c r="CT1514" s="439"/>
      <c r="CU1514" s="439"/>
      <c r="CV1514" s="439"/>
      <c r="CW1514" s="439"/>
      <c r="CX1514" s="439"/>
      <c r="CY1514" s="439"/>
      <c r="CZ1514" s="439"/>
      <c r="DA1514" s="439"/>
      <c r="DB1514" s="439"/>
      <c r="DC1514" s="439"/>
      <c r="DD1514" s="439"/>
      <c r="DE1514" s="439"/>
      <c r="DG1514" s="610"/>
      <c r="DH1514" s="611"/>
      <c r="DI1514" s="415"/>
      <c r="DJ1514" s="416"/>
      <c r="DK1514" s="416"/>
      <c r="DL1514" s="416"/>
      <c r="DM1514" s="416"/>
      <c r="DN1514" s="416"/>
      <c r="DO1514" s="416"/>
      <c r="DP1514" s="416"/>
      <c r="DQ1514" s="416"/>
      <c r="DR1514" s="416"/>
      <c r="DS1514" s="416"/>
      <c r="DT1514" s="416"/>
      <c r="DU1514" s="416"/>
      <c r="DV1514" s="416"/>
      <c r="DW1514" s="416"/>
      <c r="DX1514" s="416"/>
      <c r="DY1514" s="416"/>
      <c r="DZ1514" s="416"/>
      <c r="EA1514" s="416"/>
      <c r="EB1514" s="416"/>
      <c r="EC1514" s="416"/>
      <c r="ED1514" s="416"/>
      <c r="EE1514" s="416"/>
      <c r="EF1514" s="416"/>
      <c r="EG1514" s="416"/>
      <c r="EH1514" s="416"/>
      <c r="EI1514" s="416"/>
      <c r="EJ1514" s="416"/>
      <c r="EK1514" s="416"/>
      <c r="EL1514" s="417"/>
    </row>
    <row r="1515" spans="1:142" ht="15" customHeight="1" x14ac:dyDescent="0.25">
      <c r="A1515" s="60"/>
      <c r="B1515" s="60"/>
      <c r="C1515" s="782"/>
      <c r="D1515" s="789"/>
      <c r="E1515" s="790"/>
      <c r="F1515" s="791"/>
      <c r="G1515" s="703" t="s">
        <v>574</v>
      </c>
      <c r="H1515" s="703"/>
      <c r="I1515" s="774" t="s">
        <v>575</v>
      </c>
      <c r="J1515" s="774"/>
      <c r="K1515" s="774"/>
      <c r="L1515" s="774"/>
      <c r="M1515" s="774"/>
      <c r="N1515" s="774"/>
      <c r="O1515" s="774"/>
      <c r="P1515" s="774"/>
      <c r="Q1515" s="774"/>
      <c r="R1515" s="774"/>
      <c r="S1515" s="274"/>
      <c r="T1515" s="274"/>
      <c r="U1515" s="274"/>
      <c r="V1515" s="274"/>
      <c r="W1515" s="274"/>
      <c r="X1515" s="274"/>
      <c r="Y1515" s="274"/>
      <c r="Z1515" s="274"/>
      <c r="AA1515" s="274"/>
      <c r="AB1515" s="274"/>
      <c r="AC1515" s="274"/>
      <c r="AD1515" s="274"/>
      <c r="AE1515" s="60"/>
      <c r="AF1515" s="259"/>
      <c r="AG1515" s="374">
        <f t="shared" si="1374"/>
        <v>12</v>
      </c>
      <c r="AH1515" s="399"/>
      <c r="AK1515" s="412">
        <f t="shared" si="1375"/>
        <v>0</v>
      </c>
      <c r="AL1515" s="379">
        <f t="shared" si="1368"/>
        <v>0</v>
      </c>
      <c r="AM1515" s="380">
        <f t="shared" si="1376"/>
        <v>0</v>
      </c>
      <c r="AN1515" s="317">
        <f t="shared" si="1377"/>
        <v>0</v>
      </c>
      <c r="AO1515" s="388">
        <f t="shared" si="1378"/>
        <v>0</v>
      </c>
      <c r="AP1515" s="379">
        <f t="shared" si="1369"/>
        <v>0</v>
      </c>
      <c r="AQ1515" s="380">
        <f t="shared" si="1379"/>
        <v>0</v>
      </c>
      <c r="AR1515" s="317">
        <f t="shared" si="1380"/>
        <v>0</v>
      </c>
      <c r="AS1515" s="388">
        <f t="shared" si="1381"/>
        <v>0</v>
      </c>
      <c r="AT1515" s="379">
        <f t="shared" si="1370"/>
        <v>0</v>
      </c>
      <c r="AU1515" s="380">
        <f t="shared" si="1382"/>
        <v>0</v>
      </c>
      <c r="AV1515" s="317">
        <f t="shared" si="1383"/>
        <v>0</v>
      </c>
      <c r="AW1515" s="388">
        <f t="shared" si="1384"/>
        <v>0</v>
      </c>
      <c r="AX1515" s="379">
        <f t="shared" si="1371"/>
        <v>0</v>
      </c>
      <c r="AY1515" s="380">
        <f t="shared" si="1385"/>
        <v>0</v>
      </c>
      <c r="AZ1515" s="292">
        <f t="shared" si="1386"/>
        <v>0</v>
      </c>
      <c r="BA1515" s="388">
        <f t="shared" si="1387"/>
        <v>0</v>
      </c>
      <c r="BB1515" s="379">
        <f t="shared" si="1372"/>
        <v>0</v>
      </c>
      <c r="BC1515" s="380">
        <f t="shared" si="1388"/>
        <v>0</v>
      </c>
      <c r="BD1515" s="292">
        <f t="shared" si="1389"/>
        <v>0</v>
      </c>
      <c r="BE1515" s="388">
        <f t="shared" si="1390"/>
        <v>0</v>
      </c>
      <c r="BF1515" s="379">
        <f t="shared" si="1373"/>
        <v>0</v>
      </c>
      <c r="BG1515" s="380">
        <f t="shared" si="1391"/>
        <v>0</v>
      </c>
      <c r="BH1515" s="292">
        <f t="shared" si="1392"/>
        <v>0</v>
      </c>
      <c r="CA1515" s="436"/>
      <c r="CB1515" s="427"/>
      <c r="CC1515" s="437"/>
      <c r="CD1515" s="437"/>
      <c r="CE1515" s="437"/>
      <c r="CF1515" s="437"/>
      <c r="CG1515" s="437"/>
      <c r="CH1515" s="437"/>
      <c r="CI1515" s="437"/>
      <c r="CJ1515" s="437"/>
      <c r="CK1515" s="437"/>
      <c r="CL1515" s="437"/>
      <c r="CM1515" s="388"/>
      <c r="CN1515" s="388"/>
      <c r="CO1515" s="388"/>
      <c r="CP1515" s="388"/>
      <c r="CQ1515" s="388"/>
      <c r="CR1515" s="388"/>
      <c r="CS1515" s="388"/>
      <c r="CT1515" s="439"/>
      <c r="CU1515" s="439"/>
      <c r="CV1515" s="439"/>
      <c r="CW1515" s="439"/>
      <c r="CX1515" s="439"/>
      <c r="CY1515" s="439"/>
      <c r="CZ1515" s="439"/>
      <c r="DA1515" s="439"/>
      <c r="DB1515" s="439"/>
      <c r="DC1515" s="439"/>
      <c r="DD1515" s="439"/>
      <c r="DE1515" s="439"/>
      <c r="DG1515" s="610"/>
      <c r="DH1515" s="611"/>
      <c r="DI1515" s="415"/>
      <c r="DJ1515" s="416"/>
      <c r="DK1515" s="416"/>
      <c r="DL1515" s="416"/>
      <c r="DM1515" s="416"/>
      <c r="DN1515" s="416"/>
      <c r="DO1515" s="416"/>
      <c r="DP1515" s="416"/>
      <c r="DQ1515" s="416"/>
      <c r="DR1515" s="416"/>
      <c r="DS1515" s="416"/>
      <c r="DT1515" s="416"/>
      <c r="DU1515" s="416"/>
      <c r="DV1515" s="416"/>
      <c r="DW1515" s="416"/>
      <c r="DX1515" s="416"/>
      <c r="DY1515" s="416"/>
      <c r="DZ1515" s="416"/>
      <c r="EA1515" s="416"/>
      <c r="EB1515" s="416"/>
      <c r="EC1515" s="416"/>
      <c r="ED1515" s="416"/>
      <c r="EE1515" s="416"/>
      <c r="EF1515" s="416"/>
      <c r="EG1515" s="416"/>
      <c r="EH1515" s="416"/>
      <c r="EI1515" s="416"/>
      <c r="EJ1515" s="416"/>
      <c r="EK1515" s="416"/>
      <c r="EL1515" s="417"/>
    </row>
    <row r="1516" spans="1:142" ht="15" customHeight="1" x14ac:dyDescent="0.25">
      <c r="A1516" s="60"/>
      <c r="B1516" s="60"/>
      <c r="C1516" s="782"/>
      <c r="D1516" s="789"/>
      <c r="E1516" s="790"/>
      <c r="F1516" s="791"/>
      <c r="G1516" s="703" t="s">
        <v>576</v>
      </c>
      <c r="H1516" s="703"/>
      <c r="I1516" s="774" t="s">
        <v>577</v>
      </c>
      <c r="J1516" s="774"/>
      <c r="K1516" s="774"/>
      <c r="L1516" s="774"/>
      <c r="M1516" s="774"/>
      <c r="N1516" s="774"/>
      <c r="O1516" s="774"/>
      <c r="P1516" s="774"/>
      <c r="Q1516" s="774"/>
      <c r="R1516" s="774"/>
      <c r="S1516" s="274"/>
      <c r="T1516" s="274"/>
      <c r="U1516" s="274"/>
      <c r="V1516" s="274"/>
      <c r="W1516" s="274"/>
      <c r="X1516" s="274"/>
      <c r="Y1516" s="274"/>
      <c r="Z1516" s="274"/>
      <c r="AA1516" s="274"/>
      <c r="AB1516" s="274"/>
      <c r="AC1516" s="274"/>
      <c r="AD1516" s="274"/>
      <c r="AE1516" s="60"/>
      <c r="AF1516" s="259"/>
      <c r="AG1516" s="374">
        <f t="shared" si="1374"/>
        <v>12</v>
      </c>
      <c r="AH1516" s="399"/>
      <c r="AK1516" s="412">
        <f t="shared" si="1375"/>
        <v>0</v>
      </c>
      <c r="AL1516" s="379">
        <f t="shared" si="1368"/>
        <v>0</v>
      </c>
      <c r="AM1516" s="380">
        <f t="shared" si="1376"/>
        <v>0</v>
      </c>
      <c r="AN1516" s="317">
        <f t="shared" si="1377"/>
        <v>0</v>
      </c>
      <c r="AO1516" s="388">
        <f t="shared" si="1378"/>
        <v>0</v>
      </c>
      <c r="AP1516" s="379">
        <f t="shared" si="1369"/>
        <v>0</v>
      </c>
      <c r="AQ1516" s="380">
        <f t="shared" si="1379"/>
        <v>0</v>
      </c>
      <c r="AR1516" s="317">
        <f t="shared" si="1380"/>
        <v>0</v>
      </c>
      <c r="AS1516" s="388">
        <f t="shared" si="1381"/>
        <v>0</v>
      </c>
      <c r="AT1516" s="379">
        <f t="shared" si="1370"/>
        <v>0</v>
      </c>
      <c r="AU1516" s="380">
        <f t="shared" si="1382"/>
        <v>0</v>
      </c>
      <c r="AV1516" s="317">
        <f t="shared" si="1383"/>
        <v>0</v>
      </c>
      <c r="AW1516" s="388">
        <f t="shared" si="1384"/>
        <v>0</v>
      </c>
      <c r="AX1516" s="379">
        <f t="shared" si="1371"/>
        <v>0</v>
      </c>
      <c r="AY1516" s="380">
        <f t="shared" si="1385"/>
        <v>0</v>
      </c>
      <c r="AZ1516" s="292">
        <f t="shared" si="1386"/>
        <v>0</v>
      </c>
      <c r="BA1516" s="388">
        <f t="shared" si="1387"/>
        <v>0</v>
      </c>
      <c r="BB1516" s="379">
        <f t="shared" si="1372"/>
        <v>0</v>
      </c>
      <c r="BC1516" s="380">
        <f t="shared" si="1388"/>
        <v>0</v>
      </c>
      <c r="BD1516" s="292">
        <f t="shared" si="1389"/>
        <v>0</v>
      </c>
      <c r="BE1516" s="388">
        <f t="shared" si="1390"/>
        <v>0</v>
      </c>
      <c r="BF1516" s="379">
        <f t="shared" si="1373"/>
        <v>0</v>
      </c>
      <c r="BG1516" s="380">
        <f t="shared" si="1391"/>
        <v>0</v>
      </c>
      <c r="BH1516" s="292">
        <f t="shared" si="1392"/>
        <v>0</v>
      </c>
      <c r="CA1516" s="436"/>
      <c r="CB1516" s="427"/>
      <c r="CC1516" s="437"/>
      <c r="CD1516" s="437"/>
      <c r="CE1516" s="437"/>
      <c r="CF1516" s="437"/>
      <c r="CG1516" s="437"/>
      <c r="CH1516" s="437"/>
      <c r="CI1516" s="437"/>
      <c r="CJ1516" s="437"/>
      <c r="CK1516" s="437"/>
      <c r="CL1516" s="437"/>
      <c r="CM1516" s="388"/>
      <c r="CN1516" s="388"/>
      <c r="CO1516" s="388"/>
      <c r="CP1516" s="388"/>
      <c r="CQ1516" s="388"/>
      <c r="CR1516" s="388"/>
      <c r="CS1516" s="388"/>
      <c r="CT1516" s="439"/>
      <c r="CU1516" s="439"/>
      <c r="CV1516" s="439"/>
      <c r="CW1516" s="439"/>
      <c r="CX1516" s="439"/>
      <c r="CY1516" s="439"/>
      <c r="CZ1516" s="439"/>
      <c r="DA1516" s="439"/>
      <c r="DB1516" s="439"/>
      <c r="DC1516" s="439"/>
      <c r="DD1516" s="439"/>
      <c r="DE1516" s="439"/>
      <c r="DG1516" s="610"/>
      <c r="DH1516" s="611"/>
      <c r="DI1516" s="415"/>
      <c r="DJ1516" s="416"/>
      <c r="DK1516" s="416"/>
      <c r="DL1516" s="416"/>
      <c r="DM1516" s="416"/>
      <c r="DN1516" s="416"/>
      <c r="DO1516" s="416"/>
      <c r="DP1516" s="416"/>
      <c r="DQ1516" s="416"/>
      <c r="DR1516" s="416"/>
      <c r="DS1516" s="416"/>
      <c r="DT1516" s="416"/>
      <c r="DU1516" s="416"/>
      <c r="DV1516" s="416"/>
      <c r="DW1516" s="416"/>
      <c r="DX1516" s="416"/>
      <c r="DY1516" s="416"/>
      <c r="DZ1516" s="416"/>
      <c r="EA1516" s="416"/>
      <c r="EB1516" s="416"/>
      <c r="EC1516" s="416"/>
      <c r="ED1516" s="416"/>
      <c r="EE1516" s="416"/>
      <c r="EF1516" s="416"/>
      <c r="EG1516" s="416"/>
      <c r="EH1516" s="416"/>
      <c r="EI1516" s="416"/>
      <c r="EJ1516" s="416"/>
      <c r="EK1516" s="416"/>
      <c r="EL1516" s="417"/>
    </row>
    <row r="1517" spans="1:142" ht="15" customHeight="1" x14ac:dyDescent="0.25">
      <c r="A1517" s="60"/>
      <c r="B1517" s="60"/>
      <c r="C1517" s="782"/>
      <c r="D1517" s="789"/>
      <c r="E1517" s="790"/>
      <c r="F1517" s="791"/>
      <c r="G1517" s="703" t="s">
        <v>578</v>
      </c>
      <c r="H1517" s="703"/>
      <c r="I1517" s="774" t="s">
        <v>579</v>
      </c>
      <c r="J1517" s="774"/>
      <c r="K1517" s="774"/>
      <c r="L1517" s="774"/>
      <c r="M1517" s="774"/>
      <c r="N1517" s="774"/>
      <c r="O1517" s="774"/>
      <c r="P1517" s="774"/>
      <c r="Q1517" s="774"/>
      <c r="R1517" s="774"/>
      <c r="S1517" s="274"/>
      <c r="T1517" s="274"/>
      <c r="U1517" s="274"/>
      <c r="V1517" s="274"/>
      <c r="W1517" s="274"/>
      <c r="X1517" s="274"/>
      <c r="Y1517" s="274"/>
      <c r="Z1517" s="274"/>
      <c r="AA1517" s="274"/>
      <c r="AB1517" s="274"/>
      <c r="AC1517" s="274"/>
      <c r="AD1517" s="274"/>
      <c r="AE1517" s="60"/>
      <c r="AF1517" s="259"/>
      <c r="AG1517" s="374">
        <f>IF(AND(S1517="NA",COUNTBLANK(T1517:AD1517)=11),0,COUNTBLANK(S1517:AD1517))</f>
        <v>12</v>
      </c>
      <c r="AH1517" s="399"/>
      <c r="AK1517" s="412">
        <f t="shared" si="1375"/>
        <v>0</v>
      </c>
      <c r="AL1517" s="379">
        <f t="shared" si="1368"/>
        <v>0</v>
      </c>
      <c r="AM1517" s="380">
        <f t="shared" si="1376"/>
        <v>0</v>
      </c>
      <c r="AN1517" s="317">
        <f t="shared" si="1377"/>
        <v>0</v>
      </c>
      <c r="AO1517" s="388">
        <f t="shared" si="1378"/>
        <v>0</v>
      </c>
      <c r="AP1517" s="379">
        <f t="shared" si="1369"/>
        <v>0</v>
      </c>
      <c r="AQ1517" s="380">
        <f t="shared" si="1379"/>
        <v>0</v>
      </c>
      <c r="AR1517" s="317">
        <f t="shared" si="1380"/>
        <v>0</v>
      </c>
      <c r="AS1517" s="388">
        <f t="shared" si="1381"/>
        <v>0</v>
      </c>
      <c r="AT1517" s="379">
        <f t="shared" si="1370"/>
        <v>0</v>
      </c>
      <c r="AU1517" s="380">
        <f t="shared" si="1382"/>
        <v>0</v>
      </c>
      <c r="AV1517" s="317">
        <f t="shared" si="1383"/>
        <v>0</v>
      </c>
      <c r="AW1517" s="388">
        <f t="shared" si="1384"/>
        <v>0</v>
      </c>
      <c r="AX1517" s="379">
        <f t="shared" si="1371"/>
        <v>0</v>
      </c>
      <c r="AY1517" s="380">
        <f t="shared" si="1385"/>
        <v>0</v>
      </c>
      <c r="AZ1517" s="292">
        <f t="shared" si="1386"/>
        <v>0</v>
      </c>
      <c r="BA1517" s="388">
        <f t="shared" si="1387"/>
        <v>0</v>
      </c>
      <c r="BB1517" s="379">
        <f t="shared" si="1372"/>
        <v>0</v>
      </c>
      <c r="BC1517" s="380">
        <f t="shared" si="1388"/>
        <v>0</v>
      </c>
      <c r="BD1517" s="292">
        <f t="shared" si="1389"/>
        <v>0</v>
      </c>
      <c r="BE1517" s="388">
        <f t="shared" si="1390"/>
        <v>0</v>
      </c>
      <c r="BF1517" s="379">
        <f t="shared" si="1373"/>
        <v>0</v>
      </c>
      <c r="BG1517" s="380">
        <f t="shared" si="1391"/>
        <v>0</v>
      </c>
      <c r="BH1517" s="292">
        <f t="shared" si="1392"/>
        <v>0</v>
      </c>
      <c r="CA1517" s="436"/>
      <c r="CB1517" s="427"/>
      <c r="CC1517" s="437"/>
      <c r="CD1517" s="437"/>
      <c r="CE1517" s="437"/>
      <c r="CF1517" s="437"/>
      <c r="CG1517" s="437"/>
      <c r="CH1517" s="437"/>
      <c r="CI1517" s="437"/>
      <c r="CJ1517" s="437"/>
      <c r="CK1517" s="437"/>
      <c r="CL1517" s="437"/>
      <c r="CM1517" s="388"/>
      <c r="CN1517" s="388"/>
      <c r="CO1517" s="388"/>
      <c r="CP1517" s="388"/>
      <c r="CQ1517" s="388"/>
      <c r="CR1517" s="388"/>
      <c r="CS1517" s="388"/>
      <c r="CT1517" s="439"/>
      <c r="CU1517" s="439"/>
      <c r="CV1517" s="439"/>
      <c r="CW1517" s="439"/>
      <c r="CX1517" s="439"/>
      <c r="CY1517" s="439"/>
      <c r="CZ1517" s="439"/>
      <c r="DA1517" s="439"/>
      <c r="DB1517" s="439"/>
      <c r="DC1517" s="439"/>
      <c r="DD1517" s="439"/>
      <c r="DE1517" s="439"/>
      <c r="DG1517" s="610"/>
      <c r="DH1517" s="611"/>
      <c r="DI1517" s="415"/>
      <c r="DJ1517" s="416"/>
      <c r="DK1517" s="416"/>
      <c r="DL1517" s="416"/>
      <c r="DM1517" s="416"/>
      <c r="DN1517" s="416"/>
      <c r="DO1517" s="416"/>
      <c r="DP1517" s="416"/>
      <c r="DQ1517" s="416"/>
      <c r="DR1517" s="416"/>
      <c r="DS1517" s="416"/>
      <c r="DT1517" s="416"/>
      <c r="DU1517" s="416"/>
      <c r="DV1517" s="416"/>
      <c r="DW1517" s="416"/>
      <c r="DX1517" s="416"/>
      <c r="DY1517" s="416"/>
      <c r="DZ1517" s="416"/>
      <c r="EA1517" s="416"/>
      <c r="EB1517" s="416"/>
      <c r="EC1517" s="416"/>
      <c r="ED1517" s="416"/>
      <c r="EE1517" s="416"/>
      <c r="EF1517" s="416"/>
      <c r="EG1517" s="416"/>
      <c r="EH1517" s="416"/>
      <c r="EI1517" s="416"/>
      <c r="EJ1517" s="416"/>
      <c r="EK1517" s="416"/>
      <c r="EL1517" s="417"/>
    </row>
    <row r="1518" spans="1:142" ht="15" customHeight="1" x14ac:dyDescent="0.25">
      <c r="A1518" s="60"/>
      <c r="B1518" s="60"/>
      <c r="C1518" s="782"/>
      <c r="D1518" s="789"/>
      <c r="E1518" s="790"/>
      <c r="F1518" s="791"/>
      <c r="G1518" s="703" t="s">
        <v>580</v>
      </c>
      <c r="H1518" s="703"/>
      <c r="I1518" s="774" t="s">
        <v>581</v>
      </c>
      <c r="J1518" s="774"/>
      <c r="K1518" s="774"/>
      <c r="L1518" s="774"/>
      <c r="M1518" s="774"/>
      <c r="N1518" s="774"/>
      <c r="O1518" s="774"/>
      <c r="P1518" s="774"/>
      <c r="Q1518" s="774"/>
      <c r="R1518" s="774"/>
      <c r="S1518" s="274"/>
      <c r="T1518" s="274"/>
      <c r="U1518" s="274"/>
      <c r="V1518" s="274"/>
      <c r="W1518" s="274"/>
      <c r="X1518" s="274"/>
      <c r="Y1518" s="274"/>
      <c r="Z1518" s="274"/>
      <c r="AA1518" s="274"/>
      <c r="AB1518" s="274"/>
      <c r="AC1518" s="274"/>
      <c r="AD1518" s="274"/>
      <c r="AE1518" s="60"/>
      <c r="AF1518" s="259"/>
      <c r="AG1518" s="374">
        <f t="shared" ref="AG1518:AG1525" si="1431">IF(AND(S1518="NA",COUNTBLANK(T1518:AD1518)=11),0,COUNTBLANK(S1518:AD1518))</f>
        <v>12</v>
      </c>
      <c r="AH1518" s="399"/>
      <c r="AK1518" s="412">
        <f t="shared" si="1375"/>
        <v>0</v>
      </c>
      <c r="AL1518" s="379">
        <f t="shared" si="1368"/>
        <v>0</v>
      </c>
      <c r="AM1518" s="380">
        <f t="shared" si="1376"/>
        <v>0</v>
      </c>
      <c r="AN1518" s="317">
        <f t="shared" si="1377"/>
        <v>0</v>
      </c>
      <c r="AO1518" s="388">
        <f t="shared" si="1378"/>
        <v>0</v>
      </c>
      <c r="AP1518" s="379">
        <f t="shared" si="1369"/>
        <v>0</v>
      </c>
      <c r="AQ1518" s="380">
        <f t="shared" si="1379"/>
        <v>0</v>
      </c>
      <c r="AR1518" s="317">
        <f t="shared" si="1380"/>
        <v>0</v>
      </c>
      <c r="AS1518" s="388">
        <f t="shared" si="1381"/>
        <v>0</v>
      </c>
      <c r="AT1518" s="379">
        <f t="shared" si="1370"/>
        <v>0</v>
      </c>
      <c r="AU1518" s="380">
        <f t="shared" si="1382"/>
        <v>0</v>
      </c>
      <c r="AV1518" s="317">
        <f t="shared" si="1383"/>
        <v>0</v>
      </c>
      <c r="AW1518" s="388">
        <f t="shared" si="1384"/>
        <v>0</v>
      </c>
      <c r="AX1518" s="379">
        <f t="shared" si="1371"/>
        <v>0</v>
      </c>
      <c r="AY1518" s="380">
        <f t="shared" si="1385"/>
        <v>0</v>
      </c>
      <c r="AZ1518" s="292">
        <f t="shared" si="1386"/>
        <v>0</v>
      </c>
      <c r="BA1518" s="388">
        <f t="shared" si="1387"/>
        <v>0</v>
      </c>
      <c r="BB1518" s="379">
        <f t="shared" si="1372"/>
        <v>0</v>
      </c>
      <c r="BC1518" s="380">
        <f t="shared" si="1388"/>
        <v>0</v>
      </c>
      <c r="BD1518" s="292">
        <f t="shared" si="1389"/>
        <v>0</v>
      </c>
      <c r="BE1518" s="388">
        <f t="shared" si="1390"/>
        <v>0</v>
      </c>
      <c r="BF1518" s="379">
        <f t="shared" si="1373"/>
        <v>0</v>
      </c>
      <c r="BG1518" s="380">
        <f t="shared" si="1391"/>
        <v>0</v>
      </c>
      <c r="BH1518" s="292">
        <f t="shared" si="1392"/>
        <v>0</v>
      </c>
      <c r="CA1518" s="436"/>
      <c r="CB1518" s="421"/>
      <c r="CC1518" s="437"/>
      <c r="CD1518" s="437"/>
      <c r="CE1518" s="437"/>
      <c r="CF1518" s="437"/>
      <c r="CG1518" s="437"/>
      <c r="CH1518" s="437"/>
      <c r="CI1518" s="437"/>
      <c r="CJ1518" s="437"/>
      <c r="CK1518" s="437"/>
      <c r="CL1518" s="437"/>
      <c r="CM1518" s="388"/>
      <c r="CN1518" s="388"/>
      <c r="CO1518" s="388"/>
      <c r="CP1518" s="388"/>
      <c r="CQ1518" s="388"/>
      <c r="CR1518" s="388"/>
      <c r="CS1518" s="388"/>
      <c r="CT1518" s="439"/>
      <c r="CU1518" s="439"/>
      <c r="CV1518" s="439"/>
      <c r="CW1518" s="439"/>
      <c r="CX1518" s="439"/>
      <c r="CY1518" s="439"/>
      <c r="CZ1518" s="439"/>
      <c r="DA1518" s="439"/>
      <c r="DB1518" s="439"/>
      <c r="DC1518" s="439"/>
      <c r="DD1518" s="439"/>
      <c r="DE1518" s="439"/>
      <c r="DG1518" s="610"/>
      <c r="DH1518" s="611"/>
      <c r="DI1518" s="415"/>
      <c r="DJ1518" s="416"/>
      <c r="DK1518" s="416"/>
      <c r="DL1518" s="416"/>
      <c r="DM1518" s="416"/>
      <c r="DN1518" s="416"/>
      <c r="DO1518" s="416"/>
      <c r="DP1518" s="416"/>
      <c r="DQ1518" s="416"/>
      <c r="DR1518" s="416"/>
      <c r="DS1518" s="416"/>
      <c r="DT1518" s="416"/>
      <c r="DU1518" s="416"/>
      <c r="DV1518" s="416"/>
      <c r="DW1518" s="416"/>
      <c r="DX1518" s="416"/>
      <c r="DY1518" s="416"/>
      <c r="DZ1518" s="416"/>
      <c r="EA1518" s="416"/>
      <c r="EB1518" s="416"/>
      <c r="EC1518" s="416"/>
      <c r="ED1518" s="416"/>
      <c r="EE1518" s="416"/>
      <c r="EF1518" s="416"/>
      <c r="EG1518" s="416"/>
      <c r="EH1518" s="416"/>
      <c r="EI1518" s="416"/>
      <c r="EJ1518" s="416"/>
      <c r="EK1518" s="416"/>
      <c r="EL1518" s="417"/>
    </row>
    <row r="1519" spans="1:142" ht="24" customHeight="1" x14ac:dyDescent="0.25">
      <c r="A1519" s="60"/>
      <c r="B1519" s="60"/>
      <c r="C1519" s="782"/>
      <c r="D1519" s="789"/>
      <c r="E1519" s="790"/>
      <c r="F1519" s="791"/>
      <c r="G1519" s="703" t="s">
        <v>582</v>
      </c>
      <c r="H1519" s="703"/>
      <c r="I1519" s="774" t="s">
        <v>583</v>
      </c>
      <c r="J1519" s="774"/>
      <c r="K1519" s="774"/>
      <c r="L1519" s="774"/>
      <c r="M1519" s="774"/>
      <c r="N1519" s="774"/>
      <c r="O1519" s="774"/>
      <c r="P1519" s="774"/>
      <c r="Q1519" s="774"/>
      <c r="R1519" s="774"/>
      <c r="S1519" s="274"/>
      <c r="T1519" s="274"/>
      <c r="U1519" s="274"/>
      <c r="V1519" s="274"/>
      <c r="W1519" s="274"/>
      <c r="X1519" s="274"/>
      <c r="Y1519" s="274"/>
      <c r="Z1519" s="274"/>
      <c r="AA1519" s="274"/>
      <c r="AB1519" s="274"/>
      <c r="AC1519" s="274"/>
      <c r="AD1519" s="274"/>
      <c r="AE1519" s="60"/>
      <c r="AF1519" s="259"/>
      <c r="AG1519" s="374">
        <f t="shared" si="1431"/>
        <v>12</v>
      </c>
      <c r="AH1519" s="399"/>
      <c r="AK1519" s="412">
        <f t="shared" si="1375"/>
        <v>0</v>
      </c>
      <c r="AL1519" s="379">
        <f t="shared" si="1368"/>
        <v>0</v>
      </c>
      <c r="AM1519" s="380">
        <f t="shared" si="1376"/>
        <v>0</v>
      </c>
      <c r="AN1519" s="317">
        <f t="shared" si="1377"/>
        <v>0</v>
      </c>
      <c r="AO1519" s="388">
        <f t="shared" si="1378"/>
        <v>0</v>
      </c>
      <c r="AP1519" s="379">
        <f t="shared" si="1369"/>
        <v>0</v>
      </c>
      <c r="AQ1519" s="380">
        <f t="shared" si="1379"/>
        <v>0</v>
      </c>
      <c r="AR1519" s="317">
        <f t="shared" si="1380"/>
        <v>0</v>
      </c>
      <c r="AS1519" s="388">
        <f t="shared" si="1381"/>
        <v>0</v>
      </c>
      <c r="AT1519" s="379">
        <f t="shared" si="1370"/>
        <v>0</v>
      </c>
      <c r="AU1519" s="380">
        <f t="shared" si="1382"/>
        <v>0</v>
      </c>
      <c r="AV1519" s="317">
        <f t="shared" si="1383"/>
        <v>0</v>
      </c>
      <c r="AW1519" s="388">
        <f t="shared" si="1384"/>
        <v>0</v>
      </c>
      <c r="AX1519" s="379">
        <f t="shared" si="1371"/>
        <v>0</v>
      </c>
      <c r="AY1519" s="380">
        <f t="shared" si="1385"/>
        <v>0</v>
      </c>
      <c r="AZ1519" s="292">
        <f t="shared" si="1386"/>
        <v>0</v>
      </c>
      <c r="BA1519" s="388">
        <f t="shared" si="1387"/>
        <v>0</v>
      </c>
      <c r="BB1519" s="379">
        <f t="shared" si="1372"/>
        <v>0</v>
      </c>
      <c r="BC1519" s="380">
        <f t="shared" si="1388"/>
        <v>0</v>
      </c>
      <c r="BD1519" s="292">
        <f t="shared" si="1389"/>
        <v>0</v>
      </c>
      <c r="BE1519" s="388">
        <f t="shared" si="1390"/>
        <v>0</v>
      </c>
      <c r="BF1519" s="379">
        <f t="shared" si="1373"/>
        <v>0</v>
      </c>
      <c r="BG1519" s="380">
        <f t="shared" si="1391"/>
        <v>0</v>
      </c>
      <c r="BH1519" s="292">
        <f t="shared" si="1392"/>
        <v>0</v>
      </c>
      <c r="CA1519" s="299" t="s">
        <v>60</v>
      </c>
      <c r="CB1519" s="421"/>
      <c r="CC1519" s="296"/>
      <c r="CD1519" s="296"/>
      <c r="CE1519" s="296"/>
      <c r="CF1519" s="296"/>
      <c r="CG1519" s="296"/>
      <c r="CH1519" s="296"/>
      <c r="CI1519" s="296"/>
      <c r="CJ1519" s="296"/>
      <c r="CK1519" s="296"/>
      <c r="CL1519" s="296"/>
      <c r="CM1519" s="320"/>
      <c r="CN1519" s="320"/>
      <c r="CO1519" s="320"/>
      <c r="CP1519" s="320"/>
      <c r="CQ1519" s="320"/>
      <c r="CR1519" s="320"/>
      <c r="CS1519" s="320"/>
      <c r="CT1519" s="423">
        <f t="shared" ref="CT1519" si="1432">IF(S1519="",0,S1519)</f>
        <v>0</v>
      </c>
      <c r="CU1519" s="423">
        <f t="shared" ref="CU1519" si="1433">IF(T1519="",0,T1519)</f>
        <v>0</v>
      </c>
      <c r="CV1519" s="423">
        <f t="shared" ref="CV1519" si="1434">IF(U1519="",0,U1519)</f>
        <v>0</v>
      </c>
      <c r="CW1519" s="423">
        <f t="shared" ref="CW1519" si="1435">IF(V1519="",0,V1519)</f>
        <v>0</v>
      </c>
      <c r="CX1519" s="423">
        <f t="shared" ref="CX1519" si="1436">IF(W1519="",0,W1519)</f>
        <v>0</v>
      </c>
      <c r="CY1519" s="423">
        <f t="shared" ref="CY1519" si="1437">IF(X1519="",0,X1519)</f>
        <v>0</v>
      </c>
      <c r="CZ1519" s="423">
        <f t="shared" ref="CZ1519" si="1438">IF(Y1519="",0,Y1519)</f>
        <v>0</v>
      </c>
      <c r="DA1519" s="423">
        <f t="shared" ref="DA1519" si="1439">IF(Z1519="",0,Z1519)</f>
        <v>0</v>
      </c>
      <c r="DB1519" s="423">
        <f t="shared" ref="DB1519" si="1440">IF(AA1519="",0,AA1519)</f>
        <v>0</v>
      </c>
      <c r="DC1519" s="423">
        <f t="shared" ref="DC1519" si="1441">IF(AB1519="",0,AB1519)</f>
        <v>0</v>
      </c>
      <c r="DD1519" s="423">
        <f t="shared" ref="DD1519" si="1442">IF(AC1519="",0,AC1519)</f>
        <v>0</v>
      </c>
      <c r="DE1519" s="423">
        <f t="shared" ref="DE1519" si="1443">IF(AD1519="",0,AD1519)</f>
        <v>0</v>
      </c>
      <c r="DG1519" s="610"/>
      <c r="DH1519" s="611"/>
      <c r="DI1519" s="415"/>
      <c r="DJ1519" s="416"/>
      <c r="DK1519" s="416"/>
      <c r="DL1519" s="416"/>
      <c r="DM1519" s="416"/>
      <c r="DN1519" s="416"/>
      <c r="DO1519" s="416"/>
      <c r="DP1519" s="416"/>
      <c r="DQ1519" s="416"/>
      <c r="DR1519" s="416"/>
      <c r="DS1519" s="416"/>
      <c r="DT1519" s="416"/>
      <c r="DU1519" s="416"/>
      <c r="DV1519" s="416"/>
      <c r="DW1519" s="416"/>
      <c r="DX1519" s="416"/>
      <c r="DY1519" s="416"/>
      <c r="DZ1519" s="416"/>
      <c r="EA1519" s="416"/>
      <c r="EB1519" s="416"/>
      <c r="EC1519" s="416"/>
      <c r="ED1519" s="416"/>
      <c r="EE1519" s="416"/>
      <c r="EF1519" s="416"/>
      <c r="EG1519" s="416"/>
      <c r="EH1519" s="416"/>
      <c r="EI1519" s="416"/>
      <c r="EJ1519" s="416"/>
      <c r="EK1519" s="416"/>
      <c r="EL1519" s="417"/>
    </row>
    <row r="1520" spans="1:142" ht="24" customHeight="1" x14ac:dyDescent="0.25">
      <c r="A1520" s="60"/>
      <c r="B1520" s="60"/>
      <c r="C1520" s="782"/>
      <c r="D1520" s="789"/>
      <c r="E1520" s="790"/>
      <c r="F1520" s="791"/>
      <c r="G1520" s="714" t="s">
        <v>588</v>
      </c>
      <c r="H1520" s="715"/>
      <c r="I1520" s="56"/>
      <c r="J1520" s="700" t="s">
        <v>584</v>
      </c>
      <c r="K1520" s="700"/>
      <c r="L1520" s="700"/>
      <c r="M1520" s="700"/>
      <c r="N1520" s="700"/>
      <c r="O1520" s="700"/>
      <c r="P1520" s="700"/>
      <c r="Q1520" s="700"/>
      <c r="R1520" s="701"/>
      <c r="S1520" s="274"/>
      <c r="T1520" s="274"/>
      <c r="U1520" s="274"/>
      <c r="V1520" s="274"/>
      <c r="W1520" s="274"/>
      <c r="X1520" s="274"/>
      <c r="Y1520" s="274"/>
      <c r="Z1520" s="274"/>
      <c r="AA1520" s="274"/>
      <c r="AB1520" s="274"/>
      <c r="AC1520" s="274"/>
      <c r="AD1520" s="274"/>
      <c r="AE1520" s="60"/>
      <c r="AF1520" s="259"/>
      <c r="AG1520" s="374">
        <f t="shared" si="1431"/>
        <v>12</v>
      </c>
      <c r="AH1520" s="399"/>
      <c r="AK1520" s="412">
        <f t="shared" si="1375"/>
        <v>0</v>
      </c>
      <c r="AL1520" s="379">
        <f t="shared" si="1368"/>
        <v>0</v>
      </c>
      <c r="AM1520" s="380">
        <f t="shared" si="1376"/>
        <v>0</v>
      </c>
      <c r="AN1520" s="317">
        <f t="shared" si="1377"/>
        <v>0</v>
      </c>
      <c r="AO1520" s="388">
        <f t="shared" si="1378"/>
        <v>0</v>
      </c>
      <c r="AP1520" s="379">
        <f t="shared" si="1369"/>
        <v>0</v>
      </c>
      <c r="AQ1520" s="380">
        <f t="shared" si="1379"/>
        <v>0</v>
      </c>
      <c r="AR1520" s="317">
        <f t="shared" si="1380"/>
        <v>0</v>
      </c>
      <c r="AS1520" s="388">
        <f t="shared" si="1381"/>
        <v>0</v>
      </c>
      <c r="AT1520" s="379">
        <f t="shared" si="1370"/>
        <v>0</v>
      </c>
      <c r="AU1520" s="380">
        <f t="shared" si="1382"/>
        <v>0</v>
      </c>
      <c r="AV1520" s="317">
        <f t="shared" si="1383"/>
        <v>0</v>
      </c>
      <c r="AW1520" s="388">
        <f t="shared" si="1384"/>
        <v>0</v>
      </c>
      <c r="AX1520" s="379">
        <f t="shared" si="1371"/>
        <v>0</v>
      </c>
      <c r="AY1520" s="380">
        <f t="shared" si="1385"/>
        <v>0</v>
      </c>
      <c r="AZ1520" s="292">
        <f t="shared" si="1386"/>
        <v>0</v>
      </c>
      <c r="BA1520" s="388">
        <f t="shared" si="1387"/>
        <v>0</v>
      </c>
      <c r="BB1520" s="379">
        <f t="shared" si="1372"/>
        <v>0</v>
      </c>
      <c r="BC1520" s="380">
        <f t="shared" si="1388"/>
        <v>0</v>
      </c>
      <c r="BD1520" s="292">
        <f t="shared" si="1389"/>
        <v>0</v>
      </c>
      <c r="BE1520" s="388">
        <f t="shared" si="1390"/>
        <v>0</v>
      </c>
      <c r="BF1520" s="379">
        <f t="shared" si="1373"/>
        <v>0</v>
      </c>
      <c r="BG1520" s="380">
        <f t="shared" si="1391"/>
        <v>0</v>
      </c>
      <c r="BH1520" s="292">
        <f t="shared" si="1392"/>
        <v>0</v>
      </c>
      <c r="CA1520" s="299" t="s">
        <v>1917</v>
      </c>
      <c r="CB1520" s="421"/>
      <c r="CC1520" s="297"/>
      <c r="CD1520" s="297"/>
      <c r="CE1520" s="297"/>
      <c r="CF1520" s="297"/>
      <c r="CG1520" s="297"/>
      <c r="CH1520" s="297"/>
      <c r="CI1520" s="297"/>
      <c r="CJ1520" s="297"/>
      <c r="CK1520" s="297"/>
      <c r="CL1520" s="297"/>
      <c r="CM1520" s="320"/>
      <c r="CN1520" s="320"/>
      <c r="CO1520" s="320"/>
      <c r="CP1520" s="320"/>
      <c r="CQ1520" s="320"/>
      <c r="CR1520" s="320"/>
      <c r="CS1520" s="320"/>
      <c r="CT1520" s="301">
        <f t="shared" ref="CT1520" si="1444">SUM(S1520:S1523)</f>
        <v>0</v>
      </c>
      <c r="CU1520" s="301">
        <f t="shared" ref="CU1520" si="1445">SUM(T1520:T1523)</f>
        <v>0</v>
      </c>
      <c r="CV1520" s="301">
        <f t="shared" ref="CV1520" si="1446">SUM(U1520:U1523)</f>
        <v>0</v>
      </c>
      <c r="CW1520" s="301">
        <f t="shared" ref="CW1520" si="1447">SUM(V1520:V1523)</f>
        <v>0</v>
      </c>
      <c r="CX1520" s="301">
        <f t="shared" ref="CX1520" si="1448">SUM(W1520:W1523)</f>
        <v>0</v>
      </c>
      <c r="CY1520" s="301">
        <f t="shared" ref="CY1520" si="1449">SUM(X1520:X1523)</f>
        <v>0</v>
      </c>
      <c r="CZ1520" s="301">
        <f t="shared" ref="CZ1520" si="1450">SUM(Y1520:Y1523)</f>
        <v>0</v>
      </c>
      <c r="DA1520" s="301">
        <f t="shared" ref="DA1520" si="1451">SUM(Z1520:Z1523)</f>
        <v>0</v>
      </c>
      <c r="DB1520" s="301">
        <f t="shared" ref="DB1520" si="1452">SUM(AA1520:AA1523)</f>
        <v>0</v>
      </c>
      <c r="DC1520" s="301">
        <f t="shared" ref="DC1520" si="1453">SUM(AB1520:AB1523)</f>
        <v>0</v>
      </c>
      <c r="DD1520" s="301">
        <f t="shared" ref="DD1520" si="1454">SUM(AC1520:AC1523)</f>
        <v>0</v>
      </c>
      <c r="DE1520" s="301">
        <f t="shared" ref="DE1520" si="1455">SUM(AD1520:AD1523)</f>
        <v>0</v>
      </c>
      <c r="DG1520" s="612"/>
      <c r="DH1520" s="613"/>
      <c r="DI1520" s="415"/>
      <c r="DJ1520" s="416"/>
      <c r="DK1520" s="416"/>
      <c r="DL1520" s="416"/>
      <c r="DM1520" s="416"/>
      <c r="DN1520" s="416"/>
      <c r="DO1520" s="416"/>
      <c r="DP1520" s="416"/>
      <c r="DQ1520" s="416"/>
      <c r="DR1520" s="416"/>
      <c r="DS1520" s="416"/>
      <c r="DT1520" s="416"/>
      <c r="DU1520" s="416"/>
      <c r="DV1520" s="416"/>
      <c r="DW1520" s="416"/>
      <c r="DX1520" s="416"/>
      <c r="DY1520" s="416"/>
      <c r="DZ1520" s="416"/>
      <c r="EA1520" s="416"/>
      <c r="EB1520" s="416"/>
      <c r="EC1520" s="416"/>
      <c r="ED1520" s="416"/>
      <c r="EE1520" s="416"/>
      <c r="EF1520" s="416"/>
      <c r="EG1520" s="416"/>
      <c r="EH1520" s="416"/>
      <c r="EI1520" s="416"/>
      <c r="EJ1520" s="416"/>
      <c r="EK1520" s="416"/>
      <c r="EL1520" s="417"/>
    </row>
    <row r="1521" spans="1:143" ht="15" customHeight="1" x14ac:dyDescent="0.25">
      <c r="A1521" s="60"/>
      <c r="B1521" s="60"/>
      <c r="C1521" s="782"/>
      <c r="D1521" s="789"/>
      <c r="E1521" s="790"/>
      <c r="F1521" s="791"/>
      <c r="G1521" s="714" t="s">
        <v>589</v>
      </c>
      <c r="H1521" s="715"/>
      <c r="I1521" s="56"/>
      <c r="J1521" s="700" t="s">
        <v>585</v>
      </c>
      <c r="K1521" s="700"/>
      <c r="L1521" s="700"/>
      <c r="M1521" s="700"/>
      <c r="N1521" s="700"/>
      <c r="O1521" s="700"/>
      <c r="P1521" s="700"/>
      <c r="Q1521" s="700"/>
      <c r="R1521" s="701"/>
      <c r="S1521" s="274"/>
      <c r="T1521" s="274"/>
      <c r="U1521" s="274"/>
      <c r="V1521" s="274"/>
      <c r="W1521" s="274"/>
      <c r="X1521" s="274"/>
      <c r="Y1521" s="274"/>
      <c r="Z1521" s="274"/>
      <c r="AA1521" s="274"/>
      <c r="AB1521" s="274"/>
      <c r="AC1521" s="274"/>
      <c r="AD1521" s="274"/>
      <c r="AE1521" s="60"/>
      <c r="AF1521" s="259"/>
      <c r="AG1521" s="374">
        <f t="shared" si="1431"/>
        <v>12</v>
      </c>
      <c r="AH1521" s="399"/>
      <c r="AK1521" s="412">
        <f t="shared" si="1375"/>
        <v>0</v>
      </c>
      <c r="AL1521" s="379">
        <f t="shared" si="1368"/>
        <v>0</v>
      </c>
      <c r="AM1521" s="380">
        <f t="shared" si="1376"/>
        <v>0</v>
      </c>
      <c r="AN1521" s="317">
        <f t="shared" si="1377"/>
        <v>0</v>
      </c>
      <c r="AO1521" s="388">
        <f t="shared" si="1378"/>
        <v>0</v>
      </c>
      <c r="AP1521" s="379">
        <f t="shared" si="1369"/>
        <v>0</v>
      </c>
      <c r="AQ1521" s="380">
        <f t="shared" si="1379"/>
        <v>0</v>
      </c>
      <c r="AR1521" s="317">
        <f t="shared" si="1380"/>
        <v>0</v>
      </c>
      <c r="AS1521" s="388">
        <f t="shared" si="1381"/>
        <v>0</v>
      </c>
      <c r="AT1521" s="379">
        <f t="shared" si="1370"/>
        <v>0</v>
      </c>
      <c r="AU1521" s="380">
        <f t="shared" si="1382"/>
        <v>0</v>
      </c>
      <c r="AV1521" s="317">
        <f t="shared" si="1383"/>
        <v>0</v>
      </c>
      <c r="AW1521" s="388">
        <f t="shared" si="1384"/>
        <v>0</v>
      </c>
      <c r="AX1521" s="379">
        <f t="shared" si="1371"/>
        <v>0</v>
      </c>
      <c r="AY1521" s="380">
        <f t="shared" si="1385"/>
        <v>0</v>
      </c>
      <c r="AZ1521" s="292">
        <f t="shared" si="1386"/>
        <v>0</v>
      </c>
      <c r="BA1521" s="388">
        <f t="shared" si="1387"/>
        <v>0</v>
      </c>
      <c r="BB1521" s="379">
        <f t="shared" si="1372"/>
        <v>0</v>
      </c>
      <c r="BC1521" s="380">
        <f t="shared" si="1388"/>
        <v>0</v>
      </c>
      <c r="BD1521" s="292">
        <f t="shared" si="1389"/>
        <v>0</v>
      </c>
      <c r="BE1521" s="388">
        <f t="shared" si="1390"/>
        <v>0</v>
      </c>
      <c r="BF1521" s="379">
        <f t="shared" si="1373"/>
        <v>0</v>
      </c>
      <c r="BG1521" s="380">
        <f t="shared" si="1391"/>
        <v>0</v>
      </c>
      <c r="BH1521" s="292">
        <f t="shared" si="1392"/>
        <v>0</v>
      </c>
      <c r="CA1521" s="299" t="s">
        <v>1910</v>
      </c>
      <c r="CB1521" s="421"/>
      <c r="CC1521" s="296"/>
      <c r="CD1521" s="296"/>
      <c r="CE1521" s="296"/>
      <c r="CF1521" s="296"/>
      <c r="CG1521" s="296"/>
      <c r="CH1521" s="296"/>
      <c r="CI1521" s="296"/>
      <c r="CJ1521" s="296"/>
      <c r="CK1521" s="296"/>
      <c r="CL1521" s="296"/>
      <c r="CM1521" s="320"/>
      <c r="CN1521" s="320"/>
      <c r="CO1521" s="320"/>
      <c r="CP1521" s="320"/>
      <c r="CQ1521" s="320"/>
      <c r="CR1521" s="320"/>
      <c r="CS1521" s="320"/>
      <c r="CT1521" s="422">
        <f t="shared" ref="CT1521" si="1456">IF(CT1519="NA",COUNTIF(S1520:S1523,"NA"),COUNTIF(S1520:S1523,"NS"))</f>
        <v>0</v>
      </c>
      <c r="CU1521" s="422">
        <f t="shared" ref="CU1521" si="1457">IF(CU1519="NA",COUNTIF(T1520:T1523,"NA"),COUNTIF(T1520:T1523,"NS"))</f>
        <v>0</v>
      </c>
      <c r="CV1521" s="422">
        <f t="shared" ref="CV1521" si="1458">IF(CV1519="NA",COUNTIF(U1520:U1523,"NA"),COUNTIF(U1520:U1523,"NS"))</f>
        <v>0</v>
      </c>
      <c r="CW1521" s="422">
        <f t="shared" ref="CW1521" si="1459">IF(CW1519="NA",COUNTIF(V1520:V1523,"NA"),COUNTIF(V1520:V1523,"NS"))</f>
        <v>0</v>
      </c>
      <c r="CX1521" s="422">
        <f t="shared" ref="CX1521" si="1460">IF(CX1519="NA",COUNTIF(W1520:W1523,"NA"),COUNTIF(W1520:W1523,"NS"))</f>
        <v>0</v>
      </c>
      <c r="CY1521" s="422">
        <f t="shared" ref="CY1521" si="1461">IF(CY1519="NA",COUNTIF(X1520:X1523,"NA"),COUNTIF(X1520:X1523,"NS"))</f>
        <v>0</v>
      </c>
      <c r="CZ1521" s="422">
        <f t="shared" ref="CZ1521" si="1462">IF(CZ1519="NA",COUNTIF(Y1520:Y1523,"NA"),COUNTIF(Y1520:Y1523,"NS"))</f>
        <v>0</v>
      </c>
      <c r="DA1521" s="422">
        <f t="shared" ref="DA1521" si="1463">IF(DA1519="NA",COUNTIF(Z1520:Z1523,"NA"),COUNTIF(Z1520:Z1523,"NS"))</f>
        <v>0</v>
      </c>
      <c r="DB1521" s="422">
        <f t="shared" ref="DB1521" si="1464">IF(DB1519="NA",COUNTIF(AA1520:AA1523,"NA"),COUNTIF(AA1520:AA1523,"NS"))</f>
        <v>0</v>
      </c>
      <c r="DC1521" s="422">
        <f t="shared" ref="DC1521" si="1465">IF(DC1519="NA",COUNTIF(AB1520:AB1523,"NA"),COUNTIF(AB1520:AB1523,"NS"))</f>
        <v>0</v>
      </c>
      <c r="DD1521" s="422">
        <f t="shared" ref="DD1521" si="1466">IF(DD1519="NA",COUNTIF(AC1520:AC1523,"NA"),COUNTIF(AC1520:AC1523,"NS"))</f>
        <v>0</v>
      </c>
      <c r="DE1521" s="422">
        <f t="shared" ref="DE1521" si="1467">IF(DE1519="NA",COUNTIF(AD1520:AD1523,"NA"),COUNTIF(AD1520:AD1523,"NS"))</f>
        <v>0</v>
      </c>
      <c r="DG1521" s="612"/>
      <c r="DH1521" s="613"/>
      <c r="DI1521" s="415"/>
      <c r="DJ1521" s="416"/>
      <c r="DK1521" s="416"/>
      <c r="DL1521" s="416"/>
      <c r="DM1521" s="416"/>
      <c r="DN1521" s="416"/>
      <c r="DO1521" s="416"/>
      <c r="DP1521" s="416"/>
      <c r="DQ1521" s="416"/>
      <c r="DR1521" s="416"/>
      <c r="DS1521" s="416"/>
      <c r="DT1521" s="416"/>
      <c r="DU1521" s="416"/>
      <c r="DV1521" s="416"/>
      <c r="DW1521" s="416"/>
      <c r="DX1521" s="416"/>
      <c r="DY1521" s="416"/>
      <c r="DZ1521" s="416"/>
      <c r="EA1521" s="416"/>
      <c r="EB1521" s="416"/>
      <c r="EC1521" s="416"/>
      <c r="ED1521" s="416"/>
      <c r="EE1521" s="416"/>
      <c r="EF1521" s="416"/>
      <c r="EG1521" s="416"/>
      <c r="EH1521" s="416"/>
      <c r="EI1521" s="416"/>
      <c r="EJ1521" s="416"/>
      <c r="EK1521" s="416"/>
      <c r="EL1521" s="417"/>
    </row>
    <row r="1522" spans="1:143" ht="24" customHeight="1" x14ac:dyDescent="0.25">
      <c r="A1522" s="60"/>
      <c r="B1522" s="60"/>
      <c r="C1522" s="782"/>
      <c r="D1522" s="789"/>
      <c r="E1522" s="790"/>
      <c r="F1522" s="791"/>
      <c r="G1522" s="714" t="s">
        <v>590</v>
      </c>
      <c r="H1522" s="715"/>
      <c r="I1522" s="56"/>
      <c r="J1522" s="700" t="s">
        <v>586</v>
      </c>
      <c r="K1522" s="700"/>
      <c r="L1522" s="700"/>
      <c r="M1522" s="700"/>
      <c r="N1522" s="700"/>
      <c r="O1522" s="700"/>
      <c r="P1522" s="700"/>
      <c r="Q1522" s="700"/>
      <c r="R1522" s="701"/>
      <c r="S1522" s="274"/>
      <c r="T1522" s="274"/>
      <c r="U1522" s="274"/>
      <c r="V1522" s="274"/>
      <c r="W1522" s="274"/>
      <c r="X1522" s="274"/>
      <c r="Y1522" s="274"/>
      <c r="Z1522" s="274"/>
      <c r="AA1522" s="274"/>
      <c r="AB1522" s="274"/>
      <c r="AC1522" s="274"/>
      <c r="AD1522" s="274"/>
      <c r="AE1522" s="60"/>
      <c r="AF1522" s="259"/>
      <c r="AG1522" s="374">
        <f t="shared" si="1431"/>
        <v>12</v>
      </c>
      <c r="AH1522" s="399"/>
      <c r="AK1522" s="412">
        <f t="shared" si="1375"/>
        <v>0</v>
      </c>
      <c r="AL1522" s="379">
        <f t="shared" si="1368"/>
        <v>0</v>
      </c>
      <c r="AM1522" s="380">
        <f t="shared" si="1376"/>
        <v>0</v>
      </c>
      <c r="AN1522" s="317">
        <f t="shared" si="1377"/>
        <v>0</v>
      </c>
      <c r="AO1522" s="388">
        <f t="shared" si="1378"/>
        <v>0</v>
      </c>
      <c r="AP1522" s="379">
        <f t="shared" si="1369"/>
        <v>0</v>
      </c>
      <c r="AQ1522" s="380">
        <f t="shared" si="1379"/>
        <v>0</v>
      </c>
      <c r="AR1522" s="317">
        <f t="shared" si="1380"/>
        <v>0</v>
      </c>
      <c r="AS1522" s="388">
        <f t="shared" si="1381"/>
        <v>0</v>
      </c>
      <c r="AT1522" s="379">
        <f t="shared" si="1370"/>
        <v>0</v>
      </c>
      <c r="AU1522" s="380">
        <f t="shared" si="1382"/>
        <v>0</v>
      </c>
      <c r="AV1522" s="317">
        <f t="shared" si="1383"/>
        <v>0</v>
      </c>
      <c r="AW1522" s="388">
        <f t="shared" si="1384"/>
        <v>0</v>
      </c>
      <c r="AX1522" s="379">
        <f t="shared" si="1371"/>
        <v>0</v>
      </c>
      <c r="AY1522" s="380">
        <f t="shared" si="1385"/>
        <v>0</v>
      </c>
      <c r="AZ1522" s="292">
        <f t="shared" si="1386"/>
        <v>0</v>
      </c>
      <c r="BA1522" s="388">
        <f t="shared" si="1387"/>
        <v>0</v>
      </c>
      <c r="BB1522" s="379">
        <f t="shared" si="1372"/>
        <v>0</v>
      </c>
      <c r="BC1522" s="380">
        <f t="shared" si="1388"/>
        <v>0</v>
      </c>
      <c r="BD1522" s="292">
        <f t="shared" si="1389"/>
        <v>0</v>
      </c>
      <c r="BE1522" s="388">
        <f t="shared" si="1390"/>
        <v>0</v>
      </c>
      <c r="BF1522" s="379">
        <f t="shared" si="1373"/>
        <v>0</v>
      </c>
      <c r="BG1522" s="380">
        <f t="shared" si="1391"/>
        <v>0</v>
      </c>
      <c r="BH1522" s="292">
        <f t="shared" si="1392"/>
        <v>0</v>
      </c>
      <c r="CA1522" s="299" t="s">
        <v>1918</v>
      </c>
      <c r="CB1522" s="398"/>
      <c r="CC1522" s="296"/>
      <c r="CD1522" s="296"/>
      <c r="CE1522" s="296"/>
      <c r="CF1522" s="296"/>
      <c r="CG1522" s="296"/>
      <c r="CH1522" s="296"/>
      <c r="CI1522" s="296"/>
      <c r="CJ1522" s="296"/>
      <c r="CK1522" s="296"/>
      <c r="CL1522" s="296"/>
      <c r="CM1522" s="320"/>
      <c r="CN1522" s="320"/>
      <c r="CO1522" s="320"/>
      <c r="CP1522" s="320"/>
      <c r="CQ1522" s="320"/>
      <c r="CR1522" s="320"/>
      <c r="CS1522" s="320"/>
      <c r="CT1522" s="425">
        <f t="shared" ref="CT1522:DD1522" si="1468">IF(OR(AND(CT1519=0,CT1521&gt;0),AND(CT1519="NS",CT1520&gt;0),AND(CT1519="NS",CT1520=0,CT1521=0)),1,IF(OR(AND(CT1521&gt;=2,CT1520&lt;CT1519),AND(CT1519="NS",CT1520=0,CT1521&gt;0),OR(CT1519=CT1520,AND(CT1519="",CT1521=0,CT1520=0))),0,1))</f>
        <v>0</v>
      </c>
      <c r="CU1522" s="425">
        <f t="shared" si="1468"/>
        <v>0</v>
      </c>
      <c r="CV1522" s="425">
        <f t="shared" si="1468"/>
        <v>0</v>
      </c>
      <c r="CW1522" s="425">
        <f t="shared" si="1468"/>
        <v>0</v>
      </c>
      <c r="CX1522" s="425">
        <f t="shared" si="1468"/>
        <v>0</v>
      </c>
      <c r="CY1522" s="425">
        <f t="shared" si="1468"/>
        <v>0</v>
      </c>
      <c r="CZ1522" s="425">
        <f t="shared" si="1468"/>
        <v>0</v>
      </c>
      <c r="DA1522" s="425">
        <f t="shared" si="1468"/>
        <v>0</v>
      </c>
      <c r="DB1522" s="425">
        <f t="shared" si="1468"/>
        <v>0</v>
      </c>
      <c r="DC1522" s="425">
        <f t="shared" si="1468"/>
        <v>0</v>
      </c>
      <c r="DD1522" s="425">
        <f t="shared" si="1468"/>
        <v>0</v>
      </c>
      <c r="DE1522" s="425">
        <f t="shared" ref="DE1522" si="1469">IF(OR(AND(DE1519=0,DE1521&gt;0),AND(DE1519="NS",DE1520&gt;0),AND(DE1519="NS",DE1520=0,DE1521=0)),1,IF(OR(AND(DE1521&gt;=2,DE1520&lt;DE1519),AND(DE1519="NS",DE1520=0,DE1521&gt;0),OR(DE1519=DE1520,AND(DE1519="",DE1521=0,DE1520=0))),0,1))</f>
        <v>0</v>
      </c>
      <c r="DF1522" s="387">
        <f>SUM(CT1522:DE1522)</f>
        <v>0</v>
      </c>
      <c r="DG1522" s="651" t="s">
        <v>594</v>
      </c>
      <c r="DH1522" s="652"/>
      <c r="DI1522" s="418" t="s">
        <v>1909</v>
      </c>
      <c r="DJ1522" s="419"/>
      <c r="DK1522" s="419"/>
      <c r="DL1522" s="419"/>
      <c r="DM1522" s="419"/>
      <c r="DN1522" s="419"/>
      <c r="DO1522" s="419"/>
      <c r="DP1522" s="419"/>
      <c r="DQ1522" s="419"/>
      <c r="DR1522" s="419"/>
      <c r="DS1522" s="419"/>
      <c r="DT1522" s="419"/>
      <c r="DU1522" s="419"/>
      <c r="DV1522" s="419"/>
      <c r="DW1522" s="419"/>
      <c r="DX1522" s="419"/>
      <c r="DY1522" s="419"/>
      <c r="DZ1522" s="419"/>
      <c r="EA1522" s="420">
        <f t="shared" ref="EA1522" si="1470">S1525</f>
        <v>0</v>
      </c>
      <c r="EB1522" s="420">
        <f t="shared" ref="EB1522" si="1471">T1525</f>
        <v>0</v>
      </c>
      <c r="EC1522" s="420">
        <f t="shared" ref="EC1522" si="1472">U1525</f>
        <v>0</v>
      </c>
      <c r="ED1522" s="420">
        <f t="shared" ref="ED1522" si="1473">V1525</f>
        <v>0</v>
      </c>
      <c r="EE1522" s="420">
        <f t="shared" ref="EE1522" si="1474">W1525</f>
        <v>0</v>
      </c>
      <c r="EF1522" s="420">
        <f t="shared" ref="EF1522" si="1475">X1525</f>
        <v>0</v>
      </c>
      <c r="EG1522" s="420">
        <f t="shared" ref="EG1522" si="1476">Y1525</f>
        <v>0</v>
      </c>
      <c r="EH1522" s="420">
        <f t="shared" ref="EH1522" si="1477">Z1525</f>
        <v>0</v>
      </c>
      <c r="EI1522" s="420">
        <f t="shared" ref="EI1522" si="1478">AA1525</f>
        <v>0</v>
      </c>
      <c r="EJ1522" s="420">
        <f t="shared" ref="EJ1522" si="1479">AB1525</f>
        <v>0</v>
      </c>
      <c r="EK1522" s="420">
        <f t="shared" ref="EK1522" si="1480">AC1525</f>
        <v>0</v>
      </c>
      <c r="EL1522" s="420">
        <f t="shared" ref="EL1522" si="1481">AD1525</f>
        <v>0</v>
      </c>
    </row>
    <row r="1523" spans="1:143" ht="24" customHeight="1" x14ac:dyDescent="0.25">
      <c r="A1523" s="60"/>
      <c r="B1523" s="60"/>
      <c r="C1523" s="782"/>
      <c r="D1523" s="789"/>
      <c r="E1523" s="790"/>
      <c r="F1523" s="791"/>
      <c r="G1523" s="714" t="s">
        <v>591</v>
      </c>
      <c r="H1523" s="715"/>
      <c r="I1523" s="56"/>
      <c r="J1523" s="700" t="s">
        <v>587</v>
      </c>
      <c r="K1523" s="700"/>
      <c r="L1523" s="700"/>
      <c r="M1523" s="700"/>
      <c r="N1523" s="700"/>
      <c r="O1523" s="700"/>
      <c r="P1523" s="700"/>
      <c r="Q1523" s="700"/>
      <c r="R1523" s="701"/>
      <c r="S1523" s="274"/>
      <c r="T1523" s="274"/>
      <c r="U1523" s="274"/>
      <c r="V1523" s="274"/>
      <c r="W1523" s="274"/>
      <c r="X1523" s="274"/>
      <c r="Y1523" s="274"/>
      <c r="Z1523" s="274"/>
      <c r="AA1523" s="274"/>
      <c r="AB1523" s="274"/>
      <c r="AC1523" s="274"/>
      <c r="AD1523" s="274"/>
      <c r="AE1523" s="60"/>
      <c r="AF1523" s="259"/>
      <c r="AG1523" s="374">
        <f t="shared" si="1431"/>
        <v>12</v>
      </c>
      <c r="AH1523" s="399"/>
      <c r="AK1523" s="412">
        <f t="shared" si="1375"/>
        <v>0</v>
      </c>
      <c r="AL1523" s="379">
        <f t="shared" si="1368"/>
        <v>0</v>
      </c>
      <c r="AM1523" s="380">
        <f t="shared" si="1376"/>
        <v>0</v>
      </c>
      <c r="AN1523" s="317">
        <f t="shared" si="1377"/>
        <v>0</v>
      </c>
      <c r="AO1523" s="388">
        <f t="shared" si="1378"/>
        <v>0</v>
      </c>
      <c r="AP1523" s="379">
        <f t="shared" si="1369"/>
        <v>0</v>
      </c>
      <c r="AQ1523" s="380">
        <f t="shared" si="1379"/>
        <v>0</v>
      </c>
      <c r="AR1523" s="317">
        <f t="shared" si="1380"/>
        <v>0</v>
      </c>
      <c r="AS1523" s="388">
        <f t="shared" si="1381"/>
        <v>0</v>
      </c>
      <c r="AT1523" s="379">
        <f t="shared" si="1370"/>
        <v>0</v>
      </c>
      <c r="AU1523" s="380">
        <f t="shared" si="1382"/>
        <v>0</v>
      </c>
      <c r="AV1523" s="317">
        <f t="shared" si="1383"/>
        <v>0</v>
      </c>
      <c r="AW1523" s="388">
        <f t="shared" si="1384"/>
        <v>0</v>
      </c>
      <c r="AX1523" s="379">
        <f t="shared" si="1371"/>
        <v>0</v>
      </c>
      <c r="AY1523" s="380">
        <f t="shared" si="1385"/>
        <v>0</v>
      </c>
      <c r="AZ1523" s="292">
        <f t="shared" si="1386"/>
        <v>0</v>
      </c>
      <c r="BA1523" s="388">
        <f t="shared" si="1387"/>
        <v>0</v>
      </c>
      <c r="BB1523" s="379">
        <f t="shared" si="1372"/>
        <v>0</v>
      </c>
      <c r="BC1523" s="380">
        <f t="shared" si="1388"/>
        <v>0</v>
      </c>
      <c r="BD1523" s="292">
        <f t="shared" si="1389"/>
        <v>0</v>
      </c>
      <c r="BE1523" s="388">
        <f t="shared" si="1390"/>
        <v>0</v>
      </c>
      <c r="BF1523" s="379">
        <f t="shared" si="1373"/>
        <v>0</v>
      </c>
      <c r="BG1523" s="380">
        <f t="shared" si="1391"/>
        <v>0</v>
      </c>
      <c r="BH1523" s="292">
        <f t="shared" si="1392"/>
        <v>0</v>
      </c>
      <c r="CA1523" s="413"/>
      <c r="CB1523" s="398"/>
      <c r="CC1523" s="398"/>
      <c r="CD1523" s="398"/>
      <c r="CE1523" s="398"/>
      <c r="CF1523" s="398"/>
      <c r="CG1523" s="398"/>
      <c r="CH1523" s="398"/>
      <c r="CI1523" s="398"/>
      <c r="CJ1523" s="398"/>
      <c r="CK1523" s="398"/>
      <c r="CL1523" s="398"/>
      <c r="CM1523" s="398"/>
      <c r="CN1523" s="398"/>
      <c r="CO1523" s="398"/>
      <c r="CP1523" s="398"/>
      <c r="CQ1523" s="398"/>
      <c r="CR1523" s="398"/>
      <c r="CS1523" s="398"/>
      <c r="CT1523" s="398"/>
      <c r="CU1523" s="398"/>
      <c r="CV1523" s="398"/>
      <c r="CW1523" s="398"/>
      <c r="CX1523" s="398"/>
      <c r="CY1523" s="398"/>
      <c r="CZ1523" s="398"/>
      <c r="DA1523" s="398"/>
      <c r="DB1523" s="398"/>
      <c r="DC1523" s="398"/>
      <c r="DD1523" s="398"/>
      <c r="DE1523" s="414"/>
      <c r="DG1523" s="440"/>
      <c r="DH1523" s="441"/>
      <c r="DI1523" s="415" t="s">
        <v>1910</v>
      </c>
      <c r="DJ1523" s="416"/>
      <c r="DK1523" s="416"/>
      <c r="DL1523" s="416"/>
      <c r="DM1523" s="416"/>
      <c r="DN1523" s="416"/>
      <c r="DO1523" s="416"/>
      <c r="DP1523" s="416"/>
      <c r="DQ1523" s="416"/>
      <c r="DR1523" s="416"/>
      <c r="DS1523" s="416"/>
      <c r="DT1523" s="416"/>
      <c r="DU1523" s="416"/>
      <c r="DV1523" s="416"/>
      <c r="DW1523" s="416"/>
      <c r="DX1523" s="416"/>
      <c r="DY1523" s="416"/>
      <c r="DZ1523" s="416"/>
      <c r="EA1523" s="417">
        <f t="shared" ref="EA1523" si="1482">COUNTIF(S1524,"NS")+COUNTIF(S1511:S1519,"NS")+COUNTIF(S1507:S1508,"NS")+COUNTIF(S1496:S1500,"NS")</f>
        <v>0</v>
      </c>
      <c r="EB1523" s="417">
        <f t="shared" ref="EB1523" si="1483">COUNTIF(T1524,"NS")+COUNTIF(T1511:T1519,"NS")+COUNTIF(T1507:T1508,"NS")+COUNTIF(T1496:T1500,"NS")</f>
        <v>0</v>
      </c>
      <c r="EC1523" s="417">
        <f t="shared" ref="EC1523" si="1484">COUNTIF(U1524,"NS")+COUNTIF(U1511:U1519,"NS")+COUNTIF(U1507:U1508,"NS")+COUNTIF(U1496:U1500,"NS")</f>
        <v>0</v>
      </c>
      <c r="ED1523" s="417">
        <f t="shared" ref="ED1523" si="1485">COUNTIF(V1524,"NS")+COUNTIF(V1511:V1519,"NS")+COUNTIF(V1507:V1508,"NS")+COUNTIF(V1496:V1500,"NS")</f>
        <v>0</v>
      </c>
      <c r="EE1523" s="417">
        <f t="shared" ref="EE1523" si="1486">COUNTIF(W1524,"NS")+COUNTIF(W1511:W1519,"NS")+COUNTIF(W1507:W1508,"NS")+COUNTIF(W1496:W1500,"NS")</f>
        <v>0</v>
      </c>
      <c r="EF1523" s="417">
        <f t="shared" ref="EF1523" si="1487">COUNTIF(X1524,"NS")+COUNTIF(X1511:X1519,"NS")+COUNTIF(X1507:X1508,"NS")+COUNTIF(X1496:X1500,"NS")</f>
        <v>0</v>
      </c>
      <c r="EG1523" s="417">
        <f t="shared" ref="EG1523" si="1488">COUNTIF(Y1524,"NS")+COUNTIF(Y1511:Y1519,"NS")+COUNTIF(Y1507:Y1508,"NS")+COUNTIF(Y1496:Y1500,"NS")</f>
        <v>0</v>
      </c>
      <c r="EH1523" s="417">
        <f t="shared" ref="EH1523" si="1489">COUNTIF(Z1524,"NS")+COUNTIF(Z1511:Z1519,"NS")+COUNTIF(Z1507:Z1508,"NS")+COUNTIF(Z1496:Z1500,"NS")</f>
        <v>0</v>
      </c>
      <c r="EI1523" s="417">
        <f t="shared" ref="EI1523" si="1490">COUNTIF(AA1524,"NS")+COUNTIF(AA1511:AA1519,"NS")+COUNTIF(AA1507:AA1508,"NS")+COUNTIF(AA1496:AA1500,"NS")</f>
        <v>0</v>
      </c>
      <c r="EJ1523" s="417">
        <f t="shared" ref="EJ1523" si="1491">COUNTIF(AB1524,"NS")+COUNTIF(AB1511:AB1519,"NS")+COUNTIF(AB1507:AB1508,"NS")+COUNTIF(AB1496:AB1500,"NS")</f>
        <v>0</v>
      </c>
      <c r="EK1523" s="417">
        <f t="shared" ref="EK1523" si="1492">COUNTIF(AC1524,"NS")+COUNTIF(AC1511:AC1519,"NS")+COUNTIF(AC1507:AC1508,"NS")+COUNTIF(AC1496:AC1500,"NS")</f>
        <v>0</v>
      </c>
      <c r="EL1523" s="417">
        <f t="shared" ref="EL1523" si="1493">COUNTIF(AD1524,"NS")+COUNTIF(AD1511:AD1519,"NS")+COUNTIF(AD1507:AD1508,"NS")+COUNTIF(AD1496:AD1500,"NS")</f>
        <v>0</v>
      </c>
    </row>
    <row r="1524" spans="1:143" ht="15" customHeight="1" thickBot="1" x14ac:dyDescent="0.3">
      <c r="A1524" s="60"/>
      <c r="B1524" s="60"/>
      <c r="C1524" s="782"/>
      <c r="D1524" s="789"/>
      <c r="E1524" s="790"/>
      <c r="F1524" s="791"/>
      <c r="G1524" s="703" t="s">
        <v>592</v>
      </c>
      <c r="H1524" s="703"/>
      <c r="I1524" s="774" t="s">
        <v>593</v>
      </c>
      <c r="J1524" s="774"/>
      <c r="K1524" s="774"/>
      <c r="L1524" s="774"/>
      <c r="M1524" s="774"/>
      <c r="N1524" s="774"/>
      <c r="O1524" s="774"/>
      <c r="P1524" s="774"/>
      <c r="Q1524" s="774"/>
      <c r="R1524" s="774"/>
      <c r="S1524" s="274"/>
      <c r="T1524" s="274"/>
      <c r="U1524" s="274"/>
      <c r="V1524" s="274"/>
      <c r="W1524" s="274"/>
      <c r="X1524" s="274"/>
      <c r="Y1524" s="274"/>
      <c r="Z1524" s="274"/>
      <c r="AA1524" s="274"/>
      <c r="AB1524" s="274"/>
      <c r="AC1524" s="274"/>
      <c r="AD1524" s="274"/>
      <c r="AE1524" s="60"/>
      <c r="AF1524" s="259"/>
      <c r="AG1524" s="374">
        <f t="shared" si="1431"/>
        <v>12</v>
      </c>
      <c r="AH1524" s="399"/>
      <c r="AK1524" s="412">
        <f t="shared" si="1375"/>
        <v>0</v>
      </c>
      <c r="AL1524" s="379">
        <f t="shared" si="1368"/>
        <v>0</v>
      </c>
      <c r="AM1524" s="380">
        <f t="shared" si="1376"/>
        <v>0</v>
      </c>
      <c r="AN1524" s="317">
        <f t="shared" si="1377"/>
        <v>0</v>
      </c>
      <c r="AO1524" s="388">
        <f t="shared" si="1378"/>
        <v>0</v>
      </c>
      <c r="AP1524" s="379">
        <f t="shared" si="1369"/>
        <v>0</v>
      </c>
      <c r="AQ1524" s="380">
        <f t="shared" si="1379"/>
        <v>0</v>
      </c>
      <c r="AR1524" s="317">
        <f t="shared" si="1380"/>
        <v>0</v>
      </c>
      <c r="AS1524" s="388">
        <f t="shared" si="1381"/>
        <v>0</v>
      </c>
      <c r="AT1524" s="379">
        <f t="shared" si="1370"/>
        <v>0</v>
      </c>
      <c r="AU1524" s="380">
        <f t="shared" si="1382"/>
        <v>0</v>
      </c>
      <c r="AV1524" s="317">
        <f t="shared" si="1383"/>
        <v>0</v>
      </c>
      <c r="AW1524" s="388">
        <f t="shared" si="1384"/>
        <v>0</v>
      </c>
      <c r="AX1524" s="379">
        <f t="shared" si="1371"/>
        <v>0</v>
      </c>
      <c r="AY1524" s="380">
        <f t="shared" si="1385"/>
        <v>0</v>
      </c>
      <c r="AZ1524" s="292">
        <f t="shared" si="1386"/>
        <v>0</v>
      </c>
      <c r="BA1524" s="388">
        <f t="shared" si="1387"/>
        <v>0</v>
      </c>
      <c r="BB1524" s="379">
        <f t="shared" si="1372"/>
        <v>0</v>
      </c>
      <c r="BC1524" s="380">
        <f t="shared" si="1388"/>
        <v>0</v>
      </c>
      <c r="BD1524" s="292">
        <f t="shared" si="1389"/>
        <v>0</v>
      </c>
      <c r="BE1524" s="388">
        <f t="shared" si="1390"/>
        <v>0</v>
      </c>
      <c r="BF1524" s="379">
        <f t="shared" si="1373"/>
        <v>0</v>
      </c>
      <c r="BG1524" s="380">
        <f t="shared" si="1391"/>
        <v>0</v>
      </c>
      <c r="BH1524" s="292">
        <f t="shared" si="1392"/>
        <v>0</v>
      </c>
      <c r="CA1524" s="413"/>
      <c r="CB1524" s="443"/>
      <c r="CC1524" s="398"/>
      <c r="CD1524" s="398"/>
      <c r="CE1524" s="398"/>
      <c r="CF1524" s="398"/>
      <c r="CG1524" s="398"/>
      <c r="CH1524" s="398"/>
      <c r="CI1524" s="398"/>
      <c r="CJ1524" s="398"/>
      <c r="CK1524" s="398"/>
      <c r="CL1524" s="398"/>
      <c r="CM1524" s="398"/>
      <c r="CN1524" s="398"/>
      <c r="CO1524" s="398"/>
      <c r="CP1524" s="398"/>
      <c r="CQ1524" s="398"/>
      <c r="CR1524" s="398"/>
      <c r="CS1524" s="398"/>
      <c r="CT1524" s="398"/>
      <c r="CU1524" s="398"/>
      <c r="CV1524" s="398"/>
      <c r="CW1524" s="398"/>
      <c r="CX1524" s="398"/>
      <c r="CY1524" s="398"/>
      <c r="CZ1524" s="398"/>
      <c r="DA1524" s="398"/>
      <c r="DB1524" s="398"/>
      <c r="DC1524" s="398"/>
      <c r="DD1524" s="398"/>
      <c r="DE1524" s="414"/>
      <c r="DG1524" s="440"/>
      <c r="DH1524" s="441"/>
      <c r="DI1524" s="415" t="s">
        <v>1914</v>
      </c>
      <c r="DJ1524" s="416"/>
      <c r="DK1524" s="416"/>
      <c r="DL1524" s="416"/>
      <c r="DM1524" s="416"/>
      <c r="DN1524" s="416"/>
      <c r="DO1524" s="416"/>
      <c r="DP1524" s="416"/>
      <c r="DQ1524" s="416"/>
      <c r="DR1524" s="416"/>
      <c r="DS1524" s="416"/>
      <c r="DT1524" s="416"/>
      <c r="DU1524" s="416"/>
      <c r="DV1524" s="416"/>
      <c r="DW1524" s="416"/>
      <c r="DX1524" s="416"/>
      <c r="DY1524" s="416"/>
      <c r="DZ1524" s="416"/>
      <c r="EA1524" s="417">
        <f t="shared" ref="EA1524" si="1494">SUM(S1524,S1511:S1519,S1507:S1508,S1496:S1500)</f>
        <v>0</v>
      </c>
      <c r="EB1524" s="417">
        <f t="shared" ref="EB1524" si="1495">SUM(T1524,T1511:T1519,T1507:T1508,T1496:T1500)</f>
        <v>0</v>
      </c>
      <c r="EC1524" s="417">
        <f t="shared" ref="EC1524" si="1496">SUM(U1524,U1511:U1519,U1507:U1508,U1496:U1500)</f>
        <v>0</v>
      </c>
      <c r="ED1524" s="417">
        <f t="shared" ref="ED1524" si="1497">SUM(V1524,V1511:V1519,V1507:V1508,V1496:V1500)</f>
        <v>0</v>
      </c>
      <c r="EE1524" s="417">
        <f t="shared" ref="EE1524" si="1498">SUM(W1524,W1511:W1519,W1507:W1508,W1496:W1500)</f>
        <v>0</v>
      </c>
      <c r="EF1524" s="417">
        <f t="shared" ref="EF1524" si="1499">SUM(X1524,X1511:X1519,X1507:X1508,X1496:X1500)</f>
        <v>0</v>
      </c>
      <c r="EG1524" s="417">
        <f t="shared" ref="EG1524" si="1500">SUM(Y1524,Y1511:Y1519,Y1507:Y1508,Y1496:Y1500)</f>
        <v>0</v>
      </c>
      <c r="EH1524" s="417">
        <f t="shared" ref="EH1524" si="1501">SUM(Z1524,Z1511:Z1519,Z1507:Z1508,Z1496:Z1500)</f>
        <v>0</v>
      </c>
      <c r="EI1524" s="417">
        <f t="shared" ref="EI1524" si="1502">SUM(AA1524,AA1511:AA1519,AA1507:AA1508,AA1496:AA1500)</f>
        <v>0</v>
      </c>
      <c r="EJ1524" s="417">
        <f t="shared" ref="EJ1524" si="1503">SUM(AB1524,AB1511:AB1519,AB1507:AB1508,AB1496:AB1500)</f>
        <v>0</v>
      </c>
      <c r="EK1524" s="417">
        <f t="shared" ref="EK1524" si="1504">SUM(AC1524,AC1511:AC1519,AC1507:AC1508,AC1496:AC1500)</f>
        <v>0</v>
      </c>
      <c r="EL1524" s="417">
        <f t="shared" ref="EL1524" si="1505">SUM(AD1524,AD1511:AD1519,AD1507:AD1508,AD1496:AD1500)</f>
        <v>0</v>
      </c>
    </row>
    <row r="1525" spans="1:143" ht="15" customHeight="1" thickBot="1" x14ac:dyDescent="0.3">
      <c r="A1525" s="60"/>
      <c r="B1525" s="60"/>
      <c r="C1525" s="783"/>
      <c r="D1525" s="792"/>
      <c r="E1525" s="793"/>
      <c r="F1525" s="794"/>
      <c r="G1525" s="703" t="s">
        <v>594</v>
      </c>
      <c r="H1525" s="703"/>
      <c r="I1525" s="774" t="s">
        <v>595</v>
      </c>
      <c r="J1525" s="774"/>
      <c r="K1525" s="774"/>
      <c r="L1525" s="774"/>
      <c r="M1525" s="774"/>
      <c r="N1525" s="774"/>
      <c r="O1525" s="774"/>
      <c r="P1525" s="774"/>
      <c r="Q1525" s="774"/>
      <c r="R1525" s="774"/>
      <c r="S1525" s="274"/>
      <c r="T1525" s="274"/>
      <c r="U1525" s="274"/>
      <c r="V1525" s="274"/>
      <c r="W1525" s="274"/>
      <c r="X1525" s="274"/>
      <c r="Y1525" s="274"/>
      <c r="Z1525" s="274"/>
      <c r="AA1525" s="274"/>
      <c r="AB1525" s="274"/>
      <c r="AC1525" s="274"/>
      <c r="AD1525" s="274"/>
      <c r="AE1525" s="60"/>
      <c r="AF1525" s="259"/>
      <c r="AG1525" s="374">
        <f t="shared" si="1431"/>
        <v>12</v>
      </c>
      <c r="AH1525" s="399"/>
      <c r="AK1525" s="412">
        <f t="shared" si="1375"/>
        <v>0</v>
      </c>
      <c r="AL1525" s="379">
        <f t="shared" si="1368"/>
        <v>0</v>
      </c>
      <c r="AM1525" s="380">
        <f t="shared" si="1376"/>
        <v>0</v>
      </c>
      <c r="AN1525" s="317">
        <f t="shared" si="1377"/>
        <v>0</v>
      </c>
      <c r="AO1525" s="388">
        <f t="shared" si="1378"/>
        <v>0</v>
      </c>
      <c r="AP1525" s="379">
        <f t="shared" si="1369"/>
        <v>0</v>
      </c>
      <c r="AQ1525" s="380">
        <f t="shared" si="1379"/>
        <v>0</v>
      </c>
      <c r="AR1525" s="317">
        <f t="shared" si="1380"/>
        <v>0</v>
      </c>
      <c r="AS1525" s="388">
        <f t="shared" si="1381"/>
        <v>0</v>
      </c>
      <c r="AT1525" s="379">
        <f t="shared" si="1370"/>
        <v>0</v>
      </c>
      <c r="AU1525" s="380">
        <f t="shared" si="1382"/>
        <v>0</v>
      </c>
      <c r="AV1525" s="317">
        <f t="shared" si="1383"/>
        <v>0</v>
      </c>
      <c r="AW1525" s="388">
        <f t="shared" si="1384"/>
        <v>0</v>
      </c>
      <c r="AX1525" s="379">
        <f t="shared" si="1371"/>
        <v>0</v>
      </c>
      <c r="AY1525" s="380">
        <f t="shared" si="1385"/>
        <v>0</v>
      </c>
      <c r="AZ1525" s="292">
        <f t="shared" si="1386"/>
        <v>0</v>
      </c>
      <c r="BA1525" s="388">
        <f t="shared" si="1387"/>
        <v>0</v>
      </c>
      <c r="BB1525" s="379">
        <f t="shared" si="1372"/>
        <v>0</v>
      </c>
      <c r="BC1525" s="380">
        <f t="shared" si="1388"/>
        <v>0</v>
      </c>
      <c r="BD1525" s="292">
        <f t="shared" si="1389"/>
        <v>0</v>
      </c>
      <c r="BE1525" s="388">
        <f t="shared" si="1390"/>
        <v>0</v>
      </c>
      <c r="BF1525" s="379">
        <f t="shared" si="1373"/>
        <v>0</v>
      </c>
      <c r="BG1525" s="380">
        <f t="shared" si="1391"/>
        <v>0</v>
      </c>
      <c r="BH1525" s="292">
        <f t="shared" si="1392"/>
        <v>0</v>
      </c>
      <c r="CA1525" s="442"/>
      <c r="CC1525" s="443"/>
      <c r="CD1525" s="443"/>
      <c r="CE1525" s="443"/>
      <c r="CF1525" s="443"/>
      <c r="CG1525" s="443"/>
      <c r="CH1525" s="443"/>
      <c r="CI1525" s="443"/>
      <c r="CJ1525" s="443"/>
      <c r="CK1525" s="443"/>
      <c r="CL1525" s="443"/>
      <c r="CM1525" s="443"/>
      <c r="CN1525" s="443"/>
      <c r="CO1525" s="443"/>
      <c r="CP1525" s="443"/>
      <c r="CQ1525" s="443"/>
      <c r="CR1525" s="443"/>
      <c r="CS1525" s="443"/>
      <c r="CT1525" s="443"/>
      <c r="CU1525" s="443"/>
      <c r="CV1525" s="443"/>
      <c r="CW1525" s="443"/>
      <c r="CX1525" s="443"/>
      <c r="CY1525" s="443"/>
      <c r="CZ1525" s="443"/>
      <c r="DA1525" s="443"/>
      <c r="DB1525" s="443"/>
      <c r="DC1525" s="443"/>
      <c r="DD1525" s="443"/>
      <c r="DE1525" s="444"/>
      <c r="DG1525" s="445"/>
      <c r="DH1525" s="446"/>
      <c r="DI1525" s="447" t="s">
        <v>1919</v>
      </c>
      <c r="DJ1525" s="313"/>
      <c r="DK1525" s="313"/>
      <c r="DL1525" s="313"/>
      <c r="DM1525" s="313"/>
      <c r="DN1525" s="313"/>
      <c r="DO1525" s="313"/>
      <c r="DP1525" s="313"/>
      <c r="DQ1525" s="313"/>
      <c r="DR1525" s="313"/>
      <c r="DS1525" s="313"/>
      <c r="DT1525" s="313"/>
      <c r="DU1525" s="313"/>
      <c r="DV1525" s="313"/>
      <c r="DW1525" s="313"/>
      <c r="DX1525" s="313"/>
      <c r="DY1525" s="313"/>
      <c r="DZ1525" s="313"/>
      <c r="EA1525" s="312">
        <f t="shared" ref="EA1525:EK1525" si="1506">IF(OR(AND(EA1522="NS",EA1523=4),AND(EA1522="NA")),0,IF(OR(AND(IF(EA1522="NS",1,EA1522)&gt;EA1524*0.25,EA1523=0),AND(EA1522&gt;0,OR(EA1523=4,EA1524=0)),AND(EA1522&gt;0,EA1523=0,EA1524=0),AND(EA1522="NS",EA1523=0,EA1524=0)),1,0))</f>
        <v>0</v>
      </c>
      <c r="EB1525" s="312">
        <f t="shared" si="1506"/>
        <v>0</v>
      </c>
      <c r="EC1525" s="312">
        <f t="shared" si="1506"/>
        <v>0</v>
      </c>
      <c r="ED1525" s="312">
        <f t="shared" si="1506"/>
        <v>0</v>
      </c>
      <c r="EE1525" s="312">
        <f t="shared" si="1506"/>
        <v>0</v>
      </c>
      <c r="EF1525" s="312">
        <f t="shared" si="1506"/>
        <v>0</v>
      </c>
      <c r="EG1525" s="312">
        <f t="shared" si="1506"/>
        <v>0</v>
      </c>
      <c r="EH1525" s="312">
        <f t="shared" si="1506"/>
        <v>0</v>
      </c>
      <c r="EI1525" s="312">
        <f t="shared" si="1506"/>
        <v>0</v>
      </c>
      <c r="EJ1525" s="312">
        <f t="shared" si="1506"/>
        <v>0</v>
      </c>
      <c r="EK1525" s="312">
        <f t="shared" si="1506"/>
        <v>0</v>
      </c>
      <c r="EL1525" s="312">
        <f t="shared" ref="EL1525" si="1507">IF(OR(AND(EL1522="NS",EL1523=4),AND(EL1522="NA")),0,IF(OR(AND(IF(EL1522="NS",1,EL1522)&gt;EL1524*0.25,EL1523=0),AND(EL1522&gt;0,OR(EL1523=4,EL1524=0)),AND(EL1522&gt;0,EL1523=0,EL1524=0),AND(EL1522="NS",EL1523=0,EL1524=0)),1,0))</f>
        <v>0</v>
      </c>
      <c r="EM1525" s="377">
        <f>SUM(EA1525:EL1525)</f>
        <v>0</v>
      </c>
    </row>
    <row r="1526" spans="1:143" ht="15" customHeight="1" thickBot="1" x14ac:dyDescent="0.3">
      <c r="A1526" s="60"/>
      <c r="R1526" s="82" t="s">
        <v>64</v>
      </c>
      <c r="S1526" s="326">
        <f t="shared" ref="S1526:AD1526" si="1508">IF(AND(SUM(COUNTIF(S1377:S1387,"NS"),COUNTIF(S1393:S1397,"NS"),COUNTIF(S1402:S1405,"NS"),COUNTIF(S1423,"NS"),COUNTIF(S1428:S1430,"NS"),COUNTIF(S1433:S1439,"NS"),COUNTIF(S1446,"NS"),COUNTIF(S1451:S1455,"NS"),COUNTIF(S1461,"NS"),COUNTIF(S1469:S1472,"NS"),COUNTIF(S1478:S1481,"NS"),COUNTIF(S1490,"NS"),COUNTIF(S1493:S1500,"NS"),COUNTIF(S1507:S1508,"NS"),COUNTIF(S1511:S1519,"NS"),COUNTIF(S1524:S1525,"NS"))&gt;0,SUM(S1377:S1387,S1393:S1397,S1402:S1405,S1423,S1428:S1430,S1433:S1439,S1446,S1451:S1455,S1461,S1469:S1472,S1478:S1481,S1490,S1493:S1500,S1507:S1508,S1511:S1519,S1524:S1525)=0),"NS",SUM(S1377:S1387,S1393:S1397,S1402:S1405,S1423,S1428:S1430,S1433:S1439,S1446,S1451:S1455,S1461,S1469:S1472,S1478:S1481,S1490,S1493:S1500,S1507:S1508,S1511:S1519,S1524:S1525))</f>
        <v>0</v>
      </c>
      <c r="T1526" s="326">
        <f t="shared" si="1508"/>
        <v>0</v>
      </c>
      <c r="U1526" s="326">
        <f t="shared" si="1508"/>
        <v>0</v>
      </c>
      <c r="V1526" s="326">
        <f t="shared" si="1508"/>
        <v>0</v>
      </c>
      <c r="W1526" s="326">
        <f t="shared" si="1508"/>
        <v>0</v>
      </c>
      <c r="X1526" s="326">
        <f t="shared" si="1508"/>
        <v>0</v>
      </c>
      <c r="Y1526" s="326">
        <f t="shared" si="1508"/>
        <v>0</v>
      </c>
      <c r="Z1526" s="326">
        <f t="shared" si="1508"/>
        <v>0</v>
      </c>
      <c r="AA1526" s="326">
        <f t="shared" si="1508"/>
        <v>0</v>
      </c>
      <c r="AB1526" s="326">
        <f t="shared" si="1508"/>
        <v>0</v>
      </c>
      <c r="AC1526" s="326">
        <f t="shared" si="1508"/>
        <v>0</v>
      </c>
      <c r="AD1526" s="326">
        <f t="shared" si="1508"/>
        <v>0</v>
      </c>
      <c r="AE1526" s="60"/>
      <c r="AF1526" s="259"/>
      <c r="AG1526" s="387">
        <f>SUM(AG1377:AG1525)</f>
        <v>1788</v>
      </c>
      <c r="AH1526" s="399"/>
      <c r="AK1526" s="375"/>
      <c r="AL1526" s="378"/>
      <c r="AM1526" s="374"/>
      <c r="AN1526" s="387">
        <f>SUM(AN1377:AN1525)</f>
        <v>0</v>
      </c>
      <c r="AO1526" s="375"/>
      <c r="AP1526" s="378"/>
      <c r="AQ1526" s="374"/>
      <c r="AR1526" s="387">
        <f>SUM(AR1377:AR1525)</f>
        <v>0</v>
      </c>
      <c r="AS1526" s="375"/>
      <c r="AT1526" s="378"/>
      <c r="AU1526" s="374"/>
      <c r="AV1526" s="387">
        <f>SUM(AV1377:AV1525)</f>
        <v>0</v>
      </c>
      <c r="AW1526" s="375"/>
      <c r="AX1526" s="378"/>
      <c r="AY1526" s="374"/>
      <c r="AZ1526" s="387">
        <f>SUM(AZ1377:AZ1525)</f>
        <v>0</v>
      </c>
      <c r="BA1526" s="375"/>
      <c r="BB1526" s="378"/>
      <c r="BC1526" s="374"/>
      <c r="BD1526" s="387">
        <f>SUM(BD1377:BD1525)</f>
        <v>0</v>
      </c>
      <c r="BE1526" s="375"/>
      <c r="BF1526" s="378"/>
      <c r="BG1526" s="374"/>
      <c r="BH1526" s="387">
        <f>SUM(BH1377:BH1525)</f>
        <v>0</v>
      </c>
      <c r="DF1526" s="387">
        <f>SUM(DF1390:DF1525)</f>
        <v>0</v>
      </c>
      <c r="DG1526" s="375"/>
      <c r="DH1526" s="375"/>
      <c r="DI1526" s="375"/>
      <c r="DJ1526" s="375"/>
      <c r="DK1526" s="375"/>
      <c r="DL1526" s="375"/>
      <c r="DM1526" s="375"/>
      <c r="DN1526" s="375"/>
      <c r="DO1526" s="375"/>
      <c r="DP1526" s="375"/>
      <c r="DQ1526" s="375"/>
      <c r="DR1526" s="375"/>
      <c r="DS1526" s="375"/>
      <c r="DT1526" s="375"/>
      <c r="DU1526" s="375"/>
      <c r="DV1526" s="375"/>
      <c r="DW1526" s="375"/>
      <c r="DX1526" s="375"/>
      <c r="DY1526" s="375"/>
      <c r="DZ1526" s="375"/>
      <c r="EA1526" s="375"/>
      <c r="EB1526" s="375"/>
      <c r="EC1526" s="375"/>
      <c r="ED1526" s="375"/>
      <c r="EE1526" s="375"/>
      <c r="EF1526" s="375"/>
      <c r="EG1526" s="375"/>
      <c r="EH1526" s="375"/>
      <c r="EI1526" s="375"/>
      <c r="EJ1526" s="375"/>
      <c r="EK1526" s="375"/>
      <c r="EL1526" s="375"/>
      <c r="EM1526" s="448">
        <f>SUM(EM1384:EM1525)</f>
        <v>0</v>
      </c>
    </row>
    <row r="1527" spans="1:143" ht="15" customHeight="1" x14ac:dyDescent="0.25">
      <c r="A1527" s="60"/>
      <c r="AE1527" s="60"/>
      <c r="AF1527" s="259"/>
      <c r="AG1527" s="375"/>
      <c r="AH1527" s="399"/>
      <c r="BP1527" s="449" t="s">
        <v>60</v>
      </c>
      <c r="BQ1527" s="450" t="s">
        <v>61</v>
      </c>
      <c r="BR1527" s="450" t="s">
        <v>62</v>
      </c>
      <c r="BS1527" s="451" t="s">
        <v>283</v>
      </c>
      <c r="BT1527" s="452"/>
      <c r="BU1527" s="453"/>
      <c r="BV1527" s="451" t="s">
        <v>284</v>
      </c>
      <c r="BW1527" s="452"/>
      <c r="BX1527" s="453"/>
      <c r="BY1527" s="451" t="s">
        <v>285</v>
      </c>
      <c r="BZ1527" s="452"/>
      <c r="CA1527" s="452"/>
      <c r="DG1527" s="375"/>
      <c r="DH1527" s="375"/>
      <c r="DI1527" s="375"/>
      <c r="DJ1527" s="375"/>
      <c r="DK1527" s="375"/>
      <c r="DL1527" s="375"/>
      <c r="DM1527" s="375"/>
      <c r="DN1527" s="375"/>
      <c r="DO1527" s="375"/>
      <c r="DP1527" s="375"/>
      <c r="DQ1527" s="375"/>
      <c r="DR1527" s="375"/>
      <c r="DS1527" s="375"/>
      <c r="DT1527" s="375"/>
      <c r="DU1527" s="375"/>
      <c r="DV1527" s="375"/>
      <c r="DW1527" s="375"/>
      <c r="DX1527" s="375"/>
      <c r="DY1527" s="375"/>
      <c r="DZ1527" s="375"/>
      <c r="EA1527" s="375"/>
      <c r="EB1527" s="375"/>
      <c r="EC1527" s="375"/>
      <c r="ED1527" s="375"/>
      <c r="EE1527" s="375"/>
      <c r="EF1527" s="375"/>
      <c r="EG1527" s="375"/>
      <c r="EH1527" s="375"/>
      <c r="EI1527" s="375"/>
      <c r="EJ1527" s="375"/>
      <c r="EK1527" s="375"/>
      <c r="EL1527" s="375"/>
    </row>
    <row r="1528" spans="1:143" ht="24" customHeight="1" x14ac:dyDescent="0.25">
      <c r="A1528" s="60"/>
      <c r="C1528" s="676" t="s">
        <v>870</v>
      </c>
      <c r="D1528" s="676"/>
      <c r="E1528" s="676"/>
      <c r="F1528" s="676"/>
      <c r="G1528" s="676"/>
      <c r="H1528" s="676"/>
      <c r="I1528" s="676"/>
      <c r="J1528" s="676"/>
      <c r="K1528" s="676"/>
      <c r="L1528" s="676"/>
      <c r="M1528" s="676"/>
      <c r="N1528" s="676"/>
      <c r="O1528" s="676"/>
      <c r="P1528" s="676"/>
      <c r="Q1528" s="676"/>
      <c r="R1528" s="676"/>
      <c r="S1528" s="676"/>
      <c r="T1528" s="676"/>
      <c r="U1528" s="676"/>
      <c r="V1528" s="676"/>
      <c r="W1528" s="676"/>
      <c r="X1528" s="676"/>
      <c r="Y1528" s="676"/>
      <c r="Z1528" s="676"/>
      <c r="AA1528" s="676"/>
      <c r="AB1528" s="676"/>
      <c r="AC1528" s="676"/>
      <c r="AD1528" s="676"/>
      <c r="AE1528" s="60"/>
      <c r="AF1528" s="259"/>
      <c r="AG1528" s="375"/>
      <c r="AH1528" s="399"/>
      <c r="BP1528" s="454"/>
      <c r="BQ1528" s="455"/>
      <c r="BR1528" s="455"/>
      <c r="BS1528" s="456" t="s">
        <v>78</v>
      </c>
      <c r="BT1528" s="79" t="s">
        <v>61</v>
      </c>
      <c r="BU1528" s="79" t="s">
        <v>62</v>
      </c>
      <c r="BV1528" s="456" t="s">
        <v>78</v>
      </c>
      <c r="BW1528" s="79" t="s">
        <v>61</v>
      </c>
      <c r="BX1528" s="79" t="s">
        <v>62</v>
      </c>
      <c r="BY1528" s="456" t="s">
        <v>78</v>
      </c>
      <c r="BZ1528" s="79" t="s">
        <v>61</v>
      </c>
      <c r="CA1528" s="79" t="s">
        <v>62</v>
      </c>
      <c r="DG1528" s="375"/>
      <c r="DH1528" s="375"/>
      <c r="DI1528" s="375"/>
      <c r="DJ1528" s="375"/>
      <c r="DK1528" s="375"/>
      <c r="DL1528" s="375"/>
      <c r="DM1528" s="375"/>
      <c r="DN1528" s="375"/>
      <c r="DO1528" s="375"/>
      <c r="DP1528" s="375"/>
      <c r="DQ1528" s="375"/>
      <c r="DR1528" s="375"/>
      <c r="DS1528" s="375"/>
      <c r="DT1528" s="375"/>
      <c r="DU1528" s="375"/>
      <c r="DV1528" s="375"/>
      <c r="DW1528" s="375"/>
      <c r="DX1528" s="375"/>
      <c r="DY1528" s="375"/>
      <c r="DZ1528" s="375"/>
      <c r="EA1528" s="375"/>
      <c r="EB1528" s="375"/>
      <c r="EC1528" s="375"/>
      <c r="ED1528" s="375"/>
      <c r="EE1528" s="375"/>
      <c r="EF1528" s="375"/>
      <c r="EG1528" s="375"/>
      <c r="EH1528" s="375"/>
      <c r="EI1528" s="375"/>
      <c r="EJ1528" s="375"/>
      <c r="EK1528" s="375"/>
      <c r="EL1528" s="375"/>
    </row>
    <row r="1529" spans="1:143" ht="60" customHeight="1" x14ac:dyDescent="0.25">
      <c r="A1529" s="60"/>
      <c r="C1529" s="663"/>
      <c r="D1529" s="663"/>
      <c r="E1529" s="663"/>
      <c r="F1529" s="663"/>
      <c r="G1529" s="663"/>
      <c r="H1529" s="663"/>
      <c r="I1529" s="663"/>
      <c r="J1529" s="663"/>
      <c r="K1529" s="663"/>
      <c r="L1529" s="663"/>
      <c r="M1529" s="663"/>
      <c r="N1529" s="663"/>
      <c r="O1529" s="663"/>
      <c r="P1529" s="663"/>
      <c r="Q1529" s="663"/>
      <c r="R1529" s="663"/>
      <c r="S1529" s="663"/>
      <c r="T1529" s="663"/>
      <c r="U1529" s="663"/>
      <c r="V1529" s="663"/>
      <c r="W1529" s="663"/>
      <c r="X1529" s="663"/>
      <c r="Y1529" s="663"/>
      <c r="Z1529" s="663"/>
      <c r="AA1529" s="663"/>
      <c r="AB1529" s="663"/>
      <c r="AC1529" s="663"/>
      <c r="AD1529" s="663"/>
      <c r="AE1529" s="60"/>
      <c r="AF1529" s="259"/>
      <c r="AG1529" s="375"/>
      <c r="AH1529" s="399"/>
      <c r="BO1529" s="400" t="s">
        <v>1927</v>
      </c>
      <c r="BP1529" s="400">
        <f>M1191</f>
        <v>0</v>
      </c>
      <c r="BQ1529" s="400">
        <f>O1191</f>
        <v>0</v>
      </c>
      <c r="BR1529" s="400">
        <f>Q1191</f>
        <v>0</v>
      </c>
      <c r="BS1529" s="400">
        <f>S1191</f>
        <v>0</v>
      </c>
      <c r="BT1529" s="400">
        <f>U1191</f>
        <v>0</v>
      </c>
      <c r="BU1529" s="400">
        <f>V1191</f>
        <v>0</v>
      </c>
      <c r="BV1529" s="400">
        <f>W1191</f>
        <v>0</v>
      </c>
      <c r="BW1529" s="400">
        <f>Y1191</f>
        <v>0</v>
      </c>
      <c r="BX1529" s="400">
        <f>Z1191</f>
        <v>0</v>
      </c>
      <c r="BY1529" s="400">
        <f>AA1191</f>
        <v>0</v>
      </c>
      <c r="BZ1529" s="400">
        <f>AC1191</f>
        <v>0</v>
      </c>
      <c r="CA1529" s="400">
        <f>AD1191</f>
        <v>0</v>
      </c>
      <c r="DG1529" s="375"/>
      <c r="DH1529" s="375"/>
      <c r="DI1529" s="375"/>
      <c r="DJ1529" s="375"/>
      <c r="DK1529" s="375"/>
      <c r="DL1529" s="375"/>
      <c r="DM1529" s="375"/>
      <c r="DN1529" s="375"/>
      <c r="DO1529" s="375"/>
      <c r="DP1529" s="375"/>
      <c r="DQ1529" s="375"/>
      <c r="DR1529" s="375"/>
      <c r="DS1529" s="375"/>
      <c r="DT1529" s="375"/>
      <c r="DU1529" s="375"/>
      <c r="DV1529" s="375"/>
      <c r="DW1529" s="375"/>
      <c r="DX1529" s="375"/>
      <c r="DY1529" s="375"/>
      <c r="DZ1529" s="375"/>
      <c r="EA1529" s="375"/>
      <c r="EB1529" s="375"/>
      <c r="EC1529" s="375"/>
      <c r="ED1529" s="375"/>
      <c r="EE1529" s="375"/>
      <c r="EF1529" s="375"/>
      <c r="EG1529" s="375"/>
      <c r="EH1529" s="375"/>
      <c r="EI1529" s="375"/>
      <c r="EJ1529" s="375"/>
      <c r="EK1529" s="375"/>
      <c r="EL1529" s="375"/>
    </row>
    <row r="1530" spans="1:143" ht="15" customHeight="1" x14ac:dyDescent="0.25">
      <c r="A1530" s="60"/>
      <c r="B1530" s="543" t="str">
        <f>IF(SUM(BP1532:CA1532)&gt;=1,"Error: Verificar la consistencia con la pregunta anterior","")</f>
        <v/>
      </c>
      <c r="C1530" s="543"/>
      <c r="D1530" s="543"/>
      <c r="E1530" s="543"/>
      <c r="F1530" s="543"/>
      <c r="G1530" s="543"/>
      <c r="H1530" s="543"/>
      <c r="I1530" s="543"/>
      <c r="J1530" s="543"/>
      <c r="K1530" s="543"/>
      <c r="L1530" s="543"/>
      <c r="M1530" s="543"/>
      <c r="N1530" s="543"/>
      <c r="O1530" s="543"/>
      <c r="P1530" s="543"/>
      <c r="Q1530" s="543" t="str">
        <f>IF(SUM(DF1526)&gt;=1,"Error: Verificar la suma por desagregados ","")</f>
        <v/>
      </c>
      <c r="R1530" s="543"/>
      <c r="S1530" s="543"/>
      <c r="T1530" s="543"/>
      <c r="U1530" s="543"/>
      <c r="V1530" s="543"/>
      <c r="W1530" s="543"/>
      <c r="X1530" s="543"/>
      <c r="Y1530" s="543"/>
      <c r="Z1530" s="543"/>
      <c r="AA1530" s="543"/>
      <c r="AB1530" s="543"/>
      <c r="AC1530" s="543"/>
      <c r="AD1530" s="543"/>
      <c r="AE1530" s="60"/>
      <c r="AF1530" s="259"/>
      <c r="AG1530" s="375"/>
      <c r="AH1530" s="399"/>
      <c r="BO1530" s="400" t="s">
        <v>1926</v>
      </c>
      <c r="BP1530" s="400">
        <f t="shared" ref="BP1530:CA1530" si="1509">SUM(COUNTIF(S1377:S1387,"NS"),COUNTIF(S1393:S1397,"NS"),COUNTIF(S1402:S1405,"NS"),COUNTIF(S1423,"NS"),COUNTIF(S1428:S1430,"NS"),COUNTIF(S1433:S1439,"NS"),COUNTIF(S1446,"NS"),COUNTIF(S1451:S1455,"NS"),COUNTIF(S1461,"NS"),COUNTIF(S1469:S1472,"NS"),COUNTIF(S1478:S1481,"NS"),COUNTIF(S1490,"NS"),COUNTIF(S1493:S1500,"NS"),COUNTIF(S1507:S1508,"NS"),COUNTIF(S1511:S1519,"NS"),COUNTIF(S1524:S1525,"NS"))</f>
        <v>0</v>
      </c>
      <c r="BQ1530" s="400">
        <f t="shared" si="1509"/>
        <v>0</v>
      </c>
      <c r="BR1530" s="400">
        <f t="shared" si="1509"/>
        <v>0</v>
      </c>
      <c r="BS1530" s="400">
        <f t="shared" si="1509"/>
        <v>0</v>
      </c>
      <c r="BT1530" s="400">
        <f t="shared" si="1509"/>
        <v>0</v>
      </c>
      <c r="BU1530" s="400">
        <f t="shared" si="1509"/>
        <v>0</v>
      </c>
      <c r="BV1530" s="400">
        <f t="shared" si="1509"/>
        <v>0</v>
      </c>
      <c r="BW1530" s="400">
        <f t="shared" si="1509"/>
        <v>0</v>
      </c>
      <c r="BX1530" s="400">
        <f t="shared" si="1509"/>
        <v>0</v>
      </c>
      <c r="BY1530" s="400">
        <f t="shared" si="1509"/>
        <v>0</v>
      </c>
      <c r="BZ1530" s="400">
        <f t="shared" si="1509"/>
        <v>0</v>
      </c>
      <c r="CA1530" s="400">
        <f t="shared" si="1509"/>
        <v>0</v>
      </c>
    </row>
    <row r="1531" spans="1:143" ht="15" customHeight="1" x14ac:dyDescent="0.25">
      <c r="A1531" s="60"/>
      <c r="B1531" s="543" t="str">
        <f>IF(SUM(AN1526:AV1526)&gt;=1,"Error: Verificar la suma de totales por fila ","")</f>
        <v/>
      </c>
      <c r="C1531" s="543"/>
      <c r="D1531" s="543"/>
      <c r="E1531" s="543"/>
      <c r="F1531" s="543"/>
      <c r="G1531" s="543"/>
      <c r="H1531" s="543"/>
      <c r="I1531" s="543"/>
      <c r="J1531" s="543"/>
      <c r="K1531" s="543"/>
      <c r="L1531" s="543"/>
      <c r="M1531" s="543"/>
      <c r="N1531" s="543"/>
      <c r="O1531" s="543"/>
      <c r="P1531" s="543"/>
      <c r="Q1531" s="543" t="str">
        <f>IF(SUM(AZ1526:BH1526)&gt;=1,"Error: Verificar la suma de subtotales por fila ","")</f>
        <v/>
      </c>
      <c r="R1531" s="543"/>
      <c r="S1531" s="543"/>
      <c r="T1531" s="543"/>
      <c r="U1531" s="543"/>
      <c r="V1531" s="543"/>
      <c r="W1531" s="543"/>
      <c r="X1531" s="543"/>
      <c r="Y1531" s="543"/>
      <c r="Z1531" s="543"/>
      <c r="AA1531" s="543"/>
      <c r="AB1531" s="543"/>
      <c r="AC1531" s="543"/>
      <c r="AD1531" s="543"/>
      <c r="AE1531" s="60"/>
      <c r="AF1531" s="259"/>
      <c r="AG1531" s="375"/>
      <c r="AH1531" s="399"/>
      <c r="BO1531" s="400" t="s">
        <v>1911</v>
      </c>
      <c r="BP1531" s="400">
        <f t="shared" ref="BP1531:CA1531" si="1510">SUM(S1377:S1387,S1393:S1397,S1402:S1405,S1423,S1428:S1430,S1433:S1439,S1446,S1451:S1455,S1461,S1469:S1472,S1478:S1481,S1490,S1493:S1500,S1507:S1508,S1511:S1519,S1524:S1525)</f>
        <v>0</v>
      </c>
      <c r="BQ1531" s="400">
        <f t="shared" si="1510"/>
        <v>0</v>
      </c>
      <c r="BR1531" s="400">
        <f t="shared" si="1510"/>
        <v>0</v>
      </c>
      <c r="BS1531" s="400">
        <f t="shared" si="1510"/>
        <v>0</v>
      </c>
      <c r="BT1531" s="400">
        <f t="shared" si="1510"/>
        <v>0</v>
      </c>
      <c r="BU1531" s="400">
        <f t="shared" si="1510"/>
        <v>0</v>
      </c>
      <c r="BV1531" s="400">
        <f t="shared" si="1510"/>
        <v>0</v>
      </c>
      <c r="BW1531" s="400">
        <f t="shared" si="1510"/>
        <v>0</v>
      </c>
      <c r="BX1531" s="400">
        <f t="shared" si="1510"/>
        <v>0</v>
      </c>
      <c r="BY1531" s="400">
        <f t="shared" si="1510"/>
        <v>0</v>
      </c>
      <c r="BZ1531" s="400">
        <f t="shared" si="1510"/>
        <v>0</v>
      </c>
      <c r="CA1531" s="400">
        <f t="shared" si="1510"/>
        <v>0</v>
      </c>
    </row>
    <row r="1532" spans="1:143" ht="15" customHeight="1" thickBot="1" x14ac:dyDescent="0.3">
      <c r="A1532" s="60"/>
      <c r="B1532" s="544" t="str">
        <f>IF(AND(SUM(EM1526)&gt;=1,C1529=""),"si la opción Otro es mayor al 25% del total, justifíque en el recuadro","")</f>
        <v/>
      </c>
      <c r="C1532" s="544"/>
      <c r="D1532" s="544"/>
      <c r="E1532" s="544"/>
      <c r="F1532" s="544"/>
      <c r="G1532" s="544"/>
      <c r="H1532" s="544"/>
      <c r="I1532" s="544"/>
      <c r="J1532" s="544"/>
      <c r="K1532" s="544"/>
      <c r="L1532" s="544"/>
      <c r="M1532" s="544"/>
      <c r="N1532" s="544"/>
      <c r="O1532" s="544"/>
      <c r="P1532" s="544"/>
      <c r="Q1532" s="547" t="str">
        <f>IF(OR(AG1375=AH1375,AG1375=AI1375),"","Error: Debe completar toda la información requerida.")</f>
        <v/>
      </c>
      <c r="R1532" s="547"/>
      <c r="S1532" s="547"/>
      <c r="T1532" s="547"/>
      <c r="U1532" s="547"/>
      <c r="V1532" s="547"/>
      <c r="W1532" s="547"/>
      <c r="X1532" s="547"/>
      <c r="Y1532" s="547"/>
      <c r="Z1532" s="547"/>
      <c r="AA1532" s="547"/>
      <c r="AB1532" s="547"/>
      <c r="AC1532" s="547"/>
      <c r="AD1532" s="547"/>
      <c r="AE1532" s="60"/>
      <c r="AF1532" s="259"/>
      <c r="AG1532" s="375"/>
      <c r="AH1532" s="399"/>
      <c r="BO1532" s="400" t="s">
        <v>1940</v>
      </c>
      <c r="BP1532" s="317">
        <f t="shared" ref="BP1532:CA1532" si="1511">IF($AG$1375=$AH$1375,0,IF(OR(AND(BP1529=0,BP1530&gt;0),AND(BP1529="NS",BP1531&gt;0),AND(BP1529="NS",BP1531=0,BP1530=0)),1,IF(OR(AND(BP1530&gt;=2,BP1531&lt;BP1529),AND(BP1529="NS",BP1531=0,BP1530&gt;0),BP1529=BP1531),0,1)))</f>
        <v>0</v>
      </c>
      <c r="BQ1532" s="317">
        <f t="shared" si="1511"/>
        <v>0</v>
      </c>
      <c r="BR1532" s="317">
        <f t="shared" si="1511"/>
        <v>0</v>
      </c>
      <c r="BS1532" s="317">
        <f t="shared" si="1511"/>
        <v>0</v>
      </c>
      <c r="BT1532" s="317">
        <f t="shared" si="1511"/>
        <v>0</v>
      </c>
      <c r="BU1532" s="317">
        <f t="shared" si="1511"/>
        <v>0</v>
      </c>
      <c r="BV1532" s="317">
        <f t="shared" si="1511"/>
        <v>0</v>
      </c>
      <c r="BW1532" s="317">
        <f t="shared" si="1511"/>
        <v>0</v>
      </c>
      <c r="BX1532" s="317">
        <f t="shared" si="1511"/>
        <v>0</v>
      </c>
      <c r="BY1532" s="317">
        <f t="shared" si="1511"/>
        <v>0</v>
      </c>
      <c r="BZ1532" s="317">
        <f t="shared" si="1511"/>
        <v>0</v>
      </c>
      <c r="CA1532" s="317">
        <f t="shared" si="1511"/>
        <v>0</v>
      </c>
    </row>
    <row r="1533" spans="1:143" ht="15" customHeight="1" thickBot="1" x14ac:dyDescent="0.3">
      <c r="A1533" s="60"/>
      <c r="B1533" s="684" t="s">
        <v>1262</v>
      </c>
      <c r="C1533" s="685"/>
      <c r="D1533" s="685"/>
      <c r="E1533" s="685"/>
      <c r="F1533" s="685"/>
      <c r="G1533" s="685"/>
      <c r="H1533" s="685"/>
      <c r="I1533" s="685"/>
      <c r="J1533" s="685"/>
      <c r="K1533" s="685"/>
      <c r="L1533" s="685"/>
      <c r="M1533" s="685"/>
      <c r="N1533" s="685"/>
      <c r="O1533" s="685"/>
      <c r="P1533" s="685"/>
      <c r="Q1533" s="685"/>
      <c r="R1533" s="685"/>
      <c r="S1533" s="685"/>
      <c r="T1533" s="685"/>
      <c r="U1533" s="685"/>
      <c r="V1533" s="685"/>
      <c r="W1533" s="685"/>
      <c r="X1533" s="685"/>
      <c r="Y1533" s="685"/>
      <c r="Z1533" s="685"/>
      <c r="AA1533" s="685"/>
      <c r="AB1533" s="685"/>
      <c r="AC1533" s="685"/>
      <c r="AD1533" s="686"/>
      <c r="AE1533" s="60"/>
      <c r="AF1533" s="259"/>
      <c r="AG1533" s="375"/>
      <c r="AH1533" s="399"/>
    </row>
    <row r="1534" spans="1:143" ht="15" customHeight="1" x14ac:dyDescent="0.25">
      <c r="A1534" s="60"/>
      <c r="B1534" s="1017" t="s">
        <v>22</v>
      </c>
      <c r="C1534" s="924"/>
      <c r="D1534" s="924"/>
      <c r="E1534" s="924"/>
      <c r="F1534" s="924"/>
      <c r="G1534" s="924"/>
      <c r="H1534" s="924"/>
      <c r="I1534" s="924"/>
      <c r="J1534" s="924"/>
      <c r="K1534" s="924"/>
      <c r="L1534" s="924"/>
      <c r="M1534" s="924"/>
      <c r="N1534" s="924"/>
      <c r="O1534" s="924"/>
      <c r="P1534" s="924"/>
      <c r="Q1534" s="924"/>
      <c r="R1534" s="924"/>
      <c r="S1534" s="924"/>
      <c r="T1534" s="924"/>
      <c r="U1534" s="924"/>
      <c r="V1534" s="924"/>
      <c r="W1534" s="924"/>
      <c r="X1534" s="924"/>
      <c r="Y1534" s="924"/>
      <c r="Z1534" s="924"/>
      <c r="AA1534" s="924"/>
      <c r="AB1534" s="924"/>
      <c r="AC1534" s="924"/>
      <c r="AD1534" s="1018"/>
      <c r="AE1534" s="60"/>
      <c r="AF1534" s="259"/>
      <c r="AG1534" s="375"/>
      <c r="AH1534" s="399"/>
    </row>
    <row r="1535" spans="1:143" ht="15" customHeight="1" x14ac:dyDescent="0.25">
      <c r="A1535" s="60"/>
      <c r="B1535" s="206"/>
      <c r="C1535" s="972" t="s">
        <v>1610</v>
      </c>
      <c r="D1535" s="973"/>
      <c r="E1535" s="973"/>
      <c r="F1535" s="973"/>
      <c r="G1535" s="973"/>
      <c r="H1535" s="973"/>
      <c r="I1535" s="973"/>
      <c r="J1535" s="973"/>
      <c r="K1535" s="973"/>
      <c r="L1535" s="973"/>
      <c r="M1535" s="973"/>
      <c r="N1535" s="973"/>
      <c r="O1535" s="973"/>
      <c r="P1535" s="973"/>
      <c r="Q1535" s="973"/>
      <c r="R1535" s="973"/>
      <c r="S1535" s="973"/>
      <c r="T1535" s="973"/>
      <c r="U1535" s="973"/>
      <c r="V1535" s="973"/>
      <c r="W1535" s="973"/>
      <c r="X1535" s="973"/>
      <c r="Y1535" s="973"/>
      <c r="Z1535" s="973"/>
      <c r="AA1535" s="973"/>
      <c r="AB1535" s="973"/>
      <c r="AC1535" s="973"/>
      <c r="AD1535" s="974"/>
      <c r="AE1535" s="60"/>
      <c r="AF1535" s="259"/>
      <c r="AG1535" s="375"/>
      <c r="AH1535" s="399"/>
    </row>
    <row r="1536" spans="1:143" ht="15" customHeight="1" x14ac:dyDescent="0.25">
      <c r="A1536" s="60"/>
      <c r="B1536" s="932" t="s">
        <v>23</v>
      </c>
      <c r="C1536" s="933"/>
      <c r="D1536" s="933"/>
      <c r="E1536" s="933"/>
      <c r="F1536" s="933"/>
      <c r="G1536" s="933"/>
      <c r="H1536" s="933"/>
      <c r="I1536" s="933"/>
      <c r="J1536" s="933"/>
      <c r="K1536" s="933"/>
      <c r="L1536" s="933"/>
      <c r="M1536" s="933"/>
      <c r="N1536" s="933"/>
      <c r="O1536" s="933"/>
      <c r="P1536" s="933"/>
      <c r="Q1536" s="933"/>
      <c r="R1536" s="933"/>
      <c r="S1536" s="933"/>
      <c r="T1536" s="933"/>
      <c r="U1536" s="933"/>
      <c r="V1536" s="933"/>
      <c r="W1536" s="933"/>
      <c r="X1536" s="933"/>
      <c r="Y1536" s="933"/>
      <c r="Z1536" s="933"/>
      <c r="AA1536" s="933"/>
      <c r="AB1536" s="933"/>
      <c r="AC1536" s="933"/>
      <c r="AD1536" s="934"/>
      <c r="AE1536" s="60"/>
      <c r="AF1536" s="259"/>
      <c r="AG1536" s="375"/>
      <c r="AH1536" s="399"/>
    </row>
    <row r="1537" spans="1:34" ht="24" customHeight="1" x14ac:dyDescent="0.25">
      <c r="A1537" s="60"/>
      <c r="B1537" s="14"/>
      <c r="C1537" s="889" t="s">
        <v>1613</v>
      </c>
      <c r="D1537" s="890"/>
      <c r="E1537" s="890"/>
      <c r="F1537" s="890"/>
      <c r="G1537" s="890"/>
      <c r="H1537" s="890"/>
      <c r="I1537" s="890"/>
      <c r="J1537" s="890"/>
      <c r="K1537" s="890"/>
      <c r="L1537" s="890"/>
      <c r="M1537" s="890"/>
      <c r="N1537" s="890"/>
      <c r="O1537" s="890"/>
      <c r="P1537" s="890"/>
      <c r="Q1537" s="890"/>
      <c r="R1537" s="890"/>
      <c r="S1537" s="890"/>
      <c r="T1537" s="890"/>
      <c r="U1537" s="890"/>
      <c r="V1537" s="890"/>
      <c r="W1537" s="890"/>
      <c r="X1537" s="890"/>
      <c r="Y1537" s="890"/>
      <c r="Z1537" s="890"/>
      <c r="AA1537" s="890"/>
      <c r="AB1537" s="890"/>
      <c r="AC1537" s="890"/>
      <c r="AD1537" s="891"/>
      <c r="AE1537" s="60"/>
      <c r="AF1537" s="259"/>
      <c r="AG1537" s="375"/>
      <c r="AH1537" s="399"/>
    </row>
    <row r="1538" spans="1:34" ht="48" customHeight="1" x14ac:dyDescent="0.25">
      <c r="A1538" s="60"/>
      <c r="B1538" s="14"/>
      <c r="C1538" s="892" t="s">
        <v>1614</v>
      </c>
      <c r="D1538" s="893"/>
      <c r="E1538" s="893"/>
      <c r="F1538" s="893"/>
      <c r="G1538" s="893"/>
      <c r="H1538" s="893"/>
      <c r="I1538" s="893"/>
      <c r="J1538" s="893"/>
      <c r="K1538" s="893"/>
      <c r="L1538" s="893"/>
      <c r="M1538" s="893"/>
      <c r="N1538" s="893"/>
      <c r="O1538" s="893"/>
      <c r="P1538" s="893"/>
      <c r="Q1538" s="893"/>
      <c r="R1538" s="893"/>
      <c r="S1538" s="893"/>
      <c r="T1538" s="893"/>
      <c r="U1538" s="893"/>
      <c r="V1538" s="893"/>
      <c r="W1538" s="893"/>
      <c r="X1538" s="893"/>
      <c r="Y1538" s="893"/>
      <c r="Z1538" s="893"/>
      <c r="AA1538" s="893"/>
      <c r="AB1538" s="893"/>
      <c r="AC1538" s="893"/>
      <c r="AD1538" s="894"/>
      <c r="AE1538" s="60"/>
      <c r="AF1538" s="259"/>
      <c r="AG1538" s="375"/>
      <c r="AH1538" s="399"/>
    </row>
    <row r="1539" spans="1:34" ht="24" customHeight="1" x14ac:dyDescent="0.25">
      <c r="A1539" s="60"/>
      <c r="B1539" s="25"/>
      <c r="C1539" s="889" t="s">
        <v>1611</v>
      </c>
      <c r="D1539" s="890"/>
      <c r="E1539" s="890"/>
      <c r="F1539" s="890"/>
      <c r="G1539" s="890"/>
      <c r="H1539" s="890"/>
      <c r="I1539" s="890"/>
      <c r="J1539" s="890"/>
      <c r="K1539" s="890"/>
      <c r="L1539" s="890"/>
      <c r="M1539" s="890"/>
      <c r="N1539" s="890"/>
      <c r="O1539" s="890"/>
      <c r="P1539" s="890"/>
      <c r="Q1539" s="890"/>
      <c r="R1539" s="890"/>
      <c r="S1539" s="890"/>
      <c r="T1539" s="890"/>
      <c r="U1539" s="890"/>
      <c r="V1539" s="890"/>
      <c r="W1539" s="890"/>
      <c r="X1539" s="890"/>
      <c r="Y1539" s="890"/>
      <c r="Z1539" s="890"/>
      <c r="AA1539" s="890"/>
      <c r="AB1539" s="890"/>
      <c r="AC1539" s="890"/>
      <c r="AD1539" s="891"/>
      <c r="AE1539" s="60"/>
      <c r="AF1539" s="259"/>
      <c r="AG1539" s="375"/>
      <c r="AH1539" s="399"/>
    </row>
    <row r="1540" spans="1:34" ht="48" customHeight="1" x14ac:dyDescent="0.25">
      <c r="A1540" s="60"/>
      <c r="B1540" s="25"/>
      <c r="C1540" s="889" t="s">
        <v>1612</v>
      </c>
      <c r="D1540" s="890"/>
      <c r="E1540" s="890"/>
      <c r="F1540" s="890"/>
      <c r="G1540" s="890"/>
      <c r="H1540" s="890"/>
      <c r="I1540" s="890"/>
      <c r="J1540" s="890"/>
      <c r="K1540" s="890"/>
      <c r="L1540" s="890"/>
      <c r="M1540" s="890"/>
      <c r="N1540" s="890"/>
      <c r="O1540" s="890"/>
      <c r="P1540" s="890"/>
      <c r="Q1540" s="890"/>
      <c r="R1540" s="890"/>
      <c r="S1540" s="890"/>
      <c r="T1540" s="890"/>
      <c r="U1540" s="890"/>
      <c r="V1540" s="890"/>
      <c r="W1540" s="890"/>
      <c r="X1540" s="890"/>
      <c r="Y1540" s="890"/>
      <c r="Z1540" s="890"/>
      <c r="AA1540" s="890"/>
      <c r="AB1540" s="890"/>
      <c r="AC1540" s="890"/>
      <c r="AD1540" s="891"/>
      <c r="AE1540" s="60"/>
      <c r="AF1540" s="259"/>
      <c r="AG1540" s="375"/>
      <c r="AH1540" s="399"/>
    </row>
    <row r="1541" spans="1:34" ht="60" customHeight="1" x14ac:dyDescent="0.25">
      <c r="A1541" s="60"/>
      <c r="B1541" s="25"/>
      <c r="C1541" s="892" t="s">
        <v>1797</v>
      </c>
      <c r="D1541" s="892"/>
      <c r="E1541" s="892"/>
      <c r="F1541" s="892"/>
      <c r="G1541" s="892"/>
      <c r="H1541" s="892"/>
      <c r="I1541" s="892"/>
      <c r="J1541" s="892"/>
      <c r="K1541" s="892"/>
      <c r="L1541" s="892"/>
      <c r="M1541" s="892"/>
      <c r="N1541" s="892"/>
      <c r="O1541" s="892"/>
      <c r="P1541" s="892"/>
      <c r="Q1541" s="892"/>
      <c r="R1541" s="892"/>
      <c r="S1541" s="892"/>
      <c r="T1541" s="892"/>
      <c r="U1541" s="892"/>
      <c r="V1541" s="892"/>
      <c r="W1541" s="892"/>
      <c r="X1541" s="892"/>
      <c r="Y1541" s="892"/>
      <c r="Z1541" s="892"/>
      <c r="AA1541" s="892"/>
      <c r="AB1541" s="892"/>
      <c r="AC1541" s="892"/>
      <c r="AD1541" s="1165"/>
      <c r="AE1541" s="60"/>
      <c r="AF1541" s="259"/>
      <c r="AG1541" s="375"/>
      <c r="AH1541" s="399"/>
    </row>
    <row r="1542" spans="1:34" ht="48" customHeight="1" x14ac:dyDescent="0.25">
      <c r="A1542" s="60"/>
      <c r="B1542" s="25"/>
      <c r="C1542" s="892" t="s">
        <v>1615</v>
      </c>
      <c r="D1542" s="892"/>
      <c r="E1542" s="892"/>
      <c r="F1542" s="892"/>
      <c r="G1542" s="892"/>
      <c r="H1542" s="892"/>
      <c r="I1542" s="892"/>
      <c r="J1542" s="892"/>
      <c r="K1542" s="892"/>
      <c r="L1542" s="892"/>
      <c r="M1542" s="892"/>
      <c r="N1542" s="892"/>
      <c r="O1542" s="892"/>
      <c r="P1542" s="892"/>
      <c r="Q1542" s="892"/>
      <c r="R1542" s="892"/>
      <c r="S1542" s="892"/>
      <c r="T1542" s="892"/>
      <c r="U1542" s="892"/>
      <c r="V1542" s="892"/>
      <c r="W1542" s="892"/>
      <c r="X1542" s="892"/>
      <c r="Y1542" s="892"/>
      <c r="Z1542" s="892"/>
      <c r="AA1542" s="892"/>
      <c r="AB1542" s="892"/>
      <c r="AC1542" s="892"/>
      <c r="AD1542" s="1165"/>
      <c r="AE1542" s="60"/>
      <c r="AF1542" s="259"/>
      <c r="AG1542" s="375"/>
      <c r="AH1542" s="399"/>
    </row>
    <row r="1543" spans="1:34" ht="36" customHeight="1" x14ac:dyDescent="0.25">
      <c r="A1543" s="60"/>
      <c r="B1543" s="25"/>
      <c r="C1543" s="889" t="s">
        <v>1526</v>
      </c>
      <c r="D1543" s="890"/>
      <c r="E1543" s="890"/>
      <c r="F1543" s="890"/>
      <c r="G1543" s="890"/>
      <c r="H1543" s="890"/>
      <c r="I1543" s="890"/>
      <c r="J1543" s="890"/>
      <c r="K1543" s="890"/>
      <c r="L1543" s="890"/>
      <c r="M1543" s="890"/>
      <c r="N1543" s="890"/>
      <c r="O1543" s="890"/>
      <c r="P1543" s="890"/>
      <c r="Q1543" s="890"/>
      <c r="R1543" s="890"/>
      <c r="S1543" s="890"/>
      <c r="T1543" s="890"/>
      <c r="U1543" s="890"/>
      <c r="V1543" s="890"/>
      <c r="W1543" s="890"/>
      <c r="X1543" s="890"/>
      <c r="Y1543" s="890"/>
      <c r="Z1543" s="890"/>
      <c r="AA1543" s="890"/>
      <c r="AB1543" s="890"/>
      <c r="AC1543" s="890"/>
      <c r="AD1543" s="891"/>
      <c r="AE1543" s="60"/>
      <c r="AF1543" s="259"/>
      <c r="AG1543" s="375"/>
      <c r="AH1543" s="399"/>
    </row>
    <row r="1544" spans="1:34" ht="48" customHeight="1" x14ac:dyDescent="0.25">
      <c r="A1544" s="60"/>
      <c r="B1544" s="25"/>
      <c r="C1544" s="889" t="s">
        <v>1525</v>
      </c>
      <c r="D1544" s="890"/>
      <c r="E1544" s="890"/>
      <c r="F1544" s="890"/>
      <c r="G1544" s="890"/>
      <c r="H1544" s="890"/>
      <c r="I1544" s="890"/>
      <c r="J1544" s="890"/>
      <c r="K1544" s="890"/>
      <c r="L1544" s="890"/>
      <c r="M1544" s="890"/>
      <c r="N1544" s="890"/>
      <c r="O1544" s="890"/>
      <c r="P1544" s="890"/>
      <c r="Q1544" s="890"/>
      <c r="R1544" s="890"/>
      <c r="S1544" s="890"/>
      <c r="T1544" s="890"/>
      <c r="U1544" s="890"/>
      <c r="V1544" s="890"/>
      <c r="W1544" s="890"/>
      <c r="X1544" s="890"/>
      <c r="Y1544" s="890"/>
      <c r="Z1544" s="890"/>
      <c r="AA1544" s="890"/>
      <c r="AB1544" s="890"/>
      <c r="AC1544" s="890"/>
      <c r="AD1544" s="891"/>
      <c r="AE1544" s="60"/>
      <c r="AF1544" s="259"/>
      <c r="AG1544" s="375"/>
      <c r="AH1544" s="399"/>
    </row>
    <row r="1545" spans="1:34" ht="48" customHeight="1" x14ac:dyDescent="0.25">
      <c r="A1545" s="60"/>
      <c r="B1545" s="25"/>
      <c r="C1545" s="889" t="s">
        <v>1644</v>
      </c>
      <c r="D1545" s="890"/>
      <c r="E1545" s="890"/>
      <c r="F1545" s="890"/>
      <c r="G1545" s="890"/>
      <c r="H1545" s="890"/>
      <c r="I1545" s="890"/>
      <c r="J1545" s="890"/>
      <c r="K1545" s="890"/>
      <c r="L1545" s="890"/>
      <c r="M1545" s="890"/>
      <c r="N1545" s="890"/>
      <c r="O1545" s="890"/>
      <c r="P1545" s="890"/>
      <c r="Q1545" s="890"/>
      <c r="R1545" s="890"/>
      <c r="S1545" s="890"/>
      <c r="T1545" s="890"/>
      <c r="U1545" s="890"/>
      <c r="V1545" s="890"/>
      <c r="W1545" s="890"/>
      <c r="X1545" s="890"/>
      <c r="Y1545" s="890"/>
      <c r="Z1545" s="890"/>
      <c r="AA1545" s="890"/>
      <c r="AB1545" s="890"/>
      <c r="AC1545" s="890"/>
      <c r="AD1545" s="891"/>
      <c r="AE1545" s="60"/>
      <c r="AF1545" s="259"/>
      <c r="AG1545" s="375"/>
      <c r="AH1545" s="399"/>
    </row>
    <row r="1546" spans="1:34" ht="36" customHeight="1" x14ac:dyDescent="0.25">
      <c r="A1546" s="60"/>
      <c r="B1546" s="15"/>
      <c r="C1546" s="926" t="s">
        <v>1524</v>
      </c>
      <c r="D1546" s="927"/>
      <c r="E1546" s="927"/>
      <c r="F1546" s="927"/>
      <c r="G1546" s="927"/>
      <c r="H1546" s="927"/>
      <c r="I1546" s="927"/>
      <c r="J1546" s="927"/>
      <c r="K1546" s="927"/>
      <c r="L1546" s="927"/>
      <c r="M1546" s="927"/>
      <c r="N1546" s="927"/>
      <c r="O1546" s="927"/>
      <c r="P1546" s="927"/>
      <c r="Q1546" s="927"/>
      <c r="R1546" s="927"/>
      <c r="S1546" s="927"/>
      <c r="T1546" s="927"/>
      <c r="U1546" s="927"/>
      <c r="V1546" s="927"/>
      <c r="W1546" s="927"/>
      <c r="X1546" s="927"/>
      <c r="Y1546" s="927"/>
      <c r="Z1546" s="927"/>
      <c r="AA1546" s="927"/>
      <c r="AB1546" s="927"/>
      <c r="AC1546" s="927"/>
      <c r="AD1546" s="928"/>
      <c r="AE1546" s="60"/>
      <c r="AF1546" s="259"/>
      <c r="AG1546" s="375"/>
      <c r="AH1546" s="399"/>
    </row>
    <row r="1547" spans="1:34" ht="15" customHeight="1" thickBot="1" x14ac:dyDescent="0.3">
      <c r="A1547" s="60"/>
      <c r="B1547" s="142"/>
      <c r="C1547" s="142" t="s">
        <v>1014</v>
      </c>
      <c r="D1547" s="142"/>
      <c r="E1547" s="142"/>
      <c r="F1547" s="142"/>
      <c r="G1547" s="142"/>
      <c r="H1547" s="142"/>
      <c r="I1547" s="142"/>
      <c r="J1547" s="142"/>
      <c r="K1547" s="142"/>
      <c r="L1547" s="142"/>
      <c r="M1547" s="142"/>
      <c r="N1547" s="142"/>
      <c r="O1547" s="142"/>
      <c r="P1547" s="142"/>
      <c r="Q1547" s="142"/>
      <c r="R1547" s="142"/>
      <c r="S1547" s="142"/>
      <c r="T1547" s="142"/>
      <c r="U1547" s="142"/>
      <c r="V1547" s="142"/>
      <c r="W1547" s="142"/>
      <c r="X1547" s="142"/>
      <c r="Y1547" s="142"/>
      <c r="Z1547" s="142"/>
      <c r="AA1547" s="142"/>
      <c r="AB1547" s="142"/>
      <c r="AC1547" s="142"/>
      <c r="AD1547" s="142"/>
      <c r="AE1547" s="60"/>
      <c r="AF1547" s="259"/>
      <c r="AG1547" s="375"/>
      <c r="AH1547" s="399"/>
    </row>
    <row r="1548" spans="1:34" ht="15" customHeight="1" thickBot="1" x14ac:dyDescent="0.3">
      <c r="A1548" s="60"/>
      <c r="B1548" s="687" t="s">
        <v>1315</v>
      </c>
      <c r="C1548" s="688"/>
      <c r="D1548" s="688"/>
      <c r="E1548" s="688"/>
      <c r="F1548" s="688"/>
      <c r="G1548" s="688"/>
      <c r="H1548" s="688"/>
      <c r="I1548" s="688"/>
      <c r="J1548" s="688"/>
      <c r="K1548" s="688"/>
      <c r="L1548" s="688"/>
      <c r="M1548" s="688"/>
      <c r="N1548" s="688"/>
      <c r="O1548" s="688"/>
      <c r="P1548" s="688"/>
      <c r="Q1548" s="688"/>
      <c r="R1548" s="688"/>
      <c r="S1548" s="688"/>
      <c r="T1548" s="688"/>
      <c r="U1548" s="688"/>
      <c r="V1548" s="688"/>
      <c r="W1548" s="688"/>
      <c r="X1548" s="688"/>
      <c r="Y1548" s="688"/>
      <c r="Z1548" s="688"/>
      <c r="AA1548" s="688"/>
      <c r="AB1548" s="688"/>
      <c r="AC1548" s="688"/>
      <c r="AD1548" s="689"/>
      <c r="AE1548" s="60"/>
      <c r="AF1548" s="259"/>
      <c r="AG1548" s="375"/>
      <c r="AH1548" s="399"/>
    </row>
    <row r="1549" spans="1:34" ht="15" customHeight="1" x14ac:dyDescent="0.25">
      <c r="AE1549" s="60"/>
      <c r="AF1549" s="259"/>
      <c r="AG1549" s="375"/>
      <c r="AH1549" s="399"/>
    </row>
    <row r="1550" spans="1:34" ht="24.75" customHeight="1" x14ac:dyDescent="0.25">
      <c r="A1550" s="114" t="s">
        <v>598</v>
      </c>
      <c r="B1550" s="573" t="s">
        <v>1434</v>
      </c>
      <c r="C1550" s="573"/>
      <c r="D1550" s="573"/>
      <c r="E1550" s="573"/>
      <c r="F1550" s="573"/>
      <c r="G1550" s="573"/>
      <c r="H1550" s="573"/>
      <c r="I1550" s="573"/>
      <c r="J1550" s="573"/>
      <c r="K1550" s="573"/>
      <c r="L1550" s="573"/>
      <c r="M1550" s="573"/>
      <c r="N1550" s="573"/>
      <c r="O1550" s="573"/>
      <c r="P1550" s="573"/>
      <c r="Q1550" s="573"/>
      <c r="R1550" s="573"/>
      <c r="S1550" s="573"/>
      <c r="T1550" s="573"/>
      <c r="U1550" s="573"/>
      <c r="V1550" s="573"/>
      <c r="W1550" s="573"/>
      <c r="X1550" s="573"/>
      <c r="Y1550" s="573"/>
      <c r="Z1550" s="573"/>
      <c r="AA1550" s="573"/>
      <c r="AB1550" s="573"/>
      <c r="AC1550" s="573"/>
      <c r="AD1550" s="573"/>
      <c r="AE1550" s="60"/>
      <c r="AF1550" s="259"/>
      <c r="AG1550" s="375"/>
      <c r="AH1550" s="399"/>
    </row>
    <row r="1551" spans="1:34" ht="24" customHeight="1" x14ac:dyDescent="0.25">
      <c r="C1551" s="576" t="s">
        <v>1087</v>
      </c>
      <c r="D1551" s="576"/>
      <c r="E1551" s="576"/>
      <c r="F1551" s="576"/>
      <c r="G1551" s="576"/>
      <c r="H1551" s="576"/>
      <c r="I1551" s="576"/>
      <c r="J1551" s="576"/>
      <c r="K1551" s="576"/>
      <c r="L1551" s="576"/>
      <c r="M1551" s="576"/>
      <c r="N1551" s="576"/>
      <c r="O1551" s="576"/>
      <c r="P1551" s="576"/>
      <c r="Q1551" s="576"/>
      <c r="R1551" s="576"/>
      <c r="S1551" s="576"/>
      <c r="T1551" s="576"/>
      <c r="U1551" s="576"/>
      <c r="V1551" s="576"/>
      <c r="W1551" s="576"/>
      <c r="X1551" s="576"/>
      <c r="Y1551" s="576"/>
      <c r="Z1551" s="576"/>
      <c r="AA1551" s="576"/>
      <c r="AB1551" s="576"/>
      <c r="AC1551" s="576"/>
      <c r="AD1551" s="576"/>
      <c r="AE1551" s="60"/>
      <c r="AF1551" s="259"/>
      <c r="AG1551" s="375"/>
      <c r="AH1551" s="399"/>
    </row>
    <row r="1552" spans="1:34" ht="15" customHeight="1" x14ac:dyDescent="0.25">
      <c r="C1552" s="576" t="s">
        <v>1532</v>
      </c>
      <c r="D1552" s="576"/>
      <c r="E1552" s="576"/>
      <c r="F1552" s="576"/>
      <c r="G1552" s="576"/>
      <c r="H1552" s="576"/>
      <c r="I1552" s="576"/>
      <c r="J1552" s="576"/>
      <c r="K1552" s="576"/>
      <c r="L1552" s="576"/>
      <c r="M1552" s="576"/>
      <c r="N1552" s="576"/>
      <c r="O1552" s="576"/>
      <c r="P1552" s="576"/>
      <c r="Q1552" s="576"/>
      <c r="R1552" s="576"/>
      <c r="S1552" s="576"/>
      <c r="T1552" s="576"/>
      <c r="U1552" s="576"/>
      <c r="V1552" s="576"/>
      <c r="W1552" s="576"/>
      <c r="X1552" s="576"/>
      <c r="Y1552" s="576"/>
      <c r="Z1552" s="576"/>
      <c r="AA1552" s="576"/>
      <c r="AB1552" s="576"/>
      <c r="AC1552" s="576"/>
      <c r="AD1552" s="576"/>
      <c r="AE1552" s="60"/>
      <c r="AF1552" s="259"/>
      <c r="AG1552" s="375"/>
      <c r="AH1552" s="399"/>
    </row>
    <row r="1553" spans="1:40" ht="15" customHeight="1" x14ac:dyDescent="0.25">
      <c r="AE1553" s="60"/>
      <c r="AF1553" s="259"/>
      <c r="AG1553" s="285" t="s">
        <v>1908</v>
      </c>
      <c r="AH1553" s="285"/>
      <c r="AI1553" s="285"/>
      <c r="AJ1553" s="374"/>
      <c r="AK1553" s="374"/>
      <c r="AL1553" s="374"/>
      <c r="AM1553" s="374"/>
      <c r="AN1553" s="374"/>
    </row>
    <row r="1554" spans="1:40" ht="24" customHeight="1" x14ac:dyDescent="0.25">
      <c r="C1554" s="578" t="s">
        <v>1215</v>
      </c>
      <c r="D1554" s="578"/>
      <c r="E1554" s="578"/>
      <c r="F1554" s="578"/>
      <c r="G1554" s="578"/>
      <c r="H1554" s="578"/>
      <c r="I1554" s="578"/>
      <c r="J1554" s="578"/>
      <c r="K1554" s="578"/>
      <c r="L1554" s="578"/>
      <c r="M1554" s="801" t="s">
        <v>1263</v>
      </c>
      <c r="N1554" s="801"/>
      <c r="O1554" s="801"/>
      <c r="P1554" s="801"/>
      <c r="Q1554" s="801"/>
      <c r="R1554" s="801"/>
      <c r="S1554" s="801"/>
      <c r="T1554" s="801"/>
      <c r="U1554" s="801"/>
      <c r="V1554" s="801"/>
      <c r="W1554" s="801"/>
      <c r="X1554" s="801"/>
      <c r="Y1554" s="801"/>
      <c r="Z1554" s="801"/>
      <c r="AA1554" s="801"/>
      <c r="AB1554" s="801"/>
      <c r="AC1554" s="801"/>
      <c r="AD1554" s="801"/>
      <c r="AE1554" s="60"/>
      <c r="AF1554" s="259"/>
      <c r="AG1554" s="285">
        <f>COUNTBLANK(M1556:AD1563)</f>
        <v>144</v>
      </c>
      <c r="AH1554" s="285">
        <v>144</v>
      </c>
      <c r="AI1554" s="285">
        <f>IF(SUM(AG1564:AH1564)=0,AG1554,1)</f>
        <v>144</v>
      </c>
      <c r="AJ1554" s="374"/>
      <c r="AK1554" s="374"/>
      <c r="AL1554" s="374"/>
      <c r="AM1554" s="374"/>
      <c r="AN1554" s="374"/>
    </row>
    <row r="1555" spans="1:40" ht="15" customHeight="1" x14ac:dyDescent="0.25">
      <c r="C1555" s="578"/>
      <c r="D1555" s="578"/>
      <c r="E1555" s="578"/>
      <c r="F1555" s="578"/>
      <c r="G1555" s="578"/>
      <c r="H1555" s="578"/>
      <c r="I1555" s="578"/>
      <c r="J1555" s="578"/>
      <c r="K1555" s="578"/>
      <c r="L1555" s="578"/>
      <c r="M1555" s="819" t="s">
        <v>60</v>
      </c>
      <c r="N1555" s="820"/>
      <c r="O1555" s="820"/>
      <c r="P1555" s="820"/>
      <c r="Q1555" s="820"/>
      <c r="R1555" s="820"/>
      <c r="S1555" s="829" t="s">
        <v>61</v>
      </c>
      <c r="T1555" s="830"/>
      <c r="U1555" s="830"/>
      <c r="V1555" s="830"/>
      <c r="W1555" s="830"/>
      <c r="X1555" s="830"/>
      <c r="Y1555" s="829" t="s">
        <v>62</v>
      </c>
      <c r="Z1555" s="830"/>
      <c r="AA1555" s="830"/>
      <c r="AB1555" s="830"/>
      <c r="AC1555" s="830"/>
      <c r="AD1555" s="830"/>
      <c r="AE1555" s="60"/>
      <c r="AF1555" s="259"/>
      <c r="AG1555" s="374" t="s">
        <v>1921</v>
      </c>
      <c r="AH1555" s="374" t="s">
        <v>1925</v>
      </c>
      <c r="AI1555" s="374"/>
      <c r="AJ1555" s="374"/>
      <c r="AK1555" s="375" t="s">
        <v>1913</v>
      </c>
      <c r="AL1555" s="378" t="s">
        <v>1910</v>
      </c>
      <c r="AM1555" s="374" t="s">
        <v>1914</v>
      </c>
      <c r="AN1555" s="374" t="s">
        <v>1915</v>
      </c>
    </row>
    <row r="1556" spans="1:40" ht="15" customHeight="1" x14ac:dyDescent="0.25">
      <c r="C1556" s="18" t="s">
        <v>26</v>
      </c>
      <c r="D1556" s="854" t="str">
        <f>IF($D37="","",$D37)</f>
        <v/>
      </c>
      <c r="E1556" s="854"/>
      <c r="F1556" s="854"/>
      <c r="G1556" s="854"/>
      <c r="H1556" s="854"/>
      <c r="I1556" s="854"/>
      <c r="J1556" s="854"/>
      <c r="K1556" s="854"/>
      <c r="L1556" s="854"/>
      <c r="M1556" s="577"/>
      <c r="N1556" s="577"/>
      <c r="O1556" s="577"/>
      <c r="P1556" s="577"/>
      <c r="Q1556" s="577"/>
      <c r="R1556" s="577"/>
      <c r="S1556" s="577"/>
      <c r="T1556" s="577"/>
      <c r="U1556" s="577"/>
      <c r="V1556" s="577"/>
      <c r="W1556" s="577"/>
      <c r="X1556" s="577"/>
      <c r="Y1556" s="577"/>
      <c r="Z1556" s="577"/>
      <c r="AA1556" s="577"/>
      <c r="AB1556" s="577"/>
      <c r="AC1556" s="577"/>
      <c r="AD1556" s="577"/>
      <c r="AE1556" s="60"/>
      <c r="AF1556" s="259"/>
      <c r="AG1556" s="375">
        <f>IF(AND($C$29="",COUNTBLANK(D1556:AD1556)=27),0,IF(AND($C$29&gt;=$AG$26,COUNTBLANK(D1556:AD1556)&lt;&gt;27),0,IF(AND($AG$26&gt;$C$29,COUNTBLANK(D1556:AD1556)=27),0,1)))</f>
        <v>0</v>
      </c>
      <c r="AH1556" s="264">
        <f>IF(AND(D1556="",COUNTBLANK(M1556:AD1556)=18),0,IF(AND(D1556&lt;&gt;"",COUNTBLANK(M1556:AD1556)=15),0,1))</f>
        <v>0</v>
      </c>
      <c r="AI1556" s="374"/>
      <c r="AJ1556" s="374"/>
      <c r="AK1556" s="375">
        <f>M1556</f>
        <v>0</v>
      </c>
      <c r="AL1556" s="378">
        <f>COUNTIF(S1556:AD1556,"ns")</f>
        <v>0</v>
      </c>
      <c r="AM1556" s="374">
        <f>SUM(S1556:AD1556)</f>
        <v>0</v>
      </c>
      <c r="AN1556" s="292">
        <f>IF($AG$923=$AH$923,0,IF(OR(AND(AK1556=0,AL1556&gt;0),AND(AK1556="ns",AM1556&gt;0),AND(AK1556="ns",AL1556=0,AM1556=0)),1,IF(OR(AND(AK1556&gt;0,AL1556=2),AND(AK1556="ns",AL1556=2),AND(AK1556="ns",AM1556=0,AL1556&gt;0),AK1556=AM1556),0,1)))</f>
        <v>0</v>
      </c>
    </row>
    <row r="1557" spans="1:40" ht="15" customHeight="1" x14ac:dyDescent="0.25">
      <c r="C1557" s="20" t="s">
        <v>27</v>
      </c>
      <c r="D1557" s="854" t="str">
        <f t="shared" ref="D1557:D1563" si="1512">IF($D38="","",$D38)</f>
        <v/>
      </c>
      <c r="E1557" s="854"/>
      <c r="F1557" s="854"/>
      <c r="G1557" s="854"/>
      <c r="H1557" s="854"/>
      <c r="I1557" s="854"/>
      <c r="J1557" s="854"/>
      <c r="K1557" s="854"/>
      <c r="L1557" s="854"/>
      <c r="M1557" s="577"/>
      <c r="N1557" s="577"/>
      <c r="O1557" s="577"/>
      <c r="P1557" s="577"/>
      <c r="Q1557" s="577"/>
      <c r="R1557" s="577"/>
      <c r="S1557" s="577"/>
      <c r="T1557" s="577"/>
      <c r="U1557" s="577"/>
      <c r="V1557" s="577"/>
      <c r="W1557" s="577"/>
      <c r="X1557" s="577"/>
      <c r="Y1557" s="577"/>
      <c r="Z1557" s="577"/>
      <c r="AA1557" s="577"/>
      <c r="AB1557" s="577"/>
      <c r="AC1557" s="577"/>
      <c r="AD1557" s="577"/>
      <c r="AE1557" s="60"/>
      <c r="AF1557" s="259"/>
      <c r="AG1557" s="375">
        <f>IF(AND($C$29="",COUNTBLANK(D1557:AD1557)=27),0,IF(AND($C$29&gt;=$AG$27,COUNTBLANK(D1557:AD1557)&lt;&gt;27),0,IF(AND($AG$27&gt;$C$29,COUNTBLANK(D1557:AD1557)=27),0,1)))</f>
        <v>0</v>
      </c>
      <c r="AH1557" s="264">
        <f t="shared" ref="AH1557:AH1563" si="1513">IF(AND(D1557="",COUNTBLANK(M1557:AD1557)=18),0,IF(AND(D1557&lt;&gt;"",COUNTBLANK(M1557:AD1557)=15),0,1))</f>
        <v>0</v>
      </c>
      <c r="AK1557" s="375">
        <f t="shared" ref="AK1557:AK1563" si="1514">M1557</f>
        <v>0</v>
      </c>
      <c r="AL1557" s="378">
        <f t="shared" ref="AL1557:AL1563" si="1515">COUNTIF(S1557:AD1557,"ns")</f>
        <v>0</v>
      </c>
      <c r="AM1557" s="374">
        <f t="shared" ref="AM1557:AM1563" si="1516">SUM(S1557:AD1557)</f>
        <v>0</v>
      </c>
      <c r="AN1557" s="292">
        <f t="shared" ref="AN1557:AN1563" si="1517">IF($AG$923=$AH$923,0,IF(OR(AND(AK1557=0,AL1557&gt;0),AND(AK1557="ns",AM1557&gt;0),AND(AK1557="ns",AL1557=0,AM1557=0)),1,IF(OR(AND(AK1557&gt;0,AL1557=2),AND(AK1557="ns",AL1557=2),AND(AK1557="ns",AM1557=0,AL1557&gt;0),AK1557=AM1557),0,1)))</f>
        <v>0</v>
      </c>
    </row>
    <row r="1558" spans="1:40" ht="15" customHeight="1" x14ac:dyDescent="0.25">
      <c r="C1558" s="20" t="s">
        <v>28</v>
      </c>
      <c r="D1558" s="854" t="str">
        <f t="shared" si="1512"/>
        <v/>
      </c>
      <c r="E1558" s="854"/>
      <c r="F1558" s="854"/>
      <c r="G1558" s="854"/>
      <c r="H1558" s="854"/>
      <c r="I1558" s="854"/>
      <c r="J1558" s="854"/>
      <c r="K1558" s="854"/>
      <c r="L1558" s="854"/>
      <c r="M1558" s="577"/>
      <c r="N1558" s="577"/>
      <c r="O1558" s="577"/>
      <c r="P1558" s="577"/>
      <c r="Q1558" s="577"/>
      <c r="R1558" s="577"/>
      <c r="S1558" s="577"/>
      <c r="T1558" s="577"/>
      <c r="U1558" s="577"/>
      <c r="V1558" s="577"/>
      <c r="W1558" s="577"/>
      <c r="X1558" s="577"/>
      <c r="Y1558" s="577"/>
      <c r="Z1558" s="577"/>
      <c r="AA1558" s="577"/>
      <c r="AB1558" s="577"/>
      <c r="AC1558" s="577"/>
      <c r="AD1558" s="577"/>
      <c r="AE1558" s="60"/>
      <c r="AF1558" s="259"/>
      <c r="AG1558" s="375">
        <f>IF(AND($C$29="",COUNTBLANK(D1558:AD1558)=27),0,IF(AND($C$29&gt;=$AG$28,COUNTBLANK(D1558:AD1558)&lt;&gt;27),0,IF(AND($AG$28&gt;$C$29,COUNTBLANK(D1558:AD1558)=27),0,1)))</f>
        <v>0</v>
      </c>
      <c r="AH1558" s="264">
        <f t="shared" si="1513"/>
        <v>0</v>
      </c>
      <c r="AK1558" s="375">
        <f t="shared" si="1514"/>
        <v>0</v>
      </c>
      <c r="AL1558" s="378">
        <f t="shared" si="1515"/>
        <v>0</v>
      </c>
      <c r="AM1558" s="374">
        <f t="shared" si="1516"/>
        <v>0</v>
      </c>
      <c r="AN1558" s="292">
        <f t="shared" si="1517"/>
        <v>0</v>
      </c>
    </row>
    <row r="1559" spans="1:40" ht="15" customHeight="1" x14ac:dyDescent="0.25">
      <c r="C1559" s="20" t="s">
        <v>29</v>
      </c>
      <c r="D1559" s="854" t="str">
        <f t="shared" si="1512"/>
        <v/>
      </c>
      <c r="E1559" s="854"/>
      <c r="F1559" s="854"/>
      <c r="G1559" s="854"/>
      <c r="H1559" s="854"/>
      <c r="I1559" s="854"/>
      <c r="J1559" s="854"/>
      <c r="K1559" s="854"/>
      <c r="L1559" s="854"/>
      <c r="M1559" s="577"/>
      <c r="N1559" s="577"/>
      <c r="O1559" s="577"/>
      <c r="P1559" s="577"/>
      <c r="Q1559" s="577"/>
      <c r="R1559" s="577"/>
      <c r="S1559" s="577"/>
      <c r="T1559" s="577"/>
      <c r="U1559" s="577"/>
      <c r="V1559" s="577"/>
      <c r="W1559" s="577"/>
      <c r="X1559" s="577"/>
      <c r="Y1559" s="577"/>
      <c r="Z1559" s="577"/>
      <c r="AA1559" s="577"/>
      <c r="AB1559" s="577"/>
      <c r="AC1559" s="577"/>
      <c r="AD1559" s="577"/>
      <c r="AE1559" s="60"/>
      <c r="AF1559" s="259"/>
      <c r="AG1559" s="375">
        <f>IF(AND($C$29="",COUNTBLANK(D1559:AD1559)=27),0,IF(AND($C$29&gt;=$AG$29,COUNTBLANK(D1559:AD1559)&lt;&gt;27),0,IF(AND($AG$29&gt;$C$29,COUNTBLANK(D1559:AD1559)=27),0,1)))</f>
        <v>0</v>
      </c>
      <c r="AH1559" s="264">
        <f t="shared" si="1513"/>
        <v>0</v>
      </c>
      <c r="AK1559" s="375">
        <f t="shared" si="1514"/>
        <v>0</v>
      </c>
      <c r="AL1559" s="378">
        <f t="shared" si="1515"/>
        <v>0</v>
      </c>
      <c r="AM1559" s="374">
        <f t="shared" si="1516"/>
        <v>0</v>
      </c>
      <c r="AN1559" s="292">
        <f t="shared" si="1517"/>
        <v>0</v>
      </c>
    </row>
    <row r="1560" spans="1:40" ht="15" customHeight="1" x14ac:dyDescent="0.25">
      <c r="C1560" s="20" t="s">
        <v>30</v>
      </c>
      <c r="D1560" s="854" t="str">
        <f t="shared" si="1512"/>
        <v/>
      </c>
      <c r="E1560" s="854"/>
      <c r="F1560" s="854"/>
      <c r="G1560" s="854"/>
      <c r="H1560" s="854"/>
      <c r="I1560" s="854"/>
      <c r="J1560" s="854"/>
      <c r="K1560" s="854"/>
      <c r="L1560" s="854"/>
      <c r="M1560" s="577"/>
      <c r="N1560" s="577"/>
      <c r="O1560" s="577"/>
      <c r="P1560" s="577"/>
      <c r="Q1560" s="577"/>
      <c r="R1560" s="577"/>
      <c r="S1560" s="577"/>
      <c r="T1560" s="577"/>
      <c r="U1560" s="577"/>
      <c r="V1560" s="577"/>
      <c r="W1560" s="577"/>
      <c r="X1560" s="577"/>
      <c r="Y1560" s="577"/>
      <c r="Z1560" s="577"/>
      <c r="AA1560" s="577"/>
      <c r="AB1560" s="577"/>
      <c r="AC1560" s="577"/>
      <c r="AD1560" s="577"/>
      <c r="AE1560" s="60"/>
      <c r="AF1560" s="259"/>
      <c r="AG1560" s="375">
        <f>IF(AND($C$29="",COUNTBLANK(D1560:AD1560)=27),0,IF(AND($C$29&gt;=$AG$30,COUNTBLANK(D1560:AD1560)&lt;&gt;27),0,IF(AND($AG$30&gt;$C$29,COUNTBLANK(D1560:AD1560)=27),0,1)))</f>
        <v>0</v>
      </c>
      <c r="AH1560" s="264">
        <f t="shared" si="1513"/>
        <v>0</v>
      </c>
      <c r="AK1560" s="375">
        <f t="shared" si="1514"/>
        <v>0</v>
      </c>
      <c r="AL1560" s="378">
        <f t="shared" si="1515"/>
        <v>0</v>
      </c>
      <c r="AM1560" s="374">
        <f t="shared" si="1516"/>
        <v>0</v>
      </c>
      <c r="AN1560" s="292">
        <f t="shared" si="1517"/>
        <v>0</v>
      </c>
    </row>
    <row r="1561" spans="1:40" ht="15" customHeight="1" x14ac:dyDescent="0.25">
      <c r="C1561" s="20" t="s">
        <v>31</v>
      </c>
      <c r="D1561" s="854" t="str">
        <f t="shared" si="1512"/>
        <v/>
      </c>
      <c r="E1561" s="854"/>
      <c r="F1561" s="854"/>
      <c r="G1561" s="854"/>
      <c r="H1561" s="854"/>
      <c r="I1561" s="854"/>
      <c r="J1561" s="854"/>
      <c r="K1561" s="854"/>
      <c r="L1561" s="854"/>
      <c r="M1561" s="577"/>
      <c r="N1561" s="577"/>
      <c r="O1561" s="577"/>
      <c r="P1561" s="577"/>
      <c r="Q1561" s="577"/>
      <c r="R1561" s="577"/>
      <c r="S1561" s="577"/>
      <c r="T1561" s="577"/>
      <c r="U1561" s="577"/>
      <c r="V1561" s="577"/>
      <c r="W1561" s="577"/>
      <c r="X1561" s="577"/>
      <c r="Y1561" s="577"/>
      <c r="Z1561" s="577"/>
      <c r="AA1561" s="577"/>
      <c r="AB1561" s="577"/>
      <c r="AC1561" s="577"/>
      <c r="AD1561" s="577"/>
      <c r="AE1561" s="60"/>
      <c r="AF1561" s="259"/>
      <c r="AG1561" s="375">
        <f>IF(AND($C$29="",COUNTBLANK(D1561:AD1561)=27),0,IF(AND($C$29&gt;=$AG$31,COUNTBLANK(D1561:AD1561)&lt;&gt;27),0,IF(AND($AG$31&gt;$C$29,COUNTBLANK(D1561:AD1561)=27),0,1)))</f>
        <v>0</v>
      </c>
      <c r="AH1561" s="264">
        <f t="shared" si="1513"/>
        <v>0</v>
      </c>
      <c r="AK1561" s="375">
        <f t="shared" si="1514"/>
        <v>0</v>
      </c>
      <c r="AL1561" s="378">
        <f t="shared" si="1515"/>
        <v>0</v>
      </c>
      <c r="AM1561" s="374">
        <f t="shared" si="1516"/>
        <v>0</v>
      </c>
      <c r="AN1561" s="292">
        <f t="shared" si="1517"/>
        <v>0</v>
      </c>
    </row>
    <row r="1562" spans="1:40" ht="15" customHeight="1" x14ac:dyDescent="0.25">
      <c r="A1562" s="60"/>
      <c r="B1562" s="60"/>
      <c r="C1562" s="20" t="s">
        <v>32</v>
      </c>
      <c r="D1562" s="854" t="str">
        <f t="shared" si="1512"/>
        <v/>
      </c>
      <c r="E1562" s="854"/>
      <c r="F1562" s="854"/>
      <c r="G1562" s="854"/>
      <c r="H1562" s="854"/>
      <c r="I1562" s="854"/>
      <c r="J1562" s="854"/>
      <c r="K1562" s="854"/>
      <c r="L1562" s="854"/>
      <c r="M1562" s="577"/>
      <c r="N1562" s="577"/>
      <c r="O1562" s="577"/>
      <c r="P1562" s="577"/>
      <c r="Q1562" s="577"/>
      <c r="R1562" s="577"/>
      <c r="S1562" s="577"/>
      <c r="T1562" s="577"/>
      <c r="U1562" s="577"/>
      <c r="V1562" s="577"/>
      <c r="W1562" s="577"/>
      <c r="X1562" s="577"/>
      <c r="Y1562" s="577"/>
      <c r="Z1562" s="577"/>
      <c r="AA1562" s="577"/>
      <c r="AB1562" s="577"/>
      <c r="AC1562" s="577"/>
      <c r="AD1562" s="577"/>
      <c r="AE1562" s="60"/>
      <c r="AF1562" s="259"/>
      <c r="AG1562" s="375">
        <f>IF(AND($C$29="",COUNTBLANK(D1562:AD1562)=27),0,IF(AND($C$29&gt;=$AG$32,COUNTBLANK(D1562:AD1562)&lt;&gt;27),0,IF(AND($AG$32&gt;$C$29,COUNTBLANK(D1562:AD1562)=27),0,1)))</f>
        <v>0</v>
      </c>
      <c r="AH1562" s="264">
        <f t="shared" si="1513"/>
        <v>0</v>
      </c>
      <c r="AK1562" s="375">
        <f t="shared" si="1514"/>
        <v>0</v>
      </c>
      <c r="AL1562" s="378">
        <f t="shared" si="1515"/>
        <v>0</v>
      </c>
      <c r="AM1562" s="374">
        <f t="shared" si="1516"/>
        <v>0</v>
      </c>
      <c r="AN1562" s="292">
        <f t="shared" si="1517"/>
        <v>0</v>
      </c>
    </row>
    <row r="1563" spans="1:40" ht="15" customHeight="1" x14ac:dyDescent="0.25">
      <c r="A1563" s="60"/>
      <c r="B1563" s="60"/>
      <c r="C1563" s="20" t="s">
        <v>33</v>
      </c>
      <c r="D1563" s="854" t="str">
        <f t="shared" si="1512"/>
        <v/>
      </c>
      <c r="E1563" s="854"/>
      <c r="F1563" s="854"/>
      <c r="G1563" s="854"/>
      <c r="H1563" s="854"/>
      <c r="I1563" s="854"/>
      <c r="J1563" s="854"/>
      <c r="K1563" s="854"/>
      <c r="L1563" s="854"/>
      <c r="M1563" s="577"/>
      <c r="N1563" s="577"/>
      <c r="O1563" s="577"/>
      <c r="P1563" s="577"/>
      <c r="Q1563" s="577"/>
      <c r="R1563" s="577"/>
      <c r="S1563" s="577"/>
      <c r="T1563" s="577"/>
      <c r="U1563" s="577"/>
      <c r="V1563" s="577"/>
      <c r="W1563" s="577"/>
      <c r="X1563" s="577"/>
      <c r="Y1563" s="577"/>
      <c r="Z1563" s="577"/>
      <c r="AA1563" s="577"/>
      <c r="AB1563" s="577"/>
      <c r="AC1563" s="577"/>
      <c r="AD1563" s="577"/>
      <c r="AE1563" s="60"/>
      <c r="AF1563" s="259"/>
      <c r="AG1563" s="375">
        <f>IF(AND($C$29="",COUNTBLANK(D1563:AD1563)=27),0,IF(AND($C$29&gt;=$AG$33,COUNTBLANK(D1563:AD1563)&lt;&gt;27),0,IF(AND($AG$33&gt;$C$29,COUNTBLANK(D1563:AD1563)=27),0,1)))</f>
        <v>0</v>
      </c>
      <c r="AH1563" s="264">
        <f t="shared" si="1513"/>
        <v>0</v>
      </c>
      <c r="AK1563" s="375">
        <f t="shared" si="1514"/>
        <v>0</v>
      </c>
      <c r="AL1563" s="378">
        <f t="shared" si="1515"/>
        <v>0</v>
      </c>
      <c r="AM1563" s="374">
        <f t="shared" si="1516"/>
        <v>0</v>
      </c>
      <c r="AN1563" s="292">
        <f t="shared" si="1517"/>
        <v>0</v>
      </c>
    </row>
    <row r="1564" spans="1:40" ht="15" customHeight="1" x14ac:dyDescent="0.25">
      <c r="L1564" s="82" t="s">
        <v>64</v>
      </c>
      <c r="M1564" s="606">
        <f>IF(AND(SUM(M1556:R1563)=0,COUNTIF(M1556:R1563,"NS")&gt;0),"NS",SUM(M1556:R1563))</f>
        <v>0</v>
      </c>
      <c r="N1564" s="606"/>
      <c r="O1564" s="606"/>
      <c r="P1564" s="606"/>
      <c r="Q1564" s="606"/>
      <c r="R1564" s="606"/>
      <c r="S1564" s="606">
        <f>IF(AND(SUM(S1556:X1563)=0,COUNTIF(S1556:X1563,"NS")&gt;0),"NS",SUM(S1556:X1563))</f>
        <v>0</v>
      </c>
      <c r="T1564" s="606"/>
      <c r="U1564" s="606"/>
      <c r="V1564" s="606"/>
      <c r="W1564" s="606"/>
      <c r="X1564" s="606"/>
      <c r="Y1564" s="606">
        <f>IF(AND(SUM(Y1556:AD1563)=0,COUNTIF(Y1556:AD1563,"NS")&gt;0),"NS",SUM(Y1556:AD1563))</f>
        <v>0</v>
      </c>
      <c r="Z1564" s="606"/>
      <c r="AA1564" s="606"/>
      <c r="AB1564" s="606"/>
      <c r="AC1564" s="606"/>
      <c r="AD1564" s="606"/>
      <c r="AE1564" s="60"/>
      <c r="AF1564" s="259"/>
      <c r="AG1564" s="377">
        <f t="shared" ref="AG1564" si="1518">SUM(AG1556:AG1563)</f>
        <v>0</v>
      </c>
      <c r="AH1564" s="383">
        <f>IF(AG1554=AH1554,0,SUM(AH1556:AH1563))</f>
        <v>0</v>
      </c>
      <c r="AN1564" s="387">
        <f>SUM(AN1556:AN1563)</f>
        <v>0</v>
      </c>
    </row>
    <row r="1565" spans="1:40" ht="15" customHeight="1" x14ac:dyDescent="0.25">
      <c r="AE1565" s="60"/>
      <c r="AF1565" s="259"/>
      <c r="AG1565" s="375"/>
      <c r="AH1565" s="399"/>
    </row>
    <row r="1566" spans="1:40" ht="15" customHeight="1" x14ac:dyDescent="0.25">
      <c r="B1566" s="543" t="str">
        <f>IF(SUM(AN1564)&gt;=1,"Error: Verificar la suma por fila","")</f>
        <v/>
      </c>
      <c r="C1566" s="543"/>
      <c r="D1566" s="543"/>
      <c r="E1566" s="543"/>
      <c r="F1566" s="543"/>
      <c r="G1566" s="543"/>
      <c r="H1566" s="543"/>
      <c r="I1566" s="543"/>
      <c r="J1566" s="543"/>
      <c r="K1566" s="543"/>
      <c r="L1566" s="543"/>
      <c r="M1566" s="543"/>
      <c r="N1566" s="543"/>
      <c r="O1566" s="543"/>
      <c r="P1566" s="543"/>
      <c r="Q1566" s="543"/>
      <c r="R1566" s="543"/>
      <c r="S1566" s="543"/>
      <c r="T1566" s="543"/>
      <c r="U1566" s="543"/>
      <c r="V1566" s="543"/>
      <c r="W1566" s="543"/>
      <c r="X1566" s="543"/>
      <c r="Y1566" s="543"/>
      <c r="Z1566" s="543"/>
      <c r="AA1566" s="543"/>
      <c r="AB1566" s="543"/>
      <c r="AC1566" s="543"/>
      <c r="AD1566" s="543"/>
      <c r="AE1566" s="60"/>
      <c r="AF1566" s="259"/>
      <c r="AG1566" s="375"/>
      <c r="AH1566" s="399"/>
    </row>
    <row r="1567" spans="1:40" ht="15" customHeight="1" x14ac:dyDescent="0.25">
      <c r="B1567" s="545" t="str">
        <f>IF(OR(AG1554=AH1554,AG1554=AI1554),"","Error: Debe completar toda la información requerida.")</f>
        <v/>
      </c>
      <c r="C1567" s="545"/>
      <c r="D1567" s="545"/>
      <c r="E1567" s="545"/>
      <c r="F1567" s="545"/>
      <c r="G1567" s="545"/>
      <c r="H1567" s="545"/>
      <c r="I1567" s="545"/>
      <c r="J1567" s="545"/>
      <c r="K1567" s="545"/>
      <c r="L1567" s="545"/>
      <c r="M1567" s="545"/>
      <c r="N1567" s="545"/>
      <c r="O1567" s="545"/>
      <c r="P1567" s="545"/>
      <c r="Q1567" s="545"/>
      <c r="R1567" s="545"/>
      <c r="S1567" s="545"/>
      <c r="T1567" s="545"/>
      <c r="U1567" s="545"/>
      <c r="V1567" s="545"/>
      <c r="W1567" s="545"/>
      <c r="X1567" s="545"/>
      <c r="Y1567" s="545"/>
      <c r="Z1567" s="545"/>
      <c r="AA1567" s="545"/>
      <c r="AB1567" s="545"/>
      <c r="AC1567" s="545"/>
      <c r="AD1567" s="545"/>
      <c r="AE1567" s="60"/>
      <c r="AF1567" s="259"/>
      <c r="AG1567" s="375"/>
      <c r="AH1567" s="399"/>
    </row>
    <row r="1568" spans="1:40" ht="24.75" customHeight="1" x14ac:dyDescent="0.25">
      <c r="A1568" s="114" t="s">
        <v>599</v>
      </c>
      <c r="B1568" s="573" t="s">
        <v>1527</v>
      </c>
      <c r="C1568" s="573"/>
      <c r="D1568" s="573"/>
      <c r="E1568" s="573"/>
      <c r="F1568" s="573"/>
      <c r="G1568" s="573"/>
      <c r="H1568" s="573"/>
      <c r="I1568" s="573"/>
      <c r="J1568" s="573"/>
      <c r="K1568" s="573"/>
      <c r="L1568" s="573"/>
      <c r="M1568" s="573"/>
      <c r="N1568" s="573"/>
      <c r="O1568" s="573"/>
      <c r="P1568" s="573"/>
      <c r="Q1568" s="573"/>
      <c r="R1568" s="573"/>
      <c r="S1568" s="573"/>
      <c r="T1568" s="573"/>
      <c r="U1568" s="573"/>
      <c r="V1568" s="573"/>
      <c r="W1568" s="573"/>
      <c r="X1568" s="573"/>
      <c r="Y1568" s="573"/>
      <c r="Z1568" s="573"/>
      <c r="AA1568" s="573"/>
      <c r="AB1568" s="573"/>
      <c r="AC1568" s="573"/>
      <c r="AD1568" s="573"/>
      <c r="AE1568" s="60"/>
      <c r="AF1568" s="259"/>
      <c r="AG1568" s="375"/>
      <c r="AH1568" s="399"/>
    </row>
    <row r="1569" spans="1:48" ht="24" customHeight="1" x14ac:dyDescent="0.25">
      <c r="C1569" s="723" t="s">
        <v>1087</v>
      </c>
      <c r="D1569" s="723"/>
      <c r="E1569" s="723"/>
      <c r="F1569" s="723"/>
      <c r="G1569" s="723"/>
      <c r="H1569" s="723"/>
      <c r="I1569" s="723"/>
      <c r="J1569" s="723"/>
      <c r="K1569" s="723"/>
      <c r="L1569" s="723"/>
      <c r="M1569" s="723"/>
      <c r="N1569" s="723"/>
      <c r="O1569" s="723"/>
      <c r="P1569" s="723"/>
      <c r="Q1569" s="723"/>
      <c r="R1569" s="723"/>
      <c r="S1569" s="723"/>
      <c r="T1569" s="723"/>
      <c r="U1569" s="723"/>
      <c r="V1569" s="723"/>
      <c r="W1569" s="723"/>
      <c r="X1569" s="723"/>
      <c r="Y1569" s="723"/>
      <c r="Z1569" s="723"/>
      <c r="AA1569" s="723"/>
      <c r="AB1569" s="723"/>
      <c r="AC1569" s="723"/>
      <c r="AD1569" s="723"/>
      <c r="AE1569" s="60"/>
      <c r="AF1569" s="259"/>
      <c r="AG1569" s="375"/>
      <c r="AH1569" s="399"/>
    </row>
    <row r="1570" spans="1:48" ht="15" customHeight="1" x14ac:dyDescent="0.25">
      <c r="C1570" s="723" t="s">
        <v>995</v>
      </c>
      <c r="D1570" s="723"/>
      <c r="E1570" s="723"/>
      <c r="F1570" s="723"/>
      <c r="G1570" s="723"/>
      <c r="H1570" s="723"/>
      <c r="I1570" s="723"/>
      <c r="J1570" s="723"/>
      <c r="K1570" s="723"/>
      <c r="L1570" s="723"/>
      <c r="M1570" s="723"/>
      <c r="N1570" s="723"/>
      <c r="O1570" s="723"/>
      <c r="P1570" s="723"/>
      <c r="Q1570" s="723"/>
      <c r="R1570" s="723"/>
      <c r="S1570" s="723"/>
      <c r="T1570" s="723"/>
      <c r="U1570" s="723"/>
      <c r="V1570" s="723"/>
      <c r="W1570" s="723"/>
      <c r="X1570" s="723"/>
      <c r="Y1570" s="723"/>
      <c r="Z1570" s="723"/>
      <c r="AA1570" s="723"/>
      <c r="AB1570" s="723"/>
      <c r="AC1570" s="723"/>
      <c r="AD1570" s="723"/>
      <c r="AE1570" s="60"/>
      <c r="AF1570" s="259"/>
      <c r="AG1570" s="375"/>
      <c r="AH1570" s="399"/>
    </row>
    <row r="1571" spans="1:48" ht="15" customHeight="1" x14ac:dyDescent="0.25">
      <c r="AE1571" s="60"/>
      <c r="AF1571" s="259"/>
      <c r="AG1571" s="285" t="s">
        <v>1908</v>
      </c>
      <c r="AH1571" s="285"/>
      <c r="AI1571" s="285"/>
      <c r="AJ1571" s="374"/>
      <c r="AK1571" s="374"/>
      <c r="AL1571" s="374"/>
      <c r="AM1571" s="374"/>
      <c r="AN1571" s="374"/>
    </row>
    <row r="1572" spans="1:48" ht="24" customHeight="1" x14ac:dyDescent="0.25">
      <c r="C1572" s="802" t="s">
        <v>1130</v>
      </c>
      <c r="D1572" s="803"/>
      <c r="E1572" s="803"/>
      <c r="F1572" s="803"/>
      <c r="G1572" s="803"/>
      <c r="H1572" s="803"/>
      <c r="I1572" s="803"/>
      <c r="J1572" s="803"/>
      <c r="K1572" s="803"/>
      <c r="L1572" s="804"/>
      <c r="M1572" s="556" t="s">
        <v>1264</v>
      </c>
      <c r="N1572" s="557"/>
      <c r="O1572" s="557"/>
      <c r="P1572" s="557"/>
      <c r="Q1572" s="557"/>
      <c r="R1572" s="558"/>
      <c r="S1572" s="556" t="s">
        <v>1265</v>
      </c>
      <c r="T1572" s="557"/>
      <c r="U1572" s="557"/>
      <c r="V1572" s="557"/>
      <c r="W1572" s="557"/>
      <c r="X1572" s="557"/>
      <c r="Y1572" s="556" t="s">
        <v>1266</v>
      </c>
      <c r="Z1572" s="557"/>
      <c r="AA1572" s="557"/>
      <c r="AB1572" s="557"/>
      <c r="AC1572" s="557"/>
      <c r="AD1572" s="558"/>
      <c r="AE1572" s="60"/>
      <c r="AF1572" s="259"/>
      <c r="AG1572" s="285">
        <f>COUNTBLANK(M1574:AD1581)</f>
        <v>144</v>
      </c>
      <c r="AH1572" s="285">
        <v>144</v>
      </c>
      <c r="AI1572" s="285">
        <f>IF(SUM(AG1582:AH1582)=0,AG1572,1)</f>
        <v>144</v>
      </c>
      <c r="AJ1572" s="374"/>
      <c r="AK1572" s="374"/>
      <c r="AL1572" s="374"/>
      <c r="AM1572" s="374"/>
      <c r="AN1572" s="374"/>
    </row>
    <row r="1573" spans="1:48" ht="43.5" customHeight="1" x14ac:dyDescent="0.25">
      <c r="C1573" s="808"/>
      <c r="D1573" s="809"/>
      <c r="E1573" s="809"/>
      <c r="F1573" s="809"/>
      <c r="G1573" s="809"/>
      <c r="H1573" s="809"/>
      <c r="I1573" s="809"/>
      <c r="J1573" s="809"/>
      <c r="K1573" s="809"/>
      <c r="L1573" s="810"/>
      <c r="M1573" s="556" t="s">
        <v>60</v>
      </c>
      <c r="N1573" s="557"/>
      <c r="O1573" s="967" t="s">
        <v>61</v>
      </c>
      <c r="P1573" s="1141"/>
      <c r="Q1573" s="967" t="s">
        <v>62</v>
      </c>
      <c r="R1573" s="1141"/>
      <c r="S1573" s="556" t="s">
        <v>60</v>
      </c>
      <c r="T1573" s="557"/>
      <c r="U1573" s="967" t="s">
        <v>61</v>
      </c>
      <c r="V1573" s="1141"/>
      <c r="W1573" s="967" t="s">
        <v>62</v>
      </c>
      <c r="X1573" s="1141"/>
      <c r="Y1573" s="556" t="s">
        <v>60</v>
      </c>
      <c r="Z1573" s="557"/>
      <c r="AA1573" s="967" t="s">
        <v>61</v>
      </c>
      <c r="AB1573" s="1141"/>
      <c r="AC1573" s="967" t="s">
        <v>62</v>
      </c>
      <c r="AD1573" s="968"/>
      <c r="AE1573" s="60"/>
      <c r="AF1573" s="259"/>
      <c r="AG1573" s="374" t="s">
        <v>1921</v>
      </c>
      <c r="AH1573" s="374" t="s">
        <v>1925</v>
      </c>
      <c r="AI1573" s="374"/>
      <c r="AJ1573" s="374"/>
      <c r="AK1573" s="375" t="s">
        <v>1913</v>
      </c>
      <c r="AL1573" s="378" t="s">
        <v>1910</v>
      </c>
      <c r="AM1573" s="374" t="s">
        <v>1914</v>
      </c>
      <c r="AN1573" s="374" t="s">
        <v>1915</v>
      </c>
      <c r="AO1573" s="375" t="s">
        <v>1913</v>
      </c>
      <c r="AP1573" s="378" t="s">
        <v>1910</v>
      </c>
      <c r="AQ1573" s="374" t="s">
        <v>1914</v>
      </c>
      <c r="AR1573" s="374" t="s">
        <v>1915</v>
      </c>
      <c r="AS1573" s="375" t="s">
        <v>1913</v>
      </c>
      <c r="AT1573" s="378" t="s">
        <v>1910</v>
      </c>
      <c r="AU1573" s="374" t="s">
        <v>1914</v>
      </c>
      <c r="AV1573" s="374" t="s">
        <v>1915</v>
      </c>
    </row>
    <row r="1574" spans="1:48" ht="15" customHeight="1" x14ac:dyDescent="0.25">
      <c r="C1574" s="132" t="s">
        <v>26</v>
      </c>
      <c r="D1574" s="559" t="str">
        <f>IF($D37="","",$D37)</f>
        <v/>
      </c>
      <c r="E1574" s="560"/>
      <c r="F1574" s="560"/>
      <c r="G1574" s="560"/>
      <c r="H1574" s="560"/>
      <c r="I1574" s="560"/>
      <c r="J1574" s="560"/>
      <c r="K1574" s="560"/>
      <c r="L1574" s="561"/>
      <c r="M1574" s="874"/>
      <c r="N1574" s="875"/>
      <c r="O1574" s="874"/>
      <c r="P1574" s="875"/>
      <c r="Q1574" s="874"/>
      <c r="R1574" s="875"/>
      <c r="S1574" s="874"/>
      <c r="T1574" s="875"/>
      <c r="U1574" s="874"/>
      <c r="V1574" s="875"/>
      <c r="W1574" s="874"/>
      <c r="X1574" s="875"/>
      <c r="Y1574" s="874"/>
      <c r="Z1574" s="875"/>
      <c r="AA1574" s="874"/>
      <c r="AB1574" s="875"/>
      <c r="AC1574" s="874"/>
      <c r="AD1574" s="875"/>
      <c r="AE1574" s="60"/>
      <c r="AF1574" s="259"/>
      <c r="AG1574" s="375">
        <f>IF(AND($C$29="",COUNTBLANK(D1574:AD1574)=27),0,IF(AND($C$29&gt;=$AG$26,COUNTBLANK(D1574:AD1574)&lt;&gt;27),0,IF(AND($AG$26&gt;$C$29,COUNTBLANK(D1574:AD1574)=27),0,1)))</f>
        <v>0</v>
      </c>
      <c r="AH1574" s="264">
        <f>IF(AND(D1574="",COUNTBLANK(M1574:AD1574)=18),0,IF(AND(D1574&lt;&gt;"",COUNTBLANK(M1574:AD1574)=9),0,1))</f>
        <v>0</v>
      </c>
      <c r="AI1574" s="374"/>
      <c r="AJ1574" s="374"/>
      <c r="AK1574" s="375">
        <f>M1574</f>
        <v>0</v>
      </c>
      <c r="AL1574" s="378">
        <f t="shared" ref="AL1574:AL1581" si="1519">COUNTIF(O1574:R1574,"ns")</f>
        <v>0</v>
      </c>
      <c r="AM1574" s="374">
        <f>SUM(O1574:R1574)</f>
        <v>0</v>
      </c>
      <c r="AN1574" s="292">
        <f>IF($AG$1572=$AH$1572,0,IF(OR(AND(AK1574=0,AL1574&gt;0),AND(AK1574="ns",AM1574&gt;0),AND(AK1574="ns",AL1574=0,AM1574=0)),1,IF(OR(AND(AK1574&gt;0,AL1574=2),AND(AK1574="ns",AL1574=2),AND(AK1574="ns",AM1574=0,AL1574&gt;0),AK1574=AM1574),0,1)))</f>
        <v>0</v>
      </c>
      <c r="AO1574" s="375">
        <f>S1574</f>
        <v>0</v>
      </c>
      <c r="AP1574" s="378">
        <f t="shared" ref="AP1574:AP1581" si="1520">COUNTIF(U1574:X1574,"ns")</f>
        <v>0</v>
      </c>
      <c r="AQ1574" s="374">
        <f>SUM(U1574:X1574)</f>
        <v>0</v>
      </c>
      <c r="AR1574" s="292">
        <f>IF($AG$1572=$AH$1572,0,IF(OR(AND(AO1574=0,AP1574&gt;0),AND(AO1574="ns",AQ1574&gt;0),AND(AO1574="ns",AP1574=0,AQ1574=0)),1,IF(OR(AND(AO1574&gt;0,AP1574=2),AND(AO1574="ns",AP1574=2),AND(AO1574="ns",AQ1574=0,AP1574&gt;0),AO1574=AQ1574),0,1)))</f>
        <v>0</v>
      </c>
      <c r="AS1574" s="375">
        <f>Y1574</f>
        <v>0</v>
      </c>
      <c r="AT1574" s="378">
        <f t="shared" ref="AT1574:AT1581" si="1521">COUNTIF(AA1574:AD1574,"ns")</f>
        <v>0</v>
      </c>
      <c r="AU1574" s="374">
        <f>SUM(AA1574:AD1574)</f>
        <v>0</v>
      </c>
      <c r="AV1574" s="292">
        <f>IF($AG$1572=$AH$1572,0,IF(OR(AND(AS1574=0,AT1574&gt;0),AND(AS1574="ns",AU1574&gt;0),AND(AS1574="ns",AT1574=0,AU1574=0)),1,IF(OR(AND(AS1574&gt;0,AT1574=2),AND(AS1574="ns",AT1574=2),AND(AS1574="ns",AU1574=0,AT1574&gt;0),AS1574=AU1574),0,1)))</f>
        <v>0</v>
      </c>
    </row>
    <row r="1575" spans="1:48" ht="15" customHeight="1" x14ac:dyDescent="0.25">
      <c r="C1575" s="117" t="s">
        <v>27</v>
      </c>
      <c r="D1575" s="559" t="str">
        <f t="shared" ref="D1575:D1581" si="1522">IF($D38="","",$D38)</f>
        <v/>
      </c>
      <c r="E1575" s="560"/>
      <c r="F1575" s="560"/>
      <c r="G1575" s="560"/>
      <c r="H1575" s="560"/>
      <c r="I1575" s="560"/>
      <c r="J1575" s="560"/>
      <c r="K1575" s="560"/>
      <c r="L1575" s="561"/>
      <c r="M1575" s="874"/>
      <c r="N1575" s="875"/>
      <c r="O1575" s="874"/>
      <c r="P1575" s="875"/>
      <c r="Q1575" s="874"/>
      <c r="R1575" s="875"/>
      <c r="S1575" s="874"/>
      <c r="T1575" s="875"/>
      <c r="U1575" s="874"/>
      <c r="V1575" s="875"/>
      <c r="W1575" s="874"/>
      <c r="X1575" s="875"/>
      <c r="Y1575" s="874"/>
      <c r="Z1575" s="875"/>
      <c r="AA1575" s="874"/>
      <c r="AB1575" s="875"/>
      <c r="AC1575" s="874"/>
      <c r="AD1575" s="875"/>
      <c r="AE1575" s="60"/>
      <c r="AF1575" s="259"/>
      <c r="AG1575" s="375">
        <f>IF(AND($C$29="",COUNTBLANK(D1575:AD1575)=27),0,IF(AND($C$29&gt;=$AG$27,COUNTBLANK(D1575:AD1575)&lt;&gt;27),0,IF(AND($AG$27&gt;$C$29,COUNTBLANK(D1575:AD1575)=27),0,1)))</f>
        <v>0</v>
      </c>
      <c r="AH1575" s="264">
        <f t="shared" ref="AH1575:AH1581" si="1523">IF(AND(D1575="",COUNTBLANK(M1575:AD1575)=18),0,IF(AND(D1575&lt;&gt;"",COUNTBLANK(M1575:AD1575)=9),0,1))</f>
        <v>0</v>
      </c>
      <c r="AK1575" s="375">
        <f t="shared" ref="AK1575:AK1581" si="1524">M1575</f>
        <v>0</v>
      </c>
      <c r="AL1575" s="378">
        <f t="shared" si="1519"/>
        <v>0</v>
      </c>
      <c r="AM1575" s="374">
        <f t="shared" ref="AM1575:AM1581" si="1525">SUM(O1575:R1575)</f>
        <v>0</v>
      </c>
      <c r="AN1575" s="292">
        <f t="shared" ref="AN1575:AN1581" si="1526">IF($AG$1572=$AH$1572,0,IF(OR(AND(AK1575=0,AL1575&gt;0),AND(AK1575="ns",AM1575&gt;0),AND(AK1575="ns",AL1575=0,AM1575=0)),1,IF(OR(AND(AK1575&gt;0,AL1575=2),AND(AK1575="ns",AL1575=2),AND(AK1575="ns",AM1575=0,AL1575&gt;0),AK1575=AM1575),0,1)))</f>
        <v>0</v>
      </c>
      <c r="AO1575" s="375">
        <f t="shared" ref="AO1575:AO1581" si="1527">S1575</f>
        <v>0</v>
      </c>
      <c r="AP1575" s="378">
        <f t="shared" si="1520"/>
        <v>0</v>
      </c>
      <c r="AQ1575" s="374">
        <f t="shared" ref="AQ1575:AQ1581" si="1528">SUM(U1575:X1575)</f>
        <v>0</v>
      </c>
      <c r="AR1575" s="292">
        <f t="shared" ref="AR1575:AR1581" si="1529">IF($AG$1572=$AH$1572,0,IF(OR(AND(AO1575=0,AP1575&gt;0),AND(AO1575="ns",AQ1575&gt;0),AND(AO1575="ns",AP1575=0,AQ1575=0)),1,IF(OR(AND(AO1575&gt;0,AP1575=2),AND(AO1575="ns",AP1575=2),AND(AO1575="ns",AQ1575=0,AP1575&gt;0),AO1575=AQ1575),0,1)))</f>
        <v>0</v>
      </c>
      <c r="AS1575" s="375">
        <f t="shared" ref="AS1575:AS1581" si="1530">Y1575</f>
        <v>0</v>
      </c>
      <c r="AT1575" s="378">
        <f t="shared" si="1521"/>
        <v>0</v>
      </c>
      <c r="AU1575" s="374">
        <f t="shared" ref="AU1575:AU1581" si="1531">SUM(AA1575:AD1575)</f>
        <v>0</v>
      </c>
      <c r="AV1575" s="292">
        <f t="shared" ref="AV1575:AV1581" si="1532">IF($AG$1572=$AH$1572,0,IF(OR(AND(AS1575=0,AT1575&gt;0),AND(AS1575="ns",AU1575&gt;0),AND(AS1575="ns",AT1575=0,AU1575=0)),1,IF(OR(AND(AS1575&gt;0,AT1575=2),AND(AS1575="ns",AT1575=2),AND(AS1575="ns",AU1575=0,AT1575&gt;0),AS1575=AU1575),0,1)))</f>
        <v>0</v>
      </c>
    </row>
    <row r="1576" spans="1:48" ht="15" customHeight="1" x14ac:dyDescent="0.25">
      <c r="A1576" s="60"/>
      <c r="B1576" s="60"/>
      <c r="C1576" s="117" t="s">
        <v>28</v>
      </c>
      <c r="D1576" s="559" t="str">
        <f t="shared" si="1522"/>
        <v/>
      </c>
      <c r="E1576" s="560"/>
      <c r="F1576" s="560"/>
      <c r="G1576" s="560"/>
      <c r="H1576" s="560"/>
      <c r="I1576" s="560"/>
      <c r="J1576" s="560"/>
      <c r="K1576" s="560"/>
      <c r="L1576" s="561"/>
      <c r="M1576" s="874"/>
      <c r="N1576" s="875"/>
      <c r="O1576" s="874"/>
      <c r="P1576" s="875"/>
      <c r="Q1576" s="874"/>
      <c r="R1576" s="875"/>
      <c r="S1576" s="874"/>
      <c r="T1576" s="875"/>
      <c r="U1576" s="874"/>
      <c r="V1576" s="875"/>
      <c r="W1576" s="874"/>
      <c r="X1576" s="875"/>
      <c r="Y1576" s="874"/>
      <c r="Z1576" s="875"/>
      <c r="AA1576" s="874"/>
      <c r="AB1576" s="875"/>
      <c r="AC1576" s="874"/>
      <c r="AD1576" s="875"/>
      <c r="AE1576" s="60"/>
      <c r="AF1576" s="259"/>
      <c r="AG1576" s="375">
        <f>IF(AND($C$29="",COUNTBLANK(D1576:AD1576)=27),0,IF(AND($C$29&gt;=$AG$28,COUNTBLANK(D1576:AD1576)&lt;&gt;27),0,IF(AND($AG$28&gt;$C$29,COUNTBLANK(D1576:AD1576)=27),0,1)))</f>
        <v>0</v>
      </c>
      <c r="AH1576" s="264">
        <f t="shared" si="1523"/>
        <v>0</v>
      </c>
      <c r="AK1576" s="375">
        <f t="shared" si="1524"/>
        <v>0</v>
      </c>
      <c r="AL1576" s="378">
        <f t="shared" si="1519"/>
        <v>0</v>
      </c>
      <c r="AM1576" s="374">
        <f t="shared" si="1525"/>
        <v>0</v>
      </c>
      <c r="AN1576" s="292">
        <f t="shared" si="1526"/>
        <v>0</v>
      </c>
      <c r="AO1576" s="375">
        <f t="shared" si="1527"/>
        <v>0</v>
      </c>
      <c r="AP1576" s="378">
        <f t="shared" si="1520"/>
        <v>0</v>
      </c>
      <c r="AQ1576" s="374">
        <f t="shared" si="1528"/>
        <v>0</v>
      </c>
      <c r="AR1576" s="292">
        <f t="shared" si="1529"/>
        <v>0</v>
      </c>
      <c r="AS1576" s="375">
        <f t="shared" si="1530"/>
        <v>0</v>
      </c>
      <c r="AT1576" s="378">
        <f t="shared" si="1521"/>
        <v>0</v>
      </c>
      <c r="AU1576" s="374">
        <f t="shared" si="1531"/>
        <v>0</v>
      </c>
      <c r="AV1576" s="292">
        <f t="shared" si="1532"/>
        <v>0</v>
      </c>
    </row>
    <row r="1577" spans="1:48" ht="15" customHeight="1" x14ac:dyDescent="0.25">
      <c r="A1577" s="60"/>
      <c r="B1577" s="60"/>
      <c r="C1577" s="117" t="s">
        <v>29</v>
      </c>
      <c r="D1577" s="559" t="str">
        <f t="shared" si="1522"/>
        <v/>
      </c>
      <c r="E1577" s="560"/>
      <c r="F1577" s="560"/>
      <c r="G1577" s="560"/>
      <c r="H1577" s="560"/>
      <c r="I1577" s="560"/>
      <c r="J1577" s="560"/>
      <c r="K1577" s="560"/>
      <c r="L1577" s="561"/>
      <c r="M1577" s="874"/>
      <c r="N1577" s="875"/>
      <c r="O1577" s="874"/>
      <c r="P1577" s="875"/>
      <c r="Q1577" s="874"/>
      <c r="R1577" s="875"/>
      <c r="S1577" s="874"/>
      <c r="T1577" s="875"/>
      <c r="U1577" s="874"/>
      <c r="V1577" s="875"/>
      <c r="W1577" s="874"/>
      <c r="X1577" s="875"/>
      <c r="Y1577" s="874"/>
      <c r="Z1577" s="875"/>
      <c r="AA1577" s="874"/>
      <c r="AB1577" s="875"/>
      <c r="AC1577" s="874"/>
      <c r="AD1577" s="875"/>
      <c r="AE1577" s="60"/>
      <c r="AF1577" s="259"/>
      <c r="AG1577" s="375">
        <f>IF(AND($C$29="",COUNTBLANK(D1577:AD1577)=27),0,IF(AND($C$29&gt;=$AG$29,COUNTBLANK(D1577:AD1577)&lt;&gt;27),0,IF(AND($AG$29&gt;$C$29,COUNTBLANK(D1577:AD1577)=27),0,1)))</f>
        <v>0</v>
      </c>
      <c r="AH1577" s="264">
        <f t="shared" si="1523"/>
        <v>0</v>
      </c>
      <c r="AK1577" s="375">
        <f t="shared" si="1524"/>
        <v>0</v>
      </c>
      <c r="AL1577" s="378">
        <f t="shared" si="1519"/>
        <v>0</v>
      </c>
      <c r="AM1577" s="374">
        <f t="shared" si="1525"/>
        <v>0</v>
      </c>
      <c r="AN1577" s="292">
        <f t="shared" si="1526"/>
        <v>0</v>
      </c>
      <c r="AO1577" s="375">
        <f t="shared" si="1527"/>
        <v>0</v>
      </c>
      <c r="AP1577" s="378">
        <f t="shared" si="1520"/>
        <v>0</v>
      </c>
      <c r="AQ1577" s="374">
        <f t="shared" si="1528"/>
        <v>0</v>
      </c>
      <c r="AR1577" s="292">
        <f t="shared" si="1529"/>
        <v>0</v>
      </c>
      <c r="AS1577" s="375">
        <f t="shared" si="1530"/>
        <v>0</v>
      </c>
      <c r="AT1577" s="378">
        <f t="shared" si="1521"/>
        <v>0</v>
      </c>
      <c r="AU1577" s="374">
        <f t="shared" si="1531"/>
        <v>0</v>
      </c>
      <c r="AV1577" s="292">
        <f t="shared" si="1532"/>
        <v>0</v>
      </c>
    </row>
    <row r="1578" spans="1:48" ht="15" customHeight="1" x14ac:dyDescent="0.25">
      <c r="A1578" s="60"/>
      <c r="B1578" s="60"/>
      <c r="C1578" s="117" t="s">
        <v>30</v>
      </c>
      <c r="D1578" s="559" t="str">
        <f t="shared" si="1522"/>
        <v/>
      </c>
      <c r="E1578" s="560"/>
      <c r="F1578" s="560"/>
      <c r="G1578" s="560"/>
      <c r="H1578" s="560"/>
      <c r="I1578" s="560"/>
      <c r="J1578" s="560"/>
      <c r="K1578" s="560"/>
      <c r="L1578" s="561"/>
      <c r="M1578" s="874"/>
      <c r="N1578" s="875"/>
      <c r="O1578" s="874"/>
      <c r="P1578" s="875"/>
      <c r="Q1578" s="874"/>
      <c r="R1578" s="875"/>
      <c r="S1578" s="874"/>
      <c r="T1578" s="875"/>
      <c r="U1578" s="874"/>
      <c r="V1578" s="875"/>
      <c r="W1578" s="874"/>
      <c r="X1578" s="875"/>
      <c r="Y1578" s="874"/>
      <c r="Z1578" s="875"/>
      <c r="AA1578" s="874"/>
      <c r="AB1578" s="875"/>
      <c r="AC1578" s="874"/>
      <c r="AD1578" s="875"/>
      <c r="AE1578" s="60"/>
      <c r="AF1578" s="259"/>
      <c r="AG1578" s="375">
        <f>IF(AND($C$29="",COUNTBLANK(D1578:AD1578)=27),0,IF(AND($C$29&gt;=$AG$30,COUNTBLANK(D1578:AD1578)&lt;&gt;27),0,IF(AND($AG$30&gt;$C$29,COUNTBLANK(D1578:AD1578)=27),0,1)))</f>
        <v>0</v>
      </c>
      <c r="AH1578" s="264">
        <f t="shared" si="1523"/>
        <v>0</v>
      </c>
      <c r="AK1578" s="375">
        <f t="shared" si="1524"/>
        <v>0</v>
      </c>
      <c r="AL1578" s="378">
        <f t="shared" si="1519"/>
        <v>0</v>
      </c>
      <c r="AM1578" s="374">
        <f t="shared" si="1525"/>
        <v>0</v>
      </c>
      <c r="AN1578" s="292">
        <f t="shared" si="1526"/>
        <v>0</v>
      </c>
      <c r="AO1578" s="375">
        <f t="shared" si="1527"/>
        <v>0</v>
      </c>
      <c r="AP1578" s="378">
        <f t="shared" si="1520"/>
        <v>0</v>
      </c>
      <c r="AQ1578" s="374">
        <f t="shared" si="1528"/>
        <v>0</v>
      </c>
      <c r="AR1578" s="292">
        <f t="shared" si="1529"/>
        <v>0</v>
      </c>
      <c r="AS1578" s="375">
        <f t="shared" si="1530"/>
        <v>0</v>
      </c>
      <c r="AT1578" s="378">
        <f t="shared" si="1521"/>
        <v>0</v>
      </c>
      <c r="AU1578" s="374">
        <f t="shared" si="1531"/>
        <v>0</v>
      </c>
      <c r="AV1578" s="292">
        <f t="shared" si="1532"/>
        <v>0</v>
      </c>
    </row>
    <row r="1579" spans="1:48" ht="15" customHeight="1" x14ac:dyDescent="0.25">
      <c r="A1579" s="60"/>
      <c r="B1579" s="60"/>
      <c r="C1579" s="117" t="s">
        <v>31</v>
      </c>
      <c r="D1579" s="559" t="str">
        <f t="shared" si="1522"/>
        <v/>
      </c>
      <c r="E1579" s="560"/>
      <c r="F1579" s="560"/>
      <c r="G1579" s="560"/>
      <c r="H1579" s="560"/>
      <c r="I1579" s="560"/>
      <c r="J1579" s="560"/>
      <c r="K1579" s="560"/>
      <c r="L1579" s="561"/>
      <c r="M1579" s="874"/>
      <c r="N1579" s="875"/>
      <c r="O1579" s="874"/>
      <c r="P1579" s="875"/>
      <c r="Q1579" s="874"/>
      <c r="R1579" s="875"/>
      <c r="S1579" s="874"/>
      <c r="T1579" s="875"/>
      <c r="U1579" s="874"/>
      <c r="V1579" s="875"/>
      <c r="W1579" s="874"/>
      <c r="X1579" s="875"/>
      <c r="Y1579" s="874"/>
      <c r="Z1579" s="875"/>
      <c r="AA1579" s="874"/>
      <c r="AB1579" s="875"/>
      <c r="AC1579" s="874"/>
      <c r="AD1579" s="875"/>
      <c r="AE1579" s="60"/>
      <c r="AF1579" s="259"/>
      <c r="AG1579" s="375">
        <f>IF(AND($C$29="",COUNTBLANK(D1579:AD1579)=27),0,IF(AND($C$29&gt;=$AG$31,COUNTBLANK(D1579:AD1579)&lt;&gt;27),0,IF(AND($AG$31&gt;$C$29,COUNTBLANK(D1579:AD1579)=27),0,1)))</f>
        <v>0</v>
      </c>
      <c r="AH1579" s="264">
        <f t="shared" si="1523"/>
        <v>0</v>
      </c>
      <c r="AK1579" s="375">
        <f t="shared" si="1524"/>
        <v>0</v>
      </c>
      <c r="AL1579" s="378">
        <f t="shared" si="1519"/>
        <v>0</v>
      </c>
      <c r="AM1579" s="374">
        <f t="shared" si="1525"/>
        <v>0</v>
      </c>
      <c r="AN1579" s="292">
        <f t="shared" si="1526"/>
        <v>0</v>
      </c>
      <c r="AO1579" s="375">
        <f t="shared" si="1527"/>
        <v>0</v>
      </c>
      <c r="AP1579" s="378">
        <f t="shared" si="1520"/>
        <v>0</v>
      </c>
      <c r="AQ1579" s="374">
        <f t="shared" si="1528"/>
        <v>0</v>
      </c>
      <c r="AR1579" s="292">
        <f t="shared" si="1529"/>
        <v>0</v>
      </c>
      <c r="AS1579" s="375">
        <f t="shared" si="1530"/>
        <v>0</v>
      </c>
      <c r="AT1579" s="378">
        <f t="shared" si="1521"/>
        <v>0</v>
      </c>
      <c r="AU1579" s="374">
        <f t="shared" si="1531"/>
        <v>0</v>
      </c>
      <c r="AV1579" s="292">
        <f t="shared" si="1532"/>
        <v>0</v>
      </c>
    </row>
    <row r="1580" spans="1:48" ht="15" customHeight="1" x14ac:dyDescent="0.25">
      <c r="A1580" s="60"/>
      <c r="B1580" s="60"/>
      <c r="C1580" s="117" t="s">
        <v>32</v>
      </c>
      <c r="D1580" s="559" t="str">
        <f t="shared" si="1522"/>
        <v/>
      </c>
      <c r="E1580" s="560"/>
      <c r="F1580" s="560"/>
      <c r="G1580" s="560"/>
      <c r="H1580" s="560"/>
      <c r="I1580" s="560"/>
      <c r="J1580" s="560"/>
      <c r="K1580" s="560"/>
      <c r="L1580" s="561"/>
      <c r="M1580" s="874"/>
      <c r="N1580" s="875"/>
      <c r="O1580" s="874"/>
      <c r="P1580" s="875"/>
      <c r="Q1580" s="874"/>
      <c r="R1580" s="875"/>
      <c r="S1580" s="874"/>
      <c r="T1580" s="875"/>
      <c r="U1580" s="874"/>
      <c r="V1580" s="875"/>
      <c r="W1580" s="874"/>
      <c r="X1580" s="875"/>
      <c r="Y1580" s="874"/>
      <c r="Z1580" s="875"/>
      <c r="AA1580" s="874"/>
      <c r="AB1580" s="875"/>
      <c r="AC1580" s="874"/>
      <c r="AD1580" s="875"/>
      <c r="AE1580" s="60"/>
      <c r="AF1580" s="259"/>
      <c r="AG1580" s="375">
        <f>IF(AND($C$29="",COUNTBLANK(D1580:AD1580)=27),0,IF(AND($C$29&gt;=$AG$32,COUNTBLANK(D1580:AD1580)&lt;&gt;27),0,IF(AND($AG$32&gt;$C$29,COUNTBLANK(D1580:AD1580)=27),0,1)))</f>
        <v>0</v>
      </c>
      <c r="AH1580" s="264">
        <f t="shared" si="1523"/>
        <v>0</v>
      </c>
      <c r="AK1580" s="375">
        <f t="shared" si="1524"/>
        <v>0</v>
      </c>
      <c r="AL1580" s="378">
        <f t="shared" si="1519"/>
        <v>0</v>
      </c>
      <c r="AM1580" s="374">
        <f t="shared" si="1525"/>
        <v>0</v>
      </c>
      <c r="AN1580" s="292">
        <f t="shared" si="1526"/>
        <v>0</v>
      </c>
      <c r="AO1580" s="375">
        <f t="shared" si="1527"/>
        <v>0</v>
      </c>
      <c r="AP1580" s="378">
        <f t="shared" si="1520"/>
        <v>0</v>
      </c>
      <c r="AQ1580" s="374">
        <f t="shared" si="1528"/>
        <v>0</v>
      </c>
      <c r="AR1580" s="292">
        <f t="shared" si="1529"/>
        <v>0</v>
      </c>
      <c r="AS1580" s="375">
        <f t="shared" si="1530"/>
        <v>0</v>
      </c>
      <c r="AT1580" s="378">
        <f t="shared" si="1521"/>
        <v>0</v>
      </c>
      <c r="AU1580" s="374">
        <f t="shared" si="1531"/>
        <v>0</v>
      </c>
      <c r="AV1580" s="292">
        <f t="shared" si="1532"/>
        <v>0</v>
      </c>
    </row>
    <row r="1581" spans="1:48" ht="15" customHeight="1" x14ac:dyDescent="0.25">
      <c r="A1581" s="60"/>
      <c r="B1581" s="60"/>
      <c r="C1581" s="117" t="s">
        <v>33</v>
      </c>
      <c r="D1581" s="559" t="str">
        <f t="shared" si="1522"/>
        <v/>
      </c>
      <c r="E1581" s="560"/>
      <c r="F1581" s="560"/>
      <c r="G1581" s="560"/>
      <c r="H1581" s="560"/>
      <c r="I1581" s="560"/>
      <c r="J1581" s="560"/>
      <c r="K1581" s="560"/>
      <c r="L1581" s="561"/>
      <c r="M1581" s="874"/>
      <c r="N1581" s="875"/>
      <c r="O1581" s="874"/>
      <c r="P1581" s="875"/>
      <c r="Q1581" s="874"/>
      <c r="R1581" s="875"/>
      <c r="S1581" s="874"/>
      <c r="T1581" s="875"/>
      <c r="U1581" s="874"/>
      <c r="V1581" s="875"/>
      <c r="W1581" s="874"/>
      <c r="X1581" s="875"/>
      <c r="Y1581" s="874"/>
      <c r="Z1581" s="875"/>
      <c r="AA1581" s="874"/>
      <c r="AB1581" s="875"/>
      <c r="AC1581" s="874"/>
      <c r="AD1581" s="875"/>
      <c r="AE1581" s="60"/>
      <c r="AF1581" s="259"/>
      <c r="AG1581" s="375">
        <f>IF(AND($C$29="",COUNTBLANK(D1581:AD1581)=27),0,IF(AND($C$29&gt;=$AG$33,COUNTBLANK(D1581:AD1581)&lt;&gt;27),0,IF(AND($AG$33&gt;$C$29,COUNTBLANK(D1581:AD1581)=27),0,1)))</f>
        <v>0</v>
      </c>
      <c r="AH1581" s="264">
        <f t="shared" si="1523"/>
        <v>0</v>
      </c>
      <c r="AK1581" s="375">
        <f t="shared" si="1524"/>
        <v>0</v>
      </c>
      <c r="AL1581" s="378">
        <f t="shared" si="1519"/>
        <v>0</v>
      </c>
      <c r="AM1581" s="374">
        <f t="shared" si="1525"/>
        <v>0</v>
      </c>
      <c r="AN1581" s="292">
        <f t="shared" si="1526"/>
        <v>0</v>
      </c>
      <c r="AO1581" s="375">
        <f t="shared" si="1527"/>
        <v>0</v>
      </c>
      <c r="AP1581" s="378">
        <f t="shared" si="1520"/>
        <v>0</v>
      </c>
      <c r="AQ1581" s="374">
        <f t="shared" si="1528"/>
        <v>0</v>
      </c>
      <c r="AR1581" s="292">
        <f t="shared" si="1529"/>
        <v>0</v>
      </c>
      <c r="AS1581" s="375">
        <f t="shared" si="1530"/>
        <v>0</v>
      </c>
      <c r="AT1581" s="378">
        <f t="shared" si="1521"/>
        <v>0</v>
      </c>
      <c r="AU1581" s="374">
        <f t="shared" si="1531"/>
        <v>0</v>
      </c>
      <c r="AV1581" s="292">
        <f t="shared" si="1532"/>
        <v>0</v>
      </c>
    </row>
    <row r="1582" spans="1:48" ht="15" customHeight="1" x14ac:dyDescent="0.25">
      <c r="L1582" s="82" t="s">
        <v>64</v>
      </c>
      <c r="M1582" s="559">
        <f t="shared" ref="M1582:AC1582" si="1533">IF(AND(SUM(M1574:N1581)=0,COUNTIF(M1574:N1581,"NS")&gt;0),"NS",SUM(M1574:N1581))</f>
        <v>0</v>
      </c>
      <c r="N1582" s="561"/>
      <c r="O1582" s="559">
        <f t="shared" si="1533"/>
        <v>0</v>
      </c>
      <c r="P1582" s="561"/>
      <c r="Q1582" s="559">
        <f t="shared" si="1533"/>
        <v>0</v>
      </c>
      <c r="R1582" s="561"/>
      <c r="S1582" s="559">
        <f t="shared" si="1533"/>
        <v>0</v>
      </c>
      <c r="T1582" s="561"/>
      <c r="U1582" s="559">
        <f t="shared" si="1533"/>
        <v>0</v>
      </c>
      <c r="V1582" s="561"/>
      <c r="W1582" s="559">
        <f t="shared" si="1533"/>
        <v>0</v>
      </c>
      <c r="X1582" s="561"/>
      <c r="Y1582" s="559">
        <f t="shared" si="1533"/>
        <v>0</v>
      </c>
      <c r="Z1582" s="561"/>
      <c r="AA1582" s="559">
        <f t="shared" si="1533"/>
        <v>0</v>
      </c>
      <c r="AB1582" s="561"/>
      <c r="AC1582" s="559">
        <f t="shared" si="1533"/>
        <v>0</v>
      </c>
      <c r="AD1582" s="561"/>
      <c r="AE1582" s="60"/>
      <c r="AF1582" s="259"/>
      <c r="AG1582" s="377">
        <f t="shared" ref="AG1582" si="1534">SUM(AG1574:AG1581)</f>
        <v>0</v>
      </c>
      <c r="AH1582" s="383">
        <f>IF(AG1572=AH1572,0,SUM(AH1574:AH1581))</f>
        <v>0</v>
      </c>
    </row>
    <row r="1583" spans="1:48" ht="15" customHeight="1" x14ac:dyDescent="0.25">
      <c r="AE1583" s="60"/>
      <c r="AF1583" s="259"/>
      <c r="AG1583" s="375"/>
      <c r="AH1583" s="399"/>
    </row>
    <row r="1584" spans="1:48" ht="24" customHeight="1" x14ac:dyDescent="0.25">
      <c r="C1584" s="785" t="s">
        <v>870</v>
      </c>
      <c r="D1584" s="785"/>
      <c r="E1584" s="785"/>
      <c r="F1584" s="785"/>
      <c r="G1584" s="785"/>
      <c r="H1584" s="785"/>
      <c r="I1584" s="785"/>
      <c r="J1584" s="785"/>
      <c r="K1584" s="785"/>
      <c r="L1584" s="785"/>
      <c r="M1584" s="785"/>
      <c r="N1584" s="785"/>
      <c r="O1584" s="785"/>
      <c r="P1584" s="785"/>
      <c r="Q1584" s="785"/>
      <c r="R1584" s="785"/>
      <c r="S1584" s="785"/>
      <c r="T1584" s="785"/>
      <c r="U1584" s="785"/>
      <c r="V1584" s="785"/>
      <c r="W1584" s="785"/>
      <c r="X1584" s="785"/>
      <c r="Y1584" s="785"/>
      <c r="Z1584" s="785"/>
      <c r="AA1584" s="785"/>
      <c r="AB1584" s="785"/>
      <c r="AC1584" s="785"/>
      <c r="AD1584" s="785"/>
      <c r="AE1584" s="60"/>
      <c r="AF1584" s="259"/>
      <c r="AG1584" s="375"/>
      <c r="AH1584" s="399"/>
    </row>
    <row r="1585" spans="1:70" ht="60" customHeight="1" x14ac:dyDescent="0.25">
      <c r="C1585" s="1076"/>
      <c r="D1585" s="1076"/>
      <c r="E1585" s="1076"/>
      <c r="F1585" s="1076"/>
      <c r="G1585" s="1076"/>
      <c r="H1585" s="1076"/>
      <c r="I1585" s="1076"/>
      <c r="J1585" s="1076"/>
      <c r="K1585" s="1076"/>
      <c r="L1585" s="1076"/>
      <c r="M1585" s="1076"/>
      <c r="N1585" s="1076"/>
      <c r="O1585" s="1076"/>
      <c r="P1585" s="1076"/>
      <c r="Q1585" s="1076"/>
      <c r="R1585" s="1076"/>
      <c r="S1585" s="1076"/>
      <c r="T1585" s="1076"/>
      <c r="U1585" s="1076"/>
      <c r="V1585" s="1076"/>
      <c r="W1585" s="1076"/>
      <c r="X1585" s="1076"/>
      <c r="Y1585" s="1076"/>
      <c r="Z1585" s="1076"/>
      <c r="AA1585" s="1076"/>
      <c r="AB1585" s="1076"/>
      <c r="AC1585" s="1076"/>
      <c r="AD1585" s="1076"/>
      <c r="AE1585" s="60"/>
      <c r="AF1585" s="259"/>
      <c r="AG1585" s="375"/>
      <c r="AH1585" s="399"/>
    </row>
    <row r="1586" spans="1:70" ht="15" customHeight="1" x14ac:dyDescent="0.25">
      <c r="AE1586" s="60"/>
      <c r="AF1586" s="259"/>
      <c r="AG1586" s="375"/>
      <c r="AH1586" s="399"/>
    </row>
    <row r="1587" spans="1:70" ht="15" customHeight="1" x14ac:dyDescent="0.25">
      <c r="B1587" s="543" t="str">
        <f>IF(SUM(AN1582:BH1582)&gt;=1,"Error: Verificar la suma por fila","")</f>
        <v/>
      </c>
      <c r="C1587" s="543"/>
      <c r="D1587" s="543"/>
      <c r="E1587" s="543"/>
      <c r="F1587" s="543"/>
      <c r="G1587" s="543"/>
      <c r="H1587" s="543"/>
      <c r="I1587" s="543"/>
      <c r="J1587" s="543"/>
      <c r="K1587" s="543"/>
      <c r="L1587" s="543"/>
      <c r="M1587" s="543"/>
      <c r="N1587" s="543"/>
      <c r="O1587" s="543"/>
      <c r="P1587" s="543"/>
      <c r="Q1587" s="543"/>
      <c r="R1587" s="543"/>
      <c r="S1587" s="543"/>
      <c r="T1587" s="543"/>
      <c r="U1587" s="543"/>
      <c r="V1587" s="543"/>
      <c r="W1587" s="543"/>
      <c r="X1587" s="543"/>
      <c r="Y1587" s="543"/>
      <c r="Z1587" s="543"/>
      <c r="AA1587" s="543"/>
      <c r="AB1587" s="543"/>
      <c r="AC1587" s="543"/>
      <c r="AD1587" s="543"/>
      <c r="AE1587" s="60"/>
      <c r="AF1587" s="259"/>
      <c r="AG1587" s="375"/>
      <c r="AH1587" s="399"/>
    </row>
    <row r="1588" spans="1:70" ht="15" customHeight="1" x14ac:dyDescent="0.25">
      <c r="B1588" s="545" t="str">
        <f>IF(OR(AG1572=AH1572,AG1572=AI1572),"","Error: Debe completar toda la información requerida.")</f>
        <v/>
      </c>
      <c r="C1588" s="545"/>
      <c r="D1588" s="545"/>
      <c r="E1588" s="545"/>
      <c r="F1588" s="545"/>
      <c r="G1588" s="545"/>
      <c r="H1588" s="545"/>
      <c r="I1588" s="545"/>
      <c r="J1588" s="545"/>
      <c r="K1588" s="545"/>
      <c r="L1588" s="545"/>
      <c r="M1588" s="545"/>
      <c r="N1588" s="545"/>
      <c r="O1588" s="545"/>
      <c r="P1588" s="545"/>
      <c r="Q1588" s="545"/>
      <c r="R1588" s="545"/>
      <c r="S1588" s="545"/>
      <c r="T1588" s="545"/>
      <c r="U1588" s="545"/>
      <c r="V1588" s="545"/>
      <c r="W1588" s="545"/>
      <c r="X1588" s="545"/>
      <c r="Y1588" s="545"/>
      <c r="Z1588" s="545"/>
      <c r="AA1588" s="545"/>
      <c r="AB1588" s="545"/>
      <c r="AC1588" s="545"/>
      <c r="AD1588" s="545"/>
      <c r="AE1588" s="60"/>
      <c r="AF1588" s="259"/>
      <c r="AG1588" s="375"/>
      <c r="AH1588" s="399"/>
    </row>
    <row r="1589" spans="1:70" ht="36" customHeight="1" x14ac:dyDescent="0.25">
      <c r="A1589" s="114" t="s">
        <v>600</v>
      </c>
      <c r="B1589" s="573" t="s">
        <v>1528</v>
      </c>
      <c r="C1589" s="573"/>
      <c r="D1589" s="573"/>
      <c r="E1589" s="573"/>
      <c r="F1589" s="573"/>
      <c r="G1589" s="573"/>
      <c r="H1589" s="573"/>
      <c r="I1589" s="573"/>
      <c r="J1589" s="573"/>
      <c r="K1589" s="573"/>
      <c r="L1589" s="573"/>
      <c r="M1589" s="573"/>
      <c r="N1589" s="573"/>
      <c r="O1589" s="573"/>
      <c r="P1589" s="573"/>
      <c r="Q1589" s="573"/>
      <c r="R1589" s="573"/>
      <c r="S1589" s="573"/>
      <c r="T1589" s="573"/>
      <c r="U1589" s="573"/>
      <c r="V1589" s="573"/>
      <c r="W1589" s="573"/>
      <c r="X1589" s="573"/>
      <c r="Y1589" s="573"/>
      <c r="Z1589" s="573"/>
      <c r="AA1589" s="573"/>
      <c r="AB1589" s="573"/>
      <c r="AC1589" s="573"/>
      <c r="AD1589" s="573"/>
      <c r="AE1589" s="60"/>
      <c r="AF1589" s="259"/>
      <c r="AG1589" s="375"/>
      <c r="AH1589" s="399"/>
    </row>
    <row r="1590" spans="1:70" ht="24" customHeight="1" x14ac:dyDescent="0.25">
      <c r="C1590" s="576" t="s">
        <v>1087</v>
      </c>
      <c r="D1590" s="576"/>
      <c r="E1590" s="576"/>
      <c r="F1590" s="576"/>
      <c r="G1590" s="576"/>
      <c r="H1590" s="576"/>
      <c r="I1590" s="576"/>
      <c r="J1590" s="576"/>
      <c r="K1590" s="576"/>
      <c r="L1590" s="576"/>
      <c r="M1590" s="576"/>
      <c r="N1590" s="576"/>
      <c r="O1590" s="576"/>
      <c r="P1590" s="576"/>
      <c r="Q1590" s="576"/>
      <c r="R1590" s="576"/>
      <c r="S1590" s="576"/>
      <c r="T1590" s="576"/>
      <c r="U1590" s="576"/>
      <c r="V1590" s="576"/>
      <c r="W1590" s="576"/>
      <c r="X1590" s="576"/>
      <c r="Y1590" s="576"/>
      <c r="Z1590" s="576"/>
      <c r="AA1590" s="576"/>
      <c r="AB1590" s="576"/>
      <c r="AC1590" s="576"/>
      <c r="AD1590" s="576"/>
      <c r="AE1590" s="60"/>
      <c r="AF1590" s="259"/>
      <c r="AG1590" s="375"/>
      <c r="AH1590" s="399"/>
    </row>
    <row r="1591" spans="1:70" ht="24" customHeight="1" x14ac:dyDescent="0.25">
      <c r="A1591" s="60"/>
      <c r="B1591" s="60"/>
      <c r="C1591" s="576" t="s">
        <v>1529</v>
      </c>
      <c r="D1591" s="576"/>
      <c r="E1591" s="576"/>
      <c r="F1591" s="576"/>
      <c r="G1591" s="576"/>
      <c r="H1591" s="576"/>
      <c r="I1591" s="576"/>
      <c r="J1591" s="576"/>
      <c r="K1591" s="576"/>
      <c r="L1591" s="576"/>
      <c r="M1591" s="576"/>
      <c r="N1591" s="576"/>
      <c r="O1591" s="576"/>
      <c r="P1591" s="576"/>
      <c r="Q1591" s="576"/>
      <c r="R1591" s="576"/>
      <c r="S1591" s="576"/>
      <c r="T1591" s="576"/>
      <c r="U1591" s="576"/>
      <c r="V1591" s="576"/>
      <c r="W1591" s="576"/>
      <c r="X1591" s="576"/>
      <c r="Y1591" s="576"/>
      <c r="Z1591" s="576"/>
      <c r="AA1591" s="576"/>
      <c r="AB1591" s="576"/>
      <c r="AC1591" s="576"/>
      <c r="AD1591" s="576"/>
      <c r="AE1591" s="60"/>
      <c r="AF1591" s="259"/>
      <c r="AG1591" s="375"/>
      <c r="AH1591" s="399"/>
    </row>
    <row r="1592" spans="1:70" ht="36" customHeight="1" x14ac:dyDescent="0.25">
      <c r="A1592" s="60"/>
      <c r="B1592" s="60"/>
      <c r="C1592" s="576" t="s">
        <v>1267</v>
      </c>
      <c r="D1592" s="576"/>
      <c r="E1592" s="576"/>
      <c r="F1592" s="576"/>
      <c r="G1592" s="576"/>
      <c r="H1592" s="576"/>
      <c r="I1592" s="576"/>
      <c r="J1592" s="576"/>
      <c r="K1592" s="576"/>
      <c r="L1592" s="576"/>
      <c r="M1592" s="576"/>
      <c r="N1592" s="576"/>
      <c r="O1592" s="576"/>
      <c r="P1592" s="576"/>
      <c r="Q1592" s="576"/>
      <c r="R1592" s="576"/>
      <c r="S1592" s="576"/>
      <c r="T1592" s="576"/>
      <c r="U1592" s="576"/>
      <c r="V1592" s="576"/>
      <c r="W1592" s="576"/>
      <c r="X1592" s="576"/>
      <c r="Y1592" s="576"/>
      <c r="Z1592" s="576"/>
      <c r="AA1592" s="576"/>
      <c r="AB1592" s="576"/>
      <c r="AC1592" s="576"/>
      <c r="AD1592" s="576"/>
      <c r="AE1592" s="60"/>
      <c r="AF1592" s="259"/>
      <c r="AG1592" s="375"/>
      <c r="AH1592" s="399"/>
    </row>
    <row r="1593" spans="1:70" ht="15" customHeight="1" x14ac:dyDescent="0.25">
      <c r="A1593" s="60"/>
      <c r="B1593" s="60"/>
      <c r="AE1593" s="60"/>
      <c r="AF1593" s="259"/>
      <c r="AG1593" s="375"/>
      <c r="AH1593" s="399"/>
    </row>
    <row r="1594" spans="1:70" ht="24" customHeight="1" x14ac:dyDescent="0.25">
      <c r="A1594" s="60"/>
      <c r="B1594" s="60"/>
      <c r="C1594" s="694" t="s">
        <v>1130</v>
      </c>
      <c r="D1594" s="695"/>
      <c r="E1594" s="695"/>
      <c r="F1594" s="695"/>
      <c r="G1594" s="695"/>
      <c r="H1594" s="695"/>
      <c r="I1594" s="695"/>
      <c r="J1594" s="695"/>
      <c r="K1594" s="695"/>
      <c r="L1594" s="696"/>
      <c r="M1594" s="556" t="s">
        <v>1616</v>
      </c>
      <c r="N1594" s="557"/>
      <c r="O1594" s="557"/>
      <c r="P1594" s="557"/>
      <c r="Q1594" s="557"/>
      <c r="R1594" s="557"/>
      <c r="S1594" s="557"/>
      <c r="T1594" s="557"/>
      <c r="U1594" s="557"/>
      <c r="V1594" s="557"/>
      <c r="W1594" s="557"/>
      <c r="X1594" s="557"/>
      <c r="Y1594" s="557"/>
      <c r="Z1594" s="557"/>
      <c r="AA1594" s="557"/>
      <c r="AB1594" s="557"/>
      <c r="AC1594" s="557"/>
      <c r="AD1594" s="558"/>
      <c r="AE1594" s="60"/>
      <c r="AF1594" s="259"/>
      <c r="AG1594" s="285" t="s">
        <v>1908</v>
      </c>
      <c r="AH1594" s="285"/>
      <c r="AI1594" s="285"/>
      <c r="AJ1594" s="374"/>
      <c r="AK1594" s="374"/>
      <c r="AL1594" s="374"/>
      <c r="AM1594" s="374"/>
      <c r="AN1594" s="374"/>
    </row>
    <row r="1595" spans="1:70" ht="48" customHeight="1" x14ac:dyDescent="0.25">
      <c r="A1595" s="60"/>
      <c r="B1595" s="60"/>
      <c r="C1595" s="724"/>
      <c r="D1595" s="725"/>
      <c r="E1595" s="725"/>
      <c r="F1595" s="725"/>
      <c r="G1595" s="725"/>
      <c r="H1595" s="725"/>
      <c r="I1595" s="725"/>
      <c r="J1595" s="725"/>
      <c r="K1595" s="725"/>
      <c r="L1595" s="726"/>
      <c r="M1595" s="802" t="s">
        <v>60</v>
      </c>
      <c r="N1595" s="804"/>
      <c r="O1595" s="858" t="s">
        <v>61</v>
      </c>
      <c r="P1595" s="859"/>
      <c r="Q1595" s="858" t="s">
        <v>62</v>
      </c>
      <c r="R1595" s="859"/>
      <c r="S1595" s="559" t="s">
        <v>912</v>
      </c>
      <c r="T1595" s="560"/>
      <c r="U1595" s="560"/>
      <c r="V1595" s="561"/>
      <c r="W1595" s="559" t="s">
        <v>277</v>
      </c>
      <c r="X1595" s="560"/>
      <c r="Y1595" s="560"/>
      <c r="Z1595" s="561"/>
      <c r="AA1595" s="559" t="s">
        <v>278</v>
      </c>
      <c r="AB1595" s="560"/>
      <c r="AC1595" s="560"/>
      <c r="AD1595" s="561"/>
      <c r="AE1595" s="60"/>
      <c r="AF1595" s="259"/>
      <c r="AG1595" s="285">
        <f>COUNTBLANK(M1597:AD1604)</f>
        <v>144</v>
      </c>
      <c r="AH1595" s="285">
        <v>144</v>
      </c>
      <c r="AI1595" s="285">
        <f>IF(SUM(AG1597:AH1604)=0,AG1595,1)</f>
        <v>144</v>
      </c>
      <c r="AJ1595" s="374"/>
      <c r="AK1595" s="374"/>
      <c r="AL1595" s="374"/>
      <c r="AM1595" s="374"/>
      <c r="AN1595" s="374"/>
    </row>
    <row r="1596" spans="1:70" ht="43.5" customHeight="1" x14ac:dyDescent="0.25">
      <c r="A1596" s="60"/>
      <c r="B1596" s="60"/>
      <c r="C1596" s="697"/>
      <c r="D1596" s="698"/>
      <c r="E1596" s="698"/>
      <c r="F1596" s="698"/>
      <c r="G1596" s="698"/>
      <c r="H1596" s="698"/>
      <c r="I1596" s="698"/>
      <c r="J1596" s="698"/>
      <c r="K1596" s="698"/>
      <c r="L1596" s="699"/>
      <c r="M1596" s="808"/>
      <c r="N1596" s="810"/>
      <c r="O1596" s="862"/>
      <c r="P1596" s="863"/>
      <c r="Q1596" s="862"/>
      <c r="R1596" s="863"/>
      <c r="S1596" s="887" t="s">
        <v>78</v>
      </c>
      <c r="T1596" s="888"/>
      <c r="U1596" s="189" t="s">
        <v>61</v>
      </c>
      <c r="V1596" s="189" t="s">
        <v>62</v>
      </c>
      <c r="W1596" s="887" t="s">
        <v>78</v>
      </c>
      <c r="X1596" s="888"/>
      <c r="Y1596" s="189" t="s">
        <v>61</v>
      </c>
      <c r="Z1596" s="189" t="s">
        <v>62</v>
      </c>
      <c r="AA1596" s="887" t="s">
        <v>78</v>
      </c>
      <c r="AB1596" s="888"/>
      <c r="AC1596" s="189" t="s">
        <v>61</v>
      </c>
      <c r="AD1596" s="189" t="s">
        <v>62</v>
      </c>
      <c r="AE1596" s="60"/>
      <c r="AF1596" s="259"/>
      <c r="AG1596" s="374" t="s">
        <v>1921</v>
      </c>
      <c r="AH1596" s="374" t="s">
        <v>1925</v>
      </c>
      <c r="AI1596" s="374"/>
      <c r="AJ1596" s="374"/>
      <c r="AK1596" s="375" t="s">
        <v>1913</v>
      </c>
      <c r="AL1596" s="378" t="s">
        <v>1910</v>
      </c>
      <c r="AM1596" s="374" t="s">
        <v>1914</v>
      </c>
      <c r="AN1596" s="374" t="s">
        <v>1915</v>
      </c>
      <c r="AW1596" s="375" t="s">
        <v>1913</v>
      </c>
      <c r="AX1596" s="378" t="s">
        <v>1910</v>
      </c>
      <c r="AY1596" s="374" t="s">
        <v>1914</v>
      </c>
      <c r="AZ1596" s="374" t="s">
        <v>1915</v>
      </c>
      <c r="BA1596" s="375" t="s">
        <v>1913</v>
      </c>
      <c r="BB1596" s="378" t="s">
        <v>1910</v>
      </c>
      <c r="BC1596" s="374" t="s">
        <v>1914</v>
      </c>
      <c r="BD1596" s="374" t="s">
        <v>1915</v>
      </c>
      <c r="BE1596" s="375" t="s">
        <v>1913</v>
      </c>
      <c r="BF1596" s="378" t="s">
        <v>1910</v>
      </c>
      <c r="BG1596" s="374" t="s">
        <v>1914</v>
      </c>
      <c r="BH1596" s="374" t="s">
        <v>1915</v>
      </c>
      <c r="BK1596" s="375" t="s">
        <v>1913</v>
      </c>
      <c r="BL1596" s="378" t="s">
        <v>1910</v>
      </c>
      <c r="BM1596" s="374" t="s">
        <v>1914</v>
      </c>
      <c r="BN1596" s="374" t="s">
        <v>1915</v>
      </c>
      <c r="BO1596" s="375" t="s">
        <v>1913</v>
      </c>
      <c r="BP1596" s="378" t="s">
        <v>1910</v>
      </c>
      <c r="BQ1596" s="374" t="s">
        <v>1914</v>
      </c>
      <c r="BR1596" s="374" t="s">
        <v>1915</v>
      </c>
    </row>
    <row r="1597" spans="1:70" ht="15" customHeight="1" x14ac:dyDescent="0.25">
      <c r="A1597" s="60"/>
      <c r="B1597" s="60"/>
      <c r="C1597" s="18" t="s">
        <v>26</v>
      </c>
      <c r="D1597" s="854" t="str">
        <f>IF($D37="","",$D37)</f>
        <v/>
      </c>
      <c r="E1597" s="854"/>
      <c r="F1597" s="854"/>
      <c r="G1597" s="854"/>
      <c r="H1597" s="854"/>
      <c r="I1597" s="854"/>
      <c r="J1597" s="854"/>
      <c r="K1597" s="854"/>
      <c r="L1597" s="854"/>
      <c r="M1597" s="1087" t="str">
        <f>IF(M1556="","",M1556)</f>
        <v/>
      </c>
      <c r="N1597" s="1087"/>
      <c r="O1597" s="1087" t="str">
        <f>IF(S1556="","",S1556)</f>
        <v/>
      </c>
      <c r="P1597" s="1087"/>
      <c r="Q1597" s="1087" t="str">
        <f>IF(Y1556="","",Y1556)</f>
        <v/>
      </c>
      <c r="R1597" s="1087"/>
      <c r="S1597" s="828"/>
      <c r="T1597" s="828"/>
      <c r="U1597" s="274"/>
      <c r="V1597" s="274"/>
      <c r="W1597" s="828"/>
      <c r="X1597" s="828"/>
      <c r="Y1597" s="274"/>
      <c r="Z1597" s="274"/>
      <c r="AA1597" s="828"/>
      <c r="AB1597" s="828"/>
      <c r="AC1597" s="274"/>
      <c r="AD1597" s="274"/>
      <c r="AE1597" s="60"/>
      <c r="AF1597" s="259"/>
      <c r="AG1597" s="375">
        <f>IF(AND($C$29="",COUNTBLANK(D1597:AD1597)=27),0,IF(AND($C$29&gt;=$AG$26,COUNTBLANK(D1597:AD1597)&lt;&gt;27),0,IF(AND($AG$26&gt;$C$29,COUNTBLANK(D1597:AD1597)=27),0,1)))</f>
        <v>0</v>
      </c>
      <c r="AH1597" s="264">
        <f>IF(D1597="",0,IF(AND(D1597&lt;&gt;"",COUNT(K1597:AD1597)=10),0,1))</f>
        <v>0</v>
      </c>
      <c r="AI1597" s="374"/>
      <c r="AJ1597" s="374"/>
      <c r="AK1597" s="375" t="str">
        <f>M1597</f>
        <v/>
      </c>
      <c r="AL1597" s="378">
        <f>COUNTIF(O1597:R1597,"ns")</f>
        <v>0</v>
      </c>
      <c r="AM1597" s="374">
        <f>SUM(O1597:R1597)</f>
        <v>0</v>
      </c>
      <c r="AN1597" s="292">
        <f>IF($AG$1595=$AH$1595,0,IF(OR(AND(AK1597=0,AL1597&gt;0),AND(AK1597="ns",AM1597&gt;0),AND(AK1597="ns",AL1597=0,AM1597=0)),1,IF(OR(AND(AK1597&gt;0,AL1597=2),AND(AK1597="ns",AL1597=2),AND(AK1597="ns",AM1597=0,AL1597&gt;0),AK1597=AM1597),0,1)))</f>
        <v>0</v>
      </c>
      <c r="AO1597" s="400" t="str">
        <f>O1597</f>
        <v/>
      </c>
      <c r="AP1597" s="400">
        <f>COUNTIF(Y1597,"ns")+COUNTIF(AC1597,"ns")+COUNTIF(U1597,"ns")</f>
        <v>0</v>
      </c>
      <c r="AQ1597" s="400">
        <f>SUM(U1597,Y1597,AC1597)</f>
        <v>0</v>
      </c>
      <c r="AR1597" s="317">
        <f>IF($AG$1595=$AH$1595,0,IF(OR(AND(AO1597=0,AP1597&gt;0),AND(AO1597="NS",AQ1597&gt;0),AND(AO1597="NS",AQ1597=0,AP1597=0)),1,IF(OR(AND(AP1597&gt;=2,AQ1597&lt;AO1597),AND(AO1597="NS",AQ1597=0,AP1597&gt;0),AO1597=AQ1597),0,1)))</f>
        <v>0</v>
      </c>
      <c r="AS1597" s="400" t="str">
        <f>Q1597</f>
        <v/>
      </c>
      <c r="AT1597" s="400">
        <f>COUNTIF(Z1597,"ns")+COUNTIF(AD1597,"ns")+COUNTIF(V1597,"ns")</f>
        <v>0</v>
      </c>
      <c r="AU1597" s="400">
        <f>SUM(V1597,Z1597,AD1597)</f>
        <v>0</v>
      </c>
      <c r="AV1597" s="317">
        <f>IF($AG$1595=$AH$1595,0,IF(OR(AND(AS1597=0,AT1597&gt;0),AND(AS1597="NS",AU1597&gt;0),AND(AS1597="NS",AU1597=0,AT1597=0)),1,IF(OR(AND(AT1597&gt;=2,AU1597&lt;AS1597),AND(AS1597="NS",AU1597=0,AT1597&gt;0),AS1597=AU1597),0,1)))</f>
        <v>0</v>
      </c>
      <c r="AW1597" s="375">
        <f>S1597</f>
        <v>0</v>
      </c>
      <c r="AX1597" s="378">
        <f>COUNTIF(U1597:V1597,"ns")</f>
        <v>0</v>
      </c>
      <c r="AY1597" s="374">
        <f>SUM(U1597:V1597)</f>
        <v>0</v>
      </c>
      <c r="AZ1597" s="292">
        <f>IF($AG$1595=$AH$1595,0,IF(OR(AND(AW1597=0,AX1597&gt;0),AND(AW1597="ns",AY1597&gt;0),AND(AW1597="ns",AX1597=0,AY1597=0)),1,IF(OR(AND(AW1597&gt;0,AX1597=2),AND(AW1597="ns",AX1597=2),AND(AW1597="ns",AY1597=0,AX1597&gt;0),AW1597=AY1597),0,1)))</f>
        <v>0</v>
      </c>
      <c r="BA1597" s="375">
        <f>W1597</f>
        <v>0</v>
      </c>
      <c r="BB1597" s="378">
        <f>COUNTIF(Y1597:Z1597,"ns")</f>
        <v>0</v>
      </c>
      <c r="BC1597" s="374">
        <f>SUM(Y1597:Z1597)</f>
        <v>0</v>
      </c>
      <c r="BD1597" s="292">
        <f>IF($AG$1595=$AH$1595,0,IF(OR(AND(BA1597=0,BB1597&gt;0),AND(BA1597="ns",BC1597&gt;0),AND(BA1597="ns",BB1597=0,BC1597=0)),1,IF(OR(AND(BA1597&gt;0,BB1597=2),AND(BA1597="ns",BB1597=2),AND(BA1597="ns",BC1597=0,BB1597&gt;0),BA1597=BC1597),0,1)))</f>
        <v>0</v>
      </c>
      <c r="BE1597" s="375">
        <f>AA1597</f>
        <v>0</v>
      </c>
      <c r="BF1597" s="378">
        <f>COUNTIF(AC1597:AD1597,"ns")</f>
        <v>0</v>
      </c>
      <c r="BG1597" s="374">
        <f>SUM(AC1597:AD1597)</f>
        <v>0</v>
      </c>
      <c r="BH1597" s="292">
        <f>IF($AG$1595=$AH$1595,0,IF(OR(AND(BE1597=0,BF1597&gt;0),AND(BE1597="ns",BG1597&gt;0),AND(BE1597="ns",BF1597=0,BG1597=0)),1,IF(OR(AND(BE1597&gt;0,BF1597=2),AND(BE1597="ns",BF1597=2),AND(BE1597="ns",BG1597=0,BF1597&gt;0),BE1597=BG1597),0,1)))</f>
        <v>0</v>
      </c>
      <c r="BK1597" s="375">
        <f>S1556</f>
        <v>0</v>
      </c>
      <c r="BL1597" s="378">
        <f>COUNTIF(U1597,"ns")+COUNTIF(Y1597,"ns")+COUNTIF(AC1597,"ns")</f>
        <v>0</v>
      </c>
      <c r="BM1597" s="374">
        <f>SUM(U1597,Y1597,AC1597)</f>
        <v>0</v>
      </c>
      <c r="BN1597" s="317">
        <f>IF($AG$963=$AH$963,0,IF(OR(AND(BK1597=0,BL1597&gt;0),AND(BK1597="NS",BM1597&gt;0),AND(BK1597="NS",BM1597=0,BL1597=0)),1,IF(OR(AND(BL1597&gt;=2,BM1597&lt;BK1597),AND(BK1597="NS",BM1597=0,BL1597&gt;0),BK1597=BM1597),0,1)))</f>
        <v>0</v>
      </c>
      <c r="BO1597" s="375">
        <f>Y1556</f>
        <v>0</v>
      </c>
      <c r="BP1597" s="378">
        <f>COUNTIF(V1597,"ns")+COUNTIF(Z1597,"ns")+COUNTIF(AD1597,"ns")</f>
        <v>0</v>
      </c>
      <c r="BQ1597" s="374">
        <f>SUM(V1597,Z1597,AD1597)</f>
        <v>0</v>
      </c>
      <c r="BR1597" s="317">
        <f>IF($AG$963=$AH$963,0,IF(OR(AND(BO1597=0,BP1597&gt;0),AND(BO1597="NS",BQ1597&gt;0),AND(BO1597="NS",BQ1597=0,BP1597=0)),1,IF(OR(AND(BP1597&gt;=2,BQ1597&lt;BO1597),AND(BO1597="NS",BQ1597=0,BP1597&gt;0),BO1597=BQ1597),0,1)))</f>
        <v>0</v>
      </c>
    </row>
    <row r="1598" spans="1:70" ht="15" customHeight="1" x14ac:dyDescent="0.25">
      <c r="A1598" s="60"/>
      <c r="B1598" s="60"/>
      <c r="C1598" s="20" t="s">
        <v>27</v>
      </c>
      <c r="D1598" s="854" t="str">
        <f t="shared" ref="D1598:D1604" si="1535">IF($D38="","",$D38)</f>
        <v/>
      </c>
      <c r="E1598" s="854"/>
      <c r="F1598" s="854"/>
      <c r="G1598" s="854"/>
      <c r="H1598" s="854"/>
      <c r="I1598" s="854"/>
      <c r="J1598" s="854"/>
      <c r="K1598" s="854"/>
      <c r="L1598" s="854"/>
      <c r="M1598" s="1087" t="str">
        <f t="shared" ref="M1598:M1604" si="1536">IF(M1557="","",M1557)</f>
        <v/>
      </c>
      <c r="N1598" s="1087"/>
      <c r="O1598" s="1087" t="str">
        <f t="shared" ref="O1598:O1604" si="1537">IF(S1557="","",S1557)</f>
        <v/>
      </c>
      <c r="P1598" s="1087"/>
      <c r="Q1598" s="1087" t="str">
        <f t="shared" ref="Q1598:Q1604" si="1538">IF(Y1557="","",Y1557)</f>
        <v/>
      </c>
      <c r="R1598" s="1087"/>
      <c r="S1598" s="828"/>
      <c r="T1598" s="828"/>
      <c r="U1598" s="274"/>
      <c r="V1598" s="274"/>
      <c r="W1598" s="828"/>
      <c r="X1598" s="828"/>
      <c r="Y1598" s="274"/>
      <c r="Z1598" s="274"/>
      <c r="AA1598" s="828"/>
      <c r="AB1598" s="828"/>
      <c r="AC1598" s="274"/>
      <c r="AD1598" s="274"/>
      <c r="AE1598" s="60"/>
      <c r="AF1598" s="259"/>
      <c r="AG1598" s="375">
        <f>IF(AND($C$29="",COUNTBLANK(D1598:AD1598)=27),0,IF(AND($C$29&gt;=$AG$27,COUNTBLANK(D1598:AD1598)&lt;&gt;27),0,IF(AND($AG$27&gt;$C$29,COUNTBLANK(D1598:AD1598)=27),0,1)))</f>
        <v>0</v>
      </c>
      <c r="AH1598" s="264">
        <f t="shared" ref="AH1598:AH1604" si="1539">IF(D1598="",0,IF(AND(D1598&lt;&gt;"",COUNT(K1598:AD1598)=10),0,1))</f>
        <v>0</v>
      </c>
      <c r="AK1598" s="375" t="str">
        <f t="shared" ref="AK1598:AK1604" si="1540">M1598</f>
        <v/>
      </c>
      <c r="AL1598" s="378">
        <f t="shared" ref="AL1598:AL1604" si="1541">COUNTIF(O1598:R1598,"ns")</f>
        <v>0</v>
      </c>
      <c r="AM1598" s="374">
        <f t="shared" ref="AM1598:AM1604" si="1542">SUM(O1598:R1598)</f>
        <v>0</v>
      </c>
      <c r="AN1598" s="292">
        <f t="shared" ref="AN1598:AN1604" si="1543">IF($AG$1595=$AH$1595,0,IF(OR(AND(AK1598=0,AL1598&gt;0),AND(AK1598="ns",AM1598&gt;0),AND(AK1598="ns",AL1598=0,AM1598=0)),1,IF(OR(AND(AK1598&gt;0,AL1598=2),AND(AK1598="ns",AL1598=2),AND(AK1598="ns",AM1598=0,AL1598&gt;0),AK1598=AM1598),0,1)))</f>
        <v>0</v>
      </c>
      <c r="AO1598" s="400" t="str">
        <f t="shared" ref="AO1598:AO1604" si="1544">O1598</f>
        <v/>
      </c>
      <c r="AP1598" s="400">
        <f t="shared" ref="AP1598:AP1604" si="1545">COUNTIF(Y1598,"ns")+COUNTIF(AC1598,"ns")+COUNTIF(U1598,"ns")</f>
        <v>0</v>
      </c>
      <c r="AQ1598" s="400">
        <f t="shared" ref="AQ1598:AQ1604" si="1546">SUM(U1598,Y1598,AC1598)</f>
        <v>0</v>
      </c>
      <c r="AR1598" s="317">
        <f t="shared" ref="AR1598:AR1604" si="1547">IF($AG$1595=$AH$1595,0,IF(OR(AND(AO1598=0,AP1598&gt;0),AND(AO1598="NS",AQ1598&gt;0),AND(AO1598="NS",AQ1598=0,AP1598=0)),1,IF(OR(AND(AP1598&gt;=2,AQ1598&lt;AO1598),AND(AO1598="NS",AQ1598=0,AP1598&gt;0),AO1598=AQ1598),0,1)))</f>
        <v>0</v>
      </c>
      <c r="AS1598" s="400" t="str">
        <f t="shared" ref="AS1598:AS1604" si="1548">Q1598</f>
        <v/>
      </c>
      <c r="AT1598" s="400">
        <f t="shared" ref="AT1598:AT1604" si="1549">COUNTIF(Z1598,"ns")+COUNTIF(AD1598,"ns")+COUNTIF(V1598,"ns")</f>
        <v>0</v>
      </c>
      <c r="AU1598" s="400">
        <f t="shared" ref="AU1598:AU1604" si="1550">SUM(V1598,Z1598,AD1598)</f>
        <v>0</v>
      </c>
      <c r="AV1598" s="317">
        <f t="shared" ref="AV1598:AV1604" si="1551">IF($AG$1595=$AH$1595,0,IF(OR(AND(AS1598=0,AT1598&gt;0),AND(AS1598="NS",AU1598&gt;0),AND(AS1598="NS",AU1598=0,AT1598=0)),1,IF(OR(AND(AT1598&gt;=2,AU1598&lt;AS1598),AND(AS1598="NS",AU1598=0,AT1598&gt;0),AS1598=AU1598),0,1)))</f>
        <v>0</v>
      </c>
      <c r="AW1598" s="375">
        <f t="shared" ref="AW1598:AW1604" si="1552">S1598</f>
        <v>0</v>
      </c>
      <c r="AX1598" s="378">
        <f t="shared" ref="AX1598:AX1604" si="1553">COUNTIF(U1598:V1598,"ns")</f>
        <v>0</v>
      </c>
      <c r="AY1598" s="374">
        <f t="shared" ref="AY1598:AY1604" si="1554">SUM(U1598:V1598)</f>
        <v>0</v>
      </c>
      <c r="AZ1598" s="292">
        <f t="shared" ref="AZ1598:AZ1604" si="1555">IF($AG$1595=$AH$1595,0,IF(OR(AND(AW1598=0,AX1598&gt;0),AND(AW1598="ns",AY1598&gt;0),AND(AW1598="ns",AX1598=0,AY1598=0)),1,IF(OR(AND(AW1598&gt;0,AX1598=2),AND(AW1598="ns",AX1598=2),AND(AW1598="ns",AY1598=0,AX1598&gt;0),AW1598=AY1598),0,1)))</f>
        <v>0</v>
      </c>
      <c r="BA1598" s="375">
        <f t="shared" ref="BA1598:BA1604" si="1556">W1598</f>
        <v>0</v>
      </c>
      <c r="BB1598" s="378">
        <f t="shared" ref="BB1598:BB1604" si="1557">COUNTIF(Y1598:Z1598,"ns")</f>
        <v>0</v>
      </c>
      <c r="BC1598" s="374">
        <f t="shared" ref="BC1598:BC1604" si="1558">SUM(Y1598:Z1598)</f>
        <v>0</v>
      </c>
      <c r="BD1598" s="292">
        <f t="shared" ref="BD1598:BD1604" si="1559">IF($AG$1595=$AH$1595,0,IF(OR(AND(BA1598=0,BB1598&gt;0),AND(BA1598="ns",BC1598&gt;0),AND(BA1598="ns",BB1598=0,BC1598=0)),1,IF(OR(AND(BA1598&gt;0,BB1598=2),AND(BA1598="ns",BB1598=2),AND(BA1598="ns",BC1598=0,BB1598&gt;0),BA1598=BC1598),0,1)))</f>
        <v>0</v>
      </c>
      <c r="BE1598" s="375">
        <f t="shared" ref="BE1598:BE1604" si="1560">AA1598</f>
        <v>0</v>
      </c>
      <c r="BF1598" s="378">
        <f t="shared" ref="BF1598:BF1604" si="1561">COUNTIF(AC1598:AD1598,"ns")</f>
        <v>0</v>
      </c>
      <c r="BG1598" s="374">
        <f t="shared" ref="BG1598:BG1604" si="1562">SUM(AC1598:AD1598)</f>
        <v>0</v>
      </c>
      <c r="BH1598" s="292">
        <f t="shared" ref="BH1598:BH1604" si="1563">IF($AG$1595=$AH$1595,0,IF(OR(AND(BE1598=0,BF1598&gt;0),AND(BE1598="ns",BG1598&gt;0),AND(BE1598="ns",BF1598=0,BG1598=0)),1,IF(OR(AND(BE1598&gt;0,BF1598=2),AND(BE1598="ns",BF1598=2),AND(BE1598="ns",BG1598=0,BF1598&gt;0),BE1598=BG1598),0,1)))</f>
        <v>0</v>
      </c>
      <c r="BK1598" s="375">
        <f t="shared" ref="BK1598:BK1604" si="1564">S1557</f>
        <v>0</v>
      </c>
      <c r="BL1598" s="378">
        <f t="shared" ref="BL1598:BL1604" si="1565">COUNTIF(U1598,"ns")+COUNTIF(Y1598,"ns")+COUNTIF(AC1598,"ns")</f>
        <v>0</v>
      </c>
      <c r="BM1598" s="374">
        <f t="shared" ref="BM1598:BM1604" si="1566">SUM(U1598,Y1598,AC1598)</f>
        <v>0</v>
      </c>
      <c r="BN1598" s="317">
        <f t="shared" ref="BN1598:BN1604" si="1567">IF($AG$963=$AH$963,0,IF(OR(AND(BK1598=0,BL1598&gt;0),AND(BK1598="NS",BM1598&gt;0),AND(BK1598="NS",BM1598=0,BL1598=0)),1,IF(OR(AND(BL1598&gt;=2,BM1598&lt;BK1598),AND(BK1598="NS",BM1598=0,BL1598&gt;0),BK1598=BM1598),0,1)))</f>
        <v>0</v>
      </c>
      <c r="BO1598" s="375">
        <f t="shared" ref="BO1598:BO1604" si="1568">Y1557</f>
        <v>0</v>
      </c>
      <c r="BP1598" s="378">
        <f t="shared" ref="BP1598:BP1604" si="1569">COUNTIF(V1598,"ns")+COUNTIF(Z1598,"ns")+COUNTIF(AD1598,"ns")</f>
        <v>0</v>
      </c>
      <c r="BQ1598" s="374">
        <f t="shared" ref="BQ1598:BQ1604" si="1570">SUM(V1598,Z1598,AD1598)</f>
        <v>0</v>
      </c>
      <c r="BR1598" s="317">
        <f t="shared" ref="BR1598:BR1604" si="1571">IF($AG$963=$AH$963,0,IF(OR(AND(BO1598=0,BP1598&gt;0),AND(BO1598="NS",BQ1598&gt;0),AND(BO1598="NS",BQ1598=0,BP1598=0)),1,IF(OR(AND(BP1598&gt;=2,BQ1598&lt;BO1598),AND(BO1598="NS",BQ1598=0,BP1598&gt;0),BO1598=BQ1598),0,1)))</f>
        <v>0</v>
      </c>
    </row>
    <row r="1599" spans="1:70" ht="15" customHeight="1" x14ac:dyDescent="0.25">
      <c r="A1599" s="60"/>
      <c r="B1599" s="60"/>
      <c r="C1599" s="20" t="s">
        <v>28</v>
      </c>
      <c r="D1599" s="854" t="str">
        <f t="shared" si="1535"/>
        <v/>
      </c>
      <c r="E1599" s="854"/>
      <c r="F1599" s="854"/>
      <c r="G1599" s="854"/>
      <c r="H1599" s="854"/>
      <c r="I1599" s="854"/>
      <c r="J1599" s="854"/>
      <c r="K1599" s="854"/>
      <c r="L1599" s="854"/>
      <c r="M1599" s="1087" t="str">
        <f t="shared" si="1536"/>
        <v/>
      </c>
      <c r="N1599" s="1087"/>
      <c r="O1599" s="1087" t="str">
        <f t="shared" si="1537"/>
        <v/>
      </c>
      <c r="P1599" s="1087"/>
      <c r="Q1599" s="1087" t="str">
        <f t="shared" si="1538"/>
        <v/>
      </c>
      <c r="R1599" s="1087"/>
      <c r="S1599" s="828"/>
      <c r="T1599" s="828"/>
      <c r="U1599" s="274"/>
      <c r="V1599" s="274"/>
      <c r="W1599" s="828"/>
      <c r="X1599" s="828"/>
      <c r="Y1599" s="274"/>
      <c r="Z1599" s="274"/>
      <c r="AA1599" s="828"/>
      <c r="AB1599" s="828"/>
      <c r="AC1599" s="274"/>
      <c r="AD1599" s="274"/>
      <c r="AE1599" s="60"/>
      <c r="AF1599" s="259"/>
      <c r="AG1599" s="375">
        <f>IF(AND($C$29="",COUNTBLANK(D1599:AD1599)=27),0,IF(AND($C$29&gt;=$AG$28,COUNTBLANK(D1599:AD1599)&lt;&gt;27),0,IF(AND($AG$28&gt;$C$29,COUNTBLANK(D1599:AD1599)=27),0,1)))</f>
        <v>0</v>
      </c>
      <c r="AH1599" s="264">
        <f t="shared" si="1539"/>
        <v>0</v>
      </c>
      <c r="AK1599" s="375" t="str">
        <f t="shared" si="1540"/>
        <v/>
      </c>
      <c r="AL1599" s="378">
        <f t="shared" si="1541"/>
        <v>0</v>
      </c>
      <c r="AM1599" s="374">
        <f t="shared" si="1542"/>
        <v>0</v>
      </c>
      <c r="AN1599" s="292">
        <f t="shared" si="1543"/>
        <v>0</v>
      </c>
      <c r="AO1599" s="400" t="str">
        <f t="shared" si="1544"/>
        <v/>
      </c>
      <c r="AP1599" s="400">
        <f t="shared" si="1545"/>
        <v>0</v>
      </c>
      <c r="AQ1599" s="400">
        <f t="shared" si="1546"/>
        <v>0</v>
      </c>
      <c r="AR1599" s="317">
        <f t="shared" si="1547"/>
        <v>0</v>
      </c>
      <c r="AS1599" s="400" t="str">
        <f t="shared" si="1548"/>
        <v/>
      </c>
      <c r="AT1599" s="400">
        <f t="shared" si="1549"/>
        <v>0</v>
      </c>
      <c r="AU1599" s="400">
        <f t="shared" si="1550"/>
        <v>0</v>
      </c>
      <c r="AV1599" s="317">
        <f t="shared" si="1551"/>
        <v>0</v>
      </c>
      <c r="AW1599" s="375">
        <f t="shared" si="1552"/>
        <v>0</v>
      </c>
      <c r="AX1599" s="378">
        <f t="shared" si="1553"/>
        <v>0</v>
      </c>
      <c r="AY1599" s="374">
        <f t="shared" si="1554"/>
        <v>0</v>
      </c>
      <c r="AZ1599" s="292">
        <f t="shared" si="1555"/>
        <v>0</v>
      </c>
      <c r="BA1599" s="375">
        <f t="shared" si="1556"/>
        <v>0</v>
      </c>
      <c r="BB1599" s="378">
        <f t="shared" si="1557"/>
        <v>0</v>
      </c>
      <c r="BC1599" s="374">
        <f t="shared" si="1558"/>
        <v>0</v>
      </c>
      <c r="BD1599" s="292">
        <f t="shared" si="1559"/>
        <v>0</v>
      </c>
      <c r="BE1599" s="375">
        <f t="shared" si="1560"/>
        <v>0</v>
      </c>
      <c r="BF1599" s="378">
        <f t="shared" si="1561"/>
        <v>0</v>
      </c>
      <c r="BG1599" s="374">
        <f t="shared" si="1562"/>
        <v>0</v>
      </c>
      <c r="BH1599" s="292">
        <f t="shared" si="1563"/>
        <v>0</v>
      </c>
      <c r="BK1599" s="375">
        <f t="shared" si="1564"/>
        <v>0</v>
      </c>
      <c r="BL1599" s="378">
        <f t="shared" si="1565"/>
        <v>0</v>
      </c>
      <c r="BM1599" s="374">
        <f t="shared" si="1566"/>
        <v>0</v>
      </c>
      <c r="BN1599" s="317">
        <f t="shared" si="1567"/>
        <v>0</v>
      </c>
      <c r="BO1599" s="375">
        <f t="shared" si="1568"/>
        <v>0</v>
      </c>
      <c r="BP1599" s="378">
        <f t="shared" si="1569"/>
        <v>0</v>
      </c>
      <c r="BQ1599" s="374">
        <f t="shared" si="1570"/>
        <v>0</v>
      </c>
      <c r="BR1599" s="317">
        <f t="shared" si="1571"/>
        <v>0</v>
      </c>
    </row>
    <row r="1600" spans="1:70" ht="15" customHeight="1" x14ac:dyDescent="0.25">
      <c r="A1600" s="60"/>
      <c r="B1600" s="60"/>
      <c r="C1600" s="20" t="s">
        <v>29</v>
      </c>
      <c r="D1600" s="854" t="str">
        <f t="shared" si="1535"/>
        <v/>
      </c>
      <c r="E1600" s="854"/>
      <c r="F1600" s="854"/>
      <c r="G1600" s="854"/>
      <c r="H1600" s="854"/>
      <c r="I1600" s="854"/>
      <c r="J1600" s="854"/>
      <c r="K1600" s="854"/>
      <c r="L1600" s="854"/>
      <c r="M1600" s="1087" t="str">
        <f t="shared" si="1536"/>
        <v/>
      </c>
      <c r="N1600" s="1087"/>
      <c r="O1600" s="1087" t="str">
        <f t="shared" si="1537"/>
        <v/>
      </c>
      <c r="P1600" s="1087"/>
      <c r="Q1600" s="1087" t="str">
        <f t="shared" si="1538"/>
        <v/>
      </c>
      <c r="R1600" s="1087"/>
      <c r="S1600" s="828"/>
      <c r="T1600" s="828"/>
      <c r="U1600" s="274"/>
      <c r="V1600" s="274"/>
      <c r="W1600" s="828"/>
      <c r="X1600" s="828"/>
      <c r="Y1600" s="274"/>
      <c r="Z1600" s="274"/>
      <c r="AA1600" s="828"/>
      <c r="AB1600" s="828"/>
      <c r="AC1600" s="274"/>
      <c r="AD1600" s="274"/>
      <c r="AE1600" s="60"/>
      <c r="AF1600" s="259"/>
      <c r="AG1600" s="375">
        <f>IF(AND($C$29="",COUNTBLANK(D1600:AD1600)=27),0,IF(AND($C$29&gt;=$AG$29,COUNTBLANK(D1600:AD1600)&lt;&gt;27),0,IF(AND($AG$29&gt;$C$29,COUNTBLANK(D1600:AD1600)=27),0,1)))</f>
        <v>0</v>
      </c>
      <c r="AH1600" s="264">
        <f t="shared" si="1539"/>
        <v>0</v>
      </c>
      <c r="AK1600" s="375" t="str">
        <f t="shared" si="1540"/>
        <v/>
      </c>
      <c r="AL1600" s="378">
        <f t="shared" si="1541"/>
        <v>0</v>
      </c>
      <c r="AM1600" s="374">
        <f t="shared" si="1542"/>
        <v>0</v>
      </c>
      <c r="AN1600" s="292">
        <f t="shared" si="1543"/>
        <v>0</v>
      </c>
      <c r="AO1600" s="400" t="str">
        <f t="shared" si="1544"/>
        <v/>
      </c>
      <c r="AP1600" s="400">
        <f t="shared" si="1545"/>
        <v>0</v>
      </c>
      <c r="AQ1600" s="400">
        <f t="shared" si="1546"/>
        <v>0</v>
      </c>
      <c r="AR1600" s="317">
        <f t="shared" si="1547"/>
        <v>0</v>
      </c>
      <c r="AS1600" s="400" t="str">
        <f t="shared" si="1548"/>
        <v/>
      </c>
      <c r="AT1600" s="400">
        <f t="shared" si="1549"/>
        <v>0</v>
      </c>
      <c r="AU1600" s="400">
        <f t="shared" si="1550"/>
        <v>0</v>
      </c>
      <c r="AV1600" s="317">
        <f t="shared" si="1551"/>
        <v>0</v>
      </c>
      <c r="AW1600" s="375">
        <f t="shared" si="1552"/>
        <v>0</v>
      </c>
      <c r="AX1600" s="378">
        <f t="shared" si="1553"/>
        <v>0</v>
      </c>
      <c r="AY1600" s="374">
        <f t="shared" si="1554"/>
        <v>0</v>
      </c>
      <c r="AZ1600" s="292">
        <f t="shared" si="1555"/>
        <v>0</v>
      </c>
      <c r="BA1600" s="375">
        <f t="shared" si="1556"/>
        <v>0</v>
      </c>
      <c r="BB1600" s="378">
        <f t="shared" si="1557"/>
        <v>0</v>
      </c>
      <c r="BC1600" s="374">
        <f t="shared" si="1558"/>
        <v>0</v>
      </c>
      <c r="BD1600" s="292">
        <f t="shared" si="1559"/>
        <v>0</v>
      </c>
      <c r="BE1600" s="375">
        <f t="shared" si="1560"/>
        <v>0</v>
      </c>
      <c r="BF1600" s="378">
        <f t="shared" si="1561"/>
        <v>0</v>
      </c>
      <c r="BG1600" s="374">
        <f t="shared" si="1562"/>
        <v>0</v>
      </c>
      <c r="BH1600" s="292">
        <f t="shared" si="1563"/>
        <v>0</v>
      </c>
      <c r="BK1600" s="375">
        <f t="shared" si="1564"/>
        <v>0</v>
      </c>
      <c r="BL1600" s="378">
        <f t="shared" si="1565"/>
        <v>0</v>
      </c>
      <c r="BM1600" s="374">
        <f t="shared" si="1566"/>
        <v>0</v>
      </c>
      <c r="BN1600" s="317">
        <f t="shared" si="1567"/>
        <v>0</v>
      </c>
      <c r="BO1600" s="375">
        <f t="shared" si="1568"/>
        <v>0</v>
      </c>
      <c r="BP1600" s="378">
        <f t="shared" si="1569"/>
        <v>0</v>
      </c>
      <c r="BQ1600" s="374">
        <f t="shared" si="1570"/>
        <v>0</v>
      </c>
      <c r="BR1600" s="317">
        <f t="shared" si="1571"/>
        <v>0</v>
      </c>
    </row>
    <row r="1601" spans="1:74" ht="15" customHeight="1" x14ac:dyDescent="0.25">
      <c r="A1601" s="60"/>
      <c r="B1601" s="60"/>
      <c r="C1601" s="20" t="s">
        <v>30</v>
      </c>
      <c r="D1601" s="854" t="str">
        <f t="shared" si="1535"/>
        <v/>
      </c>
      <c r="E1601" s="854"/>
      <c r="F1601" s="854"/>
      <c r="G1601" s="854"/>
      <c r="H1601" s="854"/>
      <c r="I1601" s="854"/>
      <c r="J1601" s="854"/>
      <c r="K1601" s="854"/>
      <c r="L1601" s="854"/>
      <c r="M1601" s="1087" t="str">
        <f t="shared" si="1536"/>
        <v/>
      </c>
      <c r="N1601" s="1087"/>
      <c r="O1601" s="1087" t="str">
        <f t="shared" si="1537"/>
        <v/>
      </c>
      <c r="P1601" s="1087"/>
      <c r="Q1601" s="1087" t="str">
        <f t="shared" si="1538"/>
        <v/>
      </c>
      <c r="R1601" s="1087"/>
      <c r="S1601" s="828"/>
      <c r="T1601" s="828"/>
      <c r="U1601" s="274"/>
      <c r="V1601" s="274"/>
      <c r="W1601" s="828"/>
      <c r="X1601" s="828"/>
      <c r="Y1601" s="274"/>
      <c r="Z1601" s="274"/>
      <c r="AA1601" s="828"/>
      <c r="AB1601" s="828"/>
      <c r="AC1601" s="274"/>
      <c r="AD1601" s="274"/>
      <c r="AE1601" s="60"/>
      <c r="AF1601" s="259"/>
      <c r="AG1601" s="375">
        <f>IF(AND($C$29="",COUNTBLANK(D1601:AD1601)=27),0,IF(AND($C$29&gt;=$AG$30,COUNTBLANK(D1601:AD1601)&lt;&gt;27),0,IF(AND($AG$30&gt;$C$29,COUNTBLANK(D1601:AD1601)=27),0,1)))</f>
        <v>0</v>
      </c>
      <c r="AH1601" s="264">
        <f t="shared" si="1539"/>
        <v>0</v>
      </c>
      <c r="AK1601" s="375" t="str">
        <f t="shared" si="1540"/>
        <v/>
      </c>
      <c r="AL1601" s="378">
        <f t="shared" si="1541"/>
        <v>0</v>
      </c>
      <c r="AM1601" s="374">
        <f t="shared" si="1542"/>
        <v>0</v>
      </c>
      <c r="AN1601" s="292">
        <f t="shared" si="1543"/>
        <v>0</v>
      </c>
      <c r="AO1601" s="400" t="str">
        <f t="shared" si="1544"/>
        <v/>
      </c>
      <c r="AP1601" s="400">
        <f t="shared" si="1545"/>
        <v>0</v>
      </c>
      <c r="AQ1601" s="400">
        <f t="shared" si="1546"/>
        <v>0</v>
      </c>
      <c r="AR1601" s="317">
        <f t="shared" si="1547"/>
        <v>0</v>
      </c>
      <c r="AS1601" s="400" t="str">
        <f t="shared" si="1548"/>
        <v/>
      </c>
      <c r="AT1601" s="400">
        <f t="shared" si="1549"/>
        <v>0</v>
      </c>
      <c r="AU1601" s="400">
        <f t="shared" si="1550"/>
        <v>0</v>
      </c>
      <c r="AV1601" s="317">
        <f t="shared" si="1551"/>
        <v>0</v>
      </c>
      <c r="AW1601" s="375">
        <f t="shared" si="1552"/>
        <v>0</v>
      </c>
      <c r="AX1601" s="378">
        <f t="shared" si="1553"/>
        <v>0</v>
      </c>
      <c r="AY1601" s="374">
        <f t="shared" si="1554"/>
        <v>0</v>
      </c>
      <c r="AZ1601" s="292">
        <f t="shared" si="1555"/>
        <v>0</v>
      </c>
      <c r="BA1601" s="375">
        <f t="shared" si="1556"/>
        <v>0</v>
      </c>
      <c r="BB1601" s="378">
        <f t="shared" si="1557"/>
        <v>0</v>
      </c>
      <c r="BC1601" s="374">
        <f t="shared" si="1558"/>
        <v>0</v>
      </c>
      <c r="BD1601" s="292">
        <f t="shared" si="1559"/>
        <v>0</v>
      </c>
      <c r="BE1601" s="375">
        <f t="shared" si="1560"/>
        <v>0</v>
      </c>
      <c r="BF1601" s="378">
        <f t="shared" si="1561"/>
        <v>0</v>
      </c>
      <c r="BG1601" s="374">
        <f t="shared" si="1562"/>
        <v>0</v>
      </c>
      <c r="BH1601" s="292">
        <f t="shared" si="1563"/>
        <v>0</v>
      </c>
      <c r="BK1601" s="375">
        <f t="shared" si="1564"/>
        <v>0</v>
      </c>
      <c r="BL1601" s="378">
        <f t="shared" si="1565"/>
        <v>0</v>
      </c>
      <c r="BM1601" s="374">
        <f t="shared" si="1566"/>
        <v>0</v>
      </c>
      <c r="BN1601" s="317">
        <f t="shared" si="1567"/>
        <v>0</v>
      </c>
      <c r="BO1601" s="375">
        <f t="shared" si="1568"/>
        <v>0</v>
      </c>
      <c r="BP1601" s="378">
        <f t="shared" si="1569"/>
        <v>0</v>
      </c>
      <c r="BQ1601" s="374">
        <f t="shared" si="1570"/>
        <v>0</v>
      </c>
      <c r="BR1601" s="317">
        <f t="shared" si="1571"/>
        <v>0</v>
      </c>
    </row>
    <row r="1602" spans="1:74" ht="15" customHeight="1" x14ac:dyDescent="0.25">
      <c r="A1602" s="60"/>
      <c r="B1602" s="60"/>
      <c r="C1602" s="20" t="s">
        <v>31</v>
      </c>
      <c r="D1602" s="854" t="str">
        <f t="shared" si="1535"/>
        <v/>
      </c>
      <c r="E1602" s="854"/>
      <c r="F1602" s="854"/>
      <c r="G1602" s="854"/>
      <c r="H1602" s="854"/>
      <c r="I1602" s="854"/>
      <c r="J1602" s="854"/>
      <c r="K1602" s="854"/>
      <c r="L1602" s="854"/>
      <c r="M1602" s="1087" t="str">
        <f t="shared" si="1536"/>
        <v/>
      </c>
      <c r="N1602" s="1087"/>
      <c r="O1602" s="1087" t="str">
        <f t="shared" si="1537"/>
        <v/>
      </c>
      <c r="P1602" s="1087"/>
      <c r="Q1602" s="1087" t="str">
        <f t="shared" si="1538"/>
        <v/>
      </c>
      <c r="R1602" s="1087"/>
      <c r="S1602" s="828"/>
      <c r="T1602" s="828"/>
      <c r="U1602" s="274"/>
      <c r="V1602" s="274"/>
      <c r="W1602" s="828"/>
      <c r="X1602" s="828"/>
      <c r="Y1602" s="274"/>
      <c r="Z1602" s="274"/>
      <c r="AA1602" s="828"/>
      <c r="AB1602" s="828"/>
      <c r="AC1602" s="274"/>
      <c r="AD1602" s="274"/>
      <c r="AE1602" s="60"/>
      <c r="AF1602" s="259"/>
      <c r="AG1602" s="375">
        <f>IF(AND($C$29="",COUNTBLANK(D1602:AD1602)=27),0,IF(AND($C$29&gt;=$AG$31,COUNTBLANK(D1602:AD1602)&lt;&gt;27),0,IF(AND($AG$31&gt;$C$29,COUNTBLANK(D1602:AD1602)=27),0,1)))</f>
        <v>0</v>
      </c>
      <c r="AH1602" s="264">
        <f t="shared" si="1539"/>
        <v>0</v>
      </c>
      <c r="AK1602" s="375" t="str">
        <f t="shared" si="1540"/>
        <v/>
      </c>
      <c r="AL1602" s="378">
        <f t="shared" si="1541"/>
        <v>0</v>
      </c>
      <c r="AM1602" s="374">
        <f t="shared" si="1542"/>
        <v>0</v>
      </c>
      <c r="AN1602" s="292">
        <f t="shared" si="1543"/>
        <v>0</v>
      </c>
      <c r="AO1602" s="400" t="str">
        <f t="shared" si="1544"/>
        <v/>
      </c>
      <c r="AP1602" s="400">
        <f t="shared" si="1545"/>
        <v>0</v>
      </c>
      <c r="AQ1602" s="400">
        <f t="shared" si="1546"/>
        <v>0</v>
      </c>
      <c r="AR1602" s="317">
        <f t="shared" si="1547"/>
        <v>0</v>
      </c>
      <c r="AS1602" s="400" t="str">
        <f t="shared" si="1548"/>
        <v/>
      </c>
      <c r="AT1602" s="400">
        <f t="shared" si="1549"/>
        <v>0</v>
      </c>
      <c r="AU1602" s="400">
        <f t="shared" si="1550"/>
        <v>0</v>
      </c>
      <c r="AV1602" s="317">
        <f t="shared" si="1551"/>
        <v>0</v>
      </c>
      <c r="AW1602" s="375">
        <f t="shared" si="1552"/>
        <v>0</v>
      </c>
      <c r="AX1602" s="378">
        <f t="shared" si="1553"/>
        <v>0</v>
      </c>
      <c r="AY1602" s="374">
        <f t="shared" si="1554"/>
        <v>0</v>
      </c>
      <c r="AZ1602" s="292">
        <f t="shared" si="1555"/>
        <v>0</v>
      </c>
      <c r="BA1602" s="375">
        <f t="shared" si="1556"/>
        <v>0</v>
      </c>
      <c r="BB1602" s="378">
        <f t="shared" si="1557"/>
        <v>0</v>
      </c>
      <c r="BC1602" s="374">
        <f t="shared" si="1558"/>
        <v>0</v>
      </c>
      <c r="BD1602" s="292">
        <f t="shared" si="1559"/>
        <v>0</v>
      </c>
      <c r="BE1602" s="375">
        <f t="shared" si="1560"/>
        <v>0</v>
      </c>
      <c r="BF1602" s="378">
        <f t="shared" si="1561"/>
        <v>0</v>
      </c>
      <c r="BG1602" s="374">
        <f t="shared" si="1562"/>
        <v>0</v>
      </c>
      <c r="BH1602" s="292">
        <f t="shared" si="1563"/>
        <v>0</v>
      </c>
      <c r="BK1602" s="375">
        <f t="shared" si="1564"/>
        <v>0</v>
      </c>
      <c r="BL1602" s="378">
        <f t="shared" si="1565"/>
        <v>0</v>
      </c>
      <c r="BM1602" s="374">
        <f t="shared" si="1566"/>
        <v>0</v>
      </c>
      <c r="BN1602" s="317">
        <f t="shared" si="1567"/>
        <v>0</v>
      </c>
      <c r="BO1602" s="375">
        <f t="shared" si="1568"/>
        <v>0</v>
      </c>
      <c r="BP1602" s="378">
        <f t="shared" si="1569"/>
        <v>0</v>
      </c>
      <c r="BQ1602" s="374">
        <f t="shared" si="1570"/>
        <v>0</v>
      </c>
      <c r="BR1602" s="317">
        <f t="shared" si="1571"/>
        <v>0</v>
      </c>
    </row>
    <row r="1603" spans="1:74" ht="15" customHeight="1" x14ac:dyDescent="0.25">
      <c r="A1603" s="60"/>
      <c r="B1603" s="60"/>
      <c r="C1603" s="20" t="s">
        <v>32</v>
      </c>
      <c r="D1603" s="854" t="str">
        <f t="shared" si="1535"/>
        <v/>
      </c>
      <c r="E1603" s="854"/>
      <c r="F1603" s="854"/>
      <c r="G1603" s="854"/>
      <c r="H1603" s="854"/>
      <c r="I1603" s="854"/>
      <c r="J1603" s="854"/>
      <c r="K1603" s="854"/>
      <c r="L1603" s="854"/>
      <c r="M1603" s="1087" t="str">
        <f t="shared" si="1536"/>
        <v/>
      </c>
      <c r="N1603" s="1087"/>
      <c r="O1603" s="1087" t="str">
        <f t="shared" si="1537"/>
        <v/>
      </c>
      <c r="P1603" s="1087"/>
      <c r="Q1603" s="1087" t="str">
        <f t="shared" si="1538"/>
        <v/>
      </c>
      <c r="R1603" s="1087"/>
      <c r="S1603" s="828"/>
      <c r="T1603" s="828"/>
      <c r="U1603" s="274"/>
      <c r="V1603" s="274"/>
      <c r="W1603" s="828"/>
      <c r="X1603" s="828"/>
      <c r="Y1603" s="274"/>
      <c r="Z1603" s="274"/>
      <c r="AA1603" s="828"/>
      <c r="AB1603" s="828"/>
      <c r="AC1603" s="274"/>
      <c r="AD1603" s="274"/>
      <c r="AE1603" s="60"/>
      <c r="AF1603" s="259"/>
      <c r="AG1603" s="375">
        <f>IF(AND($C$29="",COUNTBLANK(D1603:AD1603)=27),0,IF(AND($C$29&gt;=$AG$32,COUNTBLANK(D1603:AD1603)&lt;&gt;27),0,IF(AND($AG$32&gt;$C$29,COUNTBLANK(D1603:AD1603)=27),0,1)))</f>
        <v>0</v>
      </c>
      <c r="AH1603" s="264">
        <f t="shared" si="1539"/>
        <v>0</v>
      </c>
      <c r="AK1603" s="375" t="str">
        <f t="shared" si="1540"/>
        <v/>
      </c>
      <c r="AL1603" s="378">
        <f t="shared" si="1541"/>
        <v>0</v>
      </c>
      <c r="AM1603" s="374">
        <f t="shared" si="1542"/>
        <v>0</v>
      </c>
      <c r="AN1603" s="292">
        <f t="shared" si="1543"/>
        <v>0</v>
      </c>
      <c r="AO1603" s="400" t="str">
        <f t="shared" si="1544"/>
        <v/>
      </c>
      <c r="AP1603" s="400">
        <f t="shared" si="1545"/>
        <v>0</v>
      </c>
      <c r="AQ1603" s="400">
        <f t="shared" si="1546"/>
        <v>0</v>
      </c>
      <c r="AR1603" s="317">
        <f t="shared" si="1547"/>
        <v>0</v>
      </c>
      <c r="AS1603" s="400" t="str">
        <f t="shared" si="1548"/>
        <v/>
      </c>
      <c r="AT1603" s="400">
        <f t="shared" si="1549"/>
        <v>0</v>
      </c>
      <c r="AU1603" s="400">
        <f t="shared" si="1550"/>
        <v>0</v>
      </c>
      <c r="AV1603" s="317">
        <f t="shared" si="1551"/>
        <v>0</v>
      </c>
      <c r="AW1603" s="375">
        <f t="shared" si="1552"/>
        <v>0</v>
      </c>
      <c r="AX1603" s="378">
        <f t="shared" si="1553"/>
        <v>0</v>
      </c>
      <c r="AY1603" s="374">
        <f t="shared" si="1554"/>
        <v>0</v>
      </c>
      <c r="AZ1603" s="292">
        <f t="shared" si="1555"/>
        <v>0</v>
      </c>
      <c r="BA1603" s="375">
        <f t="shared" si="1556"/>
        <v>0</v>
      </c>
      <c r="BB1603" s="378">
        <f t="shared" si="1557"/>
        <v>0</v>
      </c>
      <c r="BC1603" s="374">
        <f t="shared" si="1558"/>
        <v>0</v>
      </c>
      <c r="BD1603" s="292">
        <f t="shared" si="1559"/>
        <v>0</v>
      </c>
      <c r="BE1603" s="375">
        <f t="shared" si="1560"/>
        <v>0</v>
      </c>
      <c r="BF1603" s="378">
        <f t="shared" si="1561"/>
        <v>0</v>
      </c>
      <c r="BG1603" s="374">
        <f t="shared" si="1562"/>
        <v>0</v>
      </c>
      <c r="BH1603" s="292">
        <f t="shared" si="1563"/>
        <v>0</v>
      </c>
      <c r="BK1603" s="375">
        <f t="shared" si="1564"/>
        <v>0</v>
      </c>
      <c r="BL1603" s="378">
        <f t="shared" si="1565"/>
        <v>0</v>
      </c>
      <c r="BM1603" s="374">
        <f t="shared" si="1566"/>
        <v>0</v>
      </c>
      <c r="BN1603" s="317">
        <f t="shared" si="1567"/>
        <v>0</v>
      </c>
      <c r="BO1603" s="375">
        <f t="shared" si="1568"/>
        <v>0</v>
      </c>
      <c r="BP1603" s="378">
        <f t="shared" si="1569"/>
        <v>0</v>
      </c>
      <c r="BQ1603" s="374">
        <f t="shared" si="1570"/>
        <v>0</v>
      </c>
      <c r="BR1603" s="317">
        <f t="shared" si="1571"/>
        <v>0</v>
      </c>
    </row>
    <row r="1604" spans="1:74" ht="15" customHeight="1" x14ac:dyDescent="0.25">
      <c r="A1604" s="60"/>
      <c r="B1604" s="60"/>
      <c r="C1604" s="20" t="s">
        <v>33</v>
      </c>
      <c r="D1604" s="854" t="str">
        <f t="shared" si="1535"/>
        <v/>
      </c>
      <c r="E1604" s="854"/>
      <c r="F1604" s="854"/>
      <c r="G1604" s="854"/>
      <c r="H1604" s="854"/>
      <c r="I1604" s="854"/>
      <c r="J1604" s="854"/>
      <c r="K1604" s="854"/>
      <c r="L1604" s="854"/>
      <c r="M1604" s="1087" t="str">
        <f t="shared" si="1536"/>
        <v/>
      </c>
      <c r="N1604" s="1087"/>
      <c r="O1604" s="1087" t="str">
        <f t="shared" si="1537"/>
        <v/>
      </c>
      <c r="P1604" s="1087"/>
      <c r="Q1604" s="1087" t="str">
        <f t="shared" si="1538"/>
        <v/>
      </c>
      <c r="R1604" s="1087"/>
      <c r="S1604" s="828"/>
      <c r="T1604" s="828"/>
      <c r="U1604" s="274"/>
      <c r="V1604" s="274"/>
      <c r="W1604" s="828"/>
      <c r="X1604" s="828"/>
      <c r="Y1604" s="274"/>
      <c r="Z1604" s="274"/>
      <c r="AA1604" s="828"/>
      <c r="AB1604" s="828"/>
      <c r="AC1604" s="274"/>
      <c r="AD1604" s="274"/>
      <c r="AE1604" s="60"/>
      <c r="AF1604" s="259"/>
      <c r="AG1604" s="375">
        <f>IF(AND($C$29="",COUNTBLANK(D1604:AD1604)=27),0,IF(AND($C$29&gt;=$AG$33,COUNTBLANK(D1604:AD1604)&lt;&gt;27),0,IF(AND($AG$33&gt;$C$29,COUNTBLANK(D1604:AD1604)=27),0,1)))</f>
        <v>0</v>
      </c>
      <c r="AH1604" s="264">
        <f t="shared" si="1539"/>
        <v>0</v>
      </c>
      <c r="AK1604" s="375" t="str">
        <f t="shared" si="1540"/>
        <v/>
      </c>
      <c r="AL1604" s="378">
        <f t="shared" si="1541"/>
        <v>0</v>
      </c>
      <c r="AM1604" s="374">
        <f t="shared" si="1542"/>
        <v>0</v>
      </c>
      <c r="AN1604" s="292">
        <f t="shared" si="1543"/>
        <v>0</v>
      </c>
      <c r="AO1604" s="400" t="str">
        <f t="shared" si="1544"/>
        <v/>
      </c>
      <c r="AP1604" s="400">
        <f t="shared" si="1545"/>
        <v>0</v>
      </c>
      <c r="AQ1604" s="400">
        <f t="shared" si="1546"/>
        <v>0</v>
      </c>
      <c r="AR1604" s="317">
        <f t="shared" si="1547"/>
        <v>0</v>
      </c>
      <c r="AS1604" s="400" t="str">
        <f t="shared" si="1548"/>
        <v/>
      </c>
      <c r="AT1604" s="400">
        <f t="shared" si="1549"/>
        <v>0</v>
      </c>
      <c r="AU1604" s="400">
        <f t="shared" si="1550"/>
        <v>0</v>
      </c>
      <c r="AV1604" s="317">
        <f t="shared" si="1551"/>
        <v>0</v>
      </c>
      <c r="AW1604" s="375">
        <f t="shared" si="1552"/>
        <v>0</v>
      </c>
      <c r="AX1604" s="378">
        <f t="shared" si="1553"/>
        <v>0</v>
      </c>
      <c r="AY1604" s="374">
        <f t="shared" si="1554"/>
        <v>0</v>
      </c>
      <c r="AZ1604" s="292">
        <f t="shared" si="1555"/>
        <v>0</v>
      </c>
      <c r="BA1604" s="375">
        <f t="shared" si="1556"/>
        <v>0</v>
      </c>
      <c r="BB1604" s="378">
        <f t="shared" si="1557"/>
        <v>0</v>
      </c>
      <c r="BC1604" s="374">
        <f t="shared" si="1558"/>
        <v>0</v>
      </c>
      <c r="BD1604" s="292">
        <f t="shared" si="1559"/>
        <v>0</v>
      </c>
      <c r="BE1604" s="375">
        <f t="shared" si="1560"/>
        <v>0</v>
      </c>
      <c r="BF1604" s="378">
        <f t="shared" si="1561"/>
        <v>0</v>
      </c>
      <c r="BG1604" s="374">
        <f t="shared" si="1562"/>
        <v>0</v>
      </c>
      <c r="BH1604" s="292">
        <f t="shared" si="1563"/>
        <v>0</v>
      </c>
      <c r="BK1604" s="375">
        <f t="shared" si="1564"/>
        <v>0</v>
      </c>
      <c r="BL1604" s="378">
        <f t="shared" si="1565"/>
        <v>0</v>
      </c>
      <c r="BM1604" s="374">
        <f t="shared" si="1566"/>
        <v>0</v>
      </c>
      <c r="BN1604" s="317">
        <f t="shared" si="1567"/>
        <v>0</v>
      </c>
      <c r="BO1604" s="375">
        <f t="shared" si="1568"/>
        <v>0</v>
      </c>
      <c r="BP1604" s="378">
        <f t="shared" si="1569"/>
        <v>0</v>
      </c>
      <c r="BQ1604" s="374">
        <f t="shared" si="1570"/>
        <v>0</v>
      </c>
      <c r="BR1604" s="317">
        <f t="shared" si="1571"/>
        <v>0</v>
      </c>
    </row>
    <row r="1605" spans="1:74" ht="15" customHeight="1" x14ac:dyDescent="0.25">
      <c r="A1605" s="60"/>
      <c r="B1605" s="60"/>
      <c r="L1605" s="82" t="s">
        <v>64</v>
      </c>
      <c r="M1605" s="572">
        <f t="shared" ref="M1605:S1605" si="1572">IF(AND(SUM(M1597:N1604)=0,COUNTIF(M1597:N1604,"NS")&gt;0),"NS",SUM(M1597:N1604))</f>
        <v>0</v>
      </c>
      <c r="N1605" s="572"/>
      <c r="O1605" s="572">
        <f t="shared" si="1572"/>
        <v>0</v>
      </c>
      <c r="P1605" s="572"/>
      <c r="Q1605" s="572">
        <f t="shared" si="1572"/>
        <v>0</v>
      </c>
      <c r="R1605" s="572"/>
      <c r="S1605" s="572">
        <f t="shared" si="1572"/>
        <v>0</v>
      </c>
      <c r="T1605" s="572"/>
      <c r="U1605" s="91">
        <f>IF(AND(SUM(U1597:U1604)=0,COUNTIF(U1597:U1604,"NS")&gt;0),"NS",SUM(U1597:U1604))</f>
        <v>0</v>
      </c>
      <c r="V1605" s="91">
        <f>IF(AND(SUM(V1597:V1604)=0,COUNTIF(V1597:V1604,"NS")&gt;0),"NS",SUM(V1597:V1604))</f>
        <v>0</v>
      </c>
      <c r="W1605" s="572">
        <f>IF(AND(SUM(W1597:X1604)=0,COUNTIF(W1597:X1604,"NS")&gt;0),"NS",SUM(W1597:X1604))</f>
        <v>0</v>
      </c>
      <c r="X1605" s="572"/>
      <c r="Y1605" s="91">
        <f>IF(AND(SUM(Y1597:Y1604)=0,COUNTIF(Y1597:Y1604,"NS")&gt;0),"NS",SUM(Y1597:Y1604))</f>
        <v>0</v>
      </c>
      <c r="Z1605" s="91">
        <f>IF(AND(SUM(Z1597:Z1604)=0,COUNTIF(Z1597:Z1604,"NS")&gt;0),"NS",SUM(Z1597:Z1604))</f>
        <v>0</v>
      </c>
      <c r="AA1605" s="572">
        <f>IF(AND(SUM(AA1597:AB1604)=0,COUNTIF(AA1597:AB1604,"NS")&gt;0),"NS",SUM(AA1597:AB1604))</f>
        <v>0</v>
      </c>
      <c r="AB1605" s="572"/>
      <c r="AC1605" s="91">
        <f>IF(AND(SUM(AC1597:AC1604)=0,COUNTIF(AC1597:AC1604,"NS")&gt;0),"NS",SUM(AC1597:AC1604))</f>
        <v>0</v>
      </c>
      <c r="AD1605" s="91">
        <f>IF(AND(SUM(AD1597:AD1604)=0,COUNTIF(AD1597:AD1604,"NS")&gt;0),"NS",SUM(AD1597:AD1604))</f>
        <v>0</v>
      </c>
      <c r="AE1605" s="60"/>
      <c r="AF1605" s="259"/>
      <c r="AG1605" s="377">
        <f>SUM(AG1597:AG1604)</f>
        <v>0</v>
      </c>
      <c r="AH1605" s="395">
        <f>SUM(AH1597:AH1604)</f>
        <v>0</v>
      </c>
      <c r="AN1605" s="387">
        <f>SUM(AN1597:AN1604)</f>
        <v>0</v>
      </c>
      <c r="AR1605" s="387">
        <f>SUM(AR1597:AR1604)</f>
        <v>0</v>
      </c>
      <c r="AV1605" s="387">
        <f>SUM(AV1597:AV1604)</f>
        <v>0</v>
      </c>
      <c r="AZ1605" s="387">
        <f>SUM(AZ1597:AZ1604)</f>
        <v>0</v>
      </c>
      <c r="BD1605" s="387">
        <f>SUM(BD1597:BD1604)</f>
        <v>0</v>
      </c>
      <c r="BH1605" s="387">
        <f>SUM(BH1597:BH1604)</f>
        <v>0</v>
      </c>
      <c r="BN1605" s="318">
        <f>SUM(BN1597:BN1604)</f>
        <v>0</v>
      </c>
      <c r="BR1605" s="387">
        <f>SUM(BR1597:BR1604)</f>
        <v>0</v>
      </c>
    </row>
    <row r="1606" spans="1:74" ht="15" customHeight="1" x14ac:dyDescent="0.25">
      <c r="B1606" s="543" t="str">
        <f>IF(SUM(BN1605:BR1605)&gt;=1,"Error: Verificar la consistencia con la pregunta 58","")</f>
        <v/>
      </c>
      <c r="C1606" s="543"/>
      <c r="D1606" s="543"/>
      <c r="E1606" s="543"/>
      <c r="F1606" s="543"/>
      <c r="G1606" s="543"/>
      <c r="H1606" s="543"/>
      <c r="I1606" s="543"/>
      <c r="J1606" s="543"/>
      <c r="K1606" s="543"/>
      <c r="L1606" s="543"/>
      <c r="M1606" s="543"/>
      <c r="N1606" s="543"/>
      <c r="O1606" s="543"/>
      <c r="P1606" s="543"/>
      <c r="Q1606" s="543"/>
      <c r="R1606" s="543"/>
      <c r="S1606" s="543"/>
      <c r="T1606" s="543"/>
      <c r="U1606" s="543"/>
      <c r="V1606" s="543"/>
      <c r="W1606" s="543"/>
      <c r="X1606" s="543"/>
      <c r="Y1606" s="543"/>
      <c r="Z1606" s="543"/>
      <c r="AA1606" s="543"/>
      <c r="AB1606" s="543"/>
      <c r="AC1606" s="543"/>
      <c r="AD1606" s="543"/>
      <c r="AE1606" s="60"/>
      <c r="AF1606" s="259"/>
      <c r="AG1606" s="375"/>
      <c r="AH1606" s="399"/>
    </row>
    <row r="1607" spans="1:74" ht="15" customHeight="1" x14ac:dyDescent="0.25">
      <c r="B1607" s="543" t="str">
        <f>IF(SUM(AN1605:BH1605)&gt;=1,"Error: Verificar la suma por fila","")</f>
        <v/>
      </c>
      <c r="C1607" s="543"/>
      <c r="D1607" s="543"/>
      <c r="E1607" s="543"/>
      <c r="F1607" s="543"/>
      <c r="G1607" s="543"/>
      <c r="H1607" s="543"/>
      <c r="I1607" s="543"/>
      <c r="J1607" s="543"/>
      <c r="K1607" s="543"/>
      <c r="L1607" s="543"/>
      <c r="M1607" s="543"/>
      <c r="N1607" s="543"/>
      <c r="O1607" s="543"/>
      <c r="P1607" s="543"/>
      <c r="Q1607" s="543"/>
      <c r="R1607" s="543"/>
      <c r="S1607" s="543"/>
      <c r="T1607" s="543"/>
      <c r="U1607" s="543"/>
      <c r="V1607" s="543"/>
      <c r="W1607" s="543"/>
      <c r="X1607" s="543"/>
      <c r="Y1607" s="543"/>
      <c r="Z1607" s="543"/>
      <c r="AA1607" s="543"/>
      <c r="AB1607" s="543"/>
      <c r="AC1607" s="543"/>
      <c r="AD1607" s="543"/>
      <c r="AE1607" s="60"/>
      <c r="AF1607" s="259"/>
      <c r="AG1607" s="375"/>
      <c r="AH1607" s="399"/>
    </row>
    <row r="1608" spans="1:74" ht="15" customHeight="1" x14ac:dyDescent="0.25">
      <c r="B1608" s="545" t="str">
        <f>IF(OR(AG1595=AH1595,AG1595=AI1595),"","Error: Debe completar toda la información requerida.")</f>
        <v/>
      </c>
      <c r="C1608" s="545"/>
      <c r="D1608" s="545"/>
      <c r="E1608" s="545"/>
      <c r="F1608" s="545"/>
      <c r="G1608" s="545"/>
      <c r="H1608" s="545"/>
      <c r="I1608" s="545"/>
      <c r="J1608" s="545"/>
      <c r="K1608" s="545"/>
      <c r="L1608" s="545"/>
      <c r="M1608" s="545"/>
      <c r="N1608" s="545"/>
      <c r="O1608" s="545"/>
      <c r="P1608" s="545"/>
      <c r="Q1608" s="545"/>
      <c r="R1608" s="545"/>
      <c r="S1608" s="545"/>
      <c r="T1608" s="545"/>
      <c r="U1608" s="545"/>
      <c r="V1608" s="545"/>
      <c r="W1608" s="545"/>
      <c r="X1608" s="545"/>
      <c r="Y1608" s="545"/>
      <c r="Z1608" s="545"/>
      <c r="AA1608" s="545"/>
      <c r="AB1608" s="545"/>
      <c r="AC1608" s="545"/>
      <c r="AD1608" s="545"/>
      <c r="AE1608" s="60"/>
      <c r="AF1608" s="259"/>
      <c r="AG1608" s="375"/>
      <c r="AH1608" s="399"/>
    </row>
    <row r="1609" spans="1:74" ht="36" customHeight="1" x14ac:dyDescent="0.25">
      <c r="A1609" s="114" t="s">
        <v>601</v>
      </c>
      <c r="B1609" s="573" t="s">
        <v>1530</v>
      </c>
      <c r="C1609" s="573"/>
      <c r="D1609" s="573"/>
      <c r="E1609" s="573"/>
      <c r="F1609" s="573"/>
      <c r="G1609" s="573"/>
      <c r="H1609" s="573"/>
      <c r="I1609" s="573"/>
      <c r="J1609" s="573"/>
      <c r="K1609" s="573"/>
      <c r="L1609" s="573"/>
      <c r="M1609" s="573"/>
      <c r="N1609" s="573"/>
      <c r="O1609" s="573"/>
      <c r="P1609" s="573"/>
      <c r="Q1609" s="573"/>
      <c r="R1609" s="573"/>
      <c r="S1609" s="573"/>
      <c r="T1609" s="573"/>
      <c r="U1609" s="573"/>
      <c r="V1609" s="573"/>
      <c r="W1609" s="573"/>
      <c r="X1609" s="573"/>
      <c r="Y1609" s="573"/>
      <c r="Z1609" s="573"/>
      <c r="AA1609" s="573"/>
      <c r="AB1609" s="573"/>
      <c r="AC1609" s="573"/>
      <c r="AD1609" s="573"/>
      <c r="AE1609" s="60"/>
      <c r="AF1609" s="259"/>
      <c r="AG1609" s="375"/>
      <c r="AH1609" s="399"/>
    </row>
    <row r="1610" spans="1:74" ht="24" customHeight="1" x14ac:dyDescent="0.25">
      <c r="C1610" s="576" t="s">
        <v>1087</v>
      </c>
      <c r="D1610" s="576"/>
      <c r="E1610" s="576"/>
      <c r="F1610" s="576"/>
      <c r="G1610" s="576"/>
      <c r="H1610" s="576"/>
      <c r="I1610" s="576"/>
      <c r="J1610" s="576"/>
      <c r="K1610" s="576"/>
      <c r="L1610" s="576"/>
      <c r="M1610" s="576"/>
      <c r="N1610" s="576"/>
      <c r="O1610" s="576"/>
      <c r="P1610" s="576"/>
      <c r="Q1610" s="576"/>
      <c r="R1610" s="576"/>
      <c r="S1610" s="576"/>
      <c r="T1610" s="576"/>
      <c r="U1610" s="576"/>
      <c r="V1610" s="576"/>
      <c r="W1610" s="576"/>
      <c r="X1610" s="576"/>
      <c r="Y1610" s="576"/>
      <c r="Z1610" s="576"/>
      <c r="AA1610" s="576"/>
      <c r="AB1610" s="576"/>
      <c r="AC1610" s="576"/>
      <c r="AD1610" s="576"/>
      <c r="AE1610" s="60"/>
      <c r="AF1610" s="259"/>
      <c r="AG1610" s="375"/>
      <c r="AH1610" s="399"/>
    </row>
    <row r="1611" spans="1:74" ht="24" customHeight="1" x14ac:dyDescent="0.25">
      <c r="C1611" s="576" t="s">
        <v>1531</v>
      </c>
      <c r="D1611" s="576"/>
      <c r="E1611" s="576"/>
      <c r="F1611" s="576"/>
      <c r="G1611" s="576"/>
      <c r="H1611" s="576"/>
      <c r="I1611" s="576"/>
      <c r="J1611" s="576"/>
      <c r="K1611" s="576"/>
      <c r="L1611" s="576"/>
      <c r="M1611" s="576"/>
      <c r="N1611" s="576"/>
      <c r="O1611" s="576"/>
      <c r="P1611" s="576"/>
      <c r="Q1611" s="576"/>
      <c r="R1611" s="576"/>
      <c r="S1611" s="576"/>
      <c r="T1611" s="576"/>
      <c r="U1611" s="576"/>
      <c r="V1611" s="576"/>
      <c r="W1611" s="576"/>
      <c r="X1611" s="576"/>
      <c r="Y1611" s="576"/>
      <c r="Z1611" s="576"/>
      <c r="AA1611" s="576"/>
      <c r="AB1611" s="576"/>
      <c r="AC1611" s="576"/>
      <c r="AD1611" s="576"/>
      <c r="AE1611" s="60"/>
      <c r="AF1611" s="259"/>
      <c r="AG1611" s="375"/>
      <c r="AH1611" s="399"/>
    </row>
    <row r="1612" spans="1:74" ht="36.75" customHeight="1" x14ac:dyDescent="0.25">
      <c r="C1612" s="831" t="s">
        <v>1784</v>
      </c>
      <c r="D1612" s="831"/>
      <c r="E1612" s="831"/>
      <c r="F1612" s="831"/>
      <c r="G1612" s="831"/>
      <c r="H1612" s="831"/>
      <c r="I1612" s="831"/>
      <c r="J1612" s="831"/>
      <c r="K1612" s="831"/>
      <c r="L1612" s="831"/>
      <c r="M1612" s="831"/>
      <c r="N1612" s="831"/>
      <c r="O1612" s="831"/>
      <c r="P1612" s="831"/>
      <c r="Q1612" s="831"/>
      <c r="R1612" s="831"/>
      <c r="S1612" s="831"/>
      <c r="T1612" s="831"/>
      <c r="U1612" s="831"/>
      <c r="V1612" s="831"/>
      <c r="W1612" s="831"/>
      <c r="X1612" s="831"/>
      <c r="Y1612" s="831"/>
      <c r="Z1612" s="831"/>
      <c r="AA1612" s="831"/>
      <c r="AB1612" s="831"/>
      <c r="AC1612" s="831"/>
      <c r="AD1612" s="831"/>
      <c r="AE1612" s="60"/>
      <c r="AF1612" s="259"/>
      <c r="AG1612" s="375"/>
      <c r="AH1612" s="399"/>
    </row>
    <row r="1613" spans="1:74" ht="15" customHeight="1" x14ac:dyDescent="0.25">
      <c r="AB1613" s="915" t="s">
        <v>891</v>
      </c>
      <c r="AC1613" s="915"/>
      <c r="AD1613" s="915"/>
      <c r="AE1613" s="60"/>
      <c r="AF1613" s="259"/>
      <c r="AG1613" s="375"/>
      <c r="AH1613" s="399"/>
    </row>
    <row r="1614" spans="1:74" ht="24" customHeight="1" x14ac:dyDescent="0.25">
      <c r="C1614" s="694" t="s">
        <v>1130</v>
      </c>
      <c r="D1614" s="695"/>
      <c r="E1614" s="695"/>
      <c r="F1614" s="695"/>
      <c r="G1614" s="695"/>
      <c r="H1614" s="695"/>
      <c r="I1614" s="695"/>
      <c r="J1614" s="695"/>
      <c r="K1614" s="695"/>
      <c r="L1614" s="696"/>
      <c r="M1614" s="811" t="s">
        <v>1268</v>
      </c>
      <c r="N1614" s="812"/>
      <c r="O1614" s="812"/>
      <c r="P1614" s="812"/>
      <c r="Q1614" s="812"/>
      <c r="R1614" s="812"/>
      <c r="S1614" s="812"/>
      <c r="T1614" s="812"/>
      <c r="U1614" s="812"/>
      <c r="V1614" s="812"/>
      <c r="W1614" s="812"/>
      <c r="X1614" s="812"/>
      <c r="Y1614" s="812"/>
      <c r="Z1614" s="812"/>
      <c r="AA1614" s="812"/>
      <c r="AB1614" s="812"/>
      <c r="AC1614" s="812"/>
      <c r="AD1614" s="813"/>
      <c r="AE1614" s="60"/>
      <c r="AF1614" s="259"/>
      <c r="AG1614" s="285" t="s">
        <v>1908</v>
      </c>
      <c r="AH1614" s="285"/>
      <c r="AI1614" s="285"/>
      <c r="AJ1614" s="374"/>
      <c r="AK1614" s="374"/>
      <c r="AL1614" s="374"/>
      <c r="AM1614" s="374"/>
      <c r="AN1614" s="374"/>
    </row>
    <row r="1615" spans="1:74" ht="24" customHeight="1" x14ac:dyDescent="0.25">
      <c r="C1615" s="724"/>
      <c r="D1615" s="725"/>
      <c r="E1615" s="725"/>
      <c r="F1615" s="725"/>
      <c r="G1615" s="725"/>
      <c r="H1615" s="725"/>
      <c r="I1615" s="725"/>
      <c r="J1615" s="725"/>
      <c r="K1615" s="725"/>
      <c r="L1615" s="726"/>
      <c r="M1615" s="802" t="s">
        <v>60</v>
      </c>
      <c r="N1615" s="804"/>
      <c r="O1615" s="858" t="s">
        <v>61</v>
      </c>
      <c r="P1615" s="859"/>
      <c r="Q1615" s="858" t="s">
        <v>62</v>
      </c>
      <c r="R1615" s="859"/>
      <c r="S1615" s="836" t="s">
        <v>1269</v>
      </c>
      <c r="T1615" s="836"/>
      <c r="U1615" s="836"/>
      <c r="V1615" s="836"/>
      <c r="W1615" s="778" t="s">
        <v>1281</v>
      </c>
      <c r="X1615" s="779"/>
      <c r="Y1615" s="779"/>
      <c r="Z1615" s="780"/>
      <c r="AA1615" s="778" t="s">
        <v>1270</v>
      </c>
      <c r="AB1615" s="779"/>
      <c r="AC1615" s="779"/>
      <c r="AD1615" s="780"/>
      <c r="AE1615" s="60"/>
      <c r="AF1615" s="259"/>
      <c r="AG1615" s="285">
        <f>COUNTBLANK(M1617:AD1624)+COUNTBLANK(D1631:AD1638)</f>
        <v>360</v>
      </c>
      <c r="AH1615" s="285">
        <v>360</v>
      </c>
      <c r="AI1615" s="285">
        <f>IF(SUM(AG1625:AH1625,AG1639:AH1639)=0,AG1615,1)</f>
        <v>360</v>
      </c>
      <c r="AJ1615" s="374"/>
      <c r="AK1615" s="374"/>
      <c r="AL1615" s="374"/>
      <c r="AM1615" s="374"/>
      <c r="AN1615" s="374"/>
    </row>
    <row r="1616" spans="1:74" ht="43.5" customHeight="1" x14ac:dyDescent="0.25">
      <c r="C1616" s="697"/>
      <c r="D1616" s="698"/>
      <c r="E1616" s="698"/>
      <c r="F1616" s="698"/>
      <c r="G1616" s="698"/>
      <c r="H1616" s="698"/>
      <c r="I1616" s="698"/>
      <c r="J1616" s="698"/>
      <c r="K1616" s="698"/>
      <c r="L1616" s="699"/>
      <c r="M1616" s="808"/>
      <c r="N1616" s="810"/>
      <c r="O1616" s="862"/>
      <c r="P1616" s="863"/>
      <c r="Q1616" s="862"/>
      <c r="R1616" s="863"/>
      <c r="S1616" s="955" t="s">
        <v>78</v>
      </c>
      <c r="T1616" s="957"/>
      <c r="U1616" s="150" t="s">
        <v>61</v>
      </c>
      <c r="V1616" s="189" t="s">
        <v>62</v>
      </c>
      <c r="W1616" s="955" t="s">
        <v>78</v>
      </c>
      <c r="X1616" s="957"/>
      <c r="Y1616" s="150" t="s">
        <v>61</v>
      </c>
      <c r="Z1616" s="189" t="s">
        <v>62</v>
      </c>
      <c r="AA1616" s="955" t="s">
        <v>78</v>
      </c>
      <c r="AB1616" s="957"/>
      <c r="AC1616" s="150" t="s">
        <v>61</v>
      </c>
      <c r="AD1616" s="135" t="s">
        <v>62</v>
      </c>
      <c r="AE1616" s="60"/>
      <c r="AF1616" s="259"/>
      <c r="AG1616" s="374" t="s">
        <v>1921</v>
      </c>
      <c r="AH1616" s="374" t="s">
        <v>1925</v>
      </c>
      <c r="AI1616" s="374"/>
      <c r="AJ1616" s="374"/>
      <c r="AK1616" s="375" t="s">
        <v>1913</v>
      </c>
      <c r="AL1616" s="378" t="s">
        <v>1910</v>
      </c>
      <c r="AM1616" s="374" t="s">
        <v>1914</v>
      </c>
      <c r="AN1616" s="374" t="s">
        <v>1915</v>
      </c>
      <c r="AO1616" s="375" t="s">
        <v>1913</v>
      </c>
      <c r="AP1616" s="378" t="s">
        <v>1910</v>
      </c>
      <c r="AQ1616" s="374" t="s">
        <v>1914</v>
      </c>
      <c r="AR1616" s="374" t="s">
        <v>1915</v>
      </c>
      <c r="AS1616" s="375" t="s">
        <v>1913</v>
      </c>
      <c r="AT1616" s="378" t="s">
        <v>1910</v>
      </c>
      <c r="AU1616" s="374" t="s">
        <v>1914</v>
      </c>
      <c r="AV1616" s="374" t="s">
        <v>1915</v>
      </c>
      <c r="AW1616" s="375" t="s">
        <v>1913</v>
      </c>
      <c r="AX1616" s="378" t="s">
        <v>1910</v>
      </c>
      <c r="AY1616" s="374" t="s">
        <v>1914</v>
      </c>
      <c r="AZ1616" s="374" t="s">
        <v>1915</v>
      </c>
      <c r="BA1616" s="375" t="s">
        <v>1913</v>
      </c>
      <c r="BB1616" s="378" t="s">
        <v>1910</v>
      </c>
      <c r="BC1616" s="374" t="s">
        <v>1914</v>
      </c>
      <c r="BD1616" s="374" t="s">
        <v>1915</v>
      </c>
      <c r="BE1616" s="375" t="s">
        <v>1913</v>
      </c>
      <c r="BF1616" s="378" t="s">
        <v>1910</v>
      </c>
      <c r="BG1616" s="374" t="s">
        <v>1914</v>
      </c>
      <c r="BH1616" s="374" t="s">
        <v>1915</v>
      </c>
      <c r="BK1616" s="375" t="s">
        <v>1913</v>
      </c>
      <c r="BL1616" s="378" t="s">
        <v>1910</v>
      </c>
      <c r="BM1616" s="374" t="s">
        <v>1914</v>
      </c>
      <c r="BN1616" s="374" t="s">
        <v>1915</v>
      </c>
      <c r="BO1616" s="375" t="s">
        <v>1913</v>
      </c>
      <c r="BP1616" s="378" t="s">
        <v>1910</v>
      </c>
      <c r="BQ1616" s="374" t="s">
        <v>1914</v>
      </c>
      <c r="BR1616" s="374" t="s">
        <v>1915</v>
      </c>
      <c r="BS1616" s="375" t="s">
        <v>1913</v>
      </c>
      <c r="BT1616" s="378" t="s">
        <v>1910</v>
      </c>
      <c r="BU1616" s="374" t="s">
        <v>1914</v>
      </c>
      <c r="BV1616" s="374" t="s">
        <v>1915</v>
      </c>
    </row>
    <row r="1617" spans="1:74" ht="15" customHeight="1" x14ac:dyDescent="0.25">
      <c r="C1617" s="18" t="s">
        <v>26</v>
      </c>
      <c r="D1617" s="552" t="str">
        <f>IF($D37="","",$D37)</f>
        <v/>
      </c>
      <c r="E1617" s="553"/>
      <c r="F1617" s="553"/>
      <c r="G1617" s="553"/>
      <c r="H1617" s="553"/>
      <c r="I1617" s="553"/>
      <c r="J1617" s="553"/>
      <c r="K1617" s="553"/>
      <c r="L1617" s="554"/>
      <c r="M1617" s="635" t="str">
        <f>IF(M1556="","",M1556)</f>
        <v/>
      </c>
      <c r="N1617" s="637"/>
      <c r="O1617" s="635" t="str">
        <f t="shared" ref="O1617" si="1573">IF(O1556="","",O1556)</f>
        <v/>
      </c>
      <c r="P1617" s="637"/>
      <c r="Q1617" s="635" t="str">
        <f t="shared" ref="Q1617" si="1574">IF(Q1556="","",Q1556)</f>
        <v/>
      </c>
      <c r="R1617" s="637"/>
      <c r="S1617" s="577"/>
      <c r="T1617" s="577"/>
      <c r="U1617" s="266"/>
      <c r="V1617" s="266"/>
      <c r="W1617" s="1085"/>
      <c r="X1617" s="1086"/>
      <c r="Y1617" s="274"/>
      <c r="Z1617" s="274"/>
      <c r="AA1617" s="1085"/>
      <c r="AB1617" s="1086"/>
      <c r="AC1617" s="274"/>
      <c r="AD1617" s="274"/>
      <c r="AE1617" s="60"/>
      <c r="AF1617" s="259"/>
      <c r="AG1617" s="375">
        <f>IF(AND($C$29="",COUNTBLANK(D1617:AD1617)=27),0,IF(AND($C$29&gt;=$AG$27,COUNTBLANK(D1617:AD1617)&lt;&gt;27),0,IF(AND($AG$27&gt;$C$29,COUNTBLANK(D1617:AD1617)=27),0,1)))</f>
        <v>0</v>
      </c>
      <c r="AH1617" s="264">
        <f>IF(AND(D1617="",COUNTBLANK(M1617:AD1617)=18),0,IF(AND(D1617&lt;&gt;"",COUNTBLANK(M1617:AD1617)=6),0,1))</f>
        <v>0</v>
      </c>
      <c r="AI1617" s="374"/>
      <c r="AJ1617" s="374"/>
      <c r="AK1617" s="375" t="str">
        <f>M1617</f>
        <v/>
      </c>
      <c r="AL1617" s="378">
        <f>COUNTIF(O1617:R1617,"ns")</f>
        <v>0</v>
      </c>
      <c r="AM1617" s="374">
        <f>SUM(O1617:R1617)</f>
        <v>0</v>
      </c>
      <c r="AN1617" s="292">
        <f>IF($AG$1615=$AH$1615,0,IF(OR(AND(AK1617=0,AL1617&gt;0),AND(AK1617="ns",AM1617&gt;0),AND(AK1617="ns",AL1617=0,AM1617=0)),1,IF(OR(AND(AK1617&gt;0,AL1617=2),AND(AK1617="ns",AL1617=2),AND(AK1617="ns",AM1617=0,AL1617&gt;0),AK1617=AM1617),0,1)))</f>
        <v>0</v>
      </c>
      <c r="AO1617" s="375" t="str">
        <f>O1617</f>
        <v/>
      </c>
      <c r="AP1617" s="378">
        <f>COUNTIF(AC1617,"ns")+COUNTIF(Y1617,"ns")+COUNTIF(U1617,"ns")+COUNTIF(E1631,"ns")+COUNTIF(I1631,"ns")+COUNTIF(M1631,"ns")+COUNTIF(Q1631,"ns")+COUNTIF(U1631,"ns")+COUNTIF(Y1631,"ns")+COUNTIF(AC1631,"ns")</f>
        <v>0</v>
      </c>
      <c r="AQ1617" s="374">
        <f>SUM(U1617,Y1617,AC1617,E1631,I1631,M1631,Q1631,U1631,Y1631,AC1631)</f>
        <v>0</v>
      </c>
      <c r="AR1617" s="317">
        <f>IF($AG$1615=$AH$1615,0,IF(OR(AND(AO1617=0,AP1617&gt;0),AND(AO1617="NS",AQ1617&gt;0),AND(AO1617="NS",AQ1617=0,AP1617=0)),1,IF(OR(AND(AP1617&gt;=2,AQ1617&lt;AO1617),AND(AO1617="NS",AQ1617=0,AP1617&gt;0),AO1617=AQ1617),0,1)))</f>
        <v>0</v>
      </c>
      <c r="AS1617" s="375" t="str">
        <f>Q1617</f>
        <v/>
      </c>
      <c r="AT1617" s="378">
        <f>COUNTIF(AD1617,"ns")+COUNTIF(Z1617,"ns")+COUNTIF(V1617,"ns")+COUNTIF(F1631,"ns")+COUNTIF(J1631,"ns")+COUNTIF(N1631,"ns")+COUNTIF(R1631,"ns")+COUNTIF(V1631,"ns")+COUNTIF(Z1631,"ns")+COUNTIF(AD1631,"ns")</f>
        <v>0</v>
      </c>
      <c r="AU1617" s="374">
        <f>SUM(V1617,Z1617,AD1617,F1631,J1631,N1631,R1631,V1631,Z1631,AD1631)</f>
        <v>0</v>
      </c>
      <c r="AV1617" s="317">
        <f>IF($AG$1615=$AH$1615,0,IF(OR(AND(AS1617=0,AT1617&gt;0),AND(AS1617="NS",AU1617&gt;0),AND(AS1617="NS",AU1617=0,AT1617=0)),1,IF(OR(AND(AT1617&gt;=2,AU1617&lt;AS1617),AND(AS1617="NS",AU1617=0,AT1617&gt;0),AS1617=AU1617),0,1)))</f>
        <v>0</v>
      </c>
      <c r="AW1617" s="375">
        <f>S1617</f>
        <v>0</v>
      </c>
      <c r="AX1617" s="378">
        <f>COUNTIF(U1617:V1617,"ns")</f>
        <v>0</v>
      </c>
      <c r="AY1617" s="374">
        <f>SUM(U1617:V1617)</f>
        <v>0</v>
      </c>
      <c r="AZ1617" s="292">
        <f>IF($AG$1615=$AH$1615,0,IF(OR(AND(AW1617=0,AX1617&gt;0),AND(AW1617="ns",AY1617&gt;0),AND(AW1617="ns",AX1617=0,AY1617=0)),1,IF(OR(AND(AW1617&gt;0,AX1617=2),AND(AW1617="ns",AX1617=2),AND(AW1617="ns",AY1617=0,AX1617&gt;0),AW1617=AY1617),0,1)))</f>
        <v>0</v>
      </c>
      <c r="BA1617" s="375">
        <f>W1617</f>
        <v>0</v>
      </c>
      <c r="BB1617" s="378">
        <f>COUNTIF(Y1617:Z1617,"ns")</f>
        <v>0</v>
      </c>
      <c r="BC1617" s="374">
        <f>SUM(Y1617:Z1617)</f>
        <v>0</v>
      </c>
      <c r="BD1617" s="292">
        <f>IF($AG$1615=$AH$1615,0,IF(OR(AND(BA1617=0,BB1617&gt;0),AND(BA1617="ns",BC1617&gt;0),AND(BA1617="ns",BB1617=0,BC1617=0)),1,IF(OR(AND(BA1617&gt;0,BB1617=2),AND(BA1617="ns",BB1617=2),AND(BA1617="ns",BC1617=0,BB1617&gt;0),BA1617=BC1617),0,1)))</f>
        <v>0</v>
      </c>
      <c r="BE1617" s="375">
        <f>AA1617</f>
        <v>0</v>
      </c>
      <c r="BF1617" s="378">
        <f>COUNTIF(AC1617:AD1617,"ns")</f>
        <v>0</v>
      </c>
      <c r="BG1617" s="374">
        <f>SUM(AC1617:AD1617)</f>
        <v>0</v>
      </c>
      <c r="BH1617" s="292">
        <f>IF($AG$1615=$AH$1615,0,IF(OR(AND(BE1617=0,BF1617&gt;0),AND(BE1617="ns",BG1617&gt;0),AND(BE1617="ns",BF1617=0,BG1617=0)),1,IF(OR(AND(BE1617&gt;0,BF1617=2),AND(BE1617="ns",BF1617=2),AND(BE1617="ns",BG1617=0,BF1617&gt;0),BE1617=BG1617),0,1)))</f>
        <v>0</v>
      </c>
      <c r="BK1617" s="375">
        <f>$M1556</f>
        <v>0</v>
      </c>
      <c r="BL1617" s="378">
        <f>COUNTIF(AC1617,"ns")+COUNTIF(Y1617,"ns")+COUNTIF(U1617,"ns")+COUNTIF(E1631,"ns")+COUNTIF(I1631,"ns")+COUNTIF(M1631,"ns")+COUNTIF(Q1631,"ns")+COUNTIF(U1631,"ns")+COUNTIF(Y1631,"ns")+COUNTIF(AC1631,"ns")+COUNTIF(AD1617,"ns")+COUNTIF(Z1617,"ns")+COUNTIF(V1617,"ns")+COUNTIF(F1631,"ns")+COUNTIF(J1631,"ns")+COUNTIF(N1631,"ns")+COUNTIF(R1631,"ns")+COUNTIF(V1631,"ns")+COUNTIF(Z1631,"ns")+COUNTIF(AD1631,"ns")</f>
        <v>0</v>
      </c>
      <c r="BM1617" s="374">
        <f>SUM(U1617,Y1617,AC1617,E1631,I1631,M1631,Q1631,U1631,Y1631,AC1631,V1617,Z1617,AD1617,F1631,J1631,N1631,R1631,V1631,Z1631,AD1631)</f>
        <v>0</v>
      </c>
      <c r="BN1617" s="317">
        <f>IF($AG$1615=$AH$1615,0,IF(OR(AND(BK1617=0,BL1617&gt;0),AND(BK1617="NS",BM1617&gt;0),AND(BK1617="NS",BM1617=0,BL1617=0)),1,IF(OR(AND(BL1617&gt;=2,BM1617&lt;BK1617),AND(BK1617="NS",BM1617=0,BL1617&gt;0),BK1617=BM1617),0,1)))</f>
        <v>0</v>
      </c>
      <c r="BO1617" s="375">
        <f>$S1556</f>
        <v>0</v>
      </c>
      <c r="BP1617" s="378">
        <f>COUNTIF(AC1617,"ns")+COUNTIF(Y1617,"ns")+COUNTIF(U1617,"ns")+COUNTIF(E1631,"ns")+COUNTIF(I1631,"ns")+COUNTIF(M1631,"ns")+COUNTIF(Q1631,"ns")+COUNTIF(U1631,"ns")+COUNTIF(Y1631,"ns")+COUNTIF(AC1631,"ns")</f>
        <v>0</v>
      </c>
      <c r="BQ1617" s="374">
        <f>SUM(U1617,Y1617,AC1617,E1631,I1631,M1631,Q1631,U1631,Y1631,AC1631)</f>
        <v>0</v>
      </c>
      <c r="BR1617" s="317">
        <f>IF($AG$1615=$AH$1615,0,IF(OR(AND(BO1617=0,BP1617&gt;0),AND(BO1617="NS",BQ1617&gt;0),AND(BO1617="NS",BQ1617=0,BP1617=0)),1,IF(OR(AND(BP1617&gt;=2,BQ1617&lt;BO1617),AND(BO1617="NS",BQ1617=0,BP1617&gt;0),BO1617=BQ1617),0,1)))</f>
        <v>0</v>
      </c>
      <c r="BS1617" s="375">
        <f>$Y1556</f>
        <v>0</v>
      </c>
      <c r="BT1617" s="378">
        <f>COUNTIF(AD1617,"ns")+COUNTIF(Z1617,"ns")+COUNTIF(V1617,"ns")+COUNTIF(F1631,"ns")+COUNTIF(J1631,"ns")+COUNTIF(N1631,"ns")+COUNTIF(R1631,"ns")+COUNTIF(V1631,"ns")+COUNTIF(Z1631,"ns")+COUNTIF(AD1631,"ns")</f>
        <v>0</v>
      </c>
      <c r="BU1617" s="374">
        <f>SUM(V1617,Z1617,AD1617,F1631,J1631,N1631,R1631,V1631,Z1631,AD1631)</f>
        <v>0</v>
      </c>
      <c r="BV1617" s="317">
        <f>IF($AG$1615=$AH$1615,0,IF(OR(AND(BS1617=0,BT1617&gt;0),AND(BS1617="NS",BU1617&gt;0),AND(BS1617="NS",BU1617=0,BT1617=0)),1,IF(OR(AND(BT1617&gt;=2,BU1617&lt;BS1617),AND(BS1617="NS",BU1617=0,BT1617&gt;0),BS1617=BU1617),0,1)))</f>
        <v>0</v>
      </c>
    </row>
    <row r="1618" spans="1:74" ht="15" customHeight="1" x14ac:dyDescent="0.25">
      <c r="C1618" s="20" t="s">
        <v>27</v>
      </c>
      <c r="D1618" s="552" t="str">
        <f t="shared" ref="D1618:D1624" si="1575">IF($D38="","",$D38)</f>
        <v/>
      </c>
      <c r="E1618" s="553"/>
      <c r="F1618" s="553"/>
      <c r="G1618" s="553"/>
      <c r="H1618" s="553"/>
      <c r="I1618" s="553"/>
      <c r="J1618" s="553"/>
      <c r="K1618" s="553"/>
      <c r="L1618" s="554"/>
      <c r="M1618" s="635" t="str">
        <f t="shared" ref="M1618:M1624" si="1576">IF(M1557="","",M1557)</f>
        <v/>
      </c>
      <c r="N1618" s="637"/>
      <c r="O1618" s="635" t="str">
        <f t="shared" ref="O1618" si="1577">IF(O1557="","",O1557)</f>
        <v/>
      </c>
      <c r="P1618" s="637"/>
      <c r="Q1618" s="635" t="str">
        <f t="shared" ref="Q1618" si="1578">IF(Q1557="","",Q1557)</f>
        <v/>
      </c>
      <c r="R1618" s="637"/>
      <c r="S1618" s="577"/>
      <c r="T1618" s="577"/>
      <c r="U1618" s="266"/>
      <c r="V1618" s="266"/>
      <c r="W1618" s="1085"/>
      <c r="X1618" s="1086"/>
      <c r="Y1618" s="274"/>
      <c r="Z1618" s="274"/>
      <c r="AA1618" s="1085"/>
      <c r="AB1618" s="1086"/>
      <c r="AC1618" s="274"/>
      <c r="AD1618" s="274"/>
      <c r="AE1618" s="60"/>
      <c r="AF1618" s="259"/>
      <c r="AG1618" s="375">
        <f>IF(AND($C$29="",COUNTBLANK(D1618:AD1618)=27),0,IF(AND($C$29&gt;=$AG$27,COUNTBLANK(D1618:AD1618)&lt;&gt;27),0,IF(AND($AG$27&gt;$C$29,COUNTBLANK(D1618:AD1618)=27),0,1)))</f>
        <v>0</v>
      </c>
      <c r="AH1618" s="264">
        <f t="shared" ref="AH1618:AH1624" si="1579">IF(AND(D1618="",COUNTBLANK(M1618:AD1618)=18),0,IF(AND(D1618&lt;&gt;"",COUNTBLANK(M1618:AD1618)=6),0,1))</f>
        <v>0</v>
      </c>
      <c r="AK1618" s="375" t="str">
        <f t="shared" ref="AK1618:AK1624" si="1580">M1618</f>
        <v/>
      </c>
      <c r="AL1618" s="378">
        <f t="shared" ref="AL1618:AL1624" si="1581">COUNTIF(O1618:R1618,"ns")</f>
        <v>0</v>
      </c>
      <c r="AM1618" s="374">
        <f t="shared" ref="AM1618:AM1624" si="1582">SUM(O1618:R1618)</f>
        <v>0</v>
      </c>
      <c r="AN1618" s="292">
        <f t="shared" ref="AN1618:AN1624" si="1583">IF($AG$1615=$AH$1615,0,IF(OR(AND(AK1618=0,AL1618&gt;0),AND(AK1618="ns",AM1618&gt;0),AND(AK1618="ns",AL1618=0,AM1618=0)),1,IF(OR(AND(AK1618&gt;0,AL1618=2),AND(AK1618="ns",AL1618=2),AND(AK1618="ns",AM1618=0,AL1618&gt;0),AK1618=AM1618),0,1)))</f>
        <v>0</v>
      </c>
      <c r="AO1618" s="375" t="str">
        <f t="shared" ref="AO1618:AO1624" si="1584">O1618</f>
        <v/>
      </c>
      <c r="AP1618" s="378">
        <f t="shared" ref="AP1618:AP1624" si="1585">COUNTIF(AC1618,"ns")+COUNTIF(Y1618,"ns")+COUNTIF(U1618,"ns")+COUNTIF(E1632,"ns")+COUNTIF(I1632,"ns")+COUNTIF(M1632,"ns")+COUNTIF(Q1632,"ns")+COUNTIF(U1632,"ns")+COUNTIF(Y1632,"ns")+COUNTIF(AC1632,"ns")</f>
        <v>0</v>
      </c>
      <c r="AQ1618" s="374">
        <f t="shared" ref="AQ1618:AQ1624" si="1586">SUM(U1618,Y1618,AC1618,E1632,I1632,M1632,Q1632,U1632,Y1632,AC1632)</f>
        <v>0</v>
      </c>
      <c r="AR1618" s="317">
        <f t="shared" ref="AR1618:AR1624" si="1587">IF($AG$1615=$AH$1615,0,IF(OR(AND(AO1618=0,AP1618&gt;0),AND(AO1618="NS",AQ1618&gt;0),AND(AO1618="NS",AQ1618=0,AP1618=0)),1,IF(OR(AND(AP1618&gt;=2,AQ1618&lt;AO1618),AND(AO1618="NS",AQ1618=0,AP1618&gt;0),AO1618=AQ1618),0,1)))</f>
        <v>0</v>
      </c>
      <c r="AS1618" s="375" t="str">
        <f t="shared" ref="AS1618:AS1624" si="1588">Q1618</f>
        <v/>
      </c>
      <c r="AT1618" s="378">
        <f t="shared" ref="AT1618:AT1624" si="1589">COUNTIF(AD1618,"ns")+COUNTIF(Z1618,"ns")+COUNTIF(V1618,"ns")+COUNTIF(F1632,"ns")+COUNTIF(J1632,"ns")+COUNTIF(N1632,"ns")+COUNTIF(R1632,"ns")+COUNTIF(V1632,"ns")+COUNTIF(Z1632,"ns")+COUNTIF(AD1632,"ns")</f>
        <v>0</v>
      </c>
      <c r="AU1618" s="374">
        <f t="shared" ref="AU1618:AU1624" si="1590">SUM(V1618,Z1618,AD1618,F1632,J1632,N1632,R1632,V1632,Z1632,AD1632)</f>
        <v>0</v>
      </c>
      <c r="AV1618" s="317">
        <f t="shared" ref="AV1618:AV1624" si="1591">IF($AG$1615=$AH$1615,0,IF(OR(AND(AS1618=0,AT1618&gt;0),AND(AS1618="NS",AU1618&gt;0),AND(AS1618="NS",AU1618=0,AT1618=0)),1,IF(OR(AND(AT1618&gt;=2,AU1618&lt;AS1618),AND(AS1618="NS",AU1618=0,AT1618&gt;0),AS1618=AU1618),0,1)))</f>
        <v>0</v>
      </c>
      <c r="AW1618" s="375">
        <f t="shared" ref="AW1618:AW1624" si="1592">S1618</f>
        <v>0</v>
      </c>
      <c r="AX1618" s="378">
        <f t="shared" ref="AX1618:AX1624" si="1593">COUNTIF(U1618:V1618,"ns")</f>
        <v>0</v>
      </c>
      <c r="AY1618" s="374">
        <f t="shared" ref="AY1618:AY1624" si="1594">SUM(U1618:V1618)</f>
        <v>0</v>
      </c>
      <c r="AZ1618" s="292">
        <f t="shared" ref="AZ1618:AZ1624" si="1595">IF($AG$1615=$AH$1615,0,IF(OR(AND(AW1618=0,AX1618&gt;0),AND(AW1618="ns",AY1618&gt;0),AND(AW1618="ns",AX1618=0,AY1618=0)),1,IF(OR(AND(AW1618&gt;0,AX1618=2),AND(AW1618="ns",AX1618=2),AND(AW1618="ns",AY1618=0,AX1618&gt;0),AW1618=AY1618),0,1)))</f>
        <v>0</v>
      </c>
      <c r="BA1618" s="375">
        <f t="shared" ref="BA1618:BA1624" si="1596">W1618</f>
        <v>0</v>
      </c>
      <c r="BB1618" s="378">
        <f t="shared" ref="BB1618:BB1624" si="1597">COUNTIF(Y1618:Z1618,"ns")</f>
        <v>0</v>
      </c>
      <c r="BC1618" s="374">
        <f t="shared" ref="BC1618:BC1624" si="1598">SUM(Y1618:Z1618)</f>
        <v>0</v>
      </c>
      <c r="BD1618" s="292">
        <f t="shared" ref="BD1618:BD1624" si="1599">IF($AG$1615=$AH$1615,0,IF(OR(AND(BA1618=0,BB1618&gt;0),AND(BA1618="ns",BC1618&gt;0),AND(BA1618="ns",BB1618=0,BC1618=0)),1,IF(OR(AND(BA1618&gt;0,BB1618=2),AND(BA1618="ns",BB1618=2),AND(BA1618="ns",BC1618=0,BB1618&gt;0),BA1618=BC1618),0,1)))</f>
        <v>0</v>
      </c>
      <c r="BE1618" s="375">
        <f t="shared" ref="BE1618:BE1624" si="1600">AA1618</f>
        <v>0</v>
      </c>
      <c r="BF1618" s="378">
        <f t="shared" ref="BF1618:BF1624" si="1601">COUNTIF(AC1618:AD1618,"ns")</f>
        <v>0</v>
      </c>
      <c r="BG1618" s="374">
        <f t="shared" ref="BG1618:BG1624" si="1602">SUM(AC1618:AD1618)</f>
        <v>0</v>
      </c>
      <c r="BH1618" s="292">
        <f t="shared" ref="BH1618:BH1624" si="1603">IF($AG$1615=$AH$1615,0,IF(OR(AND(BE1618=0,BF1618&gt;0),AND(BE1618="ns",BG1618&gt;0),AND(BE1618="ns",BF1618=0,BG1618=0)),1,IF(OR(AND(BE1618&gt;0,BF1618=2),AND(BE1618="ns",BF1618=2),AND(BE1618="ns",BG1618=0,BF1618&gt;0),BE1618=BG1618),0,1)))</f>
        <v>0</v>
      </c>
      <c r="BK1618" s="375">
        <f t="shared" ref="BK1618:BK1624" si="1604">$M1557</f>
        <v>0</v>
      </c>
      <c r="BL1618" s="378">
        <f t="shared" ref="BL1618:BL1624" si="1605">COUNTIF(AC1618,"ns")+COUNTIF(Y1618,"ns")+COUNTIF(U1618,"ns")+COUNTIF(E1632,"ns")+COUNTIF(I1632,"ns")+COUNTIF(M1632,"ns")+COUNTIF(Q1632,"ns")+COUNTIF(U1632,"ns")+COUNTIF(Y1632,"ns")+COUNTIF(AC1632,"ns")+COUNTIF(AD1618,"ns")+COUNTIF(Z1618,"ns")+COUNTIF(V1618,"ns")+COUNTIF(F1632,"ns")+COUNTIF(J1632,"ns")+COUNTIF(N1632,"ns")+COUNTIF(R1632,"ns")+COUNTIF(V1632,"ns")+COUNTIF(Z1632,"ns")+COUNTIF(AD1632,"ns")</f>
        <v>0</v>
      </c>
      <c r="BM1618" s="374">
        <f t="shared" ref="BM1618:BM1624" si="1606">SUM(U1618,Y1618,AC1618,E1632,I1632,M1632,Q1632,U1632,Y1632,AC1632,V1618,Z1618,AD1618,F1632,J1632,N1632,R1632,V1632,Z1632,AD1632)</f>
        <v>0</v>
      </c>
      <c r="BN1618" s="317">
        <f t="shared" ref="BN1618:BN1624" si="1607">IF($AG$1615=$AH$1615,0,IF(OR(AND(BK1618=0,BL1618&gt;0),AND(BK1618="NS",BM1618&gt;0),AND(BK1618="NS",BM1618=0,BL1618=0)),1,IF(OR(AND(BL1618&gt;=2,BM1618&lt;BK1618),AND(BK1618="NS",BM1618=0,BL1618&gt;0),BK1618=BM1618),0,1)))</f>
        <v>0</v>
      </c>
      <c r="BO1618" s="375">
        <f t="shared" ref="BO1618:BO1624" si="1608">$S1557</f>
        <v>0</v>
      </c>
      <c r="BP1618" s="378">
        <f t="shared" ref="BP1618:BP1624" si="1609">COUNTIF(AC1618,"ns")+COUNTIF(Y1618,"ns")+COUNTIF(U1618,"ns")+COUNTIF(E1632,"ns")+COUNTIF(I1632,"ns")+COUNTIF(M1632,"ns")+COUNTIF(Q1632,"ns")+COUNTIF(U1632,"ns")+COUNTIF(Y1632,"ns")+COUNTIF(AC1632,"ns")</f>
        <v>0</v>
      </c>
      <c r="BQ1618" s="374">
        <f t="shared" ref="BQ1618:BQ1624" si="1610">SUM(U1618,Y1618,AC1618,E1632,I1632,M1632,Q1632,U1632,Y1632,AC1632)</f>
        <v>0</v>
      </c>
      <c r="BR1618" s="317">
        <f t="shared" ref="BR1618:BR1624" si="1611">IF($AG$1615=$AH$1615,0,IF(OR(AND(BO1618=0,BP1618&gt;0),AND(BO1618="NS",BQ1618&gt;0),AND(BO1618="NS",BQ1618=0,BP1618=0)),1,IF(OR(AND(BP1618&gt;=2,BQ1618&lt;BO1618),AND(BO1618="NS",BQ1618=0,BP1618&gt;0),BO1618=BQ1618),0,1)))</f>
        <v>0</v>
      </c>
      <c r="BS1618" s="375">
        <f t="shared" ref="BS1618:BS1624" si="1612">$Y1557</f>
        <v>0</v>
      </c>
      <c r="BT1618" s="378">
        <f t="shared" ref="BT1618:BT1624" si="1613">COUNTIF(AD1618,"ns")+COUNTIF(Z1618,"ns")+COUNTIF(V1618,"ns")+COUNTIF(F1632,"ns")+COUNTIF(J1632,"ns")+COUNTIF(N1632,"ns")+COUNTIF(R1632,"ns")+COUNTIF(V1632,"ns")+COUNTIF(Z1632,"ns")+COUNTIF(AD1632,"ns")</f>
        <v>0</v>
      </c>
      <c r="BU1618" s="374">
        <f t="shared" ref="BU1618:BU1624" si="1614">SUM(V1618,Z1618,AD1618,F1632,J1632,N1632,R1632,V1632,Z1632,AD1632)</f>
        <v>0</v>
      </c>
      <c r="BV1618" s="317">
        <f t="shared" ref="BV1618:BV1624" si="1615">IF($AG$1615=$AH$1615,0,IF(OR(AND(BS1618=0,BT1618&gt;0),AND(BS1618="NS",BU1618&gt;0),AND(BS1618="NS",BU1618=0,BT1618=0)),1,IF(OR(AND(BT1618&gt;=2,BU1618&lt;BS1618),AND(BS1618="NS",BU1618=0,BT1618&gt;0),BS1618=BU1618),0,1)))</f>
        <v>0</v>
      </c>
    </row>
    <row r="1619" spans="1:74" ht="15" customHeight="1" x14ac:dyDescent="0.25">
      <c r="C1619" s="20" t="s">
        <v>28</v>
      </c>
      <c r="D1619" s="552" t="str">
        <f t="shared" si="1575"/>
        <v/>
      </c>
      <c r="E1619" s="553"/>
      <c r="F1619" s="553"/>
      <c r="G1619" s="553"/>
      <c r="H1619" s="553"/>
      <c r="I1619" s="553"/>
      <c r="J1619" s="553"/>
      <c r="K1619" s="553"/>
      <c r="L1619" s="554"/>
      <c r="M1619" s="635" t="str">
        <f t="shared" si="1576"/>
        <v/>
      </c>
      <c r="N1619" s="637"/>
      <c r="O1619" s="635" t="str">
        <f t="shared" ref="O1619" si="1616">IF(O1558="","",O1558)</f>
        <v/>
      </c>
      <c r="P1619" s="637"/>
      <c r="Q1619" s="635" t="str">
        <f t="shared" ref="Q1619" si="1617">IF(Q1558="","",Q1558)</f>
        <v/>
      </c>
      <c r="R1619" s="637"/>
      <c r="S1619" s="577"/>
      <c r="T1619" s="577"/>
      <c r="U1619" s="266"/>
      <c r="V1619" s="266"/>
      <c r="W1619" s="1085"/>
      <c r="X1619" s="1086"/>
      <c r="Y1619" s="274"/>
      <c r="Z1619" s="274"/>
      <c r="AA1619" s="1085"/>
      <c r="AB1619" s="1086"/>
      <c r="AC1619" s="274"/>
      <c r="AD1619" s="274"/>
      <c r="AE1619" s="60"/>
      <c r="AF1619" s="259"/>
      <c r="AG1619" s="375">
        <f>IF(AND($C$29="",COUNTBLANK(D1619:AD1619)=27),0,IF(AND($C$29&gt;=$AG$28,COUNTBLANK(D1619:AD1619)&lt;&gt;27),0,IF(AND($AG$28&gt;$C$29,COUNTBLANK(D1619:AD1619)=27),0,1)))</f>
        <v>0</v>
      </c>
      <c r="AH1619" s="264">
        <f t="shared" si="1579"/>
        <v>0</v>
      </c>
      <c r="AK1619" s="375" t="str">
        <f t="shared" si="1580"/>
        <v/>
      </c>
      <c r="AL1619" s="378">
        <f t="shared" si="1581"/>
        <v>0</v>
      </c>
      <c r="AM1619" s="374">
        <f t="shared" si="1582"/>
        <v>0</v>
      </c>
      <c r="AN1619" s="292">
        <f t="shared" si="1583"/>
        <v>0</v>
      </c>
      <c r="AO1619" s="375" t="str">
        <f t="shared" si="1584"/>
        <v/>
      </c>
      <c r="AP1619" s="378">
        <f t="shared" si="1585"/>
        <v>0</v>
      </c>
      <c r="AQ1619" s="374">
        <f t="shared" si="1586"/>
        <v>0</v>
      </c>
      <c r="AR1619" s="317">
        <f t="shared" si="1587"/>
        <v>0</v>
      </c>
      <c r="AS1619" s="375" t="str">
        <f t="shared" si="1588"/>
        <v/>
      </c>
      <c r="AT1619" s="378">
        <f t="shared" si="1589"/>
        <v>0</v>
      </c>
      <c r="AU1619" s="374">
        <f t="shared" si="1590"/>
        <v>0</v>
      </c>
      <c r="AV1619" s="317">
        <f t="shared" si="1591"/>
        <v>0</v>
      </c>
      <c r="AW1619" s="375">
        <f t="shared" si="1592"/>
        <v>0</v>
      </c>
      <c r="AX1619" s="378">
        <f t="shared" si="1593"/>
        <v>0</v>
      </c>
      <c r="AY1619" s="374">
        <f t="shared" si="1594"/>
        <v>0</v>
      </c>
      <c r="AZ1619" s="292">
        <f t="shared" si="1595"/>
        <v>0</v>
      </c>
      <c r="BA1619" s="375">
        <f t="shared" si="1596"/>
        <v>0</v>
      </c>
      <c r="BB1619" s="378">
        <f t="shared" si="1597"/>
        <v>0</v>
      </c>
      <c r="BC1619" s="374">
        <f t="shared" si="1598"/>
        <v>0</v>
      </c>
      <c r="BD1619" s="292">
        <f t="shared" si="1599"/>
        <v>0</v>
      </c>
      <c r="BE1619" s="375">
        <f t="shared" si="1600"/>
        <v>0</v>
      </c>
      <c r="BF1619" s="378">
        <f t="shared" si="1601"/>
        <v>0</v>
      </c>
      <c r="BG1619" s="374">
        <f t="shared" si="1602"/>
        <v>0</v>
      </c>
      <c r="BH1619" s="292">
        <f t="shared" si="1603"/>
        <v>0</v>
      </c>
      <c r="BK1619" s="375">
        <f t="shared" si="1604"/>
        <v>0</v>
      </c>
      <c r="BL1619" s="378">
        <f t="shared" si="1605"/>
        <v>0</v>
      </c>
      <c r="BM1619" s="374">
        <f t="shared" si="1606"/>
        <v>0</v>
      </c>
      <c r="BN1619" s="317">
        <f t="shared" si="1607"/>
        <v>0</v>
      </c>
      <c r="BO1619" s="375">
        <f t="shared" si="1608"/>
        <v>0</v>
      </c>
      <c r="BP1619" s="378">
        <f t="shared" si="1609"/>
        <v>0</v>
      </c>
      <c r="BQ1619" s="374">
        <f t="shared" si="1610"/>
        <v>0</v>
      </c>
      <c r="BR1619" s="317">
        <f t="shared" si="1611"/>
        <v>0</v>
      </c>
      <c r="BS1619" s="375">
        <f t="shared" si="1612"/>
        <v>0</v>
      </c>
      <c r="BT1619" s="378">
        <f t="shared" si="1613"/>
        <v>0</v>
      </c>
      <c r="BU1619" s="374">
        <f t="shared" si="1614"/>
        <v>0</v>
      </c>
      <c r="BV1619" s="317">
        <f t="shared" si="1615"/>
        <v>0</v>
      </c>
    </row>
    <row r="1620" spans="1:74" ht="15" customHeight="1" x14ac:dyDescent="0.25">
      <c r="C1620" s="20" t="s">
        <v>29</v>
      </c>
      <c r="D1620" s="552" t="str">
        <f t="shared" si="1575"/>
        <v/>
      </c>
      <c r="E1620" s="553"/>
      <c r="F1620" s="553"/>
      <c r="G1620" s="553"/>
      <c r="H1620" s="553"/>
      <c r="I1620" s="553"/>
      <c r="J1620" s="553"/>
      <c r="K1620" s="553"/>
      <c r="L1620" s="554"/>
      <c r="M1620" s="635" t="str">
        <f t="shared" si="1576"/>
        <v/>
      </c>
      <c r="N1620" s="637"/>
      <c r="O1620" s="635" t="str">
        <f t="shared" ref="O1620" si="1618">IF(O1559="","",O1559)</f>
        <v/>
      </c>
      <c r="P1620" s="637"/>
      <c r="Q1620" s="635" t="str">
        <f t="shared" ref="Q1620" si="1619">IF(Q1559="","",Q1559)</f>
        <v/>
      </c>
      <c r="R1620" s="637"/>
      <c r="S1620" s="577"/>
      <c r="T1620" s="577"/>
      <c r="U1620" s="266"/>
      <c r="V1620" s="266"/>
      <c r="W1620" s="1085"/>
      <c r="X1620" s="1086"/>
      <c r="Y1620" s="274"/>
      <c r="Z1620" s="274"/>
      <c r="AA1620" s="1085"/>
      <c r="AB1620" s="1086"/>
      <c r="AC1620" s="274"/>
      <c r="AD1620" s="274"/>
      <c r="AE1620" s="60"/>
      <c r="AF1620" s="259"/>
      <c r="AG1620" s="375">
        <f>IF(AND($C$29="",COUNTBLANK(D1620:AD1620)=27),0,IF(AND($C$29&gt;=$AG$29,COUNTBLANK(D1620:AD1620)&lt;&gt;27),0,IF(AND($AG$29&gt;$C$29,COUNTBLANK(D1620:AD1620)=27),0,1)))</f>
        <v>0</v>
      </c>
      <c r="AH1620" s="264">
        <f t="shared" si="1579"/>
        <v>0</v>
      </c>
      <c r="AK1620" s="375" t="str">
        <f t="shared" si="1580"/>
        <v/>
      </c>
      <c r="AL1620" s="378">
        <f t="shared" si="1581"/>
        <v>0</v>
      </c>
      <c r="AM1620" s="374">
        <f t="shared" si="1582"/>
        <v>0</v>
      </c>
      <c r="AN1620" s="292">
        <f t="shared" si="1583"/>
        <v>0</v>
      </c>
      <c r="AO1620" s="375" t="str">
        <f t="shared" si="1584"/>
        <v/>
      </c>
      <c r="AP1620" s="378">
        <f t="shared" si="1585"/>
        <v>0</v>
      </c>
      <c r="AQ1620" s="374">
        <f t="shared" si="1586"/>
        <v>0</v>
      </c>
      <c r="AR1620" s="317">
        <f t="shared" si="1587"/>
        <v>0</v>
      </c>
      <c r="AS1620" s="375" t="str">
        <f t="shared" si="1588"/>
        <v/>
      </c>
      <c r="AT1620" s="378">
        <f t="shared" si="1589"/>
        <v>0</v>
      </c>
      <c r="AU1620" s="374">
        <f t="shared" si="1590"/>
        <v>0</v>
      </c>
      <c r="AV1620" s="317">
        <f t="shared" si="1591"/>
        <v>0</v>
      </c>
      <c r="AW1620" s="375">
        <f t="shared" si="1592"/>
        <v>0</v>
      </c>
      <c r="AX1620" s="378">
        <f t="shared" si="1593"/>
        <v>0</v>
      </c>
      <c r="AY1620" s="374">
        <f t="shared" si="1594"/>
        <v>0</v>
      </c>
      <c r="AZ1620" s="292">
        <f t="shared" si="1595"/>
        <v>0</v>
      </c>
      <c r="BA1620" s="375">
        <f t="shared" si="1596"/>
        <v>0</v>
      </c>
      <c r="BB1620" s="378">
        <f t="shared" si="1597"/>
        <v>0</v>
      </c>
      <c r="BC1620" s="374">
        <f t="shared" si="1598"/>
        <v>0</v>
      </c>
      <c r="BD1620" s="292">
        <f t="shared" si="1599"/>
        <v>0</v>
      </c>
      <c r="BE1620" s="375">
        <f t="shared" si="1600"/>
        <v>0</v>
      </c>
      <c r="BF1620" s="378">
        <f t="shared" si="1601"/>
        <v>0</v>
      </c>
      <c r="BG1620" s="374">
        <f t="shared" si="1602"/>
        <v>0</v>
      </c>
      <c r="BH1620" s="292">
        <f t="shared" si="1603"/>
        <v>0</v>
      </c>
      <c r="BK1620" s="375">
        <f t="shared" si="1604"/>
        <v>0</v>
      </c>
      <c r="BL1620" s="378">
        <f t="shared" si="1605"/>
        <v>0</v>
      </c>
      <c r="BM1620" s="374">
        <f t="shared" si="1606"/>
        <v>0</v>
      </c>
      <c r="BN1620" s="317">
        <f t="shared" si="1607"/>
        <v>0</v>
      </c>
      <c r="BO1620" s="375">
        <f t="shared" si="1608"/>
        <v>0</v>
      </c>
      <c r="BP1620" s="378">
        <f t="shared" si="1609"/>
        <v>0</v>
      </c>
      <c r="BQ1620" s="374">
        <f t="shared" si="1610"/>
        <v>0</v>
      </c>
      <c r="BR1620" s="317">
        <f t="shared" si="1611"/>
        <v>0</v>
      </c>
      <c r="BS1620" s="375">
        <f t="shared" si="1612"/>
        <v>0</v>
      </c>
      <c r="BT1620" s="378">
        <f t="shared" si="1613"/>
        <v>0</v>
      </c>
      <c r="BU1620" s="374">
        <f t="shared" si="1614"/>
        <v>0</v>
      </c>
      <c r="BV1620" s="317">
        <f t="shared" si="1615"/>
        <v>0</v>
      </c>
    </row>
    <row r="1621" spans="1:74" ht="15" customHeight="1" x14ac:dyDescent="0.25">
      <c r="C1621" s="20" t="s">
        <v>30</v>
      </c>
      <c r="D1621" s="552" t="str">
        <f t="shared" si="1575"/>
        <v/>
      </c>
      <c r="E1621" s="553"/>
      <c r="F1621" s="553"/>
      <c r="G1621" s="553"/>
      <c r="H1621" s="553"/>
      <c r="I1621" s="553"/>
      <c r="J1621" s="553"/>
      <c r="K1621" s="553"/>
      <c r="L1621" s="554"/>
      <c r="M1621" s="635" t="str">
        <f t="shared" si="1576"/>
        <v/>
      </c>
      <c r="N1621" s="637"/>
      <c r="O1621" s="635" t="str">
        <f t="shared" ref="O1621" si="1620">IF(O1560="","",O1560)</f>
        <v/>
      </c>
      <c r="P1621" s="637"/>
      <c r="Q1621" s="635" t="str">
        <f t="shared" ref="Q1621" si="1621">IF(Q1560="","",Q1560)</f>
        <v/>
      </c>
      <c r="R1621" s="637"/>
      <c r="S1621" s="577"/>
      <c r="T1621" s="577"/>
      <c r="U1621" s="266"/>
      <c r="V1621" s="266"/>
      <c r="W1621" s="1085"/>
      <c r="X1621" s="1086"/>
      <c r="Y1621" s="274"/>
      <c r="Z1621" s="274"/>
      <c r="AA1621" s="1085"/>
      <c r="AB1621" s="1086"/>
      <c r="AC1621" s="274"/>
      <c r="AD1621" s="274"/>
      <c r="AE1621" s="60"/>
      <c r="AF1621" s="259"/>
      <c r="AG1621" s="375">
        <f>IF(AND($C$29="",COUNTBLANK(D1621:AD1621)=27),0,IF(AND($C$29&gt;=$AG$30,COUNTBLANK(D1621:AD1621)&lt;&gt;27),0,IF(AND($AG$30&gt;$C$29,COUNTBLANK(D1621:AD1621)=27),0,1)))</f>
        <v>0</v>
      </c>
      <c r="AH1621" s="264">
        <f t="shared" si="1579"/>
        <v>0</v>
      </c>
      <c r="AK1621" s="375" t="str">
        <f t="shared" si="1580"/>
        <v/>
      </c>
      <c r="AL1621" s="378">
        <f t="shared" si="1581"/>
        <v>0</v>
      </c>
      <c r="AM1621" s="374">
        <f t="shared" si="1582"/>
        <v>0</v>
      </c>
      <c r="AN1621" s="292">
        <f t="shared" si="1583"/>
        <v>0</v>
      </c>
      <c r="AO1621" s="375" t="str">
        <f t="shared" si="1584"/>
        <v/>
      </c>
      <c r="AP1621" s="378">
        <f t="shared" si="1585"/>
        <v>0</v>
      </c>
      <c r="AQ1621" s="374">
        <f t="shared" si="1586"/>
        <v>0</v>
      </c>
      <c r="AR1621" s="317">
        <f t="shared" si="1587"/>
        <v>0</v>
      </c>
      <c r="AS1621" s="375" t="str">
        <f t="shared" si="1588"/>
        <v/>
      </c>
      <c r="AT1621" s="378">
        <f t="shared" si="1589"/>
        <v>0</v>
      </c>
      <c r="AU1621" s="374">
        <f t="shared" si="1590"/>
        <v>0</v>
      </c>
      <c r="AV1621" s="317">
        <f t="shared" si="1591"/>
        <v>0</v>
      </c>
      <c r="AW1621" s="375">
        <f t="shared" si="1592"/>
        <v>0</v>
      </c>
      <c r="AX1621" s="378">
        <f t="shared" si="1593"/>
        <v>0</v>
      </c>
      <c r="AY1621" s="374">
        <f t="shared" si="1594"/>
        <v>0</v>
      </c>
      <c r="AZ1621" s="292">
        <f t="shared" si="1595"/>
        <v>0</v>
      </c>
      <c r="BA1621" s="375">
        <f t="shared" si="1596"/>
        <v>0</v>
      </c>
      <c r="BB1621" s="378">
        <f t="shared" si="1597"/>
        <v>0</v>
      </c>
      <c r="BC1621" s="374">
        <f t="shared" si="1598"/>
        <v>0</v>
      </c>
      <c r="BD1621" s="292">
        <f t="shared" si="1599"/>
        <v>0</v>
      </c>
      <c r="BE1621" s="375">
        <f t="shared" si="1600"/>
        <v>0</v>
      </c>
      <c r="BF1621" s="378">
        <f t="shared" si="1601"/>
        <v>0</v>
      </c>
      <c r="BG1621" s="374">
        <f t="shared" si="1602"/>
        <v>0</v>
      </c>
      <c r="BH1621" s="292">
        <f t="shared" si="1603"/>
        <v>0</v>
      </c>
      <c r="BK1621" s="375">
        <f t="shared" si="1604"/>
        <v>0</v>
      </c>
      <c r="BL1621" s="378">
        <f t="shared" si="1605"/>
        <v>0</v>
      </c>
      <c r="BM1621" s="374">
        <f t="shared" si="1606"/>
        <v>0</v>
      </c>
      <c r="BN1621" s="317">
        <f t="shared" si="1607"/>
        <v>0</v>
      </c>
      <c r="BO1621" s="375">
        <f t="shared" si="1608"/>
        <v>0</v>
      </c>
      <c r="BP1621" s="378">
        <f t="shared" si="1609"/>
        <v>0</v>
      </c>
      <c r="BQ1621" s="374">
        <f t="shared" si="1610"/>
        <v>0</v>
      </c>
      <c r="BR1621" s="317">
        <f t="shared" si="1611"/>
        <v>0</v>
      </c>
      <c r="BS1621" s="375">
        <f t="shared" si="1612"/>
        <v>0</v>
      </c>
      <c r="BT1621" s="378">
        <f t="shared" si="1613"/>
        <v>0</v>
      </c>
      <c r="BU1621" s="374">
        <f t="shared" si="1614"/>
        <v>0</v>
      </c>
      <c r="BV1621" s="317">
        <f t="shared" si="1615"/>
        <v>0</v>
      </c>
    </row>
    <row r="1622" spans="1:74" ht="15" customHeight="1" x14ac:dyDescent="0.25">
      <c r="C1622" s="20" t="s">
        <v>31</v>
      </c>
      <c r="D1622" s="552" t="str">
        <f t="shared" si="1575"/>
        <v/>
      </c>
      <c r="E1622" s="553"/>
      <c r="F1622" s="553"/>
      <c r="G1622" s="553"/>
      <c r="H1622" s="553"/>
      <c r="I1622" s="553"/>
      <c r="J1622" s="553"/>
      <c r="K1622" s="553"/>
      <c r="L1622" s="554"/>
      <c r="M1622" s="635" t="str">
        <f t="shared" si="1576"/>
        <v/>
      </c>
      <c r="N1622" s="637"/>
      <c r="O1622" s="635" t="str">
        <f t="shared" ref="O1622" si="1622">IF(O1561="","",O1561)</f>
        <v/>
      </c>
      <c r="P1622" s="637"/>
      <c r="Q1622" s="635" t="str">
        <f t="shared" ref="Q1622" si="1623">IF(Q1561="","",Q1561)</f>
        <v/>
      </c>
      <c r="R1622" s="637"/>
      <c r="S1622" s="577"/>
      <c r="T1622" s="577"/>
      <c r="U1622" s="266"/>
      <c r="V1622" s="266"/>
      <c r="W1622" s="1085"/>
      <c r="X1622" s="1086"/>
      <c r="Y1622" s="274"/>
      <c r="Z1622" s="274"/>
      <c r="AA1622" s="1085"/>
      <c r="AB1622" s="1086"/>
      <c r="AC1622" s="274"/>
      <c r="AD1622" s="274"/>
      <c r="AE1622" s="60"/>
      <c r="AF1622" s="259"/>
      <c r="AG1622" s="375">
        <f>IF(AND($C$29="",COUNTBLANK(D1622:AD1622)=27),0,IF(AND($C$29&gt;=$AG$31,COUNTBLANK(D1622:AD1622)&lt;&gt;27),0,IF(AND($AG$31&gt;$C$29,COUNTBLANK(D1622:AD1622)=27),0,1)))</f>
        <v>0</v>
      </c>
      <c r="AH1622" s="264">
        <f t="shared" si="1579"/>
        <v>0</v>
      </c>
      <c r="AK1622" s="375" t="str">
        <f t="shared" si="1580"/>
        <v/>
      </c>
      <c r="AL1622" s="378">
        <f t="shared" si="1581"/>
        <v>0</v>
      </c>
      <c r="AM1622" s="374">
        <f t="shared" si="1582"/>
        <v>0</v>
      </c>
      <c r="AN1622" s="292">
        <f t="shared" si="1583"/>
        <v>0</v>
      </c>
      <c r="AO1622" s="375" t="str">
        <f t="shared" si="1584"/>
        <v/>
      </c>
      <c r="AP1622" s="378">
        <f t="shared" si="1585"/>
        <v>0</v>
      </c>
      <c r="AQ1622" s="374">
        <f t="shared" si="1586"/>
        <v>0</v>
      </c>
      <c r="AR1622" s="317">
        <f t="shared" si="1587"/>
        <v>0</v>
      </c>
      <c r="AS1622" s="375" t="str">
        <f t="shared" si="1588"/>
        <v/>
      </c>
      <c r="AT1622" s="378">
        <f t="shared" si="1589"/>
        <v>0</v>
      </c>
      <c r="AU1622" s="374">
        <f t="shared" si="1590"/>
        <v>0</v>
      </c>
      <c r="AV1622" s="317">
        <f t="shared" si="1591"/>
        <v>0</v>
      </c>
      <c r="AW1622" s="375">
        <f t="shared" si="1592"/>
        <v>0</v>
      </c>
      <c r="AX1622" s="378">
        <f t="shared" si="1593"/>
        <v>0</v>
      </c>
      <c r="AY1622" s="374">
        <f t="shared" si="1594"/>
        <v>0</v>
      </c>
      <c r="AZ1622" s="292">
        <f t="shared" si="1595"/>
        <v>0</v>
      </c>
      <c r="BA1622" s="375">
        <f t="shared" si="1596"/>
        <v>0</v>
      </c>
      <c r="BB1622" s="378">
        <f t="shared" si="1597"/>
        <v>0</v>
      </c>
      <c r="BC1622" s="374">
        <f t="shared" si="1598"/>
        <v>0</v>
      </c>
      <c r="BD1622" s="292">
        <f t="shared" si="1599"/>
        <v>0</v>
      </c>
      <c r="BE1622" s="375">
        <f t="shared" si="1600"/>
        <v>0</v>
      </c>
      <c r="BF1622" s="378">
        <f t="shared" si="1601"/>
        <v>0</v>
      </c>
      <c r="BG1622" s="374">
        <f t="shared" si="1602"/>
        <v>0</v>
      </c>
      <c r="BH1622" s="292">
        <f t="shared" si="1603"/>
        <v>0</v>
      </c>
      <c r="BK1622" s="375">
        <f t="shared" si="1604"/>
        <v>0</v>
      </c>
      <c r="BL1622" s="378">
        <f t="shared" si="1605"/>
        <v>0</v>
      </c>
      <c r="BM1622" s="374">
        <f t="shared" si="1606"/>
        <v>0</v>
      </c>
      <c r="BN1622" s="317">
        <f t="shared" si="1607"/>
        <v>0</v>
      </c>
      <c r="BO1622" s="375">
        <f t="shared" si="1608"/>
        <v>0</v>
      </c>
      <c r="BP1622" s="378">
        <f t="shared" si="1609"/>
        <v>0</v>
      </c>
      <c r="BQ1622" s="374">
        <f t="shared" si="1610"/>
        <v>0</v>
      </c>
      <c r="BR1622" s="317">
        <f t="shared" si="1611"/>
        <v>0</v>
      </c>
      <c r="BS1622" s="375">
        <f t="shared" si="1612"/>
        <v>0</v>
      </c>
      <c r="BT1622" s="378">
        <f t="shared" si="1613"/>
        <v>0</v>
      </c>
      <c r="BU1622" s="374">
        <f t="shared" si="1614"/>
        <v>0</v>
      </c>
      <c r="BV1622" s="317">
        <f t="shared" si="1615"/>
        <v>0</v>
      </c>
    </row>
    <row r="1623" spans="1:74" ht="15" customHeight="1" x14ac:dyDescent="0.25">
      <c r="A1623" s="60"/>
      <c r="B1623" s="60"/>
      <c r="C1623" s="20" t="s">
        <v>32</v>
      </c>
      <c r="D1623" s="552" t="str">
        <f t="shared" si="1575"/>
        <v/>
      </c>
      <c r="E1623" s="553"/>
      <c r="F1623" s="553"/>
      <c r="G1623" s="553"/>
      <c r="H1623" s="553"/>
      <c r="I1623" s="553"/>
      <c r="J1623" s="553"/>
      <c r="K1623" s="553"/>
      <c r="L1623" s="554"/>
      <c r="M1623" s="635" t="str">
        <f t="shared" si="1576"/>
        <v/>
      </c>
      <c r="N1623" s="637"/>
      <c r="O1623" s="635" t="str">
        <f t="shared" ref="O1623" si="1624">IF(O1562="","",O1562)</f>
        <v/>
      </c>
      <c r="P1623" s="637"/>
      <c r="Q1623" s="635" t="str">
        <f t="shared" ref="Q1623" si="1625">IF(Q1562="","",Q1562)</f>
        <v/>
      </c>
      <c r="R1623" s="637"/>
      <c r="S1623" s="577"/>
      <c r="T1623" s="577"/>
      <c r="U1623" s="266"/>
      <c r="V1623" s="266"/>
      <c r="W1623" s="1085"/>
      <c r="X1623" s="1086"/>
      <c r="Y1623" s="274"/>
      <c r="Z1623" s="274"/>
      <c r="AA1623" s="1085"/>
      <c r="AB1623" s="1086"/>
      <c r="AC1623" s="274"/>
      <c r="AD1623" s="274"/>
      <c r="AE1623" s="60"/>
      <c r="AF1623" s="259"/>
      <c r="AG1623" s="375">
        <f>IF(AND($C$29="",COUNTBLANK(D1623:AD1623)=27),0,IF(AND($C$29&gt;=$AG$32,COUNTBLANK(D1623:AD1623)&lt;&gt;27),0,IF(AND($AG$32&gt;$C$29,COUNTBLANK(D1623:AD1623)=27),0,1)))</f>
        <v>0</v>
      </c>
      <c r="AH1623" s="264">
        <f t="shared" si="1579"/>
        <v>0</v>
      </c>
      <c r="AK1623" s="375" t="str">
        <f t="shared" si="1580"/>
        <v/>
      </c>
      <c r="AL1623" s="378">
        <f t="shared" si="1581"/>
        <v>0</v>
      </c>
      <c r="AM1623" s="374">
        <f t="shared" si="1582"/>
        <v>0</v>
      </c>
      <c r="AN1623" s="292">
        <f t="shared" si="1583"/>
        <v>0</v>
      </c>
      <c r="AO1623" s="375" t="str">
        <f t="shared" si="1584"/>
        <v/>
      </c>
      <c r="AP1623" s="378">
        <f t="shared" si="1585"/>
        <v>0</v>
      </c>
      <c r="AQ1623" s="374">
        <f t="shared" si="1586"/>
        <v>0</v>
      </c>
      <c r="AR1623" s="317">
        <f t="shared" si="1587"/>
        <v>0</v>
      </c>
      <c r="AS1623" s="375" t="str">
        <f t="shared" si="1588"/>
        <v/>
      </c>
      <c r="AT1623" s="378">
        <f t="shared" si="1589"/>
        <v>0</v>
      </c>
      <c r="AU1623" s="374">
        <f t="shared" si="1590"/>
        <v>0</v>
      </c>
      <c r="AV1623" s="317">
        <f t="shared" si="1591"/>
        <v>0</v>
      </c>
      <c r="AW1623" s="375">
        <f t="shared" si="1592"/>
        <v>0</v>
      </c>
      <c r="AX1623" s="378">
        <f t="shared" si="1593"/>
        <v>0</v>
      </c>
      <c r="AY1623" s="374">
        <f t="shared" si="1594"/>
        <v>0</v>
      </c>
      <c r="AZ1623" s="292">
        <f t="shared" si="1595"/>
        <v>0</v>
      </c>
      <c r="BA1623" s="375">
        <f t="shared" si="1596"/>
        <v>0</v>
      </c>
      <c r="BB1623" s="378">
        <f t="shared" si="1597"/>
        <v>0</v>
      </c>
      <c r="BC1623" s="374">
        <f t="shared" si="1598"/>
        <v>0</v>
      </c>
      <c r="BD1623" s="292">
        <f t="shared" si="1599"/>
        <v>0</v>
      </c>
      <c r="BE1623" s="375">
        <f t="shared" si="1600"/>
        <v>0</v>
      </c>
      <c r="BF1623" s="378">
        <f t="shared" si="1601"/>
        <v>0</v>
      </c>
      <c r="BG1623" s="374">
        <f t="shared" si="1602"/>
        <v>0</v>
      </c>
      <c r="BH1623" s="292">
        <f t="shared" si="1603"/>
        <v>0</v>
      </c>
      <c r="BK1623" s="375">
        <f t="shared" si="1604"/>
        <v>0</v>
      </c>
      <c r="BL1623" s="378">
        <f t="shared" si="1605"/>
        <v>0</v>
      </c>
      <c r="BM1623" s="374">
        <f t="shared" si="1606"/>
        <v>0</v>
      </c>
      <c r="BN1623" s="317">
        <f t="shared" si="1607"/>
        <v>0</v>
      </c>
      <c r="BO1623" s="375">
        <f t="shared" si="1608"/>
        <v>0</v>
      </c>
      <c r="BP1623" s="378">
        <f t="shared" si="1609"/>
        <v>0</v>
      </c>
      <c r="BQ1623" s="374">
        <f t="shared" si="1610"/>
        <v>0</v>
      </c>
      <c r="BR1623" s="317">
        <f t="shared" si="1611"/>
        <v>0</v>
      </c>
      <c r="BS1623" s="375">
        <f t="shared" si="1612"/>
        <v>0</v>
      </c>
      <c r="BT1623" s="378">
        <f t="shared" si="1613"/>
        <v>0</v>
      </c>
      <c r="BU1623" s="374">
        <f t="shared" si="1614"/>
        <v>0</v>
      </c>
      <c r="BV1623" s="317">
        <f t="shared" si="1615"/>
        <v>0</v>
      </c>
    </row>
    <row r="1624" spans="1:74" ht="15" customHeight="1" x14ac:dyDescent="0.25">
      <c r="A1624" s="60"/>
      <c r="B1624" s="60"/>
      <c r="C1624" s="20" t="s">
        <v>33</v>
      </c>
      <c r="D1624" s="552" t="str">
        <f t="shared" si="1575"/>
        <v/>
      </c>
      <c r="E1624" s="553"/>
      <c r="F1624" s="553"/>
      <c r="G1624" s="553"/>
      <c r="H1624" s="553"/>
      <c r="I1624" s="553"/>
      <c r="J1624" s="553"/>
      <c r="K1624" s="553"/>
      <c r="L1624" s="554"/>
      <c r="M1624" s="635" t="str">
        <f t="shared" si="1576"/>
        <v/>
      </c>
      <c r="N1624" s="637"/>
      <c r="O1624" s="635" t="str">
        <f t="shared" ref="O1624" si="1626">IF(O1563="","",O1563)</f>
        <v/>
      </c>
      <c r="P1624" s="637"/>
      <c r="Q1624" s="635" t="str">
        <f t="shared" ref="Q1624" si="1627">IF(Q1563="","",Q1563)</f>
        <v/>
      </c>
      <c r="R1624" s="637"/>
      <c r="S1624" s="577"/>
      <c r="T1624" s="577"/>
      <c r="U1624" s="266"/>
      <c r="V1624" s="266"/>
      <c r="W1624" s="1085"/>
      <c r="X1624" s="1086"/>
      <c r="Y1624" s="274"/>
      <c r="Z1624" s="274"/>
      <c r="AA1624" s="1085"/>
      <c r="AB1624" s="1086"/>
      <c r="AC1624" s="274"/>
      <c r="AD1624" s="274"/>
      <c r="AE1624" s="60"/>
      <c r="AF1624" s="259"/>
      <c r="AG1624" s="375">
        <f>IF(AND($C$29="",COUNTBLANK(D1624:AD1624)=27),0,IF(AND($C$29&gt;=$AG$33,COUNTBLANK(D1624:AD1624)&lt;&gt;27),0,IF(AND($AG$33&gt;$C$29,COUNTBLANK(D1624:AD1624)=27),0,1)))</f>
        <v>0</v>
      </c>
      <c r="AH1624" s="264">
        <f t="shared" si="1579"/>
        <v>0</v>
      </c>
      <c r="AK1624" s="375" t="str">
        <f t="shared" si="1580"/>
        <v/>
      </c>
      <c r="AL1624" s="378">
        <f t="shared" si="1581"/>
        <v>0</v>
      </c>
      <c r="AM1624" s="374">
        <f t="shared" si="1582"/>
        <v>0</v>
      </c>
      <c r="AN1624" s="292">
        <f t="shared" si="1583"/>
        <v>0</v>
      </c>
      <c r="AO1624" s="375" t="str">
        <f t="shared" si="1584"/>
        <v/>
      </c>
      <c r="AP1624" s="378">
        <f t="shared" si="1585"/>
        <v>0</v>
      </c>
      <c r="AQ1624" s="374">
        <f t="shared" si="1586"/>
        <v>0</v>
      </c>
      <c r="AR1624" s="317">
        <f t="shared" si="1587"/>
        <v>0</v>
      </c>
      <c r="AS1624" s="375" t="str">
        <f t="shared" si="1588"/>
        <v/>
      </c>
      <c r="AT1624" s="378">
        <f t="shared" si="1589"/>
        <v>0</v>
      </c>
      <c r="AU1624" s="374">
        <f t="shared" si="1590"/>
        <v>0</v>
      </c>
      <c r="AV1624" s="317">
        <f t="shared" si="1591"/>
        <v>0</v>
      </c>
      <c r="AW1624" s="375">
        <f t="shared" si="1592"/>
        <v>0</v>
      </c>
      <c r="AX1624" s="378">
        <f t="shared" si="1593"/>
        <v>0</v>
      </c>
      <c r="AY1624" s="374">
        <f t="shared" si="1594"/>
        <v>0</v>
      </c>
      <c r="AZ1624" s="292">
        <f t="shared" si="1595"/>
        <v>0</v>
      </c>
      <c r="BA1624" s="375">
        <f t="shared" si="1596"/>
        <v>0</v>
      </c>
      <c r="BB1624" s="378">
        <f t="shared" si="1597"/>
        <v>0</v>
      </c>
      <c r="BC1624" s="374">
        <f t="shared" si="1598"/>
        <v>0</v>
      </c>
      <c r="BD1624" s="292">
        <f t="shared" si="1599"/>
        <v>0</v>
      </c>
      <c r="BE1624" s="375">
        <f t="shared" si="1600"/>
        <v>0</v>
      </c>
      <c r="BF1624" s="378">
        <f t="shared" si="1601"/>
        <v>0</v>
      </c>
      <c r="BG1624" s="374">
        <f t="shared" si="1602"/>
        <v>0</v>
      </c>
      <c r="BH1624" s="292">
        <f t="shared" si="1603"/>
        <v>0</v>
      </c>
      <c r="BK1624" s="375">
        <f t="shared" si="1604"/>
        <v>0</v>
      </c>
      <c r="BL1624" s="378">
        <f t="shared" si="1605"/>
        <v>0</v>
      </c>
      <c r="BM1624" s="374">
        <f t="shared" si="1606"/>
        <v>0</v>
      </c>
      <c r="BN1624" s="317">
        <f t="shared" si="1607"/>
        <v>0</v>
      </c>
      <c r="BO1624" s="375">
        <f t="shared" si="1608"/>
        <v>0</v>
      </c>
      <c r="BP1624" s="378">
        <f t="shared" si="1609"/>
        <v>0</v>
      </c>
      <c r="BQ1624" s="374">
        <f t="shared" si="1610"/>
        <v>0</v>
      </c>
      <c r="BR1624" s="317">
        <f t="shared" si="1611"/>
        <v>0</v>
      </c>
      <c r="BS1624" s="375">
        <f t="shared" si="1612"/>
        <v>0</v>
      </c>
      <c r="BT1624" s="378">
        <f t="shared" si="1613"/>
        <v>0</v>
      </c>
      <c r="BU1624" s="374">
        <f t="shared" si="1614"/>
        <v>0</v>
      </c>
      <c r="BV1624" s="317">
        <f t="shared" si="1615"/>
        <v>0</v>
      </c>
    </row>
    <row r="1625" spans="1:74" ht="15" customHeight="1" x14ac:dyDescent="0.25">
      <c r="A1625" s="60"/>
      <c r="L1625" s="82" t="s">
        <v>64</v>
      </c>
      <c r="M1625" s="559">
        <f t="shared" ref="M1625:S1625" si="1628">IF(AND(SUM(M1617:M1624)=0,COUNTIF(M1617:M1624,"NS")&gt;0),"NS",SUM(M1617:M1624))</f>
        <v>0</v>
      </c>
      <c r="N1625" s="561"/>
      <c r="O1625" s="559">
        <f t="shared" si="1628"/>
        <v>0</v>
      </c>
      <c r="P1625" s="561"/>
      <c r="Q1625" s="559">
        <f t="shared" si="1628"/>
        <v>0</v>
      </c>
      <c r="R1625" s="561"/>
      <c r="S1625" s="559">
        <f t="shared" si="1628"/>
        <v>0</v>
      </c>
      <c r="T1625" s="561"/>
      <c r="U1625" s="367">
        <f t="shared" ref="U1625:W1625" si="1629">IF(AND(SUM(U1617:U1624)=0,COUNTIF(U1617:U1624,"NS")&gt;0),"NS",SUM(U1617:U1624))</f>
        <v>0</v>
      </c>
      <c r="V1625" s="367">
        <f t="shared" si="1629"/>
        <v>0</v>
      </c>
      <c r="W1625" s="559">
        <f t="shared" si="1629"/>
        <v>0</v>
      </c>
      <c r="X1625" s="561"/>
      <c r="Y1625" s="367">
        <f t="shared" ref="Y1625:AA1625" si="1630">IF(AND(SUM(Y1617:Y1624)=0,COUNTIF(Y1617:Y1624,"NS")&gt;0),"NS",SUM(Y1617:Y1624))</f>
        <v>0</v>
      </c>
      <c r="Z1625" s="367">
        <f t="shared" si="1630"/>
        <v>0</v>
      </c>
      <c r="AA1625" s="559">
        <f t="shared" si="1630"/>
        <v>0</v>
      </c>
      <c r="AB1625" s="561"/>
      <c r="AC1625" s="367">
        <f t="shared" ref="AC1625:AD1625" si="1631">IF(AND(SUM(AC1617:AC1624)=0,COUNTIF(AC1617:AC1624,"NS")&gt;0),"NS",SUM(AC1617:AC1624))</f>
        <v>0</v>
      </c>
      <c r="AD1625" s="367">
        <f t="shared" si="1631"/>
        <v>0</v>
      </c>
      <c r="AE1625" s="60"/>
      <c r="AF1625" s="259"/>
      <c r="AG1625" s="377">
        <f t="shared" ref="AG1625" si="1632">SUM(AG1617:AG1624)</f>
        <v>0</v>
      </c>
      <c r="AH1625" s="383">
        <f>IF(AG1615=AH1615,0,SUM(AH1617:AH1624))</f>
        <v>0</v>
      </c>
      <c r="AK1625" s="375"/>
      <c r="AL1625" s="378"/>
      <c r="AM1625" s="374"/>
      <c r="AN1625" s="387">
        <f>SUM(AN1617:AN1624)</f>
        <v>0</v>
      </c>
      <c r="AO1625" s="375"/>
      <c r="AP1625" s="378"/>
      <c r="AQ1625" s="374"/>
      <c r="AR1625" s="387">
        <f>SUM(AR1617:AR1624)</f>
        <v>0</v>
      </c>
      <c r="AS1625" s="375"/>
      <c r="AT1625" s="378"/>
      <c r="AU1625" s="374"/>
      <c r="AV1625" s="387">
        <f>SUM(AV1617:AV1624)</f>
        <v>0</v>
      </c>
      <c r="AW1625" s="375"/>
      <c r="AX1625" s="378"/>
      <c r="AY1625" s="374"/>
      <c r="AZ1625" s="387">
        <f>SUM(AZ1617:AZ1624)</f>
        <v>0</v>
      </c>
      <c r="BA1625" s="375"/>
      <c r="BB1625" s="378"/>
      <c r="BC1625" s="374"/>
      <c r="BD1625" s="387">
        <f>SUM(BD1617:BD1624)</f>
        <v>0</v>
      </c>
      <c r="BE1625" s="375"/>
      <c r="BF1625" s="378"/>
      <c r="BG1625" s="374"/>
      <c r="BH1625" s="387">
        <f>SUM(BH1617:BH1624)</f>
        <v>0</v>
      </c>
      <c r="BK1625" s="375"/>
      <c r="BL1625" s="378"/>
      <c r="BM1625" s="374"/>
      <c r="BN1625" s="387">
        <f>SUM(BN1617:BN1624)</f>
        <v>0</v>
      </c>
      <c r="BO1625" s="375"/>
      <c r="BP1625" s="378"/>
      <c r="BQ1625" s="374"/>
      <c r="BR1625" s="387">
        <f>SUM(BR1617:BR1624)</f>
        <v>0</v>
      </c>
      <c r="BS1625" s="375"/>
      <c r="BT1625" s="378"/>
      <c r="BU1625" s="374"/>
      <c r="BV1625" s="387">
        <f>SUM(BV1617:BV1624)</f>
        <v>0</v>
      </c>
    </row>
    <row r="1626" spans="1:74" ht="15" customHeight="1" x14ac:dyDescent="0.25">
      <c r="A1626" s="60"/>
      <c r="B1626" s="543" t="str">
        <f>IF(SUM(AN1625:AV1625)&gt;=1,"Error: Verificar la suma por fila de Total, Hombres y Mujeres de ambas tablas","")</f>
        <v/>
      </c>
      <c r="C1626" s="543"/>
      <c r="D1626" s="543"/>
      <c r="E1626" s="543"/>
      <c r="F1626" s="543"/>
      <c r="G1626" s="543"/>
      <c r="H1626" s="543"/>
      <c r="I1626" s="543"/>
      <c r="J1626" s="543"/>
      <c r="K1626" s="543"/>
      <c r="L1626" s="543"/>
      <c r="M1626" s="543"/>
      <c r="N1626" s="543"/>
      <c r="O1626" s="543"/>
      <c r="P1626" s="543"/>
      <c r="Q1626" s="543"/>
      <c r="R1626" s="543"/>
      <c r="S1626" s="543"/>
      <c r="T1626" s="543"/>
      <c r="U1626" s="543"/>
      <c r="V1626" s="543"/>
      <c r="W1626" s="543"/>
      <c r="X1626" s="543"/>
      <c r="Y1626" s="543"/>
      <c r="Z1626" s="543"/>
      <c r="AA1626" s="543"/>
      <c r="AB1626" s="543"/>
      <c r="AC1626" s="543"/>
      <c r="AD1626" s="543"/>
      <c r="AE1626" s="60"/>
      <c r="AF1626" s="259"/>
      <c r="AG1626" s="375"/>
      <c r="AH1626" s="399"/>
    </row>
    <row r="1627" spans="1:74" ht="15" customHeight="1" x14ac:dyDescent="0.25">
      <c r="A1627" s="60"/>
      <c r="AB1627" s="1084" t="s">
        <v>892</v>
      </c>
      <c r="AC1627" s="1084"/>
      <c r="AD1627" s="1084"/>
      <c r="AE1627" s="60"/>
      <c r="AF1627" s="259"/>
      <c r="AG1627" s="375"/>
      <c r="AH1627" s="399"/>
    </row>
    <row r="1628" spans="1:74" ht="15" customHeight="1" x14ac:dyDescent="0.25">
      <c r="A1628" s="60"/>
      <c r="B1628" s="90"/>
      <c r="C1628" s="871" t="s">
        <v>1773</v>
      </c>
      <c r="D1628" s="556" t="s">
        <v>1268</v>
      </c>
      <c r="E1628" s="557"/>
      <c r="F1628" s="557"/>
      <c r="G1628" s="557"/>
      <c r="H1628" s="557"/>
      <c r="I1628" s="557"/>
      <c r="J1628" s="557"/>
      <c r="K1628" s="557"/>
      <c r="L1628" s="557"/>
      <c r="M1628" s="557"/>
      <c r="N1628" s="557"/>
      <c r="O1628" s="557"/>
      <c r="P1628" s="557"/>
      <c r="Q1628" s="557"/>
      <c r="R1628" s="557"/>
      <c r="S1628" s="557"/>
      <c r="T1628" s="557"/>
      <c r="U1628" s="557"/>
      <c r="V1628" s="557"/>
      <c r="W1628" s="557"/>
      <c r="X1628" s="557"/>
      <c r="Y1628" s="557"/>
      <c r="Z1628" s="557"/>
      <c r="AA1628" s="557"/>
      <c r="AB1628" s="557"/>
      <c r="AC1628" s="557"/>
      <c r="AD1628" s="558"/>
      <c r="AE1628" s="60"/>
      <c r="AF1628" s="259"/>
      <c r="AG1628" s="285" t="s">
        <v>1908</v>
      </c>
      <c r="AH1628" s="285"/>
      <c r="AI1628" s="285"/>
      <c r="AJ1628" s="374"/>
      <c r="AK1628" s="374"/>
      <c r="AL1628" s="374"/>
      <c r="AM1628" s="374"/>
      <c r="AN1628" s="374"/>
    </row>
    <row r="1629" spans="1:74" ht="108.75" customHeight="1" x14ac:dyDescent="0.25">
      <c r="A1629" s="60"/>
      <c r="C1629" s="872"/>
      <c r="D1629" s="559" t="s">
        <v>1271</v>
      </c>
      <c r="E1629" s="560"/>
      <c r="F1629" s="561"/>
      <c r="G1629" s="559" t="s">
        <v>681</v>
      </c>
      <c r="H1629" s="560"/>
      <c r="I1629" s="560"/>
      <c r="J1629" s="560"/>
      <c r="K1629" s="559" t="s">
        <v>1272</v>
      </c>
      <c r="L1629" s="560"/>
      <c r="M1629" s="560"/>
      <c r="N1629" s="561"/>
      <c r="O1629" s="559" t="s">
        <v>1273</v>
      </c>
      <c r="P1629" s="560"/>
      <c r="Q1629" s="560"/>
      <c r="R1629" s="561"/>
      <c r="S1629" s="559" t="s">
        <v>1489</v>
      </c>
      <c r="T1629" s="560"/>
      <c r="U1629" s="560"/>
      <c r="V1629" s="561"/>
      <c r="W1629" s="559" t="s">
        <v>1490</v>
      </c>
      <c r="X1629" s="560"/>
      <c r="Y1629" s="560"/>
      <c r="Z1629" s="561"/>
      <c r="AA1629" s="559" t="s">
        <v>682</v>
      </c>
      <c r="AB1629" s="560"/>
      <c r="AC1629" s="560"/>
      <c r="AD1629" s="561"/>
      <c r="AE1629" s="60"/>
      <c r="AF1629" s="259"/>
      <c r="AG1629" s="285">
        <f>COUNTBLANK(D1631:AD1638)</f>
        <v>216</v>
      </c>
      <c r="AH1629" s="285">
        <v>216</v>
      </c>
      <c r="AI1629" s="285">
        <f>IF(SUM(AG1639:AH1639)=0,AG1629,1)</f>
        <v>216</v>
      </c>
      <c r="AJ1629" s="374"/>
      <c r="AK1629" s="374"/>
      <c r="AL1629" s="374"/>
      <c r="AM1629" s="374"/>
      <c r="AN1629" s="374"/>
    </row>
    <row r="1630" spans="1:74" ht="43.5" customHeight="1" x14ac:dyDescent="0.25">
      <c r="A1630" s="60"/>
      <c r="C1630" s="873"/>
      <c r="D1630" s="233" t="s">
        <v>78</v>
      </c>
      <c r="E1630" s="150" t="s">
        <v>61</v>
      </c>
      <c r="F1630" s="135" t="s">
        <v>62</v>
      </c>
      <c r="G1630" s="955" t="s">
        <v>78</v>
      </c>
      <c r="H1630" s="957"/>
      <c r="I1630" s="150" t="s">
        <v>61</v>
      </c>
      <c r="J1630" s="135" t="s">
        <v>62</v>
      </c>
      <c r="K1630" s="955" t="s">
        <v>78</v>
      </c>
      <c r="L1630" s="957"/>
      <c r="M1630" s="150" t="s">
        <v>61</v>
      </c>
      <c r="N1630" s="189" t="s">
        <v>62</v>
      </c>
      <c r="O1630" s="955" t="s">
        <v>78</v>
      </c>
      <c r="P1630" s="957"/>
      <c r="Q1630" s="150" t="s">
        <v>61</v>
      </c>
      <c r="R1630" s="189" t="s">
        <v>62</v>
      </c>
      <c r="S1630" s="955" t="s">
        <v>78</v>
      </c>
      <c r="T1630" s="957"/>
      <c r="U1630" s="150" t="s">
        <v>61</v>
      </c>
      <c r="V1630" s="189" t="s">
        <v>62</v>
      </c>
      <c r="W1630" s="955" t="s">
        <v>78</v>
      </c>
      <c r="X1630" s="957"/>
      <c r="Y1630" s="150" t="s">
        <v>61</v>
      </c>
      <c r="Z1630" s="189" t="s">
        <v>62</v>
      </c>
      <c r="AA1630" s="955" t="s">
        <v>78</v>
      </c>
      <c r="AB1630" s="957"/>
      <c r="AC1630" s="150" t="s">
        <v>61</v>
      </c>
      <c r="AD1630" s="189" t="s">
        <v>62</v>
      </c>
      <c r="AE1630" s="60"/>
      <c r="AF1630" s="259"/>
      <c r="AG1630" s="400" t="s">
        <v>1942</v>
      </c>
      <c r="AH1630" s="374" t="s">
        <v>1925</v>
      </c>
      <c r="AK1630" s="375" t="s">
        <v>1913</v>
      </c>
      <c r="AL1630" s="378" t="s">
        <v>1910</v>
      </c>
      <c r="AM1630" s="374" t="s">
        <v>1914</v>
      </c>
      <c r="AN1630" s="374" t="s">
        <v>1915</v>
      </c>
      <c r="AO1630" s="375" t="s">
        <v>1913</v>
      </c>
      <c r="AP1630" s="378" t="s">
        <v>1910</v>
      </c>
      <c r="AQ1630" s="374" t="s">
        <v>1914</v>
      </c>
      <c r="AR1630" s="374" t="s">
        <v>1915</v>
      </c>
      <c r="AS1630" s="375" t="s">
        <v>1913</v>
      </c>
      <c r="AT1630" s="378" t="s">
        <v>1910</v>
      </c>
      <c r="AU1630" s="374" t="s">
        <v>1914</v>
      </c>
      <c r="AV1630" s="374" t="s">
        <v>1915</v>
      </c>
      <c r="AW1630" s="375" t="s">
        <v>1913</v>
      </c>
      <c r="AX1630" s="378" t="s">
        <v>1910</v>
      </c>
      <c r="AY1630" s="374" t="s">
        <v>1914</v>
      </c>
      <c r="AZ1630" s="374" t="s">
        <v>1915</v>
      </c>
      <c r="BA1630" s="375" t="s">
        <v>1913</v>
      </c>
      <c r="BB1630" s="378" t="s">
        <v>1910</v>
      </c>
      <c r="BC1630" s="374" t="s">
        <v>1914</v>
      </c>
      <c r="BD1630" s="374" t="s">
        <v>1915</v>
      </c>
      <c r="BE1630" s="375" t="s">
        <v>1913</v>
      </c>
      <c r="BF1630" s="378" t="s">
        <v>1910</v>
      </c>
      <c r="BG1630" s="374" t="s">
        <v>1914</v>
      </c>
      <c r="BH1630" s="374" t="s">
        <v>1915</v>
      </c>
      <c r="BI1630" s="375" t="s">
        <v>1913</v>
      </c>
      <c r="BJ1630" s="378" t="s">
        <v>1910</v>
      </c>
      <c r="BK1630" s="374" t="s">
        <v>1914</v>
      </c>
      <c r="BL1630" s="374" t="s">
        <v>1915</v>
      </c>
    </row>
    <row r="1631" spans="1:74" ht="15" customHeight="1" x14ac:dyDescent="0.25">
      <c r="A1631" s="60"/>
      <c r="B1631" s="83"/>
      <c r="C1631" s="18" t="s">
        <v>26</v>
      </c>
      <c r="D1631" s="273"/>
      <c r="E1631" s="273"/>
      <c r="F1631" s="276"/>
      <c r="G1631" s="874"/>
      <c r="H1631" s="875"/>
      <c r="I1631" s="273"/>
      <c r="J1631" s="273"/>
      <c r="K1631" s="874"/>
      <c r="L1631" s="875"/>
      <c r="M1631" s="273"/>
      <c r="N1631" s="277"/>
      <c r="O1631" s="1085"/>
      <c r="P1631" s="1086"/>
      <c r="Q1631" s="273"/>
      <c r="R1631" s="273"/>
      <c r="S1631" s="1085"/>
      <c r="T1631" s="1086"/>
      <c r="U1631" s="273"/>
      <c r="V1631" s="273"/>
      <c r="W1631" s="874"/>
      <c r="X1631" s="875"/>
      <c r="Y1631" s="277"/>
      <c r="Z1631" s="273"/>
      <c r="AA1631" s="874"/>
      <c r="AB1631" s="875"/>
      <c r="AC1631" s="277"/>
      <c r="AD1631" s="277"/>
      <c r="AE1631" s="60"/>
      <c r="AF1631" s="259"/>
      <c r="AG1631" s="401">
        <f>IF(AND(D1617="",COUNTBLANK(D1631:AD1631)=27),0,IF(AND(D1617&lt;&gt;"",COUNTBLANK(D1631:AD1631)=6),0,1))</f>
        <v>0</v>
      </c>
      <c r="AH1631" s="264">
        <f>IF(AND(D1617="",COUNTBLANK(D1631:AD1631)=27),0,IF(AND(D1617&lt;&gt;"",COUNTBLANK(D1631:AD1631)=6),0,1))</f>
        <v>0</v>
      </c>
      <c r="AK1631" s="375">
        <f>D1631</f>
        <v>0</v>
      </c>
      <c r="AL1631" s="378">
        <f>COUNTIF(E1631:F1631,"ns")</f>
        <v>0</v>
      </c>
      <c r="AM1631" s="374">
        <f>SUM(E1631:F1631)</f>
        <v>0</v>
      </c>
      <c r="AN1631" s="292">
        <f>IF($AG$1629=$AH$1629,0,IF(OR(AND(AK1631=0,AL1631&gt;0),AND(AK1631="ns",AM1631&gt;0),AND(AK1631="ns",AL1631=0,AM1631=0)),1,IF(OR(AND(AK1631&gt;0,AL1631=2),AND(AK1631="ns",AL1631=2),AND(AK1631="ns",AM1631=0,AL1631&gt;0),AK1631=AM1631),0,1)))</f>
        <v>0</v>
      </c>
      <c r="AO1631" s="375">
        <f>G1631</f>
        <v>0</v>
      </c>
      <c r="AP1631" s="378">
        <f>COUNTIF(I1631:J1631,"ns")</f>
        <v>0</v>
      </c>
      <c r="AQ1631" s="374">
        <f>SUM(I1631:J1631)</f>
        <v>0</v>
      </c>
      <c r="AR1631" s="292">
        <f>IF($AG$1629=$AH$1629,0,IF(OR(AND(AO1631=0,AP1631&gt;0),AND(AO1631="ns",AQ1631&gt;0),AND(AO1631="ns",AP1631=0,AQ1631=0)),1,IF(OR(AND(AO1631&gt;0,AP1631=2),AND(AO1631="ns",AP1631=2),AND(AO1631="ns",AQ1631=0,AP1631&gt;0),AO1631=AQ1631),0,1)))</f>
        <v>0</v>
      </c>
      <c r="AS1631" s="375">
        <f>K1631</f>
        <v>0</v>
      </c>
      <c r="AT1631" s="378">
        <f>COUNTIF(M1631:N1631,"ns")</f>
        <v>0</v>
      </c>
      <c r="AU1631" s="374">
        <f>SUM(M1631:N1631)</f>
        <v>0</v>
      </c>
      <c r="AV1631" s="292">
        <f>IF($AG$1629=$AH$1629,0,IF(OR(AND(AS1631=0,AT1631&gt;0),AND(AS1631="ns",AU1631&gt;0),AND(AS1631="ns",AT1631=0,AU1631=0)),1,IF(OR(AND(AS1631&gt;0,AT1631=2),AND(AS1631="ns",AT1631=2),AND(AS1631="ns",AU1631=0,AT1631&gt;0),AS1631=AU1631),0,1)))</f>
        <v>0</v>
      </c>
      <c r="AW1631" s="375">
        <f>O1631</f>
        <v>0</v>
      </c>
      <c r="AX1631" s="378">
        <f>COUNTIF(Q1631:R1631,"ns")</f>
        <v>0</v>
      </c>
      <c r="AY1631" s="374">
        <f>SUM(Q1631:R1631)</f>
        <v>0</v>
      </c>
      <c r="AZ1631" s="292">
        <f>IF($AG$1629=$AH$1629,0,IF(OR(AND(AW1631=0,AX1631&gt;0),AND(AW1631="ns",AY1631&gt;0),AND(AW1631="ns",AX1631=0,AY1631=0)),1,IF(OR(AND(AW1631&gt;0,AX1631=2),AND(AW1631="ns",AX1631=2),AND(AW1631="ns",AY1631=0,AX1631&gt;0),AW1631=AY1631),0,1)))</f>
        <v>0</v>
      </c>
      <c r="BA1631" s="375">
        <f>S1631</f>
        <v>0</v>
      </c>
      <c r="BB1631" s="378">
        <f>COUNTIF(U1631:V1631,"ns")</f>
        <v>0</v>
      </c>
      <c r="BC1631" s="374">
        <f>SUM(U1631:V1631)</f>
        <v>0</v>
      </c>
      <c r="BD1631" s="292">
        <f>IF($AG$1629=$AH$1629,0,IF(OR(AND(BA1631=0,BB1631&gt;0),AND(BA1631="ns",BC1631&gt;0),AND(BA1631="ns",BB1631=0,BC1631=0)),1,IF(OR(AND(BA1631&gt;0,BB1631=2),AND(BA1631="ns",BB1631=2),AND(BA1631="ns",BC1631=0,BB1631&gt;0),BA1631=BC1631),0,1)))</f>
        <v>0</v>
      </c>
      <c r="BE1631" s="375">
        <f>W1631</f>
        <v>0</v>
      </c>
      <c r="BF1631" s="378">
        <f>COUNTIF(Y1631:Z1631,"ns")</f>
        <v>0</v>
      </c>
      <c r="BG1631" s="374">
        <f>SUM(Y1631:Z1631)</f>
        <v>0</v>
      </c>
      <c r="BH1631" s="292">
        <f>IF($AG$1629=$AH$1629,0,IF(OR(AND(BE1631=0,BF1631&gt;0),AND(BE1631="ns",BG1631&gt;0),AND(BE1631="ns",BF1631=0,BG1631=0)),1,IF(OR(AND(BE1631&gt;0,BF1631=2),AND(BE1631="ns",BF1631=2),AND(BE1631="ns",BG1631=0,BF1631&gt;0),BE1631=BG1631),0,1)))</f>
        <v>0</v>
      </c>
      <c r="BI1631" s="375">
        <f>AA1631</f>
        <v>0</v>
      </c>
      <c r="BJ1631" s="457">
        <f>IF(BI1631="NA",COUNTIF(AC1631:AD1631,"NA"),COUNTIF(AC1631:AD1631,"NS"))</f>
        <v>0</v>
      </c>
      <c r="BK1631" s="374">
        <f>SUM(AC1631:AD1631)</f>
        <v>0</v>
      </c>
      <c r="BL1631" s="292">
        <f>IF($AG$1629=$AH$1629,0,IF(OR(AND(BI1631=0,BJ1631&gt;0),AND(BI1631="ns",BK1631&gt;0),AND(BI1631="ns",BJ1631=0,BK1631=0)),1,IF(OR(AND(BI1631&gt;0,BJ1631=2),AND(BI1631="ns",BJ1631=2),AND(BI1631="ns",BK1631=0,BJ1631&gt;0),BI1631=BK1631),0,1)))</f>
        <v>0</v>
      </c>
    </row>
    <row r="1632" spans="1:74" ht="15" customHeight="1" x14ac:dyDescent="0.25">
      <c r="A1632" s="60"/>
      <c r="B1632" s="83"/>
      <c r="C1632" s="20" t="s">
        <v>27</v>
      </c>
      <c r="D1632" s="273"/>
      <c r="E1632" s="273"/>
      <c r="F1632" s="276"/>
      <c r="G1632" s="874"/>
      <c r="H1632" s="875"/>
      <c r="I1632" s="273"/>
      <c r="J1632" s="273"/>
      <c r="K1632" s="874"/>
      <c r="L1632" s="875"/>
      <c r="M1632" s="273"/>
      <c r="N1632" s="277"/>
      <c r="O1632" s="1085"/>
      <c r="P1632" s="1086"/>
      <c r="Q1632" s="273"/>
      <c r="R1632" s="273"/>
      <c r="S1632" s="1085"/>
      <c r="T1632" s="1086"/>
      <c r="U1632" s="273"/>
      <c r="V1632" s="273"/>
      <c r="W1632" s="874"/>
      <c r="X1632" s="875"/>
      <c r="Y1632" s="277"/>
      <c r="Z1632" s="273"/>
      <c r="AA1632" s="874"/>
      <c r="AB1632" s="875"/>
      <c r="AC1632" s="277"/>
      <c r="AD1632" s="277"/>
      <c r="AE1632" s="60"/>
      <c r="AF1632" s="259"/>
      <c r="AG1632" s="401">
        <f t="shared" ref="AG1632:AG1638" si="1633">IF(AND(D1618="",COUNTBLANK(D1632:AD1632)=27),0,IF(AND(D1618&lt;&gt;"",COUNTBLANK(D1632:AD1632)=6),0,1))</f>
        <v>0</v>
      </c>
      <c r="AH1632" s="264">
        <f t="shared" ref="AH1632:AH1638" si="1634">IF(AND(D1618="",COUNTBLANK(D1632:AD1632)=27),0,IF(AND(D1618&lt;&gt;"",COUNTBLANK(D1632:AD1632)=6),0,1))</f>
        <v>0</v>
      </c>
      <c r="AK1632" s="375">
        <f t="shared" ref="AK1632:AK1638" si="1635">D1632</f>
        <v>0</v>
      </c>
      <c r="AL1632" s="378">
        <f t="shared" ref="AL1632:AL1638" si="1636">COUNTIF(E1632:F1632,"ns")</f>
        <v>0</v>
      </c>
      <c r="AM1632" s="374">
        <f t="shared" ref="AM1632:AM1638" si="1637">SUM(E1632:F1632)</f>
        <v>0</v>
      </c>
      <c r="AN1632" s="292">
        <f t="shared" ref="AN1632:AN1638" si="1638">IF($AG$1629=$AH$1629,0,IF(OR(AND(AK1632=0,AL1632&gt;0),AND(AK1632="ns",AM1632&gt;0),AND(AK1632="ns",AL1632=0,AM1632=0)),1,IF(OR(AND(AK1632&gt;0,AL1632=2),AND(AK1632="ns",AL1632=2),AND(AK1632="ns",AM1632=0,AL1632&gt;0),AK1632=AM1632),0,1)))</f>
        <v>0</v>
      </c>
      <c r="AO1632" s="375">
        <f t="shared" ref="AO1632:AO1638" si="1639">G1632</f>
        <v>0</v>
      </c>
      <c r="AP1632" s="378">
        <f t="shared" ref="AP1632:AP1638" si="1640">COUNTIF(I1632:J1632,"ns")</f>
        <v>0</v>
      </c>
      <c r="AQ1632" s="374">
        <f t="shared" ref="AQ1632:AQ1638" si="1641">SUM(I1632:J1632)</f>
        <v>0</v>
      </c>
      <c r="AR1632" s="292">
        <f t="shared" ref="AR1632:AR1638" si="1642">IF($AG$1629=$AH$1629,0,IF(OR(AND(AO1632=0,AP1632&gt;0),AND(AO1632="ns",AQ1632&gt;0),AND(AO1632="ns",AP1632=0,AQ1632=0)),1,IF(OR(AND(AO1632&gt;0,AP1632=2),AND(AO1632="ns",AP1632=2),AND(AO1632="ns",AQ1632=0,AP1632&gt;0),AO1632=AQ1632),0,1)))</f>
        <v>0</v>
      </c>
      <c r="AS1632" s="375">
        <f t="shared" ref="AS1632:AS1638" si="1643">K1632</f>
        <v>0</v>
      </c>
      <c r="AT1632" s="378">
        <f t="shared" ref="AT1632:AT1638" si="1644">COUNTIF(M1632:N1632,"ns")</f>
        <v>0</v>
      </c>
      <c r="AU1632" s="374">
        <f t="shared" ref="AU1632:AU1638" si="1645">SUM(M1632:N1632)</f>
        <v>0</v>
      </c>
      <c r="AV1632" s="292">
        <f t="shared" ref="AV1632:AV1638" si="1646">IF($AG$1629=$AH$1629,0,IF(OR(AND(AS1632=0,AT1632&gt;0),AND(AS1632="ns",AU1632&gt;0),AND(AS1632="ns",AT1632=0,AU1632=0)),1,IF(OR(AND(AS1632&gt;0,AT1632=2),AND(AS1632="ns",AT1632=2),AND(AS1632="ns",AU1632=0,AT1632&gt;0),AS1632=AU1632),0,1)))</f>
        <v>0</v>
      </c>
      <c r="AW1632" s="375">
        <f t="shared" ref="AW1632:AW1638" si="1647">O1632</f>
        <v>0</v>
      </c>
      <c r="AX1632" s="378">
        <f t="shared" ref="AX1632:AX1638" si="1648">COUNTIF(Q1632:R1632,"ns")</f>
        <v>0</v>
      </c>
      <c r="AY1632" s="374">
        <f t="shared" ref="AY1632:AY1638" si="1649">SUM(Q1632:R1632)</f>
        <v>0</v>
      </c>
      <c r="AZ1632" s="292">
        <f t="shared" ref="AZ1632:AZ1638" si="1650">IF($AG$1629=$AH$1629,0,IF(OR(AND(AW1632=0,AX1632&gt;0),AND(AW1632="ns",AY1632&gt;0),AND(AW1632="ns",AX1632=0,AY1632=0)),1,IF(OR(AND(AW1632&gt;0,AX1632=2),AND(AW1632="ns",AX1632=2),AND(AW1632="ns",AY1632=0,AX1632&gt;0),AW1632=AY1632),0,1)))</f>
        <v>0</v>
      </c>
      <c r="BA1632" s="375">
        <f t="shared" ref="BA1632:BA1638" si="1651">S1632</f>
        <v>0</v>
      </c>
      <c r="BB1632" s="378">
        <f t="shared" ref="BB1632:BB1638" si="1652">COUNTIF(U1632:V1632,"ns")</f>
        <v>0</v>
      </c>
      <c r="BC1632" s="374">
        <f t="shared" ref="BC1632:BC1638" si="1653">SUM(U1632:V1632)</f>
        <v>0</v>
      </c>
      <c r="BD1632" s="292">
        <f t="shared" ref="BD1632:BD1638" si="1654">IF($AG$1629=$AH$1629,0,IF(OR(AND(BA1632=0,BB1632&gt;0),AND(BA1632="ns",BC1632&gt;0),AND(BA1632="ns",BB1632=0,BC1632=0)),1,IF(OR(AND(BA1632&gt;0,BB1632=2),AND(BA1632="ns",BB1632=2),AND(BA1632="ns",BC1632=0,BB1632&gt;0),BA1632=BC1632),0,1)))</f>
        <v>0</v>
      </c>
      <c r="BE1632" s="375">
        <f t="shared" ref="BE1632:BE1638" si="1655">W1632</f>
        <v>0</v>
      </c>
      <c r="BF1632" s="378">
        <f t="shared" ref="BF1632:BF1638" si="1656">COUNTIF(Y1632:Z1632,"ns")</f>
        <v>0</v>
      </c>
      <c r="BG1632" s="374">
        <f t="shared" ref="BG1632:BG1638" si="1657">SUM(Y1632:Z1632)</f>
        <v>0</v>
      </c>
      <c r="BH1632" s="292">
        <f t="shared" ref="BH1632:BH1638" si="1658">IF($AG$1629=$AH$1629,0,IF(OR(AND(BE1632=0,BF1632&gt;0),AND(BE1632="ns",BG1632&gt;0),AND(BE1632="ns",BF1632=0,BG1632=0)),1,IF(OR(AND(BE1632&gt;0,BF1632=2),AND(BE1632="ns",BF1632=2),AND(BE1632="ns",BG1632=0,BF1632&gt;0),BE1632=BG1632),0,1)))</f>
        <v>0</v>
      </c>
      <c r="BI1632" s="375">
        <f t="shared" ref="BI1632:BI1638" si="1659">AA1632</f>
        <v>0</v>
      </c>
      <c r="BJ1632" s="457">
        <f t="shared" ref="BJ1632:BJ1638" si="1660">IF(BI1632="NA",COUNTIF(AC1632:AD1632,"NA"),COUNTIF(AC1632:AD1632,"NS"))</f>
        <v>0</v>
      </c>
      <c r="BK1632" s="374">
        <f t="shared" ref="BK1632:BK1638" si="1661">SUM(AC1632:AD1632)</f>
        <v>0</v>
      </c>
      <c r="BL1632" s="292">
        <f t="shared" ref="BL1632:BL1638" si="1662">IF($AG$1629=$AH$1629,0,IF(OR(AND(BI1632=0,BJ1632&gt;0),AND(BI1632="ns",BK1632&gt;0),AND(BI1632="ns",BJ1632=0,BK1632=0)),1,IF(OR(AND(BI1632&gt;0,BJ1632=2),AND(BI1632="ns",BJ1632=2),AND(BI1632="ns",BK1632=0,BJ1632&gt;0),BI1632=BK1632),0,1)))</f>
        <v>0</v>
      </c>
    </row>
    <row r="1633" spans="1:64" ht="15" customHeight="1" x14ac:dyDescent="0.25">
      <c r="A1633" s="60"/>
      <c r="B1633" s="83"/>
      <c r="C1633" s="20" t="s">
        <v>28</v>
      </c>
      <c r="D1633" s="273"/>
      <c r="E1633" s="273"/>
      <c r="F1633" s="276"/>
      <c r="G1633" s="874"/>
      <c r="H1633" s="875"/>
      <c r="I1633" s="273"/>
      <c r="J1633" s="273"/>
      <c r="K1633" s="874"/>
      <c r="L1633" s="875"/>
      <c r="M1633" s="273"/>
      <c r="N1633" s="277"/>
      <c r="O1633" s="1085"/>
      <c r="P1633" s="1086"/>
      <c r="Q1633" s="273"/>
      <c r="R1633" s="273"/>
      <c r="S1633" s="1085"/>
      <c r="T1633" s="1086"/>
      <c r="U1633" s="273"/>
      <c r="V1633" s="273"/>
      <c r="W1633" s="874"/>
      <c r="X1633" s="875"/>
      <c r="Y1633" s="277"/>
      <c r="Z1633" s="273"/>
      <c r="AA1633" s="874"/>
      <c r="AB1633" s="875"/>
      <c r="AC1633" s="277"/>
      <c r="AD1633" s="277"/>
      <c r="AE1633" s="60"/>
      <c r="AF1633" s="259"/>
      <c r="AG1633" s="401">
        <f t="shared" si="1633"/>
        <v>0</v>
      </c>
      <c r="AH1633" s="264">
        <f t="shared" si="1634"/>
        <v>0</v>
      </c>
      <c r="AK1633" s="375">
        <f t="shared" si="1635"/>
        <v>0</v>
      </c>
      <c r="AL1633" s="378">
        <f t="shared" si="1636"/>
        <v>0</v>
      </c>
      <c r="AM1633" s="374">
        <f t="shared" si="1637"/>
        <v>0</v>
      </c>
      <c r="AN1633" s="292">
        <f t="shared" si="1638"/>
        <v>0</v>
      </c>
      <c r="AO1633" s="375">
        <f t="shared" si="1639"/>
        <v>0</v>
      </c>
      <c r="AP1633" s="378">
        <f t="shared" si="1640"/>
        <v>0</v>
      </c>
      <c r="AQ1633" s="374">
        <f t="shared" si="1641"/>
        <v>0</v>
      </c>
      <c r="AR1633" s="292">
        <f t="shared" si="1642"/>
        <v>0</v>
      </c>
      <c r="AS1633" s="375">
        <f t="shared" si="1643"/>
        <v>0</v>
      </c>
      <c r="AT1633" s="378">
        <f t="shared" si="1644"/>
        <v>0</v>
      </c>
      <c r="AU1633" s="374">
        <f t="shared" si="1645"/>
        <v>0</v>
      </c>
      <c r="AV1633" s="292">
        <f t="shared" si="1646"/>
        <v>0</v>
      </c>
      <c r="AW1633" s="375">
        <f t="shared" si="1647"/>
        <v>0</v>
      </c>
      <c r="AX1633" s="378">
        <f t="shared" si="1648"/>
        <v>0</v>
      </c>
      <c r="AY1633" s="374">
        <f t="shared" si="1649"/>
        <v>0</v>
      </c>
      <c r="AZ1633" s="292">
        <f t="shared" si="1650"/>
        <v>0</v>
      </c>
      <c r="BA1633" s="375">
        <f t="shared" si="1651"/>
        <v>0</v>
      </c>
      <c r="BB1633" s="378">
        <f t="shared" si="1652"/>
        <v>0</v>
      </c>
      <c r="BC1633" s="374">
        <f t="shared" si="1653"/>
        <v>0</v>
      </c>
      <c r="BD1633" s="292">
        <f t="shared" si="1654"/>
        <v>0</v>
      </c>
      <c r="BE1633" s="375">
        <f t="shared" si="1655"/>
        <v>0</v>
      </c>
      <c r="BF1633" s="378">
        <f t="shared" si="1656"/>
        <v>0</v>
      </c>
      <c r="BG1633" s="374">
        <f t="shared" si="1657"/>
        <v>0</v>
      </c>
      <c r="BH1633" s="292">
        <f t="shared" si="1658"/>
        <v>0</v>
      </c>
      <c r="BI1633" s="375">
        <f t="shared" si="1659"/>
        <v>0</v>
      </c>
      <c r="BJ1633" s="457">
        <f t="shared" si="1660"/>
        <v>0</v>
      </c>
      <c r="BK1633" s="374">
        <f t="shared" si="1661"/>
        <v>0</v>
      </c>
      <c r="BL1633" s="292">
        <f t="shared" si="1662"/>
        <v>0</v>
      </c>
    </row>
    <row r="1634" spans="1:64" ht="15" customHeight="1" x14ac:dyDescent="0.25">
      <c r="A1634" s="60"/>
      <c r="B1634" s="83"/>
      <c r="C1634" s="20" t="s">
        <v>29</v>
      </c>
      <c r="D1634" s="273"/>
      <c r="E1634" s="273"/>
      <c r="F1634" s="276"/>
      <c r="G1634" s="874"/>
      <c r="H1634" s="875"/>
      <c r="I1634" s="273"/>
      <c r="J1634" s="273"/>
      <c r="K1634" s="874"/>
      <c r="L1634" s="875"/>
      <c r="M1634" s="273"/>
      <c r="N1634" s="277"/>
      <c r="O1634" s="1085"/>
      <c r="P1634" s="1086"/>
      <c r="Q1634" s="273"/>
      <c r="R1634" s="273"/>
      <c r="S1634" s="1085"/>
      <c r="T1634" s="1086"/>
      <c r="U1634" s="273"/>
      <c r="V1634" s="273"/>
      <c r="W1634" s="874"/>
      <c r="X1634" s="875"/>
      <c r="Y1634" s="277"/>
      <c r="Z1634" s="273"/>
      <c r="AA1634" s="874"/>
      <c r="AB1634" s="875"/>
      <c r="AC1634" s="277"/>
      <c r="AD1634" s="277"/>
      <c r="AE1634" s="60"/>
      <c r="AF1634" s="259"/>
      <c r="AG1634" s="401">
        <f t="shared" si="1633"/>
        <v>0</v>
      </c>
      <c r="AH1634" s="264">
        <f t="shared" si="1634"/>
        <v>0</v>
      </c>
      <c r="AK1634" s="375">
        <f t="shared" si="1635"/>
        <v>0</v>
      </c>
      <c r="AL1634" s="378">
        <f t="shared" si="1636"/>
        <v>0</v>
      </c>
      <c r="AM1634" s="374">
        <f t="shared" si="1637"/>
        <v>0</v>
      </c>
      <c r="AN1634" s="292">
        <f t="shared" si="1638"/>
        <v>0</v>
      </c>
      <c r="AO1634" s="375">
        <f t="shared" si="1639"/>
        <v>0</v>
      </c>
      <c r="AP1634" s="378">
        <f t="shared" si="1640"/>
        <v>0</v>
      </c>
      <c r="AQ1634" s="374">
        <f t="shared" si="1641"/>
        <v>0</v>
      </c>
      <c r="AR1634" s="292">
        <f t="shared" si="1642"/>
        <v>0</v>
      </c>
      <c r="AS1634" s="375">
        <f t="shared" si="1643"/>
        <v>0</v>
      </c>
      <c r="AT1634" s="378">
        <f t="shared" si="1644"/>
        <v>0</v>
      </c>
      <c r="AU1634" s="374">
        <f t="shared" si="1645"/>
        <v>0</v>
      </c>
      <c r="AV1634" s="292">
        <f t="shared" si="1646"/>
        <v>0</v>
      </c>
      <c r="AW1634" s="375">
        <f t="shared" si="1647"/>
        <v>0</v>
      </c>
      <c r="AX1634" s="378">
        <f t="shared" si="1648"/>
        <v>0</v>
      </c>
      <c r="AY1634" s="374">
        <f t="shared" si="1649"/>
        <v>0</v>
      </c>
      <c r="AZ1634" s="292">
        <f t="shared" si="1650"/>
        <v>0</v>
      </c>
      <c r="BA1634" s="375">
        <f t="shared" si="1651"/>
        <v>0</v>
      </c>
      <c r="BB1634" s="378">
        <f t="shared" si="1652"/>
        <v>0</v>
      </c>
      <c r="BC1634" s="374">
        <f t="shared" si="1653"/>
        <v>0</v>
      </c>
      <c r="BD1634" s="292">
        <f t="shared" si="1654"/>
        <v>0</v>
      </c>
      <c r="BE1634" s="375">
        <f t="shared" si="1655"/>
        <v>0</v>
      </c>
      <c r="BF1634" s="378">
        <f t="shared" si="1656"/>
        <v>0</v>
      </c>
      <c r="BG1634" s="374">
        <f t="shared" si="1657"/>
        <v>0</v>
      </c>
      <c r="BH1634" s="292">
        <f t="shared" si="1658"/>
        <v>0</v>
      </c>
      <c r="BI1634" s="375">
        <f t="shared" si="1659"/>
        <v>0</v>
      </c>
      <c r="BJ1634" s="457">
        <f t="shared" si="1660"/>
        <v>0</v>
      </c>
      <c r="BK1634" s="374">
        <f t="shared" si="1661"/>
        <v>0</v>
      </c>
      <c r="BL1634" s="292">
        <f t="shared" si="1662"/>
        <v>0</v>
      </c>
    </row>
    <row r="1635" spans="1:64" ht="15" customHeight="1" x14ac:dyDescent="0.25">
      <c r="A1635" s="60"/>
      <c r="B1635" s="83"/>
      <c r="C1635" s="20" t="s">
        <v>30</v>
      </c>
      <c r="D1635" s="273"/>
      <c r="E1635" s="273"/>
      <c r="F1635" s="276"/>
      <c r="G1635" s="874"/>
      <c r="H1635" s="875"/>
      <c r="I1635" s="273"/>
      <c r="J1635" s="273"/>
      <c r="K1635" s="874"/>
      <c r="L1635" s="875"/>
      <c r="M1635" s="273"/>
      <c r="N1635" s="277"/>
      <c r="O1635" s="1085"/>
      <c r="P1635" s="1086"/>
      <c r="Q1635" s="273"/>
      <c r="R1635" s="273"/>
      <c r="S1635" s="1085"/>
      <c r="T1635" s="1086"/>
      <c r="U1635" s="273"/>
      <c r="V1635" s="273"/>
      <c r="W1635" s="874"/>
      <c r="X1635" s="875"/>
      <c r="Y1635" s="277"/>
      <c r="Z1635" s="273"/>
      <c r="AA1635" s="874"/>
      <c r="AB1635" s="875"/>
      <c r="AC1635" s="277"/>
      <c r="AD1635" s="277"/>
      <c r="AE1635" s="60"/>
      <c r="AF1635" s="259"/>
      <c r="AG1635" s="401">
        <f t="shared" si="1633"/>
        <v>0</v>
      </c>
      <c r="AH1635" s="264">
        <f t="shared" si="1634"/>
        <v>0</v>
      </c>
      <c r="AK1635" s="375">
        <f t="shared" si="1635"/>
        <v>0</v>
      </c>
      <c r="AL1635" s="378">
        <f t="shared" si="1636"/>
        <v>0</v>
      </c>
      <c r="AM1635" s="374">
        <f t="shared" si="1637"/>
        <v>0</v>
      </c>
      <c r="AN1635" s="292">
        <f t="shared" si="1638"/>
        <v>0</v>
      </c>
      <c r="AO1635" s="375">
        <f t="shared" si="1639"/>
        <v>0</v>
      </c>
      <c r="AP1635" s="378">
        <f t="shared" si="1640"/>
        <v>0</v>
      </c>
      <c r="AQ1635" s="374">
        <f t="shared" si="1641"/>
        <v>0</v>
      </c>
      <c r="AR1635" s="292">
        <f t="shared" si="1642"/>
        <v>0</v>
      </c>
      <c r="AS1635" s="375">
        <f t="shared" si="1643"/>
        <v>0</v>
      </c>
      <c r="AT1635" s="378">
        <f t="shared" si="1644"/>
        <v>0</v>
      </c>
      <c r="AU1635" s="374">
        <f t="shared" si="1645"/>
        <v>0</v>
      </c>
      <c r="AV1635" s="292">
        <f t="shared" si="1646"/>
        <v>0</v>
      </c>
      <c r="AW1635" s="375">
        <f t="shared" si="1647"/>
        <v>0</v>
      </c>
      <c r="AX1635" s="378">
        <f t="shared" si="1648"/>
        <v>0</v>
      </c>
      <c r="AY1635" s="374">
        <f t="shared" si="1649"/>
        <v>0</v>
      </c>
      <c r="AZ1635" s="292">
        <f t="shared" si="1650"/>
        <v>0</v>
      </c>
      <c r="BA1635" s="375">
        <f t="shared" si="1651"/>
        <v>0</v>
      </c>
      <c r="BB1635" s="378">
        <f t="shared" si="1652"/>
        <v>0</v>
      </c>
      <c r="BC1635" s="374">
        <f t="shared" si="1653"/>
        <v>0</v>
      </c>
      <c r="BD1635" s="292">
        <f t="shared" si="1654"/>
        <v>0</v>
      </c>
      <c r="BE1635" s="375">
        <f t="shared" si="1655"/>
        <v>0</v>
      </c>
      <c r="BF1635" s="378">
        <f t="shared" si="1656"/>
        <v>0</v>
      </c>
      <c r="BG1635" s="374">
        <f t="shared" si="1657"/>
        <v>0</v>
      </c>
      <c r="BH1635" s="292">
        <f t="shared" si="1658"/>
        <v>0</v>
      </c>
      <c r="BI1635" s="375">
        <f t="shared" si="1659"/>
        <v>0</v>
      </c>
      <c r="BJ1635" s="457">
        <f t="shared" si="1660"/>
        <v>0</v>
      </c>
      <c r="BK1635" s="374">
        <f t="shared" si="1661"/>
        <v>0</v>
      </c>
      <c r="BL1635" s="292">
        <f t="shared" si="1662"/>
        <v>0</v>
      </c>
    </row>
    <row r="1636" spans="1:64" ht="15" customHeight="1" x14ac:dyDescent="0.25">
      <c r="A1636" s="60"/>
      <c r="B1636" s="83"/>
      <c r="C1636" s="20" t="s">
        <v>31</v>
      </c>
      <c r="D1636" s="273"/>
      <c r="E1636" s="273"/>
      <c r="F1636" s="276"/>
      <c r="G1636" s="874"/>
      <c r="H1636" s="875"/>
      <c r="I1636" s="273"/>
      <c r="J1636" s="273"/>
      <c r="K1636" s="874"/>
      <c r="L1636" s="875"/>
      <c r="M1636" s="273"/>
      <c r="N1636" s="277"/>
      <c r="O1636" s="1085"/>
      <c r="P1636" s="1086"/>
      <c r="Q1636" s="273"/>
      <c r="R1636" s="273"/>
      <c r="S1636" s="1085"/>
      <c r="T1636" s="1086"/>
      <c r="U1636" s="273"/>
      <c r="V1636" s="273"/>
      <c r="W1636" s="874"/>
      <c r="X1636" s="875"/>
      <c r="Y1636" s="277"/>
      <c r="Z1636" s="273"/>
      <c r="AA1636" s="874"/>
      <c r="AB1636" s="875"/>
      <c r="AC1636" s="277"/>
      <c r="AD1636" s="277"/>
      <c r="AE1636" s="60"/>
      <c r="AF1636" s="259"/>
      <c r="AG1636" s="401">
        <f t="shared" si="1633"/>
        <v>0</v>
      </c>
      <c r="AH1636" s="264">
        <f t="shared" si="1634"/>
        <v>0</v>
      </c>
      <c r="AK1636" s="375">
        <f t="shared" si="1635"/>
        <v>0</v>
      </c>
      <c r="AL1636" s="378">
        <f t="shared" si="1636"/>
        <v>0</v>
      </c>
      <c r="AM1636" s="374">
        <f t="shared" si="1637"/>
        <v>0</v>
      </c>
      <c r="AN1636" s="292">
        <f t="shared" si="1638"/>
        <v>0</v>
      </c>
      <c r="AO1636" s="375">
        <f t="shared" si="1639"/>
        <v>0</v>
      </c>
      <c r="AP1636" s="378">
        <f t="shared" si="1640"/>
        <v>0</v>
      </c>
      <c r="AQ1636" s="374">
        <f t="shared" si="1641"/>
        <v>0</v>
      </c>
      <c r="AR1636" s="292">
        <f t="shared" si="1642"/>
        <v>0</v>
      </c>
      <c r="AS1636" s="375">
        <f t="shared" si="1643"/>
        <v>0</v>
      </c>
      <c r="AT1636" s="378">
        <f t="shared" si="1644"/>
        <v>0</v>
      </c>
      <c r="AU1636" s="374">
        <f t="shared" si="1645"/>
        <v>0</v>
      </c>
      <c r="AV1636" s="292">
        <f t="shared" si="1646"/>
        <v>0</v>
      </c>
      <c r="AW1636" s="375">
        <f t="shared" si="1647"/>
        <v>0</v>
      </c>
      <c r="AX1636" s="378">
        <f t="shared" si="1648"/>
        <v>0</v>
      </c>
      <c r="AY1636" s="374">
        <f t="shared" si="1649"/>
        <v>0</v>
      </c>
      <c r="AZ1636" s="292">
        <f t="shared" si="1650"/>
        <v>0</v>
      </c>
      <c r="BA1636" s="375">
        <f t="shared" si="1651"/>
        <v>0</v>
      </c>
      <c r="BB1636" s="378">
        <f t="shared" si="1652"/>
        <v>0</v>
      </c>
      <c r="BC1636" s="374">
        <f t="shared" si="1653"/>
        <v>0</v>
      </c>
      <c r="BD1636" s="292">
        <f t="shared" si="1654"/>
        <v>0</v>
      </c>
      <c r="BE1636" s="375">
        <f t="shared" si="1655"/>
        <v>0</v>
      </c>
      <c r="BF1636" s="378">
        <f t="shared" si="1656"/>
        <v>0</v>
      </c>
      <c r="BG1636" s="374">
        <f t="shared" si="1657"/>
        <v>0</v>
      </c>
      <c r="BH1636" s="292">
        <f t="shared" si="1658"/>
        <v>0</v>
      </c>
      <c r="BI1636" s="375">
        <f t="shared" si="1659"/>
        <v>0</v>
      </c>
      <c r="BJ1636" s="457">
        <f t="shared" si="1660"/>
        <v>0</v>
      </c>
      <c r="BK1636" s="374">
        <f t="shared" si="1661"/>
        <v>0</v>
      </c>
      <c r="BL1636" s="292">
        <f t="shared" si="1662"/>
        <v>0</v>
      </c>
    </row>
    <row r="1637" spans="1:64" ht="15" customHeight="1" x14ac:dyDescent="0.25">
      <c r="A1637" s="60"/>
      <c r="B1637" s="83"/>
      <c r="C1637" s="234" t="s">
        <v>32</v>
      </c>
      <c r="D1637" s="273"/>
      <c r="E1637" s="273"/>
      <c r="F1637" s="276"/>
      <c r="G1637" s="874"/>
      <c r="H1637" s="875"/>
      <c r="I1637" s="273"/>
      <c r="J1637" s="273"/>
      <c r="K1637" s="874"/>
      <c r="L1637" s="875"/>
      <c r="M1637" s="273"/>
      <c r="N1637" s="277"/>
      <c r="O1637" s="1085"/>
      <c r="P1637" s="1086"/>
      <c r="Q1637" s="273"/>
      <c r="R1637" s="273"/>
      <c r="S1637" s="1085"/>
      <c r="T1637" s="1086"/>
      <c r="U1637" s="273"/>
      <c r="V1637" s="273"/>
      <c r="W1637" s="874"/>
      <c r="X1637" s="875"/>
      <c r="Y1637" s="277"/>
      <c r="Z1637" s="273"/>
      <c r="AA1637" s="874"/>
      <c r="AB1637" s="875"/>
      <c r="AC1637" s="277"/>
      <c r="AD1637" s="277"/>
      <c r="AE1637" s="60"/>
      <c r="AF1637" s="259"/>
      <c r="AG1637" s="401">
        <f t="shared" si="1633"/>
        <v>0</v>
      </c>
      <c r="AH1637" s="264">
        <f t="shared" si="1634"/>
        <v>0</v>
      </c>
      <c r="AK1637" s="375">
        <f t="shared" si="1635"/>
        <v>0</v>
      </c>
      <c r="AL1637" s="378">
        <f t="shared" si="1636"/>
        <v>0</v>
      </c>
      <c r="AM1637" s="374">
        <f t="shared" si="1637"/>
        <v>0</v>
      </c>
      <c r="AN1637" s="292">
        <f t="shared" si="1638"/>
        <v>0</v>
      </c>
      <c r="AO1637" s="375">
        <f t="shared" si="1639"/>
        <v>0</v>
      </c>
      <c r="AP1637" s="378">
        <f t="shared" si="1640"/>
        <v>0</v>
      </c>
      <c r="AQ1637" s="374">
        <f t="shared" si="1641"/>
        <v>0</v>
      </c>
      <c r="AR1637" s="292">
        <f t="shared" si="1642"/>
        <v>0</v>
      </c>
      <c r="AS1637" s="375">
        <f t="shared" si="1643"/>
        <v>0</v>
      </c>
      <c r="AT1637" s="378">
        <f t="shared" si="1644"/>
        <v>0</v>
      </c>
      <c r="AU1637" s="374">
        <f t="shared" si="1645"/>
        <v>0</v>
      </c>
      <c r="AV1637" s="292">
        <f t="shared" si="1646"/>
        <v>0</v>
      </c>
      <c r="AW1637" s="375">
        <f t="shared" si="1647"/>
        <v>0</v>
      </c>
      <c r="AX1637" s="378">
        <f t="shared" si="1648"/>
        <v>0</v>
      </c>
      <c r="AY1637" s="374">
        <f t="shared" si="1649"/>
        <v>0</v>
      </c>
      <c r="AZ1637" s="292">
        <f t="shared" si="1650"/>
        <v>0</v>
      </c>
      <c r="BA1637" s="375">
        <f t="shared" si="1651"/>
        <v>0</v>
      </c>
      <c r="BB1637" s="378">
        <f t="shared" si="1652"/>
        <v>0</v>
      </c>
      <c r="BC1637" s="374">
        <f t="shared" si="1653"/>
        <v>0</v>
      </c>
      <c r="BD1637" s="292">
        <f t="shared" si="1654"/>
        <v>0</v>
      </c>
      <c r="BE1637" s="375">
        <f t="shared" si="1655"/>
        <v>0</v>
      </c>
      <c r="BF1637" s="378">
        <f t="shared" si="1656"/>
        <v>0</v>
      </c>
      <c r="BG1637" s="374">
        <f t="shared" si="1657"/>
        <v>0</v>
      </c>
      <c r="BH1637" s="292">
        <f t="shared" si="1658"/>
        <v>0</v>
      </c>
      <c r="BI1637" s="375">
        <f t="shared" si="1659"/>
        <v>0</v>
      </c>
      <c r="BJ1637" s="457">
        <f t="shared" si="1660"/>
        <v>0</v>
      </c>
      <c r="BK1637" s="374">
        <f t="shared" si="1661"/>
        <v>0</v>
      </c>
      <c r="BL1637" s="292">
        <f t="shared" si="1662"/>
        <v>0</v>
      </c>
    </row>
    <row r="1638" spans="1:64" ht="15" customHeight="1" x14ac:dyDescent="0.25">
      <c r="A1638" s="60"/>
      <c r="B1638" s="83"/>
      <c r="C1638" s="232" t="s">
        <v>33</v>
      </c>
      <c r="D1638" s="278"/>
      <c r="E1638" s="273"/>
      <c r="F1638" s="276"/>
      <c r="G1638" s="874"/>
      <c r="H1638" s="875"/>
      <c r="I1638" s="273"/>
      <c r="J1638" s="273"/>
      <c r="K1638" s="874"/>
      <c r="L1638" s="875"/>
      <c r="M1638" s="273"/>
      <c r="N1638" s="277"/>
      <c r="O1638" s="1085"/>
      <c r="P1638" s="1086"/>
      <c r="Q1638" s="273"/>
      <c r="R1638" s="273"/>
      <c r="S1638" s="1085"/>
      <c r="T1638" s="1086"/>
      <c r="U1638" s="273"/>
      <c r="V1638" s="273"/>
      <c r="W1638" s="874"/>
      <c r="X1638" s="875"/>
      <c r="Y1638" s="277"/>
      <c r="Z1638" s="273"/>
      <c r="AA1638" s="874"/>
      <c r="AB1638" s="875"/>
      <c r="AC1638" s="277"/>
      <c r="AD1638" s="277"/>
      <c r="AE1638" s="60"/>
      <c r="AF1638" s="259"/>
      <c r="AG1638" s="401">
        <f t="shared" si="1633"/>
        <v>0</v>
      </c>
      <c r="AH1638" s="264">
        <f t="shared" si="1634"/>
        <v>0</v>
      </c>
      <c r="AK1638" s="375">
        <f t="shared" si="1635"/>
        <v>0</v>
      </c>
      <c r="AL1638" s="378">
        <f t="shared" si="1636"/>
        <v>0</v>
      </c>
      <c r="AM1638" s="374">
        <f t="shared" si="1637"/>
        <v>0</v>
      </c>
      <c r="AN1638" s="292">
        <f t="shared" si="1638"/>
        <v>0</v>
      </c>
      <c r="AO1638" s="375">
        <f t="shared" si="1639"/>
        <v>0</v>
      </c>
      <c r="AP1638" s="378">
        <f t="shared" si="1640"/>
        <v>0</v>
      </c>
      <c r="AQ1638" s="374">
        <f t="shared" si="1641"/>
        <v>0</v>
      </c>
      <c r="AR1638" s="292">
        <f t="shared" si="1642"/>
        <v>0</v>
      </c>
      <c r="AS1638" s="375">
        <f t="shared" si="1643"/>
        <v>0</v>
      </c>
      <c r="AT1638" s="378">
        <f t="shared" si="1644"/>
        <v>0</v>
      </c>
      <c r="AU1638" s="374">
        <f t="shared" si="1645"/>
        <v>0</v>
      </c>
      <c r="AV1638" s="292">
        <f t="shared" si="1646"/>
        <v>0</v>
      </c>
      <c r="AW1638" s="375">
        <f t="shared" si="1647"/>
        <v>0</v>
      </c>
      <c r="AX1638" s="378">
        <f t="shared" si="1648"/>
        <v>0</v>
      </c>
      <c r="AY1638" s="374">
        <f t="shared" si="1649"/>
        <v>0</v>
      </c>
      <c r="AZ1638" s="292">
        <f t="shared" si="1650"/>
        <v>0</v>
      </c>
      <c r="BA1638" s="375">
        <f t="shared" si="1651"/>
        <v>0</v>
      </c>
      <c r="BB1638" s="378">
        <f t="shared" si="1652"/>
        <v>0</v>
      </c>
      <c r="BC1638" s="374">
        <f t="shared" si="1653"/>
        <v>0</v>
      </c>
      <c r="BD1638" s="292">
        <f t="shared" si="1654"/>
        <v>0</v>
      </c>
      <c r="BE1638" s="375">
        <f t="shared" si="1655"/>
        <v>0</v>
      </c>
      <c r="BF1638" s="378">
        <f t="shared" si="1656"/>
        <v>0</v>
      </c>
      <c r="BG1638" s="374">
        <f t="shared" si="1657"/>
        <v>0</v>
      </c>
      <c r="BH1638" s="292">
        <f t="shared" si="1658"/>
        <v>0</v>
      </c>
      <c r="BI1638" s="375">
        <f t="shared" si="1659"/>
        <v>0</v>
      </c>
      <c r="BJ1638" s="457">
        <f t="shared" si="1660"/>
        <v>0</v>
      </c>
      <c r="BK1638" s="374">
        <f t="shared" si="1661"/>
        <v>0</v>
      </c>
      <c r="BL1638" s="292">
        <f t="shared" si="1662"/>
        <v>0</v>
      </c>
    </row>
    <row r="1639" spans="1:64" ht="15" customHeight="1" x14ac:dyDescent="0.25">
      <c r="A1639" s="60"/>
      <c r="B1639" s="83"/>
      <c r="C1639" s="235"/>
      <c r="D1639" s="246">
        <f t="shared" ref="D1639:AD1639" si="1663">IF(AND(SUM(D1631:D1638)=0,COUNTIF(D1631:D1638,"NS")&gt;0),"NS",SUM(D1631:D1638))</f>
        <v>0</v>
      </c>
      <c r="E1639" s="245">
        <f t="shared" si="1663"/>
        <v>0</v>
      </c>
      <c r="F1639" s="245">
        <f t="shared" si="1663"/>
        <v>0</v>
      </c>
      <c r="G1639" s="559">
        <f t="shared" si="1663"/>
        <v>0</v>
      </c>
      <c r="H1639" s="561"/>
      <c r="I1639" s="246">
        <f t="shared" si="1663"/>
        <v>0</v>
      </c>
      <c r="J1639" s="246">
        <f t="shared" si="1663"/>
        <v>0</v>
      </c>
      <c r="K1639" s="559">
        <f t="shared" si="1663"/>
        <v>0</v>
      </c>
      <c r="L1639" s="561"/>
      <c r="M1639" s="246">
        <f t="shared" si="1663"/>
        <v>0</v>
      </c>
      <c r="N1639" s="243">
        <f t="shared" si="1663"/>
        <v>0</v>
      </c>
      <c r="O1639" s="734">
        <f t="shared" si="1663"/>
        <v>0</v>
      </c>
      <c r="P1639" s="736"/>
      <c r="Q1639" s="246">
        <f t="shared" si="1663"/>
        <v>0</v>
      </c>
      <c r="R1639" s="246">
        <f t="shared" si="1663"/>
        <v>0</v>
      </c>
      <c r="S1639" s="734">
        <f t="shared" si="1663"/>
        <v>0</v>
      </c>
      <c r="T1639" s="736"/>
      <c r="U1639" s="246">
        <f t="shared" si="1663"/>
        <v>0</v>
      </c>
      <c r="V1639" s="246">
        <f t="shared" si="1663"/>
        <v>0</v>
      </c>
      <c r="W1639" s="559">
        <f t="shared" si="1663"/>
        <v>0</v>
      </c>
      <c r="X1639" s="561"/>
      <c r="Y1639" s="243">
        <f t="shared" si="1663"/>
        <v>0</v>
      </c>
      <c r="Z1639" s="246">
        <f t="shared" si="1663"/>
        <v>0</v>
      </c>
      <c r="AA1639" s="559">
        <f t="shared" si="1663"/>
        <v>0</v>
      </c>
      <c r="AB1639" s="561"/>
      <c r="AC1639" s="243">
        <f t="shared" si="1663"/>
        <v>0</v>
      </c>
      <c r="AD1639" s="243">
        <f t="shared" si="1663"/>
        <v>0</v>
      </c>
      <c r="AE1639" s="60"/>
      <c r="AF1639" s="259"/>
      <c r="AG1639" s="377">
        <f>SUM(AG1631:AG1638)</f>
        <v>0</v>
      </c>
      <c r="AH1639" s="383">
        <f>IF(AG1629=AH1629,0,SUM(AH1631:AH1638))</f>
        <v>0</v>
      </c>
      <c r="AK1639" s="375"/>
      <c r="AL1639" s="378"/>
      <c r="AM1639" s="374"/>
      <c r="AN1639" s="387">
        <f>SUM(AN1631:AN1638)</f>
        <v>0</v>
      </c>
      <c r="AO1639" s="375"/>
      <c r="AP1639" s="378"/>
      <c r="AQ1639" s="374"/>
      <c r="AR1639" s="387">
        <f>SUM(AR1631:AR1638)</f>
        <v>0</v>
      </c>
      <c r="AS1639" s="375"/>
      <c r="AT1639" s="378"/>
      <c r="AU1639" s="374"/>
      <c r="AV1639" s="387">
        <f>SUM(AV1631:AV1638)</f>
        <v>0</v>
      </c>
      <c r="AW1639" s="375"/>
      <c r="AX1639" s="378"/>
      <c r="AY1639" s="374"/>
      <c r="AZ1639" s="387">
        <f>SUM(AZ1631:AZ1638)</f>
        <v>0</v>
      </c>
      <c r="BA1639" s="375"/>
      <c r="BB1639" s="378"/>
      <c r="BC1639" s="374"/>
      <c r="BD1639" s="387">
        <f>SUM(BD1631:BD1638)</f>
        <v>0</v>
      </c>
      <c r="BE1639" s="375"/>
      <c r="BF1639" s="378"/>
      <c r="BG1639" s="374"/>
      <c r="BH1639" s="387">
        <f>SUM(BH1631:BH1638)</f>
        <v>0</v>
      </c>
      <c r="BI1639" s="375"/>
      <c r="BJ1639" s="378"/>
      <c r="BK1639" s="374"/>
      <c r="BL1639" s="387">
        <f>SUM(BL1631:BL1638)</f>
        <v>0</v>
      </c>
    </row>
    <row r="1640" spans="1:64" ht="15" customHeight="1" x14ac:dyDescent="0.25">
      <c r="B1640" s="543" t="str">
        <f>IF(AG1629=AH1629,"",IF(AND(OR(SUM(AA1639:AD1639)&gt;0,AND(SUM(AA1639:AD1639)=0,COUNTIF(AA1631:AD1638,0)&gt;0)),F1641=""),"Error: Debe especificar otras sanciones administrativas",""))</f>
        <v/>
      </c>
      <c r="C1640" s="543"/>
      <c r="D1640" s="543"/>
      <c r="E1640" s="543"/>
      <c r="F1640" s="543"/>
      <c r="G1640" s="543"/>
      <c r="H1640" s="543"/>
      <c r="I1640" s="543"/>
      <c r="J1640" s="543"/>
      <c r="K1640" s="543"/>
      <c r="L1640" s="543"/>
      <c r="M1640" s="543"/>
      <c r="N1640" s="543"/>
      <c r="O1640" s="543"/>
      <c r="P1640" s="543"/>
      <c r="Q1640" s="543"/>
      <c r="R1640" s="543"/>
      <c r="S1640" s="543"/>
      <c r="T1640" s="543"/>
      <c r="U1640" s="543"/>
      <c r="V1640" s="543"/>
      <c r="W1640" s="543"/>
      <c r="X1640" s="543"/>
      <c r="Y1640" s="543"/>
      <c r="Z1640" s="543"/>
      <c r="AA1640" s="543"/>
      <c r="AB1640" s="543"/>
      <c r="AC1640" s="543"/>
      <c r="AD1640" s="543"/>
      <c r="AE1640" s="60"/>
      <c r="AF1640" s="259"/>
      <c r="AG1640" s="375"/>
      <c r="AH1640" s="399"/>
    </row>
    <row r="1641" spans="1:64" ht="45" customHeight="1" x14ac:dyDescent="0.25">
      <c r="C1641" s="746" t="s">
        <v>1022</v>
      </c>
      <c r="D1641" s="1142"/>
      <c r="E1641" s="1142"/>
      <c r="F1641" s="1143"/>
      <c r="G1641" s="1143"/>
      <c r="H1641" s="1143"/>
      <c r="I1641" s="1143"/>
      <c r="J1641" s="1143"/>
      <c r="K1641" s="1143"/>
      <c r="L1641" s="1143"/>
      <c r="M1641" s="1143"/>
      <c r="N1641" s="1143"/>
      <c r="O1641" s="1143"/>
      <c r="P1641" s="1143"/>
      <c r="Q1641" s="1143"/>
      <c r="R1641" s="1143"/>
      <c r="S1641" s="1143"/>
      <c r="T1641" s="1143"/>
      <c r="U1641" s="1143"/>
      <c r="V1641" s="1143"/>
      <c r="W1641" s="1143"/>
      <c r="X1641" s="1143"/>
      <c r="Y1641" s="1143"/>
      <c r="Z1641" s="1143"/>
      <c r="AA1641" s="1143"/>
      <c r="AB1641" s="1143"/>
      <c r="AC1641" s="1143"/>
      <c r="AD1641" s="1143"/>
      <c r="AE1641" s="60"/>
      <c r="AF1641" s="259"/>
      <c r="AG1641" s="375"/>
      <c r="AH1641" s="399"/>
    </row>
    <row r="1642" spans="1:64" ht="15" customHeight="1" x14ac:dyDescent="0.25">
      <c r="B1642" s="543" t="str">
        <f>IF(SUM(BN1625:BV1625)&gt;=1,"Error: Verificar la consistencia con la pregunta 58","")</f>
        <v/>
      </c>
      <c r="C1642" s="543"/>
      <c r="D1642" s="543"/>
      <c r="E1642" s="543"/>
      <c r="F1642" s="543"/>
      <c r="G1642" s="543"/>
      <c r="H1642" s="543"/>
      <c r="I1642" s="543"/>
      <c r="J1642" s="543"/>
      <c r="K1642" s="543"/>
      <c r="L1642" s="543"/>
      <c r="M1642" s="543"/>
      <c r="N1642" s="543"/>
      <c r="O1642" s="543"/>
      <c r="P1642" s="543"/>
      <c r="Q1642" s="543"/>
      <c r="R1642" s="543"/>
      <c r="S1642" s="543"/>
      <c r="T1642" s="543"/>
      <c r="U1642" s="543"/>
      <c r="V1642" s="543"/>
      <c r="W1642" s="543"/>
      <c r="X1642" s="543"/>
      <c r="Y1642" s="543"/>
      <c r="Z1642" s="543"/>
      <c r="AA1642" s="543"/>
      <c r="AB1642" s="543"/>
      <c r="AC1642" s="543"/>
      <c r="AD1642" s="543"/>
      <c r="AE1642" s="60"/>
      <c r="AF1642" s="259"/>
      <c r="AG1642" s="375"/>
      <c r="AH1642" s="399"/>
    </row>
    <row r="1643" spans="1:64" ht="15" customHeight="1" x14ac:dyDescent="0.25">
      <c r="B1643" s="543" t="str">
        <f>IF(SUM(AN1639:BL1639,AZ1625:BH1625)&gt;=1,"Error: Verificar la suma por fila de subtotales","")</f>
        <v/>
      </c>
      <c r="C1643" s="543"/>
      <c r="D1643" s="543"/>
      <c r="E1643" s="543"/>
      <c r="F1643" s="543"/>
      <c r="G1643" s="543"/>
      <c r="H1643" s="543"/>
      <c r="I1643" s="543"/>
      <c r="J1643" s="543"/>
      <c r="K1643" s="543"/>
      <c r="L1643" s="543"/>
      <c r="M1643" s="543"/>
      <c r="N1643" s="543"/>
      <c r="O1643" s="543"/>
      <c r="P1643" s="543"/>
      <c r="Q1643" s="543"/>
      <c r="R1643" s="543"/>
      <c r="S1643" s="543"/>
      <c r="T1643" s="543"/>
      <c r="U1643" s="543"/>
      <c r="V1643" s="543"/>
      <c r="W1643" s="543"/>
      <c r="X1643" s="543"/>
      <c r="Y1643" s="543"/>
      <c r="Z1643" s="543"/>
      <c r="AA1643" s="543"/>
      <c r="AB1643" s="543"/>
      <c r="AC1643" s="543"/>
      <c r="AD1643" s="543"/>
      <c r="AE1643" s="60"/>
      <c r="AF1643" s="259"/>
      <c r="AG1643" s="375"/>
      <c r="AH1643" s="399"/>
    </row>
    <row r="1644" spans="1:64" ht="15" customHeight="1" x14ac:dyDescent="0.25">
      <c r="B1644" s="545" t="str">
        <f>IF(OR(AG1615=AH1615,AG1615=AI1615),"","Error: Debe completar toda la información requerida.")</f>
        <v/>
      </c>
      <c r="C1644" s="545"/>
      <c r="D1644" s="545"/>
      <c r="E1644" s="545"/>
      <c r="F1644" s="545"/>
      <c r="G1644" s="545"/>
      <c r="H1644" s="545"/>
      <c r="I1644" s="545"/>
      <c r="J1644" s="545"/>
      <c r="K1644" s="545"/>
      <c r="L1644" s="545"/>
      <c r="M1644" s="545"/>
      <c r="N1644" s="545"/>
      <c r="O1644" s="545"/>
      <c r="P1644" s="545"/>
      <c r="Q1644" s="545"/>
      <c r="R1644" s="545"/>
      <c r="S1644" s="545"/>
      <c r="T1644" s="545"/>
      <c r="U1644" s="545"/>
      <c r="V1644" s="545"/>
      <c r="W1644" s="545"/>
      <c r="X1644" s="545"/>
      <c r="Y1644" s="545"/>
      <c r="Z1644" s="545"/>
      <c r="AA1644" s="545"/>
      <c r="AB1644" s="545"/>
      <c r="AC1644" s="545"/>
      <c r="AD1644" s="545"/>
      <c r="AE1644" s="60"/>
      <c r="AF1644" s="259"/>
      <c r="AG1644" s="375"/>
      <c r="AH1644" s="399"/>
    </row>
    <row r="1645" spans="1:64" ht="36" customHeight="1" x14ac:dyDescent="0.25">
      <c r="A1645" s="114" t="s">
        <v>603</v>
      </c>
      <c r="B1645" s="573" t="s">
        <v>1533</v>
      </c>
      <c r="C1645" s="573"/>
      <c r="D1645" s="573"/>
      <c r="E1645" s="573"/>
      <c r="F1645" s="573"/>
      <c r="G1645" s="573"/>
      <c r="H1645" s="573"/>
      <c r="I1645" s="573"/>
      <c r="J1645" s="573"/>
      <c r="K1645" s="573"/>
      <c r="L1645" s="573"/>
      <c r="M1645" s="573"/>
      <c r="N1645" s="573"/>
      <c r="O1645" s="573"/>
      <c r="P1645" s="573"/>
      <c r="Q1645" s="573"/>
      <c r="R1645" s="573"/>
      <c r="S1645" s="573"/>
      <c r="T1645" s="573"/>
      <c r="U1645" s="573"/>
      <c r="V1645" s="573"/>
      <c r="W1645" s="573"/>
      <c r="X1645" s="573"/>
      <c r="Y1645" s="573"/>
      <c r="Z1645" s="573"/>
      <c r="AA1645" s="573"/>
      <c r="AB1645" s="573"/>
      <c r="AC1645" s="573"/>
      <c r="AD1645" s="573"/>
      <c r="AE1645" s="60"/>
      <c r="AF1645" s="259"/>
      <c r="AG1645" s="375"/>
      <c r="AH1645" s="399"/>
    </row>
    <row r="1646" spans="1:64" ht="24" customHeight="1" x14ac:dyDescent="0.25">
      <c r="C1646" s="576" t="s">
        <v>1534</v>
      </c>
      <c r="D1646" s="576"/>
      <c r="E1646" s="576"/>
      <c r="F1646" s="576"/>
      <c r="G1646" s="576"/>
      <c r="H1646" s="576"/>
      <c r="I1646" s="576"/>
      <c r="J1646" s="576"/>
      <c r="K1646" s="576"/>
      <c r="L1646" s="576"/>
      <c r="M1646" s="576"/>
      <c r="N1646" s="576"/>
      <c r="O1646" s="576"/>
      <c r="P1646" s="576"/>
      <c r="Q1646" s="576"/>
      <c r="R1646" s="576"/>
      <c r="S1646" s="576"/>
      <c r="T1646" s="576"/>
      <c r="U1646" s="576"/>
      <c r="V1646" s="576"/>
      <c r="W1646" s="576"/>
      <c r="X1646" s="576"/>
      <c r="Y1646" s="576"/>
      <c r="Z1646" s="576"/>
      <c r="AA1646" s="576"/>
      <c r="AB1646" s="576"/>
      <c r="AC1646" s="576"/>
      <c r="AD1646" s="576"/>
      <c r="AE1646" s="60"/>
      <c r="AF1646" s="259"/>
      <c r="AG1646" s="375"/>
      <c r="AH1646" s="399"/>
    </row>
    <row r="1647" spans="1:64" ht="15" customHeight="1" x14ac:dyDescent="0.25">
      <c r="AE1647" s="60"/>
      <c r="AF1647" s="259"/>
      <c r="AG1647" s="285" t="s">
        <v>1908</v>
      </c>
      <c r="AH1647" s="285"/>
      <c r="AI1647" s="285"/>
      <c r="AJ1647" s="374"/>
      <c r="AK1647" s="374"/>
      <c r="AL1647" s="374"/>
      <c r="AM1647" s="374"/>
      <c r="AN1647" s="374"/>
    </row>
    <row r="1648" spans="1:64" ht="24" customHeight="1" x14ac:dyDescent="0.25">
      <c r="C1648" s="806"/>
      <c r="D1648" s="806"/>
      <c r="E1648" s="806"/>
      <c r="F1648" s="806"/>
      <c r="G1648" s="806"/>
      <c r="H1648" s="806"/>
      <c r="I1648" s="806"/>
      <c r="J1648" s="806"/>
      <c r="K1648" s="806"/>
      <c r="L1648" s="806"/>
      <c r="M1648" s="801" t="s">
        <v>1263</v>
      </c>
      <c r="N1648" s="801"/>
      <c r="O1648" s="801"/>
      <c r="P1648" s="801"/>
      <c r="Q1648" s="801"/>
      <c r="R1648" s="801"/>
      <c r="S1648" s="801"/>
      <c r="T1648" s="801"/>
      <c r="U1648" s="801"/>
      <c r="V1648" s="801"/>
      <c r="W1648" s="801"/>
      <c r="X1648" s="801"/>
      <c r="Y1648" s="801"/>
      <c r="Z1648" s="801"/>
      <c r="AA1648" s="801"/>
      <c r="AB1648" s="801"/>
      <c r="AC1648" s="801"/>
      <c r="AD1648" s="801"/>
      <c r="AE1648" s="60"/>
      <c r="AF1648" s="259"/>
      <c r="AG1648" s="285">
        <f>COUNTBLANK(M1650:AD1655)</f>
        <v>108</v>
      </c>
      <c r="AH1648" s="285">
        <v>108</v>
      </c>
      <c r="AI1648" s="285">
        <v>90</v>
      </c>
      <c r="AJ1648" s="374"/>
      <c r="AK1648" s="374"/>
      <c r="AL1648" s="374"/>
      <c r="AM1648" s="374"/>
      <c r="AN1648" s="374"/>
    </row>
    <row r="1649" spans="1:177" ht="15" customHeight="1" x14ac:dyDescent="0.25">
      <c r="C1649" s="806"/>
      <c r="D1649" s="806"/>
      <c r="E1649" s="806"/>
      <c r="F1649" s="806"/>
      <c r="G1649" s="806"/>
      <c r="H1649" s="806"/>
      <c r="I1649" s="806"/>
      <c r="J1649" s="806"/>
      <c r="K1649" s="806"/>
      <c r="L1649" s="806"/>
      <c r="M1649" s="578" t="s">
        <v>60</v>
      </c>
      <c r="N1649" s="814"/>
      <c r="O1649" s="814"/>
      <c r="P1649" s="814"/>
      <c r="Q1649" s="814"/>
      <c r="R1649" s="814"/>
      <c r="S1649" s="606" t="s">
        <v>61</v>
      </c>
      <c r="T1649" s="815"/>
      <c r="U1649" s="815"/>
      <c r="V1649" s="815"/>
      <c r="W1649" s="815"/>
      <c r="X1649" s="815"/>
      <c r="Y1649" s="606" t="s">
        <v>62</v>
      </c>
      <c r="Z1649" s="815"/>
      <c r="AA1649" s="815"/>
      <c r="AB1649" s="815"/>
      <c r="AC1649" s="815"/>
      <c r="AD1649" s="815"/>
      <c r="AE1649" s="60"/>
      <c r="AF1649" s="259"/>
      <c r="AG1649" s="374"/>
      <c r="AH1649" s="374"/>
      <c r="AI1649" s="374"/>
      <c r="AJ1649" s="374"/>
      <c r="AK1649" s="375" t="s">
        <v>1913</v>
      </c>
      <c r="AL1649" s="378" t="s">
        <v>1910</v>
      </c>
      <c r="AM1649" s="374" t="s">
        <v>1914</v>
      </c>
      <c r="AN1649" s="374" t="s">
        <v>1915</v>
      </c>
      <c r="AS1649" s="400" t="s">
        <v>1927</v>
      </c>
      <c r="AT1649" s="400" t="s">
        <v>1938</v>
      </c>
      <c r="AU1649" s="400" t="s">
        <v>1939</v>
      </c>
      <c r="BG1649" s="375" t="s">
        <v>1913</v>
      </c>
      <c r="BH1649" s="378" t="s">
        <v>1910</v>
      </c>
      <c r="BI1649" s="374" t="s">
        <v>1914</v>
      </c>
      <c r="BJ1649" s="374" t="s">
        <v>1915</v>
      </c>
      <c r="BK1649" s="375" t="s">
        <v>1913</v>
      </c>
      <c r="BL1649" s="378" t="s">
        <v>1910</v>
      </c>
      <c r="BM1649" s="374" t="s">
        <v>1914</v>
      </c>
      <c r="BN1649" s="374" t="s">
        <v>1915</v>
      </c>
      <c r="BO1649" s="375" t="s">
        <v>1913</v>
      </c>
      <c r="BP1649" s="378" t="s">
        <v>1910</v>
      </c>
      <c r="BQ1649" s="374" t="s">
        <v>1914</v>
      </c>
      <c r="BR1649" s="374" t="s">
        <v>1915</v>
      </c>
    </row>
    <row r="1650" spans="1:177" ht="15" customHeight="1" x14ac:dyDescent="0.25">
      <c r="C1650" s="108" t="s">
        <v>26</v>
      </c>
      <c r="D1650" s="732" t="s">
        <v>1274</v>
      </c>
      <c r="E1650" s="732"/>
      <c r="F1650" s="732"/>
      <c r="G1650" s="732"/>
      <c r="H1650" s="732"/>
      <c r="I1650" s="732"/>
      <c r="J1650" s="732"/>
      <c r="K1650" s="732"/>
      <c r="L1650" s="732"/>
      <c r="M1650" s="828"/>
      <c r="N1650" s="828"/>
      <c r="O1650" s="828"/>
      <c r="P1650" s="828"/>
      <c r="Q1650" s="828"/>
      <c r="R1650" s="828"/>
      <c r="S1650" s="828"/>
      <c r="T1650" s="828"/>
      <c r="U1650" s="828"/>
      <c r="V1650" s="828"/>
      <c r="W1650" s="828"/>
      <c r="X1650" s="828"/>
      <c r="Y1650" s="828"/>
      <c r="Z1650" s="828"/>
      <c r="AA1650" s="828"/>
      <c r="AB1650" s="828"/>
      <c r="AC1650" s="828"/>
      <c r="AD1650" s="828"/>
      <c r="AE1650" s="60"/>
      <c r="AF1650" s="259"/>
      <c r="AG1650" s="374"/>
      <c r="AH1650" s="374"/>
      <c r="AI1650" s="374"/>
      <c r="AJ1650" s="374"/>
      <c r="AK1650" s="375">
        <f>M1650</f>
        <v>0</v>
      </c>
      <c r="AL1650" s="378">
        <f>COUNTIF(S1650:AD1650,"ns")</f>
        <v>0</v>
      </c>
      <c r="AM1650" s="374">
        <f>SUM(S1650:AD1650)</f>
        <v>0</v>
      </c>
      <c r="AN1650" s="292">
        <f>IF($AG$1169=$AH$1169,0,IF(OR(AND(AK1650=0,AL1650&gt;0),AND(AK1650="ns",AM1650&gt;0),AND(AK1650="ns",AL1650=0,AM1650=0)),1,IF(OR(AND(AK1650&gt;0,AL1650=2),AND(AK1650="ns",AL1650=2),AND(AK1650="ns",AM1650=0,AL1650&gt;0),AK1650=AM1650),0,1)))</f>
        <v>0</v>
      </c>
      <c r="AR1650" s="400">
        <v>1</v>
      </c>
      <c r="AS1650" s="400">
        <f>IF(M1650="ns","ns",IF(M1650&gt;0,M1650*$AR1650,0))</f>
        <v>0</v>
      </c>
      <c r="AT1650" s="400">
        <f>IF(S1650="ns","ns",IF(S1650&gt;0,S1650*$AR1650,0))</f>
        <v>0</v>
      </c>
      <c r="AU1650" s="400">
        <f>IF(Y1650="ns","ns",IF(Y1650&gt;0,Y1650*$AR1650,0))</f>
        <v>0</v>
      </c>
      <c r="BG1650" s="375">
        <f>$M$1564</f>
        <v>0</v>
      </c>
      <c r="BH1650" s="378">
        <f>COUNTIF(S1650:AD1655,"ns")</f>
        <v>0</v>
      </c>
      <c r="BI1650" s="374">
        <f>SUM(S1650:AD1655)</f>
        <v>0</v>
      </c>
      <c r="BJ1650" s="317">
        <f>IF($AG$1648=$AH$1648,0,IF(OR(AND(BG1650=0,BH1650&gt;0),AND(BG1650="NS",BI1650&gt;0),AND(BG1650="NS",BI1650=0,BH1650=0)),1,IF(OR(AND(BH1650&gt;=2,BI1650&lt;BG1650),AND(BG1650="NS",BI1650=0,BH1650&gt;0),BG1650=BI1650),0,1)))</f>
        <v>0</v>
      </c>
      <c r="BK1650" s="375">
        <f>$S$1564</f>
        <v>0</v>
      </c>
      <c r="BL1650" s="378">
        <f>COUNTIF(S1650:X1655,"ns")</f>
        <v>0</v>
      </c>
      <c r="BM1650" s="374">
        <f>SUM(S1650:X1655)</f>
        <v>0</v>
      </c>
      <c r="BN1650" s="317">
        <f>IF($AG$1648=$AH$1648,0,IF(OR(AND(BK1650=0,BL1650&gt;0),AND(BK1650="NS",BM1650&gt;0),AND(BK1650="NS",BM1650=0,BL1650=0)),1,IF(OR(AND(BL1650&gt;=2,BM1650&lt;BK1650),AND(BK1650="NS",BM1650=0,BL1650&gt;0),BK1650=BM1650),0,1)))</f>
        <v>0</v>
      </c>
      <c r="BO1650" s="375">
        <f>$Y$1564</f>
        <v>0</v>
      </c>
      <c r="BP1650" s="378">
        <f>COUNTIF(Y1650:AD1655,"ns")</f>
        <v>0</v>
      </c>
      <c r="BQ1650" s="374">
        <f>SUM(Y1650:AD1655)</f>
        <v>0</v>
      </c>
      <c r="BR1650" s="317">
        <f>IF($AG$1648=$AH$1648,0,IF(OR(AND(BO1650=0,BP1650&gt;0),AND(BO1650="NS",BQ1650&gt;0),AND(BO1650="NS",BQ1650=0,BP1650=0)),1,IF(OR(AND(BP1650&gt;=2,BQ1650&lt;BO1650),AND(BO1650="NS",BQ1650=0,BP1650&gt;0),BO1650=BQ1650),0,1)))</f>
        <v>0</v>
      </c>
    </row>
    <row r="1651" spans="1:177" ht="15" customHeight="1" x14ac:dyDescent="0.25">
      <c r="C1651" s="18" t="s">
        <v>27</v>
      </c>
      <c r="D1651" s="732" t="s">
        <v>1275</v>
      </c>
      <c r="E1651" s="732"/>
      <c r="F1651" s="732"/>
      <c r="G1651" s="732"/>
      <c r="H1651" s="732"/>
      <c r="I1651" s="732"/>
      <c r="J1651" s="732"/>
      <c r="K1651" s="732"/>
      <c r="L1651" s="732"/>
      <c r="M1651" s="828"/>
      <c r="N1651" s="828"/>
      <c r="O1651" s="828"/>
      <c r="P1651" s="828"/>
      <c r="Q1651" s="828"/>
      <c r="R1651" s="828"/>
      <c r="S1651" s="828"/>
      <c r="T1651" s="828"/>
      <c r="U1651" s="828"/>
      <c r="V1651" s="828"/>
      <c r="W1651" s="828"/>
      <c r="X1651" s="828"/>
      <c r="Y1651" s="828"/>
      <c r="Z1651" s="828"/>
      <c r="AA1651" s="828"/>
      <c r="AB1651" s="828"/>
      <c r="AC1651" s="828"/>
      <c r="AD1651" s="828"/>
      <c r="AE1651" s="60"/>
      <c r="AF1651" s="259"/>
      <c r="AG1651" s="375"/>
      <c r="AH1651" s="399"/>
      <c r="AK1651" s="375">
        <f t="shared" ref="AK1651:AK1655" si="1664">M1651</f>
        <v>0</v>
      </c>
      <c r="AL1651" s="378">
        <f t="shared" ref="AL1651:AL1655" si="1665">COUNTIF(S1651:AD1651,"ns")</f>
        <v>0</v>
      </c>
      <c r="AM1651" s="374">
        <f t="shared" ref="AM1651:AM1655" si="1666">SUM(S1651:AD1651)</f>
        <v>0</v>
      </c>
      <c r="AN1651" s="292">
        <f t="shared" ref="AN1651:AN1655" si="1667">IF($AG$1169=$AH$1169,0,IF(OR(AND(AK1651=0,AL1651&gt;0),AND(AK1651="ns",AM1651&gt;0),AND(AK1651="ns",AL1651=0,AM1651=0)),1,IF(OR(AND(AK1651&gt;0,AL1651=2),AND(AK1651="ns",AL1651=2),AND(AK1651="ns",AM1651=0,AL1651&gt;0),AK1651=AM1651),0,1)))</f>
        <v>0</v>
      </c>
      <c r="AR1651" s="400">
        <v>2</v>
      </c>
      <c r="AS1651" s="400">
        <f t="shared" ref="AS1651:AS1654" si="1668">IF(M1651="ns","ns",IF(M1651&gt;0,M1651*$AR1651,0))</f>
        <v>0</v>
      </c>
      <c r="AT1651" s="400">
        <f t="shared" ref="AT1651:AT1655" si="1669">IF(S1651="ns","ns",IF(S1651&gt;0,S1651*$AR1651,0))</f>
        <v>0</v>
      </c>
      <c r="AU1651" s="400">
        <f t="shared" ref="AU1651:AU1655" si="1670">IF(Y1651="ns","ns",IF(Y1651&gt;0,Y1651*$AR1651,0))</f>
        <v>0</v>
      </c>
      <c r="BG1651" s="375"/>
      <c r="BH1651" s="375"/>
      <c r="BI1651" s="375"/>
      <c r="BJ1651" s="375"/>
      <c r="BK1651" s="375"/>
      <c r="BL1651" s="375"/>
      <c r="BM1651" s="375"/>
      <c r="BN1651" s="375"/>
      <c r="BO1651" s="375"/>
      <c r="BP1651" s="375"/>
      <c r="BQ1651" s="375"/>
      <c r="BR1651" s="375"/>
    </row>
    <row r="1652" spans="1:177" ht="15" customHeight="1" x14ac:dyDescent="0.25">
      <c r="C1652" s="20" t="s">
        <v>28</v>
      </c>
      <c r="D1652" s="732" t="s">
        <v>1276</v>
      </c>
      <c r="E1652" s="732"/>
      <c r="F1652" s="732"/>
      <c r="G1652" s="732"/>
      <c r="H1652" s="732"/>
      <c r="I1652" s="732"/>
      <c r="J1652" s="732"/>
      <c r="K1652" s="732"/>
      <c r="L1652" s="732"/>
      <c r="M1652" s="828"/>
      <c r="N1652" s="828"/>
      <c r="O1652" s="828"/>
      <c r="P1652" s="828"/>
      <c r="Q1652" s="828"/>
      <c r="R1652" s="828"/>
      <c r="S1652" s="828"/>
      <c r="T1652" s="828"/>
      <c r="U1652" s="828"/>
      <c r="V1652" s="828"/>
      <c r="W1652" s="828"/>
      <c r="X1652" s="828"/>
      <c r="Y1652" s="828"/>
      <c r="Z1652" s="828"/>
      <c r="AA1652" s="828"/>
      <c r="AB1652" s="828"/>
      <c r="AC1652" s="828"/>
      <c r="AD1652" s="828"/>
      <c r="AE1652" s="60"/>
      <c r="AF1652" s="259"/>
      <c r="AG1652" s="375"/>
      <c r="AH1652" s="399"/>
      <c r="AK1652" s="375">
        <f t="shared" si="1664"/>
        <v>0</v>
      </c>
      <c r="AL1652" s="378">
        <f t="shared" si="1665"/>
        <v>0</v>
      </c>
      <c r="AM1652" s="374">
        <f t="shared" si="1666"/>
        <v>0</v>
      </c>
      <c r="AN1652" s="292">
        <f t="shared" si="1667"/>
        <v>0</v>
      </c>
      <c r="AR1652" s="400">
        <v>3</v>
      </c>
      <c r="AS1652" s="400">
        <f t="shared" si="1668"/>
        <v>0</v>
      </c>
      <c r="AT1652" s="400">
        <f t="shared" si="1669"/>
        <v>0</v>
      </c>
      <c r="AU1652" s="400">
        <f t="shared" si="1670"/>
        <v>0</v>
      </c>
      <c r="BG1652" s="375"/>
      <c r="BH1652" s="375"/>
      <c r="BI1652" s="375"/>
      <c r="BJ1652" s="375"/>
      <c r="BK1652" s="375"/>
      <c r="BL1652" s="375"/>
      <c r="BM1652" s="375"/>
      <c r="BN1652" s="375"/>
      <c r="BO1652" s="375"/>
      <c r="BP1652" s="375"/>
      <c r="BQ1652" s="375"/>
      <c r="BR1652" s="375"/>
    </row>
    <row r="1653" spans="1:177" ht="24" customHeight="1" x14ac:dyDescent="0.25">
      <c r="C1653" s="20" t="s">
        <v>29</v>
      </c>
      <c r="D1653" s="732" t="s">
        <v>1277</v>
      </c>
      <c r="E1653" s="732"/>
      <c r="F1653" s="732"/>
      <c r="G1653" s="732"/>
      <c r="H1653" s="732"/>
      <c r="I1653" s="732"/>
      <c r="J1653" s="732"/>
      <c r="K1653" s="732"/>
      <c r="L1653" s="732"/>
      <c r="M1653" s="828"/>
      <c r="N1653" s="828"/>
      <c r="O1653" s="828"/>
      <c r="P1653" s="828"/>
      <c r="Q1653" s="828"/>
      <c r="R1653" s="828"/>
      <c r="S1653" s="828"/>
      <c r="T1653" s="828"/>
      <c r="U1653" s="828"/>
      <c r="V1653" s="828"/>
      <c r="W1653" s="828"/>
      <c r="X1653" s="828"/>
      <c r="Y1653" s="828"/>
      <c r="Z1653" s="828"/>
      <c r="AA1653" s="828"/>
      <c r="AB1653" s="828"/>
      <c r="AC1653" s="828"/>
      <c r="AD1653" s="828"/>
      <c r="AE1653" s="60"/>
      <c r="AF1653" s="259"/>
      <c r="AG1653" s="375"/>
      <c r="AH1653" s="399"/>
      <c r="AK1653" s="375">
        <f t="shared" si="1664"/>
        <v>0</v>
      </c>
      <c r="AL1653" s="378">
        <f t="shared" si="1665"/>
        <v>0</v>
      </c>
      <c r="AM1653" s="374">
        <f t="shared" si="1666"/>
        <v>0</v>
      </c>
      <c r="AN1653" s="292">
        <f t="shared" si="1667"/>
        <v>0</v>
      </c>
      <c r="AR1653" s="400">
        <v>4</v>
      </c>
      <c r="AS1653" s="400">
        <f t="shared" si="1668"/>
        <v>0</v>
      </c>
      <c r="AT1653" s="400">
        <f t="shared" si="1669"/>
        <v>0</v>
      </c>
      <c r="AU1653" s="400">
        <f t="shared" si="1670"/>
        <v>0</v>
      </c>
      <c r="BG1653" s="375"/>
      <c r="BH1653" s="375"/>
      <c r="BI1653" s="375"/>
      <c r="BJ1653" s="375"/>
      <c r="BK1653" s="375"/>
      <c r="BL1653" s="375"/>
      <c r="BM1653" s="375"/>
      <c r="BN1653" s="375"/>
      <c r="BO1653" s="375"/>
      <c r="BP1653" s="375"/>
      <c r="BQ1653" s="375"/>
      <c r="BR1653" s="375"/>
    </row>
    <row r="1654" spans="1:177" ht="24" customHeight="1" x14ac:dyDescent="0.25">
      <c r="C1654" s="20" t="s">
        <v>30</v>
      </c>
      <c r="D1654" s="732" t="s">
        <v>1278</v>
      </c>
      <c r="E1654" s="732"/>
      <c r="F1654" s="732"/>
      <c r="G1654" s="732"/>
      <c r="H1654" s="732"/>
      <c r="I1654" s="732"/>
      <c r="J1654" s="732"/>
      <c r="K1654" s="732"/>
      <c r="L1654" s="732"/>
      <c r="M1654" s="828"/>
      <c r="N1654" s="828"/>
      <c r="O1654" s="828"/>
      <c r="P1654" s="828"/>
      <c r="Q1654" s="828"/>
      <c r="R1654" s="828"/>
      <c r="S1654" s="828"/>
      <c r="T1654" s="828"/>
      <c r="U1654" s="828"/>
      <c r="V1654" s="828"/>
      <c r="W1654" s="828"/>
      <c r="X1654" s="828"/>
      <c r="Y1654" s="828"/>
      <c r="Z1654" s="828"/>
      <c r="AA1654" s="828"/>
      <c r="AB1654" s="828"/>
      <c r="AC1654" s="828"/>
      <c r="AD1654" s="828"/>
      <c r="AE1654" s="60"/>
      <c r="AF1654" s="259"/>
      <c r="AG1654" s="375"/>
      <c r="AH1654" s="399"/>
      <c r="AK1654" s="375">
        <f t="shared" si="1664"/>
        <v>0</v>
      </c>
      <c r="AL1654" s="378">
        <f t="shared" si="1665"/>
        <v>0</v>
      </c>
      <c r="AM1654" s="374">
        <f t="shared" si="1666"/>
        <v>0</v>
      </c>
      <c r="AN1654" s="292">
        <f t="shared" si="1667"/>
        <v>0</v>
      </c>
      <c r="AR1654" s="400">
        <v>5</v>
      </c>
      <c r="AS1654" s="400">
        <f t="shared" si="1668"/>
        <v>0</v>
      </c>
      <c r="AT1654" s="400">
        <f t="shared" si="1669"/>
        <v>0</v>
      </c>
      <c r="AU1654" s="400">
        <f t="shared" si="1670"/>
        <v>0</v>
      </c>
      <c r="BG1654" s="375"/>
      <c r="BH1654" s="375"/>
      <c r="BI1654" s="375"/>
      <c r="BJ1654" s="318">
        <f>SUM(BJ1650)</f>
        <v>0</v>
      </c>
      <c r="BN1654" s="318">
        <f>SUM(BN1650)</f>
        <v>0</v>
      </c>
      <c r="BR1654" s="382">
        <f>SUM(BR1650)</f>
        <v>0</v>
      </c>
    </row>
    <row r="1655" spans="1:177" ht="24" customHeight="1" x14ac:dyDescent="0.25">
      <c r="C1655" s="20" t="s">
        <v>31</v>
      </c>
      <c r="D1655" s="732" t="s">
        <v>1600</v>
      </c>
      <c r="E1655" s="732"/>
      <c r="F1655" s="732"/>
      <c r="G1655" s="732"/>
      <c r="H1655" s="732"/>
      <c r="I1655" s="732"/>
      <c r="J1655" s="732"/>
      <c r="K1655" s="732"/>
      <c r="L1655" s="732"/>
      <c r="M1655" s="828"/>
      <c r="N1655" s="828"/>
      <c r="O1655" s="828"/>
      <c r="P1655" s="828"/>
      <c r="Q1655" s="828"/>
      <c r="R1655" s="828"/>
      <c r="S1655" s="828"/>
      <c r="T1655" s="828"/>
      <c r="U1655" s="828"/>
      <c r="V1655" s="828"/>
      <c r="W1655" s="828"/>
      <c r="X1655" s="828"/>
      <c r="Y1655" s="828"/>
      <c r="Z1655" s="828"/>
      <c r="AA1655" s="828"/>
      <c r="AB1655" s="828"/>
      <c r="AC1655" s="828"/>
      <c r="AD1655" s="828"/>
      <c r="AE1655" s="60"/>
      <c r="AF1655" s="259"/>
      <c r="AG1655" s="375"/>
      <c r="AH1655" s="399"/>
      <c r="AK1655" s="375">
        <f t="shared" si="1664"/>
        <v>0</v>
      </c>
      <c r="AL1655" s="378">
        <f t="shared" si="1665"/>
        <v>0</v>
      </c>
      <c r="AM1655" s="374">
        <f t="shared" si="1666"/>
        <v>0</v>
      </c>
      <c r="AN1655" s="292">
        <f t="shared" si="1667"/>
        <v>0</v>
      </c>
      <c r="AR1655" s="400">
        <v>6</v>
      </c>
      <c r="AS1655" s="400">
        <f>IF(M1655="ns","ns",IF(M1655&gt;0,M1655*$AR1655,0))</f>
        <v>0</v>
      </c>
      <c r="AT1655" s="400">
        <f t="shared" si="1669"/>
        <v>0</v>
      </c>
      <c r="AU1655" s="400">
        <f t="shared" si="1670"/>
        <v>0</v>
      </c>
    </row>
    <row r="1656" spans="1:177" ht="15" customHeight="1" x14ac:dyDescent="0.25">
      <c r="L1656" s="82" t="s">
        <v>64</v>
      </c>
      <c r="M1656" s="572">
        <f>IF(AND(SUM(M1650:R1655)=0,COUNTIF(M1650:R1655,"NS")&gt;0),"NS",SUM(M1650:R1655))</f>
        <v>0</v>
      </c>
      <c r="N1656" s="572"/>
      <c r="O1656" s="572"/>
      <c r="P1656" s="572"/>
      <c r="Q1656" s="572"/>
      <c r="R1656" s="572"/>
      <c r="S1656" s="572">
        <f>IF(AND(SUM(S1650:X1655)=0,COUNTIF(S1650:X1655,"NS")&gt;0),"NS",SUM(S1650:X1655))</f>
        <v>0</v>
      </c>
      <c r="T1656" s="572"/>
      <c r="U1656" s="572"/>
      <c r="V1656" s="572"/>
      <c r="W1656" s="572"/>
      <c r="X1656" s="572"/>
      <c r="Y1656" s="572">
        <f>IF(AND(SUM(Y1650:AD1655)=0,COUNTIF(Y1650:AD1655,"NS")&gt;0),"NS",SUM(Y1650:AD1655))</f>
        <v>0</v>
      </c>
      <c r="Z1656" s="572"/>
      <c r="AA1656" s="572"/>
      <c r="AB1656" s="572"/>
      <c r="AC1656" s="572"/>
      <c r="AD1656" s="572"/>
      <c r="AE1656" s="60"/>
      <c r="AF1656" s="259"/>
      <c r="AG1656" s="375"/>
      <c r="AH1656" s="399"/>
      <c r="AN1656" s="387">
        <f>SUM(AN1650:AN1655)</f>
        <v>0</v>
      </c>
      <c r="AS1656" s="402">
        <f>IF(AND(SUM(AS1650:AS1655)=0,COUNTIF(AS1650:AS1655,"NS")&gt;0),"NS",SUM(AS1650:AS1655))</f>
        <v>0</v>
      </c>
      <c r="AT1656" s="402">
        <f>IF(AND(SUM(AT1650:AT1655)=0,COUNTIF(AT1650:AT1655,"NS")&gt;0),"NS",SUM(AT1650:AT1655))</f>
        <v>0</v>
      </c>
      <c r="AU1656" s="402">
        <f>IF(AND(SUM(AU1650:AU1655)=0,COUNTIF(AU1650:AU1655,"NS")&gt;0),"NS",SUM(AU1650:AU1655))</f>
        <v>0</v>
      </c>
    </row>
    <row r="1657" spans="1:177" ht="15" customHeight="1" x14ac:dyDescent="0.25">
      <c r="B1657" s="543" t="str">
        <f>IF(SUM(BJ1654:BR1654)&gt;=1,"Error: Verificar la consistencia con la pregunta 58","")</f>
        <v/>
      </c>
      <c r="C1657" s="543"/>
      <c r="D1657" s="543"/>
      <c r="E1657" s="543"/>
      <c r="F1657" s="543"/>
      <c r="G1657" s="543"/>
      <c r="H1657" s="543"/>
      <c r="I1657" s="543"/>
      <c r="J1657" s="543"/>
      <c r="K1657" s="543"/>
      <c r="L1657" s="543"/>
      <c r="M1657" s="543"/>
      <c r="N1657" s="543"/>
      <c r="O1657" s="543"/>
      <c r="P1657" s="543"/>
      <c r="Q1657" s="543"/>
      <c r="R1657" s="543"/>
      <c r="S1657" s="543"/>
      <c r="T1657" s="543"/>
      <c r="U1657" s="543"/>
      <c r="V1657" s="543"/>
      <c r="W1657" s="543"/>
      <c r="X1657" s="543"/>
      <c r="Y1657" s="543"/>
      <c r="Z1657" s="543"/>
      <c r="AA1657" s="543"/>
      <c r="AB1657" s="543"/>
      <c r="AC1657" s="543"/>
      <c r="AD1657" s="543"/>
      <c r="AE1657" s="60"/>
      <c r="AF1657" s="259"/>
      <c r="AG1657" s="375"/>
      <c r="AH1657" s="399"/>
      <c r="AS1657" s="398">
        <f>IF(OR(AS1655="ns",AS1655&gt;0),1,0)</f>
        <v>0</v>
      </c>
      <c r="AT1657" s="398">
        <f>IF(OR(AT1655="ns",AT1655&gt;0),1,0)</f>
        <v>0</v>
      </c>
      <c r="AU1657" s="398">
        <f>IF(OR(AU1655="ns",AU1655&gt;0),1,0)</f>
        <v>0</v>
      </c>
    </row>
    <row r="1658" spans="1:177" ht="15" customHeight="1" x14ac:dyDescent="0.25">
      <c r="B1658" s="543" t="str">
        <f>IF(SUM(AN1656)&gt;=1,"Error: Verificar la suma por fila","")</f>
        <v/>
      </c>
      <c r="C1658" s="543"/>
      <c r="D1658" s="543"/>
      <c r="E1658" s="543"/>
      <c r="F1658" s="543"/>
      <c r="G1658" s="543"/>
      <c r="H1658" s="543"/>
      <c r="I1658" s="543"/>
      <c r="J1658" s="543"/>
      <c r="K1658" s="543"/>
      <c r="L1658" s="543"/>
      <c r="M1658" s="543"/>
      <c r="N1658" s="543"/>
      <c r="O1658" s="543"/>
      <c r="P1658" s="543"/>
      <c r="Q1658" s="543"/>
      <c r="R1658" s="543"/>
      <c r="S1658" s="543"/>
      <c r="T1658" s="543"/>
      <c r="U1658" s="543"/>
      <c r="V1658" s="543"/>
      <c r="W1658" s="543"/>
      <c r="X1658" s="543"/>
      <c r="Y1658" s="543"/>
      <c r="Z1658" s="543"/>
      <c r="AA1658" s="543"/>
      <c r="AB1658" s="543"/>
      <c r="AC1658" s="543"/>
      <c r="AD1658" s="543"/>
      <c r="AE1658" s="60"/>
      <c r="AF1658" s="259"/>
      <c r="AG1658" s="375"/>
      <c r="AH1658" s="399"/>
    </row>
    <row r="1659" spans="1:177" ht="15" customHeight="1" thickBot="1" x14ac:dyDescent="0.3">
      <c r="B1659" s="547" t="str">
        <f>IF(OR(AG1648=AH1648,AG1648=AI1648),"","Error: Debe completar toda la información requerida.")</f>
        <v/>
      </c>
      <c r="C1659" s="547"/>
      <c r="D1659" s="547"/>
      <c r="E1659" s="547"/>
      <c r="F1659" s="547"/>
      <c r="G1659" s="547"/>
      <c r="H1659" s="547"/>
      <c r="I1659" s="547"/>
      <c r="J1659" s="547"/>
      <c r="K1659" s="547"/>
      <c r="L1659" s="547"/>
      <c r="M1659" s="547"/>
      <c r="N1659" s="547"/>
      <c r="O1659" s="547"/>
      <c r="P1659" s="547"/>
      <c r="Q1659" s="547"/>
      <c r="R1659" s="547"/>
      <c r="S1659" s="547"/>
      <c r="T1659" s="547"/>
      <c r="U1659" s="547"/>
      <c r="V1659" s="547"/>
      <c r="W1659" s="547"/>
      <c r="X1659" s="547"/>
      <c r="Y1659" s="547"/>
      <c r="Z1659" s="547"/>
      <c r="AA1659" s="547"/>
      <c r="AB1659" s="547"/>
      <c r="AC1659" s="547"/>
      <c r="AD1659" s="547"/>
      <c r="AE1659" s="60"/>
      <c r="AF1659" s="259"/>
      <c r="AG1659" s="375"/>
      <c r="AH1659" s="399"/>
    </row>
    <row r="1660" spans="1:177" ht="15" customHeight="1" thickBot="1" x14ac:dyDescent="0.3">
      <c r="B1660" s="687" t="s">
        <v>1314</v>
      </c>
      <c r="C1660" s="688"/>
      <c r="D1660" s="688"/>
      <c r="E1660" s="688"/>
      <c r="F1660" s="688"/>
      <c r="G1660" s="688"/>
      <c r="H1660" s="688"/>
      <c r="I1660" s="688"/>
      <c r="J1660" s="688"/>
      <c r="K1660" s="688"/>
      <c r="L1660" s="688"/>
      <c r="M1660" s="688"/>
      <c r="N1660" s="688"/>
      <c r="O1660" s="688"/>
      <c r="P1660" s="688"/>
      <c r="Q1660" s="688"/>
      <c r="R1660" s="688"/>
      <c r="S1660" s="688"/>
      <c r="T1660" s="688"/>
      <c r="U1660" s="688"/>
      <c r="V1660" s="688"/>
      <c r="W1660" s="688"/>
      <c r="X1660" s="688"/>
      <c r="Y1660" s="688"/>
      <c r="Z1660" s="688"/>
      <c r="AA1660" s="688"/>
      <c r="AB1660" s="688"/>
      <c r="AC1660" s="688"/>
      <c r="AD1660" s="689"/>
      <c r="AE1660" s="60"/>
      <c r="AF1660" s="259"/>
      <c r="AG1660" s="375"/>
      <c r="AH1660" s="399"/>
    </row>
    <row r="1661" spans="1:177" ht="15" customHeight="1" x14ac:dyDescent="0.25">
      <c r="AE1661" s="60"/>
      <c r="AF1661" s="259"/>
      <c r="AG1661" s="375"/>
      <c r="AH1661" s="399"/>
      <c r="CB1661" s="458"/>
    </row>
    <row r="1662" spans="1:177" s="458" customFormat="1" ht="36" customHeight="1" x14ac:dyDescent="0.25">
      <c r="A1662" s="174" t="s">
        <v>605</v>
      </c>
      <c r="B1662" s="573" t="s">
        <v>1279</v>
      </c>
      <c r="C1662" s="573"/>
      <c r="D1662" s="573"/>
      <c r="E1662" s="573"/>
      <c r="F1662" s="573"/>
      <c r="G1662" s="573"/>
      <c r="H1662" s="573"/>
      <c r="I1662" s="573"/>
      <c r="J1662" s="573"/>
      <c r="K1662" s="573"/>
      <c r="L1662" s="573"/>
      <c r="M1662" s="573"/>
      <c r="N1662" s="573"/>
      <c r="O1662" s="573"/>
      <c r="P1662" s="573"/>
      <c r="Q1662" s="573"/>
      <c r="R1662" s="573"/>
      <c r="S1662" s="573"/>
      <c r="T1662" s="573"/>
      <c r="U1662" s="573"/>
      <c r="V1662" s="573"/>
      <c r="W1662" s="573"/>
      <c r="X1662" s="573"/>
      <c r="Y1662" s="573"/>
      <c r="Z1662" s="573"/>
      <c r="AA1662" s="573"/>
      <c r="AB1662" s="573"/>
      <c r="AC1662" s="573"/>
      <c r="AD1662" s="573"/>
      <c r="AE1662" s="175"/>
      <c r="AF1662" s="284"/>
      <c r="AG1662" s="375"/>
      <c r="AH1662" s="459"/>
      <c r="CB1662" s="400"/>
      <c r="EM1662" s="375"/>
      <c r="EN1662" s="375"/>
      <c r="EO1662" s="375"/>
      <c r="EP1662" s="375"/>
      <c r="EQ1662" s="375"/>
      <c r="ER1662" s="375"/>
      <c r="ES1662" s="375"/>
      <c r="FF1662" s="375"/>
      <c r="FG1662" s="375"/>
      <c r="FH1662" s="375"/>
      <c r="FI1662" s="375"/>
      <c r="FJ1662" s="375"/>
      <c r="FK1662" s="375"/>
      <c r="FL1662" s="375"/>
      <c r="FM1662" s="375"/>
      <c r="FN1662" s="375"/>
      <c r="FO1662" s="375"/>
      <c r="FP1662" s="375"/>
      <c r="FQ1662" s="375"/>
      <c r="FR1662" s="375"/>
      <c r="FS1662" s="375"/>
      <c r="FT1662" s="375"/>
      <c r="FU1662" s="375"/>
    </row>
    <row r="1663" spans="1:177" ht="36" customHeight="1" x14ac:dyDescent="0.25">
      <c r="C1663" s="723" t="s">
        <v>1859</v>
      </c>
      <c r="D1663" s="723"/>
      <c r="E1663" s="723"/>
      <c r="F1663" s="723"/>
      <c r="G1663" s="723"/>
      <c r="H1663" s="723"/>
      <c r="I1663" s="723"/>
      <c r="J1663" s="723"/>
      <c r="K1663" s="723"/>
      <c r="L1663" s="723"/>
      <c r="M1663" s="723"/>
      <c r="N1663" s="723"/>
      <c r="O1663" s="723"/>
      <c r="P1663" s="723"/>
      <c r="Q1663" s="723"/>
      <c r="R1663" s="723"/>
      <c r="S1663" s="723"/>
      <c r="T1663" s="723"/>
      <c r="U1663" s="723"/>
      <c r="V1663" s="723"/>
      <c r="W1663" s="723"/>
      <c r="X1663" s="723"/>
      <c r="Y1663" s="723"/>
      <c r="Z1663" s="723"/>
      <c r="AA1663" s="723"/>
      <c r="AB1663" s="723"/>
      <c r="AC1663" s="723"/>
      <c r="AD1663" s="723"/>
      <c r="AE1663" s="60"/>
      <c r="AF1663" s="259"/>
      <c r="AG1663" s="375"/>
      <c r="AH1663" s="399"/>
    </row>
    <row r="1664" spans="1:177" ht="24" customHeight="1" x14ac:dyDescent="0.25">
      <c r="C1664" s="723" t="s">
        <v>1535</v>
      </c>
      <c r="D1664" s="723"/>
      <c r="E1664" s="723"/>
      <c r="F1664" s="723"/>
      <c r="G1664" s="723"/>
      <c r="H1664" s="723"/>
      <c r="I1664" s="723"/>
      <c r="J1664" s="723"/>
      <c r="K1664" s="723"/>
      <c r="L1664" s="723"/>
      <c r="M1664" s="723"/>
      <c r="N1664" s="723"/>
      <c r="O1664" s="723"/>
      <c r="P1664" s="723"/>
      <c r="Q1664" s="723"/>
      <c r="R1664" s="723"/>
      <c r="S1664" s="723"/>
      <c r="T1664" s="723"/>
      <c r="U1664" s="723"/>
      <c r="V1664" s="723"/>
      <c r="W1664" s="723"/>
      <c r="X1664" s="723"/>
      <c r="Y1664" s="723"/>
      <c r="Z1664" s="723"/>
      <c r="AA1664" s="723"/>
      <c r="AB1664" s="723"/>
      <c r="AC1664" s="723"/>
      <c r="AD1664" s="723"/>
      <c r="AE1664" s="60"/>
      <c r="AF1664" s="259"/>
      <c r="AG1664" s="375"/>
      <c r="AH1664" s="399"/>
    </row>
    <row r="1665" spans="1:113" ht="15" customHeight="1" x14ac:dyDescent="0.25">
      <c r="AE1665" s="60"/>
      <c r="AF1665" s="259"/>
      <c r="AG1665" s="375"/>
      <c r="AH1665" s="399"/>
    </row>
    <row r="1666" spans="1:113" ht="15" customHeight="1" x14ac:dyDescent="0.25">
      <c r="AB1666" s="915" t="s">
        <v>891</v>
      </c>
      <c r="AC1666" s="915"/>
      <c r="AD1666" s="915"/>
      <c r="AE1666" s="60"/>
      <c r="AF1666" s="259"/>
      <c r="AG1666" s="375"/>
      <c r="AH1666" s="399"/>
    </row>
    <row r="1667" spans="1:113" ht="24" customHeight="1" x14ac:dyDescent="0.25">
      <c r="C1667" s="578" t="s">
        <v>282</v>
      </c>
      <c r="D1667" s="578"/>
      <c r="E1667" s="578"/>
      <c r="F1667" s="578"/>
      <c r="G1667" s="578"/>
      <c r="H1667" s="578"/>
      <c r="I1667" s="578"/>
      <c r="J1667" s="578"/>
      <c r="K1667" s="578"/>
      <c r="L1667" s="578"/>
      <c r="M1667" s="578" t="s">
        <v>1280</v>
      </c>
      <c r="N1667" s="578"/>
      <c r="O1667" s="578"/>
      <c r="P1667" s="578"/>
      <c r="Q1667" s="578"/>
      <c r="R1667" s="578"/>
      <c r="S1667" s="578"/>
      <c r="T1667" s="578"/>
      <c r="U1667" s="578"/>
      <c r="V1667" s="578"/>
      <c r="W1667" s="578"/>
      <c r="X1667" s="578"/>
      <c r="Y1667" s="578"/>
      <c r="Z1667" s="578"/>
      <c r="AA1667" s="578"/>
      <c r="AB1667" s="578"/>
      <c r="AC1667" s="578"/>
      <c r="AD1667" s="578"/>
      <c r="AE1667" s="60"/>
      <c r="AF1667" s="259"/>
      <c r="AG1667" s="285" t="s">
        <v>1908</v>
      </c>
      <c r="AH1667" s="285"/>
      <c r="AI1667" s="285"/>
      <c r="AJ1667" s="374"/>
      <c r="AK1667" s="374"/>
      <c r="AL1667" s="374"/>
      <c r="AM1667" s="374"/>
      <c r="AN1667" s="374"/>
      <c r="BQ1667" s="618" t="s">
        <v>1268</v>
      </c>
      <c r="BR1667" s="619"/>
      <c r="BS1667" s="619"/>
      <c r="BT1667" s="619"/>
      <c r="BU1667" s="619"/>
      <c r="BV1667" s="619"/>
      <c r="BW1667" s="619"/>
      <c r="BX1667" s="619"/>
      <c r="BY1667" s="619"/>
      <c r="BZ1667" s="619"/>
      <c r="CA1667" s="619"/>
      <c r="CB1667" s="619"/>
      <c r="CC1667" s="619"/>
      <c r="CD1667" s="619"/>
      <c r="CE1667" s="619"/>
      <c r="CF1667" s="619"/>
      <c r="CG1667" s="619"/>
      <c r="CH1667" s="620"/>
    </row>
    <row r="1668" spans="1:113" ht="24" customHeight="1" x14ac:dyDescent="0.25">
      <c r="C1668" s="578"/>
      <c r="D1668" s="578"/>
      <c r="E1668" s="578"/>
      <c r="F1668" s="578"/>
      <c r="G1668" s="578"/>
      <c r="H1668" s="578"/>
      <c r="I1668" s="578"/>
      <c r="J1668" s="578"/>
      <c r="K1668" s="578"/>
      <c r="L1668" s="578"/>
      <c r="M1668" s="805" t="s">
        <v>60</v>
      </c>
      <c r="N1668" s="807"/>
      <c r="O1668" s="860" t="s">
        <v>61</v>
      </c>
      <c r="P1668" s="861"/>
      <c r="Q1668" s="860" t="s">
        <v>62</v>
      </c>
      <c r="R1668" s="861"/>
      <c r="S1668" s="836" t="s">
        <v>1269</v>
      </c>
      <c r="T1668" s="836"/>
      <c r="U1668" s="836"/>
      <c r="V1668" s="836"/>
      <c r="W1668" s="778" t="s">
        <v>1281</v>
      </c>
      <c r="X1668" s="779"/>
      <c r="Y1668" s="779"/>
      <c r="Z1668" s="780"/>
      <c r="AA1668" s="778" t="s">
        <v>1270</v>
      </c>
      <c r="AB1668" s="779"/>
      <c r="AC1668" s="779"/>
      <c r="AD1668" s="780"/>
      <c r="AE1668" s="60"/>
      <c r="AF1668" s="259"/>
      <c r="AG1668" s="285">
        <f>COUNTBLANK(M1670:AD1671)+COUNTBLANK(C1678:AD1679)</f>
        <v>92</v>
      </c>
      <c r="AH1668" s="285">
        <v>92</v>
      </c>
      <c r="AI1668" s="285">
        <v>26</v>
      </c>
      <c r="AJ1668" s="374"/>
      <c r="AK1668" s="374"/>
      <c r="AL1668" s="374"/>
      <c r="AM1668" s="374"/>
      <c r="AN1668" s="374"/>
      <c r="BJ1668" s="400" t="s">
        <v>1941</v>
      </c>
      <c r="BP1668" s="375"/>
      <c r="BQ1668" s="584" t="s">
        <v>60</v>
      </c>
      <c r="BR1668" s="621"/>
      <c r="BS1668" s="590" t="s">
        <v>61</v>
      </c>
      <c r="BT1668" s="591"/>
      <c r="BU1668" s="590" t="s">
        <v>62</v>
      </c>
      <c r="BV1668" s="591"/>
      <c r="BW1668" s="623" t="s">
        <v>1269</v>
      </c>
      <c r="BX1668" s="623"/>
      <c r="BY1668" s="623"/>
      <c r="BZ1668" s="623"/>
      <c r="CA1668" s="624" t="s">
        <v>1281</v>
      </c>
      <c r="CB1668" s="598"/>
      <c r="CC1668" s="598"/>
      <c r="CD1668" s="599"/>
      <c r="CE1668" s="624" t="s">
        <v>1270</v>
      </c>
      <c r="CF1668" s="598"/>
      <c r="CG1668" s="598"/>
      <c r="CH1668" s="599"/>
      <c r="CI1668" s="600" t="s">
        <v>1271</v>
      </c>
      <c r="CJ1668" s="601"/>
      <c r="CK1668" s="602"/>
      <c r="CL1668" s="600" t="s">
        <v>681</v>
      </c>
      <c r="CM1668" s="601"/>
      <c r="CN1668" s="601"/>
      <c r="CO1668" s="601"/>
      <c r="CP1668" s="600" t="s">
        <v>1272</v>
      </c>
      <c r="CQ1668" s="601"/>
      <c r="CR1668" s="601"/>
      <c r="CS1668" s="602"/>
      <c r="CT1668" s="600" t="s">
        <v>1273</v>
      </c>
      <c r="CU1668" s="601"/>
      <c r="CV1668" s="601"/>
      <c r="CW1668" s="602"/>
      <c r="CX1668" s="600" t="s">
        <v>1489</v>
      </c>
      <c r="CY1668" s="601"/>
      <c r="CZ1668" s="601"/>
      <c r="DA1668" s="602"/>
      <c r="DB1668" s="600" t="s">
        <v>1490</v>
      </c>
      <c r="DC1668" s="601"/>
      <c r="DD1668" s="601"/>
      <c r="DE1668" s="602"/>
      <c r="DF1668" s="600" t="s">
        <v>682</v>
      </c>
      <c r="DG1668" s="601"/>
      <c r="DH1668" s="601"/>
      <c r="DI1668" s="602"/>
    </row>
    <row r="1669" spans="1:113" ht="43.5" customHeight="1" x14ac:dyDescent="0.25">
      <c r="C1669" s="578"/>
      <c r="D1669" s="578"/>
      <c r="E1669" s="578"/>
      <c r="F1669" s="578"/>
      <c r="G1669" s="578"/>
      <c r="H1669" s="578"/>
      <c r="I1669" s="578"/>
      <c r="J1669" s="578"/>
      <c r="K1669" s="578"/>
      <c r="L1669" s="578"/>
      <c r="M1669" s="808"/>
      <c r="N1669" s="810"/>
      <c r="O1669" s="862"/>
      <c r="P1669" s="863"/>
      <c r="Q1669" s="862"/>
      <c r="R1669" s="863"/>
      <c r="S1669" s="955" t="s">
        <v>78</v>
      </c>
      <c r="T1669" s="957"/>
      <c r="U1669" s="150" t="s">
        <v>61</v>
      </c>
      <c r="V1669" s="189" t="s">
        <v>62</v>
      </c>
      <c r="W1669" s="955" t="s">
        <v>78</v>
      </c>
      <c r="X1669" s="957"/>
      <c r="Y1669" s="150" t="s">
        <v>61</v>
      </c>
      <c r="Z1669" s="189" t="s">
        <v>62</v>
      </c>
      <c r="AA1669" s="955" t="s">
        <v>78</v>
      </c>
      <c r="AB1669" s="957"/>
      <c r="AC1669" s="150" t="s">
        <v>61</v>
      </c>
      <c r="AD1669" s="189" t="s">
        <v>62</v>
      </c>
      <c r="AE1669" s="60"/>
      <c r="AF1669" s="259"/>
      <c r="AG1669" s="374"/>
      <c r="AH1669" s="374"/>
      <c r="AI1669" s="374"/>
      <c r="AJ1669" s="374"/>
      <c r="AK1669" s="375" t="s">
        <v>1913</v>
      </c>
      <c r="AL1669" s="378" t="s">
        <v>1910</v>
      </c>
      <c r="AM1669" s="374" t="s">
        <v>1914</v>
      </c>
      <c r="AN1669" s="374" t="s">
        <v>1915</v>
      </c>
      <c r="AO1669" s="375" t="s">
        <v>1913</v>
      </c>
      <c r="AP1669" s="378" t="s">
        <v>1910</v>
      </c>
      <c r="AQ1669" s="374" t="s">
        <v>1914</v>
      </c>
      <c r="AR1669" s="374" t="s">
        <v>1915</v>
      </c>
      <c r="AS1669" s="375" t="s">
        <v>1913</v>
      </c>
      <c r="AT1669" s="378" t="s">
        <v>1910</v>
      </c>
      <c r="AU1669" s="374" t="s">
        <v>1914</v>
      </c>
      <c r="AV1669" s="374" t="s">
        <v>1915</v>
      </c>
      <c r="AW1669" s="375" t="s">
        <v>1913</v>
      </c>
      <c r="AX1669" s="378" t="s">
        <v>1910</v>
      </c>
      <c r="AY1669" s="374" t="s">
        <v>1914</v>
      </c>
      <c r="AZ1669" s="374" t="s">
        <v>1915</v>
      </c>
      <c r="BA1669" s="375" t="s">
        <v>1913</v>
      </c>
      <c r="BB1669" s="378" t="s">
        <v>1910</v>
      </c>
      <c r="BC1669" s="374" t="s">
        <v>1914</v>
      </c>
      <c r="BD1669" s="374" t="s">
        <v>1915</v>
      </c>
      <c r="BE1669" s="375" t="s">
        <v>1913</v>
      </c>
      <c r="BF1669" s="378" t="s">
        <v>1910</v>
      </c>
      <c r="BG1669" s="374" t="s">
        <v>1914</v>
      </c>
      <c r="BH1669" s="374" t="s">
        <v>1915</v>
      </c>
      <c r="BJ1669" s="403" t="s">
        <v>1913</v>
      </c>
      <c r="BK1669" s="403" t="s">
        <v>1910</v>
      </c>
      <c r="BL1669" s="403" t="s">
        <v>1914</v>
      </c>
      <c r="BM1669" s="403" t="s">
        <v>1915</v>
      </c>
      <c r="BP1669" s="375"/>
      <c r="BQ1669" s="588"/>
      <c r="BR1669" s="622"/>
      <c r="BS1669" s="594"/>
      <c r="BT1669" s="595"/>
      <c r="BU1669" s="594"/>
      <c r="BV1669" s="595"/>
      <c r="BW1669" s="629" t="s">
        <v>78</v>
      </c>
      <c r="BX1669" s="630"/>
      <c r="BY1669" s="460" t="s">
        <v>61</v>
      </c>
      <c r="BZ1669" s="79" t="s">
        <v>62</v>
      </c>
      <c r="CA1669" s="629" t="s">
        <v>78</v>
      </c>
      <c r="CB1669" s="630"/>
      <c r="CC1669" s="460" t="s">
        <v>61</v>
      </c>
      <c r="CD1669" s="79" t="s">
        <v>62</v>
      </c>
      <c r="CE1669" s="629" t="s">
        <v>78</v>
      </c>
      <c r="CF1669" s="630"/>
      <c r="CG1669" s="460" t="s">
        <v>61</v>
      </c>
      <c r="CH1669" s="79" t="s">
        <v>62</v>
      </c>
      <c r="CI1669" s="461" t="s">
        <v>78</v>
      </c>
      <c r="CJ1669" s="460" t="s">
        <v>61</v>
      </c>
      <c r="CK1669" s="79" t="s">
        <v>62</v>
      </c>
      <c r="CL1669" s="629" t="s">
        <v>78</v>
      </c>
      <c r="CM1669" s="630"/>
      <c r="CN1669" s="460" t="s">
        <v>61</v>
      </c>
      <c r="CO1669" s="79" t="s">
        <v>62</v>
      </c>
      <c r="CP1669" s="629" t="s">
        <v>78</v>
      </c>
      <c r="CQ1669" s="630"/>
      <c r="CR1669" s="460" t="s">
        <v>61</v>
      </c>
      <c r="CS1669" s="79" t="s">
        <v>62</v>
      </c>
      <c r="CT1669" s="629" t="s">
        <v>78</v>
      </c>
      <c r="CU1669" s="630"/>
      <c r="CV1669" s="460" t="s">
        <v>61</v>
      </c>
      <c r="CW1669" s="79" t="s">
        <v>62</v>
      </c>
      <c r="CX1669" s="629" t="s">
        <v>78</v>
      </c>
      <c r="CY1669" s="630"/>
      <c r="CZ1669" s="460" t="s">
        <v>61</v>
      </c>
      <c r="DA1669" s="79" t="s">
        <v>62</v>
      </c>
      <c r="DB1669" s="629" t="s">
        <v>78</v>
      </c>
      <c r="DC1669" s="630"/>
      <c r="DD1669" s="460" t="s">
        <v>61</v>
      </c>
      <c r="DE1669" s="79" t="s">
        <v>62</v>
      </c>
      <c r="DF1669" s="629" t="s">
        <v>78</v>
      </c>
      <c r="DG1669" s="630"/>
      <c r="DH1669" s="460" t="s">
        <v>61</v>
      </c>
      <c r="DI1669" s="79" t="s">
        <v>62</v>
      </c>
    </row>
    <row r="1670" spans="1:113" ht="15" customHeight="1" x14ac:dyDescent="0.25">
      <c r="C1670" s="132" t="s">
        <v>26</v>
      </c>
      <c r="D1670" s="959" t="s">
        <v>818</v>
      </c>
      <c r="E1670" s="959"/>
      <c r="F1670" s="959"/>
      <c r="G1670" s="959"/>
      <c r="H1670" s="959"/>
      <c r="I1670" s="959"/>
      <c r="J1670" s="959"/>
      <c r="K1670" s="959"/>
      <c r="L1670" s="959"/>
      <c r="M1670" s="555"/>
      <c r="N1670" s="555"/>
      <c r="O1670" s="555"/>
      <c r="P1670" s="555"/>
      <c r="Q1670" s="562"/>
      <c r="R1670" s="564"/>
      <c r="S1670" s="562"/>
      <c r="T1670" s="564"/>
      <c r="U1670" s="279"/>
      <c r="V1670" s="279"/>
      <c r="W1670" s="577"/>
      <c r="X1670" s="577"/>
      <c r="Y1670" s="266"/>
      <c r="Z1670" s="266"/>
      <c r="AA1670" s="577"/>
      <c r="AB1670" s="577"/>
      <c r="AC1670" s="266"/>
      <c r="AD1670" s="266"/>
      <c r="AE1670" s="60"/>
      <c r="AF1670" s="259"/>
      <c r="AG1670" s="374"/>
      <c r="AH1670" s="374"/>
      <c r="AI1670" s="374"/>
      <c r="AJ1670" s="374"/>
      <c r="AK1670" s="375">
        <f>M1670</f>
        <v>0</v>
      </c>
      <c r="AL1670" s="378">
        <f>COUNTIF(O1670:R1670,"ns")</f>
        <v>0</v>
      </c>
      <c r="AM1670" s="374">
        <f>SUM(O1670:R1670)</f>
        <v>0</v>
      </c>
      <c r="AN1670" s="317">
        <f>IF($AG$1188=$AH$1188,0,IF(OR(AND(AK1670=0,AL1670&gt;0),AND(AK1670="NS",AM1670&gt;0),AND(AK1670="NS",AM1670=0,AL1670=0)),1,IF(OR(AND(AL1670&gt;=2,AM1670&lt;AK1670),AND(AK1670="NS",AM1670=0,AL1670&gt;0),AK1670=AM1670),0,1)))</f>
        <v>0</v>
      </c>
      <c r="AO1670" s="375">
        <f>O1670</f>
        <v>0</v>
      </c>
      <c r="AP1670" s="378">
        <f>COUNTIF(AC1670,"ns")+COUNTIF(Y1670,"ns")+COUNTIF(U1670,"ns")+COUNTIF(E1680,"ns")+COUNTIF(I1680,"ns")+COUNTIF(M1680,"ns")+COUNTIF(Q1680,"ns")+COUNTIF(U1680,"ns")+COUNTIF(Y1680,"ns")+COUNTIF(AC1680,"ns")</f>
        <v>0</v>
      </c>
      <c r="AQ1670" s="378">
        <f>SUM(AC1670,Y1670,U1670,E1680,I1680,M1680,Q1680,U1680,Y1680,AC1680)</f>
        <v>0</v>
      </c>
      <c r="AR1670" s="317">
        <f>IF($AG$1188=$AH$1188,0,IF(OR(AND(AO1670=0,AP1670&gt;0),AND(AO1670="NS",AQ1670&gt;0),AND(AO1670="NS",AQ1670=0,AP1670=0)),1,IF(OR(AND(AP1670&gt;=2,AQ1670&lt;AO1670),AND(AO1670="NS",AQ1670=0,AP1670&gt;0),AO1670=AQ1670),0,1)))</f>
        <v>0</v>
      </c>
      <c r="AS1670" s="375">
        <f>Q1670</f>
        <v>0</v>
      </c>
      <c r="AT1670" s="378">
        <f>COUNTIF(AD1670,"ns")+COUNTIF(Z1670,"ns")+COUNTIF(V1670,"ns")+COUNTIF(F1680,"ns")+COUNTIF(J1680,"ns")+COUNTIF(N1680,"ns")+COUNTIF(R1680,"ns")+COUNTIF(V1680,"ns")+COUNTIF(Z1680,"ns")+COUNTIF(AD1680,"ns")</f>
        <v>0</v>
      </c>
      <c r="AU1670" s="374">
        <f>SUM(AD1670,Z1670,V1670,F1680,J1680,N1680,R1680,V1680,Z1680,AD1680)</f>
        <v>0</v>
      </c>
      <c r="AV1670" s="317">
        <f>IF($AG$1188=$AH$1188,0,IF(OR(AND(AS1670=0,AT1670&gt;0),AND(AS1670="NS",AU1670&gt;0),AND(AS1670="NS",AU1670=0,AT1670=0)),1,IF(OR(AND(AT1670&gt;=2,AU1670&lt;AS1670),AND(AS1670="NS",AU1670=0,AT1670&gt;0),AS1670=AU1670),0,1)))</f>
        <v>0</v>
      </c>
      <c r="AW1670" s="375">
        <f>S1670</f>
        <v>0</v>
      </c>
      <c r="AX1670" s="378">
        <f>COUNTIF(U1670:V1670,"ns")</f>
        <v>0</v>
      </c>
      <c r="AY1670" s="374">
        <f>SUM(U1670:V1670)</f>
        <v>0</v>
      </c>
      <c r="AZ1670" s="292">
        <f>IF($AG$1188=$AH$1188,0,IF(OR(AND(AW1670=0,AX1670&gt;0),AND(AW1670="ns",AY1670&gt;0),AND(AW1670="ns",AX1670=0,AY1670=0)),1,IF(OR(AND(AW1670&gt;0,AX1670=2),AND(AW1670="ns",AX1670=2),AND(AW1670="ns",AY1670=0,AX1670&gt;0),AW1670=AY1670),0,1)))</f>
        <v>0</v>
      </c>
      <c r="BA1670" s="375">
        <f>W1670</f>
        <v>0</v>
      </c>
      <c r="BB1670" s="378">
        <f>COUNTIF(Y1670:Z1670,"ns")</f>
        <v>0</v>
      </c>
      <c r="BC1670" s="374">
        <f>SUM(Y1670:Z1670)</f>
        <v>0</v>
      </c>
      <c r="BD1670" s="292">
        <f>IF($AG$1188=$AH$1188,0,IF(OR(AND(BA1670=0,BB1670&gt;0),AND(BA1670="ns",BC1670&gt;0),AND(BA1670="ns",BB1670=0,BC1670=0)),1,IF(OR(AND(BA1670&gt;0,BB1670=2),AND(BA1670="ns",BB1670=2),AND(BA1670="ns",BC1670=0,BB1670&gt;0),BA1670=BC1670),0,1)))</f>
        <v>0</v>
      </c>
      <c r="BE1670" s="375">
        <f>AA1670</f>
        <v>0</v>
      </c>
      <c r="BF1670" s="378">
        <f>COUNTIF(AC1670:AD1670,"ns")</f>
        <v>0</v>
      </c>
      <c r="BG1670" s="374">
        <f>SUM(AC1670:AD1670)</f>
        <v>0</v>
      </c>
      <c r="BH1670" s="292">
        <f>IF($AG$1188=$AH$1188,0,IF(OR(AND(BE1670=0,BF1670&gt;0),AND(BE1670="ns",BG1670&gt;0),AND(BE1670="ns",BF1670=0,BG1670=0)),1,IF(OR(AND(BE1670&gt;0,BF1670=2),AND(BE1670="ns",BF1670=2),AND(BE1670="ns",BG1670=0,BF1670&gt;0),BE1670=BG1670),0,1)))</f>
        <v>0</v>
      </c>
      <c r="BJ1670" s="403">
        <f>AS1656</f>
        <v>0</v>
      </c>
      <c r="BK1670" s="403">
        <f>COUNTIF(O1670:R1671,"ns")</f>
        <v>0</v>
      </c>
      <c r="BL1670" s="403">
        <f>SUM(O1670:R1671)</f>
        <v>0</v>
      </c>
      <c r="BM1670" s="317">
        <f>IF($AG$1188=$AH$1188,0,IF(OR(AND(BJ1670=0,BK1670&gt;0),AND(BJ1670="NS",BL1670&gt;0),AND(BJ1670="NS",BL1670=0,BK1670=0)),1,IF(OR(AND(BK1670&gt;=2,BL1670&lt;BJ1670),AND(BJ1670="NS",BL1670=0,BK1670&gt;0),IF(AS1657=0,BJ1670=BL1670,BJ1670&gt;=BL1670)),0,1)))</f>
        <v>0</v>
      </c>
      <c r="BP1670" s="400" t="s">
        <v>1927</v>
      </c>
      <c r="BQ1670" s="375">
        <f>M1625</f>
        <v>0</v>
      </c>
      <c r="BR1670" s="375"/>
      <c r="BS1670" s="375">
        <f>O1625</f>
        <v>0</v>
      </c>
      <c r="BT1670" s="375"/>
      <c r="BU1670" s="375">
        <f>Q1625</f>
        <v>0</v>
      </c>
      <c r="BV1670" s="375"/>
      <c r="BW1670" s="375">
        <f>S1625</f>
        <v>0</v>
      </c>
      <c r="BX1670" s="375"/>
      <c r="BY1670" s="375">
        <f>U1625</f>
        <v>0</v>
      </c>
      <c r="BZ1670" s="375">
        <f>V1625</f>
        <v>0</v>
      </c>
      <c r="CA1670" s="375">
        <f>W1625</f>
        <v>0</v>
      </c>
      <c r="CB1670" s="375"/>
      <c r="CC1670" s="375">
        <f>Y1625</f>
        <v>0</v>
      </c>
      <c r="CD1670" s="375">
        <f>Z1625</f>
        <v>0</v>
      </c>
      <c r="CE1670" s="375">
        <f>AA1625</f>
        <v>0</v>
      </c>
      <c r="CF1670" s="375"/>
      <c r="CG1670" s="375">
        <f>AC1625</f>
        <v>0</v>
      </c>
      <c r="CH1670" s="375">
        <f>AD1625</f>
        <v>0</v>
      </c>
      <c r="CI1670" s="400">
        <f>D1639</f>
        <v>0</v>
      </c>
      <c r="CJ1670" s="400">
        <f>E1639</f>
        <v>0</v>
      </c>
      <c r="CK1670" s="400">
        <f>F1639</f>
        <v>0</v>
      </c>
      <c r="CL1670" s="400">
        <f>G1639</f>
        <v>0</v>
      </c>
      <c r="CN1670" s="400">
        <f t="shared" ref="CN1670:DI1670" si="1671">I1639</f>
        <v>0</v>
      </c>
      <c r="CO1670" s="400">
        <f>J1639</f>
        <v>0</v>
      </c>
      <c r="CP1670" s="400">
        <f t="shared" si="1671"/>
        <v>0</v>
      </c>
      <c r="CR1670" s="400">
        <f t="shared" si="1671"/>
        <v>0</v>
      </c>
      <c r="CS1670" s="400">
        <f t="shared" si="1671"/>
        <v>0</v>
      </c>
      <c r="CT1670" s="400">
        <f t="shared" si="1671"/>
        <v>0</v>
      </c>
      <c r="CV1670" s="400">
        <f t="shared" si="1671"/>
        <v>0</v>
      </c>
      <c r="CW1670" s="400">
        <f t="shared" si="1671"/>
        <v>0</v>
      </c>
      <c r="CX1670" s="400">
        <f t="shared" si="1671"/>
        <v>0</v>
      </c>
      <c r="CZ1670" s="400">
        <f t="shared" si="1671"/>
        <v>0</v>
      </c>
      <c r="DA1670" s="400">
        <f t="shared" si="1671"/>
        <v>0</v>
      </c>
      <c r="DB1670" s="400">
        <f t="shared" si="1671"/>
        <v>0</v>
      </c>
      <c r="DD1670" s="400">
        <f t="shared" si="1671"/>
        <v>0</v>
      </c>
      <c r="DE1670" s="400">
        <f t="shared" si="1671"/>
        <v>0</v>
      </c>
      <c r="DF1670" s="400">
        <f t="shared" si="1671"/>
        <v>0</v>
      </c>
      <c r="DH1670" s="400">
        <f t="shared" si="1671"/>
        <v>0</v>
      </c>
      <c r="DI1670" s="400">
        <f t="shared" si="1671"/>
        <v>0</v>
      </c>
    </row>
    <row r="1671" spans="1:113" ht="15" customHeight="1" x14ac:dyDescent="0.25">
      <c r="A1671" s="60"/>
      <c r="B1671" s="60"/>
      <c r="C1671" s="117" t="s">
        <v>27</v>
      </c>
      <c r="D1671" s="959" t="s">
        <v>819</v>
      </c>
      <c r="E1671" s="959"/>
      <c r="F1671" s="959"/>
      <c r="G1671" s="959"/>
      <c r="H1671" s="959"/>
      <c r="I1671" s="959"/>
      <c r="J1671" s="959"/>
      <c r="K1671" s="959"/>
      <c r="L1671" s="959"/>
      <c r="M1671" s="555"/>
      <c r="N1671" s="555"/>
      <c r="O1671" s="555"/>
      <c r="P1671" s="555"/>
      <c r="Q1671" s="562"/>
      <c r="R1671" s="564"/>
      <c r="S1671" s="562"/>
      <c r="T1671" s="564"/>
      <c r="U1671" s="279"/>
      <c r="V1671" s="279"/>
      <c r="W1671" s="577"/>
      <c r="X1671" s="577"/>
      <c r="Y1671" s="266"/>
      <c r="Z1671" s="266"/>
      <c r="AA1671" s="577"/>
      <c r="AB1671" s="577"/>
      <c r="AC1671" s="266"/>
      <c r="AD1671" s="266"/>
      <c r="AE1671" s="60"/>
      <c r="AF1671" s="259"/>
      <c r="AG1671" s="375"/>
      <c r="AH1671" s="399"/>
      <c r="AK1671" s="375">
        <f>M1671</f>
        <v>0</v>
      </c>
      <c r="AL1671" s="378">
        <f>COUNTIF(O1671:R1671,"ns")</f>
        <v>0</v>
      </c>
      <c r="AM1671" s="374">
        <f>SUM(O1671:R1671)</f>
        <v>0</v>
      </c>
      <c r="AN1671" s="317">
        <f>IF($AG$1188=$AH$1188,0,IF(OR(AND(AK1671=0,AL1671&gt;0),AND(AK1671="NS",AM1671&gt;0),AND(AK1671="NS",AM1671=0,AL1671=0)),1,IF(OR(AND(AL1671&gt;=2,AM1671&lt;AK1671),AND(AK1671="NS",AM1671=0,AL1671&gt;0),AK1671=AM1671),0,1)))</f>
        <v>0</v>
      </c>
      <c r="AO1671" s="375">
        <f>O1671</f>
        <v>0</v>
      </c>
      <c r="AP1671" s="378">
        <f>COUNTIF(AC1671,"ns")+COUNTIF(Y1671,"ns")+COUNTIF(U1671,"ns")+COUNTIF(E1681,"ns")+COUNTIF(I1681,"ns")+COUNTIF(M1681,"ns")+COUNTIF(Q1681,"ns")+COUNTIF(U1681,"ns")+COUNTIF(Y1681,"ns")+COUNTIF(AC1681,"ns")</f>
        <v>0</v>
      </c>
      <c r="AQ1671" s="378">
        <f>SUM(AC1671,Y1671,U1671,E1681,I1681,M1681,Q1681,U1681,Y1681,AC1681)</f>
        <v>0</v>
      </c>
      <c r="AR1671" s="317">
        <f>IF($AG$1188=$AH$1188,0,IF(OR(AND(AO1671=0,AP1671&gt;0),AND(AO1671="NS",AQ1671&gt;0),AND(AO1671="NS",AQ1671=0,AP1671=0)),1,IF(OR(AND(AP1671&gt;=2,AQ1671&lt;AO1671),AND(AO1671="NS",AQ1671=0,AP1671&gt;0),AO1671=AQ1671),0,1)))</f>
        <v>0</v>
      </c>
      <c r="AS1671" s="375">
        <f>Q1671</f>
        <v>0</v>
      </c>
      <c r="AT1671" s="378">
        <f>COUNTIF(AD1671,"ns")+COUNTIF(Z1671,"ns")+COUNTIF(V1671,"ns")+COUNTIF(F1681,"ns")+COUNTIF(J1681,"ns")+COUNTIF(N1681,"ns")+COUNTIF(R1681,"ns")+COUNTIF(V1681,"ns")+COUNTIF(Z1681,"ns")+COUNTIF(AD1681,"ns")</f>
        <v>0</v>
      </c>
      <c r="AU1671" s="374">
        <f>SUM(AD1671,Z1671,V1671,F1681,J1681,N1681,R1681,V1681,Z1681,AD1681)</f>
        <v>0</v>
      </c>
      <c r="AV1671" s="317">
        <f>IF($AG$1188=$AH$1188,0,IF(OR(AND(AS1671=0,AT1671&gt;0),AND(AS1671="NS",AU1671&gt;0),AND(AS1671="NS",AU1671=0,AT1671=0)),1,IF(OR(AND(AT1671&gt;=2,AU1671&lt;AS1671),AND(AS1671="NS",AU1671=0,AT1671&gt;0),AS1671=AU1671),0,1)))</f>
        <v>0</v>
      </c>
      <c r="AW1671" s="375">
        <f>S1671</f>
        <v>0</v>
      </c>
      <c r="AX1671" s="378">
        <f>COUNTIF(U1671:V1671,"ns")</f>
        <v>0</v>
      </c>
      <c r="AY1671" s="374">
        <f>SUM(U1671:V1671)</f>
        <v>0</v>
      </c>
      <c r="AZ1671" s="292">
        <f>IF($AG$1188=$AH$1188,0,IF(OR(AND(AW1671=0,AX1671&gt;0),AND(AW1671="ns",AY1671&gt;0),AND(AW1671="ns",AX1671=0,AY1671=0)),1,IF(OR(AND(AW1671&gt;0,AX1671=2),AND(AW1671="ns",AX1671=2),AND(AW1671="ns",AY1671=0,AX1671&gt;0),AW1671=AY1671),0,1)))</f>
        <v>0</v>
      </c>
      <c r="BA1671" s="375">
        <f>W1671</f>
        <v>0</v>
      </c>
      <c r="BB1671" s="378">
        <f>COUNTIF(Y1671:Z1671,"ns")</f>
        <v>0</v>
      </c>
      <c r="BC1671" s="374">
        <f>SUM(Y1671:Z1671)</f>
        <v>0</v>
      </c>
      <c r="BD1671" s="292">
        <f>IF($AG$1188=$AH$1188,0,IF(OR(AND(BA1671=0,BB1671&gt;0),AND(BA1671="ns",BC1671&gt;0),AND(BA1671="ns",BB1671=0,BC1671=0)),1,IF(OR(AND(BA1671&gt;0,BB1671=2),AND(BA1671="ns",BB1671=2),AND(BA1671="ns",BC1671=0,BB1671&gt;0),BA1671=BC1671),0,1)))</f>
        <v>0</v>
      </c>
      <c r="BE1671" s="375">
        <f>AA1671</f>
        <v>0</v>
      </c>
      <c r="BF1671" s="378">
        <f>COUNTIF(AC1671:AD1671,"ns")</f>
        <v>0</v>
      </c>
      <c r="BG1671" s="374">
        <f>SUM(AC1671:AD1671)</f>
        <v>0</v>
      </c>
      <c r="BH1671" s="292">
        <f>IF($AG$1188=$AH$1188,0,IF(OR(AND(BE1671=0,BF1671&gt;0),AND(BE1671="ns",BG1671&gt;0),AND(BE1671="ns",BF1671=0,BG1671=0)),1,IF(OR(AND(BE1671&gt;0,BF1671=2),AND(BE1671="ns",BF1671=2),AND(BE1671="ns",BG1671=0,BF1671&gt;0),BE1671=BG1671),0,1)))</f>
        <v>0</v>
      </c>
      <c r="BJ1671" s="403">
        <f>AT1656</f>
        <v>0</v>
      </c>
      <c r="BK1671" s="403">
        <f>COUNTIF(O1670:P1671,"ns")</f>
        <v>0</v>
      </c>
      <c r="BL1671" s="403">
        <f>SUM(O1670:P1671)</f>
        <v>0</v>
      </c>
      <c r="BM1671" s="325">
        <f>IF($AG$1188=$AH$1188,0,IF(OR(AND(BJ1671=0,BK1671&gt;0),AND(BJ1671="ns",BL1671&gt;0),AND(BJ1671="ns",BK1671=0,BL1671=0)),1,IF(OR(AND(BJ1671&gt;0,BK1671=2),AND(BJ1671="ns",BK1671=2),AND(BJ1671="ns",BL1671=0,BK1671&gt;0),IF(AT1657=1,BJ1671&lt;=BL1671,BJ1671=BL1671)),0,1)))</f>
        <v>0</v>
      </c>
      <c r="BP1671" s="400" t="s">
        <v>1926</v>
      </c>
      <c r="BQ1671" s="375">
        <f>COUNTIF(M1670:M1671,"ns")</f>
        <v>0</v>
      </c>
      <c r="BR1671" s="375"/>
      <c r="BS1671" s="375">
        <f>COUNTIF(O1670:O1671,"ns")</f>
        <v>0</v>
      </c>
      <c r="BT1671" s="375"/>
      <c r="BU1671" s="375">
        <f>COUNTIF(Q1670:Q1671,"ns")</f>
        <v>0</v>
      </c>
      <c r="BV1671" s="375"/>
      <c r="BW1671" s="375">
        <f>COUNTIF(S1670:S1671,"ns")</f>
        <v>0</v>
      </c>
      <c r="BX1671" s="375"/>
      <c r="BY1671" s="375">
        <f>COUNTIF(U1670:U1671,"ns")</f>
        <v>0</v>
      </c>
      <c r="BZ1671" s="375">
        <f>COUNTIF(V1670:V1671,"ns")</f>
        <v>0</v>
      </c>
      <c r="CA1671" s="375">
        <f>COUNTIF(W1670:W1671,"ns")</f>
        <v>0</v>
      </c>
      <c r="CB1671" s="375"/>
      <c r="CC1671" s="375">
        <f>COUNTIF(Y1670:Y1671,"ns")</f>
        <v>0</v>
      </c>
      <c r="CD1671" s="375">
        <f>COUNTIF(Z1670:Z1671,"ns")</f>
        <v>0</v>
      </c>
      <c r="CE1671" s="375">
        <f>COUNTIF(AA1670:AA1671,"ns")</f>
        <v>0</v>
      </c>
      <c r="CF1671" s="375"/>
      <c r="CG1671" s="375">
        <f>COUNTIF(AC1670:AC1671,"ns")</f>
        <v>0</v>
      </c>
      <c r="CH1671" s="375">
        <f>COUNTIF(AD1670:AD1671,"ns")</f>
        <v>0</v>
      </c>
      <c r="CI1671" s="400">
        <f>COUNTIF(C1678:C1679,"ns")</f>
        <v>0</v>
      </c>
      <c r="CJ1671" s="400">
        <f t="shared" ref="CJ1671:DE1671" si="1672">COUNTIF(E1678:E1679,"ns")</f>
        <v>0</v>
      </c>
      <c r="CK1671" s="400">
        <f t="shared" si="1672"/>
        <v>0</v>
      </c>
      <c r="CL1671" s="400">
        <f t="shared" si="1672"/>
        <v>0</v>
      </c>
      <c r="CN1671" s="400">
        <f t="shared" si="1672"/>
        <v>0</v>
      </c>
      <c r="CO1671" s="400">
        <f t="shared" si="1672"/>
        <v>0</v>
      </c>
      <c r="CP1671" s="400">
        <f t="shared" si="1672"/>
        <v>0</v>
      </c>
      <c r="CR1671" s="400">
        <f t="shared" si="1672"/>
        <v>0</v>
      </c>
      <c r="CS1671" s="400">
        <f t="shared" si="1672"/>
        <v>0</v>
      </c>
      <c r="CT1671" s="400">
        <f t="shared" si="1672"/>
        <v>0</v>
      </c>
      <c r="CV1671" s="400">
        <f t="shared" si="1672"/>
        <v>0</v>
      </c>
      <c r="CW1671" s="400">
        <f t="shared" si="1672"/>
        <v>0</v>
      </c>
      <c r="CX1671" s="400">
        <f t="shared" si="1672"/>
        <v>0</v>
      </c>
      <c r="CZ1671" s="400">
        <f t="shared" si="1672"/>
        <v>0</v>
      </c>
      <c r="DA1671" s="400">
        <f t="shared" si="1672"/>
        <v>0</v>
      </c>
      <c r="DB1671" s="400">
        <f t="shared" si="1672"/>
        <v>0</v>
      </c>
      <c r="DD1671" s="400">
        <f t="shared" si="1672"/>
        <v>0</v>
      </c>
      <c r="DE1671" s="400">
        <f t="shared" si="1672"/>
        <v>0</v>
      </c>
      <c r="DF1671" s="400">
        <f>IF(DF1670="NA",COUNTIF(AA1678:AA1679,"nA"),COUNTIF(AA1678:AA1679,"ns"))</f>
        <v>0</v>
      </c>
      <c r="DH1671" s="400">
        <f>IF(DH1670="NA",COUNTIF(AC1678:AC1679,"nA"),COUNTIF(AC1678:AC1679,"ns"))</f>
        <v>0</v>
      </c>
      <c r="DI1671" s="400">
        <f>IF(DI1670="NA",COUNTIF(AD1678:AD1679,"nA"),COUNTIF(AD1678:AD1679,"ns"))</f>
        <v>0</v>
      </c>
    </row>
    <row r="1672" spans="1:113" ht="15" customHeight="1" x14ac:dyDescent="0.25">
      <c r="A1672" s="60"/>
      <c r="B1672" s="60"/>
      <c r="I1672" s="58"/>
      <c r="J1672" s="82"/>
      <c r="K1672" s="151"/>
      <c r="L1672" s="82" t="s">
        <v>64</v>
      </c>
      <c r="M1672" s="734">
        <f>IF(AND(SUM(M1670:M1671)=0,COUNTIF(M1670:M1671,"NS")&gt;0),"NS",SUM(M1670:M1671))</f>
        <v>0</v>
      </c>
      <c r="N1672" s="736"/>
      <c r="O1672" s="734">
        <f>IF(AND(SUM(O1670:O1671)=0,COUNTIF(O1670:O1671,"NS")&gt;0),"NS",SUM(O1670:O1671))</f>
        <v>0</v>
      </c>
      <c r="P1672" s="736"/>
      <c r="Q1672" s="734">
        <f>IF(AND(SUM(Q1670:Q1671)=0,COUNTIF(Q1670:Q1671,"NS")&gt;0),"NS",SUM(Q1670:Q1671))</f>
        <v>0</v>
      </c>
      <c r="R1672" s="736"/>
      <c r="S1672" s="734">
        <f>IF(AND(SUM(S1670:S1671)=0,COUNTIF(S1670:S1671,"NS")&gt;0),"NS",SUM(S1670:S1671))</f>
        <v>0</v>
      </c>
      <c r="T1672" s="736"/>
      <c r="U1672" s="229">
        <f>IF(AND(SUM(U1670:U1671)=0,COUNTIF(U1670:U1671,"NS")&gt;0),"NS",SUM(U1670:U1671))</f>
        <v>0</v>
      </c>
      <c r="V1672" s="229">
        <f>IF(AND(SUM(V1670:V1671)=0,COUNTIF(V1670:V1671,"NS")&gt;0),"NS",SUM(V1670:V1671))</f>
        <v>0</v>
      </c>
      <c r="W1672" s="559">
        <f>IF(AND(SUM(W1670:W1671)=0,COUNTIF(W1670:W1671,"NS")&gt;0),"NS",SUM(W1670:W1671))</f>
        <v>0</v>
      </c>
      <c r="X1672" s="561"/>
      <c r="Y1672" s="91">
        <f>IF(AND(SUM(Y1670:Y1671)=0,COUNTIF(Y1670:Y1671,"NS")&gt;0),"NS",SUM(Y1670:Y1671))</f>
        <v>0</v>
      </c>
      <c r="Z1672" s="229">
        <f>IF(AND(SUM(Z1670:Z1671)=0,COUNTIF(Z1670:Z1671,"NS")&gt;0),"NS",SUM(Z1670:Z1671))</f>
        <v>0</v>
      </c>
      <c r="AA1672" s="559">
        <f>IF(AND(SUM(AA1670:AA1671)=0,COUNTIF(AA1670:AA1671,"NS")&gt;0),"NS",SUM(AA1670:AA1671))</f>
        <v>0</v>
      </c>
      <c r="AB1672" s="561"/>
      <c r="AC1672" s="91">
        <f>IF(AND(SUM(AC1670:AC1671)=0,COUNTIF(AC1670:AC1671,"NS")&gt;0),"NS",SUM(AC1670:AC1671))</f>
        <v>0</v>
      </c>
      <c r="AD1672" s="91">
        <f>IF(AND(SUM(AD1670:AD1671)=0,COUNTIF(AD1670:AD1671,"NS")&gt;0),"NS",SUM(AD1670:AD1671))</f>
        <v>0</v>
      </c>
      <c r="AE1672" s="60"/>
      <c r="AF1672" s="259"/>
      <c r="AG1672" s="375"/>
      <c r="AH1672" s="399"/>
      <c r="AN1672" s="387">
        <f>SUM(AN1670:AN1671)</f>
        <v>0</v>
      </c>
      <c r="AR1672" s="387">
        <f>SUM(AR1670:AR1671)</f>
        <v>0</v>
      </c>
      <c r="AV1672" s="387">
        <f>SUM(AV1670:AV1671)</f>
        <v>0</v>
      </c>
      <c r="AZ1672" s="387">
        <f>SUM(AZ1670:AZ1671)</f>
        <v>0</v>
      </c>
      <c r="BD1672" s="387">
        <f>SUM(BD1670:BD1671)</f>
        <v>0</v>
      </c>
      <c r="BH1672" s="387">
        <f>SUM(BH1670:BH1671)</f>
        <v>0</v>
      </c>
      <c r="BJ1672" s="403">
        <f>AU1656</f>
        <v>0</v>
      </c>
      <c r="BK1672" s="403">
        <f>COUNTIF(Q1670:R1671,"ns")</f>
        <v>0</v>
      </c>
      <c r="BL1672" s="403">
        <f>SUM(Q1670:R1671)</f>
        <v>0</v>
      </c>
      <c r="BM1672" s="325">
        <f>IF($AG$1188=$AH$1188,0,IF(OR(AND(BJ1672=0,BK1672&gt;0),AND(BJ1672="ns",BL1672&gt;0),AND(BJ1672="ns",BK1672=0,BL1672=0)),1,IF(OR(AND(BJ1672&gt;0,BK1672=2),AND(BJ1672="ns",BK1672=2),AND(BJ1672="ns",BL1672=0,BK1672&gt;0),IF(AU1657=1,BJ1672&lt;=BL1672,BJ1672=BL1672)),0,1)))</f>
        <v>0</v>
      </c>
      <c r="BP1672" s="400" t="s">
        <v>1911</v>
      </c>
      <c r="BQ1672" s="400">
        <f t="shared" ref="BQ1672:CG1672" si="1673">SUM(M1670:M1671)</f>
        <v>0</v>
      </c>
      <c r="BS1672" s="400">
        <f t="shared" si="1673"/>
        <v>0</v>
      </c>
      <c r="BU1672" s="400">
        <f t="shared" si="1673"/>
        <v>0</v>
      </c>
      <c r="BW1672" s="400">
        <f t="shared" si="1673"/>
        <v>0</v>
      </c>
      <c r="BY1672" s="400">
        <f t="shared" si="1673"/>
        <v>0</v>
      </c>
      <c r="BZ1672" s="400">
        <f t="shared" si="1673"/>
        <v>0</v>
      </c>
      <c r="CA1672" s="400">
        <f t="shared" si="1673"/>
        <v>0</v>
      </c>
      <c r="CC1672" s="400">
        <f t="shared" si="1673"/>
        <v>0</v>
      </c>
      <c r="CD1672" s="400">
        <f t="shared" si="1673"/>
        <v>0</v>
      </c>
      <c r="CE1672" s="400">
        <f t="shared" si="1673"/>
        <v>0</v>
      </c>
      <c r="CG1672" s="400">
        <f t="shared" si="1673"/>
        <v>0</v>
      </c>
      <c r="CH1672" s="400">
        <f>SUM(AD1670:AD1671)</f>
        <v>0</v>
      </c>
      <c r="CI1672" s="400">
        <f>SUM(C1678:C1679)</f>
        <v>0</v>
      </c>
      <c r="CJ1672" s="400">
        <f t="shared" ref="CJ1672:DH1672" si="1674">SUM(E1678:E1679)</f>
        <v>0</v>
      </c>
      <c r="CK1672" s="400">
        <f t="shared" si="1674"/>
        <v>0</v>
      </c>
      <c r="CL1672" s="400">
        <f t="shared" si="1674"/>
        <v>0</v>
      </c>
      <c r="CN1672" s="400">
        <f t="shared" si="1674"/>
        <v>0</v>
      </c>
      <c r="CO1672" s="400">
        <f t="shared" si="1674"/>
        <v>0</v>
      </c>
      <c r="CP1672" s="400">
        <f t="shared" si="1674"/>
        <v>0</v>
      </c>
      <c r="CR1672" s="400">
        <f t="shared" si="1674"/>
        <v>0</v>
      </c>
      <c r="CS1672" s="400">
        <f t="shared" si="1674"/>
        <v>0</v>
      </c>
      <c r="CT1672" s="400">
        <f t="shared" si="1674"/>
        <v>0</v>
      </c>
      <c r="CV1672" s="400">
        <f t="shared" si="1674"/>
        <v>0</v>
      </c>
      <c r="CW1672" s="400">
        <f t="shared" si="1674"/>
        <v>0</v>
      </c>
      <c r="CX1672" s="400">
        <f t="shared" si="1674"/>
        <v>0</v>
      </c>
      <c r="CZ1672" s="400">
        <f t="shared" si="1674"/>
        <v>0</v>
      </c>
      <c r="DA1672" s="400">
        <f t="shared" si="1674"/>
        <v>0</v>
      </c>
      <c r="DB1672" s="400">
        <f t="shared" si="1674"/>
        <v>0</v>
      </c>
      <c r="DD1672" s="400">
        <f t="shared" si="1674"/>
        <v>0</v>
      </c>
      <c r="DE1672" s="400">
        <f t="shared" si="1674"/>
        <v>0</v>
      </c>
      <c r="DF1672" s="400">
        <f t="shared" si="1674"/>
        <v>0</v>
      </c>
      <c r="DH1672" s="400">
        <f t="shared" si="1674"/>
        <v>0</v>
      </c>
      <c r="DI1672" s="400">
        <f>SUM(AD1678:AD1679)</f>
        <v>0</v>
      </c>
    </row>
    <row r="1673" spans="1:113" ht="15" customHeight="1" x14ac:dyDescent="0.25">
      <c r="A1673" s="60"/>
      <c r="B1673" s="60"/>
      <c r="AE1673" s="60"/>
      <c r="AF1673" s="259"/>
      <c r="AG1673" s="375"/>
      <c r="AH1673" s="399"/>
      <c r="BJ1673" s="403"/>
      <c r="BK1673" s="403"/>
      <c r="BL1673" s="403"/>
      <c r="BM1673" s="387">
        <f>SUM(BM1670:BM1672)</f>
        <v>0</v>
      </c>
      <c r="BP1673" s="400" t="s">
        <v>1940</v>
      </c>
      <c r="BQ1673" s="292">
        <f>IF($AG$1668=$AH$1668,0,IF(OR(AND(BQ1670=0,BQ1671&gt;0),AND(BQ1670="ns",BQ1672&gt;0),AND(BQ1670="ns",BQ1671=0,BQ1672=0)),1,IF(OR(AND(BQ1670&gt;0,BQ1671=2),AND(BQ1670="ns",BQ1671=2),AND(BQ1670="ns",BQ1672=0,BQ1671&gt;0),BQ1670&gt;=BQ1672),0,1)))</f>
        <v>0</v>
      </c>
      <c r="BR1673" s="292"/>
      <c r="BS1673" s="292">
        <f>IF($AG$1668=$AH$1668,0,IF(OR(AND(BS1670=0,BS1671&gt;0),AND(BS1670="ns",BS1672&gt;0),AND(BS1670="ns",BS1671=0,BS1672=0)),1,IF(OR(AND(BS1670&gt;0,BS1671=2),AND(BS1670="ns",BS1671=2),AND(BS1670="ns",BS1672=0,BS1671&gt;0),BS1670&gt;=BS1672),0,1)))</f>
        <v>0</v>
      </c>
      <c r="BT1673" s="292"/>
      <c r="BU1673" s="292">
        <f>IF($AG$1668=$AH$1668,0,IF(OR(AND(BU1670=0,BU1671&gt;0),AND(BU1670="ns",BU1672&gt;0),AND(BU1670="ns",BU1671=0,BU1672=0)),1,IF(OR(AND(BU1670&gt;0,BU1671=2),AND(BU1670="ns",BU1671=2),AND(BU1670="ns",BU1672=0,BU1671&gt;0),BU1670&gt;=BU1672),0,1)))</f>
        <v>0</v>
      </c>
      <c r="BV1673" s="292"/>
      <c r="BW1673" s="292">
        <f>IF($AG$1668=$AH$1668,0,IF(OR(AND(BW1670=0,BW1671&gt;0),AND(BW1670="ns",BW1672&gt;0),AND(BW1670="ns",BW1671=0,BW1672=0)),1,IF(OR(AND(BW1670&gt;0,BW1671=2),AND(BW1670="ns",BW1671=2),AND(BW1670="ns",BW1672=0,BW1671&gt;0),BW1670&gt;=BW1672),0,1)))</f>
        <v>0</v>
      </c>
      <c r="BX1673" s="292"/>
      <c r="BY1673" s="292">
        <f>IF($AG$1668=$AH$1668,0,IF(OR(AND(BY1670=0,BY1671&gt;0),AND(BY1670="ns",BY1672&gt;0),AND(BY1670="ns",BY1671=0,BY1672=0)),1,IF(OR(AND(BY1670&gt;0,BY1671=2),AND(BY1670="ns",BY1671=2),AND(BY1670="ns",BY1672=0,BY1671&gt;0),BY1670&gt;=BY1672),0,1)))</f>
        <v>0</v>
      </c>
      <c r="BZ1673" s="292">
        <f>IF($AG$1668=$AH$1668,0,IF(OR(AND(BZ1670=0,BZ1671&gt;0),AND(BZ1670="ns",BZ1672&gt;0),AND(BZ1670="ns",BZ1671=0,BZ1672=0)),1,IF(OR(AND(BZ1670&gt;0,BZ1671=2),AND(BZ1670="ns",BZ1671=2),AND(BZ1670="ns",BZ1672=0,BZ1671&gt;0),BZ1670&gt;=BZ1672),0,1)))</f>
        <v>0</v>
      </c>
      <c r="CA1673" s="292">
        <f>IF($AG$1668=$AH$1668,0,IF(OR(AND(CA1670=0,CA1671&gt;0),AND(CA1670="ns",CA1672&gt;0),AND(CA1670="ns",CA1671=0,CA1672=0)),1,IF(OR(AND(CA1670&gt;0,CA1671=2),AND(CA1670="ns",CA1671=2),AND(CA1670="ns",CA1672=0,CA1671&gt;0),CA1670&gt;=CA1672),0,1)))</f>
        <v>0</v>
      </c>
      <c r="CB1673" s="292"/>
      <c r="CC1673" s="292">
        <f>IF($AG$1668=$AH$1668,0,IF(OR(AND(CC1670=0,CC1671&gt;0),AND(CC1670="ns",CC1672&gt;0),AND(CC1670="ns",CC1671=0,CC1672=0)),1,IF(OR(AND(CC1670&gt;0,CC1671=2),AND(CC1670="ns",CC1671=2),AND(CC1670="ns",CC1672=0,CC1671&gt;0),CC1670&gt;=CC1672),0,1)))</f>
        <v>0</v>
      </c>
      <c r="CD1673" s="292">
        <f>IF($AG$1668=$AH$1668,0,IF(OR(AND(CD1670=0,CD1671&gt;0),AND(CD1670="ns",CD1672&gt;0),AND(CD1670="ns",CD1671=0,CD1672=0)),1,IF(OR(AND(CD1670&gt;0,CD1671=2),AND(CD1670="ns",CD1671=2),AND(CD1670="ns",CD1672=0,CD1671&gt;0),CD1670&gt;=CD1672),0,1)))</f>
        <v>0</v>
      </c>
      <c r="CE1673" s="292">
        <f>IF($AG$1668=$AH$1668,0,IF(OR(AND(CE1670=0,CE1671&gt;0),AND(CE1670="ns",CE1672&gt;0),AND(CE1670="ns",CE1671=0,CE1672=0)),1,IF(OR(AND(CE1670&gt;0,CE1671=2),AND(CE1670="ns",CE1671=2),AND(CE1670="ns",CE1672=0,CE1671&gt;0),CE1670&gt;=CE1672),0,1)))</f>
        <v>0</v>
      </c>
      <c r="CF1673" s="292"/>
      <c r="CG1673" s="292">
        <f t="shared" ref="CG1673:CL1673" si="1675">IF($AG$1668=$AH$1668,0,IF(OR(AND(CG1670=0,CG1671&gt;0),AND(CG1670="ns",CG1672&gt;0),AND(CG1670="ns",CG1671=0,CG1672=0)),1,IF(OR(AND(CG1670&gt;0,CG1671=2),AND(CG1670="ns",CG1671=2),AND(CG1670="ns",CG1672=0,CG1671&gt;0),CG1670&gt;=CG1672),0,1)))</f>
        <v>0</v>
      </c>
      <c r="CH1673" s="292">
        <f t="shared" si="1675"/>
        <v>0</v>
      </c>
      <c r="CI1673" s="292">
        <f t="shared" si="1675"/>
        <v>0</v>
      </c>
      <c r="CJ1673" s="292">
        <f t="shared" si="1675"/>
        <v>0</v>
      </c>
      <c r="CK1673" s="292">
        <f t="shared" si="1675"/>
        <v>0</v>
      </c>
      <c r="CL1673" s="292">
        <f t="shared" si="1675"/>
        <v>0</v>
      </c>
      <c r="CM1673" s="292"/>
      <c r="CN1673" s="292">
        <f>IF($AG$1668=$AH$1668,0,IF(OR(AND(CN1670=0,CN1671&gt;0),AND(CN1670="ns",CN1672&gt;0),AND(CN1670="ns",CN1671=0,CN1672=0)),1,IF(OR(AND(CN1670&gt;0,CN1671=2),AND(CN1670="ns",CN1671=2),AND(CN1670="ns",CN1672=0,CN1671&gt;0),CN1670&gt;=CN1672),0,1)))</f>
        <v>0</v>
      </c>
      <c r="CO1673" s="292">
        <f>IF($AG$1668=$AH$1668,0,IF(OR(AND(CO1670=0,CO1671&gt;0),AND(CO1670="ns",CO1672&gt;0),AND(CO1670="ns",CO1671=0,CO1672=0)),1,IF(OR(AND(CO1670&gt;0,CO1671=2),AND(CO1670="ns",CO1671=2),AND(CO1670="ns",CO1672=0,CO1671&gt;0),CO1670&gt;=CO1672),0,1)))</f>
        <v>0</v>
      </c>
      <c r="CP1673" s="292">
        <f>IF($AG$1668=$AH$1668,0,IF(OR(AND(CP1670=0,CP1671&gt;0),AND(CP1670="ns",CP1672&gt;0),AND(CP1670="ns",CP1671=0,CP1672=0)),1,IF(OR(AND(CP1670&gt;0,CP1671=2),AND(CP1670="ns",CP1671=2),AND(CP1670="ns",CP1672=0,CP1671&gt;0),CP1670&gt;=CP1672),0,1)))</f>
        <v>0</v>
      </c>
      <c r="CQ1673" s="292"/>
      <c r="CR1673" s="292">
        <f>IF($AG$1668=$AH$1668,0,IF(OR(AND(CR1670=0,CR1671&gt;0),AND(CR1670="ns",CR1672&gt;0),AND(CR1670="ns",CR1671=0,CR1672=0)),1,IF(OR(AND(CR1670&gt;0,CR1671=2),AND(CR1670="ns",CR1671=2),AND(CR1670="ns",CR1672=0,CR1671&gt;0),CR1670&gt;=CR1672),0,1)))</f>
        <v>0</v>
      </c>
      <c r="CS1673" s="292">
        <f>IF($AG$1668=$AH$1668,0,IF(OR(AND(CS1670=0,CS1671&gt;0),AND(CS1670="ns",CS1672&gt;0),AND(CS1670="ns",CS1671=0,CS1672=0)),1,IF(OR(AND(CS1670&gt;0,CS1671=2),AND(CS1670="ns",CS1671=2),AND(CS1670="ns",CS1672=0,CS1671&gt;0),CS1670&gt;=CS1672),0,1)))</f>
        <v>0</v>
      </c>
      <c r="CT1673" s="292">
        <f>IF($AG$1668=$AH$1668,0,IF(OR(AND(CT1670=0,CT1671&gt;0),AND(CT1670="ns",CT1672&gt;0),AND(CT1670="ns",CT1671=0,CT1672=0)),1,IF(OR(AND(CT1670&gt;0,CT1671=2),AND(CT1670="ns",CT1671=2),AND(CT1670="ns",CT1672=0,CT1671&gt;0),CT1670&gt;=CT1672),0,1)))</f>
        <v>0</v>
      </c>
      <c r="CU1673" s="292"/>
      <c r="CV1673" s="292">
        <f>IF($AG$1668=$AH$1668,0,IF(OR(AND(CV1670=0,CV1671&gt;0),AND(CV1670="ns",CV1672&gt;0),AND(CV1670="ns",CV1671=0,CV1672=0)),1,IF(OR(AND(CV1670&gt;0,CV1671=2),AND(CV1670="ns",CV1671=2),AND(CV1670="ns",CV1672=0,CV1671&gt;0),CV1670&gt;=CV1672),0,1)))</f>
        <v>0</v>
      </c>
      <c r="CW1673" s="292">
        <f>IF($AG$1668=$AH$1668,0,IF(OR(AND(CW1670=0,CW1671&gt;0),AND(CW1670="ns",CW1672&gt;0),AND(CW1670="ns",CW1671=0,CW1672=0)),1,IF(OR(AND(CW1670&gt;0,CW1671=2),AND(CW1670="ns",CW1671=2),AND(CW1670="ns",CW1672=0,CW1671&gt;0),CW1670&gt;=CW1672),0,1)))</f>
        <v>0</v>
      </c>
      <c r="CX1673" s="292">
        <f>IF($AG$1668=$AH$1668,0,IF(OR(AND(CX1670=0,CX1671&gt;0),AND(CX1670="ns",CX1672&gt;0),AND(CX1670="ns",CX1671=0,CX1672=0)),1,IF(OR(AND(CX1670&gt;0,CX1671=2),AND(CX1670="ns",CX1671=2),AND(CX1670="ns",CX1672=0,CX1671&gt;0),CX1670&gt;=CX1672),0,1)))</f>
        <v>0</v>
      </c>
      <c r="CY1673" s="292"/>
      <c r="CZ1673" s="292">
        <f>IF($AG$1668=$AH$1668,0,IF(OR(AND(CZ1670=0,CZ1671&gt;0),AND(CZ1670="ns",CZ1672&gt;0),AND(CZ1670="ns",CZ1671=0,CZ1672=0)),1,IF(OR(AND(CZ1670&gt;0,CZ1671=2),AND(CZ1670="ns",CZ1671=2),AND(CZ1670="ns",CZ1672=0,CZ1671&gt;0),CZ1670&gt;=CZ1672),0,1)))</f>
        <v>0</v>
      </c>
      <c r="DA1673" s="292">
        <f>IF($AG$1668=$AH$1668,0,IF(OR(AND(DA1670=0,DA1671&gt;0),AND(DA1670="ns",DA1672&gt;0),AND(DA1670="ns",DA1671=0,DA1672=0)),1,IF(OR(AND(DA1670&gt;0,DA1671=2),AND(DA1670="ns",DA1671=2),AND(DA1670="ns",DA1672=0,DA1671&gt;0),DA1670&gt;=DA1672),0,1)))</f>
        <v>0</v>
      </c>
      <c r="DB1673" s="292">
        <f>IF($AG$1668=$AH$1668,0,IF(OR(AND(DB1670=0,DB1671&gt;0),AND(DB1670="ns",DB1672&gt;0),AND(DB1670="ns",DB1671=0,DB1672=0)),1,IF(OR(AND(DB1670&gt;0,DB1671=2),AND(DB1670="ns",DB1671=2),AND(DB1670="ns",DB1672=0,DB1671&gt;0),DB1670&gt;=DB1672),0,1)))</f>
        <v>0</v>
      </c>
      <c r="DC1673" s="292"/>
      <c r="DD1673" s="292">
        <f>IF($AG$1668=$AH$1668,0,IF(OR(AND(DD1670=0,DD1671&gt;0),AND(DD1670="ns",DD1672&gt;0),AND(DD1670="ns",DD1671=0,DD1672=0)),1,IF(OR(AND(DD1670&gt;0,DD1671=2),AND(DD1670="ns",DD1671=2),AND(DD1670="ns",DD1672=0,DD1671&gt;0),DD1670&gt;=DD1672),0,1)))</f>
        <v>0</v>
      </c>
      <c r="DE1673" s="292">
        <f>IF($AG$1668=$AH$1668,0,IF(OR(AND(DE1670=0,DE1671&gt;0),AND(DE1670="ns",DE1672&gt;0),AND(DE1670="ns",DE1671=0,DE1672=0)),1,IF(OR(AND(DE1670&gt;0,DE1671=2),AND(DE1670="ns",DE1671=2),AND(DE1670="ns",DE1672=0,DE1671&gt;0),DE1670&gt;=DE1672),0,1)))</f>
        <v>0</v>
      </c>
      <c r="DF1673" s="292">
        <f>IF($AG$1668=$AH$1668,0,IF(OR(AND(DF1670=0,DF1671&gt;0),AND(DF1670="ns",DF1672&gt;0),AND(DF1670="ns",DF1671=0,DF1672=0)),1,IF(OR(AND(DF1670&gt;0,DF1671=2),AND(DF1670="ns",DF1671=2),AND(DF1670="ns",DF1672=0,DF1671&gt;0),DF1670&gt;=DF1672),0,1)))</f>
        <v>0</v>
      </c>
      <c r="DG1673" s="292"/>
      <c r="DH1673" s="292">
        <f>IF($AG$1668=$AH$1668,0,IF(OR(AND(DH1670=0,DH1671&gt;0),AND(DH1670="ns",DH1672&gt;0),AND(DH1670="ns",DH1671=0,DH1672=0)),1,IF(OR(AND(DH1670&gt;0,DH1671=2),AND(DH1670="ns",DH1671=2),AND(DH1670="ns",DH1672=0,DH1671&gt;0),DH1670&gt;=DH1672),0,1)))</f>
        <v>0</v>
      </c>
      <c r="DI1673" s="292">
        <f>IF($AG$1668=$AH$1668,0,IF(OR(AND(DI1670=0,DI1671&gt;0),AND(DI1670="ns",DI1672&gt;0),AND(DI1670="ns",DI1671=0,DI1672=0)),1,IF(OR(AND(DI1670&gt;0,DI1671=2),AND(DI1670="ns",DI1671=2),AND(DI1670="ns",DI1672=0,DI1671&gt;0),DI1670&gt;=DI1672),0,1)))</f>
        <v>0</v>
      </c>
    </row>
    <row r="1674" spans="1:113" ht="15" customHeight="1" x14ac:dyDescent="0.25">
      <c r="A1674" s="60"/>
      <c r="B1674" s="60"/>
      <c r="AB1674" s="1084" t="s">
        <v>892</v>
      </c>
      <c r="AC1674" s="1084"/>
      <c r="AD1674" s="1084"/>
      <c r="AE1674" s="60"/>
      <c r="AF1674" s="259"/>
      <c r="AG1674" s="375"/>
      <c r="AH1674" s="375"/>
      <c r="AI1674" s="375"/>
      <c r="AJ1674" s="375"/>
      <c r="AK1674" s="375"/>
      <c r="AL1674" s="375"/>
      <c r="AM1674" s="375"/>
      <c r="AN1674" s="375"/>
      <c r="AO1674" s="375"/>
      <c r="AP1674" s="375"/>
      <c r="AQ1674" s="375"/>
      <c r="AR1674" s="375"/>
      <c r="AS1674" s="375"/>
      <c r="AT1674" s="375"/>
      <c r="AU1674" s="375"/>
      <c r="AV1674" s="375"/>
      <c r="AW1674" s="375"/>
      <c r="AX1674" s="375"/>
      <c r="AY1674" s="375"/>
      <c r="AZ1674" s="375"/>
      <c r="BA1674" s="375"/>
      <c r="BB1674" s="375"/>
      <c r="BC1674" s="375"/>
      <c r="BD1674" s="375"/>
      <c r="BE1674" s="375"/>
      <c r="BF1674" s="375"/>
      <c r="BG1674" s="375"/>
      <c r="BH1674" s="375"/>
      <c r="BI1674" s="375"/>
      <c r="BJ1674" s="375"/>
      <c r="BK1674" s="375"/>
      <c r="BL1674" s="375"/>
      <c r="BM1674" s="375"/>
      <c r="BN1674" s="375"/>
      <c r="BO1674" s="375"/>
    </row>
    <row r="1675" spans="1:113" ht="24" customHeight="1" x14ac:dyDescent="0.25">
      <c r="A1675" s="60"/>
      <c r="B1675" s="60"/>
      <c r="C1675" s="556" t="s">
        <v>1280</v>
      </c>
      <c r="D1675" s="557"/>
      <c r="E1675" s="557"/>
      <c r="F1675" s="557"/>
      <c r="G1675" s="557"/>
      <c r="H1675" s="557"/>
      <c r="I1675" s="557"/>
      <c r="J1675" s="557"/>
      <c r="K1675" s="557"/>
      <c r="L1675" s="557"/>
      <c r="M1675" s="557"/>
      <c r="N1675" s="557"/>
      <c r="O1675" s="557"/>
      <c r="P1675" s="557"/>
      <c r="Q1675" s="557"/>
      <c r="R1675" s="557"/>
      <c r="S1675" s="557"/>
      <c r="T1675" s="557"/>
      <c r="U1675" s="557"/>
      <c r="V1675" s="557"/>
      <c r="W1675" s="557"/>
      <c r="X1675" s="557"/>
      <c r="Y1675" s="557"/>
      <c r="Z1675" s="557"/>
      <c r="AA1675" s="557"/>
      <c r="AB1675" s="557"/>
      <c r="AC1675" s="557"/>
      <c r="AD1675" s="558"/>
      <c r="AE1675" s="60"/>
      <c r="AF1675" s="259"/>
      <c r="AG1675" s="285" t="s">
        <v>1908</v>
      </c>
      <c r="AH1675" s="285"/>
      <c r="AI1675" s="285"/>
      <c r="AJ1675" s="375"/>
      <c r="AK1675" s="375"/>
      <c r="AL1675" s="375"/>
      <c r="AM1675" s="375"/>
      <c r="AN1675" s="375"/>
      <c r="AO1675" s="375"/>
      <c r="AP1675" s="375"/>
      <c r="AQ1675" s="375"/>
      <c r="AR1675" s="375"/>
      <c r="AS1675" s="375"/>
      <c r="AT1675" s="375"/>
      <c r="AU1675" s="375"/>
      <c r="AV1675" s="375"/>
      <c r="AW1675" s="375"/>
      <c r="AX1675" s="375"/>
      <c r="AY1675" s="375"/>
      <c r="AZ1675" s="375"/>
      <c r="BA1675" s="375"/>
      <c r="BB1675" s="375"/>
      <c r="BC1675" s="375"/>
      <c r="BD1675" s="375"/>
      <c r="BE1675" s="375"/>
      <c r="BF1675" s="375"/>
      <c r="BG1675" s="375"/>
      <c r="BH1675" s="375"/>
      <c r="BI1675" s="375"/>
      <c r="BJ1675" s="375"/>
      <c r="BK1675" s="375"/>
      <c r="BL1675" s="375"/>
      <c r="BM1675" s="375"/>
      <c r="BN1675" s="375"/>
      <c r="BO1675" s="375"/>
    </row>
    <row r="1676" spans="1:113" ht="89.25" customHeight="1" x14ac:dyDescent="0.25">
      <c r="A1676" s="60"/>
      <c r="B1676" s="60"/>
      <c r="C1676" s="559" t="s">
        <v>1271</v>
      </c>
      <c r="D1676" s="560"/>
      <c r="E1676" s="560"/>
      <c r="F1676" s="560"/>
      <c r="G1676" s="559" t="s">
        <v>681</v>
      </c>
      <c r="H1676" s="560"/>
      <c r="I1676" s="560"/>
      <c r="J1676" s="560"/>
      <c r="K1676" s="559" t="s">
        <v>1272</v>
      </c>
      <c r="L1676" s="560"/>
      <c r="M1676" s="560"/>
      <c r="N1676" s="561"/>
      <c r="O1676" s="559" t="s">
        <v>1273</v>
      </c>
      <c r="P1676" s="560"/>
      <c r="Q1676" s="560"/>
      <c r="R1676" s="561"/>
      <c r="S1676" s="559" t="s">
        <v>1489</v>
      </c>
      <c r="T1676" s="560"/>
      <c r="U1676" s="560"/>
      <c r="V1676" s="561"/>
      <c r="W1676" s="559" t="s">
        <v>1490</v>
      </c>
      <c r="X1676" s="560"/>
      <c r="Y1676" s="560"/>
      <c r="Z1676" s="561"/>
      <c r="AA1676" s="559" t="s">
        <v>1491</v>
      </c>
      <c r="AB1676" s="560"/>
      <c r="AC1676" s="560"/>
      <c r="AD1676" s="561"/>
      <c r="AE1676" s="60"/>
      <c r="AF1676" s="259"/>
      <c r="AG1676" s="285">
        <f>COUNTBLANK(C1678:AD1679)</f>
        <v>56</v>
      </c>
      <c r="AH1676" s="285">
        <v>56</v>
      </c>
      <c r="AI1676" s="285">
        <f>IF(SUM(AH1678:AH1685)=0,AG1676,1)</f>
        <v>56</v>
      </c>
      <c r="AJ1676" s="375"/>
      <c r="AK1676" s="375"/>
      <c r="AL1676" s="375"/>
      <c r="AM1676" s="375"/>
      <c r="AN1676" s="375"/>
      <c r="AO1676" s="375"/>
      <c r="AP1676" s="375"/>
      <c r="AQ1676" s="375"/>
      <c r="AR1676" s="375"/>
      <c r="AS1676" s="375"/>
      <c r="AT1676" s="375"/>
      <c r="AU1676" s="375"/>
      <c r="AV1676" s="375"/>
      <c r="AW1676" s="375"/>
      <c r="AX1676" s="375"/>
      <c r="AY1676" s="375"/>
      <c r="AZ1676" s="375"/>
      <c r="BA1676" s="375"/>
      <c r="BB1676" s="375"/>
      <c r="BC1676" s="375"/>
      <c r="BD1676" s="375"/>
      <c r="BE1676" s="375"/>
      <c r="BF1676" s="375"/>
      <c r="BG1676" s="375"/>
      <c r="BH1676" s="375"/>
      <c r="BI1676" s="375"/>
      <c r="BJ1676" s="375"/>
      <c r="BK1676" s="375"/>
      <c r="BL1676" s="375"/>
      <c r="BM1676" s="375"/>
      <c r="BN1676" s="375"/>
      <c r="BO1676" s="375"/>
    </row>
    <row r="1677" spans="1:113" ht="43.5" customHeight="1" x14ac:dyDescent="0.25">
      <c r="A1677" s="60"/>
      <c r="B1677" s="60"/>
      <c r="C1677" s="955" t="s">
        <v>78</v>
      </c>
      <c r="D1677" s="957"/>
      <c r="E1677" s="150" t="s">
        <v>61</v>
      </c>
      <c r="F1677" s="189" t="s">
        <v>62</v>
      </c>
      <c r="G1677" s="955" t="s">
        <v>78</v>
      </c>
      <c r="H1677" s="957"/>
      <c r="I1677" s="150" t="s">
        <v>61</v>
      </c>
      <c r="J1677" s="189" t="s">
        <v>62</v>
      </c>
      <c r="K1677" s="955" t="s">
        <v>78</v>
      </c>
      <c r="L1677" s="957"/>
      <c r="M1677" s="150" t="s">
        <v>61</v>
      </c>
      <c r="N1677" s="189" t="s">
        <v>62</v>
      </c>
      <c r="O1677" s="955" t="s">
        <v>78</v>
      </c>
      <c r="P1677" s="957"/>
      <c r="Q1677" s="150" t="s">
        <v>61</v>
      </c>
      <c r="R1677" s="189" t="s">
        <v>62</v>
      </c>
      <c r="S1677" s="955" t="s">
        <v>78</v>
      </c>
      <c r="T1677" s="957"/>
      <c r="U1677" s="150" t="s">
        <v>61</v>
      </c>
      <c r="V1677" s="189" t="s">
        <v>62</v>
      </c>
      <c r="W1677" s="955" t="s">
        <v>78</v>
      </c>
      <c r="X1677" s="957"/>
      <c r="Y1677" s="150" t="s">
        <v>61</v>
      </c>
      <c r="Z1677" s="189" t="s">
        <v>62</v>
      </c>
      <c r="AA1677" s="955" t="s">
        <v>78</v>
      </c>
      <c r="AB1677" s="957"/>
      <c r="AC1677" s="150" t="s">
        <v>61</v>
      </c>
      <c r="AD1677" s="189" t="s">
        <v>62</v>
      </c>
      <c r="AE1677" s="60"/>
      <c r="AF1677" s="259"/>
      <c r="AK1677" s="375" t="s">
        <v>1913</v>
      </c>
      <c r="AL1677" s="378" t="s">
        <v>1910</v>
      </c>
      <c r="AM1677" s="374" t="s">
        <v>1914</v>
      </c>
      <c r="AN1677" s="374" t="s">
        <v>1915</v>
      </c>
      <c r="AO1677" s="375" t="s">
        <v>1913</v>
      </c>
      <c r="AP1677" s="378" t="s">
        <v>1910</v>
      </c>
      <c r="AQ1677" s="374" t="s">
        <v>1914</v>
      </c>
      <c r="AR1677" s="374" t="s">
        <v>1915</v>
      </c>
      <c r="AS1677" s="375" t="s">
        <v>1913</v>
      </c>
      <c r="AT1677" s="378" t="s">
        <v>1910</v>
      </c>
      <c r="AU1677" s="374" t="s">
        <v>1914</v>
      </c>
      <c r="AV1677" s="374" t="s">
        <v>1915</v>
      </c>
      <c r="AW1677" s="375" t="s">
        <v>1913</v>
      </c>
      <c r="AX1677" s="378" t="s">
        <v>1910</v>
      </c>
      <c r="AY1677" s="374" t="s">
        <v>1914</v>
      </c>
      <c r="AZ1677" s="374" t="s">
        <v>1915</v>
      </c>
      <c r="BA1677" s="375" t="s">
        <v>1913</v>
      </c>
      <c r="BB1677" s="378" t="s">
        <v>1910</v>
      </c>
      <c r="BC1677" s="374" t="s">
        <v>1914</v>
      </c>
      <c r="BD1677" s="374" t="s">
        <v>1915</v>
      </c>
      <c r="BE1677" s="375" t="s">
        <v>1913</v>
      </c>
      <c r="BF1677" s="378" t="s">
        <v>1910</v>
      </c>
      <c r="BG1677" s="374" t="s">
        <v>1914</v>
      </c>
      <c r="BH1677" s="374" t="s">
        <v>1915</v>
      </c>
      <c r="BI1677" s="375" t="s">
        <v>1913</v>
      </c>
      <c r="BJ1677" s="378" t="s">
        <v>1910</v>
      </c>
      <c r="BK1677" s="374" t="s">
        <v>1914</v>
      </c>
      <c r="BL1677" s="374" t="s">
        <v>1915</v>
      </c>
      <c r="BM1677" s="375"/>
      <c r="BN1677" s="375"/>
      <c r="BO1677" s="375"/>
    </row>
    <row r="1678" spans="1:113" ht="15" customHeight="1" x14ac:dyDescent="0.25">
      <c r="A1678" s="60"/>
      <c r="B1678" s="60"/>
      <c r="C1678" s="874"/>
      <c r="D1678" s="875"/>
      <c r="E1678" s="273"/>
      <c r="F1678" s="276"/>
      <c r="G1678" s="874"/>
      <c r="H1678" s="875"/>
      <c r="I1678" s="273"/>
      <c r="J1678" s="273"/>
      <c r="K1678" s="874"/>
      <c r="L1678" s="875"/>
      <c r="M1678" s="253"/>
      <c r="N1678" s="274"/>
      <c r="O1678" s="1085"/>
      <c r="P1678" s="1086"/>
      <c r="Q1678" s="253"/>
      <c r="R1678" s="253"/>
      <c r="S1678" s="1085"/>
      <c r="T1678" s="1086"/>
      <c r="U1678" s="253"/>
      <c r="V1678" s="253"/>
      <c r="W1678" s="874"/>
      <c r="X1678" s="875"/>
      <c r="Y1678" s="274"/>
      <c r="Z1678" s="253"/>
      <c r="AA1678" s="874"/>
      <c r="AB1678" s="875"/>
      <c r="AC1678" s="274"/>
      <c r="AD1678" s="274"/>
      <c r="AE1678" s="60"/>
      <c r="AF1678" s="259"/>
      <c r="AK1678" s="375">
        <f>C1678</f>
        <v>0</v>
      </c>
      <c r="AL1678" s="378">
        <f>COUNTIF(E1678:F1678,"ns")</f>
        <v>0</v>
      </c>
      <c r="AM1678" s="374">
        <f>SUM(E1678:F1678)</f>
        <v>0</v>
      </c>
      <c r="AN1678" s="292">
        <f>IF($AG$1676=$AH$1676,0,IF(OR(AND(AK1678=0,AL1678&gt;0),AND(AK1678="ns",AM1678&gt;0),AND(AK1678="ns",AL1678=0,AM1678=0)),1,IF(OR(AND(AK1678&gt;0,AL1678=2),AND(AK1678="ns",AL1678=2),AND(AK1678="ns",AM1678=0,AL1678&gt;0),AK1678=AM1678),0,1)))</f>
        <v>0</v>
      </c>
      <c r="AO1678" s="375">
        <f>G1678</f>
        <v>0</v>
      </c>
      <c r="AP1678" s="378">
        <f>COUNTIF(I1678:J1678,"ns")</f>
        <v>0</v>
      </c>
      <c r="AQ1678" s="374">
        <f>SUM(I1678:J1678)</f>
        <v>0</v>
      </c>
      <c r="AR1678" s="292">
        <f>IF($AG$1676=$AH$1676,0,IF(OR(AND(AO1678=0,AP1678&gt;0),AND(AO1678="ns",AQ1678&gt;0),AND(AO1678="ns",AP1678=0,AQ1678=0)),1,IF(OR(AND(AO1678&gt;0,AP1678=2),AND(AO1678="ns",AP1678=2),AND(AO1678="ns",AQ1678=0,AP1678&gt;0),AO1678=AQ1678),0,1)))</f>
        <v>0</v>
      </c>
      <c r="AS1678" s="375">
        <f>K1678</f>
        <v>0</v>
      </c>
      <c r="AT1678" s="378">
        <f>COUNTIF(M1678:N1678,"ns")</f>
        <v>0</v>
      </c>
      <c r="AU1678" s="374">
        <f>SUM(M1678:N1678)</f>
        <v>0</v>
      </c>
      <c r="AV1678" s="292">
        <f>IF($AG$1676=$AH$1676,0,IF(OR(AND(AS1678=0,AT1678&gt;0),AND(AS1678="ns",AU1678&gt;0),AND(AS1678="ns",AT1678=0,AU1678=0)),1,IF(OR(AND(AS1678&gt;0,AT1678=2),AND(AS1678="ns",AT1678=2),AND(AS1678="ns",AU1678=0,AT1678&gt;0),AS1678=AU1678),0,1)))</f>
        <v>0</v>
      </c>
      <c r="AW1678" s="375">
        <f>O1678</f>
        <v>0</v>
      </c>
      <c r="AX1678" s="378">
        <f>COUNTIF(Q1678:R1678,"ns")</f>
        <v>0</v>
      </c>
      <c r="AY1678" s="374">
        <f>SUM(Q1678:R1678)</f>
        <v>0</v>
      </c>
      <c r="AZ1678" s="292">
        <f>IF($AG$1676=$AH$1676,0,IF(OR(AND(AW1678=0,AX1678&gt;0),AND(AW1678="ns",AY1678&gt;0),AND(AW1678="ns",AX1678=0,AY1678=0)),1,IF(OR(AND(AW1678&gt;0,AX1678=2),AND(AW1678="ns",AX1678=2),AND(AW1678="ns",AY1678=0,AX1678&gt;0),AW1678=AY1678),0,1)))</f>
        <v>0</v>
      </c>
      <c r="BA1678" s="375">
        <f>S1678</f>
        <v>0</v>
      </c>
      <c r="BB1678" s="378">
        <f>COUNTIF(U1678:V1678,"ns")</f>
        <v>0</v>
      </c>
      <c r="BC1678" s="374">
        <f>SUM(U1678:V1678)</f>
        <v>0</v>
      </c>
      <c r="BD1678" s="292">
        <f>IF($AG$1676=$AH$1676,0,IF(OR(AND(BA1678=0,BB1678&gt;0),AND(BA1678="ns",BC1678&gt;0),AND(BA1678="ns",BB1678=0,BC1678=0)),1,IF(OR(AND(BA1678&gt;0,BB1678=2),AND(BA1678="ns",BB1678=2),AND(BA1678="ns",BC1678=0,BB1678&gt;0),BA1678=BC1678),0,1)))</f>
        <v>0</v>
      </c>
      <c r="BE1678" s="375">
        <f>W1678</f>
        <v>0</v>
      </c>
      <c r="BF1678" s="378">
        <f>COUNTIF(Y1678:Z1678,"ns")</f>
        <v>0</v>
      </c>
      <c r="BG1678" s="374">
        <f>SUM(Y1678:Z1678)</f>
        <v>0</v>
      </c>
      <c r="BH1678" s="292">
        <f>IF($AG$1676=$AH$1676,0,IF(OR(AND(BE1678=0,BF1678&gt;0),AND(BE1678="ns",BG1678&gt;0),AND(BE1678="ns",BF1678=0,BG1678=0)),1,IF(OR(AND(BE1678&gt;0,BF1678=2),AND(BE1678="ns",BF1678=2),AND(BE1678="ns",BG1678=0,BF1678&gt;0),BE1678=BG1678),0,1)))</f>
        <v>0</v>
      </c>
      <c r="BI1678" s="375">
        <f>AA1678</f>
        <v>0</v>
      </c>
      <c r="BJ1678" s="378">
        <f>COUNTIF(AC1678:AD1678,"ns")</f>
        <v>0</v>
      </c>
      <c r="BK1678" s="374">
        <f>SUM(AC1678:AD1678)</f>
        <v>0</v>
      </c>
      <c r="BL1678" s="292">
        <f>IF($AG$1676=$AH$1676,0,IF(OR(AND(BI1678=0,BJ1678&gt;0),AND(BI1678="ns",BK1678&gt;0),AND(BI1678="ns",BJ1678=0,BK1678=0)),1,IF(OR(AND(BI1678&gt;0,BJ1678=2),AND(BI1678="ns",BJ1678=2),AND(BI1678="ns",BK1678=0,BJ1678&gt;0),BI1678=BK1678),0,1)))</f>
        <v>0</v>
      </c>
      <c r="BM1678" s="375"/>
      <c r="BN1678" s="375"/>
      <c r="BO1678" s="375"/>
    </row>
    <row r="1679" spans="1:113" ht="15" customHeight="1" x14ac:dyDescent="0.25">
      <c r="A1679" s="60"/>
      <c r="B1679" s="60"/>
      <c r="C1679" s="874"/>
      <c r="D1679" s="875"/>
      <c r="E1679" s="273"/>
      <c r="F1679" s="276"/>
      <c r="G1679" s="874"/>
      <c r="H1679" s="875"/>
      <c r="I1679" s="273"/>
      <c r="J1679" s="273"/>
      <c r="K1679" s="874"/>
      <c r="L1679" s="875"/>
      <c r="M1679" s="253"/>
      <c r="N1679" s="274"/>
      <c r="O1679" s="1085"/>
      <c r="P1679" s="1086"/>
      <c r="Q1679" s="253"/>
      <c r="R1679" s="253"/>
      <c r="S1679" s="1085"/>
      <c r="T1679" s="1086"/>
      <c r="U1679" s="253"/>
      <c r="V1679" s="253"/>
      <c r="W1679" s="874"/>
      <c r="X1679" s="875"/>
      <c r="Y1679" s="274"/>
      <c r="Z1679" s="253"/>
      <c r="AA1679" s="874"/>
      <c r="AB1679" s="875"/>
      <c r="AC1679" s="274"/>
      <c r="AD1679" s="274"/>
      <c r="AE1679" s="60"/>
      <c r="AF1679" s="259"/>
      <c r="AK1679" s="375">
        <f>C1679</f>
        <v>0</v>
      </c>
      <c r="AL1679" s="378">
        <f>COUNTIF(E1679:F1679,"ns")</f>
        <v>0</v>
      </c>
      <c r="AM1679" s="374">
        <f>SUM(E1679:F1679)</f>
        <v>0</v>
      </c>
      <c r="AN1679" s="292">
        <f>IF($AG$1676=$AH$1676,0,IF(OR(AND(AK1679=0,AL1679&gt;0),AND(AK1679="ns",AM1679&gt;0),AND(AK1679="ns",AL1679=0,AM1679=0)),1,IF(OR(AND(AK1679&gt;0,AL1679=2),AND(AK1679="ns",AL1679=2),AND(AK1679="ns",AM1679=0,AL1679&gt;0),AK1679=AM1679),0,1)))</f>
        <v>0</v>
      </c>
      <c r="AO1679" s="375">
        <f>G1679</f>
        <v>0</v>
      </c>
      <c r="AP1679" s="378">
        <f>COUNTIF(I1679:J1679,"ns")</f>
        <v>0</v>
      </c>
      <c r="AQ1679" s="374">
        <f>SUM(I1679:J1679)</f>
        <v>0</v>
      </c>
      <c r="AR1679" s="292">
        <f>IF($AG$1676=$AH$1676,0,IF(OR(AND(AO1679=0,AP1679&gt;0),AND(AO1679="ns",AQ1679&gt;0),AND(AO1679="ns",AP1679=0,AQ1679=0)),1,IF(OR(AND(AO1679&gt;0,AP1679=2),AND(AO1679="ns",AP1679=2),AND(AO1679="ns",AQ1679=0,AP1679&gt;0),AO1679=AQ1679),0,1)))</f>
        <v>0</v>
      </c>
      <c r="AS1679" s="375">
        <f>K1679</f>
        <v>0</v>
      </c>
      <c r="AT1679" s="378">
        <f>COUNTIF(M1679:N1679,"ns")</f>
        <v>0</v>
      </c>
      <c r="AU1679" s="374">
        <f>SUM(M1679:N1679)</f>
        <v>0</v>
      </c>
      <c r="AV1679" s="292">
        <f>IF($AG$1676=$AH$1676,0,IF(OR(AND(AS1679=0,AT1679&gt;0),AND(AS1679="ns",AU1679&gt;0),AND(AS1679="ns",AT1679=0,AU1679=0)),1,IF(OR(AND(AS1679&gt;0,AT1679=2),AND(AS1679="ns",AT1679=2),AND(AS1679="ns",AU1679=0,AT1679&gt;0),AS1679=AU1679),0,1)))</f>
        <v>0</v>
      </c>
      <c r="AW1679" s="375">
        <f>O1679</f>
        <v>0</v>
      </c>
      <c r="AX1679" s="378">
        <f>COUNTIF(Q1679:R1679,"ns")</f>
        <v>0</v>
      </c>
      <c r="AY1679" s="374">
        <f>SUM(Q1679:R1679)</f>
        <v>0</v>
      </c>
      <c r="AZ1679" s="292">
        <f>IF($AG$1676=$AH$1676,0,IF(OR(AND(AW1679=0,AX1679&gt;0),AND(AW1679="ns",AY1679&gt;0),AND(AW1679="ns",AX1679=0,AY1679=0)),1,IF(OR(AND(AW1679&gt;0,AX1679=2),AND(AW1679="ns",AX1679=2),AND(AW1679="ns",AY1679=0,AX1679&gt;0),AW1679=AY1679),0,1)))</f>
        <v>0</v>
      </c>
      <c r="BA1679" s="375">
        <f>S1679</f>
        <v>0</v>
      </c>
      <c r="BB1679" s="378">
        <f>COUNTIF(U1679:V1679,"ns")</f>
        <v>0</v>
      </c>
      <c r="BC1679" s="374">
        <f>SUM(U1679:V1679)</f>
        <v>0</v>
      </c>
      <c r="BD1679" s="292">
        <f>IF($AG$1676=$AH$1676,0,IF(OR(AND(BA1679=0,BB1679&gt;0),AND(BA1679="ns",BC1679&gt;0),AND(BA1679="ns",BB1679=0,BC1679=0)),1,IF(OR(AND(BA1679&gt;0,BB1679=2),AND(BA1679="ns",BB1679=2),AND(BA1679="ns",BC1679=0,BB1679&gt;0),BA1679=BC1679),0,1)))</f>
        <v>0</v>
      </c>
      <c r="BE1679" s="375">
        <f>W1679</f>
        <v>0</v>
      </c>
      <c r="BF1679" s="378">
        <f>COUNTIF(Y1679:Z1679,"ns")</f>
        <v>0</v>
      </c>
      <c r="BG1679" s="374">
        <f>SUM(Y1679:Z1679)</f>
        <v>0</v>
      </c>
      <c r="BH1679" s="292">
        <f>IF($AG$1676=$AH$1676,0,IF(OR(AND(BE1679=0,BF1679&gt;0),AND(BE1679="ns",BG1679&gt;0),AND(BE1679="ns",BF1679=0,BG1679=0)),1,IF(OR(AND(BE1679&gt;0,BF1679=2),AND(BE1679="ns",BF1679=2),AND(BE1679="ns",BG1679=0,BF1679&gt;0),BE1679=BG1679),0,1)))</f>
        <v>0</v>
      </c>
      <c r="BI1679" s="375">
        <f>AA1679</f>
        <v>0</v>
      </c>
      <c r="BJ1679" s="378">
        <f>COUNTIF(AC1679:AD1679,"ns")</f>
        <v>0</v>
      </c>
      <c r="BK1679" s="374">
        <f>SUM(AC1679:AD1679)</f>
        <v>0</v>
      </c>
      <c r="BL1679" s="292">
        <f>IF($AG$1676=$AH$1676,0,IF(OR(AND(BI1679=0,BJ1679&gt;0),AND(BI1679="ns",BK1679&gt;0),AND(BI1679="ns",BJ1679=0,BK1679=0)),1,IF(OR(AND(BI1679&gt;0,BJ1679=2),AND(BI1679="ns",BJ1679=2),AND(BI1679="ns",BK1679=0,BJ1679&gt;0),BI1679=BK1679),0,1)))</f>
        <v>0</v>
      </c>
      <c r="BM1679" s="375"/>
      <c r="BN1679" s="375"/>
      <c r="BO1679" s="375"/>
    </row>
    <row r="1680" spans="1:113" ht="15" customHeight="1" x14ac:dyDescent="0.25">
      <c r="A1680" s="60"/>
      <c r="B1680" s="60"/>
      <c r="C1680" s="559">
        <f t="shared" ref="C1680:AD1680" si="1676">IF(AND(SUM(C1678:C1679)=0,COUNTIF(C1678:C1679,"NS")&gt;0),"NS",SUM(C1678:C1679))</f>
        <v>0</v>
      </c>
      <c r="D1680" s="561"/>
      <c r="E1680" s="239">
        <f t="shared" si="1676"/>
        <v>0</v>
      </c>
      <c r="F1680" s="241">
        <f t="shared" si="1676"/>
        <v>0</v>
      </c>
      <c r="G1680" s="559">
        <f t="shared" si="1676"/>
        <v>0</v>
      </c>
      <c r="H1680" s="561"/>
      <c r="I1680" s="239">
        <f t="shared" si="1676"/>
        <v>0</v>
      </c>
      <c r="J1680" s="239">
        <f t="shared" si="1676"/>
        <v>0</v>
      </c>
      <c r="K1680" s="559">
        <f t="shared" si="1676"/>
        <v>0</v>
      </c>
      <c r="L1680" s="561"/>
      <c r="M1680" s="229">
        <f t="shared" si="1676"/>
        <v>0</v>
      </c>
      <c r="N1680" s="91">
        <f t="shared" si="1676"/>
        <v>0</v>
      </c>
      <c r="O1680" s="734">
        <f t="shared" si="1676"/>
        <v>0</v>
      </c>
      <c r="P1680" s="736"/>
      <c r="Q1680" s="229">
        <f t="shared" si="1676"/>
        <v>0</v>
      </c>
      <c r="R1680" s="229">
        <f t="shared" si="1676"/>
        <v>0</v>
      </c>
      <c r="S1680" s="734">
        <f t="shared" si="1676"/>
        <v>0</v>
      </c>
      <c r="T1680" s="736"/>
      <c r="U1680" s="229">
        <f t="shared" si="1676"/>
        <v>0</v>
      </c>
      <c r="V1680" s="229">
        <f t="shared" si="1676"/>
        <v>0</v>
      </c>
      <c r="W1680" s="559">
        <f t="shared" si="1676"/>
        <v>0</v>
      </c>
      <c r="X1680" s="561"/>
      <c r="Y1680" s="91">
        <f t="shared" si="1676"/>
        <v>0</v>
      </c>
      <c r="Z1680" s="229">
        <f t="shared" si="1676"/>
        <v>0</v>
      </c>
      <c r="AA1680" s="559">
        <f t="shared" si="1676"/>
        <v>0</v>
      </c>
      <c r="AB1680" s="561"/>
      <c r="AC1680" s="91">
        <f t="shared" si="1676"/>
        <v>0</v>
      </c>
      <c r="AD1680" s="91">
        <f t="shared" si="1676"/>
        <v>0</v>
      </c>
      <c r="AE1680" s="60"/>
      <c r="AF1680" s="259"/>
      <c r="AG1680" s="375"/>
      <c r="AH1680" s="375"/>
      <c r="AI1680" s="375"/>
      <c r="AJ1680" s="375"/>
      <c r="AK1680" s="375"/>
      <c r="AL1680" s="375"/>
      <c r="AM1680" s="375"/>
      <c r="AN1680" s="377">
        <f>SUM(AN1678:AN1679)</f>
        <v>0</v>
      </c>
      <c r="AO1680" s="375"/>
      <c r="AP1680" s="375"/>
      <c r="AQ1680" s="375"/>
      <c r="AR1680" s="377">
        <f>SUM(AR1678:AR1679)</f>
        <v>0</v>
      </c>
      <c r="AS1680" s="375"/>
      <c r="AT1680" s="375"/>
      <c r="AU1680" s="375"/>
      <c r="AV1680" s="377">
        <f>SUM(AV1678:AV1679)</f>
        <v>0</v>
      </c>
      <c r="AW1680" s="375"/>
      <c r="AX1680" s="375"/>
      <c r="AY1680" s="375"/>
      <c r="AZ1680" s="377">
        <f>SUM(AZ1678:AZ1679)</f>
        <v>0</v>
      </c>
      <c r="BA1680" s="375"/>
      <c r="BB1680" s="375"/>
      <c r="BC1680" s="375"/>
      <c r="BD1680" s="377">
        <f>SUM(BD1678:BD1679)</f>
        <v>0</v>
      </c>
      <c r="BE1680" s="375"/>
      <c r="BF1680" s="375"/>
      <c r="BG1680" s="375"/>
      <c r="BH1680" s="377">
        <f>SUM(BH1678:BH1679)</f>
        <v>0</v>
      </c>
      <c r="BI1680" s="375"/>
      <c r="BJ1680" s="375"/>
      <c r="BK1680" s="375"/>
      <c r="BL1680" s="377">
        <f>SUM(BL1678:BL1679)</f>
        <v>0</v>
      </c>
      <c r="BM1680" s="375"/>
      <c r="BN1680" s="375"/>
      <c r="BO1680" s="375"/>
    </row>
    <row r="1681" spans="1:67" ht="15" customHeight="1" x14ac:dyDescent="0.25">
      <c r="A1681" s="60"/>
      <c r="B1681" s="60"/>
      <c r="AB1681" s="137"/>
      <c r="AC1681" s="137"/>
      <c r="AD1681" s="137"/>
      <c r="AE1681" s="60"/>
      <c r="AF1681" s="259"/>
      <c r="AG1681" s="375"/>
      <c r="AH1681" s="375"/>
      <c r="AI1681" s="375"/>
      <c r="AJ1681" s="375"/>
      <c r="AK1681" s="375"/>
      <c r="AL1681" s="375"/>
      <c r="AM1681" s="375"/>
      <c r="AN1681" s="375"/>
      <c r="AO1681" s="375"/>
      <c r="AP1681" s="375"/>
      <c r="AQ1681" s="375"/>
      <c r="AR1681" s="375"/>
      <c r="AS1681" s="375"/>
      <c r="AT1681" s="375"/>
      <c r="AU1681" s="375"/>
      <c r="AV1681" s="375"/>
      <c r="AW1681" s="375"/>
      <c r="AX1681" s="375"/>
      <c r="AY1681" s="375"/>
      <c r="AZ1681" s="375"/>
      <c r="BA1681" s="375"/>
      <c r="BB1681" s="375"/>
      <c r="BC1681" s="375"/>
      <c r="BD1681" s="375"/>
      <c r="BE1681" s="375"/>
      <c r="BF1681" s="375"/>
      <c r="BG1681" s="375"/>
      <c r="BH1681" s="375"/>
      <c r="BI1681" s="375"/>
      <c r="BJ1681" s="375"/>
      <c r="BK1681" s="375"/>
      <c r="BL1681" s="375"/>
      <c r="BM1681" s="375"/>
      <c r="BN1681" s="375"/>
      <c r="BO1681" s="375"/>
    </row>
    <row r="1682" spans="1:67" ht="24" customHeight="1" x14ac:dyDescent="0.25">
      <c r="A1682" s="60"/>
      <c r="B1682" s="60"/>
      <c r="C1682" s="676" t="s">
        <v>870</v>
      </c>
      <c r="D1682" s="676"/>
      <c r="E1682" s="676"/>
      <c r="F1682" s="676"/>
      <c r="G1682" s="676"/>
      <c r="H1682" s="676"/>
      <c r="I1682" s="676"/>
      <c r="J1682" s="676"/>
      <c r="K1682" s="676"/>
      <c r="L1682" s="676"/>
      <c r="M1682" s="676"/>
      <c r="N1682" s="676"/>
      <c r="O1682" s="676"/>
      <c r="P1682" s="676"/>
      <c r="Q1682" s="676"/>
      <c r="R1682" s="676"/>
      <c r="S1682" s="676"/>
      <c r="T1682" s="676"/>
      <c r="U1682" s="676"/>
      <c r="V1682" s="676"/>
      <c r="W1682" s="676"/>
      <c r="X1682" s="676"/>
      <c r="Y1682" s="676"/>
      <c r="Z1682" s="676"/>
      <c r="AA1682" s="676"/>
      <c r="AB1682" s="676"/>
      <c r="AC1682" s="676"/>
      <c r="AD1682" s="676"/>
      <c r="AE1682" s="60"/>
      <c r="AF1682" s="259"/>
      <c r="AG1682" s="375"/>
      <c r="AH1682" s="375"/>
      <c r="AI1682" s="375"/>
      <c r="AJ1682" s="375"/>
      <c r="AK1682" s="375"/>
      <c r="AL1682" s="375"/>
      <c r="AM1682" s="375"/>
      <c r="AN1682" s="375"/>
      <c r="AO1682" s="375"/>
      <c r="AP1682" s="375"/>
      <c r="AQ1682" s="375"/>
      <c r="AR1682" s="375"/>
      <c r="AS1682" s="375"/>
      <c r="AT1682" s="375"/>
      <c r="AU1682" s="375"/>
      <c r="AV1682" s="375"/>
      <c r="AW1682" s="375"/>
      <c r="AX1682" s="375"/>
      <c r="AY1682" s="375"/>
      <c r="AZ1682" s="375"/>
      <c r="BA1682" s="375"/>
      <c r="BB1682" s="375"/>
      <c r="BC1682" s="375"/>
      <c r="BD1682" s="375"/>
      <c r="BE1682" s="375"/>
      <c r="BF1682" s="375"/>
      <c r="BG1682" s="375"/>
      <c r="BH1682" s="375"/>
      <c r="BI1682" s="375"/>
      <c r="BJ1682" s="375"/>
      <c r="BK1682" s="375"/>
      <c r="BL1682" s="375"/>
      <c r="BM1682" s="375"/>
      <c r="BN1682" s="375"/>
      <c r="BO1682" s="375"/>
    </row>
    <row r="1683" spans="1:67" ht="60" customHeight="1" x14ac:dyDescent="0.25">
      <c r="A1683" s="60"/>
      <c r="B1683" s="60"/>
      <c r="C1683" s="663"/>
      <c r="D1683" s="663"/>
      <c r="E1683" s="663"/>
      <c r="F1683" s="663"/>
      <c r="G1683" s="663"/>
      <c r="H1683" s="663"/>
      <c r="I1683" s="663"/>
      <c r="J1683" s="663"/>
      <c r="K1683" s="663"/>
      <c r="L1683" s="663"/>
      <c r="M1683" s="663"/>
      <c r="N1683" s="663"/>
      <c r="O1683" s="663"/>
      <c r="P1683" s="663"/>
      <c r="Q1683" s="663"/>
      <c r="R1683" s="663"/>
      <c r="S1683" s="663"/>
      <c r="T1683" s="663"/>
      <c r="U1683" s="663"/>
      <c r="V1683" s="663"/>
      <c r="W1683" s="663"/>
      <c r="X1683" s="663"/>
      <c r="Y1683" s="663"/>
      <c r="Z1683" s="663"/>
      <c r="AA1683" s="663"/>
      <c r="AB1683" s="663"/>
      <c r="AC1683" s="663"/>
      <c r="AD1683" s="663"/>
      <c r="AE1683" s="60"/>
      <c r="AF1683" s="259"/>
      <c r="AG1683" s="375"/>
      <c r="AH1683" s="375"/>
      <c r="AI1683" s="375"/>
      <c r="AJ1683" s="375"/>
      <c r="AK1683" s="375"/>
      <c r="AL1683" s="375"/>
      <c r="AM1683" s="375"/>
      <c r="AN1683" s="375"/>
      <c r="AO1683" s="375"/>
      <c r="AP1683" s="375"/>
      <c r="AQ1683" s="375"/>
      <c r="AR1683" s="375"/>
      <c r="AS1683" s="375"/>
      <c r="AT1683" s="375"/>
      <c r="AU1683" s="375"/>
      <c r="AV1683" s="375"/>
      <c r="AW1683" s="375"/>
      <c r="AX1683" s="375"/>
      <c r="AY1683" s="375"/>
      <c r="AZ1683" s="375"/>
      <c r="BA1683" s="375"/>
      <c r="BB1683" s="375"/>
      <c r="BC1683" s="375"/>
      <c r="BD1683" s="375"/>
      <c r="BE1683" s="375"/>
      <c r="BF1683" s="375"/>
      <c r="BG1683" s="375"/>
      <c r="BH1683" s="375"/>
      <c r="BI1683" s="375"/>
      <c r="BJ1683" s="375"/>
      <c r="BK1683" s="375"/>
      <c r="BL1683" s="375"/>
      <c r="BM1683" s="375"/>
      <c r="BN1683" s="375"/>
      <c r="BO1683" s="375"/>
    </row>
    <row r="1684" spans="1:67" ht="15" customHeight="1" x14ac:dyDescent="0.25">
      <c r="A1684" s="60"/>
      <c r="B1684" s="543" t="str">
        <f>IF(SUM(BQ1673:DI1673)&gt;=1,"Error: Verificar la consistencia con la pregunta 61","")</f>
        <v/>
      </c>
      <c r="C1684" s="543"/>
      <c r="D1684" s="543"/>
      <c r="E1684" s="543"/>
      <c r="F1684" s="543"/>
      <c r="G1684" s="543"/>
      <c r="H1684" s="543"/>
      <c r="I1684" s="543"/>
      <c r="J1684" s="543"/>
      <c r="K1684" s="543"/>
      <c r="L1684" s="543"/>
      <c r="M1684" s="543"/>
      <c r="N1684" s="543"/>
      <c r="O1684" s="543"/>
      <c r="P1684" s="543"/>
      <c r="Q1684" s="603" t="str">
        <f>IF(SUM(BM1673)&gt;=1,"Error: Verificar la consistencia con la pregunta anterior","")</f>
        <v/>
      </c>
      <c r="R1684" s="603"/>
      <c r="S1684" s="603"/>
      <c r="T1684" s="603"/>
      <c r="U1684" s="603"/>
      <c r="V1684" s="603"/>
      <c r="W1684" s="603"/>
      <c r="X1684" s="603"/>
      <c r="Y1684" s="603"/>
      <c r="Z1684" s="603"/>
      <c r="AA1684" s="603"/>
      <c r="AB1684" s="603"/>
      <c r="AC1684" s="603"/>
      <c r="AD1684" s="603"/>
      <c r="AE1684" s="60"/>
      <c r="AF1684" s="259"/>
      <c r="AG1684" s="375"/>
      <c r="AH1684" s="375"/>
      <c r="AI1684" s="375"/>
      <c r="AJ1684" s="375"/>
      <c r="AK1684" s="375"/>
      <c r="AL1684" s="375"/>
      <c r="AM1684" s="375"/>
      <c r="AN1684" s="375"/>
      <c r="AO1684" s="375"/>
      <c r="AP1684" s="375"/>
      <c r="AQ1684" s="375"/>
      <c r="AR1684" s="375"/>
      <c r="AS1684" s="375"/>
      <c r="AT1684" s="375"/>
      <c r="AU1684" s="375"/>
      <c r="AV1684" s="375"/>
      <c r="AW1684" s="375"/>
      <c r="AX1684" s="375"/>
      <c r="AY1684" s="375"/>
      <c r="AZ1684" s="375"/>
      <c r="BA1684" s="375"/>
      <c r="BB1684" s="375"/>
      <c r="BC1684" s="375"/>
      <c r="BD1684" s="375"/>
      <c r="BE1684" s="375"/>
      <c r="BF1684" s="375"/>
      <c r="BG1684" s="375"/>
      <c r="BH1684" s="375"/>
      <c r="BI1684" s="375"/>
      <c r="BJ1684" s="375"/>
      <c r="BK1684" s="375"/>
      <c r="BL1684" s="375"/>
      <c r="BM1684" s="375"/>
      <c r="BN1684" s="375"/>
      <c r="BO1684" s="375"/>
    </row>
    <row r="1685" spans="1:67" ht="15" customHeight="1" x14ac:dyDescent="0.25">
      <c r="A1685" s="60"/>
      <c r="B1685" s="543" t="str">
        <f>IF(SUM(AN1672:AV1672)&gt;=1,"Error: Verificar la suma de totales por fila ","")</f>
        <v/>
      </c>
      <c r="C1685" s="543"/>
      <c r="D1685" s="543"/>
      <c r="E1685" s="543"/>
      <c r="F1685" s="543"/>
      <c r="G1685" s="543"/>
      <c r="H1685" s="543"/>
      <c r="I1685" s="543"/>
      <c r="J1685" s="543"/>
      <c r="K1685" s="543"/>
      <c r="L1685" s="543"/>
      <c r="M1685" s="543"/>
      <c r="N1685" s="543"/>
      <c r="O1685" s="543"/>
      <c r="P1685" s="543"/>
      <c r="Q1685" s="543" t="str">
        <f>IF(SUM(AZ1672:BH1672,AN1680:BL1680)&gt;=1,"Error: Verificar la suma de subtotales por fila ","")</f>
        <v/>
      </c>
      <c r="R1685" s="543"/>
      <c r="S1685" s="543"/>
      <c r="T1685" s="543"/>
      <c r="U1685" s="543"/>
      <c r="V1685" s="543"/>
      <c r="W1685" s="543"/>
      <c r="X1685" s="543"/>
      <c r="Y1685" s="543"/>
      <c r="Z1685" s="543"/>
      <c r="AA1685" s="543"/>
      <c r="AB1685" s="543"/>
      <c r="AC1685" s="543"/>
      <c r="AD1685" s="543"/>
      <c r="AE1685" s="60"/>
      <c r="AF1685" s="259"/>
      <c r="AG1685" s="375"/>
      <c r="AH1685" s="375"/>
      <c r="AI1685" s="375"/>
      <c r="AJ1685" s="375"/>
      <c r="AK1685" s="375"/>
      <c r="AL1685" s="375"/>
      <c r="AM1685" s="375"/>
      <c r="AN1685" s="375"/>
      <c r="AO1685" s="375"/>
      <c r="AP1685" s="375"/>
      <c r="AQ1685" s="375"/>
      <c r="AR1685" s="375"/>
      <c r="AS1685" s="375"/>
      <c r="AT1685" s="375"/>
      <c r="AU1685" s="375"/>
      <c r="AV1685" s="375"/>
      <c r="AW1685" s="375"/>
      <c r="AX1685" s="375"/>
      <c r="AY1685" s="375"/>
      <c r="AZ1685" s="375"/>
      <c r="BA1685" s="375"/>
      <c r="BB1685" s="375"/>
      <c r="BC1685" s="375"/>
      <c r="BD1685" s="375"/>
      <c r="BE1685" s="375"/>
      <c r="BF1685" s="375"/>
      <c r="BG1685" s="375"/>
      <c r="BH1685" s="375"/>
      <c r="BI1685" s="375"/>
      <c r="BJ1685" s="375"/>
      <c r="BK1685" s="375"/>
      <c r="BL1685" s="375"/>
      <c r="BM1685" s="375"/>
      <c r="BN1685" s="375"/>
      <c r="BO1685" s="375"/>
    </row>
    <row r="1686" spans="1:67" ht="15" customHeight="1" x14ac:dyDescent="0.25">
      <c r="A1686" s="60"/>
      <c r="B1686" s="545" t="str">
        <f>IF(OR(AG1668=AH1668,AG1668=AI1668),"","Error: Debe completar toda la información requerida.")</f>
        <v/>
      </c>
      <c r="C1686" s="545"/>
      <c r="D1686" s="545"/>
      <c r="E1686" s="545"/>
      <c r="F1686" s="545"/>
      <c r="G1686" s="545"/>
      <c r="H1686" s="545"/>
      <c r="I1686" s="545"/>
      <c r="J1686" s="545"/>
      <c r="K1686" s="545"/>
      <c r="L1686" s="545"/>
      <c r="M1686" s="545"/>
      <c r="N1686" s="545"/>
      <c r="O1686" s="545"/>
      <c r="P1686" s="545"/>
      <c r="Q1686" s="545"/>
      <c r="R1686" s="545"/>
      <c r="S1686" s="545"/>
      <c r="T1686" s="545"/>
      <c r="U1686" s="545"/>
      <c r="V1686" s="545"/>
      <c r="W1686" s="545"/>
      <c r="X1686" s="545"/>
      <c r="Y1686" s="545"/>
      <c r="Z1686" s="545"/>
      <c r="AA1686" s="545"/>
      <c r="AB1686" s="545"/>
      <c r="AC1686" s="545"/>
      <c r="AD1686" s="545"/>
      <c r="AE1686" s="60"/>
      <c r="AF1686" s="259"/>
      <c r="AG1686" s="375"/>
      <c r="AH1686" s="375"/>
      <c r="AI1686" s="375"/>
      <c r="AJ1686" s="375"/>
      <c r="AK1686" s="375"/>
      <c r="AL1686" s="375"/>
      <c r="AM1686" s="375"/>
      <c r="AN1686" s="375"/>
      <c r="AO1686" s="375"/>
      <c r="AP1686" s="375"/>
      <c r="AQ1686" s="375"/>
      <c r="AR1686" s="375"/>
      <c r="AS1686" s="375"/>
      <c r="AT1686" s="375"/>
      <c r="AU1686" s="375"/>
      <c r="AV1686" s="375"/>
      <c r="AW1686" s="375"/>
      <c r="AX1686" s="375"/>
      <c r="AY1686" s="375"/>
      <c r="AZ1686" s="375"/>
      <c r="BA1686" s="375"/>
      <c r="BB1686" s="375"/>
      <c r="BC1686" s="375"/>
      <c r="BD1686" s="375"/>
      <c r="BE1686" s="375"/>
      <c r="BF1686" s="375"/>
      <c r="BG1686" s="375"/>
      <c r="BH1686" s="375"/>
      <c r="BI1686" s="375"/>
      <c r="BJ1686" s="375"/>
      <c r="BK1686" s="375"/>
      <c r="BL1686" s="375"/>
      <c r="BM1686" s="375"/>
      <c r="BN1686" s="375"/>
      <c r="BO1686" s="375"/>
    </row>
    <row r="1687" spans="1:67" ht="24" customHeight="1" x14ac:dyDescent="0.25">
      <c r="A1687" s="114" t="s">
        <v>626</v>
      </c>
      <c r="B1687" s="573" t="s">
        <v>1282</v>
      </c>
      <c r="C1687" s="573"/>
      <c r="D1687" s="573"/>
      <c r="E1687" s="573"/>
      <c r="F1687" s="573"/>
      <c r="G1687" s="573"/>
      <c r="H1687" s="573"/>
      <c r="I1687" s="573"/>
      <c r="J1687" s="573"/>
      <c r="K1687" s="573"/>
      <c r="L1687" s="573"/>
      <c r="M1687" s="573"/>
      <c r="N1687" s="573"/>
      <c r="O1687" s="573"/>
      <c r="P1687" s="573"/>
      <c r="Q1687" s="573"/>
      <c r="R1687" s="573"/>
      <c r="S1687" s="573"/>
      <c r="T1687" s="573"/>
      <c r="U1687" s="573"/>
      <c r="V1687" s="573"/>
      <c r="W1687" s="573"/>
      <c r="X1687" s="573"/>
      <c r="Y1687" s="573"/>
      <c r="Z1687" s="573"/>
      <c r="AA1687" s="573"/>
      <c r="AB1687" s="573"/>
      <c r="AC1687" s="573"/>
      <c r="AD1687" s="573"/>
      <c r="AE1687" s="60"/>
      <c r="AF1687" s="259"/>
      <c r="AG1687" s="375"/>
      <c r="AH1687" s="375"/>
      <c r="AI1687" s="375"/>
      <c r="AJ1687" s="375"/>
      <c r="AK1687" s="375"/>
      <c r="AL1687" s="375"/>
      <c r="AM1687" s="375"/>
      <c r="AN1687" s="375"/>
      <c r="AO1687" s="375"/>
      <c r="AP1687" s="375"/>
      <c r="AQ1687" s="375"/>
      <c r="AR1687" s="375"/>
      <c r="AS1687" s="375"/>
      <c r="AT1687" s="375"/>
      <c r="AU1687" s="375"/>
      <c r="AV1687" s="375"/>
      <c r="AW1687" s="375"/>
      <c r="AX1687" s="375"/>
      <c r="AY1687" s="375"/>
      <c r="AZ1687" s="375"/>
      <c r="BA1687" s="375"/>
      <c r="BB1687" s="375"/>
      <c r="BC1687" s="375"/>
      <c r="BD1687" s="375"/>
      <c r="BE1687" s="375"/>
      <c r="BF1687" s="375"/>
      <c r="BG1687" s="375"/>
      <c r="BH1687" s="375"/>
      <c r="BI1687" s="375"/>
      <c r="BJ1687" s="375"/>
      <c r="BK1687" s="375"/>
      <c r="BL1687" s="375"/>
      <c r="BM1687" s="375"/>
      <c r="BN1687" s="375"/>
      <c r="BO1687" s="375"/>
    </row>
    <row r="1688" spans="1:67" ht="36" customHeight="1" x14ac:dyDescent="0.25">
      <c r="C1688" s="785" t="s">
        <v>1536</v>
      </c>
      <c r="D1688" s="785"/>
      <c r="E1688" s="785"/>
      <c r="F1688" s="785"/>
      <c r="G1688" s="785"/>
      <c r="H1688" s="785"/>
      <c r="I1688" s="785"/>
      <c r="J1688" s="785"/>
      <c r="K1688" s="785"/>
      <c r="L1688" s="785"/>
      <c r="M1688" s="785"/>
      <c r="N1688" s="785"/>
      <c r="O1688" s="785"/>
      <c r="P1688" s="785"/>
      <c r="Q1688" s="785"/>
      <c r="R1688" s="785"/>
      <c r="S1688" s="785"/>
      <c r="T1688" s="785"/>
      <c r="U1688" s="785"/>
      <c r="V1688" s="785"/>
      <c r="W1688" s="785"/>
      <c r="X1688" s="785"/>
      <c r="Y1688" s="785"/>
      <c r="Z1688" s="785"/>
      <c r="AA1688" s="785"/>
      <c r="AB1688" s="785"/>
      <c r="AC1688" s="785"/>
      <c r="AD1688" s="785"/>
      <c r="AE1688" s="60"/>
      <c r="AF1688" s="259"/>
      <c r="AG1688" s="375"/>
      <c r="AH1688" s="375"/>
      <c r="AI1688" s="375"/>
      <c r="AJ1688" s="375"/>
      <c r="AK1688" s="375"/>
      <c r="AL1688" s="375"/>
      <c r="AM1688" s="375"/>
      <c r="AN1688" s="375"/>
      <c r="AO1688" s="375"/>
      <c r="AP1688" s="375"/>
      <c r="AQ1688" s="375"/>
      <c r="AR1688" s="375"/>
      <c r="AS1688" s="375"/>
      <c r="AT1688" s="375"/>
      <c r="AU1688" s="375"/>
      <c r="AV1688" s="375"/>
      <c r="AW1688" s="375"/>
      <c r="AX1688" s="375"/>
      <c r="AY1688" s="375"/>
      <c r="AZ1688" s="375"/>
      <c r="BA1688" s="375"/>
      <c r="BB1688" s="375"/>
      <c r="BC1688" s="375"/>
      <c r="BD1688" s="375"/>
      <c r="BE1688" s="375"/>
      <c r="BF1688" s="375"/>
      <c r="BG1688" s="375"/>
      <c r="BH1688" s="375"/>
      <c r="BI1688" s="375"/>
      <c r="BJ1688" s="375"/>
      <c r="BK1688" s="375"/>
      <c r="BL1688" s="375"/>
      <c r="BM1688" s="375"/>
      <c r="BN1688" s="375"/>
      <c r="BO1688" s="375"/>
    </row>
    <row r="1689" spans="1:67" ht="24" customHeight="1" x14ac:dyDescent="0.25">
      <c r="C1689" s="785" t="s">
        <v>936</v>
      </c>
      <c r="D1689" s="785"/>
      <c r="E1689" s="785"/>
      <c r="F1689" s="785"/>
      <c r="G1689" s="785"/>
      <c r="H1689" s="785"/>
      <c r="I1689" s="785"/>
      <c r="J1689" s="785"/>
      <c r="K1689" s="785"/>
      <c r="L1689" s="785"/>
      <c r="M1689" s="785"/>
      <c r="N1689" s="785"/>
      <c r="O1689" s="785"/>
      <c r="P1689" s="785"/>
      <c r="Q1689" s="785"/>
      <c r="R1689" s="785"/>
      <c r="S1689" s="785"/>
      <c r="T1689" s="785"/>
      <c r="U1689" s="785"/>
      <c r="V1689" s="785"/>
      <c r="W1689" s="785"/>
      <c r="X1689" s="785"/>
      <c r="Y1689" s="785"/>
      <c r="Z1689" s="785"/>
      <c r="AA1689" s="785"/>
      <c r="AB1689" s="785"/>
      <c r="AC1689" s="785"/>
      <c r="AD1689" s="785"/>
      <c r="AE1689" s="60"/>
      <c r="AF1689" s="259"/>
      <c r="AG1689" s="375"/>
      <c r="AH1689" s="399"/>
    </row>
    <row r="1690" spans="1:67" ht="24" customHeight="1" x14ac:dyDescent="0.25">
      <c r="C1690" s="785" t="s">
        <v>1783</v>
      </c>
      <c r="D1690" s="785"/>
      <c r="E1690" s="785"/>
      <c r="F1690" s="785"/>
      <c r="G1690" s="785"/>
      <c r="H1690" s="785"/>
      <c r="I1690" s="785"/>
      <c r="J1690" s="785"/>
      <c r="K1690" s="785"/>
      <c r="L1690" s="785"/>
      <c r="M1690" s="785"/>
      <c r="N1690" s="785"/>
      <c r="O1690" s="785"/>
      <c r="P1690" s="785"/>
      <c r="Q1690" s="785"/>
      <c r="R1690" s="785"/>
      <c r="S1690" s="785"/>
      <c r="T1690" s="785"/>
      <c r="U1690" s="785"/>
      <c r="V1690" s="785"/>
      <c r="W1690" s="785"/>
      <c r="X1690" s="785"/>
      <c r="Y1690" s="785"/>
      <c r="Z1690" s="785"/>
      <c r="AA1690" s="785"/>
      <c r="AB1690" s="785"/>
      <c r="AC1690" s="785"/>
      <c r="AD1690" s="785"/>
      <c r="AE1690" s="60"/>
      <c r="AF1690" s="259"/>
      <c r="AG1690" s="375"/>
      <c r="AH1690" s="399"/>
    </row>
    <row r="1691" spans="1:67" ht="24" customHeight="1" x14ac:dyDescent="0.25">
      <c r="C1691" s="785" t="s">
        <v>1069</v>
      </c>
      <c r="D1691" s="785"/>
      <c r="E1691" s="785"/>
      <c r="F1691" s="785"/>
      <c r="G1691" s="785"/>
      <c r="H1691" s="785"/>
      <c r="I1691" s="785"/>
      <c r="J1691" s="785"/>
      <c r="K1691" s="785"/>
      <c r="L1691" s="785"/>
      <c r="M1691" s="785"/>
      <c r="N1691" s="785"/>
      <c r="O1691" s="785"/>
      <c r="P1691" s="785"/>
      <c r="Q1691" s="785"/>
      <c r="R1691" s="785"/>
      <c r="S1691" s="785"/>
      <c r="T1691" s="785"/>
      <c r="U1691" s="785"/>
      <c r="V1691" s="785"/>
      <c r="W1691" s="785"/>
      <c r="X1691" s="785"/>
      <c r="Y1691" s="785"/>
      <c r="Z1691" s="785"/>
      <c r="AA1691" s="785"/>
      <c r="AB1691" s="785"/>
      <c r="AC1691" s="785"/>
      <c r="AD1691" s="785"/>
      <c r="AE1691" s="60"/>
      <c r="AF1691" s="259"/>
      <c r="AG1691" s="375"/>
      <c r="AH1691" s="399"/>
    </row>
    <row r="1692" spans="1:67" ht="24" customHeight="1" x14ac:dyDescent="0.25">
      <c r="C1692" s="846" t="s">
        <v>1770</v>
      </c>
      <c r="D1692" s="846"/>
      <c r="E1692" s="846"/>
      <c r="F1692" s="846"/>
      <c r="G1692" s="846"/>
      <c r="H1692" s="846"/>
      <c r="I1692" s="846"/>
      <c r="J1692" s="846"/>
      <c r="K1692" s="846"/>
      <c r="L1692" s="846"/>
      <c r="M1692" s="846"/>
      <c r="N1692" s="846"/>
      <c r="O1692" s="846"/>
      <c r="P1692" s="846"/>
      <c r="Q1692" s="846"/>
      <c r="R1692" s="846"/>
      <c r="S1692" s="846"/>
      <c r="T1692" s="846"/>
      <c r="U1692" s="846"/>
      <c r="V1692" s="846"/>
      <c r="W1692" s="846"/>
      <c r="X1692" s="846"/>
      <c r="Y1692" s="846"/>
      <c r="Z1692" s="846"/>
      <c r="AA1692" s="846"/>
      <c r="AB1692" s="846"/>
      <c r="AC1692" s="846"/>
      <c r="AD1692" s="846"/>
      <c r="AE1692" s="60"/>
      <c r="AF1692" s="259"/>
      <c r="AG1692" s="375"/>
      <c r="AH1692" s="399"/>
    </row>
    <row r="1693" spans="1:67" ht="24" customHeight="1" x14ac:dyDescent="0.25">
      <c r="C1693" s="785" t="s">
        <v>1771</v>
      </c>
      <c r="D1693" s="785"/>
      <c r="E1693" s="785"/>
      <c r="F1693" s="785"/>
      <c r="G1693" s="785"/>
      <c r="H1693" s="785"/>
      <c r="I1693" s="785"/>
      <c r="J1693" s="785"/>
      <c r="K1693" s="785"/>
      <c r="L1693" s="785"/>
      <c r="M1693" s="785"/>
      <c r="N1693" s="785"/>
      <c r="O1693" s="785"/>
      <c r="P1693" s="785"/>
      <c r="Q1693" s="785"/>
      <c r="R1693" s="785"/>
      <c r="S1693" s="785"/>
      <c r="T1693" s="785"/>
      <c r="U1693" s="785"/>
      <c r="V1693" s="785"/>
      <c r="W1693" s="785"/>
      <c r="X1693" s="785"/>
      <c r="Y1693" s="785"/>
      <c r="Z1693" s="785"/>
      <c r="AA1693" s="785"/>
      <c r="AB1693" s="785"/>
      <c r="AC1693" s="785"/>
      <c r="AD1693" s="785"/>
      <c r="AE1693" s="60"/>
      <c r="AF1693" s="259"/>
      <c r="AG1693" s="375"/>
      <c r="AH1693" s="399"/>
    </row>
    <row r="1694" spans="1:67" ht="15" customHeight="1" x14ac:dyDescent="0.25">
      <c r="C1694" s="169"/>
      <c r="D1694" s="169"/>
      <c r="E1694" s="169"/>
      <c r="F1694" s="169"/>
      <c r="G1694" s="169"/>
      <c r="H1694" s="169"/>
      <c r="I1694" s="169"/>
      <c r="J1694" s="169"/>
      <c r="K1694" s="169"/>
      <c r="L1694" s="169"/>
      <c r="M1694" s="169"/>
      <c r="N1694" s="169"/>
      <c r="O1694" s="169"/>
      <c r="P1694" s="169"/>
      <c r="Q1694" s="169"/>
      <c r="R1694" s="169"/>
      <c r="S1694" s="169"/>
      <c r="T1694" s="169"/>
      <c r="U1694" s="169"/>
      <c r="V1694" s="169"/>
      <c r="W1694" s="169"/>
      <c r="X1694" s="169"/>
      <c r="Y1694" s="169"/>
      <c r="Z1694" s="169"/>
      <c r="AA1694" s="169"/>
      <c r="AB1694" s="169"/>
      <c r="AC1694" s="169"/>
      <c r="AD1694" s="169"/>
      <c r="AE1694" s="60"/>
      <c r="AF1694" s="259"/>
      <c r="AG1694" s="375"/>
      <c r="AH1694" s="399"/>
    </row>
    <row r="1695" spans="1:67" ht="15" customHeight="1" x14ac:dyDescent="0.25">
      <c r="C1695" s="134"/>
      <c r="D1695" s="134"/>
      <c r="E1695" s="134"/>
      <c r="F1695" s="134"/>
      <c r="G1695" s="134"/>
      <c r="H1695" s="134"/>
      <c r="I1695" s="134"/>
      <c r="J1695" s="134"/>
      <c r="K1695" s="134"/>
      <c r="L1695" s="134"/>
      <c r="M1695" s="134"/>
      <c r="N1695" s="134"/>
      <c r="O1695" s="134"/>
      <c r="P1695" s="134"/>
      <c r="Q1695" s="134"/>
      <c r="R1695" s="134"/>
      <c r="S1695" s="134"/>
      <c r="T1695" s="134"/>
      <c r="U1695" s="134"/>
      <c r="V1695" s="134"/>
      <c r="W1695" s="134"/>
      <c r="X1695" s="134"/>
      <c r="Y1695" s="134"/>
      <c r="Z1695" s="134"/>
      <c r="AA1695" s="134"/>
      <c r="AB1695" s="915" t="s">
        <v>891</v>
      </c>
      <c r="AC1695" s="915"/>
      <c r="AD1695" s="915"/>
      <c r="AE1695" s="60"/>
      <c r="AF1695" s="259"/>
      <c r="AG1695" s="375"/>
      <c r="AH1695" s="399"/>
    </row>
    <row r="1696" spans="1:67" ht="36" customHeight="1" thickBot="1" x14ac:dyDescent="0.3">
      <c r="C1696" s="802" t="s">
        <v>287</v>
      </c>
      <c r="D1696" s="803"/>
      <c r="E1696" s="804"/>
      <c r="F1696" s="801" t="s">
        <v>288</v>
      </c>
      <c r="G1696" s="801"/>
      <c r="H1696" s="803" t="s">
        <v>289</v>
      </c>
      <c r="I1696" s="803"/>
      <c r="J1696" s="803"/>
      <c r="K1696" s="803"/>
      <c r="L1696" s="804"/>
      <c r="M1696" s="811" t="s">
        <v>1492</v>
      </c>
      <c r="N1696" s="812"/>
      <c r="O1696" s="812"/>
      <c r="P1696" s="812"/>
      <c r="Q1696" s="812"/>
      <c r="R1696" s="812"/>
      <c r="S1696" s="812"/>
      <c r="T1696" s="812"/>
      <c r="U1696" s="812"/>
      <c r="V1696" s="812"/>
      <c r="W1696" s="812"/>
      <c r="X1696" s="812"/>
      <c r="Y1696" s="812"/>
      <c r="Z1696" s="812"/>
      <c r="AA1696" s="812"/>
      <c r="AB1696" s="812"/>
      <c r="AC1696" s="812"/>
      <c r="AD1696" s="813"/>
      <c r="AE1696" s="60"/>
      <c r="AF1696" s="259"/>
      <c r="AG1696" s="285" t="s">
        <v>1908</v>
      </c>
      <c r="AH1696" s="285"/>
      <c r="AI1696" s="285"/>
      <c r="AJ1696" s="374"/>
      <c r="AK1696" s="374"/>
      <c r="AL1696" s="374"/>
      <c r="AM1696" s="374"/>
      <c r="AN1696" s="374"/>
    </row>
    <row r="1697" spans="3:143" ht="24" customHeight="1" thickBot="1" x14ac:dyDescent="0.3">
      <c r="C1697" s="805"/>
      <c r="D1697" s="806"/>
      <c r="E1697" s="807"/>
      <c r="F1697" s="801"/>
      <c r="G1697" s="801"/>
      <c r="H1697" s="806"/>
      <c r="I1697" s="806"/>
      <c r="J1697" s="806"/>
      <c r="K1697" s="806"/>
      <c r="L1697" s="807"/>
      <c r="M1697" s="802" t="s">
        <v>60</v>
      </c>
      <c r="N1697" s="804"/>
      <c r="O1697" s="858" t="s">
        <v>61</v>
      </c>
      <c r="P1697" s="859"/>
      <c r="Q1697" s="858" t="s">
        <v>62</v>
      </c>
      <c r="R1697" s="859"/>
      <c r="S1697" s="833" t="s">
        <v>1269</v>
      </c>
      <c r="T1697" s="834"/>
      <c r="U1697" s="834"/>
      <c r="V1697" s="834"/>
      <c r="W1697" s="775" t="s">
        <v>1281</v>
      </c>
      <c r="X1697" s="776"/>
      <c r="Y1697" s="776"/>
      <c r="Z1697" s="777"/>
      <c r="AA1697" s="775" t="s">
        <v>1270</v>
      </c>
      <c r="AB1697" s="776"/>
      <c r="AC1697" s="776"/>
      <c r="AD1697" s="777"/>
      <c r="AE1697" s="60"/>
      <c r="AF1697" s="259"/>
      <c r="AG1697" s="285">
        <f>COUNTBLANK(M1699:AD1847)</f>
        <v>2682</v>
      </c>
      <c r="AH1697" s="285">
        <v>2682</v>
      </c>
      <c r="AI1697" s="285">
        <v>894</v>
      </c>
      <c r="AJ1697" s="374"/>
      <c r="AK1697" s="374"/>
      <c r="AL1697" s="374"/>
      <c r="AM1697" s="374"/>
      <c r="AN1697" s="374"/>
      <c r="CB1697" s="410"/>
    </row>
    <row r="1698" spans="3:143" ht="43.5" customHeight="1" x14ac:dyDescent="0.25">
      <c r="C1698" s="808"/>
      <c r="D1698" s="809"/>
      <c r="E1698" s="810"/>
      <c r="F1698" s="801"/>
      <c r="G1698" s="801"/>
      <c r="H1698" s="809"/>
      <c r="I1698" s="809"/>
      <c r="J1698" s="809"/>
      <c r="K1698" s="809"/>
      <c r="L1698" s="810"/>
      <c r="M1698" s="808"/>
      <c r="N1698" s="810"/>
      <c r="O1698" s="862"/>
      <c r="P1698" s="863"/>
      <c r="Q1698" s="862"/>
      <c r="R1698" s="863"/>
      <c r="S1698" s="814" t="s">
        <v>78</v>
      </c>
      <c r="T1698" s="814"/>
      <c r="U1698" s="189" t="s">
        <v>61</v>
      </c>
      <c r="V1698" s="189" t="s">
        <v>62</v>
      </c>
      <c r="W1698" s="814" t="s">
        <v>78</v>
      </c>
      <c r="X1698" s="814"/>
      <c r="Y1698" s="189" t="s">
        <v>61</v>
      </c>
      <c r="Z1698" s="189" t="s">
        <v>62</v>
      </c>
      <c r="AA1698" s="814" t="s">
        <v>78</v>
      </c>
      <c r="AB1698" s="814"/>
      <c r="AC1698" s="189" t="s">
        <v>61</v>
      </c>
      <c r="AD1698" s="189" t="s">
        <v>62</v>
      </c>
      <c r="AE1698" s="60"/>
      <c r="AF1698" s="259"/>
      <c r="AG1698" s="374" t="s">
        <v>1930</v>
      </c>
      <c r="AH1698" s="374"/>
      <c r="AI1698" s="374"/>
      <c r="AJ1698" s="374"/>
      <c r="AK1698" s="404" t="s">
        <v>1913</v>
      </c>
      <c r="AL1698" s="405" t="s">
        <v>1910</v>
      </c>
      <c r="AM1698" s="406" t="s">
        <v>1914</v>
      </c>
      <c r="AN1698" s="406" t="s">
        <v>1915</v>
      </c>
      <c r="AO1698" s="407" t="s">
        <v>1913</v>
      </c>
      <c r="AP1698" s="405" t="s">
        <v>1910</v>
      </c>
      <c r="AQ1698" s="406" t="s">
        <v>1914</v>
      </c>
      <c r="AR1698" s="406" t="s">
        <v>1915</v>
      </c>
      <c r="AS1698" s="407" t="s">
        <v>1913</v>
      </c>
      <c r="AT1698" s="405" t="s">
        <v>1910</v>
      </c>
      <c r="AU1698" s="406" t="s">
        <v>1914</v>
      </c>
      <c r="AV1698" s="406" t="s">
        <v>1915</v>
      </c>
      <c r="AW1698" s="407" t="s">
        <v>1913</v>
      </c>
      <c r="AX1698" s="405" t="s">
        <v>1910</v>
      </c>
      <c r="AY1698" s="406" t="s">
        <v>1914</v>
      </c>
      <c r="AZ1698" s="406" t="s">
        <v>1915</v>
      </c>
      <c r="BA1698" s="407" t="s">
        <v>1913</v>
      </c>
      <c r="BB1698" s="405" t="s">
        <v>1910</v>
      </c>
      <c r="BC1698" s="406" t="s">
        <v>1914</v>
      </c>
      <c r="BD1698" s="406" t="s">
        <v>1915</v>
      </c>
      <c r="BE1698" s="407" t="s">
        <v>1913</v>
      </c>
      <c r="BF1698" s="405" t="s">
        <v>1910</v>
      </c>
      <c r="BG1698" s="406" t="s">
        <v>1914</v>
      </c>
      <c r="BH1698" s="408" t="s">
        <v>1915</v>
      </c>
      <c r="CA1698" s="409"/>
      <c r="CB1698" s="398"/>
      <c r="CC1698" s="410"/>
      <c r="CD1698" s="410"/>
      <c r="CE1698" s="410"/>
      <c r="CF1698" s="410"/>
      <c r="CG1698" s="410"/>
      <c r="CH1698" s="410"/>
      <c r="CI1698" s="410"/>
      <c r="CJ1698" s="410"/>
      <c r="CK1698" s="410"/>
      <c r="CL1698" s="410"/>
      <c r="CM1698" s="410"/>
      <c r="CN1698" s="410"/>
      <c r="CO1698" s="410"/>
      <c r="CP1698" s="410"/>
      <c r="CQ1698" s="410"/>
      <c r="CR1698" s="410"/>
      <c r="CS1698" s="410"/>
      <c r="CT1698" s="410"/>
      <c r="CU1698" s="410"/>
      <c r="CV1698" s="410"/>
      <c r="CW1698" s="410"/>
      <c r="CX1698" s="410"/>
      <c r="CY1698" s="410"/>
      <c r="CZ1698" s="410"/>
      <c r="DA1698" s="410"/>
      <c r="DB1698" s="410"/>
      <c r="DC1698" s="410"/>
      <c r="DD1698" s="410"/>
      <c r="DE1698" s="411"/>
      <c r="DG1698" s="409"/>
      <c r="DH1698" s="410"/>
      <c r="DI1698" s="410"/>
      <c r="DJ1698" s="410"/>
      <c r="DK1698" s="410"/>
      <c r="DL1698" s="410"/>
      <c r="DM1698" s="410"/>
      <c r="DN1698" s="410"/>
      <c r="DO1698" s="410"/>
      <c r="DP1698" s="410"/>
      <c r="DQ1698" s="410"/>
      <c r="DR1698" s="410"/>
      <c r="DS1698" s="410"/>
      <c r="DT1698" s="410"/>
      <c r="DU1698" s="410"/>
      <c r="DV1698" s="410"/>
      <c r="DW1698" s="410"/>
      <c r="DX1698" s="410"/>
      <c r="DY1698" s="410"/>
      <c r="DZ1698" s="410"/>
      <c r="EA1698" s="410"/>
      <c r="EB1698" s="410"/>
      <c r="EC1698" s="410"/>
      <c r="ED1698" s="410"/>
      <c r="EE1698" s="410"/>
      <c r="EF1698" s="410"/>
      <c r="EG1698" s="410"/>
      <c r="EH1698" s="410"/>
      <c r="EI1698" s="410"/>
      <c r="EJ1698" s="410"/>
      <c r="EK1698" s="410"/>
      <c r="EL1698" s="411"/>
    </row>
    <row r="1699" spans="3:143" ht="15" customHeight="1" x14ac:dyDescent="0.25">
      <c r="C1699" s="795" t="s">
        <v>301</v>
      </c>
      <c r="D1699" s="717" t="s">
        <v>1493</v>
      </c>
      <c r="E1699" s="718"/>
      <c r="F1699" s="703" t="s">
        <v>290</v>
      </c>
      <c r="G1699" s="703"/>
      <c r="H1699" s="774" t="s">
        <v>295</v>
      </c>
      <c r="I1699" s="774"/>
      <c r="J1699" s="774"/>
      <c r="K1699" s="774"/>
      <c r="L1699" s="774"/>
      <c r="M1699" s="864"/>
      <c r="N1699" s="865"/>
      <c r="O1699" s="864"/>
      <c r="P1699" s="865"/>
      <c r="Q1699" s="864"/>
      <c r="R1699" s="865"/>
      <c r="S1699" s="868"/>
      <c r="T1699" s="869"/>
      <c r="U1699" s="280"/>
      <c r="V1699" s="280"/>
      <c r="W1699" s="628"/>
      <c r="X1699" s="628"/>
      <c r="Y1699" s="281"/>
      <c r="Z1699" s="281"/>
      <c r="AA1699" s="628"/>
      <c r="AB1699" s="628"/>
      <c r="AC1699" s="281"/>
      <c r="AD1699" s="281"/>
      <c r="AE1699" s="60"/>
      <c r="AF1699" s="259"/>
      <c r="AG1699" s="374">
        <f>IF(AND(M1699="NA",COUNTBLANK(O1699:AD1699)=16),6,COUNTBLANK(M1699:AD1699))</f>
        <v>18</v>
      </c>
      <c r="AH1699" s="374"/>
      <c r="AI1699" s="374"/>
      <c r="AJ1699" s="374"/>
      <c r="AK1699" s="412">
        <f>M1699</f>
        <v>0</v>
      </c>
      <c r="AL1699" s="379">
        <f>COUNTIF(O1699:R1699,"ns")</f>
        <v>0</v>
      </c>
      <c r="AM1699" s="380">
        <f>SUM(O1699:R1699)</f>
        <v>0</v>
      </c>
      <c r="AN1699" s="292">
        <f>IF($AG$1697=$AH$1697,0,IF(OR(AND(AK1699=0,AL1699&gt;0),AND(AK1699="ns",AM1699&gt;0),AND(AK1699="ns",AL1699=0,AM1699=0)),1,IF(OR(AND(AK1699&gt;0,AL1699=2),AND(AK1699="ns",AL1699=2),AND(AK1699="ns",AM1699=0,AL1699&gt;0),AK1699=AM1699),0,1)))</f>
        <v>0</v>
      </c>
      <c r="AO1699" s="388">
        <f>O1699</f>
        <v>0</v>
      </c>
      <c r="AP1699" s="379">
        <f>COUNTIF(AC1699,"ns")+COUNTIF(Y1699,"ns")+COUNTIF(U1699,"ns")+COUNTIF(E1854,"ns")+COUNTIF(I1854,"ns")+COUNTIF(M1854,"ns")+COUNTIF(Q1854,"ns")+COUNTIF(U1854,"ns")+COUNTIF(Y1854,"ns")+COUNTIF(AC1854,"ns")</f>
        <v>0</v>
      </c>
      <c r="AQ1699" s="380">
        <f>SUM(U1699,Y1699,AC1699,E1854,I1854,M1854,Q1854,U1854,Y1854,AC1854)</f>
        <v>0</v>
      </c>
      <c r="AR1699" s="317">
        <f>IF($AG$1697=$AH$1697,0,IF(OR(AND(AO1699=0,AP1699&gt;0),AND(AO1699="NS",AQ1699&gt;0),AND(AO1699="NS",AQ1699=0,AP1699=0)),1,IF(OR(AND(AP1699&gt;=2,AQ1699&lt;AO1699),AND(AO1699="NS",AQ1699=0,AP1699&gt;0),AO1699=AQ1699),0,1)))</f>
        <v>0</v>
      </c>
      <c r="AS1699" s="388">
        <f>Q1699</f>
        <v>0</v>
      </c>
      <c r="AT1699" s="379">
        <f>COUNTIF(V1699,"ns")+COUNTIF(AD1699,"ns")+COUNTIF(Z1699,"ns")++COUNTIF(F1854,"ns")+COUNTIF(J1854,"ns")+COUNTIF(N1854,"ns")+COUNTIF(R1854,"ns")+COUNTIF(V1854,"ns")+COUNTIF(Z1854,"ns")+COUNTIF(AD1854,"ns")</f>
        <v>0</v>
      </c>
      <c r="AU1699" s="380">
        <f>SUM(Z1699,AD1699,V1699,F1854,J1854,N1854,R1854,V1854,Z1854,AD1854)</f>
        <v>0</v>
      </c>
      <c r="AV1699" s="317">
        <f>IF($AG$1697=$AH$1697,0,IF(OR(AND(AS1699=0,AT1699&gt;0),AND(AS1699="NS",AU1699&gt;0),AND(AS1699="NS",AU1699=0,AT1699=0)),1,IF(OR(AND(AT1699&gt;=2,AU1699&lt;AS1699),AND(AS1699="NS",AU1699=0,AT1699&gt;0),AS1699=AU1699),0,1)))</f>
        <v>0</v>
      </c>
      <c r="AW1699" s="388">
        <f>S1699</f>
        <v>0</v>
      </c>
      <c r="AX1699" s="379">
        <f>COUNTIF(U1699:V1699,"ns")</f>
        <v>0</v>
      </c>
      <c r="AY1699" s="380">
        <f>SUM(U1699:V1699)</f>
        <v>0</v>
      </c>
      <c r="AZ1699" s="292">
        <f>IF($AG$1697=$AH$1697,0,IF(OR(AND(AW1699=0,AX1699&gt;0),AND(AW1699="ns",AY1699&gt;0),AND(AW1699="ns",AX1699=0,AY1699=0)),1,IF(OR(AND(AW1699&gt;0,AX1699=2),AND(AW1699="ns",AX1699=2),AND(AW1699="ns",AY1699=0,AX1699&gt;0),AW1699=AY1699),0,1)))</f>
        <v>0</v>
      </c>
      <c r="BA1699" s="388">
        <f>W1699</f>
        <v>0</v>
      </c>
      <c r="BB1699" s="379">
        <f>COUNTIF(Y1699:Z1699,"ns")</f>
        <v>0</v>
      </c>
      <c r="BC1699" s="380">
        <f>SUM(Y1699:Z1699)</f>
        <v>0</v>
      </c>
      <c r="BD1699" s="292">
        <f>IF($AG$1697=$AH$1697,0,IF(OR(AND(BA1699=0,BB1699&gt;0),AND(BA1699="ns",BC1699&gt;0),AND(BA1699="ns",BB1699=0,BC1699=0)),1,IF(OR(AND(BA1699&gt;0,BB1699=2),AND(BA1699="ns",BB1699=2),AND(BA1699="ns",BC1699=0,BB1699&gt;0),BA1699=BC1699),0,1)))</f>
        <v>0</v>
      </c>
      <c r="BE1699" s="388">
        <f>AA1699</f>
        <v>0</v>
      </c>
      <c r="BF1699" s="379">
        <f>COUNTIF(AC1699:AD1699,"ns")</f>
        <v>0</v>
      </c>
      <c r="BG1699" s="380">
        <f>SUM(AC1699:AD1699)</f>
        <v>0</v>
      </c>
      <c r="BH1699" s="292">
        <f>IF($AG$1697=$AH$1697,0,IF(OR(AND(BE1699=0,BF1699&gt;0),AND(BE1699="ns",BG1699&gt;0),AND(BE1699="ns",BF1699=0,BG1699=0)),1,IF(OR(AND(BE1699&gt;0,BF1699=2),AND(BE1699="ns",BF1699=2),AND(BE1699="ns",BG1699=0,BF1699&gt;0),BE1699=BG1699),0,1)))</f>
        <v>0</v>
      </c>
      <c r="CA1699" s="413"/>
      <c r="CB1699" s="398"/>
      <c r="CC1699" s="398"/>
      <c r="CD1699" s="398"/>
      <c r="CE1699" s="398"/>
      <c r="CF1699" s="398"/>
      <c r="CG1699" s="398"/>
      <c r="CH1699" s="398"/>
      <c r="CI1699" s="398"/>
      <c r="CJ1699" s="398"/>
      <c r="CK1699" s="398"/>
      <c r="CL1699" s="398"/>
      <c r="CM1699" s="398"/>
      <c r="CN1699" s="398"/>
      <c r="CO1699" s="398"/>
      <c r="CP1699" s="398"/>
      <c r="CQ1699" s="398"/>
      <c r="CR1699" s="398"/>
      <c r="CS1699" s="398"/>
      <c r="CT1699" s="398"/>
      <c r="CU1699" s="398"/>
      <c r="CV1699" s="398"/>
      <c r="CW1699" s="398"/>
      <c r="CX1699" s="398"/>
      <c r="CY1699" s="398"/>
      <c r="CZ1699" s="398"/>
      <c r="DA1699" s="398"/>
      <c r="DB1699" s="398"/>
      <c r="DC1699" s="398"/>
      <c r="DD1699" s="398"/>
      <c r="DE1699" s="414"/>
      <c r="DG1699" s="610"/>
      <c r="DH1699" s="611"/>
      <c r="DI1699" s="415"/>
      <c r="DJ1699" s="416"/>
      <c r="DK1699" s="416"/>
      <c r="DL1699" s="416"/>
      <c r="DM1699" s="416"/>
      <c r="DN1699" s="416"/>
      <c r="DO1699" s="416"/>
      <c r="DP1699" s="416"/>
      <c r="DQ1699" s="416"/>
      <c r="DR1699" s="416"/>
      <c r="DS1699" s="416"/>
      <c r="DT1699" s="416"/>
      <c r="DU1699" s="416"/>
      <c r="DV1699" s="416"/>
      <c r="DW1699" s="416"/>
      <c r="DX1699" s="416"/>
      <c r="DY1699" s="416"/>
      <c r="DZ1699" s="416"/>
      <c r="EA1699" s="416"/>
      <c r="EB1699" s="416"/>
      <c r="EC1699" s="416"/>
      <c r="ED1699" s="416"/>
      <c r="EE1699" s="416"/>
      <c r="EF1699" s="416"/>
      <c r="EG1699" s="416"/>
      <c r="EH1699" s="416"/>
      <c r="EI1699" s="416"/>
      <c r="EJ1699" s="416"/>
      <c r="EK1699" s="416"/>
      <c r="EL1699" s="417"/>
    </row>
    <row r="1700" spans="3:143" ht="15" customHeight="1" x14ac:dyDescent="0.25">
      <c r="C1700" s="796"/>
      <c r="D1700" s="719"/>
      <c r="E1700" s="720"/>
      <c r="F1700" s="703" t="s">
        <v>291</v>
      </c>
      <c r="G1700" s="703"/>
      <c r="H1700" s="704" t="s">
        <v>296</v>
      </c>
      <c r="I1700" s="705"/>
      <c r="J1700" s="705"/>
      <c r="K1700" s="705"/>
      <c r="L1700" s="706"/>
      <c r="M1700" s="864"/>
      <c r="N1700" s="865"/>
      <c r="O1700" s="864"/>
      <c r="P1700" s="865"/>
      <c r="Q1700" s="864"/>
      <c r="R1700" s="865"/>
      <c r="S1700" s="868"/>
      <c r="T1700" s="869"/>
      <c r="U1700" s="280"/>
      <c r="V1700" s="280"/>
      <c r="W1700" s="628"/>
      <c r="X1700" s="628"/>
      <c r="Y1700" s="281"/>
      <c r="Z1700" s="281"/>
      <c r="AA1700" s="628"/>
      <c r="AB1700" s="628"/>
      <c r="AC1700" s="281"/>
      <c r="AD1700" s="281"/>
      <c r="AE1700" s="60"/>
      <c r="AF1700" s="259"/>
      <c r="AG1700" s="374">
        <f t="shared" ref="AG1700:AG1763" si="1677">IF(AND(M1700="NA",COUNTBLANK(O1700:AD1700)=16),6,COUNTBLANK(M1700:AD1700))</f>
        <v>18</v>
      </c>
      <c r="AH1700" s="399"/>
      <c r="AK1700" s="412">
        <f t="shared" ref="AK1700:AK1763" si="1678">M1700</f>
        <v>0</v>
      </c>
      <c r="AL1700" s="379">
        <f t="shared" ref="AL1700:AL1730" si="1679">COUNTIF(O1700:R1700,"ns")</f>
        <v>0</v>
      </c>
      <c r="AM1700" s="380">
        <f t="shared" ref="AM1700:AM1763" si="1680">SUM(O1700:R1700)</f>
        <v>0</v>
      </c>
      <c r="AN1700" s="292">
        <f t="shared" ref="AN1700:AN1763" si="1681">IF($AG$1697=$AH$1697,0,IF(OR(AND(AK1700=0,AL1700&gt;0),AND(AK1700="ns",AM1700&gt;0),AND(AK1700="ns",AL1700=0,AM1700=0)),1,IF(OR(AND(AK1700&gt;0,AL1700=2),AND(AK1700="ns",AL1700=2),AND(AK1700="ns",AM1700=0,AL1700&gt;0),AK1700=AM1700),0,1)))</f>
        <v>0</v>
      </c>
      <c r="AO1700" s="388">
        <f t="shared" ref="AO1700:AO1763" si="1682">O1700</f>
        <v>0</v>
      </c>
      <c r="AP1700" s="379">
        <f t="shared" ref="AP1700:AP1730" si="1683">COUNTIF(AC1700,"ns")+COUNTIF(Y1700,"ns")+COUNTIF(U1700,"ns")+COUNTIF(E1855,"ns")+COUNTIF(I1855,"ns")+COUNTIF(M1855,"ns")+COUNTIF(Q1855,"ns")+COUNTIF(U1855,"ns")+COUNTIF(Y1855,"ns")+COUNTIF(AC1855,"ns")</f>
        <v>0</v>
      </c>
      <c r="AQ1700" s="380">
        <f t="shared" ref="AQ1700:AQ1763" si="1684">SUM(U1700,Y1700,AC1700,E1855,I1855,M1855,Q1855,U1855,Y1855,AC1855)</f>
        <v>0</v>
      </c>
      <c r="AR1700" s="317">
        <f t="shared" ref="AR1700:AR1763" si="1685">IF($AG$1697=$AH$1697,0,IF(OR(AND(AO1700=0,AP1700&gt;0),AND(AO1700="NS",AQ1700&gt;0),AND(AO1700="NS",AQ1700=0,AP1700=0)),1,IF(OR(AND(AP1700&gt;=2,AQ1700&lt;AO1700),AND(AO1700="NS",AQ1700=0,AP1700&gt;0),AO1700=AQ1700),0,1)))</f>
        <v>0</v>
      </c>
      <c r="AS1700" s="388">
        <f t="shared" ref="AS1700:AS1763" si="1686">Q1700</f>
        <v>0</v>
      </c>
      <c r="AT1700" s="379">
        <f t="shared" ref="AT1700:AT1730" si="1687">COUNTIF(V1700,"ns")+COUNTIF(AD1700,"ns")+COUNTIF(Z1700,"ns")++COUNTIF(F1855,"ns")+COUNTIF(J1855,"ns")+COUNTIF(N1855,"ns")+COUNTIF(R1855,"ns")+COUNTIF(V1855,"ns")+COUNTIF(Z1855,"ns")+COUNTIF(AD1855,"ns")</f>
        <v>0</v>
      </c>
      <c r="AU1700" s="380">
        <f t="shared" ref="AU1700:AU1763" si="1688">SUM(Z1700,AD1700,V1700,F1855,J1855,N1855,R1855,V1855,Z1855,AD1855)</f>
        <v>0</v>
      </c>
      <c r="AV1700" s="317">
        <f t="shared" ref="AV1700:AV1763" si="1689">IF($AG$1697=$AH$1697,0,IF(OR(AND(AS1700=0,AT1700&gt;0),AND(AS1700="NS",AU1700&gt;0),AND(AS1700="NS",AU1700=0,AT1700=0)),1,IF(OR(AND(AT1700&gt;=2,AU1700&lt;AS1700),AND(AS1700="NS",AU1700=0,AT1700&gt;0),AS1700=AU1700),0,1)))</f>
        <v>0</v>
      </c>
      <c r="AW1700" s="388">
        <f t="shared" ref="AW1700:AW1763" si="1690">S1700</f>
        <v>0</v>
      </c>
      <c r="AX1700" s="379">
        <f t="shared" ref="AX1700:AX1730" si="1691">COUNTIF(U1700:V1700,"ns")</f>
        <v>0</v>
      </c>
      <c r="AY1700" s="380">
        <f t="shared" ref="AY1700:AY1763" si="1692">SUM(U1700:V1700)</f>
        <v>0</v>
      </c>
      <c r="AZ1700" s="292">
        <f t="shared" ref="AZ1700:AZ1763" si="1693">IF($AG$1697=$AH$1697,0,IF(OR(AND(AW1700=0,AX1700&gt;0),AND(AW1700="ns",AY1700&gt;0),AND(AW1700="ns",AX1700=0,AY1700=0)),1,IF(OR(AND(AW1700&gt;0,AX1700=2),AND(AW1700="ns",AX1700=2),AND(AW1700="ns",AY1700=0,AX1700&gt;0),AW1700=AY1700),0,1)))</f>
        <v>0</v>
      </c>
      <c r="BA1700" s="388">
        <f t="shared" ref="BA1700:BA1763" si="1694">W1700</f>
        <v>0</v>
      </c>
      <c r="BB1700" s="379">
        <f t="shared" ref="BB1700:BB1730" si="1695">COUNTIF(Y1700:Z1700,"ns")</f>
        <v>0</v>
      </c>
      <c r="BC1700" s="380">
        <f t="shared" ref="BC1700:BC1763" si="1696">SUM(Y1700:Z1700)</f>
        <v>0</v>
      </c>
      <c r="BD1700" s="292">
        <f t="shared" ref="BD1700:BD1763" si="1697">IF($AG$1697=$AH$1697,0,IF(OR(AND(BA1700=0,BB1700&gt;0),AND(BA1700="ns",BC1700&gt;0),AND(BA1700="ns",BB1700=0,BC1700=0)),1,IF(OR(AND(BA1700&gt;0,BB1700=2),AND(BA1700="ns",BB1700=2),AND(BA1700="ns",BC1700=0,BB1700&gt;0),BA1700=BC1700),0,1)))</f>
        <v>0</v>
      </c>
      <c r="BE1700" s="388">
        <f t="shared" ref="BE1700:BE1763" si="1698">AA1700</f>
        <v>0</v>
      </c>
      <c r="BF1700" s="379">
        <f t="shared" ref="BF1700:BF1730" si="1699">COUNTIF(AC1700:AD1700,"ns")</f>
        <v>0</v>
      </c>
      <c r="BG1700" s="380">
        <f t="shared" ref="BG1700:BG1763" si="1700">SUM(AC1700:AD1700)</f>
        <v>0</v>
      </c>
      <c r="BH1700" s="292">
        <f t="shared" ref="BH1700:BH1763" si="1701">IF($AG$1697=$AH$1697,0,IF(OR(AND(BE1700=0,BF1700&gt;0),AND(BE1700="ns",BG1700&gt;0),AND(BE1700="ns",BF1700=0,BG1700=0)),1,IF(OR(AND(BE1700&gt;0,BF1700=2),AND(BE1700="ns",BF1700=2),AND(BE1700="ns",BG1700=0,BF1700&gt;0),BE1700=BG1700),0,1)))</f>
        <v>0</v>
      </c>
      <c r="CA1700" s="413"/>
      <c r="CB1700" s="398"/>
      <c r="CC1700" s="398"/>
      <c r="CD1700" s="398"/>
      <c r="CE1700" s="398"/>
      <c r="CF1700" s="398"/>
      <c r="CG1700" s="398"/>
      <c r="CH1700" s="398"/>
      <c r="CI1700" s="398"/>
      <c r="CJ1700" s="398"/>
      <c r="CK1700" s="398"/>
      <c r="CL1700" s="398"/>
      <c r="CM1700" s="398"/>
      <c r="CN1700" s="398"/>
      <c r="CO1700" s="398"/>
      <c r="CP1700" s="398"/>
      <c r="CQ1700" s="398"/>
      <c r="CR1700" s="398"/>
      <c r="CS1700" s="398"/>
      <c r="CT1700" s="398"/>
      <c r="CU1700" s="398"/>
      <c r="CV1700" s="398"/>
      <c r="CW1700" s="398"/>
      <c r="CX1700" s="398"/>
      <c r="CY1700" s="398"/>
      <c r="CZ1700" s="398"/>
      <c r="DA1700" s="398"/>
      <c r="DB1700" s="398"/>
      <c r="DC1700" s="398"/>
      <c r="DD1700" s="398"/>
      <c r="DE1700" s="414"/>
      <c r="DG1700" s="610"/>
      <c r="DH1700" s="611"/>
      <c r="DI1700" s="415"/>
      <c r="DJ1700" s="416"/>
      <c r="DK1700" s="416"/>
      <c r="DL1700" s="416"/>
      <c r="DM1700" s="416"/>
      <c r="DN1700" s="416"/>
      <c r="DO1700" s="416"/>
      <c r="DP1700" s="416"/>
      <c r="DQ1700" s="416"/>
      <c r="DR1700" s="416"/>
      <c r="DS1700" s="416"/>
      <c r="DT1700" s="416"/>
      <c r="DU1700" s="416"/>
      <c r="DV1700" s="416"/>
      <c r="DW1700" s="416"/>
      <c r="DX1700" s="416"/>
      <c r="DY1700" s="416"/>
      <c r="DZ1700" s="416"/>
      <c r="EA1700" s="416"/>
      <c r="EB1700" s="416"/>
      <c r="EC1700" s="416"/>
      <c r="ED1700" s="416"/>
      <c r="EE1700" s="416"/>
      <c r="EF1700" s="416"/>
      <c r="EG1700" s="416"/>
      <c r="EH1700" s="416"/>
      <c r="EI1700" s="416"/>
      <c r="EJ1700" s="416"/>
      <c r="EK1700" s="416"/>
      <c r="EL1700" s="417"/>
    </row>
    <row r="1701" spans="3:143" ht="15" customHeight="1" x14ac:dyDescent="0.25">
      <c r="C1701" s="796"/>
      <c r="D1701" s="719"/>
      <c r="E1701" s="720"/>
      <c r="F1701" s="703" t="s">
        <v>292</v>
      </c>
      <c r="G1701" s="703"/>
      <c r="H1701" s="704" t="s">
        <v>297</v>
      </c>
      <c r="I1701" s="705"/>
      <c r="J1701" s="705"/>
      <c r="K1701" s="705"/>
      <c r="L1701" s="706"/>
      <c r="M1701" s="864"/>
      <c r="N1701" s="865"/>
      <c r="O1701" s="864"/>
      <c r="P1701" s="865"/>
      <c r="Q1701" s="864"/>
      <c r="R1701" s="865"/>
      <c r="S1701" s="868"/>
      <c r="T1701" s="869"/>
      <c r="U1701" s="280"/>
      <c r="V1701" s="280"/>
      <c r="W1701" s="628"/>
      <c r="X1701" s="628"/>
      <c r="Y1701" s="281"/>
      <c r="Z1701" s="281"/>
      <c r="AA1701" s="628"/>
      <c r="AB1701" s="628"/>
      <c r="AC1701" s="281"/>
      <c r="AD1701" s="281"/>
      <c r="AE1701" s="60"/>
      <c r="AF1701" s="259"/>
      <c r="AG1701" s="374">
        <f t="shared" si="1677"/>
        <v>18</v>
      </c>
      <c r="AH1701" s="399"/>
      <c r="AK1701" s="412">
        <f t="shared" si="1678"/>
        <v>0</v>
      </c>
      <c r="AL1701" s="379">
        <f t="shared" si="1679"/>
        <v>0</v>
      </c>
      <c r="AM1701" s="380">
        <f t="shared" si="1680"/>
        <v>0</v>
      </c>
      <c r="AN1701" s="292">
        <f t="shared" si="1681"/>
        <v>0</v>
      </c>
      <c r="AO1701" s="388">
        <f t="shared" si="1682"/>
        <v>0</v>
      </c>
      <c r="AP1701" s="379">
        <f t="shared" si="1683"/>
        <v>0</v>
      </c>
      <c r="AQ1701" s="380">
        <f t="shared" si="1684"/>
        <v>0</v>
      </c>
      <c r="AR1701" s="317">
        <f t="shared" si="1685"/>
        <v>0</v>
      </c>
      <c r="AS1701" s="388">
        <f t="shared" si="1686"/>
        <v>0</v>
      </c>
      <c r="AT1701" s="379">
        <f t="shared" si="1687"/>
        <v>0</v>
      </c>
      <c r="AU1701" s="380">
        <f t="shared" si="1688"/>
        <v>0</v>
      </c>
      <c r="AV1701" s="317">
        <f t="shared" si="1689"/>
        <v>0</v>
      </c>
      <c r="AW1701" s="388">
        <f t="shared" si="1690"/>
        <v>0</v>
      </c>
      <c r="AX1701" s="379">
        <f t="shared" si="1691"/>
        <v>0</v>
      </c>
      <c r="AY1701" s="380">
        <f t="shared" si="1692"/>
        <v>0</v>
      </c>
      <c r="AZ1701" s="292">
        <f t="shared" si="1693"/>
        <v>0</v>
      </c>
      <c r="BA1701" s="388">
        <f t="shared" si="1694"/>
        <v>0</v>
      </c>
      <c r="BB1701" s="379">
        <f t="shared" si="1695"/>
        <v>0</v>
      </c>
      <c r="BC1701" s="380">
        <f t="shared" si="1696"/>
        <v>0</v>
      </c>
      <c r="BD1701" s="292">
        <f t="shared" si="1697"/>
        <v>0</v>
      </c>
      <c r="BE1701" s="388">
        <f t="shared" si="1698"/>
        <v>0</v>
      </c>
      <c r="BF1701" s="379">
        <f t="shared" si="1699"/>
        <v>0</v>
      </c>
      <c r="BG1701" s="380">
        <f t="shared" si="1700"/>
        <v>0</v>
      </c>
      <c r="BH1701" s="292">
        <f t="shared" si="1701"/>
        <v>0</v>
      </c>
      <c r="CA1701" s="413"/>
      <c r="CB1701" s="398"/>
      <c r="CC1701" s="398"/>
      <c r="CD1701" s="398"/>
      <c r="CE1701" s="398"/>
      <c r="CF1701" s="398"/>
      <c r="CG1701" s="398"/>
      <c r="CH1701" s="398"/>
      <c r="CI1701" s="398"/>
      <c r="CJ1701" s="398"/>
      <c r="CK1701" s="398"/>
      <c r="CL1701" s="398"/>
      <c r="CM1701" s="398"/>
      <c r="CN1701" s="398"/>
      <c r="CO1701" s="398"/>
      <c r="CP1701" s="398"/>
      <c r="CQ1701" s="398"/>
      <c r="CR1701" s="398"/>
      <c r="CS1701" s="398"/>
      <c r="CT1701" s="398"/>
      <c r="CU1701" s="398"/>
      <c r="CV1701" s="398"/>
      <c r="CW1701" s="398"/>
      <c r="CX1701" s="398"/>
      <c r="CY1701" s="398"/>
      <c r="CZ1701" s="398"/>
      <c r="DA1701" s="398"/>
      <c r="DB1701" s="398"/>
      <c r="DC1701" s="398"/>
      <c r="DD1701" s="398"/>
      <c r="DE1701" s="414"/>
      <c r="DG1701" s="610"/>
      <c r="DH1701" s="611"/>
      <c r="DI1701" s="415"/>
      <c r="DJ1701" s="416"/>
      <c r="DK1701" s="416"/>
      <c r="DL1701" s="416"/>
      <c r="DM1701" s="416"/>
      <c r="DN1701" s="416"/>
      <c r="DO1701" s="416"/>
      <c r="DP1701" s="416"/>
      <c r="DQ1701" s="416"/>
      <c r="DR1701" s="416"/>
      <c r="DS1701" s="416"/>
      <c r="DT1701" s="416"/>
      <c r="DU1701" s="416"/>
      <c r="DV1701" s="416"/>
      <c r="DW1701" s="416"/>
      <c r="DX1701" s="416"/>
      <c r="DY1701" s="416"/>
      <c r="DZ1701" s="416"/>
      <c r="EA1701" s="416"/>
      <c r="EB1701" s="416"/>
      <c r="EC1701" s="416"/>
      <c r="ED1701" s="416"/>
      <c r="EE1701" s="416"/>
      <c r="EF1701" s="416"/>
      <c r="EG1701" s="416"/>
      <c r="EH1701" s="416"/>
      <c r="EI1701" s="416"/>
      <c r="EJ1701" s="416"/>
      <c r="EK1701" s="416"/>
      <c r="EL1701" s="417"/>
    </row>
    <row r="1702" spans="3:143" ht="15" customHeight="1" x14ac:dyDescent="0.25">
      <c r="C1702" s="796"/>
      <c r="D1702" s="719"/>
      <c r="E1702" s="720"/>
      <c r="F1702" s="703" t="s">
        <v>293</v>
      </c>
      <c r="G1702" s="703"/>
      <c r="H1702" s="704" t="s">
        <v>298</v>
      </c>
      <c r="I1702" s="705"/>
      <c r="J1702" s="705"/>
      <c r="K1702" s="705"/>
      <c r="L1702" s="706"/>
      <c r="M1702" s="864"/>
      <c r="N1702" s="865"/>
      <c r="O1702" s="864"/>
      <c r="P1702" s="865"/>
      <c r="Q1702" s="864"/>
      <c r="R1702" s="865"/>
      <c r="S1702" s="868"/>
      <c r="T1702" s="869"/>
      <c r="U1702" s="280"/>
      <c r="V1702" s="280"/>
      <c r="W1702" s="628"/>
      <c r="X1702" s="628"/>
      <c r="Y1702" s="281"/>
      <c r="Z1702" s="281"/>
      <c r="AA1702" s="628"/>
      <c r="AB1702" s="628"/>
      <c r="AC1702" s="281"/>
      <c r="AD1702" s="281"/>
      <c r="AE1702" s="60"/>
      <c r="AF1702" s="259"/>
      <c r="AG1702" s="374">
        <f t="shared" si="1677"/>
        <v>18</v>
      </c>
      <c r="AH1702" s="399"/>
      <c r="AK1702" s="412">
        <f t="shared" si="1678"/>
        <v>0</v>
      </c>
      <c r="AL1702" s="379">
        <f t="shared" si="1679"/>
        <v>0</v>
      </c>
      <c r="AM1702" s="380">
        <f t="shared" si="1680"/>
        <v>0</v>
      </c>
      <c r="AN1702" s="292">
        <f t="shared" si="1681"/>
        <v>0</v>
      </c>
      <c r="AO1702" s="388">
        <f t="shared" si="1682"/>
        <v>0</v>
      </c>
      <c r="AP1702" s="379">
        <f t="shared" si="1683"/>
        <v>0</v>
      </c>
      <c r="AQ1702" s="380">
        <f t="shared" si="1684"/>
        <v>0</v>
      </c>
      <c r="AR1702" s="317">
        <f t="shared" si="1685"/>
        <v>0</v>
      </c>
      <c r="AS1702" s="388">
        <f t="shared" si="1686"/>
        <v>0</v>
      </c>
      <c r="AT1702" s="379">
        <f t="shared" si="1687"/>
        <v>0</v>
      </c>
      <c r="AU1702" s="380">
        <f t="shared" si="1688"/>
        <v>0</v>
      </c>
      <c r="AV1702" s="317">
        <f t="shared" si="1689"/>
        <v>0</v>
      </c>
      <c r="AW1702" s="388">
        <f t="shared" si="1690"/>
        <v>0</v>
      </c>
      <c r="AX1702" s="379">
        <f t="shared" si="1691"/>
        <v>0</v>
      </c>
      <c r="AY1702" s="380">
        <f t="shared" si="1692"/>
        <v>0</v>
      </c>
      <c r="AZ1702" s="292">
        <f t="shared" si="1693"/>
        <v>0</v>
      </c>
      <c r="BA1702" s="388">
        <f t="shared" si="1694"/>
        <v>0</v>
      </c>
      <c r="BB1702" s="379">
        <f t="shared" si="1695"/>
        <v>0</v>
      </c>
      <c r="BC1702" s="380">
        <f t="shared" si="1696"/>
        <v>0</v>
      </c>
      <c r="BD1702" s="292">
        <f t="shared" si="1697"/>
        <v>0</v>
      </c>
      <c r="BE1702" s="388">
        <f t="shared" si="1698"/>
        <v>0</v>
      </c>
      <c r="BF1702" s="379">
        <f t="shared" si="1699"/>
        <v>0</v>
      </c>
      <c r="BG1702" s="380">
        <f t="shared" si="1700"/>
        <v>0</v>
      </c>
      <c r="BH1702" s="292">
        <f t="shared" si="1701"/>
        <v>0</v>
      </c>
      <c r="CA1702" s="413"/>
      <c r="CB1702" s="398"/>
      <c r="CC1702" s="398"/>
      <c r="CD1702" s="398"/>
      <c r="CE1702" s="398"/>
      <c r="CF1702" s="398"/>
      <c r="CG1702" s="398"/>
      <c r="CH1702" s="398"/>
      <c r="CI1702" s="398"/>
      <c r="CJ1702" s="398"/>
      <c r="CK1702" s="398"/>
      <c r="CL1702" s="398"/>
      <c r="CM1702" s="398"/>
      <c r="CN1702" s="398"/>
      <c r="CO1702" s="398"/>
      <c r="CP1702" s="398"/>
      <c r="CQ1702" s="398"/>
      <c r="CR1702" s="398"/>
      <c r="CS1702" s="398"/>
      <c r="CT1702" s="398"/>
      <c r="CU1702" s="398"/>
      <c r="CV1702" s="398"/>
      <c r="CW1702" s="398"/>
      <c r="CX1702" s="398"/>
      <c r="CY1702" s="398"/>
      <c r="CZ1702" s="398"/>
      <c r="DA1702" s="398"/>
      <c r="DB1702" s="398"/>
      <c r="DC1702" s="398"/>
      <c r="DD1702" s="398"/>
      <c r="DE1702" s="414"/>
      <c r="DG1702" s="610"/>
      <c r="DH1702" s="611"/>
      <c r="DI1702" s="415"/>
      <c r="DJ1702" s="416"/>
      <c r="DK1702" s="416"/>
      <c r="DL1702" s="416"/>
      <c r="DM1702" s="416"/>
      <c r="DN1702" s="416"/>
      <c r="DO1702" s="416"/>
      <c r="DP1702" s="416"/>
      <c r="DQ1702" s="416"/>
      <c r="DR1702" s="416"/>
      <c r="DS1702" s="416"/>
      <c r="DT1702" s="416"/>
      <c r="DU1702" s="416"/>
      <c r="DV1702" s="416"/>
      <c r="DW1702" s="416"/>
      <c r="DX1702" s="416"/>
      <c r="DY1702" s="416"/>
      <c r="DZ1702" s="416"/>
      <c r="EA1702" s="416"/>
      <c r="EB1702" s="416"/>
      <c r="EC1702" s="416"/>
      <c r="ED1702" s="416"/>
      <c r="EE1702" s="416"/>
      <c r="EF1702" s="416"/>
      <c r="EG1702" s="416"/>
      <c r="EH1702" s="416"/>
      <c r="EI1702" s="416"/>
      <c r="EJ1702" s="416"/>
      <c r="EK1702" s="416"/>
      <c r="EL1702" s="417"/>
    </row>
    <row r="1703" spans="3:143" ht="36" customHeight="1" x14ac:dyDescent="0.25">
      <c r="C1703" s="797"/>
      <c r="D1703" s="721"/>
      <c r="E1703" s="722"/>
      <c r="F1703" s="767" t="s">
        <v>294</v>
      </c>
      <c r="G1703" s="767"/>
      <c r="H1703" s="707" t="s">
        <v>299</v>
      </c>
      <c r="I1703" s="708"/>
      <c r="J1703" s="708"/>
      <c r="K1703" s="708"/>
      <c r="L1703" s="709"/>
      <c r="M1703" s="1148"/>
      <c r="N1703" s="1149"/>
      <c r="O1703" s="1148"/>
      <c r="P1703" s="1149"/>
      <c r="Q1703" s="1148"/>
      <c r="R1703" s="1149"/>
      <c r="S1703" s="876"/>
      <c r="T1703" s="877"/>
      <c r="U1703" s="327"/>
      <c r="V1703" s="327"/>
      <c r="W1703" s="1150"/>
      <c r="X1703" s="1150"/>
      <c r="Y1703" s="328"/>
      <c r="Z1703" s="328"/>
      <c r="AA1703" s="1150"/>
      <c r="AB1703" s="1150"/>
      <c r="AC1703" s="328"/>
      <c r="AD1703" s="328"/>
      <c r="AE1703" s="60"/>
      <c r="AF1703" s="259"/>
      <c r="AG1703" s="374">
        <f t="shared" si="1677"/>
        <v>18</v>
      </c>
      <c r="AH1703" s="399"/>
      <c r="AK1703" s="412">
        <f t="shared" si="1678"/>
        <v>0</v>
      </c>
      <c r="AL1703" s="379">
        <f t="shared" si="1679"/>
        <v>0</v>
      </c>
      <c r="AM1703" s="380">
        <f t="shared" si="1680"/>
        <v>0</v>
      </c>
      <c r="AN1703" s="292">
        <f t="shared" si="1681"/>
        <v>0</v>
      </c>
      <c r="AO1703" s="388">
        <f t="shared" si="1682"/>
        <v>0</v>
      </c>
      <c r="AP1703" s="379">
        <f t="shared" si="1683"/>
        <v>0</v>
      </c>
      <c r="AQ1703" s="380">
        <f t="shared" si="1684"/>
        <v>0</v>
      </c>
      <c r="AR1703" s="317">
        <f t="shared" si="1685"/>
        <v>0</v>
      </c>
      <c r="AS1703" s="388">
        <f t="shared" si="1686"/>
        <v>0</v>
      </c>
      <c r="AT1703" s="379">
        <f t="shared" si="1687"/>
        <v>0</v>
      </c>
      <c r="AU1703" s="380">
        <f t="shared" si="1688"/>
        <v>0</v>
      </c>
      <c r="AV1703" s="317">
        <f t="shared" si="1689"/>
        <v>0</v>
      </c>
      <c r="AW1703" s="388">
        <f t="shared" si="1690"/>
        <v>0</v>
      </c>
      <c r="AX1703" s="379">
        <f t="shared" si="1691"/>
        <v>0</v>
      </c>
      <c r="AY1703" s="380">
        <f t="shared" si="1692"/>
        <v>0</v>
      </c>
      <c r="AZ1703" s="292">
        <f t="shared" si="1693"/>
        <v>0</v>
      </c>
      <c r="BA1703" s="388">
        <f t="shared" si="1694"/>
        <v>0</v>
      </c>
      <c r="BB1703" s="379">
        <f t="shared" si="1695"/>
        <v>0</v>
      </c>
      <c r="BC1703" s="380">
        <f t="shared" si="1696"/>
        <v>0</v>
      </c>
      <c r="BD1703" s="292">
        <f t="shared" si="1697"/>
        <v>0</v>
      </c>
      <c r="BE1703" s="388">
        <f t="shared" si="1698"/>
        <v>0</v>
      </c>
      <c r="BF1703" s="379">
        <f t="shared" si="1699"/>
        <v>0</v>
      </c>
      <c r="BG1703" s="380">
        <f t="shared" si="1700"/>
        <v>0</v>
      </c>
      <c r="BH1703" s="292">
        <f t="shared" si="1701"/>
        <v>0</v>
      </c>
      <c r="CA1703" s="413"/>
      <c r="CB1703" s="398"/>
      <c r="CC1703" s="398"/>
      <c r="CD1703" s="398"/>
      <c r="CE1703" s="398"/>
      <c r="CF1703" s="398"/>
      <c r="CG1703" s="398"/>
      <c r="CH1703" s="398"/>
      <c r="CI1703" s="398"/>
      <c r="CJ1703" s="398"/>
      <c r="CK1703" s="398"/>
      <c r="CL1703" s="398"/>
      <c r="CM1703" s="398"/>
      <c r="CN1703" s="398"/>
      <c r="CO1703" s="398"/>
      <c r="CP1703" s="398"/>
      <c r="CQ1703" s="398"/>
      <c r="CR1703" s="398"/>
      <c r="CS1703" s="398"/>
      <c r="CT1703" s="398"/>
      <c r="CU1703" s="398"/>
      <c r="CV1703" s="398"/>
      <c r="CW1703" s="398"/>
      <c r="CX1703" s="398"/>
      <c r="CY1703" s="398"/>
      <c r="CZ1703" s="398"/>
      <c r="DA1703" s="398"/>
      <c r="DB1703" s="398"/>
      <c r="DC1703" s="398"/>
      <c r="DD1703" s="398"/>
      <c r="DE1703" s="414"/>
      <c r="DG1703" s="614" t="s">
        <v>294</v>
      </c>
      <c r="DH1703" s="615"/>
      <c r="DI1703" s="418" t="s">
        <v>1920</v>
      </c>
      <c r="DJ1703" s="419"/>
      <c r="DK1703" s="419"/>
      <c r="DL1703" s="419"/>
      <c r="DM1703" s="419"/>
      <c r="DN1703" s="419"/>
      <c r="DO1703" s="419"/>
      <c r="DP1703" s="419"/>
      <c r="DQ1703" s="419"/>
      <c r="DR1703" s="419"/>
      <c r="DS1703" s="419"/>
      <c r="DT1703" s="419"/>
      <c r="DU1703" s="419">
        <f t="shared" ref="DU1703:DZ1703" si="1702">M1703</f>
        <v>0</v>
      </c>
      <c r="DV1703" s="419">
        <f t="shared" si="1702"/>
        <v>0</v>
      </c>
      <c r="DW1703" s="419">
        <f t="shared" si="1702"/>
        <v>0</v>
      </c>
      <c r="DX1703" s="419">
        <f t="shared" si="1702"/>
        <v>0</v>
      </c>
      <c r="DY1703" s="419">
        <f t="shared" si="1702"/>
        <v>0</v>
      </c>
      <c r="DZ1703" s="419">
        <f t="shared" si="1702"/>
        <v>0</v>
      </c>
      <c r="EA1703" s="419">
        <f t="shared" ref="EA1703:EL1703" si="1703">S1703</f>
        <v>0</v>
      </c>
      <c r="EB1703" s="419">
        <f t="shared" si="1703"/>
        <v>0</v>
      </c>
      <c r="EC1703" s="419">
        <f t="shared" si="1703"/>
        <v>0</v>
      </c>
      <c r="ED1703" s="419">
        <f t="shared" si="1703"/>
        <v>0</v>
      </c>
      <c r="EE1703" s="419">
        <f t="shared" si="1703"/>
        <v>0</v>
      </c>
      <c r="EF1703" s="419">
        <f t="shared" si="1703"/>
        <v>0</v>
      </c>
      <c r="EG1703" s="419">
        <f t="shared" si="1703"/>
        <v>0</v>
      </c>
      <c r="EH1703" s="419">
        <f t="shared" si="1703"/>
        <v>0</v>
      </c>
      <c r="EI1703" s="419">
        <f t="shared" si="1703"/>
        <v>0</v>
      </c>
      <c r="EJ1703" s="419">
        <f t="shared" si="1703"/>
        <v>0</v>
      </c>
      <c r="EK1703" s="419">
        <f t="shared" si="1703"/>
        <v>0</v>
      </c>
      <c r="EL1703" s="420">
        <f t="shared" si="1703"/>
        <v>0</v>
      </c>
    </row>
    <row r="1704" spans="3:143" ht="15" customHeight="1" x14ac:dyDescent="0.25">
      <c r="C1704" s="795" t="s">
        <v>326</v>
      </c>
      <c r="D1704" s="768" t="s">
        <v>327</v>
      </c>
      <c r="E1704" s="769"/>
      <c r="F1704" s="648" t="s">
        <v>302</v>
      </c>
      <c r="G1704" s="648"/>
      <c r="H1704" s="704" t="s">
        <v>308</v>
      </c>
      <c r="I1704" s="705"/>
      <c r="J1704" s="705"/>
      <c r="K1704" s="705"/>
      <c r="L1704" s="706"/>
      <c r="M1704" s="864"/>
      <c r="N1704" s="865"/>
      <c r="O1704" s="864"/>
      <c r="P1704" s="865"/>
      <c r="Q1704" s="864"/>
      <c r="R1704" s="865"/>
      <c r="S1704" s="868"/>
      <c r="T1704" s="869"/>
      <c r="U1704" s="280"/>
      <c r="V1704" s="280"/>
      <c r="W1704" s="628"/>
      <c r="X1704" s="628"/>
      <c r="Y1704" s="281"/>
      <c r="Z1704" s="281"/>
      <c r="AA1704" s="628"/>
      <c r="AB1704" s="628"/>
      <c r="AC1704" s="281"/>
      <c r="AD1704" s="281"/>
      <c r="AE1704" s="60"/>
      <c r="AF1704" s="259"/>
      <c r="AG1704" s="374">
        <f t="shared" si="1677"/>
        <v>18</v>
      </c>
      <c r="AH1704" s="399"/>
      <c r="AK1704" s="412">
        <f t="shared" si="1678"/>
        <v>0</v>
      </c>
      <c r="AL1704" s="379">
        <f t="shared" si="1679"/>
        <v>0</v>
      </c>
      <c r="AM1704" s="380">
        <f t="shared" si="1680"/>
        <v>0</v>
      </c>
      <c r="AN1704" s="292">
        <f t="shared" si="1681"/>
        <v>0</v>
      </c>
      <c r="AO1704" s="388">
        <f t="shared" si="1682"/>
        <v>0</v>
      </c>
      <c r="AP1704" s="379">
        <f t="shared" si="1683"/>
        <v>0</v>
      </c>
      <c r="AQ1704" s="380">
        <f t="shared" si="1684"/>
        <v>0</v>
      </c>
      <c r="AR1704" s="317">
        <f t="shared" si="1685"/>
        <v>0</v>
      </c>
      <c r="AS1704" s="388">
        <f t="shared" si="1686"/>
        <v>0</v>
      </c>
      <c r="AT1704" s="379">
        <f t="shared" si="1687"/>
        <v>0</v>
      </c>
      <c r="AU1704" s="380">
        <f t="shared" si="1688"/>
        <v>0</v>
      </c>
      <c r="AV1704" s="317">
        <f t="shared" si="1689"/>
        <v>0</v>
      </c>
      <c r="AW1704" s="388">
        <f t="shared" si="1690"/>
        <v>0</v>
      </c>
      <c r="AX1704" s="379">
        <f t="shared" si="1691"/>
        <v>0</v>
      </c>
      <c r="AY1704" s="380">
        <f t="shared" si="1692"/>
        <v>0</v>
      </c>
      <c r="AZ1704" s="292">
        <f t="shared" si="1693"/>
        <v>0</v>
      </c>
      <c r="BA1704" s="388">
        <f t="shared" si="1694"/>
        <v>0</v>
      </c>
      <c r="BB1704" s="379">
        <f t="shared" si="1695"/>
        <v>0</v>
      </c>
      <c r="BC1704" s="380">
        <f t="shared" si="1696"/>
        <v>0</v>
      </c>
      <c r="BD1704" s="292">
        <f t="shared" si="1697"/>
        <v>0</v>
      </c>
      <c r="BE1704" s="388">
        <f t="shared" si="1698"/>
        <v>0</v>
      </c>
      <c r="BF1704" s="379">
        <f t="shared" si="1699"/>
        <v>0</v>
      </c>
      <c r="BG1704" s="380">
        <f t="shared" si="1700"/>
        <v>0</v>
      </c>
      <c r="BH1704" s="292">
        <f t="shared" si="1701"/>
        <v>0</v>
      </c>
      <c r="CA1704" s="413"/>
      <c r="CB1704" s="398"/>
      <c r="CC1704" s="398"/>
      <c r="CD1704" s="398"/>
      <c r="CE1704" s="398"/>
      <c r="CF1704" s="398"/>
      <c r="CG1704" s="398"/>
      <c r="CH1704" s="398"/>
      <c r="CI1704" s="398"/>
      <c r="CJ1704" s="398"/>
      <c r="CK1704" s="398"/>
      <c r="CL1704" s="398"/>
      <c r="CM1704" s="398"/>
      <c r="CN1704" s="398"/>
      <c r="CO1704" s="398"/>
      <c r="CP1704" s="398"/>
      <c r="CQ1704" s="398"/>
      <c r="CR1704" s="398"/>
      <c r="CS1704" s="398"/>
      <c r="CT1704" s="398"/>
      <c r="CU1704" s="398"/>
      <c r="CV1704" s="398"/>
      <c r="CW1704" s="398"/>
      <c r="CX1704" s="398"/>
      <c r="CY1704" s="398"/>
      <c r="CZ1704" s="398"/>
      <c r="DA1704" s="398"/>
      <c r="DB1704" s="398"/>
      <c r="DC1704" s="398"/>
      <c r="DD1704" s="398"/>
      <c r="DE1704" s="414"/>
      <c r="DG1704" s="647"/>
      <c r="DH1704" s="648"/>
      <c r="DI1704" s="415" t="s">
        <v>1910</v>
      </c>
      <c r="DJ1704" s="416"/>
      <c r="DK1704" s="416"/>
      <c r="DL1704" s="416"/>
      <c r="DM1704" s="416"/>
      <c r="DN1704" s="416"/>
      <c r="DO1704" s="416"/>
      <c r="DP1704" s="416"/>
      <c r="DQ1704" s="416"/>
      <c r="DR1704" s="416"/>
      <c r="DS1704" s="416"/>
      <c r="DT1704" s="416"/>
      <c r="DU1704" s="416">
        <f t="shared" ref="DU1704:DZ1704" si="1704">COUNTIF(M1699:M1702,"NS")</f>
        <v>0</v>
      </c>
      <c r="DV1704" s="416">
        <f t="shared" si="1704"/>
        <v>0</v>
      </c>
      <c r="DW1704" s="416">
        <f t="shared" si="1704"/>
        <v>0</v>
      </c>
      <c r="DX1704" s="416">
        <f t="shared" si="1704"/>
        <v>0</v>
      </c>
      <c r="DY1704" s="416">
        <f t="shared" si="1704"/>
        <v>0</v>
      </c>
      <c r="DZ1704" s="416">
        <f t="shared" si="1704"/>
        <v>0</v>
      </c>
      <c r="EA1704" s="416">
        <f t="shared" ref="EA1704:EL1704" si="1705">COUNTIF(S1699:S1702,"NS")</f>
        <v>0</v>
      </c>
      <c r="EB1704" s="416">
        <f t="shared" si="1705"/>
        <v>0</v>
      </c>
      <c r="EC1704" s="416">
        <f t="shared" si="1705"/>
        <v>0</v>
      </c>
      <c r="ED1704" s="416">
        <f t="shared" si="1705"/>
        <v>0</v>
      </c>
      <c r="EE1704" s="416">
        <f t="shared" si="1705"/>
        <v>0</v>
      </c>
      <c r="EF1704" s="416">
        <f t="shared" si="1705"/>
        <v>0</v>
      </c>
      <c r="EG1704" s="416">
        <f t="shared" si="1705"/>
        <v>0</v>
      </c>
      <c r="EH1704" s="416">
        <f t="shared" si="1705"/>
        <v>0</v>
      </c>
      <c r="EI1704" s="416">
        <f t="shared" si="1705"/>
        <v>0</v>
      </c>
      <c r="EJ1704" s="416">
        <f t="shared" si="1705"/>
        <v>0</v>
      </c>
      <c r="EK1704" s="416">
        <f t="shared" si="1705"/>
        <v>0</v>
      </c>
      <c r="EL1704" s="417">
        <f t="shared" si="1705"/>
        <v>0</v>
      </c>
    </row>
    <row r="1705" spans="3:143" ht="15" customHeight="1" x14ac:dyDescent="0.25">
      <c r="C1705" s="796"/>
      <c r="D1705" s="770"/>
      <c r="E1705" s="771"/>
      <c r="F1705" s="648" t="s">
        <v>303</v>
      </c>
      <c r="G1705" s="648"/>
      <c r="H1705" s="704" t="s">
        <v>309</v>
      </c>
      <c r="I1705" s="705"/>
      <c r="J1705" s="705"/>
      <c r="K1705" s="705"/>
      <c r="L1705" s="706"/>
      <c r="M1705" s="864"/>
      <c r="N1705" s="865"/>
      <c r="O1705" s="864"/>
      <c r="P1705" s="865"/>
      <c r="Q1705" s="864"/>
      <c r="R1705" s="865"/>
      <c r="S1705" s="868"/>
      <c r="T1705" s="869"/>
      <c r="U1705" s="280"/>
      <c r="V1705" s="280"/>
      <c r="W1705" s="628"/>
      <c r="X1705" s="628"/>
      <c r="Y1705" s="281"/>
      <c r="Z1705" s="281"/>
      <c r="AA1705" s="628"/>
      <c r="AB1705" s="628"/>
      <c r="AC1705" s="281"/>
      <c r="AD1705" s="281"/>
      <c r="AE1705" s="60"/>
      <c r="AF1705" s="259"/>
      <c r="AG1705" s="374">
        <f t="shared" si="1677"/>
        <v>18</v>
      </c>
      <c r="AH1705" s="399"/>
      <c r="AK1705" s="412">
        <f t="shared" si="1678"/>
        <v>0</v>
      </c>
      <c r="AL1705" s="379">
        <f t="shared" si="1679"/>
        <v>0</v>
      </c>
      <c r="AM1705" s="380">
        <f t="shared" si="1680"/>
        <v>0</v>
      </c>
      <c r="AN1705" s="292">
        <f t="shared" si="1681"/>
        <v>0</v>
      </c>
      <c r="AO1705" s="388">
        <f t="shared" si="1682"/>
        <v>0</v>
      </c>
      <c r="AP1705" s="379">
        <f t="shared" si="1683"/>
        <v>0</v>
      </c>
      <c r="AQ1705" s="380">
        <f t="shared" si="1684"/>
        <v>0</v>
      </c>
      <c r="AR1705" s="317">
        <f t="shared" si="1685"/>
        <v>0</v>
      </c>
      <c r="AS1705" s="388">
        <f t="shared" si="1686"/>
        <v>0</v>
      </c>
      <c r="AT1705" s="379">
        <f t="shared" si="1687"/>
        <v>0</v>
      </c>
      <c r="AU1705" s="380">
        <f t="shared" si="1688"/>
        <v>0</v>
      </c>
      <c r="AV1705" s="317">
        <f t="shared" si="1689"/>
        <v>0</v>
      </c>
      <c r="AW1705" s="388">
        <f t="shared" si="1690"/>
        <v>0</v>
      </c>
      <c r="AX1705" s="379">
        <f t="shared" si="1691"/>
        <v>0</v>
      </c>
      <c r="AY1705" s="380">
        <f t="shared" si="1692"/>
        <v>0</v>
      </c>
      <c r="AZ1705" s="292">
        <f t="shared" si="1693"/>
        <v>0</v>
      </c>
      <c r="BA1705" s="388">
        <f t="shared" si="1694"/>
        <v>0</v>
      </c>
      <c r="BB1705" s="379">
        <f t="shared" si="1695"/>
        <v>0</v>
      </c>
      <c r="BC1705" s="380">
        <f t="shared" si="1696"/>
        <v>0</v>
      </c>
      <c r="BD1705" s="292">
        <f t="shared" si="1697"/>
        <v>0</v>
      </c>
      <c r="BE1705" s="388">
        <f t="shared" si="1698"/>
        <v>0</v>
      </c>
      <c r="BF1705" s="379">
        <f t="shared" si="1699"/>
        <v>0</v>
      </c>
      <c r="BG1705" s="380">
        <f t="shared" si="1700"/>
        <v>0</v>
      </c>
      <c r="BH1705" s="292">
        <f t="shared" si="1701"/>
        <v>0</v>
      </c>
      <c r="CA1705" s="413"/>
      <c r="CB1705" s="398"/>
      <c r="CC1705" s="398"/>
      <c r="CD1705" s="398"/>
      <c r="CE1705" s="398"/>
      <c r="CF1705" s="398"/>
      <c r="CG1705" s="398"/>
      <c r="CH1705" s="398"/>
      <c r="CI1705" s="398"/>
      <c r="CJ1705" s="398"/>
      <c r="CK1705" s="398"/>
      <c r="CL1705" s="398"/>
      <c r="CM1705" s="398"/>
      <c r="CN1705" s="398"/>
      <c r="CO1705" s="398"/>
      <c r="CP1705" s="398"/>
      <c r="CQ1705" s="398"/>
      <c r="CR1705" s="398"/>
      <c r="CS1705" s="398"/>
      <c r="CT1705" s="398"/>
      <c r="CU1705" s="398"/>
      <c r="CV1705" s="398"/>
      <c r="CW1705" s="398"/>
      <c r="CX1705" s="398"/>
      <c r="CY1705" s="398"/>
      <c r="CZ1705" s="398"/>
      <c r="DA1705" s="398"/>
      <c r="DB1705" s="398"/>
      <c r="DC1705" s="398"/>
      <c r="DD1705" s="398"/>
      <c r="DE1705" s="414"/>
      <c r="DG1705" s="647"/>
      <c r="DH1705" s="648"/>
      <c r="DI1705" s="415" t="s">
        <v>1914</v>
      </c>
      <c r="DJ1705" s="416"/>
      <c r="DK1705" s="416"/>
      <c r="DL1705" s="416"/>
      <c r="DM1705" s="416"/>
      <c r="DN1705" s="416"/>
      <c r="DO1705" s="416"/>
      <c r="DP1705" s="416"/>
      <c r="DQ1705" s="416"/>
      <c r="DR1705" s="416"/>
      <c r="DS1705" s="416"/>
      <c r="DT1705" s="416"/>
      <c r="DU1705" s="416">
        <f t="shared" ref="DU1705:DZ1705" si="1706">SUM(M1699:M1703)</f>
        <v>0</v>
      </c>
      <c r="DV1705" s="416">
        <f t="shared" si="1706"/>
        <v>0</v>
      </c>
      <c r="DW1705" s="416">
        <f t="shared" si="1706"/>
        <v>0</v>
      </c>
      <c r="DX1705" s="416">
        <f t="shared" si="1706"/>
        <v>0</v>
      </c>
      <c r="DY1705" s="416">
        <f t="shared" si="1706"/>
        <v>0</v>
      </c>
      <c r="DZ1705" s="416">
        <f t="shared" si="1706"/>
        <v>0</v>
      </c>
      <c r="EA1705" s="416">
        <f t="shared" ref="EA1705:EL1705" si="1707">SUM(S1699:S1703)</f>
        <v>0</v>
      </c>
      <c r="EB1705" s="416">
        <f t="shared" si="1707"/>
        <v>0</v>
      </c>
      <c r="EC1705" s="416">
        <f t="shared" si="1707"/>
        <v>0</v>
      </c>
      <c r="ED1705" s="416">
        <f t="shared" si="1707"/>
        <v>0</v>
      </c>
      <c r="EE1705" s="416">
        <f t="shared" si="1707"/>
        <v>0</v>
      </c>
      <c r="EF1705" s="416">
        <f t="shared" si="1707"/>
        <v>0</v>
      </c>
      <c r="EG1705" s="416">
        <f t="shared" si="1707"/>
        <v>0</v>
      </c>
      <c r="EH1705" s="416">
        <f t="shared" si="1707"/>
        <v>0</v>
      </c>
      <c r="EI1705" s="416">
        <f t="shared" si="1707"/>
        <v>0</v>
      </c>
      <c r="EJ1705" s="416">
        <f t="shared" si="1707"/>
        <v>0</v>
      </c>
      <c r="EK1705" s="416">
        <f t="shared" si="1707"/>
        <v>0</v>
      </c>
      <c r="EL1705" s="417">
        <f t="shared" si="1707"/>
        <v>0</v>
      </c>
    </row>
    <row r="1706" spans="3:143" ht="24" customHeight="1" x14ac:dyDescent="0.25">
      <c r="C1706" s="796"/>
      <c r="D1706" s="770"/>
      <c r="E1706" s="771"/>
      <c r="F1706" s="648" t="s">
        <v>304</v>
      </c>
      <c r="G1706" s="648"/>
      <c r="H1706" s="704" t="s">
        <v>310</v>
      </c>
      <c r="I1706" s="705"/>
      <c r="J1706" s="705"/>
      <c r="K1706" s="705"/>
      <c r="L1706" s="706"/>
      <c r="M1706" s="864"/>
      <c r="N1706" s="865"/>
      <c r="O1706" s="864"/>
      <c r="P1706" s="865"/>
      <c r="Q1706" s="864"/>
      <c r="R1706" s="865"/>
      <c r="S1706" s="868"/>
      <c r="T1706" s="869"/>
      <c r="U1706" s="280"/>
      <c r="V1706" s="280"/>
      <c r="W1706" s="628"/>
      <c r="X1706" s="628"/>
      <c r="Y1706" s="281"/>
      <c r="Z1706" s="281"/>
      <c r="AA1706" s="628"/>
      <c r="AB1706" s="628"/>
      <c r="AC1706" s="281"/>
      <c r="AD1706" s="281"/>
      <c r="AE1706" s="60"/>
      <c r="AF1706" s="259"/>
      <c r="AG1706" s="374">
        <f t="shared" si="1677"/>
        <v>18</v>
      </c>
      <c r="AH1706" s="399"/>
      <c r="AK1706" s="412">
        <f t="shared" si="1678"/>
        <v>0</v>
      </c>
      <c r="AL1706" s="379">
        <f t="shared" si="1679"/>
        <v>0</v>
      </c>
      <c r="AM1706" s="380">
        <f t="shared" si="1680"/>
        <v>0</v>
      </c>
      <c r="AN1706" s="292">
        <f t="shared" si="1681"/>
        <v>0</v>
      </c>
      <c r="AO1706" s="388">
        <f t="shared" si="1682"/>
        <v>0</v>
      </c>
      <c r="AP1706" s="379">
        <f t="shared" si="1683"/>
        <v>0</v>
      </c>
      <c r="AQ1706" s="380">
        <f t="shared" si="1684"/>
        <v>0</v>
      </c>
      <c r="AR1706" s="317">
        <f t="shared" si="1685"/>
        <v>0</v>
      </c>
      <c r="AS1706" s="388">
        <f t="shared" si="1686"/>
        <v>0</v>
      </c>
      <c r="AT1706" s="379">
        <f t="shared" si="1687"/>
        <v>0</v>
      </c>
      <c r="AU1706" s="380">
        <f t="shared" si="1688"/>
        <v>0</v>
      </c>
      <c r="AV1706" s="317">
        <f t="shared" si="1689"/>
        <v>0</v>
      </c>
      <c r="AW1706" s="388">
        <f t="shared" si="1690"/>
        <v>0</v>
      </c>
      <c r="AX1706" s="379">
        <f t="shared" si="1691"/>
        <v>0</v>
      </c>
      <c r="AY1706" s="380">
        <f t="shared" si="1692"/>
        <v>0</v>
      </c>
      <c r="AZ1706" s="292">
        <f t="shared" si="1693"/>
        <v>0</v>
      </c>
      <c r="BA1706" s="388">
        <f t="shared" si="1694"/>
        <v>0</v>
      </c>
      <c r="BB1706" s="379">
        <f t="shared" si="1695"/>
        <v>0</v>
      </c>
      <c r="BC1706" s="380">
        <f t="shared" si="1696"/>
        <v>0</v>
      </c>
      <c r="BD1706" s="292">
        <f t="shared" si="1697"/>
        <v>0</v>
      </c>
      <c r="BE1706" s="388">
        <f t="shared" si="1698"/>
        <v>0</v>
      </c>
      <c r="BF1706" s="379">
        <f t="shared" si="1699"/>
        <v>0</v>
      </c>
      <c r="BG1706" s="380">
        <f t="shared" si="1700"/>
        <v>0</v>
      </c>
      <c r="BH1706" s="292">
        <f t="shared" si="1701"/>
        <v>0</v>
      </c>
      <c r="CA1706" s="413"/>
      <c r="CB1706" s="398"/>
      <c r="CC1706" s="398"/>
      <c r="CD1706" s="398"/>
      <c r="CE1706" s="398"/>
      <c r="CF1706" s="398"/>
      <c r="CG1706" s="398"/>
      <c r="CH1706" s="398"/>
      <c r="CI1706" s="398"/>
      <c r="CJ1706" s="398"/>
      <c r="CK1706" s="398"/>
      <c r="CL1706" s="398"/>
      <c r="CM1706" s="398"/>
      <c r="CN1706" s="398"/>
      <c r="CO1706" s="398"/>
      <c r="CP1706" s="398"/>
      <c r="CQ1706" s="398"/>
      <c r="CR1706" s="398"/>
      <c r="CS1706" s="398"/>
      <c r="CT1706" s="398"/>
      <c r="CU1706" s="398"/>
      <c r="CV1706" s="398"/>
      <c r="CW1706" s="398"/>
      <c r="CX1706" s="398"/>
      <c r="CY1706" s="398"/>
      <c r="CZ1706" s="398"/>
      <c r="DA1706" s="398"/>
      <c r="DB1706" s="398"/>
      <c r="DC1706" s="398"/>
      <c r="DD1706" s="398"/>
      <c r="DE1706" s="414"/>
      <c r="DG1706" s="647"/>
      <c r="DH1706" s="648"/>
      <c r="DI1706" s="415" t="s">
        <v>1919</v>
      </c>
      <c r="DJ1706" s="298"/>
      <c r="DK1706" s="298"/>
      <c r="DL1706" s="298"/>
      <c r="DM1706" s="298"/>
      <c r="DN1706" s="298"/>
      <c r="DO1706" s="298"/>
      <c r="DP1706" s="298"/>
      <c r="DQ1706" s="298"/>
      <c r="DR1706" s="298"/>
      <c r="DS1706" s="298"/>
      <c r="DT1706" s="298"/>
      <c r="DU1706" s="298">
        <f t="shared" ref="DU1706:DZ1706" si="1708">IF(OR(AND(DU1703="NS",DU1704=4),AND(DU1703="NA")),0,IF(OR(AND(IF(DU1703="NS",1,DU1703)&gt;DU1705*0.25,DU1704=0),AND(DU1703&gt;0,OR(DU1704=4,DU1705=0)),AND(DU1703&gt;0,DU1704=0,DU1705=0),AND(DU1703="NS",DU1704=0,DU1705=0)),1,0))</f>
        <v>0</v>
      </c>
      <c r="DV1706" s="298">
        <f t="shared" si="1708"/>
        <v>0</v>
      </c>
      <c r="DW1706" s="298">
        <f t="shared" si="1708"/>
        <v>0</v>
      </c>
      <c r="DX1706" s="298">
        <f t="shared" si="1708"/>
        <v>0</v>
      </c>
      <c r="DY1706" s="298">
        <f t="shared" si="1708"/>
        <v>0</v>
      </c>
      <c r="DZ1706" s="298">
        <f t="shared" si="1708"/>
        <v>0</v>
      </c>
      <c r="EA1706" s="298">
        <f>IF(OR(AND(EA1703="NS",EA1704=4),AND(EA1703="NA")),0,IF(OR(AND(IF(EA1703="NS",1,EA1703)&gt;EA1705*0.25,EA1704=0),AND(EA1703&gt;0,OR(EA1704=4,EA1705=0)),AND(EA1703&gt;0,EA1704=0,EA1705=0),AND(EA1703="NS",EA1704=0,EA1705=0)),1,0))</f>
        <v>0</v>
      </c>
      <c r="EB1706" s="298">
        <f t="shared" ref="EB1706:EL1706" si="1709">IF(OR(AND(EB1703="NS",EB1704=4),AND(EB1703="NA")),0,IF(OR(AND(IF(EB1703="NS",1,EB1703)&gt;EB1705*0.25,EB1704=0),AND(EB1703&gt;0,OR(EB1704=4,EB1705=0)),AND(EB1703&gt;0,EB1704=0,EB1705=0),AND(EB1703="NS",EB1704=0,EB1705=0)),1,0))</f>
        <v>0</v>
      </c>
      <c r="EC1706" s="298">
        <f t="shared" si="1709"/>
        <v>0</v>
      </c>
      <c r="ED1706" s="298">
        <f t="shared" si="1709"/>
        <v>0</v>
      </c>
      <c r="EE1706" s="298">
        <f t="shared" si="1709"/>
        <v>0</v>
      </c>
      <c r="EF1706" s="298">
        <f t="shared" si="1709"/>
        <v>0</v>
      </c>
      <c r="EG1706" s="298">
        <f t="shared" si="1709"/>
        <v>0</v>
      </c>
      <c r="EH1706" s="298">
        <f t="shared" si="1709"/>
        <v>0</v>
      </c>
      <c r="EI1706" s="298">
        <f t="shared" si="1709"/>
        <v>0</v>
      </c>
      <c r="EJ1706" s="298">
        <f t="shared" si="1709"/>
        <v>0</v>
      </c>
      <c r="EK1706" s="298">
        <f t="shared" si="1709"/>
        <v>0</v>
      </c>
      <c r="EL1706" s="302">
        <f t="shared" si="1709"/>
        <v>0</v>
      </c>
      <c r="EM1706" s="377">
        <f>SUM(DU1706:EL1706)</f>
        <v>0</v>
      </c>
    </row>
    <row r="1707" spans="3:143" ht="15" customHeight="1" x14ac:dyDescent="0.25">
      <c r="C1707" s="796"/>
      <c r="D1707" s="770"/>
      <c r="E1707" s="771"/>
      <c r="F1707" s="648" t="s">
        <v>305</v>
      </c>
      <c r="G1707" s="648"/>
      <c r="H1707" s="704" t="s">
        <v>311</v>
      </c>
      <c r="I1707" s="705"/>
      <c r="J1707" s="705"/>
      <c r="K1707" s="705"/>
      <c r="L1707" s="706"/>
      <c r="M1707" s="864"/>
      <c r="N1707" s="865"/>
      <c r="O1707" s="864"/>
      <c r="P1707" s="865"/>
      <c r="Q1707" s="864"/>
      <c r="R1707" s="865"/>
      <c r="S1707" s="868"/>
      <c r="T1707" s="869"/>
      <c r="U1707" s="280"/>
      <c r="V1707" s="280"/>
      <c r="W1707" s="628"/>
      <c r="X1707" s="628"/>
      <c r="Y1707" s="281"/>
      <c r="Z1707" s="281"/>
      <c r="AA1707" s="628"/>
      <c r="AB1707" s="628"/>
      <c r="AC1707" s="281"/>
      <c r="AD1707" s="281"/>
      <c r="AE1707" s="60"/>
      <c r="AF1707" s="259"/>
      <c r="AG1707" s="374">
        <f t="shared" si="1677"/>
        <v>18</v>
      </c>
      <c r="AH1707" s="399"/>
      <c r="AK1707" s="412">
        <f t="shared" si="1678"/>
        <v>0</v>
      </c>
      <c r="AL1707" s="379">
        <f t="shared" si="1679"/>
        <v>0</v>
      </c>
      <c r="AM1707" s="380">
        <f t="shared" si="1680"/>
        <v>0</v>
      </c>
      <c r="AN1707" s="292">
        <f t="shared" si="1681"/>
        <v>0</v>
      </c>
      <c r="AO1707" s="388">
        <f t="shared" si="1682"/>
        <v>0</v>
      </c>
      <c r="AP1707" s="379">
        <f t="shared" si="1683"/>
        <v>0</v>
      </c>
      <c r="AQ1707" s="380">
        <f t="shared" si="1684"/>
        <v>0</v>
      </c>
      <c r="AR1707" s="317">
        <f t="shared" si="1685"/>
        <v>0</v>
      </c>
      <c r="AS1707" s="388">
        <f t="shared" si="1686"/>
        <v>0</v>
      </c>
      <c r="AT1707" s="379">
        <f t="shared" si="1687"/>
        <v>0</v>
      </c>
      <c r="AU1707" s="380">
        <f t="shared" si="1688"/>
        <v>0</v>
      </c>
      <c r="AV1707" s="317">
        <f t="shared" si="1689"/>
        <v>0</v>
      </c>
      <c r="AW1707" s="388">
        <f t="shared" si="1690"/>
        <v>0</v>
      </c>
      <c r="AX1707" s="379">
        <f t="shared" si="1691"/>
        <v>0</v>
      </c>
      <c r="AY1707" s="380">
        <f t="shared" si="1692"/>
        <v>0</v>
      </c>
      <c r="AZ1707" s="292">
        <f t="shared" si="1693"/>
        <v>0</v>
      </c>
      <c r="BA1707" s="388">
        <f t="shared" si="1694"/>
        <v>0</v>
      </c>
      <c r="BB1707" s="379">
        <f t="shared" si="1695"/>
        <v>0</v>
      </c>
      <c r="BC1707" s="380">
        <f t="shared" si="1696"/>
        <v>0</v>
      </c>
      <c r="BD1707" s="292">
        <f t="shared" si="1697"/>
        <v>0</v>
      </c>
      <c r="BE1707" s="388">
        <f t="shared" si="1698"/>
        <v>0</v>
      </c>
      <c r="BF1707" s="379">
        <f t="shared" si="1699"/>
        <v>0</v>
      </c>
      <c r="BG1707" s="380">
        <f t="shared" si="1700"/>
        <v>0</v>
      </c>
      <c r="BH1707" s="292">
        <f t="shared" si="1701"/>
        <v>0</v>
      </c>
      <c r="CA1707" s="413"/>
      <c r="CB1707" s="398"/>
      <c r="CC1707" s="398"/>
      <c r="CD1707" s="398"/>
      <c r="CE1707" s="398"/>
      <c r="CF1707" s="398"/>
      <c r="CG1707" s="398"/>
      <c r="CH1707" s="398"/>
      <c r="CI1707" s="398"/>
      <c r="CJ1707" s="398"/>
      <c r="CK1707" s="398"/>
      <c r="CL1707" s="398"/>
      <c r="CM1707" s="398"/>
      <c r="CN1707" s="398"/>
      <c r="CO1707" s="398"/>
      <c r="CP1707" s="398"/>
      <c r="CQ1707" s="398"/>
      <c r="CR1707" s="398"/>
      <c r="CS1707" s="398"/>
      <c r="CT1707" s="398"/>
      <c r="CU1707" s="398"/>
      <c r="CV1707" s="398"/>
      <c r="CW1707" s="398"/>
      <c r="CX1707" s="398"/>
      <c r="CY1707" s="398"/>
      <c r="CZ1707" s="398"/>
      <c r="DA1707" s="398"/>
      <c r="DB1707" s="398"/>
      <c r="DC1707" s="398"/>
      <c r="DD1707" s="398"/>
      <c r="DE1707" s="414"/>
      <c r="DG1707" s="647"/>
      <c r="DH1707" s="648"/>
      <c r="DI1707" s="415" t="s">
        <v>311</v>
      </c>
      <c r="DJ1707" s="416"/>
      <c r="DK1707" s="416"/>
      <c r="DL1707" s="416"/>
      <c r="DM1707" s="416"/>
      <c r="DN1707" s="416"/>
      <c r="DO1707" s="416"/>
      <c r="DP1707" s="416"/>
      <c r="DQ1707" s="416"/>
      <c r="DR1707" s="416"/>
      <c r="DS1707" s="416"/>
      <c r="DT1707" s="416"/>
      <c r="DU1707" s="416"/>
      <c r="DV1707" s="416"/>
      <c r="DW1707" s="416"/>
      <c r="DX1707" s="416"/>
      <c r="DY1707" s="416"/>
      <c r="DZ1707" s="416"/>
      <c r="EA1707" s="416"/>
      <c r="EB1707" s="416"/>
      <c r="EC1707" s="416"/>
      <c r="ED1707" s="416"/>
      <c r="EE1707" s="416"/>
      <c r="EF1707" s="416"/>
      <c r="EG1707" s="416"/>
      <c r="EH1707" s="416"/>
      <c r="EI1707" s="416"/>
      <c r="EJ1707" s="416"/>
      <c r="EK1707" s="416"/>
      <c r="EL1707" s="417"/>
    </row>
    <row r="1708" spans="3:143" ht="24" customHeight="1" x14ac:dyDescent="0.25">
      <c r="C1708" s="796"/>
      <c r="D1708" s="770"/>
      <c r="E1708" s="771"/>
      <c r="F1708" s="648" t="s">
        <v>306</v>
      </c>
      <c r="G1708" s="648"/>
      <c r="H1708" s="704" t="s">
        <v>312</v>
      </c>
      <c r="I1708" s="705"/>
      <c r="J1708" s="705"/>
      <c r="K1708" s="705"/>
      <c r="L1708" s="706"/>
      <c r="M1708" s="864"/>
      <c r="N1708" s="865"/>
      <c r="O1708" s="864"/>
      <c r="P1708" s="865"/>
      <c r="Q1708" s="864"/>
      <c r="R1708" s="865"/>
      <c r="S1708" s="868"/>
      <c r="T1708" s="869"/>
      <c r="U1708" s="280"/>
      <c r="V1708" s="280"/>
      <c r="W1708" s="628"/>
      <c r="X1708" s="628"/>
      <c r="Y1708" s="281"/>
      <c r="Z1708" s="281"/>
      <c r="AA1708" s="628"/>
      <c r="AB1708" s="628"/>
      <c r="AC1708" s="281"/>
      <c r="AD1708" s="281"/>
      <c r="AE1708" s="60"/>
      <c r="AF1708" s="259"/>
      <c r="AG1708" s="374">
        <f t="shared" si="1677"/>
        <v>18</v>
      </c>
      <c r="AH1708" s="399"/>
      <c r="AK1708" s="412">
        <f t="shared" si="1678"/>
        <v>0</v>
      </c>
      <c r="AL1708" s="379">
        <f t="shared" si="1679"/>
        <v>0</v>
      </c>
      <c r="AM1708" s="380">
        <f t="shared" si="1680"/>
        <v>0</v>
      </c>
      <c r="AN1708" s="292">
        <f t="shared" si="1681"/>
        <v>0</v>
      </c>
      <c r="AO1708" s="388">
        <f t="shared" si="1682"/>
        <v>0</v>
      </c>
      <c r="AP1708" s="379">
        <f t="shared" si="1683"/>
        <v>0</v>
      </c>
      <c r="AQ1708" s="380">
        <f t="shared" si="1684"/>
        <v>0</v>
      </c>
      <c r="AR1708" s="317">
        <f t="shared" si="1685"/>
        <v>0</v>
      </c>
      <c r="AS1708" s="388">
        <f t="shared" si="1686"/>
        <v>0</v>
      </c>
      <c r="AT1708" s="379">
        <f t="shared" si="1687"/>
        <v>0</v>
      </c>
      <c r="AU1708" s="380">
        <f t="shared" si="1688"/>
        <v>0</v>
      </c>
      <c r="AV1708" s="317">
        <f t="shared" si="1689"/>
        <v>0</v>
      </c>
      <c r="AW1708" s="388">
        <f t="shared" si="1690"/>
        <v>0</v>
      </c>
      <c r="AX1708" s="379">
        <f t="shared" si="1691"/>
        <v>0</v>
      </c>
      <c r="AY1708" s="380">
        <f t="shared" si="1692"/>
        <v>0</v>
      </c>
      <c r="AZ1708" s="292">
        <f t="shared" si="1693"/>
        <v>0</v>
      </c>
      <c r="BA1708" s="388">
        <f t="shared" si="1694"/>
        <v>0</v>
      </c>
      <c r="BB1708" s="379">
        <f t="shared" si="1695"/>
        <v>0</v>
      </c>
      <c r="BC1708" s="380">
        <f t="shared" si="1696"/>
        <v>0</v>
      </c>
      <c r="BD1708" s="292">
        <f t="shared" si="1697"/>
        <v>0</v>
      </c>
      <c r="BE1708" s="388">
        <f t="shared" si="1698"/>
        <v>0</v>
      </c>
      <c r="BF1708" s="379">
        <f t="shared" si="1699"/>
        <v>0</v>
      </c>
      <c r="BG1708" s="380">
        <f t="shared" si="1700"/>
        <v>0</v>
      </c>
      <c r="BH1708" s="292">
        <f t="shared" si="1701"/>
        <v>0</v>
      </c>
      <c r="CA1708" s="413"/>
      <c r="CB1708" s="421"/>
      <c r="CC1708" s="398"/>
      <c r="CD1708" s="398"/>
      <c r="CE1708" s="398"/>
      <c r="CF1708" s="398"/>
      <c r="CG1708" s="398"/>
      <c r="CH1708" s="398"/>
      <c r="CI1708" s="398"/>
      <c r="CJ1708" s="398"/>
      <c r="CK1708" s="398"/>
      <c r="CL1708" s="398"/>
      <c r="CM1708" s="398"/>
      <c r="CN1708" s="398"/>
      <c r="CO1708" s="398"/>
      <c r="CP1708" s="398"/>
      <c r="CQ1708" s="398"/>
      <c r="CR1708" s="398"/>
      <c r="CS1708" s="398"/>
      <c r="CT1708" s="398"/>
      <c r="CU1708" s="398"/>
      <c r="CV1708" s="398"/>
      <c r="CW1708" s="398"/>
      <c r="CX1708" s="398"/>
      <c r="CY1708" s="398"/>
      <c r="CZ1708" s="398"/>
      <c r="DA1708" s="398"/>
      <c r="DB1708" s="398"/>
      <c r="DC1708" s="398"/>
      <c r="DD1708" s="398"/>
      <c r="DE1708" s="414"/>
      <c r="DG1708" s="647"/>
      <c r="DH1708" s="648"/>
      <c r="DI1708" s="415"/>
      <c r="DJ1708" s="416"/>
      <c r="DK1708" s="416"/>
      <c r="DL1708" s="416"/>
      <c r="DM1708" s="416"/>
      <c r="DN1708" s="416"/>
      <c r="DO1708" s="416"/>
      <c r="DP1708" s="416"/>
      <c r="DQ1708" s="416"/>
      <c r="DR1708" s="416"/>
      <c r="DS1708" s="416"/>
      <c r="DT1708" s="416"/>
      <c r="DU1708" s="416"/>
      <c r="DV1708" s="416"/>
      <c r="DW1708" s="416"/>
      <c r="DX1708" s="416"/>
      <c r="DY1708" s="416"/>
      <c r="DZ1708" s="416"/>
      <c r="EA1708" s="416"/>
      <c r="EB1708" s="416"/>
      <c r="EC1708" s="416"/>
      <c r="ED1708" s="416"/>
      <c r="EE1708" s="416"/>
      <c r="EF1708" s="416"/>
      <c r="EG1708" s="416"/>
      <c r="EH1708" s="416"/>
      <c r="EI1708" s="416"/>
      <c r="EJ1708" s="416"/>
      <c r="EK1708" s="416"/>
      <c r="EL1708" s="417"/>
    </row>
    <row r="1709" spans="3:143" ht="15" customHeight="1" x14ac:dyDescent="0.25">
      <c r="C1709" s="796"/>
      <c r="D1709" s="770"/>
      <c r="E1709" s="771"/>
      <c r="F1709" s="648" t="s">
        <v>307</v>
      </c>
      <c r="G1709" s="648"/>
      <c r="H1709" s="704" t="s">
        <v>313</v>
      </c>
      <c r="I1709" s="705"/>
      <c r="J1709" s="705"/>
      <c r="K1709" s="705"/>
      <c r="L1709" s="706"/>
      <c r="M1709" s="864"/>
      <c r="N1709" s="865"/>
      <c r="O1709" s="864"/>
      <c r="P1709" s="865"/>
      <c r="Q1709" s="864"/>
      <c r="R1709" s="865"/>
      <c r="S1709" s="868"/>
      <c r="T1709" s="869"/>
      <c r="U1709" s="280"/>
      <c r="V1709" s="280"/>
      <c r="W1709" s="628"/>
      <c r="X1709" s="628"/>
      <c r="Y1709" s="281"/>
      <c r="Z1709" s="281"/>
      <c r="AA1709" s="628"/>
      <c r="AB1709" s="628"/>
      <c r="AC1709" s="281"/>
      <c r="AD1709" s="281"/>
      <c r="AE1709" s="60"/>
      <c r="AF1709" s="259"/>
      <c r="AG1709" s="374">
        <f t="shared" si="1677"/>
        <v>18</v>
      </c>
      <c r="AH1709" s="399"/>
      <c r="AK1709" s="412">
        <f t="shared" si="1678"/>
        <v>0</v>
      </c>
      <c r="AL1709" s="379">
        <f t="shared" si="1679"/>
        <v>0</v>
      </c>
      <c r="AM1709" s="380">
        <f t="shared" si="1680"/>
        <v>0</v>
      </c>
      <c r="AN1709" s="292">
        <f t="shared" si="1681"/>
        <v>0</v>
      </c>
      <c r="AO1709" s="388">
        <f t="shared" si="1682"/>
        <v>0</v>
      </c>
      <c r="AP1709" s="379">
        <f t="shared" si="1683"/>
        <v>0</v>
      </c>
      <c r="AQ1709" s="380">
        <f t="shared" si="1684"/>
        <v>0</v>
      </c>
      <c r="AR1709" s="317">
        <f t="shared" si="1685"/>
        <v>0</v>
      </c>
      <c r="AS1709" s="388">
        <f t="shared" si="1686"/>
        <v>0</v>
      </c>
      <c r="AT1709" s="379">
        <f t="shared" si="1687"/>
        <v>0</v>
      </c>
      <c r="AU1709" s="380">
        <f t="shared" si="1688"/>
        <v>0</v>
      </c>
      <c r="AV1709" s="317">
        <f t="shared" si="1689"/>
        <v>0</v>
      </c>
      <c r="AW1709" s="388">
        <f t="shared" si="1690"/>
        <v>0</v>
      </c>
      <c r="AX1709" s="379">
        <f t="shared" si="1691"/>
        <v>0</v>
      </c>
      <c r="AY1709" s="380">
        <f t="shared" si="1692"/>
        <v>0</v>
      </c>
      <c r="AZ1709" s="292">
        <f t="shared" si="1693"/>
        <v>0</v>
      </c>
      <c r="BA1709" s="388">
        <f t="shared" si="1694"/>
        <v>0</v>
      </c>
      <c r="BB1709" s="379">
        <f t="shared" si="1695"/>
        <v>0</v>
      </c>
      <c r="BC1709" s="380">
        <f t="shared" si="1696"/>
        <v>0</v>
      </c>
      <c r="BD1709" s="292">
        <f t="shared" si="1697"/>
        <v>0</v>
      </c>
      <c r="BE1709" s="388">
        <f t="shared" si="1698"/>
        <v>0</v>
      </c>
      <c r="BF1709" s="379">
        <f t="shared" si="1699"/>
        <v>0</v>
      </c>
      <c r="BG1709" s="380">
        <f t="shared" si="1700"/>
        <v>0</v>
      </c>
      <c r="BH1709" s="292">
        <f t="shared" si="1701"/>
        <v>0</v>
      </c>
      <c r="CA1709" s="299" t="s">
        <v>60</v>
      </c>
      <c r="CB1709" s="421"/>
      <c r="CC1709" s="375"/>
      <c r="CD1709" s="375"/>
      <c r="CE1709" s="375"/>
      <c r="CF1709" s="375"/>
      <c r="CG1709" s="375"/>
      <c r="CH1709" s="375"/>
      <c r="CI1709" s="375"/>
      <c r="CJ1709" s="375"/>
      <c r="CK1709" s="375"/>
      <c r="CL1709" s="375"/>
      <c r="CM1709" s="375"/>
      <c r="CN1709" s="423">
        <f t="shared" ref="CN1709" si="1710">IF(M1709="",0,M1709)</f>
        <v>0</v>
      </c>
      <c r="CO1709" s="423">
        <f t="shared" ref="CO1709" si="1711">IF(N1709="",0,N1709)</f>
        <v>0</v>
      </c>
      <c r="CP1709" s="423">
        <f t="shared" ref="CP1709" si="1712">IF(O1709="",0,O1709)</f>
        <v>0</v>
      </c>
      <c r="CQ1709" s="423">
        <f t="shared" ref="CQ1709" si="1713">IF(P1709="",0,P1709)</f>
        <v>0</v>
      </c>
      <c r="CR1709" s="423">
        <f t="shared" ref="CR1709" si="1714">IF(Q1709="",0,Q1709)</f>
        <v>0</v>
      </c>
      <c r="CS1709" s="423">
        <f t="shared" ref="CS1709" si="1715">IF(R1709="",0,R1709)</f>
        <v>0</v>
      </c>
      <c r="CT1709" s="423">
        <f t="shared" ref="CT1709" si="1716">IF(S1709="",0,S1709)</f>
        <v>0</v>
      </c>
      <c r="CU1709" s="423">
        <f t="shared" ref="CU1709" si="1717">IF(T1709="",0,T1709)</f>
        <v>0</v>
      </c>
      <c r="CV1709" s="423">
        <f t="shared" ref="CV1709" si="1718">IF(U1709="",0,U1709)</f>
        <v>0</v>
      </c>
      <c r="CW1709" s="423">
        <f t="shared" ref="CW1709" si="1719">IF(V1709="",0,V1709)</f>
        <v>0</v>
      </c>
      <c r="CX1709" s="423">
        <f t="shared" ref="CX1709" si="1720">IF(W1709="",0,W1709)</f>
        <v>0</v>
      </c>
      <c r="CY1709" s="423">
        <f t="shared" ref="CY1709" si="1721">IF(X1709="",0,X1709)</f>
        <v>0</v>
      </c>
      <c r="CZ1709" s="423">
        <f t="shared" ref="CZ1709" si="1722">IF(Y1709="",0,Y1709)</f>
        <v>0</v>
      </c>
      <c r="DA1709" s="423">
        <f t="shared" ref="DA1709" si="1723">IF(Z1709="",0,Z1709)</f>
        <v>0</v>
      </c>
      <c r="DB1709" s="423">
        <f t="shared" ref="DB1709" si="1724">IF(AA1709="",0,AA1709)</f>
        <v>0</v>
      </c>
      <c r="DC1709" s="423">
        <f t="shared" ref="DC1709" si="1725">IF(AB1709="",0,AB1709)</f>
        <v>0</v>
      </c>
      <c r="DD1709" s="423">
        <f t="shared" ref="DD1709" si="1726">IF(AC1709="",0,AC1709)</f>
        <v>0</v>
      </c>
      <c r="DE1709" s="423">
        <f t="shared" ref="DE1709" si="1727">IF(AD1709="",0,AD1709)</f>
        <v>0</v>
      </c>
      <c r="DG1709" s="647"/>
      <c r="DH1709" s="648"/>
      <c r="DI1709" s="415"/>
      <c r="DJ1709" s="416"/>
      <c r="DK1709" s="416"/>
      <c r="DL1709" s="416"/>
      <c r="DM1709" s="416"/>
      <c r="DN1709" s="416"/>
      <c r="DO1709" s="416"/>
      <c r="DP1709" s="416"/>
      <c r="DQ1709" s="416"/>
      <c r="DR1709" s="416"/>
      <c r="DS1709" s="416"/>
      <c r="DT1709" s="416"/>
      <c r="DU1709" s="416"/>
      <c r="DV1709" s="416"/>
      <c r="DW1709" s="416"/>
      <c r="DX1709" s="416"/>
      <c r="DY1709" s="416"/>
      <c r="DZ1709" s="416"/>
      <c r="EA1709" s="416"/>
      <c r="EB1709" s="416"/>
      <c r="EC1709" s="416"/>
      <c r="ED1709" s="416"/>
      <c r="EE1709" s="416"/>
      <c r="EF1709" s="416"/>
      <c r="EG1709" s="416"/>
      <c r="EH1709" s="416"/>
      <c r="EI1709" s="416"/>
      <c r="EJ1709" s="416"/>
      <c r="EK1709" s="416"/>
      <c r="EL1709" s="417"/>
    </row>
    <row r="1710" spans="3:143" ht="15" customHeight="1" x14ac:dyDescent="0.25">
      <c r="C1710" s="796"/>
      <c r="D1710" s="770"/>
      <c r="E1710" s="771"/>
      <c r="F1710" s="716" t="s">
        <v>319</v>
      </c>
      <c r="G1710" s="716"/>
      <c r="H1710" s="64"/>
      <c r="I1710" s="705" t="s">
        <v>314</v>
      </c>
      <c r="J1710" s="705"/>
      <c r="K1710" s="705"/>
      <c r="L1710" s="706"/>
      <c r="M1710" s="864"/>
      <c r="N1710" s="865"/>
      <c r="O1710" s="864"/>
      <c r="P1710" s="865"/>
      <c r="Q1710" s="864"/>
      <c r="R1710" s="865"/>
      <c r="S1710" s="868"/>
      <c r="T1710" s="869"/>
      <c r="U1710" s="280"/>
      <c r="V1710" s="280"/>
      <c r="W1710" s="628"/>
      <c r="X1710" s="628"/>
      <c r="Y1710" s="281"/>
      <c r="Z1710" s="281"/>
      <c r="AA1710" s="628"/>
      <c r="AB1710" s="628"/>
      <c r="AC1710" s="281"/>
      <c r="AD1710" s="281"/>
      <c r="AE1710" s="60"/>
      <c r="AF1710" s="259"/>
      <c r="AG1710" s="374">
        <f t="shared" si="1677"/>
        <v>18</v>
      </c>
      <c r="AH1710" s="399"/>
      <c r="AK1710" s="412">
        <f t="shared" si="1678"/>
        <v>0</v>
      </c>
      <c r="AL1710" s="379">
        <f t="shared" si="1679"/>
        <v>0</v>
      </c>
      <c r="AM1710" s="380">
        <f t="shared" si="1680"/>
        <v>0</v>
      </c>
      <c r="AN1710" s="292">
        <f t="shared" si="1681"/>
        <v>0</v>
      </c>
      <c r="AO1710" s="388">
        <f t="shared" si="1682"/>
        <v>0</v>
      </c>
      <c r="AP1710" s="379">
        <f t="shared" si="1683"/>
        <v>0</v>
      </c>
      <c r="AQ1710" s="380">
        <f t="shared" si="1684"/>
        <v>0</v>
      </c>
      <c r="AR1710" s="317">
        <f t="shared" si="1685"/>
        <v>0</v>
      </c>
      <c r="AS1710" s="388">
        <f t="shared" si="1686"/>
        <v>0</v>
      </c>
      <c r="AT1710" s="379">
        <f t="shared" si="1687"/>
        <v>0</v>
      </c>
      <c r="AU1710" s="380">
        <f t="shared" si="1688"/>
        <v>0</v>
      </c>
      <c r="AV1710" s="317">
        <f t="shared" si="1689"/>
        <v>0</v>
      </c>
      <c r="AW1710" s="388">
        <f t="shared" si="1690"/>
        <v>0</v>
      </c>
      <c r="AX1710" s="379">
        <f t="shared" si="1691"/>
        <v>0</v>
      </c>
      <c r="AY1710" s="380">
        <f t="shared" si="1692"/>
        <v>0</v>
      </c>
      <c r="AZ1710" s="292">
        <f t="shared" si="1693"/>
        <v>0</v>
      </c>
      <c r="BA1710" s="388">
        <f t="shared" si="1694"/>
        <v>0</v>
      </c>
      <c r="BB1710" s="379">
        <f t="shared" si="1695"/>
        <v>0</v>
      </c>
      <c r="BC1710" s="380">
        <f t="shared" si="1696"/>
        <v>0</v>
      </c>
      <c r="BD1710" s="292">
        <f t="shared" si="1697"/>
        <v>0</v>
      </c>
      <c r="BE1710" s="388">
        <f t="shared" si="1698"/>
        <v>0</v>
      </c>
      <c r="BF1710" s="379">
        <f t="shared" si="1699"/>
        <v>0</v>
      </c>
      <c r="BG1710" s="380">
        <f t="shared" si="1700"/>
        <v>0</v>
      </c>
      <c r="BH1710" s="292">
        <f t="shared" si="1701"/>
        <v>0</v>
      </c>
      <c r="CA1710" s="299" t="s">
        <v>1917</v>
      </c>
      <c r="CB1710" s="421"/>
      <c r="CC1710" s="375"/>
      <c r="CD1710" s="375"/>
      <c r="CE1710" s="375"/>
      <c r="CF1710" s="375"/>
      <c r="CG1710" s="375"/>
      <c r="CH1710" s="375"/>
      <c r="CI1710" s="375"/>
      <c r="CJ1710" s="375"/>
      <c r="CK1710" s="375"/>
      <c r="CL1710" s="375"/>
      <c r="CM1710" s="375"/>
      <c r="CN1710" s="301">
        <f t="shared" ref="CN1710" si="1728">SUM(M1710:M1714)</f>
        <v>0</v>
      </c>
      <c r="CO1710" s="301">
        <f t="shared" ref="CO1710" si="1729">SUM(N1710:N1714)</f>
        <v>0</v>
      </c>
      <c r="CP1710" s="301">
        <f t="shared" ref="CP1710" si="1730">SUM(O1710:O1714)</f>
        <v>0</v>
      </c>
      <c r="CQ1710" s="301">
        <f t="shared" ref="CQ1710" si="1731">SUM(P1710:P1714)</f>
        <v>0</v>
      </c>
      <c r="CR1710" s="301">
        <f t="shared" ref="CR1710" si="1732">SUM(Q1710:Q1714)</f>
        <v>0</v>
      </c>
      <c r="CS1710" s="301">
        <f t="shared" ref="CS1710" si="1733">SUM(R1710:R1714)</f>
        <v>0</v>
      </c>
      <c r="CT1710" s="301">
        <f t="shared" ref="CT1710" si="1734">SUM(S1710:S1714)</f>
        <v>0</v>
      </c>
      <c r="CU1710" s="301">
        <f t="shared" ref="CU1710" si="1735">SUM(T1710:T1714)</f>
        <v>0</v>
      </c>
      <c r="CV1710" s="301">
        <f t="shared" ref="CV1710" si="1736">SUM(U1710:U1714)</f>
        <v>0</v>
      </c>
      <c r="CW1710" s="301">
        <f t="shared" ref="CW1710" si="1737">SUM(V1710:V1714)</f>
        <v>0</v>
      </c>
      <c r="CX1710" s="301">
        <f t="shared" ref="CX1710" si="1738">SUM(W1710:W1714)</f>
        <v>0</v>
      </c>
      <c r="CY1710" s="301">
        <f t="shared" ref="CY1710" si="1739">SUM(X1710:X1714)</f>
        <v>0</v>
      </c>
      <c r="CZ1710" s="301">
        <f t="shared" ref="CZ1710" si="1740">SUM(Y1710:Y1714)</f>
        <v>0</v>
      </c>
      <c r="DA1710" s="301">
        <f t="shared" ref="DA1710" si="1741">SUM(Z1710:Z1714)</f>
        <v>0</v>
      </c>
      <c r="DB1710" s="301">
        <f t="shared" ref="DB1710" si="1742">SUM(AA1710:AA1714)</f>
        <v>0</v>
      </c>
      <c r="DC1710" s="301">
        <f t="shared" ref="DC1710" si="1743">SUM(AB1710:AB1714)</f>
        <v>0</v>
      </c>
      <c r="DD1710" s="301">
        <f t="shared" ref="DD1710" si="1744">SUM(AC1710:AC1714)</f>
        <v>0</v>
      </c>
      <c r="DE1710" s="301">
        <f t="shared" ref="DE1710" si="1745">SUM(AD1710:AD1714)</f>
        <v>0</v>
      </c>
      <c r="DG1710" s="616"/>
      <c r="DH1710" s="617"/>
      <c r="DI1710" s="415"/>
      <c r="DJ1710" s="416"/>
      <c r="DK1710" s="416"/>
      <c r="DL1710" s="416"/>
      <c r="DM1710" s="416"/>
      <c r="DN1710" s="416"/>
      <c r="DO1710" s="416"/>
      <c r="DP1710" s="416"/>
      <c r="DQ1710" s="416"/>
      <c r="DR1710" s="416"/>
      <c r="DS1710" s="416"/>
      <c r="DT1710" s="416"/>
      <c r="DU1710" s="416"/>
      <c r="DV1710" s="416"/>
      <c r="DW1710" s="416"/>
      <c r="DX1710" s="416"/>
      <c r="DY1710" s="416"/>
      <c r="DZ1710" s="416"/>
      <c r="EA1710" s="416"/>
      <c r="EB1710" s="416"/>
      <c r="EC1710" s="416"/>
      <c r="ED1710" s="416"/>
      <c r="EE1710" s="416"/>
      <c r="EF1710" s="416"/>
      <c r="EG1710" s="416"/>
      <c r="EH1710" s="416"/>
      <c r="EI1710" s="416"/>
      <c r="EJ1710" s="416"/>
      <c r="EK1710" s="416"/>
      <c r="EL1710" s="417"/>
    </row>
    <row r="1711" spans="3:143" ht="24" customHeight="1" x14ac:dyDescent="0.25">
      <c r="C1711" s="796"/>
      <c r="D1711" s="770"/>
      <c r="E1711" s="771"/>
      <c r="F1711" s="716" t="s">
        <v>320</v>
      </c>
      <c r="G1711" s="716"/>
      <c r="H1711" s="64"/>
      <c r="I1711" s="708" t="s">
        <v>315</v>
      </c>
      <c r="J1711" s="708"/>
      <c r="K1711" s="708"/>
      <c r="L1711" s="709"/>
      <c r="M1711" s="864"/>
      <c r="N1711" s="865"/>
      <c r="O1711" s="864"/>
      <c r="P1711" s="865"/>
      <c r="Q1711" s="864"/>
      <c r="R1711" s="865"/>
      <c r="S1711" s="868"/>
      <c r="T1711" s="869"/>
      <c r="U1711" s="280"/>
      <c r="V1711" s="280"/>
      <c r="W1711" s="628"/>
      <c r="X1711" s="628"/>
      <c r="Y1711" s="281"/>
      <c r="Z1711" s="281"/>
      <c r="AA1711" s="628"/>
      <c r="AB1711" s="628"/>
      <c r="AC1711" s="281"/>
      <c r="AD1711" s="281"/>
      <c r="AE1711" s="60"/>
      <c r="AF1711" s="259"/>
      <c r="AG1711" s="374">
        <f t="shared" si="1677"/>
        <v>18</v>
      </c>
      <c r="AH1711" s="399"/>
      <c r="AK1711" s="412">
        <f t="shared" si="1678"/>
        <v>0</v>
      </c>
      <c r="AL1711" s="379">
        <f t="shared" si="1679"/>
        <v>0</v>
      </c>
      <c r="AM1711" s="380">
        <f t="shared" si="1680"/>
        <v>0</v>
      </c>
      <c r="AN1711" s="292">
        <f t="shared" si="1681"/>
        <v>0</v>
      </c>
      <c r="AO1711" s="388">
        <f t="shared" si="1682"/>
        <v>0</v>
      </c>
      <c r="AP1711" s="379">
        <f t="shared" si="1683"/>
        <v>0</v>
      </c>
      <c r="AQ1711" s="380">
        <f t="shared" si="1684"/>
        <v>0</v>
      </c>
      <c r="AR1711" s="317">
        <f t="shared" si="1685"/>
        <v>0</v>
      </c>
      <c r="AS1711" s="388">
        <f t="shared" si="1686"/>
        <v>0</v>
      </c>
      <c r="AT1711" s="379">
        <f t="shared" si="1687"/>
        <v>0</v>
      </c>
      <c r="AU1711" s="380">
        <f t="shared" si="1688"/>
        <v>0</v>
      </c>
      <c r="AV1711" s="317">
        <f t="shared" si="1689"/>
        <v>0</v>
      </c>
      <c r="AW1711" s="388">
        <f t="shared" si="1690"/>
        <v>0</v>
      </c>
      <c r="AX1711" s="379">
        <f t="shared" si="1691"/>
        <v>0</v>
      </c>
      <c r="AY1711" s="380">
        <f t="shared" si="1692"/>
        <v>0</v>
      </c>
      <c r="AZ1711" s="292">
        <f t="shared" si="1693"/>
        <v>0</v>
      </c>
      <c r="BA1711" s="388">
        <f t="shared" si="1694"/>
        <v>0</v>
      </c>
      <c r="BB1711" s="379">
        <f t="shared" si="1695"/>
        <v>0</v>
      </c>
      <c r="BC1711" s="380">
        <f t="shared" si="1696"/>
        <v>0</v>
      </c>
      <c r="BD1711" s="292">
        <f t="shared" si="1697"/>
        <v>0</v>
      </c>
      <c r="BE1711" s="388">
        <f t="shared" si="1698"/>
        <v>0</v>
      </c>
      <c r="BF1711" s="379">
        <f t="shared" si="1699"/>
        <v>0</v>
      </c>
      <c r="BG1711" s="380">
        <f t="shared" si="1700"/>
        <v>0</v>
      </c>
      <c r="BH1711" s="292">
        <f t="shared" si="1701"/>
        <v>0</v>
      </c>
      <c r="CA1711" s="299" t="s">
        <v>1910</v>
      </c>
      <c r="CB1711" s="421"/>
      <c r="CC1711" s="375"/>
      <c r="CD1711" s="375"/>
      <c r="CE1711" s="375"/>
      <c r="CF1711" s="375"/>
      <c r="CG1711" s="375"/>
      <c r="CH1711" s="375"/>
      <c r="CI1711" s="375"/>
      <c r="CJ1711" s="375"/>
      <c r="CK1711" s="375"/>
      <c r="CL1711" s="375"/>
      <c r="CM1711" s="375"/>
      <c r="CN1711" s="422">
        <f t="shared" ref="CN1711" si="1746">IF(CN1709="NA",COUNTIF(M1710:M1714,"NA"),COUNTIF(M1710:M1714,"NS"))</f>
        <v>0</v>
      </c>
      <c r="CO1711" s="422">
        <f t="shared" ref="CO1711" si="1747">IF(CO1709="NA",COUNTIF(N1710:N1714,"NA"),COUNTIF(N1710:N1714,"NS"))</f>
        <v>0</v>
      </c>
      <c r="CP1711" s="422">
        <f t="shared" ref="CP1711" si="1748">IF(CP1709="NA",COUNTIF(O1710:O1714,"NA"),COUNTIF(O1710:O1714,"NS"))</f>
        <v>0</v>
      </c>
      <c r="CQ1711" s="422">
        <f t="shared" ref="CQ1711" si="1749">IF(CQ1709="NA",COUNTIF(P1710:P1714,"NA"),COUNTIF(P1710:P1714,"NS"))</f>
        <v>0</v>
      </c>
      <c r="CR1711" s="422">
        <f t="shared" ref="CR1711" si="1750">IF(CR1709="NA",COUNTIF(Q1710:Q1714,"NA"),COUNTIF(Q1710:Q1714,"NS"))</f>
        <v>0</v>
      </c>
      <c r="CS1711" s="422">
        <f t="shared" ref="CS1711" si="1751">IF(CS1709="NA",COUNTIF(R1710:R1714,"NA"),COUNTIF(R1710:R1714,"NS"))</f>
        <v>0</v>
      </c>
      <c r="CT1711" s="422">
        <f t="shared" ref="CT1711" si="1752">IF(CT1709="NA",COUNTIF(S1710:S1714,"NA"),COUNTIF(S1710:S1714,"NS"))</f>
        <v>0</v>
      </c>
      <c r="CU1711" s="422">
        <f t="shared" ref="CU1711" si="1753">IF(CU1709="NA",COUNTIF(T1710:T1714,"NA"),COUNTIF(T1710:T1714,"NS"))</f>
        <v>0</v>
      </c>
      <c r="CV1711" s="422">
        <f t="shared" ref="CV1711" si="1754">IF(CV1709="NA",COUNTIF(U1710:U1714,"NA"),COUNTIF(U1710:U1714,"NS"))</f>
        <v>0</v>
      </c>
      <c r="CW1711" s="422">
        <f t="shared" ref="CW1711" si="1755">IF(CW1709="NA",COUNTIF(V1710:V1714,"NA"),COUNTIF(V1710:V1714,"NS"))</f>
        <v>0</v>
      </c>
      <c r="CX1711" s="422">
        <f t="shared" ref="CX1711" si="1756">IF(CX1709="NA",COUNTIF(W1710:W1714,"NA"),COUNTIF(W1710:W1714,"NS"))</f>
        <v>0</v>
      </c>
      <c r="CY1711" s="422">
        <f t="shared" ref="CY1711" si="1757">IF(CY1709="NA",COUNTIF(X1710:X1714,"NA"),COUNTIF(X1710:X1714,"NS"))</f>
        <v>0</v>
      </c>
      <c r="CZ1711" s="422">
        <f t="shared" ref="CZ1711" si="1758">IF(CZ1709="NA",COUNTIF(Y1710:Y1714,"NA"),COUNTIF(Y1710:Y1714,"NS"))</f>
        <v>0</v>
      </c>
      <c r="DA1711" s="422">
        <f t="shared" ref="DA1711" si="1759">IF(DA1709="NA",COUNTIF(Z1710:Z1714,"NA"),COUNTIF(Z1710:Z1714,"NS"))</f>
        <v>0</v>
      </c>
      <c r="DB1711" s="422">
        <f t="shared" ref="DB1711" si="1760">IF(DB1709="NA",COUNTIF(AA1710:AA1714,"NA"),COUNTIF(AA1710:AA1714,"NS"))</f>
        <v>0</v>
      </c>
      <c r="DC1711" s="422">
        <f t="shared" ref="DC1711" si="1761">IF(DC1709="NA",COUNTIF(AB1710:AB1714,"NA"),COUNTIF(AB1710:AB1714,"NS"))</f>
        <v>0</v>
      </c>
      <c r="DD1711" s="422">
        <f t="shared" ref="DD1711" si="1762">IF(DD1709="NA",COUNTIF(AC1710:AC1714,"NA"),COUNTIF(AC1710:AC1714,"NS"))</f>
        <v>0</v>
      </c>
      <c r="DE1711" s="422">
        <f t="shared" ref="DE1711" si="1763">IF(DE1709="NA",COUNTIF(AD1710:AD1714,"NA"),COUNTIF(AD1710:AD1714,"NS"))</f>
        <v>0</v>
      </c>
      <c r="DG1711" s="616"/>
      <c r="DH1711" s="617"/>
      <c r="DI1711" s="415"/>
      <c r="DJ1711" s="416"/>
      <c r="DK1711" s="416"/>
      <c r="DL1711" s="416"/>
      <c r="DM1711" s="416"/>
      <c r="DN1711" s="416"/>
      <c r="DO1711" s="416"/>
      <c r="DP1711" s="416"/>
      <c r="DQ1711" s="416"/>
      <c r="DR1711" s="416"/>
      <c r="DS1711" s="416"/>
      <c r="DT1711" s="416"/>
      <c r="DU1711" s="416"/>
      <c r="DV1711" s="416"/>
      <c r="DW1711" s="416"/>
      <c r="DX1711" s="416"/>
      <c r="DY1711" s="416"/>
      <c r="DZ1711" s="416"/>
      <c r="EA1711" s="416"/>
      <c r="EB1711" s="416"/>
      <c r="EC1711" s="416"/>
      <c r="ED1711" s="416"/>
      <c r="EE1711" s="416"/>
      <c r="EF1711" s="416"/>
      <c r="EG1711" s="416"/>
      <c r="EH1711" s="416"/>
      <c r="EI1711" s="416"/>
      <c r="EJ1711" s="416"/>
      <c r="EK1711" s="416"/>
      <c r="EL1711" s="417"/>
    </row>
    <row r="1712" spans="3:143" ht="24" customHeight="1" x14ac:dyDescent="0.25">
      <c r="C1712" s="796"/>
      <c r="D1712" s="770"/>
      <c r="E1712" s="771"/>
      <c r="F1712" s="716" t="s">
        <v>321</v>
      </c>
      <c r="G1712" s="716"/>
      <c r="H1712" s="64"/>
      <c r="I1712" s="708" t="s">
        <v>316</v>
      </c>
      <c r="J1712" s="708"/>
      <c r="K1712" s="708"/>
      <c r="L1712" s="709"/>
      <c r="M1712" s="864"/>
      <c r="N1712" s="865"/>
      <c r="O1712" s="864"/>
      <c r="P1712" s="865"/>
      <c r="Q1712" s="864"/>
      <c r="R1712" s="865"/>
      <c r="S1712" s="868"/>
      <c r="T1712" s="869"/>
      <c r="U1712" s="280"/>
      <c r="V1712" s="280"/>
      <c r="W1712" s="628"/>
      <c r="X1712" s="628"/>
      <c r="Y1712" s="281"/>
      <c r="Z1712" s="281"/>
      <c r="AA1712" s="628"/>
      <c r="AB1712" s="628"/>
      <c r="AC1712" s="281"/>
      <c r="AD1712" s="281"/>
      <c r="AE1712" s="60"/>
      <c r="AF1712" s="259"/>
      <c r="AG1712" s="374">
        <f t="shared" si="1677"/>
        <v>18</v>
      </c>
      <c r="AH1712" s="399"/>
      <c r="AK1712" s="412">
        <f t="shared" si="1678"/>
        <v>0</v>
      </c>
      <c r="AL1712" s="379">
        <f t="shared" si="1679"/>
        <v>0</v>
      </c>
      <c r="AM1712" s="380">
        <f t="shared" si="1680"/>
        <v>0</v>
      </c>
      <c r="AN1712" s="292">
        <f t="shared" si="1681"/>
        <v>0</v>
      </c>
      <c r="AO1712" s="388">
        <f t="shared" si="1682"/>
        <v>0</v>
      </c>
      <c r="AP1712" s="379">
        <f t="shared" si="1683"/>
        <v>0</v>
      </c>
      <c r="AQ1712" s="380">
        <f t="shared" si="1684"/>
        <v>0</v>
      </c>
      <c r="AR1712" s="317">
        <f t="shared" si="1685"/>
        <v>0</v>
      </c>
      <c r="AS1712" s="388">
        <f t="shared" si="1686"/>
        <v>0</v>
      </c>
      <c r="AT1712" s="379">
        <f t="shared" si="1687"/>
        <v>0</v>
      </c>
      <c r="AU1712" s="380">
        <f t="shared" si="1688"/>
        <v>0</v>
      </c>
      <c r="AV1712" s="317">
        <f t="shared" si="1689"/>
        <v>0</v>
      </c>
      <c r="AW1712" s="388">
        <f t="shared" si="1690"/>
        <v>0</v>
      </c>
      <c r="AX1712" s="379">
        <f t="shared" si="1691"/>
        <v>0</v>
      </c>
      <c r="AY1712" s="380">
        <f t="shared" si="1692"/>
        <v>0</v>
      </c>
      <c r="AZ1712" s="292">
        <f t="shared" si="1693"/>
        <v>0</v>
      </c>
      <c r="BA1712" s="388">
        <f t="shared" si="1694"/>
        <v>0</v>
      </c>
      <c r="BB1712" s="379">
        <f t="shared" si="1695"/>
        <v>0</v>
      </c>
      <c r="BC1712" s="380">
        <f t="shared" si="1696"/>
        <v>0</v>
      </c>
      <c r="BD1712" s="292">
        <f t="shared" si="1697"/>
        <v>0</v>
      </c>
      <c r="BE1712" s="388">
        <f t="shared" si="1698"/>
        <v>0</v>
      </c>
      <c r="BF1712" s="379">
        <f t="shared" si="1699"/>
        <v>0</v>
      </c>
      <c r="BG1712" s="380">
        <f t="shared" si="1700"/>
        <v>0</v>
      </c>
      <c r="BH1712" s="292">
        <f t="shared" si="1701"/>
        <v>0</v>
      </c>
      <c r="CA1712" s="299" t="s">
        <v>1918</v>
      </c>
      <c r="CB1712" s="427"/>
      <c r="CC1712" s="375"/>
      <c r="CD1712" s="375"/>
      <c r="CE1712" s="375"/>
      <c r="CF1712" s="375"/>
      <c r="CG1712" s="375"/>
      <c r="CH1712" s="375"/>
      <c r="CI1712" s="375"/>
      <c r="CJ1712" s="375"/>
      <c r="CK1712" s="375"/>
      <c r="CL1712" s="375"/>
      <c r="CM1712" s="375"/>
      <c r="CN1712" s="425">
        <f t="shared" ref="CN1712:DD1712" si="1764">IF(OR(AND(CN1709=0,CN1711&gt;0),AND(CN1709="NS",CN1710&gt;0),AND(CN1709="NS",CN1710=0,CN1711=0)),1,IF(OR(AND(CN1711&gt;=2,CN1710&lt;CN1709),AND(CN1709="NS",CN1710=0,CN1711&gt;0),OR(CN1709=CN1710,AND(CN1709="",CN1711=0,CN1710=0))),0,1))</f>
        <v>0</v>
      </c>
      <c r="CO1712" s="425">
        <f t="shared" si="1764"/>
        <v>0</v>
      </c>
      <c r="CP1712" s="425">
        <f t="shared" si="1764"/>
        <v>0</v>
      </c>
      <c r="CQ1712" s="425">
        <f t="shared" si="1764"/>
        <v>0</v>
      </c>
      <c r="CR1712" s="425">
        <f t="shared" si="1764"/>
        <v>0</v>
      </c>
      <c r="CS1712" s="425">
        <f t="shared" si="1764"/>
        <v>0</v>
      </c>
      <c r="CT1712" s="425">
        <f t="shared" si="1764"/>
        <v>0</v>
      </c>
      <c r="CU1712" s="425">
        <f t="shared" si="1764"/>
        <v>0</v>
      </c>
      <c r="CV1712" s="425">
        <f t="shared" si="1764"/>
        <v>0</v>
      </c>
      <c r="CW1712" s="425">
        <f t="shared" si="1764"/>
        <v>0</v>
      </c>
      <c r="CX1712" s="425">
        <f t="shared" si="1764"/>
        <v>0</v>
      </c>
      <c r="CY1712" s="425">
        <f t="shared" si="1764"/>
        <v>0</v>
      </c>
      <c r="CZ1712" s="425">
        <f t="shared" si="1764"/>
        <v>0</v>
      </c>
      <c r="DA1712" s="425">
        <f t="shared" si="1764"/>
        <v>0</v>
      </c>
      <c r="DB1712" s="425">
        <f t="shared" si="1764"/>
        <v>0</v>
      </c>
      <c r="DC1712" s="425">
        <f t="shared" si="1764"/>
        <v>0</v>
      </c>
      <c r="DD1712" s="425">
        <f t="shared" si="1764"/>
        <v>0</v>
      </c>
      <c r="DE1712" s="425">
        <f t="shared" ref="DE1712" si="1765">IF(OR(AND(DE1709=0,DE1711&gt;0),AND(DE1709="NS",DE1710&gt;0),AND(DE1709="NS",DE1710=0,DE1711=0)),1,IF(OR(AND(DE1711&gt;=2,DE1710&lt;DE1709),AND(DE1709="NS",DE1710=0,DE1711&gt;0),OR(DE1709=DE1710,AND(DE1709="",DE1711=0,DE1710=0))),0,1))</f>
        <v>0</v>
      </c>
      <c r="DF1712" s="400">
        <f>SUM(CN1712:DE1712)</f>
        <v>0</v>
      </c>
      <c r="DG1712" s="616"/>
      <c r="DH1712" s="617"/>
      <c r="DI1712" s="415"/>
      <c r="DJ1712" s="416"/>
      <c r="DK1712" s="416"/>
      <c r="DL1712" s="416"/>
      <c r="DM1712" s="416"/>
      <c r="DN1712" s="416"/>
      <c r="DO1712" s="416"/>
      <c r="DP1712" s="416"/>
      <c r="DQ1712" s="416"/>
      <c r="DR1712" s="416"/>
      <c r="DS1712" s="416"/>
      <c r="DT1712" s="416"/>
      <c r="DU1712" s="416"/>
      <c r="DV1712" s="416"/>
      <c r="DW1712" s="416"/>
      <c r="DX1712" s="416"/>
      <c r="DY1712" s="416"/>
      <c r="DZ1712" s="416"/>
      <c r="EA1712" s="416"/>
      <c r="EB1712" s="416"/>
      <c r="EC1712" s="416"/>
      <c r="ED1712" s="416"/>
      <c r="EE1712" s="416"/>
      <c r="EF1712" s="416"/>
      <c r="EG1712" s="416"/>
      <c r="EH1712" s="416"/>
      <c r="EI1712" s="416"/>
      <c r="EJ1712" s="416"/>
      <c r="EK1712" s="416"/>
      <c r="EL1712" s="417"/>
    </row>
    <row r="1713" spans="3:143" ht="15" customHeight="1" x14ac:dyDescent="0.25">
      <c r="C1713" s="796"/>
      <c r="D1713" s="770"/>
      <c r="E1713" s="771"/>
      <c r="F1713" s="716" t="s">
        <v>322</v>
      </c>
      <c r="G1713" s="716"/>
      <c r="H1713" s="64"/>
      <c r="I1713" s="708" t="s">
        <v>317</v>
      </c>
      <c r="J1713" s="708"/>
      <c r="K1713" s="708"/>
      <c r="L1713" s="709"/>
      <c r="M1713" s="864"/>
      <c r="N1713" s="865"/>
      <c r="O1713" s="864"/>
      <c r="P1713" s="865"/>
      <c r="Q1713" s="864"/>
      <c r="R1713" s="865"/>
      <c r="S1713" s="868"/>
      <c r="T1713" s="869"/>
      <c r="U1713" s="280"/>
      <c r="V1713" s="280"/>
      <c r="W1713" s="628"/>
      <c r="X1713" s="628"/>
      <c r="Y1713" s="281"/>
      <c r="Z1713" s="281"/>
      <c r="AA1713" s="628"/>
      <c r="AB1713" s="628"/>
      <c r="AC1713" s="281"/>
      <c r="AD1713" s="281"/>
      <c r="AE1713" s="60"/>
      <c r="AF1713" s="259"/>
      <c r="AG1713" s="374">
        <f t="shared" si="1677"/>
        <v>18</v>
      </c>
      <c r="AH1713" s="399"/>
      <c r="AK1713" s="412">
        <f t="shared" si="1678"/>
        <v>0</v>
      </c>
      <c r="AL1713" s="379">
        <f t="shared" si="1679"/>
        <v>0</v>
      </c>
      <c r="AM1713" s="380">
        <f t="shared" si="1680"/>
        <v>0</v>
      </c>
      <c r="AN1713" s="292">
        <f t="shared" si="1681"/>
        <v>0</v>
      </c>
      <c r="AO1713" s="388">
        <f t="shared" si="1682"/>
        <v>0</v>
      </c>
      <c r="AP1713" s="379">
        <f t="shared" si="1683"/>
        <v>0</v>
      </c>
      <c r="AQ1713" s="380">
        <f t="shared" si="1684"/>
        <v>0</v>
      </c>
      <c r="AR1713" s="317">
        <f t="shared" si="1685"/>
        <v>0</v>
      </c>
      <c r="AS1713" s="388">
        <f t="shared" si="1686"/>
        <v>0</v>
      </c>
      <c r="AT1713" s="379">
        <f t="shared" si="1687"/>
        <v>0</v>
      </c>
      <c r="AU1713" s="380">
        <f t="shared" si="1688"/>
        <v>0</v>
      </c>
      <c r="AV1713" s="317">
        <f t="shared" si="1689"/>
        <v>0</v>
      </c>
      <c r="AW1713" s="388">
        <f t="shared" si="1690"/>
        <v>0</v>
      </c>
      <c r="AX1713" s="379">
        <f t="shared" si="1691"/>
        <v>0</v>
      </c>
      <c r="AY1713" s="380">
        <f t="shared" si="1692"/>
        <v>0</v>
      </c>
      <c r="AZ1713" s="292">
        <f t="shared" si="1693"/>
        <v>0</v>
      </c>
      <c r="BA1713" s="388">
        <f t="shared" si="1694"/>
        <v>0</v>
      </c>
      <c r="BB1713" s="379">
        <f t="shared" si="1695"/>
        <v>0</v>
      </c>
      <c r="BC1713" s="380">
        <f t="shared" si="1696"/>
        <v>0</v>
      </c>
      <c r="BD1713" s="292">
        <f t="shared" si="1697"/>
        <v>0</v>
      </c>
      <c r="BE1713" s="388">
        <f t="shared" si="1698"/>
        <v>0</v>
      </c>
      <c r="BF1713" s="379">
        <f t="shared" si="1699"/>
        <v>0</v>
      </c>
      <c r="BG1713" s="380">
        <f t="shared" si="1700"/>
        <v>0</v>
      </c>
      <c r="BH1713" s="292">
        <f t="shared" si="1701"/>
        <v>0</v>
      </c>
      <c r="CA1713" s="426"/>
      <c r="CB1713" s="427"/>
      <c r="CC1713" s="375"/>
      <c r="CD1713" s="375"/>
      <c r="CE1713" s="375"/>
      <c r="CF1713" s="375"/>
      <c r="CG1713" s="375"/>
      <c r="CH1713" s="375"/>
      <c r="CI1713" s="375"/>
      <c r="CJ1713" s="375"/>
      <c r="CK1713" s="375"/>
      <c r="CL1713" s="375"/>
      <c r="CM1713" s="375"/>
      <c r="CN1713" s="430"/>
      <c r="CO1713" s="430"/>
      <c r="CP1713" s="430"/>
      <c r="CQ1713" s="430"/>
      <c r="CR1713" s="430"/>
      <c r="CS1713" s="430"/>
      <c r="CT1713" s="430"/>
      <c r="CU1713" s="430"/>
      <c r="CV1713" s="430"/>
      <c r="CW1713" s="430"/>
      <c r="CX1713" s="430"/>
      <c r="CY1713" s="430"/>
      <c r="CZ1713" s="430"/>
      <c r="DA1713" s="430"/>
      <c r="DB1713" s="430"/>
      <c r="DC1713" s="430"/>
      <c r="DD1713" s="430"/>
      <c r="DE1713" s="430"/>
      <c r="DG1713" s="616"/>
      <c r="DH1713" s="617"/>
      <c r="DI1713" s="415"/>
      <c r="DJ1713" s="416"/>
      <c r="DK1713" s="416"/>
      <c r="DL1713" s="416"/>
      <c r="DM1713" s="416"/>
      <c r="DN1713" s="416"/>
      <c r="DO1713" s="416"/>
      <c r="DP1713" s="416"/>
      <c r="DQ1713" s="416"/>
      <c r="DR1713" s="416"/>
      <c r="DS1713" s="416"/>
      <c r="DT1713" s="416"/>
      <c r="DU1713" s="416"/>
      <c r="DV1713" s="416"/>
      <c r="DW1713" s="416"/>
      <c r="DX1713" s="416"/>
      <c r="DY1713" s="416"/>
      <c r="DZ1713" s="416"/>
      <c r="EA1713" s="416"/>
      <c r="EB1713" s="416"/>
      <c r="EC1713" s="416"/>
      <c r="ED1713" s="416"/>
      <c r="EE1713" s="416"/>
      <c r="EF1713" s="416"/>
      <c r="EG1713" s="416"/>
      <c r="EH1713" s="416"/>
      <c r="EI1713" s="416"/>
      <c r="EJ1713" s="416"/>
      <c r="EK1713" s="416"/>
      <c r="EL1713" s="417"/>
    </row>
    <row r="1714" spans="3:143" ht="24.75" customHeight="1" x14ac:dyDescent="0.25">
      <c r="C1714" s="796"/>
      <c r="D1714" s="770"/>
      <c r="E1714" s="771"/>
      <c r="F1714" s="716" t="s">
        <v>323</v>
      </c>
      <c r="G1714" s="716"/>
      <c r="H1714" s="64"/>
      <c r="I1714" s="708" t="s">
        <v>318</v>
      </c>
      <c r="J1714" s="708"/>
      <c r="K1714" s="708"/>
      <c r="L1714" s="709"/>
      <c r="M1714" s="864"/>
      <c r="N1714" s="865"/>
      <c r="O1714" s="864"/>
      <c r="P1714" s="865"/>
      <c r="Q1714" s="864"/>
      <c r="R1714" s="865"/>
      <c r="S1714" s="868"/>
      <c r="T1714" s="869"/>
      <c r="U1714" s="280"/>
      <c r="V1714" s="280"/>
      <c r="W1714" s="628"/>
      <c r="X1714" s="628"/>
      <c r="Y1714" s="281"/>
      <c r="Z1714" s="281"/>
      <c r="AA1714" s="628"/>
      <c r="AB1714" s="628"/>
      <c r="AC1714" s="281"/>
      <c r="AD1714" s="281"/>
      <c r="AE1714" s="60"/>
      <c r="AF1714" s="259"/>
      <c r="AG1714" s="374">
        <f t="shared" si="1677"/>
        <v>18</v>
      </c>
      <c r="AH1714" s="399"/>
      <c r="AK1714" s="412">
        <f t="shared" si="1678"/>
        <v>0</v>
      </c>
      <c r="AL1714" s="379">
        <f t="shared" si="1679"/>
        <v>0</v>
      </c>
      <c r="AM1714" s="380">
        <f t="shared" si="1680"/>
        <v>0</v>
      </c>
      <c r="AN1714" s="292">
        <f t="shared" si="1681"/>
        <v>0</v>
      </c>
      <c r="AO1714" s="388">
        <f t="shared" si="1682"/>
        <v>0</v>
      </c>
      <c r="AP1714" s="379">
        <f t="shared" si="1683"/>
        <v>0</v>
      </c>
      <c r="AQ1714" s="380">
        <f t="shared" si="1684"/>
        <v>0</v>
      </c>
      <c r="AR1714" s="317">
        <f t="shared" si="1685"/>
        <v>0</v>
      </c>
      <c r="AS1714" s="388">
        <f t="shared" si="1686"/>
        <v>0</v>
      </c>
      <c r="AT1714" s="379">
        <f t="shared" si="1687"/>
        <v>0</v>
      </c>
      <c r="AU1714" s="380">
        <f t="shared" si="1688"/>
        <v>0</v>
      </c>
      <c r="AV1714" s="317">
        <f t="shared" si="1689"/>
        <v>0</v>
      </c>
      <c r="AW1714" s="388">
        <f t="shared" si="1690"/>
        <v>0</v>
      </c>
      <c r="AX1714" s="379">
        <f t="shared" si="1691"/>
        <v>0</v>
      </c>
      <c r="AY1714" s="380">
        <f t="shared" si="1692"/>
        <v>0</v>
      </c>
      <c r="AZ1714" s="292">
        <f t="shared" si="1693"/>
        <v>0</v>
      </c>
      <c r="BA1714" s="388">
        <f t="shared" si="1694"/>
        <v>0</v>
      </c>
      <c r="BB1714" s="379">
        <f t="shared" si="1695"/>
        <v>0</v>
      </c>
      <c r="BC1714" s="380">
        <f t="shared" si="1696"/>
        <v>0</v>
      </c>
      <c r="BD1714" s="292">
        <f t="shared" si="1697"/>
        <v>0</v>
      </c>
      <c r="BE1714" s="388">
        <f t="shared" si="1698"/>
        <v>0</v>
      </c>
      <c r="BF1714" s="379">
        <f t="shared" si="1699"/>
        <v>0</v>
      </c>
      <c r="BG1714" s="380">
        <f t="shared" si="1700"/>
        <v>0</v>
      </c>
      <c r="BH1714" s="292">
        <f t="shared" si="1701"/>
        <v>0</v>
      </c>
      <c r="CA1714" s="303"/>
      <c r="CB1714" s="427"/>
      <c r="CC1714" s="375"/>
      <c r="CD1714" s="375"/>
      <c r="CE1714" s="375"/>
      <c r="CF1714" s="375"/>
      <c r="CG1714" s="375"/>
      <c r="CH1714" s="375"/>
      <c r="CI1714" s="375"/>
      <c r="CJ1714" s="375"/>
      <c r="CK1714" s="375"/>
      <c r="CL1714" s="375"/>
      <c r="CM1714" s="375"/>
      <c r="CN1714" s="311"/>
      <c r="CO1714" s="311"/>
      <c r="CP1714" s="311"/>
      <c r="CQ1714" s="311"/>
      <c r="CR1714" s="311"/>
      <c r="CS1714" s="311"/>
      <c r="CT1714" s="311"/>
      <c r="CU1714" s="311"/>
      <c r="CV1714" s="311"/>
      <c r="CW1714" s="311"/>
      <c r="CX1714" s="311"/>
      <c r="CY1714" s="311"/>
      <c r="CZ1714" s="311"/>
      <c r="DA1714" s="311"/>
      <c r="DB1714" s="311"/>
      <c r="DC1714" s="311"/>
      <c r="DD1714" s="311"/>
      <c r="DE1714" s="311"/>
      <c r="DG1714" s="616"/>
      <c r="DH1714" s="617"/>
      <c r="DI1714" s="415"/>
      <c r="DJ1714" s="416"/>
      <c r="DK1714" s="416"/>
      <c r="DL1714" s="416"/>
      <c r="DM1714" s="416"/>
      <c r="DN1714" s="416"/>
      <c r="DO1714" s="416"/>
      <c r="DP1714" s="416"/>
      <c r="DQ1714" s="416"/>
      <c r="DR1714" s="416"/>
      <c r="DS1714" s="416"/>
      <c r="DT1714" s="416"/>
      <c r="DU1714" s="416"/>
      <c r="DV1714" s="416"/>
      <c r="DW1714" s="416"/>
      <c r="DX1714" s="416"/>
      <c r="DY1714" s="416"/>
      <c r="DZ1714" s="416"/>
      <c r="EA1714" s="416"/>
      <c r="EB1714" s="416"/>
      <c r="EC1714" s="416"/>
      <c r="ED1714" s="416"/>
      <c r="EE1714" s="416"/>
      <c r="EF1714" s="416"/>
      <c r="EG1714" s="416"/>
      <c r="EH1714" s="416"/>
      <c r="EI1714" s="416"/>
      <c r="EJ1714" s="416"/>
      <c r="EK1714" s="416"/>
      <c r="EL1714" s="417"/>
    </row>
    <row r="1715" spans="3:143" ht="24" customHeight="1" x14ac:dyDescent="0.25">
      <c r="C1715" s="797"/>
      <c r="D1715" s="772"/>
      <c r="E1715" s="773"/>
      <c r="F1715" s="703" t="s">
        <v>324</v>
      </c>
      <c r="G1715" s="703"/>
      <c r="H1715" s="707" t="s">
        <v>325</v>
      </c>
      <c r="I1715" s="708"/>
      <c r="J1715" s="708"/>
      <c r="K1715" s="708"/>
      <c r="L1715" s="709"/>
      <c r="M1715" s="864"/>
      <c r="N1715" s="865"/>
      <c r="O1715" s="864"/>
      <c r="P1715" s="865"/>
      <c r="Q1715" s="864"/>
      <c r="R1715" s="865"/>
      <c r="S1715" s="868"/>
      <c r="T1715" s="869"/>
      <c r="U1715" s="280"/>
      <c r="V1715" s="280"/>
      <c r="W1715" s="628"/>
      <c r="X1715" s="628"/>
      <c r="Y1715" s="281"/>
      <c r="Z1715" s="281"/>
      <c r="AA1715" s="628"/>
      <c r="AB1715" s="628"/>
      <c r="AC1715" s="281"/>
      <c r="AD1715" s="281"/>
      <c r="AE1715" s="60"/>
      <c r="AF1715" s="259"/>
      <c r="AG1715" s="374">
        <f t="shared" si="1677"/>
        <v>18</v>
      </c>
      <c r="AH1715" s="399"/>
      <c r="AK1715" s="412">
        <f t="shared" si="1678"/>
        <v>0</v>
      </c>
      <c r="AL1715" s="379">
        <f t="shared" si="1679"/>
        <v>0</v>
      </c>
      <c r="AM1715" s="380">
        <f t="shared" si="1680"/>
        <v>0</v>
      </c>
      <c r="AN1715" s="292">
        <f t="shared" si="1681"/>
        <v>0</v>
      </c>
      <c r="AO1715" s="388">
        <f t="shared" si="1682"/>
        <v>0</v>
      </c>
      <c r="AP1715" s="379">
        <f t="shared" si="1683"/>
        <v>0</v>
      </c>
      <c r="AQ1715" s="380">
        <f t="shared" si="1684"/>
        <v>0</v>
      </c>
      <c r="AR1715" s="317">
        <f t="shared" si="1685"/>
        <v>0</v>
      </c>
      <c r="AS1715" s="388">
        <f t="shared" si="1686"/>
        <v>0</v>
      </c>
      <c r="AT1715" s="379">
        <f t="shared" si="1687"/>
        <v>0</v>
      </c>
      <c r="AU1715" s="380">
        <f t="shared" si="1688"/>
        <v>0</v>
      </c>
      <c r="AV1715" s="317">
        <f t="shared" si="1689"/>
        <v>0</v>
      </c>
      <c r="AW1715" s="388">
        <f t="shared" si="1690"/>
        <v>0</v>
      </c>
      <c r="AX1715" s="379">
        <f t="shared" si="1691"/>
        <v>0</v>
      </c>
      <c r="AY1715" s="380">
        <f t="shared" si="1692"/>
        <v>0</v>
      </c>
      <c r="AZ1715" s="292">
        <f t="shared" si="1693"/>
        <v>0</v>
      </c>
      <c r="BA1715" s="388">
        <f t="shared" si="1694"/>
        <v>0</v>
      </c>
      <c r="BB1715" s="379">
        <f t="shared" si="1695"/>
        <v>0</v>
      </c>
      <c r="BC1715" s="380">
        <f t="shared" si="1696"/>
        <v>0</v>
      </c>
      <c r="BD1715" s="292">
        <f t="shared" si="1697"/>
        <v>0</v>
      </c>
      <c r="BE1715" s="388">
        <f t="shared" si="1698"/>
        <v>0</v>
      </c>
      <c r="BF1715" s="379">
        <f t="shared" si="1699"/>
        <v>0</v>
      </c>
      <c r="BG1715" s="380">
        <f t="shared" si="1700"/>
        <v>0</v>
      </c>
      <c r="BH1715" s="292">
        <f t="shared" si="1701"/>
        <v>0</v>
      </c>
      <c r="CA1715" s="303"/>
      <c r="CB1715" s="427"/>
      <c r="CC1715" s="375"/>
      <c r="CD1715" s="375"/>
      <c r="CE1715" s="375"/>
      <c r="CF1715" s="375"/>
      <c r="CG1715" s="375"/>
      <c r="CH1715" s="375"/>
      <c r="CI1715" s="375"/>
      <c r="CJ1715" s="375"/>
      <c r="CK1715" s="375"/>
      <c r="CL1715" s="375"/>
      <c r="CM1715" s="375"/>
      <c r="CN1715" s="311"/>
      <c r="CO1715" s="311"/>
      <c r="CP1715" s="311"/>
      <c r="CQ1715" s="311"/>
      <c r="CR1715" s="311"/>
      <c r="CS1715" s="311"/>
      <c r="CT1715" s="311"/>
      <c r="CU1715" s="311"/>
      <c r="CV1715" s="311"/>
      <c r="CW1715" s="311"/>
      <c r="CX1715" s="311"/>
      <c r="CY1715" s="311"/>
      <c r="CZ1715" s="311"/>
      <c r="DA1715" s="311"/>
      <c r="DB1715" s="311"/>
      <c r="DC1715" s="311"/>
      <c r="DD1715" s="311"/>
      <c r="DE1715" s="311"/>
      <c r="DG1715" s="614" t="s">
        <v>324</v>
      </c>
      <c r="DH1715" s="615"/>
      <c r="DI1715" s="418" t="s">
        <v>1909</v>
      </c>
      <c r="DJ1715" s="419"/>
      <c r="DK1715" s="419"/>
      <c r="DL1715" s="419"/>
      <c r="DM1715" s="419"/>
      <c r="DN1715" s="419"/>
      <c r="DO1715" s="419"/>
      <c r="DP1715" s="419"/>
      <c r="DQ1715" s="419"/>
      <c r="DR1715" s="419"/>
      <c r="DS1715" s="419"/>
      <c r="DT1715" s="419"/>
      <c r="DU1715" s="419">
        <f t="shared" ref="DU1715:DZ1715" si="1766">M1715</f>
        <v>0</v>
      </c>
      <c r="DV1715" s="419">
        <f t="shared" si="1766"/>
        <v>0</v>
      </c>
      <c r="DW1715" s="419">
        <f t="shared" si="1766"/>
        <v>0</v>
      </c>
      <c r="DX1715" s="419">
        <f t="shared" si="1766"/>
        <v>0</v>
      </c>
      <c r="DY1715" s="419">
        <f t="shared" si="1766"/>
        <v>0</v>
      </c>
      <c r="DZ1715" s="419">
        <f t="shared" si="1766"/>
        <v>0</v>
      </c>
      <c r="EA1715" s="419">
        <f t="shared" ref="EA1715:EL1715" si="1767">S1715</f>
        <v>0</v>
      </c>
      <c r="EB1715" s="419">
        <f t="shared" si="1767"/>
        <v>0</v>
      </c>
      <c r="EC1715" s="419">
        <f t="shared" si="1767"/>
        <v>0</v>
      </c>
      <c r="ED1715" s="419">
        <f t="shared" si="1767"/>
        <v>0</v>
      </c>
      <c r="EE1715" s="419">
        <f t="shared" si="1767"/>
        <v>0</v>
      </c>
      <c r="EF1715" s="419">
        <f t="shared" si="1767"/>
        <v>0</v>
      </c>
      <c r="EG1715" s="419">
        <f t="shared" si="1767"/>
        <v>0</v>
      </c>
      <c r="EH1715" s="419">
        <f t="shared" si="1767"/>
        <v>0</v>
      </c>
      <c r="EI1715" s="419">
        <f t="shared" si="1767"/>
        <v>0</v>
      </c>
      <c r="EJ1715" s="419">
        <f t="shared" si="1767"/>
        <v>0</v>
      </c>
      <c r="EK1715" s="419">
        <f t="shared" si="1767"/>
        <v>0</v>
      </c>
      <c r="EL1715" s="420">
        <f t="shared" si="1767"/>
        <v>0</v>
      </c>
    </row>
    <row r="1716" spans="3:143" ht="15" customHeight="1" x14ac:dyDescent="0.25">
      <c r="C1716" s="795" t="s">
        <v>350</v>
      </c>
      <c r="D1716" s="717" t="s">
        <v>351</v>
      </c>
      <c r="E1716" s="718"/>
      <c r="F1716" s="703" t="s">
        <v>328</v>
      </c>
      <c r="G1716" s="703"/>
      <c r="H1716" s="704" t="s">
        <v>332</v>
      </c>
      <c r="I1716" s="705"/>
      <c r="J1716" s="705"/>
      <c r="K1716" s="705"/>
      <c r="L1716" s="706"/>
      <c r="M1716" s="864"/>
      <c r="N1716" s="865"/>
      <c r="O1716" s="864"/>
      <c r="P1716" s="865"/>
      <c r="Q1716" s="864"/>
      <c r="R1716" s="865"/>
      <c r="S1716" s="868"/>
      <c r="T1716" s="869"/>
      <c r="U1716" s="280"/>
      <c r="V1716" s="280"/>
      <c r="W1716" s="628"/>
      <c r="X1716" s="628"/>
      <c r="Y1716" s="281"/>
      <c r="Z1716" s="281"/>
      <c r="AA1716" s="628"/>
      <c r="AB1716" s="628"/>
      <c r="AC1716" s="281"/>
      <c r="AD1716" s="281"/>
      <c r="AE1716" s="60"/>
      <c r="AF1716" s="259"/>
      <c r="AG1716" s="374">
        <f t="shared" si="1677"/>
        <v>18</v>
      </c>
      <c r="AH1716" s="399"/>
      <c r="AK1716" s="412">
        <f t="shared" si="1678"/>
        <v>0</v>
      </c>
      <c r="AL1716" s="379">
        <f t="shared" si="1679"/>
        <v>0</v>
      </c>
      <c r="AM1716" s="380">
        <f t="shared" si="1680"/>
        <v>0</v>
      </c>
      <c r="AN1716" s="292">
        <f t="shared" si="1681"/>
        <v>0</v>
      </c>
      <c r="AO1716" s="388">
        <f t="shared" si="1682"/>
        <v>0</v>
      </c>
      <c r="AP1716" s="379">
        <f t="shared" si="1683"/>
        <v>0</v>
      </c>
      <c r="AQ1716" s="380">
        <f t="shared" si="1684"/>
        <v>0</v>
      </c>
      <c r="AR1716" s="317">
        <f t="shared" si="1685"/>
        <v>0</v>
      </c>
      <c r="AS1716" s="388">
        <f t="shared" si="1686"/>
        <v>0</v>
      </c>
      <c r="AT1716" s="379">
        <f t="shared" si="1687"/>
        <v>0</v>
      </c>
      <c r="AU1716" s="380">
        <f t="shared" si="1688"/>
        <v>0</v>
      </c>
      <c r="AV1716" s="317">
        <f t="shared" si="1689"/>
        <v>0</v>
      </c>
      <c r="AW1716" s="388">
        <f t="shared" si="1690"/>
        <v>0</v>
      </c>
      <c r="AX1716" s="379">
        <f t="shared" si="1691"/>
        <v>0</v>
      </c>
      <c r="AY1716" s="380">
        <f t="shared" si="1692"/>
        <v>0</v>
      </c>
      <c r="AZ1716" s="292">
        <f t="shared" si="1693"/>
        <v>0</v>
      </c>
      <c r="BA1716" s="388">
        <f t="shared" si="1694"/>
        <v>0</v>
      </c>
      <c r="BB1716" s="379">
        <f t="shared" si="1695"/>
        <v>0</v>
      </c>
      <c r="BC1716" s="380">
        <f t="shared" si="1696"/>
        <v>0</v>
      </c>
      <c r="BD1716" s="292">
        <f t="shared" si="1697"/>
        <v>0</v>
      </c>
      <c r="BE1716" s="388">
        <f t="shared" si="1698"/>
        <v>0</v>
      </c>
      <c r="BF1716" s="379">
        <f t="shared" si="1699"/>
        <v>0</v>
      </c>
      <c r="BG1716" s="380">
        <f t="shared" si="1700"/>
        <v>0</v>
      </c>
      <c r="BH1716" s="292">
        <f t="shared" si="1701"/>
        <v>0</v>
      </c>
      <c r="CA1716" s="303"/>
      <c r="CB1716" s="427"/>
      <c r="CC1716" s="375"/>
      <c r="CD1716" s="375"/>
      <c r="CE1716" s="375"/>
      <c r="CF1716" s="375"/>
      <c r="CG1716" s="375"/>
      <c r="CH1716" s="375"/>
      <c r="CI1716" s="375"/>
      <c r="CJ1716" s="375"/>
      <c r="CK1716" s="375"/>
      <c r="CL1716" s="375"/>
      <c r="CM1716" s="375"/>
      <c r="CN1716" s="311"/>
      <c r="CO1716" s="311"/>
      <c r="CP1716" s="311"/>
      <c r="CQ1716" s="311"/>
      <c r="CR1716" s="311"/>
      <c r="CS1716" s="311"/>
      <c r="CT1716" s="311"/>
      <c r="CU1716" s="311"/>
      <c r="CV1716" s="311"/>
      <c r="CW1716" s="311"/>
      <c r="CX1716" s="311"/>
      <c r="CY1716" s="311"/>
      <c r="CZ1716" s="311"/>
      <c r="DA1716" s="311"/>
      <c r="DB1716" s="311"/>
      <c r="DC1716" s="311"/>
      <c r="DD1716" s="311"/>
      <c r="DE1716" s="311"/>
      <c r="DG1716" s="610"/>
      <c r="DH1716" s="611"/>
      <c r="DI1716" s="415" t="s">
        <v>1910</v>
      </c>
      <c r="DJ1716" s="416"/>
      <c r="DK1716" s="416"/>
      <c r="DL1716" s="416"/>
      <c r="DM1716" s="416"/>
      <c r="DN1716" s="416"/>
      <c r="DO1716" s="416"/>
      <c r="DP1716" s="416"/>
      <c r="DQ1716" s="416"/>
      <c r="DR1716" s="416"/>
      <c r="DS1716" s="416"/>
      <c r="DT1716" s="416"/>
      <c r="DU1716" s="416">
        <f t="shared" ref="DU1716:DZ1716" si="1768">COUNTIF(M1704:M1709,"NS")</f>
        <v>0</v>
      </c>
      <c r="DV1716" s="416">
        <f t="shared" si="1768"/>
        <v>0</v>
      </c>
      <c r="DW1716" s="416">
        <f t="shared" si="1768"/>
        <v>0</v>
      </c>
      <c r="DX1716" s="416">
        <f t="shared" si="1768"/>
        <v>0</v>
      </c>
      <c r="DY1716" s="416">
        <f t="shared" si="1768"/>
        <v>0</v>
      </c>
      <c r="DZ1716" s="416">
        <f t="shared" si="1768"/>
        <v>0</v>
      </c>
      <c r="EA1716" s="416">
        <f t="shared" ref="EA1716:EL1716" si="1769">COUNTIF(S1704:S1709,"NS")</f>
        <v>0</v>
      </c>
      <c r="EB1716" s="416">
        <f t="shared" si="1769"/>
        <v>0</v>
      </c>
      <c r="EC1716" s="416">
        <f t="shared" si="1769"/>
        <v>0</v>
      </c>
      <c r="ED1716" s="416">
        <f t="shared" si="1769"/>
        <v>0</v>
      </c>
      <c r="EE1716" s="416">
        <f t="shared" si="1769"/>
        <v>0</v>
      </c>
      <c r="EF1716" s="416">
        <f t="shared" si="1769"/>
        <v>0</v>
      </c>
      <c r="EG1716" s="416">
        <f t="shared" si="1769"/>
        <v>0</v>
      </c>
      <c r="EH1716" s="416">
        <f t="shared" si="1769"/>
        <v>0</v>
      </c>
      <c r="EI1716" s="416">
        <f t="shared" si="1769"/>
        <v>0</v>
      </c>
      <c r="EJ1716" s="416">
        <f t="shared" si="1769"/>
        <v>0</v>
      </c>
      <c r="EK1716" s="416">
        <f t="shared" si="1769"/>
        <v>0</v>
      </c>
      <c r="EL1716" s="417">
        <f t="shared" si="1769"/>
        <v>0</v>
      </c>
    </row>
    <row r="1717" spans="3:143" ht="15" customHeight="1" x14ac:dyDescent="0.25">
      <c r="C1717" s="796"/>
      <c r="D1717" s="719"/>
      <c r="E1717" s="720"/>
      <c r="F1717" s="703" t="s">
        <v>329</v>
      </c>
      <c r="G1717" s="703"/>
      <c r="H1717" s="704" t="s">
        <v>333</v>
      </c>
      <c r="I1717" s="705"/>
      <c r="J1717" s="705"/>
      <c r="K1717" s="705"/>
      <c r="L1717" s="706"/>
      <c r="M1717" s="864"/>
      <c r="N1717" s="865"/>
      <c r="O1717" s="864"/>
      <c r="P1717" s="865"/>
      <c r="Q1717" s="864"/>
      <c r="R1717" s="865"/>
      <c r="S1717" s="868"/>
      <c r="T1717" s="869"/>
      <c r="U1717" s="280"/>
      <c r="V1717" s="280"/>
      <c r="W1717" s="628"/>
      <c r="X1717" s="628"/>
      <c r="Y1717" s="281"/>
      <c r="Z1717" s="281"/>
      <c r="AA1717" s="628"/>
      <c r="AB1717" s="628"/>
      <c r="AC1717" s="281"/>
      <c r="AD1717" s="281"/>
      <c r="AE1717" s="60"/>
      <c r="AF1717" s="259"/>
      <c r="AG1717" s="374">
        <f t="shared" si="1677"/>
        <v>18</v>
      </c>
      <c r="AH1717" s="399"/>
      <c r="AK1717" s="412">
        <f t="shared" si="1678"/>
        <v>0</v>
      </c>
      <c r="AL1717" s="379">
        <f t="shared" si="1679"/>
        <v>0</v>
      </c>
      <c r="AM1717" s="380">
        <f t="shared" si="1680"/>
        <v>0</v>
      </c>
      <c r="AN1717" s="292">
        <f t="shared" si="1681"/>
        <v>0</v>
      </c>
      <c r="AO1717" s="388">
        <f t="shared" si="1682"/>
        <v>0</v>
      </c>
      <c r="AP1717" s="379">
        <f t="shared" si="1683"/>
        <v>0</v>
      </c>
      <c r="AQ1717" s="380">
        <f t="shared" si="1684"/>
        <v>0</v>
      </c>
      <c r="AR1717" s="317">
        <f t="shared" si="1685"/>
        <v>0</v>
      </c>
      <c r="AS1717" s="388">
        <f t="shared" si="1686"/>
        <v>0</v>
      </c>
      <c r="AT1717" s="379">
        <f t="shared" si="1687"/>
        <v>0</v>
      </c>
      <c r="AU1717" s="380">
        <f t="shared" si="1688"/>
        <v>0</v>
      </c>
      <c r="AV1717" s="317">
        <f t="shared" si="1689"/>
        <v>0</v>
      </c>
      <c r="AW1717" s="388">
        <f t="shared" si="1690"/>
        <v>0</v>
      </c>
      <c r="AX1717" s="379">
        <f t="shared" si="1691"/>
        <v>0</v>
      </c>
      <c r="AY1717" s="380">
        <f t="shared" si="1692"/>
        <v>0</v>
      </c>
      <c r="AZ1717" s="292">
        <f t="shared" si="1693"/>
        <v>0</v>
      </c>
      <c r="BA1717" s="388">
        <f t="shared" si="1694"/>
        <v>0</v>
      </c>
      <c r="BB1717" s="379">
        <f t="shared" si="1695"/>
        <v>0</v>
      </c>
      <c r="BC1717" s="380">
        <f t="shared" si="1696"/>
        <v>0</v>
      </c>
      <c r="BD1717" s="292">
        <f t="shared" si="1697"/>
        <v>0</v>
      </c>
      <c r="BE1717" s="388">
        <f t="shared" si="1698"/>
        <v>0</v>
      </c>
      <c r="BF1717" s="379">
        <f t="shared" si="1699"/>
        <v>0</v>
      </c>
      <c r="BG1717" s="380">
        <f t="shared" si="1700"/>
        <v>0</v>
      </c>
      <c r="BH1717" s="292">
        <f t="shared" si="1701"/>
        <v>0</v>
      </c>
      <c r="CA1717" s="303"/>
      <c r="CB1717" s="427"/>
      <c r="CC1717" s="375"/>
      <c r="CD1717" s="375"/>
      <c r="CE1717" s="375"/>
      <c r="CF1717" s="375"/>
      <c r="CG1717" s="375"/>
      <c r="CH1717" s="375"/>
      <c r="CI1717" s="375"/>
      <c r="CJ1717" s="375"/>
      <c r="CK1717" s="375"/>
      <c r="CL1717" s="375"/>
      <c r="CM1717" s="375"/>
      <c r="CN1717" s="311"/>
      <c r="CO1717" s="311"/>
      <c r="CP1717" s="311"/>
      <c r="CQ1717" s="311"/>
      <c r="CR1717" s="311"/>
      <c r="CS1717" s="311"/>
      <c r="CT1717" s="311"/>
      <c r="CU1717" s="311"/>
      <c r="CV1717" s="311"/>
      <c r="CW1717" s="311"/>
      <c r="CX1717" s="311"/>
      <c r="CY1717" s="311"/>
      <c r="CZ1717" s="311"/>
      <c r="DA1717" s="311"/>
      <c r="DB1717" s="311"/>
      <c r="DC1717" s="311"/>
      <c r="DD1717" s="311"/>
      <c r="DE1717" s="311"/>
      <c r="DG1717" s="610"/>
      <c r="DH1717" s="611"/>
      <c r="DI1717" s="415" t="s">
        <v>1914</v>
      </c>
      <c r="DJ1717" s="416"/>
      <c r="DK1717" s="416"/>
      <c r="DL1717" s="416"/>
      <c r="DM1717" s="416"/>
      <c r="DN1717" s="416"/>
      <c r="DO1717" s="416"/>
      <c r="DP1717" s="416"/>
      <c r="DQ1717" s="416"/>
      <c r="DR1717" s="416"/>
      <c r="DS1717" s="416"/>
      <c r="DT1717" s="416"/>
      <c r="DU1717" s="416">
        <f t="shared" ref="DU1717:DZ1717" si="1770">SUM(M1704:M1709,M1715)</f>
        <v>0</v>
      </c>
      <c r="DV1717" s="416">
        <f t="shared" si="1770"/>
        <v>0</v>
      </c>
      <c r="DW1717" s="416">
        <f t="shared" si="1770"/>
        <v>0</v>
      </c>
      <c r="DX1717" s="416">
        <f t="shared" si="1770"/>
        <v>0</v>
      </c>
      <c r="DY1717" s="416">
        <f t="shared" si="1770"/>
        <v>0</v>
      </c>
      <c r="DZ1717" s="416">
        <f t="shared" si="1770"/>
        <v>0</v>
      </c>
      <c r="EA1717" s="416">
        <f t="shared" ref="EA1717:EL1717" si="1771">SUM(S1704:S1709,S1715)</f>
        <v>0</v>
      </c>
      <c r="EB1717" s="416">
        <f t="shared" si="1771"/>
        <v>0</v>
      </c>
      <c r="EC1717" s="416">
        <f t="shared" si="1771"/>
        <v>0</v>
      </c>
      <c r="ED1717" s="416">
        <f t="shared" si="1771"/>
        <v>0</v>
      </c>
      <c r="EE1717" s="416">
        <f t="shared" si="1771"/>
        <v>0</v>
      </c>
      <c r="EF1717" s="416">
        <f t="shared" si="1771"/>
        <v>0</v>
      </c>
      <c r="EG1717" s="416">
        <f t="shared" si="1771"/>
        <v>0</v>
      </c>
      <c r="EH1717" s="416">
        <f t="shared" si="1771"/>
        <v>0</v>
      </c>
      <c r="EI1717" s="416">
        <f t="shared" si="1771"/>
        <v>0</v>
      </c>
      <c r="EJ1717" s="416">
        <f t="shared" si="1771"/>
        <v>0</v>
      </c>
      <c r="EK1717" s="416">
        <f t="shared" si="1771"/>
        <v>0</v>
      </c>
      <c r="EL1717" s="417">
        <f t="shared" si="1771"/>
        <v>0</v>
      </c>
    </row>
    <row r="1718" spans="3:143" ht="15" customHeight="1" x14ac:dyDescent="0.25">
      <c r="C1718" s="796"/>
      <c r="D1718" s="719"/>
      <c r="E1718" s="720"/>
      <c r="F1718" s="703" t="s">
        <v>330</v>
      </c>
      <c r="G1718" s="703"/>
      <c r="H1718" s="704" t="s">
        <v>334</v>
      </c>
      <c r="I1718" s="705"/>
      <c r="J1718" s="705"/>
      <c r="K1718" s="705"/>
      <c r="L1718" s="706"/>
      <c r="M1718" s="864"/>
      <c r="N1718" s="865"/>
      <c r="O1718" s="864"/>
      <c r="P1718" s="865"/>
      <c r="Q1718" s="864"/>
      <c r="R1718" s="865"/>
      <c r="S1718" s="868"/>
      <c r="T1718" s="869"/>
      <c r="U1718" s="280"/>
      <c r="V1718" s="280"/>
      <c r="W1718" s="628"/>
      <c r="X1718" s="628"/>
      <c r="Y1718" s="281"/>
      <c r="Z1718" s="281"/>
      <c r="AA1718" s="628"/>
      <c r="AB1718" s="628"/>
      <c r="AC1718" s="281"/>
      <c r="AD1718" s="281"/>
      <c r="AE1718" s="60"/>
      <c r="AF1718" s="259"/>
      <c r="AG1718" s="374">
        <f t="shared" si="1677"/>
        <v>18</v>
      </c>
      <c r="AH1718" s="399"/>
      <c r="AK1718" s="412">
        <f t="shared" si="1678"/>
        <v>0</v>
      </c>
      <c r="AL1718" s="379">
        <f t="shared" si="1679"/>
        <v>0</v>
      </c>
      <c r="AM1718" s="380">
        <f t="shared" si="1680"/>
        <v>0</v>
      </c>
      <c r="AN1718" s="292">
        <f t="shared" si="1681"/>
        <v>0</v>
      </c>
      <c r="AO1718" s="388">
        <f t="shared" si="1682"/>
        <v>0</v>
      </c>
      <c r="AP1718" s="379">
        <f t="shared" si="1683"/>
        <v>0</v>
      </c>
      <c r="AQ1718" s="380">
        <f t="shared" si="1684"/>
        <v>0</v>
      </c>
      <c r="AR1718" s="317">
        <f t="shared" si="1685"/>
        <v>0</v>
      </c>
      <c r="AS1718" s="388">
        <f t="shared" si="1686"/>
        <v>0</v>
      </c>
      <c r="AT1718" s="379">
        <f t="shared" si="1687"/>
        <v>0</v>
      </c>
      <c r="AU1718" s="380">
        <f t="shared" si="1688"/>
        <v>0</v>
      </c>
      <c r="AV1718" s="317">
        <f t="shared" si="1689"/>
        <v>0</v>
      </c>
      <c r="AW1718" s="388">
        <f t="shared" si="1690"/>
        <v>0</v>
      </c>
      <c r="AX1718" s="379">
        <f t="shared" si="1691"/>
        <v>0</v>
      </c>
      <c r="AY1718" s="380">
        <f t="shared" si="1692"/>
        <v>0</v>
      </c>
      <c r="AZ1718" s="292">
        <f t="shared" si="1693"/>
        <v>0</v>
      </c>
      <c r="BA1718" s="388">
        <f t="shared" si="1694"/>
        <v>0</v>
      </c>
      <c r="BB1718" s="379">
        <f t="shared" si="1695"/>
        <v>0</v>
      </c>
      <c r="BC1718" s="380">
        <f t="shared" si="1696"/>
        <v>0</v>
      </c>
      <c r="BD1718" s="292">
        <f t="shared" si="1697"/>
        <v>0</v>
      </c>
      <c r="BE1718" s="388">
        <f t="shared" si="1698"/>
        <v>0</v>
      </c>
      <c r="BF1718" s="379">
        <f t="shared" si="1699"/>
        <v>0</v>
      </c>
      <c r="BG1718" s="380">
        <f t="shared" si="1700"/>
        <v>0</v>
      </c>
      <c r="BH1718" s="292">
        <f t="shared" si="1701"/>
        <v>0</v>
      </c>
      <c r="CA1718" s="303"/>
      <c r="CB1718" s="421"/>
      <c r="CC1718" s="375"/>
      <c r="CD1718" s="375"/>
      <c r="CE1718" s="375"/>
      <c r="CF1718" s="375"/>
      <c r="CG1718" s="375"/>
      <c r="CH1718" s="375"/>
      <c r="CI1718" s="375"/>
      <c r="CJ1718" s="375"/>
      <c r="CK1718" s="375"/>
      <c r="CL1718" s="375"/>
      <c r="CM1718" s="375"/>
      <c r="CN1718" s="311"/>
      <c r="CO1718" s="311"/>
      <c r="CP1718" s="311"/>
      <c r="CQ1718" s="311"/>
      <c r="CR1718" s="311"/>
      <c r="CS1718" s="311"/>
      <c r="CT1718" s="311"/>
      <c r="CU1718" s="311"/>
      <c r="CV1718" s="311"/>
      <c r="CW1718" s="311"/>
      <c r="CX1718" s="311"/>
      <c r="CY1718" s="311"/>
      <c r="CZ1718" s="311"/>
      <c r="DA1718" s="311"/>
      <c r="DB1718" s="311"/>
      <c r="DC1718" s="311"/>
      <c r="DD1718" s="311"/>
      <c r="DE1718" s="311"/>
      <c r="DG1718" s="610"/>
      <c r="DH1718" s="611"/>
      <c r="DI1718" s="415" t="s">
        <v>1919</v>
      </c>
      <c r="DJ1718" s="298"/>
      <c r="DK1718" s="298"/>
      <c r="DL1718" s="298"/>
      <c r="DM1718" s="298"/>
      <c r="DN1718" s="298"/>
      <c r="DO1718" s="298"/>
      <c r="DP1718" s="298"/>
      <c r="DQ1718" s="298"/>
      <c r="DR1718" s="298"/>
      <c r="DS1718" s="298"/>
      <c r="DT1718" s="298"/>
      <c r="DU1718" s="298">
        <f t="shared" ref="DU1718:DZ1718" si="1772">IF(OR(AND(DU1715="NS",DU1716=6),AND(DU1715="NA")),0,IF(OR(
AND(IF(DU1715="NS",1,DU1715)&gt;DU1717*0.25,DU1716=0),
AND(DU1715&gt;0,OR(DU1716=6,DU1717=0)),
AND(DU1715&gt;0,DU1716=0,DU1717=0),
AND(DU1715="NS",DU1716=0,DU1717=0)),1,0))</f>
        <v>0</v>
      </c>
      <c r="DV1718" s="298">
        <f t="shared" si="1772"/>
        <v>0</v>
      </c>
      <c r="DW1718" s="298">
        <f t="shared" si="1772"/>
        <v>0</v>
      </c>
      <c r="DX1718" s="298">
        <f t="shared" si="1772"/>
        <v>0</v>
      </c>
      <c r="DY1718" s="298">
        <f t="shared" si="1772"/>
        <v>0</v>
      </c>
      <c r="DZ1718" s="298">
        <f t="shared" si="1772"/>
        <v>0</v>
      </c>
      <c r="EA1718" s="298">
        <f>IF(OR(AND(EA1715="NS",EA1716=6),AND(EA1715="NA")),0,IF(OR(
AND(IF(EA1715="NS",1,EA1715)&gt;EA1717*0.25,EA1716=0),
AND(EA1715&gt;0,OR(EA1716=6,EA1717=0)),
AND(EA1715&gt;0,EA1716=0,EA1717=0),
AND(EA1715="NS",EA1716=0,EA1717=0)),1,0))</f>
        <v>0</v>
      </c>
      <c r="EB1718" s="298">
        <f t="shared" ref="EB1718:EL1718" si="1773">IF(OR(AND(EB1715="NS",EB1716=6),AND(EB1715="NA")),0,IF(OR(
AND(IF(EB1715="NS",1,EB1715)&gt;EB1717*0.25,EB1716=0),
AND(EB1715&gt;0,OR(EB1716=6,EB1717=0)),
AND(EB1715&gt;0,EB1716=0,EB1717=0),
AND(EB1715="NS",EB1716=0,EB1717=0)),1,0))</f>
        <v>0</v>
      </c>
      <c r="EC1718" s="298">
        <f t="shared" si="1773"/>
        <v>0</v>
      </c>
      <c r="ED1718" s="298">
        <f t="shared" si="1773"/>
        <v>0</v>
      </c>
      <c r="EE1718" s="298">
        <f t="shared" si="1773"/>
        <v>0</v>
      </c>
      <c r="EF1718" s="298">
        <f t="shared" si="1773"/>
        <v>0</v>
      </c>
      <c r="EG1718" s="298">
        <f t="shared" si="1773"/>
        <v>0</v>
      </c>
      <c r="EH1718" s="298">
        <f t="shared" si="1773"/>
        <v>0</v>
      </c>
      <c r="EI1718" s="298">
        <f t="shared" si="1773"/>
        <v>0</v>
      </c>
      <c r="EJ1718" s="298">
        <f t="shared" si="1773"/>
        <v>0</v>
      </c>
      <c r="EK1718" s="298">
        <f t="shared" si="1773"/>
        <v>0</v>
      </c>
      <c r="EL1718" s="302">
        <f t="shared" si="1773"/>
        <v>0</v>
      </c>
      <c r="EM1718" s="377">
        <f>SUM(DU1718:EL1718)</f>
        <v>0</v>
      </c>
    </row>
    <row r="1719" spans="3:143" ht="15" customHeight="1" x14ac:dyDescent="0.25">
      <c r="C1719" s="796"/>
      <c r="D1719" s="719"/>
      <c r="E1719" s="720"/>
      <c r="F1719" s="703" t="s">
        <v>331</v>
      </c>
      <c r="G1719" s="703"/>
      <c r="H1719" s="704" t="s">
        <v>335</v>
      </c>
      <c r="I1719" s="705"/>
      <c r="J1719" s="705"/>
      <c r="K1719" s="705"/>
      <c r="L1719" s="706"/>
      <c r="M1719" s="864"/>
      <c r="N1719" s="865"/>
      <c r="O1719" s="864"/>
      <c r="P1719" s="865"/>
      <c r="Q1719" s="864"/>
      <c r="R1719" s="865"/>
      <c r="S1719" s="868"/>
      <c r="T1719" s="869"/>
      <c r="U1719" s="280"/>
      <c r="V1719" s="280"/>
      <c r="W1719" s="628"/>
      <c r="X1719" s="628"/>
      <c r="Y1719" s="281"/>
      <c r="Z1719" s="281"/>
      <c r="AA1719" s="628"/>
      <c r="AB1719" s="628"/>
      <c r="AC1719" s="281"/>
      <c r="AD1719" s="281"/>
      <c r="AE1719" s="60"/>
      <c r="AF1719" s="259"/>
      <c r="AG1719" s="374">
        <f t="shared" si="1677"/>
        <v>18</v>
      </c>
      <c r="AH1719" s="399"/>
      <c r="AK1719" s="412">
        <f t="shared" si="1678"/>
        <v>0</v>
      </c>
      <c r="AL1719" s="379">
        <f t="shared" si="1679"/>
        <v>0</v>
      </c>
      <c r="AM1719" s="380">
        <f t="shared" si="1680"/>
        <v>0</v>
      </c>
      <c r="AN1719" s="292">
        <f t="shared" si="1681"/>
        <v>0</v>
      </c>
      <c r="AO1719" s="388">
        <f t="shared" si="1682"/>
        <v>0</v>
      </c>
      <c r="AP1719" s="379">
        <f t="shared" si="1683"/>
        <v>0</v>
      </c>
      <c r="AQ1719" s="380">
        <f t="shared" si="1684"/>
        <v>0</v>
      </c>
      <c r="AR1719" s="317">
        <f t="shared" si="1685"/>
        <v>0</v>
      </c>
      <c r="AS1719" s="388">
        <f t="shared" si="1686"/>
        <v>0</v>
      </c>
      <c r="AT1719" s="379">
        <f t="shared" si="1687"/>
        <v>0</v>
      </c>
      <c r="AU1719" s="380">
        <f t="shared" si="1688"/>
        <v>0</v>
      </c>
      <c r="AV1719" s="317">
        <f t="shared" si="1689"/>
        <v>0</v>
      </c>
      <c r="AW1719" s="388">
        <f t="shared" si="1690"/>
        <v>0</v>
      </c>
      <c r="AX1719" s="379">
        <f t="shared" si="1691"/>
        <v>0</v>
      </c>
      <c r="AY1719" s="380">
        <f t="shared" si="1692"/>
        <v>0</v>
      </c>
      <c r="AZ1719" s="292">
        <f t="shared" si="1693"/>
        <v>0</v>
      </c>
      <c r="BA1719" s="388">
        <f t="shared" si="1694"/>
        <v>0</v>
      </c>
      <c r="BB1719" s="379">
        <f t="shared" si="1695"/>
        <v>0</v>
      </c>
      <c r="BC1719" s="380">
        <f t="shared" si="1696"/>
        <v>0</v>
      </c>
      <c r="BD1719" s="292">
        <f t="shared" si="1697"/>
        <v>0</v>
      </c>
      <c r="BE1719" s="388">
        <f t="shared" si="1698"/>
        <v>0</v>
      </c>
      <c r="BF1719" s="379">
        <f t="shared" si="1699"/>
        <v>0</v>
      </c>
      <c r="BG1719" s="380">
        <f t="shared" si="1700"/>
        <v>0</v>
      </c>
      <c r="BH1719" s="292">
        <f t="shared" si="1701"/>
        <v>0</v>
      </c>
      <c r="CA1719" s="299" t="s">
        <v>60</v>
      </c>
      <c r="CB1719" s="421"/>
      <c r="CC1719" s="375"/>
      <c r="CD1719" s="375"/>
      <c r="CE1719" s="375"/>
      <c r="CF1719" s="375"/>
      <c r="CG1719" s="375"/>
      <c r="CH1719" s="375"/>
      <c r="CI1719" s="375"/>
      <c r="CJ1719" s="375"/>
      <c r="CK1719" s="375"/>
      <c r="CL1719" s="375"/>
      <c r="CM1719" s="375"/>
      <c r="CN1719" s="423">
        <f t="shared" ref="CN1719" si="1774">IF(M1719="",0,M1719)</f>
        <v>0</v>
      </c>
      <c r="CO1719" s="423">
        <f t="shared" ref="CO1719" si="1775">IF(N1719="",0,N1719)</f>
        <v>0</v>
      </c>
      <c r="CP1719" s="423">
        <f t="shared" ref="CP1719" si="1776">IF(O1719="",0,O1719)</f>
        <v>0</v>
      </c>
      <c r="CQ1719" s="423">
        <f t="shared" ref="CQ1719" si="1777">IF(P1719="",0,P1719)</f>
        <v>0</v>
      </c>
      <c r="CR1719" s="423">
        <f t="shared" ref="CR1719" si="1778">IF(Q1719="",0,Q1719)</f>
        <v>0</v>
      </c>
      <c r="CS1719" s="423">
        <f t="shared" ref="CS1719" si="1779">IF(R1719="",0,R1719)</f>
        <v>0</v>
      </c>
      <c r="CT1719" s="423">
        <f t="shared" ref="CT1719" si="1780">IF(S1719="",0,S1719)</f>
        <v>0</v>
      </c>
      <c r="CU1719" s="423">
        <f t="shared" ref="CU1719" si="1781">IF(T1719="",0,T1719)</f>
        <v>0</v>
      </c>
      <c r="CV1719" s="423">
        <f t="shared" ref="CV1719" si="1782">IF(U1719="",0,U1719)</f>
        <v>0</v>
      </c>
      <c r="CW1719" s="423">
        <f t="shared" ref="CW1719" si="1783">IF(V1719="",0,V1719)</f>
        <v>0</v>
      </c>
      <c r="CX1719" s="423">
        <f t="shared" ref="CX1719" si="1784">IF(W1719="",0,W1719)</f>
        <v>0</v>
      </c>
      <c r="CY1719" s="423">
        <f t="shared" ref="CY1719" si="1785">IF(X1719="",0,X1719)</f>
        <v>0</v>
      </c>
      <c r="CZ1719" s="423">
        <f t="shared" ref="CZ1719" si="1786">IF(Y1719="",0,Y1719)</f>
        <v>0</v>
      </c>
      <c r="DA1719" s="423">
        <f t="shared" ref="DA1719" si="1787">IF(Z1719="",0,Z1719)</f>
        <v>0</v>
      </c>
      <c r="DB1719" s="423">
        <f t="shared" ref="DB1719" si="1788">IF(AA1719="",0,AA1719)</f>
        <v>0</v>
      </c>
      <c r="DC1719" s="423">
        <f t="shared" ref="DC1719" si="1789">IF(AB1719="",0,AB1719)</f>
        <v>0</v>
      </c>
      <c r="DD1719" s="423">
        <f t="shared" ref="DD1719" si="1790">IF(AC1719="",0,AC1719)</f>
        <v>0</v>
      </c>
      <c r="DE1719" s="423">
        <f t="shared" ref="DE1719" si="1791">IF(AD1719="",0,AD1719)</f>
        <v>0</v>
      </c>
      <c r="DG1719" s="610"/>
      <c r="DH1719" s="611"/>
      <c r="DI1719" s="415"/>
      <c r="DJ1719" s="416"/>
      <c r="DK1719" s="416"/>
      <c r="DL1719" s="416"/>
      <c r="DM1719" s="416"/>
      <c r="DN1719" s="416"/>
      <c r="DO1719" s="416"/>
      <c r="DP1719" s="416"/>
      <c r="DQ1719" s="416"/>
      <c r="DR1719" s="416"/>
      <c r="DS1719" s="416"/>
      <c r="DT1719" s="416"/>
      <c r="DU1719" s="416"/>
      <c r="DV1719" s="416"/>
      <c r="DW1719" s="416"/>
      <c r="DX1719" s="416"/>
      <c r="DY1719" s="416"/>
      <c r="DZ1719" s="416"/>
      <c r="EA1719" s="416"/>
      <c r="EB1719" s="416"/>
      <c r="EC1719" s="416"/>
      <c r="ED1719" s="416"/>
      <c r="EE1719" s="416"/>
      <c r="EF1719" s="416"/>
      <c r="EG1719" s="416"/>
      <c r="EH1719" s="416"/>
      <c r="EI1719" s="416"/>
      <c r="EJ1719" s="416"/>
      <c r="EK1719" s="416"/>
      <c r="EL1719" s="417"/>
    </row>
    <row r="1720" spans="3:143" ht="15" customHeight="1" x14ac:dyDescent="0.25">
      <c r="C1720" s="796"/>
      <c r="D1720" s="719"/>
      <c r="E1720" s="720"/>
      <c r="F1720" s="702" t="s">
        <v>340</v>
      </c>
      <c r="G1720" s="702"/>
      <c r="H1720" s="56"/>
      <c r="I1720" s="700" t="s">
        <v>336</v>
      </c>
      <c r="J1720" s="700"/>
      <c r="K1720" s="700"/>
      <c r="L1720" s="701"/>
      <c r="M1720" s="864"/>
      <c r="N1720" s="865"/>
      <c r="O1720" s="864"/>
      <c r="P1720" s="865"/>
      <c r="Q1720" s="864"/>
      <c r="R1720" s="865"/>
      <c r="S1720" s="868"/>
      <c r="T1720" s="869"/>
      <c r="U1720" s="280"/>
      <c r="V1720" s="280"/>
      <c r="W1720" s="628"/>
      <c r="X1720" s="628"/>
      <c r="Y1720" s="281"/>
      <c r="Z1720" s="281"/>
      <c r="AA1720" s="628"/>
      <c r="AB1720" s="628"/>
      <c r="AC1720" s="281"/>
      <c r="AD1720" s="281"/>
      <c r="AE1720" s="60"/>
      <c r="AF1720" s="259"/>
      <c r="AG1720" s="374">
        <f t="shared" si="1677"/>
        <v>18</v>
      </c>
      <c r="AH1720" s="399"/>
      <c r="AK1720" s="412">
        <f t="shared" si="1678"/>
        <v>0</v>
      </c>
      <c r="AL1720" s="379">
        <f t="shared" si="1679"/>
        <v>0</v>
      </c>
      <c r="AM1720" s="380">
        <f t="shared" si="1680"/>
        <v>0</v>
      </c>
      <c r="AN1720" s="292">
        <f t="shared" si="1681"/>
        <v>0</v>
      </c>
      <c r="AO1720" s="388">
        <f t="shared" si="1682"/>
        <v>0</v>
      </c>
      <c r="AP1720" s="379">
        <f t="shared" si="1683"/>
        <v>0</v>
      </c>
      <c r="AQ1720" s="380">
        <f t="shared" si="1684"/>
        <v>0</v>
      </c>
      <c r="AR1720" s="317">
        <f t="shared" si="1685"/>
        <v>0</v>
      </c>
      <c r="AS1720" s="388">
        <f t="shared" si="1686"/>
        <v>0</v>
      </c>
      <c r="AT1720" s="379">
        <f t="shared" si="1687"/>
        <v>0</v>
      </c>
      <c r="AU1720" s="380">
        <f t="shared" si="1688"/>
        <v>0</v>
      </c>
      <c r="AV1720" s="317">
        <f t="shared" si="1689"/>
        <v>0</v>
      </c>
      <c r="AW1720" s="388">
        <f t="shared" si="1690"/>
        <v>0</v>
      </c>
      <c r="AX1720" s="379">
        <f t="shared" si="1691"/>
        <v>0</v>
      </c>
      <c r="AY1720" s="380">
        <f t="shared" si="1692"/>
        <v>0</v>
      </c>
      <c r="AZ1720" s="292">
        <f t="shared" si="1693"/>
        <v>0</v>
      </c>
      <c r="BA1720" s="388">
        <f t="shared" si="1694"/>
        <v>0</v>
      </c>
      <c r="BB1720" s="379">
        <f t="shared" si="1695"/>
        <v>0</v>
      </c>
      <c r="BC1720" s="380">
        <f t="shared" si="1696"/>
        <v>0</v>
      </c>
      <c r="BD1720" s="292">
        <f t="shared" si="1697"/>
        <v>0</v>
      </c>
      <c r="BE1720" s="388">
        <f t="shared" si="1698"/>
        <v>0</v>
      </c>
      <c r="BF1720" s="379">
        <f t="shared" si="1699"/>
        <v>0</v>
      </c>
      <c r="BG1720" s="380">
        <f t="shared" si="1700"/>
        <v>0</v>
      </c>
      <c r="BH1720" s="292">
        <f t="shared" si="1701"/>
        <v>0</v>
      </c>
      <c r="CA1720" s="299" t="s">
        <v>1917</v>
      </c>
      <c r="CB1720" s="421"/>
      <c r="CC1720" s="375"/>
      <c r="CD1720" s="375"/>
      <c r="CE1720" s="375"/>
      <c r="CF1720" s="375"/>
      <c r="CG1720" s="375"/>
      <c r="CH1720" s="375"/>
      <c r="CI1720" s="375"/>
      <c r="CJ1720" s="375"/>
      <c r="CK1720" s="375"/>
      <c r="CL1720" s="375"/>
      <c r="CM1720" s="375"/>
      <c r="CN1720" s="301">
        <f t="shared" ref="CN1720" si="1792">SUM(M1720:M1723)</f>
        <v>0</v>
      </c>
      <c r="CO1720" s="301">
        <f t="shared" ref="CO1720" si="1793">SUM(N1720:N1723)</f>
        <v>0</v>
      </c>
      <c r="CP1720" s="301">
        <f t="shared" ref="CP1720" si="1794">SUM(O1720:O1723)</f>
        <v>0</v>
      </c>
      <c r="CQ1720" s="301">
        <f t="shared" ref="CQ1720" si="1795">SUM(P1720:P1723)</f>
        <v>0</v>
      </c>
      <c r="CR1720" s="301">
        <f t="shared" ref="CR1720" si="1796">SUM(Q1720:Q1723)</f>
        <v>0</v>
      </c>
      <c r="CS1720" s="301">
        <f t="shared" ref="CS1720" si="1797">SUM(R1720:R1723)</f>
        <v>0</v>
      </c>
      <c r="CT1720" s="301">
        <f t="shared" ref="CT1720" si="1798">SUM(S1720:S1723)</f>
        <v>0</v>
      </c>
      <c r="CU1720" s="301">
        <f t="shared" ref="CU1720" si="1799">SUM(T1720:T1723)</f>
        <v>0</v>
      </c>
      <c r="CV1720" s="301">
        <f t="shared" ref="CV1720" si="1800">SUM(U1720:U1723)</f>
        <v>0</v>
      </c>
      <c r="CW1720" s="301">
        <f t="shared" ref="CW1720" si="1801">SUM(V1720:V1723)</f>
        <v>0</v>
      </c>
      <c r="CX1720" s="301">
        <f t="shared" ref="CX1720" si="1802">SUM(W1720:W1723)</f>
        <v>0</v>
      </c>
      <c r="CY1720" s="301">
        <f t="shared" ref="CY1720" si="1803">SUM(X1720:X1723)</f>
        <v>0</v>
      </c>
      <c r="CZ1720" s="301">
        <f t="shared" ref="CZ1720" si="1804">SUM(Y1720:Y1723)</f>
        <v>0</v>
      </c>
      <c r="DA1720" s="301">
        <f t="shared" ref="DA1720" si="1805">SUM(Z1720:Z1723)</f>
        <v>0</v>
      </c>
      <c r="DB1720" s="301">
        <f t="shared" ref="DB1720" si="1806">SUM(AA1720:AA1723)</f>
        <v>0</v>
      </c>
      <c r="DC1720" s="301">
        <f t="shared" ref="DC1720" si="1807">SUM(AB1720:AB1723)</f>
        <v>0</v>
      </c>
      <c r="DD1720" s="301">
        <f t="shared" ref="DD1720" si="1808">SUM(AC1720:AC1723)</f>
        <v>0</v>
      </c>
      <c r="DE1720" s="301">
        <f t="shared" ref="DE1720" si="1809">SUM(AD1720:AD1723)</f>
        <v>0</v>
      </c>
      <c r="DG1720" s="612"/>
      <c r="DH1720" s="613"/>
      <c r="DI1720" s="415"/>
      <c r="DJ1720" s="416"/>
      <c r="DK1720" s="416"/>
      <c r="DL1720" s="416"/>
      <c r="DM1720" s="416"/>
      <c r="DN1720" s="416"/>
      <c r="DO1720" s="416"/>
      <c r="DP1720" s="416"/>
      <c r="DQ1720" s="416"/>
      <c r="DR1720" s="416"/>
      <c r="DS1720" s="416"/>
      <c r="DT1720" s="416"/>
      <c r="DU1720" s="416"/>
      <c r="DV1720" s="416"/>
      <c r="DW1720" s="416"/>
      <c r="DX1720" s="416"/>
      <c r="DY1720" s="416"/>
      <c r="DZ1720" s="416"/>
      <c r="EA1720" s="416"/>
      <c r="EB1720" s="416"/>
      <c r="EC1720" s="416"/>
      <c r="ED1720" s="416"/>
      <c r="EE1720" s="416"/>
      <c r="EF1720" s="416"/>
      <c r="EG1720" s="416"/>
      <c r="EH1720" s="416"/>
      <c r="EI1720" s="416"/>
      <c r="EJ1720" s="416"/>
      <c r="EK1720" s="416"/>
      <c r="EL1720" s="417"/>
    </row>
    <row r="1721" spans="3:143" ht="96" customHeight="1" x14ac:dyDescent="0.25">
      <c r="C1721" s="796"/>
      <c r="D1721" s="719"/>
      <c r="E1721" s="720"/>
      <c r="F1721" s="702" t="s">
        <v>341</v>
      </c>
      <c r="G1721" s="702"/>
      <c r="H1721" s="56"/>
      <c r="I1721" s="700" t="s">
        <v>337</v>
      </c>
      <c r="J1721" s="700"/>
      <c r="K1721" s="700"/>
      <c r="L1721" s="701"/>
      <c r="M1721" s="864"/>
      <c r="N1721" s="865"/>
      <c r="O1721" s="864"/>
      <c r="P1721" s="865"/>
      <c r="Q1721" s="864"/>
      <c r="R1721" s="865"/>
      <c r="S1721" s="868"/>
      <c r="T1721" s="869"/>
      <c r="U1721" s="280"/>
      <c r="V1721" s="280"/>
      <c r="W1721" s="628"/>
      <c r="X1721" s="628"/>
      <c r="Y1721" s="281"/>
      <c r="Z1721" s="281"/>
      <c r="AA1721" s="628"/>
      <c r="AB1721" s="628"/>
      <c r="AC1721" s="281"/>
      <c r="AD1721" s="281"/>
      <c r="AE1721" s="60"/>
      <c r="AF1721" s="259"/>
      <c r="AG1721" s="374">
        <f t="shared" si="1677"/>
        <v>18</v>
      </c>
      <c r="AH1721" s="399"/>
      <c r="AK1721" s="412">
        <f t="shared" si="1678"/>
        <v>0</v>
      </c>
      <c r="AL1721" s="379">
        <f t="shared" si="1679"/>
        <v>0</v>
      </c>
      <c r="AM1721" s="380">
        <f t="shared" si="1680"/>
        <v>0</v>
      </c>
      <c r="AN1721" s="292">
        <f t="shared" si="1681"/>
        <v>0</v>
      </c>
      <c r="AO1721" s="388">
        <f t="shared" si="1682"/>
        <v>0</v>
      </c>
      <c r="AP1721" s="379">
        <f t="shared" si="1683"/>
        <v>0</v>
      </c>
      <c r="AQ1721" s="380">
        <f t="shared" si="1684"/>
        <v>0</v>
      </c>
      <c r="AR1721" s="317">
        <f t="shared" si="1685"/>
        <v>0</v>
      </c>
      <c r="AS1721" s="388">
        <f t="shared" si="1686"/>
        <v>0</v>
      </c>
      <c r="AT1721" s="379">
        <f t="shared" si="1687"/>
        <v>0</v>
      </c>
      <c r="AU1721" s="380">
        <f t="shared" si="1688"/>
        <v>0</v>
      </c>
      <c r="AV1721" s="317">
        <f t="shared" si="1689"/>
        <v>0</v>
      </c>
      <c r="AW1721" s="388">
        <f t="shared" si="1690"/>
        <v>0</v>
      </c>
      <c r="AX1721" s="379">
        <f t="shared" si="1691"/>
        <v>0</v>
      </c>
      <c r="AY1721" s="380">
        <f t="shared" si="1692"/>
        <v>0</v>
      </c>
      <c r="AZ1721" s="292">
        <f t="shared" si="1693"/>
        <v>0</v>
      </c>
      <c r="BA1721" s="388">
        <f t="shared" si="1694"/>
        <v>0</v>
      </c>
      <c r="BB1721" s="379">
        <f t="shared" si="1695"/>
        <v>0</v>
      </c>
      <c r="BC1721" s="380">
        <f t="shared" si="1696"/>
        <v>0</v>
      </c>
      <c r="BD1721" s="292">
        <f t="shared" si="1697"/>
        <v>0</v>
      </c>
      <c r="BE1721" s="388">
        <f t="shared" si="1698"/>
        <v>0</v>
      </c>
      <c r="BF1721" s="379">
        <f t="shared" si="1699"/>
        <v>0</v>
      </c>
      <c r="BG1721" s="380">
        <f t="shared" si="1700"/>
        <v>0</v>
      </c>
      <c r="BH1721" s="292">
        <f t="shared" si="1701"/>
        <v>0</v>
      </c>
      <c r="CA1721" s="299" t="s">
        <v>1910</v>
      </c>
      <c r="CB1721" s="421"/>
      <c r="CC1721" s="375"/>
      <c r="CD1721" s="375"/>
      <c r="CE1721" s="375"/>
      <c r="CF1721" s="375"/>
      <c r="CG1721" s="375"/>
      <c r="CH1721" s="375"/>
      <c r="CI1721" s="375"/>
      <c r="CJ1721" s="375"/>
      <c r="CK1721" s="375"/>
      <c r="CL1721" s="375"/>
      <c r="CM1721" s="375"/>
      <c r="CN1721" s="423">
        <f t="shared" ref="CN1721" si="1810">COUNTIF(M1720:M1723,"NS")</f>
        <v>0</v>
      </c>
      <c r="CO1721" s="423">
        <f t="shared" ref="CO1721" si="1811">COUNTIF(N1720:N1723,"NS")</f>
        <v>0</v>
      </c>
      <c r="CP1721" s="423">
        <f t="shared" ref="CP1721" si="1812">COUNTIF(O1720:O1723,"NS")</f>
        <v>0</v>
      </c>
      <c r="CQ1721" s="423">
        <f t="shared" ref="CQ1721" si="1813">COUNTIF(P1720:P1723,"NS")</f>
        <v>0</v>
      </c>
      <c r="CR1721" s="423">
        <f t="shared" ref="CR1721" si="1814">COUNTIF(Q1720:Q1723,"NS")</f>
        <v>0</v>
      </c>
      <c r="CS1721" s="423">
        <f t="shared" ref="CS1721" si="1815">COUNTIF(R1720:R1723,"NS")</f>
        <v>0</v>
      </c>
      <c r="CT1721" s="423">
        <f t="shared" ref="CT1721" si="1816">COUNTIF(S1720:S1723,"NS")</f>
        <v>0</v>
      </c>
      <c r="CU1721" s="423">
        <f t="shared" ref="CU1721" si="1817">COUNTIF(T1720:T1723,"NS")</f>
        <v>0</v>
      </c>
      <c r="CV1721" s="423">
        <f t="shared" ref="CV1721" si="1818">COUNTIF(U1720:U1723,"NS")</f>
        <v>0</v>
      </c>
      <c r="CW1721" s="423">
        <f t="shared" ref="CW1721" si="1819">COUNTIF(V1720:V1723,"NS")</f>
        <v>0</v>
      </c>
      <c r="CX1721" s="423">
        <f t="shared" ref="CX1721" si="1820">COUNTIF(W1720:W1723,"NS")</f>
        <v>0</v>
      </c>
      <c r="CY1721" s="423">
        <f t="shared" ref="CY1721" si="1821">COUNTIF(X1720:X1723,"NS")</f>
        <v>0</v>
      </c>
      <c r="CZ1721" s="423">
        <f t="shared" ref="CZ1721" si="1822">COUNTIF(Y1720:Y1723,"NS")</f>
        <v>0</v>
      </c>
      <c r="DA1721" s="423">
        <f t="shared" ref="DA1721" si="1823">COUNTIF(Z1720:Z1723,"NS")</f>
        <v>0</v>
      </c>
      <c r="DB1721" s="423">
        <f t="shared" ref="DB1721" si="1824">COUNTIF(AA1720:AA1723,"NS")</f>
        <v>0</v>
      </c>
      <c r="DC1721" s="423">
        <f t="shared" ref="DC1721" si="1825">COUNTIF(AB1720:AB1723,"NS")</f>
        <v>0</v>
      </c>
      <c r="DD1721" s="423">
        <f t="shared" ref="DD1721" si="1826">COUNTIF(AC1720:AC1723,"NS")</f>
        <v>0</v>
      </c>
      <c r="DE1721" s="423">
        <f t="shared" ref="DE1721" si="1827">COUNTIF(AD1720:AD1723,"NS")</f>
        <v>0</v>
      </c>
      <c r="DG1721" s="612"/>
      <c r="DH1721" s="613"/>
      <c r="DI1721" s="415"/>
      <c r="DJ1721" s="416"/>
      <c r="DK1721" s="416"/>
      <c r="DL1721" s="416"/>
      <c r="DM1721" s="416"/>
      <c r="DN1721" s="416"/>
      <c r="DO1721" s="416"/>
      <c r="DP1721" s="416"/>
      <c r="DQ1721" s="416"/>
      <c r="DR1721" s="416"/>
      <c r="DS1721" s="416"/>
      <c r="DT1721" s="416"/>
      <c r="DU1721" s="416"/>
      <c r="DV1721" s="416"/>
      <c r="DW1721" s="416"/>
      <c r="DX1721" s="416"/>
      <c r="DY1721" s="416"/>
      <c r="DZ1721" s="416"/>
      <c r="EA1721" s="416"/>
      <c r="EB1721" s="416"/>
      <c r="EC1721" s="416"/>
      <c r="ED1721" s="416"/>
      <c r="EE1721" s="416"/>
      <c r="EF1721" s="416"/>
      <c r="EG1721" s="416"/>
      <c r="EH1721" s="416"/>
      <c r="EI1721" s="416"/>
      <c r="EJ1721" s="416"/>
      <c r="EK1721" s="416"/>
      <c r="EL1721" s="417"/>
    </row>
    <row r="1722" spans="3:143" ht="48" customHeight="1" x14ac:dyDescent="0.25">
      <c r="C1722" s="796"/>
      <c r="D1722" s="719"/>
      <c r="E1722" s="720"/>
      <c r="F1722" s="702" t="s">
        <v>342</v>
      </c>
      <c r="G1722" s="702"/>
      <c r="H1722" s="65"/>
      <c r="I1722" s="700" t="s">
        <v>338</v>
      </c>
      <c r="J1722" s="700"/>
      <c r="K1722" s="700"/>
      <c r="L1722" s="701"/>
      <c r="M1722" s="864"/>
      <c r="N1722" s="865"/>
      <c r="O1722" s="864"/>
      <c r="P1722" s="865"/>
      <c r="Q1722" s="864"/>
      <c r="R1722" s="865"/>
      <c r="S1722" s="868"/>
      <c r="T1722" s="869"/>
      <c r="U1722" s="280"/>
      <c r="V1722" s="280"/>
      <c r="W1722" s="628"/>
      <c r="X1722" s="628"/>
      <c r="Y1722" s="281"/>
      <c r="Z1722" s="281"/>
      <c r="AA1722" s="628"/>
      <c r="AB1722" s="628"/>
      <c r="AC1722" s="281"/>
      <c r="AD1722" s="281"/>
      <c r="AE1722" s="60"/>
      <c r="AF1722" s="259"/>
      <c r="AG1722" s="374">
        <f t="shared" si="1677"/>
        <v>18</v>
      </c>
      <c r="AH1722" s="399"/>
      <c r="AK1722" s="412">
        <f t="shared" si="1678"/>
        <v>0</v>
      </c>
      <c r="AL1722" s="379">
        <f t="shared" si="1679"/>
        <v>0</v>
      </c>
      <c r="AM1722" s="380">
        <f t="shared" si="1680"/>
        <v>0</v>
      </c>
      <c r="AN1722" s="292">
        <f t="shared" si="1681"/>
        <v>0</v>
      </c>
      <c r="AO1722" s="388">
        <f t="shared" si="1682"/>
        <v>0</v>
      </c>
      <c r="AP1722" s="379">
        <f t="shared" si="1683"/>
        <v>0</v>
      </c>
      <c r="AQ1722" s="380">
        <f t="shared" si="1684"/>
        <v>0</v>
      </c>
      <c r="AR1722" s="317">
        <f t="shared" si="1685"/>
        <v>0</v>
      </c>
      <c r="AS1722" s="388">
        <f t="shared" si="1686"/>
        <v>0</v>
      </c>
      <c r="AT1722" s="379">
        <f t="shared" si="1687"/>
        <v>0</v>
      </c>
      <c r="AU1722" s="380">
        <f t="shared" si="1688"/>
        <v>0</v>
      </c>
      <c r="AV1722" s="317">
        <f t="shared" si="1689"/>
        <v>0</v>
      </c>
      <c r="AW1722" s="388">
        <f t="shared" si="1690"/>
        <v>0</v>
      </c>
      <c r="AX1722" s="379">
        <f t="shared" si="1691"/>
        <v>0</v>
      </c>
      <c r="AY1722" s="380">
        <f t="shared" si="1692"/>
        <v>0</v>
      </c>
      <c r="AZ1722" s="292">
        <f t="shared" si="1693"/>
        <v>0</v>
      </c>
      <c r="BA1722" s="388">
        <f t="shared" si="1694"/>
        <v>0</v>
      </c>
      <c r="BB1722" s="379">
        <f t="shared" si="1695"/>
        <v>0</v>
      </c>
      <c r="BC1722" s="380">
        <f t="shared" si="1696"/>
        <v>0</v>
      </c>
      <c r="BD1722" s="292">
        <f t="shared" si="1697"/>
        <v>0</v>
      </c>
      <c r="BE1722" s="388">
        <f t="shared" si="1698"/>
        <v>0</v>
      </c>
      <c r="BF1722" s="379">
        <f t="shared" si="1699"/>
        <v>0</v>
      </c>
      <c r="BG1722" s="380">
        <f t="shared" si="1700"/>
        <v>0</v>
      </c>
      <c r="BH1722" s="292">
        <f t="shared" si="1701"/>
        <v>0</v>
      </c>
      <c r="CA1722" s="299" t="s">
        <v>1918</v>
      </c>
      <c r="CB1722" s="427"/>
      <c r="CC1722" s="375"/>
      <c r="CD1722" s="375"/>
      <c r="CE1722" s="375"/>
      <c r="CF1722" s="375"/>
      <c r="CG1722" s="375"/>
      <c r="CH1722" s="375"/>
      <c r="CI1722" s="375"/>
      <c r="CJ1722" s="375"/>
      <c r="CK1722" s="375"/>
      <c r="CL1722" s="375"/>
      <c r="CM1722" s="375"/>
      <c r="CN1722" s="425">
        <f t="shared" ref="CN1722:DD1722" si="1828">IF(OR(AND(CN1719=0,CN1721&gt;0),AND(CN1719="NS",CN1720&gt;0),AND(CN1719="NS",CN1720=0,CN1721=0)),1,IF(OR(AND(CN1721&gt;=2,CN1720&lt;CN1719),AND(CN1719="NS",CN1720=0,CN1721&gt;0),OR(CN1719=CN1720,AND(CN1719="",CN1721=0,CN1720=0))),0,1))</f>
        <v>0</v>
      </c>
      <c r="CO1722" s="425">
        <f t="shared" si="1828"/>
        <v>0</v>
      </c>
      <c r="CP1722" s="425">
        <f t="shared" si="1828"/>
        <v>0</v>
      </c>
      <c r="CQ1722" s="425">
        <f t="shared" si="1828"/>
        <v>0</v>
      </c>
      <c r="CR1722" s="425">
        <f t="shared" si="1828"/>
        <v>0</v>
      </c>
      <c r="CS1722" s="425">
        <f t="shared" si="1828"/>
        <v>0</v>
      </c>
      <c r="CT1722" s="425">
        <f t="shared" si="1828"/>
        <v>0</v>
      </c>
      <c r="CU1722" s="425">
        <f t="shared" si="1828"/>
        <v>0</v>
      </c>
      <c r="CV1722" s="425">
        <f t="shared" si="1828"/>
        <v>0</v>
      </c>
      <c r="CW1722" s="425">
        <f t="shared" si="1828"/>
        <v>0</v>
      </c>
      <c r="CX1722" s="425">
        <f t="shared" si="1828"/>
        <v>0</v>
      </c>
      <c r="CY1722" s="425">
        <f t="shared" si="1828"/>
        <v>0</v>
      </c>
      <c r="CZ1722" s="425">
        <f t="shared" si="1828"/>
        <v>0</v>
      </c>
      <c r="DA1722" s="425">
        <f t="shared" si="1828"/>
        <v>0</v>
      </c>
      <c r="DB1722" s="425">
        <f t="shared" si="1828"/>
        <v>0</v>
      </c>
      <c r="DC1722" s="425">
        <f t="shared" si="1828"/>
        <v>0</v>
      </c>
      <c r="DD1722" s="425">
        <f t="shared" si="1828"/>
        <v>0</v>
      </c>
      <c r="DE1722" s="425">
        <f t="shared" ref="DE1722" si="1829">IF(OR(AND(DE1719=0,DE1721&gt;0),AND(DE1719="NS",DE1720&gt;0),AND(DE1719="NS",DE1720=0,DE1721=0)),1,IF(OR(AND(DE1721&gt;=2,DE1720&lt;DE1719),AND(DE1719="NS",DE1720=0,DE1721&gt;0),OR(DE1719=DE1720,AND(DE1719="",DE1721=0,DE1720=0))),0,1))</f>
        <v>0</v>
      </c>
      <c r="DF1722" s="400">
        <f>SUM(CN1722:DE1722)</f>
        <v>0</v>
      </c>
      <c r="DG1722" s="612"/>
      <c r="DH1722" s="613"/>
      <c r="DI1722" s="415"/>
      <c r="DJ1722" s="416"/>
      <c r="DK1722" s="416"/>
      <c r="DL1722" s="416"/>
      <c r="DM1722" s="416"/>
      <c r="DN1722" s="416"/>
      <c r="DO1722" s="416"/>
      <c r="DP1722" s="416"/>
      <c r="DQ1722" s="416"/>
      <c r="DR1722" s="416"/>
      <c r="DS1722" s="416"/>
      <c r="DT1722" s="416"/>
      <c r="DU1722" s="416"/>
      <c r="DV1722" s="416"/>
      <c r="DW1722" s="416"/>
      <c r="DX1722" s="416"/>
      <c r="DY1722" s="416"/>
      <c r="DZ1722" s="416"/>
      <c r="EA1722" s="416"/>
      <c r="EB1722" s="416"/>
      <c r="EC1722" s="416"/>
      <c r="ED1722" s="416"/>
      <c r="EE1722" s="416"/>
      <c r="EF1722" s="416"/>
      <c r="EG1722" s="416"/>
      <c r="EH1722" s="416"/>
      <c r="EI1722" s="416"/>
      <c r="EJ1722" s="416"/>
      <c r="EK1722" s="416"/>
      <c r="EL1722" s="417"/>
    </row>
    <row r="1723" spans="3:143" ht="24" customHeight="1" x14ac:dyDescent="0.25">
      <c r="C1723" s="796"/>
      <c r="D1723" s="719"/>
      <c r="E1723" s="720"/>
      <c r="F1723" s="702" t="s">
        <v>343</v>
      </c>
      <c r="G1723" s="702"/>
      <c r="H1723" s="56"/>
      <c r="I1723" s="700" t="s">
        <v>339</v>
      </c>
      <c r="J1723" s="700"/>
      <c r="K1723" s="700"/>
      <c r="L1723" s="701"/>
      <c r="M1723" s="864"/>
      <c r="N1723" s="865"/>
      <c r="O1723" s="864"/>
      <c r="P1723" s="865"/>
      <c r="Q1723" s="864"/>
      <c r="R1723" s="865"/>
      <c r="S1723" s="868"/>
      <c r="T1723" s="869"/>
      <c r="U1723" s="280"/>
      <c r="V1723" s="280"/>
      <c r="W1723" s="628"/>
      <c r="X1723" s="628"/>
      <c r="Y1723" s="281"/>
      <c r="Z1723" s="281"/>
      <c r="AA1723" s="628"/>
      <c r="AB1723" s="628"/>
      <c r="AC1723" s="281"/>
      <c r="AD1723" s="281"/>
      <c r="AE1723" s="60"/>
      <c r="AF1723" s="259"/>
      <c r="AG1723" s="374">
        <f t="shared" si="1677"/>
        <v>18</v>
      </c>
      <c r="AH1723" s="399"/>
      <c r="AK1723" s="412">
        <f t="shared" si="1678"/>
        <v>0</v>
      </c>
      <c r="AL1723" s="379">
        <f t="shared" si="1679"/>
        <v>0</v>
      </c>
      <c r="AM1723" s="380">
        <f t="shared" si="1680"/>
        <v>0</v>
      </c>
      <c r="AN1723" s="292">
        <f t="shared" si="1681"/>
        <v>0</v>
      </c>
      <c r="AO1723" s="388">
        <f t="shared" si="1682"/>
        <v>0</v>
      </c>
      <c r="AP1723" s="379">
        <f t="shared" si="1683"/>
        <v>0</v>
      </c>
      <c r="AQ1723" s="380">
        <f t="shared" si="1684"/>
        <v>0</v>
      </c>
      <c r="AR1723" s="317">
        <f t="shared" si="1685"/>
        <v>0</v>
      </c>
      <c r="AS1723" s="388">
        <f t="shared" si="1686"/>
        <v>0</v>
      </c>
      <c r="AT1723" s="379">
        <f t="shared" si="1687"/>
        <v>0</v>
      </c>
      <c r="AU1723" s="380">
        <f t="shared" si="1688"/>
        <v>0</v>
      </c>
      <c r="AV1723" s="317">
        <f t="shared" si="1689"/>
        <v>0</v>
      </c>
      <c r="AW1723" s="388">
        <f t="shared" si="1690"/>
        <v>0</v>
      </c>
      <c r="AX1723" s="379">
        <f t="shared" si="1691"/>
        <v>0</v>
      </c>
      <c r="AY1723" s="380">
        <f t="shared" si="1692"/>
        <v>0</v>
      </c>
      <c r="AZ1723" s="292">
        <f t="shared" si="1693"/>
        <v>0</v>
      </c>
      <c r="BA1723" s="388">
        <f t="shared" si="1694"/>
        <v>0</v>
      </c>
      <c r="BB1723" s="379">
        <f t="shared" si="1695"/>
        <v>0</v>
      </c>
      <c r="BC1723" s="380">
        <f t="shared" si="1696"/>
        <v>0</v>
      </c>
      <c r="BD1723" s="292">
        <f t="shared" si="1697"/>
        <v>0</v>
      </c>
      <c r="BE1723" s="388">
        <f t="shared" si="1698"/>
        <v>0</v>
      </c>
      <c r="BF1723" s="379">
        <f t="shared" si="1699"/>
        <v>0</v>
      </c>
      <c r="BG1723" s="380">
        <f t="shared" si="1700"/>
        <v>0</v>
      </c>
      <c r="BH1723" s="292">
        <f t="shared" si="1701"/>
        <v>0</v>
      </c>
      <c r="CA1723" s="303"/>
      <c r="CB1723" s="427"/>
      <c r="CC1723" s="375"/>
      <c r="CD1723" s="375"/>
      <c r="CE1723" s="375"/>
      <c r="CF1723" s="375"/>
      <c r="CG1723" s="375"/>
      <c r="CH1723" s="375"/>
      <c r="CI1723" s="375"/>
      <c r="CJ1723" s="375"/>
      <c r="CK1723" s="375"/>
      <c r="CL1723" s="375"/>
      <c r="CM1723" s="375"/>
      <c r="CN1723" s="311"/>
      <c r="CO1723" s="311"/>
      <c r="CP1723" s="311"/>
      <c r="CQ1723" s="311"/>
      <c r="CR1723" s="311"/>
      <c r="CS1723" s="311"/>
      <c r="CT1723" s="311"/>
      <c r="CU1723" s="311"/>
      <c r="CV1723" s="311"/>
      <c r="CW1723" s="311"/>
      <c r="CX1723" s="311"/>
      <c r="CY1723" s="311"/>
      <c r="CZ1723" s="311"/>
      <c r="DA1723" s="311"/>
      <c r="DB1723" s="311"/>
      <c r="DC1723" s="311"/>
      <c r="DD1723" s="311"/>
      <c r="DE1723" s="311"/>
      <c r="DG1723" s="612"/>
      <c r="DH1723" s="613"/>
      <c r="DI1723" s="415"/>
      <c r="DJ1723" s="416"/>
      <c r="DK1723" s="416"/>
      <c r="DL1723" s="416"/>
      <c r="DM1723" s="416"/>
      <c r="DN1723" s="416"/>
      <c r="DO1723" s="416"/>
      <c r="DP1723" s="416"/>
      <c r="DQ1723" s="416"/>
      <c r="DR1723" s="416"/>
      <c r="DS1723" s="416"/>
      <c r="DT1723" s="416"/>
      <c r="DU1723" s="416"/>
      <c r="DV1723" s="416"/>
      <c r="DW1723" s="416"/>
      <c r="DX1723" s="416"/>
      <c r="DY1723" s="416"/>
      <c r="DZ1723" s="416"/>
      <c r="EA1723" s="416"/>
      <c r="EB1723" s="416"/>
      <c r="EC1723" s="416"/>
      <c r="ED1723" s="416"/>
      <c r="EE1723" s="416"/>
      <c r="EF1723" s="416"/>
      <c r="EG1723" s="416"/>
      <c r="EH1723" s="416"/>
      <c r="EI1723" s="416"/>
      <c r="EJ1723" s="416"/>
      <c r="EK1723" s="416"/>
      <c r="EL1723" s="417"/>
    </row>
    <row r="1724" spans="3:143" ht="15" customHeight="1" x14ac:dyDescent="0.25">
      <c r="C1724" s="796"/>
      <c r="D1724" s="719"/>
      <c r="E1724" s="720"/>
      <c r="F1724" s="703" t="s">
        <v>344</v>
      </c>
      <c r="G1724" s="703"/>
      <c r="H1724" s="704" t="s">
        <v>347</v>
      </c>
      <c r="I1724" s="705"/>
      <c r="J1724" s="705"/>
      <c r="K1724" s="705"/>
      <c r="L1724" s="706"/>
      <c r="M1724" s="864"/>
      <c r="N1724" s="865"/>
      <c r="O1724" s="864"/>
      <c r="P1724" s="865"/>
      <c r="Q1724" s="864"/>
      <c r="R1724" s="865"/>
      <c r="S1724" s="868"/>
      <c r="T1724" s="869"/>
      <c r="U1724" s="280"/>
      <c r="V1724" s="280"/>
      <c r="W1724" s="628"/>
      <c r="X1724" s="628"/>
      <c r="Y1724" s="281"/>
      <c r="Z1724" s="281"/>
      <c r="AA1724" s="628"/>
      <c r="AB1724" s="628"/>
      <c r="AC1724" s="281"/>
      <c r="AD1724" s="281"/>
      <c r="AE1724" s="60"/>
      <c r="AF1724" s="259"/>
      <c r="AG1724" s="374">
        <f t="shared" si="1677"/>
        <v>18</v>
      </c>
      <c r="AH1724" s="399"/>
      <c r="AK1724" s="412">
        <f t="shared" si="1678"/>
        <v>0</v>
      </c>
      <c r="AL1724" s="379">
        <f t="shared" si="1679"/>
        <v>0</v>
      </c>
      <c r="AM1724" s="380">
        <f t="shared" si="1680"/>
        <v>0</v>
      </c>
      <c r="AN1724" s="292">
        <f t="shared" si="1681"/>
        <v>0</v>
      </c>
      <c r="AO1724" s="388">
        <f t="shared" si="1682"/>
        <v>0</v>
      </c>
      <c r="AP1724" s="379">
        <f t="shared" si="1683"/>
        <v>0</v>
      </c>
      <c r="AQ1724" s="380">
        <f t="shared" si="1684"/>
        <v>0</v>
      </c>
      <c r="AR1724" s="317">
        <f t="shared" si="1685"/>
        <v>0</v>
      </c>
      <c r="AS1724" s="388">
        <f t="shared" si="1686"/>
        <v>0</v>
      </c>
      <c r="AT1724" s="379">
        <f t="shared" si="1687"/>
        <v>0</v>
      </c>
      <c r="AU1724" s="380">
        <f t="shared" si="1688"/>
        <v>0</v>
      </c>
      <c r="AV1724" s="317">
        <f t="shared" si="1689"/>
        <v>0</v>
      </c>
      <c r="AW1724" s="388">
        <f t="shared" si="1690"/>
        <v>0</v>
      </c>
      <c r="AX1724" s="379">
        <f t="shared" si="1691"/>
        <v>0</v>
      </c>
      <c r="AY1724" s="380">
        <f t="shared" si="1692"/>
        <v>0</v>
      </c>
      <c r="AZ1724" s="292">
        <f t="shared" si="1693"/>
        <v>0</v>
      </c>
      <c r="BA1724" s="388">
        <f t="shared" si="1694"/>
        <v>0</v>
      </c>
      <c r="BB1724" s="379">
        <f t="shared" si="1695"/>
        <v>0</v>
      </c>
      <c r="BC1724" s="380">
        <f t="shared" si="1696"/>
        <v>0</v>
      </c>
      <c r="BD1724" s="292">
        <f t="shared" si="1697"/>
        <v>0</v>
      </c>
      <c r="BE1724" s="388">
        <f t="shared" si="1698"/>
        <v>0</v>
      </c>
      <c r="BF1724" s="379">
        <f t="shared" si="1699"/>
        <v>0</v>
      </c>
      <c r="BG1724" s="380">
        <f t="shared" si="1700"/>
        <v>0</v>
      </c>
      <c r="BH1724" s="292">
        <f t="shared" si="1701"/>
        <v>0</v>
      </c>
      <c r="CA1724" s="303"/>
      <c r="CB1724" s="427"/>
      <c r="CC1724" s="375"/>
      <c r="CD1724" s="375"/>
      <c r="CE1724" s="375"/>
      <c r="CF1724" s="375"/>
      <c r="CG1724" s="375"/>
      <c r="CH1724" s="375"/>
      <c r="CI1724" s="375"/>
      <c r="CJ1724" s="375"/>
      <c r="CK1724" s="375"/>
      <c r="CL1724" s="375"/>
      <c r="CM1724" s="375"/>
      <c r="CN1724" s="311"/>
      <c r="CO1724" s="311"/>
      <c r="CP1724" s="311"/>
      <c r="CQ1724" s="311"/>
      <c r="CR1724" s="311"/>
      <c r="CS1724" s="311"/>
      <c r="CT1724" s="311"/>
      <c r="CU1724" s="311"/>
      <c r="CV1724" s="311"/>
      <c r="CW1724" s="311"/>
      <c r="CX1724" s="311"/>
      <c r="CY1724" s="311"/>
      <c r="CZ1724" s="311"/>
      <c r="DA1724" s="311"/>
      <c r="DB1724" s="311"/>
      <c r="DC1724" s="311"/>
      <c r="DD1724" s="311"/>
      <c r="DE1724" s="311"/>
      <c r="DG1724" s="610"/>
      <c r="DH1724" s="611"/>
      <c r="DI1724" s="415"/>
      <c r="DJ1724" s="416"/>
      <c r="DK1724" s="416"/>
      <c r="DL1724" s="416"/>
      <c r="DM1724" s="416"/>
      <c r="DN1724" s="416"/>
      <c r="DO1724" s="416"/>
      <c r="DP1724" s="416"/>
      <c r="DQ1724" s="416"/>
      <c r="DR1724" s="416"/>
      <c r="DS1724" s="416"/>
      <c r="DT1724" s="416"/>
      <c r="DU1724" s="416"/>
      <c r="DV1724" s="416"/>
      <c r="DW1724" s="416"/>
      <c r="DX1724" s="416"/>
      <c r="DY1724" s="416"/>
      <c r="DZ1724" s="416"/>
      <c r="EA1724" s="416"/>
      <c r="EB1724" s="416"/>
      <c r="EC1724" s="416"/>
      <c r="ED1724" s="416"/>
      <c r="EE1724" s="416"/>
      <c r="EF1724" s="416"/>
      <c r="EG1724" s="416"/>
      <c r="EH1724" s="416"/>
      <c r="EI1724" s="416"/>
      <c r="EJ1724" s="416"/>
      <c r="EK1724" s="416"/>
      <c r="EL1724" s="417"/>
    </row>
    <row r="1725" spans="3:143" ht="15" customHeight="1" x14ac:dyDescent="0.25">
      <c r="C1725" s="796"/>
      <c r="D1725" s="719"/>
      <c r="E1725" s="720"/>
      <c r="F1725" s="703" t="s">
        <v>345</v>
      </c>
      <c r="G1725" s="703"/>
      <c r="H1725" s="704" t="s">
        <v>348</v>
      </c>
      <c r="I1725" s="705"/>
      <c r="J1725" s="705"/>
      <c r="K1725" s="705"/>
      <c r="L1725" s="706"/>
      <c r="M1725" s="864"/>
      <c r="N1725" s="865"/>
      <c r="O1725" s="864"/>
      <c r="P1725" s="865"/>
      <c r="Q1725" s="864"/>
      <c r="R1725" s="865"/>
      <c r="S1725" s="868"/>
      <c r="T1725" s="869"/>
      <c r="U1725" s="280"/>
      <c r="V1725" s="280"/>
      <c r="W1725" s="628"/>
      <c r="X1725" s="628"/>
      <c r="Y1725" s="281"/>
      <c r="Z1725" s="281"/>
      <c r="AA1725" s="628"/>
      <c r="AB1725" s="628"/>
      <c r="AC1725" s="281"/>
      <c r="AD1725" s="281"/>
      <c r="AE1725" s="60"/>
      <c r="AF1725" s="259"/>
      <c r="AG1725" s="374">
        <f t="shared" si="1677"/>
        <v>18</v>
      </c>
      <c r="AH1725" s="399"/>
      <c r="AK1725" s="412">
        <f t="shared" si="1678"/>
        <v>0</v>
      </c>
      <c r="AL1725" s="379">
        <f t="shared" si="1679"/>
        <v>0</v>
      </c>
      <c r="AM1725" s="380">
        <f t="shared" si="1680"/>
        <v>0</v>
      </c>
      <c r="AN1725" s="292">
        <f t="shared" si="1681"/>
        <v>0</v>
      </c>
      <c r="AO1725" s="388">
        <f t="shared" si="1682"/>
        <v>0</v>
      </c>
      <c r="AP1725" s="379">
        <f t="shared" si="1683"/>
        <v>0</v>
      </c>
      <c r="AQ1725" s="380">
        <f t="shared" si="1684"/>
        <v>0</v>
      </c>
      <c r="AR1725" s="317">
        <f t="shared" si="1685"/>
        <v>0</v>
      </c>
      <c r="AS1725" s="388">
        <f t="shared" si="1686"/>
        <v>0</v>
      </c>
      <c r="AT1725" s="379">
        <f t="shared" si="1687"/>
        <v>0</v>
      </c>
      <c r="AU1725" s="380">
        <f t="shared" si="1688"/>
        <v>0</v>
      </c>
      <c r="AV1725" s="317">
        <f t="shared" si="1689"/>
        <v>0</v>
      </c>
      <c r="AW1725" s="388">
        <f t="shared" si="1690"/>
        <v>0</v>
      </c>
      <c r="AX1725" s="379">
        <f t="shared" si="1691"/>
        <v>0</v>
      </c>
      <c r="AY1725" s="380">
        <f t="shared" si="1692"/>
        <v>0</v>
      </c>
      <c r="AZ1725" s="292">
        <f t="shared" si="1693"/>
        <v>0</v>
      </c>
      <c r="BA1725" s="388">
        <f t="shared" si="1694"/>
        <v>0</v>
      </c>
      <c r="BB1725" s="379">
        <f t="shared" si="1695"/>
        <v>0</v>
      </c>
      <c r="BC1725" s="380">
        <f t="shared" si="1696"/>
        <v>0</v>
      </c>
      <c r="BD1725" s="292">
        <f t="shared" si="1697"/>
        <v>0</v>
      </c>
      <c r="BE1725" s="388">
        <f t="shared" si="1698"/>
        <v>0</v>
      </c>
      <c r="BF1725" s="379">
        <f t="shared" si="1699"/>
        <v>0</v>
      </c>
      <c r="BG1725" s="380">
        <f t="shared" si="1700"/>
        <v>0</v>
      </c>
      <c r="BH1725" s="292">
        <f t="shared" si="1701"/>
        <v>0</v>
      </c>
      <c r="CA1725" s="303"/>
      <c r="CB1725" s="427"/>
      <c r="CC1725" s="375"/>
      <c r="CD1725" s="375"/>
      <c r="CE1725" s="375"/>
      <c r="CF1725" s="375"/>
      <c r="CG1725" s="375"/>
      <c r="CH1725" s="375"/>
      <c r="CI1725" s="375"/>
      <c r="CJ1725" s="375"/>
      <c r="CK1725" s="375"/>
      <c r="CL1725" s="375"/>
      <c r="CM1725" s="375"/>
      <c r="CN1725" s="307"/>
      <c r="CO1725" s="307"/>
      <c r="CP1725" s="307"/>
      <c r="CQ1725" s="307"/>
      <c r="CR1725" s="307"/>
      <c r="CS1725" s="307"/>
      <c r="CT1725" s="307"/>
      <c r="CU1725" s="307"/>
      <c r="CV1725" s="307"/>
      <c r="CW1725" s="307"/>
      <c r="CX1725" s="307"/>
      <c r="CY1725" s="307"/>
      <c r="CZ1725" s="307"/>
      <c r="DA1725" s="307"/>
      <c r="DB1725" s="307"/>
      <c r="DC1725" s="307"/>
      <c r="DD1725" s="307"/>
      <c r="DE1725" s="307"/>
      <c r="DG1725" s="610"/>
      <c r="DH1725" s="611"/>
      <c r="DI1725" s="415"/>
      <c r="DJ1725" s="416"/>
      <c r="DK1725" s="416"/>
      <c r="DL1725" s="416"/>
      <c r="DM1725" s="416"/>
      <c r="DN1725" s="416"/>
      <c r="DO1725" s="416"/>
      <c r="DP1725" s="416"/>
      <c r="DQ1725" s="416"/>
      <c r="DR1725" s="416"/>
      <c r="DS1725" s="416"/>
      <c r="DT1725" s="416"/>
      <c r="DU1725" s="416"/>
      <c r="DV1725" s="416"/>
      <c r="DW1725" s="416"/>
      <c r="DX1725" s="416"/>
      <c r="DY1725" s="416"/>
      <c r="DZ1725" s="416"/>
      <c r="EA1725" s="416"/>
      <c r="EB1725" s="416"/>
      <c r="EC1725" s="416"/>
      <c r="ED1725" s="416"/>
      <c r="EE1725" s="416"/>
      <c r="EF1725" s="416"/>
      <c r="EG1725" s="416"/>
      <c r="EH1725" s="416"/>
      <c r="EI1725" s="416"/>
      <c r="EJ1725" s="416"/>
      <c r="EK1725" s="416"/>
      <c r="EL1725" s="417"/>
    </row>
    <row r="1726" spans="3:143" ht="36" customHeight="1" x14ac:dyDescent="0.25">
      <c r="C1726" s="797"/>
      <c r="D1726" s="721"/>
      <c r="E1726" s="722"/>
      <c r="F1726" s="703" t="s">
        <v>346</v>
      </c>
      <c r="G1726" s="703"/>
      <c r="H1726" s="707" t="s">
        <v>349</v>
      </c>
      <c r="I1726" s="708"/>
      <c r="J1726" s="708"/>
      <c r="K1726" s="708"/>
      <c r="L1726" s="709"/>
      <c r="M1726" s="864"/>
      <c r="N1726" s="865"/>
      <c r="O1726" s="864"/>
      <c r="P1726" s="865"/>
      <c r="Q1726" s="864"/>
      <c r="R1726" s="865"/>
      <c r="S1726" s="868"/>
      <c r="T1726" s="869"/>
      <c r="U1726" s="280"/>
      <c r="V1726" s="280"/>
      <c r="W1726" s="628"/>
      <c r="X1726" s="628"/>
      <c r="Y1726" s="281"/>
      <c r="Z1726" s="281"/>
      <c r="AA1726" s="628"/>
      <c r="AB1726" s="628"/>
      <c r="AC1726" s="281"/>
      <c r="AD1726" s="281"/>
      <c r="AE1726" s="60"/>
      <c r="AF1726" s="259"/>
      <c r="AG1726" s="374">
        <f t="shared" si="1677"/>
        <v>18</v>
      </c>
      <c r="AH1726" s="399"/>
      <c r="AK1726" s="412">
        <f t="shared" si="1678"/>
        <v>0</v>
      </c>
      <c r="AL1726" s="379">
        <f t="shared" si="1679"/>
        <v>0</v>
      </c>
      <c r="AM1726" s="380">
        <f t="shared" si="1680"/>
        <v>0</v>
      </c>
      <c r="AN1726" s="292">
        <f t="shared" si="1681"/>
        <v>0</v>
      </c>
      <c r="AO1726" s="388">
        <f t="shared" si="1682"/>
        <v>0</v>
      </c>
      <c r="AP1726" s="379">
        <f t="shared" si="1683"/>
        <v>0</v>
      </c>
      <c r="AQ1726" s="380">
        <f t="shared" si="1684"/>
        <v>0</v>
      </c>
      <c r="AR1726" s="317">
        <f t="shared" si="1685"/>
        <v>0</v>
      </c>
      <c r="AS1726" s="388">
        <f t="shared" si="1686"/>
        <v>0</v>
      </c>
      <c r="AT1726" s="379">
        <f t="shared" si="1687"/>
        <v>0</v>
      </c>
      <c r="AU1726" s="380">
        <f t="shared" si="1688"/>
        <v>0</v>
      </c>
      <c r="AV1726" s="317">
        <f t="shared" si="1689"/>
        <v>0</v>
      </c>
      <c r="AW1726" s="388">
        <f t="shared" si="1690"/>
        <v>0</v>
      </c>
      <c r="AX1726" s="379">
        <f t="shared" si="1691"/>
        <v>0</v>
      </c>
      <c r="AY1726" s="380">
        <f t="shared" si="1692"/>
        <v>0</v>
      </c>
      <c r="AZ1726" s="292">
        <f t="shared" si="1693"/>
        <v>0</v>
      </c>
      <c r="BA1726" s="388">
        <f t="shared" si="1694"/>
        <v>0</v>
      </c>
      <c r="BB1726" s="379">
        <f t="shared" si="1695"/>
        <v>0</v>
      </c>
      <c r="BC1726" s="380">
        <f t="shared" si="1696"/>
        <v>0</v>
      </c>
      <c r="BD1726" s="292">
        <f t="shared" si="1697"/>
        <v>0</v>
      </c>
      <c r="BE1726" s="388">
        <f t="shared" si="1698"/>
        <v>0</v>
      </c>
      <c r="BF1726" s="379">
        <f t="shared" si="1699"/>
        <v>0</v>
      </c>
      <c r="BG1726" s="380">
        <f t="shared" si="1700"/>
        <v>0</v>
      </c>
      <c r="BH1726" s="292">
        <f t="shared" si="1701"/>
        <v>0</v>
      </c>
      <c r="CA1726" s="303"/>
      <c r="CB1726" s="421"/>
      <c r="CC1726" s="375"/>
      <c r="CD1726" s="375"/>
      <c r="CE1726" s="375"/>
      <c r="CF1726" s="375"/>
      <c r="CG1726" s="375"/>
      <c r="CH1726" s="375"/>
      <c r="CI1726" s="375"/>
      <c r="CJ1726" s="375"/>
      <c r="CK1726" s="375"/>
      <c r="CL1726" s="375"/>
      <c r="CM1726" s="375"/>
      <c r="CN1726" s="311"/>
      <c r="CO1726" s="311"/>
      <c r="CP1726" s="311"/>
      <c r="CQ1726" s="311"/>
      <c r="CR1726" s="311"/>
      <c r="CS1726" s="311"/>
      <c r="CT1726" s="311"/>
      <c r="CU1726" s="311"/>
      <c r="CV1726" s="311"/>
      <c r="CW1726" s="311"/>
      <c r="CX1726" s="311"/>
      <c r="CY1726" s="311"/>
      <c r="CZ1726" s="311"/>
      <c r="DA1726" s="311"/>
      <c r="DB1726" s="311"/>
      <c r="DC1726" s="311"/>
      <c r="DD1726" s="311"/>
      <c r="DE1726" s="311"/>
      <c r="DG1726" s="614" t="s">
        <v>346</v>
      </c>
      <c r="DH1726" s="615"/>
      <c r="DI1726" s="418" t="s">
        <v>1909</v>
      </c>
      <c r="DJ1726" s="419"/>
      <c r="DK1726" s="419"/>
      <c r="DL1726" s="419"/>
      <c r="DM1726" s="419"/>
      <c r="DN1726" s="419"/>
      <c r="DO1726" s="419"/>
      <c r="DP1726" s="419"/>
      <c r="DQ1726" s="419"/>
      <c r="DR1726" s="419"/>
      <c r="DS1726" s="419"/>
      <c r="DT1726" s="419"/>
      <c r="DU1726" s="419">
        <f t="shared" ref="DU1726:DZ1726" si="1830">M1726</f>
        <v>0</v>
      </c>
      <c r="DV1726" s="419">
        <f t="shared" si="1830"/>
        <v>0</v>
      </c>
      <c r="DW1726" s="419">
        <f t="shared" si="1830"/>
        <v>0</v>
      </c>
      <c r="DX1726" s="419">
        <f t="shared" si="1830"/>
        <v>0</v>
      </c>
      <c r="DY1726" s="419">
        <f t="shared" si="1830"/>
        <v>0</v>
      </c>
      <c r="DZ1726" s="419">
        <f t="shared" si="1830"/>
        <v>0</v>
      </c>
      <c r="EA1726" s="419">
        <f t="shared" ref="EA1726:EL1726" si="1831">S1726</f>
        <v>0</v>
      </c>
      <c r="EB1726" s="419">
        <f t="shared" si="1831"/>
        <v>0</v>
      </c>
      <c r="EC1726" s="419">
        <f t="shared" si="1831"/>
        <v>0</v>
      </c>
      <c r="ED1726" s="419">
        <f t="shared" si="1831"/>
        <v>0</v>
      </c>
      <c r="EE1726" s="419">
        <f t="shared" si="1831"/>
        <v>0</v>
      </c>
      <c r="EF1726" s="419">
        <f t="shared" si="1831"/>
        <v>0</v>
      </c>
      <c r="EG1726" s="419">
        <f t="shared" si="1831"/>
        <v>0</v>
      </c>
      <c r="EH1726" s="419">
        <f t="shared" si="1831"/>
        <v>0</v>
      </c>
      <c r="EI1726" s="419">
        <f t="shared" si="1831"/>
        <v>0</v>
      </c>
      <c r="EJ1726" s="419">
        <f t="shared" si="1831"/>
        <v>0</v>
      </c>
      <c r="EK1726" s="419">
        <f t="shared" si="1831"/>
        <v>0</v>
      </c>
      <c r="EL1726" s="420">
        <f t="shared" si="1831"/>
        <v>0</v>
      </c>
    </row>
    <row r="1727" spans="3:143" ht="15" customHeight="1" x14ac:dyDescent="0.25">
      <c r="C1727" s="781" t="s">
        <v>414</v>
      </c>
      <c r="D1727" s="717" t="s">
        <v>415</v>
      </c>
      <c r="E1727" s="718"/>
      <c r="F1727" s="703" t="s">
        <v>352</v>
      </c>
      <c r="G1727" s="703"/>
      <c r="H1727" s="704" t="s">
        <v>353</v>
      </c>
      <c r="I1727" s="705"/>
      <c r="J1727" s="705"/>
      <c r="K1727" s="705"/>
      <c r="L1727" s="706"/>
      <c r="M1727" s="864"/>
      <c r="N1727" s="865"/>
      <c r="O1727" s="864"/>
      <c r="P1727" s="865"/>
      <c r="Q1727" s="864"/>
      <c r="R1727" s="865"/>
      <c r="S1727" s="868"/>
      <c r="T1727" s="869"/>
      <c r="U1727" s="280"/>
      <c r="V1727" s="280"/>
      <c r="W1727" s="628"/>
      <c r="X1727" s="628"/>
      <c r="Y1727" s="281"/>
      <c r="Z1727" s="281"/>
      <c r="AA1727" s="628"/>
      <c r="AB1727" s="628"/>
      <c r="AC1727" s="281"/>
      <c r="AD1727" s="281"/>
      <c r="AE1727" s="60"/>
      <c r="AF1727" s="259"/>
      <c r="AG1727" s="374">
        <f t="shared" si="1677"/>
        <v>18</v>
      </c>
      <c r="AH1727" s="399"/>
      <c r="AK1727" s="412">
        <f t="shared" si="1678"/>
        <v>0</v>
      </c>
      <c r="AL1727" s="379">
        <f t="shared" si="1679"/>
        <v>0</v>
      </c>
      <c r="AM1727" s="380">
        <f t="shared" si="1680"/>
        <v>0</v>
      </c>
      <c r="AN1727" s="292">
        <f t="shared" si="1681"/>
        <v>0</v>
      </c>
      <c r="AO1727" s="388">
        <f t="shared" si="1682"/>
        <v>0</v>
      </c>
      <c r="AP1727" s="379">
        <f t="shared" si="1683"/>
        <v>0</v>
      </c>
      <c r="AQ1727" s="380">
        <f t="shared" si="1684"/>
        <v>0</v>
      </c>
      <c r="AR1727" s="317">
        <f t="shared" si="1685"/>
        <v>0</v>
      </c>
      <c r="AS1727" s="388">
        <f t="shared" si="1686"/>
        <v>0</v>
      </c>
      <c r="AT1727" s="379">
        <f t="shared" si="1687"/>
        <v>0</v>
      </c>
      <c r="AU1727" s="380">
        <f t="shared" si="1688"/>
        <v>0</v>
      </c>
      <c r="AV1727" s="317">
        <f t="shared" si="1689"/>
        <v>0</v>
      </c>
      <c r="AW1727" s="388">
        <f t="shared" si="1690"/>
        <v>0</v>
      </c>
      <c r="AX1727" s="379">
        <f t="shared" si="1691"/>
        <v>0</v>
      </c>
      <c r="AY1727" s="380">
        <f t="shared" si="1692"/>
        <v>0</v>
      </c>
      <c r="AZ1727" s="292">
        <f t="shared" si="1693"/>
        <v>0</v>
      </c>
      <c r="BA1727" s="388">
        <f t="shared" si="1694"/>
        <v>0</v>
      </c>
      <c r="BB1727" s="379">
        <f t="shared" si="1695"/>
        <v>0</v>
      </c>
      <c r="BC1727" s="380">
        <f t="shared" si="1696"/>
        <v>0</v>
      </c>
      <c r="BD1727" s="292">
        <f t="shared" si="1697"/>
        <v>0</v>
      </c>
      <c r="BE1727" s="388">
        <f t="shared" si="1698"/>
        <v>0</v>
      </c>
      <c r="BF1727" s="379">
        <f t="shared" si="1699"/>
        <v>0</v>
      </c>
      <c r="BG1727" s="380">
        <f t="shared" si="1700"/>
        <v>0</v>
      </c>
      <c r="BH1727" s="292">
        <f t="shared" si="1701"/>
        <v>0</v>
      </c>
      <c r="CA1727" s="299" t="s">
        <v>60</v>
      </c>
      <c r="CB1727" s="421"/>
      <c r="CC1727" s="375"/>
      <c r="CD1727" s="375"/>
      <c r="CE1727" s="375"/>
      <c r="CF1727" s="375"/>
      <c r="CG1727" s="375"/>
      <c r="CH1727" s="375"/>
      <c r="CI1727" s="375"/>
      <c r="CJ1727" s="375"/>
      <c r="CK1727" s="375"/>
      <c r="CL1727" s="375"/>
      <c r="CM1727" s="375"/>
      <c r="CN1727" s="423">
        <f t="shared" ref="CN1727" si="1832">IF(M1727="",0,M1727)</f>
        <v>0</v>
      </c>
      <c r="CO1727" s="423">
        <f t="shared" ref="CO1727" si="1833">IF(N1727="",0,N1727)</f>
        <v>0</v>
      </c>
      <c r="CP1727" s="423">
        <f t="shared" ref="CP1727" si="1834">IF(O1727="",0,O1727)</f>
        <v>0</v>
      </c>
      <c r="CQ1727" s="423">
        <f t="shared" ref="CQ1727" si="1835">IF(P1727="",0,P1727)</f>
        <v>0</v>
      </c>
      <c r="CR1727" s="423">
        <f t="shared" ref="CR1727" si="1836">IF(Q1727="",0,Q1727)</f>
        <v>0</v>
      </c>
      <c r="CS1727" s="423">
        <f t="shared" ref="CS1727" si="1837">IF(R1727="",0,R1727)</f>
        <v>0</v>
      </c>
      <c r="CT1727" s="423">
        <f t="shared" ref="CT1727" si="1838">IF(S1727="",0,S1727)</f>
        <v>0</v>
      </c>
      <c r="CU1727" s="423">
        <f t="shared" ref="CU1727" si="1839">IF(T1727="",0,T1727)</f>
        <v>0</v>
      </c>
      <c r="CV1727" s="423">
        <f t="shared" ref="CV1727" si="1840">IF(U1727="",0,U1727)</f>
        <v>0</v>
      </c>
      <c r="CW1727" s="423">
        <f t="shared" ref="CW1727" si="1841">IF(V1727="",0,V1727)</f>
        <v>0</v>
      </c>
      <c r="CX1727" s="423">
        <f t="shared" ref="CX1727" si="1842">IF(W1727="",0,W1727)</f>
        <v>0</v>
      </c>
      <c r="CY1727" s="423">
        <f t="shared" ref="CY1727" si="1843">IF(X1727="",0,X1727)</f>
        <v>0</v>
      </c>
      <c r="CZ1727" s="423">
        <f t="shared" ref="CZ1727" si="1844">IF(Y1727="",0,Y1727)</f>
        <v>0</v>
      </c>
      <c r="DA1727" s="423">
        <f t="shared" ref="DA1727" si="1845">IF(Z1727="",0,Z1727)</f>
        <v>0</v>
      </c>
      <c r="DB1727" s="423">
        <f t="shared" ref="DB1727" si="1846">IF(AA1727="",0,AA1727)</f>
        <v>0</v>
      </c>
      <c r="DC1727" s="423">
        <f t="shared" ref="DC1727" si="1847">IF(AB1727="",0,AB1727)</f>
        <v>0</v>
      </c>
      <c r="DD1727" s="423">
        <f t="shared" ref="DD1727" si="1848">IF(AC1727="",0,AC1727)</f>
        <v>0</v>
      </c>
      <c r="DE1727" s="423">
        <f t="shared" ref="DE1727" si="1849">IF(AD1727="",0,AD1727)</f>
        <v>0</v>
      </c>
      <c r="DG1727" s="610"/>
      <c r="DH1727" s="611"/>
      <c r="DI1727" s="415" t="s">
        <v>1910</v>
      </c>
      <c r="DJ1727" s="416"/>
      <c r="DK1727" s="416"/>
      <c r="DL1727" s="416"/>
      <c r="DM1727" s="416"/>
      <c r="DN1727" s="416"/>
      <c r="DO1727" s="416"/>
      <c r="DP1727" s="416"/>
      <c r="DQ1727" s="416"/>
      <c r="DR1727" s="416"/>
      <c r="DS1727" s="416"/>
      <c r="DT1727" s="416"/>
      <c r="DU1727" s="416">
        <f t="shared" ref="DU1727:DZ1727" si="1850">COUNTIF(M1716:M1719,"NS")+COUNTIF(M1724:M1725,"NS")</f>
        <v>0</v>
      </c>
      <c r="DV1727" s="416">
        <f t="shared" si="1850"/>
        <v>0</v>
      </c>
      <c r="DW1727" s="416">
        <f t="shared" si="1850"/>
        <v>0</v>
      </c>
      <c r="DX1727" s="416">
        <f t="shared" si="1850"/>
        <v>0</v>
      </c>
      <c r="DY1727" s="416">
        <f t="shared" si="1850"/>
        <v>0</v>
      </c>
      <c r="DZ1727" s="416">
        <f t="shared" si="1850"/>
        <v>0</v>
      </c>
      <c r="EA1727" s="416">
        <f t="shared" ref="EA1727:EL1727" si="1851">COUNTIF(S1716:S1719,"NS")+COUNTIF(S1724:S1725,"NS")</f>
        <v>0</v>
      </c>
      <c r="EB1727" s="416">
        <f t="shared" si="1851"/>
        <v>0</v>
      </c>
      <c r="EC1727" s="416">
        <f t="shared" si="1851"/>
        <v>0</v>
      </c>
      <c r="ED1727" s="416">
        <f t="shared" si="1851"/>
        <v>0</v>
      </c>
      <c r="EE1727" s="416">
        <f t="shared" si="1851"/>
        <v>0</v>
      </c>
      <c r="EF1727" s="416">
        <f t="shared" si="1851"/>
        <v>0</v>
      </c>
      <c r="EG1727" s="416">
        <f t="shared" si="1851"/>
        <v>0</v>
      </c>
      <c r="EH1727" s="416">
        <f t="shared" si="1851"/>
        <v>0</v>
      </c>
      <c r="EI1727" s="416">
        <f t="shared" si="1851"/>
        <v>0</v>
      </c>
      <c r="EJ1727" s="416">
        <f t="shared" si="1851"/>
        <v>0</v>
      </c>
      <c r="EK1727" s="416">
        <f t="shared" si="1851"/>
        <v>0</v>
      </c>
      <c r="EL1727" s="417">
        <f t="shared" si="1851"/>
        <v>0</v>
      </c>
    </row>
    <row r="1728" spans="3:143" ht="15" customHeight="1" x14ac:dyDescent="0.25">
      <c r="C1728" s="782"/>
      <c r="D1728" s="719"/>
      <c r="E1728" s="720"/>
      <c r="F1728" s="702" t="s">
        <v>371</v>
      </c>
      <c r="G1728" s="702"/>
      <c r="H1728" s="188"/>
      <c r="I1728" s="700" t="s">
        <v>354</v>
      </c>
      <c r="J1728" s="700"/>
      <c r="K1728" s="700"/>
      <c r="L1728" s="701"/>
      <c r="M1728" s="864"/>
      <c r="N1728" s="865"/>
      <c r="O1728" s="864"/>
      <c r="P1728" s="865"/>
      <c r="Q1728" s="864"/>
      <c r="R1728" s="865"/>
      <c r="S1728" s="868"/>
      <c r="T1728" s="869"/>
      <c r="U1728" s="280"/>
      <c r="V1728" s="280"/>
      <c r="W1728" s="628"/>
      <c r="X1728" s="628"/>
      <c r="Y1728" s="281"/>
      <c r="Z1728" s="281"/>
      <c r="AA1728" s="628"/>
      <c r="AB1728" s="628"/>
      <c r="AC1728" s="281"/>
      <c r="AD1728" s="281"/>
      <c r="AE1728" s="60"/>
      <c r="AF1728" s="259"/>
      <c r="AG1728" s="374">
        <f t="shared" si="1677"/>
        <v>18</v>
      </c>
      <c r="AH1728" s="399"/>
      <c r="AK1728" s="412">
        <f t="shared" si="1678"/>
        <v>0</v>
      </c>
      <c r="AL1728" s="379">
        <f t="shared" si="1679"/>
        <v>0</v>
      </c>
      <c r="AM1728" s="380">
        <f t="shared" si="1680"/>
        <v>0</v>
      </c>
      <c r="AN1728" s="292">
        <f t="shared" si="1681"/>
        <v>0</v>
      </c>
      <c r="AO1728" s="388">
        <f t="shared" si="1682"/>
        <v>0</v>
      </c>
      <c r="AP1728" s="379">
        <f t="shared" si="1683"/>
        <v>0</v>
      </c>
      <c r="AQ1728" s="380">
        <f t="shared" si="1684"/>
        <v>0</v>
      </c>
      <c r="AR1728" s="317">
        <f t="shared" si="1685"/>
        <v>0</v>
      </c>
      <c r="AS1728" s="388">
        <f t="shared" si="1686"/>
        <v>0</v>
      </c>
      <c r="AT1728" s="379">
        <f t="shared" si="1687"/>
        <v>0</v>
      </c>
      <c r="AU1728" s="380">
        <f t="shared" si="1688"/>
        <v>0</v>
      </c>
      <c r="AV1728" s="317">
        <f t="shared" si="1689"/>
        <v>0</v>
      </c>
      <c r="AW1728" s="388">
        <f t="shared" si="1690"/>
        <v>0</v>
      </c>
      <c r="AX1728" s="379">
        <f t="shared" si="1691"/>
        <v>0</v>
      </c>
      <c r="AY1728" s="380">
        <f t="shared" si="1692"/>
        <v>0</v>
      </c>
      <c r="AZ1728" s="292">
        <f t="shared" si="1693"/>
        <v>0</v>
      </c>
      <c r="BA1728" s="388">
        <f t="shared" si="1694"/>
        <v>0</v>
      </c>
      <c r="BB1728" s="379">
        <f t="shared" si="1695"/>
        <v>0</v>
      </c>
      <c r="BC1728" s="380">
        <f t="shared" si="1696"/>
        <v>0</v>
      </c>
      <c r="BD1728" s="292">
        <f t="shared" si="1697"/>
        <v>0</v>
      </c>
      <c r="BE1728" s="388">
        <f t="shared" si="1698"/>
        <v>0</v>
      </c>
      <c r="BF1728" s="379">
        <f t="shared" si="1699"/>
        <v>0</v>
      </c>
      <c r="BG1728" s="380">
        <f t="shared" si="1700"/>
        <v>0</v>
      </c>
      <c r="BH1728" s="292">
        <f t="shared" si="1701"/>
        <v>0</v>
      </c>
      <c r="CA1728" s="299" t="s">
        <v>1917</v>
      </c>
      <c r="CB1728" s="421"/>
      <c r="CC1728" s="375"/>
      <c r="CD1728" s="375"/>
      <c r="CE1728" s="375"/>
      <c r="CF1728" s="375"/>
      <c r="CG1728" s="375"/>
      <c r="CH1728" s="375"/>
      <c r="CI1728" s="375"/>
      <c r="CJ1728" s="375"/>
      <c r="CK1728" s="375"/>
      <c r="CL1728" s="375"/>
      <c r="CM1728" s="375"/>
      <c r="CN1728" s="301">
        <f t="shared" ref="CN1728" si="1852">SUM(M1728:M1744)</f>
        <v>0</v>
      </c>
      <c r="CO1728" s="301">
        <f t="shared" ref="CO1728" si="1853">SUM(N1728:N1744)</f>
        <v>0</v>
      </c>
      <c r="CP1728" s="301">
        <f t="shared" ref="CP1728" si="1854">SUM(O1728:O1744)</f>
        <v>0</v>
      </c>
      <c r="CQ1728" s="301">
        <f t="shared" ref="CQ1728" si="1855">SUM(P1728:P1744)</f>
        <v>0</v>
      </c>
      <c r="CR1728" s="301">
        <f t="shared" ref="CR1728" si="1856">SUM(Q1728:Q1744)</f>
        <v>0</v>
      </c>
      <c r="CS1728" s="301">
        <f t="shared" ref="CS1728" si="1857">SUM(R1728:R1744)</f>
        <v>0</v>
      </c>
      <c r="CT1728" s="301">
        <f t="shared" ref="CT1728" si="1858">SUM(S1728:S1744)</f>
        <v>0</v>
      </c>
      <c r="CU1728" s="301">
        <f t="shared" ref="CU1728" si="1859">SUM(T1728:T1744)</f>
        <v>0</v>
      </c>
      <c r="CV1728" s="301">
        <f t="shared" ref="CV1728" si="1860">SUM(U1728:U1744)</f>
        <v>0</v>
      </c>
      <c r="CW1728" s="301">
        <f t="shared" ref="CW1728" si="1861">SUM(V1728:V1744)</f>
        <v>0</v>
      </c>
      <c r="CX1728" s="301">
        <f t="shared" ref="CX1728" si="1862">SUM(W1728:W1744)</f>
        <v>0</v>
      </c>
      <c r="CY1728" s="301">
        <f t="shared" ref="CY1728" si="1863">SUM(X1728:X1744)</f>
        <v>0</v>
      </c>
      <c r="CZ1728" s="301">
        <f t="shared" ref="CZ1728" si="1864">SUM(Y1728:Y1744)</f>
        <v>0</v>
      </c>
      <c r="DA1728" s="301">
        <f t="shared" ref="DA1728" si="1865">SUM(Z1728:Z1744)</f>
        <v>0</v>
      </c>
      <c r="DB1728" s="301">
        <f t="shared" ref="DB1728" si="1866">SUM(AA1728:AA1744)</f>
        <v>0</v>
      </c>
      <c r="DC1728" s="301">
        <f t="shared" ref="DC1728" si="1867">SUM(AB1728:AB1744)</f>
        <v>0</v>
      </c>
      <c r="DD1728" s="301">
        <f t="shared" ref="DD1728" si="1868">SUM(AC1728:AC1744)</f>
        <v>0</v>
      </c>
      <c r="DE1728" s="301">
        <f t="shared" ref="DE1728" si="1869">SUM(AD1728:AD1744)</f>
        <v>0</v>
      </c>
      <c r="DG1728" s="612"/>
      <c r="DH1728" s="613"/>
      <c r="DI1728" s="415" t="s">
        <v>1914</v>
      </c>
      <c r="DJ1728" s="416"/>
      <c r="DK1728" s="416"/>
      <c r="DL1728" s="416"/>
      <c r="DM1728" s="416"/>
      <c r="DN1728" s="416"/>
      <c r="DO1728" s="416"/>
      <c r="DP1728" s="416"/>
      <c r="DQ1728" s="416"/>
      <c r="DR1728" s="416"/>
      <c r="DS1728" s="416"/>
      <c r="DT1728" s="416"/>
      <c r="DU1728" s="416">
        <f t="shared" ref="DU1728:DZ1728" si="1870">SUM(M1716:M1719,M1724:M1726)</f>
        <v>0</v>
      </c>
      <c r="DV1728" s="416">
        <f t="shared" si="1870"/>
        <v>0</v>
      </c>
      <c r="DW1728" s="416">
        <f t="shared" si="1870"/>
        <v>0</v>
      </c>
      <c r="DX1728" s="416">
        <f t="shared" si="1870"/>
        <v>0</v>
      </c>
      <c r="DY1728" s="416">
        <f t="shared" si="1870"/>
        <v>0</v>
      </c>
      <c r="DZ1728" s="416">
        <f t="shared" si="1870"/>
        <v>0</v>
      </c>
      <c r="EA1728" s="416">
        <f t="shared" ref="EA1728:EL1728" si="1871">SUM(S1716:S1719,S1724:S1726)</f>
        <v>0</v>
      </c>
      <c r="EB1728" s="416">
        <f t="shared" si="1871"/>
        <v>0</v>
      </c>
      <c r="EC1728" s="416">
        <f t="shared" si="1871"/>
        <v>0</v>
      </c>
      <c r="ED1728" s="416">
        <f t="shared" si="1871"/>
        <v>0</v>
      </c>
      <c r="EE1728" s="416">
        <f t="shared" si="1871"/>
        <v>0</v>
      </c>
      <c r="EF1728" s="416">
        <f t="shared" si="1871"/>
        <v>0</v>
      </c>
      <c r="EG1728" s="416">
        <f t="shared" si="1871"/>
        <v>0</v>
      </c>
      <c r="EH1728" s="416">
        <f t="shared" si="1871"/>
        <v>0</v>
      </c>
      <c r="EI1728" s="416">
        <f t="shared" si="1871"/>
        <v>0</v>
      </c>
      <c r="EJ1728" s="416">
        <f t="shared" si="1871"/>
        <v>0</v>
      </c>
      <c r="EK1728" s="416">
        <f t="shared" si="1871"/>
        <v>0</v>
      </c>
      <c r="EL1728" s="417">
        <f t="shared" si="1871"/>
        <v>0</v>
      </c>
    </row>
    <row r="1729" spans="3:143" ht="24" customHeight="1" x14ac:dyDescent="0.25">
      <c r="C1729" s="782"/>
      <c r="D1729" s="719"/>
      <c r="E1729" s="720"/>
      <c r="F1729" s="716" t="s">
        <v>372</v>
      </c>
      <c r="G1729" s="716"/>
      <c r="H1729" s="188"/>
      <c r="I1729" s="700" t="s">
        <v>355</v>
      </c>
      <c r="J1729" s="700"/>
      <c r="K1729" s="700"/>
      <c r="L1729" s="701"/>
      <c r="M1729" s="864"/>
      <c r="N1729" s="865"/>
      <c r="O1729" s="864"/>
      <c r="P1729" s="865"/>
      <c r="Q1729" s="864"/>
      <c r="R1729" s="865"/>
      <c r="S1729" s="868"/>
      <c r="T1729" s="869"/>
      <c r="U1729" s="280"/>
      <c r="V1729" s="280"/>
      <c r="W1729" s="628"/>
      <c r="X1729" s="628"/>
      <c r="Y1729" s="281"/>
      <c r="Z1729" s="281"/>
      <c r="AA1729" s="628"/>
      <c r="AB1729" s="628"/>
      <c r="AC1729" s="281"/>
      <c r="AD1729" s="281"/>
      <c r="AE1729" s="60"/>
      <c r="AF1729" s="259"/>
      <c r="AG1729" s="374">
        <f t="shared" si="1677"/>
        <v>18</v>
      </c>
      <c r="AH1729" s="399"/>
      <c r="AK1729" s="412">
        <f t="shared" si="1678"/>
        <v>0</v>
      </c>
      <c r="AL1729" s="379">
        <f t="shared" si="1679"/>
        <v>0</v>
      </c>
      <c r="AM1729" s="380">
        <f t="shared" si="1680"/>
        <v>0</v>
      </c>
      <c r="AN1729" s="292">
        <f t="shared" si="1681"/>
        <v>0</v>
      </c>
      <c r="AO1729" s="388">
        <f t="shared" si="1682"/>
        <v>0</v>
      </c>
      <c r="AP1729" s="379">
        <f t="shared" si="1683"/>
        <v>0</v>
      </c>
      <c r="AQ1729" s="380">
        <f t="shared" si="1684"/>
        <v>0</v>
      </c>
      <c r="AR1729" s="317">
        <f t="shared" si="1685"/>
        <v>0</v>
      </c>
      <c r="AS1729" s="388">
        <f t="shared" si="1686"/>
        <v>0</v>
      </c>
      <c r="AT1729" s="379">
        <f t="shared" si="1687"/>
        <v>0</v>
      </c>
      <c r="AU1729" s="380">
        <f t="shared" si="1688"/>
        <v>0</v>
      </c>
      <c r="AV1729" s="317">
        <f t="shared" si="1689"/>
        <v>0</v>
      </c>
      <c r="AW1729" s="388">
        <f t="shared" si="1690"/>
        <v>0</v>
      </c>
      <c r="AX1729" s="379">
        <f t="shared" si="1691"/>
        <v>0</v>
      </c>
      <c r="AY1729" s="380">
        <f t="shared" si="1692"/>
        <v>0</v>
      </c>
      <c r="AZ1729" s="292">
        <f t="shared" si="1693"/>
        <v>0</v>
      </c>
      <c r="BA1729" s="388">
        <f t="shared" si="1694"/>
        <v>0</v>
      </c>
      <c r="BB1729" s="379">
        <f t="shared" si="1695"/>
        <v>0</v>
      </c>
      <c r="BC1729" s="380">
        <f t="shared" si="1696"/>
        <v>0</v>
      </c>
      <c r="BD1729" s="292">
        <f t="shared" si="1697"/>
        <v>0</v>
      </c>
      <c r="BE1729" s="388">
        <f t="shared" si="1698"/>
        <v>0</v>
      </c>
      <c r="BF1729" s="379">
        <f t="shared" si="1699"/>
        <v>0</v>
      </c>
      <c r="BG1729" s="380">
        <f t="shared" si="1700"/>
        <v>0</v>
      </c>
      <c r="BH1729" s="292">
        <f t="shared" si="1701"/>
        <v>0</v>
      </c>
      <c r="CA1729" s="299" t="s">
        <v>1910</v>
      </c>
      <c r="CB1729" s="421"/>
      <c r="CC1729" s="375"/>
      <c r="CD1729" s="375"/>
      <c r="CE1729" s="375"/>
      <c r="CF1729" s="375"/>
      <c r="CG1729" s="375"/>
      <c r="CH1729" s="375"/>
      <c r="CI1729" s="375"/>
      <c r="CJ1729" s="375"/>
      <c r="CK1729" s="375"/>
      <c r="CL1729" s="375"/>
      <c r="CM1729" s="375"/>
      <c r="CN1729" s="422">
        <f t="shared" ref="CN1729" si="1872">IF(CN1727="NA",COUNTIF(M1728:M1744,"NA"),COUNTIF(M1728:M1744,"NS"))</f>
        <v>0</v>
      </c>
      <c r="CO1729" s="422">
        <f t="shared" ref="CO1729" si="1873">IF(CO1727="NA",COUNTIF(N1728:N1744,"NA"),COUNTIF(N1728:N1744,"NS"))</f>
        <v>0</v>
      </c>
      <c r="CP1729" s="422">
        <f t="shared" ref="CP1729" si="1874">IF(CP1727="NA",COUNTIF(O1728:O1744,"NA"),COUNTIF(O1728:O1744,"NS"))</f>
        <v>0</v>
      </c>
      <c r="CQ1729" s="422">
        <f t="shared" ref="CQ1729" si="1875">IF(CQ1727="NA",COUNTIF(P1728:P1744,"NA"),COUNTIF(P1728:P1744,"NS"))</f>
        <v>0</v>
      </c>
      <c r="CR1729" s="422">
        <f t="shared" ref="CR1729" si="1876">IF(CR1727="NA",COUNTIF(Q1728:Q1744,"NA"),COUNTIF(Q1728:Q1744,"NS"))</f>
        <v>0</v>
      </c>
      <c r="CS1729" s="422">
        <f t="shared" ref="CS1729" si="1877">IF(CS1727="NA",COUNTIF(R1728:R1744,"NA"),COUNTIF(R1728:R1744,"NS"))</f>
        <v>0</v>
      </c>
      <c r="CT1729" s="422">
        <f t="shared" ref="CT1729" si="1878">IF(CT1727="NA",COUNTIF(S1728:S1744,"NA"),COUNTIF(S1728:S1744,"NS"))</f>
        <v>0</v>
      </c>
      <c r="CU1729" s="422">
        <f t="shared" ref="CU1729" si="1879">IF(CU1727="NA",COUNTIF(T1728:T1744,"NA"),COUNTIF(T1728:T1744,"NS"))</f>
        <v>0</v>
      </c>
      <c r="CV1729" s="422">
        <f t="shared" ref="CV1729" si="1880">IF(CV1727="NA",COUNTIF(U1728:U1744,"NA"),COUNTIF(U1728:U1744,"NS"))</f>
        <v>0</v>
      </c>
      <c r="CW1729" s="422">
        <f t="shared" ref="CW1729" si="1881">IF(CW1727="NA",COUNTIF(V1728:V1744,"NA"),COUNTIF(V1728:V1744,"NS"))</f>
        <v>0</v>
      </c>
      <c r="CX1729" s="422">
        <f t="shared" ref="CX1729" si="1882">IF(CX1727="NA",COUNTIF(W1728:W1744,"NA"),COUNTIF(W1728:W1744,"NS"))</f>
        <v>0</v>
      </c>
      <c r="CY1729" s="422">
        <f t="shared" ref="CY1729" si="1883">IF(CY1727="NA",COUNTIF(X1728:X1744,"NA"),COUNTIF(X1728:X1744,"NS"))</f>
        <v>0</v>
      </c>
      <c r="CZ1729" s="422">
        <f t="shared" ref="CZ1729" si="1884">IF(CZ1727="NA",COUNTIF(Y1728:Y1744,"NA"),COUNTIF(Y1728:Y1744,"NS"))</f>
        <v>0</v>
      </c>
      <c r="DA1729" s="422">
        <f t="shared" ref="DA1729" si="1885">IF(DA1727="NA",COUNTIF(Z1728:Z1744,"NA"),COUNTIF(Z1728:Z1744,"NS"))</f>
        <v>0</v>
      </c>
      <c r="DB1729" s="422">
        <f t="shared" ref="DB1729" si="1886">IF(DB1727="NA",COUNTIF(AA1728:AA1744,"NA"),COUNTIF(AA1728:AA1744,"NS"))</f>
        <v>0</v>
      </c>
      <c r="DC1729" s="422">
        <f t="shared" ref="DC1729" si="1887">IF(DC1727="NA",COUNTIF(AB1728:AB1744,"NA"),COUNTIF(AB1728:AB1744,"NS"))</f>
        <v>0</v>
      </c>
      <c r="DD1729" s="422">
        <f t="shared" ref="DD1729" si="1888">IF(DD1727="NA",COUNTIF(AC1728:AC1744,"NA"),COUNTIF(AC1728:AC1744,"NS"))</f>
        <v>0</v>
      </c>
      <c r="DE1729" s="422">
        <f t="shared" ref="DE1729" si="1889">IF(DE1727="NA",COUNTIF(AD1728:AD1744,"NA"),COUNTIF(AD1728:AD1744,"NS"))</f>
        <v>0</v>
      </c>
      <c r="DG1729" s="616"/>
      <c r="DH1729" s="617"/>
      <c r="DI1729" s="415" t="s">
        <v>1919</v>
      </c>
      <c r="DJ1729" s="298"/>
      <c r="DK1729" s="298"/>
      <c r="DL1729" s="298"/>
      <c r="DM1729" s="298"/>
      <c r="DN1729" s="298"/>
      <c r="DO1729" s="298"/>
      <c r="DP1729" s="298"/>
      <c r="DQ1729" s="298"/>
      <c r="DR1729" s="298"/>
      <c r="DS1729" s="298"/>
      <c r="DT1729" s="298"/>
      <c r="DU1729" s="298">
        <f t="shared" ref="DU1729:DZ1729" si="1890">IF(OR(AND(DU1726="NS",DU1727=6),AND(DU1726="NA")),0,IF(OR(AND(IF(DU1726="NS",1,DU1726)&gt;DU1728*0.25,DU1727=0),AND(DU1726&gt;0,OR(DU1727=6,DU1728=0)),AND(DU1726&gt;0,DU1727=0,DU1728=0),AND(DU1726="NS",DU1727=0,DU1728=0)),1,0))</f>
        <v>0</v>
      </c>
      <c r="DV1729" s="298">
        <f t="shared" si="1890"/>
        <v>0</v>
      </c>
      <c r="DW1729" s="298">
        <f t="shared" si="1890"/>
        <v>0</v>
      </c>
      <c r="DX1729" s="298">
        <f t="shared" si="1890"/>
        <v>0</v>
      </c>
      <c r="DY1729" s="298">
        <f t="shared" si="1890"/>
        <v>0</v>
      </c>
      <c r="DZ1729" s="298">
        <f t="shared" si="1890"/>
        <v>0</v>
      </c>
      <c r="EA1729" s="298">
        <f>IF(OR(AND(EA1726="NS",EA1727=6),AND(EA1726="NA")),0,IF(OR(AND(IF(EA1726="NS",1,EA1726)&gt;EA1728*0.25,EA1727=0),AND(EA1726&gt;0,OR(EA1727=6,EA1728=0)),AND(EA1726&gt;0,EA1727=0,EA1728=0),AND(EA1726="NS",EA1727=0,EA1728=0)),1,0))</f>
        <v>0</v>
      </c>
      <c r="EB1729" s="298">
        <f t="shared" ref="EB1729:EL1729" si="1891">IF(OR(AND(EB1726="NS",EB1727=6),AND(EB1726="NA")),0,IF(OR(AND(IF(EB1726="NS",1,EB1726)&gt;EB1728*0.25,EB1727=0),AND(EB1726&gt;0,OR(EB1727=6,EB1728=0)),AND(EB1726&gt;0,EB1727=0,EB1728=0),AND(EB1726="NS",EB1727=0,EB1728=0)),1,0))</f>
        <v>0</v>
      </c>
      <c r="EC1729" s="298">
        <f t="shared" si="1891"/>
        <v>0</v>
      </c>
      <c r="ED1729" s="298">
        <f t="shared" si="1891"/>
        <v>0</v>
      </c>
      <c r="EE1729" s="298">
        <f t="shared" si="1891"/>
        <v>0</v>
      </c>
      <c r="EF1729" s="298">
        <f t="shared" si="1891"/>
        <v>0</v>
      </c>
      <c r="EG1729" s="298">
        <f t="shared" si="1891"/>
        <v>0</v>
      </c>
      <c r="EH1729" s="298">
        <f t="shared" si="1891"/>
        <v>0</v>
      </c>
      <c r="EI1729" s="298">
        <f t="shared" si="1891"/>
        <v>0</v>
      </c>
      <c r="EJ1729" s="298">
        <f t="shared" si="1891"/>
        <v>0</v>
      </c>
      <c r="EK1729" s="298">
        <f t="shared" si="1891"/>
        <v>0</v>
      </c>
      <c r="EL1729" s="302">
        <f t="shared" si="1891"/>
        <v>0</v>
      </c>
      <c r="EM1729" s="377">
        <f>SUM(DU1729:EL1729)</f>
        <v>0</v>
      </c>
    </row>
    <row r="1730" spans="3:143" ht="15" customHeight="1" x14ac:dyDescent="0.25">
      <c r="C1730" s="782"/>
      <c r="D1730" s="719"/>
      <c r="E1730" s="720"/>
      <c r="F1730" s="716" t="s">
        <v>373</v>
      </c>
      <c r="G1730" s="716"/>
      <c r="H1730" s="188"/>
      <c r="I1730" s="700" t="s">
        <v>356</v>
      </c>
      <c r="J1730" s="700"/>
      <c r="K1730" s="700"/>
      <c r="L1730" s="701"/>
      <c r="M1730" s="864"/>
      <c r="N1730" s="865"/>
      <c r="O1730" s="864"/>
      <c r="P1730" s="865"/>
      <c r="Q1730" s="864"/>
      <c r="R1730" s="865"/>
      <c r="S1730" s="868"/>
      <c r="T1730" s="869"/>
      <c r="U1730" s="280"/>
      <c r="V1730" s="280"/>
      <c r="W1730" s="628"/>
      <c r="X1730" s="628"/>
      <c r="Y1730" s="281"/>
      <c r="Z1730" s="281"/>
      <c r="AA1730" s="628"/>
      <c r="AB1730" s="628"/>
      <c r="AC1730" s="281"/>
      <c r="AD1730" s="281"/>
      <c r="AE1730" s="60"/>
      <c r="AF1730" s="259"/>
      <c r="AG1730" s="374">
        <f t="shared" si="1677"/>
        <v>18</v>
      </c>
      <c r="AH1730" s="399"/>
      <c r="AK1730" s="412">
        <f t="shared" si="1678"/>
        <v>0</v>
      </c>
      <c r="AL1730" s="379">
        <f t="shared" si="1679"/>
        <v>0</v>
      </c>
      <c r="AM1730" s="380">
        <f t="shared" si="1680"/>
        <v>0</v>
      </c>
      <c r="AN1730" s="292">
        <f t="shared" si="1681"/>
        <v>0</v>
      </c>
      <c r="AO1730" s="388">
        <f t="shared" si="1682"/>
        <v>0</v>
      </c>
      <c r="AP1730" s="379">
        <f t="shared" si="1683"/>
        <v>0</v>
      </c>
      <c r="AQ1730" s="380">
        <f t="shared" si="1684"/>
        <v>0</v>
      </c>
      <c r="AR1730" s="317">
        <f t="shared" si="1685"/>
        <v>0</v>
      </c>
      <c r="AS1730" s="388">
        <f t="shared" si="1686"/>
        <v>0</v>
      </c>
      <c r="AT1730" s="379">
        <f t="shared" si="1687"/>
        <v>0</v>
      </c>
      <c r="AU1730" s="380">
        <f t="shared" si="1688"/>
        <v>0</v>
      </c>
      <c r="AV1730" s="317">
        <f t="shared" si="1689"/>
        <v>0</v>
      </c>
      <c r="AW1730" s="388">
        <f t="shared" si="1690"/>
        <v>0</v>
      </c>
      <c r="AX1730" s="379">
        <f t="shared" si="1691"/>
        <v>0</v>
      </c>
      <c r="AY1730" s="380">
        <f t="shared" si="1692"/>
        <v>0</v>
      </c>
      <c r="AZ1730" s="292">
        <f t="shared" si="1693"/>
        <v>0</v>
      </c>
      <c r="BA1730" s="388">
        <f t="shared" si="1694"/>
        <v>0</v>
      </c>
      <c r="BB1730" s="379">
        <f t="shared" si="1695"/>
        <v>0</v>
      </c>
      <c r="BC1730" s="380">
        <f t="shared" si="1696"/>
        <v>0</v>
      </c>
      <c r="BD1730" s="292">
        <f t="shared" si="1697"/>
        <v>0</v>
      </c>
      <c r="BE1730" s="388">
        <f t="shared" si="1698"/>
        <v>0</v>
      </c>
      <c r="BF1730" s="379">
        <f t="shared" si="1699"/>
        <v>0</v>
      </c>
      <c r="BG1730" s="380">
        <f t="shared" si="1700"/>
        <v>0</v>
      </c>
      <c r="BH1730" s="292">
        <f t="shared" si="1701"/>
        <v>0</v>
      </c>
      <c r="CA1730" s="299" t="s">
        <v>1918</v>
      </c>
      <c r="CB1730" s="427"/>
      <c r="CC1730" s="375"/>
      <c r="CD1730" s="375"/>
      <c r="CE1730" s="375"/>
      <c r="CF1730" s="375"/>
      <c r="CG1730" s="375"/>
      <c r="CH1730" s="375"/>
      <c r="CI1730" s="375"/>
      <c r="CJ1730" s="375"/>
      <c r="CK1730" s="375"/>
      <c r="CL1730" s="375"/>
      <c r="CM1730" s="375"/>
      <c r="CN1730" s="425">
        <f t="shared" ref="CN1730:DD1730" si="1892">IF(OR(AND(CN1727=0,CN1729&gt;0),AND(CN1727="NS",CN1728&gt;0),AND(CN1727="NS",CN1728=0,CN1729=0)),1,IF(OR(AND(CN1729&gt;=2,CN1728&lt;CN1727),AND(CN1727="NS",CN1728=0,CN1729&gt;0),OR(CN1727=CN1728,AND(CN1727="",CN1729=0,CN1728=0))),0,1))</f>
        <v>0</v>
      </c>
      <c r="CO1730" s="425">
        <f t="shared" si="1892"/>
        <v>0</v>
      </c>
      <c r="CP1730" s="425">
        <f t="shared" si="1892"/>
        <v>0</v>
      </c>
      <c r="CQ1730" s="425">
        <f t="shared" si="1892"/>
        <v>0</v>
      </c>
      <c r="CR1730" s="425">
        <f t="shared" si="1892"/>
        <v>0</v>
      </c>
      <c r="CS1730" s="425">
        <f t="shared" si="1892"/>
        <v>0</v>
      </c>
      <c r="CT1730" s="425">
        <f t="shared" si="1892"/>
        <v>0</v>
      </c>
      <c r="CU1730" s="425">
        <f t="shared" si="1892"/>
        <v>0</v>
      </c>
      <c r="CV1730" s="425">
        <f t="shared" si="1892"/>
        <v>0</v>
      </c>
      <c r="CW1730" s="425">
        <f t="shared" si="1892"/>
        <v>0</v>
      </c>
      <c r="CX1730" s="425">
        <f t="shared" si="1892"/>
        <v>0</v>
      </c>
      <c r="CY1730" s="425">
        <f t="shared" si="1892"/>
        <v>0</v>
      </c>
      <c r="CZ1730" s="425">
        <f t="shared" si="1892"/>
        <v>0</v>
      </c>
      <c r="DA1730" s="425">
        <f t="shared" si="1892"/>
        <v>0</v>
      </c>
      <c r="DB1730" s="425">
        <f t="shared" si="1892"/>
        <v>0</v>
      </c>
      <c r="DC1730" s="425">
        <f t="shared" si="1892"/>
        <v>0</v>
      </c>
      <c r="DD1730" s="425">
        <f t="shared" si="1892"/>
        <v>0</v>
      </c>
      <c r="DE1730" s="425">
        <f t="shared" ref="DE1730" si="1893">IF(OR(AND(DE1727=0,DE1729&gt;0),AND(DE1727="NS",DE1728&gt;0),AND(DE1727="NS",DE1728=0,DE1729=0)),1,IF(OR(AND(DE1729&gt;=2,DE1728&lt;DE1727),AND(DE1727="NS",DE1728=0,DE1729&gt;0),OR(DE1727=DE1728,AND(DE1727="",DE1729=0,DE1728=0))),0,1))</f>
        <v>0</v>
      </c>
      <c r="DF1730" s="400">
        <f>SUM(CN1730:DE1730)</f>
        <v>0</v>
      </c>
      <c r="DG1730" s="616"/>
      <c r="DH1730" s="617"/>
      <c r="DI1730" s="415"/>
      <c r="DJ1730" s="416"/>
      <c r="DK1730" s="416"/>
      <c r="DL1730" s="416"/>
      <c r="DM1730" s="416"/>
      <c r="DN1730" s="416"/>
      <c r="DO1730" s="416"/>
      <c r="DP1730" s="416"/>
      <c r="DQ1730" s="416"/>
      <c r="DR1730" s="416"/>
      <c r="DS1730" s="416"/>
      <c r="DT1730" s="416"/>
      <c r="DU1730" s="416"/>
      <c r="DV1730" s="416"/>
      <c r="DW1730" s="416"/>
      <c r="DX1730" s="416"/>
      <c r="DY1730" s="416"/>
      <c r="DZ1730" s="416"/>
      <c r="EA1730" s="416"/>
      <c r="EB1730" s="416"/>
      <c r="EC1730" s="416"/>
      <c r="ED1730" s="416"/>
      <c r="EE1730" s="416"/>
      <c r="EF1730" s="416"/>
      <c r="EG1730" s="416"/>
      <c r="EH1730" s="416"/>
      <c r="EI1730" s="416"/>
      <c r="EJ1730" s="416"/>
      <c r="EK1730" s="416"/>
      <c r="EL1730" s="417"/>
    </row>
    <row r="1731" spans="3:143" ht="15" customHeight="1" x14ac:dyDescent="0.25">
      <c r="C1731" s="782"/>
      <c r="D1731" s="719"/>
      <c r="E1731" s="720"/>
      <c r="F1731" s="716" t="s">
        <v>374</v>
      </c>
      <c r="G1731" s="716"/>
      <c r="H1731" s="188"/>
      <c r="I1731" s="700" t="s">
        <v>357</v>
      </c>
      <c r="J1731" s="700"/>
      <c r="K1731" s="700"/>
      <c r="L1731" s="701"/>
      <c r="M1731" s="864"/>
      <c r="N1731" s="865"/>
      <c r="O1731" s="864"/>
      <c r="P1731" s="865"/>
      <c r="Q1731" s="864"/>
      <c r="R1731" s="865"/>
      <c r="S1731" s="868"/>
      <c r="T1731" s="869"/>
      <c r="U1731" s="280"/>
      <c r="V1731" s="280"/>
      <c r="W1731" s="628"/>
      <c r="X1731" s="628"/>
      <c r="Y1731" s="281"/>
      <c r="Z1731" s="281"/>
      <c r="AA1731" s="628"/>
      <c r="AB1731" s="628"/>
      <c r="AC1731" s="281"/>
      <c r="AD1731" s="281"/>
      <c r="AE1731" s="60"/>
      <c r="AF1731" s="259"/>
      <c r="AG1731" s="374">
        <f t="shared" si="1677"/>
        <v>18</v>
      </c>
      <c r="AH1731" s="399"/>
      <c r="AK1731" s="412">
        <f t="shared" si="1678"/>
        <v>0</v>
      </c>
      <c r="AL1731" s="379">
        <f t="shared" ref="AL1731:AL1762" si="1894">COUNTIF(O1731:R1731,"ns")</f>
        <v>0</v>
      </c>
      <c r="AM1731" s="380">
        <f t="shared" si="1680"/>
        <v>0</v>
      </c>
      <c r="AN1731" s="292">
        <f t="shared" si="1681"/>
        <v>0</v>
      </c>
      <c r="AO1731" s="388">
        <f t="shared" si="1682"/>
        <v>0</v>
      </c>
      <c r="AP1731" s="379">
        <f t="shared" ref="AP1731:AP1762" si="1895">COUNTIF(AC1731,"ns")+COUNTIF(Y1731,"ns")+COUNTIF(U1731,"ns")+COUNTIF(E1886,"ns")+COUNTIF(I1886,"ns")+COUNTIF(M1886,"ns")+COUNTIF(Q1886,"ns")+COUNTIF(U1886,"ns")+COUNTIF(Y1886,"ns")+COUNTIF(AC1886,"ns")</f>
        <v>0</v>
      </c>
      <c r="AQ1731" s="380">
        <f t="shared" si="1684"/>
        <v>0</v>
      </c>
      <c r="AR1731" s="317">
        <f t="shared" si="1685"/>
        <v>0</v>
      </c>
      <c r="AS1731" s="388">
        <f t="shared" si="1686"/>
        <v>0</v>
      </c>
      <c r="AT1731" s="379">
        <f t="shared" ref="AT1731:AT1762" si="1896">COUNTIF(V1731,"ns")+COUNTIF(AD1731,"ns")+COUNTIF(Z1731,"ns")++COUNTIF(F1886,"ns")+COUNTIF(J1886,"ns")+COUNTIF(N1886,"ns")+COUNTIF(R1886,"ns")+COUNTIF(V1886,"ns")+COUNTIF(Z1886,"ns")+COUNTIF(AD1886,"ns")</f>
        <v>0</v>
      </c>
      <c r="AU1731" s="380">
        <f t="shared" si="1688"/>
        <v>0</v>
      </c>
      <c r="AV1731" s="317">
        <f t="shared" si="1689"/>
        <v>0</v>
      </c>
      <c r="AW1731" s="388">
        <f t="shared" si="1690"/>
        <v>0</v>
      </c>
      <c r="AX1731" s="379">
        <f t="shared" ref="AX1731:AX1762" si="1897">COUNTIF(U1731:V1731,"ns")</f>
        <v>0</v>
      </c>
      <c r="AY1731" s="380">
        <f t="shared" si="1692"/>
        <v>0</v>
      </c>
      <c r="AZ1731" s="292">
        <f t="shared" si="1693"/>
        <v>0</v>
      </c>
      <c r="BA1731" s="388">
        <f t="shared" si="1694"/>
        <v>0</v>
      </c>
      <c r="BB1731" s="379">
        <f t="shared" ref="BB1731:BB1762" si="1898">COUNTIF(Y1731:Z1731,"ns")</f>
        <v>0</v>
      </c>
      <c r="BC1731" s="380">
        <f t="shared" si="1696"/>
        <v>0</v>
      </c>
      <c r="BD1731" s="292">
        <f t="shared" si="1697"/>
        <v>0</v>
      </c>
      <c r="BE1731" s="388">
        <f t="shared" si="1698"/>
        <v>0</v>
      </c>
      <c r="BF1731" s="379">
        <f t="shared" ref="BF1731:BF1762" si="1899">COUNTIF(AC1731:AD1731,"ns")</f>
        <v>0</v>
      </c>
      <c r="BG1731" s="380">
        <f t="shared" si="1700"/>
        <v>0</v>
      </c>
      <c r="BH1731" s="292">
        <f t="shared" si="1701"/>
        <v>0</v>
      </c>
      <c r="CA1731" s="303"/>
      <c r="CB1731" s="427"/>
      <c r="CC1731" s="375"/>
      <c r="CD1731" s="375"/>
      <c r="CE1731" s="375"/>
      <c r="CF1731" s="375"/>
      <c r="CG1731" s="375"/>
      <c r="CH1731" s="375"/>
      <c r="CI1731" s="375"/>
      <c r="CJ1731" s="375"/>
      <c r="CK1731" s="375"/>
      <c r="CL1731" s="375"/>
      <c r="CM1731" s="375"/>
      <c r="CN1731" s="311"/>
      <c r="CO1731" s="311"/>
      <c r="CP1731" s="311"/>
      <c r="CQ1731" s="311"/>
      <c r="CR1731" s="311"/>
      <c r="CS1731" s="311"/>
      <c r="CT1731" s="311"/>
      <c r="CU1731" s="311"/>
      <c r="CV1731" s="311"/>
      <c r="CW1731" s="311"/>
      <c r="CX1731" s="311"/>
      <c r="CY1731" s="311"/>
      <c r="CZ1731" s="311"/>
      <c r="DA1731" s="311"/>
      <c r="DB1731" s="311"/>
      <c r="DC1731" s="311"/>
      <c r="DD1731" s="311"/>
      <c r="DE1731" s="311"/>
      <c r="DG1731" s="616"/>
      <c r="DH1731" s="617"/>
      <c r="DI1731" s="415"/>
      <c r="DJ1731" s="416"/>
      <c r="DK1731" s="416"/>
      <c r="DL1731" s="416"/>
      <c r="DM1731" s="416"/>
      <c r="DN1731" s="416"/>
      <c r="DO1731" s="416"/>
      <c r="DP1731" s="416"/>
      <c r="DQ1731" s="416"/>
      <c r="DR1731" s="416"/>
      <c r="DS1731" s="416"/>
      <c r="DT1731" s="416"/>
      <c r="DU1731" s="416"/>
      <c r="DV1731" s="416"/>
      <c r="DW1731" s="416"/>
      <c r="DX1731" s="416"/>
      <c r="DY1731" s="416"/>
      <c r="DZ1731" s="416"/>
      <c r="EA1731" s="416"/>
      <c r="EB1731" s="416"/>
      <c r="EC1731" s="416"/>
      <c r="ED1731" s="416"/>
      <c r="EE1731" s="416"/>
      <c r="EF1731" s="416"/>
      <c r="EG1731" s="416"/>
      <c r="EH1731" s="416"/>
      <c r="EI1731" s="416"/>
      <c r="EJ1731" s="416"/>
      <c r="EK1731" s="416"/>
      <c r="EL1731" s="417"/>
    </row>
    <row r="1732" spans="3:143" ht="24" customHeight="1" x14ac:dyDescent="0.25">
      <c r="C1732" s="782"/>
      <c r="D1732" s="719"/>
      <c r="E1732" s="720"/>
      <c r="F1732" s="716" t="s">
        <v>375</v>
      </c>
      <c r="G1732" s="716"/>
      <c r="H1732" s="188"/>
      <c r="I1732" s="700" t="s">
        <v>358</v>
      </c>
      <c r="J1732" s="700"/>
      <c r="K1732" s="700"/>
      <c r="L1732" s="701"/>
      <c r="M1732" s="864"/>
      <c r="N1732" s="865"/>
      <c r="O1732" s="864"/>
      <c r="P1732" s="865"/>
      <c r="Q1732" s="864"/>
      <c r="R1732" s="865"/>
      <c r="S1732" s="868"/>
      <c r="T1732" s="869"/>
      <c r="U1732" s="280"/>
      <c r="V1732" s="280"/>
      <c r="W1732" s="628"/>
      <c r="X1732" s="628"/>
      <c r="Y1732" s="281"/>
      <c r="Z1732" s="281"/>
      <c r="AA1732" s="628"/>
      <c r="AB1732" s="628"/>
      <c r="AC1732" s="281"/>
      <c r="AD1732" s="281"/>
      <c r="AE1732" s="60"/>
      <c r="AF1732" s="259"/>
      <c r="AG1732" s="374">
        <f t="shared" si="1677"/>
        <v>18</v>
      </c>
      <c r="AH1732" s="399"/>
      <c r="AK1732" s="412">
        <f t="shared" si="1678"/>
        <v>0</v>
      </c>
      <c r="AL1732" s="379">
        <f t="shared" si="1894"/>
        <v>0</v>
      </c>
      <c r="AM1732" s="380">
        <f t="shared" si="1680"/>
        <v>0</v>
      </c>
      <c r="AN1732" s="292">
        <f t="shared" si="1681"/>
        <v>0</v>
      </c>
      <c r="AO1732" s="388">
        <f t="shared" si="1682"/>
        <v>0</v>
      </c>
      <c r="AP1732" s="379">
        <f t="shared" si="1895"/>
        <v>0</v>
      </c>
      <c r="AQ1732" s="380">
        <f t="shared" si="1684"/>
        <v>0</v>
      </c>
      <c r="AR1732" s="317">
        <f t="shared" si="1685"/>
        <v>0</v>
      </c>
      <c r="AS1732" s="388">
        <f t="shared" si="1686"/>
        <v>0</v>
      </c>
      <c r="AT1732" s="379">
        <f t="shared" si="1896"/>
        <v>0</v>
      </c>
      <c r="AU1732" s="380">
        <f t="shared" si="1688"/>
        <v>0</v>
      </c>
      <c r="AV1732" s="317">
        <f t="shared" si="1689"/>
        <v>0</v>
      </c>
      <c r="AW1732" s="388">
        <f t="shared" si="1690"/>
        <v>0</v>
      </c>
      <c r="AX1732" s="379">
        <f t="shared" si="1897"/>
        <v>0</v>
      </c>
      <c r="AY1732" s="380">
        <f t="shared" si="1692"/>
        <v>0</v>
      </c>
      <c r="AZ1732" s="292">
        <f t="shared" si="1693"/>
        <v>0</v>
      </c>
      <c r="BA1732" s="388">
        <f t="shared" si="1694"/>
        <v>0</v>
      </c>
      <c r="BB1732" s="379">
        <f t="shared" si="1898"/>
        <v>0</v>
      </c>
      <c r="BC1732" s="380">
        <f t="shared" si="1696"/>
        <v>0</v>
      </c>
      <c r="BD1732" s="292">
        <f t="shared" si="1697"/>
        <v>0</v>
      </c>
      <c r="BE1732" s="388">
        <f t="shared" si="1698"/>
        <v>0</v>
      </c>
      <c r="BF1732" s="379">
        <f t="shared" si="1899"/>
        <v>0</v>
      </c>
      <c r="BG1732" s="380">
        <f t="shared" si="1700"/>
        <v>0</v>
      </c>
      <c r="BH1732" s="292">
        <f t="shared" si="1701"/>
        <v>0</v>
      </c>
      <c r="CA1732" s="303"/>
      <c r="CB1732" s="427"/>
      <c r="CC1732" s="375"/>
      <c r="CD1732" s="375"/>
      <c r="CE1732" s="375"/>
      <c r="CF1732" s="375"/>
      <c r="CG1732" s="375"/>
      <c r="CH1732" s="375"/>
      <c r="CI1732" s="375"/>
      <c r="CJ1732" s="375"/>
      <c r="CK1732" s="375"/>
      <c r="CL1732" s="375"/>
      <c r="CM1732" s="375"/>
      <c r="CN1732" s="311"/>
      <c r="CO1732" s="311"/>
      <c r="CP1732" s="311"/>
      <c r="CQ1732" s="311"/>
      <c r="CR1732" s="311"/>
      <c r="CS1732" s="311"/>
      <c r="CT1732" s="311"/>
      <c r="CU1732" s="311"/>
      <c r="CV1732" s="311"/>
      <c r="CW1732" s="311"/>
      <c r="CX1732" s="311"/>
      <c r="CY1732" s="311"/>
      <c r="CZ1732" s="311"/>
      <c r="DA1732" s="311"/>
      <c r="DB1732" s="311"/>
      <c r="DC1732" s="311"/>
      <c r="DD1732" s="311"/>
      <c r="DE1732" s="311"/>
      <c r="DG1732" s="616"/>
      <c r="DH1732" s="617"/>
      <c r="DI1732" s="415"/>
      <c r="DJ1732" s="416"/>
      <c r="DK1732" s="416"/>
      <c r="DL1732" s="416"/>
      <c r="DM1732" s="416"/>
      <c r="DN1732" s="416"/>
      <c r="DO1732" s="416"/>
      <c r="DP1732" s="416"/>
      <c r="DQ1732" s="416"/>
      <c r="DR1732" s="416"/>
      <c r="DS1732" s="416"/>
      <c r="DT1732" s="416"/>
      <c r="DU1732" s="416"/>
      <c r="DV1732" s="416"/>
      <c r="DW1732" s="416"/>
      <c r="DX1732" s="416"/>
      <c r="DY1732" s="416"/>
      <c r="DZ1732" s="416"/>
      <c r="EA1732" s="416"/>
      <c r="EB1732" s="416"/>
      <c r="EC1732" s="416"/>
      <c r="ED1732" s="416"/>
      <c r="EE1732" s="416"/>
      <c r="EF1732" s="416"/>
      <c r="EG1732" s="416"/>
      <c r="EH1732" s="416"/>
      <c r="EI1732" s="416"/>
      <c r="EJ1732" s="416"/>
      <c r="EK1732" s="416"/>
      <c r="EL1732" s="417"/>
    </row>
    <row r="1733" spans="3:143" ht="36" customHeight="1" x14ac:dyDescent="0.25">
      <c r="C1733" s="782"/>
      <c r="D1733" s="719"/>
      <c r="E1733" s="720"/>
      <c r="F1733" s="716" t="s">
        <v>376</v>
      </c>
      <c r="G1733" s="716"/>
      <c r="H1733" s="188"/>
      <c r="I1733" s="700" t="s">
        <v>359</v>
      </c>
      <c r="J1733" s="700"/>
      <c r="K1733" s="700"/>
      <c r="L1733" s="701"/>
      <c r="M1733" s="864"/>
      <c r="N1733" s="865"/>
      <c r="O1733" s="864"/>
      <c r="P1733" s="865"/>
      <c r="Q1733" s="864"/>
      <c r="R1733" s="865"/>
      <c r="S1733" s="868"/>
      <c r="T1733" s="869"/>
      <c r="U1733" s="280"/>
      <c r="V1733" s="280"/>
      <c r="W1733" s="628"/>
      <c r="X1733" s="628"/>
      <c r="Y1733" s="281"/>
      <c r="Z1733" s="281"/>
      <c r="AA1733" s="628"/>
      <c r="AB1733" s="628"/>
      <c r="AC1733" s="281"/>
      <c r="AD1733" s="281"/>
      <c r="AE1733" s="60"/>
      <c r="AF1733" s="259"/>
      <c r="AG1733" s="374">
        <f t="shared" si="1677"/>
        <v>18</v>
      </c>
      <c r="AH1733" s="399"/>
      <c r="AK1733" s="412">
        <f t="shared" si="1678"/>
        <v>0</v>
      </c>
      <c r="AL1733" s="379">
        <f t="shared" si="1894"/>
        <v>0</v>
      </c>
      <c r="AM1733" s="380">
        <f t="shared" si="1680"/>
        <v>0</v>
      </c>
      <c r="AN1733" s="292">
        <f t="shared" si="1681"/>
        <v>0</v>
      </c>
      <c r="AO1733" s="388">
        <f t="shared" si="1682"/>
        <v>0</v>
      </c>
      <c r="AP1733" s="379">
        <f t="shared" si="1895"/>
        <v>0</v>
      </c>
      <c r="AQ1733" s="380">
        <f t="shared" si="1684"/>
        <v>0</v>
      </c>
      <c r="AR1733" s="317">
        <f t="shared" si="1685"/>
        <v>0</v>
      </c>
      <c r="AS1733" s="388">
        <f t="shared" si="1686"/>
        <v>0</v>
      </c>
      <c r="AT1733" s="379">
        <f t="shared" si="1896"/>
        <v>0</v>
      </c>
      <c r="AU1733" s="380">
        <f t="shared" si="1688"/>
        <v>0</v>
      </c>
      <c r="AV1733" s="317">
        <f t="shared" si="1689"/>
        <v>0</v>
      </c>
      <c r="AW1733" s="388">
        <f t="shared" si="1690"/>
        <v>0</v>
      </c>
      <c r="AX1733" s="379">
        <f t="shared" si="1897"/>
        <v>0</v>
      </c>
      <c r="AY1733" s="380">
        <f t="shared" si="1692"/>
        <v>0</v>
      </c>
      <c r="AZ1733" s="292">
        <f t="shared" si="1693"/>
        <v>0</v>
      </c>
      <c r="BA1733" s="388">
        <f t="shared" si="1694"/>
        <v>0</v>
      </c>
      <c r="BB1733" s="379">
        <f t="shared" si="1898"/>
        <v>0</v>
      </c>
      <c r="BC1733" s="380">
        <f t="shared" si="1696"/>
        <v>0</v>
      </c>
      <c r="BD1733" s="292">
        <f t="shared" si="1697"/>
        <v>0</v>
      </c>
      <c r="BE1733" s="388">
        <f t="shared" si="1698"/>
        <v>0</v>
      </c>
      <c r="BF1733" s="379">
        <f t="shared" si="1899"/>
        <v>0</v>
      </c>
      <c r="BG1733" s="380">
        <f t="shared" si="1700"/>
        <v>0</v>
      </c>
      <c r="BH1733" s="292">
        <f t="shared" si="1701"/>
        <v>0</v>
      </c>
      <c r="CA1733" s="303"/>
      <c r="CB1733" s="427"/>
      <c r="CC1733" s="375"/>
      <c r="CD1733" s="375"/>
      <c r="CE1733" s="375"/>
      <c r="CF1733" s="375"/>
      <c r="CG1733" s="375"/>
      <c r="CH1733" s="375"/>
      <c r="CI1733" s="375"/>
      <c r="CJ1733" s="375"/>
      <c r="CK1733" s="375"/>
      <c r="CL1733" s="375"/>
      <c r="CM1733" s="375"/>
      <c r="CN1733" s="311"/>
      <c r="CO1733" s="311"/>
      <c r="CP1733" s="311"/>
      <c r="CQ1733" s="311"/>
      <c r="CR1733" s="311"/>
      <c r="CS1733" s="311"/>
      <c r="CT1733" s="311"/>
      <c r="CU1733" s="311"/>
      <c r="CV1733" s="311"/>
      <c r="CW1733" s="311"/>
      <c r="CX1733" s="311"/>
      <c r="CY1733" s="311"/>
      <c r="CZ1733" s="311"/>
      <c r="DA1733" s="311"/>
      <c r="DB1733" s="311"/>
      <c r="DC1733" s="311"/>
      <c r="DD1733" s="311"/>
      <c r="DE1733" s="311"/>
      <c r="DG1733" s="616"/>
      <c r="DH1733" s="617"/>
      <c r="DI1733" s="415"/>
      <c r="DJ1733" s="416"/>
      <c r="DK1733" s="416"/>
      <c r="DL1733" s="416"/>
      <c r="DM1733" s="416"/>
      <c r="DN1733" s="416"/>
      <c r="DO1733" s="416"/>
      <c r="DP1733" s="416"/>
      <c r="DQ1733" s="416"/>
      <c r="DR1733" s="416"/>
      <c r="DS1733" s="416"/>
      <c r="DT1733" s="416"/>
      <c r="DU1733" s="416"/>
      <c r="DV1733" s="416"/>
      <c r="DW1733" s="416"/>
      <c r="DX1733" s="416"/>
      <c r="DY1733" s="416"/>
      <c r="DZ1733" s="416"/>
      <c r="EA1733" s="416"/>
      <c r="EB1733" s="416"/>
      <c r="EC1733" s="416"/>
      <c r="ED1733" s="416"/>
      <c r="EE1733" s="416"/>
      <c r="EF1733" s="416"/>
      <c r="EG1733" s="416"/>
      <c r="EH1733" s="416"/>
      <c r="EI1733" s="416"/>
      <c r="EJ1733" s="416"/>
      <c r="EK1733" s="416"/>
      <c r="EL1733" s="417"/>
    </row>
    <row r="1734" spans="3:143" ht="24" customHeight="1" x14ac:dyDescent="0.25">
      <c r="C1734" s="782"/>
      <c r="D1734" s="719"/>
      <c r="E1734" s="720"/>
      <c r="F1734" s="716" t="s">
        <v>377</v>
      </c>
      <c r="G1734" s="716"/>
      <c r="H1734" s="188"/>
      <c r="I1734" s="700" t="s">
        <v>360</v>
      </c>
      <c r="J1734" s="700"/>
      <c r="K1734" s="700"/>
      <c r="L1734" s="701"/>
      <c r="M1734" s="864"/>
      <c r="N1734" s="865"/>
      <c r="O1734" s="864"/>
      <c r="P1734" s="865"/>
      <c r="Q1734" s="864"/>
      <c r="R1734" s="865"/>
      <c r="S1734" s="868"/>
      <c r="T1734" s="869"/>
      <c r="U1734" s="280"/>
      <c r="V1734" s="280"/>
      <c r="W1734" s="628"/>
      <c r="X1734" s="628"/>
      <c r="Y1734" s="281"/>
      <c r="Z1734" s="281"/>
      <c r="AA1734" s="628"/>
      <c r="AB1734" s="628"/>
      <c r="AC1734" s="281"/>
      <c r="AD1734" s="281"/>
      <c r="AE1734" s="60"/>
      <c r="AF1734" s="259"/>
      <c r="AG1734" s="374">
        <f t="shared" si="1677"/>
        <v>18</v>
      </c>
      <c r="AH1734" s="399"/>
      <c r="AK1734" s="412">
        <f t="shared" si="1678"/>
        <v>0</v>
      </c>
      <c r="AL1734" s="379">
        <f t="shared" si="1894"/>
        <v>0</v>
      </c>
      <c r="AM1734" s="380">
        <f t="shared" si="1680"/>
        <v>0</v>
      </c>
      <c r="AN1734" s="292">
        <f t="shared" si="1681"/>
        <v>0</v>
      </c>
      <c r="AO1734" s="388">
        <f t="shared" si="1682"/>
        <v>0</v>
      </c>
      <c r="AP1734" s="379">
        <f t="shared" si="1895"/>
        <v>0</v>
      </c>
      <c r="AQ1734" s="380">
        <f t="shared" si="1684"/>
        <v>0</v>
      </c>
      <c r="AR1734" s="317">
        <f t="shared" si="1685"/>
        <v>0</v>
      </c>
      <c r="AS1734" s="388">
        <f t="shared" si="1686"/>
        <v>0</v>
      </c>
      <c r="AT1734" s="379">
        <f t="shared" si="1896"/>
        <v>0</v>
      </c>
      <c r="AU1734" s="380">
        <f t="shared" si="1688"/>
        <v>0</v>
      </c>
      <c r="AV1734" s="317">
        <f t="shared" si="1689"/>
        <v>0</v>
      </c>
      <c r="AW1734" s="388">
        <f t="shared" si="1690"/>
        <v>0</v>
      </c>
      <c r="AX1734" s="379">
        <f t="shared" si="1897"/>
        <v>0</v>
      </c>
      <c r="AY1734" s="380">
        <f t="shared" si="1692"/>
        <v>0</v>
      </c>
      <c r="AZ1734" s="292">
        <f t="shared" si="1693"/>
        <v>0</v>
      </c>
      <c r="BA1734" s="388">
        <f t="shared" si="1694"/>
        <v>0</v>
      </c>
      <c r="BB1734" s="379">
        <f t="shared" si="1898"/>
        <v>0</v>
      </c>
      <c r="BC1734" s="380">
        <f t="shared" si="1696"/>
        <v>0</v>
      </c>
      <c r="BD1734" s="292">
        <f t="shared" si="1697"/>
        <v>0</v>
      </c>
      <c r="BE1734" s="388">
        <f t="shared" si="1698"/>
        <v>0</v>
      </c>
      <c r="BF1734" s="379">
        <f t="shared" si="1899"/>
        <v>0</v>
      </c>
      <c r="BG1734" s="380">
        <f t="shared" si="1700"/>
        <v>0</v>
      </c>
      <c r="BH1734" s="292">
        <f t="shared" si="1701"/>
        <v>0</v>
      </c>
      <c r="CA1734" s="303"/>
      <c r="CB1734" s="427"/>
      <c r="CC1734" s="375"/>
      <c r="CD1734" s="375"/>
      <c r="CE1734" s="375"/>
      <c r="CF1734" s="375"/>
      <c r="CG1734" s="375"/>
      <c r="CH1734" s="375"/>
      <c r="CI1734" s="375"/>
      <c r="CJ1734" s="375"/>
      <c r="CK1734" s="375"/>
      <c r="CL1734" s="375"/>
      <c r="CM1734" s="375"/>
      <c r="CN1734" s="311"/>
      <c r="CO1734" s="311"/>
      <c r="CP1734" s="311"/>
      <c r="CQ1734" s="311"/>
      <c r="CR1734" s="311"/>
      <c r="CS1734" s="311"/>
      <c r="CT1734" s="311"/>
      <c r="CU1734" s="311"/>
      <c r="CV1734" s="311"/>
      <c r="CW1734" s="311"/>
      <c r="CX1734" s="311"/>
      <c r="CY1734" s="311"/>
      <c r="CZ1734" s="311"/>
      <c r="DA1734" s="311"/>
      <c r="DB1734" s="311"/>
      <c r="DC1734" s="311"/>
      <c r="DD1734" s="311"/>
      <c r="DE1734" s="311"/>
      <c r="DG1734" s="616"/>
      <c r="DH1734" s="617"/>
      <c r="DI1734" s="415"/>
      <c r="DJ1734" s="416"/>
      <c r="DK1734" s="416"/>
      <c r="DL1734" s="416"/>
      <c r="DM1734" s="416"/>
      <c r="DN1734" s="416"/>
      <c r="DO1734" s="416"/>
      <c r="DP1734" s="416"/>
      <c r="DQ1734" s="416"/>
      <c r="DR1734" s="416"/>
      <c r="DS1734" s="416"/>
      <c r="DT1734" s="416"/>
      <c r="DU1734" s="416"/>
      <c r="DV1734" s="416"/>
      <c r="DW1734" s="416"/>
      <c r="DX1734" s="416"/>
      <c r="DY1734" s="416"/>
      <c r="DZ1734" s="416"/>
      <c r="EA1734" s="416"/>
      <c r="EB1734" s="416"/>
      <c r="EC1734" s="416"/>
      <c r="ED1734" s="416"/>
      <c r="EE1734" s="416"/>
      <c r="EF1734" s="416"/>
      <c r="EG1734" s="416"/>
      <c r="EH1734" s="416"/>
      <c r="EI1734" s="416"/>
      <c r="EJ1734" s="416"/>
      <c r="EK1734" s="416"/>
      <c r="EL1734" s="417"/>
    </row>
    <row r="1735" spans="3:143" ht="15" customHeight="1" x14ac:dyDescent="0.25">
      <c r="C1735" s="782"/>
      <c r="D1735" s="719"/>
      <c r="E1735" s="720"/>
      <c r="F1735" s="716" t="s">
        <v>378</v>
      </c>
      <c r="G1735" s="716"/>
      <c r="H1735" s="188"/>
      <c r="I1735" s="700" t="s">
        <v>361</v>
      </c>
      <c r="J1735" s="700"/>
      <c r="K1735" s="700"/>
      <c r="L1735" s="701"/>
      <c r="M1735" s="864"/>
      <c r="N1735" s="865"/>
      <c r="O1735" s="864"/>
      <c r="P1735" s="865"/>
      <c r="Q1735" s="864"/>
      <c r="R1735" s="865"/>
      <c r="S1735" s="868"/>
      <c r="T1735" s="869"/>
      <c r="U1735" s="280"/>
      <c r="V1735" s="280"/>
      <c r="W1735" s="628"/>
      <c r="X1735" s="628"/>
      <c r="Y1735" s="281"/>
      <c r="Z1735" s="281"/>
      <c r="AA1735" s="628"/>
      <c r="AB1735" s="628"/>
      <c r="AC1735" s="281"/>
      <c r="AD1735" s="281"/>
      <c r="AE1735" s="60"/>
      <c r="AF1735" s="259"/>
      <c r="AG1735" s="374">
        <f t="shared" si="1677"/>
        <v>18</v>
      </c>
      <c r="AH1735" s="399"/>
      <c r="AK1735" s="412">
        <f t="shared" si="1678"/>
        <v>0</v>
      </c>
      <c r="AL1735" s="379">
        <f t="shared" si="1894"/>
        <v>0</v>
      </c>
      <c r="AM1735" s="380">
        <f t="shared" si="1680"/>
        <v>0</v>
      </c>
      <c r="AN1735" s="292">
        <f t="shared" si="1681"/>
        <v>0</v>
      </c>
      <c r="AO1735" s="388">
        <f t="shared" si="1682"/>
        <v>0</v>
      </c>
      <c r="AP1735" s="379">
        <f t="shared" si="1895"/>
        <v>0</v>
      </c>
      <c r="AQ1735" s="380">
        <f t="shared" si="1684"/>
        <v>0</v>
      </c>
      <c r="AR1735" s="317">
        <f t="shared" si="1685"/>
        <v>0</v>
      </c>
      <c r="AS1735" s="388">
        <f t="shared" si="1686"/>
        <v>0</v>
      </c>
      <c r="AT1735" s="379">
        <f t="shared" si="1896"/>
        <v>0</v>
      </c>
      <c r="AU1735" s="380">
        <f t="shared" si="1688"/>
        <v>0</v>
      </c>
      <c r="AV1735" s="317">
        <f t="shared" si="1689"/>
        <v>0</v>
      </c>
      <c r="AW1735" s="388">
        <f t="shared" si="1690"/>
        <v>0</v>
      </c>
      <c r="AX1735" s="379">
        <f t="shared" si="1897"/>
        <v>0</v>
      </c>
      <c r="AY1735" s="380">
        <f t="shared" si="1692"/>
        <v>0</v>
      </c>
      <c r="AZ1735" s="292">
        <f t="shared" si="1693"/>
        <v>0</v>
      </c>
      <c r="BA1735" s="388">
        <f t="shared" si="1694"/>
        <v>0</v>
      </c>
      <c r="BB1735" s="379">
        <f t="shared" si="1898"/>
        <v>0</v>
      </c>
      <c r="BC1735" s="380">
        <f t="shared" si="1696"/>
        <v>0</v>
      </c>
      <c r="BD1735" s="292">
        <f t="shared" si="1697"/>
        <v>0</v>
      </c>
      <c r="BE1735" s="388">
        <f t="shared" si="1698"/>
        <v>0</v>
      </c>
      <c r="BF1735" s="379">
        <f t="shared" si="1899"/>
        <v>0</v>
      </c>
      <c r="BG1735" s="380">
        <f t="shared" si="1700"/>
        <v>0</v>
      </c>
      <c r="BH1735" s="292">
        <f t="shared" si="1701"/>
        <v>0</v>
      </c>
      <c r="CA1735" s="303"/>
      <c r="CB1735" s="427"/>
      <c r="CC1735" s="375"/>
      <c r="CD1735" s="375"/>
      <c r="CE1735" s="375"/>
      <c r="CF1735" s="375"/>
      <c r="CG1735" s="375"/>
      <c r="CH1735" s="375"/>
      <c r="CI1735" s="375"/>
      <c r="CJ1735" s="375"/>
      <c r="CK1735" s="375"/>
      <c r="CL1735" s="375"/>
      <c r="CM1735" s="375"/>
      <c r="CN1735" s="311"/>
      <c r="CO1735" s="311"/>
      <c r="CP1735" s="311"/>
      <c r="CQ1735" s="311"/>
      <c r="CR1735" s="311"/>
      <c r="CS1735" s="311"/>
      <c r="CT1735" s="311"/>
      <c r="CU1735" s="311"/>
      <c r="CV1735" s="311"/>
      <c r="CW1735" s="311"/>
      <c r="CX1735" s="311"/>
      <c r="CY1735" s="311"/>
      <c r="CZ1735" s="311"/>
      <c r="DA1735" s="311"/>
      <c r="DB1735" s="311"/>
      <c r="DC1735" s="311"/>
      <c r="DD1735" s="311"/>
      <c r="DE1735" s="311"/>
      <c r="DG1735" s="616"/>
      <c r="DH1735" s="617"/>
      <c r="DI1735" s="415"/>
      <c r="DJ1735" s="416"/>
      <c r="DK1735" s="416"/>
      <c r="DL1735" s="416"/>
      <c r="DM1735" s="416"/>
      <c r="DN1735" s="416"/>
      <c r="DO1735" s="416"/>
      <c r="DP1735" s="416"/>
      <c r="DQ1735" s="416"/>
      <c r="DR1735" s="416"/>
      <c r="DS1735" s="416"/>
      <c r="DT1735" s="416"/>
      <c r="DU1735" s="416"/>
      <c r="DV1735" s="416"/>
      <c r="DW1735" s="416"/>
      <c r="DX1735" s="416"/>
      <c r="DY1735" s="416"/>
      <c r="DZ1735" s="416"/>
      <c r="EA1735" s="416"/>
      <c r="EB1735" s="416"/>
      <c r="EC1735" s="416"/>
      <c r="ED1735" s="416"/>
      <c r="EE1735" s="416"/>
      <c r="EF1735" s="416"/>
      <c r="EG1735" s="416"/>
      <c r="EH1735" s="416"/>
      <c r="EI1735" s="416"/>
      <c r="EJ1735" s="416"/>
      <c r="EK1735" s="416"/>
      <c r="EL1735" s="417"/>
    </row>
    <row r="1736" spans="3:143" ht="24" customHeight="1" x14ac:dyDescent="0.25">
      <c r="C1736" s="782"/>
      <c r="D1736" s="719"/>
      <c r="E1736" s="720"/>
      <c r="F1736" s="716" t="s">
        <v>379</v>
      </c>
      <c r="G1736" s="716"/>
      <c r="H1736" s="188"/>
      <c r="I1736" s="700" t="s">
        <v>362</v>
      </c>
      <c r="J1736" s="700"/>
      <c r="K1736" s="700"/>
      <c r="L1736" s="701"/>
      <c r="M1736" s="864"/>
      <c r="N1736" s="865"/>
      <c r="O1736" s="864"/>
      <c r="P1736" s="865"/>
      <c r="Q1736" s="864"/>
      <c r="R1736" s="865"/>
      <c r="S1736" s="868"/>
      <c r="T1736" s="869"/>
      <c r="U1736" s="280"/>
      <c r="V1736" s="280"/>
      <c r="W1736" s="628"/>
      <c r="X1736" s="628"/>
      <c r="Y1736" s="281"/>
      <c r="Z1736" s="281"/>
      <c r="AA1736" s="628"/>
      <c r="AB1736" s="628"/>
      <c r="AC1736" s="281"/>
      <c r="AD1736" s="281"/>
      <c r="AE1736" s="60"/>
      <c r="AF1736" s="259"/>
      <c r="AG1736" s="374">
        <f t="shared" si="1677"/>
        <v>18</v>
      </c>
      <c r="AH1736" s="399"/>
      <c r="AK1736" s="412">
        <f t="shared" si="1678"/>
        <v>0</v>
      </c>
      <c r="AL1736" s="379">
        <f t="shared" si="1894"/>
        <v>0</v>
      </c>
      <c r="AM1736" s="380">
        <f t="shared" si="1680"/>
        <v>0</v>
      </c>
      <c r="AN1736" s="292">
        <f t="shared" si="1681"/>
        <v>0</v>
      </c>
      <c r="AO1736" s="388">
        <f t="shared" si="1682"/>
        <v>0</v>
      </c>
      <c r="AP1736" s="379">
        <f t="shared" si="1895"/>
        <v>0</v>
      </c>
      <c r="AQ1736" s="380">
        <f t="shared" si="1684"/>
        <v>0</v>
      </c>
      <c r="AR1736" s="317">
        <f t="shared" si="1685"/>
        <v>0</v>
      </c>
      <c r="AS1736" s="388">
        <f t="shared" si="1686"/>
        <v>0</v>
      </c>
      <c r="AT1736" s="379">
        <f t="shared" si="1896"/>
        <v>0</v>
      </c>
      <c r="AU1736" s="380">
        <f t="shared" si="1688"/>
        <v>0</v>
      </c>
      <c r="AV1736" s="317">
        <f t="shared" si="1689"/>
        <v>0</v>
      </c>
      <c r="AW1736" s="388">
        <f t="shared" si="1690"/>
        <v>0</v>
      </c>
      <c r="AX1736" s="379">
        <f t="shared" si="1897"/>
        <v>0</v>
      </c>
      <c r="AY1736" s="380">
        <f t="shared" si="1692"/>
        <v>0</v>
      </c>
      <c r="AZ1736" s="292">
        <f t="shared" si="1693"/>
        <v>0</v>
      </c>
      <c r="BA1736" s="388">
        <f t="shared" si="1694"/>
        <v>0</v>
      </c>
      <c r="BB1736" s="379">
        <f t="shared" si="1898"/>
        <v>0</v>
      </c>
      <c r="BC1736" s="380">
        <f t="shared" si="1696"/>
        <v>0</v>
      </c>
      <c r="BD1736" s="292">
        <f t="shared" si="1697"/>
        <v>0</v>
      </c>
      <c r="BE1736" s="388">
        <f t="shared" si="1698"/>
        <v>0</v>
      </c>
      <c r="BF1736" s="379">
        <f t="shared" si="1899"/>
        <v>0</v>
      </c>
      <c r="BG1736" s="380">
        <f t="shared" si="1700"/>
        <v>0</v>
      </c>
      <c r="BH1736" s="292">
        <f t="shared" si="1701"/>
        <v>0</v>
      </c>
      <c r="CA1736" s="303"/>
      <c r="CB1736" s="427"/>
      <c r="CC1736" s="375"/>
      <c r="CD1736" s="375"/>
      <c r="CE1736" s="375"/>
      <c r="CF1736" s="375"/>
      <c r="CG1736" s="375"/>
      <c r="CH1736" s="375"/>
      <c r="CI1736" s="375"/>
      <c r="CJ1736" s="375"/>
      <c r="CK1736" s="375"/>
      <c r="CL1736" s="375"/>
      <c r="CM1736" s="375"/>
      <c r="CN1736" s="311"/>
      <c r="CO1736" s="311"/>
      <c r="CP1736" s="311"/>
      <c r="CQ1736" s="311"/>
      <c r="CR1736" s="311"/>
      <c r="CS1736" s="311"/>
      <c r="CT1736" s="311"/>
      <c r="CU1736" s="311"/>
      <c r="CV1736" s="311"/>
      <c r="CW1736" s="311"/>
      <c r="CX1736" s="311"/>
      <c r="CY1736" s="311"/>
      <c r="CZ1736" s="311"/>
      <c r="DA1736" s="311"/>
      <c r="DB1736" s="311"/>
      <c r="DC1736" s="311"/>
      <c r="DD1736" s="311"/>
      <c r="DE1736" s="311"/>
      <c r="DG1736" s="616"/>
      <c r="DH1736" s="617"/>
      <c r="DI1736" s="415"/>
      <c r="DJ1736" s="416"/>
      <c r="DK1736" s="416"/>
      <c r="DL1736" s="416"/>
      <c r="DM1736" s="416"/>
      <c r="DN1736" s="416"/>
      <c r="DO1736" s="416"/>
      <c r="DP1736" s="416"/>
      <c r="DQ1736" s="416"/>
      <c r="DR1736" s="416"/>
      <c r="DS1736" s="416"/>
      <c r="DT1736" s="416"/>
      <c r="DU1736" s="416"/>
      <c r="DV1736" s="416"/>
      <c r="DW1736" s="416"/>
      <c r="DX1736" s="416"/>
      <c r="DY1736" s="416"/>
      <c r="DZ1736" s="416"/>
      <c r="EA1736" s="416"/>
      <c r="EB1736" s="416"/>
      <c r="EC1736" s="416"/>
      <c r="ED1736" s="416"/>
      <c r="EE1736" s="416"/>
      <c r="EF1736" s="416"/>
      <c r="EG1736" s="416"/>
      <c r="EH1736" s="416"/>
      <c r="EI1736" s="416"/>
      <c r="EJ1736" s="416"/>
      <c r="EK1736" s="416"/>
      <c r="EL1736" s="417"/>
    </row>
    <row r="1737" spans="3:143" ht="24" customHeight="1" x14ac:dyDescent="0.25">
      <c r="C1737" s="782"/>
      <c r="D1737" s="719"/>
      <c r="E1737" s="720"/>
      <c r="F1737" s="716" t="s">
        <v>380</v>
      </c>
      <c r="G1737" s="716"/>
      <c r="H1737" s="188"/>
      <c r="I1737" s="700" t="s">
        <v>363</v>
      </c>
      <c r="J1737" s="700"/>
      <c r="K1737" s="700"/>
      <c r="L1737" s="701"/>
      <c r="M1737" s="864"/>
      <c r="N1737" s="865"/>
      <c r="O1737" s="864"/>
      <c r="P1737" s="865"/>
      <c r="Q1737" s="864"/>
      <c r="R1737" s="865"/>
      <c r="S1737" s="868"/>
      <c r="T1737" s="869"/>
      <c r="U1737" s="280"/>
      <c r="V1737" s="280"/>
      <c r="W1737" s="628"/>
      <c r="X1737" s="628"/>
      <c r="Y1737" s="281"/>
      <c r="Z1737" s="281"/>
      <c r="AA1737" s="628"/>
      <c r="AB1737" s="628"/>
      <c r="AC1737" s="281"/>
      <c r="AD1737" s="281"/>
      <c r="AE1737" s="60"/>
      <c r="AF1737" s="259"/>
      <c r="AG1737" s="374">
        <f t="shared" si="1677"/>
        <v>18</v>
      </c>
      <c r="AH1737" s="399"/>
      <c r="AK1737" s="412">
        <f t="shared" si="1678"/>
        <v>0</v>
      </c>
      <c r="AL1737" s="379">
        <f t="shared" si="1894"/>
        <v>0</v>
      </c>
      <c r="AM1737" s="380">
        <f t="shared" si="1680"/>
        <v>0</v>
      </c>
      <c r="AN1737" s="292">
        <f t="shared" si="1681"/>
        <v>0</v>
      </c>
      <c r="AO1737" s="388">
        <f t="shared" si="1682"/>
        <v>0</v>
      </c>
      <c r="AP1737" s="379">
        <f t="shared" si="1895"/>
        <v>0</v>
      </c>
      <c r="AQ1737" s="380">
        <f t="shared" si="1684"/>
        <v>0</v>
      </c>
      <c r="AR1737" s="317">
        <f t="shared" si="1685"/>
        <v>0</v>
      </c>
      <c r="AS1737" s="388">
        <f t="shared" si="1686"/>
        <v>0</v>
      </c>
      <c r="AT1737" s="379">
        <f t="shared" si="1896"/>
        <v>0</v>
      </c>
      <c r="AU1737" s="380">
        <f t="shared" si="1688"/>
        <v>0</v>
      </c>
      <c r="AV1737" s="317">
        <f t="shared" si="1689"/>
        <v>0</v>
      </c>
      <c r="AW1737" s="388">
        <f t="shared" si="1690"/>
        <v>0</v>
      </c>
      <c r="AX1737" s="379">
        <f t="shared" si="1897"/>
        <v>0</v>
      </c>
      <c r="AY1737" s="380">
        <f t="shared" si="1692"/>
        <v>0</v>
      </c>
      <c r="AZ1737" s="292">
        <f t="shared" si="1693"/>
        <v>0</v>
      </c>
      <c r="BA1737" s="388">
        <f t="shared" si="1694"/>
        <v>0</v>
      </c>
      <c r="BB1737" s="379">
        <f t="shared" si="1898"/>
        <v>0</v>
      </c>
      <c r="BC1737" s="380">
        <f t="shared" si="1696"/>
        <v>0</v>
      </c>
      <c r="BD1737" s="292">
        <f t="shared" si="1697"/>
        <v>0</v>
      </c>
      <c r="BE1737" s="388">
        <f t="shared" si="1698"/>
        <v>0</v>
      </c>
      <c r="BF1737" s="379">
        <f t="shared" si="1899"/>
        <v>0</v>
      </c>
      <c r="BG1737" s="380">
        <f t="shared" si="1700"/>
        <v>0</v>
      </c>
      <c r="BH1737" s="292">
        <f t="shared" si="1701"/>
        <v>0</v>
      </c>
      <c r="CA1737" s="303"/>
      <c r="CB1737" s="427"/>
      <c r="CC1737" s="375"/>
      <c r="CD1737" s="375"/>
      <c r="CE1737" s="375"/>
      <c r="CF1737" s="375"/>
      <c r="CG1737" s="375"/>
      <c r="CH1737" s="375"/>
      <c r="CI1737" s="375"/>
      <c r="CJ1737" s="375"/>
      <c r="CK1737" s="375"/>
      <c r="CL1737" s="375"/>
      <c r="CM1737" s="375"/>
      <c r="CN1737" s="311"/>
      <c r="CO1737" s="311"/>
      <c r="CP1737" s="311"/>
      <c r="CQ1737" s="311"/>
      <c r="CR1737" s="311"/>
      <c r="CS1737" s="311"/>
      <c r="CT1737" s="311"/>
      <c r="CU1737" s="311"/>
      <c r="CV1737" s="311"/>
      <c r="CW1737" s="311"/>
      <c r="CX1737" s="311"/>
      <c r="CY1737" s="311"/>
      <c r="CZ1737" s="311"/>
      <c r="DA1737" s="311"/>
      <c r="DB1737" s="311"/>
      <c r="DC1737" s="311"/>
      <c r="DD1737" s="311"/>
      <c r="DE1737" s="311"/>
      <c r="DG1737" s="616"/>
      <c r="DH1737" s="617"/>
      <c r="DI1737" s="415"/>
      <c r="DJ1737" s="416"/>
      <c r="DK1737" s="416"/>
      <c r="DL1737" s="416"/>
      <c r="DM1737" s="416"/>
      <c r="DN1737" s="416"/>
      <c r="DO1737" s="416"/>
      <c r="DP1737" s="416"/>
      <c r="DQ1737" s="416"/>
      <c r="DR1737" s="416"/>
      <c r="DS1737" s="416"/>
      <c r="DT1737" s="416"/>
      <c r="DU1737" s="416"/>
      <c r="DV1737" s="416"/>
      <c r="DW1737" s="416"/>
      <c r="DX1737" s="416"/>
      <c r="DY1737" s="416"/>
      <c r="DZ1737" s="416"/>
      <c r="EA1737" s="416"/>
      <c r="EB1737" s="416"/>
      <c r="EC1737" s="416"/>
      <c r="ED1737" s="416"/>
      <c r="EE1737" s="416"/>
      <c r="EF1737" s="416"/>
      <c r="EG1737" s="416"/>
      <c r="EH1737" s="416"/>
      <c r="EI1737" s="416"/>
      <c r="EJ1737" s="416"/>
      <c r="EK1737" s="416"/>
      <c r="EL1737" s="417"/>
    </row>
    <row r="1738" spans="3:143" ht="24" customHeight="1" x14ac:dyDescent="0.25">
      <c r="C1738" s="782"/>
      <c r="D1738" s="719"/>
      <c r="E1738" s="720"/>
      <c r="F1738" s="716" t="s">
        <v>381</v>
      </c>
      <c r="G1738" s="716"/>
      <c r="H1738" s="188"/>
      <c r="I1738" s="700" t="s">
        <v>364</v>
      </c>
      <c r="J1738" s="700"/>
      <c r="K1738" s="700"/>
      <c r="L1738" s="701"/>
      <c r="M1738" s="864"/>
      <c r="N1738" s="865"/>
      <c r="O1738" s="864"/>
      <c r="P1738" s="865"/>
      <c r="Q1738" s="864"/>
      <c r="R1738" s="865"/>
      <c r="S1738" s="868"/>
      <c r="T1738" s="869"/>
      <c r="U1738" s="280"/>
      <c r="V1738" s="280"/>
      <c r="W1738" s="628"/>
      <c r="X1738" s="628"/>
      <c r="Y1738" s="281"/>
      <c r="Z1738" s="281"/>
      <c r="AA1738" s="628"/>
      <c r="AB1738" s="628"/>
      <c r="AC1738" s="281"/>
      <c r="AD1738" s="281"/>
      <c r="AE1738" s="60"/>
      <c r="AF1738" s="259"/>
      <c r="AG1738" s="374">
        <f t="shared" si="1677"/>
        <v>18</v>
      </c>
      <c r="AH1738" s="399"/>
      <c r="AK1738" s="412">
        <f t="shared" si="1678"/>
        <v>0</v>
      </c>
      <c r="AL1738" s="379">
        <f t="shared" si="1894"/>
        <v>0</v>
      </c>
      <c r="AM1738" s="380">
        <f t="shared" si="1680"/>
        <v>0</v>
      </c>
      <c r="AN1738" s="292">
        <f t="shared" si="1681"/>
        <v>0</v>
      </c>
      <c r="AO1738" s="388">
        <f t="shared" si="1682"/>
        <v>0</v>
      </c>
      <c r="AP1738" s="379">
        <f t="shared" si="1895"/>
        <v>0</v>
      </c>
      <c r="AQ1738" s="380">
        <f t="shared" si="1684"/>
        <v>0</v>
      </c>
      <c r="AR1738" s="317">
        <f t="shared" si="1685"/>
        <v>0</v>
      </c>
      <c r="AS1738" s="388">
        <f t="shared" si="1686"/>
        <v>0</v>
      </c>
      <c r="AT1738" s="379">
        <f t="shared" si="1896"/>
        <v>0</v>
      </c>
      <c r="AU1738" s="380">
        <f t="shared" si="1688"/>
        <v>0</v>
      </c>
      <c r="AV1738" s="317">
        <f t="shared" si="1689"/>
        <v>0</v>
      </c>
      <c r="AW1738" s="388">
        <f t="shared" si="1690"/>
        <v>0</v>
      </c>
      <c r="AX1738" s="379">
        <f t="shared" si="1897"/>
        <v>0</v>
      </c>
      <c r="AY1738" s="380">
        <f t="shared" si="1692"/>
        <v>0</v>
      </c>
      <c r="AZ1738" s="292">
        <f t="shared" si="1693"/>
        <v>0</v>
      </c>
      <c r="BA1738" s="388">
        <f t="shared" si="1694"/>
        <v>0</v>
      </c>
      <c r="BB1738" s="379">
        <f t="shared" si="1898"/>
        <v>0</v>
      </c>
      <c r="BC1738" s="380">
        <f t="shared" si="1696"/>
        <v>0</v>
      </c>
      <c r="BD1738" s="292">
        <f t="shared" si="1697"/>
        <v>0</v>
      </c>
      <c r="BE1738" s="388">
        <f t="shared" si="1698"/>
        <v>0</v>
      </c>
      <c r="BF1738" s="379">
        <f t="shared" si="1899"/>
        <v>0</v>
      </c>
      <c r="BG1738" s="380">
        <f t="shared" si="1700"/>
        <v>0</v>
      </c>
      <c r="BH1738" s="292">
        <f t="shared" si="1701"/>
        <v>0</v>
      </c>
      <c r="CA1738" s="303"/>
      <c r="CB1738" s="427"/>
      <c r="CC1738" s="375"/>
      <c r="CD1738" s="375"/>
      <c r="CE1738" s="375"/>
      <c r="CF1738" s="375"/>
      <c r="CG1738" s="375"/>
      <c r="CH1738" s="375"/>
      <c r="CI1738" s="375"/>
      <c r="CJ1738" s="375"/>
      <c r="CK1738" s="375"/>
      <c r="CL1738" s="375"/>
      <c r="CM1738" s="375"/>
      <c r="CN1738" s="311"/>
      <c r="CO1738" s="311"/>
      <c r="CP1738" s="311"/>
      <c r="CQ1738" s="311"/>
      <c r="CR1738" s="311"/>
      <c r="CS1738" s="311"/>
      <c r="CT1738" s="311"/>
      <c r="CU1738" s="311"/>
      <c r="CV1738" s="311"/>
      <c r="CW1738" s="311"/>
      <c r="CX1738" s="311"/>
      <c r="CY1738" s="311"/>
      <c r="CZ1738" s="311"/>
      <c r="DA1738" s="311"/>
      <c r="DB1738" s="311"/>
      <c r="DC1738" s="311"/>
      <c r="DD1738" s="311"/>
      <c r="DE1738" s="311"/>
      <c r="DG1738" s="616"/>
      <c r="DH1738" s="617"/>
      <c r="DI1738" s="415"/>
      <c r="DJ1738" s="416"/>
      <c r="DK1738" s="416"/>
      <c r="DL1738" s="416"/>
      <c r="DM1738" s="416"/>
      <c r="DN1738" s="416"/>
      <c r="DO1738" s="416"/>
      <c r="DP1738" s="416"/>
      <c r="DQ1738" s="416"/>
      <c r="DR1738" s="416"/>
      <c r="DS1738" s="416"/>
      <c r="DT1738" s="416"/>
      <c r="DU1738" s="416"/>
      <c r="DV1738" s="416"/>
      <c r="DW1738" s="416"/>
      <c r="DX1738" s="416"/>
      <c r="DY1738" s="416"/>
      <c r="DZ1738" s="416"/>
      <c r="EA1738" s="416"/>
      <c r="EB1738" s="416"/>
      <c r="EC1738" s="416"/>
      <c r="ED1738" s="416"/>
      <c r="EE1738" s="416"/>
      <c r="EF1738" s="416"/>
      <c r="EG1738" s="416"/>
      <c r="EH1738" s="416"/>
      <c r="EI1738" s="416"/>
      <c r="EJ1738" s="416"/>
      <c r="EK1738" s="416"/>
      <c r="EL1738" s="417"/>
    </row>
    <row r="1739" spans="3:143" ht="24" customHeight="1" x14ac:dyDescent="0.25">
      <c r="C1739" s="782"/>
      <c r="D1739" s="719"/>
      <c r="E1739" s="720"/>
      <c r="F1739" s="716" t="s">
        <v>382</v>
      </c>
      <c r="G1739" s="716"/>
      <c r="H1739" s="188"/>
      <c r="I1739" s="700" t="s">
        <v>365</v>
      </c>
      <c r="J1739" s="700"/>
      <c r="K1739" s="700"/>
      <c r="L1739" s="701"/>
      <c r="M1739" s="864"/>
      <c r="N1739" s="865"/>
      <c r="O1739" s="864"/>
      <c r="P1739" s="865"/>
      <c r="Q1739" s="864"/>
      <c r="R1739" s="865"/>
      <c r="S1739" s="868"/>
      <c r="T1739" s="869"/>
      <c r="U1739" s="280"/>
      <c r="V1739" s="280"/>
      <c r="W1739" s="628"/>
      <c r="X1739" s="628"/>
      <c r="Y1739" s="281"/>
      <c r="Z1739" s="281"/>
      <c r="AA1739" s="628"/>
      <c r="AB1739" s="628"/>
      <c r="AC1739" s="281"/>
      <c r="AD1739" s="281"/>
      <c r="AE1739" s="60"/>
      <c r="AF1739" s="259"/>
      <c r="AG1739" s="374">
        <f t="shared" si="1677"/>
        <v>18</v>
      </c>
      <c r="AH1739" s="399"/>
      <c r="AK1739" s="412">
        <f t="shared" si="1678"/>
        <v>0</v>
      </c>
      <c r="AL1739" s="379">
        <f t="shared" si="1894"/>
        <v>0</v>
      </c>
      <c r="AM1739" s="380">
        <f t="shared" si="1680"/>
        <v>0</v>
      </c>
      <c r="AN1739" s="292">
        <f t="shared" si="1681"/>
        <v>0</v>
      </c>
      <c r="AO1739" s="388">
        <f t="shared" si="1682"/>
        <v>0</v>
      </c>
      <c r="AP1739" s="379">
        <f t="shared" si="1895"/>
        <v>0</v>
      </c>
      <c r="AQ1739" s="380">
        <f t="shared" si="1684"/>
        <v>0</v>
      </c>
      <c r="AR1739" s="317">
        <f t="shared" si="1685"/>
        <v>0</v>
      </c>
      <c r="AS1739" s="388">
        <f t="shared" si="1686"/>
        <v>0</v>
      </c>
      <c r="AT1739" s="379">
        <f t="shared" si="1896"/>
        <v>0</v>
      </c>
      <c r="AU1739" s="380">
        <f t="shared" si="1688"/>
        <v>0</v>
      </c>
      <c r="AV1739" s="317">
        <f t="shared" si="1689"/>
        <v>0</v>
      </c>
      <c r="AW1739" s="388">
        <f t="shared" si="1690"/>
        <v>0</v>
      </c>
      <c r="AX1739" s="379">
        <f t="shared" si="1897"/>
        <v>0</v>
      </c>
      <c r="AY1739" s="380">
        <f t="shared" si="1692"/>
        <v>0</v>
      </c>
      <c r="AZ1739" s="292">
        <f t="shared" si="1693"/>
        <v>0</v>
      </c>
      <c r="BA1739" s="388">
        <f t="shared" si="1694"/>
        <v>0</v>
      </c>
      <c r="BB1739" s="379">
        <f t="shared" si="1898"/>
        <v>0</v>
      </c>
      <c r="BC1739" s="380">
        <f t="shared" si="1696"/>
        <v>0</v>
      </c>
      <c r="BD1739" s="292">
        <f t="shared" si="1697"/>
        <v>0</v>
      </c>
      <c r="BE1739" s="388">
        <f t="shared" si="1698"/>
        <v>0</v>
      </c>
      <c r="BF1739" s="379">
        <f t="shared" si="1899"/>
        <v>0</v>
      </c>
      <c r="BG1739" s="380">
        <f t="shared" si="1700"/>
        <v>0</v>
      </c>
      <c r="BH1739" s="292">
        <f t="shared" si="1701"/>
        <v>0</v>
      </c>
      <c r="CA1739" s="303"/>
      <c r="CB1739" s="427"/>
      <c r="CC1739" s="375"/>
      <c r="CD1739" s="375"/>
      <c r="CE1739" s="375"/>
      <c r="CF1739" s="375"/>
      <c r="CG1739" s="375"/>
      <c r="CH1739" s="375"/>
      <c r="CI1739" s="375"/>
      <c r="CJ1739" s="375"/>
      <c r="CK1739" s="375"/>
      <c r="CL1739" s="375"/>
      <c r="CM1739" s="375"/>
      <c r="CN1739" s="311"/>
      <c r="CO1739" s="311"/>
      <c r="CP1739" s="311"/>
      <c r="CQ1739" s="311"/>
      <c r="CR1739" s="311"/>
      <c r="CS1739" s="311"/>
      <c r="CT1739" s="311"/>
      <c r="CU1739" s="311"/>
      <c r="CV1739" s="311"/>
      <c r="CW1739" s="311"/>
      <c r="CX1739" s="311"/>
      <c r="CY1739" s="311"/>
      <c r="CZ1739" s="311"/>
      <c r="DA1739" s="311"/>
      <c r="DB1739" s="311"/>
      <c r="DC1739" s="311"/>
      <c r="DD1739" s="311"/>
      <c r="DE1739" s="311"/>
      <c r="DG1739" s="616"/>
      <c r="DH1739" s="617"/>
      <c r="DI1739" s="415"/>
      <c r="DJ1739" s="416"/>
      <c r="DK1739" s="416"/>
      <c r="DL1739" s="416"/>
      <c r="DM1739" s="416"/>
      <c r="DN1739" s="416"/>
      <c r="DO1739" s="416"/>
      <c r="DP1739" s="416"/>
      <c r="DQ1739" s="416"/>
      <c r="DR1739" s="416"/>
      <c r="DS1739" s="416"/>
      <c r="DT1739" s="416"/>
      <c r="DU1739" s="416"/>
      <c r="DV1739" s="416"/>
      <c r="DW1739" s="416"/>
      <c r="DX1739" s="416"/>
      <c r="DY1739" s="416"/>
      <c r="DZ1739" s="416"/>
      <c r="EA1739" s="416"/>
      <c r="EB1739" s="416"/>
      <c r="EC1739" s="416"/>
      <c r="ED1739" s="416"/>
      <c r="EE1739" s="416"/>
      <c r="EF1739" s="416"/>
      <c r="EG1739" s="416"/>
      <c r="EH1739" s="416"/>
      <c r="EI1739" s="416"/>
      <c r="EJ1739" s="416"/>
      <c r="EK1739" s="416"/>
      <c r="EL1739" s="417"/>
    </row>
    <row r="1740" spans="3:143" ht="15" customHeight="1" x14ac:dyDescent="0.25">
      <c r="C1740" s="782"/>
      <c r="D1740" s="719"/>
      <c r="E1740" s="720"/>
      <c r="F1740" s="716" t="s">
        <v>383</v>
      </c>
      <c r="G1740" s="716"/>
      <c r="H1740" s="188"/>
      <c r="I1740" s="700" t="s">
        <v>366</v>
      </c>
      <c r="J1740" s="700"/>
      <c r="K1740" s="700"/>
      <c r="L1740" s="701"/>
      <c r="M1740" s="864"/>
      <c r="N1740" s="865"/>
      <c r="O1740" s="864"/>
      <c r="P1740" s="865"/>
      <c r="Q1740" s="864"/>
      <c r="R1740" s="865"/>
      <c r="S1740" s="868"/>
      <c r="T1740" s="869"/>
      <c r="U1740" s="280"/>
      <c r="V1740" s="280"/>
      <c r="W1740" s="628"/>
      <c r="X1740" s="628"/>
      <c r="Y1740" s="281"/>
      <c r="Z1740" s="281"/>
      <c r="AA1740" s="628"/>
      <c r="AB1740" s="628"/>
      <c r="AC1740" s="281"/>
      <c r="AD1740" s="281"/>
      <c r="AE1740" s="60"/>
      <c r="AF1740" s="259"/>
      <c r="AG1740" s="374">
        <f t="shared" si="1677"/>
        <v>18</v>
      </c>
      <c r="AH1740" s="399"/>
      <c r="AK1740" s="412">
        <f t="shared" si="1678"/>
        <v>0</v>
      </c>
      <c r="AL1740" s="379">
        <f t="shared" si="1894"/>
        <v>0</v>
      </c>
      <c r="AM1740" s="380">
        <f t="shared" si="1680"/>
        <v>0</v>
      </c>
      <c r="AN1740" s="292">
        <f t="shared" si="1681"/>
        <v>0</v>
      </c>
      <c r="AO1740" s="388">
        <f t="shared" si="1682"/>
        <v>0</v>
      </c>
      <c r="AP1740" s="379">
        <f t="shared" si="1895"/>
        <v>0</v>
      </c>
      <c r="AQ1740" s="380">
        <f t="shared" si="1684"/>
        <v>0</v>
      </c>
      <c r="AR1740" s="317">
        <f t="shared" si="1685"/>
        <v>0</v>
      </c>
      <c r="AS1740" s="388">
        <f t="shared" si="1686"/>
        <v>0</v>
      </c>
      <c r="AT1740" s="379">
        <f t="shared" si="1896"/>
        <v>0</v>
      </c>
      <c r="AU1740" s="380">
        <f t="shared" si="1688"/>
        <v>0</v>
      </c>
      <c r="AV1740" s="317">
        <f t="shared" si="1689"/>
        <v>0</v>
      </c>
      <c r="AW1740" s="388">
        <f t="shared" si="1690"/>
        <v>0</v>
      </c>
      <c r="AX1740" s="379">
        <f t="shared" si="1897"/>
        <v>0</v>
      </c>
      <c r="AY1740" s="380">
        <f t="shared" si="1692"/>
        <v>0</v>
      </c>
      <c r="AZ1740" s="292">
        <f t="shared" si="1693"/>
        <v>0</v>
      </c>
      <c r="BA1740" s="388">
        <f t="shared" si="1694"/>
        <v>0</v>
      </c>
      <c r="BB1740" s="379">
        <f t="shared" si="1898"/>
        <v>0</v>
      </c>
      <c r="BC1740" s="380">
        <f t="shared" si="1696"/>
        <v>0</v>
      </c>
      <c r="BD1740" s="292">
        <f t="shared" si="1697"/>
        <v>0</v>
      </c>
      <c r="BE1740" s="388">
        <f t="shared" si="1698"/>
        <v>0</v>
      </c>
      <c r="BF1740" s="379">
        <f t="shared" si="1899"/>
        <v>0</v>
      </c>
      <c r="BG1740" s="380">
        <f t="shared" si="1700"/>
        <v>0</v>
      </c>
      <c r="BH1740" s="292">
        <f t="shared" si="1701"/>
        <v>0</v>
      </c>
      <c r="CA1740" s="303"/>
      <c r="CB1740" s="427"/>
      <c r="CC1740" s="375"/>
      <c r="CD1740" s="375"/>
      <c r="CE1740" s="375"/>
      <c r="CF1740" s="375"/>
      <c r="CG1740" s="375"/>
      <c r="CH1740" s="375"/>
      <c r="CI1740" s="375"/>
      <c r="CJ1740" s="375"/>
      <c r="CK1740" s="375"/>
      <c r="CL1740" s="375"/>
      <c r="CM1740" s="375"/>
      <c r="CN1740" s="311"/>
      <c r="CO1740" s="311"/>
      <c r="CP1740" s="311"/>
      <c r="CQ1740" s="311"/>
      <c r="CR1740" s="311"/>
      <c r="CS1740" s="311"/>
      <c r="CT1740" s="311"/>
      <c r="CU1740" s="311"/>
      <c r="CV1740" s="311"/>
      <c r="CW1740" s="311"/>
      <c r="CX1740" s="311"/>
      <c r="CY1740" s="311"/>
      <c r="CZ1740" s="311"/>
      <c r="DA1740" s="311"/>
      <c r="DB1740" s="311"/>
      <c r="DC1740" s="311"/>
      <c r="DD1740" s="311"/>
      <c r="DE1740" s="311"/>
      <c r="DG1740" s="616"/>
      <c r="DH1740" s="617"/>
      <c r="DI1740" s="415"/>
      <c r="DJ1740" s="416"/>
      <c r="DK1740" s="416"/>
      <c r="DL1740" s="416"/>
      <c r="DM1740" s="416"/>
      <c r="DN1740" s="416"/>
      <c r="DO1740" s="416"/>
      <c r="DP1740" s="416"/>
      <c r="DQ1740" s="416"/>
      <c r="DR1740" s="416"/>
      <c r="DS1740" s="416"/>
      <c r="DT1740" s="416"/>
      <c r="DU1740" s="416"/>
      <c r="DV1740" s="416"/>
      <c r="DW1740" s="416"/>
      <c r="DX1740" s="416"/>
      <c r="DY1740" s="416"/>
      <c r="DZ1740" s="416"/>
      <c r="EA1740" s="416"/>
      <c r="EB1740" s="416"/>
      <c r="EC1740" s="416"/>
      <c r="ED1740" s="416"/>
      <c r="EE1740" s="416"/>
      <c r="EF1740" s="416"/>
      <c r="EG1740" s="416"/>
      <c r="EH1740" s="416"/>
      <c r="EI1740" s="416"/>
      <c r="EJ1740" s="416"/>
      <c r="EK1740" s="416"/>
      <c r="EL1740" s="417"/>
    </row>
    <row r="1741" spans="3:143" ht="15" customHeight="1" x14ac:dyDescent="0.25">
      <c r="C1741" s="782"/>
      <c r="D1741" s="719"/>
      <c r="E1741" s="720"/>
      <c r="F1741" s="716" t="s">
        <v>384</v>
      </c>
      <c r="G1741" s="716"/>
      <c r="H1741" s="188"/>
      <c r="I1741" s="700" t="s">
        <v>367</v>
      </c>
      <c r="J1741" s="700"/>
      <c r="K1741" s="700"/>
      <c r="L1741" s="701"/>
      <c r="M1741" s="864"/>
      <c r="N1741" s="865"/>
      <c r="O1741" s="864"/>
      <c r="P1741" s="865"/>
      <c r="Q1741" s="864"/>
      <c r="R1741" s="865"/>
      <c r="S1741" s="868"/>
      <c r="T1741" s="869"/>
      <c r="U1741" s="280"/>
      <c r="V1741" s="280"/>
      <c r="W1741" s="628"/>
      <c r="X1741" s="628"/>
      <c r="Y1741" s="281"/>
      <c r="Z1741" s="281"/>
      <c r="AA1741" s="628"/>
      <c r="AB1741" s="628"/>
      <c r="AC1741" s="281"/>
      <c r="AD1741" s="281"/>
      <c r="AE1741" s="60"/>
      <c r="AF1741" s="259"/>
      <c r="AG1741" s="374">
        <f t="shared" si="1677"/>
        <v>18</v>
      </c>
      <c r="AH1741" s="399"/>
      <c r="AK1741" s="412">
        <f t="shared" si="1678"/>
        <v>0</v>
      </c>
      <c r="AL1741" s="379">
        <f t="shared" si="1894"/>
        <v>0</v>
      </c>
      <c r="AM1741" s="380">
        <f t="shared" si="1680"/>
        <v>0</v>
      </c>
      <c r="AN1741" s="292">
        <f t="shared" si="1681"/>
        <v>0</v>
      </c>
      <c r="AO1741" s="388">
        <f t="shared" si="1682"/>
        <v>0</v>
      </c>
      <c r="AP1741" s="379">
        <f t="shared" si="1895"/>
        <v>0</v>
      </c>
      <c r="AQ1741" s="380">
        <f t="shared" si="1684"/>
        <v>0</v>
      </c>
      <c r="AR1741" s="317">
        <f t="shared" si="1685"/>
        <v>0</v>
      </c>
      <c r="AS1741" s="388">
        <f t="shared" si="1686"/>
        <v>0</v>
      </c>
      <c r="AT1741" s="379">
        <f t="shared" si="1896"/>
        <v>0</v>
      </c>
      <c r="AU1741" s="380">
        <f t="shared" si="1688"/>
        <v>0</v>
      </c>
      <c r="AV1741" s="317">
        <f t="shared" si="1689"/>
        <v>0</v>
      </c>
      <c r="AW1741" s="388">
        <f t="shared" si="1690"/>
        <v>0</v>
      </c>
      <c r="AX1741" s="379">
        <f t="shared" si="1897"/>
        <v>0</v>
      </c>
      <c r="AY1741" s="380">
        <f t="shared" si="1692"/>
        <v>0</v>
      </c>
      <c r="AZ1741" s="292">
        <f t="shared" si="1693"/>
        <v>0</v>
      </c>
      <c r="BA1741" s="388">
        <f t="shared" si="1694"/>
        <v>0</v>
      </c>
      <c r="BB1741" s="379">
        <f t="shared" si="1898"/>
        <v>0</v>
      </c>
      <c r="BC1741" s="380">
        <f t="shared" si="1696"/>
        <v>0</v>
      </c>
      <c r="BD1741" s="292">
        <f t="shared" si="1697"/>
        <v>0</v>
      </c>
      <c r="BE1741" s="388">
        <f t="shared" si="1698"/>
        <v>0</v>
      </c>
      <c r="BF1741" s="379">
        <f t="shared" si="1899"/>
        <v>0</v>
      </c>
      <c r="BG1741" s="380">
        <f t="shared" si="1700"/>
        <v>0</v>
      </c>
      <c r="BH1741" s="292">
        <f t="shared" si="1701"/>
        <v>0</v>
      </c>
      <c r="CA1741" s="303"/>
      <c r="CB1741" s="427"/>
      <c r="CC1741" s="375"/>
      <c r="CD1741" s="375"/>
      <c r="CE1741" s="375"/>
      <c r="CF1741" s="375"/>
      <c r="CG1741" s="375"/>
      <c r="CH1741" s="375"/>
      <c r="CI1741" s="375"/>
      <c r="CJ1741" s="375"/>
      <c r="CK1741" s="375"/>
      <c r="CL1741" s="375"/>
      <c r="CM1741" s="375"/>
      <c r="CN1741" s="311"/>
      <c r="CO1741" s="311"/>
      <c r="CP1741" s="311"/>
      <c r="CQ1741" s="311"/>
      <c r="CR1741" s="311"/>
      <c r="CS1741" s="311"/>
      <c r="CT1741" s="311"/>
      <c r="CU1741" s="311"/>
      <c r="CV1741" s="311"/>
      <c r="CW1741" s="311"/>
      <c r="CX1741" s="311"/>
      <c r="CY1741" s="311"/>
      <c r="CZ1741" s="311"/>
      <c r="DA1741" s="311"/>
      <c r="DB1741" s="311"/>
      <c r="DC1741" s="311"/>
      <c r="DD1741" s="311"/>
      <c r="DE1741" s="311"/>
      <c r="DG1741" s="616"/>
      <c r="DH1741" s="617"/>
      <c r="DI1741" s="415"/>
      <c r="DJ1741" s="416"/>
      <c r="DK1741" s="416"/>
      <c r="DL1741" s="416"/>
      <c r="DM1741" s="416"/>
      <c r="DN1741" s="416"/>
      <c r="DO1741" s="416"/>
      <c r="DP1741" s="416"/>
      <c r="DQ1741" s="416"/>
      <c r="DR1741" s="416"/>
      <c r="DS1741" s="416"/>
      <c r="DT1741" s="416"/>
      <c r="DU1741" s="416"/>
      <c r="DV1741" s="416"/>
      <c r="DW1741" s="416"/>
      <c r="DX1741" s="416"/>
      <c r="DY1741" s="416"/>
      <c r="DZ1741" s="416"/>
      <c r="EA1741" s="416"/>
      <c r="EB1741" s="416"/>
      <c r="EC1741" s="416"/>
      <c r="ED1741" s="416"/>
      <c r="EE1741" s="416"/>
      <c r="EF1741" s="416"/>
      <c r="EG1741" s="416"/>
      <c r="EH1741" s="416"/>
      <c r="EI1741" s="416"/>
      <c r="EJ1741" s="416"/>
      <c r="EK1741" s="416"/>
      <c r="EL1741" s="417"/>
    </row>
    <row r="1742" spans="3:143" ht="15" customHeight="1" x14ac:dyDescent="0.25">
      <c r="C1742" s="782"/>
      <c r="D1742" s="719"/>
      <c r="E1742" s="720"/>
      <c r="F1742" s="716" t="s">
        <v>385</v>
      </c>
      <c r="G1742" s="716"/>
      <c r="H1742" s="188"/>
      <c r="I1742" s="700" t="s">
        <v>368</v>
      </c>
      <c r="J1742" s="700"/>
      <c r="K1742" s="700"/>
      <c r="L1742" s="701"/>
      <c r="M1742" s="864"/>
      <c r="N1742" s="865"/>
      <c r="O1742" s="864"/>
      <c r="P1742" s="865"/>
      <c r="Q1742" s="864"/>
      <c r="R1742" s="865"/>
      <c r="S1742" s="868"/>
      <c r="T1742" s="869"/>
      <c r="U1742" s="280"/>
      <c r="V1742" s="280"/>
      <c r="W1742" s="628"/>
      <c r="X1742" s="628"/>
      <c r="Y1742" s="281"/>
      <c r="Z1742" s="281"/>
      <c r="AA1742" s="628"/>
      <c r="AB1742" s="628"/>
      <c r="AC1742" s="281"/>
      <c r="AD1742" s="281"/>
      <c r="AE1742" s="60"/>
      <c r="AF1742" s="259"/>
      <c r="AG1742" s="374">
        <f t="shared" si="1677"/>
        <v>18</v>
      </c>
      <c r="AH1742" s="399"/>
      <c r="AK1742" s="412">
        <f t="shared" si="1678"/>
        <v>0</v>
      </c>
      <c r="AL1742" s="379">
        <f t="shared" si="1894"/>
        <v>0</v>
      </c>
      <c r="AM1742" s="380">
        <f t="shared" si="1680"/>
        <v>0</v>
      </c>
      <c r="AN1742" s="292">
        <f t="shared" si="1681"/>
        <v>0</v>
      </c>
      <c r="AO1742" s="388">
        <f t="shared" si="1682"/>
        <v>0</v>
      </c>
      <c r="AP1742" s="379">
        <f t="shared" si="1895"/>
        <v>0</v>
      </c>
      <c r="AQ1742" s="380">
        <f t="shared" si="1684"/>
        <v>0</v>
      </c>
      <c r="AR1742" s="317">
        <f t="shared" si="1685"/>
        <v>0</v>
      </c>
      <c r="AS1742" s="388">
        <f t="shared" si="1686"/>
        <v>0</v>
      </c>
      <c r="AT1742" s="379">
        <f t="shared" si="1896"/>
        <v>0</v>
      </c>
      <c r="AU1742" s="380">
        <f t="shared" si="1688"/>
        <v>0</v>
      </c>
      <c r="AV1742" s="317">
        <f t="shared" si="1689"/>
        <v>0</v>
      </c>
      <c r="AW1742" s="388">
        <f t="shared" si="1690"/>
        <v>0</v>
      </c>
      <c r="AX1742" s="379">
        <f t="shared" si="1897"/>
        <v>0</v>
      </c>
      <c r="AY1742" s="380">
        <f t="shared" si="1692"/>
        <v>0</v>
      </c>
      <c r="AZ1742" s="292">
        <f t="shared" si="1693"/>
        <v>0</v>
      </c>
      <c r="BA1742" s="388">
        <f t="shared" si="1694"/>
        <v>0</v>
      </c>
      <c r="BB1742" s="379">
        <f t="shared" si="1898"/>
        <v>0</v>
      </c>
      <c r="BC1742" s="380">
        <f t="shared" si="1696"/>
        <v>0</v>
      </c>
      <c r="BD1742" s="292">
        <f t="shared" si="1697"/>
        <v>0</v>
      </c>
      <c r="BE1742" s="388">
        <f t="shared" si="1698"/>
        <v>0</v>
      </c>
      <c r="BF1742" s="379">
        <f t="shared" si="1899"/>
        <v>0</v>
      </c>
      <c r="BG1742" s="380">
        <f t="shared" si="1700"/>
        <v>0</v>
      </c>
      <c r="BH1742" s="292">
        <f t="shared" si="1701"/>
        <v>0</v>
      </c>
      <c r="CA1742" s="303"/>
      <c r="CB1742" s="427"/>
      <c r="CC1742" s="375"/>
      <c r="CD1742" s="375"/>
      <c r="CE1742" s="375"/>
      <c r="CF1742" s="375"/>
      <c r="CG1742" s="375"/>
      <c r="CH1742" s="375"/>
      <c r="CI1742" s="375"/>
      <c r="CJ1742" s="375"/>
      <c r="CK1742" s="375"/>
      <c r="CL1742" s="375"/>
      <c r="CM1742" s="375"/>
      <c r="CN1742" s="311"/>
      <c r="CO1742" s="311"/>
      <c r="CP1742" s="311"/>
      <c r="CQ1742" s="311"/>
      <c r="CR1742" s="311"/>
      <c r="CS1742" s="311"/>
      <c r="CT1742" s="311"/>
      <c r="CU1742" s="311"/>
      <c r="CV1742" s="311"/>
      <c r="CW1742" s="311"/>
      <c r="CX1742" s="311"/>
      <c r="CY1742" s="311"/>
      <c r="CZ1742" s="311"/>
      <c r="DA1742" s="311"/>
      <c r="DB1742" s="311"/>
      <c r="DC1742" s="311"/>
      <c r="DD1742" s="311"/>
      <c r="DE1742" s="311"/>
      <c r="DG1742" s="616"/>
      <c r="DH1742" s="617"/>
      <c r="DI1742" s="415"/>
      <c r="DJ1742" s="416"/>
      <c r="DK1742" s="416"/>
      <c r="DL1742" s="416"/>
      <c r="DM1742" s="416"/>
      <c r="DN1742" s="416"/>
      <c r="DO1742" s="416"/>
      <c r="DP1742" s="416"/>
      <c r="DQ1742" s="416"/>
      <c r="DR1742" s="416"/>
      <c r="DS1742" s="416"/>
      <c r="DT1742" s="416"/>
      <c r="DU1742" s="416"/>
      <c r="DV1742" s="416"/>
      <c r="DW1742" s="416"/>
      <c r="DX1742" s="416"/>
      <c r="DY1742" s="416"/>
      <c r="DZ1742" s="416"/>
      <c r="EA1742" s="416"/>
      <c r="EB1742" s="416"/>
      <c r="EC1742" s="416"/>
      <c r="ED1742" s="416"/>
      <c r="EE1742" s="416"/>
      <c r="EF1742" s="416"/>
      <c r="EG1742" s="416"/>
      <c r="EH1742" s="416"/>
      <c r="EI1742" s="416"/>
      <c r="EJ1742" s="416"/>
      <c r="EK1742" s="416"/>
      <c r="EL1742" s="417"/>
    </row>
    <row r="1743" spans="3:143" ht="24" customHeight="1" x14ac:dyDescent="0.25">
      <c r="C1743" s="782"/>
      <c r="D1743" s="719"/>
      <c r="E1743" s="720"/>
      <c r="F1743" s="716" t="s">
        <v>386</v>
      </c>
      <c r="G1743" s="716"/>
      <c r="H1743" s="188"/>
      <c r="I1743" s="700" t="s">
        <v>369</v>
      </c>
      <c r="J1743" s="700"/>
      <c r="K1743" s="700"/>
      <c r="L1743" s="701"/>
      <c r="M1743" s="864"/>
      <c r="N1743" s="865"/>
      <c r="O1743" s="864"/>
      <c r="P1743" s="865"/>
      <c r="Q1743" s="864"/>
      <c r="R1743" s="865"/>
      <c r="S1743" s="868"/>
      <c r="T1743" s="869"/>
      <c r="U1743" s="280"/>
      <c r="V1743" s="280"/>
      <c r="W1743" s="628"/>
      <c r="X1743" s="628"/>
      <c r="Y1743" s="281"/>
      <c r="Z1743" s="281"/>
      <c r="AA1743" s="628"/>
      <c r="AB1743" s="628"/>
      <c r="AC1743" s="281"/>
      <c r="AD1743" s="281"/>
      <c r="AE1743" s="60"/>
      <c r="AF1743" s="259"/>
      <c r="AG1743" s="374">
        <f t="shared" si="1677"/>
        <v>18</v>
      </c>
      <c r="AH1743" s="399"/>
      <c r="AK1743" s="412">
        <f t="shared" si="1678"/>
        <v>0</v>
      </c>
      <c r="AL1743" s="379">
        <f t="shared" si="1894"/>
        <v>0</v>
      </c>
      <c r="AM1743" s="380">
        <f t="shared" si="1680"/>
        <v>0</v>
      </c>
      <c r="AN1743" s="292">
        <f t="shared" si="1681"/>
        <v>0</v>
      </c>
      <c r="AO1743" s="388">
        <f t="shared" si="1682"/>
        <v>0</v>
      </c>
      <c r="AP1743" s="379">
        <f t="shared" si="1895"/>
        <v>0</v>
      </c>
      <c r="AQ1743" s="380">
        <f t="shared" si="1684"/>
        <v>0</v>
      </c>
      <c r="AR1743" s="317">
        <f t="shared" si="1685"/>
        <v>0</v>
      </c>
      <c r="AS1743" s="388">
        <f t="shared" si="1686"/>
        <v>0</v>
      </c>
      <c r="AT1743" s="379">
        <f t="shared" si="1896"/>
        <v>0</v>
      </c>
      <c r="AU1743" s="380">
        <f t="shared" si="1688"/>
        <v>0</v>
      </c>
      <c r="AV1743" s="317">
        <f t="shared" si="1689"/>
        <v>0</v>
      </c>
      <c r="AW1743" s="388">
        <f t="shared" si="1690"/>
        <v>0</v>
      </c>
      <c r="AX1743" s="379">
        <f t="shared" si="1897"/>
        <v>0</v>
      </c>
      <c r="AY1743" s="380">
        <f t="shared" si="1692"/>
        <v>0</v>
      </c>
      <c r="AZ1743" s="292">
        <f t="shared" si="1693"/>
        <v>0</v>
      </c>
      <c r="BA1743" s="388">
        <f t="shared" si="1694"/>
        <v>0</v>
      </c>
      <c r="BB1743" s="379">
        <f t="shared" si="1898"/>
        <v>0</v>
      </c>
      <c r="BC1743" s="380">
        <f t="shared" si="1696"/>
        <v>0</v>
      </c>
      <c r="BD1743" s="292">
        <f t="shared" si="1697"/>
        <v>0</v>
      </c>
      <c r="BE1743" s="388">
        <f t="shared" si="1698"/>
        <v>0</v>
      </c>
      <c r="BF1743" s="379">
        <f t="shared" si="1899"/>
        <v>0</v>
      </c>
      <c r="BG1743" s="380">
        <f t="shared" si="1700"/>
        <v>0</v>
      </c>
      <c r="BH1743" s="292">
        <f t="shared" si="1701"/>
        <v>0</v>
      </c>
      <c r="CA1743" s="303"/>
      <c r="CB1743" s="427"/>
      <c r="CC1743" s="375"/>
      <c r="CD1743" s="375"/>
      <c r="CE1743" s="375"/>
      <c r="CF1743" s="375"/>
      <c r="CG1743" s="375"/>
      <c r="CH1743" s="375"/>
      <c r="CI1743" s="375"/>
      <c r="CJ1743" s="375"/>
      <c r="CK1743" s="375"/>
      <c r="CL1743" s="375"/>
      <c r="CM1743" s="375"/>
      <c r="CN1743" s="311"/>
      <c r="CO1743" s="311"/>
      <c r="CP1743" s="311"/>
      <c r="CQ1743" s="311"/>
      <c r="CR1743" s="311"/>
      <c r="CS1743" s="311"/>
      <c r="CT1743" s="311"/>
      <c r="CU1743" s="311"/>
      <c r="CV1743" s="311"/>
      <c r="CW1743" s="311"/>
      <c r="CX1743" s="311"/>
      <c r="CY1743" s="311"/>
      <c r="CZ1743" s="311"/>
      <c r="DA1743" s="311"/>
      <c r="DB1743" s="311"/>
      <c r="DC1743" s="311"/>
      <c r="DD1743" s="311"/>
      <c r="DE1743" s="311"/>
      <c r="DG1743" s="616"/>
      <c r="DH1743" s="617"/>
      <c r="DI1743" s="415"/>
      <c r="DJ1743" s="416"/>
      <c r="DK1743" s="416"/>
      <c r="DL1743" s="416"/>
      <c r="DM1743" s="416"/>
      <c r="DN1743" s="416"/>
      <c r="DO1743" s="416"/>
      <c r="DP1743" s="416"/>
      <c r="DQ1743" s="416"/>
      <c r="DR1743" s="416"/>
      <c r="DS1743" s="416"/>
      <c r="DT1743" s="416"/>
      <c r="DU1743" s="416"/>
      <c r="DV1743" s="416"/>
      <c r="DW1743" s="416"/>
      <c r="DX1743" s="416"/>
      <c r="DY1743" s="416"/>
      <c r="DZ1743" s="416"/>
      <c r="EA1743" s="416"/>
      <c r="EB1743" s="416"/>
      <c r="EC1743" s="416"/>
      <c r="ED1743" s="416"/>
      <c r="EE1743" s="416"/>
      <c r="EF1743" s="416"/>
      <c r="EG1743" s="416"/>
      <c r="EH1743" s="416"/>
      <c r="EI1743" s="416"/>
      <c r="EJ1743" s="416"/>
      <c r="EK1743" s="416"/>
      <c r="EL1743" s="417"/>
    </row>
    <row r="1744" spans="3:143" ht="15" customHeight="1" x14ac:dyDescent="0.25">
      <c r="C1744" s="782"/>
      <c r="D1744" s="719"/>
      <c r="E1744" s="720"/>
      <c r="F1744" s="716" t="s">
        <v>387</v>
      </c>
      <c r="G1744" s="716"/>
      <c r="H1744" s="188"/>
      <c r="I1744" s="700" t="s">
        <v>370</v>
      </c>
      <c r="J1744" s="700"/>
      <c r="K1744" s="700"/>
      <c r="L1744" s="701"/>
      <c r="M1744" s="864"/>
      <c r="N1744" s="865"/>
      <c r="O1744" s="864"/>
      <c r="P1744" s="865"/>
      <c r="Q1744" s="864"/>
      <c r="R1744" s="865"/>
      <c r="S1744" s="868"/>
      <c r="T1744" s="869"/>
      <c r="U1744" s="280"/>
      <c r="V1744" s="280"/>
      <c r="W1744" s="628"/>
      <c r="X1744" s="628"/>
      <c r="Y1744" s="281"/>
      <c r="Z1744" s="281"/>
      <c r="AA1744" s="628"/>
      <c r="AB1744" s="628"/>
      <c r="AC1744" s="281"/>
      <c r="AD1744" s="281"/>
      <c r="AE1744" s="60"/>
      <c r="AF1744" s="259"/>
      <c r="AG1744" s="374">
        <f t="shared" si="1677"/>
        <v>18</v>
      </c>
      <c r="AH1744" s="399"/>
      <c r="AK1744" s="412">
        <f t="shared" si="1678"/>
        <v>0</v>
      </c>
      <c r="AL1744" s="379">
        <f t="shared" si="1894"/>
        <v>0</v>
      </c>
      <c r="AM1744" s="380">
        <f t="shared" si="1680"/>
        <v>0</v>
      </c>
      <c r="AN1744" s="292">
        <f t="shared" si="1681"/>
        <v>0</v>
      </c>
      <c r="AO1744" s="388">
        <f t="shared" si="1682"/>
        <v>0</v>
      </c>
      <c r="AP1744" s="379">
        <f t="shared" si="1895"/>
        <v>0</v>
      </c>
      <c r="AQ1744" s="380">
        <f t="shared" si="1684"/>
        <v>0</v>
      </c>
      <c r="AR1744" s="317">
        <f t="shared" si="1685"/>
        <v>0</v>
      </c>
      <c r="AS1744" s="388">
        <f t="shared" si="1686"/>
        <v>0</v>
      </c>
      <c r="AT1744" s="379">
        <f t="shared" si="1896"/>
        <v>0</v>
      </c>
      <c r="AU1744" s="380">
        <f t="shared" si="1688"/>
        <v>0</v>
      </c>
      <c r="AV1744" s="317">
        <f t="shared" si="1689"/>
        <v>0</v>
      </c>
      <c r="AW1744" s="388">
        <f t="shared" si="1690"/>
        <v>0</v>
      </c>
      <c r="AX1744" s="379">
        <f t="shared" si="1897"/>
        <v>0</v>
      </c>
      <c r="AY1744" s="380">
        <f t="shared" si="1692"/>
        <v>0</v>
      </c>
      <c r="AZ1744" s="292">
        <f t="shared" si="1693"/>
        <v>0</v>
      </c>
      <c r="BA1744" s="388">
        <f t="shared" si="1694"/>
        <v>0</v>
      </c>
      <c r="BB1744" s="379">
        <f t="shared" si="1898"/>
        <v>0</v>
      </c>
      <c r="BC1744" s="380">
        <f t="shared" si="1696"/>
        <v>0</v>
      </c>
      <c r="BD1744" s="292">
        <f t="shared" si="1697"/>
        <v>0</v>
      </c>
      <c r="BE1744" s="388">
        <f t="shared" si="1698"/>
        <v>0</v>
      </c>
      <c r="BF1744" s="379">
        <f t="shared" si="1899"/>
        <v>0</v>
      </c>
      <c r="BG1744" s="380">
        <f t="shared" si="1700"/>
        <v>0</v>
      </c>
      <c r="BH1744" s="292">
        <f t="shared" si="1701"/>
        <v>0</v>
      </c>
      <c r="CA1744" s="303"/>
      <c r="CB1744" s="421"/>
      <c r="CC1744" s="375"/>
      <c r="CD1744" s="375"/>
      <c r="CE1744" s="375"/>
      <c r="CF1744" s="375"/>
      <c r="CG1744" s="375"/>
      <c r="CH1744" s="375"/>
      <c r="CI1744" s="375"/>
      <c r="CJ1744" s="375"/>
      <c r="CK1744" s="375"/>
      <c r="CL1744" s="375"/>
      <c r="CM1744" s="375"/>
      <c r="CN1744" s="311"/>
      <c r="CO1744" s="311"/>
      <c r="CP1744" s="311"/>
      <c r="CQ1744" s="311"/>
      <c r="CR1744" s="311"/>
      <c r="CS1744" s="311"/>
      <c r="CT1744" s="311"/>
      <c r="CU1744" s="311"/>
      <c r="CV1744" s="311"/>
      <c r="CW1744" s="311"/>
      <c r="CX1744" s="311"/>
      <c r="CY1744" s="311"/>
      <c r="CZ1744" s="311"/>
      <c r="DA1744" s="311"/>
      <c r="DB1744" s="311"/>
      <c r="DC1744" s="311"/>
      <c r="DD1744" s="311"/>
      <c r="DE1744" s="311"/>
      <c r="DG1744" s="616"/>
      <c r="DH1744" s="617"/>
      <c r="DI1744" s="415"/>
      <c r="DJ1744" s="416"/>
      <c r="DK1744" s="416"/>
      <c r="DL1744" s="416"/>
      <c r="DM1744" s="416"/>
      <c r="DN1744" s="416"/>
      <c r="DO1744" s="416"/>
      <c r="DP1744" s="416"/>
      <c r="DQ1744" s="416"/>
      <c r="DR1744" s="416"/>
      <c r="DS1744" s="416"/>
      <c r="DT1744" s="416"/>
      <c r="DU1744" s="416"/>
      <c r="DV1744" s="416"/>
      <c r="DW1744" s="416"/>
      <c r="DX1744" s="416"/>
      <c r="DY1744" s="416"/>
      <c r="DZ1744" s="416"/>
      <c r="EA1744" s="416"/>
      <c r="EB1744" s="416"/>
      <c r="EC1744" s="416"/>
      <c r="ED1744" s="416"/>
      <c r="EE1744" s="416"/>
      <c r="EF1744" s="416"/>
      <c r="EG1744" s="416"/>
      <c r="EH1744" s="416"/>
      <c r="EI1744" s="416"/>
      <c r="EJ1744" s="416"/>
      <c r="EK1744" s="416"/>
      <c r="EL1744" s="417"/>
    </row>
    <row r="1745" spans="3:143" ht="36" customHeight="1" x14ac:dyDescent="0.25">
      <c r="C1745" s="782"/>
      <c r="D1745" s="719"/>
      <c r="E1745" s="720"/>
      <c r="F1745" s="703" t="s">
        <v>388</v>
      </c>
      <c r="G1745" s="703"/>
      <c r="H1745" s="704" t="s">
        <v>389</v>
      </c>
      <c r="I1745" s="705"/>
      <c r="J1745" s="705"/>
      <c r="K1745" s="705"/>
      <c r="L1745" s="706"/>
      <c r="M1745" s="864"/>
      <c r="N1745" s="865"/>
      <c r="O1745" s="864"/>
      <c r="P1745" s="865"/>
      <c r="Q1745" s="864"/>
      <c r="R1745" s="865"/>
      <c r="S1745" s="868"/>
      <c r="T1745" s="869"/>
      <c r="U1745" s="280"/>
      <c r="V1745" s="280"/>
      <c r="W1745" s="628"/>
      <c r="X1745" s="628"/>
      <c r="Y1745" s="281"/>
      <c r="Z1745" s="281"/>
      <c r="AA1745" s="628"/>
      <c r="AB1745" s="628"/>
      <c r="AC1745" s="281"/>
      <c r="AD1745" s="281"/>
      <c r="AE1745" s="60"/>
      <c r="AF1745" s="259"/>
      <c r="AG1745" s="374">
        <f t="shared" si="1677"/>
        <v>18</v>
      </c>
      <c r="AH1745" s="399"/>
      <c r="AK1745" s="412">
        <f t="shared" si="1678"/>
        <v>0</v>
      </c>
      <c r="AL1745" s="379">
        <f t="shared" si="1894"/>
        <v>0</v>
      </c>
      <c r="AM1745" s="380">
        <f t="shared" si="1680"/>
        <v>0</v>
      </c>
      <c r="AN1745" s="292">
        <f t="shared" si="1681"/>
        <v>0</v>
      </c>
      <c r="AO1745" s="388">
        <f t="shared" si="1682"/>
        <v>0</v>
      </c>
      <c r="AP1745" s="379">
        <f t="shared" si="1895"/>
        <v>0</v>
      </c>
      <c r="AQ1745" s="380">
        <f t="shared" si="1684"/>
        <v>0</v>
      </c>
      <c r="AR1745" s="317">
        <f t="shared" si="1685"/>
        <v>0</v>
      </c>
      <c r="AS1745" s="388">
        <f t="shared" si="1686"/>
        <v>0</v>
      </c>
      <c r="AT1745" s="379">
        <f t="shared" si="1896"/>
        <v>0</v>
      </c>
      <c r="AU1745" s="380">
        <f t="shared" si="1688"/>
        <v>0</v>
      </c>
      <c r="AV1745" s="317">
        <f t="shared" si="1689"/>
        <v>0</v>
      </c>
      <c r="AW1745" s="388">
        <f t="shared" si="1690"/>
        <v>0</v>
      </c>
      <c r="AX1745" s="379">
        <f t="shared" si="1897"/>
        <v>0</v>
      </c>
      <c r="AY1745" s="380">
        <f t="shared" si="1692"/>
        <v>0</v>
      </c>
      <c r="AZ1745" s="292">
        <f t="shared" si="1693"/>
        <v>0</v>
      </c>
      <c r="BA1745" s="388">
        <f t="shared" si="1694"/>
        <v>0</v>
      </c>
      <c r="BB1745" s="379">
        <f t="shared" si="1898"/>
        <v>0</v>
      </c>
      <c r="BC1745" s="380">
        <f t="shared" si="1696"/>
        <v>0</v>
      </c>
      <c r="BD1745" s="292">
        <f t="shared" si="1697"/>
        <v>0</v>
      </c>
      <c r="BE1745" s="388">
        <f t="shared" si="1698"/>
        <v>0</v>
      </c>
      <c r="BF1745" s="379">
        <f t="shared" si="1899"/>
        <v>0</v>
      </c>
      <c r="BG1745" s="380">
        <f t="shared" si="1700"/>
        <v>0</v>
      </c>
      <c r="BH1745" s="292">
        <f t="shared" si="1701"/>
        <v>0</v>
      </c>
      <c r="CA1745" s="299" t="s">
        <v>60</v>
      </c>
      <c r="CB1745" s="421"/>
      <c r="CC1745" s="375"/>
      <c r="CD1745" s="375"/>
      <c r="CE1745" s="375"/>
      <c r="CF1745" s="375"/>
      <c r="CG1745" s="375"/>
      <c r="CH1745" s="375"/>
      <c r="CI1745" s="375"/>
      <c r="CJ1745" s="375"/>
      <c r="CK1745" s="375"/>
      <c r="CL1745" s="375"/>
      <c r="CM1745" s="375"/>
      <c r="CN1745" s="423">
        <f t="shared" ref="CN1745" si="1900">IF(M1745="",0,M1745)</f>
        <v>0</v>
      </c>
      <c r="CO1745" s="423">
        <f t="shared" ref="CO1745" si="1901">IF(N1745="",0,N1745)</f>
        <v>0</v>
      </c>
      <c r="CP1745" s="423">
        <f t="shared" ref="CP1745" si="1902">IF(O1745="",0,O1745)</f>
        <v>0</v>
      </c>
      <c r="CQ1745" s="423">
        <f t="shared" ref="CQ1745" si="1903">IF(P1745="",0,P1745)</f>
        <v>0</v>
      </c>
      <c r="CR1745" s="423">
        <f t="shared" ref="CR1745" si="1904">IF(Q1745="",0,Q1745)</f>
        <v>0</v>
      </c>
      <c r="CS1745" s="423">
        <f t="shared" ref="CS1745" si="1905">IF(R1745="",0,R1745)</f>
        <v>0</v>
      </c>
      <c r="CT1745" s="423">
        <f t="shared" ref="CT1745" si="1906">IF(S1745="",0,S1745)</f>
        <v>0</v>
      </c>
      <c r="CU1745" s="423">
        <f t="shared" ref="CU1745" si="1907">IF(T1745="",0,T1745)</f>
        <v>0</v>
      </c>
      <c r="CV1745" s="423">
        <f t="shared" ref="CV1745" si="1908">IF(U1745="",0,U1745)</f>
        <v>0</v>
      </c>
      <c r="CW1745" s="423">
        <f t="shared" ref="CW1745" si="1909">IF(V1745="",0,V1745)</f>
        <v>0</v>
      </c>
      <c r="CX1745" s="423">
        <f t="shared" ref="CX1745" si="1910">IF(W1745="",0,W1745)</f>
        <v>0</v>
      </c>
      <c r="CY1745" s="423">
        <f t="shared" ref="CY1745" si="1911">IF(X1745="",0,X1745)</f>
        <v>0</v>
      </c>
      <c r="CZ1745" s="423">
        <f t="shared" ref="CZ1745" si="1912">IF(Y1745="",0,Y1745)</f>
        <v>0</v>
      </c>
      <c r="DA1745" s="423">
        <f t="shared" ref="DA1745" si="1913">IF(Z1745="",0,Z1745)</f>
        <v>0</v>
      </c>
      <c r="DB1745" s="423">
        <f t="shared" ref="DB1745" si="1914">IF(AA1745="",0,AA1745)</f>
        <v>0</v>
      </c>
      <c r="DC1745" s="423">
        <f t="shared" ref="DC1745" si="1915">IF(AB1745="",0,AB1745)</f>
        <v>0</v>
      </c>
      <c r="DD1745" s="423">
        <f t="shared" ref="DD1745" si="1916">IF(AC1745="",0,AC1745)</f>
        <v>0</v>
      </c>
      <c r="DE1745" s="423">
        <f t="shared" ref="DE1745" si="1917">IF(AD1745="",0,AD1745)</f>
        <v>0</v>
      </c>
      <c r="DG1745" s="610"/>
      <c r="DH1745" s="611"/>
      <c r="DI1745" s="415"/>
      <c r="DJ1745" s="416"/>
      <c r="DK1745" s="416"/>
      <c r="DL1745" s="416"/>
      <c r="DM1745" s="416"/>
      <c r="DN1745" s="416"/>
      <c r="DO1745" s="416"/>
      <c r="DP1745" s="416"/>
      <c r="DQ1745" s="416"/>
      <c r="DR1745" s="416"/>
      <c r="DS1745" s="416"/>
      <c r="DT1745" s="416"/>
      <c r="DU1745" s="416"/>
      <c r="DV1745" s="416"/>
      <c r="DW1745" s="416"/>
      <c r="DX1745" s="416"/>
      <c r="DY1745" s="416"/>
      <c r="DZ1745" s="416"/>
      <c r="EA1745" s="416"/>
      <c r="EB1745" s="416"/>
      <c r="EC1745" s="416"/>
      <c r="ED1745" s="416"/>
      <c r="EE1745" s="416"/>
      <c r="EF1745" s="416"/>
      <c r="EG1745" s="416"/>
      <c r="EH1745" s="416"/>
      <c r="EI1745" s="416"/>
      <c r="EJ1745" s="416"/>
      <c r="EK1745" s="416"/>
      <c r="EL1745" s="417"/>
    </row>
    <row r="1746" spans="3:143" ht="36" customHeight="1" x14ac:dyDescent="0.25">
      <c r="C1746" s="782"/>
      <c r="D1746" s="719"/>
      <c r="E1746" s="720"/>
      <c r="F1746" s="702" t="s">
        <v>390</v>
      </c>
      <c r="G1746" s="702"/>
      <c r="H1746" s="188"/>
      <c r="I1746" s="700" t="s">
        <v>394</v>
      </c>
      <c r="J1746" s="700"/>
      <c r="K1746" s="700"/>
      <c r="L1746" s="701"/>
      <c r="M1746" s="864"/>
      <c r="N1746" s="865"/>
      <c r="O1746" s="864"/>
      <c r="P1746" s="865"/>
      <c r="Q1746" s="864"/>
      <c r="R1746" s="865"/>
      <c r="S1746" s="868"/>
      <c r="T1746" s="869"/>
      <c r="U1746" s="280"/>
      <c r="V1746" s="280"/>
      <c r="W1746" s="628"/>
      <c r="X1746" s="628"/>
      <c r="Y1746" s="281"/>
      <c r="Z1746" s="281"/>
      <c r="AA1746" s="628"/>
      <c r="AB1746" s="628"/>
      <c r="AC1746" s="281"/>
      <c r="AD1746" s="281"/>
      <c r="AE1746" s="60"/>
      <c r="AF1746" s="259"/>
      <c r="AG1746" s="374">
        <f t="shared" si="1677"/>
        <v>18</v>
      </c>
      <c r="AH1746" s="399"/>
      <c r="AK1746" s="412">
        <f t="shared" si="1678"/>
        <v>0</v>
      </c>
      <c r="AL1746" s="379">
        <f t="shared" si="1894"/>
        <v>0</v>
      </c>
      <c r="AM1746" s="380">
        <f t="shared" si="1680"/>
        <v>0</v>
      </c>
      <c r="AN1746" s="292">
        <f t="shared" si="1681"/>
        <v>0</v>
      </c>
      <c r="AO1746" s="388">
        <f t="shared" si="1682"/>
        <v>0</v>
      </c>
      <c r="AP1746" s="379">
        <f t="shared" si="1895"/>
        <v>0</v>
      </c>
      <c r="AQ1746" s="380">
        <f t="shared" si="1684"/>
        <v>0</v>
      </c>
      <c r="AR1746" s="317">
        <f t="shared" si="1685"/>
        <v>0</v>
      </c>
      <c r="AS1746" s="388">
        <f t="shared" si="1686"/>
        <v>0</v>
      </c>
      <c r="AT1746" s="379">
        <f t="shared" si="1896"/>
        <v>0</v>
      </c>
      <c r="AU1746" s="380">
        <f t="shared" si="1688"/>
        <v>0</v>
      </c>
      <c r="AV1746" s="317">
        <f t="shared" si="1689"/>
        <v>0</v>
      </c>
      <c r="AW1746" s="388">
        <f t="shared" si="1690"/>
        <v>0</v>
      </c>
      <c r="AX1746" s="379">
        <f t="shared" si="1897"/>
        <v>0</v>
      </c>
      <c r="AY1746" s="380">
        <f t="shared" si="1692"/>
        <v>0</v>
      </c>
      <c r="AZ1746" s="292">
        <f t="shared" si="1693"/>
        <v>0</v>
      </c>
      <c r="BA1746" s="388">
        <f t="shared" si="1694"/>
        <v>0</v>
      </c>
      <c r="BB1746" s="379">
        <f t="shared" si="1898"/>
        <v>0</v>
      </c>
      <c r="BC1746" s="380">
        <f t="shared" si="1696"/>
        <v>0</v>
      </c>
      <c r="BD1746" s="292">
        <f t="shared" si="1697"/>
        <v>0</v>
      </c>
      <c r="BE1746" s="388">
        <f t="shared" si="1698"/>
        <v>0</v>
      </c>
      <c r="BF1746" s="379">
        <f t="shared" si="1899"/>
        <v>0</v>
      </c>
      <c r="BG1746" s="380">
        <f t="shared" si="1700"/>
        <v>0</v>
      </c>
      <c r="BH1746" s="292">
        <f t="shared" si="1701"/>
        <v>0</v>
      </c>
      <c r="CA1746" s="299" t="s">
        <v>1917</v>
      </c>
      <c r="CB1746" s="421"/>
      <c r="CC1746" s="375"/>
      <c r="CD1746" s="375"/>
      <c r="CE1746" s="375"/>
      <c r="CF1746" s="375"/>
      <c r="CG1746" s="375"/>
      <c r="CH1746" s="375"/>
      <c r="CI1746" s="375"/>
      <c r="CJ1746" s="375"/>
      <c r="CK1746" s="375"/>
      <c r="CL1746" s="375"/>
      <c r="CM1746" s="375"/>
      <c r="CN1746" s="301">
        <f t="shared" ref="CN1746" si="1918">SUM(M1746:M1749)</f>
        <v>0</v>
      </c>
      <c r="CO1746" s="301">
        <f t="shared" ref="CO1746" si="1919">SUM(N1746:N1749)</f>
        <v>0</v>
      </c>
      <c r="CP1746" s="301">
        <f t="shared" ref="CP1746" si="1920">SUM(O1746:O1749)</f>
        <v>0</v>
      </c>
      <c r="CQ1746" s="301">
        <f t="shared" ref="CQ1746" si="1921">SUM(P1746:P1749)</f>
        <v>0</v>
      </c>
      <c r="CR1746" s="301">
        <f t="shared" ref="CR1746" si="1922">SUM(Q1746:Q1749)</f>
        <v>0</v>
      </c>
      <c r="CS1746" s="301">
        <f t="shared" ref="CS1746" si="1923">SUM(R1746:R1749)</f>
        <v>0</v>
      </c>
      <c r="CT1746" s="301">
        <f t="shared" ref="CT1746" si="1924">SUM(S1746:S1749)</f>
        <v>0</v>
      </c>
      <c r="CU1746" s="301">
        <f t="shared" ref="CU1746" si="1925">SUM(T1746:T1749)</f>
        <v>0</v>
      </c>
      <c r="CV1746" s="301">
        <f t="shared" ref="CV1746" si="1926">SUM(U1746:U1749)</f>
        <v>0</v>
      </c>
      <c r="CW1746" s="301">
        <f t="shared" ref="CW1746" si="1927">SUM(V1746:V1749)</f>
        <v>0</v>
      </c>
      <c r="CX1746" s="301">
        <f t="shared" ref="CX1746" si="1928">SUM(W1746:W1749)</f>
        <v>0</v>
      </c>
      <c r="CY1746" s="301">
        <f t="shared" ref="CY1746" si="1929">SUM(X1746:X1749)</f>
        <v>0</v>
      </c>
      <c r="CZ1746" s="301">
        <f t="shared" ref="CZ1746" si="1930">SUM(Y1746:Y1749)</f>
        <v>0</v>
      </c>
      <c r="DA1746" s="301">
        <f t="shared" ref="DA1746" si="1931">SUM(Z1746:Z1749)</f>
        <v>0</v>
      </c>
      <c r="DB1746" s="301">
        <f t="shared" ref="DB1746" si="1932">SUM(AA1746:AA1749)</f>
        <v>0</v>
      </c>
      <c r="DC1746" s="301">
        <f t="shared" ref="DC1746" si="1933">SUM(AB1746:AB1749)</f>
        <v>0</v>
      </c>
      <c r="DD1746" s="301">
        <f t="shared" ref="DD1746" si="1934">SUM(AC1746:AC1749)</f>
        <v>0</v>
      </c>
      <c r="DE1746" s="301">
        <f t="shared" ref="DE1746" si="1935">SUM(AD1746:AD1749)</f>
        <v>0</v>
      </c>
      <c r="DG1746" s="612"/>
      <c r="DH1746" s="613"/>
      <c r="DI1746" s="415"/>
      <c r="DJ1746" s="416"/>
      <c r="DK1746" s="416"/>
      <c r="DL1746" s="416"/>
      <c r="DM1746" s="416"/>
      <c r="DN1746" s="416"/>
      <c r="DO1746" s="416"/>
      <c r="DP1746" s="416"/>
      <c r="DQ1746" s="416"/>
      <c r="DR1746" s="416"/>
      <c r="DS1746" s="416"/>
      <c r="DT1746" s="416"/>
      <c r="DU1746" s="416"/>
      <c r="DV1746" s="416"/>
      <c r="DW1746" s="416"/>
      <c r="DX1746" s="416"/>
      <c r="DY1746" s="416"/>
      <c r="DZ1746" s="416"/>
      <c r="EA1746" s="416"/>
      <c r="EB1746" s="416"/>
      <c r="EC1746" s="416"/>
      <c r="ED1746" s="416"/>
      <c r="EE1746" s="416"/>
      <c r="EF1746" s="416"/>
      <c r="EG1746" s="416"/>
      <c r="EH1746" s="416"/>
      <c r="EI1746" s="416"/>
      <c r="EJ1746" s="416"/>
      <c r="EK1746" s="416"/>
      <c r="EL1746" s="417"/>
    </row>
    <row r="1747" spans="3:143" ht="36" customHeight="1" x14ac:dyDescent="0.25">
      <c r="C1747" s="782"/>
      <c r="D1747" s="719"/>
      <c r="E1747" s="720"/>
      <c r="F1747" s="702" t="s">
        <v>391</v>
      </c>
      <c r="G1747" s="702"/>
      <c r="H1747" s="188"/>
      <c r="I1747" s="700" t="s">
        <v>395</v>
      </c>
      <c r="J1747" s="700"/>
      <c r="K1747" s="700"/>
      <c r="L1747" s="701"/>
      <c r="M1747" s="864"/>
      <c r="N1747" s="865"/>
      <c r="O1747" s="864"/>
      <c r="P1747" s="865"/>
      <c r="Q1747" s="864"/>
      <c r="R1747" s="865"/>
      <c r="S1747" s="868"/>
      <c r="T1747" s="869"/>
      <c r="U1747" s="280"/>
      <c r="V1747" s="280"/>
      <c r="W1747" s="628"/>
      <c r="X1747" s="628"/>
      <c r="Y1747" s="281"/>
      <c r="Z1747" s="281"/>
      <c r="AA1747" s="628"/>
      <c r="AB1747" s="628"/>
      <c r="AC1747" s="281"/>
      <c r="AD1747" s="281"/>
      <c r="AE1747" s="60"/>
      <c r="AF1747" s="259"/>
      <c r="AG1747" s="374">
        <f t="shared" si="1677"/>
        <v>18</v>
      </c>
      <c r="AH1747" s="399"/>
      <c r="AK1747" s="412">
        <f t="shared" si="1678"/>
        <v>0</v>
      </c>
      <c r="AL1747" s="379">
        <f t="shared" si="1894"/>
        <v>0</v>
      </c>
      <c r="AM1747" s="380">
        <f t="shared" si="1680"/>
        <v>0</v>
      </c>
      <c r="AN1747" s="292">
        <f t="shared" si="1681"/>
        <v>0</v>
      </c>
      <c r="AO1747" s="388">
        <f t="shared" si="1682"/>
        <v>0</v>
      </c>
      <c r="AP1747" s="379">
        <f t="shared" si="1895"/>
        <v>0</v>
      </c>
      <c r="AQ1747" s="380">
        <f t="shared" si="1684"/>
        <v>0</v>
      </c>
      <c r="AR1747" s="317">
        <f t="shared" si="1685"/>
        <v>0</v>
      </c>
      <c r="AS1747" s="388">
        <f t="shared" si="1686"/>
        <v>0</v>
      </c>
      <c r="AT1747" s="379">
        <f t="shared" si="1896"/>
        <v>0</v>
      </c>
      <c r="AU1747" s="380">
        <f t="shared" si="1688"/>
        <v>0</v>
      </c>
      <c r="AV1747" s="317">
        <f t="shared" si="1689"/>
        <v>0</v>
      </c>
      <c r="AW1747" s="388">
        <f t="shared" si="1690"/>
        <v>0</v>
      </c>
      <c r="AX1747" s="379">
        <f t="shared" si="1897"/>
        <v>0</v>
      </c>
      <c r="AY1747" s="380">
        <f t="shared" si="1692"/>
        <v>0</v>
      </c>
      <c r="AZ1747" s="292">
        <f t="shared" si="1693"/>
        <v>0</v>
      </c>
      <c r="BA1747" s="388">
        <f t="shared" si="1694"/>
        <v>0</v>
      </c>
      <c r="BB1747" s="379">
        <f t="shared" si="1898"/>
        <v>0</v>
      </c>
      <c r="BC1747" s="380">
        <f t="shared" si="1696"/>
        <v>0</v>
      </c>
      <c r="BD1747" s="292">
        <f t="shared" si="1697"/>
        <v>0</v>
      </c>
      <c r="BE1747" s="388">
        <f t="shared" si="1698"/>
        <v>0</v>
      </c>
      <c r="BF1747" s="379">
        <f t="shared" si="1899"/>
        <v>0</v>
      </c>
      <c r="BG1747" s="380">
        <f t="shared" si="1700"/>
        <v>0</v>
      </c>
      <c r="BH1747" s="292">
        <f t="shared" si="1701"/>
        <v>0</v>
      </c>
      <c r="CA1747" s="299" t="s">
        <v>1910</v>
      </c>
      <c r="CB1747" s="421"/>
      <c r="CC1747" s="375"/>
      <c r="CD1747" s="375"/>
      <c r="CE1747" s="375"/>
      <c r="CF1747" s="375"/>
      <c r="CG1747" s="375"/>
      <c r="CH1747" s="375"/>
      <c r="CI1747" s="375"/>
      <c r="CJ1747" s="375"/>
      <c r="CK1747" s="375"/>
      <c r="CL1747" s="375"/>
      <c r="CM1747" s="375"/>
      <c r="CN1747" s="422">
        <f t="shared" ref="CN1747" si="1936">IF(CN1745="NA",COUNTIF(M1746:M1749,"NA"),COUNTIF(M1746:M1749,"NS"))</f>
        <v>0</v>
      </c>
      <c r="CO1747" s="422">
        <f t="shared" ref="CO1747" si="1937">IF(CO1745="NA",COUNTIF(N1746:N1749,"NA"),COUNTIF(N1746:N1749,"NS"))</f>
        <v>0</v>
      </c>
      <c r="CP1747" s="422">
        <f t="shared" ref="CP1747" si="1938">IF(CP1745="NA",COUNTIF(O1746:O1749,"NA"),COUNTIF(O1746:O1749,"NS"))</f>
        <v>0</v>
      </c>
      <c r="CQ1747" s="422">
        <f t="shared" ref="CQ1747" si="1939">IF(CQ1745="NA",COUNTIF(P1746:P1749,"NA"),COUNTIF(P1746:P1749,"NS"))</f>
        <v>0</v>
      </c>
      <c r="CR1747" s="422">
        <f t="shared" ref="CR1747" si="1940">IF(CR1745="NA",COUNTIF(Q1746:Q1749,"NA"),COUNTIF(Q1746:Q1749,"NS"))</f>
        <v>0</v>
      </c>
      <c r="CS1747" s="422">
        <f t="shared" ref="CS1747" si="1941">IF(CS1745="NA",COUNTIF(R1746:R1749,"NA"),COUNTIF(R1746:R1749,"NS"))</f>
        <v>0</v>
      </c>
      <c r="CT1747" s="422">
        <f t="shared" ref="CT1747" si="1942">IF(CT1745="NA",COUNTIF(S1746:S1749,"NA"),COUNTIF(S1746:S1749,"NS"))</f>
        <v>0</v>
      </c>
      <c r="CU1747" s="422">
        <f t="shared" ref="CU1747" si="1943">IF(CU1745="NA",COUNTIF(T1746:T1749,"NA"),COUNTIF(T1746:T1749,"NS"))</f>
        <v>0</v>
      </c>
      <c r="CV1747" s="422">
        <f t="shared" ref="CV1747" si="1944">IF(CV1745="NA",COUNTIF(U1746:U1749,"NA"),COUNTIF(U1746:U1749,"NS"))</f>
        <v>0</v>
      </c>
      <c r="CW1747" s="422">
        <f t="shared" ref="CW1747" si="1945">IF(CW1745="NA",COUNTIF(V1746:V1749,"NA"),COUNTIF(V1746:V1749,"NS"))</f>
        <v>0</v>
      </c>
      <c r="CX1747" s="422">
        <f t="shared" ref="CX1747" si="1946">IF(CX1745="NA",COUNTIF(W1746:W1749,"NA"),COUNTIF(W1746:W1749,"NS"))</f>
        <v>0</v>
      </c>
      <c r="CY1747" s="422">
        <f t="shared" ref="CY1747" si="1947">IF(CY1745="NA",COUNTIF(X1746:X1749,"NA"),COUNTIF(X1746:X1749,"NS"))</f>
        <v>0</v>
      </c>
      <c r="CZ1747" s="422">
        <f t="shared" ref="CZ1747" si="1948">IF(CZ1745="NA",COUNTIF(Y1746:Y1749,"NA"),COUNTIF(Y1746:Y1749,"NS"))</f>
        <v>0</v>
      </c>
      <c r="DA1747" s="422">
        <f t="shared" ref="DA1747" si="1949">IF(DA1745="NA",COUNTIF(Z1746:Z1749,"NA"),COUNTIF(Z1746:Z1749,"NS"))</f>
        <v>0</v>
      </c>
      <c r="DB1747" s="422">
        <f t="shared" ref="DB1747" si="1950">IF(DB1745="NA",COUNTIF(AA1746:AA1749,"NA"),COUNTIF(AA1746:AA1749,"NS"))</f>
        <v>0</v>
      </c>
      <c r="DC1747" s="422">
        <f t="shared" ref="DC1747" si="1951">IF(DC1745="NA",COUNTIF(AB1746:AB1749,"NA"),COUNTIF(AB1746:AB1749,"NS"))</f>
        <v>0</v>
      </c>
      <c r="DD1747" s="422">
        <f t="shared" ref="DD1747" si="1952">IF(DD1745="NA",COUNTIF(AC1746:AC1749,"NA"),COUNTIF(AC1746:AC1749,"NS"))</f>
        <v>0</v>
      </c>
      <c r="DE1747" s="422">
        <f t="shared" ref="DE1747" si="1953">IF(DE1745="NA",COUNTIF(AD1746:AD1749,"NA"),COUNTIF(AD1746:AD1749,"NS"))</f>
        <v>0</v>
      </c>
      <c r="DG1747" s="612"/>
      <c r="DH1747" s="613"/>
      <c r="DI1747" s="415"/>
      <c r="DJ1747" s="416"/>
      <c r="DK1747" s="416"/>
      <c r="DL1747" s="416"/>
      <c r="DM1747" s="416"/>
      <c r="DN1747" s="416"/>
      <c r="DO1747" s="416"/>
      <c r="DP1747" s="416"/>
      <c r="DQ1747" s="416"/>
      <c r="DR1747" s="416"/>
      <c r="DS1747" s="416"/>
      <c r="DT1747" s="416"/>
      <c r="DU1747" s="416"/>
      <c r="DV1747" s="416"/>
      <c r="DW1747" s="416"/>
      <c r="DX1747" s="416"/>
      <c r="DY1747" s="416"/>
      <c r="DZ1747" s="416"/>
      <c r="EA1747" s="416"/>
      <c r="EB1747" s="416"/>
      <c r="EC1747" s="416"/>
      <c r="ED1747" s="416"/>
      <c r="EE1747" s="416"/>
      <c r="EF1747" s="416"/>
      <c r="EG1747" s="416"/>
      <c r="EH1747" s="416"/>
      <c r="EI1747" s="416"/>
      <c r="EJ1747" s="416"/>
      <c r="EK1747" s="416"/>
      <c r="EL1747" s="417"/>
    </row>
    <row r="1748" spans="3:143" ht="36" customHeight="1" x14ac:dyDescent="0.25">
      <c r="C1748" s="782"/>
      <c r="D1748" s="719"/>
      <c r="E1748" s="720"/>
      <c r="F1748" s="702" t="s">
        <v>392</v>
      </c>
      <c r="G1748" s="702"/>
      <c r="H1748" s="188"/>
      <c r="I1748" s="700" t="s">
        <v>396</v>
      </c>
      <c r="J1748" s="700"/>
      <c r="K1748" s="700"/>
      <c r="L1748" s="701"/>
      <c r="M1748" s="864"/>
      <c r="N1748" s="865"/>
      <c r="O1748" s="864"/>
      <c r="P1748" s="865"/>
      <c r="Q1748" s="864"/>
      <c r="R1748" s="865"/>
      <c r="S1748" s="868"/>
      <c r="T1748" s="869"/>
      <c r="U1748" s="280"/>
      <c r="V1748" s="280"/>
      <c r="W1748" s="628"/>
      <c r="X1748" s="628"/>
      <c r="Y1748" s="281"/>
      <c r="Z1748" s="281"/>
      <c r="AA1748" s="628"/>
      <c r="AB1748" s="628"/>
      <c r="AC1748" s="281"/>
      <c r="AD1748" s="281"/>
      <c r="AE1748" s="60"/>
      <c r="AF1748" s="259"/>
      <c r="AG1748" s="374">
        <f t="shared" si="1677"/>
        <v>18</v>
      </c>
      <c r="AH1748" s="399"/>
      <c r="AK1748" s="412">
        <f t="shared" si="1678"/>
        <v>0</v>
      </c>
      <c r="AL1748" s="379">
        <f t="shared" si="1894"/>
        <v>0</v>
      </c>
      <c r="AM1748" s="380">
        <f t="shared" si="1680"/>
        <v>0</v>
      </c>
      <c r="AN1748" s="292">
        <f t="shared" si="1681"/>
        <v>0</v>
      </c>
      <c r="AO1748" s="388">
        <f t="shared" si="1682"/>
        <v>0</v>
      </c>
      <c r="AP1748" s="379">
        <f t="shared" si="1895"/>
        <v>0</v>
      </c>
      <c r="AQ1748" s="380">
        <f t="shared" si="1684"/>
        <v>0</v>
      </c>
      <c r="AR1748" s="317">
        <f t="shared" si="1685"/>
        <v>0</v>
      </c>
      <c r="AS1748" s="388">
        <f t="shared" si="1686"/>
        <v>0</v>
      </c>
      <c r="AT1748" s="379">
        <f t="shared" si="1896"/>
        <v>0</v>
      </c>
      <c r="AU1748" s="380">
        <f t="shared" si="1688"/>
        <v>0</v>
      </c>
      <c r="AV1748" s="317">
        <f t="shared" si="1689"/>
        <v>0</v>
      </c>
      <c r="AW1748" s="388">
        <f t="shared" si="1690"/>
        <v>0</v>
      </c>
      <c r="AX1748" s="379">
        <f t="shared" si="1897"/>
        <v>0</v>
      </c>
      <c r="AY1748" s="380">
        <f t="shared" si="1692"/>
        <v>0</v>
      </c>
      <c r="AZ1748" s="292">
        <f t="shared" si="1693"/>
        <v>0</v>
      </c>
      <c r="BA1748" s="388">
        <f t="shared" si="1694"/>
        <v>0</v>
      </c>
      <c r="BB1748" s="379">
        <f t="shared" si="1898"/>
        <v>0</v>
      </c>
      <c r="BC1748" s="380">
        <f t="shared" si="1696"/>
        <v>0</v>
      </c>
      <c r="BD1748" s="292">
        <f t="shared" si="1697"/>
        <v>0</v>
      </c>
      <c r="BE1748" s="388">
        <f t="shared" si="1698"/>
        <v>0</v>
      </c>
      <c r="BF1748" s="379">
        <f t="shared" si="1899"/>
        <v>0</v>
      </c>
      <c r="BG1748" s="380">
        <f t="shared" si="1700"/>
        <v>0</v>
      </c>
      <c r="BH1748" s="292">
        <f t="shared" si="1701"/>
        <v>0</v>
      </c>
      <c r="CA1748" s="299" t="s">
        <v>1918</v>
      </c>
      <c r="CB1748" s="427"/>
      <c r="CC1748" s="375"/>
      <c r="CD1748" s="375"/>
      <c r="CE1748" s="375"/>
      <c r="CF1748" s="375"/>
      <c r="CG1748" s="375"/>
      <c r="CH1748" s="375"/>
      <c r="CI1748" s="375"/>
      <c r="CJ1748" s="375"/>
      <c r="CK1748" s="375"/>
      <c r="CL1748" s="375"/>
      <c r="CM1748" s="375"/>
      <c r="CN1748" s="425">
        <f t="shared" ref="CN1748:DD1748" si="1954">IF(OR(AND(CN1745=0,CN1747&gt;0),AND(CN1745="NS",CN1746&gt;0),AND(CN1745="NS",CN1746=0,CN1747=0)),1,IF(OR(AND(CN1747&gt;=2,CN1746&lt;CN1745),AND(CN1745="NS",CN1746=0,CN1747&gt;0),OR(CN1745=CN1746,AND(CN1745="",CN1747=0,CN1746=0))),0,1))</f>
        <v>0</v>
      </c>
      <c r="CO1748" s="425">
        <f t="shared" si="1954"/>
        <v>0</v>
      </c>
      <c r="CP1748" s="425">
        <f t="shared" si="1954"/>
        <v>0</v>
      </c>
      <c r="CQ1748" s="425">
        <f t="shared" si="1954"/>
        <v>0</v>
      </c>
      <c r="CR1748" s="425">
        <f t="shared" si="1954"/>
        <v>0</v>
      </c>
      <c r="CS1748" s="425">
        <f t="shared" si="1954"/>
        <v>0</v>
      </c>
      <c r="CT1748" s="425">
        <f t="shared" si="1954"/>
        <v>0</v>
      </c>
      <c r="CU1748" s="425">
        <f t="shared" si="1954"/>
        <v>0</v>
      </c>
      <c r="CV1748" s="425">
        <f t="shared" si="1954"/>
        <v>0</v>
      </c>
      <c r="CW1748" s="425">
        <f t="shared" si="1954"/>
        <v>0</v>
      </c>
      <c r="CX1748" s="425">
        <f t="shared" si="1954"/>
        <v>0</v>
      </c>
      <c r="CY1748" s="425">
        <f t="shared" si="1954"/>
        <v>0</v>
      </c>
      <c r="CZ1748" s="425">
        <f t="shared" si="1954"/>
        <v>0</v>
      </c>
      <c r="DA1748" s="425">
        <f t="shared" si="1954"/>
        <v>0</v>
      </c>
      <c r="DB1748" s="425">
        <f t="shared" si="1954"/>
        <v>0</v>
      </c>
      <c r="DC1748" s="425">
        <f t="shared" si="1954"/>
        <v>0</v>
      </c>
      <c r="DD1748" s="425">
        <f t="shared" si="1954"/>
        <v>0</v>
      </c>
      <c r="DE1748" s="425">
        <f t="shared" ref="DE1748" si="1955">IF(OR(AND(DE1745=0,DE1747&gt;0),AND(DE1745="NS",DE1746&gt;0),AND(DE1745="NS",DE1746=0,DE1747=0)),1,IF(OR(AND(DE1747&gt;=2,DE1746&lt;DE1745),AND(DE1745="NS",DE1746=0,DE1747&gt;0),OR(DE1745=DE1746,AND(DE1745="",DE1747=0,DE1746=0))),0,1))</f>
        <v>0</v>
      </c>
      <c r="DF1748" s="400">
        <f>SUM(CN1748:DE1748)</f>
        <v>0</v>
      </c>
      <c r="DG1748" s="612"/>
      <c r="DH1748" s="613"/>
      <c r="DI1748" s="415"/>
      <c r="DJ1748" s="416"/>
      <c r="DK1748" s="416"/>
      <c r="DL1748" s="416"/>
      <c r="DM1748" s="416"/>
      <c r="DN1748" s="416"/>
      <c r="DO1748" s="416"/>
      <c r="DP1748" s="416"/>
      <c r="DQ1748" s="416"/>
      <c r="DR1748" s="416"/>
      <c r="DS1748" s="416"/>
      <c r="DT1748" s="416"/>
      <c r="DU1748" s="416"/>
      <c r="DV1748" s="416"/>
      <c r="DW1748" s="416"/>
      <c r="DX1748" s="416"/>
      <c r="DY1748" s="416"/>
      <c r="DZ1748" s="416"/>
      <c r="EA1748" s="416"/>
      <c r="EB1748" s="416"/>
      <c r="EC1748" s="416"/>
      <c r="ED1748" s="416"/>
      <c r="EE1748" s="416"/>
      <c r="EF1748" s="416"/>
      <c r="EG1748" s="416"/>
      <c r="EH1748" s="416"/>
      <c r="EI1748" s="416"/>
      <c r="EJ1748" s="416"/>
      <c r="EK1748" s="416"/>
      <c r="EL1748" s="417"/>
    </row>
    <row r="1749" spans="3:143" ht="48" customHeight="1" x14ac:dyDescent="0.25">
      <c r="C1749" s="782"/>
      <c r="D1749" s="719"/>
      <c r="E1749" s="720"/>
      <c r="F1749" s="702" t="s">
        <v>393</v>
      </c>
      <c r="G1749" s="702"/>
      <c r="H1749" s="188"/>
      <c r="I1749" s="700" t="s">
        <v>397</v>
      </c>
      <c r="J1749" s="700"/>
      <c r="K1749" s="700"/>
      <c r="L1749" s="701"/>
      <c r="M1749" s="864"/>
      <c r="N1749" s="865"/>
      <c r="O1749" s="864"/>
      <c r="P1749" s="865"/>
      <c r="Q1749" s="864"/>
      <c r="R1749" s="865"/>
      <c r="S1749" s="868"/>
      <c r="T1749" s="869"/>
      <c r="U1749" s="280"/>
      <c r="V1749" s="280"/>
      <c r="W1749" s="628"/>
      <c r="X1749" s="628"/>
      <c r="Y1749" s="281"/>
      <c r="Z1749" s="281"/>
      <c r="AA1749" s="628"/>
      <c r="AB1749" s="628"/>
      <c r="AC1749" s="281"/>
      <c r="AD1749" s="281"/>
      <c r="AE1749" s="60"/>
      <c r="AF1749" s="259"/>
      <c r="AG1749" s="374">
        <f t="shared" si="1677"/>
        <v>18</v>
      </c>
      <c r="AH1749" s="399"/>
      <c r="AK1749" s="412">
        <f t="shared" si="1678"/>
        <v>0</v>
      </c>
      <c r="AL1749" s="379">
        <f t="shared" si="1894"/>
        <v>0</v>
      </c>
      <c r="AM1749" s="380">
        <f t="shared" si="1680"/>
        <v>0</v>
      </c>
      <c r="AN1749" s="292">
        <f t="shared" si="1681"/>
        <v>0</v>
      </c>
      <c r="AO1749" s="388">
        <f t="shared" si="1682"/>
        <v>0</v>
      </c>
      <c r="AP1749" s="379">
        <f t="shared" si="1895"/>
        <v>0</v>
      </c>
      <c r="AQ1749" s="380">
        <f t="shared" si="1684"/>
        <v>0</v>
      </c>
      <c r="AR1749" s="317">
        <f t="shared" si="1685"/>
        <v>0</v>
      </c>
      <c r="AS1749" s="388">
        <f t="shared" si="1686"/>
        <v>0</v>
      </c>
      <c r="AT1749" s="379">
        <f t="shared" si="1896"/>
        <v>0</v>
      </c>
      <c r="AU1749" s="380">
        <f t="shared" si="1688"/>
        <v>0</v>
      </c>
      <c r="AV1749" s="317">
        <f t="shared" si="1689"/>
        <v>0</v>
      </c>
      <c r="AW1749" s="388">
        <f t="shared" si="1690"/>
        <v>0</v>
      </c>
      <c r="AX1749" s="379">
        <f t="shared" si="1897"/>
        <v>0</v>
      </c>
      <c r="AY1749" s="380">
        <f t="shared" si="1692"/>
        <v>0</v>
      </c>
      <c r="AZ1749" s="292">
        <f t="shared" si="1693"/>
        <v>0</v>
      </c>
      <c r="BA1749" s="388">
        <f t="shared" si="1694"/>
        <v>0</v>
      </c>
      <c r="BB1749" s="379">
        <f t="shared" si="1898"/>
        <v>0</v>
      </c>
      <c r="BC1749" s="380">
        <f t="shared" si="1696"/>
        <v>0</v>
      </c>
      <c r="BD1749" s="292">
        <f t="shared" si="1697"/>
        <v>0</v>
      </c>
      <c r="BE1749" s="388">
        <f t="shared" si="1698"/>
        <v>0</v>
      </c>
      <c r="BF1749" s="379">
        <f t="shared" si="1899"/>
        <v>0</v>
      </c>
      <c r="BG1749" s="380">
        <f t="shared" si="1700"/>
        <v>0</v>
      </c>
      <c r="BH1749" s="292">
        <f t="shared" si="1701"/>
        <v>0</v>
      </c>
      <c r="CA1749" s="303"/>
      <c r="CB1749" s="427"/>
      <c r="CC1749" s="375"/>
      <c r="CD1749" s="375"/>
      <c r="CE1749" s="375"/>
      <c r="CF1749" s="375"/>
      <c r="CG1749" s="375"/>
      <c r="CH1749" s="375"/>
      <c r="CI1749" s="375"/>
      <c r="CJ1749" s="375"/>
      <c r="CK1749" s="375"/>
      <c r="CL1749" s="375"/>
      <c r="CM1749" s="375"/>
      <c r="CN1749" s="311"/>
      <c r="CO1749" s="311"/>
      <c r="CP1749" s="311"/>
      <c r="CQ1749" s="311"/>
      <c r="CR1749" s="311"/>
      <c r="CS1749" s="311"/>
      <c r="CT1749" s="311"/>
      <c r="CU1749" s="311"/>
      <c r="CV1749" s="311"/>
      <c r="CW1749" s="311"/>
      <c r="CX1749" s="311"/>
      <c r="CY1749" s="311"/>
      <c r="CZ1749" s="311"/>
      <c r="DA1749" s="311"/>
      <c r="DB1749" s="311"/>
      <c r="DC1749" s="311"/>
      <c r="DD1749" s="311"/>
      <c r="DE1749" s="311"/>
      <c r="DG1749" s="612"/>
      <c r="DH1749" s="613"/>
      <c r="DI1749" s="415"/>
      <c r="DJ1749" s="416"/>
      <c r="DK1749" s="416"/>
      <c r="DL1749" s="416"/>
      <c r="DM1749" s="416"/>
      <c r="DN1749" s="416"/>
      <c r="DO1749" s="416"/>
      <c r="DP1749" s="416"/>
      <c r="DQ1749" s="416"/>
      <c r="DR1749" s="416"/>
      <c r="DS1749" s="416"/>
      <c r="DT1749" s="416"/>
      <c r="DU1749" s="416"/>
      <c r="DV1749" s="416"/>
      <c r="DW1749" s="416"/>
      <c r="DX1749" s="416"/>
      <c r="DY1749" s="416"/>
      <c r="DZ1749" s="416"/>
      <c r="EA1749" s="416"/>
      <c r="EB1749" s="416"/>
      <c r="EC1749" s="416"/>
      <c r="ED1749" s="416"/>
      <c r="EE1749" s="416"/>
      <c r="EF1749" s="416"/>
      <c r="EG1749" s="416"/>
      <c r="EH1749" s="416"/>
      <c r="EI1749" s="416"/>
      <c r="EJ1749" s="416"/>
      <c r="EK1749" s="416"/>
      <c r="EL1749" s="417"/>
    </row>
    <row r="1750" spans="3:143" ht="15" customHeight="1" x14ac:dyDescent="0.25">
      <c r="C1750" s="782"/>
      <c r="D1750" s="719"/>
      <c r="E1750" s="720"/>
      <c r="F1750" s="703" t="s">
        <v>398</v>
      </c>
      <c r="G1750" s="703"/>
      <c r="H1750" s="704" t="s">
        <v>399</v>
      </c>
      <c r="I1750" s="705"/>
      <c r="J1750" s="705"/>
      <c r="K1750" s="705"/>
      <c r="L1750" s="706"/>
      <c r="M1750" s="864"/>
      <c r="N1750" s="865"/>
      <c r="O1750" s="864"/>
      <c r="P1750" s="865"/>
      <c r="Q1750" s="864"/>
      <c r="R1750" s="865"/>
      <c r="S1750" s="868"/>
      <c r="T1750" s="869"/>
      <c r="U1750" s="280"/>
      <c r="V1750" s="280"/>
      <c r="W1750" s="628"/>
      <c r="X1750" s="628"/>
      <c r="Y1750" s="281"/>
      <c r="Z1750" s="281"/>
      <c r="AA1750" s="628"/>
      <c r="AB1750" s="628"/>
      <c r="AC1750" s="281"/>
      <c r="AD1750" s="281"/>
      <c r="AE1750" s="60"/>
      <c r="AF1750" s="259"/>
      <c r="AG1750" s="374">
        <f t="shared" si="1677"/>
        <v>18</v>
      </c>
      <c r="AH1750" s="399"/>
      <c r="AK1750" s="412">
        <f t="shared" si="1678"/>
        <v>0</v>
      </c>
      <c r="AL1750" s="379">
        <f t="shared" si="1894"/>
        <v>0</v>
      </c>
      <c r="AM1750" s="380">
        <f t="shared" si="1680"/>
        <v>0</v>
      </c>
      <c r="AN1750" s="292">
        <f t="shared" si="1681"/>
        <v>0</v>
      </c>
      <c r="AO1750" s="388">
        <f t="shared" si="1682"/>
        <v>0</v>
      </c>
      <c r="AP1750" s="379">
        <f t="shared" si="1895"/>
        <v>0</v>
      </c>
      <c r="AQ1750" s="380">
        <f t="shared" si="1684"/>
        <v>0</v>
      </c>
      <c r="AR1750" s="317">
        <f t="shared" si="1685"/>
        <v>0</v>
      </c>
      <c r="AS1750" s="388">
        <f t="shared" si="1686"/>
        <v>0</v>
      </c>
      <c r="AT1750" s="379">
        <f t="shared" si="1896"/>
        <v>0</v>
      </c>
      <c r="AU1750" s="380">
        <f t="shared" si="1688"/>
        <v>0</v>
      </c>
      <c r="AV1750" s="317">
        <f t="shared" si="1689"/>
        <v>0</v>
      </c>
      <c r="AW1750" s="388">
        <f t="shared" si="1690"/>
        <v>0</v>
      </c>
      <c r="AX1750" s="379">
        <f t="shared" si="1897"/>
        <v>0</v>
      </c>
      <c r="AY1750" s="380">
        <f t="shared" si="1692"/>
        <v>0</v>
      </c>
      <c r="AZ1750" s="292">
        <f t="shared" si="1693"/>
        <v>0</v>
      </c>
      <c r="BA1750" s="388">
        <f t="shared" si="1694"/>
        <v>0</v>
      </c>
      <c r="BB1750" s="379">
        <f t="shared" si="1898"/>
        <v>0</v>
      </c>
      <c r="BC1750" s="380">
        <f t="shared" si="1696"/>
        <v>0</v>
      </c>
      <c r="BD1750" s="292">
        <f t="shared" si="1697"/>
        <v>0</v>
      </c>
      <c r="BE1750" s="388">
        <f t="shared" si="1698"/>
        <v>0</v>
      </c>
      <c r="BF1750" s="379">
        <f t="shared" si="1899"/>
        <v>0</v>
      </c>
      <c r="BG1750" s="380">
        <f t="shared" si="1700"/>
        <v>0</v>
      </c>
      <c r="BH1750" s="292">
        <f t="shared" si="1701"/>
        <v>0</v>
      </c>
      <c r="CA1750" s="303"/>
      <c r="CB1750" s="427"/>
      <c r="CC1750" s="375"/>
      <c r="CD1750" s="375"/>
      <c r="CE1750" s="375"/>
      <c r="CF1750" s="375"/>
      <c r="CG1750" s="375"/>
      <c r="CH1750" s="375"/>
      <c r="CI1750" s="375"/>
      <c r="CJ1750" s="375"/>
      <c r="CK1750" s="375"/>
      <c r="CL1750" s="375"/>
      <c r="CM1750" s="375"/>
      <c r="CN1750" s="311"/>
      <c r="CO1750" s="311"/>
      <c r="CP1750" s="311"/>
      <c r="CQ1750" s="311"/>
      <c r="CR1750" s="311"/>
      <c r="CS1750" s="311"/>
      <c r="CT1750" s="311"/>
      <c r="CU1750" s="311"/>
      <c r="CV1750" s="311"/>
      <c r="CW1750" s="311"/>
      <c r="CX1750" s="311"/>
      <c r="CY1750" s="311"/>
      <c r="CZ1750" s="311"/>
      <c r="DA1750" s="311"/>
      <c r="DB1750" s="311"/>
      <c r="DC1750" s="311"/>
      <c r="DD1750" s="311"/>
      <c r="DE1750" s="311"/>
      <c r="DG1750" s="610"/>
      <c r="DH1750" s="611"/>
      <c r="DI1750" s="415"/>
      <c r="DJ1750" s="416"/>
      <c r="DK1750" s="416"/>
      <c r="DL1750" s="416"/>
      <c r="DM1750" s="416"/>
      <c r="DN1750" s="416"/>
      <c r="DO1750" s="416"/>
      <c r="DP1750" s="416"/>
      <c r="DQ1750" s="416"/>
      <c r="DR1750" s="416"/>
      <c r="DS1750" s="416"/>
      <c r="DT1750" s="416"/>
      <c r="DU1750" s="416"/>
      <c r="DV1750" s="416"/>
      <c r="DW1750" s="416"/>
      <c r="DX1750" s="416"/>
      <c r="DY1750" s="416"/>
      <c r="DZ1750" s="416"/>
      <c r="EA1750" s="416"/>
      <c r="EB1750" s="416"/>
      <c r="EC1750" s="416"/>
      <c r="ED1750" s="416"/>
      <c r="EE1750" s="416"/>
      <c r="EF1750" s="416"/>
      <c r="EG1750" s="416"/>
      <c r="EH1750" s="416"/>
      <c r="EI1750" s="416"/>
      <c r="EJ1750" s="416"/>
      <c r="EK1750" s="416"/>
      <c r="EL1750" s="417"/>
    </row>
    <row r="1751" spans="3:143" ht="15" customHeight="1" x14ac:dyDescent="0.25">
      <c r="C1751" s="782"/>
      <c r="D1751" s="719"/>
      <c r="E1751" s="720"/>
      <c r="F1751" s="703" t="s">
        <v>400</v>
      </c>
      <c r="G1751" s="703"/>
      <c r="H1751" s="704" t="s">
        <v>401</v>
      </c>
      <c r="I1751" s="705"/>
      <c r="J1751" s="705"/>
      <c r="K1751" s="705"/>
      <c r="L1751" s="706"/>
      <c r="M1751" s="864"/>
      <c r="N1751" s="865"/>
      <c r="O1751" s="864"/>
      <c r="P1751" s="865"/>
      <c r="Q1751" s="864"/>
      <c r="R1751" s="865"/>
      <c r="S1751" s="868"/>
      <c r="T1751" s="869"/>
      <c r="U1751" s="280"/>
      <c r="V1751" s="280"/>
      <c r="W1751" s="628"/>
      <c r="X1751" s="628"/>
      <c r="Y1751" s="281"/>
      <c r="Z1751" s="281"/>
      <c r="AA1751" s="628"/>
      <c r="AB1751" s="628"/>
      <c r="AC1751" s="281"/>
      <c r="AD1751" s="281"/>
      <c r="AE1751" s="60"/>
      <c r="AF1751" s="259"/>
      <c r="AG1751" s="374">
        <f t="shared" si="1677"/>
        <v>18</v>
      </c>
      <c r="AH1751" s="399"/>
      <c r="AK1751" s="412">
        <f t="shared" si="1678"/>
        <v>0</v>
      </c>
      <c r="AL1751" s="379">
        <f t="shared" si="1894"/>
        <v>0</v>
      </c>
      <c r="AM1751" s="380">
        <f t="shared" si="1680"/>
        <v>0</v>
      </c>
      <c r="AN1751" s="292">
        <f t="shared" si="1681"/>
        <v>0</v>
      </c>
      <c r="AO1751" s="388">
        <f t="shared" si="1682"/>
        <v>0</v>
      </c>
      <c r="AP1751" s="379">
        <f t="shared" si="1895"/>
        <v>0</v>
      </c>
      <c r="AQ1751" s="380">
        <f t="shared" si="1684"/>
        <v>0</v>
      </c>
      <c r="AR1751" s="317">
        <f t="shared" si="1685"/>
        <v>0</v>
      </c>
      <c r="AS1751" s="388">
        <f t="shared" si="1686"/>
        <v>0</v>
      </c>
      <c r="AT1751" s="379">
        <f t="shared" si="1896"/>
        <v>0</v>
      </c>
      <c r="AU1751" s="380">
        <f t="shared" si="1688"/>
        <v>0</v>
      </c>
      <c r="AV1751" s="317">
        <f t="shared" si="1689"/>
        <v>0</v>
      </c>
      <c r="AW1751" s="388">
        <f t="shared" si="1690"/>
        <v>0</v>
      </c>
      <c r="AX1751" s="379">
        <f t="shared" si="1897"/>
        <v>0</v>
      </c>
      <c r="AY1751" s="380">
        <f t="shared" si="1692"/>
        <v>0</v>
      </c>
      <c r="AZ1751" s="292">
        <f t="shared" si="1693"/>
        <v>0</v>
      </c>
      <c r="BA1751" s="388">
        <f t="shared" si="1694"/>
        <v>0</v>
      </c>
      <c r="BB1751" s="379">
        <f t="shared" si="1898"/>
        <v>0</v>
      </c>
      <c r="BC1751" s="380">
        <f t="shared" si="1696"/>
        <v>0</v>
      </c>
      <c r="BD1751" s="292">
        <f t="shared" si="1697"/>
        <v>0</v>
      </c>
      <c r="BE1751" s="388">
        <f t="shared" si="1698"/>
        <v>0</v>
      </c>
      <c r="BF1751" s="379">
        <f t="shared" si="1899"/>
        <v>0</v>
      </c>
      <c r="BG1751" s="380">
        <f t="shared" si="1700"/>
        <v>0</v>
      </c>
      <c r="BH1751" s="292">
        <f t="shared" si="1701"/>
        <v>0</v>
      </c>
      <c r="CA1751" s="303"/>
      <c r="CB1751" s="421"/>
      <c r="CC1751" s="375"/>
      <c r="CD1751" s="375"/>
      <c r="CE1751" s="375"/>
      <c r="CF1751" s="375"/>
      <c r="CG1751" s="375"/>
      <c r="CH1751" s="375"/>
      <c r="CI1751" s="375"/>
      <c r="CJ1751" s="375"/>
      <c r="CK1751" s="375"/>
      <c r="CL1751" s="375"/>
      <c r="CM1751" s="375"/>
      <c r="CN1751" s="311"/>
      <c r="CO1751" s="311"/>
      <c r="CP1751" s="311"/>
      <c r="CQ1751" s="311"/>
      <c r="CR1751" s="311"/>
      <c r="CS1751" s="311"/>
      <c r="CT1751" s="311"/>
      <c r="CU1751" s="311"/>
      <c r="CV1751" s="311"/>
      <c r="CW1751" s="311"/>
      <c r="CX1751" s="311"/>
      <c r="CY1751" s="311"/>
      <c r="CZ1751" s="311"/>
      <c r="DA1751" s="311"/>
      <c r="DB1751" s="311"/>
      <c r="DC1751" s="311"/>
      <c r="DD1751" s="311"/>
      <c r="DE1751" s="311"/>
      <c r="DG1751" s="610"/>
      <c r="DH1751" s="611"/>
      <c r="DI1751" s="415"/>
      <c r="DJ1751" s="416"/>
      <c r="DK1751" s="416"/>
      <c r="DL1751" s="416"/>
      <c r="DM1751" s="416"/>
      <c r="DN1751" s="416"/>
      <c r="DO1751" s="416"/>
      <c r="DP1751" s="416"/>
      <c r="DQ1751" s="416"/>
      <c r="DR1751" s="416"/>
      <c r="DS1751" s="416"/>
      <c r="DT1751" s="416"/>
      <c r="DU1751" s="416"/>
      <c r="DV1751" s="416"/>
      <c r="DW1751" s="416"/>
      <c r="DX1751" s="416"/>
      <c r="DY1751" s="416"/>
      <c r="DZ1751" s="416"/>
      <c r="EA1751" s="416"/>
      <c r="EB1751" s="416"/>
      <c r="EC1751" s="416"/>
      <c r="ED1751" s="416"/>
      <c r="EE1751" s="416"/>
      <c r="EF1751" s="416"/>
      <c r="EG1751" s="416"/>
      <c r="EH1751" s="416"/>
      <c r="EI1751" s="416"/>
      <c r="EJ1751" s="416"/>
      <c r="EK1751" s="416"/>
      <c r="EL1751" s="417"/>
    </row>
    <row r="1752" spans="3:143" ht="15" customHeight="1" x14ac:dyDescent="0.25">
      <c r="C1752" s="782"/>
      <c r="D1752" s="719"/>
      <c r="E1752" s="720"/>
      <c r="F1752" s="703" t="s">
        <v>402</v>
      </c>
      <c r="G1752" s="703"/>
      <c r="H1752" s="704" t="s">
        <v>403</v>
      </c>
      <c r="I1752" s="705"/>
      <c r="J1752" s="705"/>
      <c r="K1752" s="705"/>
      <c r="L1752" s="706"/>
      <c r="M1752" s="864"/>
      <c r="N1752" s="865"/>
      <c r="O1752" s="864"/>
      <c r="P1752" s="865"/>
      <c r="Q1752" s="864"/>
      <c r="R1752" s="865"/>
      <c r="S1752" s="868"/>
      <c r="T1752" s="869"/>
      <c r="U1752" s="280"/>
      <c r="V1752" s="280"/>
      <c r="W1752" s="628"/>
      <c r="X1752" s="628"/>
      <c r="Y1752" s="281"/>
      <c r="Z1752" s="281"/>
      <c r="AA1752" s="628"/>
      <c r="AB1752" s="628"/>
      <c r="AC1752" s="281"/>
      <c r="AD1752" s="281"/>
      <c r="AE1752" s="60"/>
      <c r="AF1752" s="259"/>
      <c r="AG1752" s="374">
        <f t="shared" si="1677"/>
        <v>18</v>
      </c>
      <c r="AH1752" s="399"/>
      <c r="AK1752" s="412">
        <f t="shared" si="1678"/>
        <v>0</v>
      </c>
      <c r="AL1752" s="379">
        <f t="shared" si="1894"/>
        <v>0</v>
      </c>
      <c r="AM1752" s="380">
        <f t="shared" si="1680"/>
        <v>0</v>
      </c>
      <c r="AN1752" s="292">
        <f t="shared" si="1681"/>
        <v>0</v>
      </c>
      <c r="AO1752" s="388">
        <f t="shared" si="1682"/>
        <v>0</v>
      </c>
      <c r="AP1752" s="379">
        <f t="shared" si="1895"/>
        <v>0</v>
      </c>
      <c r="AQ1752" s="380">
        <f t="shared" si="1684"/>
        <v>0</v>
      </c>
      <c r="AR1752" s="317">
        <f t="shared" si="1685"/>
        <v>0</v>
      </c>
      <c r="AS1752" s="388">
        <f t="shared" si="1686"/>
        <v>0</v>
      </c>
      <c r="AT1752" s="379">
        <f t="shared" si="1896"/>
        <v>0</v>
      </c>
      <c r="AU1752" s="380">
        <f t="shared" si="1688"/>
        <v>0</v>
      </c>
      <c r="AV1752" s="317">
        <f t="shared" si="1689"/>
        <v>0</v>
      </c>
      <c r="AW1752" s="388">
        <f t="shared" si="1690"/>
        <v>0</v>
      </c>
      <c r="AX1752" s="379">
        <f t="shared" si="1897"/>
        <v>0</v>
      </c>
      <c r="AY1752" s="380">
        <f t="shared" si="1692"/>
        <v>0</v>
      </c>
      <c r="AZ1752" s="292">
        <f t="shared" si="1693"/>
        <v>0</v>
      </c>
      <c r="BA1752" s="388">
        <f t="shared" si="1694"/>
        <v>0</v>
      </c>
      <c r="BB1752" s="379">
        <f t="shared" si="1898"/>
        <v>0</v>
      </c>
      <c r="BC1752" s="380">
        <f t="shared" si="1696"/>
        <v>0</v>
      </c>
      <c r="BD1752" s="292">
        <f t="shared" si="1697"/>
        <v>0</v>
      </c>
      <c r="BE1752" s="388">
        <f t="shared" si="1698"/>
        <v>0</v>
      </c>
      <c r="BF1752" s="379">
        <f t="shared" si="1899"/>
        <v>0</v>
      </c>
      <c r="BG1752" s="380">
        <f t="shared" si="1700"/>
        <v>0</v>
      </c>
      <c r="BH1752" s="292">
        <f t="shared" si="1701"/>
        <v>0</v>
      </c>
      <c r="CA1752" s="299" t="s">
        <v>60</v>
      </c>
      <c r="CB1752" s="421"/>
      <c r="CC1752" s="375"/>
      <c r="CD1752" s="375"/>
      <c r="CE1752" s="375"/>
      <c r="CF1752" s="375"/>
      <c r="CG1752" s="375"/>
      <c r="CH1752" s="375"/>
      <c r="CI1752" s="375"/>
      <c r="CJ1752" s="375"/>
      <c r="CK1752" s="375"/>
      <c r="CL1752" s="375"/>
      <c r="CM1752" s="375"/>
      <c r="CN1752" s="423">
        <f t="shared" ref="CN1752" si="1956">IF(M1752="",0,M1752)</f>
        <v>0</v>
      </c>
      <c r="CO1752" s="423">
        <f t="shared" ref="CO1752" si="1957">IF(N1752="",0,N1752)</f>
        <v>0</v>
      </c>
      <c r="CP1752" s="423">
        <f t="shared" ref="CP1752" si="1958">IF(O1752="",0,O1752)</f>
        <v>0</v>
      </c>
      <c r="CQ1752" s="423">
        <f t="shared" ref="CQ1752" si="1959">IF(P1752="",0,P1752)</f>
        <v>0</v>
      </c>
      <c r="CR1752" s="423">
        <f t="shared" ref="CR1752" si="1960">IF(Q1752="",0,Q1752)</f>
        <v>0</v>
      </c>
      <c r="CS1752" s="423">
        <f t="shared" ref="CS1752" si="1961">IF(R1752="",0,R1752)</f>
        <v>0</v>
      </c>
      <c r="CT1752" s="423">
        <f t="shared" ref="CT1752" si="1962">IF(S1752="",0,S1752)</f>
        <v>0</v>
      </c>
      <c r="CU1752" s="423">
        <f t="shared" ref="CU1752" si="1963">IF(T1752="",0,T1752)</f>
        <v>0</v>
      </c>
      <c r="CV1752" s="423">
        <f t="shared" ref="CV1752" si="1964">IF(U1752="",0,U1752)</f>
        <v>0</v>
      </c>
      <c r="CW1752" s="423">
        <f t="shared" ref="CW1752" si="1965">IF(V1752="",0,V1752)</f>
        <v>0</v>
      </c>
      <c r="CX1752" s="423">
        <f t="shared" ref="CX1752" si="1966">IF(W1752="",0,W1752)</f>
        <v>0</v>
      </c>
      <c r="CY1752" s="423">
        <f t="shared" ref="CY1752" si="1967">IF(X1752="",0,X1752)</f>
        <v>0</v>
      </c>
      <c r="CZ1752" s="423">
        <f t="shared" ref="CZ1752" si="1968">IF(Y1752="",0,Y1752)</f>
        <v>0</v>
      </c>
      <c r="DA1752" s="423">
        <f t="shared" ref="DA1752" si="1969">IF(Z1752="",0,Z1752)</f>
        <v>0</v>
      </c>
      <c r="DB1752" s="423">
        <f t="shared" ref="DB1752" si="1970">IF(AA1752="",0,AA1752)</f>
        <v>0</v>
      </c>
      <c r="DC1752" s="423">
        <f t="shared" ref="DC1752" si="1971">IF(AB1752="",0,AB1752)</f>
        <v>0</v>
      </c>
      <c r="DD1752" s="423">
        <f t="shared" ref="DD1752" si="1972">IF(AC1752="",0,AC1752)</f>
        <v>0</v>
      </c>
      <c r="DE1752" s="423">
        <f t="shared" ref="DE1752" si="1973">IF(AD1752="",0,AD1752)</f>
        <v>0</v>
      </c>
      <c r="DG1752" s="610"/>
      <c r="DH1752" s="611"/>
      <c r="DI1752" s="415"/>
      <c r="DJ1752" s="416"/>
      <c r="DK1752" s="416"/>
      <c r="DL1752" s="416"/>
      <c r="DM1752" s="416"/>
      <c r="DN1752" s="416"/>
      <c r="DO1752" s="416"/>
      <c r="DP1752" s="416"/>
      <c r="DQ1752" s="416"/>
      <c r="DR1752" s="416"/>
      <c r="DS1752" s="416"/>
      <c r="DT1752" s="416"/>
      <c r="DU1752" s="416"/>
      <c r="DV1752" s="416"/>
      <c r="DW1752" s="416"/>
      <c r="DX1752" s="416"/>
      <c r="DY1752" s="416"/>
      <c r="DZ1752" s="416"/>
      <c r="EA1752" s="416"/>
      <c r="EB1752" s="416"/>
      <c r="EC1752" s="416"/>
      <c r="ED1752" s="416"/>
      <c r="EE1752" s="416"/>
      <c r="EF1752" s="416"/>
      <c r="EG1752" s="416"/>
      <c r="EH1752" s="416"/>
      <c r="EI1752" s="416"/>
      <c r="EJ1752" s="416"/>
      <c r="EK1752" s="416"/>
      <c r="EL1752" s="417"/>
    </row>
    <row r="1753" spans="3:143" ht="60" customHeight="1" x14ac:dyDescent="0.25">
      <c r="C1753" s="782"/>
      <c r="D1753" s="719"/>
      <c r="E1753" s="720"/>
      <c r="F1753" s="716" t="s">
        <v>404</v>
      </c>
      <c r="G1753" s="716"/>
      <c r="H1753" s="188"/>
      <c r="I1753" s="700" t="s">
        <v>405</v>
      </c>
      <c r="J1753" s="700"/>
      <c r="K1753" s="700"/>
      <c r="L1753" s="701"/>
      <c r="M1753" s="864"/>
      <c r="N1753" s="865"/>
      <c r="O1753" s="864"/>
      <c r="P1753" s="865"/>
      <c r="Q1753" s="864"/>
      <c r="R1753" s="865"/>
      <c r="S1753" s="868"/>
      <c r="T1753" s="869"/>
      <c r="U1753" s="280"/>
      <c r="V1753" s="280"/>
      <c r="W1753" s="628"/>
      <c r="X1753" s="628"/>
      <c r="Y1753" s="281"/>
      <c r="Z1753" s="281"/>
      <c r="AA1753" s="628"/>
      <c r="AB1753" s="628"/>
      <c r="AC1753" s="281"/>
      <c r="AD1753" s="281"/>
      <c r="AE1753" s="60"/>
      <c r="AF1753" s="259"/>
      <c r="AG1753" s="374">
        <f t="shared" si="1677"/>
        <v>18</v>
      </c>
      <c r="AH1753" s="399"/>
      <c r="AK1753" s="412">
        <f t="shared" si="1678"/>
        <v>0</v>
      </c>
      <c r="AL1753" s="379">
        <f t="shared" si="1894"/>
        <v>0</v>
      </c>
      <c r="AM1753" s="380">
        <f t="shared" si="1680"/>
        <v>0</v>
      </c>
      <c r="AN1753" s="292">
        <f t="shared" si="1681"/>
        <v>0</v>
      </c>
      <c r="AO1753" s="388">
        <f t="shared" si="1682"/>
        <v>0</v>
      </c>
      <c r="AP1753" s="379">
        <f t="shared" si="1895"/>
        <v>0</v>
      </c>
      <c r="AQ1753" s="380">
        <f t="shared" si="1684"/>
        <v>0</v>
      </c>
      <c r="AR1753" s="317">
        <f t="shared" si="1685"/>
        <v>0</v>
      </c>
      <c r="AS1753" s="388">
        <f t="shared" si="1686"/>
        <v>0</v>
      </c>
      <c r="AT1753" s="379">
        <f t="shared" si="1896"/>
        <v>0</v>
      </c>
      <c r="AU1753" s="380">
        <f t="shared" si="1688"/>
        <v>0</v>
      </c>
      <c r="AV1753" s="317">
        <f t="shared" si="1689"/>
        <v>0</v>
      </c>
      <c r="AW1753" s="388">
        <f t="shared" si="1690"/>
        <v>0</v>
      </c>
      <c r="AX1753" s="379">
        <f t="shared" si="1897"/>
        <v>0</v>
      </c>
      <c r="AY1753" s="380">
        <f t="shared" si="1692"/>
        <v>0</v>
      </c>
      <c r="AZ1753" s="292">
        <f t="shared" si="1693"/>
        <v>0</v>
      </c>
      <c r="BA1753" s="388">
        <f t="shared" si="1694"/>
        <v>0</v>
      </c>
      <c r="BB1753" s="379">
        <f t="shared" si="1898"/>
        <v>0</v>
      </c>
      <c r="BC1753" s="380">
        <f t="shared" si="1696"/>
        <v>0</v>
      </c>
      <c r="BD1753" s="292">
        <f t="shared" si="1697"/>
        <v>0</v>
      </c>
      <c r="BE1753" s="388">
        <f t="shared" si="1698"/>
        <v>0</v>
      </c>
      <c r="BF1753" s="379">
        <f t="shared" si="1899"/>
        <v>0</v>
      </c>
      <c r="BG1753" s="380">
        <f t="shared" si="1700"/>
        <v>0</v>
      </c>
      <c r="BH1753" s="292">
        <f t="shared" si="1701"/>
        <v>0</v>
      </c>
      <c r="CA1753" s="299" t="s">
        <v>1917</v>
      </c>
      <c r="CB1753" s="421"/>
      <c r="CC1753" s="375"/>
      <c r="CD1753" s="375"/>
      <c r="CE1753" s="375"/>
      <c r="CF1753" s="375"/>
      <c r="CG1753" s="375"/>
      <c r="CH1753" s="375"/>
      <c r="CI1753" s="375"/>
      <c r="CJ1753" s="375"/>
      <c r="CK1753" s="375"/>
      <c r="CL1753" s="375"/>
      <c r="CM1753" s="375"/>
      <c r="CN1753" s="301">
        <f t="shared" ref="CN1753" si="1974">SUM(M1753:M1754)</f>
        <v>0</v>
      </c>
      <c r="CO1753" s="301">
        <f t="shared" ref="CO1753" si="1975">SUM(N1753:N1754)</f>
        <v>0</v>
      </c>
      <c r="CP1753" s="301">
        <f t="shared" ref="CP1753" si="1976">SUM(O1753:O1754)</f>
        <v>0</v>
      </c>
      <c r="CQ1753" s="301">
        <f t="shared" ref="CQ1753" si="1977">SUM(P1753:P1754)</f>
        <v>0</v>
      </c>
      <c r="CR1753" s="301">
        <f t="shared" ref="CR1753" si="1978">SUM(Q1753:Q1754)</f>
        <v>0</v>
      </c>
      <c r="CS1753" s="301">
        <f t="shared" ref="CS1753" si="1979">SUM(R1753:R1754)</f>
        <v>0</v>
      </c>
      <c r="CT1753" s="301">
        <f t="shared" ref="CT1753" si="1980">SUM(S1753:S1754)</f>
        <v>0</v>
      </c>
      <c r="CU1753" s="301">
        <f t="shared" ref="CU1753" si="1981">SUM(T1753:T1754)</f>
        <v>0</v>
      </c>
      <c r="CV1753" s="301">
        <f t="shared" ref="CV1753" si="1982">SUM(U1753:U1754)</f>
        <v>0</v>
      </c>
      <c r="CW1753" s="301">
        <f t="shared" ref="CW1753" si="1983">SUM(V1753:V1754)</f>
        <v>0</v>
      </c>
      <c r="CX1753" s="301">
        <f t="shared" ref="CX1753" si="1984">SUM(W1753:W1754)</f>
        <v>0</v>
      </c>
      <c r="CY1753" s="301">
        <f t="shared" ref="CY1753" si="1985">SUM(X1753:X1754)</f>
        <v>0</v>
      </c>
      <c r="CZ1753" s="301">
        <f t="shared" ref="CZ1753" si="1986">SUM(Y1753:Y1754)</f>
        <v>0</v>
      </c>
      <c r="DA1753" s="301">
        <f t="shared" ref="DA1753" si="1987">SUM(Z1753:Z1754)</f>
        <v>0</v>
      </c>
      <c r="DB1753" s="301">
        <f t="shared" ref="DB1753" si="1988">SUM(AA1753:AA1754)</f>
        <v>0</v>
      </c>
      <c r="DC1753" s="301">
        <f t="shared" ref="DC1753" si="1989">SUM(AB1753:AB1754)</f>
        <v>0</v>
      </c>
      <c r="DD1753" s="301">
        <f t="shared" ref="DD1753" si="1990">SUM(AC1753:AC1754)</f>
        <v>0</v>
      </c>
      <c r="DE1753" s="301">
        <f t="shared" ref="DE1753" si="1991">SUM(AD1753:AD1754)</f>
        <v>0</v>
      </c>
      <c r="DG1753" s="616"/>
      <c r="DH1753" s="617"/>
      <c r="DI1753" s="415"/>
      <c r="DJ1753" s="416"/>
      <c r="DK1753" s="416"/>
      <c r="DL1753" s="416"/>
      <c r="DM1753" s="416"/>
      <c r="DN1753" s="416"/>
      <c r="DO1753" s="416"/>
      <c r="DP1753" s="416"/>
      <c r="DQ1753" s="416"/>
      <c r="DR1753" s="416"/>
      <c r="DS1753" s="416"/>
      <c r="DT1753" s="416"/>
      <c r="DU1753" s="416"/>
      <c r="DV1753" s="416"/>
      <c r="DW1753" s="416"/>
      <c r="DX1753" s="416"/>
      <c r="DY1753" s="416"/>
      <c r="DZ1753" s="416"/>
      <c r="EA1753" s="416"/>
      <c r="EB1753" s="416"/>
      <c r="EC1753" s="416"/>
      <c r="ED1753" s="416"/>
      <c r="EE1753" s="416"/>
      <c r="EF1753" s="416"/>
      <c r="EG1753" s="416"/>
      <c r="EH1753" s="416"/>
      <c r="EI1753" s="416"/>
      <c r="EJ1753" s="416"/>
      <c r="EK1753" s="416"/>
      <c r="EL1753" s="417"/>
    </row>
    <row r="1754" spans="3:143" ht="24" customHeight="1" x14ac:dyDescent="0.25">
      <c r="C1754" s="782"/>
      <c r="D1754" s="719"/>
      <c r="E1754" s="720"/>
      <c r="F1754" s="716" t="s">
        <v>406</v>
      </c>
      <c r="G1754" s="716"/>
      <c r="H1754" s="188"/>
      <c r="I1754" s="700" t="s">
        <v>407</v>
      </c>
      <c r="J1754" s="700"/>
      <c r="K1754" s="700"/>
      <c r="L1754" s="701"/>
      <c r="M1754" s="864"/>
      <c r="N1754" s="865"/>
      <c r="O1754" s="864"/>
      <c r="P1754" s="865"/>
      <c r="Q1754" s="864"/>
      <c r="R1754" s="865"/>
      <c r="S1754" s="868"/>
      <c r="T1754" s="869"/>
      <c r="U1754" s="280"/>
      <c r="V1754" s="280"/>
      <c r="W1754" s="628"/>
      <c r="X1754" s="628"/>
      <c r="Y1754" s="281"/>
      <c r="Z1754" s="281"/>
      <c r="AA1754" s="628"/>
      <c r="AB1754" s="628"/>
      <c r="AC1754" s="281"/>
      <c r="AD1754" s="281"/>
      <c r="AE1754" s="60"/>
      <c r="AF1754" s="259"/>
      <c r="AG1754" s="374">
        <f t="shared" si="1677"/>
        <v>18</v>
      </c>
      <c r="AH1754" s="399"/>
      <c r="AK1754" s="412">
        <f t="shared" si="1678"/>
        <v>0</v>
      </c>
      <c r="AL1754" s="379">
        <f t="shared" si="1894"/>
        <v>0</v>
      </c>
      <c r="AM1754" s="380">
        <f t="shared" si="1680"/>
        <v>0</v>
      </c>
      <c r="AN1754" s="292">
        <f t="shared" si="1681"/>
        <v>0</v>
      </c>
      <c r="AO1754" s="388">
        <f t="shared" si="1682"/>
        <v>0</v>
      </c>
      <c r="AP1754" s="379">
        <f t="shared" si="1895"/>
        <v>0</v>
      </c>
      <c r="AQ1754" s="380">
        <f t="shared" si="1684"/>
        <v>0</v>
      </c>
      <c r="AR1754" s="317">
        <f t="shared" si="1685"/>
        <v>0</v>
      </c>
      <c r="AS1754" s="388">
        <f t="shared" si="1686"/>
        <v>0</v>
      </c>
      <c r="AT1754" s="379">
        <f t="shared" si="1896"/>
        <v>0</v>
      </c>
      <c r="AU1754" s="380">
        <f t="shared" si="1688"/>
        <v>0</v>
      </c>
      <c r="AV1754" s="317">
        <f t="shared" si="1689"/>
        <v>0</v>
      </c>
      <c r="AW1754" s="388">
        <f t="shared" si="1690"/>
        <v>0</v>
      </c>
      <c r="AX1754" s="379">
        <f t="shared" si="1897"/>
        <v>0</v>
      </c>
      <c r="AY1754" s="380">
        <f t="shared" si="1692"/>
        <v>0</v>
      </c>
      <c r="AZ1754" s="292">
        <f t="shared" si="1693"/>
        <v>0</v>
      </c>
      <c r="BA1754" s="388">
        <f t="shared" si="1694"/>
        <v>0</v>
      </c>
      <c r="BB1754" s="379">
        <f t="shared" si="1898"/>
        <v>0</v>
      </c>
      <c r="BC1754" s="380">
        <f t="shared" si="1696"/>
        <v>0</v>
      </c>
      <c r="BD1754" s="292">
        <f t="shared" si="1697"/>
        <v>0</v>
      </c>
      <c r="BE1754" s="388">
        <f t="shared" si="1698"/>
        <v>0</v>
      </c>
      <c r="BF1754" s="379">
        <f t="shared" si="1899"/>
        <v>0</v>
      </c>
      <c r="BG1754" s="380">
        <f t="shared" si="1700"/>
        <v>0</v>
      </c>
      <c r="BH1754" s="292">
        <f t="shared" si="1701"/>
        <v>0</v>
      </c>
      <c r="CA1754" s="299" t="s">
        <v>1910</v>
      </c>
      <c r="CB1754" s="421"/>
      <c r="CC1754" s="375"/>
      <c r="CD1754" s="375"/>
      <c r="CE1754" s="375"/>
      <c r="CF1754" s="375"/>
      <c r="CG1754" s="375"/>
      <c r="CH1754" s="375"/>
      <c r="CI1754" s="375"/>
      <c r="CJ1754" s="375"/>
      <c r="CK1754" s="375"/>
      <c r="CL1754" s="375"/>
      <c r="CM1754" s="375"/>
      <c r="CN1754" s="422">
        <f t="shared" ref="CN1754" si="1992">IF(CN1752="NA",COUNTIF(M1753:M1754,"NA"),COUNTIF(M1753:M1754,"NS"))</f>
        <v>0</v>
      </c>
      <c r="CO1754" s="422">
        <f t="shared" ref="CO1754" si="1993">IF(CO1752="NA",COUNTIF(N1753:N1754,"NA"),COUNTIF(N1753:N1754,"NS"))</f>
        <v>0</v>
      </c>
      <c r="CP1754" s="422">
        <f t="shared" ref="CP1754" si="1994">IF(CP1752="NA",COUNTIF(O1753:O1754,"NA"),COUNTIF(O1753:O1754,"NS"))</f>
        <v>0</v>
      </c>
      <c r="CQ1754" s="422">
        <f t="shared" ref="CQ1754" si="1995">IF(CQ1752="NA",COUNTIF(P1753:P1754,"NA"),COUNTIF(P1753:P1754,"NS"))</f>
        <v>0</v>
      </c>
      <c r="CR1754" s="422">
        <f t="shared" ref="CR1754" si="1996">IF(CR1752="NA",COUNTIF(Q1753:Q1754,"NA"),COUNTIF(Q1753:Q1754,"NS"))</f>
        <v>0</v>
      </c>
      <c r="CS1754" s="422">
        <f t="shared" ref="CS1754" si="1997">IF(CS1752="NA",COUNTIF(R1753:R1754,"NA"),COUNTIF(R1753:R1754,"NS"))</f>
        <v>0</v>
      </c>
      <c r="CT1754" s="422">
        <f t="shared" ref="CT1754" si="1998">IF(CT1752="NA",COUNTIF(S1753:S1754,"NA"),COUNTIF(S1753:S1754,"NS"))</f>
        <v>0</v>
      </c>
      <c r="CU1754" s="422">
        <f t="shared" ref="CU1754" si="1999">IF(CU1752="NA",COUNTIF(T1753:T1754,"NA"),COUNTIF(T1753:T1754,"NS"))</f>
        <v>0</v>
      </c>
      <c r="CV1754" s="422">
        <f t="shared" ref="CV1754" si="2000">IF(CV1752="NA",COUNTIF(U1753:U1754,"NA"),COUNTIF(U1753:U1754,"NS"))</f>
        <v>0</v>
      </c>
      <c r="CW1754" s="422">
        <f t="shared" ref="CW1754" si="2001">IF(CW1752="NA",COUNTIF(V1753:V1754,"NA"),COUNTIF(V1753:V1754,"NS"))</f>
        <v>0</v>
      </c>
      <c r="CX1754" s="422">
        <f t="shared" ref="CX1754" si="2002">IF(CX1752="NA",COUNTIF(W1753:W1754,"NA"),COUNTIF(W1753:W1754,"NS"))</f>
        <v>0</v>
      </c>
      <c r="CY1754" s="422">
        <f t="shared" ref="CY1754" si="2003">IF(CY1752="NA",COUNTIF(X1753:X1754,"NA"),COUNTIF(X1753:X1754,"NS"))</f>
        <v>0</v>
      </c>
      <c r="CZ1754" s="422">
        <f t="shared" ref="CZ1754" si="2004">IF(CZ1752="NA",COUNTIF(Y1753:Y1754,"NA"),COUNTIF(Y1753:Y1754,"NS"))</f>
        <v>0</v>
      </c>
      <c r="DA1754" s="422">
        <f t="shared" ref="DA1754" si="2005">IF(DA1752="NA",COUNTIF(Z1753:Z1754,"NA"),COUNTIF(Z1753:Z1754,"NS"))</f>
        <v>0</v>
      </c>
      <c r="DB1754" s="422">
        <f t="shared" ref="DB1754" si="2006">IF(DB1752="NA",COUNTIF(AA1753:AA1754,"NA"),COUNTIF(AA1753:AA1754,"NS"))</f>
        <v>0</v>
      </c>
      <c r="DC1754" s="422">
        <f t="shared" ref="DC1754" si="2007">IF(DC1752="NA",COUNTIF(AB1753:AB1754,"NA"),COUNTIF(AB1753:AB1754,"NS"))</f>
        <v>0</v>
      </c>
      <c r="DD1754" s="422">
        <f t="shared" ref="DD1754" si="2008">IF(DD1752="NA",COUNTIF(AC1753:AC1754,"NA"),COUNTIF(AC1753:AC1754,"NS"))</f>
        <v>0</v>
      </c>
      <c r="DE1754" s="422">
        <f t="shared" ref="DE1754" si="2009">IF(DE1752="NA",COUNTIF(AD1753:AD1754,"NA"),COUNTIF(AD1753:AD1754,"NS"))</f>
        <v>0</v>
      </c>
      <c r="DG1754" s="616"/>
      <c r="DH1754" s="617"/>
      <c r="DI1754" s="415"/>
      <c r="DJ1754" s="416"/>
      <c r="DK1754" s="416"/>
      <c r="DL1754" s="416"/>
      <c r="DM1754" s="416"/>
      <c r="DN1754" s="416"/>
      <c r="DO1754" s="416"/>
      <c r="DP1754" s="416"/>
      <c r="DQ1754" s="416"/>
      <c r="DR1754" s="416"/>
      <c r="DS1754" s="416"/>
      <c r="DT1754" s="416"/>
      <c r="DU1754" s="416"/>
      <c r="DV1754" s="416"/>
      <c r="DW1754" s="416"/>
      <c r="DX1754" s="416"/>
      <c r="DY1754" s="416"/>
      <c r="DZ1754" s="416"/>
      <c r="EA1754" s="416"/>
      <c r="EB1754" s="416"/>
      <c r="EC1754" s="416"/>
      <c r="ED1754" s="416"/>
      <c r="EE1754" s="416"/>
      <c r="EF1754" s="416"/>
      <c r="EG1754" s="416"/>
      <c r="EH1754" s="416"/>
      <c r="EI1754" s="416"/>
      <c r="EJ1754" s="416"/>
      <c r="EK1754" s="416"/>
      <c r="EL1754" s="417"/>
    </row>
    <row r="1755" spans="3:143" ht="15" customHeight="1" x14ac:dyDescent="0.25">
      <c r="C1755" s="782"/>
      <c r="D1755" s="719"/>
      <c r="E1755" s="720"/>
      <c r="F1755" s="703" t="s">
        <v>408</v>
      </c>
      <c r="G1755" s="703"/>
      <c r="H1755" s="704" t="s">
        <v>409</v>
      </c>
      <c r="I1755" s="705"/>
      <c r="J1755" s="705"/>
      <c r="K1755" s="705"/>
      <c r="L1755" s="706"/>
      <c r="M1755" s="864"/>
      <c r="N1755" s="865"/>
      <c r="O1755" s="864"/>
      <c r="P1755" s="865"/>
      <c r="Q1755" s="864"/>
      <c r="R1755" s="865"/>
      <c r="S1755" s="868"/>
      <c r="T1755" s="869"/>
      <c r="U1755" s="280"/>
      <c r="V1755" s="280"/>
      <c r="W1755" s="628"/>
      <c r="X1755" s="628"/>
      <c r="Y1755" s="281"/>
      <c r="Z1755" s="281"/>
      <c r="AA1755" s="628"/>
      <c r="AB1755" s="628"/>
      <c r="AC1755" s="281"/>
      <c r="AD1755" s="281"/>
      <c r="AE1755" s="60"/>
      <c r="AF1755" s="259"/>
      <c r="AG1755" s="374">
        <f t="shared" si="1677"/>
        <v>18</v>
      </c>
      <c r="AH1755" s="399"/>
      <c r="AK1755" s="412">
        <f t="shared" si="1678"/>
        <v>0</v>
      </c>
      <c r="AL1755" s="379">
        <f t="shared" si="1894"/>
        <v>0</v>
      </c>
      <c r="AM1755" s="380">
        <f t="shared" si="1680"/>
        <v>0</v>
      </c>
      <c r="AN1755" s="292">
        <f t="shared" si="1681"/>
        <v>0</v>
      </c>
      <c r="AO1755" s="388">
        <f t="shared" si="1682"/>
        <v>0</v>
      </c>
      <c r="AP1755" s="379">
        <f t="shared" si="1895"/>
        <v>0</v>
      </c>
      <c r="AQ1755" s="380">
        <f t="shared" si="1684"/>
        <v>0</v>
      </c>
      <c r="AR1755" s="317">
        <f t="shared" si="1685"/>
        <v>0</v>
      </c>
      <c r="AS1755" s="388">
        <f t="shared" si="1686"/>
        <v>0</v>
      </c>
      <c r="AT1755" s="379">
        <f t="shared" si="1896"/>
        <v>0</v>
      </c>
      <c r="AU1755" s="380">
        <f t="shared" si="1688"/>
        <v>0</v>
      </c>
      <c r="AV1755" s="317">
        <f t="shared" si="1689"/>
        <v>0</v>
      </c>
      <c r="AW1755" s="388">
        <f t="shared" si="1690"/>
        <v>0</v>
      </c>
      <c r="AX1755" s="379">
        <f t="shared" si="1897"/>
        <v>0</v>
      </c>
      <c r="AY1755" s="380">
        <f t="shared" si="1692"/>
        <v>0</v>
      </c>
      <c r="AZ1755" s="292">
        <f t="shared" si="1693"/>
        <v>0</v>
      </c>
      <c r="BA1755" s="388">
        <f t="shared" si="1694"/>
        <v>0</v>
      </c>
      <c r="BB1755" s="379">
        <f t="shared" si="1898"/>
        <v>0</v>
      </c>
      <c r="BC1755" s="380">
        <f t="shared" si="1696"/>
        <v>0</v>
      </c>
      <c r="BD1755" s="292">
        <f t="shared" si="1697"/>
        <v>0</v>
      </c>
      <c r="BE1755" s="388">
        <f t="shared" si="1698"/>
        <v>0</v>
      </c>
      <c r="BF1755" s="379">
        <f t="shared" si="1899"/>
        <v>0</v>
      </c>
      <c r="BG1755" s="380">
        <f t="shared" si="1700"/>
        <v>0</v>
      </c>
      <c r="BH1755" s="292">
        <f t="shared" si="1701"/>
        <v>0</v>
      </c>
      <c r="CA1755" s="308" t="s">
        <v>1918</v>
      </c>
      <c r="CB1755" s="427"/>
      <c r="CC1755" s="375"/>
      <c r="CD1755" s="375"/>
      <c r="CE1755" s="375"/>
      <c r="CF1755" s="375"/>
      <c r="CG1755" s="375"/>
      <c r="CH1755" s="375"/>
      <c r="CI1755" s="375"/>
      <c r="CJ1755" s="375"/>
      <c r="CK1755" s="375"/>
      <c r="CL1755" s="375"/>
      <c r="CM1755" s="375"/>
      <c r="CN1755" s="435">
        <f t="shared" ref="CN1755:DD1755" si="2010">IF(OR(AND(CN1752=0,CN1754&gt;0),AND(CN1752="NS",CN1753&gt;0),AND(CN1752="NS",CN1754=0,CN1753=0)),1,IF(OR(AND(CN1752&gt;0,CN1754=2),AND(CN1752="NS",CN1754=2),AND(CN1752="NS",CN1753=0,CN1754&gt;0),OR(CN1752=CN1753,AND(CN1752="",CN1754=0,CN1753=0))),0,1))</f>
        <v>0</v>
      </c>
      <c r="CO1755" s="435">
        <f t="shared" si="2010"/>
        <v>0</v>
      </c>
      <c r="CP1755" s="435">
        <f t="shared" si="2010"/>
        <v>0</v>
      </c>
      <c r="CQ1755" s="435">
        <f t="shared" si="2010"/>
        <v>0</v>
      </c>
      <c r="CR1755" s="435">
        <f t="shared" si="2010"/>
        <v>0</v>
      </c>
      <c r="CS1755" s="435">
        <f t="shared" si="2010"/>
        <v>0</v>
      </c>
      <c r="CT1755" s="435">
        <f t="shared" si="2010"/>
        <v>0</v>
      </c>
      <c r="CU1755" s="435">
        <f t="shared" si="2010"/>
        <v>0</v>
      </c>
      <c r="CV1755" s="435">
        <f t="shared" si="2010"/>
        <v>0</v>
      </c>
      <c r="CW1755" s="435">
        <f t="shared" si="2010"/>
        <v>0</v>
      </c>
      <c r="CX1755" s="435">
        <f t="shared" si="2010"/>
        <v>0</v>
      </c>
      <c r="CY1755" s="435">
        <f t="shared" si="2010"/>
        <v>0</v>
      </c>
      <c r="CZ1755" s="435">
        <f t="shared" si="2010"/>
        <v>0</v>
      </c>
      <c r="DA1755" s="435">
        <f t="shared" si="2010"/>
        <v>0</v>
      </c>
      <c r="DB1755" s="435">
        <f t="shared" si="2010"/>
        <v>0</v>
      </c>
      <c r="DC1755" s="435">
        <f t="shared" si="2010"/>
        <v>0</v>
      </c>
      <c r="DD1755" s="435">
        <f t="shared" si="2010"/>
        <v>0</v>
      </c>
      <c r="DE1755" s="435">
        <f t="shared" ref="DE1755" si="2011">IF(OR(AND(DE1752=0,DE1754&gt;0),AND(DE1752="NS",DE1753&gt;0),AND(DE1752="NS",DE1754=0,DE1753=0)),1,IF(OR(AND(DE1752&gt;0,DE1754=2),AND(DE1752="NS",DE1754=2),AND(DE1752="NS",DE1753=0,DE1754&gt;0),OR(DE1752=DE1753,AND(DE1752="",DE1754=0,DE1753=0))),0,1))</f>
        <v>0</v>
      </c>
      <c r="DF1755" s="400">
        <f>SUM(CN1755:DE1755)</f>
        <v>0</v>
      </c>
      <c r="DG1755" s="610"/>
      <c r="DH1755" s="611"/>
      <c r="DI1755" s="415"/>
      <c r="DJ1755" s="416"/>
      <c r="DK1755" s="416"/>
      <c r="DL1755" s="416"/>
      <c r="DM1755" s="416"/>
      <c r="DN1755" s="416"/>
      <c r="DO1755" s="416"/>
      <c r="DP1755" s="416"/>
      <c r="DQ1755" s="416"/>
      <c r="DR1755" s="416"/>
      <c r="DS1755" s="416"/>
      <c r="DT1755" s="416"/>
      <c r="DU1755" s="416"/>
      <c r="DV1755" s="416"/>
      <c r="DW1755" s="416"/>
      <c r="DX1755" s="416"/>
      <c r="DY1755" s="416"/>
      <c r="DZ1755" s="416"/>
      <c r="EA1755" s="416"/>
      <c r="EB1755" s="416"/>
      <c r="EC1755" s="416"/>
      <c r="ED1755" s="416"/>
      <c r="EE1755" s="416"/>
      <c r="EF1755" s="416"/>
      <c r="EG1755" s="416"/>
      <c r="EH1755" s="416"/>
      <c r="EI1755" s="416"/>
      <c r="EJ1755" s="416"/>
      <c r="EK1755" s="416"/>
      <c r="EL1755" s="417"/>
    </row>
    <row r="1756" spans="3:143" ht="15" customHeight="1" x14ac:dyDescent="0.25">
      <c r="C1756" s="782"/>
      <c r="D1756" s="719"/>
      <c r="E1756" s="720"/>
      <c r="F1756" s="703" t="s">
        <v>410</v>
      </c>
      <c r="G1756" s="703"/>
      <c r="H1756" s="704" t="s">
        <v>411</v>
      </c>
      <c r="I1756" s="705"/>
      <c r="J1756" s="705"/>
      <c r="K1756" s="705"/>
      <c r="L1756" s="706"/>
      <c r="M1756" s="864"/>
      <c r="N1756" s="865"/>
      <c r="O1756" s="864"/>
      <c r="P1756" s="865"/>
      <c r="Q1756" s="864"/>
      <c r="R1756" s="865"/>
      <c r="S1756" s="868"/>
      <c r="T1756" s="869"/>
      <c r="U1756" s="280"/>
      <c r="V1756" s="280"/>
      <c r="W1756" s="628"/>
      <c r="X1756" s="628"/>
      <c r="Y1756" s="281"/>
      <c r="Z1756" s="281"/>
      <c r="AA1756" s="628"/>
      <c r="AB1756" s="628"/>
      <c r="AC1756" s="281"/>
      <c r="AD1756" s="281"/>
      <c r="AE1756" s="60"/>
      <c r="AF1756" s="259"/>
      <c r="AG1756" s="374">
        <f t="shared" si="1677"/>
        <v>18</v>
      </c>
      <c r="AH1756" s="399"/>
      <c r="AK1756" s="412">
        <f t="shared" si="1678"/>
        <v>0</v>
      </c>
      <c r="AL1756" s="379">
        <f t="shared" si="1894"/>
        <v>0</v>
      </c>
      <c r="AM1756" s="380">
        <f t="shared" si="1680"/>
        <v>0</v>
      </c>
      <c r="AN1756" s="292">
        <f t="shared" si="1681"/>
        <v>0</v>
      </c>
      <c r="AO1756" s="388">
        <f t="shared" si="1682"/>
        <v>0</v>
      </c>
      <c r="AP1756" s="379">
        <f t="shared" si="1895"/>
        <v>0</v>
      </c>
      <c r="AQ1756" s="380">
        <f t="shared" si="1684"/>
        <v>0</v>
      </c>
      <c r="AR1756" s="317">
        <f t="shared" si="1685"/>
        <v>0</v>
      </c>
      <c r="AS1756" s="388">
        <f t="shared" si="1686"/>
        <v>0</v>
      </c>
      <c r="AT1756" s="379">
        <f t="shared" si="1896"/>
        <v>0</v>
      </c>
      <c r="AU1756" s="380">
        <f t="shared" si="1688"/>
        <v>0</v>
      </c>
      <c r="AV1756" s="317">
        <f t="shared" si="1689"/>
        <v>0</v>
      </c>
      <c r="AW1756" s="388">
        <f t="shared" si="1690"/>
        <v>0</v>
      </c>
      <c r="AX1756" s="379">
        <f t="shared" si="1897"/>
        <v>0</v>
      </c>
      <c r="AY1756" s="380">
        <f t="shared" si="1692"/>
        <v>0</v>
      </c>
      <c r="AZ1756" s="292">
        <f t="shared" si="1693"/>
        <v>0</v>
      </c>
      <c r="BA1756" s="388">
        <f t="shared" si="1694"/>
        <v>0</v>
      </c>
      <c r="BB1756" s="379">
        <f t="shared" si="1898"/>
        <v>0</v>
      </c>
      <c r="BC1756" s="380">
        <f t="shared" si="1696"/>
        <v>0</v>
      </c>
      <c r="BD1756" s="292">
        <f t="shared" si="1697"/>
        <v>0</v>
      </c>
      <c r="BE1756" s="388">
        <f t="shared" si="1698"/>
        <v>0</v>
      </c>
      <c r="BF1756" s="379">
        <f t="shared" si="1899"/>
        <v>0</v>
      </c>
      <c r="BG1756" s="380">
        <f t="shared" si="1700"/>
        <v>0</v>
      </c>
      <c r="BH1756" s="292">
        <f t="shared" si="1701"/>
        <v>0</v>
      </c>
      <c r="CA1756" s="303"/>
      <c r="CB1756" s="427"/>
      <c r="CC1756" s="375"/>
      <c r="CD1756" s="375"/>
      <c r="CE1756" s="375"/>
      <c r="CF1756" s="375"/>
      <c r="CG1756" s="375"/>
      <c r="CH1756" s="375"/>
      <c r="CI1756" s="375"/>
      <c r="CJ1756" s="375"/>
      <c r="CK1756" s="375"/>
      <c r="CL1756" s="375"/>
      <c r="CM1756" s="375"/>
      <c r="CN1756" s="311"/>
      <c r="CO1756" s="311"/>
      <c r="CP1756" s="311"/>
      <c r="CQ1756" s="311"/>
      <c r="CR1756" s="311"/>
      <c r="CS1756" s="311"/>
      <c r="CT1756" s="311"/>
      <c r="CU1756" s="311"/>
      <c r="CV1756" s="311"/>
      <c r="CW1756" s="311"/>
      <c r="CX1756" s="311"/>
      <c r="CY1756" s="311"/>
      <c r="CZ1756" s="311"/>
      <c r="DA1756" s="311"/>
      <c r="DB1756" s="311"/>
      <c r="DC1756" s="311"/>
      <c r="DD1756" s="311"/>
      <c r="DE1756" s="311"/>
      <c r="DG1756" s="614" t="s">
        <v>412</v>
      </c>
      <c r="DH1756" s="615"/>
      <c r="DI1756" s="418" t="s">
        <v>1909</v>
      </c>
      <c r="DJ1756" s="419"/>
      <c r="DK1756" s="419"/>
      <c r="DL1756" s="419"/>
      <c r="DM1756" s="419"/>
      <c r="DN1756" s="419"/>
      <c r="DO1756" s="419"/>
      <c r="DP1756" s="419"/>
      <c r="DQ1756" s="419"/>
      <c r="DR1756" s="419"/>
      <c r="DS1756" s="419"/>
      <c r="DT1756" s="419"/>
      <c r="DU1756" s="419">
        <f t="shared" ref="DU1756:DZ1756" si="2012">M1757</f>
        <v>0</v>
      </c>
      <c r="DV1756" s="419">
        <f t="shared" si="2012"/>
        <v>0</v>
      </c>
      <c r="DW1756" s="419">
        <f t="shared" si="2012"/>
        <v>0</v>
      </c>
      <c r="DX1756" s="419">
        <f t="shared" si="2012"/>
        <v>0</v>
      </c>
      <c r="DY1756" s="419">
        <f t="shared" si="2012"/>
        <v>0</v>
      </c>
      <c r="DZ1756" s="419">
        <f t="shared" si="2012"/>
        <v>0</v>
      </c>
      <c r="EA1756" s="419">
        <f t="shared" ref="EA1756:EL1756" si="2013">S1757</f>
        <v>0</v>
      </c>
      <c r="EB1756" s="419">
        <f t="shared" si="2013"/>
        <v>0</v>
      </c>
      <c r="EC1756" s="419">
        <f t="shared" si="2013"/>
        <v>0</v>
      </c>
      <c r="ED1756" s="419">
        <f t="shared" si="2013"/>
        <v>0</v>
      </c>
      <c r="EE1756" s="419">
        <f t="shared" si="2013"/>
        <v>0</v>
      </c>
      <c r="EF1756" s="419">
        <f t="shared" si="2013"/>
        <v>0</v>
      </c>
      <c r="EG1756" s="419">
        <f t="shared" si="2013"/>
        <v>0</v>
      </c>
      <c r="EH1756" s="419">
        <f t="shared" si="2013"/>
        <v>0</v>
      </c>
      <c r="EI1756" s="419">
        <f t="shared" si="2013"/>
        <v>0</v>
      </c>
      <c r="EJ1756" s="419">
        <f t="shared" si="2013"/>
        <v>0</v>
      </c>
      <c r="EK1756" s="419">
        <f t="shared" si="2013"/>
        <v>0</v>
      </c>
      <c r="EL1756" s="420">
        <f t="shared" si="2013"/>
        <v>0</v>
      </c>
    </row>
    <row r="1757" spans="3:143" ht="24" customHeight="1" x14ac:dyDescent="0.25">
      <c r="C1757" s="783"/>
      <c r="D1757" s="721"/>
      <c r="E1757" s="722"/>
      <c r="F1757" s="703" t="s">
        <v>412</v>
      </c>
      <c r="G1757" s="703"/>
      <c r="H1757" s="704" t="s">
        <v>413</v>
      </c>
      <c r="I1757" s="705"/>
      <c r="J1757" s="705"/>
      <c r="K1757" s="705"/>
      <c r="L1757" s="706"/>
      <c r="M1757" s="864"/>
      <c r="N1757" s="865"/>
      <c r="O1757" s="864"/>
      <c r="P1757" s="865"/>
      <c r="Q1757" s="864"/>
      <c r="R1757" s="865"/>
      <c r="S1757" s="868"/>
      <c r="T1757" s="869"/>
      <c r="U1757" s="280"/>
      <c r="V1757" s="280"/>
      <c r="W1757" s="628"/>
      <c r="X1757" s="628"/>
      <c r="Y1757" s="281"/>
      <c r="Z1757" s="281"/>
      <c r="AA1757" s="628"/>
      <c r="AB1757" s="628"/>
      <c r="AC1757" s="281"/>
      <c r="AD1757" s="281"/>
      <c r="AE1757" s="60"/>
      <c r="AF1757" s="259"/>
      <c r="AG1757" s="374">
        <f t="shared" si="1677"/>
        <v>18</v>
      </c>
      <c r="AH1757" s="399"/>
      <c r="AK1757" s="412">
        <f t="shared" si="1678"/>
        <v>0</v>
      </c>
      <c r="AL1757" s="379">
        <f t="shared" si="1894"/>
        <v>0</v>
      </c>
      <c r="AM1757" s="380">
        <f t="shared" si="1680"/>
        <v>0</v>
      </c>
      <c r="AN1757" s="292">
        <f t="shared" si="1681"/>
        <v>0</v>
      </c>
      <c r="AO1757" s="388">
        <f t="shared" si="1682"/>
        <v>0</v>
      </c>
      <c r="AP1757" s="379">
        <f t="shared" si="1895"/>
        <v>0</v>
      </c>
      <c r="AQ1757" s="380">
        <f t="shared" si="1684"/>
        <v>0</v>
      </c>
      <c r="AR1757" s="317">
        <f t="shared" si="1685"/>
        <v>0</v>
      </c>
      <c r="AS1757" s="388">
        <f t="shared" si="1686"/>
        <v>0</v>
      </c>
      <c r="AT1757" s="379">
        <f t="shared" si="1896"/>
        <v>0</v>
      </c>
      <c r="AU1757" s="380">
        <f t="shared" si="1688"/>
        <v>0</v>
      </c>
      <c r="AV1757" s="317">
        <f t="shared" si="1689"/>
        <v>0</v>
      </c>
      <c r="AW1757" s="388">
        <f t="shared" si="1690"/>
        <v>0</v>
      </c>
      <c r="AX1757" s="379">
        <f t="shared" si="1897"/>
        <v>0</v>
      </c>
      <c r="AY1757" s="380">
        <f t="shared" si="1692"/>
        <v>0</v>
      </c>
      <c r="AZ1757" s="292">
        <f t="shared" si="1693"/>
        <v>0</v>
      </c>
      <c r="BA1757" s="388">
        <f t="shared" si="1694"/>
        <v>0</v>
      </c>
      <c r="BB1757" s="379">
        <f t="shared" si="1898"/>
        <v>0</v>
      </c>
      <c r="BC1757" s="380">
        <f t="shared" si="1696"/>
        <v>0</v>
      </c>
      <c r="BD1757" s="292">
        <f t="shared" si="1697"/>
        <v>0</v>
      </c>
      <c r="BE1757" s="388">
        <f t="shared" si="1698"/>
        <v>0</v>
      </c>
      <c r="BF1757" s="379">
        <f t="shared" si="1899"/>
        <v>0</v>
      </c>
      <c r="BG1757" s="380">
        <f t="shared" si="1700"/>
        <v>0</v>
      </c>
      <c r="BH1757" s="292">
        <f t="shared" si="1701"/>
        <v>0</v>
      </c>
      <c r="CA1757" s="303"/>
      <c r="CB1757" s="427"/>
      <c r="CC1757" s="375"/>
      <c r="CD1757" s="375"/>
      <c r="CE1757" s="375"/>
      <c r="CF1757" s="375"/>
      <c r="CG1757" s="375"/>
      <c r="CH1757" s="375"/>
      <c r="CI1757" s="375"/>
      <c r="CJ1757" s="375"/>
      <c r="CK1757" s="375"/>
      <c r="CL1757" s="375"/>
      <c r="CM1757" s="375"/>
      <c r="CN1757" s="311"/>
      <c r="CO1757" s="311"/>
      <c r="CP1757" s="311"/>
      <c r="CQ1757" s="311"/>
      <c r="CR1757" s="311"/>
      <c r="CS1757" s="311"/>
      <c r="CT1757" s="311"/>
      <c r="CU1757" s="311"/>
      <c r="CV1757" s="311"/>
      <c r="CW1757" s="311"/>
      <c r="CX1757" s="311"/>
      <c r="CY1757" s="311"/>
      <c r="CZ1757" s="311"/>
      <c r="DA1757" s="311"/>
      <c r="DB1757" s="311"/>
      <c r="DC1757" s="311"/>
      <c r="DD1757" s="311"/>
      <c r="DE1757" s="311"/>
      <c r="DG1757" s="413"/>
      <c r="DH1757" s="398"/>
      <c r="DI1757" s="415" t="s">
        <v>1910</v>
      </c>
      <c r="DJ1757" s="416"/>
      <c r="DK1757" s="416"/>
      <c r="DL1757" s="416"/>
      <c r="DM1757" s="416"/>
      <c r="DN1757" s="416"/>
      <c r="DO1757" s="416"/>
      <c r="DP1757" s="416"/>
      <c r="DQ1757" s="416"/>
      <c r="DR1757" s="416"/>
      <c r="DS1757" s="416"/>
      <c r="DT1757" s="416"/>
      <c r="DU1757" s="416">
        <f t="shared" ref="DU1757:DZ1757" si="2014">COUNTIF(M1750:M1752,"NS")+COUNTIF(M1755:M1756,"NS")+COUNTIF(M1745,"NS")+COUNTIF(M1727,"NS")</f>
        <v>0</v>
      </c>
      <c r="DV1757" s="416">
        <f t="shared" si="2014"/>
        <v>0</v>
      </c>
      <c r="DW1757" s="416">
        <f t="shared" si="2014"/>
        <v>0</v>
      </c>
      <c r="DX1757" s="416">
        <f t="shared" si="2014"/>
        <v>0</v>
      </c>
      <c r="DY1757" s="416">
        <f t="shared" si="2014"/>
        <v>0</v>
      </c>
      <c r="DZ1757" s="416">
        <f t="shared" si="2014"/>
        <v>0</v>
      </c>
      <c r="EA1757" s="416">
        <f t="shared" ref="EA1757:EL1757" si="2015">COUNTIF(S1750:S1752,"NS")+COUNTIF(S1755:S1756,"NS")+COUNTIF(S1745,"NS")+COUNTIF(S1727,"NS")</f>
        <v>0</v>
      </c>
      <c r="EB1757" s="416">
        <f t="shared" si="2015"/>
        <v>0</v>
      </c>
      <c r="EC1757" s="416">
        <f t="shared" si="2015"/>
        <v>0</v>
      </c>
      <c r="ED1757" s="416">
        <f t="shared" si="2015"/>
        <v>0</v>
      </c>
      <c r="EE1757" s="416">
        <f t="shared" si="2015"/>
        <v>0</v>
      </c>
      <c r="EF1757" s="416">
        <f t="shared" si="2015"/>
        <v>0</v>
      </c>
      <c r="EG1757" s="416">
        <f t="shared" si="2015"/>
        <v>0</v>
      </c>
      <c r="EH1757" s="416">
        <f t="shared" si="2015"/>
        <v>0</v>
      </c>
      <c r="EI1757" s="416">
        <f t="shared" si="2015"/>
        <v>0</v>
      </c>
      <c r="EJ1757" s="416">
        <f t="shared" si="2015"/>
        <v>0</v>
      </c>
      <c r="EK1757" s="416">
        <f t="shared" si="2015"/>
        <v>0</v>
      </c>
      <c r="EL1757" s="417">
        <f t="shared" si="2015"/>
        <v>0</v>
      </c>
    </row>
    <row r="1758" spans="3:143" ht="15" customHeight="1" x14ac:dyDescent="0.25">
      <c r="C1758" s="795" t="s">
        <v>422</v>
      </c>
      <c r="D1758" s="717" t="s">
        <v>423</v>
      </c>
      <c r="E1758" s="718"/>
      <c r="F1758" s="703" t="s">
        <v>416</v>
      </c>
      <c r="G1758" s="703"/>
      <c r="H1758" s="704" t="s">
        <v>417</v>
      </c>
      <c r="I1758" s="705"/>
      <c r="J1758" s="705"/>
      <c r="K1758" s="705"/>
      <c r="L1758" s="706"/>
      <c r="M1758" s="864"/>
      <c r="N1758" s="865"/>
      <c r="O1758" s="864"/>
      <c r="P1758" s="865"/>
      <c r="Q1758" s="864"/>
      <c r="R1758" s="865"/>
      <c r="S1758" s="868"/>
      <c r="T1758" s="869"/>
      <c r="U1758" s="280"/>
      <c r="V1758" s="280"/>
      <c r="W1758" s="628"/>
      <c r="X1758" s="628"/>
      <c r="Y1758" s="281"/>
      <c r="Z1758" s="281"/>
      <c r="AA1758" s="628"/>
      <c r="AB1758" s="628"/>
      <c r="AC1758" s="281"/>
      <c r="AD1758" s="281"/>
      <c r="AE1758" s="60"/>
      <c r="AF1758" s="259"/>
      <c r="AG1758" s="374">
        <f t="shared" si="1677"/>
        <v>18</v>
      </c>
      <c r="AH1758" s="399"/>
      <c r="AK1758" s="412">
        <f t="shared" si="1678"/>
        <v>0</v>
      </c>
      <c r="AL1758" s="379">
        <f t="shared" si="1894"/>
        <v>0</v>
      </c>
      <c r="AM1758" s="380">
        <f t="shared" si="1680"/>
        <v>0</v>
      </c>
      <c r="AN1758" s="292">
        <f t="shared" si="1681"/>
        <v>0</v>
      </c>
      <c r="AO1758" s="388">
        <f t="shared" si="1682"/>
        <v>0</v>
      </c>
      <c r="AP1758" s="379">
        <f t="shared" si="1895"/>
        <v>0</v>
      </c>
      <c r="AQ1758" s="380">
        <f t="shared" si="1684"/>
        <v>0</v>
      </c>
      <c r="AR1758" s="317">
        <f t="shared" si="1685"/>
        <v>0</v>
      </c>
      <c r="AS1758" s="388">
        <f t="shared" si="1686"/>
        <v>0</v>
      </c>
      <c r="AT1758" s="379">
        <f t="shared" si="1896"/>
        <v>0</v>
      </c>
      <c r="AU1758" s="380">
        <f t="shared" si="1688"/>
        <v>0</v>
      </c>
      <c r="AV1758" s="317">
        <f t="shared" si="1689"/>
        <v>0</v>
      </c>
      <c r="AW1758" s="388">
        <f t="shared" si="1690"/>
        <v>0</v>
      </c>
      <c r="AX1758" s="379">
        <f t="shared" si="1897"/>
        <v>0</v>
      </c>
      <c r="AY1758" s="380">
        <f t="shared" si="1692"/>
        <v>0</v>
      </c>
      <c r="AZ1758" s="292">
        <f t="shared" si="1693"/>
        <v>0</v>
      </c>
      <c r="BA1758" s="388">
        <f t="shared" si="1694"/>
        <v>0</v>
      </c>
      <c r="BB1758" s="379">
        <f t="shared" si="1898"/>
        <v>0</v>
      </c>
      <c r="BC1758" s="380">
        <f t="shared" si="1696"/>
        <v>0</v>
      </c>
      <c r="BD1758" s="292">
        <f t="shared" si="1697"/>
        <v>0</v>
      </c>
      <c r="BE1758" s="388">
        <f t="shared" si="1698"/>
        <v>0</v>
      </c>
      <c r="BF1758" s="379">
        <f t="shared" si="1899"/>
        <v>0</v>
      </c>
      <c r="BG1758" s="380">
        <f t="shared" si="1700"/>
        <v>0</v>
      </c>
      <c r="BH1758" s="292">
        <f t="shared" si="1701"/>
        <v>0</v>
      </c>
      <c r="CA1758" s="303"/>
      <c r="CB1758" s="427"/>
      <c r="CC1758" s="375"/>
      <c r="CD1758" s="375"/>
      <c r="CE1758" s="375"/>
      <c r="CF1758" s="375"/>
      <c r="CG1758" s="375"/>
      <c r="CH1758" s="375"/>
      <c r="CI1758" s="375"/>
      <c r="CJ1758" s="375"/>
      <c r="CK1758" s="375"/>
      <c r="CL1758" s="375"/>
      <c r="CM1758" s="375"/>
      <c r="CN1758" s="311"/>
      <c r="CO1758" s="311"/>
      <c r="CP1758" s="311"/>
      <c r="CQ1758" s="311"/>
      <c r="CR1758" s="311"/>
      <c r="CS1758" s="311"/>
      <c r="CT1758" s="311"/>
      <c r="CU1758" s="311"/>
      <c r="CV1758" s="311"/>
      <c r="CW1758" s="311"/>
      <c r="CX1758" s="311"/>
      <c r="CY1758" s="311"/>
      <c r="CZ1758" s="311"/>
      <c r="DA1758" s="311"/>
      <c r="DB1758" s="311"/>
      <c r="DC1758" s="311"/>
      <c r="DD1758" s="311"/>
      <c r="DE1758" s="311"/>
      <c r="DG1758" s="610"/>
      <c r="DH1758" s="611"/>
      <c r="DI1758" s="415" t="s">
        <v>1914</v>
      </c>
      <c r="DJ1758" s="416"/>
      <c r="DK1758" s="416"/>
      <c r="DL1758" s="416"/>
      <c r="DM1758" s="416"/>
      <c r="DN1758" s="416"/>
      <c r="DO1758" s="416"/>
      <c r="DP1758" s="416"/>
      <c r="DQ1758" s="416"/>
      <c r="DR1758" s="416"/>
      <c r="DS1758" s="416"/>
      <c r="DT1758" s="416"/>
      <c r="DU1758" s="416">
        <f t="shared" ref="DU1758:DZ1758" si="2016">SUM(M1755:M1757,M1750:M1752,M1745,M1727)</f>
        <v>0</v>
      </c>
      <c r="DV1758" s="416">
        <f t="shared" si="2016"/>
        <v>0</v>
      </c>
      <c r="DW1758" s="416">
        <f t="shared" si="2016"/>
        <v>0</v>
      </c>
      <c r="DX1758" s="416">
        <f t="shared" si="2016"/>
        <v>0</v>
      </c>
      <c r="DY1758" s="416">
        <f t="shared" si="2016"/>
        <v>0</v>
      </c>
      <c r="DZ1758" s="416">
        <f t="shared" si="2016"/>
        <v>0</v>
      </c>
      <c r="EA1758" s="416">
        <f t="shared" ref="EA1758:EL1758" si="2017">SUM(S1755:S1757,S1750:S1752,S1745,S1727)</f>
        <v>0</v>
      </c>
      <c r="EB1758" s="416">
        <f t="shared" si="2017"/>
        <v>0</v>
      </c>
      <c r="EC1758" s="416">
        <f t="shared" si="2017"/>
        <v>0</v>
      </c>
      <c r="ED1758" s="416">
        <f t="shared" si="2017"/>
        <v>0</v>
      </c>
      <c r="EE1758" s="416">
        <f t="shared" si="2017"/>
        <v>0</v>
      </c>
      <c r="EF1758" s="416">
        <f t="shared" si="2017"/>
        <v>0</v>
      </c>
      <c r="EG1758" s="416">
        <f t="shared" si="2017"/>
        <v>0</v>
      </c>
      <c r="EH1758" s="416">
        <f t="shared" si="2017"/>
        <v>0</v>
      </c>
      <c r="EI1758" s="416">
        <f t="shared" si="2017"/>
        <v>0</v>
      </c>
      <c r="EJ1758" s="416">
        <f t="shared" si="2017"/>
        <v>0</v>
      </c>
      <c r="EK1758" s="416">
        <f t="shared" si="2017"/>
        <v>0</v>
      </c>
      <c r="EL1758" s="417">
        <f t="shared" si="2017"/>
        <v>0</v>
      </c>
    </row>
    <row r="1759" spans="3:143" ht="24" customHeight="1" x14ac:dyDescent="0.25">
      <c r="C1759" s="796"/>
      <c r="D1759" s="719"/>
      <c r="E1759" s="720"/>
      <c r="F1759" s="703" t="s">
        <v>418</v>
      </c>
      <c r="G1759" s="703"/>
      <c r="H1759" s="704" t="s">
        <v>419</v>
      </c>
      <c r="I1759" s="705"/>
      <c r="J1759" s="705"/>
      <c r="K1759" s="705"/>
      <c r="L1759" s="706"/>
      <c r="M1759" s="864"/>
      <c r="N1759" s="865"/>
      <c r="O1759" s="864"/>
      <c r="P1759" s="865"/>
      <c r="Q1759" s="864"/>
      <c r="R1759" s="865"/>
      <c r="S1759" s="868"/>
      <c r="T1759" s="869"/>
      <c r="U1759" s="280"/>
      <c r="V1759" s="280"/>
      <c r="W1759" s="628"/>
      <c r="X1759" s="628"/>
      <c r="Y1759" s="281"/>
      <c r="Z1759" s="281"/>
      <c r="AA1759" s="628"/>
      <c r="AB1759" s="628"/>
      <c r="AC1759" s="281"/>
      <c r="AD1759" s="281"/>
      <c r="AE1759" s="60"/>
      <c r="AF1759" s="259"/>
      <c r="AG1759" s="374">
        <f t="shared" si="1677"/>
        <v>18</v>
      </c>
      <c r="AH1759" s="399"/>
      <c r="AK1759" s="412">
        <f t="shared" si="1678"/>
        <v>0</v>
      </c>
      <c r="AL1759" s="379">
        <f t="shared" si="1894"/>
        <v>0</v>
      </c>
      <c r="AM1759" s="380">
        <f t="shared" si="1680"/>
        <v>0</v>
      </c>
      <c r="AN1759" s="292">
        <f t="shared" si="1681"/>
        <v>0</v>
      </c>
      <c r="AO1759" s="388">
        <f t="shared" si="1682"/>
        <v>0</v>
      </c>
      <c r="AP1759" s="379">
        <f t="shared" si="1895"/>
        <v>0</v>
      </c>
      <c r="AQ1759" s="380">
        <f t="shared" si="1684"/>
        <v>0</v>
      </c>
      <c r="AR1759" s="317">
        <f t="shared" si="1685"/>
        <v>0</v>
      </c>
      <c r="AS1759" s="388">
        <f t="shared" si="1686"/>
        <v>0</v>
      </c>
      <c r="AT1759" s="379">
        <f t="shared" si="1896"/>
        <v>0</v>
      </c>
      <c r="AU1759" s="380">
        <f t="shared" si="1688"/>
        <v>0</v>
      </c>
      <c r="AV1759" s="317">
        <f t="shared" si="1689"/>
        <v>0</v>
      </c>
      <c r="AW1759" s="388">
        <f t="shared" si="1690"/>
        <v>0</v>
      </c>
      <c r="AX1759" s="379">
        <f t="shared" si="1897"/>
        <v>0</v>
      </c>
      <c r="AY1759" s="380">
        <f t="shared" si="1692"/>
        <v>0</v>
      </c>
      <c r="AZ1759" s="292">
        <f t="shared" si="1693"/>
        <v>0</v>
      </c>
      <c r="BA1759" s="388">
        <f t="shared" si="1694"/>
        <v>0</v>
      </c>
      <c r="BB1759" s="379">
        <f t="shared" si="1898"/>
        <v>0</v>
      </c>
      <c r="BC1759" s="380">
        <f t="shared" si="1696"/>
        <v>0</v>
      </c>
      <c r="BD1759" s="292">
        <f t="shared" si="1697"/>
        <v>0</v>
      </c>
      <c r="BE1759" s="388">
        <f t="shared" si="1698"/>
        <v>0</v>
      </c>
      <c r="BF1759" s="379">
        <f t="shared" si="1899"/>
        <v>0</v>
      </c>
      <c r="BG1759" s="380">
        <f t="shared" si="1700"/>
        <v>0</v>
      </c>
      <c r="BH1759" s="292">
        <f t="shared" si="1701"/>
        <v>0</v>
      </c>
      <c r="CA1759" s="303"/>
      <c r="CB1759" s="427"/>
      <c r="CC1759" s="375"/>
      <c r="CD1759" s="375"/>
      <c r="CE1759" s="375"/>
      <c r="CF1759" s="375"/>
      <c r="CG1759" s="375"/>
      <c r="CH1759" s="375"/>
      <c r="CI1759" s="375"/>
      <c r="CJ1759" s="375"/>
      <c r="CK1759" s="375"/>
      <c r="CL1759" s="375"/>
      <c r="CM1759" s="375"/>
      <c r="CN1759" s="311"/>
      <c r="CO1759" s="311"/>
      <c r="CP1759" s="311"/>
      <c r="CQ1759" s="311"/>
      <c r="CR1759" s="311"/>
      <c r="CS1759" s="311"/>
      <c r="CT1759" s="311"/>
      <c r="CU1759" s="311"/>
      <c r="CV1759" s="311"/>
      <c r="CW1759" s="311"/>
      <c r="CX1759" s="311"/>
      <c r="CY1759" s="311"/>
      <c r="CZ1759" s="311"/>
      <c r="DA1759" s="311"/>
      <c r="DB1759" s="311"/>
      <c r="DC1759" s="311"/>
      <c r="DD1759" s="311"/>
      <c r="DE1759" s="311"/>
      <c r="DG1759" s="610"/>
      <c r="DH1759" s="611"/>
      <c r="DI1759" s="415" t="s">
        <v>1919</v>
      </c>
      <c r="DJ1759" s="298"/>
      <c r="DK1759" s="298"/>
      <c r="DL1759" s="298"/>
      <c r="DM1759" s="298"/>
      <c r="DN1759" s="298"/>
      <c r="DO1759" s="298"/>
      <c r="DP1759" s="298"/>
      <c r="DQ1759" s="298"/>
      <c r="DR1759" s="298"/>
      <c r="DS1759" s="298"/>
      <c r="DT1759" s="298"/>
      <c r="DU1759" s="298">
        <f t="shared" ref="DU1759:DZ1759" si="2018">IF(OR(AND(DU1756="NS",DU1757=7),AND(DU1756="NA")),0,IF(OR(AND(IF(DU1756="NS",1,DU1756)&gt;DU1758*0.25,DU1757=0),AND(DU1756&gt;0,OR(DU1757=7,DU1758=0)),AND(DU1756&gt;0,DU1757=0,DU1758=0),AND(DU1756="NS",DU1757=0,DU1758=0)),1,0))</f>
        <v>0</v>
      </c>
      <c r="DV1759" s="298">
        <f t="shared" si="2018"/>
        <v>0</v>
      </c>
      <c r="DW1759" s="298">
        <f t="shared" si="2018"/>
        <v>0</v>
      </c>
      <c r="DX1759" s="298">
        <f t="shared" si="2018"/>
        <v>0</v>
      </c>
      <c r="DY1759" s="298">
        <f t="shared" si="2018"/>
        <v>0</v>
      </c>
      <c r="DZ1759" s="298">
        <f t="shared" si="2018"/>
        <v>0</v>
      </c>
      <c r="EA1759" s="298">
        <f>IF(OR(AND(EA1756="NS",EA1757=7),AND(EA1756="NA")),0,IF(OR(AND(IF(EA1756="NS",1,EA1756)&gt;EA1758*0.25,EA1757=0),AND(EA1756&gt;0,OR(EA1757=7,EA1758=0)),AND(EA1756&gt;0,EA1757=0,EA1758=0),AND(EA1756="NS",EA1757=0,EA1758=0)),1,0))</f>
        <v>0</v>
      </c>
      <c r="EB1759" s="298">
        <f t="shared" ref="EB1759:EL1759" si="2019">IF(OR(AND(EB1756="NS",EB1757=7),AND(EB1756="NA")),0,IF(OR(AND(IF(EB1756="NS",1,EB1756)&gt;EB1758*0.25,EB1757=0),AND(EB1756&gt;0,OR(EB1757=7,EB1758=0)),AND(EB1756&gt;0,EB1757=0,EB1758=0),AND(EB1756="NS",EB1757=0,EB1758=0)),1,0))</f>
        <v>0</v>
      </c>
      <c r="EC1759" s="298">
        <f t="shared" si="2019"/>
        <v>0</v>
      </c>
      <c r="ED1759" s="298">
        <f t="shared" si="2019"/>
        <v>0</v>
      </c>
      <c r="EE1759" s="298">
        <f t="shared" si="2019"/>
        <v>0</v>
      </c>
      <c r="EF1759" s="298">
        <f t="shared" si="2019"/>
        <v>0</v>
      </c>
      <c r="EG1759" s="298">
        <f t="shared" si="2019"/>
        <v>0</v>
      </c>
      <c r="EH1759" s="298">
        <f t="shared" si="2019"/>
        <v>0</v>
      </c>
      <c r="EI1759" s="298">
        <f t="shared" si="2019"/>
        <v>0</v>
      </c>
      <c r="EJ1759" s="298">
        <f t="shared" si="2019"/>
        <v>0</v>
      </c>
      <c r="EK1759" s="298">
        <f t="shared" si="2019"/>
        <v>0</v>
      </c>
      <c r="EL1759" s="302">
        <f t="shared" si="2019"/>
        <v>0</v>
      </c>
      <c r="EM1759" s="377">
        <f>SUM(DU1759:EL1759)</f>
        <v>0</v>
      </c>
    </row>
    <row r="1760" spans="3:143" ht="24" customHeight="1" x14ac:dyDescent="0.25">
      <c r="C1760" s="797"/>
      <c r="D1760" s="721"/>
      <c r="E1760" s="722"/>
      <c r="F1760" s="703" t="s">
        <v>420</v>
      </c>
      <c r="G1760" s="703"/>
      <c r="H1760" s="704" t="s">
        <v>421</v>
      </c>
      <c r="I1760" s="705"/>
      <c r="J1760" s="705"/>
      <c r="K1760" s="705"/>
      <c r="L1760" s="706"/>
      <c r="M1760" s="864"/>
      <c r="N1760" s="865"/>
      <c r="O1760" s="864"/>
      <c r="P1760" s="865"/>
      <c r="Q1760" s="864"/>
      <c r="R1760" s="865"/>
      <c r="S1760" s="868"/>
      <c r="T1760" s="869"/>
      <c r="U1760" s="280"/>
      <c r="V1760" s="280"/>
      <c r="W1760" s="628"/>
      <c r="X1760" s="628"/>
      <c r="Y1760" s="281"/>
      <c r="Z1760" s="281"/>
      <c r="AA1760" s="628"/>
      <c r="AB1760" s="628"/>
      <c r="AC1760" s="281"/>
      <c r="AD1760" s="281"/>
      <c r="AE1760" s="60"/>
      <c r="AF1760" s="259"/>
      <c r="AG1760" s="374">
        <f t="shared" si="1677"/>
        <v>18</v>
      </c>
      <c r="AH1760" s="399"/>
      <c r="AK1760" s="412">
        <f t="shared" si="1678"/>
        <v>0</v>
      </c>
      <c r="AL1760" s="379">
        <f t="shared" si="1894"/>
        <v>0</v>
      </c>
      <c r="AM1760" s="380">
        <f t="shared" si="1680"/>
        <v>0</v>
      </c>
      <c r="AN1760" s="292">
        <f t="shared" si="1681"/>
        <v>0</v>
      </c>
      <c r="AO1760" s="388">
        <f t="shared" si="1682"/>
        <v>0</v>
      </c>
      <c r="AP1760" s="379">
        <f t="shared" si="1895"/>
        <v>0</v>
      </c>
      <c r="AQ1760" s="380">
        <f t="shared" si="1684"/>
        <v>0</v>
      </c>
      <c r="AR1760" s="317">
        <f t="shared" si="1685"/>
        <v>0</v>
      </c>
      <c r="AS1760" s="388">
        <f t="shared" si="1686"/>
        <v>0</v>
      </c>
      <c r="AT1760" s="379">
        <f t="shared" si="1896"/>
        <v>0</v>
      </c>
      <c r="AU1760" s="380">
        <f t="shared" si="1688"/>
        <v>0</v>
      </c>
      <c r="AV1760" s="317">
        <f t="shared" si="1689"/>
        <v>0</v>
      </c>
      <c r="AW1760" s="388">
        <f t="shared" si="1690"/>
        <v>0</v>
      </c>
      <c r="AX1760" s="379">
        <f t="shared" si="1897"/>
        <v>0</v>
      </c>
      <c r="AY1760" s="380">
        <f t="shared" si="1692"/>
        <v>0</v>
      </c>
      <c r="AZ1760" s="292">
        <f t="shared" si="1693"/>
        <v>0</v>
      </c>
      <c r="BA1760" s="388">
        <f t="shared" si="1694"/>
        <v>0</v>
      </c>
      <c r="BB1760" s="379">
        <f t="shared" si="1898"/>
        <v>0</v>
      </c>
      <c r="BC1760" s="380">
        <f t="shared" si="1696"/>
        <v>0</v>
      </c>
      <c r="BD1760" s="292">
        <f t="shared" si="1697"/>
        <v>0</v>
      </c>
      <c r="BE1760" s="388">
        <f t="shared" si="1698"/>
        <v>0</v>
      </c>
      <c r="BF1760" s="379">
        <f t="shared" si="1899"/>
        <v>0</v>
      </c>
      <c r="BG1760" s="380">
        <f t="shared" si="1700"/>
        <v>0</v>
      </c>
      <c r="BH1760" s="292">
        <f t="shared" si="1701"/>
        <v>0</v>
      </c>
      <c r="CA1760" s="303"/>
      <c r="CB1760" s="421"/>
      <c r="CC1760" s="375"/>
      <c r="CD1760" s="375"/>
      <c r="CE1760" s="375"/>
      <c r="CF1760" s="375"/>
      <c r="CG1760" s="375"/>
      <c r="CH1760" s="375"/>
      <c r="CI1760" s="375"/>
      <c r="CJ1760" s="375"/>
      <c r="CK1760" s="375"/>
      <c r="CL1760" s="375"/>
      <c r="CM1760" s="375"/>
      <c r="CN1760" s="311"/>
      <c r="CO1760" s="311"/>
      <c r="CP1760" s="311"/>
      <c r="CQ1760" s="311"/>
      <c r="CR1760" s="311"/>
      <c r="CS1760" s="311"/>
      <c r="CT1760" s="311"/>
      <c r="CU1760" s="311"/>
      <c r="CV1760" s="311"/>
      <c r="CW1760" s="311"/>
      <c r="CX1760" s="311"/>
      <c r="CY1760" s="311"/>
      <c r="CZ1760" s="311"/>
      <c r="DA1760" s="311"/>
      <c r="DB1760" s="311"/>
      <c r="DC1760" s="311"/>
      <c r="DD1760" s="311"/>
      <c r="DE1760" s="311"/>
      <c r="DG1760" s="614" t="s">
        <v>420</v>
      </c>
      <c r="DH1760" s="615"/>
      <c r="DI1760" s="418" t="s">
        <v>1909</v>
      </c>
      <c r="DJ1760" s="419"/>
      <c r="DK1760" s="419"/>
      <c r="DL1760" s="419"/>
      <c r="DM1760" s="419"/>
      <c r="DN1760" s="419"/>
      <c r="DO1760" s="419"/>
      <c r="DP1760" s="419"/>
      <c r="DQ1760" s="419"/>
      <c r="DR1760" s="419"/>
      <c r="DS1760" s="419"/>
      <c r="DT1760" s="419"/>
      <c r="DU1760" s="419">
        <f t="shared" ref="DU1760:DZ1760" si="2020">M1760</f>
        <v>0</v>
      </c>
      <c r="DV1760" s="419">
        <f t="shared" si="2020"/>
        <v>0</v>
      </c>
      <c r="DW1760" s="419">
        <f t="shared" si="2020"/>
        <v>0</v>
      </c>
      <c r="DX1760" s="419">
        <f t="shared" si="2020"/>
        <v>0</v>
      </c>
      <c r="DY1760" s="419">
        <f t="shared" si="2020"/>
        <v>0</v>
      </c>
      <c r="DZ1760" s="419">
        <f t="shared" si="2020"/>
        <v>0</v>
      </c>
      <c r="EA1760" s="419">
        <f t="shared" ref="EA1760:EL1760" si="2021">S1760</f>
        <v>0</v>
      </c>
      <c r="EB1760" s="419">
        <f t="shared" si="2021"/>
        <v>0</v>
      </c>
      <c r="EC1760" s="419">
        <f t="shared" si="2021"/>
        <v>0</v>
      </c>
      <c r="ED1760" s="419">
        <f t="shared" si="2021"/>
        <v>0</v>
      </c>
      <c r="EE1760" s="419">
        <f t="shared" si="2021"/>
        <v>0</v>
      </c>
      <c r="EF1760" s="419">
        <f t="shared" si="2021"/>
        <v>0</v>
      </c>
      <c r="EG1760" s="419">
        <f t="shared" si="2021"/>
        <v>0</v>
      </c>
      <c r="EH1760" s="419">
        <f t="shared" si="2021"/>
        <v>0</v>
      </c>
      <c r="EI1760" s="419">
        <f t="shared" si="2021"/>
        <v>0</v>
      </c>
      <c r="EJ1760" s="419">
        <f t="shared" si="2021"/>
        <v>0</v>
      </c>
      <c r="EK1760" s="419">
        <f t="shared" si="2021"/>
        <v>0</v>
      </c>
      <c r="EL1760" s="420">
        <f t="shared" si="2021"/>
        <v>0</v>
      </c>
    </row>
    <row r="1761" spans="3:143" ht="36" customHeight="1" x14ac:dyDescent="0.25">
      <c r="C1761" s="795" t="s">
        <v>458</v>
      </c>
      <c r="D1761" s="717" t="s">
        <v>1494</v>
      </c>
      <c r="E1761" s="718"/>
      <c r="F1761" s="703" t="s">
        <v>424</v>
      </c>
      <c r="G1761" s="703"/>
      <c r="H1761" s="704" t="s">
        <v>425</v>
      </c>
      <c r="I1761" s="705"/>
      <c r="J1761" s="705"/>
      <c r="K1761" s="705"/>
      <c r="L1761" s="706"/>
      <c r="M1761" s="864"/>
      <c r="N1761" s="865"/>
      <c r="O1761" s="864"/>
      <c r="P1761" s="865"/>
      <c r="Q1761" s="864"/>
      <c r="R1761" s="865"/>
      <c r="S1761" s="868"/>
      <c r="T1761" s="869"/>
      <c r="U1761" s="280"/>
      <c r="V1761" s="280"/>
      <c r="W1761" s="628"/>
      <c r="X1761" s="628"/>
      <c r="Y1761" s="281"/>
      <c r="Z1761" s="281"/>
      <c r="AA1761" s="628"/>
      <c r="AB1761" s="628"/>
      <c r="AC1761" s="281"/>
      <c r="AD1761" s="281"/>
      <c r="AE1761" s="60"/>
      <c r="AF1761" s="259"/>
      <c r="AG1761" s="374">
        <f t="shared" si="1677"/>
        <v>18</v>
      </c>
      <c r="AH1761" s="399"/>
      <c r="AK1761" s="412">
        <f t="shared" si="1678"/>
        <v>0</v>
      </c>
      <c r="AL1761" s="379">
        <f t="shared" si="1894"/>
        <v>0</v>
      </c>
      <c r="AM1761" s="380">
        <f t="shared" si="1680"/>
        <v>0</v>
      </c>
      <c r="AN1761" s="292">
        <f t="shared" si="1681"/>
        <v>0</v>
      </c>
      <c r="AO1761" s="388">
        <f t="shared" si="1682"/>
        <v>0</v>
      </c>
      <c r="AP1761" s="379">
        <f t="shared" si="1895"/>
        <v>0</v>
      </c>
      <c r="AQ1761" s="380">
        <f t="shared" si="1684"/>
        <v>0</v>
      </c>
      <c r="AR1761" s="317">
        <f t="shared" si="1685"/>
        <v>0</v>
      </c>
      <c r="AS1761" s="388">
        <f t="shared" si="1686"/>
        <v>0</v>
      </c>
      <c r="AT1761" s="379">
        <f t="shared" si="1896"/>
        <v>0</v>
      </c>
      <c r="AU1761" s="380">
        <f t="shared" si="1688"/>
        <v>0</v>
      </c>
      <c r="AV1761" s="317">
        <f t="shared" si="1689"/>
        <v>0</v>
      </c>
      <c r="AW1761" s="388">
        <f t="shared" si="1690"/>
        <v>0</v>
      </c>
      <c r="AX1761" s="379">
        <f t="shared" si="1897"/>
        <v>0</v>
      </c>
      <c r="AY1761" s="380">
        <f t="shared" si="1692"/>
        <v>0</v>
      </c>
      <c r="AZ1761" s="292">
        <f t="shared" si="1693"/>
        <v>0</v>
      </c>
      <c r="BA1761" s="388">
        <f t="shared" si="1694"/>
        <v>0</v>
      </c>
      <c r="BB1761" s="379">
        <f t="shared" si="1898"/>
        <v>0</v>
      </c>
      <c r="BC1761" s="380">
        <f t="shared" si="1696"/>
        <v>0</v>
      </c>
      <c r="BD1761" s="292">
        <f t="shared" si="1697"/>
        <v>0</v>
      </c>
      <c r="BE1761" s="388">
        <f t="shared" si="1698"/>
        <v>0</v>
      </c>
      <c r="BF1761" s="379">
        <f t="shared" si="1899"/>
        <v>0</v>
      </c>
      <c r="BG1761" s="380">
        <f t="shared" si="1700"/>
        <v>0</v>
      </c>
      <c r="BH1761" s="292">
        <f t="shared" si="1701"/>
        <v>0</v>
      </c>
      <c r="CA1761" s="299" t="s">
        <v>60</v>
      </c>
      <c r="CB1761" s="421"/>
      <c r="CC1761" s="375"/>
      <c r="CD1761" s="375"/>
      <c r="CE1761" s="375"/>
      <c r="CF1761" s="375"/>
      <c r="CG1761" s="375"/>
      <c r="CH1761" s="375"/>
      <c r="CI1761" s="375"/>
      <c r="CJ1761" s="375"/>
      <c r="CK1761" s="375"/>
      <c r="CL1761" s="375"/>
      <c r="CM1761" s="375"/>
      <c r="CN1761" s="423">
        <f t="shared" ref="CN1761" si="2022">IF(M1761="",0,M1761)</f>
        <v>0</v>
      </c>
      <c r="CO1761" s="423">
        <f t="shared" ref="CO1761" si="2023">IF(N1761="",0,N1761)</f>
        <v>0</v>
      </c>
      <c r="CP1761" s="423">
        <f t="shared" ref="CP1761" si="2024">IF(O1761="",0,O1761)</f>
        <v>0</v>
      </c>
      <c r="CQ1761" s="423">
        <f t="shared" ref="CQ1761" si="2025">IF(P1761="",0,P1761)</f>
        <v>0</v>
      </c>
      <c r="CR1761" s="423">
        <f t="shared" ref="CR1761" si="2026">IF(Q1761="",0,Q1761)</f>
        <v>0</v>
      </c>
      <c r="CS1761" s="423">
        <f t="shared" ref="CS1761" si="2027">IF(R1761="",0,R1761)</f>
        <v>0</v>
      </c>
      <c r="CT1761" s="423">
        <f t="shared" ref="CT1761" si="2028">IF(S1761="",0,S1761)</f>
        <v>0</v>
      </c>
      <c r="CU1761" s="423">
        <f t="shared" ref="CU1761" si="2029">IF(T1761="",0,T1761)</f>
        <v>0</v>
      </c>
      <c r="CV1761" s="423">
        <f t="shared" ref="CV1761" si="2030">IF(U1761="",0,U1761)</f>
        <v>0</v>
      </c>
      <c r="CW1761" s="423">
        <f t="shared" ref="CW1761" si="2031">IF(V1761="",0,V1761)</f>
        <v>0</v>
      </c>
      <c r="CX1761" s="423">
        <f t="shared" ref="CX1761" si="2032">IF(W1761="",0,W1761)</f>
        <v>0</v>
      </c>
      <c r="CY1761" s="423">
        <f t="shared" ref="CY1761" si="2033">IF(X1761="",0,X1761)</f>
        <v>0</v>
      </c>
      <c r="CZ1761" s="423">
        <f t="shared" ref="CZ1761" si="2034">IF(Y1761="",0,Y1761)</f>
        <v>0</v>
      </c>
      <c r="DA1761" s="423">
        <f t="shared" ref="DA1761" si="2035">IF(Z1761="",0,Z1761)</f>
        <v>0</v>
      </c>
      <c r="DB1761" s="423">
        <f t="shared" ref="DB1761" si="2036">IF(AA1761="",0,AA1761)</f>
        <v>0</v>
      </c>
      <c r="DC1761" s="423">
        <f t="shared" ref="DC1761" si="2037">IF(AB1761="",0,AB1761)</f>
        <v>0</v>
      </c>
      <c r="DD1761" s="423">
        <f t="shared" ref="DD1761" si="2038">IF(AC1761="",0,AC1761)</f>
        <v>0</v>
      </c>
      <c r="DE1761" s="423">
        <f t="shared" ref="DE1761" si="2039">IF(AD1761="",0,AD1761)</f>
        <v>0</v>
      </c>
      <c r="DG1761" s="610"/>
      <c r="DH1761" s="611"/>
      <c r="DI1761" s="415" t="s">
        <v>1910</v>
      </c>
      <c r="DJ1761" s="416"/>
      <c r="DK1761" s="416"/>
      <c r="DL1761" s="416"/>
      <c r="DM1761" s="416"/>
      <c r="DN1761" s="416"/>
      <c r="DO1761" s="416"/>
      <c r="DP1761" s="416"/>
      <c r="DQ1761" s="416"/>
      <c r="DR1761" s="416"/>
      <c r="DS1761" s="416"/>
      <c r="DT1761" s="416"/>
      <c r="DU1761" s="416">
        <f t="shared" ref="DU1761:DZ1761" si="2040">COUNTIF(M1758:M1759,"NS")</f>
        <v>0</v>
      </c>
      <c r="DV1761" s="416">
        <f t="shared" si="2040"/>
        <v>0</v>
      </c>
      <c r="DW1761" s="416">
        <f t="shared" si="2040"/>
        <v>0</v>
      </c>
      <c r="DX1761" s="416">
        <f t="shared" si="2040"/>
        <v>0</v>
      </c>
      <c r="DY1761" s="416">
        <f t="shared" si="2040"/>
        <v>0</v>
      </c>
      <c r="DZ1761" s="416">
        <f t="shared" si="2040"/>
        <v>0</v>
      </c>
      <c r="EA1761" s="416">
        <f t="shared" ref="EA1761:EL1761" si="2041">COUNTIF(S1758:S1759,"NS")</f>
        <v>0</v>
      </c>
      <c r="EB1761" s="416">
        <f t="shared" si="2041"/>
        <v>0</v>
      </c>
      <c r="EC1761" s="416">
        <f t="shared" si="2041"/>
        <v>0</v>
      </c>
      <c r="ED1761" s="416">
        <f t="shared" si="2041"/>
        <v>0</v>
      </c>
      <c r="EE1761" s="416">
        <f t="shared" si="2041"/>
        <v>0</v>
      </c>
      <c r="EF1761" s="416">
        <f t="shared" si="2041"/>
        <v>0</v>
      </c>
      <c r="EG1761" s="416">
        <f t="shared" si="2041"/>
        <v>0</v>
      </c>
      <c r="EH1761" s="416">
        <f t="shared" si="2041"/>
        <v>0</v>
      </c>
      <c r="EI1761" s="416">
        <f t="shared" si="2041"/>
        <v>0</v>
      </c>
      <c r="EJ1761" s="416">
        <f t="shared" si="2041"/>
        <v>0</v>
      </c>
      <c r="EK1761" s="416">
        <f t="shared" si="2041"/>
        <v>0</v>
      </c>
      <c r="EL1761" s="417">
        <f t="shared" si="2041"/>
        <v>0</v>
      </c>
    </row>
    <row r="1762" spans="3:143" ht="36" customHeight="1" x14ac:dyDescent="0.25">
      <c r="C1762" s="796"/>
      <c r="D1762" s="719"/>
      <c r="E1762" s="720"/>
      <c r="F1762" s="702" t="s">
        <v>432</v>
      </c>
      <c r="G1762" s="702"/>
      <c r="H1762" s="188"/>
      <c r="I1762" s="700" t="s">
        <v>426</v>
      </c>
      <c r="J1762" s="700"/>
      <c r="K1762" s="700"/>
      <c r="L1762" s="701"/>
      <c r="M1762" s="864"/>
      <c r="N1762" s="865"/>
      <c r="O1762" s="864"/>
      <c r="P1762" s="865"/>
      <c r="Q1762" s="864"/>
      <c r="R1762" s="865"/>
      <c r="S1762" s="868"/>
      <c r="T1762" s="869"/>
      <c r="U1762" s="280"/>
      <c r="V1762" s="280"/>
      <c r="W1762" s="628"/>
      <c r="X1762" s="628"/>
      <c r="Y1762" s="281"/>
      <c r="Z1762" s="281"/>
      <c r="AA1762" s="628"/>
      <c r="AB1762" s="628"/>
      <c r="AC1762" s="281"/>
      <c r="AD1762" s="281"/>
      <c r="AE1762" s="60"/>
      <c r="AF1762" s="259"/>
      <c r="AG1762" s="374">
        <f t="shared" si="1677"/>
        <v>18</v>
      </c>
      <c r="AH1762" s="399"/>
      <c r="AK1762" s="412">
        <f t="shared" si="1678"/>
        <v>0</v>
      </c>
      <c r="AL1762" s="379">
        <f t="shared" si="1894"/>
        <v>0</v>
      </c>
      <c r="AM1762" s="380">
        <f t="shared" si="1680"/>
        <v>0</v>
      </c>
      <c r="AN1762" s="292">
        <f t="shared" si="1681"/>
        <v>0</v>
      </c>
      <c r="AO1762" s="388">
        <f t="shared" si="1682"/>
        <v>0</v>
      </c>
      <c r="AP1762" s="379">
        <f t="shared" si="1895"/>
        <v>0</v>
      </c>
      <c r="AQ1762" s="380">
        <f t="shared" si="1684"/>
        <v>0</v>
      </c>
      <c r="AR1762" s="317">
        <f t="shared" si="1685"/>
        <v>0</v>
      </c>
      <c r="AS1762" s="388">
        <f t="shared" si="1686"/>
        <v>0</v>
      </c>
      <c r="AT1762" s="379">
        <f t="shared" si="1896"/>
        <v>0</v>
      </c>
      <c r="AU1762" s="380">
        <f t="shared" si="1688"/>
        <v>0</v>
      </c>
      <c r="AV1762" s="317">
        <f t="shared" si="1689"/>
        <v>0</v>
      </c>
      <c r="AW1762" s="388">
        <f t="shared" si="1690"/>
        <v>0</v>
      </c>
      <c r="AX1762" s="379">
        <f t="shared" si="1897"/>
        <v>0</v>
      </c>
      <c r="AY1762" s="380">
        <f t="shared" si="1692"/>
        <v>0</v>
      </c>
      <c r="AZ1762" s="292">
        <f t="shared" si="1693"/>
        <v>0</v>
      </c>
      <c r="BA1762" s="388">
        <f t="shared" si="1694"/>
        <v>0</v>
      </c>
      <c r="BB1762" s="379">
        <f t="shared" si="1898"/>
        <v>0</v>
      </c>
      <c r="BC1762" s="380">
        <f t="shared" si="1696"/>
        <v>0</v>
      </c>
      <c r="BD1762" s="292">
        <f t="shared" si="1697"/>
        <v>0</v>
      </c>
      <c r="BE1762" s="388">
        <f t="shared" si="1698"/>
        <v>0</v>
      </c>
      <c r="BF1762" s="379">
        <f t="shared" si="1899"/>
        <v>0</v>
      </c>
      <c r="BG1762" s="380">
        <f t="shared" si="1700"/>
        <v>0</v>
      </c>
      <c r="BH1762" s="292">
        <f t="shared" si="1701"/>
        <v>0</v>
      </c>
      <c r="CA1762" s="299" t="s">
        <v>1917</v>
      </c>
      <c r="CB1762" s="421"/>
      <c r="CC1762" s="375"/>
      <c r="CD1762" s="375"/>
      <c r="CE1762" s="375"/>
      <c r="CF1762" s="375"/>
      <c r="CG1762" s="375"/>
      <c r="CH1762" s="375"/>
      <c r="CI1762" s="375"/>
      <c r="CJ1762" s="375"/>
      <c r="CK1762" s="375"/>
      <c r="CL1762" s="375"/>
      <c r="CM1762" s="375"/>
      <c r="CN1762" s="301">
        <f t="shared" ref="CN1762" si="2042">SUM(M1762:M1767)</f>
        <v>0</v>
      </c>
      <c r="CO1762" s="301">
        <f t="shared" ref="CO1762" si="2043">SUM(N1762:N1767)</f>
        <v>0</v>
      </c>
      <c r="CP1762" s="301">
        <f t="shared" ref="CP1762" si="2044">SUM(O1762:O1767)</f>
        <v>0</v>
      </c>
      <c r="CQ1762" s="301">
        <f t="shared" ref="CQ1762" si="2045">SUM(P1762:P1767)</f>
        <v>0</v>
      </c>
      <c r="CR1762" s="301">
        <f t="shared" ref="CR1762" si="2046">SUM(Q1762:Q1767)</f>
        <v>0</v>
      </c>
      <c r="CS1762" s="301">
        <f t="shared" ref="CS1762" si="2047">SUM(R1762:R1767)</f>
        <v>0</v>
      </c>
      <c r="CT1762" s="301">
        <f t="shared" ref="CT1762" si="2048">SUM(S1762:S1767)</f>
        <v>0</v>
      </c>
      <c r="CU1762" s="301">
        <f t="shared" ref="CU1762" si="2049">SUM(T1762:T1767)</f>
        <v>0</v>
      </c>
      <c r="CV1762" s="301">
        <f t="shared" ref="CV1762" si="2050">SUM(U1762:U1767)</f>
        <v>0</v>
      </c>
      <c r="CW1762" s="301">
        <f t="shared" ref="CW1762" si="2051">SUM(V1762:V1767)</f>
        <v>0</v>
      </c>
      <c r="CX1762" s="301">
        <f t="shared" ref="CX1762" si="2052">SUM(W1762:W1767)</f>
        <v>0</v>
      </c>
      <c r="CY1762" s="301">
        <f t="shared" ref="CY1762" si="2053">SUM(X1762:X1767)</f>
        <v>0</v>
      </c>
      <c r="CZ1762" s="301">
        <f t="shared" ref="CZ1762" si="2054">SUM(Y1762:Y1767)</f>
        <v>0</v>
      </c>
      <c r="DA1762" s="301">
        <f t="shared" ref="DA1762" si="2055">SUM(Z1762:Z1767)</f>
        <v>0</v>
      </c>
      <c r="DB1762" s="301">
        <f t="shared" ref="DB1762" si="2056">SUM(AA1762:AA1767)</f>
        <v>0</v>
      </c>
      <c r="DC1762" s="301">
        <f t="shared" ref="DC1762" si="2057">SUM(AB1762:AB1767)</f>
        <v>0</v>
      </c>
      <c r="DD1762" s="301">
        <f t="shared" ref="DD1762" si="2058">SUM(AC1762:AC1767)</f>
        <v>0</v>
      </c>
      <c r="DE1762" s="301">
        <f t="shared" ref="DE1762" si="2059">SUM(AD1762:AD1767)</f>
        <v>0</v>
      </c>
      <c r="DG1762" s="612"/>
      <c r="DH1762" s="613"/>
      <c r="DI1762" s="415" t="s">
        <v>1914</v>
      </c>
      <c r="DJ1762" s="416"/>
      <c r="DK1762" s="416"/>
      <c r="DL1762" s="416"/>
      <c r="DM1762" s="416"/>
      <c r="DN1762" s="416"/>
      <c r="DO1762" s="416"/>
      <c r="DP1762" s="416"/>
      <c r="DQ1762" s="416"/>
      <c r="DR1762" s="416"/>
      <c r="DS1762" s="416"/>
      <c r="DT1762" s="416"/>
      <c r="DU1762" s="416">
        <f t="shared" ref="DU1762:DZ1762" si="2060">SUM(M1758:M1760)</f>
        <v>0</v>
      </c>
      <c r="DV1762" s="416">
        <f t="shared" si="2060"/>
        <v>0</v>
      </c>
      <c r="DW1762" s="416">
        <f t="shared" si="2060"/>
        <v>0</v>
      </c>
      <c r="DX1762" s="416">
        <f t="shared" si="2060"/>
        <v>0</v>
      </c>
      <c r="DY1762" s="416">
        <f t="shared" si="2060"/>
        <v>0</v>
      </c>
      <c r="DZ1762" s="416">
        <f t="shared" si="2060"/>
        <v>0</v>
      </c>
      <c r="EA1762" s="416">
        <f t="shared" ref="EA1762:EL1762" si="2061">SUM(S1758:S1760)</f>
        <v>0</v>
      </c>
      <c r="EB1762" s="416">
        <f t="shared" si="2061"/>
        <v>0</v>
      </c>
      <c r="EC1762" s="416">
        <f t="shared" si="2061"/>
        <v>0</v>
      </c>
      <c r="ED1762" s="416">
        <f t="shared" si="2061"/>
        <v>0</v>
      </c>
      <c r="EE1762" s="416">
        <f t="shared" si="2061"/>
        <v>0</v>
      </c>
      <c r="EF1762" s="416">
        <f t="shared" si="2061"/>
        <v>0</v>
      </c>
      <c r="EG1762" s="416">
        <f t="shared" si="2061"/>
        <v>0</v>
      </c>
      <c r="EH1762" s="416">
        <f t="shared" si="2061"/>
        <v>0</v>
      </c>
      <c r="EI1762" s="416">
        <f t="shared" si="2061"/>
        <v>0</v>
      </c>
      <c r="EJ1762" s="416">
        <f t="shared" si="2061"/>
        <v>0</v>
      </c>
      <c r="EK1762" s="416">
        <f t="shared" si="2061"/>
        <v>0</v>
      </c>
      <c r="EL1762" s="417">
        <f t="shared" si="2061"/>
        <v>0</v>
      </c>
    </row>
    <row r="1763" spans="3:143" ht="36" customHeight="1" x14ac:dyDescent="0.25">
      <c r="C1763" s="796"/>
      <c r="D1763" s="719"/>
      <c r="E1763" s="720"/>
      <c r="F1763" s="702" t="s">
        <v>433</v>
      </c>
      <c r="G1763" s="702"/>
      <c r="H1763" s="188"/>
      <c r="I1763" s="700" t="s">
        <v>427</v>
      </c>
      <c r="J1763" s="700"/>
      <c r="K1763" s="700"/>
      <c r="L1763" s="701"/>
      <c r="M1763" s="864"/>
      <c r="N1763" s="865"/>
      <c r="O1763" s="864"/>
      <c r="P1763" s="865"/>
      <c r="Q1763" s="864"/>
      <c r="R1763" s="865"/>
      <c r="S1763" s="868"/>
      <c r="T1763" s="869"/>
      <c r="U1763" s="280"/>
      <c r="V1763" s="280"/>
      <c r="W1763" s="628"/>
      <c r="X1763" s="628"/>
      <c r="Y1763" s="281"/>
      <c r="Z1763" s="281"/>
      <c r="AA1763" s="628"/>
      <c r="AB1763" s="628"/>
      <c r="AC1763" s="281"/>
      <c r="AD1763" s="281"/>
      <c r="AE1763" s="60"/>
      <c r="AF1763" s="259"/>
      <c r="AG1763" s="374">
        <f t="shared" si="1677"/>
        <v>18</v>
      </c>
      <c r="AH1763" s="399"/>
      <c r="AK1763" s="412">
        <f t="shared" si="1678"/>
        <v>0</v>
      </c>
      <c r="AL1763" s="379">
        <f t="shared" ref="AL1763:AL1794" si="2062">COUNTIF(O1763:R1763,"ns")</f>
        <v>0</v>
      </c>
      <c r="AM1763" s="380">
        <f t="shared" si="1680"/>
        <v>0</v>
      </c>
      <c r="AN1763" s="292">
        <f t="shared" si="1681"/>
        <v>0</v>
      </c>
      <c r="AO1763" s="388">
        <f t="shared" si="1682"/>
        <v>0</v>
      </c>
      <c r="AP1763" s="379">
        <f t="shared" ref="AP1763:AP1794" si="2063">COUNTIF(AC1763,"ns")+COUNTIF(Y1763,"ns")+COUNTIF(U1763,"ns")+COUNTIF(E1918,"ns")+COUNTIF(I1918,"ns")+COUNTIF(M1918,"ns")+COUNTIF(Q1918,"ns")+COUNTIF(U1918,"ns")+COUNTIF(Y1918,"ns")+COUNTIF(AC1918,"ns")</f>
        <v>0</v>
      </c>
      <c r="AQ1763" s="380">
        <f t="shared" si="1684"/>
        <v>0</v>
      </c>
      <c r="AR1763" s="317">
        <f t="shared" si="1685"/>
        <v>0</v>
      </c>
      <c r="AS1763" s="388">
        <f t="shared" si="1686"/>
        <v>0</v>
      </c>
      <c r="AT1763" s="379">
        <f t="shared" ref="AT1763:AT1794" si="2064">COUNTIF(V1763,"ns")+COUNTIF(AD1763,"ns")+COUNTIF(Z1763,"ns")++COUNTIF(F1918,"ns")+COUNTIF(J1918,"ns")+COUNTIF(N1918,"ns")+COUNTIF(R1918,"ns")+COUNTIF(V1918,"ns")+COUNTIF(Z1918,"ns")+COUNTIF(AD1918,"ns")</f>
        <v>0</v>
      </c>
      <c r="AU1763" s="380">
        <f t="shared" si="1688"/>
        <v>0</v>
      </c>
      <c r="AV1763" s="317">
        <f t="shared" si="1689"/>
        <v>0</v>
      </c>
      <c r="AW1763" s="388">
        <f t="shared" si="1690"/>
        <v>0</v>
      </c>
      <c r="AX1763" s="379">
        <f t="shared" ref="AX1763:AX1794" si="2065">COUNTIF(U1763:V1763,"ns")</f>
        <v>0</v>
      </c>
      <c r="AY1763" s="380">
        <f t="shared" si="1692"/>
        <v>0</v>
      </c>
      <c r="AZ1763" s="292">
        <f t="shared" si="1693"/>
        <v>0</v>
      </c>
      <c r="BA1763" s="388">
        <f t="shared" si="1694"/>
        <v>0</v>
      </c>
      <c r="BB1763" s="379">
        <f t="shared" ref="BB1763:BB1794" si="2066">COUNTIF(Y1763:Z1763,"ns")</f>
        <v>0</v>
      </c>
      <c r="BC1763" s="380">
        <f t="shared" si="1696"/>
        <v>0</v>
      </c>
      <c r="BD1763" s="292">
        <f t="shared" si="1697"/>
        <v>0</v>
      </c>
      <c r="BE1763" s="388">
        <f t="shared" si="1698"/>
        <v>0</v>
      </c>
      <c r="BF1763" s="379">
        <f t="shared" ref="BF1763:BF1794" si="2067">COUNTIF(AC1763:AD1763,"ns")</f>
        <v>0</v>
      </c>
      <c r="BG1763" s="380">
        <f t="shared" si="1700"/>
        <v>0</v>
      </c>
      <c r="BH1763" s="292">
        <f t="shared" si="1701"/>
        <v>0</v>
      </c>
      <c r="CA1763" s="299" t="s">
        <v>1910</v>
      </c>
      <c r="CB1763" s="421"/>
      <c r="CC1763" s="375"/>
      <c r="CD1763" s="375"/>
      <c r="CE1763" s="375"/>
      <c r="CF1763" s="375"/>
      <c r="CG1763" s="375"/>
      <c r="CH1763" s="375"/>
      <c r="CI1763" s="375"/>
      <c r="CJ1763" s="375"/>
      <c r="CK1763" s="375"/>
      <c r="CL1763" s="375"/>
      <c r="CM1763" s="375"/>
      <c r="CN1763" s="422">
        <f t="shared" ref="CN1763" si="2068">IF(CN1761="NA",COUNTIF(M1762:M1767,"NA"),COUNTIF(M1762:M1767,"NS"))</f>
        <v>0</v>
      </c>
      <c r="CO1763" s="422">
        <f t="shared" ref="CO1763" si="2069">IF(CO1761="NA",COUNTIF(N1762:N1767,"NA"),COUNTIF(N1762:N1767,"NS"))</f>
        <v>0</v>
      </c>
      <c r="CP1763" s="422">
        <f t="shared" ref="CP1763" si="2070">IF(CP1761="NA",COUNTIF(O1762:O1767,"NA"),COUNTIF(O1762:O1767,"NS"))</f>
        <v>0</v>
      </c>
      <c r="CQ1763" s="422">
        <f t="shared" ref="CQ1763" si="2071">IF(CQ1761="NA",COUNTIF(P1762:P1767,"NA"),COUNTIF(P1762:P1767,"NS"))</f>
        <v>0</v>
      </c>
      <c r="CR1763" s="422">
        <f t="shared" ref="CR1763" si="2072">IF(CR1761="NA",COUNTIF(Q1762:Q1767,"NA"),COUNTIF(Q1762:Q1767,"NS"))</f>
        <v>0</v>
      </c>
      <c r="CS1763" s="422">
        <f t="shared" ref="CS1763" si="2073">IF(CS1761="NA",COUNTIF(R1762:R1767,"NA"),COUNTIF(R1762:R1767,"NS"))</f>
        <v>0</v>
      </c>
      <c r="CT1763" s="422">
        <f t="shared" ref="CT1763" si="2074">IF(CT1761="NA",COUNTIF(S1762:S1767,"NA"),COUNTIF(S1762:S1767,"NS"))</f>
        <v>0</v>
      </c>
      <c r="CU1763" s="422">
        <f t="shared" ref="CU1763" si="2075">IF(CU1761="NA",COUNTIF(T1762:T1767,"NA"),COUNTIF(T1762:T1767,"NS"))</f>
        <v>0</v>
      </c>
      <c r="CV1763" s="422">
        <f t="shared" ref="CV1763" si="2076">IF(CV1761="NA",COUNTIF(U1762:U1767,"NA"),COUNTIF(U1762:U1767,"NS"))</f>
        <v>0</v>
      </c>
      <c r="CW1763" s="422">
        <f t="shared" ref="CW1763" si="2077">IF(CW1761="NA",COUNTIF(V1762:V1767,"NA"),COUNTIF(V1762:V1767,"NS"))</f>
        <v>0</v>
      </c>
      <c r="CX1763" s="422">
        <f t="shared" ref="CX1763" si="2078">IF(CX1761="NA",COUNTIF(W1762:W1767,"NA"),COUNTIF(W1762:W1767,"NS"))</f>
        <v>0</v>
      </c>
      <c r="CY1763" s="422">
        <f t="shared" ref="CY1763" si="2079">IF(CY1761="NA",COUNTIF(X1762:X1767,"NA"),COUNTIF(X1762:X1767,"NS"))</f>
        <v>0</v>
      </c>
      <c r="CZ1763" s="422">
        <f t="shared" ref="CZ1763" si="2080">IF(CZ1761="NA",COUNTIF(Y1762:Y1767,"NA"),COUNTIF(Y1762:Y1767,"NS"))</f>
        <v>0</v>
      </c>
      <c r="DA1763" s="422">
        <f t="shared" ref="DA1763" si="2081">IF(DA1761="NA",COUNTIF(Z1762:Z1767,"NA"),COUNTIF(Z1762:Z1767,"NS"))</f>
        <v>0</v>
      </c>
      <c r="DB1763" s="422">
        <f t="shared" ref="DB1763" si="2082">IF(DB1761="NA",COUNTIF(AA1762:AA1767,"NA"),COUNTIF(AA1762:AA1767,"NS"))</f>
        <v>0</v>
      </c>
      <c r="DC1763" s="422">
        <f t="shared" ref="DC1763" si="2083">IF(DC1761="NA",COUNTIF(AB1762:AB1767,"NA"),COUNTIF(AB1762:AB1767,"NS"))</f>
        <v>0</v>
      </c>
      <c r="DD1763" s="422">
        <f t="shared" ref="DD1763" si="2084">IF(DD1761="NA",COUNTIF(AC1762:AC1767,"NA"),COUNTIF(AC1762:AC1767,"NS"))</f>
        <v>0</v>
      </c>
      <c r="DE1763" s="422">
        <f t="shared" ref="DE1763" si="2085">IF(DE1761="NA",COUNTIF(AD1762:AD1767,"NA"),COUNTIF(AD1762:AD1767,"NS"))</f>
        <v>0</v>
      </c>
      <c r="DG1763" s="612"/>
      <c r="DH1763" s="613"/>
      <c r="DI1763" s="415" t="s">
        <v>1919</v>
      </c>
      <c r="DJ1763" s="298"/>
      <c r="DK1763" s="298"/>
      <c r="DL1763" s="298"/>
      <c r="DM1763" s="298"/>
      <c r="DN1763" s="298"/>
      <c r="DO1763" s="298"/>
      <c r="DP1763" s="298"/>
      <c r="DQ1763" s="298"/>
      <c r="DR1763" s="298"/>
      <c r="DS1763" s="298"/>
      <c r="DT1763" s="298"/>
      <c r="DU1763" s="298">
        <f t="shared" ref="DU1763:DZ1763" si="2086">IF(OR(AND(DU1760="NS",DU1761=2),AND(DU1760="NA")),0,IF(OR(AND(IF(DU1760="NS",1,DU1760)&gt;DU1762*0.25,DU1761=0),AND(DU1760&gt;0,OR(DU1761=2,DU1762=0)),AND(DU1760&gt;0,DU1761=0,DU1762=0),AND(DU1760="NS",DU1761=0,DU1762=0)),1,0))</f>
        <v>0</v>
      </c>
      <c r="DV1763" s="298">
        <f t="shared" si="2086"/>
        <v>0</v>
      </c>
      <c r="DW1763" s="298">
        <f t="shared" si="2086"/>
        <v>0</v>
      </c>
      <c r="DX1763" s="298">
        <f t="shared" si="2086"/>
        <v>0</v>
      </c>
      <c r="DY1763" s="298">
        <f t="shared" si="2086"/>
        <v>0</v>
      </c>
      <c r="DZ1763" s="298">
        <f t="shared" si="2086"/>
        <v>0</v>
      </c>
      <c r="EA1763" s="298">
        <f>IF(OR(AND(EA1760="NS",EA1761=2),AND(EA1760="NA")),0,IF(OR(AND(IF(EA1760="NS",1,EA1760)&gt;EA1762*0.25,EA1761=0),AND(EA1760&gt;0,OR(EA1761=2,EA1762=0)),AND(EA1760&gt;0,EA1761=0,EA1762=0),AND(EA1760="NS",EA1761=0,EA1762=0)),1,0))</f>
        <v>0</v>
      </c>
      <c r="EB1763" s="298">
        <f t="shared" ref="EB1763:EL1763" si="2087">IF(OR(AND(EB1760="NS",EB1761=2),AND(EB1760="NA")),0,IF(OR(AND(IF(EB1760="NS",1,EB1760)&gt;EB1762*0.25,EB1761=0),AND(EB1760&gt;0,OR(EB1761=2,EB1762=0)),AND(EB1760&gt;0,EB1761=0,EB1762=0),AND(EB1760="NS",EB1761=0,EB1762=0)),1,0))</f>
        <v>0</v>
      </c>
      <c r="EC1763" s="298">
        <f t="shared" si="2087"/>
        <v>0</v>
      </c>
      <c r="ED1763" s="298">
        <f t="shared" si="2087"/>
        <v>0</v>
      </c>
      <c r="EE1763" s="298">
        <f t="shared" si="2087"/>
        <v>0</v>
      </c>
      <c r="EF1763" s="298">
        <f t="shared" si="2087"/>
        <v>0</v>
      </c>
      <c r="EG1763" s="298">
        <f t="shared" si="2087"/>
        <v>0</v>
      </c>
      <c r="EH1763" s="298">
        <f t="shared" si="2087"/>
        <v>0</v>
      </c>
      <c r="EI1763" s="298">
        <f t="shared" si="2087"/>
        <v>0</v>
      </c>
      <c r="EJ1763" s="298">
        <f t="shared" si="2087"/>
        <v>0</v>
      </c>
      <c r="EK1763" s="298">
        <f t="shared" si="2087"/>
        <v>0</v>
      </c>
      <c r="EL1763" s="302">
        <f t="shared" si="2087"/>
        <v>0</v>
      </c>
      <c r="EM1763" s="377">
        <f>SUM(DU1763:EL1763)</f>
        <v>0</v>
      </c>
    </row>
    <row r="1764" spans="3:143" ht="15" customHeight="1" x14ac:dyDescent="0.25">
      <c r="C1764" s="796"/>
      <c r="D1764" s="719"/>
      <c r="E1764" s="720"/>
      <c r="F1764" s="702" t="s">
        <v>434</v>
      </c>
      <c r="G1764" s="702"/>
      <c r="H1764" s="188"/>
      <c r="I1764" s="700" t="s">
        <v>428</v>
      </c>
      <c r="J1764" s="700"/>
      <c r="K1764" s="700"/>
      <c r="L1764" s="701"/>
      <c r="M1764" s="864"/>
      <c r="N1764" s="865"/>
      <c r="O1764" s="864"/>
      <c r="P1764" s="865"/>
      <c r="Q1764" s="864"/>
      <c r="R1764" s="865"/>
      <c r="S1764" s="868"/>
      <c r="T1764" s="869"/>
      <c r="U1764" s="280"/>
      <c r="V1764" s="280"/>
      <c r="W1764" s="628"/>
      <c r="X1764" s="628"/>
      <c r="Y1764" s="281"/>
      <c r="Z1764" s="281"/>
      <c r="AA1764" s="628"/>
      <c r="AB1764" s="628"/>
      <c r="AC1764" s="281"/>
      <c r="AD1764" s="281"/>
      <c r="AE1764" s="60"/>
      <c r="AF1764" s="259"/>
      <c r="AG1764" s="374">
        <f t="shared" ref="AG1764:AG1827" si="2088">IF(AND(M1764="NA",COUNTBLANK(O1764:AD1764)=16),6,COUNTBLANK(M1764:AD1764))</f>
        <v>18</v>
      </c>
      <c r="AH1764" s="399"/>
      <c r="AK1764" s="412">
        <f t="shared" ref="AK1764:AK1827" si="2089">M1764</f>
        <v>0</v>
      </c>
      <c r="AL1764" s="379">
        <f t="shared" si="2062"/>
        <v>0</v>
      </c>
      <c r="AM1764" s="380">
        <f t="shared" ref="AM1764:AM1827" si="2090">SUM(O1764:R1764)</f>
        <v>0</v>
      </c>
      <c r="AN1764" s="292">
        <f t="shared" ref="AN1764:AN1827" si="2091">IF($AG$1697=$AH$1697,0,IF(OR(AND(AK1764=0,AL1764&gt;0),AND(AK1764="ns",AM1764&gt;0),AND(AK1764="ns",AL1764=0,AM1764=0)),1,IF(OR(AND(AK1764&gt;0,AL1764=2),AND(AK1764="ns",AL1764=2),AND(AK1764="ns",AM1764=0,AL1764&gt;0),AK1764=AM1764),0,1)))</f>
        <v>0</v>
      </c>
      <c r="AO1764" s="388">
        <f t="shared" ref="AO1764:AO1827" si="2092">O1764</f>
        <v>0</v>
      </c>
      <c r="AP1764" s="379">
        <f t="shared" si="2063"/>
        <v>0</v>
      </c>
      <c r="AQ1764" s="380">
        <f t="shared" ref="AQ1764:AQ1827" si="2093">SUM(U1764,Y1764,AC1764,E1919,I1919,M1919,Q1919,U1919,Y1919,AC1919)</f>
        <v>0</v>
      </c>
      <c r="AR1764" s="317">
        <f t="shared" ref="AR1764:AR1827" si="2094">IF($AG$1697=$AH$1697,0,IF(OR(AND(AO1764=0,AP1764&gt;0),AND(AO1764="NS",AQ1764&gt;0),AND(AO1764="NS",AQ1764=0,AP1764=0)),1,IF(OR(AND(AP1764&gt;=2,AQ1764&lt;AO1764),AND(AO1764="NS",AQ1764=0,AP1764&gt;0),AO1764=AQ1764),0,1)))</f>
        <v>0</v>
      </c>
      <c r="AS1764" s="388">
        <f t="shared" ref="AS1764:AS1827" si="2095">Q1764</f>
        <v>0</v>
      </c>
      <c r="AT1764" s="379">
        <f t="shared" si="2064"/>
        <v>0</v>
      </c>
      <c r="AU1764" s="380">
        <f t="shared" ref="AU1764:AU1827" si="2096">SUM(Z1764,AD1764,V1764,F1919,J1919,N1919,R1919,V1919,Z1919,AD1919)</f>
        <v>0</v>
      </c>
      <c r="AV1764" s="317">
        <f t="shared" ref="AV1764:AV1827" si="2097">IF($AG$1697=$AH$1697,0,IF(OR(AND(AS1764=0,AT1764&gt;0),AND(AS1764="NS",AU1764&gt;0),AND(AS1764="NS",AU1764=0,AT1764=0)),1,IF(OR(AND(AT1764&gt;=2,AU1764&lt;AS1764),AND(AS1764="NS",AU1764=0,AT1764&gt;0),AS1764=AU1764),0,1)))</f>
        <v>0</v>
      </c>
      <c r="AW1764" s="388">
        <f t="shared" ref="AW1764:AW1827" si="2098">S1764</f>
        <v>0</v>
      </c>
      <c r="AX1764" s="379">
        <f t="shared" si="2065"/>
        <v>0</v>
      </c>
      <c r="AY1764" s="380">
        <f t="shared" ref="AY1764:AY1827" si="2099">SUM(U1764:V1764)</f>
        <v>0</v>
      </c>
      <c r="AZ1764" s="292">
        <f t="shared" ref="AZ1764:AZ1827" si="2100">IF($AG$1697=$AH$1697,0,IF(OR(AND(AW1764=0,AX1764&gt;0),AND(AW1764="ns",AY1764&gt;0),AND(AW1764="ns",AX1764=0,AY1764=0)),1,IF(OR(AND(AW1764&gt;0,AX1764=2),AND(AW1764="ns",AX1764=2),AND(AW1764="ns",AY1764=0,AX1764&gt;0),AW1764=AY1764),0,1)))</f>
        <v>0</v>
      </c>
      <c r="BA1764" s="388">
        <f t="shared" ref="BA1764:BA1827" si="2101">W1764</f>
        <v>0</v>
      </c>
      <c r="BB1764" s="379">
        <f t="shared" si="2066"/>
        <v>0</v>
      </c>
      <c r="BC1764" s="380">
        <f t="shared" ref="BC1764:BC1827" si="2102">SUM(Y1764:Z1764)</f>
        <v>0</v>
      </c>
      <c r="BD1764" s="292">
        <f t="shared" ref="BD1764:BD1827" si="2103">IF($AG$1697=$AH$1697,0,IF(OR(AND(BA1764=0,BB1764&gt;0),AND(BA1764="ns",BC1764&gt;0),AND(BA1764="ns",BB1764=0,BC1764=0)),1,IF(OR(AND(BA1764&gt;0,BB1764=2),AND(BA1764="ns",BB1764=2),AND(BA1764="ns",BC1764=0,BB1764&gt;0),BA1764=BC1764),0,1)))</f>
        <v>0</v>
      </c>
      <c r="BE1764" s="388">
        <f t="shared" ref="BE1764:BE1827" si="2104">AA1764</f>
        <v>0</v>
      </c>
      <c r="BF1764" s="379">
        <f t="shared" si="2067"/>
        <v>0</v>
      </c>
      <c r="BG1764" s="380">
        <f t="shared" ref="BG1764:BG1827" si="2105">SUM(AC1764:AD1764)</f>
        <v>0</v>
      </c>
      <c r="BH1764" s="292">
        <f t="shared" ref="BH1764:BH1827" si="2106">IF($AG$1697=$AH$1697,0,IF(OR(AND(BE1764=0,BF1764&gt;0),AND(BE1764="ns",BG1764&gt;0),AND(BE1764="ns",BF1764=0,BG1764=0)),1,IF(OR(AND(BE1764&gt;0,BF1764=2),AND(BE1764="ns",BF1764=2),AND(BE1764="ns",BG1764=0,BF1764&gt;0),BE1764=BG1764),0,1)))</f>
        <v>0</v>
      </c>
      <c r="CA1764" s="299" t="s">
        <v>1918</v>
      </c>
      <c r="CB1764" s="427"/>
      <c r="CC1764" s="375"/>
      <c r="CD1764" s="375"/>
      <c r="CE1764" s="375"/>
      <c r="CF1764" s="375"/>
      <c r="CG1764" s="375"/>
      <c r="CH1764" s="375"/>
      <c r="CI1764" s="375"/>
      <c r="CJ1764" s="375"/>
      <c r="CK1764" s="375"/>
      <c r="CL1764" s="375"/>
      <c r="CM1764" s="375"/>
      <c r="CN1764" s="425">
        <f t="shared" ref="CN1764:DD1764" si="2107">IF(OR(AND(CN1761=0,CN1763&gt;0),AND(CN1761="NS",CN1762&gt;0),AND(CN1761="NS",CN1762=0,CN1763=0)),1,IF(OR(AND(CN1763&gt;=2,CN1762&lt;CN1761),AND(CN1761="NS",CN1762=0,CN1763&gt;0),OR(CN1761=CN1762,AND(CN1761="",CN1763=0,CN1762=0))),0,1))</f>
        <v>0</v>
      </c>
      <c r="CO1764" s="425">
        <f t="shared" si="2107"/>
        <v>0</v>
      </c>
      <c r="CP1764" s="425">
        <f t="shared" si="2107"/>
        <v>0</v>
      </c>
      <c r="CQ1764" s="425">
        <f t="shared" si="2107"/>
        <v>0</v>
      </c>
      <c r="CR1764" s="425">
        <f t="shared" si="2107"/>
        <v>0</v>
      </c>
      <c r="CS1764" s="425">
        <f t="shared" si="2107"/>
        <v>0</v>
      </c>
      <c r="CT1764" s="425">
        <f t="shared" si="2107"/>
        <v>0</v>
      </c>
      <c r="CU1764" s="425">
        <f t="shared" si="2107"/>
        <v>0</v>
      </c>
      <c r="CV1764" s="425">
        <f t="shared" si="2107"/>
        <v>0</v>
      </c>
      <c r="CW1764" s="425">
        <f t="shared" si="2107"/>
        <v>0</v>
      </c>
      <c r="CX1764" s="425">
        <f t="shared" si="2107"/>
        <v>0</v>
      </c>
      <c r="CY1764" s="425">
        <f t="shared" si="2107"/>
        <v>0</v>
      </c>
      <c r="CZ1764" s="425">
        <f t="shared" si="2107"/>
        <v>0</v>
      </c>
      <c r="DA1764" s="425">
        <f t="shared" si="2107"/>
        <v>0</v>
      </c>
      <c r="DB1764" s="425">
        <f t="shared" si="2107"/>
        <v>0</v>
      </c>
      <c r="DC1764" s="425">
        <f t="shared" si="2107"/>
        <v>0</v>
      </c>
      <c r="DD1764" s="425">
        <f t="shared" si="2107"/>
        <v>0</v>
      </c>
      <c r="DE1764" s="425">
        <f t="shared" ref="DE1764" si="2108">IF(OR(AND(DE1761=0,DE1763&gt;0),AND(DE1761="NS",DE1762&gt;0),AND(DE1761="NS",DE1762=0,DE1763=0)),1,IF(OR(AND(DE1763&gt;=2,DE1762&lt;DE1761),AND(DE1761="NS",DE1762=0,DE1763&gt;0),OR(DE1761=DE1762,AND(DE1761="",DE1763=0,DE1762=0))),0,1))</f>
        <v>0</v>
      </c>
      <c r="DF1764" s="400">
        <f>SUM(CN1764:DE1764)</f>
        <v>0</v>
      </c>
      <c r="DG1764" s="612"/>
      <c r="DH1764" s="613"/>
      <c r="DI1764" s="415"/>
      <c r="DJ1764" s="416"/>
      <c r="DK1764" s="416"/>
      <c r="DL1764" s="416"/>
      <c r="DM1764" s="416"/>
      <c r="DN1764" s="416"/>
      <c r="DO1764" s="416"/>
      <c r="DP1764" s="416"/>
      <c r="DQ1764" s="416"/>
      <c r="DR1764" s="416"/>
      <c r="DS1764" s="416"/>
      <c r="DT1764" s="416"/>
      <c r="DU1764" s="416"/>
      <c r="DV1764" s="416"/>
      <c r="DW1764" s="416"/>
      <c r="DX1764" s="416"/>
      <c r="DY1764" s="416"/>
      <c r="DZ1764" s="416"/>
      <c r="EA1764" s="416"/>
      <c r="EB1764" s="416"/>
      <c r="EC1764" s="416"/>
      <c r="ED1764" s="416"/>
      <c r="EE1764" s="416"/>
      <c r="EF1764" s="416"/>
      <c r="EG1764" s="416"/>
      <c r="EH1764" s="416"/>
      <c r="EI1764" s="416"/>
      <c r="EJ1764" s="416"/>
      <c r="EK1764" s="416"/>
      <c r="EL1764" s="417"/>
    </row>
    <row r="1765" spans="3:143" ht="15" customHeight="1" x14ac:dyDescent="0.25">
      <c r="C1765" s="796"/>
      <c r="D1765" s="719"/>
      <c r="E1765" s="720"/>
      <c r="F1765" s="702" t="s">
        <v>435</v>
      </c>
      <c r="G1765" s="702"/>
      <c r="H1765" s="188"/>
      <c r="I1765" s="700" t="s">
        <v>429</v>
      </c>
      <c r="J1765" s="700"/>
      <c r="K1765" s="700"/>
      <c r="L1765" s="701"/>
      <c r="M1765" s="864"/>
      <c r="N1765" s="865"/>
      <c r="O1765" s="864"/>
      <c r="P1765" s="865"/>
      <c r="Q1765" s="864"/>
      <c r="R1765" s="865"/>
      <c r="S1765" s="868"/>
      <c r="T1765" s="869"/>
      <c r="U1765" s="280"/>
      <c r="V1765" s="280"/>
      <c r="W1765" s="628"/>
      <c r="X1765" s="628"/>
      <c r="Y1765" s="281"/>
      <c r="Z1765" s="281"/>
      <c r="AA1765" s="628"/>
      <c r="AB1765" s="628"/>
      <c r="AC1765" s="281"/>
      <c r="AD1765" s="281"/>
      <c r="AE1765" s="60"/>
      <c r="AF1765" s="259"/>
      <c r="AG1765" s="374">
        <f t="shared" si="2088"/>
        <v>18</v>
      </c>
      <c r="AH1765" s="399"/>
      <c r="AK1765" s="412">
        <f t="shared" si="2089"/>
        <v>0</v>
      </c>
      <c r="AL1765" s="379">
        <f t="shared" si="2062"/>
        <v>0</v>
      </c>
      <c r="AM1765" s="380">
        <f t="shared" si="2090"/>
        <v>0</v>
      </c>
      <c r="AN1765" s="292">
        <f t="shared" si="2091"/>
        <v>0</v>
      </c>
      <c r="AO1765" s="388">
        <f t="shared" si="2092"/>
        <v>0</v>
      </c>
      <c r="AP1765" s="379">
        <f t="shared" si="2063"/>
        <v>0</v>
      </c>
      <c r="AQ1765" s="380">
        <f t="shared" si="2093"/>
        <v>0</v>
      </c>
      <c r="AR1765" s="317">
        <f t="shared" si="2094"/>
        <v>0</v>
      </c>
      <c r="AS1765" s="388">
        <f t="shared" si="2095"/>
        <v>0</v>
      </c>
      <c r="AT1765" s="379">
        <f t="shared" si="2064"/>
        <v>0</v>
      </c>
      <c r="AU1765" s="380">
        <f t="shared" si="2096"/>
        <v>0</v>
      </c>
      <c r="AV1765" s="317">
        <f t="shared" si="2097"/>
        <v>0</v>
      </c>
      <c r="AW1765" s="388">
        <f t="shared" si="2098"/>
        <v>0</v>
      </c>
      <c r="AX1765" s="379">
        <f t="shared" si="2065"/>
        <v>0</v>
      </c>
      <c r="AY1765" s="380">
        <f t="shared" si="2099"/>
        <v>0</v>
      </c>
      <c r="AZ1765" s="292">
        <f t="shared" si="2100"/>
        <v>0</v>
      </c>
      <c r="BA1765" s="388">
        <f t="shared" si="2101"/>
        <v>0</v>
      </c>
      <c r="BB1765" s="379">
        <f t="shared" si="2066"/>
        <v>0</v>
      </c>
      <c r="BC1765" s="380">
        <f t="shared" si="2102"/>
        <v>0</v>
      </c>
      <c r="BD1765" s="292">
        <f t="shared" si="2103"/>
        <v>0</v>
      </c>
      <c r="BE1765" s="388">
        <f t="shared" si="2104"/>
        <v>0</v>
      </c>
      <c r="BF1765" s="379">
        <f t="shared" si="2067"/>
        <v>0</v>
      </c>
      <c r="BG1765" s="380">
        <f t="shared" si="2105"/>
        <v>0</v>
      </c>
      <c r="BH1765" s="292">
        <f t="shared" si="2106"/>
        <v>0</v>
      </c>
      <c r="CA1765" s="303"/>
      <c r="CB1765" s="427"/>
      <c r="CC1765" s="375"/>
      <c r="CD1765" s="375"/>
      <c r="CE1765" s="375"/>
      <c r="CF1765" s="375"/>
      <c r="CG1765" s="375"/>
      <c r="CH1765" s="375"/>
      <c r="CI1765" s="375"/>
      <c r="CJ1765" s="375"/>
      <c r="CK1765" s="375"/>
      <c r="CL1765" s="375"/>
      <c r="CM1765" s="375"/>
      <c r="CN1765" s="311"/>
      <c r="CO1765" s="311"/>
      <c r="CP1765" s="311"/>
      <c r="CQ1765" s="311"/>
      <c r="CR1765" s="311"/>
      <c r="CS1765" s="311"/>
      <c r="CT1765" s="311"/>
      <c r="CU1765" s="311"/>
      <c r="CV1765" s="311"/>
      <c r="CW1765" s="311"/>
      <c r="CX1765" s="311"/>
      <c r="CY1765" s="311"/>
      <c r="CZ1765" s="311"/>
      <c r="DA1765" s="311"/>
      <c r="DB1765" s="311"/>
      <c r="DC1765" s="311"/>
      <c r="DD1765" s="311"/>
      <c r="DE1765" s="311"/>
      <c r="DG1765" s="612"/>
      <c r="DH1765" s="613"/>
      <c r="DI1765" s="415"/>
      <c r="DJ1765" s="416"/>
      <c r="DK1765" s="416"/>
      <c r="DL1765" s="416"/>
      <c r="DM1765" s="416"/>
      <c r="DN1765" s="416"/>
      <c r="DO1765" s="416"/>
      <c r="DP1765" s="416"/>
      <c r="DQ1765" s="416"/>
      <c r="DR1765" s="416"/>
      <c r="DS1765" s="416"/>
      <c r="DT1765" s="416"/>
      <c r="DU1765" s="416"/>
      <c r="DV1765" s="416"/>
      <c r="DW1765" s="416"/>
      <c r="DX1765" s="416"/>
      <c r="DY1765" s="416"/>
      <c r="DZ1765" s="416"/>
      <c r="EA1765" s="416"/>
      <c r="EB1765" s="416"/>
      <c r="EC1765" s="416"/>
      <c r="ED1765" s="416"/>
      <c r="EE1765" s="416"/>
      <c r="EF1765" s="416"/>
      <c r="EG1765" s="416"/>
      <c r="EH1765" s="416"/>
      <c r="EI1765" s="416"/>
      <c r="EJ1765" s="416"/>
      <c r="EK1765" s="416"/>
      <c r="EL1765" s="417"/>
    </row>
    <row r="1766" spans="3:143" ht="15" customHeight="1" x14ac:dyDescent="0.25">
      <c r="C1766" s="796"/>
      <c r="D1766" s="719"/>
      <c r="E1766" s="720"/>
      <c r="F1766" s="702" t="s">
        <v>436</v>
      </c>
      <c r="G1766" s="702"/>
      <c r="H1766" s="188"/>
      <c r="I1766" s="700" t="s">
        <v>430</v>
      </c>
      <c r="J1766" s="700"/>
      <c r="K1766" s="700"/>
      <c r="L1766" s="701"/>
      <c r="M1766" s="864"/>
      <c r="N1766" s="865"/>
      <c r="O1766" s="864"/>
      <c r="P1766" s="865"/>
      <c r="Q1766" s="864"/>
      <c r="R1766" s="865"/>
      <c r="S1766" s="868"/>
      <c r="T1766" s="869"/>
      <c r="U1766" s="280"/>
      <c r="V1766" s="280"/>
      <c r="W1766" s="628"/>
      <c r="X1766" s="628"/>
      <c r="Y1766" s="281"/>
      <c r="Z1766" s="281"/>
      <c r="AA1766" s="628"/>
      <c r="AB1766" s="628"/>
      <c r="AC1766" s="281"/>
      <c r="AD1766" s="281"/>
      <c r="AE1766" s="60"/>
      <c r="AF1766" s="259"/>
      <c r="AG1766" s="374">
        <f t="shared" si="2088"/>
        <v>18</v>
      </c>
      <c r="AH1766" s="399"/>
      <c r="AK1766" s="412">
        <f t="shared" si="2089"/>
        <v>0</v>
      </c>
      <c r="AL1766" s="379">
        <f t="shared" si="2062"/>
        <v>0</v>
      </c>
      <c r="AM1766" s="380">
        <f t="shared" si="2090"/>
        <v>0</v>
      </c>
      <c r="AN1766" s="292">
        <f t="shared" si="2091"/>
        <v>0</v>
      </c>
      <c r="AO1766" s="388">
        <f t="shared" si="2092"/>
        <v>0</v>
      </c>
      <c r="AP1766" s="379">
        <f t="shared" si="2063"/>
        <v>0</v>
      </c>
      <c r="AQ1766" s="380">
        <f t="shared" si="2093"/>
        <v>0</v>
      </c>
      <c r="AR1766" s="317">
        <f t="shared" si="2094"/>
        <v>0</v>
      </c>
      <c r="AS1766" s="388">
        <f t="shared" si="2095"/>
        <v>0</v>
      </c>
      <c r="AT1766" s="379">
        <f t="shared" si="2064"/>
        <v>0</v>
      </c>
      <c r="AU1766" s="380">
        <f t="shared" si="2096"/>
        <v>0</v>
      </c>
      <c r="AV1766" s="317">
        <f t="shared" si="2097"/>
        <v>0</v>
      </c>
      <c r="AW1766" s="388">
        <f t="shared" si="2098"/>
        <v>0</v>
      </c>
      <c r="AX1766" s="379">
        <f t="shared" si="2065"/>
        <v>0</v>
      </c>
      <c r="AY1766" s="380">
        <f t="shared" si="2099"/>
        <v>0</v>
      </c>
      <c r="AZ1766" s="292">
        <f t="shared" si="2100"/>
        <v>0</v>
      </c>
      <c r="BA1766" s="388">
        <f t="shared" si="2101"/>
        <v>0</v>
      </c>
      <c r="BB1766" s="379">
        <f t="shared" si="2066"/>
        <v>0</v>
      </c>
      <c r="BC1766" s="380">
        <f t="shared" si="2102"/>
        <v>0</v>
      </c>
      <c r="BD1766" s="292">
        <f t="shared" si="2103"/>
        <v>0</v>
      </c>
      <c r="BE1766" s="388">
        <f t="shared" si="2104"/>
        <v>0</v>
      </c>
      <c r="BF1766" s="379">
        <f t="shared" si="2067"/>
        <v>0</v>
      </c>
      <c r="BG1766" s="380">
        <f t="shared" si="2105"/>
        <v>0</v>
      </c>
      <c r="BH1766" s="292">
        <f t="shared" si="2106"/>
        <v>0</v>
      </c>
      <c r="CA1766" s="303"/>
      <c r="CB1766" s="427"/>
      <c r="CC1766" s="375"/>
      <c r="CD1766" s="375"/>
      <c r="CE1766" s="375"/>
      <c r="CF1766" s="375"/>
      <c r="CG1766" s="375"/>
      <c r="CH1766" s="375"/>
      <c r="CI1766" s="375"/>
      <c r="CJ1766" s="375"/>
      <c r="CK1766" s="375"/>
      <c r="CL1766" s="375"/>
      <c r="CM1766" s="375"/>
      <c r="CN1766" s="311"/>
      <c r="CO1766" s="311"/>
      <c r="CP1766" s="311"/>
      <c r="CQ1766" s="311"/>
      <c r="CR1766" s="311"/>
      <c r="CS1766" s="311"/>
      <c r="CT1766" s="311"/>
      <c r="CU1766" s="311"/>
      <c r="CV1766" s="311"/>
      <c r="CW1766" s="311"/>
      <c r="CX1766" s="311"/>
      <c r="CY1766" s="311"/>
      <c r="CZ1766" s="311"/>
      <c r="DA1766" s="311"/>
      <c r="DB1766" s="311"/>
      <c r="DC1766" s="311"/>
      <c r="DD1766" s="311"/>
      <c r="DE1766" s="311"/>
      <c r="DG1766" s="612"/>
      <c r="DH1766" s="613"/>
      <c r="DI1766" s="415"/>
      <c r="DJ1766" s="416"/>
      <c r="DK1766" s="416"/>
      <c r="DL1766" s="416"/>
      <c r="DM1766" s="416"/>
      <c r="DN1766" s="416"/>
      <c r="DO1766" s="416"/>
      <c r="DP1766" s="416"/>
      <c r="DQ1766" s="416"/>
      <c r="DR1766" s="416"/>
      <c r="DS1766" s="416"/>
      <c r="DT1766" s="416"/>
      <c r="DU1766" s="416"/>
      <c r="DV1766" s="416"/>
      <c r="DW1766" s="416"/>
      <c r="DX1766" s="416"/>
      <c r="DY1766" s="416"/>
      <c r="DZ1766" s="416"/>
      <c r="EA1766" s="416"/>
      <c r="EB1766" s="416"/>
      <c r="EC1766" s="416"/>
      <c r="ED1766" s="416"/>
      <c r="EE1766" s="416"/>
      <c r="EF1766" s="416"/>
      <c r="EG1766" s="416"/>
      <c r="EH1766" s="416"/>
      <c r="EI1766" s="416"/>
      <c r="EJ1766" s="416"/>
      <c r="EK1766" s="416"/>
      <c r="EL1766" s="417"/>
    </row>
    <row r="1767" spans="3:143" ht="36" customHeight="1" x14ac:dyDescent="0.25">
      <c r="C1767" s="796"/>
      <c r="D1767" s="719"/>
      <c r="E1767" s="720"/>
      <c r="F1767" s="702" t="s">
        <v>437</v>
      </c>
      <c r="G1767" s="702"/>
      <c r="H1767" s="188"/>
      <c r="I1767" s="700" t="s">
        <v>431</v>
      </c>
      <c r="J1767" s="700"/>
      <c r="K1767" s="700"/>
      <c r="L1767" s="701"/>
      <c r="M1767" s="864"/>
      <c r="N1767" s="865"/>
      <c r="O1767" s="864"/>
      <c r="P1767" s="865"/>
      <c r="Q1767" s="864"/>
      <c r="R1767" s="865"/>
      <c r="S1767" s="868"/>
      <c r="T1767" s="869"/>
      <c r="U1767" s="280"/>
      <c r="V1767" s="280"/>
      <c r="W1767" s="628"/>
      <c r="X1767" s="628"/>
      <c r="Y1767" s="281"/>
      <c r="Z1767" s="281"/>
      <c r="AA1767" s="628"/>
      <c r="AB1767" s="628"/>
      <c r="AC1767" s="281"/>
      <c r="AD1767" s="281"/>
      <c r="AE1767" s="60"/>
      <c r="AF1767" s="259"/>
      <c r="AG1767" s="374">
        <f t="shared" si="2088"/>
        <v>18</v>
      </c>
      <c r="AH1767" s="399"/>
      <c r="AK1767" s="412">
        <f t="shared" si="2089"/>
        <v>0</v>
      </c>
      <c r="AL1767" s="379">
        <f t="shared" si="2062"/>
        <v>0</v>
      </c>
      <c r="AM1767" s="380">
        <f t="shared" si="2090"/>
        <v>0</v>
      </c>
      <c r="AN1767" s="292">
        <f t="shared" si="2091"/>
        <v>0</v>
      </c>
      <c r="AO1767" s="388">
        <f t="shared" si="2092"/>
        <v>0</v>
      </c>
      <c r="AP1767" s="379">
        <f t="shared" si="2063"/>
        <v>0</v>
      </c>
      <c r="AQ1767" s="380">
        <f t="shared" si="2093"/>
        <v>0</v>
      </c>
      <c r="AR1767" s="317">
        <f t="shared" si="2094"/>
        <v>0</v>
      </c>
      <c r="AS1767" s="388">
        <f t="shared" si="2095"/>
        <v>0</v>
      </c>
      <c r="AT1767" s="379">
        <f t="shared" si="2064"/>
        <v>0</v>
      </c>
      <c r="AU1767" s="380">
        <f t="shared" si="2096"/>
        <v>0</v>
      </c>
      <c r="AV1767" s="317">
        <f t="shared" si="2097"/>
        <v>0</v>
      </c>
      <c r="AW1767" s="388">
        <f t="shared" si="2098"/>
        <v>0</v>
      </c>
      <c r="AX1767" s="379">
        <f t="shared" si="2065"/>
        <v>0</v>
      </c>
      <c r="AY1767" s="380">
        <f t="shared" si="2099"/>
        <v>0</v>
      </c>
      <c r="AZ1767" s="292">
        <f t="shared" si="2100"/>
        <v>0</v>
      </c>
      <c r="BA1767" s="388">
        <f t="shared" si="2101"/>
        <v>0</v>
      </c>
      <c r="BB1767" s="379">
        <f t="shared" si="2066"/>
        <v>0</v>
      </c>
      <c r="BC1767" s="380">
        <f t="shared" si="2102"/>
        <v>0</v>
      </c>
      <c r="BD1767" s="292">
        <f t="shared" si="2103"/>
        <v>0</v>
      </c>
      <c r="BE1767" s="388">
        <f t="shared" si="2104"/>
        <v>0</v>
      </c>
      <c r="BF1767" s="379">
        <f t="shared" si="2067"/>
        <v>0</v>
      </c>
      <c r="BG1767" s="380">
        <f t="shared" si="2105"/>
        <v>0</v>
      </c>
      <c r="BH1767" s="292">
        <f t="shared" si="2106"/>
        <v>0</v>
      </c>
      <c r="CA1767" s="303"/>
      <c r="CB1767" s="421"/>
      <c r="CC1767" s="375"/>
      <c r="CD1767" s="375"/>
      <c r="CE1767" s="375"/>
      <c r="CF1767" s="375"/>
      <c r="CG1767" s="375"/>
      <c r="CH1767" s="375"/>
      <c r="CI1767" s="375"/>
      <c r="CJ1767" s="375"/>
      <c r="CK1767" s="375"/>
      <c r="CL1767" s="375"/>
      <c r="CM1767" s="375"/>
      <c r="CN1767" s="311"/>
      <c r="CO1767" s="311"/>
      <c r="CP1767" s="311"/>
      <c r="CQ1767" s="311"/>
      <c r="CR1767" s="311"/>
      <c r="CS1767" s="311"/>
      <c r="CT1767" s="311"/>
      <c r="CU1767" s="311"/>
      <c r="CV1767" s="311"/>
      <c r="CW1767" s="311"/>
      <c r="CX1767" s="311"/>
      <c r="CY1767" s="311"/>
      <c r="CZ1767" s="311"/>
      <c r="DA1767" s="311"/>
      <c r="DB1767" s="311"/>
      <c r="DC1767" s="311"/>
      <c r="DD1767" s="311"/>
      <c r="DE1767" s="311"/>
      <c r="DG1767" s="612"/>
      <c r="DH1767" s="613"/>
      <c r="DI1767" s="415"/>
      <c r="DJ1767" s="416"/>
      <c r="DK1767" s="416"/>
      <c r="DL1767" s="416"/>
      <c r="DM1767" s="416"/>
      <c r="DN1767" s="416"/>
      <c r="DO1767" s="416"/>
      <c r="DP1767" s="416"/>
      <c r="DQ1767" s="416"/>
      <c r="DR1767" s="416"/>
      <c r="DS1767" s="416"/>
      <c r="DT1767" s="416"/>
      <c r="DU1767" s="416"/>
      <c r="DV1767" s="416"/>
      <c r="DW1767" s="416"/>
      <c r="DX1767" s="416"/>
      <c r="DY1767" s="416"/>
      <c r="DZ1767" s="416"/>
      <c r="EA1767" s="416"/>
      <c r="EB1767" s="416"/>
      <c r="EC1767" s="416"/>
      <c r="ED1767" s="416"/>
      <c r="EE1767" s="416"/>
      <c r="EF1767" s="416"/>
      <c r="EG1767" s="416"/>
      <c r="EH1767" s="416"/>
      <c r="EI1767" s="416"/>
      <c r="EJ1767" s="416"/>
      <c r="EK1767" s="416"/>
      <c r="EL1767" s="417"/>
    </row>
    <row r="1768" spans="3:143" ht="15" customHeight="1" x14ac:dyDescent="0.25">
      <c r="C1768" s="796"/>
      <c r="D1768" s="719"/>
      <c r="E1768" s="720"/>
      <c r="F1768" s="712" t="s">
        <v>438</v>
      </c>
      <c r="G1768" s="713"/>
      <c r="H1768" s="704" t="s">
        <v>439</v>
      </c>
      <c r="I1768" s="705"/>
      <c r="J1768" s="705"/>
      <c r="K1768" s="705"/>
      <c r="L1768" s="706"/>
      <c r="M1768" s="864"/>
      <c r="N1768" s="865"/>
      <c r="O1768" s="864"/>
      <c r="P1768" s="865"/>
      <c r="Q1768" s="864"/>
      <c r="R1768" s="865"/>
      <c r="S1768" s="868"/>
      <c r="T1768" s="869"/>
      <c r="U1768" s="280"/>
      <c r="V1768" s="280"/>
      <c r="W1768" s="628"/>
      <c r="X1768" s="628"/>
      <c r="Y1768" s="281"/>
      <c r="Z1768" s="281"/>
      <c r="AA1768" s="628"/>
      <c r="AB1768" s="628"/>
      <c r="AC1768" s="281"/>
      <c r="AD1768" s="281"/>
      <c r="AE1768" s="60"/>
      <c r="AF1768" s="259"/>
      <c r="AG1768" s="374">
        <f t="shared" si="2088"/>
        <v>18</v>
      </c>
      <c r="AH1768" s="399"/>
      <c r="AK1768" s="412">
        <f t="shared" si="2089"/>
        <v>0</v>
      </c>
      <c r="AL1768" s="379">
        <f t="shared" si="2062"/>
        <v>0</v>
      </c>
      <c r="AM1768" s="380">
        <f t="shared" si="2090"/>
        <v>0</v>
      </c>
      <c r="AN1768" s="292">
        <f t="shared" si="2091"/>
        <v>0</v>
      </c>
      <c r="AO1768" s="388">
        <f t="shared" si="2092"/>
        <v>0</v>
      </c>
      <c r="AP1768" s="379">
        <f t="shared" si="2063"/>
        <v>0</v>
      </c>
      <c r="AQ1768" s="380">
        <f t="shared" si="2093"/>
        <v>0</v>
      </c>
      <c r="AR1768" s="317">
        <f t="shared" si="2094"/>
        <v>0</v>
      </c>
      <c r="AS1768" s="388">
        <f t="shared" si="2095"/>
        <v>0</v>
      </c>
      <c r="AT1768" s="379">
        <f t="shared" si="2064"/>
        <v>0</v>
      </c>
      <c r="AU1768" s="380">
        <f t="shared" si="2096"/>
        <v>0</v>
      </c>
      <c r="AV1768" s="317">
        <f t="shared" si="2097"/>
        <v>0</v>
      </c>
      <c r="AW1768" s="388">
        <f t="shared" si="2098"/>
        <v>0</v>
      </c>
      <c r="AX1768" s="379">
        <f t="shared" si="2065"/>
        <v>0</v>
      </c>
      <c r="AY1768" s="380">
        <f t="shared" si="2099"/>
        <v>0</v>
      </c>
      <c r="AZ1768" s="292">
        <f t="shared" si="2100"/>
        <v>0</v>
      </c>
      <c r="BA1768" s="388">
        <f t="shared" si="2101"/>
        <v>0</v>
      </c>
      <c r="BB1768" s="379">
        <f t="shared" si="2066"/>
        <v>0</v>
      </c>
      <c r="BC1768" s="380">
        <f t="shared" si="2102"/>
        <v>0</v>
      </c>
      <c r="BD1768" s="292">
        <f t="shared" si="2103"/>
        <v>0</v>
      </c>
      <c r="BE1768" s="388">
        <f t="shared" si="2104"/>
        <v>0</v>
      </c>
      <c r="BF1768" s="379">
        <f t="shared" si="2067"/>
        <v>0</v>
      </c>
      <c r="BG1768" s="380">
        <f t="shared" si="2105"/>
        <v>0</v>
      </c>
      <c r="BH1768" s="292">
        <f t="shared" si="2106"/>
        <v>0</v>
      </c>
      <c r="CA1768" s="299" t="s">
        <v>60</v>
      </c>
      <c r="CB1768" s="421"/>
      <c r="CC1768" s="375"/>
      <c r="CD1768" s="375"/>
      <c r="CE1768" s="375"/>
      <c r="CF1768" s="375"/>
      <c r="CG1768" s="375"/>
      <c r="CH1768" s="375"/>
      <c r="CI1768" s="375"/>
      <c r="CJ1768" s="375"/>
      <c r="CK1768" s="375"/>
      <c r="CL1768" s="375"/>
      <c r="CM1768" s="375"/>
      <c r="CN1768" s="423">
        <f t="shared" ref="CN1768" si="2109">IF(M1768="",0,M1768)</f>
        <v>0</v>
      </c>
      <c r="CO1768" s="423">
        <f t="shared" ref="CO1768" si="2110">IF(N1768="",0,N1768)</f>
        <v>0</v>
      </c>
      <c r="CP1768" s="423">
        <f t="shared" ref="CP1768" si="2111">IF(O1768="",0,O1768)</f>
        <v>0</v>
      </c>
      <c r="CQ1768" s="423">
        <f t="shared" ref="CQ1768" si="2112">IF(P1768="",0,P1768)</f>
        <v>0</v>
      </c>
      <c r="CR1768" s="423">
        <f t="shared" ref="CR1768" si="2113">IF(Q1768="",0,Q1768)</f>
        <v>0</v>
      </c>
      <c r="CS1768" s="423">
        <f t="shared" ref="CS1768" si="2114">IF(R1768="",0,R1768)</f>
        <v>0</v>
      </c>
      <c r="CT1768" s="423">
        <f t="shared" ref="CT1768" si="2115">IF(S1768="",0,S1768)</f>
        <v>0</v>
      </c>
      <c r="CU1768" s="423">
        <f t="shared" ref="CU1768" si="2116">IF(T1768="",0,T1768)</f>
        <v>0</v>
      </c>
      <c r="CV1768" s="423">
        <f t="shared" ref="CV1768" si="2117">IF(U1768="",0,U1768)</f>
        <v>0</v>
      </c>
      <c r="CW1768" s="423">
        <f t="shared" ref="CW1768" si="2118">IF(V1768="",0,V1768)</f>
        <v>0</v>
      </c>
      <c r="CX1768" s="423">
        <f t="shared" ref="CX1768" si="2119">IF(W1768="",0,W1768)</f>
        <v>0</v>
      </c>
      <c r="CY1768" s="423">
        <f t="shared" ref="CY1768" si="2120">IF(X1768="",0,X1768)</f>
        <v>0</v>
      </c>
      <c r="CZ1768" s="423">
        <f t="shared" ref="CZ1768" si="2121">IF(Y1768="",0,Y1768)</f>
        <v>0</v>
      </c>
      <c r="DA1768" s="423">
        <f t="shared" ref="DA1768" si="2122">IF(Z1768="",0,Z1768)</f>
        <v>0</v>
      </c>
      <c r="DB1768" s="423">
        <f t="shared" ref="DB1768" si="2123">IF(AA1768="",0,AA1768)</f>
        <v>0</v>
      </c>
      <c r="DC1768" s="423">
        <f t="shared" ref="DC1768" si="2124">IF(AB1768="",0,AB1768)</f>
        <v>0</v>
      </c>
      <c r="DD1768" s="423">
        <f t="shared" ref="DD1768" si="2125">IF(AC1768="",0,AC1768)</f>
        <v>0</v>
      </c>
      <c r="DE1768" s="423">
        <f t="shared" ref="DE1768" si="2126">IF(AD1768="",0,AD1768)</f>
        <v>0</v>
      </c>
      <c r="DG1768" s="610"/>
      <c r="DH1768" s="611"/>
      <c r="DI1768" s="415"/>
      <c r="DJ1768" s="416"/>
      <c r="DK1768" s="416"/>
      <c r="DL1768" s="416"/>
      <c r="DM1768" s="416"/>
      <c r="DN1768" s="416"/>
      <c r="DO1768" s="416"/>
      <c r="DP1768" s="416"/>
      <c r="DQ1768" s="416"/>
      <c r="DR1768" s="416"/>
      <c r="DS1768" s="416"/>
      <c r="DT1768" s="416"/>
      <c r="DU1768" s="416"/>
      <c r="DV1768" s="416"/>
      <c r="DW1768" s="416"/>
      <c r="DX1768" s="416"/>
      <c r="DY1768" s="416"/>
      <c r="DZ1768" s="416"/>
      <c r="EA1768" s="416"/>
      <c r="EB1768" s="416"/>
      <c r="EC1768" s="416"/>
      <c r="ED1768" s="416"/>
      <c r="EE1768" s="416"/>
      <c r="EF1768" s="416"/>
      <c r="EG1768" s="416"/>
      <c r="EH1768" s="416"/>
      <c r="EI1768" s="416"/>
      <c r="EJ1768" s="416"/>
      <c r="EK1768" s="416"/>
      <c r="EL1768" s="417"/>
    </row>
    <row r="1769" spans="3:143" ht="36" customHeight="1" x14ac:dyDescent="0.25">
      <c r="C1769" s="796"/>
      <c r="D1769" s="719"/>
      <c r="E1769" s="720"/>
      <c r="F1769" s="714" t="s">
        <v>444</v>
      </c>
      <c r="G1769" s="715"/>
      <c r="H1769" s="188"/>
      <c r="I1769" s="700" t="s">
        <v>440</v>
      </c>
      <c r="J1769" s="700"/>
      <c r="K1769" s="700"/>
      <c r="L1769" s="701"/>
      <c r="M1769" s="864"/>
      <c r="N1769" s="865"/>
      <c r="O1769" s="864"/>
      <c r="P1769" s="865"/>
      <c r="Q1769" s="864"/>
      <c r="R1769" s="865"/>
      <c r="S1769" s="868"/>
      <c r="T1769" s="869"/>
      <c r="U1769" s="280"/>
      <c r="V1769" s="280"/>
      <c r="W1769" s="628"/>
      <c r="X1769" s="628"/>
      <c r="Y1769" s="281"/>
      <c r="Z1769" s="281"/>
      <c r="AA1769" s="628"/>
      <c r="AB1769" s="628"/>
      <c r="AC1769" s="281"/>
      <c r="AD1769" s="281"/>
      <c r="AE1769" s="60"/>
      <c r="AF1769" s="259"/>
      <c r="AG1769" s="374">
        <f t="shared" si="2088"/>
        <v>18</v>
      </c>
      <c r="AH1769" s="399"/>
      <c r="AK1769" s="412">
        <f t="shared" si="2089"/>
        <v>0</v>
      </c>
      <c r="AL1769" s="379">
        <f t="shared" si="2062"/>
        <v>0</v>
      </c>
      <c r="AM1769" s="380">
        <f t="shared" si="2090"/>
        <v>0</v>
      </c>
      <c r="AN1769" s="292">
        <f t="shared" si="2091"/>
        <v>0</v>
      </c>
      <c r="AO1769" s="388">
        <f t="shared" si="2092"/>
        <v>0</v>
      </c>
      <c r="AP1769" s="379">
        <f t="shared" si="2063"/>
        <v>0</v>
      </c>
      <c r="AQ1769" s="380">
        <f t="shared" si="2093"/>
        <v>0</v>
      </c>
      <c r="AR1769" s="317">
        <f t="shared" si="2094"/>
        <v>0</v>
      </c>
      <c r="AS1769" s="388">
        <f t="shared" si="2095"/>
        <v>0</v>
      </c>
      <c r="AT1769" s="379">
        <f t="shared" si="2064"/>
        <v>0</v>
      </c>
      <c r="AU1769" s="380">
        <f t="shared" si="2096"/>
        <v>0</v>
      </c>
      <c r="AV1769" s="317">
        <f t="shared" si="2097"/>
        <v>0</v>
      </c>
      <c r="AW1769" s="388">
        <f t="shared" si="2098"/>
        <v>0</v>
      </c>
      <c r="AX1769" s="379">
        <f t="shared" si="2065"/>
        <v>0</v>
      </c>
      <c r="AY1769" s="380">
        <f t="shared" si="2099"/>
        <v>0</v>
      </c>
      <c r="AZ1769" s="292">
        <f t="shared" si="2100"/>
        <v>0</v>
      </c>
      <c r="BA1769" s="388">
        <f t="shared" si="2101"/>
        <v>0</v>
      </c>
      <c r="BB1769" s="379">
        <f t="shared" si="2066"/>
        <v>0</v>
      </c>
      <c r="BC1769" s="380">
        <f t="shared" si="2102"/>
        <v>0</v>
      </c>
      <c r="BD1769" s="292">
        <f t="shared" si="2103"/>
        <v>0</v>
      </c>
      <c r="BE1769" s="388">
        <f t="shared" si="2104"/>
        <v>0</v>
      </c>
      <c r="BF1769" s="379">
        <f t="shared" si="2067"/>
        <v>0</v>
      </c>
      <c r="BG1769" s="380">
        <f t="shared" si="2105"/>
        <v>0</v>
      </c>
      <c r="BH1769" s="292">
        <f t="shared" si="2106"/>
        <v>0</v>
      </c>
      <c r="CA1769" s="299" t="s">
        <v>1917</v>
      </c>
      <c r="CB1769" s="421"/>
      <c r="CC1769" s="375"/>
      <c r="CD1769" s="375"/>
      <c r="CE1769" s="375"/>
      <c r="CF1769" s="375"/>
      <c r="CG1769" s="375"/>
      <c r="CH1769" s="375"/>
      <c r="CI1769" s="375"/>
      <c r="CJ1769" s="375"/>
      <c r="CK1769" s="375"/>
      <c r="CL1769" s="375"/>
      <c r="CM1769" s="375"/>
      <c r="CN1769" s="301">
        <f t="shared" ref="CN1769" si="2127">SUM(M1769:M1772)</f>
        <v>0</v>
      </c>
      <c r="CO1769" s="301">
        <f t="shared" ref="CO1769" si="2128">SUM(N1769:N1772)</f>
        <v>0</v>
      </c>
      <c r="CP1769" s="301">
        <f t="shared" ref="CP1769" si="2129">SUM(O1769:O1772)</f>
        <v>0</v>
      </c>
      <c r="CQ1769" s="301">
        <f t="shared" ref="CQ1769" si="2130">SUM(P1769:P1772)</f>
        <v>0</v>
      </c>
      <c r="CR1769" s="301">
        <f t="shared" ref="CR1769" si="2131">SUM(Q1769:Q1772)</f>
        <v>0</v>
      </c>
      <c r="CS1769" s="301">
        <f t="shared" ref="CS1769" si="2132">SUM(R1769:R1772)</f>
        <v>0</v>
      </c>
      <c r="CT1769" s="301">
        <f t="shared" ref="CT1769" si="2133">SUM(S1769:S1772)</f>
        <v>0</v>
      </c>
      <c r="CU1769" s="301">
        <f t="shared" ref="CU1769" si="2134">SUM(T1769:T1772)</f>
        <v>0</v>
      </c>
      <c r="CV1769" s="301">
        <f t="shared" ref="CV1769" si="2135">SUM(U1769:U1772)</f>
        <v>0</v>
      </c>
      <c r="CW1769" s="301">
        <f t="shared" ref="CW1769" si="2136">SUM(V1769:V1772)</f>
        <v>0</v>
      </c>
      <c r="CX1769" s="301">
        <f t="shared" ref="CX1769" si="2137">SUM(W1769:W1772)</f>
        <v>0</v>
      </c>
      <c r="CY1769" s="301">
        <f t="shared" ref="CY1769" si="2138">SUM(X1769:X1772)</f>
        <v>0</v>
      </c>
      <c r="CZ1769" s="301">
        <f t="shared" ref="CZ1769" si="2139">SUM(Y1769:Y1772)</f>
        <v>0</v>
      </c>
      <c r="DA1769" s="301">
        <f t="shared" ref="DA1769" si="2140">SUM(Z1769:Z1772)</f>
        <v>0</v>
      </c>
      <c r="DB1769" s="301">
        <f t="shared" ref="DB1769" si="2141">SUM(AA1769:AA1772)</f>
        <v>0</v>
      </c>
      <c r="DC1769" s="301">
        <f t="shared" ref="DC1769" si="2142">SUM(AB1769:AB1772)</f>
        <v>0</v>
      </c>
      <c r="DD1769" s="301">
        <f t="shared" ref="DD1769" si="2143">SUM(AC1769:AC1772)</f>
        <v>0</v>
      </c>
      <c r="DE1769" s="301">
        <f t="shared" ref="DE1769" si="2144">SUM(AD1769:AD1772)</f>
        <v>0</v>
      </c>
      <c r="DG1769" s="612"/>
      <c r="DH1769" s="613"/>
      <c r="DI1769" s="415"/>
      <c r="DJ1769" s="416"/>
      <c r="DK1769" s="416"/>
      <c r="DL1769" s="416"/>
      <c r="DM1769" s="416"/>
      <c r="DN1769" s="416"/>
      <c r="DO1769" s="416"/>
      <c r="DP1769" s="416"/>
      <c r="DQ1769" s="416"/>
      <c r="DR1769" s="416"/>
      <c r="DS1769" s="416"/>
      <c r="DT1769" s="416"/>
      <c r="DU1769" s="416"/>
      <c r="DV1769" s="416"/>
      <c r="DW1769" s="416"/>
      <c r="DX1769" s="416"/>
      <c r="DY1769" s="416"/>
      <c r="DZ1769" s="416"/>
      <c r="EA1769" s="416"/>
      <c r="EB1769" s="416"/>
      <c r="EC1769" s="416"/>
      <c r="ED1769" s="416"/>
      <c r="EE1769" s="416"/>
      <c r="EF1769" s="416"/>
      <c r="EG1769" s="416"/>
      <c r="EH1769" s="416"/>
      <c r="EI1769" s="416"/>
      <c r="EJ1769" s="416"/>
      <c r="EK1769" s="416"/>
      <c r="EL1769" s="417"/>
    </row>
    <row r="1770" spans="3:143" ht="48" customHeight="1" x14ac:dyDescent="0.25">
      <c r="C1770" s="796"/>
      <c r="D1770" s="719"/>
      <c r="E1770" s="720"/>
      <c r="F1770" s="714" t="s">
        <v>445</v>
      </c>
      <c r="G1770" s="715"/>
      <c r="H1770" s="188"/>
      <c r="I1770" s="700" t="s">
        <v>441</v>
      </c>
      <c r="J1770" s="700"/>
      <c r="K1770" s="700"/>
      <c r="L1770" s="701"/>
      <c r="M1770" s="864"/>
      <c r="N1770" s="865"/>
      <c r="O1770" s="864"/>
      <c r="P1770" s="865"/>
      <c r="Q1770" s="864"/>
      <c r="R1770" s="865"/>
      <c r="S1770" s="868"/>
      <c r="T1770" s="869"/>
      <c r="U1770" s="280"/>
      <c r="V1770" s="280"/>
      <c r="W1770" s="628"/>
      <c r="X1770" s="628"/>
      <c r="Y1770" s="281"/>
      <c r="Z1770" s="281"/>
      <c r="AA1770" s="628"/>
      <c r="AB1770" s="628"/>
      <c r="AC1770" s="281"/>
      <c r="AD1770" s="281"/>
      <c r="AE1770" s="60"/>
      <c r="AF1770" s="259"/>
      <c r="AG1770" s="374">
        <f t="shared" si="2088"/>
        <v>18</v>
      </c>
      <c r="AH1770" s="399"/>
      <c r="AK1770" s="412">
        <f t="shared" si="2089"/>
        <v>0</v>
      </c>
      <c r="AL1770" s="379">
        <f t="shared" si="2062"/>
        <v>0</v>
      </c>
      <c r="AM1770" s="380">
        <f t="shared" si="2090"/>
        <v>0</v>
      </c>
      <c r="AN1770" s="292">
        <f t="shared" si="2091"/>
        <v>0</v>
      </c>
      <c r="AO1770" s="388">
        <f t="shared" si="2092"/>
        <v>0</v>
      </c>
      <c r="AP1770" s="379">
        <f t="shared" si="2063"/>
        <v>0</v>
      </c>
      <c r="AQ1770" s="380">
        <f t="shared" si="2093"/>
        <v>0</v>
      </c>
      <c r="AR1770" s="317">
        <f t="shared" si="2094"/>
        <v>0</v>
      </c>
      <c r="AS1770" s="388">
        <f t="shared" si="2095"/>
        <v>0</v>
      </c>
      <c r="AT1770" s="379">
        <f t="shared" si="2064"/>
        <v>0</v>
      </c>
      <c r="AU1770" s="380">
        <f t="shared" si="2096"/>
        <v>0</v>
      </c>
      <c r="AV1770" s="317">
        <f t="shared" si="2097"/>
        <v>0</v>
      </c>
      <c r="AW1770" s="388">
        <f t="shared" si="2098"/>
        <v>0</v>
      </c>
      <c r="AX1770" s="379">
        <f t="shared" si="2065"/>
        <v>0</v>
      </c>
      <c r="AY1770" s="380">
        <f t="shared" si="2099"/>
        <v>0</v>
      </c>
      <c r="AZ1770" s="292">
        <f t="shared" si="2100"/>
        <v>0</v>
      </c>
      <c r="BA1770" s="388">
        <f t="shared" si="2101"/>
        <v>0</v>
      </c>
      <c r="BB1770" s="379">
        <f t="shared" si="2066"/>
        <v>0</v>
      </c>
      <c r="BC1770" s="380">
        <f t="shared" si="2102"/>
        <v>0</v>
      </c>
      <c r="BD1770" s="292">
        <f t="shared" si="2103"/>
        <v>0</v>
      </c>
      <c r="BE1770" s="388">
        <f t="shared" si="2104"/>
        <v>0</v>
      </c>
      <c r="BF1770" s="379">
        <f t="shared" si="2067"/>
        <v>0</v>
      </c>
      <c r="BG1770" s="380">
        <f t="shared" si="2105"/>
        <v>0</v>
      </c>
      <c r="BH1770" s="292">
        <f t="shared" si="2106"/>
        <v>0</v>
      </c>
      <c r="CA1770" s="299" t="s">
        <v>1910</v>
      </c>
      <c r="CB1770" s="421"/>
      <c r="CC1770" s="375"/>
      <c r="CD1770" s="375"/>
      <c r="CE1770" s="375"/>
      <c r="CF1770" s="375"/>
      <c r="CG1770" s="375"/>
      <c r="CH1770" s="375"/>
      <c r="CI1770" s="375"/>
      <c r="CJ1770" s="375"/>
      <c r="CK1770" s="375"/>
      <c r="CL1770" s="375"/>
      <c r="CM1770" s="375"/>
      <c r="CN1770" s="422">
        <f t="shared" ref="CN1770" si="2145">IF(CN1768="NA",COUNTIF(M1769:M1772,"NA"),COUNTIF(M1769:M1772,"NS"))</f>
        <v>0</v>
      </c>
      <c r="CO1770" s="422">
        <f t="shared" ref="CO1770" si="2146">IF(CO1768="NA",COUNTIF(N1769:N1772,"NA"),COUNTIF(N1769:N1772,"NS"))</f>
        <v>0</v>
      </c>
      <c r="CP1770" s="422">
        <f t="shared" ref="CP1770" si="2147">IF(CP1768="NA",COUNTIF(O1769:O1772,"NA"),COUNTIF(O1769:O1772,"NS"))</f>
        <v>0</v>
      </c>
      <c r="CQ1770" s="422">
        <f t="shared" ref="CQ1770" si="2148">IF(CQ1768="NA",COUNTIF(P1769:P1772,"NA"),COUNTIF(P1769:P1772,"NS"))</f>
        <v>0</v>
      </c>
      <c r="CR1770" s="422">
        <f t="shared" ref="CR1770" si="2149">IF(CR1768="NA",COUNTIF(Q1769:Q1772,"NA"),COUNTIF(Q1769:Q1772,"NS"))</f>
        <v>0</v>
      </c>
      <c r="CS1770" s="422">
        <f t="shared" ref="CS1770" si="2150">IF(CS1768="NA",COUNTIF(R1769:R1772,"NA"),COUNTIF(R1769:R1772,"NS"))</f>
        <v>0</v>
      </c>
      <c r="CT1770" s="422">
        <f t="shared" ref="CT1770" si="2151">IF(CT1768="NA",COUNTIF(S1769:S1772,"NA"),COUNTIF(S1769:S1772,"NS"))</f>
        <v>0</v>
      </c>
      <c r="CU1770" s="422">
        <f t="shared" ref="CU1770" si="2152">IF(CU1768="NA",COUNTIF(T1769:T1772,"NA"),COUNTIF(T1769:T1772,"NS"))</f>
        <v>0</v>
      </c>
      <c r="CV1770" s="422">
        <f t="shared" ref="CV1770" si="2153">IF(CV1768="NA",COUNTIF(U1769:U1772,"NA"),COUNTIF(U1769:U1772,"NS"))</f>
        <v>0</v>
      </c>
      <c r="CW1770" s="422">
        <f t="shared" ref="CW1770" si="2154">IF(CW1768="NA",COUNTIF(V1769:V1772,"NA"),COUNTIF(V1769:V1772,"NS"))</f>
        <v>0</v>
      </c>
      <c r="CX1770" s="422">
        <f t="shared" ref="CX1770" si="2155">IF(CX1768="NA",COUNTIF(W1769:W1772,"NA"),COUNTIF(W1769:W1772,"NS"))</f>
        <v>0</v>
      </c>
      <c r="CY1770" s="422">
        <f t="shared" ref="CY1770" si="2156">IF(CY1768="NA",COUNTIF(X1769:X1772,"NA"),COUNTIF(X1769:X1772,"NS"))</f>
        <v>0</v>
      </c>
      <c r="CZ1770" s="422">
        <f t="shared" ref="CZ1770" si="2157">IF(CZ1768="NA",COUNTIF(Y1769:Y1772,"NA"),COUNTIF(Y1769:Y1772,"NS"))</f>
        <v>0</v>
      </c>
      <c r="DA1770" s="422">
        <f t="shared" ref="DA1770" si="2158">IF(DA1768="NA",COUNTIF(Z1769:Z1772,"NA"),COUNTIF(Z1769:Z1772,"NS"))</f>
        <v>0</v>
      </c>
      <c r="DB1770" s="422">
        <f t="shared" ref="DB1770" si="2159">IF(DB1768="NA",COUNTIF(AA1769:AA1772,"NA"),COUNTIF(AA1769:AA1772,"NS"))</f>
        <v>0</v>
      </c>
      <c r="DC1770" s="422">
        <f t="shared" ref="DC1770" si="2160">IF(DC1768="NA",COUNTIF(AB1769:AB1772,"NA"),COUNTIF(AB1769:AB1772,"NS"))</f>
        <v>0</v>
      </c>
      <c r="DD1770" s="422">
        <f t="shared" ref="DD1770" si="2161">IF(DD1768="NA",COUNTIF(AC1769:AC1772,"NA"),COUNTIF(AC1769:AC1772,"NS"))</f>
        <v>0</v>
      </c>
      <c r="DE1770" s="422">
        <f t="shared" ref="DE1770" si="2162">IF(DE1768="NA",COUNTIF(AD1769:AD1772,"NA"),COUNTIF(AD1769:AD1772,"NS"))</f>
        <v>0</v>
      </c>
      <c r="DG1770" s="612"/>
      <c r="DH1770" s="613"/>
      <c r="DI1770" s="415"/>
      <c r="DJ1770" s="416"/>
      <c r="DK1770" s="416"/>
      <c r="DL1770" s="416"/>
      <c r="DM1770" s="416"/>
      <c r="DN1770" s="416"/>
      <c r="DO1770" s="416"/>
      <c r="DP1770" s="416"/>
      <c r="DQ1770" s="416"/>
      <c r="DR1770" s="416"/>
      <c r="DS1770" s="416"/>
      <c r="DT1770" s="416"/>
      <c r="DU1770" s="416"/>
      <c r="DV1770" s="416"/>
      <c r="DW1770" s="416"/>
      <c r="DX1770" s="416"/>
      <c r="DY1770" s="416"/>
      <c r="DZ1770" s="416"/>
      <c r="EA1770" s="416"/>
      <c r="EB1770" s="416"/>
      <c r="EC1770" s="416"/>
      <c r="ED1770" s="416"/>
      <c r="EE1770" s="416"/>
      <c r="EF1770" s="416"/>
      <c r="EG1770" s="416"/>
      <c r="EH1770" s="416"/>
      <c r="EI1770" s="416"/>
      <c r="EJ1770" s="416"/>
      <c r="EK1770" s="416"/>
      <c r="EL1770" s="417"/>
    </row>
    <row r="1771" spans="3:143" ht="36" customHeight="1" x14ac:dyDescent="0.25">
      <c r="C1771" s="796"/>
      <c r="D1771" s="719"/>
      <c r="E1771" s="720"/>
      <c r="F1771" s="714" t="s">
        <v>446</v>
      </c>
      <c r="G1771" s="715"/>
      <c r="H1771" s="188"/>
      <c r="I1771" s="700" t="s">
        <v>442</v>
      </c>
      <c r="J1771" s="700"/>
      <c r="K1771" s="700"/>
      <c r="L1771" s="701"/>
      <c r="M1771" s="864"/>
      <c r="N1771" s="865"/>
      <c r="O1771" s="864"/>
      <c r="P1771" s="865"/>
      <c r="Q1771" s="864"/>
      <c r="R1771" s="865"/>
      <c r="S1771" s="868"/>
      <c r="T1771" s="869"/>
      <c r="U1771" s="280"/>
      <c r="V1771" s="280"/>
      <c r="W1771" s="628"/>
      <c r="X1771" s="628"/>
      <c r="Y1771" s="281"/>
      <c r="Z1771" s="281"/>
      <c r="AA1771" s="628"/>
      <c r="AB1771" s="628"/>
      <c r="AC1771" s="281"/>
      <c r="AD1771" s="281"/>
      <c r="AE1771" s="60"/>
      <c r="AF1771" s="259"/>
      <c r="AG1771" s="374">
        <f t="shared" si="2088"/>
        <v>18</v>
      </c>
      <c r="AH1771" s="399"/>
      <c r="AK1771" s="412">
        <f t="shared" si="2089"/>
        <v>0</v>
      </c>
      <c r="AL1771" s="379">
        <f t="shared" si="2062"/>
        <v>0</v>
      </c>
      <c r="AM1771" s="380">
        <f t="shared" si="2090"/>
        <v>0</v>
      </c>
      <c r="AN1771" s="292">
        <f t="shared" si="2091"/>
        <v>0</v>
      </c>
      <c r="AO1771" s="388">
        <f t="shared" si="2092"/>
        <v>0</v>
      </c>
      <c r="AP1771" s="379">
        <f t="shared" si="2063"/>
        <v>0</v>
      </c>
      <c r="AQ1771" s="380">
        <f t="shared" si="2093"/>
        <v>0</v>
      </c>
      <c r="AR1771" s="317">
        <f t="shared" si="2094"/>
        <v>0</v>
      </c>
      <c r="AS1771" s="388">
        <f t="shared" si="2095"/>
        <v>0</v>
      </c>
      <c r="AT1771" s="379">
        <f t="shared" si="2064"/>
        <v>0</v>
      </c>
      <c r="AU1771" s="380">
        <f t="shared" si="2096"/>
        <v>0</v>
      </c>
      <c r="AV1771" s="317">
        <f t="shared" si="2097"/>
        <v>0</v>
      </c>
      <c r="AW1771" s="388">
        <f t="shared" si="2098"/>
        <v>0</v>
      </c>
      <c r="AX1771" s="379">
        <f t="shared" si="2065"/>
        <v>0</v>
      </c>
      <c r="AY1771" s="380">
        <f t="shared" si="2099"/>
        <v>0</v>
      </c>
      <c r="AZ1771" s="292">
        <f t="shared" si="2100"/>
        <v>0</v>
      </c>
      <c r="BA1771" s="388">
        <f t="shared" si="2101"/>
        <v>0</v>
      </c>
      <c r="BB1771" s="379">
        <f t="shared" si="2066"/>
        <v>0</v>
      </c>
      <c r="BC1771" s="380">
        <f t="shared" si="2102"/>
        <v>0</v>
      </c>
      <c r="BD1771" s="292">
        <f t="shared" si="2103"/>
        <v>0</v>
      </c>
      <c r="BE1771" s="388">
        <f t="shared" si="2104"/>
        <v>0</v>
      </c>
      <c r="BF1771" s="379">
        <f t="shared" si="2067"/>
        <v>0</v>
      </c>
      <c r="BG1771" s="380">
        <f t="shared" si="2105"/>
        <v>0</v>
      </c>
      <c r="BH1771" s="292">
        <f t="shared" si="2106"/>
        <v>0</v>
      </c>
      <c r="CA1771" s="299" t="s">
        <v>1918</v>
      </c>
      <c r="CB1771" s="427"/>
      <c r="CC1771" s="375"/>
      <c r="CD1771" s="375"/>
      <c r="CE1771" s="375"/>
      <c r="CF1771" s="375"/>
      <c r="CG1771" s="375"/>
      <c r="CH1771" s="375"/>
      <c r="CI1771" s="375"/>
      <c r="CJ1771" s="375"/>
      <c r="CK1771" s="375"/>
      <c r="CL1771" s="375"/>
      <c r="CM1771" s="375"/>
      <c r="CN1771" s="425">
        <f t="shared" ref="CN1771:DD1771" si="2163">IF(OR(AND(CN1768=0,CN1770&gt;0),AND(CN1768="NS",CN1769&gt;0),AND(CN1768="NS",CN1769=0,CN1770=0)),1,IF(OR(AND(CN1770&gt;=2,CN1769&lt;CN1768),AND(CN1768="NS",CN1769=0,CN1770&gt;0),OR(CN1768=CN1769,AND(CN1768="",CN1770=0,CN1769=0))),0,1))</f>
        <v>0</v>
      </c>
      <c r="CO1771" s="425">
        <f t="shared" si="2163"/>
        <v>0</v>
      </c>
      <c r="CP1771" s="425">
        <f t="shared" si="2163"/>
        <v>0</v>
      </c>
      <c r="CQ1771" s="425">
        <f t="shared" si="2163"/>
        <v>0</v>
      </c>
      <c r="CR1771" s="425">
        <f t="shared" si="2163"/>
        <v>0</v>
      </c>
      <c r="CS1771" s="425">
        <f t="shared" si="2163"/>
        <v>0</v>
      </c>
      <c r="CT1771" s="425">
        <f t="shared" si="2163"/>
        <v>0</v>
      </c>
      <c r="CU1771" s="425">
        <f t="shared" si="2163"/>
        <v>0</v>
      </c>
      <c r="CV1771" s="425">
        <f t="shared" si="2163"/>
        <v>0</v>
      </c>
      <c r="CW1771" s="425">
        <f t="shared" si="2163"/>
        <v>0</v>
      </c>
      <c r="CX1771" s="425">
        <f t="shared" si="2163"/>
        <v>0</v>
      </c>
      <c r="CY1771" s="425">
        <f t="shared" si="2163"/>
        <v>0</v>
      </c>
      <c r="CZ1771" s="425">
        <f t="shared" si="2163"/>
        <v>0</v>
      </c>
      <c r="DA1771" s="425">
        <f t="shared" si="2163"/>
        <v>0</v>
      </c>
      <c r="DB1771" s="425">
        <f t="shared" si="2163"/>
        <v>0</v>
      </c>
      <c r="DC1771" s="425">
        <f t="shared" si="2163"/>
        <v>0</v>
      </c>
      <c r="DD1771" s="425">
        <f t="shared" si="2163"/>
        <v>0</v>
      </c>
      <c r="DE1771" s="425">
        <f t="shared" ref="DE1771" si="2164">IF(OR(AND(DE1768=0,DE1770&gt;0),AND(DE1768="NS",DE1769&gt;0),AND(DE1768="NS",DE1769=0,DE1770=0)),1,IF(OR(AND(DE1770&gt;=2,DE1769&lt;DE1768),AND(DE1768="NS",DE1769=0,DE1770&gt;0),OR(DE1768=DE1769,AND(DE1768="",DE1770=0,DE1769=0))),0,1))</f>
        <v>0</v>
      </c>
      <c r="DF1771" s="400">
        <f>SUM(CN1771:DE1771)</f>
        <v>0</v>
      </c>
      <c r="DG1771" s="612"/>
      <c r="DH1771" s="613"/>
      <c r="DI1771" s="415"/>
      <c r="DJ1771" s="416"/>
      <c r="DK1771" s="416"/>
      <c r="DL1771" s="416"/>
      <c r="DM1771" s="416"/>
      <c r="DN1771" s="416"/>
      <c r="DO1771" s="416"/>
      <c r="DP1771" s="416"/>
      <c r="DQ1771" s="416"/>
      <c r="DR1771" s="416"/>
      <c r="DS1771" s="416"/>
      <c r="DT1771" s="416"/>
      <c r="DU1771" s="416"/>
      <c r="DV1771" s="416"/>
      <c r="DW1771" s="416"/>
      <c r="DX1771" s="416"/>
      <c r="DY1771" s="416"/>
      <c r="DZ1771" s="416"/>
      <c r="EA1771" s="416"/>
      <c r="EB1771" s="416"/>
      <c r="EC1771" s="416"/>
      <c r="ED1771" s="416"/>
      <c r="EE1771" s="416"/>
      <c r="EF1771" s="416"/>
      <c r="EG1771" s="416"/>
      <c r="EH1771" s="416"/>
      <c r="EI1771" s="416"/>
      <c r="EJ1771" s="416"/>
      <c r="EK1771" s="416"/>
      <c r="EL1771" s="417"/>
    </row>
    <row r="1772" spans="3:143" ht="24" customHeight="1" x14ac:dyDescent="0.25">
      <c r="C1772" s="796"/>
      <c r="D1772" s="719"/>
      <c r="E1772" s="720"/>
      <c r="F1772" s="714" t="s">
        <v>447</v>
      </c>
      <c r="G1772" s="715"/>
      <c r="H1772" s="188"/>
      <c r="I1772" s="700" t="s">
        <v>443</v>
      </c>
      <c r="J1772" s="700"/>
      <c r="K1772" s="700"/>
      <c r="L1772" s="701"/>
      <c r="M1772" s="864"/>
      <c r="N1772" s="865"/>
      <c r="O1772" s="864"/>
      <c r="P1772" s="865"/>
      <c r="Q1772" s="864"/>
      <c r="R1772" s="865"/>
      <c r="S1772" s="868"/>
      <c r="T1772" s="869"/>
      <c r="U1772" s="280"/>
      <c r="V1772" s="280"/>
      <c r="W1772" s="628"/>
      <c r="X1772" s="628"/>
      <c r="Y1772" s="281"/>
      <c r="Z1772" s="281"/>
      <c r="AA1772" s="628"/>
      <c r="AB1772" s="628"/>
      <c r="AC1772" s="281"/>
      <c r="AD1772" s="281"/>
      <c r="AE1772" s="60"/>
      <c r="AF1772" s="259"/>
      <c r="AG1772" s="374">
        <f t="shared" si="2088"/>
        <v>18</v>
      </c>
      <c r="AH1772" s="399"/>
      <c r="AK1772" s="412">
        <f t="shared" si="2089"/>
        <v>0</v>
      </c>
      <c r="AL1772" s="379">
        <f t="shared" si="2062"/>
        <v>0</v>
      </c>
      <c r="AM1772" s="380">
        <f t="shared" si="2090"/>
        <v>0</v>
      </c>
      <c r="AN1772" s="292">
        <f t="shared" si="2091"/>
        <v>0</v>
      </c>
      <c r="AO1772" s="388">
        <f t="shared" si="2092"/>
        <v>0</v>
      </c>
      <c r="AP1772" s="379">
        <f t="shared" si="2063"/>
        <v>0</v>
      </c>
      <c r="AQ1772" s="380">
        <f t="shared" si="2093"/>
        <v>0</v>
      </c>
      <c r="AR1772" s="317">
        <f t="shared" si="2094"/>
        <v>0</v>
      </c>
      <c r="AS1772" s="388">
        <f t="shared" si="2095"/>
        <v>0</v>
      </c>
      <c r="AT1772" s="379">
        <f t="shared" si="2064"/>
        <v>0</v>
      </c>
      <c r="AU1772" s="380">
        <f t="shared" si="2096"/>
        <v>0</v>
      </c>
      <c r="AV1772" s="317">
        <f t="shared" si="2097"/>
        <v>0</v>
      </c>
      <c r="AW1772" s="388">
        <f t="shared" si="2098"/>
        <v>0</v>
      </c>
      <c r="AX1772" s="379">
        <f t="shared" si="2065"/>
        <v>0</v>
      </c>
      <c r="AY1772" s="380">
        <f t="shared" si="2099"/>
        <v>0</v>
      </c>
      <c r="AZ1772" s="292">
        <f t="shared" si="2100"/>
        <v>0</v>
      </c>
      <c r="BA1772" s="388">
        <f t="shared" si="2101"/>
        <v>0</v>
      </c>
      <c r="BB1772" s="379">
        <f t="shared" si="2066"/>
        <v>0</v>
      </c>
      <c r="BC1772" s="380">
        <f t="shared" si="2102"/>
        <v>0</v>
      </c>
      <c r="BD1772" s="292">
        <f t="shared" si="2103"/>
        <v>0</v>
      </c>
      <c r="BE1772" s="388">
        <f t="shared" si="2104"/>
        <v>0</v>
      </c>
      <c r="BF1772" s="379">
        <f t="shared" si="2067"/>
        <v>0</v>
      </c>
      <c r="BG1772" s="380">
        <f t="shared" si="2105"/>
        <v>0</v>
      </c>
      <c r="BH1772" s="292">
        <f t="shared" si="2106"/>
        <v>0</v>
      </c>
      <c r="CA1772" s="303"/>
      <c r="CB1772" s="427"/>
      <c r="CC1772" s="375"/>
      <c r="CD1772" s="375"/>
      <c r="CE1772" s="375"/>
      <c r="CF1772" s="375"/>
      <c r="CG1772" s="375"/>
      <c r="CH1772" s="375"/>
      <c r="CI1772" s="375"/>
      <c r="CJ1772" s="375"/>
      <c r="CK1772" s="375"/>
      <c r="CL1772" s="375"/>
      <c r="CM1772" s="375"/>
      <c r="CN1772" s="311"/>
      <c r="CO1772" s="311"/>
      <c r="CP1772" s="311"/>
      <c r="CQ1772" s="311"/>
      <c r="CR1772" s="311"/>
      <c r="CS1772" s="311"/>
      <c r="CT1772" s="311"/>
      <c r="CU1772" s="311"/>
      <c r="CV1772" s="311"/>
      <c r="CW1772" s="311"/>
      <c r="CX1772" s="311"/>
      <c r="CY1772" s="311"/>
      <c r="CZ1772" s="311"/>
      <c r="DA1772" s="311"/>
      <c r="DB1772" s="311"/>
      <c r="DC1772" s="311"/>
      <c r="DD1772" s="311"/>
      <c r="DE1772" s="311"/>
      <c r="DG1772" s="612"/>
      <c r="DH1772" s="613"/>
      <c r="DI1772" s="415"/>
      <c r="DJ1772" s="416"/>
      <c r="DK1772" s="416"/>
      <c r="DL1772" s="416"/>
      <c r="DM1772" s="416"/>
      <c r="DN1772" s="416"/>
      <c r="DO1772" s="416"/>
      <c r="DP1772" s="416"/>
      <c r="DQ1772" s="416"/>
      <c r="DR1772" s="416"/>
      <c r="DS1772" s="416"/>
      <c r="DT1772" s="416"/>
      <c r="DU1772" s="416"/>
      <c r="DV1772" s="416"/>
      <c r="DW1772" s="416"/>
      <c r="DX1772" s="416"/>
      <c r="DY1772" s="416"/>
      <c r="DZ1772" s="416"/>
      <c r="EA1772" s="416"/>
      <c r="EB1772" s="416"/>
      <c r="EC1772" s="416"/>
      <c r="ED1772" s="416"/>
      <c r="EE1772" s="416"/>
      <c r="EF1772" s="416"/>
      <c r="EG1772" s="416"/>
      <c r="EH1772" s="416"/>
      <c r="EI1772" s="416"/>
      <c r="EJ1772" s="416"/>
      <c r="EK1772" s="416"/>
      <c r="EL1772" s="417"/>
    </row>
    <row r="1773" spans="3:143" ht="48" customHeight="1" x14ac:dyDescent="0.25">
      <c r="C1773" s="796"/>
      <c r="D1773" s="719"/>
      <c r="E1773" s="720"/>
      <c r="F1773" s="703" t="s">
        <v>448</v>
      </c>
      <c r="G1773" s="703"/>
      <c r="H1773" s="704" t="s">
        <v>449</v>
      </c>
      <c r="I1773" s="705"/>
      <c r="J1773" s="705"/>
      <c r="K1773" s="705"/>
      <c r="L1773" s="706"/>
      <c r="M1773" s="864"/>
      <c r="N1773" s="865"/>
      <c r="O1773" s="864"/>
      <c r="P1773" s="865"/>
      <c r="Q1773" s="864"/>
      <c r="R1773" s="865"/>
      <c r="S1773" s="868"/>
      <c r="T1773" s="869"/>
      <c r="U1773" s="280"/>
      <c r="V1773" s="280"/>
      <c r="W1773" s="628"/>
      <c r="X1773" s="628"/>
      <c r="Y1773" s="281"/>
      <c r="Z1773" s="281"/>
      <c r="AA1773" s="628"/>
      <c r="AB1773" s="628"/>
      <c r="AC1773" s="281"/>
      <c r="AD1773" s="281"/>
      <c r="AE1773" s="60"/>
      <c r="AF1773" s="259"/>
      <c r="AG1773" s="374">
        <f t="shared" si="2088"/>
        <v>18</v>
      </c>
      <c r="AH1773" s="399"/>
      <c r="AK1773" s="412">
        <f t="shared" si="2089"/>
        <v>0</v>
      </c>
      <c r="AL1773" s="379">
        <f t="shared" si="2062"/>
        <v>0</v>
      </c>
      <c r="AM1773" s="380">
        <f t="shared" si="2090"/>
        <v>0</v>
      </c>
      <c r="AN1773" s="292">
        <f t="shared" si="2091"/>
        <v>0</v>
      </c>
      <c r="AO1773" s="388">
        <f t="shared" si="2092"/>
        <v>0</v>
      </c>
      <c r="AP1773" s="379">
        <f t="shared" si="2063"/>
        <v>0</v>
      </c>
      <c r="AQ1773" s="380">
        <f t="shared" si="2093"/>
        <v>0</v>
      </c>
      <c r="AR1773" s="317">
        <f t="shared" si="2094"/>
        <v>0</v>
      </c>
      <c r="AS1773" s="388">
        <f t="shared" si="2095"/>
        <v>0</v>
      </c>
      <c r="AT1773" s="379">
        <f t="shared" si="2064"/>
        <v>0</v>
      </c>
      <c r="AU1773" s="380">
        <f t="shared" si="2096"/>
        <v>0</v>
      </c>
      <c r="AV1773" s="317">
        <f t="shared" si="2097"/>
        <v>0</v>
      </c>
      <c r="AW1773" s="388">
        <f t="shared" si="2098"/>
        <v>0</v>
      </c>
      <c r="AX1773" s="379">
        <f t="shared" si="2065"/>
        <v>0</v>
      </c>
      <c r="AY1773" s="380">
        <f t="shared" si="2099"/>
        <v>0</v>
      </c>
      <c r="AZ1773" s="292">
        <f t="shared" si="2100"/>
        <v>0</v>
      </c>
      <c r="BA1773" s="388">
        <f t="shared" si="2101"/>
        <v>0</v>
      </c>
      <c r="BB1773" s="379">
        <f t="shared" si="2066"/>
        <v>0</v>
      </c>
      <c r="BC1773" s="380">
        <f t="shared" si="2102"/>
        <v>0</v>
      </c>
      <c r="BD1773" s="292">
        <f t="shared" si="2103"/>
        <v>0</v>
      </c>
      <c r="BE1773" s="388">
        <f t="shared" si="2104"/>
        <v>0</v>
      </c>
      <c r="BF1773" s="379">
        <f t="shared" si="2067"/>
        <v>0</v>
      </c>
      <c r="BG1773" s="380">
        <f t="shared" si="2105"/>
        <v>0</v>
      </c>
      <c r="BH1773" s="292">
        <f t="shared" si="2106"/>
        <v>0</v>
      </c>
      <c r="CA1773" s="303"/>
      <c r="CB1773" s="427"/>
      <c r="CC1773" s="375"/>
      <c r="CD1773" s="375"/>
      <c r="CE1773" s="375"/>
      <c r="CF1773" s="375"/>
      <c r="CG1773" s="375"/>
      <c r="CH1773" s="375"/>
      <c r="CI1773" s="375"/>
      <c r="CJ1773" s="375"/>
      <c r="CK1773" s="375"/>
      <c r="CL1773" s="375"/>
      <c r="CM1773" s="375"/>
      <c r="CN1773" s="311"/>
      <c r="CO1773" s="311"/>
      <c r="CP1773" s="311"/>
      <c r="CQ1773" s="311"/>
      <c r="CR1773" s="311"/>
      <c r="CS1773" s="311"/>
      <c r="CT1773" s="311"/>
      <c r="CU1773" s="311"/>
      <c r="CV1773" s="311"/>
      <c r="CW1773" s="311"/>
      <c r="CX1773" s="311"/>
      <c r="CY1773" s="311"/>
      <c r="CZ1773" s="311"/>
      <c r="DA1773" s="311"/>
      <c r="DB1773" s="311"/>
      <c r="DC1773" s="311"/>
      <c r="DD1773" s="311"/>
      <c r="DE1773" s="311"/>
      <c r="DG1773" s="610"/>
      <c r="DH1773" s="611"/>
      <c r="DI1773" s="415"/>
      <c r="DJ1773" s="416"/>
      <c r="DK1773" s="416"/>
      <c r="DL1773" s="416"/>
      <c r="DM1773" s="416"/>
      <c r="DN1773" s="416"/>
      <c r="DO1773" s="416"/>
      <c r="DP1773" s="416"/>
      <c r="DQ1773" s="416"/>
      <c r="DR1773" s="416"/>
      <c r="DS1773" s="416"/>
      <c r="DT1773" s="416"/>
      <c r="DU1773" s="416"/>
      <c r="DV1773" s="416"/>
      <c r="DW1773" s="416"/>
      <c r="DX1773" s="416"/>
      <c r="DY1773" s="416"/>
      <c r="DZ1773" s="416"/>
      <c r="EA1773" s="416"/>
      <c r="EB1773" s="416"/>
      <c r="EC1773" s="416"/>
      <c r="ED1773" s="416"/>
      <c r="EE1773" s="416"/>
      <c r="EF1773" s="416"/>
      <c r="EG1773" s="416"/>
      <c r="EH1773" s="416"/>
      <c r="EI1773" s="416"/>
      <c r="EJ1773" s="416"/>
      <c r="EK1773" s="416"/>
      <c r="EL1773" s="417"/>
    </row>
    <row r="1774" spans="3:143" ht="15" customHeight="1" x14ac:dyDescent="0.25">
      <c r="C1774" s="796"/>
      <c r="D1774" s="719"/>
      <c r="E1774" s="720"/>
      <c r="F1774" s="703" t="s">
        <v>450</v>
      </c>
      <c r="G1774" s="703"/>
      <c r="H1774" s="704" t="s">
        <v>451</v>
      </c>
      <c r="I1774" s="705"/>
      <c r="J1774" s="705"/>
      <c r="K1774" s="705"/>
      <c r="L1774" s="706"/>
      <c r="M1774" s="864"/>
      <c r="N1774" s="865"/>
      <c r="O1774" s="864"/>
      <c r="P1774" s="865"/>
      <c r="Q1774" s="864"/>
      <c r="R1774" s="865"/>
      <c r="S1774" s="868"/>
      <c r="T1774" s="869"/>
      <c r="U1774" s="280"/>
      <c r="V1774" s="280"/>
      <c r="W1774" s="628"/>
      <c r="X1774" s="628"/>
      <c r="Y1774" s="281"/>
      <c r="Z1774" s="281"/>
      <c r="AA1774" s="628"/>
      <c r="AB1774" s="628"/>
      <c r="AC1774" s="281"/>
      <c r="AD1774" s="281"/>
      <c r="AE1774" s="60"/>
      <c r="AF1774" s="259"/>
      <c r="AG1774" s="374">
        <f t="shared" si="2088"/>
        <v>18</v>
      </c>
      <c r="AH1774" s="399"/>
      <c r="AK1774" s="412">
        <f t="shared" si="2089"/>
        <v>0</v>
      </c>
      <c r="AL1774" s="379">
        <f t="shared" si="2062"/>
        <v>0</v>
      </c>
      <c r="AM1774" s="380">
        <f t="shared" si="2090"/>
        <v>0</v>
      </c>
      <c r="AN1774" s="292">
        <f t="shared" si="2091"/>
        <v>0</v>
      </c>
      <c r="AO1774" s="388">
        <f t="shared" si="2092"/>
        <v>0</v>
      </c>
      <c r="AP1774" s="379">
        <f t="shared" si="2063"/>
        <v>0</v>
      </c>
      <c r="AQ1774" s="380">
        <f t="shared" si="2093"/>
        <v>0</v>
      </c>
      <c r="AR1774" s="317">
        <f t="shared" si="2094"/>
        <v>0</v>
      </c>
      <c r="AS1774" s="388">
        <f t="shared" si="2095"/>
        <v>0</v>
      </c>
      <c r="AT1774" s="379">
        <f t="shared" si="2064"/>
        <v>0</v>
      </c>
      <c r="AU1774" s="380">
        <f t="shared" si="2096"/>
        <v>0</v>
      </c>
      <c r="AV1774" s="317">
        <f t="shared" si="2097"/>
        <v>0</v>
      </c>
      <c r="AW1774" s="388">
        <f t="shared" si="2098"/>
        <v>0</v>
      </c>
      <c r="AX1774" s="379">
        <f t="shared" si="2065"/>
        <v>0</v>
      </c>
      <c r="AY1774" s="380">
        <f t="shared" si="2099"/>
        <v>0</v>
      </c>
      <c r="AZ1774" s="292">
        <f t="shared" si="2100"/>
        <v>0</v>
      </c>
      <c r="BA1774" s="388">
        <f t="shared" si="2101"/>
        <v>0</v>
      </c>
      <c r="BB1774" s="379">
        <f t="shared" si="2066"/>
        <v>0</v>
      </c>
      <c r="BC1774" s="380">
        <f t="shared" si="2102"/>
        <v>0</v>
      </c>
      <c r="BD1774" s="292">
        <f t="shared" si="2103"/>
        <v>0</v>
      </c>
      <c r="BE1774" s="388">
        <f t="shared" si="2104"/>
        <v>0</v>
      </c>
      <c r="BF1774" s="379">
        <f t="shared" si="2067"/>
        <v>0</v>
      </c>
      <c r="BG1774" s="380">
        <f t="shared" si="2105"/>
        <v>0</v>
      </c>
      <c r="BH1774" s="292">
        <f t="shared" si="2106"/>
        <v>0</v>
      </c>
      <c r="CA1774" s="303"/>
      <c r="CB1774" s="427"/>
      <c r="CC1774" s="375"/>
      <c r="CD1774" s="375"/>
      <c r="CE1774" s="375"/>
      <c r="CF1774" s="375"/>
      <c r="CG1774" s="375"/>
      <c r="CH1774" s="375"/>
      <c r="CI1774" s="375"/>
      <c r="CJ1774" s="375"/>
      <c r="CK1774" s="375"/>
      <c r="CL1774" s="375"/>
      <c r="CM1774" s="375"/>
      <c r="CN1774" s="307"/>
      <c r="CO1774" s="307"/>
      <c r="CP1774" s="307"/>
      <c r="CQ1774" s="307"/>
      <c r="CR1774" s="307"/>
      <c r="CS1774" s="307"/>
      <c r="CT1774" s="307"/>
      <c r="CU1774" s="307"/>
      <c r="CV1774" s="307"/>
      <c r="CW1774" s="307"/>
      <c r="CX1774" s="307"/>
      <c r="CY1774" s="307"/>
      <c r="CZ1774" s="307"/>
      <c r="DA1774" s="307"/>
      <c r="DB1774" s="307"/>
      <c r="DC1774" s="307"/>
      <c r="DD1774" s="307"/>
      <c r="DE1774" s="307"/>
      <c r="DG1774" s="610"/>
      <c r="DH1774" s="611"/>
      <c r="DI1774" s="415"/>
      <c r="DJ1774" s="416"/>
      <c r="DK1774" s="416"/>
      <c r="DL1774" s="416"/>
      <c r="DM1774" s="416"/>
      <c r="DN1774" s="416"/>
      <c r="DO1774" s="416"/>
      <c r="DP1774" s="416"/>
      <c r="DQ1774" s="416"/>
      <c r="DR1774" s="416"/>
      <c r="DS1774" s="416"/>
      <c r="DT1774" s="416"/>
      <c r="DU1774" s="416"/>
      <c r="DV1774" s="416"/>
      <c r="DW1774" s="416"/>
      <c r="DX1774" s="416"/>
      <c r="DY1774" s="416"/>
      <c r="DZ1774" s="416"/>
      <c r="EA1774" s="416"/>
      <c r="EB1774" s="416"/>
      <c r="EC1774" s="416"/>
      <c r="ED1774" s="416"/>
      <c r="EE1774" s="416"/>
      <c r="EF1774" s="416"/>
      <c r="EG1774" s="416"/>
      <c r="EH1774" s="416"/>
      <c r="EI1774" s="416"/>
      <c r="EJ1774" s="416"/>
      <c r="EK1774" s="416"/>
      <c r="EL1774" s="417"/>
    </row>
    <row r="1775" spans="3:143" ht="15" customHeight="1" x14ac:dyDescent="0.25">
      <c r="C1775" s="796"/>
      <c r="D1775" s="719"/>
      <c r="E1775" s="720"/>
      <c r="F1775" s="703" t="s">
        <v>452</v>
      </c>
      <c r="G1775" s="703"/>
      <c r="H1775" s="704" t="s">
        <v>453</v>
      </c>
      <c r="I1775" s="705"/>
      <c r="J1775" s="705"/>
      <c r="K1775" s="705"/>
      <c r="L1775" s="706"/>
      <c r="M1775" s="864"/>
      <c r="N1775" s="865"/>
      <c r="O1775" s="864"/>
      <c r="P1775" s="865"/>
      <c r="Q1775" s="864"/>
      <c r="R1775" s="865"/>
      <c r="S1775" s="868"/>
      <c r="T1775" s="869"/>
      <c r="U1775" s="280"/>
      <c r="V1775" s="280"/>
      <c r="W1775" s="628"/>
      <c r="X1775" s="628"/>
      <c r="Y1775" s="281"/>
      <c r="Z1775" s="281"/>
      <c r="AA1775" s="628"/>
      <c r="AB1775" s="628"/>
      <c r="AC1775" s="281"/>
      <c r="AD1775" s="281"/>
      <c r="AE1775" s="60"/>
      <c r="AF1775" s="259"/>
      <c r="AG1775" s="374">
        <f t="shared" si="2088"/>
        <v>18</v>
      </c>
      <c r="AH1775" s="399"/>
      <c r="AK1775" s="412">
        <f t="shared" si="2089"/>
        <v>0</v>
      </c>
      <c r="AL1775" s="379">
        <f t="shared" si="2062"/>
        <v>0</v>
      </c>
      <c r="AM1775" s="380">
        <f t="shared" si="2090"/>
        <v>0</v>
      </c>
      <c r="AN1775" s="292">
        <f t="shared" si="2091"/>
        <v>0</v>
      </c>
      <c r="AO1775" s="388">
        <f t="shared" si="2092"/>
        <v>0</v>
      </c>
      <c r="AP1775" s="379">
        <f t="shared" si="2063"/>
        <v>0</v>
      </c>
      <c r="AQ1775" s="380">
        <f t="shared" si="2093"/>
        <v>0</v>
      </c>
      <c r="AR1775" s="317">
        <f t="shared" si="2094"/>
        <v>0</v>
      </c>
      <c r="AS1775" s="388">
        <f t="shared" si="2095"/>
        <v>0</v>
      </c>
      <c r="AT1775" s="379">
        <f t="shared" si="2064"/>
        <v>0</v>
      </c>
      <c r="AU1775" s="380">
        <f t="shared" si="2096"/>
        <v>0</v>
      </c>
      <c r="AV1775" s="317">
        <f t="shared" si="2097"/>
        <v>0</v>
      </c>
      <c r="AW1775" s="388">
        <f t="shared" si="2098"/>
        <v>0</v>
      </c>
      <c r="AX1775" s="379">
        <f t="shared" si="2065"/>
        <v>0</v>
      </c>
      <c r="AY1775" s="380">
        <f t="shared" si="2099"/>
        <v>0</v>
      </c>
      <c r="AZ1775" s="292">
        <f t="shared" si="2100"/>
        <v>0</v>
      </c>
      <c r="BA1775" s="388">
        <f t="shared" si="2101"/>
        <v>0</v>
      </c>
      <c r="BB1775" s="379">
        <f t="shared" si="2066"/>
        <v>0</v>
      </c>
      <c r="BC1775" s="380">
        <f t="shared" si="2102"/>
        <v>0</v>
      </c>
      <c r="BD1775" s="292">
        <f t="shared" si="2103"/>
        <v>0</v>
      </c>
      <c r="BE1775" s="388">
        <f t="shared" si="2104"/>
        <v>0</v>
      </c>
      <c r="BF1775" s="379">
        <f t="shared" si="2067"/>
        <v>0</v>
      </c>
      <c r="BG1775" s="380">
        <f t="shared" si="2105"/>
        <v>0</v>
      </c>
      <c r="BH1775" s="292">
        <f t="shared" si="2106"/>
        <v>0</v>
      </c>
      <c r="CA1775" s="303"/>
      <c r="CB1775" s="427"/>
      <c r="CC1775" s="375"/>
      <c r="CD1775" s="375"/>
      <c r="CE1775" s="375"/>
      <c r="CF1775" s="375"/>
      <c r="CG1775" s="375"/>
      <c r="CH1775" s="375"/>
      <c r="CI1775" s="375"/>
      <c r="CJ1775" s="375"/>
      <c r="CK1775" s="375"/>
      <c r="CL1775" s="375"/>
      <c r="CM1775" s="375"/>
      <c r="CN1775" s="311"/>
      <c r="CO1775" s="311"/>
      <c r="CP1775" s="311"/>
      <c r="CQ1775" s="311"/>
      <c r="CR1775" s="311"/>
      <c r="CS1775" s="311"/>
      <c r="CT1775" s="311"/>
      <c r="CU1775" s="311"/>
      <c r="CV1775" s="311"/>
      <c r="CW1775" s="311"/>
      <c r="CX1775" s="311"/>
      <c r="CY1775" s="311"/>
      <c r="CZ1775" s="311"/>
      <c r="DA1775" s="311"/>
      <c r="DB1775" s="311"/>
      <c r="DC1775" s="311"/>
      <c r="DD1775" s="311"/>
      <c r="DE1775" s="311"/>
      <c r="DG1775" s="610"/>
      <c r="DH1775" s="611"/>
      <c r="DI1775" s="415"/>
      <c r="DJ1775" s="416"/>
      <c r="DK1775" s="416"/>
      <c r="DL1775" s="416"/>
      <c r="DM1775" s="416"/>
      <c r="DN1775" s="416"/>
      <c r="DO1775" s="416"/>
      <c r="DP1775" s="416"/>
      <c r="DQ1775" s="416"/>
      <c r="DR1775" s="416"/>
      <c r="DS1775" s="416"/>
      <c r="DT1775" s="416"/>
      <c r="DU1775" s="416"/>
      <c r="DV1775" s="416"/>
      <c r="DW1775" s="416"/>
      <c r="DX1775" s="416"/>
      <c r="DY1775" s="416"/>
      <c r="DZ1775" s="416"/>
      <c r="EA1775" s="416"/>
      <c r="EB1775" s="416"/>
      <c r="EC1775" s="416"/>
      <c r="ED1775" s="416"/>
      <c r="EE1775" s="416"/>
      <c r="EF1775" s="416"/>
      <c r="EG1775" s="416"/>
      <c r="EH1775" s="416"/>
      <c r="EI1775" s="416"/>
      <c r="EJ1775" s="416"/>
      <c r="EK1775" s="416"/>
      <c r="EL1775" s="417"/>
    </row>
    <row r="1776" spans="3:143" ht="24" customHeight="1" x14ac:dyDescent="0.25">
      <c r="C1776" s="797"/>
      <c r="D1776" s="721"/>
      <c r="E1776" s="722"/>
      <c r="F1776" s="703" t="s">
        <v>454</v>
      </c>
      <c r="G1776" s="703"/>
      <c r="H1776" s="704" t="s">
        <v>455</v>
      </c>
      <c r="I1776" s="705"/>
      <c r="J1776" s="705"/>
      <c r="K1776" s="705"/>
      <c r="L1776" s="706"/>
      <c r="M1776" s="864"/>
      <c r="N1776" s="865"/>
      <c r="O1776" s="864"/>
      <c r="P1776" s="865"/>
      <c r="Q1776" s="864"/>
      <c r="R1776" s="865"/>
      <c r="S1776" s="868"/>
      <c r="T1776" s="869"/>
      <c r="U1776" s="280"/>
      <c r="V1776" s="280"/>
      <c r="W1776" s="628"/>
      <c r="X1776" s="628"/>
      <c r="Y1776" s="281"/>
      <c r="Z1776" s="281"/>
      <c r="AA1776" s="628"/>
      <c r="AB1776" s="628"/>
      <c r="AC1776" s="281"/>
      <c r="AD1776" s="281"/>
      <c r="AE1776" s="60"/>
      <c r="AF1776" s="259"/>
      <c r="AG1776" s="374">
        <f t="shared" si="2088"/>
        <v>18</v>
      </c>
      <c r="AH1776" s="399"/>
      <c r="AK1776" s="412">
        <f t="shared" si="2089"/>
        <v>0</v>
      </c>
      <c r="AL1776" s="379">
        <f t="shared" si="2062"/>
        <v>0</v>
      </c>
      <c r="AM1776" s="380">
        <f t="shared" si="2090"/>
        <v>0</v>
      </c>
      <c r="AN1776" s="292">
        <f t="shared" si="2091"/>
        <v>0</v>
      </c>
      <c r="AO1776" s="388">
        <f t="shared" si="2092"/>
        <v>0</v>
      </c>
      <c r="AP1776" s="379">
        <f t="shared" si="2063"/>
        <v>0</v>
      </c>
      <c r="AQ1776" s="380">
        <f t="shared" si="2093"/>
        <v>0</v>
      </c>
      <c r="AR1776" s="317">
        <f t="shared" si="2094"/>
        <v>0</v>
      </c>
      <c r="AS1776" s="388">
        <f t="shared" si="2095"/>
        <v>0</v>
      </c>
      <c r="AT1776" s="379">
        <f t="shared" si="2064"/>
        <v>0</v>
      </c>
      <c r="AU1776" s="380">
        <f t="shared" si="2096"/>
        <v>0</v>
      </c>
      <c r="AV1776" s="317">
        <f t="shared" si="2097"/>
        <v>0</v>
      </c>
      <c r="AW1776" s="388">
        <f t="shared" si="2098"/>
        <v>0</v>
      </c>
      <c r="AX1776" s="379">
        <f t="shared" si="2065"/>
        <v>0</v>
      </c>
      <c r="AY1776" s="380">
        <f t="shared" si="2099"/>
        <v>0</v>
      </c>
      <c r="AZ1776" s="292">
        <f t="shared" si="2100"/>
        <v>0</v>
      </c>
      <c r="BA1776" s="388">
        <f t="shared" si="2101"/>
        <v>0</v>
      </c>
      <c r="BB1776" s="379">
        <f t="shared" si="2066"/>
        <v>0</v>
      </c>
      <c r="BC1776" s="380">
        <f t="shared" si="2102"/>
        <v>0</v>
      </c>
      <c r="BD1776" s="292">
        <f t="shared" si="2103"/>
        <v>0</v>
      </c>
      <c r="BE1776" s="388">
        <f t="shared" si="2104"/>
        <v>0</v>
      </c>
      <c r="BF1776" s="379">
        <f t="shared" si="2067"/>
        <v>0</v>
      </c>
      <c r="BG1776" s="380">
        <f t="shared" si="2105"/>
        <v>0</v>
      </c>
      <c r="BH1776" s="292">
        <f t="shared" si="2106"/>
        <v>0</v>
      </c>
      <c r="CA1776" s="303"/>
      <c r="CB1776" s="421"/>
      <c r="CC1776" s="375"/>
      <c r="CD1776" s="375"/>
      <c r="CE1776" s="375"/>
      <c r="CF1776" s="375"/>
      <c r="CG1776" s="375"/>
      <c r="CH1776" s="375"/>
      <c r="CI1776" s="375"/>
      <c r="CJ1776" s="375"/>
      <c r="CK1776" s="375"/>
      <c r="CL1776" s="375"/>
      <c r="CM1776" s="375"/>
      <c r="CN1776" s="311"/>
      <c r="CO1776" s="311"/>
      <c r="CP1776" s="311"/>
      <c r="CQ1776" s="311"/>
      <c r="CR1776" s="311"/>
      <c r="CS1776" s="311"/>
      <c r="CT1776" s="311"/>
      <c r="CU1776" s="311"/>
      <c r="CV1776" s="311"/>
      <c r="CW1776" s="311"/>
      <c r="CX1776" s="311"/>
      <c r="CY1776" s="311"/>
      <c r="CZ1776" s="311"/>
      <c r="DA1776" s="311"/>
      <c r="DB1776" s="311"/>
      <c r="DC1776" s="311"/>
      <c r="DD1776" s="311"/>
      <c r="DE1776" s="311"/>
      <c r="DG1776" s="614" t="s">
        <v>454</v>
      </c>
      <c r="DH1776" s="615"/>
      <c r="DI1776" s="418" t="s">
        <v>1909</v>
      </c>
      <c r="DJ1776" s="419"/>
      <c r="DK1776" s="419"/>
      <c r="DL1776" s="419"/>
      <c r="DM1776" s="419"/>
      <c r="DN1776" s="419"/>
      <c r="DO1776" s="419"/>
      <c r="DP1776" s="419"/>
      <c r="DQ1776" s="419"/>
      <c r="DR1776" s="419"/>
      <c r="DS1776" s="419"/>
      <c r="DT1776" s="419"/>
      <c r="DU1776" s="419">
        <f t="shared" ref="DU1776:DZ1776" si="2165">M1776</f>
        <v>0</v>
      </c>
      <c r="DV1776" s="419">
        <f t="shared" si="2165"/>
        <v>0</v>
      </c>
      <c r="DW1776" s="419">
        <f t="shared" si="2165"/>
        <v>0</v>
      </c>
      <c r="DX1776" s="419">
        <f t="shared" si="2165"/>
        <v>0</v>
      </c>
      <c r="DY1776" s="419">
        <f t="shared" si="2165"/>
        <v>0</v>
      </c>
      <c r="DZ1776" s="419">
        <f t="shared" si="2165"/>
        <v>0</v>
      </c>
      <c r="EA1776" s="419">
        <f t="shared" ref="EA1776:EL1776" si="2166">S1776</f>
        <v>0</v>
      </c>
      <c r="EB1776" s="419">
        <f t="shared" si="2166"/>
        <v>0</v>
      </c>
      <c r="EC1776" s="419">
        <f t="shared" si="2166"/>
        <v>0</v>
      </c>
      <c r="ED1776" s="419">
        <f t="shared" si="2166"/>
        <v>0</v>
      </c>
      <c r="EE1776" s="419">
        <f t="shared" si="2166"/>
        <v>0</v>
      </c>
      <c r="EF1776" s="419">
        <f t="shared" si="2166"/>
        <v>0</v>
      </c>
      <c r="EG1776" s="419">
        <f t="shared" si="2166"/>
        <v>0</v>
      </c>
      <c r="EH1776" s="419">
        <f t="shared" si="2166"/>
        <v>0</v>
      </c>
      <c r="EI1776" s="419">
        <f t="shared" si="2166"/>
        <v>0</v>
      </c>
      <c r="EJ1776" s="419">
        <f t="shared" si="2166"/>
        <v>0</v>
      </c>
      <c r="EK1776" s="419">
        <f t="shared" si="2166"/>
        <v>0</v>
      </c>
      <c r="EL1776" s="420">
        <f t="shared" si="2166"/>
        <v>0</v>
      </c>
    </row>
    <row r="1777" spans="3:143" ht="60" customHeight="1" x14ac:dyDescent="0.25">
      <c r="C1777" s="795" t="s">
        <v>509</v>
      </c>
      <c r="D1777" s="717" t="s">
        <v>510</v>
      </c>
      <c r="E1777" s="718"/>
      <c r="F1777" s="703" t="s">
        <v>456</v>
      </c>
      <c r="G1777" s="703"/>
      <c r="H1777" s="704" t="s">
        <v>457</v>
      </c>
      <c r="I1777" s="705"/>
      <c r="J1777" s="705"/>
      <c r="K1777" s="705"/>
      <c r="L1777" s="706"/>
      <c r="M1777" s="864"/>
      <c r="N1777" s="865"/>
      <c r="O1777" s="864"/>
      <c r="P1777" s="865"/>
      <c r="Q1777" s="864"/>
      <c r="R1777" s="865"/>
      <c r="S1777" s="868"/>
      <c r="T1777" s="869"/>
      <c r="U1777" s="280"/>
      <c r="V1777" s="280"/>
      <c r="W1777" s="628"/>
      <c r="X1777" s="628"/>
      <c r="Y1777" s="281"/>
      <c r="Z1777" s="281"/>
      <c r="AA1777" s="628"/>
      <c r="AB1777" s="628"/>
      <c r="AC1777" s="281"/>
      <c r="AD1777" s="281"/>
      <c r="AE1777" s="60"/>
      <c r="AF1777" s="259"/>
      <c r="AG1777" s="374">
        <f t="shared" si="2088"/>
        <v>18</v>
      </c>
      <c r="AH1777" s="399"/>
      <c r="AK1777" s="412">
        <f t="shared" si="2089"/>
        <v>0</v>
      </c>
      <c r="AL1777" s="379">
        <f t="shared" si="2062"/>
        <v>0</v>
      </c>
      <c r="AM1777" s="380">
        <f t="shared" si="2090"/>
        <v>0</v>
      </c>
      <c r="AN1777" s="292">
        <f t="shared" si="2091"/>
        <v>0</v>
      </c>
      <c r="AO1777" s="388">
        <f t="shared" si="2092"/>
        <v>0</v>
      </c>
      <c r="AP1777" s="379">
        <f t="shared" si="2063"/>
        <v>0</v>
      </c>
      <c r="AQ1777" s="380">
        <f t="shared" si="2093"/>
        <v>0</v>
      </c>
      <c r="AR1777" s="317">
        <f t="shared" si="2094"/>
        <v>0</v>
      </c>
      <c r="AS1777" s="388">
        <f t="shared" si="2095"/>
        <v>0</v>
      </c>
      <c r="AT1777" s="379">
        <f t="shared" si="2064"/>
        <v>0</v>
      </c>
      <c r="AU1777" s="380">
        <f t="shared" si="2096"/>
        <v>0</v>
      </c>
      <c r="AV1777" s="317">
        <f t="shared" si="2097"/>
        <v>0</v>
      </c>
      <c r="AW1777" s="388">
        <f t="shared" si="2098"/>
        <v>0</v>
      </c>
      <c r="AX1777" s="379">
        <f t="shared" si="2065"/>
        <v>0</v>
      </c>
      <c r="AY1777" s="380">
        <f t="shared" si="2099"/>
        <v>0</v>
      </c>
      <c r="AZ1777" s="292">
        <f t="shared" si="2100"/>
        <v>0</v>
      </c>
      <c r="BA1777" s="388">
        <f t="shared" si="2101"/>
        <v>0</v>
      </c>
      <c r="BB1777" s="379">
        <f t="shared" si="2066"/>
        <v>0</v>
      </c>
      <c r="BC1777" s="380">
        <f t="shared" si="2102"/>
        <v>0</v>
      </c>
      <c r="BD1777" s="292">
        <f t="shared" si="2103"/>
        <v>0</v>
      </c>
      <c r="BE1777" s="388">
        <f t="shared" si="2104"/>
        <v>0</v>
      </c>
      <c r="BF1777" s="379">
        <f t="shared" si="2067"/>
        <v>0</v>
      </c>
      <c r="BG1777" s="380">
        <f t="shared" si="2105"/>
        <v>0</v>
      </c>
      <c r="BH1777" s="292">
        <f t="shared" si="2106"/>
        <v>0</v>
      </c>
      <c r="CA1777" s="299" t="s">
        <v>60</v>
      </c>
      <c r="CB1777" s="421"/>
      <c r="CC1777" s="375"/>
      <c r="CD1777" s="375"/>
      <c r="CE1777" s="375"/>
      <c r="CF1777" s="375"/>
      <c r="CG1777" s="375"/>
      <c r="CH1777" s="375"/>
      <c r="CI1777" s="375"/>
      <c r="CJ1777" s="375"/>
      <c r="CK1777" s="375"/>
      <c r="CL1777" s="375"/>
      <c r="CM1777" s="375"/>
      <c r="CN1777" s="423">
        <f t="shared" ref="CN1777" si="2167">IF(M1777="",0,M1777)</f>
        <v>0</v>
      </c>
      <c r="CO1777" s="423">
        <f t="shared" ref="CO1777" si="2168">IF(N1777="",0,N1777)</f>
        <v>0</v>
      </c>
      <c r="CP1777" s="423">
        <f t="shared" ref="CP1777" si="2169">IF(O1777="",0,O1777)</f>
        <v>0</v>
      </c>
      <c r="CQ1777" s="423">
        <f t="shared" ref="CQ1777" si="2170">IF(P1777="",0,P1777)</f>
        <v>0</v>
      </c>
      <c r="CR1777" s="423">
        <f t="shared" ref="CR1777" si="2171">IF(Q1777="",0,Q1777)</f>
        <v>0</v>
      </c>
      <c r="CS1777" s="423">
        <f t="shared" ref="CS1777" si="2172">IF(R1777="",0,R1777)</f>
        <v>0</v>
      </c>
      <c r="CT1777" s="423">
        <f t="shared" ref="CT1777" si="2173">IF(S1777="",0,S1777)</f>
        <v>0</v>
      </c>
      <c r="CU1777" s="423">
        <f t="shared" ref="CU1777" si="2174">IF(T1777="",0,T1777)</f>
        <v>0</v>
      </c>
      <c r="CV1777" s="423">
        <f t="shared" ref="CV1777" si="2175">IF(U1777="",0,U1777)</f>
        <v>0</v>
      </c>
      <c r="CW1777" s="423">
        <f t="shared" ref="CW1777" si="2176">IF(V1777="",0,V1777)</f>
        <v>0</v>
      </c>
      <c r="CX1777" s="423">
        <f t="shared" ref="CX1777" si="2177">IF(W1777="",0,W1777)</f>
        <v>0</v>
      </c>
      <c r="CY1777" s="423">
        <f t="shared" ref="CY1777" si="2178">IF(X1777="",0,X1777)</f>
        <v>0</v>
      </c>
      <c r="CZ1777" s="423">
        <f t="shared" ref="CZ1777" si="2179">IF(Y1777="",0,Y1777)</f>
        <v>0</v>
      </c>
      <c r="DA1777" s="423">
        <f t="shared" ref="DA1777" si="2180">IF(Z1777="",0,Z1777)</f>
        <v>0</v>
      </c>
      <c r="DB1777" s="423">
        <f t="shared" ref="DB1777" si="2181">IF(AA1777="",0,AA1777)</f>
        <v>0</v>
      </c>
      <c r="DC1777" s="423">
        <f t="shared" ref="DC1777" si="2182">IF(AB1777="",0,AB1777)</f>
        <v>0</v>
      </c>
      <c r="DD1777" s="423">
        <f t="shared" ref="DD1777" si="2183">IF(AC1777="",0,AC1777)</f>
        <v>0</v>
      </c>
      <c r="DE1777" s="423">
        <f t="shared" ref="DE1777" si="2184">IF(AD1777="",0,AD1777)</f>
        <v>0</v>
      </c>
      <c r="DG1777" s="610"/>
      <c r="DH1777" s="611"/>
      <c r="DI1777" s="415" t="s">
        <v>1910</v>
      </c>
      <c r="DJ1777" s="416"/>
      <c r="DK1777" s="416"/>
      <c r="DL1777" s="416"/>
      <c r="DM1777" s="416"/>
      <c r="DN1777" s="416"/>
      <c r="DO1777" s="416"/>
      <c r="DP1777" s="416"/>
      <c r="DQ1777" s="416"/>
      <c r="DR1777" s="416"/>
      <c r="DS1777" s="416"/>
      <c r="DT1777" s="416"/>
      <c r="DU1777" s="416">
        <f t="shared" ref="DU1777:DZ1777" si="2185">COUNTIF(M1761,"NS")+COUNTIF(M1768,"NS")+COUNTIF(M1773:M1775,"NS")</f>
        <v>0</v>
      </c>
      <c r="DV1777" s="416">
        <f t="shared" si="2185"/>
        <v>0</v>
      </c>
      <c r="DW1777" s="416">
        <f t="shared" si="2185"/>
        <v>0</v>
      </c>
      <c r="DX1777" s="416">
        <f t="shared" si="2185"/>
        <v>0</v>
      </c>
      <c r="DY1777" s="416">
        <f t="shared" si="2185"/>
        <v>0</v>
      </c>
      <c r="DZ1777" s="416">
        <f t="shared" si="2185"/>
        <v>0</v>
      </c>
      <c r="EA1777" s="416">
        <f t="shared" ref="EA1777:EL1777" si="2186">COUNTIF(S1761,"NS")+COUNTIF(S1768,"NS")+COUNTIF(S1773:S1775,"NS")</f>
        <v>0</v>
      </c>
      <c r="EB1777" s="416">
        <f t="shared" si="2186"/>
        <v>0</v>
      </c>
      <c r="EC1777" s="416">
        <f t="shared" si="2186"/>
        <v>0</v>
      </c>
      <c r="ED1777" s="416">
        <f t="shared" si="2186"/>
        <v>0</v>
      </c>
      <c r="EE1777" s="416">
        <f t="shared" si="2186"/>
        <v>0</v>
      </c>
      <c r="EF1777" s="416">
        <f t="shared" si="2186"/>
        <v>0</v>
      </c>
      <c r="EG1777" s="416">
        <f t="shared" si="2186"/>
        <v>0</v>
      </c>
      <c r="EH1777" s="416">
        <f t="shared" si="2186"/>
        <v>0</v>
      </c>
      <c r="EI1777" s="416">
        <f t="shared" si="2186"/>
        <v>0</v>
      </c>
      <c r="EJ1777" s="416">
        <f t="shared" si="2186"/>
        <v>0</v>
      </c>
      <c r="EK1777" s="416">
        <f t="shared" si="2186"/>
        <v>0</v>
      </c>
      <c r="EL1777" s="417">
        <f t="shared" si="2186"/>
        <v>0</v>
      </c>
    </row>
    <row r="1778" spans="3:143" ht="24" customHeight="1" x14ac:dyDescent="0.25">
      <c r="C1778" s="796"/>
      <c r="D1778" s="719"/>
      <c r="E1778" s="720"/>
      <c r="F1778" s="702" t="s">
        <v>465</v>
      </c>
      <c r="G1778" s="702"/>
      <c r="H1778" s="188"/>
      <c r="I1778" s="700" t="s">
        <v>460</v>
      </c>
      <c r="J1778" s="700"/>
      <c r="K1778" s="700"/>
      <c r="L1778" s="701"/>
      <c r="M1778" s="864"/>
      <c r="N1778" s="865"/>
      <c r="O1778" s="864"/>
      <c r="P1778" s="865"/>
      <c r="Q1778" s="864"/>
      <c r="R1778" s="865"/>
      <c r="S1778" s="868"/>
      <c r="T1778" s="869"/>
      <c r="U1778" s="280"/>
      <c r="V1778" s="280"/>
      <c r="W1778" s="628"/>
      <c r="X1778" s="628"/>
      <c r="Y1778" s="281"/>
      <c r="Z1778" s="281"/>
      <c r="AA1778" s="628"/>
      <c r="AB1778" s="628"/>
      <c r="AC1778" s="281"/>
      <c r="AD1778" s="281"/>
      <c r="AE1778" s="60"/>
      <c r="AF1778" s="259"/>
      <c r="AG1778" s="374">
        <f t="shared" si="2088"/>
        <v>18</v>
      </c>
      <c r="AH1778" s="399"/>
      <c r="AK1778" s="412">
        <f t="shared" si="2089"/>
        <v>0</v>
      </c>
      <c r="AL1778" s="379">
        <f t="shared" si="2062"/>
        <v>0</v>
      </c>
      <c r="AM1778" s="380">
        <f t="shared" si="2090"/>
        <v>0</v>
      </c>
      <c r="AN1778" s="292">
        <f t="shared" si="2091"/>
        <v>0</v>
      </c>
      <c r="AO1778" s="388">
        <f t="shared" si="2092"/>
        <v>0</v>
      </c>
      <c r="AP1778" s="379">
        <f t="shared" si="2063"/>
        <v>0</v>
      </c>
      <c r="AQ1778" s="380">
        <f t="shared" si="2093"/>
        <v>0</v>
      </c>
      <c r="AR1778" s="317">
        <f t="shared" si="2094"/>
        <v>0</v>
      </c>
      <c r="AS1778" s="388">
        <f t="shared" si="2095"/>
        <v>0</v>
      </c>
      <c r="AT1778" s="379">
        <f t="shared" si="2064"/>
        <v>0</v>
      </c>
      <c r="AU1778" s="380">
        <f t="shared" si="2096"/>
        <v>0</v>
      </c>
      <c r="AV1778" s="317">
        <f t="shared" si="2097"/>
        <v>0</v>
      </c>
      <c r="AW1778" s="388">
        <f t="shared" si="2098"/>
        <v>0</v>
      </c>
      <c r="AX1778" s="379">
        <f t="shared" si="2065"/>
        <v>0</v>
      </c>
      <c r="AY1778" s="380">
        <f t="shared" si="2099"/>
        <v>0</v>
      </c>
      <c r="AZ1778" s="292">
        <f t="shared" si="2100"/>
        <v>0</v>
      </c>
      <c r="BA1778" s="388">
        <f t="shared" si="2101"/>
        <v>0</v>
      </c>
      <c r="BB1778" s="379">
        <f t="shared" si="2066"/>
        <v>0</v>
      </c>
      <c r="BC1778" s="380">
        <f t="shared" si="2102"/>
        <v>0</v>
      </c>
      <c r="BD1778" s="292">
        <f t="shared" si="2103"/>
        <v>0</v>
      </c>
      <c r="BE1778" s="388">
        <f t="shared" si="2104"/>
        <v>0</v>
      </c>
      <c r="BF1778" s="379">
        <f t="shared" si="2067"/>
        <v>0</v>
      </c>
      <c r="BG1778" s="380">
        <f t="shared" si="2105"/>
        <v>0</v>
      </c>
      <c r="BH1778" s="292">
        <f t="shared" si="2106"/>
        <v>0</v>
      </c>
      <c r="CA1778" s="299" t="s">
        <v>1917</v>
      </c>
      <c r="CB1778" s="421"/>
      <c r="CC1778" s="375"/>
      <c r="CD1778" s="375"/>
      <c r="CE1778" s="375"/>
      <c r="CF1778" s="375"/>
      <c r="CG1778" s="375"/>
      <c r="CH1778" s="375"/>
      <c r="CI1778" s="375"/>
      <c r="CJ1778" s="375"/>
      <c r="CK1778" s="375"/>
      <c r="CL1778" s="375"/>
      <c r="CM1778" s="375"/>
      <c r="CN1778" s="301">
        <f t="shared" ref="CN1778" si="2187">SUM(M1778:M1782)</f>
        <v>0</v>
      </c>
      <c r="CO1778" s="301">
        <f t="shared" ref="CO1778" si="2188">SUM(N1778:N1782)</f>
        <v>0</v>
      </c>
      <c r="CP1778" s="301">
        <f t="shared" ref="CP1778" si="2189">SUM(O1778:O1782)</f>
        <v>0</v>
      </c>
      <c r="CQ1778" s="301">
        <f t="shared" ref="CQ1778" si="2190">SUM(P1778:P1782)</f>
        <v>0</v>
      </c>
      <c r="CR1778" s="301">
        <f t="shared" ref="CR1778" si="2191">SUM(Q1778:Q1782)</f>
        <v>0</v>
      </c>
      <c r="CS1778" s="301">
        <f t="shared" ref="CS1778" si="2192">SUM(R1778:R1782)</f>
        <v>0</v>
      </c>
      <c r="CT1778" s="301">
        <f t="shared" ref="CT1778" si="2193">SUM(S1778:S1782)</f>
        <v>0</v>
      </c>
      <c r="CU1778" s="301">
        <f t="shared" ref="CU1778" si="2194">SUM(T1778:T1782)</f>
        <v>0</v>
      </c>
      <c r="CV1778" s="301">
        <f t="shared" ref="CV1778" si="2195">SUM(U1778:U1782)</f>
        <v>0</v>
      </c>
      <c r="CW1778" s="301">
        <f t="shared" ref="CW1778" si="2196">SUM(V1778:V1782)</f>
        <v>0</v>
      </c>
      <c r="CX1778" s="301">
        <f t="shared" ref="CX1778" si="2197">SUM(W1778:W1782)</f>
        <v>0</v>
      </c>
      <c r="CY1778" s="301">
        <f t="shared" ref="CY1778" si="2198">SUM(X1778:X1782)</f>
        <v>0</v>
      </c>
      <c r="CZ1778" s="301">
        <f t="shared" ref="CZ1778" si="2199">SUM(Y1778:Y1782)</f>
        <v>0</v>
      </c>
      <c r="DA1778" s="301">
        <f t="shared" ref="DA1778" si="2200">SUM(Z1778:Z1782)</f>
        <v>0</v>
      </c>
      <c r="DB1778" s="301">
        <f t="shared" ref="DB1778" si="2201">SUM(AA1778:AA1782)</f>
        <v>0</v>
      </c>
      <c r="DC1778" s="301">
        <f t="shared" ref="DC1778" si="2202">SUM(AB1778:AB1782)</f>
        <v>0</v>
      </c>
      <c r="DD1778" s="301">
        <f t="shared" ref="DD1778" si="2203">SUM(AC1778:AC1782)</f>
        <v>0</v>
      </c>
      <c r="DE1778" s="301">
        <f t="shared" ref="DE1778" si="2204">SUM(AD1778:AD1782)</f>
        <v>0</v>
      </c>
      <c r="DG1778" s="612"/>
      <c r="DH1778" s="613"/>
      <c r="DI1778" s="415" t="s">
        <v>1914</v>
      </c>
      <c r="DJ1778" s="416"/>
      <c r="DK1778" s="416"/>
      <c r="DL1778" s="416"/>
      <c r="DM1778" s="416"/>
      <c r="DN1778" s="416"/>
      <c r="DO1778" s="416"/>
      <c r="DP1778" s="416"/>
      <c r="DQ1778" s="416"/>
      <c r="DR1778" s="416"/>
      <c r="DS1778" s="416"/>
      <c r="DT1778" s="416"/>
      <c r="DU1778" s="416">
        <f t="shared" ref="DU1778:DZ1778" si="2205">SUM(M1761,M1768,M1773:M1776)</f>
        <v>0</v>
      </c>
      <c r="DV1778" s="416">
        <f t="shared" si="2205"/>
        <v>0</v>
      </c>
      <c r="DW1778" s="416">
        <f t="shared" si="2205"/>
        <v>0</v>
      </c>
      <c r="DX1778" s="416">
        <f t="shared" si="2205"/>
        <v>0</v>
      </c>
      <c r="DY1778" s="416">
        <f t="shared" si="2205"/>
        <v>0</v>
      </c>
      <c r="DZ1778" s="416">
        <f t="shared" si="2205"/>
        <v>0</v>
      </c>
      <c r="EA1778" s="416">
        <f t="shared" ref="EA1778:EL1778" si="2206">SUM(S1761,S1768,S1773:S1776)</f>
        <v>0</v>
      </c>
      <c r="EB1778" s="416">
        <f t="shared" si="2206"/>
        <v>0</v>
      </c>
      <c r="EC1778" s="416">
        <f t="shared" si="2206"/>
        <v>0</v>
      </c>
      <c r="ED1778" s="416">
        <f t="shared" si="2206"/>
        <v>0</v>
      </c>
      <c r="EE1778" s="416">
        <f t="shared" si="2206"/>
        <v>0</v>
      </c>
      <c r="EF1778" s="416">
        <f t="shared" si="2206"/>
        <v>0</v>
      </c>
      <c r="EG1778" s="416">
        <f t="shared" si="2206"/>
        <v>0</v>
      </c>
      <c r="EH1778" s="416">
        <f t="shared" si="2206"/>
        <v>0</v>
      </c>
      <c r="EI1778" s="416">
        <f t="shared" si="2206"/>
        <v>0</v>
      </c>
      <c r="EJ1778" s="416">
        <f t="shared" si="2206"/>
        <v>0</v>
      </c>
      <c r="EK1778" s="416">
        <f t="shared" si="2206"/>
        <v>0</v>
      </c>
      <c r="EL1778" s="417">
        <f t="shared" si="2206"/>
        <v>0</v>
      </c>
    </row>
    <row r="1779" spans="3:143" ht="48" customHeight="1" x14ac:dyDescent="0.25">
      <c r="C1779" s="796"/>
      <c r="D1779" s="719"/>
      <c r="E1779" s="720"/>
      <c r="F1779" s="702" t="s">
        <v>466</v>
      </c>
      <c r="G1779" s="702"/>
      <c r="H1779" s="188"/>
      <c r="I1779" s="700" t="s">
        <v>461</v>
      </c>
      <c r="J1779" s="700"/>
      <c r="K1779" s="700"/>
      <c r="L1779" s="701"/>
      <c r="M1779" s="864"/>
      <c r="N1779" s="865"/>
      <c r="O1779" s="864"/>
      <c r="P1779" s="865"/>
      <c r="Q1779" s="864"/>
      <c r="R1779" s="865"/>
      <c r="S1779" s="868"/>
      <c r="T1779" s="869"/>
      <c r="U1779" s="280"/>
      <c r="V1779" s="280"/>
      <c r="W1779" s="628"/>
      <c r="X1779" s="628"/>
      <c r="Y1779" s="281"/>
      <c r="Z1779" s="281"/>
      <c r="AA1779" s="628"/>
      <c r="AB1779" s="628"/>
      <c r="AC1779" s="281"/>
      <c r="AD1779" s="281"/>
      <c r="AE1779" s="60"/>
      <c r="AF1779" s="259"/>
      <c r="AG1779" s="374">
        <f t="shared" si="2088"/>
        <v>18</v>
      </c>
      <c r="AH1779" s="399"/>
      <c r="AK1779" s="412">
        <f t="shared" si="2089"/>
        <v>0</v>
      </c>
      <c r="AL1779" s="379">
        <f t="shared" si="2062"/>
        <v>0</v>
      </c>
      <c r="AM1779" s="380">
        <f t="shared" si="2090"/>
        <v>0</v>
      </c>
      <c r="AN1779" s="292">
        <f t="shared" si="2091"/>
        <v>0</v>
      </c>
      <c r="AO1779" s="388">
        <f t="shared" si="2092"/>
        <v>0</v>
      </c>
      <c r="AP1779" s="379">
        <f t="shared" si="2063"/>
        <v>0</v>
      </c>
      <c r="AQ1779" s="380">
        <f t="shared" si="2093"/>
        <v>0</v>
      </c>
      <c r="AR1779" s="317">
        <f t="shared" si="2094"/>
        <v>0</v>
      </c>
      <c r="AS1779" s="388">
        <f t="shared" si="2095"/>
        <v>0</v>
      </c>
      <c r="AT1779" s="379">
        <f t="shared" si="2064"/>
        <v>0</v>
      </c>
      <c r="AU1779" s="380">
        <f t="shared" si="2096"/>
        <v>0</v>
      </c>
      <c r="AV1779" s="317">
        <f t="shared" si="2097"/>
        <v>0</v>
      </c>
      <c r="AW1779" s="388">
        <f t="shared" si="2098"/>
        <v>0</v>
      </c>
      <c r="AX1779" s="379">
        <f t="shared" si="2065"/>
        <v>0</v>
      </c>
      <c r="AY1779" s="380">
        <f t="shared" si="2099"/>
        <v>0</v>
      </c>
      <c r="AZ1779" s="292">
        <f t="shared" si="2100"/>
        <v>0</v>
      </c>
      <c r="BA1779" s="388">
        <f t="shared" si="2101"/>
        <v>0</v>
      </c>
      <c r="BB1779" s="379">
        <f t="shared" si="2066"/>
        <v>0</v>
      </c>
      <c r="BC1779" s="380">
        <f t="shared" si="2102"/>
        <v>0</v>
      </c>
      <c r="BD1779" s="292">
        <f t="shared" si="2103"/>
        <v>0</v>
      </c>
      <c r="BE1779" s="388">
        <f t="shared" si="2104"/>
        <v>0</v>
      </c>
      <c r="BF1779" s="379">
        <f t="shared" si="2067"/>
        <v>0</v>
      </c>
      <c r="BG1779" s="380">
        <f t="shared" si="2105"/>
        <v>0</v>
      </c>
      <c r="BH1779" s="292">
        <f t="shared" si="2106"/>
        <v>0</v>
      </c>
      <c r="CA1779" s="299" t="s">
        <v>1910</v>
      </c>
      <c r="CB1779" s="421"/>
      <c r="CC1779" s="375"/>
      <c r="CD1779" s="375"/>
      <c r="CE1779" s="375"/>
      <c r="CF1779" s="375"/>
      <c r="CG1779" s="375"/>
      <c r="CH1779" s="375"/>
      <c r="CI1779" s="375"/>
      <c r="CJ1779" s="375"/>
      <c r="CK1779" s="375"/>
      <c r="CL1779" s="375"/>
      <c r="CM1779" s="375"/>
      <c r="CN1779" s="422">
        <f t="shared" ref="CN1779" si="2207">IF(CN1777="NA",COUNTIF(M1778:M1782,"NA"),COUNTIF(M1778:M1782,"NS"))</f>
        <v>0</v>
      </c>
      <c r="CO1779" s="422">
        <f t="shared" ref="CO1779" si="2208">IF(CO1777="NA",COUNTIF(N1778:N1782,"NA"),COUNTIF(N1778:N1782,"NS"))</f>
        <v>0</v>
      </c>
      <c r="CP1779" s="422">
        <f t="shared" ref="CP1779" si="2209">IF(CP1777="NA",COUNTIF(O1778:O1782,"NA"),COUNTIF(O1778:O1782,"NS"))</f>
        <v>0</v>
      </c>
      <c r="CQ1779" s="422">
        <f t="shared" ref="CQ1779" si="2210">IF(CQ1777="NA",COUNTIF(P1778:P1782,"NA"),COUNTIF(P1778:P1782,"NS"))</f>
        <v>0</v>
      </c>
      <c r="CR1779" s="422">
        <f t="shared" ref="CR1779" si="2211">IF(CR1777="NA",COUNTIF(Q1778:Q1782,"NA"),COUNTIF(Q1778:Q1782,"NS"))</f>
        <v>0</v>
      </c>
      <c r="CS1779" s="422">
        <f t="shared" ref="CS1779" si="2212">IF(CS1777="NA",COUNTIF(R1778:R1782,"NA"),COUNTIF(R1778:R1782,"NS"))</f>
        <v>0</v>
      </c>
      <c r="CT1779" s="422">
        <f t="shared" ref="CT1779" si="2213">IF(CT1777="NA",COUNTIF(S1778:S1782,"NA"),COUNTIF(S1778:S1782,"NS"))</f>
        <v>0</v>
      </c>
      <c r="CU1779" s="422">
        <f t="shared" ref="CU1779" si="2214">IF(CU1777="NA",COUNTIF(T1778:T1782,"NA"),COUNTIF(T1778:T1782,"NS"))</f>
        <v>0</v>
      </c>
      <c r="CV1779" s="422">
        <f t="shared" ref="CV1779" si="2215">IF(CV1777="NA",COUNTIF(U1778:U1782,"NA"),COUNTIF(U1778:U1782,"NS"))</f>
        <v>0</v>
      </c>
      <c r="CW1779" s="422">
        <f t="shared" ref="CW1779" si="2216">IF(CW1777="NA",COUNTIF(V1778:V1782,"NA"),COUNTIF(V1778:V1782,"NS"))</f>
        <v>0</v>
      </c>
      <c r="CX1779" s="422">
        <f t="shared" ref="CX1779" si="2217">IF(CX1777="NA",COUNTIF(W1778:W1782,"NA"),COUNTIF(W1778:W1782,"NS"))</f>
        <v>0</v>
      </c>
      <c r="CY1779" s="422">
        <f t="shared" ref="CY1779" si="2218">IF(CY1777="NA",COUNTIF(X1778:X1782,"NA"),COUNTIF(X1778:X1782,"NS"))</f>
        <v>0</v>
      </c>
      <c r="CZ1779" s="422">
        <f t="shared" ref="CZ1779" si="2219">IF(CZ1777="NA",COUNTIF(Y1778:Y1782,"NA"),COUNTIF(Y1778:Y1782,"NS"))</f>
        <v>0</v>
      </c>
      <c r="DA1779" s="422">
        <f t="shared" ref="DA1779" si="2220">IF(DA1777="NA",COUNTIF(Z1778:Z1782,"NA"),COUNTIF(Z1778:Z1782,"NS"))</f>
        <v>0</v>
      </c>
      <c r="DB1779" s="422">
        <f t="shared" ref="DB1779" si="2221">IF(DB1777="NA",COUNTIF(AA1778:AA1782,"NA"),COUNTIF(AA1778:AA1782,"NS"))</f>
        <v>0</v>
      </c>
      <c r="DC1779" s="422">
        <f t="shared" ref="DC1779" si="2222">IF(DC1777="NA",COUNTIF(AB1778:AB1782,"NA"),COUNTIF(AB1778:AB1782,"NS"))</f>
        <v>0</v>
      </c>
      <c r="DD1779" s="422">
        <f t="shared" ref="DD1779" si="2223">IF(DD1777="NA",COUNTIF(AC1778:AC1782,"NA"),COUNTIF(AC1778:AC1782,"NS"))</f>
        <v>0</v>
      </c>
      <c r="DE1779" s="422">
        <f t="shared" ref="DE1779" si="2224">IF(DE1777="NA",COUNTIF(AD1778:AD1782,"NA"),COUNTIF(AD1778:AD1782,"NS"))</f>
        <v>0</v>
      </c>
      <c r="DG1779" s="612"/>
      <c r="DH1779" s="613"/>
      <c r="DI1779" s="415" t="s">
        <v>1919</v>
      </c>
      <c r="DJ1779" s="298"/>
      <c r="DK1779" s="298"/>
      <c r="DL1779" s="298"/>
      <c r="DM1779" s="298"/>
      <c r="DN1779" s="298"/>
      <c r="DO1779" s="298"/>
      <c r="DP1779" s="298"/>
      <c r="DQ1779" s="298"/>
      <c r="DR1779" s="298"/>
      <c r="DS1779" s="298"/>
      <c r="DT1779" s="298"/>
      <c r="DU1779" s="298">
        <f t="shared" ref="DU1779:DZ1779" si="2225">IF(OR(AND(DU1776="NS",DU1777=5),AND(DU1776="NA")),0,IF(OR(AND(IF(DU1776="NS",1,DU1776)&gt;DU1778*0.25,DU1777=0),AND(DU1776&gt;0,OR(DU1777=5,DU1778=0)),AND(DU1776&gt;0,DU1777=0,DU1778=0),AND(DU1776="NS",DU1777=0,DU1778=0)),1,0))</f>
        <v>0</v>
      </c>
      <c r="DV1779" s="298">
        <f t="shared" si="2225"/>
        <v>0</v>
      </c>
      <c r="DW1779" s="298">
        <f t="shared" si="2225"/>
        <v>0</v>
      </c>
      <c r="DX1779" s="298">
        <f t="shared" si="2225"/>
        <v>0</v>
      </c>
      <c r="DY1779" s="298">
        <f t="shared" si="2225"/>
        <v>0</v>
      </c>
      <c r="DZ1779" s="298">
        <f t="shared" si="2225"/>
        <v>0</v>
      </c>
      <c r="EA1779" s="298">
        <f>IF(OR(AND(EA1776="NS",EA1777=5),AND(EA1776="NA")),0,IF(OR(AND(IF(EA1776="NS",1,EA1776)&gt;EA1778*0.25,EA1777=0),AND(EA1776&gt;0,OR(EA1777=5,EA1778=0)),AND(EA1776&gt;0,EA1777=0,EA1778=0),AND(EA1776="NS",EA1777=0,EA1778=0)),1,0))</f>
        <v>0</v>
      </c>
      <c r="EB1779" s="298">
        <f t="shared" ref="EB1779:EL1779" si="2226">IF(OR(AND(EB1776="NS",EB1777=5),AND(EB1776="NA")),0,IF(OR(AND(IF(EB1776="NS",1,EB1776)&gt;EB1778*0.25,EB1777=0),AND(EB1776&gt;0,OR(EB1777=5,EB1778=0)),AND(EB1776&gt;0,EB1777=0,EB1778=0),AND(EB1776="NS",EB1777=0,EB1778=0)),1,0))</f>
        <v>0</v>
      </c>
      <c r="EC1779" s="298">
        <f t="shared" si="2226"/>
        <v>0</v>
      </c>
      <c r="ED1779" s="298">
        <f t="shared" si="2226"/>
        <v>0</v>
      </c>
      <c r="EE1779" s="298">
        <f t="shared" si="2226"/>
        <v>0</v>
      </c>
      <c r="EF1779" s="298">
        <f t="shared" si="2226"/>
        <v>0</v>
      </c>
      <c r="EG1779" s="298">
        <f t="shared" si="2226"/>
        <v>0</v>
      </c>
      <c r="EH1779" s="298">
        <f t="shared" si="2226"/>
        <v>0</v>
      </c>
      <c r="EI1779" s="298">
        <f t="shared" si="2226"/>
        <v>0</v>
      </c>
      <c r="EJ1779" s="298">
        <f t="shared" si="2226"/>
        <v>0</v>
      </c>
      <c r="EK1779" s="298">
        <f t="shared" si="2226"/>
        <v>0</v>
      </c>
      <c r="EL1779" s="302">
        <f t="shared" si="2226"/>
        <v>0</v>
      </c>
      <c r="EM1779" s="377">
        <f>SUM(DU1779:EL1779)</f>
        <v>0</v>
      </c>
    </row>
    <row r="1780" spans="3:143" ht="24" customHeight="1" x14ac:dyDescent="0.25">
      <c r="C1780" s="796"/>
      <c r="D1780" s="719"/>
      <c r="E1780" s="720"/>
      <c r="F1780" s="702" t="s">
        <v>467</v>
      </c>
      <c r="G1780" s="702"/>
      <c r="H1780" s="188"/>
      <c r="I1780" s="700" t="s">
        <v>462</v>
      </c>
      <c r="J1780" s="700"/>
      <c r="K1780" s="700"/>
      <c r="L1780" s="701"/>
      <c r="M1780" s="864"/>
      <c r="N1780" s="865"/>
      <c r="O1780" s="864"/>
      <c r="P1780" s="865"/>
      <c r="Q1780" s="864"/>
      <c r="R1780" s="865"/>
      <c r="S1780" s="868"/>
      <c r="T1780" s="869"/>
      <c r="U1780" s="280"/>
      <c r="V1780" s="280"/>
      <c r="W1780" s="628"/>
      <c r="X1780" s="628"/>
      <c r="Y1780" s="281"/>
      <c r="Z1780" s="281"/>
      <c r="AA1780" s="628"/>
      <c r="AB1780" s="628"/>
      <c r="AC1780" s="281"/>
      <c r="AD1780" s="281"/>
      <c r="AE1780" s="60"/>
      <c r="AF1780" s="259"/>
      <c r="AG1780" s="374">
        <f t="shared" si="2088"/>
        <v>18</v>
      </c>
      <c r="AH1780" s="399"/>
      <c r="AK1780" s="412">
        <f t="shared" si="2089"/>
        <v>0</v>
      </c>
      <c r="AL1780" s="379">
        <f t="shared" si="2062"/>
        <v>0</v>
      </c>
      <c r="AM1780" s="380">
        <f t="shared" si="2090"/>
        <v>0</v>
      </c>
      <c r="AN1780" s="292">
        <f t="shared" si="2091"/>
        <v>0</v>
      </c>
      <c r="AO1780" s="388">
        <f t="shared" si="2092"/>
        <v>0</v>
      </c>
      <c r="AP1780" s="379">
        <f t="shared" si="2063"/>
        <v>0</v>
      </c>
      <c r="AQ1780" s="380">
        <f t="shared" si="2093"/>
        <v>0</v>
      </c>
      <c r="AR1780" s="317">
        <f t="shared" si="2094"/>
        <v>0</v>
      </c>
      <c r="AS1780" s="388">
        <f t="shared" si="2095"/>
        <v>0</v>
      </c>
      <c r="AT1780" s="379">
        <f t="shared" si="2064"/>
        <v>0</v>
      </c>
      <c r="AU1780" s="380">
        <f t="shared" si="2096"/>
        <v>0</v>
      </c>
      <c r="AV1780" s="317">
        <f t="shared" si="2097"/>
        <v>0</v>
      </c>
      <c r="AW1780" s="388">
        <f t="shared" si="2098"/>
        <v>0</v>
      </c>
      <c r="AX1780" s="379">
        <f t="shared" si="2065"/>
        <v>0</v>
      </c>
      <c r="AY1780" s="380">
        <f t="shared" si="2099"/>
        <v>0</v>
      </c>
      <c r="AZ1780" s="292">
        <f t="shared" si="2100"/>
        <v>0</v>
      </c>
      <c r="BA1780" s="388">
        <f t="shared" si="2101"/>
        <v>0</v>
      </c>
      <c r="BB1780" s="379">
        <f t="shared" si="2066"/>
        <v>0</v>
      </c>
      <c r="BC1780" s="380">
        <f t="shared" si="2102"/>
        <v>0</v>
      </c>
      <c r="BD1780" s="292">
        <f t="shared" si="2103"/>
        <v>0</v>
      </c>
      <c r="BE1780" s="388">
        <f t="shared" si="2104"/>
        <v>0</v>
      </c>
      <c r="BF1780" s="379">
        <f t="shared" si="2067"/>
        <v>0</v>
      </c>
      <c r="BG1780" s="380">
        <f t="shared" si="2105"/>
        <v>0</v>
      </c>
      <c r="BH1780" s="292">
        <f t="shared" si="2106"/>
        <v>0</v>
      </c>
      <c r="CA1780" s="299" t="s">
        <v>1918</v>
      </c>
      <c r="CB1780" s="427"/>
      <c r="CC1780" s="375"/>
      <c r="CD1780" s="375"/>
      <c r="CE1780" s="375"/>
      <c r="CF1780" s="375"/>
      <c r="CG1780" s="375"/>
      <c r="CH1780" s="375"/>
      <c r="CI1780" s="375"/>
      <c r="CJ1780" s="375"/>
      <c r="CK1780" s="375"/>
      <c r="CL1780" s="375"/>
      <c r="CM1780" s="375"/>
      <c r="CN1780" s="425">
        <f t="shared" ref="CN1780:DD1780" si="2227">IF(OR(AND(CN1777=0,CN1779&gt;0),AND(CN1777="NS",CN1778&gt;0),AND(CN1777="NS",CN1778=0,CN1779=0)),1,IF(OR(AND(CN1779&gt;=2,CN1778&lt;CN1777),AND(CN1777="NS",CN1778=0,CN1779&gt;0),OR(CN1777=CN1778,AND(CN1777="",CN1779=0,CN1778=0))),0,1))</f>
        <v>0</v>
      </c>
      <c r="CO1780" s="425">
        <f t="shared" si="2227"/>
        <v>0</v>
      </c>
      <c r="CP1780" s="425">
        <f t="shared" si="2227"/>
        <v>0</v>
      </c>
      <c r="CQ1780" s="425">
        <f t="shared" si="2227"/>
        <v>0</v>
      </c>
      <c r="CR1780" s="425">
        <f t="shared" si="2227"/>
        <v>0</v>
      </c>
      <c r="CS1780" s="425">
        <f t="shared" si="2227"/>
        <v>0</v>
      </c>
      <c r="CT1780" s="425">
        <f t="shared" si="2227"/>
        <v>0</v>
      </c>
      <c r="CU1780" s="425">
        <f t="shared" si="2227"/>
        <v>0</v>
      </c>
      <c r="CV1780" s="425">
        <f t="shared" si="2227"/>
        <v>0</v>
      </c>
      <c r="CW1780" s="425">
        <f t="shared" si="2227"/>
        <v>0</v>
      </c>
      <c r="CX1780" s="425">
        <f t="shared" si="2227"/>
        <v>0</v>
      </c>
      <c r="CY1780" s="425">
        <f t="shared" si="2227"/>
        <v>0</v>
      </c>
      <c r="CZ1780" s="425">
        <f t="shared" si="2227"/>
        <v>0</v>
      </c>
      <c r="DA1780" s="425">
        <f t="shared" si="2227"/>
        <v>0</v>
      </c>
      <c r="DB1780" s="425">
        <f t="shared" si="2227"/>
        <v>0</v>
      </c>
      <c r="DC1780" s="425">
        <f t="shared" si="2227"/>
        <v>0</v>
      </c>
      <c r="DD1780" s="425">
        <f t="shared" si="2227"/>
        <v>0</v>
      </c>
      <c r="DE1780" s="425">
        <f t="shared" ref="DE1780" si="2228">IF(OR(AND(DE1777=0,DE1779&gt;0),AND(DE1777="NS",DE1778&gt;0),AND(DE1777="NS",DE1778=0,DE1779=0)),1,IF(OR(AND(DE1779&gt;=2,DE1778&lt;DE1777),AND(DE1777="NS",DE1778=0,DE1779&gt;0),OR(DE1777=DE1778,AND(DE1777="",DE1779=0,DE1778=0))),0,1))</f>
        <v>0</v>
      </c>
      <c r="DF1780" s="400">
        <f>SUM(CN1780:DE1780)</f>
        <v>0</v>
      </c>
      <c r="DG1780" s="612"/>
      <c r="DH1780" s="613"/>
      <c r="DI1780" s="415"/>
      <c r="DJ1780" s="416"/>
      <c r="DK1780" s="416"/>
      <c r="DL1780" s="416"/>
      <c r="DM1780" s="416"/>
      <c r="DN1780" s="416"/>
      <c r="DO1780" s="416"/>
      <c r="DP1780" s="416"/>
      <c r="DQ1780" s="416"/>
      <c r="DR1780" s="416"/>
      <c r="DS1780" s="416"/>
      <c r="DT1780" s="416"/>
      <c r="DU1780" s="416"/>
      <c r="DV1780" s="416"/>
      <c r="DW1780" s="416"/>
      <c r="DX1780" s="416"/>
      <c r="DY1780" s="416"/>
      <c r="DZ1780" s="416"/>
      <c r="EA1780" s="416"/>
      <c r="EB1780" s="416"/>
      <c r="EC1780" s="416"/>
      <c r="ED1780" s="416"/>
      <c r="EE1780" s="416"/>
      <c r="EF1780" s="416"/>
      <c r="EG1780" s="416"/>
      <c r="EH1780" s="416"/>
      <c r="EI1780" s="416"/>
      <c r="EJ1780" s="416"/>
      <c r="EK1780" s="416"/>
      <c r="EL1780" s="417"/>
    </row>
    <row r="1781" spans="3:143" ht="24" customHeight="1" x14ac:dyDescent="0.25">
      <c r="C1781" s="796"/>
      <c r="D1781" s="719"/>
      <c r="E1781" s="720"/>
      <c r="F1781" s="702" t="s">
        <v>468</v>
      </c>
      <c r="G1781" s="702"/>
      <c r="H1781" s="188"/>
      <c r="I1781" s="700" t="s">
        <v>463</v>
      </c>
      <c r="J1781" s="700"/>
      <c r="K1781" s="700"/>
      <c r="L1781" s="701"/>
      <c r="M1781" s="864"/>
      <c r="N1781" s="865"/>
      <c r="O1781" s="864"/>
      <c r="P1781" s="865"/>
      <c r="Q1781" s="864"/>
      <c r="R1781" s="865"/>
      <c r="S1781" s="868"/>
      <c r="T1781" s="869"/>
      <c r="U1781" s="280"/>
      <c r="V1781" s="280"/>
      <c r="W1781" s="628"/>
      <c r="X1781" s="628"/>
      <c r="Y1781" s="281"/>
      <c r="Z1781" s="281"/>
      <c r="AA1781" s="628"/>
      <c r="AB1781" s="628"/>
      <c r="AC1781" s="281"/>
      <c r="AD1781" s="281"/>
      <c r="AE1781" s="60"/>
      <c r="AF1781" s="259"/>
      <c r="AG1781" s="374">
        <f t="shared" si="2088"/>
        <v>18</v>
      </c>
      <c r="AH1781" s="399"/>
      <c r="AK1781" s="412">
        <f t="shared" si="2089"/>
        <v>0</v>
      </c>
      <c r="AL1781" s="379">
        <f t="shared" si="2062"/>
        <v>0</v>
      </c>
      <c r="AM1781" s="380">
        <f t="shared" si="2090"/>
        <v>0</v>
      </c>
      <c r="AN1781" s="292">
        <f t="shared" si="2091"/>
        <v>0</v>
      </c>
      <c r="AO1781" s="388">
        <f t="shared" si="2092"/>
        <v>0</v>
      </c>
      <c r="AP1781" s="379">
        <f t="shared" si="2063"/>
        <v>0</v>
      </c>
      <c r="AQ1781" s="380">
        <f t="shared" si="2093"/>
        <v>0</v>
      </c>
      <c r="AR1781" s="317">
        <f t="shared" si="2094"/>
        <v>0</v>
      </c>
      <c r="AS1781" s="388">
        <f t="shared" si="2095"/>
        <v>0</v>
      </c>
      <c r="AT1781" s="379">
        <f t="shared" si="2064"/>
        <v>0</v>
      </c>
      <c r="AU1781" s="380">
        <f t="shared" si="2096"/>
        <v>0</v>
      </c>
      <c r="AV1781" s="317">
        <f t="shared" si="2097"/>
        <v>0</v>
      </c>
      <c r="AW1781" s="388">
        <f t="shared" si="2098"/>
        <v>0</v>
      </c>
      <c r="AX1781" s="379">
        <f t="shared" si="2065"/>
        <v>0</v>
      </c>
      <c r="AY1781" s="380">
        <f t="shared" si="2099"/>
        <v>0</v>
      </c>
      <c r="AZ1781" s="292">
        <f t="shared" si="2100"/>
        <v>0</v>
      </c>
      <c r="BA1781" s="388">
        <f t="shared" si="2101"/>
        <v>0</v>
      </c>
      <c r="BB1781" s="379">
        <f t="shared" si="2066"/>
        <v>0</v>
      </c>
      <c r="BC1781" s="380">
        <f t="shared" si="2102"/>
        <v>0</v>
      </c>
      <c r="BD1781" s="292">
        <f t="shared" si="2103"/>
        <v>0</v>
      </c>
      <c r="BE1781" s="388">
        <f t="shared" si="2104"/>
        <v>0</v>
      </c>
      <c r="BF1781" s="379">
        <f t="shared" si="2067"/>
        <v>0</v>
      </c>
      <c r="BG1781" s="380">
        <f t="shared" si="2105"/>
        <v>0</v>
      </c>
      <c r="BH1781" s="292">
        <f t="shared" si="2106"/>
        <v>0</v>
      </c>
      <c r="CA1781" s="303"/>
      <c r="CB1781" s="427"/>
      <c r="CC1781" s="375"/>
      <c r="CD1781" s="375"/>
      <c r="CE1781" s="375"/>
      <c r="CF1781" s="375"/>
      <c r="CG1781" s="375"/>
      <c r="CH1781" s="375"/>
      <c r="CI1781" s="375"/>
      <c r="CJ1781" s="375"/>
      <c r="CK1781" s="375"/>
      <c r="CL1781" s="375"/>
      <c r="CM1781" s="375"/>
      <c r="CN1781" s="311"/>
      <c r="CO1781" s="311"/>
      <c r="CP1781" s="311"/>
      <c r="CQ1781" s="311"/>
      <c r="CR1781" s="311"/>
      <c r="CS1781" s="311"/>
      <c r="CT1781" s="311"/>
      <c r="CU1781" s="311"/>
      <c r="CV1781" s="311"/>
      <c r="CW1781" s="311"/>
      <c r="CX1781" s="311"/>
      <c r="CY1781" s="311"/>
      <c r="CZ1781" s="311"/>
      <c r="DA1781" s="311"/>
      <c r="DB1781" s="311"/>
      <c r="DC1781" s="311"/>
      <c r="DD1781" s="311"/>
      <c r="DE1781" s="311"/>
      <c r="DG1781" s="612"/>
      <c r="DH1781" s="613"/>
      <c r="DI1781" s="415"/>
      <c r="DJ1781" s="416"/>
      <c r="DK1781" s="416"/>
      <c r="DL1781" s="416"/>
      <c r="DM1781" s="416"/>
      <c r="DN1781" s="416"/>
      <c r="DO1781" s="416"/>
      <c r="DP1781" s="416"/>
      <c r="DQ1781" s="416"/>
      <c r="DR1781" s="416"/>
      <c r="DS1781" s="416"/>
      <c r="DT1781" s="416"/>
      <c r="DU1781" s="416"/>
      <c r="DV1781" s="416"/>
      <c r="DW1781" s="416"/>
      <c r="DX1781" s="416"/>
      <c r="DY1781" s="416"/>
      <c r="DZ1781" s="416"/>
      <c r="EA1781" s="416"/>
      <c r="EB1781" s="416"/>
      <c r="EC1781" s="416"/>
      <c r="ED1781" s="416"/>
      <c r="EE1781" s="416"/>
      <c r="EF1781" s="416"/>
      <c r="EG1781" s="416"/>
      <c r="EH1781" s="416"/>
      <c r="EI1781" s="416"/>
      <c r="EJ1781" s="416"/>
      <c r="EK1781" s="416"/>
      <c r="EL1781" s="417"/>
    </row>
    <row r="1782" spans="3:143" ht="72" customHeight="1" x14ac:dyDescent="0.25">
      <c r="C1782" s="796"/>
      <c r="D1782" s="719"/>
      <c r="E1782" s="720"/>
      <c r="F1782" s="702" t="s">
        <v>469</v>
      </c>
      <c r="G1782" s="702"/>
      <c r="H1782" s="188"/>
      <c r="I1782" s="700" t="s">
        <v>464</v>
      </c>
      <c r="J1782" s="700"/>
      <c r="K1782" s="700"/>
      <c r="L1782" s="701"/>
      <c r="M1782" s="864"/>
      <c r="N1782" s="865"/>
      <c r="O1782" s="864"/>
      <c r="P1782" s="865"/>
      <c r="Q1782" s="864"/>
      <c r="R1782" s="865"/>
      <c r="S1782" s="868"/>
      <c r="T1782" s="869"/>
      <c r="U1782" s="280"/>
      <c r="V1782" s="280"/>
      <c r="W1782" s="628"/>
      <c r="X1782" s="628"/>
      <c r="Y1782" s="281"/>
      <c r="Z1782" s="281"/>
      <c r="AA1782" s="628"/>
      <c r="AB1782" s="628"/>
      <c r="AC1782" s="281"/>
      <c r="AD1782" s="281"/>
      <c r="AE1782" s="60"/>
      <c r="AF1782" s="259"/>
      <c r="AG1782" s="374">
        <f t="shared" si="2088"/>
        <v>18</v>
      </c>
      <c r="AH1782" s="399"/>
      <c r="AK1782" s="412">
        <f t="shared" si="2089"/>
        <v>0</v>
      </c>
      <c r="AL1782" s="379">
        <f t="shared" si="2062"/>
        <v>0</v>
      </c>
      <c r="AM1782" s="380">
        <f t="shared" si="2090"/>
        <v>0</v>
      </c>
      <c r="AN1782" s="292">
        <f t="shared" si="2091"/>
        <v>0</v>
      </c>
      <c r="AO1782" s="388">
        <f t="shared" si="2092"/>
        <v>0</v>
      </c>
      <c r="AP1782" s="379">
        <f t="shared" si="2063"/>
        <v>0</v>
      </c>
      <c r="AQ1782" s="380">
        <f t="shared" si="2093"/>
        <v>0</v>
      </c>
      <c r="AR1782" s="317">
        <f t="shared" si="2094"/>
        <v>0</v>
      </c>
      <c r="AS1782" s="388">
        <f t="shared" si="2095"/>
        <v>0</v>
      </c>
      <c r="AT1782" s="379">
        <f t="shared" si="2064"/>
        <v>0</v>
      </c>
      <c r="AU1782" s="380">
        <f t="shared" si="2096"/>
        <v>0</v>
      </c>
      <c r="AV1782" s="317">
        <f t="shared" si="2097"/>
        <v>0</v>
      </c>
      <c r="AW1782" s="388">
        <f t="shared" si="2098"/>
        <v>0</v>
      </c>
      <c r="AX1782" s="379">
        <f t="shared" si="2065"/>
        <v>0</v>
      </c>
      <c r="AY1782" s="380">
        <f t="shared" si="2099"/>
        <v>0</v>
      </c>
      <c r="AZ1782" s="292">
        <f t="shared" si="2100"/>
        <v>0</v>
      </c>
      <c r="BA1782" s="388">
        <f t="shared" si="2101"/>
        <v>0</v>
      </c>
      <c r="BB1782" s="379">
        <f t="shared" si="2066"/>
        <v>0</v>
      </c>
      <c r="BC1782" s="380">
        <f t="shared" si="2102"/>
        <v>0</v>
      </c>
      <c r="BD1782" s="292">
        <f t="shared" si="2103"/>
        <v>0</v>
      </c>
      <c r="BE1782" s="388">
        <f t="shared" si="2104"/>
        <v>0</v>
      </c>
      <c r="BF1782" s="379">
        <f t="shared" si="2067"/>
        <v>0</v>
      </c>
      <c r="BG1782" s="380">
        <f t="shared" si="2105"/>
        <v>0</v>
      </c>
      <c r="BH1782" s="292">
        <f t="shared" si="2106"/>
        <v>0</v>
      </c>
      <c r="CA1782" s="303"/>
      <c r="CB1782" s="421"/>
      <c r="CC1782" s="375"/>
      <c r="CD1782" s="375"/>
      <c r="CE1782" s="375"/>
      <c r="CF1782" s="375"/>
      <c r="CG1782" s="375"/>
      <c r="CH1782" s="375"/>
      <c r="CI1782" s="375"/>
      <c r="CJ1782" s="375"/>
      <c r="CK1782" s="375"/>
      <c r="CL1782" s="375"/>
      <c r="CM1782" s="375"/>
      <c r="CN1782" s="311"/>
      <c r="CO1782" s="311"/>
      <c r="CP1782" s="311"/>
      <c r="CQ1782" s="311"/>
      <c r="CR1782" s="311"/>
      <c r="CS1782" s="311"/>
      <c r="CT1782" s="311"/>
      <c r="CU1782" s="311"/>
      <c r="CV1782" s="311"/>
      <c r="CW1782" s="311"/>
      <c r="CX1782" s="311"/>
      <c r="CY1782" s="311"/>
      <c r="CZ1782" s="311"/>
      <c r="DA1782" s="311"/>
      <c r="DB1782" s="311"/>
      <c r="DC1782" s="311"/>
      <c r="DD1782" s="311"/>
      <c r="DE1782" s="311"/>
      <c r="DG1782" s="612"/>
      <c r="DH1782" s="613"/>
      <c r="DI1782" s="415"/>
      <c r="DJ1782" s="416"/>
      <c r="DK1782" s="416"/>
      <c r="DL1782" s="416"/>
      <c r="DM1782" s="416"/>
      <c r="DN1782" s="416"/>
      <c r="DO1782" s="416"/>
      <c r="DP1782" s="416"/>
      <c r="DQ1782" s="416"/>
      <c r="DR1782" s="416"/>
      <c r="DS1782" s="416"/>
      <c r="DT1782" s="416"/>
      <c r="DU1782" s="416"/>
      <c r="DV1782" s="416"/>
      <c r="DW1782" s="416"/>
      <c r="DX1782" s="416"/>
      <c r="DY1782" s="416"/>
      <c r="DZ1782" s="416"/>
      <c r="EA1782" s="416"/>
      <c r="EB1782" s="416"/>
      <c r="EC1782" s="416"/>
      <c r="ED1782" s="416"/>
      <c r="EE1782" s="416"/>
      <c r="EF1782" s="416"/>
      <c r="EG1782" s="416"/>
      <c r="EH1782" s="416"/>
      <c r="EI1782" s="416"/>
      <c r="EJ1782" s="416"/>
      <c r="EK1782" s="416"/>
      <c r="EL1782" s="417"/>
    </row>
    <row r="1783" spans="3:143" ht="36" customHeight="1" x14ac:dyDescent="0.25">
      <c r="C1783" s="796"/>
      <c r="D1783" s="719"/>
      <c r="E1783" s="720"/>
      <c r="F1783" s="703" t="s">
        <v>470</v>
      </c>
      <c r="G1783" s="703"/>
      <c r="H1783" s="707" t="s">
        <v>471</v>
      </c>
      <c r="I1783" s="708"/>
      <c r="J1783" s="708"/>
      <c r="K1783" s="708"/>
      <c r="L1783" s="709"/>
      <c r="M1783" s="864"/>
      <c r="N1783" s="865"/>
      <c r="O1783" s="864"/>
      <c r="P1783" s="865"/>
      <c r="Q1783" s="864"/>
      <c r="R1783" s="865"/>
      <c r="S1783" s="868"/>
      <c r="T1783" s="869"/>
      <c r="U1783" s="280"/>
      <c r="V1783" s="280"/>
      <c r="W1783" s="628"/>
      <c r="X1783" s="628"/>
      <c r="Y1783" s="281"/>
      <c r="Z1783" s="281"/>
      <c r="AA1783" s="628"/>
      <c r="AB1783" s="628"/>
      <c r="AC1783" s="281"/>
      <c r="AD1783" s="281"/>
      <c r="AE1783" s="60"/>
      <c r="AF1783" s="259"/>
      <c r="AG1783" s="374">
        <f t="shared" si="2088"/>
        <v>18</v>
      </c>
      <c r="AH1783" s="399"/>
      <c r="AK1783" s="412">
        <f t="shared" si="2089"/>
        <v>0</v>
      </c>
      <c r="AL1783" s="379">
        <f t="shared" si="2062"/>
        <v>0</v>
      </c>
      <c r="AM1783" s="380">
        <f t="shared" si="2090"/>
        <v>0</v>
      </c>
      <c r="AN1783" s="292">
        <f t="shared" si="2091"/>
        <v>0</v>
      </c>
      <c r="AO1783" s="388">
        <f t="shared" si="2092"/>
        <v>0</v>
      </c>
      <c r="AP1783" s="379">
        <f t="shared" si="2063"/>
        <v>0</v>
      </c>
      <c r="AQ1783" s="380">
        <f t="shared" si="2093"/>
        <v>0</v>
      </c>
      <c r="AR1783" s="317">
        <f t="shared" si="2094"/>
        <v>0</v>
      </c>
      <c r="AS1783" s="388">
        <f t="shared" si="2095"/>
        <v>0</v>
      </c>
      <c r="AT1783" s="379">
        <f t="shared" si="2064"/>
        <v>0</v>
      </c>
      <c r="AU1783" s="380">
        <f t="shared" si="2096"/>
        <v>0</v>
      </c>
      <c r="AV1783" s="317">
        <f t="shared" si="2097"/>
        <v>0</v>
      </c>
      <c r="AW1783" s="388">
        <f t="shared" si="2098"/>
        <v>0</v>
      </c>
      <c r="AX1783" s="379">
        <f t="shared" si="2065"/>
        <v>0</v>
      </c>
      <c r="AY1783" s="380">
        <f t="shared" si="2099"/>
        <v>0</v>
      </c>
      <c r="AZ1783" s="292">
        <f t="shared" si="2100"/>
        <v>0</v>
      </c>
      <c r="BA1783" s="388">
        <f t="shared" si="2101"/>
        <v>0</v>
      </c>
      <c r="BB1783" s="379">
        <f t="shared" si="2066"/>
        <v>0</v>
      </c>
      <c r="BC1783" s="380">
        <f t="shared" si="2102"/>
        <v>0</v>
      </c>
      <c r="BD1783" s="292">
        <f t="shared" si="2103"/>
        <v>0</v>
      </c>
      <c r="BE1783" s="388">
        <f t="shared" si="2104"/>
        <v>0</v>
      </c>
      <c r="BF1783" s="379">
        <f t="shared" si="2067"/>
        <v>0</v>
      </c>
      <c r="BG1783" s="380">
        <f t="shared" si="2105"/>
        <v>0</v>
      </c>
      <c r="BH1783" s="292">
        <f t="shared" si="2106"/>
        <v>0</v>
      </c>
      <c r="CA1783" s="299" t="s">
        <v>60</v>
      </c>
      <c r="CB1783" s="421"/>
      <c r="CC1783" s="375"/>
      <c r="CD1783" s="375"/>
      <c r="CE1783" s="375"/>
      <c r="CF1783" s="375"/>
      <c r="CG1783" s="375"/>
      <c r="CH1783" s="375"/>
      <c r="CI1783" s="375"/>
      <c r="CJ1783" s="375"/>
      <c r="CK1783" s="375"/>
      <c r="CL1783" s="375"/>
      <c r="CM1783" s="375"/>
      <c r="CN1783" s="423">
        <f t="shared" ref="CN1783" si="2229">IF(M1783="",0,M1783)</f>
        <v>0</v>
      </c>
      <c r="CO1783" s="423">
        <f t="shared" ref="CO1783" si="2230">IF(N1783="",0,N1783)</f>
        <v>0</v>
      </c>
      <c r="CP1783" s="423">
        <f t="shared" ref="CP1783" si="2231">IF(O1783="",0,O1783)</f>
        <v>0</v>
      </c>
      <c r="CQ1783" s="423">
        <f t="shared" ref="CQ1783" si="2232">IF(P1783="",0,P1783)</f>
        <v>0</v>
      </c>
      <c r="CR1783" s="423">
        <f t="shared" ref="CR1783" si="2233">IF(Q1783="",0,Q1783)</f>
        <v>0</v>
      </c>
      <c r="CS1783" s="423">
        <f t="shared" ref="CS1783" si="2234">IF(R1783="",0,R1783)</f>
        <v>0</v>
      </c>
      <c r="CT1783" s="423">
        <f t="shared" ref="CT1783" si="2235">IF(S1783="",0,S1783)</f>
        <v>0</v>
      </c>
      <c r="CU1783" s="423">
        <f t="shared" ref="CU1783" si="2236">IF(T1783="",0,T1783)</f>
        <v>0</v>
      </c>
      <c r="CV1783" s="423">
        <f t="shared" ref="CV1783" si="2237">IF(U1783="",0,U1783)</f>
        <v>0</v>
      </c>
      <c r="CW1783" s="423">
        <f t="shared" ref="CW1783" si="2238">IF(V1783="",0,V1783)</f>
        <v>0</v>
      </c>
      <c r="CX1783" s="423">
        <f t="shared" ref="CX1783" si="2239">IF(W1783="",0,W1783)</f>
        <v>0</v>
      </c>
      <c r="CY1783" s="423">
        <f t="shared" ref="CY1783" si="2240">IF(X1783="",0,X1783)</f>
        <v>0</v>
      </c>
      <c r="CZ1783" s="423">
        <f t="shared" ref="CZ1783" si="2241">IF(Y1783="",0,Y1783)</f>
        <v>0</v>
      </c>
      <c r="DA1783" s="423">
        <f t="shared" ref="DA1783" si="2242">IF(Z1783="",0,Z1783)</f>
        <v>0</v>
      </c>
      <c r="DB1783" s="423">
        <f t="shared" ref="DB1783" si="2243">IF(AA1783="",0,AA1783)</f>
        <v>0</v>
      </c>
      <c r="DC1783" s="423">
        <f t="shared" ref="DC1783" si="2244">IF(AB1783="",0,AB1783)</f>
        <v>0</v>
      </c>
      <c r="DD1783" s="423">
        <f t="shared" ref="DD1783" si="2245">IF(AC1783="",0,AC1783)</f>
        <v>0</v>
      </c>
      <c r="DE1783" s="423">
        <f t="shared" ref="DE1783" si="2246">IF(AD1783="",0,AD1783)</f>
        <v>0</v>
      </c>
      <c r="DG1783" s="610"/>
      <c r="DH1783" s="611"/>
      <c r="DI1783" s="415"/>
      <c r="DJ1783" s="416"/>
      <c r="DK1783" s="416"/>
      <c r="DL1783" s="416"/>
      <c r="DM1783" s="416"/>
      <c r="DN1783" s="416"/>
      <c r="DO1783" s="416"/>
      <c r="DP1783" s="416"/>
      <c r="DQ1783" s="416"/>
      <c r="DR1783" s="416"/>
      <c r="DS1783" s="416"/>
      <c r="DT1783" s="416"/>
      <c r="DU1783" s="416"/>
      <c r="DV1783" s="416"/>
      <c r="DW1783" s="416"/>
      <c r="DX1783" s="416"/>
      <c r="DY1783" s="416"/>
      <c r="DZ1783" s="416"/>
      <c r="EA1783" s="416"/>
      <c r="EB1783" s="416"/>
      <c r="EC1783" s="416"/>
      <c r="ED1783" s="416"/>
      <c r="EE1783" s="416"/>
      <c r="EF1783" s="416"/>
      <c r="EG1783" s="416"/>
      <c r="EH1783" s="416"/>
      <c r="EI1783" s="416"/>
      <c r="EJ1783" s="416"/>
      <c r="EK1783" s="416"/>
      <c r="EL1783" s="417"/>
    </row>
    <row r="1784" spans="3:143" ht="24" customHeight="1" x14ac:dyDescent="0.25">
      <c r="C1784" s="796"/>
      <c r="D1784" s="719"/>
      <c r="E1784" s="720"/>
      <c r="F1784" s="702" t="s">
        <v>479</v>
      </c>
      <c r="G1784" s="702"/>
      <c r="H1784" s="188"/>
      <c r="I1784" s="710" t="s">
        <v>472</v>
      </c>
      <c r="J1784" s="710"/>
      <c r="K1784" s="710"/>
      <c r="L1784" s="711"/>
      <c r="M1784" s="864"/>
      <c r="N1784" s="865"/>
      <c r="O1784" s="864"/>
      <c r="P1784" s="865"/>
      <c r="Q1784" s="864"/>
      <c r="R1784" s="865"/>
      <c r="S1784" s="868"/>
      <c r="T1784" s="869"/>
      <c r="U1784" s="280"/>
      <c r="V1784" s="280"/>
      <c r="W1784" s="628"/>
      <c r="X1784" s="628"/>
      <c r="Y1784" s="281"/>
      <c r="Z1784" s="281"/>
      <c r="AA1784" s="628"/>
      <c r="AB1784" s="628"/>
      <c r="AC1784" s="281"/>
      <c r="AD1784" s="281"/>
      <c r="AE1784" s="60"/>
      <c r="AF1784" s="259"/>
      <c r="AG1784" s="374">
        <f t="shared" si="2088"/>
        <v>18</v>
      </c>
      <c r="AH1784" s="399"/>
      <c r="AK1784" s="412">
        <f t="shared" si="2089"/>
        <v>0</v>
      </c>
      <c r="AL1784" s="379">
        <f t="shared" si="2062"/>
        <v>0</v>
      </c>
      <c r="AM1784" s="380">
        <f t="shared" si="2090"/>
        <v>0</v>
      </c>
      <c r="AN1784" s="292">
        <f t="shared" si="2091"/>
        <v>0</v>
      </c>
      <c r="AO1784" s="388">
        <f t="shared" si="2092"/>
        <v>0</v>
      </c>
      <c r="AP1784" s="379">
        <f t="shared" si="2063"/>
        <v>0</v>
      </c>
      <c r="AQ1784" s="380">
        <f t="shared" si="2093"/>
        <v>0</v>
      </c>
      <c r="AR1784" s="317">
        <f t="shared" si="2094"/>
        <v>0</v>
      </c>
      <c r="AS1784" s="388">
        <f t="shared" si="2095"/>
        <v>0</v>
      </c>
      <c r="AT1784" s="379">
        <f t="shared" si="2064"/>
        <v>0</v>
      </c>
      <c r="AU1784" s="380">
        <f t="shared" si="2096"/>
        <v>0</v>
      </c>
      <c r="AV1784" s="317">
        <f t="shared" si="2097"/>
        <v>0</v>
      </c>
      <c r="AW1784" s="388">
        <f t="shared" si="2098"/>
        <v>0</v>
      </c>
      <c r="AX1784" s="379">
        <f t="shared" si="2065"/>
        <v>0</v>
      </c>
      <c r="AY1784" s="380">
        <f t="shared" si="2099"/>
        <v>0</v>
      </c>
      <c r="AZ1784" s="292">
        <f t="shared" si="2100"/>
        <v>0</v>
      </c>
      <c r="BA1784" s="388">
        <f t="shared" si="2101"/>
        <v>0</v>
      </c>
      <c r="BB1784" s="379">
        <f t="shared" si="2066"/>
        <v>0</v>
      </c>
      <c r="BC1784" s="380">
        <f t="shared" si="2102"/>
        <v>0</v>
      </c>
      <c r="BD1784" s="292">
        <f t="shared" si="2103"/>
        <v>0</v>
      </c>
      <c r="BE1784" s="388">
        <f t="shared" si="2104"/>
        <v>0</v>
      </c>
      <c r="BF1784" s="379">
        <f t="shared" si="2067"/>
        <v>0</v>
      </c>
      <c r="BG1784" s="380">
        <f t="shared" si="2105"/>
        <v>0</v>
      </c>
      <c r="BH1784" s="292">
        <f t="shared" si="2106"/>
        <v>0</v>
      </c>
      <c r="CA1784" s="299" t="s">
        <v>1917</v>
      </c>
      <c r="CB1784" s="421"/>
      <c r="CC1784" s="375"/>
      <c r="CD1784" s="375"/>
      <c r="CE1784" s="375"/>
      <c r="CF1784" s="375"/>
      <c r="CG1784" s="375"/>
      <c r="CH1784" s="375"/>
      <c r="CI1784" s="375"/>
      <c r="CJ1784" s="375"/>
      <c r="CK1784" s="375"/>
      <c r="CL1784" s="375"/>
      <c r="CM1784" s="375"/>
      <c r="CN1784" s="301">
        <f t="shared" ref="CN1784" si="2247">SUM(M1784:M1790)</f>
        <v>0</v>
      </c>
      <c r="CO1784" s="301">
        <f t="shared" ref="CO1784" si="2248">SUM(N1784:N1790)</f>
        <v>0</v>
      </c>
      <c r="CP1784" s="301">
        <f t="shared" ref="CP1784" si="2249">SUM(O1784:O1790)</f>
        <v>0</v>
      </c>
      <c r="CQ1784" s="301">
        <f t="shared" ref="CQ1784" si="2250">SUM(P1784:P1790)</f>
        <v>0</v>
      </c>
      <c r="CR1784" s="301">
        <f t="shared" ref="CR1784" si="2251">SUM(Q1784:Q1790)</f>
        <v>0</v>
      </c>
      <c r="CS1784" s="301">
        <f t="shared" ref="CS1784" si="2252">SUM(R1784:R1790)</f>
        <v>0</v>
      </c>
      <c r="CT1784" s="301">
        <f t="shared" ref="CT1784" si="2253">SUM(S1784:S1790)</f>
        <v>0</v>
      </c>
      <c r="CU1784" s="301">
        <f t="shared" ref="CU1784" si="2254">SUM(T1784:T1790)</f>
        <v>0</v>
      </c>
      <c r="CV1784" s="301">
        <f t="shared" ref="CV1784" si="2255">SUM(U1784:U1790)</f>
        <v>0</v>
      </c>
      <c r="CW1784" s="301">
        <f t="shared" ref="CW1784" si="2256">SUM(V1784:V1790)</f>
        <v>0</v>
      </c>
      <c r="CX1784" s="301">
        <f t="shared" ref="CX1784" si="2257">SUM(W1784:W1790)</f>
        <v>0</v>
      </c>
      <c r="CY1784" s="301">
        <f t="shared" ref="CY1784" si="2258">SUM(X1784:X1790)</f>
        <v>0</v>
      </c>
      <c r="CZ1784" s="301">
        <f t="shared" ref="CZ1784" si="2259">SUM(Y1784:Y1790)</f>
        <v>0</v>
      </c>
      <c r="DA1784" s="301">
        <f t="shared" ref="DA1784" si="2260">SUM(Z1784:Z1790)</f>
        <v>0</v>
      </c>
      <c r="DB1784" s="301">
        <f t="shared" ref="DB1784" si="2261">SUM(AA1784:AA1790)</f>
        <v>0</v>
      </c>
      <c r="DC1784" s="301">
        <f t="shared" ref="DC1784" si="2262">SUM(AB1784:AB1790)</f>
        <v>0</v>
      </c>
      <c r="DD1784" s="301">
        <f t="shared" ref="DD1784" si="2263">SUM(AC1784:AC1790)</f>
        <v>0</v>
      </c>
      <c r="DE1784" s="301">
        <f t="shared" ref="DE1784" si="2264">SUM(AD1784:AD1790)</f>
        <v>0</v>
      </c>
      <c r="DG1784" s="612"/>
      <c r="DH1784" s="613"/>
      <c r="DI1784" s="415"/>
      <c r="DJ1784" s="416"/>
      <c r="DK1784" s="416"/>
      <c r="DL1784" s="416"/>
      <c r="DM1784" s="416"/>
      <c r="DN1784" s="416"/>
      <c r="DO1784" s="416"/>
      <c r="DP1784" s="416"/>
      <c r="DQ1784" s="416"/>
      <c r="DR1784" s="416"/>
      <c r="DS1784" s="416"/>
      <c r="DT1784" s="416"/>
      <c r="DU1784" s="416"/>
      <c r="DV1784" s="416"/>
      <c r="DW1784" s="416"/>
      <c r="DX1784" s="416"/>
      <c r="DY1784" s="416"/>
      <c r="DZ1784" s="416"/>
      <c r="EA1784" s="416"/>
      <c r="EB1784" s="416"/>
      <c r="EC1784" s="416"/>
      <c r="ED1784" s="416"/>
      <c r="EE1784" s="416"/>
      <c r="EF1784" s="416"/>
      <c r="EG1784" s="416"/>
      <c r="EH1784" s="416"/>
      <c r="EI1784" s="416"/>
      <c r="EJ1784" s="416"/>
      <c r="EK1784" s="416"/>
      <c r="EL1784" s="417"/>
    </row>
    <row r="1785" spans="3:143" ht="24" customHeight="1" x14ac:dyDescent="0.25">
      <c r="C1785" s="796"/>
      <c r="D1785" s="719"/>
      <c r="E1785" s="720"/>
      <c r="F1785" s="702" t="s">
        <v>480</v>
      </c>
      <c r="G1785" s="702"/>
      <c r="H1785" s="188"/>
      <c r="I1785" s="710" t="s">
        <v>473</v>
      </c>
      <c r="J1785" s="710"/>
      <c r="K1785" s="710"/>
      <c r="L1785" s="711"/>
      <c r="M1785" s="864"/>
      <c r="N1785" s="865"/>
      <c r="O1785" s="864"/>
      <c r="P1785" s="865"/>
      <c r="Q1785" s="864"/>
      <c r="R1785" s="865"/>
      <c r="S1785" s="868"/>
      <c r="T1785" s="869"/>
      <c r="U1785" s="280"/>
      <c r="V1785" s="280"/>
      <c r="W1785" s="628"/>
      <c r="X1785" s="628"/>
      <c r="Y1785" s="281"/>
      <c r="Z1785" s="281"/>
      <c r="AA1785" s="628"/>
      <c r="AB1785" s="628"/>
      <c r="AC1785" s="281"/>
      <c r="AD1785" s="281"/>
      <c r="AE1785" s="60"/>
      <c r="AF1785" s="259"/>
      <c r="AG1785" s="374">
        <f t="shared" si="2088"/>
        <v>18</v>
      </c>
      <c r="AH1785" s="399"/>
      <c r="AK1785" s="412">
        <f t="shared" si="2089"/>
        <v>0</v>
      </c>
      <c r="AL1785" s="379">
        <f t="shared" si="2062"/>
        <v>0</v>
      </c>
      <c r="AM1785" s="380">
        <f t="shared" si="2090"/>
        <v>0</v>
      </c>
      <c r="AN1785" s="292">
        <f t="shared" si="2091"/>
        <v>0</v>
      </c>
      <c r="AO1785" s="388">
        <f t="shared" si="2092"/>
        <v>0</v>
      </c>
      <c r="AP1785" s="379">
        <f t="shared" si="2063"/>
        <v>0</v>
      </c>
      <c r="AQ1785" s="380">
        <f t="shared" si="2093"/>
        <v>0</v>
      </c>
      <c r="AR1785" s="317">
        <f t="shared" si="2094"/>
        <v>0</v>
      </c>
      <c r="AS1785" s="388">
        <f t="shared" si="2095"/>
        <v>0</v>
      </c>
      <c r="AT1785" s="379">
        <f t="shared" si="2064"/>
        <v>0</v>
      </c>
      <c r="AU1785" s="380">
        <f t="shared" si="2096"/>
        <v>0</v>
      </c>
      <c r="AV1785" s="317">
        <f t="shared" si="2097"/>
        <v>0</v>
      </c>
      <c r="AW1785" s="388">
        <f t="shared" si="2098"/>
        <v>0</v>
      </c>
      <c r="AX1785" s="379">
        <f t="shared" si="2065"/>
        <v>0</v>
      </c>
      <c r="AY1785" s="380">
        <f t="shared" si="2099"/>
        <v>0</v>
      </c>
      <c r="AZ1785" s="292">
        <f t="shared" si="2100"/>
        <v>0</v>
      </c>
      <c r="BA1785" s="388">
        <f t="shared" si="2101"/>
        <v>0</v>
      </c>
      <c r="BB1785" s="379">
        <f t="shared" si="2066"/>
        <v>0</v>
      </c>
      <c r="BC1785" s="380">
        <f t="shared" si="2102"/>
        <v>0</v>
      </c>
      <c r="BD1785" s="292">
        <f t="shared" si="2103"/>
        <v>0</v>
      </c>
      <c r="BE1785" s="388">
        <f t="shared" si="2104"/>
        <v>0</v>
      </c>
      <c r="BF1785" s="379">
        <f t="shared" si="2067"/>
        <v>0</v>
      </c>
      <c r="BG1785" s="380">
        <f t="shared" si="2105"/>
        <v>0</v>
      </c>
      <c r="BH1785" s="292">
        <f t="shared" si="2106"/>
        <v>0</v>
      </c>
      <c r="CA1785" s="299" t="s">
        <v>1910</v>
      </c>
      <c r="CB1785" s="421"/>
      <c r="CC1785" s="375"/>
      <c r="CD1785" s="375"/>
      <c r="CE1785" s="375"/>
      <c r="CF1785" s="375"/>
      <c r="CG1785" s="375"/>
      <c r="CH1785" s="375"/>
      <c r="CI1785" s="375"/>
      <c r="CJ1785" s="375"/>
      <c r="CK1785" s="375"/>
      <c r="CL1785" s="375"/>
      <c r="CM1785" s="375"/>
      <c r="CN1785" s="422">
        <f t="shared" ref="CN1785" si="2265">IF(CN1783="NA",COUNTIF(M1784:M1790,"NA"),COUNTIF(M1784:M1790,"NS"))</f>
        <v>0</v>
      </c>
      <c r="CO1785" s="422">
        <f t="shared" ref="CO1785" si="2266">IF(CO1783="NA",COUNTIF(N1784:N1790,"NA"),COUNTIF(N1784:N1790,"NS"))</f>
        <v>0</v>
      </c>
      <c r="CP1785" s="422">
        <f t="shared" ref="CP1785" si="2267">IF(CP1783="NA",COUNTIF(O1784:O1790,"NA"),COUNTIF(O1784:O1790,"NS"))</f>
        <v>0</v>
      </c>
      <c r="CQ1785" s="422">
        <f t="shared" ref="CQ1785" si="2268">IF(CQ1783="NA",COUNTIF(P1784:P1790,"NA"),COUNTIF(P1784:P1790,"NS"))</f>
        <v>0</v>
      </c>
      <c r="CR1785" s="422">
        <f t="shared" ref="CR1785" si="2269">IF(CR1783="NA",COUNTIF(Q1784:Q1790,"NA"),COUNTIF(Q1784:Q1790,"NS"))</f>
        <v>0</v>
      </c>
      <c r="CS1785" s="422">
        <f t="shared" ref="CS1785" si="2270">IF(CS1783="NA",COUNTIF(R1784:R1790,"NA"),COUNTIF(R1784:R1790,"NS"))</f>
        <v>0</v>
      </c>
      <c r="CT1785" s="422">
        <f t="shared" ref="CT1785" si="2271">IF(CT1783="NA",COUNTIF(S1784:S1790,"NA"),COUNTIF(S1784:S1790,"NS"))</f>
        <v>0</v>
      </c>
      <c r="CU1785" s="422">
        <f t="shared" ref="CU1785" si="2272">IF(CU1783="NA",COUNTIF(T1784:T1790,"NA"),COUNTIF(T1784:T1790,"NS"))</f>
        <v>0</v>
      </c>
      <c r="CV1785" s="422">
        <f t="shared" ref="CV1785" si="2273">IF(CV1783="NA",COUNTIF(U1784:U1790,"NA"),COUNTIF(U1784:U1790,"NS"))</f>
        <v>0</v>
      </c>
      <c r="CW1785" s="422">
        <f t="shared" ref="CW1785" si="2274">IF(CW1783="NA",COUNTIF(V1784:V1790,"NA"),COUNTIF(V1784:V1790,"NS"))</f>
        <v>0</v>
      </c>
      <c r="CX1785" s="422">
        <f t="shared" ref="CX1785" si="2275">IF(CX1783="NA",COUNTIF(W1784:W1790,"NA"),COUNTIF(W1784:W1790,"NS"))</f>
        <v>0</v>
      </c>
      <c r="CY1785" s="422">
        <f t="shared" ref="CY1785" si="2276">IF(CY1783="NA",COUNTIF(X1784:X1790,"NA"),COUNTIF(X1784:X1790,"NS"))</f>
        <v>0</v>
      </c>
      <c r="CZ1785" s="422">
        <f t="shared" ref="CZ1785" si="2277">IF(CZ1783="NA",COUNTIF(Y1784:Y1790,"NA"),COUNTIF(Y1784:Y1790,"NS"))</f>
        <v>0</v>
      </c>
      <c r="DA1785" s="422">
        <f t="shared" ref="DA1785" si="2278">IF(DA1783="NA",COUNTIF(Z1784:Z1790,"NA"),COUNTIF(Z1784:Z1790,"NS"))</f>
        <v>0</v>
      </c>
      <c r="DB1785" s="422">
        <f t="shared" ref="DB1785" si="2279">IF(DB1783="NA",COUNTIF(AA1784:AA1790,"NA"),COUNTIF(AA1784:AA1790,"NS"))</f>
        <v>0</v>
      </c>
      <c r="DC1785" s="422">
        <f t="shared" ref="DC1785" si="2280">IF(DC1783="NA",COUNTIF(AB1784:AB1790,"NA"),COUNTIF(AB1784:AB1790,"NS"))</f>
        <v>0</v>
      </c>
      <c r="DD1785" s="422">
        <f t="shared" ref="DD1785" si="2281">IF(DD1783="NA",COUNTIF(AC1784:AC1790,"NA"),COUNTIF(AC1784:AC1790,"NS"))</f>
        <v>0</v>
      </c>
      <c r="DE1785" s="422">
        <f t="shared" ref="DE1785" si="2282">IF(DE1783="NA",COUNTIF(AD1784:AD1790,"NA"),COUNTIF(AD1784:AD1790,"NS"))</f>
        <v>0</v>
      </c>
      <c r="DG1785" s="612"/>
      <c r="DH1785" s="613"/>
      <c r="DI1785" s="415"/>
      <c r="DJ1785" s="416"/>
      <c r="DK1785" s="416"/>
      <c r="DL1785" s="416"/>
      <c r="DM1785" s="416"/>
      <c r="DN1785" s="416"/>
      <c r="DO1785" s="416"/>
      <c r="DP1785" s="416"/>
      <c r="DQ1785" s="416"/>
      <c r="DR1785" s="416"/>
      <c r="DS1785" s="416"/>
      <c r="DT1785" s="416"/>
      <c r="DU1785" s="416"/>
      <c r="DV1785" s="416"/>
      <c r="DW1785" s="416"/>
      <c r="DX1785" s="416"/>
      <c r="DY1785" s="416"/>
      <c r="DZ1785" s="416"/>
      <c r="EA1785" s="416"/>
      <c r="EB1785" s="416"/>
      <c r="EC1785" s="416"/>
      <c r="ED1785" s="416"/>
      <c r="EE1785" s="416"/>
      <c r="EF1785" s="416"/>
      <c r="EG1785" s="416"/>
      <c r="EH1785" s="416"/>
      <c r="EI1785" s="416"/>
      <c r="EJ1785" s="416"/>
      <c r="EK1785" s="416"/>
      <c r="EL1785" s="417"/>
    </row>
    <row r="1786" spans="3:143" ht="24" customHeight="1" x14ac:dyDescent="0.25">
      <c r="C1786" s="796"/>
      <c r="D1786" s="719"/>
      <c r="E1786" s="720"/>
      <c r="F1786" s="702" t="s">
        <v>481</v>
      </c>
      <c r="G1786" s="702"/>
      <c r="H1786" s="188"/>
      <c r="I1786" s="710" t="s">
        <v>474</v>
      </c>
      <c r="J1786" s="710"/>
      <c r="K1786" s="710"/>
      <c r="L1786" s="711"/>
      <c r="M1786" s="864"/>
      <c r="N1786" s="865"/>
      <c r="O1786" s="864"/>
      <c r="P1786" s="865"/>
      <c r="Q1786" s="864"/>
      <c r="R1786" s="865"/>
      <c r="S1786" s="868"/>
      <c r="T1786" s="869"/>
      <c r="U1786" s="280"/>
      <c r="V1786" s="280"/>
      <c r="W1786" s="628"/>
      <c r="X1786" s="628"/>
      <c r="Y1786" s="281"/>
      <c r="Z1786" s="281"/>
      <c r="AA1786" s="628"/>
      <c r="AB1786" s="628"/>
      <c r="AC1786" s="281"/>
      <c r="AD1786" s="281"/>
      <c r="AE1786" s="60"/>
      <c r="AF1786" s="259"/>
      <c r="AG1786" s="374">
        <f t="shared" si="2088"/>
        <v>18</v>
      </c>
      <c r="AH1786" s="399"/>
      <c r="AK1786" s="412">
        <f t="shared" si="2089"/>
        <v>0</v>
      </c>
      <c r="AL1786" s="379">
        <f t="shared" si="2062"/>
        <v>0</v>
      </c>
      <c r="AM1786" s="380">
        <f t="shared" si="2090"/>
        <v>0</v>
      </c>
      <c r="AN1786" s="292">
        <f t="shared" si="2091"/>
        <v>0</v>
      </c>
      <c r="AO1786" s="388">
        <f t="shared" si="2092"/>
        <v>0</v>
      </c>
      <c r="AP1786" s="379">
        <f t="shared" si="2063"/>
        <v>0</v>
      </c>
      <c r="AQ1786" s="380">
        <f t="shared" si="2093"/>
        <v>0</v>
      </c>
      <c r="AR1786" s="317">
        <f t="shared" si="2094"/>
        <v>0</v>
      </c>
      <c r="AS1786" s="388">
        <f t="shared" si="2095"/>
        <v>0</v>
      </c>
      <c r="AT1786" s="379">
        <f t="shared" si="2064"/>
        <v>0</v>
      </c>
      <c r="AU1786" s="380">
        <f t="shared" si="2096"/>
        <v>0</v>
      </c>
      <c r="AV1786" s="317">
        <f t="shared" si="2097"/>
        <v>0</v>
      </c>
      <c r="AW1786" s="388">
        <f t="shared" si="2098"/>
        <v>0</v>
      </c>
      <c r="AX1786" s="379">
        <f t="shared" si="2065"/>
        <v>0</v>
      </c>
      <c r="AY1786" s="380">
        <f t="shared" si="2099"/>
        <v>0</v>
      </c>
      <c r="AZ1786" s="292">
        <f t="shared" si="2100"/>
        <v>0</v>
      </c>
      <c r="BA1786" s="388">
        <f t="shared" si="2101"/>
        <v>0</v>
      </c>
      <c r="BB1786" s="379">
        <f t="shared" si="2066"/>
        <v>0</v>
      </c>
      <c r="BC1786" s="380">
        <f t="shared" si="2102"/>
        <v>0</v>
      </c>
      <c r="BD1786" s="292">
        <f t="shared" si="2103"/>
        <v>0</v>
      </c>
      <c r="BE1786" s="388">
        <f t="shared" si="2104"/>
        <v>0</v>
      </c>
      <c r="BF1786" s="379">
        <f t="shared" si="2067"/>
        <v>0</v>
      </c>
      <c r="BG1786" s="380">
        <f t="shared" si="2105"/>
        <v>0</v>
      </c>
      <c r="BH1786" s="292">
        <f t="shared" si="2106"/>
        <v>0</v>
      </c>
      <c r="CA1786" s="299" t="s">
        <v>1918</v>
      </c>
      <c r="CB1786" s="427"/>
      <c r="CC1786" s="375"/>
      <c r="CD1786" s="375"/>
      <c r="CE1786" s="375"/>
      <c r="CF1786" s="375"/>
      <c r="CG1786" s="375"/>
      <c r="CH1786" s="375"/>
      <c r="CI1786" s="375"/>
      <c r="CJ1786" s="375"/>
      <c r="CK1786" s="375"/>
      <c r="CL1786" s="375"/>
      <c r="CM1786" s="375"/>
      <c r="CN1786" s="425">
        <f t="shared" ref="CN1786:DD1786" si="2283">IF(OR(AND(CN1783=0,CN1785&gt;0),AND(CN1783="NS",CN1784&gt;0),AND(CN1783="NS",CN1784=0,CN1785=0)),1,IF(OR(AND(CN1785&gt;=2,CN1784&lt;CN1783),AND(CN1783="NS",CN1784=0,CN1785&gt;0),OR(CN1783=CN1784,AND(CN1783="",CN1785=0,CN1784=0))),0,1))</f>
        <v>0</v>
      </c>
      <c r="CO1786" s="425">
        <f t="shared" si="2283"/>
        <v>0</v>
      </c>
      <c r="CP1786" s="425">
        <f t="shared" si="2283"/>
        <v>0</v>
      </c>
      <c r="CQ1786" s="425">
        <f t="shared" si="2283"/>
        <v>0</v>
      </c>
      <c r="CR1786" s="425">
        <f t="shared" si="2283"/>
        <v>0</v>
      </c>
      <c r="CS1786" s="425">
        <f t="shared" si="2283"/>
        <v>0</v>
      </c>
      <c r="CT1786" s="425">
        <f t="shared" si="2283"/>
        <v>0</v>
      </c>
      <c r="CU1786" s="425">
        <f t="shared" si="2283"/>
        <v>0</v>
      </c>
      <c r="CV1786" s="425">
        <f t="shared" si="2283"/>
        <v>0</v>
      </c>
      <c r="CW1786" s="425">
        <f t="shared" si="2283"/>
        <v>0</v>
      </c>
      <c r="CX1786" s="425">
        <f t="shared" si="2283"/>
        <v>0</v>
      </c>
      <c r="CY1786" s="425">
        <f t="shared" si="2283"/>
        <v>0</v>
      </c>
      <c r="CZ1786" s="425">
        <f t="shared" si="2283"/>
        <v>0</v>
      </c>
      <c r="DA1786" s="425">
        <f t="shared" si="2283"/>
        <v>0</v>
      </c>
      <c r="DB1786" s="425">
        <f t="shared" si="2283"/>
        <v>0</v>
      </c>
      <c r="DC1786" s="425">
        <f t="shared" si="2283"/>
        <v>0</v>
      </c>
      <c r="DD1786" s="425">
        <f t="shared" si="2283"/>
        <v>0</v>
      </c>
      <c r="DE1786" s="425">
        <f t="shared" ref="DE1786" si="2284">IF(OR(AND(DE1783=0,DE1785&gt;0),AND(DE1783="NS",DE1784&gt;0),AND(DE1783="NS",DE1784=0,DE1785=0)),1,IF(OR(AND(DE1785&gt;=2,DE1784&lt;DE1783),AND(DE1783="NS",DE1784=0,DE1785&gt;0),OR(DE1783=DE1784,AND(DE1783="",DE1785=0,DE1784=0))),0,1))</f>
        <v>0</v>
      </c>
      <c r="DF1786" s="400">
        <f>SUM(CN1786:DE1786)</f>
        <v>0</v>
      </c>
      <c r="DG1786" s="612"/>
      <c r="DH1786" s="613"/>
      <c r="DI1786" s="415"/>
      <c r="DJ1786" s="416"/>
      <c r="DK1786" s="416"/>
      <c r="DL1786" s="416"/>
      <c r="DM1786" s="416"/>
      <c r="DN1786" s="416"/>
      <c r="DO1786" s="416"/>
      <c r="DP1786" s="416"/>
      <c r="DQ1786" s="416"/>
      <c r="DR1786" s="416"/>
      <c r="DS1786" s="416"/>
      <c r="DT1786" s="416"/>
      <c r="DU1786" s="416"/>
      <c r="DV1786" s="416"/>
      <c r="DW1786" s="416"/>
      <c r="DX1786" s="416"/>
      <c r="DY1786" s="416"/>
      <c r="DZ1786" s="416"/>
      <c r="EA1786" s="416"/>
      <c r="EB1786" s="416"/>
      <c r="EC1786" s="416"/>
      <c r="ED1786" s="416"/>
      <c r="EE1786" s="416"/>
      <c r="EF1786" s="416"/>
      <c r="EG1786" s="416"/>
      <c r="EH1786" s="416"/>
      <c r="EI1786" s="416"/>
      <c r="EJ1786" s="416"/>
      <c r="EK1786" s="416"/>
      <c r="EL1786" s="417"/>
    </row>
    <row r="1787" spans="3:143" ht="24" customHeight="1" x14ac:dyDescent="0.25">
      <c r="C1787" s="796"/>
      <c r="D1787" s="719"/>
      <c r="E1787" s="720"/>
      <c r="F1787" s="702" t="s">
        <v>482</v>
      </c>
      <c r="G1787" s="702"/>
      <c r="H1787" s="188"/>
      <c r="I1787" s="710" t="s">
        <v>475</v>
      </c>
      <c r="J1787" s="710"/>
      <c r="K1787" s="710"/>
      <c r="L1787" s="711"/>
      <c r="M1787" s="864"/>
      <c r="N1787" s="865"/>
      <c r="O1787" s="864"/>
      <c r="P1787" s="865"/>
      <c r="Q1787" s="864"/>
      <c r="R1787" s="865"/>
      <c r="S1787" s="868"/>
      <c r="T1787" s="869"/>
      <c r="U1787" s="280"/>
      <c r="V1787" s="280"/>
      <c r="W1787" s="628"/>
      <c r="X1787" s="628"/>
      <c r="Y1787" s="281"/>
      <c r="Z1787" s="281"/>
      <c r="AA1787" s="628"/>
      <c r="AB1787" s="628"/>
      <c r="AC1787" s="281"/>
      <c r="AD1787" s="281"/>
      <c r="AE1787" s="60"/>
      <c r="AF1787" s="259"/>
      <c r="AG1787" s="374">
        <f t="shared" si="2088"/>
        <v>18</v>
      </c>
      <c r="AH1787" s="399"/>
      <c r="AK1787" s="412">
        <f t="shared" si="2089"/>
        <v>0</v>
      </c>
      <c r="AL1787" s="379">
        <f t="shared" si="2062"/>
        <v>0</v>
      </c>
      <c r="AM1787" s="380">
        <f t="shared" si="2090"/>
        <v>0</v>
      </c>
      <c r="AN1787" s="292">
        <f t="shared" si="2091"/>
        <v>0</v>
      </c>
      <c r="AO1787" s="388">
        <f t="shared" si="2092"/>
        <v>0</v>
      </c>
      <c r="AP1787" s="379">
        <f t="shared" si="2063"/>
        <v>0</v>
      </c>
      <c r="AQ1787" s="380">
        <f t="shared" si="2093"/>
        <v>0</v>
      </c>
      <c r="AR1787" s="317">
        <f t="shared" si="2094"/>
        <v>0</v>
      </c>
      <c r="AS1787" s="388">
        <f t="shared" si="2095"/>
        <v>0</v>
      </c>
      <c r="AT1787" s="379">
        <f t="shared" si="2064"/>
        <v>0</v>
      </c>
      <c r="AU1787" s="380">
        <f t="shared" si="2096"/>
        <v>0</v>
      </c>
      <c r="AV1787" s="317">
        <f t="shared" si="2097"/>
        <v>0</v>
      </c>
      <c r="AW1787" s="388">
        <f t="shared" si="2098"/>
        <v>0</v>
      </c>
      <c r="AX1787" s="379">
        <f t="shared" si="2065"/>
        <v>0</v>
      </c>
      <c r="AY1787" s="380">
        <f t="shared" si="2099"/>
        <v>0</v>
      </c>
      <c r="AZ1787" s="292">
        <f t="shared" si="2100"/>
        <v>0</v>
      </c>
      <c r="BA1787" s="388">
        <f t="shared" si="2101"/>
        <v>0</v>
      </c>
      <c r="BB1787" s="379">
        <f t="shared" si="2066"/>
        <v>0</v>
      </c>
      <c r="BC1787" s="380">
        <f t="shared" si="2102"/>
        <v>0</v>
      </c>
      <c r="BD1787" s="292">
        <f t="shared" si="2103"/>
        <v>0</v>
      </c>
      <c r="BE1787" s="388">
        <f t="shared" si="2104"/>
        <v>0</v>
      </c>
      <c r="BF1787" s="379">
        <f t="shared" si="2067"/>
        <v>0</v>
      </c>
      <c r="BG1787" s="380">
        <f t="shared" si="2105"/>
        <v>0</v>
      </c>
      <c r="BH1787" s="292">
        <f t="shared" si="2106"/>
        <v>0</v>
      </c>
      <c r="CA1787" s="303"/>
      <c r="CB1787" s="427"/>
      <c r="CC1787" s="375"/>
      <c r="CD1787" s="375"/>
      <c r="CE1787" s="375"/>
      <c r="CF1787" s="375"/>
      <c r="CG1787" s="375"/>
      <c r="CH1787" s="375"/>
      <c r="CI1787" s="375"/>
      <c r="CJ1787" s="375"/>
      <c r="CK1787" s="375"/>
      <c r="CL1787" s="375"/>
      <c r="CM1787" s="375"/>
      <c r="CN1787" s="311"/>
      <c r="CO1787" s="311"/>
      <c r="CP1787" s="311"/>
      <c r="CQ1787" s="311"/>
      <c r="CR1787" s="311"/>
      <c r="CS1787" s="311"/>
      <c r="CT1787" s="311"/>
      <c r="CU1787" s="311"/>
      <c r="CV1787" s="311"/>
      <c r="CW1787" s="311"/>
      <c r="CX1787" s="311"/>
      <c r="CY1787" s="311"/>
      <c r="CZ1787" s="311"/>
      <c r="DA1787" s="311"/>
      <c r="DB1787" s="311"/>
      <c r="DC1787" s="311"/>
      <c r="DD1787" s="311"/>
      <c r="DE1787" s="311"/>
      <c r="DG1787" s="612"/>
      <c r="DH1787" s="613"/>
      <c r="DI1787" s="415"/>
      <c r="DJ1787" s="416"/>
      <c r="DK1787" s="416"/>
      <c r="DL1787" s="416"/>
      <c r="DM1787" s="416"/>
      <c r="DN1787" s="416"/>
      <c r="DO1787" s="416"/>
      <c r="DP1787" s="416"/>
      <c r="DQ1787" s="416"/>
      <c r="DR1787" s="416"/>
      <c r="DS1787" s="416"/>
      <c r="DT1787" s="416"/>
      <c r="DU1787" s="416"/>
      <c r="DV1787" s="416"/>
      <c r="DW1787" s="416"/>
      <c r="DX1787" s="416"/>
      <c r="DY1787" s="416"/>
      <c r="DZ1787" s="416"/>
      <c r="EA1787" s="416"/>
      <c r="EB1787" s="416"/>
      <c r="EC1787" s="416"/>
      <c r="ED1787" s="416"/>
      <c r="EE1787" s="416"/>
      <c r="EF1787" s="416"/>
      <c r="EG1787" s="416"/>
      <c r="EH1787" s="416"/>
      <c r="EI1787" s="416"/>
      <c r="EJ1787" s="416"/>
      <c r="EK1787" s="416"/>
      <c r="EL1787" s="417"/>
    </row>
    <row r="1788" spans="3:143" ht="24" customHeight="1" x14ac:dyDescent="0.25">
      <c r="C1788" s="796"/>
      <c r="D1788" s="719"/>
      <c r="E1788" s="720"/>
      <c r="F1788" s="702" t="s">
        <v>483</v>
      </c>
      <c r="G1788" s="702"/>
      <c r="H1788" s="188"/>
      <c r="I1788" s="710" t="s">
        <v>476</v>
      </c>
      <c r="J1788" s="710"/>
      <c r="K1788" s="710"/>
      <c r="L1788" s="711"/>
      <c r="M1788" s="864"/>
      <c r="N1788" s="865"/>
      <c r="O1788" s="864"/>
      <c r="P1788" s="865"/>
      <c r="Q1788" s="864"/>
      <c r="R1788" s="865"/>
      <c r="S1788" s="868"/>
      <c r="T1788" s="869"/>
      <c r="U1788" s="280"/>
      <c r="V1788" s="280"/>
      <c r="W1788" s="628"/>
      <c r="X1788" s="628"/>
      <c r="Y1788" s="281"/>
      <c r="Z1788" s="281"/>
      <c r="AA1788" s="628"/>
      <c r="AB1788" s="628"/>
      <c r="AC1788" s="281"/>
      <c r="AD1788" s="281"/>
      <c r="AE1788" s="60"/>
      <c r="AF1788" s="259"/>
      <c r="AG1788" s="374">
        <f t="shared" si="2088"/>
        <v>18</v>
      </c>
      <c r="AH1788" s="399"/>
      <c r="AK1788" s="412">
        <f t="shared" si="2089"/>
        <v>0</v>
      </c>
      <c r="AL1788" s="379">
        <f t="shared" si="2062"/>
        <v>0</v>
      </c>
      <c r="AM1788" s="380">
        <f t="shared" si="2090"/>
        <v>0</v>
      </c>
      <c r="AN1788" s="292">
        <f t="shared" si="2091"/>
        <v>0</v>
      </c>
      <c r="AO1788" s="388">
        <f t="shared" si="2092"/>
        <v>0</v>
      </c>
      <c r="AP1788" s="379">
        <f t="shared" si="2063"/>
        <v>0</v>
      </c>
      <c r="AQ1788" s="380">
        <f t="shared" si="2093"/>
        <v>0</v>
      </c>
      <c r="AR1788" s="317">
        <f t="shared" si="2094"/>
        <v>0</v>
      </c>
      <c r="AS1788" s="388">
        <f t="shared" si="2095"/>
        <v>0</v>
      </c>
      <c r="AT1788" s="379">
        <f t="shared" si="2064"/>
        <v>0</v>
      </c>
      <c r="AU1788" s="380">
        <f t="shared" si="2096"/>
        <v>0</v>
      </c>
      <c r="AV1788" s="317">
        <f t="shared" si="2097"/>
        <v>0</v>
      </c>
      <c r="AW1788" s="388">
        <f t="shared" si="2098"/>
        <v>0</v>
      </c>
      <c r="AX1788" s="379">
        <f t="shared" si="2065"/>
        <v>0</v>
      </c>
      <c r="AY1788" s="380">
        <f t="shared" si="2099"/>
        <v>0</v>
      </c>
      <c r="AZ1788" s="292">
        <f t="shared" si="2100"/>
        <v>0</v>
      </c>
      <c r="BA1788" s="388">
        <f t="shared" si="2101"/>
        <v>0</v>
      </c>
      <c r="BB1788" s="379">
        <f t="shared" si="2066"/>
        <v>0</v>
      </c>
      <c r="BC1788" s="380">
        <f t="shared" si="2102"/>
        <v>0</v>
      </c>
      <c r="BD1788" s="292">
        <f t="shared" si="2103"/>
        <v>0</v>
      </c>
      <c r="BE1788" s="388">
        <f t="shared" si="2104"/>
        <v>0</v>
      </c>
      <c r="BF1788" s="379">
        <f t="shared" si="2067"/>
        <v>0</v>
      </c>
      <c r="BG1788" s="380">
        <f t="shared" si="2105"/>
        <v>0</v>
      </c>
      <c r="BH1788" s="292">
        <f t="shared" si="2106"/>
        <v>0</v>
      </c>
      <c r="CA1788" s="303"/>
      <c r="CB1788" s="427"/>
      <c r="CC1788" s="375"/>
      <c r="CD1788" s="375"/>
      <c r="CE1788" s="375"/>
      <c r="CF1788" s="375"/>
      <c r="CG1788" s="375"/>
      <c r="CH1788" s="375"/>
      <c r="CI1788" s="375"/>
      <c r="CJ1788" s="375"/>
      <c r="CK1788" s="375"/>
      <c r="CL1788" s="375"/>
      <c r="CM1788" s="375"/>
      <c r="CN1788" s="311"/>
      <c r="CO1788" s="311"/>
      <c r="CP1788" s="311"/>
      <c r="CQ1788" s="311"/>
      <c r="CR1788" s="311"/>
      <c r="CS1788" s="311"/>
      <c r="CT1788" s="311"/>
      <c r="CU1788" s="311"/>
      <c r="CV1788" s="311"/>
      <c r="CW1788" s="311"/>
      <c r="CX1788" s="311"/>
      <c r="CY1788" s="311"/>
      <c r="CZ1788" s="311"/>
      <c r="DA1788" s="311"/>
      <c r="DB1788" s="311"/>
      <c r="DC1788" s="311"/>
      <c r="DD1788" s="311"/>
      <c r="DE1788" s="311"/>
      <c r="DG1788" s="612"/>
      <c r="DH1788" s="613"/>
      <c r="DI1788" s="415"/>
      <c r="DJ1788" s="416"/>
      <c r="DK1788" s="416"/>
      <c r="DL1788" s="416"/>
      <c r="DM1788" s="416"/>
      <c r="DN1788" s="416"/>
      <c r="DO1788" s="416"/>
      <c r="DP1788" s="416"/>
      <c r="DQ1788" s="416"/>
      <c r="DR1788" s="416"/>
      <c r="DS1788" s="416"/>
      <c r="DT1788" s="416"/>
      <c r="DU1788" s="416"/>
      <c r="DV1788" s="416"/>
      <c r="DW1788" s="416"/>
      <c r="DX1788" s="416"/>
      <c r="DY1788" s="416"/>
      <c r="DZ1788" s="416"/>
      <c r="EA1788" s="416"/>
      <c r="EB1788" s="416"/>
      <c r="EC1788" s="416"/>
      <c r="ED1788" s="416"/>
      <c r="EE1788" s="416"/>
      <c r="EF1788" s="416"/>
      <c r="EG1788" s="416"/>
      <c r="EH1788" s="416"/>
      <c r="EI1788" s="416"/>
      <c r="EJ1788" s="416"/>
      <c r="EK1788" s="416"/>
      <c r="EL1788" s="417"/>
    </row>
    <row r="1789" spans="3:143" ht="24" customHeight="1" x14ac:dyDescent="0.25">
      <c r="C1789" s="796"/>
      <c r="D1789" s="719"/>
      <c r="E1789" s="720"/>
      <c r="F1789" s="702" t="s">
        <v>484</v>
      </c>
      <c r="G1789" s="702"/>
      <c r="H1789" s="188"/>
      <c r="I1789" s="700" t="s">
        <v>477</v>
      </c>
      <c r="J1789" s="700"/>
      <c r="K1789" s="700"/>
      <c r="L1789" s="701"/>
      <c r="M1789" s="864"/>
      <c r="N1789" s="865"/>
      <c r="O1789" s="864"/>
      <c r="P1789" s="865"/>
      <c r="Q1789" s="864"/>
      <c r="R1789" s="865"/>
      <c r="S1789" s="868"/>
      <c r="T1789" s="869"/>
      <c r="U1789" s="280"/>
      <c r="V1789" s="280"/>
      <c r="W1789" s="628"/>
      <c r="X1789" s="628"/>
      <c r="Y1789" s="281"/>
      <c r="Z1789" s="281"/>
      <c r="AA1789" s="628"/>
      <c r="AB1789" s="628"/>
      <c r="AC1789" s="281"/>
      <c r="AD1789" s="281"/>
      <c r="AE1789" s="60"/>
      <c r="AF1789" s="259"/>
      <c r="AG1789" s="374">
        <f t="shared" si="2088"/>
        <v>18</v>
      </c>
      <c r="AH1789" s="399"/>
      <c r="AK1789" s="412">
        <f t="shared" si="2089"/>
        <v>0</v>
      </c>
      <c r="AL1789" s="379">
        <f t="shared" si="2062"/>
        <v>0</v>
      </c>
      <c r="AM1789" s="380">
        <f t="shared" si="2090"/>
        <v>0</v>
      </c>
      <c r="AN1789" s="292">
        <f t="shared" si="2091"/>
        <v>0</v>
      </c>
      <c r="AO1789" s="388">
        <f t="shared" si="2092"/>
        <v>0</v>
      </c>
      <c r="AP1789" s="379">
        <f t="shared" si="2063"/>
        <v>0</v>
      </c>
      <c r="AQ1789" s="380">
        <f t="shared" si="2093"/>
        <v>0</v>
      </c>
      <c r="AR1789" s="317">
        <f t="shared" si="2094"/>
        <v>0</v>
      </c>
      <c r="AS1789" s="388">
        <f t="shared" si="2095"/>
        <v>0</v>
      </c>
      <c r="AT1789" s="379">
        <f t="shared" si="2064"/>
        <v>0</v>
      </c>
      <c r="AU1789" s="380">
        <f t="shared" si="2096"/>
        <v>0</v>
      </c>
      <c r="AV1789" s="317">
        <f t="shared" si="2097"/>
        <v>0</v>
      </c>
      <c r="AW1789" s="388">
        <f t="shared" si="2098"/>
        <v>0</v>
      </c>
      <c r="AX1789" s="379">
        <f t="shared" si="2065"/>
        <v>0</v>
      </c>
      <c r="AY1789" s="380">
        <f t="shared" si="2099"/>
        <v>0</v>
      </c>
      <c r="AZ1789" s="292">
        <f t="shared" si="2100"/>
        <v>0</v>
      </c>
      <c r="BA1789" s="388">
        <f t="shared" si="2101"/>
        <v>0</v>
      </c>
      <c r="BB1789" s="379">
        <f t="shared" si="2066"/>
        <v>0</v>
      </c>
      <c r="BC1789" s="380">
        <f t="shared" si="2102"/>
        <v>0</v>
      </c>
      <c r="BD1789" s="292">
        <f t="shared" si="2103"/>
        <v>0</v>
      </c>
      <c r="BE1789" s="388">
        <f t="shared" si="2104"/>
        <v>0</v>
      </c>
      <c r="BF1789" s="379">
        <f t="shared" si="2067"/>
        <v>0</v>
      </c>
      <c r="BG1789" s="380">
        <f t="shared" si="2105"/>
        <v>0</v>
      </c>
      <c r="BH1789" s="292">
        <f t="shared" si="2106"/>
        <v>0</v>
      </c>
      <c r="CA1789" s="303"/>
      <c r="CB1789" s="427"/>
      <c r="CC1789" s="375"/>
      <c r="CD1789" s="375"/>
      <c r="CE1789" s="375"/>
      <c r="CF1789" s="375"/>
      <c r="CG1789" s="375"/>
      <c r="CH1789" s="375"/>
      <c r="CI1789" s="375"/>
      <c r="CJ1789" s="375"/>
      <c r="CK1789" s="375"/>
      <c r="CL1789" s="375"/>
      <c r="CM1789" s="375"/>
      <c r="CN1789" s="311"/>
      <c r="CO1789" s="311"/>
      <c r="CP1789" s="311"/>
      <c r="CQ1789" s="311"/>
      <c r="CR1789" s="311"/>
      <c r="CS1789" s="311"/>
      <c r="CT1789" s="311"/>
      <c r="CU1789" s="311"/>
      <c r="CV1789" s="311"/>
      <c r="CW1789" s="311"/>
      <c r="CX1789" s="311"/>
      <c r="CY1789" s="311"/>
      <c r="CZ1789" s="311"/>
      <c r="DA1789" s="311"/>
      <c r="DB1789" s="311"/>
      <c r="DC1789" s="311"/>
      <c r="DD1789" s="311"/>
      <c r="DE1789" s="311"/>
      <c r="DG1789" s="612"/>
      <c r="DH1789" s="613"/>
      <c r="DI1789" s="415"/>
      <c r="DJ1789" s="416"/>
      <c r="DK1789" s="416"/>
      <c r="DL1789" s="416"/>
      <c r="DM1789" s="416"/>
      <c r="DN1789" s="416"/>
      <c r="DO1789" s="416"/>
      <c r="DP1789" s="416"/>
      <c r="DQ1789" s="416"/>
      <c r="DR1789" s="416"/>
      <c r="DS1789" s="416"/>
      <c r="DT1789" s="416"/>
      <c r="DU1789" s="416"/>
      <c r="DV1789" s="416"/>
      <c r="DW1789" s="416"/>
      <c r="DX1789" s="416"/>
      <c r="DY1789" s="416"/>
      <c r="DZ1789" s="416"/>
      <c r="EA1789" s="416"/>
      <c r="EB1789" s="416"/>
      <c r="EC1789" s="416"/>
      <c r="ED1789" s="416"/>
      <c r="EE1789" s="416"/>
      <c r="EF1789" s="416"/>
      <c r="EG1789" s="416"/>
      <c r="EH1789" s="416"/>
      <c r="EI1789" s="416"/>
      <c r="EJ1789" s="416"/>
      <c r="EK1789" s="416"/>
      <c r="EL1789" s="417"/>
    </row>
    <row r="1790" spans="3:143" ht="48" customHeight="1" x14ac:dyDescent="0.25">
      <c r="C1790" s="796"/>
      <c r="D1790" s="719"/>
      <c r="E1790" s="720"/>
      <c r="F1790" s="702" t="s">
        <v>485</v>
      </c>
      <c r="G1790" s="702"/>
      <c r="H1790" s="188"/>
      <c r="I1790" s="710" t="s">
        <v>478</v>
      </c>
      <c r="J1790" s="710"/>
      <c r="K1790" s="710"/>
      <c r="L1790" s="711"/>
      <c r="M1790" s="864"/>
      <c r="N1790" s="865"/>
      <c r="O1790" s="864"/>
      <c r="P1790" s="865"/>
      <c r="Q1790" s="864"/>
      <c r="R1790" s="865"/>
      <c r="S1790" s="868"/>
      <c r="T1790" s="869"/>
      <c r="U1790" s="280"/>
      <c r="V1790" s="280"/>
      <c r="W1790" s="628"/>
      <c r="X1790" s="628"/>
      <c r="Y1790" s="281"/>
      <c r="Z1790" s="281"/>
      <c r="AA1790" s="628"/>
      <c r="AB1790" s="628"/>
      <c r="AC1790" s="281"/>
      <c r="AD1790" s="281"/>
      <c r="AE1790" s="60"/>
      <c r="AF1790" s="259"/>
      <c r="AG1790" s="374">
        <f t="shared" si="2088"/>
        <v>18</v>
      </c>
      <c r="AH1790" s="399"/>
      <c r="AK1790" s="412">
        <f t="shared" si="2089"/>
        <v>0</v>
      </c>
      <c r="AL1790" s="379">
        <f t="shared" si="2062"/>
        <v>0</v>
      </c>
      <c r="AM1790" s="380">
        <f t="shared" si="2090"/>
        <v>0</v>
      </c>
      <c r="AN1790" s="292">
        <f t="shared" si="2091"/>
        <v>0</v>
      </c>
      <c r="AO1790" s="388">
        <f t="shared" si="2092"/>
        <v>0</v>
      </c>
      <c r="AP1790" s="379">
        <f t="shared" si="2063"/>
        <v>0</v>
      </c>
      <c r="AQ1790" s="380">
        <f t="shared" si="2093"/>
        <v>0</v>
      </c>
      <c r="AR1790" s="317">
        <f t="shared" si="2094"/>
        <v>0</v>
      </c>
      <c r="AS1790" s="388">
        <f t="shared" si="2095"/>
        <v>0</v>
      </c>
      <c r="AT1790" s="379">
        <f t="shared" si="2064"/>
        <v>0</v>
      </c>
      <c r="AU1790" s="380">
        <f t="shared" si="2096"/>
        <v>0</v>
      </c>
      <c r="AV1790" s="317">
        <f t="shared" si="2097"/>
        <v>0</v>
      </c>
      <c r="AW1790" s="388">
        <f t="shared" si="2098"/>
        <v>0</v>
      </c>
      <c r="AX1790" s="379">
        <f t="shared" si="2065"/>
        <v>0</v>
      </c>
      <c r="AY1790" s="380">
        <f t="shared" si="2099"/>
        <v>0</v>
      </c>
      <c r="AZ1790" s="292">
        <f t="shared" si="2100"/>
        <v>0</v>
      </c>
      <c r="BA1790" s="388">
        <f t="shared" si="2101"/>
        <v>0</v>
      </c>
      <c r="BB1790" s="379">
        <f t="shared" si="2066"/>
        <v>0</v>
      </c>
      <c r="BC1790" s="380">
        <f t="shared" si="2102"/>
        <v>0</v>
      </c>
      <c r="BD1790" s="292">
        <f t="shared" si="2103"/>
        <v>0</v>
      </c>
      <c r="BE1790" s="388">
        <f t="shared" si="2104"/>
        <v>0</v>
      </c>
      <c r="BF1790" s="379">
        <f t="shared" si="2067"/>
        <v>0</v>
      </c>
      <c r="BG1790" s="380">
        <f t="shared" si="2105"/>
        <v>0</v>
      </c>
      <c r="BH1790" s="292">
        <f t="shared" si="2106"/>
        <v>0</v>
      </c>
      <c r="CA1790" s="303"/>
      <c r="CB1790" s="427"/>
      <c r="CC1790" s="375"/>
      <c r="CD1790" s="375"/>
      <c r="CE1790" s="375"/>
      <c r="CF1790" s="375"/>
      <c r="CG1790" s="375"/>
      <c r="CH1790" s="375"/>
      <c r="CI1790" s="375"/>
      <c r="CJ1790" s="375"/>
      <c r="CK1790" s="375"/>
      <c r="CL1790" s="375"/>
      <c r="CM1790" s="375"/>
      <c r="CN1790" s="307"/>
      <c r="CO1790" s="307"/>
      <c r="CP1790" s="307"/>
      <c r="CQ1790" s="307"/>
      <c r="CR1790" s="307"/>
      <c r="CS1790" s="307"/>
      <c r="CT1790" s="307"/>
      <c r="CU1790" s="307"/>
      <c r="CV1790" s="307"/>
      <c r="CW1790" s="307"/>
      <c r="CX1790" s="307"/>
      <c r="CY1790" s="307"/>
      <c r="CZ1790" s="307"/>
      <c r="DA1790" s="307"/>
      <c r="DB1790" s="307"/>
      <c r="DC1790" s="307"/>
      <c r="DD1790" s="307"/>
      <c r="DE1790" s="307"/>
      <c r="DG1790" s="612"/>
      <c r="DH1790" s="613"/>
      <c r="DI1790" s="415"/>
      <c r="DJ1790" s="416"/>
      <c r="DK1790" s="416"/>
      <c r="DL1790" s="416"/>
      <c r="DM1790" s="416"/>
      <c r="DN1790" s="416"/>
      <c r="DO1790" s="416"/>
      <c r="DP1790" s="416"/>
      <c r="DQ1790" s="416"/>
      <c r="DR1790" s="416"/>
      <c r="DS1790" s="416"/>
      <c r="DT1790" s="416"/>
      <c r="DU1790" s="416"/>
      <c r="DV1790" s="416"/>
      <c r="DW1790" s="416"/>
      <c r="DX1790" s="416"/>
      <c r="DY1790" s="416"/>
      <c r="DZ1790" s="416"/>
      <c r="EA1790" s="416"/>
      <c r="EB1790" s="416"/>
      <c r="EC1790" s="416"/>
      <c r="ED1790" s="416"/>
      <c r="EE1790" s="416"/>
      <c r="EF1790" s="416"/>
      <c r="EG1790" s="416"/>
      <c r="EH1790" s="416"/>
      <c r="EI1790" s="416"/>
      <c r="EJ1790" s="416"/>
      <c r="EK1790" s="416"/>
      <c r="EL1790" s="417"/>
    </row>
    <row r="1791" spans="3:143" ht="15" customHeight="1" x14ac:dyDescent="0.25">
      <c r="C1791" s="796"/>
      <c r="D1791" s="719"/>
      <c r="E1791" s="720"/>
      <c r="F1791" s="703" t="s">
        <v>486</v>
      </c>
      <c r="G1791" s="703"/>
      <c r="H1791" s="707" t="s">
        <v>243</v>
      </c>
      <c r="I1791" s="708"/>
      <c r="J1791" s="708"/>
      <c r="K1791" s="708"/>
      <c r="L1791" s="709"/>
      <c r="M1791" s="864"/>
      <c r="N1791" s="865"/>
      <c r="O1791" s="864"/>
      <c r="P1791" s="865"/>
      <c r="Q1791" s="864"/>
      <c r="R1791" s="865"/>
      <c r="S1791" s="868"/>
      <c r="T1791" s="869"/>
      <c r="U1791" s="280"/>
      <c r="V1791" s="280"/>
      <c r="W1791" s="628"/>
      <c r="X1791" s="628"/>
      <c r="Y1791" s="281"/>
      <c r="Z1791" s="281"/>
      <c r="AA1791" s="628"/>
      <c r="AB1791" s="628"/>
      <c r="AC1791" s="281"/>
      <c r="AD1791" s="281"/>
      <c r="AE1791" s="60"/>
      <c r="AF1791" s="259"/>
      <c r="AG1791" s="374">
        <f t="shared" si="2088"/>
        <v>18</v>
      </c>
      <c r="AH1791" s="399"/>
      <c r="AK1791" s="412">
        <f t="shared" si="2089"/>
        <v>0</v>
      </c>
      <c r="AL1791" s="379">
        <f t="shared" si="2062"/>
        <v>0</v>
      </c>
      <c r="AM1791" s="380">
        <f t="shared" si="2090"/>
        <v>0</v>
      </c>
      <c r="AN1791" s="292">
        <f t="shared" si="2091"/>
        <v>0</v>
      </c>
      <c r="AO1791" s="388">
        <f t="shared" si="2092"/>
        <v>0</v>
      </c>
      <c r="AP1791" s="379">
        <f t="shared" si="2063"/>
        <v>0</v>
      </c>
      <c r="AQ1791" s="380">
        <f t="shared" si="2093"/>
        <v>0</v>
      </c>
      <c r="AR1791" s="317">
        <f t="shared" si="2094"/>
        <v>0</v>
      </c>
      <c r="AS1791" s="388">
        <f t="shared" si="2095"/>
        <v>0</v>
      </c>
      <c r="AT1791" s="379">
        <f t="shared" si="2064"/>
        <v>0</v>
      </c>
      <c r="AU1791" s="380">
        <f t="shared" si="2096"/>
        <v>0</v>
      </c>
      <c r="AV1791" s="317">
        <f t="shared" si="2097"/>
        <v>0</v>
      </c>
      <c r="AW1791" s="388">
        <f t="shared" si="2098"/>
        <v>0</v>
      </c>
      <c r="AX1791" s="379">
        <f t="shared" si="2065"/>
        <v>0</v>
      </c>
      <c r="AY1791" s="380">
        <f t="shared" si="2099"/>
        <v>0</v>
      </c>
      <c r="AZ1791" s="292">
        <f t="shared" si="2100"/>
        <v>0</v>
      </c>
      <c r="BA1791" s="388">
        <f t="shared" si="2101"/>
        <v>0</v>
      </c>
      <c r="BB1791" s="379">
        <f t="shared" si="2066"/>
        <v>0</v>
      </c>
      <c r="BC1791" s="380">
        <f t="shared" si="2102"/>
        <v>0</v>
      </c>
      <c r="BD1791" s="292">
        <f t="shared" si="2103"/>
        <v>0</v>
      </c>
      <c r="BE1791" s="388">
        <f t="shared" si="2104"/>
        <v>0</v>
      </c>
      <c r="BF1791" s="379">
        <f t="shared" si="2067"/>
        <v>0</v>
      </c>
      <c r="BG1791" s="380">
        <f t="shared" si="2105"/>
        <v>0</v>
      </c>
      <c r="BH1791" s="292">
        <f t="shared" si="2106"/>
        <v>0</v>
      </c>
      <c r="CA1791" s="303"/>
      <c r="CB1791" s="427"/>
      <c r="CC1791" s="375"/>
      <c r="CD1791" s="375"/>
      <c r="CE1791" s="375"/>
      <c r="CF1791" s="375"/>
      <c r="CG1791" s="375"/>
      <c r="CH1791" s="375"/>
      <c r="CI1791" s="375"/>
      <c r="CJ1791" s="375"/>
      <c r="CK1791" s="375"/>
      <c r="CL1791" s="375"/>
      <c r="CM1791" s="375"/>
      <c r="CN1791" s="311"/>
      <c r="CO1791" s="311"/>
      <c r="CP1791" s="311"/>
      <c r="CQ1791" s="311"/>
      <c r="CR1791" s="311"/>
      <c r="CS1791" s="311"/>
      <c r="CT1791" s="311"/>
      <c r="CU1791" s="311"/>
      <c r="CV1791" s="311"/>
      <c r="CW1791" s="311"/>
      <c r="CX1791" s="311"/>
      <c r="CY1791" s="311"/>
      <c r="CZ1791" s="311"/>
      <c r="DA1791" s="311"/>
      <c r="DB1791" s="311"/>
      <c r="DC1791" s="311"/>
      <c r="DD1791" s="311"/>
      <c r="DE1791" s="311"/>
      <c r="DG1791" s="610"/>
      <c r="DH1791" s="611"/>
      <c r="DI1791" s="415"/>
      <c r="DJ1791" s="416"/>
      <c r="DK1791" s="416"/>
      <c r="DL1791" s="416"/>
      <c r="DM1791" s="416"/>
      <c r="DN1791" s="416"/>
      <c r="DO1791" s="416"/>
      <c r="DP1791" s="416"/>
      <c r="DQ1791" s="416"/>
      <c r="DR1791" s="416"/>
      <c r="DS1791" s="416"/>
      <c r="DT1791" s="416"/>
      <c r="DU1791" s="416"/>
      <c r="DV1791" s="416"/>
      <c r="DW1791" s="416"/>
      <c r="DX1791" s="416"/>
      <c r="DY1791" s="416"/>
      <c r="DZ1791" s="416"/>
      <c r="EA1791" s="416"/>
      <c r="EB1791" s="416"/>
      <c r="EC1791" s="416"/>
      <c r="ED1791" s="416"/>
      <c r="EE1791" s="416"/>
      <c r="EF1791" s="416"/>
      <c r="EG1791" s="416"/>
      <c r="EH1791" s="416"/>
      <c r="EI1791" s="416"/>
      <c r="EJ1791" s="416"/>
      <c r="EK1791" s="416"/>
      <c r="EL1791" s="417"/>
    </row>
    <row r="1792" spans="3:143" ht="36" customHeight="1" x14ac:dyDescent="0.25">
      <c r="C1792" s="796"/>
      <c r="D1792" s="719"/>
      <c r="E1792" s="720"/>
      <c r="F1792" s="703" t="s">
        <v>487</v>
      </c>
      <c r="G1792" s="703"/>
      <c r="H1792" s="704" t="s">
        <v>488</v>
      </c>
      <c r="I1792" s="705"/>
      <c r="J1792" s="705"/>
      <c r="K1792" s="705"/>
      <c r="L1792" s="706"/>
      <c r="M1792" s="864"/>
      <c r="N1792" s="865"/>
      <c r="O1792" s="864"/>
      <c r="P1792" s="865"/>
      <c r="Q1792" s="864"/>
      <c r="R1792" s="865"/>
      <c r="S1792" s="868"/>
      <c r="T1792" s="869"/>
      <c r="U1792" s="280"/>
      <c r="V1792" s="280"/>
      <c r="W1792" s="628"/>
      <c r="X1792" s="628"/>
      <c r="Y1792" s="281"/>
      <c r="Z1792" s="281"/>
      <c r="AA1792" s="628"/>
      <c r="AB1792" s="628"/>
      <c r="AC1792" s="281"/>
      <c r="AD1792" s="281"/>
      <c r="AE1792" s="60"/>
      <c r="AF1792" s="259"/>
      <c r="AG1792" s="374">
        <f t="shared" si="2088"/>
        <v>18</v>
      </c>
      <c r="AH1792" s="399"/>
      <c r="AK1792" s="412">
        <f t="shared" si="2089"/>
        <v>0</v>
      </c>
      <c r="AL1792" s="379">
        <f t="shared" si="2062"/>
        <v>0</v>
      </c>
      <c r="AM1792" s="380">
        <f t="shared" si="2090"/>
        <v>0</v>
      </c>
      <c r="AN1792" s="292">
        <f t="shared" si="2091"/>
        <v>0</v>
      </c>
      <c r="AO1792" s="388">
        <f t="shared" si="2092"/>
        <v>0</v>
      </c>
      <c r="AP1792" s="379">
        <f t="shared" si="2063"/>
        <v>0</v>
      </c>
      <c r="AQ1792" s="380">
        <f t="shared" si="2093"/>
        <v>0</v>
      </c>
      <c r="AR1792" s="317">
        <f t="shared" si="2094"/>
        <v>0</v>
      </c>
      <c r="AS1792" s="388">
        <f t="shared" si="2095"/>
        <v>0</v>
      </c>
      <c r="AT1792" s="379">
        <f t="shared" si="2064"/>
        <v>0</v>
      </c>
      <c r="AU1792" s="380">
        <f t="shared" si="2096"/>
        <v>0</v>
      </c>
      <c r="AV1792" s="317">
        <f t="shared" si="2097"/>
        <v>0</v>
      </c>
      <c r="AW1792" s="388">
        <f t="shared" si="2098"/>
        <v>0</v>
      </c>
      <c r="AX1792" s="379">
        <f t="shared" si="2065"/>
        <v>0</v>
      </c>
      <c r="AY1792" s="380">
        <f t="shared" si="2099"/>
        <v>0</v>
      </c>
      <c r="AZ1792" s="292">
        <f t="shared" si="2100"/>
        <v>0</v>
      </c>
      <c r="BA1792" s="388">
        <f t="shared" si="2101"/>
        <v>0</v>
      </c>
      <c r="BB1792" s="379">
        <f t="shared" si="2066"/>
        <v>0</v>
      </c>
      <c r="BC1792" s="380">
        <f t="shared" si="2102"/>
        <v>0</v>
      </c>
      <c r="BD1792" s="292">
        <f t="shared" si="2103"/>
        <v>0</v>
      </c>
      <c r="BE1792" s="388">
        <f t="shared" si="2104"/>
        <v>0</v>
      </c>
      <c r="BF1792" s="379">
        <f t="shared" si="2067"/>
        <v>0</v>
      </c>
      <c r="BG1792" s="380">
        <f t="shared" si="2105"/>
        <v>0</v>
      </c>
      <c r="BH1792" s="292">
        <f t="shared" si="2106"/>
        <v>0</v>
      </c>
      <c r="CA1792" s="303"/>
      <c r="CB1792" s="427"/>
      <c r="CC1792" s="375"/>
      <c r="CD1792" s="375"/>
      <c r="CE1792" s="375"/>
      <c r="CF1792" s="375"/>
      <c r="CG1792" s="375"/>
      <c r="CH1792" s="375"/>
      <c r="CI1792" s="375"/>
      <c r="CJ1792" s="375"/>
      <c r="CK1792" s="375"/>
      <c r="CL1792" s="375"/>
      <c r="CM1792" s="375"/>
      <c r="CN1792" s="311"/>
      <c r="CO1792" s="311"/>
      <c r="CP1792" s="311"/>
      <c r="CQ1792" s="311"/>
      <c r="CR1792" s="311"/>
      <c r="CS1792" s="311"/>
      <c r="CT1792" s="311"/>
      <c r="CU1792" s="311"/>
      <c r="CV1792" s="311"/>
      <c r="CW1792" s="311"/>
      <c r="CX1792" s="311"/>
      <c r="CY1792" s="311"/>
      <c r="CZ1792" s="311"/>
      <c r="DA1792" s="311"/>
      <c r="DB1792" s="311"/>
      <c r="DC1792" s="311"/>
      <c r="DD1792" s="311"/>
      <c r="DE1792" s="311"/>
      <c r="DG1792" s="610"/>
      <c r="DH1792" s="611"/>
      <c r="DI1792" s="415"/>
      <c r="DJ1792" s="416"/>
      <c r="DK1792" s="416"/>
      <c r="DL1792" s="416"/>
      <c r="DM1792" s="416"/>
      <c r="DN1792" s="416"/>
      <c r="DO1792" s="416"/>
      <c r="DP1792" s="416"/>
      <c r="DQ1792" s="416"/>
      <c r="DR1792" s="416"/>
      <c r="DS1792" s="416"/>
      <c r="DT1792" s="416"/>
      <c r="DU1792" s="416"/>
      <c r="DV1792" s="416"/>
      <c r="DW1792" s="416"/>
      <c r="DX1792" s="416"/>
      <c r="DY1792" s="416"/>
      <c r="DZ1792" s="416"/>
      <c r="EA1792" s="416"/>
      <c r="EB1792" s="416"/>
      <c r="EC1792" s="416"/>
      <c r="ED1792" s="416"/>
      <c r="EE1792" s="416"/>
      <c r="EF1792" s="416"/>
      <c r="EG1792" s="416"/>
      <c r="EH1792" s="416"/>
      <c r="EI1792" s="416"/>
      <c r="EJ1792" s="416"/>
      <c r="EK1792" s="416"/>
      <c r="EL1792" s="417"/>
    </row>
    <row r="1793" spans="3:143" ht="24" customHeight="1" x14ac:dyDescent="0.25">
      <c r="C1793" s="796"/>
      <c r="D1793" s="719"/>
      <c r="E1793" s="720"/>
      <c r="F1793" s="703" t="s">
        <v>489</v>
      </c>
      <c r="G1793" s="703"/>
      <c r="H1793" s="704" t="s">
        <v>490</v>
      </c>
      <c r="I1793" s="705"/>
      <c r="J1793" s="705"/>
      <c r="K1793" s="705"/>
      <c r="L1793" s="706"/>
      <c r="M1793" s="864"/>
      <c r="N1793" s="865"/>
      <c r="O1793" s="864"/>
      <c r="P1793" s="865"/>
      <c r="Q1793" s="864"/>
      <c r="R1793" s="865"/>
      <c r="S1793" s="868"/>
      <c r="T1793" s="869"/>
      <c r="U1793" s="280"/>
      <c r="V1793" s="280"/>
      <c r="W1793" s="628"/>
      <c r="X1793" s="628"/>
      <c r="Y1793" s="281"/>
      <c r="Z1793" s="281"/>
      <c r="AA1793" s="628"/>
      <c r="AB1793" s="628"/>
      <c r="AC1793" s="281"/>
      <c r="AD1793" s="281"/>
      <c r="AE1793" s="60"/>
      <c r="AF1793" s="259"/>
      <c r="AG1793" s="374">
        <f t="shared" si="2088"/>
        <v>18</v>
      </c>
      <c r="AH1793" s="399"/>
      <c r="AK1793" s="412">
        <f t="shared" si="2089"/>
        <v>0</v>
      </c>
      <c r="AL1793" s="379">
        <f t="shared" si="2062"/>
        <v>0</v>
      </c>
      <c r="AM1793" s="380">
        <f t="shared" si="2090"/>
        <v>0</v>
      </c>
      <c r="AN1793" s="292">
        <f t="shared" si="2091"/>
        <v>0</v>
      </c>
      <c r="AO1793" s="388">
        <f t="shared" si="2092"/>
        <v>0</v>
      </c>
      <c r="AP1793" s="379">
        <f t="shared" si="2063"/>
        <v>0</v>
      </c>
      <c r="AQ1793" s="380">
        <f t="shared" si="2093"/>
        <v>0</v>
      </c>
      <c r="AR1793" s="317">
        <f t="shared" si="2094"/>
        <v>0</v>
      </c>
      <c r="AS1793" s="388">
        <f t="shared" si="2095"/>
        <v>0</v>
      </c>
      <c r="AT1793" s="379">
        <f t="shared" si="2064"/>
        <v>0</v>
      </c>
      <c r="AU1793" s="380">
        <f t="shared" si="2096"/>
        <v>0</v>
      </c>
      <c r="AV1793" s="317">
        <f t="shared" si="2097"/>
        <v>0</v>
      </c>
      <c r="AW1793" s="388">
        <f t="shared" si="2098"/>
        <v>0</v>
      </c>
      <c r="AX1793" s="379">
        <f t="shared" si="2065"/>
        <v>0</v>
      </c>
      <c r="AY1793" s="380">
        <f t="shared" si="2099"/>
        <v>0</v>
      </c>
      <c r="AZ1793" s="292">
        <f t="shared" si="2100"/>
        <v>0</v>
      </c>
      <c r="BA1793" s="388">
        <f t="shared" si="2101"/>
        <v>0</v>
      </c>
      <c r="BB1793" s="379">
        <f t="shared" si="2066"/>
        <v>0</v>
      </c>
      <c r="BC1793" s="380">
        <f t="shared" si="2102"/>
        <v>0</v>
      </c>
      <c r="BD1793" s="292">
        <f t="shared" si="2103"/>
        <v>0</v>
      </c>
      <c r="BE1793" s="388">
        <f t="shared" si="2104"/>
        <v>0</v>
      </c>
      <c r="BF1793" s="379">
        <f t="shared" si="2067"/>
        <v>0</v>
      </c>
      <c r="BG1793" s="380">
        <f t="shared" si="2105"/>
        <v>0</v>
      </c>
      <c r="BH1793" s="292">
        <f t="shared" si="2106"/>
        <v>0</v>
      </c>
      <c r="CA1793" s="303"/>
      <c r="CB1793" s="421"/>
      <c r="CC1793" s="375"/>
      <c r="CD1793" s="375"/>
      <c r="CE1793" s="375"/>
      <c r="CF1793" s="375"/>
      <c r="CG1793" s="375"/>
      <c r="CH1793" s="375"/>
      <c r="CI1793" s="375"/>
      <c r="CJ1793" s="375"/>
      <c r="CK1793" s="375"/>
      <c r="CL1793" s="375"/>
      <c r="CM1793" s="375"/>
      <c r="CN1793" s="311"/>
      <c r="CO1793" s="311"/>
      <c r="CP1793" s="311"/>
      <c r="CQ1793" s="311"/>
      <c r="CR1793" s="311"/>
      <c r="CS1793" s="311"/>
      <c r="CT1793" s="311"/>
      <c r="CU1793" s="311"/>
      <c r="CV1793" s="311"/>
      <c r="CW1793" s="311"/>
      <c r="CX1793" s="311"/>
      <c r="CY1793" s="311"/>
      <c r="CZ1793" s="311"/>
      <c r="DA1793" s="311"/>
      <c r="DB1793" s="311"/>
      <c r="DC1793" s="311"/>
      <c r="DD1793" s="311"/>
      <c r="DE1793" s="311"/>
      <c r="DG1793" s="610"/>
      <c r="DH1793" s="611"/>
      <c r="DI1793" s="415"/>
      <c r="DJ1793" s="416"/>
      <c r="DK1793" s="416"/>
      <c r="DL1793" s="416"/>
      <c r="DM1793" s="416"/>
      <c r="DN1793" s="416"/>
      <c r="DO1793" s="416"/>
      <c r="DP1793" s="416"/>
      <c r="DQ1793" s="416"/>
      <c r="DR1793" s="416"/>
      <c r="DS1793" s="416"/>
      <c r="DT1793" s="416"/>
      <c r="DU1793" s="416"/>
      <c r="DV1793" s="416"/>
      <c r="DW1793" s="416"/>
      <c r="DX1793" s="416"/>
      <c r="DY1793" s="416"/>
      <c r="DZ1793" s="416"/>
      <c r="EA1793" s="416"/>
      <c r="EB1793" s="416"/>
      <c r="EC1793" s="416"/>
      <c r="ED1793" s="416"/>
      <c r="EE1793" s="416"/>
      <c r="EF1793" s="416"/>
      <c r="EG1793" s="416"/>
      <c r="EH1793" s="416"/>
      <c r="EI1793" s="416"/>
      <c r="EJ1793" s="416"/>
      <c r="EK1793" s="416"/>
      <c r="EL1793" s="417"/>
    </row>
    <row r="1794" spans="3:143" ht="36" customHeight="1" x14ac:dyDescent="0.25">
      <c r="C1794" s="796"/>
      <c r="D1794" s="719"/>
      <c r="E1794" s="720"/>
      <c r="F1794" s="703" t="s">
        <v>491</v>
      </c>
      <c r="G1794" s="703"/>
      <c r="H1794" s="704" t="s">
        <v>492</v>
      </c>
      <c r="I1794" s="705"/>
      <c r="J1794" s="705"/>
      <c r="K1794" s="705"/>
      <c r="L1794" s="706"/>
      <c r="M1794" s="864"/>
      <c r="N1794" s="865"/>
      <c r="O1794" s="864"/>
      <c r="P1794" s="865"/>
      <c r="Q1794" s="864"/>
      <c r="R1794" s="865"/>
      <c r="S1794" s="868"/>
      <c r="T1794" s="869"/>
      <c r="U1794" s="280"/>
      <c r="V1794" s="280"/>
      <c r="W1794" s="628"/>
      <c r="X1794" s="628"/>
      <c r="Y1794" s="281"/>
      <c r="Z1794" s="281"/>
      <c r="AA1794" s="628"/>
      <c r="AB1794" s="628"/>
      <c r="AC1794" s="281"/>
      <c r="AD1794" s="281"/>
      <c r="AE1794" s="60"/>
      <c r="AF1794" s="259"/>
      <c r="AG1794" s="374">
        <f t="shared" si="2088"/>
        <v>18</v>
      </c>
      <c r="AH1794" s="399"/>
      <c r="AK1794" s="412">
        <f t="shared" si="2089"/>
        <v>0</v>
      </c>
      <c r="AL1794" s="379">
        <f t="shared" si="2062"/>
        <v>0</v>
      </c>
      <c r="AM1794" s="380">
        <f t="shared" si="2090"/>
        <v>0</v>
      </c>
      <c r="AN1794" s="292">
        <f t="shared" si="2091"/>
        <v>0</v>
      </c>
      <c r="AO1794" s="388">
        <f t="shared" si="2092"/>
        <v>0</v>
      </c>
      <c r="AP1794" s="379">
        <f t="shared" si="2063"/>
        <v>0</v>
      </c>
      <c r="AQ1794" s="380">
        <f t="shared" si="2093"/>
        <v>0</v>
      </c>
      <c r="AR1794" s="317">
        <f t="shared" si="2094"/>
        <v>0</v>
      </c>
      <c r="AS1794" s="388">
        <f t="shared" si="2095"/>
        <v>0</v>
      </c>
      <c r="AT1794" s="379">
        <f t="shared" si="2064"/>
        <v>0</v>
      </c>
      <c r="AU1794" s="380">
        <f t="shared" si="2096"/>
        <v>0</v>
      </c>
      <c r="AV1794" s="317">
        <f t="shared" si="2097"/>
        <v>0</v>
      </c>
      <c r="AW1794" s="388">
        <f t="shared" si="2098"/>
        <v>0</v>
      </c>
      <c r="AX1794" s="379">
        <f t="shared" si="2065"/>
        <v>0</v>
      </c>
      <c r="AY1794" s="380">
        <f t="shared" si="2099"/>
        <v>0</v>
      </c>
      <c r="AZ1794" s="292">
        <f t="shared" si="2100"/>
        <v>0</v>
      </c>
      <c r="BA1794" s="388">
        <f t="shared" si="2101"/>
        <v>0</v>
      </c>
      <c r="BB1794" s="379">
        <f t="shared" si="2066"/>
        <v>0</v>
      </c>
      <c r="BC1794" s="380">
        <f t="shared" si="2102"/>
        <v>0</v>
      </c>
      <c r="BD1794" s="292">
        <f t="shared" si="2103"/>
        <v>0</v>
      </c>
      <c r="BE1794" s="388">
        <f t="shared" si="2104"/>
        <v>0</v>
      </c>
      <c r="BF1794" s="379">
        <f t="shared" si="2067"/>
        <v>0</v>
      </c>
      <c r="BG1794" s="380">
        <f t="shared" si="2105"/>
        <v>0</v>
      </c>
      <c r="BH1794" s="292">
        <f t="shared" si="2106"/>
        <v>0</v>
      </c>
      <c r="CA1794" s="299" t="s">
        <v>60</v>
      </c>
      <c r="CB1794" s="421"/>
      <c r="CC1794" s="375"/>
      <c r="CD1794" s="375"/>
      <c r="CE1794" s="375"/>
      <c r="CF1794" s="375"/>
      <c r="CG1794" s="375"/>
      <c r="CH1794" s="375"/>
      <c r="CI1794" s="375"/>
      <c r="CJ1794" s="375"/>
      <c r="CK1794" s="375"/>
      <c r="CL1794" s="375"/>
      <c r="CM1794" s="375"/>
      <c r="CN1794" s="423">
        <f t="shared" ref="CN1794" si="2285">IF(M1794="",0,M1794)</f>
        <v>0</v>
      </c>
      <c r="CO1794" s="423">
        <f t="shared" ref="CO1794" si="2286">IF(N1794="",0,N1794)</f>
        <v>0</v>
      </c>
      <c r="CP1794" s="423">
        <f t="shared" ref="CP1794" si="2287">IF(O1794="",0,O1794)</f>
        <v>0</v>
      </c>
      <c r="CQ1794" s="423">
        <f t="shared" ref="CQ1794" si="2288">IF(P1794="",0,P1794)</f>
        <v>0</v>
      </c>
      <c r="CR1794" s="423">
        <f t="shared" ref="CR1794" si="2289">IF(Q1794="",0,Q1794)</f>
        <v>0</v>
      </c>
      <c r="CS1794" s="423">
        <f t="shared" ref="CS1794" si="2290">IF(R1794="",0,R1794)</f>
        <v>0</v>
      </c>
      <c r="CT1794" s="423">
        <f t="shared" ref="CT1794" si="2291">IF(S1794="",0,S1794)</f>
        <v>0</v>
      </c>
      <c r="CU1794" s="423">
        <f t="shared" ref="CU1794" si="2292">IF(T1794="",0,T1794)</f>
        <v>0</v>
      </c>
      <c r="CV1794" s="423">
        <f t="shared" ref="CV1794" si="2293">IF(U1794="",0,U1794)</f>
        <v>0</v>
      </c>
      <c r="CW1794" s="423">
        <f t="shared" ref="CW1794" si="2294">IF(V1794="",0,V1794)</f>
        <v>0</v>
      </c>
      <c r="CX1794" s="423">
        <f t="shared" ref="CX1794" si="2295">IF(W1794="",0,W1794)</f>
        <v>0</v>
      </c>
      <c r="CY1794" s="423">
        <f t="shared" ref="CY1794" si="2296">IF(X1794="",0,X1794)</f>
        <v>0</v>
      </c>
      <c r="CZ1794" s="423">
        <f t="shared" ref="CZ1794" si="2297">IF(Y1794="",0,Y1794)</f>
        <v>0</v>
      </c>
      <c r="DA1794" s="423">
        <f t="shared" ref="DA1794" si="2298">IF(Z1794="",0,Z1794)</f>
        <v>0</v>
      </c>
      <c r="DB1794" s="423">
        <f t="shared" ref="DB1794" si="2299">IF(AA1794="",0,AA1794)</f>
        <v>0</v>
      </c>
      <c r="DC1794" s="423">
        <f t="shared" ref="DC1794" si="2300">IF(AB1794="",0,AB1794)</f>
        <v>0</v>
      </c>
      <c r="DD1794" s="423">
        <f t="shared" ref="DD1794" si="2301">IF(AC1794="",0,AC1794)</f>
        <v>0</v>
      </c>
      <c r="DE1794" s="423">
        <f t="shared" ref="DE1794" si="2302">IF(AD1794="",0,AD1794)</f>
        <v>0</v>
      </c>
      <c r="DG1794" s="610"/>
      <c r="DH1794" s="611"/>
      <c r="DI1794" s="415"/>
      <c r="DJ1794" s="416"/>
      <c r="DK1794" s="416"/>
      <c r="DL1794" s="416"/>
      <c r="DM1794" s="416"/>
      <c r="DN1794" s="416"/>
      <c r="DO1794" s="416"/>
      <c r="DP1794" s="416"/>
      <c r="DQ1794" s="416"/>
      <c r="DR1794" s="416"/>
      <c r="DS1794" s="416"/>
      <c r="DT1794" s="416"/>
      <c r="DU1794" s="416"/>
      <c r="DV1794" s="416"/>
      <c r="DW1794" s="416"/>
      <c r="DX1794" s="416"/>
      <c r="DY1794" s="416"/>
      <c r="DZ1794" s="416"/>
      <c r="EA1794" s="416"/>
      <c r="EB1794" s="416"/>
      <c r="EC1794" s="416"/>
      <c r="ED1794" s="416"/>
      <c r="EE1794" s="416"/>
      <c r="EF1794" s="416"/>
      <c r="EG1794" s="416"/>
      <c r="EH1794" s="416"/>
      <c r="EI1794" s="416"/>
      <c r="EJ1794" s="416"/>
      <c r="EK1794" s="416"/>
      <c r="EL1794" s="417"/>
    </row>
    <row r="1795" spans="3:143" ht="24" customHeight="1" x14ac:dyDescent="0.25">
      <c r="C1795" s="796"/>
      <c r="D1795" s="719"/>
      <c r="E1795" s="720"/>
      <c r="F1795" s="716" t="s">
        <v>498</v>
      </c>
      <c r="G1795" s="716"/>
      <c r="H1795" s="188"/>
      <c r="I1795" s="700" t="s">
        <v>493</v>
      </c>
      <c r="J1795" s="700"/>
      <c r="K1795" s="700"/>
      <c r="L1795" s="701"/>
      <c r="M1795" s="864"/>
      <c r="N1795" s="865"/>
      <c r="O1795" s="864"/>
      <c r="P1795" s="865"/>
      <c r="Q1795" s="864"/>
      <c r="R1795" s="865"/>
      <c r="S1795" s="868"/>
      <c r="T1795" s="869"/>
      <c r="U1795" s="280"/>
      <c r="V1795" s="280"/>
      <c r="W1795" s="628"/>
      <c r="X1795" s="628"/>
      <c r="Y1795" s="281"/>
      <c r="Z1795" s="281"/>
      <c r="AA1795" s="628"/>
      <c r="AB1795" s="628"/>
      <c r="AC1795" s="281"/>
      <c r="AD1795" s="281"/>
      <c r="AE1795" s="60"/>
      <c r="AF1795" s="259"/>
      <c r="AG1795" s="374">
        <f t="shared" si="2088"/>
        <v>18</v>
      </c>
      <c r="AH1795" s="399"/>
      <c r="AK1795" s="412">
        <f t="shared" si="2089"/>
        <v>0</v>
      </c>
      <c r="AL1795" s="379">
        <f t="shared" ref="AL1795:AL1826" si="2303">COUNTIF(O1795:R1795,"ns")</f>
        <v>0</v>
      </c>
      <c r="AM1795" s="380">
        <f t="shared" si="2090"/>
        <v>0</v>
      </c>
      <c r="AN1795" s="292">
        <f t="shared" si="2091"/>
        <v>0</v>
      </c>
      <c r="AO1795" s="388">
        <f t="shared" si="2092"/>
        <v>0</v>
      </c>
      <c r="AP1795" s="379">
        <f t="shared" ref="AP1795:AP1826" si="2304">COUNTIF(AC1795,"ns")+COUNTIF(Y1795,"ns")+COUNTIF(U1795,"ns")+COUNTIF(E1950,"ns")+COUNTIF(I1950,"ns")+COUNTIF(M1950,"ns")+COUNTIF(Q1950,"ns")+COUNTIF(U1950,"ns")+COUNTIF(Y1950,"ns")+COUNTIF(AC1950,"ns")</f>
        <v>0</v>
      </c>
      <c r="AQ1795" s="380">
        <f t="shared" si="2093"/>
        <v>0</v>
      </c>
      <c r="AR1795" s="317">
        <f t="shared" si="2094"/>
        <v>0</v>
      </c>
      <c r="AS1795" s="388">
        <f t="shared" si="2095"/>
        <v>0</v>
      </c>
      <c r="AT1795" s="379">
        <f t="shared" ref="AT1795:AT1826" si="2305">COUNTIF(V1795,"ns")+COUNTIF(AD1795,"ns")+COUNTIF(Z1795,"ns")++COUNTIF(F1950,"ns")+COUNTIF(J1950,"ns")+COUNTIF(N1950,"ns")+COUNTIF(R1950,"ns")+COUNTIF(V1950,"ns")+COUNTIF(Z1950,"ns")+COUNTIF(AD1950,"ns")</f>
        <v>0</v>
      </c>
      <c r="AU1795" s="380">
        <f t="shared" si="2096"/>
        <v>0</v>
      </c>
      <c r="AV1795" s="317">
        <f t="shared" si="2097"/>
        <v>0</v>
      </c>
      <c r="AW1795" s="388">
        <f t="shared" si="2098"/>
        <v>0</v>
      </c>
      <c r="AX1795" s="379">
        <f t="shared" ref="AX1795:AX1826" si="2306">COUNTIF(U1795:V1795,"ns")</f>
        <v>0</v>
      </c>
      <c r="AY1795" s="380">
        <f t="shared" si="2099"/>
        <v>0</v>
      </c>
      <c r="AZ1795" s="292">
        <f t="shared" si="2100"/>
        <v>0</v>
      </c>
      <c r="BA1795" s="388">
        <f t="shared" si="2101"/>
        <v>0</v>
      </c>
      <c r="BB1795" s="379">
        <f t="shared" ref="BB1795:BB1826" si="2307">COUNTIF(Y1795:Z1795,"ns")</f>
        <v>0</v>
      </c>
      <c r="BC1795" s="380">
        <f t="shared" si="2102"/>
        <v>0</v>
      </c>
      <c r="BD1795" s="292">
        <f t="shared" si="2103"/>
        <v>0</v>
      </c>
      <c r="BE1795" s="388">
        <f t="shared" si="2104"/>
        <v>0</v>
      </c>
      <c r="BF1795" s="379">
        <f t="shared" ref="BF1795:BF1826" si="2308">COUNTIF(AC1795:AD1795,"ns")</f>
        <v>0</v>
      </c>
      <c r="BG1795" s="380">
        <f t="shared" si="2105"/>
        <v>0</v>
      </c>
      <c r="BH1795" s="292">
        <f t="shared" si="2106"/>
        <v>0</v>
      </c>
      <c r="CA1795" s="299" t="s">
        <v>1917</v>
      </c>
      <c r="CB1795" s="421"/>
      <c r="CC1795" s="375"/>
      <c r="CD1795" s="375"/>
      <c r="CE1795" s="375"/>
      <c r="CF1795" s="375"/>
      <c r="CG1795" s="375"/>
      <c r="CH1795" s="375"/>
      <c r="CI1795" s="375"/>
      <c r="CJ1795" s="375"/>
      <c r="CK1795" s="375"/>
      <c r="CL1795" s="375"/>
      <c r="CM1795" s="375"/>
      <c r="CN1795" s="301">
        <f t="shared" ref="CN1795" si="2309">SUM(M1795:M1799)</f>
        <v>0</v>
      </c>
      <c r="CO1795" s="301">
        <f t="shared" ref="CO1795" si="2310">SUM(N1795:N1799)</f>
        <v>0</v>
      </c>
      <c r="CP1795" s="301">
        <f t="shared" ref="CP1795" si="2311">SUM(O1795:O1799)</f>
        <v>0</v>
      </c>
      <c r="CQ1795" s="301">
        <f t="shared" ref="CQ1795" si="2312">SUM(P1795:P1799)</f>
        <v>0</v>
      </c>
      <c r="CR1795" s="301">
        <f t="shared" ref="CR1795" si="2313">SUM(Q1795:Q1799)</f>
        <v>0</v>
      </c>
      <c r="CS1795" s="301">
        <f t="shared" ref="CS1795" si="2314">SUM(R1795:R1799)</f>
        <v>0</v>
      </c>
      <c r="CT1795" s="301">
        <f t="shared" ref="CT1795" si="2315">SUM(S1795:S1799)</f>
        <v>0</v>
      </c>
      <c r="CU1795" s="301">
        <f t="shared" ref="CU1795" si="2316">SUM(T1795:T1799)</f>
        <v>0</v>
      </c>
      <c r="CV1795" s="301">
        <f t="shared" ref="CV1795" si="2317">SUM(U1795:U1799)</f>
        <v>0</v>
      </c>
      <c r="CW1795" s="301">
        <f t="shared" ref="CW1795" si="2318">SUM(V1795:V1799)</f>
        <v>0</v>
      </c>
      <c r="CX1795" s="301">
        <f t="shared" ref="CX1795" si="2319">SUM(W1795:W1799)</f>
        <v>0</v>
      </c>
      <c r="CY1795" s="301">
        <f t="shared" ref="CY1795" si="2320">SUM(X1795:X1799)</f>
        <v>0</v>
      </c>
      <c r="CZ1795" s="301">
        <f t="shared" ref="CZ1795" si="2321">SUM(Y1795:Y1799)</f>
        <v>0</v>
      </c>
      <c r="DA1795" s="301">
        <f t="shared" ref="DA1795" si="2322">SUM(Z1795:Z1799)</f>
        <v>0</v>
      </c>
      <c r="DB1795" s="301">
        <f t="shared" ref="DB1795" si="2323">SUM(AA1795:AA1799)</f>
        <v>0</v>
      </c>
      <c r="DC1795" s="301">
        <f t="shared" ref="DC1795" si="2324">SUM(AB1795:AB1799)</f>
        <v>0</v>
      </c>
      <c r="DD1795" s="301">
        <f t="shared" ref="DD1795" si="2325">SUM(AC1795:AC1799)</f>
        <v>0</v>
      </c>
      <c r="DE1795" s="301">
        <f t="shared" ref="DE1795" si="2326">SUM(AD1795:AD1799)</f>
        <v>0</v>
      </c>
      <c r="DG1795" s="616"/>
      <c r="DH1795" s="617"/>
      <c r="DI1795" s="415"/>
      <c r="DJ1795" s="416"/>
      <c r="DK1795" s="416"/>
      <c r="DL1795" s="416"/>
      <c r="DM1795" s="416"/>
      <c r="DN1795" s="416"/>
      <c r="DO1795" s="416"/>
      <c r="DP1795" s="416"/>
      <c r="DQ1795" s="416"/>
      <c r="DR1795" s="416"/>
      <c r="DS1795" s="416"/>
      <c r="DT1795" s="416"/>
      <c r="DU1795" s="416"/>
      <c r="DV1795" s="416"/>
      <c r="DW1795" s="416"/>
      <c r="DX1795" s="416"/>
      <c r="DY1795" s="416"/>
      <c r="DZ1795" s="416"/>
      <c r="EA1795" s="416"/>
      <c r="EB1795" s="416"/>
      <c r="EC1795" s="416"/>
      <c r="ED1795" s="416"/>
      <c r="EE1795" s="416"/>
      <c r="EF1795" s="416"/>
      <c r="EG1795" s="416"/>
      <c r="EH1795" s="416"/>
      <c r="EI1795" s="416"/>
      <c r="EJ1795" s="416"/>
      <c r="EK1795" s="416"/>
      <c r="EL1795" s="417"/>
    </row>
    <row r="1796" spans="3:143" ht="36" customHeight="1" x14ac:dyDescent="0.25">
      <c r="C1796" s="796"/>
      <c r="D1796" s="719"/>
      <c r="E1796" s="720"/>
      <c r="F1796" s="716" t="s">
        <v>499</v>
      </c>
      <c r="G1796" s="716"/>
      <c r="H1796" s="188"/>
      <c r="I1796" s="700" t="s">
        <v>494</v>
      </c>
      <c r="J1796" s="700"/>
      <c r="K1796" s="700"/>
      <c r="L1796" s="701"/>
      <c r="M1796" s="864"/>
      <c r="N1796" s="865"/>
      <c r="O1796" s="864"/>
      <c r="P1796" s="865"/>
      <c r="Q1796" s="864"/>
      <c r="R1796" s="865"/>
      <c r="S1796" s="868"/>
      <c r="T1796" s="869"/>
      <c r="U1796" s="280"/>
      <c r="V1796" s="280"/>
      <c r="W1796" s="628"/>
      <c r="X1796" s="628"/>
      <c r="Y1796" s="281"/>
      <c r="Z1796" s="281"/>
      <c r="AA1796" s="628"/>
      <c r="AB1796" s="628"/>
      <c r="AC1796" s="281"/>
      <c r="AD1796" s="281"/>
      <c r="AE1796" s="60"/>
      <c r="AF1796" s="259"/>
      <c r="AG1796" s="374">
        <f t="shared" si="2088"/>
        <v>18</v>
      </c>
      <c r="AH1796" s="399"/>
      <c r="AK1796" s="412">
        <f t="shared" si="2089"/>
        <v>0</v>
      </c>
      <c r="AL1796" s="379">
        <f t="shared" si="2303"/>
        <v>0</v>
      </c>
      <c r="AM1796" s="380">
        <f t="shared" si="2090"/>
        <v>0</v>
      </c>
      <c r="AN1796" s="292">
        <f t="shared" si="2091"/>
        <v>0</v>
      </c>
      <c r="AO1796" s="388">
        <f t="shared" si="2092"/>
        <v>0</v>
      </c>
      <c r="AP1796" s="379">
        <f t="shared" si="2304"/>
        <v>0</v>
      </c>
      <c r="AQ1796" s="380">
        <f t="shared" si="2093"/>
        <v>0</v>
      </c>
      <c r="AR1796" s="317">
        <f t="shared" si="2094"/>
        <v>0</v>
      </c>
      <c r="AS1796" s="388">
        <f t="shared" si="2095"/>
        <v>0</v>
      </c>
      <c r="AT1796" s="379">
        <f t="shared" si="2305"/>
        <v>0</v>
      </c>
      <c r="AU1796" s="380">
        <f t="shared" si="2096"/>
        <v>0</v>
      </c>
      <c r="AV1796" s="317">
        <f t="shared" si="2097"/>
        <v>0</v>
      </c>
      <c r="AW1796" s="388">
        <f t="shared" si="2098"/>
        <v>0</v>
      </c>
      <c r="AX1796" s="379">
        <f t="shared" si="2306"/>
        <v>0</v>
      </c>
      <c r="AY1796" s="380">
        <f t="shared" si="2099"/>
        <v>0</v>
      </c>
      <c r="AZ1796" s="292">
        <f t="shared" si="2100"/>
        <v>0</v>
      </c>
      <c r="BA1796" s="388">
        <f t="shared" si="2101"/>
        <v>0</v>
      </c>
      <c r="BB1796" s="379">
        <f t="shared" si="2307"/>
        <v>0</v>
      </c>
      <c r="BC1796" s="380">
        <f t="shared" si="2102"/>
        <v>0</v>
      </c>
      <c r="BD1796" s="292">
        <f t="shared" si="2103"/>
        <v>0</v>
      </c>
      <c r="BE1796" s="388">
        <f t="shared" si="2104"/>
        <v>0</v>
      </c>
      <c r="BF1796" s="379">
        <f t="shared" si="2308"/>
        <v>0</v>
      </c>
      <c r="BG1796" s="380">
        <f t="shared" si="2105"/>
        <v>0</v>
      </c>
      <c r="BH1796" s="292">
        <f t="shared" si="2106"/>
        <v>0</v>
      </c>
      <c r="CA1796" s="299" t="s">
        <v>1910</v>
      </c>
      <c r="CB1796" s="421"/>
      <c r="CC1796" s="375"/>
      <c r="CD1796" s="375"/>
      <c r="CE1796" s="375"/>
      <c r="CF1796" s="375"/>
      <c r="CG1796" s="375"/>
      <c r="CH1796" s="375"/>
      <c r="CI1796" s="375"/>
      <c r="CJ1796" s="375"/>
      <c r="CK1796" s="375"/>
      <c r="CL1796" s="375"/>
      <c r="CM1796" s="375"/>
      <c r="CN1796" s="422">
        <f t="shared" ref="CN1796" si="2327">IF(CN1794="NA",COUNTIF(M1795:M1799,"NA"),COUNTIF(M1795:M1799,"NS"))</f>
        <v>0</v>
      </c>
      <c r="CO1796" s="422">
        <f t="shared" ref="CO1796" si="2328">IF(CO1794="NA",COUNTIF(N1795:N1799,"NA"),COUNTIF(N1795:N1799,"NS"))</f>
        <v>0</v>
      </c>
      <c r="CP1796" s="422">
        <f t="shared" ref="CP1796" si="2329">IF(CP1794="NA",COUNTIF(O1795:O1799,"NA"),COUNTIF(O1795:O1799,"NS"))</f>
        <v>0</v>
      </c>
      <c r="CQ1796" s="422">
        <f t="shared" ref="CQ1796" si="2330">IF(CQ1794="NA",COUNTIF(P1795:P1799,"NA"),COUNTIF(P1795:P1799,"NS"))</f>
        <v>0</v>
      </c>
      <c r="CR1796" s="422">
        <f t="shared" ref="CR1796" si="2331">IF(CR1794="NA",COUNTIF(Q1795:Q1799,"NA"),COUNTIF(Q1795:Q1799,"NS"))</f>
        <v>0</v>
      </c>
      <c r="CS1796" s="422">
        <f t="shared" ref="CS1796" si="2332">IF(CS1794="NA",COUNTIF(R1795:R1799,"NA"),COUNTIF(R1795:R1799,"NS"))</f>
        <v>0</v>
      </c>
      <c r="CT1796" s="422">
        <f t="shared" ref="CT1796" si="2333">IF(CT1794="NA",COUNTIF(S1795:S1799,"NA"),COUNTIF(S1795:S1799,"NS"))</f>
        <v>0</v>
      </c>
      <c r="CU1796" s="422">
        <f t="shared" ref="CU1796" si="2334">IF(CU1794="NA",COUNTIF(T1795:T1799,"NA"),COUNTIF(T1795:T1799,"NS"))</f>
        <v>0</v>
      </c>
      <c r="CV1796" s="422">
        <f t="shared" ref="CV1796" si="2335">IF(CV1794="NA",COUNTIF(U1795:U1799,"NA"),COUNTIF(U1795:U1799,"NS"))</f>
        <v>0</v>
      </c>
      <c r="CW1796" s="422">
        <f t="shared" ref="CW1796" si="2336">IF(CW1794="NA",COUNTIF(V1795:V1799,"NA"),COUNTIF(V1795:V1799,"NS"))</f>
        <v>0</v>
      </c>
      <c r="CX1796" s="422">
        <f t="shared" ref="CX1796" si="2337">IF(CX1794="NA",COUNTIF(W1795:W1799,"NA"),COUNTIF(W1795:W1799,"NS"))</f>
        <v>0</v>
      </c>
      <c r="CY1796" s="422">
        <f t="shared" ref="CY1796" si="2338">IF(CY1794="NA",COUNTIF(X1795:X1799,"NA"),COUNTIF(X1795:X1799,"NS"))</f>
        <v>0</v>
      </c>
      <c r="CZ1796" s="422">
        <f t="shared" ref="CZ1796" si="2339">IF(CZ1794="NA",COUNTIF(Y1795:Y1799,"NA"),COUNTIF(Y1795:Y1799,"NS"))</f>
        <v>0</v>
      </c>
      <c r="DA1796" s="422">
        <f t="shared" ref="DA1796" si="2340">IF(DA1794="NA",COUNTIF(Z1795:Z1799,"NA"),COUNTIF(Z1795:Z1799,"NS"))</f>
        <v>0</v>
      </c>
      <c r="DB1796" s="422">
        <f t="shared" ref="DB1796" si="2341">IF(DB1794="NA",COUNTIF(AA1795:AA1799,"NA"),COUNTIF(AA1795:AA1799,"NS"))</f>
        <v>0</v>
      </c>
      <c r="DC1796" s="422">
        <f t="shared" ref="DC1796" si="2342">IF(DC1794="NA",COUNTIF(AB1795:AB1799,"NA"),COUNTIF(AB1795:AB1799,"NS"))</f>
        <v>0</v>
      </c>
      <c r="DD1796" s="422">
        <f t="shared" ref="DD1796" si="2343">IF(DD1794="NA",COUNTIF(AC1795:AC1799,"NA"),COUNTIF(AC1795:AC1799,"NS"))</f>
        <v>0</v>
      </c>
      <c r="DE1796" s="422">
        <f t="shared" ref="DE1796" si="2344">IF(DE1794="NA",COUNTIF(AD1795:AD1799,"NA"),COUNTIF(AD1795:AD1799,"NS"))</f>
        <v>0</v>
      </c>
      <c r="DG1796" s="616"/>
      <c r="DH1796" s="617"/>
      <c r="DI1796" s="415"/>
      <c r="DJ1796" s="416"/>
      <c r="DK1796" s="416"/>
      <c r="DL1796" s="416"/>
      <c r="DM1796" s="416"/>
      <c r="DN1796" s="416"/>
      <c r="DO1796" s="416"/>
      <c r="DP1796" s="416"/>
      <c r="DQ1796" s="416"/>
      <c r="DR1796" s="416"/>
      <c r="DS1796" s="416"/>
      <c r="DT1796" s="416"/>
      <c r="DU1796" s="416"/>
      <c r="DV1796" s="416"/>
      <c r="DW1796" s="416"/>
      <c r="DX1796" s="416"/>
      <c r="DY1796" s="416"/>
      <c r="DZ1796" s="416"/>
      <c r="EA1796" s="416"/>
      <c r="EB1796" s="416"/>
      <c r="EC1796" s="416"/>
      <c r="ED1796" s="416"/>
      <c r="EE1796" s="416"/>
      <c r="EF1796" s="416"/>
      <c r="EG1796" s="416"/>
      <c r="EH1796" s="416"/>
      <c r="EI1796" s="416"/>
      <c r="EJ1796" s="416"/>
      <c r="EK1796" s="416"/>
      <c r="EL1796" s="417"/>
    </row>
    <row r="1797" spans="3:143" ht="24" customHeight="1" x14ac:dyDescent="0.25">
      <c r="C1797" s="796"/>
      <c r="D1797" s="719"/>
      <c r="E1797" s="720"/>
      <c r="F1797" s="716" t="s">
        <v>500</v>
      </c>
      <c r="G1797" s="716"/>
      <c r="H1797" s="188"/>
      <c r="I1797" s="700" t="s">
        <v>495</v>
      </c>
      <c r="J1797" s="700"/>
      <c r="K1797" s="700"/>
      <c r="L1797" s="701"/>
      <c r="M1797" s="864"/>
      <c r="N1797" s="865"/>
      <c r="O1797" s="864"/>
      <c r="P1797" s="865"/>
      <c r="Q1797" s="864"/>
      <c r="R1797" s="865"/>
      <c r="S1797" s="868"/>
      <c r="T1797" s="869"/>
      <c r="U1797" s="280"/>
      <c r="V1797" s="280"/>
      <c r="W1797" s="628"/>
      <c r="X1797" s="628"/>
      <c r="Y1797" s="281"/>
      <c r="Z1797" s="281"/>
      <c r="AA1797" s="628"/>
      <c r="AB1797" s="628"/>
      <c r="AC1797" s="281"/>
      <c r="AD1797" s="281"/>
      <c r="AE1797" s="60"/>
      <c r="AF1797" s="259"/>
      <c r="AG1797" s="374">
        <f t="shared" si="2088"/>
        <v>18</v>
      </c>
      <c r="AH1797" s="399"/>
      <c r="AK1797" s="412">
        <f t="shared" si="2089"/>
        <v>0</v>
      </c>
      <c r="AL1797" s="379">
        <f t="shared" si="2303"/>
        <v>0</v>
      </c>
      <c r="AM1797" s="380">
        <f t="shared" si="2090"/>
        <v>0</v>
      </c>
      <c r="AN1797" s="292">
        <f t="shared" si="2091"/>
        <v>0</v>
      </c>
      <c r="AO1797" s="388">
        <f t="shared" si="2092"/>
        <v>0</v>
      </c>
      <c r="AP1797" s="379">
        <f t="shared" si="2304"/>
        <v>0</v>
      </c>
      <c r="AQ1797" s="380">
        <f t="shared" si="2093"/>
        <v>0</v>
      </c>
      <c r="AR1797" s="317">
        <f t="shared" si="2094"/>
        <v>0</v>
      </c>
      <c r="AS1797" s="388">
        <f t="shared" si="2095"/>
        <v>0</v>
      </c>
      <c r="AT1797" s="379">
        <f t="shared" si="2305"/>
        <v>0</v>
      </c>
      <c r="AU1797" s="380">
        <f t="shared" si="2096"/>
        <v>0</v>
      </c>
      <c r="AV1797" s="317">
        <f t="shared" si="2097"/>
        <v>0</v>
      </c>
      <c r="AW1797" s="388">
        <f t="shared" si="2098"/>
        <v>0</v>
      </c>
      <c r="AX1797" s="379">
        <f t="shared" si="2306"/>
        <v>0</v>
      </c>
      <c r="AY1797" s="380">
        <f t="shared" si="2099"/>
        <v>0</v>
      </c>
      <c r="AZ1797" s="292">
        <f t="shared" si="2100"/>
        <v>0</v>
      </c>
      <c r="BA1797" s="388">
        <f t="shared" si="2101"/>
        <v>0</v>
      </c>
      <c r="BB1797" s="379">
        <f t="shared" si="2307"/>
        <v>0</v>
      </c>
      <c r="BC1797" s="380">
        <f t="shared" si="2102"/>
        <v>0</v>
      </c>
      <c r="BD1797" s="292">
        <f t="shared" si="2103"/>
        <v>0</v>
      </c>
      <c r="BE1797" s="388">
        <f t="shared" si="2104"/>
        <v>0</v>
      </c>
      <c r="BF1797" s="379">
        <f t="shared" si="2308"/>
        <v>0</v>
      </c>
      <c r="BG1797" s="380">
        <f t="shared" si="2105"/>
        <v>0</v>
      </c>
      <c r="BH1797" s="292">
        <f t="shared" si="2106"/>
        <v>0</v>
      </c>
      <c r="CA1797" s="299" t="s">
        <v>1918</v>
      </c>
      <c r="CB1797" s="427"/>
      <c r="CC1797" s="375"/>
      <c r="CD1797" s="375"/>
      <c r="CE1797" s="375"/>
      <c r="CF1797" s="375"/>
      <c r="CG1797" s="375"/>
      <c r="CH1797" s="375"/>
      <c r="CI1797" s="375"/>
      <c r="CJ1797" s="375"/>
      <c r="CK1797" s="375"/>
      <c r="CL1797" s="375"/>
      <c r="CM1797" s="375"/>
      <c r="CN1797" s="425">
        <f t="shared" ref="CN1797:DD1797" si="2345">IF(OR(AND(CN1794=0,CN1796&gt;0),AND(CN1794="NS",CN1795&gt;0),AND(CN1794="NS",CN1795=0,CN1796=0)),1,IF(OR(AND(CN1796&gt;=2,CN1795&lt;CN1794),AND(CN1794="NS",CN1795=0,CN1796&gt;0),OR(CN1794=CN1795,AND(CN1794="",CN1796=0,CN1795=0))),0,1))</f>
        <v>0</v>
      </c>
      <c r="CO1797" s="425">
        <f t="shared" si="2345"/>
        <v>0</v>
      </c>
      <c r="CP1797" s="425">
        <f t="shared" si="2345"/>
        <v>0</v>
      </c>
      <c r="CQ1797" s="425">
        <f t="shared" si="2345"/>
        <v>0</v>
      </c>
      <c r="CR1797" s="425">
        <f t="shared" si="2345"/>
        <v>0</v>
      </c>
      <c r="CS1797" s="425">
        <f t="shared" si="2345"/>
        <v>0</v>
      </c>
      <c r="CT1797" s="425">
        <f t="shared" si="2345"/>
        <v>0</v>
      </c>
      <c r="CU1797" s="425">
        <f t="shared" si="2345"/>
        <v>0</v>
      </c>
      <c r="CV1797" s="425">
        <f t="shared" si="2345"/>
        <v>0</v>
      </c>
      <c r="CW1797" s="425">
        <f t="shared" si="2345"/>
        <v>0</v>
      </c>
      <c r="CX1797" s="425">
        <f t="shared" si="2345"/>
        <v>0</v>
      </c>
      <c r="CY1797" s="425">
        <f t="shared" si="2345"/>
        <v>0</v>
      </c>
      <c r="CZ1797" s="425">
        <f t="shared" si="2345"/>
        <v>0</v>
      </c>
      <c r="DA1797" s="425">
        <f t="shared" si="2345"/>
        <v>0</v>
      </c>
      <c r="DB1797" s="425">
        <f t="shared" si="2345"/>
        <v>0</v>
      </c>
      <c r="DC1797" s="425">
        <f t="shared" si="2345"/>
        <v>0</v>
      </c>
      <c r="DD1797" s="425">
        <f t="shared" si="2345"/>
        <v>0</v>
      </c>
      <c r="DE1797" s="425">
        <f t="shared" ref="DE1797" si="2346">IF(OR(AND(DE1794=0,DE1796&gt;0),AND(DE1794="NS",DE1795&gt;0),AND(DE1794="NS",DE1795=0,DE1796=0)),1,IF(OR(AND(DE1796&gt;=2,DE1795&lt;DE1794),AND(DE1794="NS",DE1795=0,DE1796&gt;0),OR(DE1794=DE1795,AND(DE1794="",DE1796=0,DE1795=0))),0,1))</f>
        <v>0</v>
      </c>
      <c r="DF1797" s="400">
        <f>SUM(CN1797:DE1797)</f>
        <v>0</v>
      </c>
      <c r="DG1797" s="616"/>
      <c r="DH1797" s="617"/>
      <c r="DI1797" s="415"/>
      <c r="DJ1797" s="416"/>
      <c r="DK1797" s="416"/>
      <c r="DL1797" s="416"/>
      <c r="DM1797" s="416"/>
      <c r="DN1797" s="416"/>
      <c r="DO1797" s="416"/>
      <c r="DP1797" s="416"/>
      <c r="DQ1797" s="416"/>
      <c r="DR1797" s="416"/>
      <c r="DS1797" s="416"/>
      <c r="DT1797" s="416"/>
      <c r="DU1797" s="416"/>
      <c r="DV1797" s="416"/>
      <c r="DW1797" s="416"/>
      <c r="DX1797" s="416"/>
      <c r="DY1797" s="416"/>
      <c r="DZ1797" s="416"/>
      <c r="EA1797" s="416"/>
      <c r="EB1797" s="416"/>
      <c r="EC1797" s="416"/>
      <c r="ED1797" s="416"/>
      <c r="EE1797" s="416"/>
      <c r="EF1797" s="416"/>
      <c r="EG1797" s="416"/>
      <c r="EH1797" s="416"/>
      <c r="EI1797" s="416"/>
      <c r="EJ1797" s="416"/>
      <c r="EK1797" s="416"/>
      <c r="EL1797" s="417"/>
    </row>
    <row r="1798" spans="3:143" ht="48" customHeight="1" x14ac:dyDescent="0.25">
      <c r="C1798" s="796"/>
      <c r="D1798" s="719"/>
      <c r="E1798" s="720"/>
      <c r="F1798" s="716" t="s">
        <v>501</v>
      </c>
      <c r="G1798" s="716"/>
      <c r="H1798" s="188"/>
      <c r="I1798" s="700" t="s">
        <v>496</v>
      </c>
      <c r="J1798" s="700"/>
      <c r="K1798" s="700"/>
      <c r="L1798" s="701"/>
      <c r="M1798" s="864"/>
      <c r="N1798" s="865"/>
      <c r="O1798" s="864"/>
      <c r="P1798" s="865"/>
      <c r="Q1798" s="864"/>
      <c r="R1798" s="865"/>
      <c r="S1798" s="868"/>
      <c r="T1798" s="869"/>
      <c r="U1798" s="280"/>
      <c r="V1798" s="280"/>
      <c r="W1798" s="628"/>
      <c r="X1798" s="628"/>
      <c r="Y1798" s="281"/>
      <c r="Z1798" s="281"/>
      <c r="AA1798" s="628"/>
      <c r="AB1798" s="628"/>
      <c r="AC1798" s="281"/>
      <c r="AD1798" s="281"/>
      <c r="AE1798" s="60"/>
      <c r="AF1798" s="259"/>
      <c r="AG1798" s="374">
        <f t="shared" si="2088"/>
        <v>18</v>
      </c>
      <c r="AH1798" s="399"/>
      <c r="AK1798" s="412">
        <f t="shared" si="2089"/>
        <v>0</v>
      </c>
      <c r="AL1798" s="379">
        <f t="shared" si="2303"/>
        <v>0</v>
      </c>
      <c r="AM1798" s="380">
        <f t="shared" si="2090"/>
        <v>0</v>
      </c>
      <c r="AN1798" s="292">
        <f t="shared" si="2091"/>
        <v>0</v>
      </c>
      <c r="AO1798" s="388">
        <f t="shared" si="2092"/>
        <v>0</v>
      </c>
      <c r="AP1798" s="379">
        <f t="shared" si="2304"/>
        <v>0</v>
      </c>
      <c r="AQ1798" s="380">
        <f t="shared" si="2093"/>
        <v>0</v>
      </c>
      <c r="AR1798" s="317">
        <f t="shared" si="2094"/>
        <v>0</v>
      </c>
      <c r="AS1798" s="388">
        <f t="shared" si="2095"/>
        <v>0</v>
      </c>
      <c r="AT1798" s="379">
        <f t="shared" si="2305"/>
        <v>0</v>
      </c>
      <c r="AU1798" s="380">
        <f t="shared" si="2096"/>
        <v>0</v>
      </c>
      <c r="AV1798" s="317">
        <f t="shared" si="2097"/>
        <v>0</v>
      </c>
      <c r="AW1798" s="388">
        <f t="shared" si="2098"/>
        <v>0</v>
      </c>
      <c r="AX1798" s="379">
        <f t="shared" si="2306"/>
        <v>0</v>
      </c>
      <c r="AY1798" s="380">
        <f t="shared" si="2099"/>
        <v>0</v>
      </c>
      <c r="AZ1798" s="292">
        <f t="shared" si="2100"/>
        <v>0</v>
      </c>
      <c r="BA1798" s="388">
        <f t="shared" si="2101"/>
        <v>0</v>
      </c>
      <c r="BB1798" s="379">
        <f t="shared" si="2307"/>
        <v>0</v>
      </c>
      <c r="BC1798" s="380">
        <f t="shared" si="2102"/>
        <v>0</v>
      </c>
      <c r="BD1798" s="292">
        <f t="shared" si="2103"/>
        <v>0</v>
      </c>
      <c r="BE1798" s="388">
        <f t="shared" si="2104"/>
        <v>0</v>
      </c>
      <c r="BF1798" s="379">
        <f t="shared" si="2308"/>
        <v>0</v>
      </c>
      <c r="BG1798" s="380">
        <f t="shared" si="2105"/>
        <v>0</v>
      </c>
      <c r="BH1798" s="292">
        <f t="shared" si="2106"/>
        <v>0</v>
      </c>
      <c r="CA1798" s="309"/>
      <c r="CB1798" s="427"/>
      <c r="CC1798" s="375"/>
      <c r="CD1798" s="375"/>
      <c r="CE1798" s="375"/>
      <c r="CF1798" s="375"/>
      <c r="CG1798" s="375"/>
      <c r="CH1798" s="375"/>
      <c r="CI1798" s="375"/>
      <c r="CJ1798" s="375"/>
      <c r="CK1798" s="375"/>
      <c r="CL1798" s="375"/>
      <c r="CM1798" s="375"/>
      <c r="CN1798" s="311"/>
      <c r="CO1798" s="311"/>
      <c r="CP1798" s="311"/>
      <c r="CQ1798" s="311"/>
      <c r="CR1798" s="311"/>
      <c r="CS1798" s="311"/>
      <c r="CT1798" s="311"/>
      <c r="CU1798" s="311"/>
      <c r="CV1798" s="311"/>
      <c r="CW1798" s="311"/>
      <c r="CX1798" s="311"/>
      <c r="CY1798" s="311"/>
      <c r="CZ1798" s="311"/>
      <c r="DA1798" s="311"/>
      <c r="DB1798" s="311"/>
      <c r="DC1798" s="311"/>
      <c r="DD1798" s="311"/>
      <c r="DE1798" s="311"/>
      <c r="DG1798" s="616"/>
      <c r="DH1798" s="617"/>
      <c r="DI1798" s="415"/>
      <c r="DJ1798" s="416"/>
      <c r="DK1798" s="416"/>
      <c r="DL1798" s="416"/>
      <c r="DM1798" s="416"/>
      <c r="DN1798" s="416"/>
      <c r="DO1798" s="416"/>
      <c r="DP1798" s="416"/>
      <c r="DQ1798" s="416"/>
      <c r="DR1798" s="416"/>
      <c r="DS1798" s="416"/>
      <c r="DT1798" s="416"/>
      <c r="DU1798" s="416"/>
      <c r="DV1798" s="416"/>
      <c r="DW1798" s="416"/>
      <c r="DX1798" s="416"/>
      <c r="DY1798" s="416"/>
      <c r="DZ1798" s="416"/>
      <c r="EA1798" s="416"/>
      <c r="EB1798" s="416"/>
      <c r="EC1798" s="416"/>
      <c r="ED1798" s="416"/>
      <c r="EE1798" s="416"/>
      <c r="EF1798" s="416"/>
      <c r="EG1798" s="416"/>
      <c r="EH1798" s="416"/>
      <c r="EI1798" s="416"/>
      <c r="EJ1798" s="416"/>
      <c r="EK1798" s="416"/>
      <c r="EL1798" s="417"/>
    </row>
    <row r="1799" spans="3:143" ht="60" customHeight="1" x14ac:dyDescent="0.25">
      <c r="C1799" s="796"/>
      <c r="D1799" s="719"/>
      <c r="E1799" s="720"/>
      <c r="F1799" s="716" t="s">
        <v>502</v>
      </c>
      <c r="G1799" s="716"/>
      <c r="H1799" s="188"/>
      <c r="I1799" s="700" t="s">
        <v>497</v>
      </c>
      <c r="J1799" s="700"/>
      <c r="K1799" s="700"/>
      <c r="L1799" s="701"/>
      <c r="M1799" s="864"/>
      <c r="N1799" s="865"/>
      <c r="O1799" s="864"/>
      <c r="P1799" s="865"/>
      <c r="Q1799" s="864"/>
      <c r="R1799" s="865"/>
      <c r="S1799" s="868"/>
      <c r="T1799" s="869"/>
      <c r="U1799" s="280"/>
      <c r="V1799" s="280"/>
      <c r="W1799" s="628"/>
      <c r="X1799" s="628"/>
      <c r="Y1799" s="281"/>
      <c r="Z1799" s="281"/>
      <c r="AA1799" s="628"/>
      <c r="AB1799" s="628"/>
      <c r="AC1799" s="281"/>
      <c r="AD1799" s="281"/>
      <c r="AE1799" s="60"/>
      <c r="AF1799" s="259"/>
      <c r="AG1799" s="374">
        <f t="shared" si="2088"/>
        <v>18</v>
      </c>
      <c r="AH1799" s="399"/>
      <c r="AK1799" s="412">
        <f t="shared" si="2089"/>
        <v>0</v>
      </c>
      <c r="AL1799" s="379">
        <f t="shared" si="2303"/>
        <v>0</v>
      </c>
      <c r="AM1799" s="380">
        <f t="shared" si="2090"/>
        <v>0</v>
      </c>
      <c r="AN1799" s="292">
        <f t="shared" si="2091"/>
        <v>0</v>
      </c>
      <c r="AO1799" s="388">
        <f t="shared" si="2092"/>
        <v>0</v>
      </c>
      <c r="AP1799" s="379">
        <f t="shared" si="2304"/>
        <v>0</v>
      </c>
      <c r="AQ1799" s="380">
        <f t="shared" si="2093"/>
        <v>0</v>
      </c>
      <c r="AR1799" s="317">
        <f t="shared" si="2094"/>
        <v>0</v>
      </c>
      <c r="AS1799" s="388">
        <f t="shared" si="2095"/>
        <v>0</v>
      </c>
      <c r="AT1799" s="379">
        <f t="shared" si="2305"/>
        <v>0</v>
      </c>
      <c r="AU1799" s="380">
        <f t="shared" si="2096"/>
        <v>0</v>
      </c>
      <c r="AV1799" s="317">
        <f t="shared" si="2097"/>
        <v>0</v>
      </c>
      <c r="AW1799" s="388">
        <f t="shared" si="2098"/>
        <v>0</v>
      </c>
      <c r="AX1799" s="379">
        <f t="shared" si="2306"/>
        <v>0</v>
      </c>
      <c r="AY1799" s="380">
        <f t="shared" si="2099"/>
        <v>0</v>
      </c>
      <c r="AZ1799" s="292">
        <f t="shared" si="2100"/>
        <v>0</v>
      </c>
      <c r="BA1799" s="388">
        <f t="shared" si="2101"/>
        <v>0</v>
      </c>
      <c r="BB1799" s="379">
        <f t="shared" si="2307"/>
        <v>0</v>
      </c>
      <c r="BC1799" s="380">
        <f t="shared" si="2102"/>
        <v>0</v>
      </c>
      <c r="BD1799" s="292">
        <f t="shared" si="2103"/>
        <v>0</v>
      </c>
      <c r="BE1799" s="388">
        <f t="shared" si="2104"/>
        <v>0</v>
      </c>
      <c r="BF1799" s="379">
        <f t="shared" si="2308"/>
        <v>0</v>
      </c>
      <c r="BG1799" s="380">
        <f t="shared" si="2105"/>
        <v>0</v>
      </c>
      <c r="BH1799" s="292">
        <f t="shared" si="2106"/>
        <v>0</v>
      </c>
      <c r="CA1799" s="309"/>
      <c r="CB1799" s="427"/>
      <c r="CC1799" s="375"/>
      <c r="CD1799" s="375"/>
      <c r="CE1799" s="375"/>
      <c r="CF1799" s="375"/>
      <c r="CG1799" s="375"/>
      <c r="CH1799" s="375"/>
      <c r="CI1799" s="375"/>
      <c r="CJ1799" s="375"/>
      <c r="CK1799" s="375"/>
      <c r="CL1799" s="375"/>
      <c r="CM1799" s="375"/>
      <c r="CN1799" s="311"/>
      <c r="CO1799" s="311"/>
      <c r="CP1799" s="311"/>
      <c r="CQ1799" s="311"/>
      <c r="CR1799" s="311"/>
      <c r="CS1799" s="311"/>
      <c r="CT1799" s="311"/>
      <c r="CU1799" s="311"/>
      <c r="CV1799" s="311"/>
      <c r="CW1799" s="311"/>
      <c r="CX1799" s="311"/>
      <c r="CY1799" s="311"/>
      <c r="CZ1799" s="311"/>
      <c r="DA1799" s="311"/>
      <c r="DB1799" s="311"/>
      <c r="DC1799" s="311"/>
      <c r="DD1799" s="311"/>
      <c r="DE1799" s="311"/>
      <c r="DG1799" s="616"/>
      <c r="DH1799" s="617"/>
      <c r="DI1799" s="415"/>
      <c r="DJ1799" s="416"/>
      <c r="DK1799" s="416"/>
      <c r="DL1799" s="416"/>
      <c r="DM1799" s="416"/>
      <c r="DN1799" s="416"/>
      <c r="DO1799" s="416"/>
      <c r="DP1799" s="416"/>
      <c r="DQ1799" s="416"/>
      <c r="DR1799" s="416"/>
      <c r="DS1799" s="416"/>
      <c r="DT1799" s="416"/>
      <c r="DU1799" s="416"/>
      <c r="DV1799" s="416"/>
      <c r="DW1799" s="416"/>
      <c r="DX1799" s="416"/>
      <c r="DY1799" s="416"/>
      <c r="DZ1799" s="416"/>
      <c r="EA1799" s="416"/>
      <c r="EB1799" s="416"/>
      <c r="EC1799" s="416"/>
      <c r="ED1799" s="416"/>
      <c r="EE1799" s="416"/>
      <c r="EF1799" s="416"/>
      <c r="EG1799" s="416"/>
      <c r="EH1799" s="416"/>
      <c r="EI1799" s="416"/>
      <c r="EJ1799" s="416"/>
      <c r="EK1799" s="416"/>
      <c r="EL1799" s="417"/>
    </row>
    <row r="1800" spans="3:143" ht="15" customHeight="1" x14ac:dyDescent="0.25">
      <c r="C1800" s="796"/>
      <c r="D1800" s="719"/>
      <c r="E1800" s="720"/>
      <c r="F1800" s="703" t="s">
        <v>503</v>
      </c>
      <c r="G1800" s="703"/>
      <c r="H1800" s="704" t="s">
        <v>504</v>
      </c>
      <c r="I1800" s="705"/>
      <c r="J1800" s="705"/>
      <c r="K1800" s="705"/>
      <c r="L1800" s="706"/>
      <c r="M1800" s="864"/>
      <c r="N1800" s="865"/>
      <c r="O1800" s="864"/>
      <c r="P1800" s="865"/>
      <c r="Q1800" s="864"/>
      <c r="R1800" s="865"/>
      <c r="S1800" s="868"/>
      <c r="T1800" s="869"/>
      <c r="U1800" s="280"/>
      <c r="V1800" s="280"/>
      <c r="W1800" s="628"/>
      <c r="X1800" s="628"/>
      <c r="Y1800" s="281"/>
      <c r="Z1800" s="281"/>
      <c r="AA1800" s="628"/>
      <c r="AB1800" s="628"/>
      <c r="AC1800" s="281"/>
      <c r="AD1800" s="281"/>
      <c r="AE1800" s="60"/>
      <c r="AF1800" s="259"/>
      <c r="AG1800" s="374">
        <f t="shared" si="2088"/>
        <v>18</v>
      </c>
      <c r="AH1800" s="399"/>
      <c r="AK1800" s="412">
        <f t="shared" si="2089"/>
        <v>0</v>
      </c>
      <c r="AL1800" s="379">
        <f t="shared" si="2303"/>
        <v>0</v>
      </c>
      <c r="AM1800" s="380">
        <f t="shared" si="2090"/>
        <v>0</v>
      </c>
      <c r="AN1800" s="292">
        <f t="shared" si="2091"/>
        <v>0</v>
      </c>
      <c r="AO1800" s="388">
        <f t="shared" si="2092"/>
        <v>0</v>
      </c>
      <c r="AP1800" s="379">
        <f t="shared" si="2304"/>
        <v>0</v>
      </c>
      <c r="AQ1800" s="380">
        <f t="shared" si="2093"/>
        <v>0</v>
      </c>
      <c r="AR1800" s="317">
        <f t="shared" si="2094"/>
        <v>0</v>
      </c>
      <c r="AS1800" s="388">
        <f t="shared" si="2095"/>
        <v>0</v>
      </c>
      <c r="AT1800" s="379">
        <f t="shared" si="2305"/>
        <v>0</v>
      </c>
      <c r="AU1800" s="380">
        <f t="shared" si="2096"/>
        <v>0</v>
      </c>
      <c r="AV1800" s="317">
        <f t="shared" si="2097"/>
        <v>0</v>
      </c>
      <c r="AW1800" s="388">
        <f t="shared" si="2098"/>
        <v>0</v>
      </c>
      <c r="AX1800" s="379">
        <f t="shared" si="2306"/>
        <v>0</v>
      </c>
      <c r="AY1800" s="380">
        <f t="shared" si="2099"/>
        <v>0</v>
      </c>
      <c r="AZ1800" s="292">
        <f t="shared" si="2100"/>
        <v>0</v>
      </c>
      <c r="BA1800" s="388">
        <f t="shared" si="2101"/>
        <v>0</v>
      </c>
      <c r="BB1800" s="379">
        <f t="shared" si="2307"/>
        <v>0</v>
      </c>
      <c r="BC1800" s="380">
        <f t="shared" si="2102"/>
        <v>0</v>
      </c>
      <c r="BD1800" s="292">
        <f t="shared" si="2103"/>
        <v>0</v>
      </c>
      <c r="BE1800" s="388">
        <f t="shared" si="2104"/>
        <v>0</v>
      </c>
      <c r="BF1800" s="379">
        <f t="shared" si="2308"/>
        <v>0</v>
      </c>
      <c r="BG1800" s="380">
        <f t="shared" si="2105"/>
        <v>0</v>
      </c>
      <c r="BH1800" s="292">
        <f t="shared" si="2106"/>
        <v>0</v>
      </c>
      <c r="CA1800" s="309"/>
      <c r="CB1800" s="427"/>
      <c r="CC1800" s="375"/>
      <c r="CD1800" s="375"/>
      <c r="CE1800" s="375"/>
      <c r="CF1800" s="375"/>
      <c r="CG1800" s="375"/>
      <c r="CH1800" s="375"/>
      <c r="CI1800" s="375"/>
      <c r="CJ1800" s="375"/>
      <c r="CK1800" s="375"/>
      <c r="CL1800" s="375"/>
      <c r="CM1800" s="375"/>
      <c r="CN1800" s="311"/>
      <c r="CO1800" s="311"/>
      <c r="CP1800" s="311"/>
      <c r="CQ1800" s="311"/>
      <c r="CR1800" s="311"/>
      <c r="CS1800" s="311"/>
      <c r="CT1800" s="311"/>
      <c r="CU1800" s="311"/>
      <c r="CV1800" s="311"/>
      <c r="CW1800" s="311"/>
      <c r="CX1800" s="311"/>
      <c r="CY1800" s="311"/>
      <c r="CZ1800" s="311"/>
      <c r="DA1800" s="311"/>
      <c r="DB1800" s="311"/>
      <c r="DC1800" s="311"/>
      <c r="DD1800" s="311"/>
      <c r="DE1800" s="311"/>
      <c r="DG1800" s="610"/>
      <c r="DH1800" s="611"/>
      <c r="DI1800" s="415"/>
      <c r="DJ1800" s="416"/>
      <c r="DK1800" s="416"/>
      <c r="DL1800" s="416"/>
      <c r="DM1800" s="416"/>
      <c r="DN1800" s="416"/>
      <c r="DO1800" s="416"/>
      <c r="DP1800" s="416"/>
      <c r="DQ1800" s="416"/>
      <c r="DR1800" s="416"/>
      <c r="DS1800" s="416"/>
      <c r="DT1800" s="416"/>
      <c r="DU1800" s="416"/>
      <c r="DV1800" s="416"/>
      <c r="DW1800" s="416"/>
      <c r="DX1800" s="416"/>
      <c r="DY1800" s="416"/>
      <c r="DZ1800" s="416"/>
      <c r="EA1800" s="416"/>
      <c r="EB1800" s="416"/>
      <c r="EC1800" s="416"/>
      <c r="ED1800" s="416"/>
      <c r="EE1800" s="416"/>
      <c r="EF1800" s="416"/>
      <c r="EG1800" s="416"/>
      <c r="EH1800" s="416"/>
      <c r="EI1800" s="416"/>
      <c r="EJ1800" s="416"/>
      <c r="EK1800" s="416"/>
      <c r="EL1800" s="417"/>
    </row>
    <row r="1801" spans="3:143" ht="15" customHeight="1" x14ac:dyDescent="0.25">
      <c r="C1801" s="796"/>
      <c r="D1801" s="719"/>
      <c r="E1801" s="720"/>
      <c r="F1801" s="703" t="s">
        <v>505</v>
      </c>
      <c r="G1801" s="703"/>
      <c r="H1801" s="704" t="s">
        <v>506</v>
      </c>
      <c r="I1801" s="705"/>
      <c r="J1801" s="705"/>
      <c r="K1801" s="705"/>
      <c r="L1801" s="706"/>
      <c r="M1801" s="864"/>
      <c r="N1801" s="865"/>
      <c r="O1801" s="864"/>
      <c r="P1801" s="865"/>
      <c r="Q1801" s="864"/>
      <c r="R1801" s="865"/>
      <c r="S1801" s="868"/>
      <c r="T1801" s="869"/>
      <c r="U1801" s="280"/>
      <c r="V1801" s="280"/>
      <c r="W1801" s="628"/>
      <c r="X1801" s="628"/>
      <c r="Y1801" s="281"/>
      <c r="Z1801" s="281"/>
      <c r="AA1801" s="628"/>
      <c r="AB1801" s="628"/>
      <c r="AC1801" s="281"/>
      <c r="AD1801" s="281"/>
      <c r="AE1801" s="60"/>
      <c r="AF1801" s="259"/>
      <c r="AG1801" s="374">
        <f t="shared" si="2088"/>
        <v>18</v>
      </c>
      <c r="AH1801" s="399"/>
      <c r="AK1801" s="412">
        <f t="shared" si="2089"/>
        <v>0</v>
      </c>
      <c r="AL1801" s="379">
        <f t="shared" si="2303"/>
        <v>0</v>
      </c>
      <c r="AM1801" s="380">
        <f t="shared" si="2090"/>
        <v>0</v>
      </c>
      <c r="AN1801" s="292">
        <f t="shared" si="2091"/>
        <v>0</v>
      </c>
      <c r="AO1801" s="388">
        <f t="shared" si="2092"/>
        <v>0</v>
      </c>
      <c r="AP1801" s="379">
        <f t="shared" si="2304"/>
        <v>0</v>
      </c>
      <c r="AQ1801" s="380">
        <f t="shared" si="2093"/>
        <v>0</v>
      </c>
      <c r="AR1801" s="317">
        <f t="shared" si="2094"/>
        <v>0</v>
      </c>
      <c r="AS1801" s="388">
        <f t="shared" si="2095"/>
        <v>0</v>
      </c>
      <c r="AT1801" s="379">
        <f t="shared" si="2305"/>
        <v>0</v>
      </c>
      <c r="AU1801" s="380">
        <f t="shared" si="2096"/>
        <v>0</v>
      </c>
      <c r="AV1801" s="317">
        <f t="shared" si="2097"/>
        <v>0</v>
      </c>
      <c r="AW1801" s="388">
        <f t="shared" si="2098"/>
        <v>0</v>
      </c>
      <c r="AX1801" s="379">
        <f t="shared" si="2306"/>
        <v>0</v>
      </c>
      <c r="AY1801" s="380">
        <f t="shared" si="2099"/>
        <v>0</v>
      </c>
      <c r="AZ1801" s="292">
        <f t="shared" si="2100"/>
        <v>0</v>
      </c>
      <c r="BA1801" s="388">
        <f t="shared" si="2101"/>
        <v>0</v>
      </c>
      <c r="BB1801" s="379">
        <f t="shared" si="2307"/>
        <v>0</v>
      </c>
      <c r="BC1801" s="380">
        <f t="shared" si="2102"/>
        <v>0</v>
      </c>
      <c r="BD1801" s="292">
        <f t="shared" si="2103"/>
        <v>0</v>
      </c>
      <c r="BE1801" s="388">
        <f t="shared" si="2104"/>
        <v>0</v>
      </c>
      <c r="BF1801" s="379">
        <f t="shared" si="2308"/>
        <v>0</v>
      </c>
      <c r="BG1801" s="380">
        <f t="shared" si="2105"/>
        <v>0</v>
      </c>
      <c r="BH1801" s="292">
        <f t="shared" si="2106"/>
        <v>0</v>
      </c>
      <c r="CA1801" s="309"/>
      <c r="CB1801" s="427"/>
      <c r="CC1801" s="375"/>
      <c r="CD1801" s="375"/>
      <c r="CE1801" s="375"/>
      <c r="CF1801" s="375"/>
      <c r="CG1801" s="375"/>
      <c r="CH1801" s="375"/>
      <c r="CI1801" s="375"/>
      <c r="CJ1801" s="375"/>
      <c r="CK1801" s="375"/>
      <c r="CL1801" s="375"/>
      <c r="CM1801" s="375"/>
      <c r="CN1801" s="311"/>
      <c r="CO1801" s="311"/>
      <c r="CP1801" s="311"/>
      <c r="CQ1801" s="311"/>
      <c r="CR1801" s="311"/>
      <c r="CS1801" s="311"/>
      <c r="CT1801" s="311"/>
      <c r="CU1801" s="311"/>
      <c r="CV1801" s="311"/>
      <c r="CW1801" s="311"/>
      <c r="CX1801" s="311"/>
      <c r="CY1801" s="311"/>
      <c r="CZ1801" s="311"/>
      <c r="DA1801" s="311"/>
      <c r="DB1801" s="311"/>
      <c r="DC1801" s="311"/>
      <c r="DD1801" s="311"/>
      <c r="DE1801" s="311"/>
      <c r="DG1801" s="610"/>
      <c r="DH1801" s="611"/>
      <c r="DI1801" s="415"/>
      <c r="DJ1801" s="416"/>
      <c r="DK1801" s="416"/>
      <c r="DL1801" s="416"/>
      <c r="DM1801" s="416"/>
      <c r="DN1801" s="416"/>
      <c r="DO1801" s="416"/>
      <c r="DP1801" s="416"/>
      <c r="DQ1801" s="416"/>
      <c r="DR1801" s="416"/>
      <c r="DS1801" s="416"/>
      <c r="DT1801" s="416"/>
      <c r="DU1801" s="416"/>
      <c r="DV1801" s="416"/>
      <c r="DW1801" s="416"/>
      <c r="DX1801" s="416"/>
      <c r="DY1801" s="416"/>
      <c r="DZ1801" s="416"/>
      <c r="EA1801" s="416"/>
      <c r="EB1801" s="416"/>
      <c r="EC1801" s="416"/>
      <c r="ED1801" s="416"/>
      <c r="EE1801" s="416"/>
      <c r="EF1801" s="416"/>
      <c r="EG1801" s="416"/>
      <c r="EH1801" s="416"/>
      <c r="EI1801" s="416"/>
      <c r="EJ1801" s="416"/>
      <c r="EK1801" s="416"/>
      <c r="EL1801" s="417"/>
    </row>
    <row r="1802" spans="3:143" ht="36" customHeight="1" x14ac:dyDescent="0.25">
      <c r="C1802" s="797"/>
      <c r="D1802" s="721"/>
      <c r="E1802" s="722"/>
      <c r="F1802" s="703" t="s">
        <v>507</v>
      </c>
      <c r="G1802" s="703"/>
      <c r="H1802" s="704" t="s">
        <v>508</v>
      </c>
      <c r="I1802" s="705"/>
      <c r="J1802" s="705"/>
      <c r="K1802" s="705"/>
      <c r="L1802" s="706"/>
      <c r="M1802" s="864"/>
      <c r="N1802" s="865"/>
      <c r="O1802" s="864"/>
      <c r="P1802" s="865"/>
      <c r="Q1802" s="864"/>
      <c r="R1802" s="865"/>
      <c r="S1802" s="868"/>
      <c r="T1802" s="869"/>
      <c r="U1802" s="280"/>
      <c r="V1802" s="280"/>
      <c r="W1802" s="628"/>
      <c r="X1802" s="628"/>
      <c r="Y1802" s="281"/>
      <c r="Z1802" s="281"/>
      <c r="AA1802" s="628"/>
      <c r="AB1802" s="628"/>
      <c r="AC1802" s="281"/>
      <c r="AD1802" s="281"/>
      <c r="AE1802" s="60"/>
      <c r="AF1802" s="259"/>
      <c r="AG1802" s="374">
        <f t="shared" si="2088"/>
        <v>18</v>
      </c>
      <c r="AH1802" s="399"/>
      <c r="AK1802" s="412">
        <f t="shared" si="2089"/>
        <v>0</v>
      </c>
      <c r="AL1802" s="379">
        <f t="shared" si="2303"/>
        <v>0</v>
      </c>
      <c r="AM1802" s="380">
        <f t="shared" si="2090"/>
        <v>0</v>
      </c>
      <c r="AN1802" s="292">
        <f t="shared" si="2091"/>
        <v>0</v>
      </c>
      <c r="AO1802" s="388">
        <f t="shared" si="2092"/>
        <v>0</v>
      </c>
      <c r="AP1802" s="379">
        <f t="shared" si="2304"/>
        <v>0</v>
      </c>
      <c r="AQ1802" s="380">
        <f t="shared" si="2093"/>
        <v>0</v>
      </c>
      <c r="AR1802" s="317">
        <f t="shared" si="2094"/>
        <v>0</v>
      </c>
      <c r="AS1802" s="388">
        <f t="shared" si="2095"/>
        <v>0</v>
      </c>
      <c r="AT1802" s="379">
        <f t="shared" si="2305"/>
        <v>0</v>
      </c>
      <c r="AU1802" s="380">
        <f t="shared" si="2096"/>
        <v>0</v>
      </c>
      <c r="AV1802" s="317">
        <f t="shared" si="2097"/>
        <v>0</v>
      </c>
      <c r="AW1802" s="388">
        <f t="shared" si="2098"/>
        <v>0</v>
      </c>
      <c r="AX1802" s="379">
        <f t="shared" si="2306"/>
        <v>0</v>
      </c>
      <c r="AY1802" s="380">
        <f t="shared" si="2099"/>
        <v>0</v>
      </c>
      <c r="AZ1802" s="292">
        <f t="shared" si="2100"/>
        <v>0</v>
      </c>
      <c r="BA1802" s="388">
        <f t="shared" si="2101"/>
        <v>0</v>
      </c>
      <c r="BB1802" s="379">
        <f t="shared" si="2307"/>
        <v>0</v>
      </c>
      <c r="BC1802" s="380">
        <f t="shared" si="2102"/>
        <v>0</v>
      </c>
      <c r="BD1802" s="292">
        <f t="shared" si="2103"/>
        <v>0</v>
      </c>
      <c r="BE1802" s="388">
        <f t="shared" si="2104"/>
        <v>0</v>
      </c>
      <c r="BF1802" s="379">
        <f t="shared" si="2308"/>
        <v>0</v>
      </c>
      <c r="BG1802" s="380">
        <f t="shared" si="2105"/>
        <v>0</v>
      </c>
      <c r="BH1802" s="292">
        <f t="shared" si="2106"/>
        <v>0</v>
      </c>
      <c r="CA1802" s="309"/>
      <c r="CB1802" s="421"/>
      <c r="CC1802" s="375"/>
      <c r="CD1802" s="375"/>
      <c r="CE1802" s="375"/>
      <c r="CF1802" s="375"/>
      <c r="CG1802" s="375"/>
      <c r="CH1802" s="375"/>
      <c r="CI1802" s="375"/>
      <c r="CJ1802" s="375"/>
      <c r="CK1802" s="375"/>
      <c r="CL1802" s="375"/>
      <c r="CM1802" s="375"/>
      <c r="CN1802" s="311"/>
      <c r="CO1802" s="311"/>
      <c r="CP1802" s="311"/>
      <c r="CQ1802" s="311"/>
      <c r="CR1802" s="311"/>
      <c r="CS1802" s="311"/>
      <c r="CT1802" s="311"/>
      <c r="CU1802" s="311"/>
      <c r="CV1802" s="311"/>
      <c r="CW1802" s="311"/>
      <c r="CX1802" s="311"/>
      <c r="CY1802" s="311"/>
      <c r="CZ1802" s="311"/>
      <c r="DA1802" s="311"/>
      <c r="DB1802" s="311"/>
      <c r="DC1802" s="311"/>
      <c r="DD1802" s="311"/>
      <c r="DE1802" s="311"/>
      <c r="DG1802" s="614" t="s">
        <v>507</v>
      </c>
      <c r="DH1802" s="615"/>
      <c r="DI1802" s="418" t="s">
        <v>1909</v>
      </c>
      <c r="DJ1802" s="419"/>
      <c r="DK1802" s="419"/>
      <c r="DL1802" s="419"/>
      <c r="DM1802" s="419"/>
      <c r="DN1802" s="419"/>
      <c r="DO1802" s="419"/>
      <c r="DP1802" s="419"/>
      <c r="DQ1802" s="419"/>
      <c r="DR1802" s="419"/>
      <c r="DS1802" s="419"/>
      <c r="DT1802" s="419"/>
      <c r="DU1802" s="419">
        <f t="shared" ref="DU1802:DZ1802" si="2347">M1802</f>
        <v>0</v>
      </c>
      <c r="DV1802" s="419">
        <f t="shared" si="2347"/>
        <v>0</v>
      </c>
      <c r="DW1802" s="419">
        <f t="shared" si="2347"/>
        <v>0</v>
      </c>
      <c r="DX1802" s="419">
        <f t="shared" si="2347"/>
        <v>0</v>
      </c>
      <c r="DY1802" s="419">
        <f t="shared" si="2347"/>
        <v>0</v>
      </c>
      <c r="DZ1802" s="419">
        <f t="shared" si="2347"/>
        <v>0</v>
      </c>
      <c r="EA1802" s="419">
        <f t="shared" ref="EA1802:EL1802" si="2348">S1802</f>
        <v>0</v>
      </c>
      <c r="EB1802" s="419">
        <f t="shared" si="2348"/>
        <v>0</v>
      </c>
      <c r="EC1802" s="419">
        <f t="shared" si="2348"/>
        <v>0</v>
      </c>
      <c r="ED1802" s="419">
        <f t="shared" si="2348"/>
        <v>0</v>
      </c>
      <c r="EE1802" s="419">
        <f t="shared" si="2348"/>
        <v>0</v>
      </c>
      <c r="EF1802" s="419">
        <f t="shared" si="2348"/>
        <v>0</v>
      </c>
      <c r="EG1802" s="419">
        <f t="shared" si="2348"/>
        <v>0</v>
      </c>
      <c r="EH1802" s="419">
        <f t="shared" si="2348"/>
        <v>0</v>
      </c>
      <c r="EI1802" s="419">
        <f t="shared" si="2348"/>
        <v>0</v>
      </c>
      <c r="EJ1802" s="419">
        <f t="shared" si="2348"/>
        <v>0</v>
      </c>
      <c r="EK1802" s="419">
        <f t="shared" si="2348"/>
        <v>0</v>
      </c>
      <c r="EL1802" s="420">
        <f t="shared" si="2348"/>
        <v>0</v>
      </c>
    </row>
    <row r="1803" spans="3:143" ht="24" customHeight="1" x14ac:dyDescent="0.25">
      <c r="C1803" s="781" t="s">
        <v>534</v>
      </c>
      <c r="D1803" s="717" t="s">
        <v>1495</v>
      </c>
      <c r="E1803" s="718"/>
      <c r="F1803" s="703" t="s">
        <v>511</v>
      </c>
      <c r="G1803" s="703"/>
      <c r="H1803" s="704" t="s">
        <v>512</v>
      </c>
      <c r="I1803" s="705"/>
      <c r="J1803" s="705"/>
      <c r="K1803" s="705"/>
      <c r="L1803" s="706"/>
      <c r="M1803" s="864"/>
      <c r="N1803" s="865"/>
      <c r="O1803" s="864"/>
      <c r="P1803" s="865"/>
      <c r="Q1803" s="864"/>
      <c r="R1803" s="865"/>
      <c r="S1803" s="868"/>
      <c r="T1803" s="869"/>
      <c r="U1803" s="280"/>
      <c r="V1803" s="280"/>
      <c r="W1803" s="628"/>
      <c r="X1803" s="628"/>
      <c r="Y1803" s="281"/>
      <c r="Z1803" s="281"/>
      <c r="AA1803" s="628"/>
      <c r="AB1803" s="628"/>
      <c r="AC1803" s="281"/>
      <c r="AD1803" s="281"/>
      <c r="AE1803" s="60"/>
      <c r="AF1803" s="259"/>
      <c r="AG1803" s="374">
        <f t="shared" si="2088"/>
        <v>18</v>
      </c>
      <c r="AH1803" s="399"/>
      <c r="AK1803" s="412">
        <f t="shared" si="2089"/>
        <v>0</v>
      </c>
      <c r="AL1803" s="379">
        <f t="shared" si="2303"/>
        <v>0</v>
      </c>
      <c r="AM1803" s="380">
        <f t="shared" si="2090"/>
        <v>0</v>
      </c>
      <c r="AN1803" s="292">
        <f t="shared" si="2091"/>
        <v>0</v>
      </c>
      <c r="AO1803" s="388">
        <f t="shared" si="2092"/>
        <v>0</v>
      </c>
      <c r="AP1803" s="379">
        <f t="shared" si="2304"/>
        <v>0</v>
      </c>
      <c r="AQ1803" s="380">
        <f t="shared" si="2093"/>
        <v>0</v>
      </c>
      <c r="AR1803" s="317">
        <f t="shared" si="2094"/>
        <v>0</v>
      </c>
      <c r="AS1803" s="388">
        <f t="shared" si="2095"/>
        <v>0</v>
      </c>
      <c r="AT1803" s="379">
        <f t="shared" si="2305"/>
        <v>0</v>
      </c>
      <c r="AU1803" s="380">
        <f t="shared" si="2096"/>
        <v>0</v>
      </c>
      <c r="AV1803" s="317">
        <f t="shared" si="2097"/>
        <v>0</v>
      </c>
      <c r="AW1803" s="388">
        <f t="shared" si="2098"/>
        <v>0</v>
      </c>
      <c r="AX1803" s="379">
        <f t="shared" si="2306"/>
        <v>0</v>
      </c>
      <c r="AY1803" s="380">
        <f t="shared" si="2099"/>
        <v>0</v>
      </c>
      <c r="AZ1803" s="292">
        <f t="shared" si="2100"/>
        <v>0</v>
      </c>
      <c r="BA1803" s="388">
        <f t="shared" si="2101"/>
        <v>0</v>
      </c>
      <c r="BB1803" s="379">
        <f t="shared" si="2307"/>
        <v>0</v>
      </c>
      <c r="BC1803" s="380">
        <f t="shared" si="2102"/>
        <v>0</v>
      </c>
      <c r="BD1803" s="292">
        <f t="shared" si="2103"/>
        <v>0</v>
      </c>
      <c r="BE1803" s="388">
        <f t="shared" si="2104"/>
        <v>0</v>
      </c>
      <c r="BF1803" s="379">
        <f t="shared" si="2308"/>
        <v>0</v>
      </c>
      <c r="BG1803" s="380">
        <f t="shared" si="2105"/>
        <v>0</v>
      </c>
      <c r="BH1803" s="292">
        <f t="shared" si="2106"/>
        <v>0</v>
      </c>
      <c r="CA1803" s="299" t="s">
        <v>60</v>
      </c>
      <c r="CB1803" s="421"/>
      <c r="CC1803" s="375"/>
      <c r="CD1803" s="375"/>
      <c r="CE1803" s="375"/>
      <c r="CF1803" s="375"/>
      <c r="CG1803" s="375"/>
      <c r="CH1803" s="375"/>
      <c r="CI1803" s="375"/>
      <c r="CJ1803" s="375"/>
      <c r="CK1803" s="375"/>
      <c r="CL1803" s="375"/>
      <c r="CM1803" s="375"/>
      <c r="CN1803" s="423">
        <f t="shared" ref="CN1803" si="2349">IF(M1803="",0,M1803)</f>
        <v>0</v>
      </c>
      <c r="CO1803" s="423">
        <f t="shared" ref="CO1803" si="2350">IF(N1803="",0,N1803)</f>
        <v>0</v>
      </c>
      <c r="CP1803" s="423">
        <f t="shared" ref="CP1803" si="2351">IF(O1803="",0,O1803)</f>
        <v>0</v>
      </c>
      <c r="CQ1803" s="423">
        <f t="shared" ref="CQ1803" si="2352">IF(P1803="",0,P1803)</f>
        <v>0</v>
      </c>
      <c r="CR1803" s="423">
        <f t="shared" ref="CR1803" si="2353">IF(Q1803="",0,Q1803)</f>
        <v>0</v>
      </c>
      <c r="CS1803" s="423">
        <f t="shared" ref="CS1803" si="2354">IF(R1803="",0,R1803)</f>
        <v>0</v>
      </c>
      <c r="CT1803" s="423">
        <f t="shared" ref="CT1803" si="2355">IF(S1803="",0,S1803)</f>
        <v>0</v>
      </c>
      <c r="CU1803" s="423">
        <f t="shared" ref="CU1803" si="2356">IF(T1803="",0,T1803)</f>
        <v>0</v>
      </c>
      <c r="CV1803" s="423">
        <f t="shared" ref="CV1803" si="2357">IF(U1803="",0,U1803)</f>
        <v>0</v>
      </c>
      <c r="CW1803" s="423">
        <f t="shared" ref="CW1803" si="2358">IF(V1803="",0,V1803)</f>
        <v>0</v>
      </c>
      <c r="CX1803" s="423">
        <f t="shared" ref="CX1803" si="2359">IF(W1803="",0,W1803)</f>
        <v>0</v>
      </c>
      <c r="CY1803" s="423">
        <f t="shared" ref="CY1803" si="2360">IF(X1803="",0,X1803)</f>
        <v>0</v>
      </c>
      <c r="CZ1803" s="423">
        <f t="shared" ref="CZ1803" si="2361">IF(Y1803="",0,Y1803)</f>
        <v>0</v>
      </c>
      <c r="DA1803" s="423">
        <f t="shared" ref="DA1803" si="2362">IF(Z1803="",0,Z1803)</f>
        <v>0</v>
      </c>
      <c r="DB1803" s="423">
        <f t="shared" ref="DB1803" si="2363">IF(AA1803="",0,AA1803)</f>
        <v>0</v>
      </c>
      <c r="DC1803" s="423">
        <f t="shared" ref="DC1803" si="2364">IF(AB1803="",0,AB1803)</f>
        <v>0</v>
      </c>
      <c r="DD1803" s="423">
        <f t="shared" ref="DD1803" si="2365">IF(AC1803="",0,AC1803)</f>
        <v>0</v>
      </c>
      <c r="DE1803" s="423">
        <f t="shared" ref="DE1803" si="2366">IF(AD1803="",0,AD1803)</f>
        <v>0</v>
      </c>
      <c r="DG1803" s="610"/>
      <c r="DH1803" s="611"/>
      <c r="DI1803" s="415" t="s">
        <v>1910</v>
      </c>
      <c r="DJ1803" s="416"/>
      <c r="DK1803" s="416"/>
      <c r="DL1803" s="416"/>
      <c r="DM1803" s="416"/>
      <c r="DN1803" s="416"/>
      <c r="DO1803" s="416"/>
      <c r="DP1803" s="416"/>
      <c r="DQ1803" s="416"/>
      <c r="DR1803" s="416"/>
      <c r="DS1803" s="416"/>
      <c r="DT1803" s="416"/>
      <c r="DU1803" s="416">
        <f t="shared" ref="DU1803:DZ1803" si="2367">COUNTIF(M1800:M1801,"NS")+COUNTIF(M1791:M1794,"NS")+COUNTIF(M1783,"NS")+COUNTIF(M1777,"NS")</f>
        <v>0</v>
      </c>
      <c r="DV1803" s="416">
        <f t="shared" si="2367"/>
        <v>0</v>
      </c>
      <c r="DW1803" s="416">
        <f t="shared" si="2367"/>
        <v>0</v>
      </c>
      <c r="DX1803" s="416">
        <f t="shared" si="2367"/>
        <v>0</v>
      </c>
      <c r="DY1803" s="416">
        <f t="shared" si="2367"/>
        <v>0</v>
      </c>
      <c r="DZ1803" s="416">
        <f t="shared" si="2367"/>
        <v>0</v>
      </c>
      <c r="EA1803" s="416">
        <f t="shared" ref="EA1803:EL1803" si="2368">COUNTIF(S1800:S1801,"NS")+COUNTIF(S1791:S1794,"NS")+COUNTIF(S1783,"NS")+COUNTIF(S1777,"NS")</f>
        <v>0</v>
      </c>
      <c r="EB1803" s="416">
        <f t="shared" si="2368"/>
        <v>0</v>
      </c>
      <c r="EC1803" s="416">
        <f t="shared" si="2368"/>
        <v>0</v>
      </c>
      <c r="ED1803" s="416">
        <f t="shared" si="2368"/>
        <v>0</v>
      </c>
      <c r="EE1803" s="416">
        <f t="shared" si="2368"/>
        <v>0</v>
      </c>
      <c r="EF1803" s="416">
        <f t="shared" si="2368"/>
        <v>0</v>
      </c>
      <c r="EG1803" s="416">
        <f t="shared" si="2368"/>
        <v>0</v>
      </c>
      <c r="EH1803" s="416">
        <f t="shared" si="2368"/>
        <v>0</v>
      </c>
      <c r="EI1803" s="416">
        <f t="shared" si="2368"/>
        <v>0</v>
      </c>
      <c r="EJ1803" s="416">
        <f t="shared" si="2368"/>
        <v>0</v>
      </c>
      <c r="EK1803" s="416">
        <f t="shared" si="2368"/>
        <v>0</v>
      </c>
      <c r="EL1803" s="417">
        <f t="shared" si="2368"/>
        <v>0</v>
      </c>
    </row>
    <row r="1804" spans="3:143" ht="24" customHeight="1" x14ac:dyDescent="0.25">
      <c r="C1804" s="782"/>
      <c r="D1804" s="719"/>
      <c r="E1804" s="720"/>
      <c r="F1804" s="702" t="s">
        <v>513</v>
      </c>
      <c r="G1804" s="702"/>
      <c r="H1804" s="188"/>
      <c r="I1804" s="700" t="s">
        <v>241</v>
      </c>
      <c r="J1804" s="700"/>
      <c r="K1804" s="700"/>
      <c r="L1804" s="701"/>
      <c r="M1804" s="864"/>
      <c r="N1804" s="865"/>
      <c r="O1804" s="864"/>
      <c r="P1804" s="865"/>
      <c r="Q1804" s="864"/>
      <c r="R1804" s="865"/>
      <c r="S1804" s="868"/>
      <c r="T1804" s="869"/>
      <c r="U1804" s="280"/>
      <c r="V1804" s="280"/>
      <c r="W1804" s="628"/>
      <c r="X1804" s="628"/>
      <c r="Y1804" s="281"/>
      <c r="Z1804" s="281"/>
      <c r="AA1804" s="628"/>
      <c r="AB1804" s="628"/>
      <c r="AC1804" s="281"/>
      <c r="AD1804" s="281"/>
      <c r="AE1804" s="60"/>
      <c r="AF1804" s="259"/>
      <c r="AG1804" s="374">
        <f t="shared" si="2088"/>
        <v>18</v>
      </c>
      <c r="AH1804" s="399"/>
      <c r="AK1804" s="412">
        <f t="shared" si="2089"/>
        <v>0</v>
      </c>
      <c r="AL1804" s="379">
        <f t="shared" si="2303"/>
        <v>0</v>
      </c>
      <c r="AM1804" s="380">
        <f t="shared" si="2090"/>
        <v>0</v>
      </c>
      <c r="AN1804" s="292">
        <f t="shared" si="2091"/>
        <v>0</v>
      </c>
      <c r="AO1804" s="388">
        <f t="shared" si="2092"/>
        <v>0</v>
      </c>
      <c r="AP1804" s="379">
        <f t="shared" si="2304"/>
        <v>0</v>
      </c>
      <c r="AQ1804" s="380">
        <f t="shared" si="2093"/>
        <v>0</v>
      </c>
      <c r="AR1804" s="317">
        <f t="shared" si="2094"/>
        <v>0</v>
      </c>
      <c r="AS1804" s="388">
        <f t="shared" si="2095"/>
        <v>0</v>
      </c>
      <c r="AT1804" s="379">
        <f t="shared" si="2305"/>
        <v>0</v>
      </c>
      <c r="AU1804" s="380">
        <f t="shared" si="2096"/>
        <v>0</v>
      </c>
      <c r="AV1804" s="317">
        <f t="shared" si="2097"/>
        <v>0</v>
      </c>
      <c r="AW1804" s="388">
        <f t="shared" si="2098"/>
        <v>0</v>
      </c>
      <c r="AX1804" s="379">
        <f t="shared" si="2306"/>
        <v>0</v>
      </c>
      <c r="AY1804" s="380">
        <f t="shared" si="2099"/>
        <v>0</v>
      </c>
      <c r="AZ1804" s="292">
        <f t="shared" si="2100"/>
        <v>0</v>
      </c>
      <c r="BA1804" s="388">
        <f t="shared" si="2101"/>
        <v>0</v>
      </c>
      <c r="BB1804" s="379">
        <f t="shared" si="2307"/>
        <v>0</v>
      </c>
      <c r="BC1804" s="380">
        <f t="shared" si="2102"/>
        <v>0</v>
      </c>
      <c r="BD1804" s="292">
        <f t="shared" si="2103"/>
        <v>0</v>
      </c>
      <c r="BE1804" s="388">
        <f t="shared" si="2104"/>
        <v>0</v>
      </c>
      <c r="BF1804" s="379">
        <f t="shared" si="2308"/>
        <v>0</v>
      </c>
      <c r="BG1804" s="380">
        <f t="shared" si="2105"/>
        <v>0</v>
      </c>
      <c r="BH1804" s="292">
        <f t="shared" si="2106"/>
        <v>0</v>
      </c>
      <c r="CA1804" s="299" t="s">
        <v>1917</v>
      </c>
      <c r="CB1804" s="421"/>
      <c r="CC1804" s="375"/>
      <c r="CD1804" s="375"/>
      <c r="CE1804" s="375"/>
      <c r="CF1804" s="375"/>
      <c r="CG1804" s="375"/>
      <c r="CH1804" s="375"/>
      <c r="CI1804" s="375"/>
      <c r="CJ1804" s="375"/>
      <c r="CK1804" s="375"/>
      <c r="CL1804" s="375"/>
      <c r="CM1804" s="375"/>
      <c r="CN1804" s="301">
        <f t="shared" ref="CN1804" si="2369">SUM(M1804:M1811)</f>
        <v>0</v>
      </c>
      <c r="CO1804" s="301">
        <f t="shared" ref="CO1804" si="2370">SUM(N1804:N1811)</f>
        <v>0</v>
      </c>
      <c r="CP1804" s="301">
        <f t="shared" ref="CP1804" si="2371">SUM(O1804:O1811)</f>
        <v>0</v>
      </c>
      <c r="CQ1804" s="301">
        <f t="shared" ref="CQ1804" si="2372">SUM(P1804:P1811)</f>
        <v>0</v>
      </c>
      <c r="CR1804" s="301">
        <f t="shared" ref="CR1804" si="2373">SUM(Q1804:Q1811)</f>
        <v>0</v>
      </c>
      <c r="CS1804" s="301">
        <f t="shared" ref="CS1804" si="2374">SUM(R1804:R1811)</f>
        <v>0</v>
      </c>
      <c r="CT1804" s="301">
        <f t="shared" ref="CT1804" si="2375">SUM(S1804:S1811)</f>
        <v>0</v>
      </c>
      <c r="CU1804" s="301">
        <f t="shared" ref="CU1804" si="2376">SUM(T1804:T1811)</f>
        <v>0</v>
      </c>
      <c r="CV1804" s="301">
        <f t="shared" ref="CV1804" si="2377">SUM(U1804:U1811)</f>
        <v>0</v>
      </c>
      <c r="CW1804" s="301">
        <f t="shared" ref="CW1804" si="2378">SUM(V1804:V1811)</f>
        <v>0</v>
      </c>
      <c r="CX1804" s="301">
        <f t="shared" ref="CX1804" si="2379">SUM(W1804:W1811)</f>
        <v>0</v>
      </c>
      <c r="CY1804" s="301">
        <f t="shared" ref="CY1804" si="2380">SUM(X1804:X1811)</f>
        <v>0</v>
      </c>
      <c r="CZ1804" s="301">
        <f t="shared" ref="CZ1804" si="2381">SUM(Y1804:Y1811)</f>
        <v>0</v>
      </c>
      <c r="DA1804" s="301">
        <f t="shared" ref="DA1804" si="2382">SUM(Z1804:Z1811)</f>
        <v>0</v>
      </c>
      <c r="DB1804" s="301">
        <f t="shared" ref="DB1804" si="2383">SUM(AA1804:AA1811)</f>
        <v>0</v>
      </c>
      <c r="DC1804" s="301">
        <f t="shared" ref="DC1804" si="2384">SUM(AB1804:AB1811)</f>
        <v>0</v>
      </c>
      <c r="DD1804" s="301">
        <f t="shared" ref="DD1804" si="2385">SUM(AC1804:AC1811)</f>
        <v>0</v>
      </c>
      <c r="DE1804" s="301">
        <f t="shared" ref="DE1804" si="2386">SUM(AD1804:AD1811)</f>
        <v>0</v>
      </c>
      <c r="DG1804" s="612"/>
      <c r="DH1804" s="613"/>
      <c r="DI1804" s="415" t="s">
        <v>1914</v>
      </c>
      <c r="DJ1804" s="416"/>
      <c r="DK1804" s="416"/>
      <c r="DL1804" s="416"/>
      <c r="DM1804" s="416"/>
      <c r="DN1804" s="416"/>
      <c r="DO1804" s="416"/>
      <c r="DP1804" s="416"/>
      <c r="DQ1804" s="416"/>
      <c r="DR1804" s="416"/>
      <c r="DS1804" s="416"/>
      <c r="DT1804" s="416"/>
      <c r="DU1804" s="416">
        <f t="shared" ref="DU1804:DZ1804" si="2387">SUM(M1800:M1802,M1791:M1794,M1783,M1777)</f>
        <v>0</v>
      </c>
      <c r="DV1804" s="416">
        <f t="shared" si="2387"/>
        <v>0</v>
      </c>
      <c r="DW1804" s="416">
        <f t="shared" si="2387"/>
        <v>0</v>
      </c>
      <c r="DX1804" s="416">
        <f t="shared" si="2387"/>
        <v>0</v>
      </c>
      <c r="DY1804" s="416">
        <f t="shared" si="2387"/>
        <v>0</v>
      </c>
      <c r="DZ1804" s="416">
        <f t="shared" si="2387"/>
        <v>0</v>
      </c>
      <c r="EA1804" s="416">
        <f t="shared" ref="EA1804:EL1804" si="2388">SUM(S1800:S1802,S1791:S1794,S1783,S1777)</f>
        <v>0</v>
      </c>
      <c r="EB1804" s="416">
        <f t="shared" si="2388"/>
        <v>0</v>
      </c>
      <c r="EC1804" s="416">
        <f t="shared" si="2388"/>
        <v>0</v>
      </c>
      <c r="ED1804" s="416">
        <f t="shared" si="2388"/>
        <v>0</v>
      </c>
      <c r="EE1804" s="416">
        <f t="shared" si="2388"/>
        <v>0</v>
      </c>
      <c r="EF1804" s="416">
        <f t="shared" si="2388"/>
        <v>0</v>
      </c>
      <c r="EG1804" s="416">
        <f t="shared" si="2388"/>
        <v>0</v>
      </c>
      <c r="EH1804" s="416">
        <f t="shared" si="2388"/>
        <v>0</v>
      </c>
      <c r="EI1804" s="416">
        <f t="shared" si="2388"/>
        <v>0</v>
      </c>
      <c r="EJ1804" s="416">
        <f t="shared" si="2388"/>
        <v>0</v>
      </c>
      <c r="EK1804" s="416">
        <f t="shared" si="2388"/>
        <v>0</v>
      </c>
      <c r="EL1804" s="417">
        <f t="shared" si="2388"/>
        <v>0</v>
      </c>
    </row>
    <row r="1805" spans="3:143" ht="15" customHeight="1" x14ac:dyDescent="0.25">
      <c r="C1805" s="782"/>
      <c r="D1805" s="719"/>
      <c r="E1805" s="720"/>
      <c r="F1805" s="702" t="s">
        <v>514</v>
      </c>
      <c r="G1805" s="702"/>
      <c r="H1805" s="188"/>
      <c r="I1805" s="700" t="s">
        <v>237</v>
      </c>
      <c r="J1805" s="700"/>
      <c r="K1805" s="700"/>
      <c r="L1805" s="701"/>
      <c r="M1805" s="864"/>
      <c r="N1805" s="865"/>
      <c r="O1805" s="864"/>
      <c r="P1805" s="865"/>
      <c r="Q1805" s="864"/>
      <c r="R1805" s="865"/>
      <c r="S1805" s="868"/>
      <c r="T1805" s="869"/>
      <c r="U1805" s="280"/>
      <c r="V1805" s="280"/>
      <c r="W1805" s="628"/>
      <c r="X1805" s="628"/>
      <c r="Y1805" s="281"/>
      <c r="Z1805" s="281"/>
      <c r="AA1805" s="628"/>
      <c r="AB1805" s="628"/>
      <c r="AC1805" s="281"/>
      <c r="AD1805" s="281"/>
      <c r="AE1805" s="60"/>
      <c r="AF1805" s="259"/>
      <c r="AG1805" s="374">
        <f t="shared" si="2088"/>
        <v>18</v>
      </c>
      <c r="AH1805" s="399"/>
      <c r="AK1805" s="412">
        <f t="shared" si="2089"/>
        <v>0</v>
      </c>
      <c r="AL1805" s="379">
        <f t="shared" si="2303"/>
        <v>0</v>
      </c>
      <c r="AM1805" s="380">
        <f t="shared" si="2090"/>
        <v>0</v>
      </c>
      <c r="AN1805" s="292">
        <f t="shared" si="2091"/>
        <v>0</v>
      </c>
      <c r="AO1805" s="388">
        <f t="shared" si="2092"/>
        <v>0</v>
      </c>
      <c r="AP1805" s="379">
        <f t="shared" si="2304"/>
        <v>0</v>
      </c>
      <c r="AQ1805" s="380">
        <f t="shared" si="2093"/>
        <v>0</v>
      </c>
      <c r="AR1805" s="317">
        <f t="shared" si="2094"/>
        <v>0</v>
      </c>
      <c r="AS1805" s="388">
        <f t="shared" si="2095"/>
        <v>0</v>
      </c>
      <c r="AT1805" s="379">
        <f t="shared" si="2305"/>
        <v>0</v>
      </c>
      <c r="AU1805" s="380">
        <f t="shared" si="2096"/>
        <v>0</v>
      </c>
      <c r="AV1805" s="317">
        <f t="shared" si="2097"/>
        <v>0</v>
      </c>
      <c r="AW1805" s="388">
        <f t="shared" si="2098"/>
        <v>0</v>
      </c>
      <c r="AX1805" s="379">
        <f t="shared" si="2306"/>
        <v>0</v>
      </c>
      <c r="AY1805" s="380">
        <f t="shared" si="2099"/>
        <v>0</v>
      </c>
      <c r="AZ1805" s="292">
        <f t="shared" si="2100"/>
        <v>0</v>
      </c>
      <c r="BA1805" s="388">
        <f t="shared" si="2101"/>
        <v>0</v>
      </c>
      <c r="BB1805" s="379">
        <f t="shared" si="2307"/>
        <v>0</v>
      </c>
      <c r="BC1805" s="380">
        <f t="shared" si="2102"/>
        <v>0</v>
      </c>
      <c r="BD1805" s="292">
        <f t="shared" si="2103"/>
        <v>0</v>
      </c>
      <c r="BE1805" s="388">
        <f t="shared" si="2104"/>
        <v>0</v>
      </c>
      <c r="BF1805" s="379">
        <f t="shared" si="2308"/>
        <v>0</v>
      </c>
      <c r="BG1805" s="380">
        <f t="shared" si="2105"/>
        <v>0</v>
      </c>
      <c r="BH1805" s="292">
        <f t="shared" si="2106"/>
        <v>0</v>
      </c>
      <c r="CA1805" s="299" t="s">
        <v>1910</v>
      </c>
      <c r="CB1805" s="421"/>
      <c r="CC1805" s="375"/>
      <c r="CD1805" s="375"/>
      <c r="CE1805" s="375"/>
      <c r="CF1805" s="375"/>
      <c r="CG1805" s="375"/>
      <c r="CH1805" s="375"/>
      <c r="CI1805" s="375"/>
      <c r="CJ1805" s="375"/>
      <c r="CK1805" s="375"/>
      <c r="CL1805" s="375"/>
      <c r="CM1805" s="375"/>
      <c r="CN1805" s="422">
        <f t="shared" ref="CN1805" si="2389">IF(CN1803="NA",COUNTIF(M1804:M1811,"NA"),COUNTIF(M1804:M1811,"NS"))</f>
        <v>0</v>
      </c>
      <c r="CO1805" s="422">
        <f t="shared" ref="CO1805" si="2390">IF(CO1803="NA",COUNTIF(N1804:N1811,"NA"),COUNTIF(N1804:N1811,"NS"))</f>
        <v>0</v>
      </c>
      <c r="CP1805" s="422">
        <f t="shared" ref="CP1805" si="2391">IF(CP1803="NA",COUNTIF(O1804:O1811,"NA"),COUNTIF(O1804:O1811,"NS"))</f>
        <v>0</v>
      </c>
      <c r="CQ1805" s="422">
        <f t="shared" ref="CQ1805" si="2392">IF(CQ1803="NA",COUNTIF(P1804:P1811,"NA"),COUNTIF(P1804:P1811,"NS"))</f>
        <v>0</v>
      </c>
      <c r="CR1805" s="422">
        <f t="shared" ref="CR1805" si="2393">IF(CR1803="NA",COUNTIF(Q1804:Q1811,"NA"),COUNTIF(Q1804:Q1811,"NS"))</f>
        <v>0</v>
      </c>
      <c r="CS1805" s="422">
        <f t="shared" ref="CS1805" si="2394">IF(CS1803="NA",COUNTIF(R1804:R1811,"NA"),COUNTIF(R1804:R1811,"NS"))</f>
        <v>0</v>
      </c>
      <c r="CT1805" s="422">
        <f t="shared" ref="CT1805" si="2395">IF(CT1803="NA",COUNTIF(S1804:S1811,"NA"),COUNTIF(S1804:S1811,"NS"))</f>
        <v>0</v>
      </c>
      <c r="CU1805" s="422">
        <f t="shared" ref="CU1805" si="2396">IF(CU1803="NA",COUNTIF(T1804:T1811,"NA"),COUNTIF(T1804:T1811,"NS"))</f>
        <v>0</v>
      </c>
      <c r="CV1805" s="422">
        <f t="shared" ref="CV1805" si="2397">IF(CV1803="NA",COUNTIF(U1804:U1811,"NA"),COUNTIF(U1804:U1811,"NS"))</f>
        <v>0</v>
      </c>
      <c r="CW1805" s="422">
        <f t="shared" ref="CW1805" si="2398">IF(CW1803="NA",COUNTIF(V1804:V1811,"NA"),COUNTIF(V1804:V1811,"NS"))</f>
        <v>0</v>
      </c>
      <c r="CX1805" s="422">
        <f t="shared" ref="CX1805" si="2399">IF(CX1803="NA",COUNTIF(W1804:W1811,"NA"),COUNTIF(W1804:W1811,"NS"))</f>
        <v>0</v>
      </c>
      <c r="CY1805" s="422">
        <f t="shared" ref="CY1805" si="2400">IF(CY1803="NA",COUNTIF(X1804:X1811,"NA"),COUNTIF(X1804:X1811,"NS"))</f>
        <v>0</v>
      </c>
      <c r="CZ1805" s="422">
        <f t="shared" ref="CZ1805" si="2401">IF(CZ1803="NA",COUNTIF(Y1804:Y1811,"NA"),COUNTIF(Y1804:Y1811,"NS"))</f>
        <v>0</v>
      </c>
      <c r="DA1805" s="422">
        <f t="shared" ref="DA1805" si="2402">IF(DA1803="NA",COUNTIF(Z1804:Z1811,"NA"),COUNTIF(Z1804:Z1811,"NS"))</f>
        <v>0</v>
      </c>
      <c r="DB1805" s="422">
        <f t="shared" ref="DB1805" si="2403">IF(DB1803="NA",COUNTIF(AA1804:AA1811,"NA"),COUNTIF(AA1804:AA1811,"NS"))</f>
        <v>0</v>
      </c>
      <c r="DC1805" s="422">
        <f t="shared" ref="DC1805" si="2404">IF(DC1803="NA",COUNTIF(AB1804:AB1811,"NA"),COUNTIF(AB1804:AB1811,"NS"))</f>
        <v>0</v>
      </c>
      <c r="DD1805" s="422">
        <f t="shared" ref="DD1805" si="2405">IF(DD1803="NA",COUNTIF(AC1804:AC1811,"NA"),COUNTIF(AC1804:AC1811,"NS"))</f>
        <v>0</v>
      </c>
      <c r="DE1805" s="422">
        <f t="shared" ref="DE1805" si="2406">IF(DE1803="NA",COUNTIF(AD1804:AD1811,"NA"),COUNTIF(AD1804:AD1811,"NS"))</f>
        <v>0</v>
      </c>
      <c r="DG1805" s="612"/>
      <c r="DH1805" s="613"/>
      <c r="DI1805" s="415" t="s">
        <v>1919</v>
      </c>
      <c r="DJ1805" s="298"/>
      <c r="DK1805" s="298"/>
      <c r="DL1805" s="298"/>
      <c r="DM1805" s="298"/>
      <c r="DN1805" s="298"/>
      <c r="DO1805" s="298"/>
      <c r="DP1805" s="298"/>
      <c r="DQ1805" s="298"/>
      <c r="DR1805" s="298"/>
      <c r="DS1805" s="298"/>
      <c r="DT1805" s="298"/>
      <c r="DU1805" s="298">
        <f t="shared" ref="DU1805:DZ1805" si="2407">IF(OR(AND(DU1802="NS",DU1803=8),AND(DU1802="NA")),0,IF(OR(AND(IF(DU1802="NS",1,DU1802)&gt;DU1804*0.25,DU1803=0),AND(DU1802&gt;0,OR(DU1803=8,DU1804=0)),AND(DU1802&gt;0,DU1803=0,DU1804=0),AND(DU1802="NS",DU1803=0,DU1804=0)),1,0))</f>
        <v>0</v>
      </c>
      <c r="DV1805" s="298">
        <f t="shared" si="2407"/>
        <v>0</v>
      </c>
      <c r="DW1805" s="298">
        <f t="shared" si="2407"/>
        <v>0</v>
      </c>
      <c r="DX1805" s="298">
        <f t="shared" si="2407"/>
        <v>0</v>
      </c>
      <c r="DY1805" s="298">
        <f t="shared" si="2407"/>
        <v>0</v>
      </c>
      <c r="DZ1805" s="298">
        <f t="shared" si="2407"/>
        <v>0</v>
      </c>
      <c r="EA1805" s="298">
        <f>IF(OR(AND(EA1802="NS",EA1803=8),AND(EA1802="NA")),0,IF(OR(AND(IF(EA1802="NS",1,EA1802)&gt;EA1804*0.25,EA1803=0),AND(EA1802&gt;0,OR(EA1803=8,EA1804=0)),AND(EA1802&gt;0,EA1803=0,EA1804=0),AND(EA1802="NS",EA1803=0,EA1804=0)),1,0))</f>
        <v>0</v>
      </c>
      <c r="EB1805" s="298">
        <f t="shared" ref="EB1805:EL1805" si="2408">IF(OR(AND(EB1802="NS",EB1803=8),AND(EB1802="NA")),0,IF(OR(AND(IF(EB1802="NS",1,EB1802)&gt;EB1804*0.25,EB1803=0),AND(EB1802&gt;0,OR(EB1803=8,EB1804=0)),AND(EB1802&gt;0,EB1803=0,EB1804=0),AND(EB1802="NS",EB1803=0,EB1804=0)),1,0))</f>
        <v>0</v>
      </c>
      <c r="EC1805" s="298">
        <f t="shared" si="2408"/>
        <v>0</v>
      </c>
      <c r="ED1805" s="298">
        <f t="shared" si="2408"/>
        <v>0</v>
      </c>
      <c r="EE1805" s="298">
        <f t="shared" si="2408"/>
        <v>0</v>
      </c>
      <c r="EF1805" s="298">
        <f t="shared" si="2408"/>
        <v>0</v>
      </c>
      <c r="EG1805" s="298">
        <f t="shared" si="2408"/>
        <v>0</v>
      </c>
      <c r="EH1805" s="298">
        <f t="shared" si="2408"/>
        <v>0</v>
      </c>
      <c r="EI1805" s="298">
        <f t="shared" si="2408"/>
        <v>0</v>
      </c>
      <c r="EJ1805" s="298">
        <f t="shared" si="2408"/>
        <v>0</v>
      </c>
      <c r="EK1805" s="298">
        <f t="shared" si="2408"/>
        <v>0</v>
      </c>
      <c r="EL1805" s="302">
        <f t="shared" si="2408"/>
        <v>0</v>
      </c>
      <c r="EM1805" s="377">
        <f>SUM(DU1805:EL1805)</f>
        <v>0</v>
      </c>
    </row>
    <row r="1806" spans="3:143" ht="15" customHeight="1" x14ac:dyDescent="0.25">
      <c r="C1806" s="782"/>
      <c r="D1806" s="719"/>
      <c r="E1806" s="720"/>
      <c r="F1806" s="702" t="s">
        <v>515</v>
      </c>
      <c r="G1806" s="702"/>
      <c r="H1806" s="188"/>
      <c r="I1806" s="700" t="s">
        <v>238</v>
      </c>
      <c r="J1806" s="700"/>
      <c r="K1806" s="700"/>
      <c r="L1806" s="701"/>
      <c r="M1806" s="864"/>
      <c r="N1806" s="865"/>
      <c r="O1806" s="864"/>
      <c r="P1806" s="865"/>
      <c r="Q1806" s="864"/>
      <c r="R1806" s="865"/>
      <c r="S1806" s="868"/>
      <c r="T1806" s="869"/>
      <c r="U1806" s="280"/>
      <c r="V1806" s="280"/>
      <c r="W1806" s="628"/>
      <c r="X1806" s="628"/>
      <c r="Y1806" s="281"/>
      <c r="Z1806" s="281"/>
      <c r="AA1806" s="628"/>
      <c r="AB1806" s="628"/>
      <c r="AC1806" s="281"/>
      <c r="AD1806" s="281"/>
      <c r="AE1806" s="60"/>
      <c r="AF1806" s="259"/>
      <c r="AG1806" s="374">
        <f t="shared" si="2088"/>
        <v>18</v>
      </c>
      <c r="AH1806" s="399"/>
      <c r="AK1806" s="412">
        <f t="shared" si="2089"/>
        <v>0</v>
      </c>
      <c r="AL1806" s="379">
        <f t="shared" si="2303"/>
        <v>0</v>
      </c>
      <c r="AM1806" s="380">
        <f t="shared" si="2090"/>
        <v>0</v>
      </c>
      <c r="AN1806" s="292">
        <f t="shared" si="2091"/>
        <v>0</v>
      </c>
      <c r="AO1806" s="388">
        <f t="shared" si="2092"/>
        <v>0</v>
      </c>
      <c r="AP1806" s="379">
        <f t="shared" si="2304"/>
        <v>0</v>
      </c>
      <c r="AQ1806" s="380">
        <f t="shared" si="2093"/>
        <v>0</v>
      </c>
      <c r="AR1806" s="317">
        <f t="shared" si="2094"/>
        <v>0</v>
      </c>
      <c r="AS1806" s="388">
        <f t="shared" si="2095"/>
        <v>0</v>
      </c>
      <c r="AT1806" s="379">
        <f t="shared" si="2305"/>
        <v>0</v>
      </c>
      <c r="AU1806" s="380">
        <f t="shared" si="2096"/>
        <v>0</v>
      </c>
      <c r="AV1806" s="317">
        <f t="shared" si="2097"/>
        <v>0</v>
      </c>
      <c r="AW1806" s="388">
        <f t="shared" si="2098"/>
        <v>0</v>
      </c>
      <c r="AX1806" s="379">
        <f t="shared" si="2306"/>
        <v>0</v>
      </c>
      <c r="AY1806" s="380">
        <f t="shared" si="2099"/>
        <v>0</v>
      </c>
      <c r="AZ1806" s="292">
        <f t="shared" si="2100"/>
        <v>0</v>
      </c>
      <c r="BA1806" s="388">
        <f t="shared" si="2101"/>
        <v>0</v>
      </c>
      <c r="BB1806" s="379">
        <f t="shared" si="2307"/>
        <v>0</v>
      </c>
      <c r="BC1806" s="380">
        <f t="shared" si="2102"/>
        <v>0</v>
      </c>
      <c r="BD1806" s="292">
        <f t="shared" si="2103"/>
        <v>0</v>
      </c>
      <c r="BE1806" s="388">
        <f t="shared" si="2104"/>
        <v>0</v>
      </c>
      <c r="BF1806" s="379">
        <f t="shared" si="2308"/>
        <v>0</v>
      </c>
      <c r="BG1806" s="380">
        <f t="shared" si="2105"/>
        <v>0</v>
      </c>
      <c r="BH1806" s="292">
        <f t="shared" si="2106"/>
        <v>0</v>
      </c>
      <c r="CA1806" s="299" t="s">
        <v>1918</v>
      </c>
      <c r="CB1806" s="427"/>
      <c r="CC1806" s="375"/>
      <c r="CD1806" s="375"/>
      <c r="CE1806" s="375"/>
      <c r="CF1806" s="375"/>
      <c r="CG1806" s="375"/>
      <c r="CH1806" s="375"/>
      <c r="CI1806" s="375"/>
      <c r="CJ1806" s="375"/>
      <c r="CK1806" s="375"/>
      <c r="CL1806" s="375"/>
      <c r="CM1806" s="375"/>
      <c r="CN1806" s="425">
        <f t="shared" ref="CN1806:DD1806" si="2409">IF(OR(AND(CN1803=0,CN1805&gt;0),AND(CN1803="NS",CN1804&gt;0),AND(CN1803="NS",CN1804=0,CN1805=0)),1,IF(OR(AND(CN1805&gt;=2,CN1804&lt;CN1803),AND(CN1803="NS",CN1804=0,CN1805&gt;0),OR(CN1803=CN1804,AND(CN1803="",CN1805=0,CN1804=0))),0,1))</f>
        <v>0</v>
      </c>
      <c r="CO1806" s="425">
        <f t="shared" si="2409"/>
        <v>0</v>
      </c>
      <c r="CP1806" s="425">
        <f t="shared" si="2409"/>
        <v>0</v>
      </c>
      <c r="CQ1806" s="425">
        <f t="shared" si="2409"/>
        <v>0</v>
      </c>
      <c r="CR1806" s="425">
        <f t="shared" si="2409"/>
        <v>0</v>
      </c>
      <c r="CS1806" s="425">
        <f t="shared" si="2409"/>
        <v>0</v>
      </c>
      <c r="CT1806" s="425">
        <f t="shared" si="2409"/>
        <v>0</v>
      </c>
      <c r="CU1806" s="425">
        <f t="shared" si="2409"/>
        <v>0</v>
      </c>
      <c r="CV1806" s="425">
        <f t="shared" si="2409"/>
        <v>0</v>
      </c>
      <c r="CW1806" s="425">
        <f t="shared" si="2409"/>
        <v>0</v>
      </c>
      <c r="CX1806" s="425">
        <f t="shared" si="2409"/>
        <v>0</v>
      </c>
      <c r="CY1806" s="425">
        <f t="shared" si="2409"/>
        <v>0</v>
      </c>
      <c r="CZ1806" s="425">
        <f t="shared" si="2409"/>
        <v>0</v>
      </c>
      <c r="DA1806" s="425">
        <f t="shared" si="2409"/>
        <v>0</v>
      </c>
      <c r="DB1806" s="425">
        <f t="shared" si="2409"/>
        <v>0</v>
      </c>
      <c r="DC1806" s="425">
        <f t="shared" si="2409"/>
        <v>0</v>
      </c>
      <c r="DD1806" s="425">
        <f t="shared" si="2409"/>
        <v>0</v>
      </c>
      <c r="DE1806" s="425">
        <f t="shared" ref="DE1806" si="2410">IF(OR(AND(DE1803=0,DE1805&gt;0),AND(DE1803="NS",DE1804&gt;0),AND(DE1803="NS",DE1804=0,DE1805=0)),1,IF(OR(AND(DE1805&gt;=2,DE1804&lt;DE1803),AND(DE1803="NS",DE1804=0,DE1805&gt;0),OR(DE1803=DE1804,AND(DE1803="",DE1805=0,DE1804=0))),0,1))</f>
        <v>0</v>
      </c>
      <c r="DF1806" s="400">
        <f>SUM(CN1806:DE1806)</f>
        <v>0</v>
      </c>
      <c r="DG1806" s="612"/>
      <c r="DH1806" s="613"/>
      <c r="DI1806" s="415"/>
      <c r="DJ1806" s="416"/>
      <c r="DK1806" s="416"/>
      <c r="DL1806" s="416"/>
      <c r="DM1806" s="416"/>
      <c r="DN1806" s="416"/>
      <c r="DO1806" s="416"/>
      <c r="DP1806" s="416"/>
      <c r="DQ1806" s="416"/>
      <c r="DR1806" s="416"/>
      <c r="DS1806" s="416"/>
      <c r="DT1806" s="416"/>
      <c r="DU1806" s="416"/>
      <c r="DV1806" s="416"/>
      <c r="DW1806" s="416"/>
      <c r="DX1806" s="416"/>
      <c r="DY1806" s="416"/>
      <c r="DZ1806" s="416"/>
      <c r="EA1806" s="416"/>
      <c r="EB1806" s="416"/>
      <c r="EC1806" s="416"/>
      <c r="ED1806" s="416"/>
      <c r="EE1806" s="416"/>
      <c r="EF1806" s="416"/>
      <c r="EG1806" s="416"/>
      <c r="EH1806" s="416"/>
      <c r="EI1806" s="416"/>
      <c r="EJ1806" s="416"/>
      <c r="EK1806" s="416"/>
      <c r="EL1806" s="417"/>
    </row>
    <row r="1807" spans="3:143" ht="15" customHeight="1" x14ac:dyDescent="0.25">
      <c r="C1807" s="782"/>
      <c r="D1807" s="719"/>
      <c r="E1807" s="720"/>
      <c r="F1807" s="702" t="s">
        <v>516</v>
      </c>
      <c r="G1807" s="702"/>
      <c r="H1807" s="188"/>
      <c r="I1807" s="700" t="s">
        <v>244</v>
      </c>
      <c r="J1807" s="700"/>
      <c r="K1807" s="700"/>
      <c r="L1807" s="701"/>
      <c r="M1807" s="864"/>
      <c r="N1807" s="865"/>
      <c r="O1807" s="864"/>
      <c r="P1807" s="865"/>
      <c r="Q1807" s="864"/>
      <c r="R1807" s="865"/>
      <c r="S1807" s="868"/>
      <c r="T1807" s="869"/>
      <c r="U1807" s="280"/>
      <c r="V1807" s="280"/>
      <c r="W1807" s="628"/>
      <c r="X1807" s="628"/>
      <c r="Y1807" s="281"/>
      <c r="Z1807" s="281"/>
      <c r="AA1807" s="628"/>
      <c r="AB1807" s="628"/>
      <c r="AC1807" s="281"/>
      <c r="AD1807" s="281"/>
      <c r="AE1807" s="60"/>
      <c r="AF1807" s="259"/>
      <c r="AG1807" s="374">
        <f t="shared" si="2088"/>
        <v>18</v>
      </c>
      <c r="AH1807" s="399"/>
      <c r="AK1807" s="412">
        <f t="shared" si="2089"/>
        <v>0</v>
      </c>
      <c r="AL1807" s="379">
        <f t="shared" si="2303"/>
        <v>0</v>
      </c>
      <c r="AM1807" s="380">
        <f t="shared" si="2090"/>
        <v>0</v>
      </c>
      <c r="AN1807" s="292">
        <f t="shared" si="2091"/>
        <v>0</v>
      </c>
      <c r="AO1807" s="388">
        <f t="shared" si="2092"/>
        <v>0</v>
      </c>
      <c r="AP1807" s="379">
        <f t="shared" si="2304"/>
        <v>0</v>
      </c>
      <c r="AQ1807" s="380">
        <f t="shared" si="2093"/>
        <v>0</v>
      </c>
      <c r="AR1807" s="317">
        <f t="shared" si="2094"/>
        <v>0</v>
      </c>
      <c r="AS1807" s="388">
        <f t="shared" si="2095"/>
        <v>0</v>
      </c>
      <c r="AT1807" s="379">
        <f t="shared" si="2305"/>
        <v>0</v>
      </c>
      <c r="AU1807" s="380">
        <f t="shared" si="2096"/>
        <v>0</v>
      </c>
      <c r="AV1807" s="317">
        <f t="shared" si="2097"/>
        <v>0</v>
      </c>
      <c r="AW1807" s="388">
        <f t="shared" si="2098"/>
        <v>0</v>
      </c>
      <c r="AX1807" s="379">
        <f t="shared" si="2306"/>
        <v>0</v>
      </c>
      <c r="AY1807" s="380">
        <f t="shared" si="2099"/>
        <v>0</v>
      </c>
      <c r="AZ1807" s="292">
        <f t="shared" si="2100"/>
        <v>0</v>
      </c>
      <c r="BA1807" s="388">
        <f t="shared" si="2101"/>
        <v>0</v>
      </c>
      <c r="BB1807" s="379">
        <f t="shared" si="2307"/>
        <v>0</v>
      </c>
      <c r="BC1807" s="380">
        <f t="shared" si="2102"/>
        <v>0</v>
      </c>
      <c r="BD1807" s="292">
        <f t="shared" si="2103"/>
        <v>0</v>
      </c>
      <c r="BE1807" s="388">
        <f t="shared" si="2104"/>
        <v>0</v>
      </c>
      <c r="BF1807" s="379">
        <f t="shared" si="2308"/>
        <v>0</v>
      </c>
      <c r="BG1807" s="380">
        <f t="shared" si="2105"/>
        <v>0</v>
      </c>
      <c r="BH1807" s="292">
        <f t="shared" si="2106"/>
        <v>0</v>
      </c>
      <c r="CA1807" s="303"/>
      <c r="CB1807" s="427"/>
      <c r="CC1807" s="375"/>
      <c r="CD1807" s="375"/>
      <c r="CE1807" s="375"/>
      <c r="CF1807" s="375"/>
      <c r="CG1807" s="375"/>
      <c r="CH1807" s="375"/>
      <c r="CI1807" s="375"/>
      <c r="CJ1807" s="375"/>
      <c r="CK1807" s="375"/>
      <c r="CL1807" s="375"/>
      <c r="CM1807" s="375"/>
      <c r="CN1807" s="311"/>
      <c r="CO1807" s="311"/>
      <c r="CP1807" s="311"/>
      <c r="CQ1807" s="311"/>
      <c r="CR1807" s="311"/>
      <c r="CS1807" s="311"/>
      <c r="CT1807" s="311"/>
      <c r="CU1807" s="311"/>
      <c r="CV1807" s="311"/>
      <c r="CW1807" s="311"/>
      <c r="CX1807" s="311"/>
      <c r="CY1807" s="311"/>
      <c r="CZ1807" s="311"/>
      <c r="DA1807" s="311"/>
      <c r="DB1807" s="311"/>
      <c r="DC1807" s="311"/>
      <c r="DD1807" s="311"/>
      <c r="DE1807" s="311"/>
      <c r="DG1807" s="612"/>
      <c r="DH1807" s="613"/>
      <c r="DI1807" s="415"/>
      <c r="DJ1807" s="416"/>
      <c r="DK1807" s="416"/>
      <c r="DL1807" s="416"/>
      <c r="DM1807" s="416"/>
      <c r="DN1807" s="416"/>
      <c r="DO1807" s="416"/>
      <c r="DP1807" s="416"/>
      <c r="DQ1807" s="416"/>
      <c r="DR1807" s="416"/>
      <c r="DS1807" s="416"/>
      <c r="DT1807" s="416"/>
      <c r="DU1807" s="416"/>
      <c r="DV1807" s="416"/>
      <c r="DW1807" s="416"/>
      <c r="DX1807" s="416"/>
      <c r="DY1807" s="416"/>
      <c r="DZ1807" s="416"/>
      <c r="EA1807" s="416"/>
      <c r="EB1807" s="416"/>
      <c r="EC1807" s="416"/>
      <c r="ED1807" s="416"/>
      <c r="EE1807" s="416"/>
      <c r="EF1807" s="416"/>
      <c r="EG1807" s="416"/>
      <c r="EH1807" s="416"/>
      <c r="EI1807" s="416"/>
      <c r="EJ1807" s="416"/>
      <c r="EK1807" s="416"/>
      <c r="EL1807" s="417"/>
    </row>
    <row r="1808" spans="3:143" ht="24" customHeight="1" x14ac:dyDescent="0.25">
      <c r="C1808" s="782"/>
      <c r="D1808" s="719"/>
      <c r="E1808" s="720"/>
      <c r="F1808" s="702" t="s">
        <v>517</v>
      </c>
      <c r="G1808" s="702"/>
      <c r="H1808" s="188"/>
      <c r="I1808" s="700" t="s">
        <v>242</v>
      </c>
      <c r="J1808" s="700"/>
      <c r="K1808" s="700"/>
      <c r="L1808" s="701"/>
      <c r="M1808" s="864"/>
      <c r="N1808" s="865"/>
      <c r="O1808" s="864"/>
      <c r="P1808" s="865"/>
      <c r="Q1808" s="864"/>
      <c r="R1808" s="865"/>
      <c r="S1808" s="868"/>
      <c r="T1808" s="869"/>
      <c r="U1808" s="280"/>
      <c r="V1808" s="280"/>
      <c r="W1808" s="628"/>
      <c r="X1808" s="628"/>
      <c r="Y1808" s="281"/>
      <c r="Z1808" s="281"/>
      <c r="AA1808" s="628"/>
      <c r="AB1808" s="628"/>
      <c r="AC1808" s="281"/>
      <c r="AD1808" s="281"/>
      <c r="AE1808" s="60"/>
      <c r="AF1808" s="259"/>
      <c r="AG1808" s="374">
        <f t="shared" si="2088"/>
        <v>18</v>
      </c>
      <c r="AH1808" s="399"/>
      <c r="AK1808" s="412">
        <f t="shared" si="2089"/>
        <v>0</v>
      </c>
      <c r="AL1808" s="379">
        <f t="shared" si="2303"/>
        <v>0</v>
      </c>
      <c r="AM1808" s="380">
        <f t="shared" si="2090"/>
        <v>0</v>
      </c>
      <c r="AN1808" s="292">
        <f t="shared" si="2091"/>
        <v>0</v>
      </c>
      <c r="AO1808" s="388">
        <f t="shared" si="2092"/>
        <v>0</v>
      </c>
      <c r="AP1808" s="379">
        <f t="shared" si="2304"/>
        <v>0</v>
      </c>
      <c r="AQ1808" s="380">
        <f t="shared" si="2093"/>
        <v>0</v>
      </c>
      <c r="AR1808" s="317">
        <f t="shared" si="2094"/>
        <v>0</v>
      </c>
      <c r="AS1808" s="388">
        <f t="shared" si="2095"/>
        <v>0</v>
      </c>
      <c r="AT1808" s="379">
        <f t="shared" si="2305"/>
        <v>0</v>
      </c>
      <c r="AU1808" s="380">
        <f t="shared" si="2096"/>
        <v>0</v>
      </c>
      <c r="AV1808" s="317">
        <f t="shared" si="2097"/>
        <v>0</v>
      </c>
      <c r="AW1808" s="388">
        <f t="shared" si="2098"/>
        <v>0</v>
      </c>
      <c r="AX1808" s="379">
        <f t="shared" si="2306"/>
        <v>0</v>
      </c>
      <c r="AY1808" s="380">
        <f t="shared" si="2099"/>
        <v>0</v>
      </c>
      <c r="AZ1808" s="292">
        <f t="shared" si="2100"/>
        <v>0</v>
      </c>
      <c r="BA1808" s="388">
        <f t="shared" si="2101"/>
        <v>0</v>
      </c>
      <c r="BB1808" s="379">
        <f t="shared" si="2307"/>
        <v>0</v>
      </c>
      <c r="BC1808" s="380">
        <f t="shared" si="2102"/>
        <v>0</v>
      </c>
      <c r="BD1808" s="292">
        <f t="shared" si="2103"/>
        <v>0</v>
      </c>
      <c r="BE1808" s="388">
        <f t="shared" si="2104"/>
        <v>0</v>
      </c>
      <c r="BF1808" s="379">
        <f t="shared" si="2308"/>
        <v>0</v>
      </c>
      <c r="BG1808" s="380">
        <f t="shared" si="2105"/>
        <v>0</v>
      </c>
      <c r="BH1808" s="292">
        <f t="shared" si="2106"/>
        <v>0</v>
      </c>
      <c r="CA1808" s="303"/>
      <c r="CB1808" s="427"/>
      <c r="CC1808" s="375"/>
      <c r="CD1808" s="375"/>
      <c r="CE1808" s="375"/>
      <c r="CF1808" s="375"/>
      <c r="CG1808" s="375"/>
      <c r="CH1808" s="375"/>
      <c r="CI1808" s="375"/>
      <c r="CJ1808" s="375"/>
      <c r="CK1808" s="375"/>
      <c r="CL1808" s="375"/>
      <c r="CM1808" s="375"/>
      <c r="CN1808" s="311"/>
      <c r="CO1808" s="311"/>
      <c r="CP1808" s="311"/>
      <c r="CQ1808" s="311"/>
      <c r="CR1808" s="311"/>
      <c r="CS1808" s="311"/>
      <c r="CT1808" s="311"/>
      <c r="CU1808" s="311"/>
      <c r="CV1808" s="311"/>
      <c r="CW1808" s="311"/>
      <c r="CX1808" s="311"/>
      <c r="CY1808" s="311"/>
      <c r="CZ1808" s="311"/>
      <c r="DA1808" s="311"/>
      <c r="DB1808" s="311"/>
      <c r="DC1808" s="311"/>
      <c r="DD1808" s="311"/>
      <c r="DE1808" s="311"/>
      <c r="DG1808" s="612"/>
      <c r="DH1808" s="613"/>
      <c r="DI1808" s="415"/>
      <c r="DJ1808" s="416"/>
      <c r="DK1808" s="416"/>
      <c r="DL1808" s="416"/>
      <c r="DM1808" s="416"/>
      <c r="DN1808" s="416"/>
      <c r="DO1808" s="416"/>
      <c r="DP1808" s="416"/>
      <c r="DQ1808" s="416"/>
      <c r="DR1808" s="416"/>
      <c r="DS1808" s="416"/>
      <c r="DT1808" s="416"/>
      <c r="DU1808" s="416"/>
      <c r="DV1808" s="416"/>
      <c r="DW1808" s="416"/>
      <c r="DX1808" s="416"/>
      <c r="DY1808" s="416"/>
      <c r="DZ1808" s="416"/>
      <c r="EA1808" s="416"/>
      <c r="EB1808" s="416"/>
      <c r="EC1808" s="416"/>
      <c r="ED1808" s="416"/>
      <c r="EE1808" s="416"/>
      <c r="EF1808" s="416"/>
      <c r="EG1808" s="416"/>
      <c r="EH1808" s="416"/>
      <c r="EI1808" s="416"/>
      <c r="EJ1808" s="416"/>
      <c r="EK1808" s="416"/>
      <c r="EL1808" s="417"/>
    </row>
    <row r="1809" spans="3:143" ht="24" customHeight="1" x14ac:dyDescent="0.25">
      <c r="C1809" s="782"/>
      <c r="D1809" s="719"/>
      <c r="E1809" s="720"/>
      <c r="F1809" s="702" t="s">
        <v>518</v>
      </c>
      <c r="G1809" s="702"/>
      <c r="H1809" s="188"/>
      <c r="I1809" s="700" t="s">
        <v>240</v>
      </c>
      <c r="J1809" s="700"/>
      <c r="K1809" s="700"/>
      <c r="L1809" s="701"/>
      <c r="M1809" s="864"/>
      <c r="N1809" s="865"/>
      <c r="O1809" s="864"/>
      <c r="P1809" s="865"/>
      <c r="Q1809" s="864"/>
      <c r="R1809" s="865"/>
      <c r="S1809" s="868"/>
      <c r="T1809" s="869"/>
      <c r="U1809" s="280"/>
      <c r="V1809" s="280"/>
      <c r="W1809" s="628"/>
      <c r="X1809" s="628"/>
      <c r="Y1809" s="281"/>
      <c r="Z1809" s="281"/>
      <c r="AA1809" s="628"/>
      <c r="AB1809" s="628"/>
      <c r="AC1809" s="281"/>
      <c r="AD1809" s="281"/>
      <c r="AE1809" s="60"/>
      <c r="AF1809" s="259"/>
      <c r="AG1809" s="374">
        <f t="shared" si="2088"/>
        <v>18</v>
      </c>
      <c r="AH1809" s="399"/>
      <c r="AK1809" s="412">
        <f t="shared" si="2089"/>
        <v>0</v>
      </c>
      <c r="AL1809" s="379">
        <f t="shared" si="2303"/>
        <v>0</v>
      </c>
      <c r="AM1809" s="380">
        <f t="shared" si="2090"/>
        <v>0</v>
      </c>
      <c r="AN1809" s="292">
        <f t="shared" si="2091"/>
        <v>0</v>
      </c>
      <c r="AO1809" s="388">
        <f t="shared" si="2092"/>
        <v>0</v>
      </c>
      <c r="AP1809" s="379">
        <f t="shared" si="2304"/>
        <v>0</v>
      </c>
      <c r="AQ1809" s="380">
        <f t="shared" si="2093"/>
        <v>0</v>
      </c>
      <c r="AR1809" s="317">
        <f t="shared" si="2094"/>
        <v>0</v>
      </c>
      <c r="AS1809" s="388">
        <f t="shared" si="2095"/>
        <v>0</v>
      </c>
      <c r="AT1809" s="379">
        <f t="shared" si="2305"/>
        <v>0</v>
      </c>
      <c r="AU1809" s="380">
        <f t="shared" si="2096"/>
        <v>0</v>
      </c>
      <c r="AV1809" s="317">
        <f t="shared" si="2097"/>
        <v>0</v>
      </c>
      <c r="AW1809" s="388">
        <f t="shared" si="2098"/>
        <v>0</v>
      </c>
      <c r="AX1809" s="379">
        <f t="shared" si="2306"/>
        <v>0</v>
      </c>
      <c r="AY1809" s="380">
        <f t="shared" si="2099"/>
        <v>0</v>
      </c>
      <c r="AZ1809" s="292">
        <f t="shared" si="2100"/>
        <v>0</v>
      </c>
      <c r="BA1809" s="388">
        <f t="shared" si="2101"/>
        <v>0</v>
      </c>
      <c r="BB1809" s="379">
        <f t="shared" si="2307"/>
        <v>0</v>
      </c>
      <c r="BC1809" s="380">
        <f t="shared" si="2102"/>
        <v>0</v>
      </c>
      <c r="BD1809" s="292">
        <f t="shared" si="2103"/>
        <v>0</v>
      </c>
      <c r="BE1809" s="388">
        <f t="shared" si="2104"/>
        <v>0</v>
      </c>
      <c r="BF1809" s="379">
        <f t="shared" si="2308"/>
        <v>0</v>
      </c>
      <c r="BG1809" s="380">
        <f t="shared" si="2105"/>
        <v>0</v>
      </c>
      <c r="BH1809" s="292">
        <f t="shared" si="2106"/>
        <v>0</v>
      </c>
      <c r="CA1809" s="303"/>
      <c r="CB1809" s="427"/>
      <c r="CC1809" s="375"/>
      <c r="CD1809" s="375"/>
      <c r="CE1809" s="375"/>
      <c r="CF1809" s="375"/>
      <c r="CG1809" s="375"/>
      <c r="CH1809" s="375"/>
      <c r="CI1809" s="375"/>
      <c r="CJ1809" s="375"/>
      <c r="CK1809" s="375"/>
      <c r="CL1809" s="375"/>
      <c r="CM1809" s="375"/>
      <c r="CN1809" s="307"/>
      <c r="CO1809" s="307"/>
      <c r="CP1809" s="307"/>
      <c r="CQ1809" s="307"/>
      <c r="CR1809" s="307"/>
      <c r="CS1809" s="307"/>
      <c r="CT1809" s="307"/>
      <c r="CU1809" s="307"/>
      <c r="CV1809" s="307"/>
      <c r="CW1809" s="307"/>
      <c r="CX1809" s="307"/>
      <c r="CY1809" s="307"/>
      <c r="CZ1809" s="307"/>
      <c r="DA1809" s="307"/>
      <c r="DB1809" s="307"/>
      <c r="DC1809" s="307"/>
      <c r="DD1809" s="307"/>
      <c r="DE1809" s="307"/>
      <c r="DG1809" s="612"/>
      <c r="DH1809" s="613"/>
      <c r="DI1809" s="415"/>
      <c r="DJ1809" s="416"/>
      <c r="DK1809" s="416"/>
      <c r="DL1809" s="416"/>
      <c r="DM1809" s="416"/>
      <c r="DN1809" s="416"/>
      <c r="DO1809" s="416"/>
      <c r="DP1809" s="416"/>
      <c r="DQ1809" s="416"/>
      <c r="DR1809" s="416"/>
      <c r="DS1809" s="416"/>
      <c r="DT1809" s="416"/>
      <c r="DU1809" s="416"/>
      <c r="DV1809" s="416"/>
      <c r="DW1809" s="416"/>
      <c r="DX1809" s="416"/>
      <c r="DY1809" s="416"/>
      <c r="DZ1809" s="416"/>
      <c r="EA1809" s="416"/>
      <c r="EB1809" s="416"/>
      <c r="EC1809" s="416"/>
      <c r="ED1809" s="416"/>
      <c r="EE1809" s="416"/>
      <c r="EF1809" s="416"/>
      <c r="EG1809" s="416"/>
      <c r="EH1809" s="416"/>
      <c r="EI1809" s="416"/>
      <c r="EJ1809" s="416"/>
      <c r="EK1809" s="416"/>
      <c r="EL1809" s="417"/>
    </row>
    <row r="1810" spans="3:143" ht="24" customHeight="1" x14ac:dyDescent="0.25">
      <c r="C1810" s="782"/>
      <c r="D1810" s="719"/>
      <c r="E1810" s="720"/>
      <c r="F1810" s="702" t="s">
        <v>519</v>
      </c>
      <c r="G1810" s="702"/>
      <c r="H1810" s="188"/>
      <c r="I1810" s="700" t="s">
        <v>245</v>
      </c>
      <c r="J1810" s="700"/>
      <c r="K1810" s="700"/>
      <c r="L1810" s="701"/>
      <c r="M1810" s="864"/>
      <c r="N1810" s="865"/>
      <c r="O1810" s="864"/>
      <c r="P1810" s="865"/>
      <c r="Q1810" s="864"/>
      <c r="R1810" s="865"/>
      <c r="S1810" s="868"/>
      <c r="T1810" s="869"/>
      <c r="U1810" s="280"/>
      <c r="V1810" s="280"/>
      <c r="W1810" s="628"/>
      <c r="X1810" s="628"/>
      <c r="Y1810" s="281"/>
      <c r="Z1810" s="281"/>
      <c r="AA1810" s="628"/>
      <c r="AB1810" s="628"/>
      <c r="AC1810" s="281"/>
      <c r="AD1810" s="281"/>
      <c r="AE1810" s="60"/>
      <c r="AF1810" s="259"/>
      <c r="AG1810" s="374">
        <f t="shared" si="2088"/>
        <v>18</v>
      </c>
      <c r="AH1810" s="399"/>
      <c r="AK1810" s="412">
        <f t="shared" si="2089"/>
        <v>0</v>
      </c>
      <c r="AL1810" s="379">
        <f t="shared" si="2303"/>
        <v>0</v>
      </c>
      <c r="AM1810" s="380">
        <f t="shared" si="2090"/>
        <v>0</v>
      </c>
      <c r="AN1810" s="292">
        <f t="shared" si="2091"/>
        <v>0</v>
      </c>
      <c r="AO1810" s="388">
        <f t="shared" si="2092"/>
        <v>0</v>
      </c>
      <c r="AP1810" s="379">
        <f t="shared" si="2304"/>
        <v>0</v>
      </c>
      <c r="AQ1810" s="380">
        <f t="shared" si="2093"/>
        <v>0</v>
      </c>
      <c r="AR1810" s="317">
        <f t="shared" si="2094"/>
        <v>0</v>
      </c>
      <c r="AS1810" s="388">
        <f t="shared" si="2095"/>
        <v>0</v>
      </c>
      <c r="AT1810" s="379">
        <f t="shared" si="2305"/>
        <v>0</v>
      </c>
      <c r="AU1810" s="380">
        <f t="shared" si="2096"/>
        <v>0</v>
      </c>
      <c r="AV1810" s="317">
        <f t="shared" si="2097"/>
        <v>0</v>
      </c>
      <c r="AW1810" s="388">
        <f t="shared" si="2098"/>
        <v>0</v>
      </c>
      <c r="AX1810" s="379">
        <f t="shared" si="2306"/>
        <v>0</v>
      </c>
      <c r="AY1810" s="380">
        <f t="shared" si="2099"/>
        <v>0</v>
      </c>
      <c r="AZ1810" s="292">
        <f t="shared" si="2100"/>
        <v>0</v>
      </c>
      <c r="BA1810" s="388">
        <f t="shared" si="2101"/>
        <v>0</v>
      </c>
      <c r="BB1810" s="379">
        <f t="shared" si="2307"/>
        <v>0</v>
      </c>
      <c r="BC1810" s="380">
        <f t="shared" si="2102"/>
        <v>0</v>
      </c>
      <c r="BD1810" s="292">
        <f t="shared" si="2103"/>
        <v>0</v>
      </c>
      <c r="BE1810" s="388">
        <f t="shared" si="2104"/>
        <v>0</v>
      </c>
      <c r="BF1810" s="379">
        <f t="shared" si="2308"/>
        <v>0</v>
      </c>
      <c r="BG1810" s="380">
        <f t="shared" si="2105"/>
        <v>0</v>
      </c>
      <c r="BH1810" s="292">
        <f t="shared" si="2106"/>
        <v>0</v>
      </c>
      <c r="CA1810" s="303"/>
      <c r="CB1810" s="427"/>
      <c r="CC1810" s="375"/>
      <c r="CD1810" s="375"/>
      <c r="CE1810" s="375"/>
      <c r="CF1810" s="375"/>
      <c r="CG1810" s="375"/>
      <c r="CH1810" s="375"/>
      <c r="CI1810" s="375"/>
      <c r="CJ1810" s="375"/>
      <c r="CK1810" s="375"/>
      <c r="CL1810" s="375"/>
      <c r="CM1810" s="375"/>
      <c r="CN1810" s="311"/>
      <c r="CO1810" s="311"/>
      <c r="CP1810" s="311"/>
      <c r="CQ1810" s="311"/>
      <c r="CR1810" s="311"/>
      <c r="CS1810" s="311"/>
      <c r="CT1810" s="311"/>
      <c r="CU1810" s="311"/>
      <c r="CV1810" s="311"/>
      <c r="CW1810" s="311"/>
      <c r="CX1810" s="311"/>
      <c r="CY1810" s="311"/>
      <c r="CZ1810" s="311"/>
      <c r="DA1810" s="311"/>
      <c r="DB1810" s="311"/>
      <c r="DC1810" s="311"/>
      <c r="DD1810" s="311"/>
      <c r="DE1810" s="311"/>
      <c r="DG1810" s="612"/>
      <c r="DH1810" s="613"/>
      <c r="DI1810" s="415"/>
      <c r="DJ1810" s="416"/>
      <c r="DK1810" s="416"/>
      <c r="DL1810" s="416"/>
      <c r="DM1810" s="416"/>
      <c r="DN1810" s="416"/>
      <c r="DO1810" s="416"/>
      <c r="DP1810" s="416"/>
      <c r="DQ1810" s="416"/>
      <c r="DR1810" s="416"/>
      <c r="DS1810" s="416"/>
      <c r="DT1810" s="416"/>
      <c r="DU1810" s="416"/>
      <c r="DV1810" s="416"/>
      <c r="DW1810" s="416"/>
      <c r="DX1810" s="416"/>
      <c r="DY1810" s="416"/>
      <c r="DZ1810" s="416"/>
      <c r="EA1810" s="416"/>
      <c r="EB1810" s="416"/>
      <c r="EC1810" s="416"/>
      <c r="ED1810" s="416"/>
      <c r="EE1810" s="416"/>
      <c r="EF1810" s="416"/>
      <c r="EG1810" s="416"/>
      <c r="EH1810" s="416"/>
      <c r="EI1810" s="416"/>
      <c r="EJ1810" s="416"/>
      <c r="EK1810" s="416"/>
      <c r="EL1810" s="417"/>
    </row>
    <row r="1811" spans="3:143" ht="36" customHeight="1" x14ac:dyDescent="0.25">
      <c r="C1811" s="782"/>
      <c r="D1811" s="719"/>
      <c r="E1811" s="720"/>
      <c r="F1811" s="702" t="s">
        <v>520</v>
      </c>
      <c r="G1811" s="702"/>
      <c r="H1811" s="188"/>
      <c r="I1811" s="700" t="s">
        <v>521</v>
      </c>
      <c r="J1811" s="700"/>
      <c r="K1811" s="700"/>
      <c r="L1811" s="701"/>
      <c r="M1811" s="864"/>
      <c r="N1811" s="865"/>
      <c r="O1811" s="864"/>
      <c r="P1811" s="865"/>
      <c r="Q1811" s="864"/>
      <c r="R1811" s="865"/>
      <c r="S1811" s="868"/>
      <c r="T1811" s="869"/>
      <c r="U1811" s="280"/>
      <c r="V1811" s="280"/>
      <c r="W1811" s="628"/>
      <c r="X1811" s="628"/>
      <c r="Y1811" s="281"/>
      <c r="Z1811" s="281"/>
      <c r="AA1811" s="628"/>
      <c r="AB1811" s="628"/>
      <c r="AC1811" s="281"/>
      <c r="AD1811" s="281"/>
      <c r="AE1811" s="60"/>
      <c r="AF1811" s="259"/>
      <c r="AG1811" s="374">
        <f t="shared" si="2088"/>
        <v>18</v>
      </c>
      <c r="AH1811" s="399"/>
      <c r="AK1811" s="412">
        <f t="shared" si="2089"/>
        <v>0</v>
      </c>
      <c r="AL1811" s="379">
        <f t="shared" si="2303"/>
        <v>0</v>
      </c>
      <c r="AM1811" s="380">
        <f t="shared" si="2090"/>
        <v>0</v>
      </c>
      <c r="AN1811" s="292">
        <f t="shared" si="2091"/>
        <v>0</v>
      </c>
      <c r="AO1811" s="388">
        <f t="shared" si="2092"/>
        <v>0</v>
      </c>
      <c r="AP1811" s="379">
        <f t="shared" si="2304"/>
        <v>0</v>
      </c>
      <c r="AQ1811" s="380">
        <f t="shared" si="2093"/>
        <v>0</v>
      </c>
      <c r="AR1811" s="317">
        <f t="shared" si="2094"/>
        <v>0</v>
      </c>
      <c r="AS1811" s="388">
        <f t="shared" si="2095"/>
        <v>0</v>
      </c>
      <c r="AT1811" s="379">
        <f t="shared" si="2305"/>
        <v>0</v>
      </c>
      <c r="AU1811" s="380">
        <f t="shared" si="2096"/>
        <v>0</v>
      </c>
      <c r="AV1811" s="317">
        <f t="shared" si="2097"/>
        <v>0</v>
      </c>
      <c r="AW1811" s="388">
        <f t="shared" si="2098"/>
        <v>0</v>
      </c>
      <c r="AX1811" s="379">
        <f t="shared" si="2306"/>
        <v>0</v>
      </c>
      <c r="AY1811" s="380">
        <f t="shared" si="2099"/>
        <v>0</v>
      </c>
      <c r="AZ1811" s="292">
        <f t="shared" si="2100"/>
        <v>0</v>
      </c>
      <c r="BA1811" s="388">
        <f t="shared" si="2101"/>
        <v>0</v>
      </c>
      <c r="BB1811" s="379">
        <f t="shared" si="2307"/>
        <v>0</v>
      </c>
      <c r="BC1811" s="380">
        <f t="shared" si="2102"/>
        <v>0</v>
      </c>
      <c r="BD1811" s="292">
        <f t="shared" si="2103"/>
        <v>0</v>
      </c>
      <c r="BE1811" s="388">
        <f t="shared" si="2104"/>
        <v>0</v>
      </c>
      <c r="BF1811" s="379">
        <f t="shared" si="2308"/>
        <v>0</v>
      </c>
      <c r="BG1811" s="380">
        <f t="shared" si="2105"/>
        <v>0</v>
      </c>
      <c r="BH1811" s="292">
        <f t="shared" si="2106"/>
        <v>0</v>
      </c>
      <c r="CA1811" s="303"/>
      <c r="CB1811" s="421"/>
      <c r="CC1811" s="375"/>
      <c r="CD1811" s="375"/>
      <c r="CE1811" s="375"/>
      <c r="CF1811" s="375"/>
      <c r="CG1811" s="375"/>
      <c r="CH1811" s="375"/>
      <c r="CI1811" s="375"/>
      <c r="CJ1811" s="375"/>
      <c r="CK1811" s="375"/>
      <c r="CL1811" s="375"/>
      <c r="CM1811" s="375"/>
      <c r="CN1811" s="311"/>
      <c r="CO1811" s="311"/>
      <c r="CP1811" s="311"/>
      <c r="CQ1811" s="311"/>
      <c r="CR1811" s="311"/>
      <c r="CS1811" s="311"/>
      <c r="CT1811" s="311"/>
      <c r="CU1811" s="311"/>
      <c r="CV1811" s="311"/>
      <c r="CW1811" s="311"/>
      <c r="CX1811" s="311"/>
      <c r="CY1811" s="311"/>
      <c r="CZ1811" s="311"/>
      <c r="DA1811" s="311"/>
      <c r="DB1811" s="311"/>
      <c r="DC1811" s="311"/>
      <c r="DD1811" s="311"/>
      <c r="DE1811" s="311"/>
      <c r="DG1811" s="612"/>
      <c r="DH1811" s="613"/>
      <c r="DI1811" s="415"/>
      <c r="DJ1811" s="416"/>
      <c r="DK1811" s="416"/>
      <c r="DL1811" s="416"/>
      <c r="DM1811" s="416"/>
      <c r="DN1811" s="416"/>
      <c r="DO1811" s="416"/>
      <c r="DP1811" s="416"/>
      <c r="DQ1811" s="416"/>
      <c r="DR1811" s="416"/>
      <c r="DS1811" s="416"/>
      <c r="DT1811" s="416"/>
      <c r="DU1811" s="416"/>
      <c r="DV1811" s="416"/>
      <c r="DW1811" s="416"/>
      <c r="DX1811" s="416"/>
      <c r="DY1811" s="416"/>
      <c r="DZ1811" s="416"/>
      <c r="EA1811" s="416"/>
      <c r="EB1811" s="416"/>
      <c r="EC1811" s="416"/>
      <c r="ED1811" s="416"/>
      <c r="EE1811" s="416"/>
      <c r="EF1811" s="416"/>
      <c r="EG1811" s="416"/>
      <c r="EH1811" s="416"/>
      <c r="EI1811" s="416"/>
      <c r="EJ1811" s="416"/>
      <c r="EK1811" s="416"/>
      <c r="EL1811" s="417"/>
    </row>
    <row r="1812" spans="3:143" ht="24" customHeight="1" x14ac:dyDescent="0.25">
      <c r="C1812" s="782"/>
      <c r="D1812" s="719"/>
      <c r="E1812" s="720"/>
      <c r="F1812" s="703" t="s">
        <v>522</v>
      </c>
      <c r="G1812" s="703"/>
      <c r="H1812" s="704" t="s">
        <v>523</v>
      </c>
      <c r="I1812" s="705"/>
      <c r="J1812" s="705"/>
      <c r="K1812" s="705"/>
      <c r="L1812" s="706"/>
      <c r="M1812" s="864"/>
      <c r="N1812" s="865"/>
      <c r="O1812" s="864"/>
      <c r="P1812" s="865"/>
      <c r="Q1812" s="864"/>
      <c r="R1812" s="865"/>
      <c r="S1812" s="868"/>
      <c r="T1812" s="869"/>
      <c r="U1812" s="280"/>
      <c r="V1812" s="280"/>
      <c r="W1812" s="628"/>
      <c r="X1812" s="628"/>
      <c r="Y1812" s="281"/>
      <c r="Z1812" s="281"/>
      <c r="AA1812" s="628"/>
      <c r="AB1812" s="628"/>
      <c r="AC1812" s="281"/>
      <c r="AD1812" s="281"/>
      <c r="AE1812" s="60"/>
      <c r="AF1812" s="259"/>
      <c r="AG1812" s="374">
        <f t="shared" si="2088"/>
        <v>18</v>
      </c>
      <c r="AH1812" s="399"/>
      <c r="AK1812" s="412">
        <f t="shared" si="2089"/>
        <v>0</v>
      </c>
      <c r="AL1812" s="379">
        <f t="shared" si="2303"/>
        <v>0</v>
      </c>
      <c r="AM1812" s="380">
        <f t="shared" si="2090"/>
        <v>0</v>
      </c>
      <c r="AN1812" s="292">
        <f t="shared" si="2091"/>
        <v>0</v>
      </c>
      <c r="AO1812" s="388">
        <f t="shared" si="2092"/>
        <v>0</v>
      </c>
      <c r="AP1812" s="379">
        <f t="shared" si="2304"/>
        <v>0</v>
      </c>
      <c r="AQ1812" s="380">
        <f t="shared" si="2093"/>
        <v>0</v>
      </c>
      <c r="AR1812" s="317">
        <f t="shared" si="2094"/>
        <v>0</v>
      </c>
      <c r="AS1812" s="388">
        <f t="shared" si="2095"/>
        <v>0</v>
      </c>
      <c r="AT1812" s="379">
        <f t="shared" si="2305"/>
        <v>0</v>
      </c>
      <c r="AU1812" s="380">
        <f t="shared" si="2096"/>
        <v>0</v>
      </c>
      <c r="AV1812" s="317">
        <f t="shared" si="2097"/>
        <v>0</v>
      </c>
      <c r="AW1812" s="388">
        <f t="shared" si="2098"/>
        <v>0</v>
      </c>
      <c r="AX1812" s="379">
        <f t="shared" si="2306"/>
        <v>0</v>
      </c>
      <c r="AY1812" s="380">
        <f t="shared" si="2099"/>
        <v>0</v>
      </c>
      <c r="AZ1812" s="292">
        <f t="shared" si="2100"/>
        <v>0</v>
      </c>
      <c r="BA1812" s="388">
        <f t="shared" si="2101"/>
        <v>0</v>
      </c>
      <c r="BB1812" s="379">
        <f t="shared" si="2307"/>
        <v>0</v>
      </c>
      <c r="BC1812" s="380">
        <f t="shared" si="2102"/>
        <v>0</v>
      </c>
      <c r="BD1812" s="292">
        <f t="shared" si="2103"/>
        <v>0</v>
      </c>
      <c r="BE1812" s="388">
        <f t="shared" si="2104"/>
        <v>0</v>
      </c>
      <c r="BF1812" s="379">
        <f t="shared" si="2308"/>
        <v>0</v>
      </c>
      <c r="BG1812" s="380">
        <f t="shared" si="2105"/>
        <v>0</v>
      </c>
      <c r="BH1812" s="292">
        <f t="shared" si="2106"/>
        <v>0</v>
      </c>
      <c r="CA1812" s="299" t="s">
        <v>60</v>
      </c>
      <c r="CB1812" s="421"/>
      <c r="CC1812" s="375"/>
      <c r="CD1812" s="375"/>
      <c r="CE1812" s="375"/>
      <c r="CF1812" s="375"/>
      <c r="CG1812" s="375"/>
      <c r="CH1812" s="375"/>
      <c r="CI1812" s="375"/>
      <c r="CJ1812" s="375"/>
      <c r="CK1812" s="375"/>
      <c r="CL1812" s="375"/>
      <c r="CM1812" s="375"/>
      <c r="CN1812" s="423">
        <f t="shared" ref="CN1812" si="2411">IF(M1812="",0,M1812)</f>
        <v>0</v>
      </c>
      <c r="CO1812" s="423">
        <f t="shared" ref="CO1812" si="2412">IF(N1812="",0,N1812)</f>
        <v>0</v>
      </c>
      <c r="CP1812" s="423">
        <f t="shared" ref="CP1812" si="2413">IF(O1812="",0,O1812)</f>
        <v>0</v>
      </c>
      <c r="CQ1812" s="423">
        <f t="shared" ref="CQ1812" si="2414">IF(P1812="",0,P1812)</f>
        <v>0</v>
      </c>
      <c r="CR1812" s="423">
        <f t="shared" ref="CR1812" si="2415">IF(Q1812="",0,Q1812)</f>
        <v>0</v>
      </c>
      <c r="CS1812" s="423">
        <f t="shared" ref="CS1812" si="2416">IF(R1812="",0,R1812)</f>
        <v>0</v>
      </c>
      <c r="CT1812" s="423">
        <f t="shared" ref="CT1812" si="2417">IF(S1812="",0,S1812)</f>
        <v>0</v>
      </c>
      <c r="CU1812" s="423">
        <f t="shared" ref="CU1812" si="2418">IF(T1812="",0,T1812)</f>
        <v>0</v>
      </c>
      <c r="CV1812" s="423">
        <f t="shared" ref="CV1812" si="2419">IF(U1812="",0,U1812)</f>
        <v>0</v>
      </c>
      <c r="CW1812" s="423">
        <f t="shared" ref="CW1812" si="2420">IF(V1812="",0,V1812)</f>
        <v>0</v>
      </c>
      <c r="CX1812" s="423">
        <f t="shared" ref="CX1812" si="2421">IF(W1812="",0,W1812)</f>
        <v>0</v>
      </c>
      <c r="CY1812" s="423">
        <f t="shared" ref="CY1812" si="2422">IF(X1812="",0,X1812)</f>
        <v>0</v>
      </c>
      <c r="CZ1812" s="423">
        <f t="shared" ref="CZ1812" si="2423">IF(Y1812="",0,Y1812)</f>
        <v>0</v>
      </c>
      <c r="DA1812" s="423">
        <f t="shared" ref="DA1812" si="2424">IF(Z1812="",0,Z1812)</f>
        <v>0</v>
      </c>
      <c r="DB1812" s="423">
        <f t="shared" ref="DB1812" si="2425">IF(AA1812="",0,AA1812)</f>
        <v>0</v>
      </c>
      <c r="DC1812" s="423">
        <f t="shared" ref="DC1812" si="2426">IF(AB1812="",0,AB1812)</f>
        <v>0</v>
      </c>
      <c r="DD1812" s="423">
        <f t="shared" ref="DD1812" si="2427">IF(AC1812="",0,AC1812)</f>
        <v>0</v>
      </c>
      <c r="DE1812" s="423">
        <f t="shared" ref="DE1812" si="2428">IF(AD1812="",0,AD1812)</f>
        <v>0</v>
      </c>
      <c r="DG1812" s="610"/>
      <c r="DH1812" s="611"/>
      <c r="DI1812" s="415"/>
      <c r="DJ1812" s="416"/>
      <c r="DK1812" s="416"/>
      <c r="DL1812" s="416"/>
      <c r="DM1812" s="416"/>
      <c r="DN1812" s="416"/>
      <c r="DO1812" s="416"/>
      <c r="DP1812" s="416"/>
      <c r="DQ1812" s="416"/>
      <c r="DR1812" s="416"/>
      <c r="DS1812" s="416"/>
      <c r="DT1812" s="416"/>
      <c r="DU1812" s="416"/>
      <c r="DV1812" s="416"/>
      <c r="DW1812" s="416"/>
      <c r="DX1812" s="416"/>
      <c r="DY1812" s="416"/>
      <c r="DZ1812" s="416"/>
      <c r="EA1812" s="416"/>
      <c r="EB1812" s="416"/>
      <c r="EC1812" s="416"/>
      <c r="ED1812" s="416"/>
      <c r="EE1812" s="416"/>
      <c r="EF1812" s="416"/>
      <c r="EG1812" s="416"/>
      <c r="EH1812" s="416"/>
      <c r="EI1812" s="416"/>
      <c r="EJ1812" s="416"/>
      <c r="EK1812" s="416"/>
      <c r="EL1812" s="417"/>
    </row>
    <row r="1813" spans="3:143" ht="24" customHeight="1" x14ac:dyDescent="0.25">
      <c r="C1813" s="782"/>
      <c r="D1813" s="719"/>
      <c r="E1813" s="720"/>
      <c r="F1813" s="714" t="s">
        <v>526</v>
      </c>
      <c r="G1813" s="715"/>
      <c r="H1813" s="188"/>
      <c r="I1813" s="700" t="s">
        <v>524</v>
      </c>
      <c r="J1813" s="700"/>
      <c r="K1813" s="700"/>
      <c r="L1813" s="701"/>
      <c r="M1813" s="864"/>
      <c r="N1813" s="865"/>
      <c r="O1813" s="864"/>
      <c r="P1813" s="865"/>
      <c r="Q1813" s="864"/>
      <c r="R1813" s="865"/>
      <c r="S1813" s="868"/>
      <c r="T1813" s="869"/>
      <c r="U1813" s="280"/>
      <c r="V1813" s="280"/>
      <c r="W1813" s="628"/>
      <c r="X1813" s="628"/>
      <c r="Y1813" s="281"/>
      <c r="Z1813" s="281"/>
      <c r="AA1813" s="628"/>
      <c r="AB1813" s="628"/>
      <c r="AC1813" s="281"/>
      <c r="AD1813" s="281"/>
      <c r="AE1813" s="60"/>
      <c r="AF1813" s="259"/>
      <c r="AG1813" s="374">
        <f t="shared" si="2088"/>
        <v>18</v>
      </c>
      <c r="AH1813" s="399"/>
      <c r="AK1813" s="412">
        <f t="shared" si="2089"/>
        <v>0</v>
      </c>
      <c r="AL1813" s="379">
        <f t="shared" si="2303"/>
        <v>0</v>
      </c>
      <c r="AM1813" s="380">
        <f t="shared" si="2090"/>
        <v>0</v>
      </c>
      <c r="AN1813" s="292">
        <f t="shared" si="2091"/>
        <v>0</v>
      </c>
      <c r="AO1813" s="388">
        <f t="shared" si="2092"/>
        <v>0</v>
      </c>
      <c r="AP1813" s="379">
        <f t="shared" si="2304"/>
        <v>0</v>
      </c>
      <c r="AQ1813" s="380">
        <f t="shared" si="2093"/>
        <v>0</v>
      </c>
      <c r="AR1813" s="317">
        <f t="shared" si="2094"/>
        <v>0</v>
      </c>
      <c r="AS1813" s="388">
        <f t="shared" si="2095"/>
        <v>0</v>
      </c>
      <c r="AT1813" s="379">
        <f t="shared" si="2305"/>
        <v>0</v>
      </c>
      <c r="AU1813" s="380">
        <f t="shared" si="2096"/>
        <v>0</v>
      </c>
      <c r="AV1813" s="317">
        <f t="shared" si="2097"/>
        <v>0</v>
      </c>
      <c r="AW1813" s="388">
        <f t="shared" si="2098"/>
        <v>0</v>
      </c>
      <c r="AX1813" s="379">
        <f t="shared" si="2306"/>
        <v>0</v>
      </c>
      <c r="AY1813" s="380">
        <f t="shared" si="2099"/>
        <v>0</v>
      </c>
      <c r="AZ1813" s="292">
        <f t="shared" si="2100"/>
        <v>0</v>
      </c>
      <c r="BA1813" s="388">
        <f t="shared" si="2101"/>
        <v>0</v>
      </c>
      <c r="BB1813" s="379">
        <f t="shared" si="2307"/>
        <v>0</v>
      </c>
      <c r="BC1813" s="380">
        <f t="shared" si="2102"/>
        <v>0</v>
      </c>
      <c r="BD1813" s="292">
        <f t="shared" si="2103"/>
        <v>0</v>
      </c>
      <c r="BE1813" s="388">
        <f t="shared" si="2104"/>
        <v>0</v>
      </c>
      <c r="BF1813" s="379">
        <f t="shared" si="2308"/>
        <v>0</v>
      </c>
      <c r="BG1813" s="380">
        <f t="shared" si="2105"/>
        <v>0</v>
      </c>
      <c r="BH1813" s="292">
        <f t="shared" si="2106"/>
        <v>0</v>
      </c>
      <c r="CA1813" s="299" t="s">
        <v>1917</v>
      </c>
      <c r="CB1813" s="421"/>
      <c r="CC1813" s="375"/>
      <c r="CD1813" s="375"/>
      <c r="CE1813" s="375"/>
      <c r="CF1813" s="375"/>
      <c r="CG1813" s="375"/>
      <c r="CH1813" s="375"/>
      <c r="CI1813" s="375"/>
      <c r="CJ1813" s="375"/>
      <c r="CK1813" s="375"/>
      <c r="CL1813" s="375"/>
      <c r="CM1813" s="375"/>
      <c r="CN1813" s="301">
        <f t="shared" ref="CN1813" si="2429">SUM(M1813:M1814)</f>
        <v>0</v>
      </c>
      <c r="CO1813" s="301">
        <f t="shared" ref="CO1813" si="2430">SUM(N1813:N1814)</f>
        <v>0</v>
      </c>
      <c r="CP1813" s="301">
        <f t="shared" ref="CP1813" si="2431">SUM(O1813:O1814)</f>
        <v>0</v>
      </c>
      <c r="CQ1813" s="301">
        <f t="shared" ref="CQ1813" si="2432">SUM(P1813:P1814)</f>
        <v>0</v>
      </c>
      <c r="CR1813" s="301">
        <f t="shared" ref="CR1813" si="2433">SUM(Q1813:Q1814)</f>
        <v>0</v>
      </c>
      <c r="CS1813" s="301">
        <f t="shared" ref="CS1813" si="2434">SUM(R1813:R1814)</f>
        <v>0</v>
      </c>
      <c r="CT1813" s="301">
        <f t="shared" ref="CT1813" si="2435">SUM(S1813:S1814)</f>
        <v>0</v>
      </c>
      <c r="CU1813" s="301">
        <f t="shared" ref="CU1813" si="2436">SUM(T1813:T1814)</f>
        <v>0</v>
      </c>
      <c r="CV1813" s="301">
        <f t="shared" ref="CV1813" si="2437">SUM(U1813:U1814)</f>
        <v>0</v>
      </c>
      <c r="CW1813" s="301">
        <f t="shared" ref="CW1813" si="2438">SUM(V1813:V1814)</f>
        <v>0</v>
      </c>
      <c r="CX1813" s="301">
        <f t="shared" ref="CX1813" si="2439">SUM(W1813:W1814)</f>
        <v>0</v>
      </c>
      <c r="CY1813" s="301">
        <f t="shared" ref="CY1813" si="2440">SUM(X1813:X1814)</f>
        <v>0</v>
      </c>
      <c r="CZ1813" s="301">
        <f t="shared" ref="CZ1813" si="2441">SUM(Y1813:Y1814)</f>
        <v>0</v>
      </c>
      <c r="DA1813" s="301">
        <f t="shared" ref="DA1813" si="2442">SUM(Z1813:Z1814)</f>
        <v>0</v>
      </c>
      <c r="DB1813" s="301">
        <f t="shared" ref="DB1813" si="2443">SUM(AA1813:AA1814)</f>
        <v>0</v>
      </c>
      <c r="DC1813" s="301">
        <f t="shared" ref="DC1813" si="2444">SUM(AB1813:AB1814)</f>
        <v>0</v>
      </c>
      <c r="DD1813" s="301">
        <f t="shared" ref="DD1813" si="2445">SUM(AC1813:AC1814)</f>
        <v>0</v>
      </c>
      <c r="DE1813" s="301">
        <f t="shared" ref="DE1813" si="2446">SUM(AD1813:AD1814)</f>
        <v>0</v>
      </c>
      <c r="DG1813" s="612"/>
      <c r="DH1813" s="613"/>
      <c r="DI1813" s="415"/>
      <c r="DJ1813" s="416"/>
      <c r="DK1813" s="416"/>
      <c r="DL1813" s="416"/>
      <c r="DM1813" s="416"/>
      <c r="DN1813" s="416"/>
      <c r="DO1813" s="416"/>
      <c r="DP1813" s="416"/>
      <c r="DQ1813" s="416"/>
      <c r="DR1813" s="416"/>
      <c r="DS1813" s="416"/>
      <c r="DT1813" s="416"/>
      <c r="DU1813" s="416"/>
      <c r="DV1813" s="416"/>
      <c r="DW1813" s="416"/>
      <c r="DX1813" s="416"/>
      <c r="DY1813" s="416"/>
      <c r="DZ1813" s="416"/>
      <c r="EA1813" s="416"/>
      <c r="EB1813" s="416"/>
      <c r="EC1813" s="416"/>
      <c r="ED1813" s="416"/>
      <c r="EE1813" s="416"/>
      <c r="EF1813" s="416"/>
      <c r="EG1813" s="416"/>
      <c r="EH1813" s="416"/>
      <c r="EI1813" s="416"/>
      <c r="EJ1813" s="416"/>
      <c r="EK1813" s="416"/>
      <c r="EL1813" s="417"/>
    </row>
    <row r="1814" spans="3:143" ht="36" customHeight="1" x14ac:dyDescent="0.25">
      <c r="C1814" s="782"/>
      <c r="D1814" s="719"/>
      <c r="E1814" s="720"/>
      <c r="F1814" s="714" t="s">
        <v>527</v>
      </c>
      <c r="G1814" s="715"/>
      <c r="H1814" s="188"/>
      <c r="I1814" s="700" t="s">
        <v>525</v>
      </c>
      <c r="J1814" s="700"/>
      <c r="K1814" s="700"/>
      <c r="L1814" s="701"/>
      <c r="M1814" s="864"/>
      <c r="N1814" s="865"/>
      <c r="O1814" s="864"/>
      <c r="P1814" s="865"/>
      <c r="Q1814" s="864"/>
      <c r="R1814" s="865"/>
      <c r="S1814" s="868"/>
      <c r="T1814" s="869"/>
      <c r="U1814" s="280"/>
      <c r="V1814" s="280"/>
      <c r="W1814" s="628"/>
      <c r="X1814" s="628"/>
      <c r="Y1814" s="281"/>
      <c r="Z1814" s="281"/>
      <c r="AA1814" s="628"/>
      <c r="AB1814" s="628"/>
      <c r="AC1814" s="281"/>
      <c r="AD1814" s="281"/>
      <c r="AE1814" s="60"/>
      <c r="AF1814" s="259"/>
      <c r="AG1814" s="374">
        <f t="shared" si="2088"/>
        <v>18</v>
      </c>
      <c r="AH1814" s="399"/>
      <c r="AK1814" s="412">
        <f t="shared" si="2089"/>
        <v>0</v>
      </c>
      <c r="AL1814" s="379">
        <f t="shared" si="2303"/>
        <v>0</v>
      </c>
      <c r="AM1814" s="380">
        <f t="shared" si="2090"/>
        <v>0</v>
      </c>
      <c r="AN1814" s="292">
        <f t="shared" si="2091"/>
        <v>0</v>
      </c>
      <c r="AO1814" s="388">
        <f t="shared" si="2092"/>
        <v>0</v>
      </c>
      <c r="AP1814" s="379">
        <f t="shared" si="2304"/>
        <v>0</v>
      </c>
      <c r="AQ1814" s="380">
        <f t="shared" si="2093"/>
        <v>0</v>
      </c>
      <c r="AR1814" s="317">
        <f t="shared" si="2094"/>
        <v>0</v>
      </c>
      <c r="AS1814" s="388">
        <f t="shared" si="2095"/>
        <v>0</v>
      </c>
      <c r="AT1814" s="379">
        <f t="shared" si="2305"/>
        <v>0</v>
      </c>
      <c r="AU1814" s="380">
        <f t="shared" si="2096"/>
        <v>0</v>
      </c>
      <c r="AV1814" s="317">
        <f t="shared" si="2097"/>
        <v>0</v>
      </c>
      <c r="AW1814" s="388">
        <f t="shared" si="2098"/>
        <v>0</v>
      </c>
      <c r="AX1814" s="379">
        <f t="shared" si="2306"/>
        <v>0</v>
      </c>
      <c r="AY1814" s="380">
        <f t="shared" si="2099"/>
        <v>0</v>
      </c>
      <c r="AZ1814" s="292">
        <f t="shared" si="2100"/>
        <v>0</v>
      </c>
      <c r="BA1814" s="388">
        <f t="shared" si="2101"/>
        <v>0</v>
      </c>
      <c r="BB1814" s="379">
        <f t="shared" si="2307"/>
        <v>0</v>
      </c>
      <c r="BC1814" s="380">
        <f t="shared" si="2102"/>
        <v>0</v>
      </c>
      <c r="BD1814" s="292">
        <f t="shared" si="2103"/>
        <v>0</v>
      </c>
      <c r="BE1814" s="388">
        <f t="shared" si="2104"/>
        <v>0</v>
      </c>
      <c r="BF1814" s="379">
        <f t="shared" si="2308"/>
        <v>0</v>
      </c>
      <c r="BG1814" s="380">
        <f t="shared" si="2105"/>
        <v>0</v>
      </c>
      <c r="BH1814" s="292">
        <f t="shared" si="2106"/>
        <v>0</v>
      </c>
      <c r="CA1814" s="299" t="s">
        <v>1910</v>
      </c>
      <c r="CB1814" s="421"/>
      <c r="CC1814" s="375"/>
      <c r="CD1814" s="375"/>
      <c r="CE1814" s="375"/>
      <c r="CF1814" s="375"/>
      <c r="CG1814" s="375"/>
      <c r="CH1814" s="375"/>
      <c r="CI1814" s="375"/>
      <c r="CJ1814" s="375"/>
      <c r="CK1814" s="375"/>
      <c r="CL1814" s="375"/>
      <c r="CM1814" s="375"/>
      <c r="CN1814" s="422">
        <f t="shared" ref="CN1814" si="2447">IF(CN1812="NA",COUNTIF(M1813:M1814,"NA"),COUNTIF(M1813:M1814,"NS"))</f>
        <v>0</v>
      </c>
      <c r="CO1814" s="422">
        <f t="shared" ref="CO1814" si="2448">IF(CO1812="NA",COUNTIF(N1813:N1814,"NA"),COUNTIF(N1813:N1814,"NS"))</f>
        <v>0</v>
      </c>
      <c r="CP1814" s="422">
        <f t="shared" ref="CP1814" si="2449">IF(CP1812="NA",COUNTIF(O1813:O1814,"NA"),COUNTIF(O1813:O1814,"NS"))</f>
        <v>0</v>
      </c>
      <c r="CQ1814" s="422">
        <f t="shared" ref="CQ1814" si="2450">IF(CQ1812="NA",COUNTIF(P1813:P1814,"NA"),COUNTIF(P1813:P1814,"NS"))</f>
        <v>0</v>
      </c>
      <c r="CR1814" s="422">
        <f t="shared" ref="CR1814" si="2451">IF(CR1812="NA",COUNTIF(Q1813:Q1814,"NA"),COUNTIF(Q1813:Q1814,"NS"))</f>
        <v>0</v>
      </c>
      <c r="CS1814" s="422">
        <f t="shared" ref="CS1814" si="2452">IF(CS1812="NA",COUNTIF(R1813:R1814,"NA"),COUNTIF(R1813:R1814,"NS"))</f>
        <v>0</v>
      </c>
      <c r="CT1814" s="422">
        <f t="shared" ref="CT1814" si="2453">IF(CT1812="NA",COUNTIF(S1813:S1814,"NA"),COUNTIF(S1813:S1814,"NS"))</f>
        <v>0</v>
      </c>
      <c r="CU1814" s="422">
        <f t="shared" ref="CU1814" si="2454">IF(CU1812="NA",COUNTIF(T1813:T1814,"NA"),COUNTIF(T1813:T1814,"NS"))</f>
        <v>0</v>
      </c>
      <c r="CV1814" s="422">
        <f t="shared" ref="CV1814" si="2455">IF(CV1812="NA",COUNTIF(U1813:U1814,"NA"),COUNTIF(U1813:U1814,"NS"))</f>
        <v>0</v>
      </c>
      <c r="CW1814" s="422">
        <f t="shared" ref="CW1814" si="2456">IF(CW1812="NA",COUNTIF(V1813:V1814,"NA"),COUNTIF(V1813:V1814,"NS"))</f>
        <v>0</v>
      </c>
      <c r="CX1814" s="422">
        <f t="shared" ref="CX1814" si="2457">IF(CX1812="NA",COUNTIF(W1813:W1814,"NA"),COUNTIF(W1813:W1814,"NS"))</f>
        <v>0</v>
      </c>
      <c r="CY1814" s="422">
        <f t="shared" ref="CY1814" si="2458">IF(CY1812="NA",COUNTIF(X1813:X1814,"NA"),COUNTIF(X1813:X1814,"NS"))</f>
        <v>0</v>
      </c>
      <c r="CZ1814" s="422">
        <f t="shared" ref="CZ1814" si="2459">IF(CZ1812="NA",COUNTIF(Y1813:Y1814,"NA"),COUNTIF(Y1813:Y1814,"NS"))</f>
        <v>0</v>
      </c>
      <c r="DA1814" s="422">
        <f t="shared" ref="DA1814" si="2460">IF(DA1812="NA",COUNTIF(Z1813:Z1814,"NA"),COUNTIF(Z1813:Z1814,"NS"))</f>
        <v>0</v>
      </c>
      <c r="DB1814" s="422">
        <f t="shared" ref="DB1814" si="2461">IF(DB1812="NA",COUNTIF(AA1813:AA1814,"NA"),COUNTIF(AA1813:AA1814,"NS"))</f>
        <v>0</v>
      </c>
      <c r="DC1814" s="422">
        <f t="shared" ref="DC1814" si="2462">IF(DC1812="NA",COUNTIF(AB1813:AB1814,"NA"),COUNTIF(AB1813:AB1814,"NS"))</f>
        <v>0</v>
      </c>
      <c r="DD1814" s="422">
        <f t="shared" ref="DD1814" si="2463">IF(DD1812="NA",COUNTIF(AC1813:AC1814,"NA"),COUNTIF(AC1813:AC1814,"NS"))</f>
        <v>0</v>
      </c>
      <c r="DE1814" s="422">
        <f t="shared" ref="DE1814" si="2464">IF(DE1812="NA",COUNTIF(AD1813:AD1814,"NA"),COUNTIF(AD1813:AD1814,"NS"))</f>
        <v>0</v>
      </c>
      <c r="DG1814" s="612"/>
      <c r="DH1814" s="613"/>
      <c r="DI1814" s="415"/>
      <c r="DJ1814" s="416"/>
      <c r="DK1814" s="416"/>
      <c r="DL1814" s="416"/>
      <c r="DM1814" s="416"/>
      <c r="DN1814" s="416"/>
      <c r="DO1814" s="416"/>
      <c r="DP1814" s="416"/>
      <c r="DQ1814" s="416"/>
      <c r="DR1814" s="416"/>
      <c r="DS1814" s="416"/>
      <c r="DT1814" s="416"/>
      <c r="DU1814" s="416"/>
      <c r="DV1814" s="416"/>
      <c r="DW1814" s="416"/>
      <c r="DX1814" s="416"/>
      <c r="DY1814" s="416"/>
      <c r="DZ1814" s="416"/>
      <c r="EA1814" s="416"/>
      <c r="EB1814" s="416"/>
      <c r="EC1814" s="416"/>
      <c r="ED1814" s="416"/>
      <c r="EE1814" s="416"/>
      <c r="EF1814" s="416"/>
      <c r="EG1814" s="416"/>
      <c r="EH1814" s="416"/>
      <c r="EI1814" s="416"/>
      <c r="EJ1814" s="416"/>
      <c r="EK1814" s="416"/>
      <c r="EL1814" s="417"/>
    </row>
    <row r="1815" spans="3:143" ht="15" customHeight="1" x14ac:dyDescent="0.25">
      <c r="C1815" s="782"/>
      <c r="D1815" s="719"/>
      <c r="E1815" s="720"/>
      <c r="F1815" s="703" t="s">
        <v>528</v>
      </c>
      <c r="G1815" s="703"/>
      <c r="H1815" s="704" t="s">
        <v>529</v>
      </c>
      <c r="I1815" s="705"/>
      <c r="J1815" s="705"/>
      <c r="K1815" s="705"/>
      <c r="L1815" s="706"/>
      <c r="M1815" s="864"/>
      <c r="N1815" s="865"/>
      <c r="O1815" s="864"/>
      <c r="P1815" s="865"/>
      <c r="Q1815" s="864"/>
      <c r="R1815" s="865"/>
      <c r="S1815" s="868"/>
      <c r="T1815" s="869"/>
      <c r="U1815" s="280"/>
      <c r="V1815" s="280"/>
      <c r="W1815" s="628"/>
      <c r="X1815" s="628"/>
      <c r="Y1815" s="281"/>
      <c r="Z1815" s="281"/>
      <c r="AA1815" s="628"/>
      <c r="AB1815" s="628"/>
      <c r="AC1815" s="281"/>
      <c r="AD1815" s="281"/>
      <c r="AE1815" s="60"/>
      <c r="AF1815" s="259"/>
      <c r="AG1815" s="374">
        <f t="shared" si="2088"/>
        <v>18</v>
      </c>
      <c r="AH1815" s="399"/>
      <c r="AK1815" s="412">
        <f t="shared" si="2089"/>
        <v>0</v>
      </c>
      <c r="AL1815" s="379">
        <f t="shared" si="2303"/>
        <v>0</v>
      </c>
      <c r="AM1815" s="380">
        <f t="shared" si="2090"/>
        <v>0</v>
      </c>
      <c r="AN1815" s="292">
        <f t="shared" si="2091"/>
        <v>0</v>
      </c>
      <c r="AO1815" s="388">
        <f t="shared" si="2092"/>
        <v>0</v>
      </c>
      <c r="AP1815" s="379">
        <f t="shared" si="2304"/>
        <v>0</v>
      </c>
      <c r="AQ1815" s="380">
        <f t="shared" si="2093"/>
        <v>0</v>
      </c>
      <c r="AR1815" s="317">
        <f t="shared" si="2094"/>
        <v>0</v>
      </c>
      <c r="AS1815" s="388">
        <f t="shared" si="2095"/>
        <v>0</v>
      </c>
      <c r="AT1815" s="379">
        <f t="shared" si="2305"/>
        <v>0</v>
      </c>
      <c r="AU1815" s="380">
        <f t="shared" si="2096"/>
        <v>0</v>
      </c>
      <c r="AV1815" s="317">
        <f t="shared" si="2097"/>
        <v>0</v>
      </c>
      <c r="AW1815" s="388">
        <f t="shared" si="2098"/>
        <v>0</v>
      </c>
      <c r="AX1815" s="379">
        <f t="shared" si="2306"/>
        <v>0</v>
      </c>
      <c r="AY1815" s="380">
        <f t="shared" si="2099"/>
        <v>0</v>
      </c>
      <c r="AZ1815" s="292">
        <f t="shared" si="2100"/>
        <v>0</v>
      </c>
      <c r="BA1815" s="388">
        <f t="shared" si="2101"/>
        <v>0</v>
      </c>
      <c r="BB1815" s="379">
        <f t="shared" si="2307"/>
        <v>0</v>
      </c>
      <c r="BC1815" s="380">
        <f t="shared" si="2102"/>
        <v>0</v>
      </c>
      <c r="BD1815" s="292">
        <f t="shared" si="2103"/>
        <v>0</v>
      </c>
      <c r="BE1815" s="388">
        <f t="shared" si="2104"/>
        <v>0</v>
      </c>
      <c r="BF1815" s="379">
        <f t="shared" si="2308"/>
        <v>0</v>
      </c>
      <c r="BG1815" s="380">
        <f t="shared" si="2105"/>
        <v>0</v>
      </c>
      <c r="BH1815" s="292">
        <f t="shared" si="2106"/>
        <v>0</v>
      </c>
      <c r="CA1815" s="308" t="s">
        <v>1918</v>
      </c>
      <c r="CB1815" s="427"/>
      <c r="CC1815" s="375"/>
      <c r="CD1815" s="375"/>
      <c r="CE1815" s="375"/>
      <c r="CF1815" s="375"/>
      <c r="CG1815" s="375"/>
      <c r="CH1815" s="375"/>
      <c r="CI1815" s="375"/>
      <c r="CJ1815" s="375"/>
      <c r="CK1815" s="375"/>
      <c r="CL1815" s="375"/>
      <c r="CM1815" s="375"/>
      <c r="CN1815" s="435">
        <f t="shared" ref="CN1815:DD1815" si="2465">IF(OR(AND(CN1812=0,CN1814&gt;0),AND(CN1812="NS",CN1813&gt;0),AND(CN1812="NS",CN1814=0,CN1813=0)),1,IF(OR(AND(CN1812&gt;0,CN1814=2),AND(CN1812="NS",CN1814=2),AND(CN1812="NS",CN1813=0,CN1814&gt;0),OR(CN1812=CN1813,AND(CN1812="",CN1814=0,CN1813=0))),0,1))</f>
        <v>0</v>
      </c>
      <c r="CO1815" s="435">
        <f t="shared" si="2465"/>
        <v>0</v>
      </c>
      <c r="CP1815" s="435">
        <f t="shared" si="2465"/>
        <v>0</v>
      </c>
      <c r="CQ1815" s="435">
        <f t="shared" si="2465"/>
        <v>0</v>
      </c>
      <c r="CR1815" s="435">
        <f t="shared" si="2465"/>
        <v>0</v>
      </c>
      <c r="CS1815" s="435">
        <f t="shared" si="2465"/>
        <v>0</v>
      </c>
      <c r="CT1815" s="435">
        <f t="shared" si="2465"/>
        <v>0</v>
      </c>
      <c r="CU1815" s="435">
        <f t="shared" si="2465"/>
        <v>0</v>
      </c>
      <c r="CV1815" s="435">
        <f t="shared" si="2465"/>
        <v>0</v>
      </c>
      <c r="CW1815" s="435">
        <f t="shared" si="2465"/>
        <v>0</v>
      </c>
      <c r="CX1815" s="435">
        <f t="shared" si="2465"/>
        <v>0</v>
      </c>
      <c r="CY1815" s="435">
        <f t="shared" si="2465"/>
        <v>0</v>
      </c>
      <c r="CZ1815" s="435">
        <f t="shared" si="2465"/>
        <v>0</v>
      </c>
      <c r="DA1815" s="435">
        <f t="shared" si="2465"/>
        <v>0</v>
      </c>
      <c r="DB1815" s="435">
        <f t="shared" si="2465"/>
        <v>0</v>
      </c>
      <c r="DC1815" s="435">
        <f t="shared" si="2465"/>
        <v>0</v>
      </c>
      <c r="DD1815" s="435">
        <f t="shared" si="2465"/>
        <v>0</v>
      </c>
      <c r="DE1815" s="435">
        <f t="shared" ref="DE1815" si="2466">IF(OR(AND(DE1812=0,DE1814&gt;0),AND(DE1812="NS",DE1813&gt;0),AND(DE1812="NS",DE1814=0,DE1813=0)),1,IF(OR(AND(DE1812&gt;0,DE1814=2),AND(DE1812="NS",DE1814=2),AND(DE1812="NS",DE1813=0,DE1814&gt;0),OR(DE1812=DE1813,AND(DE1812="",DE1814=0,DE1813=0))),0,1))</f>
        <v>0</v>
      </c>
      <c r="DF1815" s="400">
        <f>SUM(CN1815:DE1815)</f>
        <v>0</v>
      </c>
      <c r="DG1815" s="610"/>
      <c r="DH1815" s="611"/>
      <c r="DI1815" s="415"/>
      <c r="DJ1815" s="416"/>
      <c r="DK1815" s="416"/>
      <c r="DL1815" s="416"/>
      <c r="DM1815" s="416"/>
      <c r="DN1815" s="416"/>
      <c r="DO1815" s="416"/>
      <c r="DP1815" s="416"/>
      <c r="DQ1815" s="416"/>
      <c r="DR1815" s="416"/>
      <c r="DS1815" s="416"/>
      <c r="DT1815" s="416"/>
      <c r="DU1815" s="416"/>
      <c r="DV1815" s="416"/>
      <c r="DW1815" s="416"/>
      <c r="DX1815" s="416"/>
      <c r="DY1815" s="416"/>
      <c r="DZ1815" s="416"/>
      <c r="EA1815" s="416"/>
      <c r="EB1815" s="416"/>
      <c r="EC1815" s="416"/>
      <c r="ED1815" s="416"/>
      <c r="EE1815" s="416"/>
      <c r="EF1815" s="416"/>
      <c r="EG1815" s="416"/>
      <c r="EH1815" s="416"/>
      <c r="EI1815" s="416"/>
      <c r="EJ1815" s="416"/>
      <c r="EK1815" s="416"/>
      <c r="EL1815" s="417"/>
    </row>
    <row r="1816" spans="3:143" ht="15" customHeight="1" x14ac:dyDescent="0.25">
      <c r="C1816" s="782"/>
      <c r="D1816" s="719"/>
      <c r="E1816" s="720"/>
      <c r="F1816" s="703" t="s">
        <v>530</v>
      </c>
      <c r="G1816" s="703"/>
      <c r="H1816" s="704" t="s">
        <v>531</v>
      </c>
      <c r="I1816" s="705"/>
      <c r="J1816" s="705"/>
      <c r="K1816" s="705"/>
      <c r="L1816" s="706"/>
      <c r="M1816" s="864"/>
      <c r="N1816" s="865"/>
      <c r="O1816" s="864"/>
      <c r="P1816" s="865"/>
      <c r="Q1816" s="864"/>
      <c r="R1816" s="865"/>
      <c r="S1816" s="868"/>
      <c r="T1816" s="869"/>
      <c r="U1816" s="280"/>
      <c r="V1816" s="280"/>
      <c r="W1816" s="628"/>
      <c r="X1816" s="628"/>
      <c r="Y1816" s="281"/>
      <c r="Z1816" s="281"/>
      <c r="AA1816" s="628"/>
      <c r="AB1816" s="628"/>
      <c r="AC1816" s="281"/>
      <c r="AD1816" s="281"/>
      <c r="AE1816" s="60"/>
      <c r="AF1816" s="259"/>
      <c r="AG1816" s="374">
        <f t="shared" si="2088"/>
        <v>18</v>
      </c>
      <c r="AH1816" s="399"/>
      <c r="AK1816" s="412">
        <f t="shared" si="2089"/>
        <v>0</v>
      </c>
      <c r="AL1816" s="379">
        <f t="shared" si="2303"/>
        <v>0</v>
      </c>
      <c r="AM1816" s="380">
        <f t="shared" si="2090"/>
        <v>0</v>
      </c>
      <c r="AN1816" s="292">
        <f t="shared" si="2091"/>
        <v>0</v>
      </c>
      <c r="AO1816" s="388">
        <f t="shared" si="2092"/>
        <v>0</v>
      </c>
      <c r="AP1816" s="379">
        <f t="shared" si="2304"/>
        <v>0</v>
      </c>
      <c r="AQ1816" s="380">
        <f t="shared" si="2093"/>
        <v>0</v>
      </c>
      <c r="AR1816" s="317">
        <f t="shared" si="2094"/>
        <v>0</v>
      </c>
      <c r="AS1816" s="388">
        <f t="shared" si="2095"/>
        <v>0</v>
      </c>
      <c r="AT1816" s="379">
        <f t="shared" si="2305"/>
        <v>0</v>
      </c>
      <c r="AU1816" s="380">
        <f t="shared" si="2096"/>
        <v>0</v>
      </c>
      <c r="AV1816" s="317">
        <f t="shared" si="2097"/>
        <v>0</v>
      </c>
      <c r="AW1816" s="388">
        <f t="shared" si="2098"/>
        <v>0</v>
      </c>
      <c r="AX1816" s="379">
        <f t="shared" si="2306"/>
        <v>0</v>
      </c>
      <c r="AY1816" s="380">
        <f t="shared" si="2099"/>
        <v>0</v>
      </c>
      <c r="AZ1816" s="292">
        <f t="shared" si="2100"/>
        <v>0</v>
      </c>
      <c r="BA1816" s="388">
        <f t="shared" si="2101"/>
        <v>0</v>
      </c>
      <c r="BB1816" s="379">
        <f t="shared" si="2307"/>
        <v>0</v>
      </c>
      <c r="BC1816" s="380">
        <f t="shared" si="2102"/>
        <v>0</v>
      </c>
      <c r="BD1816" s="292">
        <f t="shared" si="2103"/>
        <v>0</v>
      </c>
      <c r="BE1816" s="388">
        <f t="shared" si="2104"/>
        <v>0</v>
      </c>
      <c r="BF1816" s="379">
        <f t="shared" si="2308"/>
        <v>0</v>
      </c>
      <c r="BG1816" s="380">
        <f t="shared" si="2105"/>
        <v>0</v>
      </c>
      <c r="BH1816" s="292">
        <f t="shared" si="2106"/>
        <v>0</v>
      </c>
      <c r="CA1816" s="309"/>
      <c r="CB1816" s="427"/>
      <c r="CC1816" s="375"/>
      <c r="CD1816" s="375"/>
      <c r="CE1816" s="375"/>
      <c r="CF1816" s="375"/>
      <c r="CG1816" s="375"/>
      <c r="CH1816" s="375"/>
      <c r="CI1816" s="375"/>
      <c r="CJ1816" s="375"/>
      <c r="CK1816" s="375"/>
      <c r="CL1816" s="375"/>
      <c r="CM1816" s="375"/>
      <c r="CN1816" s="311"/>
      <c r="CO1816" s="311"/>
      <c r="CP1816" s="311"/>
      <c r="CQ1816" s="311"/>
      <c r="CR1816" s="311"/>
      <c r="CS1816" s="311"/>
      <c r="CT1816" s="311"/>
      <c r="CU1816" s="311"/>
      <c r="CV1816" s="311"/>
      <c r="CW1816" s="311"/>
      <c r="CX1816" s="311"/>
      <c r="CY1816" s="311"/>
      <c r="CZ1816" s="311"/>
      <c r="DA1816" s="311"/>
      <c r="DB1816" s="311"/>
      <c r="DC1816" s="311"/>
      <c r="DD1816" s="311"/>
      <c r="DE1816" s="311"/>
      <c r="DG1816" s="610"/>
      <c r="DH1816" s="611"/>
      <c r="DI1816" s="415"/>
      <c r="DJ1816" s="416"/>
      <c r="DK1816" s="416"/>
      <c r="DL1816" s="416"/>
      <c r="DM1816" s="416"/>
      <c r="DN1816" s="416"/>
      <c r="DO1816" s="416"/>
      <c r="DP1816" s="416"/>
      <c r="DQ1816" s="416"/>
      <c r="DR1816" s="416"/>
      <c r="DS1816" s="416"/>
      <c r="DT1816" s="416"/>
      <c r="DU1816" s="416"/>
      <c r="DV1816" s="416"/>
      <c r="DW1816" s="416"/>
      <c r="DX1816" s="416"/>
      <c r="DY1816" s="416"/>
      <c r="DZ1816" s="416"/>
      <c r="EA1816" s="416"/>
      <c r="EB1816" s="416"/>
      <c r="EC1816" s="416"/>
      <c r="ED1816" s="416"/>
      <c r="EE1816" s="416"/>
      <c r="EF1816" s="416"/>
      <c r="EG1816" s="416"/>
      <c r="EH1816" s="416"/>
      <c r="EI1816" s="416"/>
      <c r="EJ1816" s="416"/>
      <c r="EK1816" s="416"/>
      <c r="EL1816" s="417"/>
    </row>
    <row r="1817" spans="3:143" ht="24" customHeight="1" x14ac:dyDescent="0.25">
      <c r="C1817" s="783"/>
      <c r="D1817" s="721"/>
      <c r="E1817" s="722"/>
      <c r="F1817" s="703" t="s">
        <v>532</v>
      </c>
      <c r="G1817" s="703"/>
      <c r="H1817" s="704" t="s">
        <v>533</v>
      </c>
      <c r="I1817" s="705"/>
      <c r="J1817" s="705"/>
      <c r="K1817" s="705"/>
      <c r="L1817" s="706"/>
      <c r="M1817" s="864"/>
      <c r="N1817" s="865"/>
      <c r="O1817" s="864"/>
      <c r="P1817" s="865"/>
      <c r="Q1817" s="864"/>
      <c r="R1817" s="865"/>
      <c r="S1817" s="868"/>
      <c r="T1817" s="869"/>
      <c r="U1817" s="280"/>
      <c r="V1817" s="280"/>
      <c r="W1817" s="628"/>
      <c r="X1817" s="628"/>
      <c r="Y1817" s="281"/>
      <c r="Z1817" s="281"/>
      <c r="AA1817" s="628"/>
      <c r="AB1817" s="628"/>
      <c r="AC1817" s="281"/>
      <c r="AD1817" s="281"/>
      <c r="AE1817" s="60"/>
      <c r="AF1817" s="259"/>
      <c r="AG1817" s="374">
        <f t="shared" si="2088"/>
        <v>18</v>
      </c>
      <c r="AH1817" s="399"/>
      <c r="AK1817" s="412">
        <f t="shared" si="2089"/>
        <v>0</v>
      </c>
      <c r="AL1817" s="379">
        <f t="shared" si="2303"/>
        <v>0</v>
      </c>
      <c r="AM1817" s="380">
        <f t="shared" si="2090"/>
        <v>0</v>
      </c>
      <c r="AN1817" s="292">
        <f t="shared" si="2091"/>
        <v>0</v>
      </c>
      <c r="AO1817" s="388">
        <f t="shared" si="2092"/>
        <v>0</v>
      </c>
      <c r="AP1817" s="379">
        <f t="shared" si="2304"/>
        <v>0</v>
      </c>
      <c r="AQ1817" s="380">
        <f t="shared" si="2093"/>
        <v>0</v>
      </c>
      <c r="AR1817" s="317">
        <f t="shared" si="2094"/>
        <v>0</v>
      </c>
      <c r="AS1817" s="388">
        <f t="shared" si="2095"/>
        <v>0</v>
      </c>
      <c r="AT1817" s="379">
        <f t="shared" si="2305"/>
        <v>0</v>
      </c>
      <c r="AU1817" s="380">
        <f t="shared" si="2096"/>
        <v>0</v>
      </c>
      <c r="AV1817" s="317">
        <f t="shared" si="2097"/>
        <v>0</v>
      </c>
      <c r="AW1817" s="388">
        <f t="shared" si="2098"/>
        <v>0</v>
      </c>
      <c r="AX1817" s="379">
        <f t="shared" si="2306"/>
        <v>0</v>
      </c>
      <c r="AY1817" s="380">
        <f t="shared" si="2099"/>
        <v>0</v>
      </c>
      <c r="AZ1817" s="292">
        <f t="shared" si="2100"/>
        <v>0</v>
      </c>
      <c r="BA1817" s="388">
        <f t="shared" si="2101"/>
        <v>0</v>
      </c>
      <c r="BB1817" s="379">
        <f t="shared" si="2307"/>
        <v>0</v>
      </c>
      <c r="BC1817" s="380">
        <f t="shared" si="2102"/>
        <v>0</v>
      </c>
      <c r="BD1817" s="292">
        <f t="shared" si="2103"/>
        <v>0</v>
      </c>
      <c r="BE1817" s="388">
        <f t="shared" si="2104"/>
        <v>0</v>
      </c>
      <c r="BF1817" s="379">
        <f t="shared" si="2308"/>
        <v>0</v>
      </c>
      <c r="BG1817" s="380">
        <f t="shared" si="2105"/>
        <v>0</v>
      </c>
      <c r="BH1817" s="292">
        <f t="shared" si="2106"/>
        <v>0</v>
      </c>
      <c r="CA1817" s="309"/>
      <c r="CB1817" s="427"/>
      <c r="CC1817" s="375"/>
      <c r="CD1817" s="375"/>
      <c r="CE1817" s="375"/>
      <c r="CF1817" s="375"/>
      <c r="CG1817" s="375"/>
      <c r="CH1817" s="375"/>
      <c r="CI1817" s="375"/>
      <c r="CJ1817" s="375"/>
      <c r="CK1817" s="375"/>
      <c r="CL1817" s="375"/>
      <c r="CM1817" s="375"/>
      <c r="CN1817" s="311"/>
      <c r="CO1817" s="311"/>
      <c r="CP1817" s="311"/>
      <c r="CQ1817" s="311"/>
      <c r="CR1817" s="311"/>
      <c r="CS1817" s="311"/>
      <c r="CT1817" s="311"/>
      <c r="CU1817" s="311"/>
      <c r="CV1817" s="311"/>
      <c r="CW1817" s="311"/>
      <c r="CX1817" s="311"/>
      <c r="CY1817" s="311"/>
      <c r="CZ1817" s="311"/>
      <c r="DA1817" s="311"/>
      <c r="DB1817" s="311"/>
      <c r="DC1817" s="311"/>
      <c r="DD1817" s="311"/>
      <c r="DE1817" s="311"/>
      <c r="DG1817" s="614" t="s">
        <v>532</v>
      </c>
      <c r="DH1817" s="615"/>
      <c r="DI1817" s="418" t="s">
        <v>1909</v>
      </c>
      <c r="DJ1817" s="419"/>
      <c r="DK1817" s="419"/>
      <c r="DL1817" s="419"/>
      <c r="DM1817" s="419"/>
      <c r="DN1817" s="419"/>
      <c r="DO1817" s="419"/>
      <c r="DP1817" s="419"/>
      <c r="DQ1817" s="419"/>
      <c r="DR1817" s="419"/>
      <c r="DS1817" s="419"/>
      <c r="DT1817" s="419"/>
      <c r="DU1817" s="419">
        <f t="shared" ref="DU1817:DZ1817" si="2467">M1817</f>
        <v>0</v>
      </c>
      <c r="DV1817" s="419">
        <f t="shared" si="2467"/>
        <v>0</v>
      </c>
      <c r="DW1817" s="419">
        <f t="shared" si="2467"/>
        <v>0</v>
      </c>
      <c r="DX1817" s="419">
        <f t="shared" si="2467"/>
        <v>0</v>
      </c>
      <c r="DY1817" s="419">
        <f t="shared" si="2467"/>
        <v>0</v>
      </c>
      <c r="DZ1817" s="419">
        <f t="shared" si="2467"/>
        <v>0</v>
      </c>
      <c r="EA1817" s="419">
        <f t="shared" ref="EA1817:EL1817" si="2468">S1817</f>
        <v>0</v>
      </c>
      <c r="EB1817" s="419">
        <f t="shared" si="2468"/>
        <v>0</v>
      </c>
      <c r="EC1817" s="419">
        <f t="shared" si="2468"/>
        <v>0</v>
      </c>
      <c r="ED1817" s="419">
        <f t="shared" si="2468"/>
        <v>0</v>
      </c>
      <c r="EE1817" s="419">
        <f t="shared" si="2468"/>
        <v>0</v>
      </c>
      <c r="EF1817" s="419">
        <f t="shared" si="2468"/>
        <v>0</v>
      </c>
      <c r="EG1817" s="419">
        <f t="shared" si="2468"/>
        <v>0</v>
      </c>
      <c r="EH1817" s="419">
        <f t="shared" si="2468"/>
        <v>0</v>
      </c>
      <c r="EI1817" s="419">
        <f t="shared" si="2468"/>
        <v>0</v>
      </c>
      <c r="EJ1817" s="419">
        <f t="shared" si="2468"/>
        <v>0</v>
      </c>
      <c r="EK1817" s="419">
        <f t="shared" si="2468"/>
        <v>0</v>
      </c>
      <c r="EL1817" s="420">
        <f t="shared" si="2468"/>
        <v>0</v>
      </c>
    </row>
    <row r="1818" spans="3:143" ht="15" customHeight="1" x14ac:dyDescent="0.25">
      <c r="C1818" s="781" t="s">
        <v>1496</v>
      </c>
      <c r="D1818" s="717" t="s">
        <v>597</v>
      </c>
      <c r="E1818" s="741"/>
      <c r="F1818" s="703" t="s">
        <v>536</v>
      </c>
      <c r="G1818" s="703"/>
      <c r="H1818" s="704" t="s">
        <v>537</v>
      </c>
      <c r="I1818" s="705"/>
      <c r="J1818" s="705"/>
      <c r="K1818" s="705"/>
      <c r="L1818" s="706"/>
      <c r="M1818" s="864"/>
      <c r="N1818" s="865"/>
      <c r="O1818" s="864"/>
      <c r="P1818" s="865"/>
      <c r="Q1818" s="864"/>
      <c r="R1818" s="865"/>
      <c r="S1818" s="868"/>
      <c r="T1818" s="869"/>
      <c r="U1818" s="280"/>
      <c r="V1818" s="280"/>
      <c r="W1818" s="628"/>
      <c r="X1818" s="628"/>
      <c r="Y1818" s="281"/>
      <c r="Z1818" s="281"/>
      <c r="AA1818" s="628"/>
      <c r="AB1818" s="628"/>
      <c r="AC1818" s="281"/>
      <c r="AD1818" s="281"/>
      <c r="AE1818" s="60"/>
      <c r="AF1818" s="259"/>
      <c r="AG1818" s="374">
        <f t="shared" si="2088"/>
        <v>18</v>
      </c>
      <c r="AH1818" s="399"/>
      <c r="AK1818" s="412">
        <f t="shared" si="2089"/>
        <v>0</v>
      </c>
      <c r="AL1818" s="379">
        <f t="shared" si="2303"/>
        <v>0</v>
      </c>
      <c r="AM1818" s="380">
        <f t="shared" si="2090"/>
        <v>0</v>
      </c>
      <c r="AN1818" s="292">
        <f t="shared" si="2091"/>
        <v>0</v>
      </c>
      <c r="AO1818" s="388">
        <f t="shared" si="2092"/>
        <v>0</v>
      </c>
      <c r="AP1818" s="379">
        <f t="shared" si="2304"/>
        <v>0</v>
      </c>
      <c r="AQ1818" s="380">
        <f t="shared" si="2093"/>
        <v>0</v>
      </c>
      <c r="AR1818" s="317">
        <f t="shared" si="2094"/>
        <v>0</v>
      </c>
      <c r="AS1818" s="388">
        <f t="shared" si="2095"/>
        <v>0</v>
      </c>
      <c r="AT1818" s="379">
        <f t="shared" si="2305"/>
        <v>0</v>
      </c>
      <c r="AU1818" s="380">
        <f t="shared" si="2096"/>
        <v>0</v>
      </c>
      <c r="AV1818" s="317">
        <f t="shared" si="2097"/>
        <v>0</v>
      </c>
      <c r="AW1818" s="388">
        <f t="shared" si="2098"/>
        <v>0</v>
      </c>
      <c r="AX1818" s="379">
        <f t="shared" si="2306"/>
        <v>0</v>
      </c>
      <c r="AY1818" s="380">
        <f t="shared" si="2099"/>
        <v>0</v>
      </c>
      <c r="AZ1818" s="292">
        <f t="shared" si="2100"/>
        <v>0</v>
      </c>
      <c r="BA1818" s="388">
        <f t="shared" si="2101"/>
        <v>0</v>
      </c>
      <c r="BB1818" s="379">
        <f t="shared" si="2307"/>
        <v>0</v>
      </c>
      <c r="BC1818" s="380">
        <f t="shared" si="2102"/>
        <v>0</v>
      </c>
      <c r="BD1818" s="292">
        <f t="shared" si="2103"/>
        <v>0</v>
      </c>
      <c r="BE1818" s="388">
        <f t="shared" si="2104"/>
        <v>0</v>
      </c>
      <c r="BF1818" s="379">
        <f t="shared" si="2308"/>
        <v>0</v>
      </c>
      <c r="BG1818" s="380">
        <f t="shared" si="2105"/>
        <v>0</v>
      </c>
      <c r="BH1818" s="292">
        <f t="shared" si="2106"/>
        <v>0</v>
      </c>
      <c r="CA1818" s="309"/>
      <c r="CB1818" s="427"/>
      <c r="CC1818" s="375"/>
      <c r="CD1818" s="375"/>
      <c r="CE1818" s="375"/>
      <c r="CF1818" s="375"/>
      <c r="CG1818" s="375"/>
      <c r="CH1818" s="375"/>
      <c r="CI1818" s="375"/>
      <c r="CJ1818" s="375"/>
      <c r="CK1818" s="375"/>
      <c r="CL1818" s="375"/>
      <c r="CM1818" s="375"/>
      <c r="CN1818" s="311"/>
      <c r="CO1818" s="311"/>
      <c r="CP1818" s="311"/>
      <c r="CQ1818" s="311"/>
      <c r="CR1818" s="311"/>
      <c r="CS1818" s="311"/>
      <c r="CT1818" s="311"/>
      <c r="CU1818" s="311"/>
      <c r="CV1818" s="311"/>
      <c r="CW1818" s="311"/>
      <c r="CX1818" s="311"/>
      <c r="CY1818" s="311"/>
      <c r="CZ1818" s="311"/>
      <c r="DA1818" s="311"/>
      <c r="DB1818" s="311"/>
      <c r="DC1818" s="311"/>
      <c r="DD1818" s="311"/>
      <c r="DE1818" s="311"/>
      <c r="DG1818" s="610"/>
      <c r="DH1818" s="611"/>
      <c r="DI1818" s="415" t="s">
        <v>1910</v>
      </c>
      <c r="DJ1818" s="416"/>
      <c r="DK1818" s="416"/>
      <c r="DL1818" s="416"/>
      <c r="DM1818" s="416"/>
      <c r="DN1818" s="416"/>
      <c r="DO1818" s="416"/>
      <c r="DP1818" s="416"/>
      <c r="DQ1818" s="416"/>
      <c r="DR1818" s="416"/>
      <c r="DS1818" s="416"/>
      <c r="DT1818" s="416"/>
      <c r="DU1818" s="416">
        <f t="shared" ref="DU1818:DZ1818" si="2469">COUNTIF(M1815:M1816,"NS")+COUNTIF(M1812,"NS")+COUNTIF(M1803,"NS")</f>
        <v>0</v>
      </c>
      <c r="DV1818" s="416">
        <f t="shared" si="2469"/>
        <v>0</v>
      </c>
      <c r="DW1818" s="416">
        <f t="shared" si="2469"/>
        <v>0</v>
      </c>
      <c r="DX1818" s="416">
        <f t="shared" si="2469"/>
        <v>0</v>
      </c>
      <c r="DY1818" s="416">
        <f t="shared" si="2469"/>
        <v>0</v>
      </c>
      <c r="DZ1818" s="416">
        <f t="shared" si="2469"/>
        <v>0</v>
      </c>
      <c r="EA1818" s="416">
        <f t="shared" ref="EA1818:EL1818" si="2470">COUNTIF(S1815:S1816,"NS")+COUNTIF(S1812,"NS")+COUNTIF(S1803,"NS")</f>
        <v>0</v>
      </c>
      <c r="EB1818" s="416">
        <f t="shared" si="2470"/>
        <v>0</v>
      </c>
      <c r="EC1818" s="416">
        <f t="shared" si="2470"/>
        <v>0</v>
      </c>
      <c r="ED1818" s="416">
        <f t="shared" si="2470"/>
        <v>0</v>
      </c>
      <c r="EE1818" s="416">
        <f t="shared" si="2470"/>
        <v>0</v>
      </c>
      <c r="EF1818" s="416">
        <f t="shared" si="2470"/>
        <v>0</v>
      </c>
      <c r="EG1818" s="416">
        <f t="shared" si="2470"/>
        <v>0</v>
      </c>
      <c r="EH1818" s="416">
        <f t="shared" si="2470"/>
        <v>0</v>
      </c>
      <c r="EI1818" s="416">
        <f t="shared" si="2470"/>
        <v>0</v>
      </c>
      <c r="EJ1818" s="416">
        <f t="shared" si="2470"/>
        <v>0</v>
      </c>
      <c r="EK1818" s="416">
        <f t="shared" si="2470"/>
        <v>0</v>
      </c>
      <c r="EL1818" s="417">
        <f t="shared" si="2470"/>
        <v>0</v>
      </c>
    </row>
    <row r="1819" spans="3:143" ht="15" customHeight="1" x14ac:dyDescent="0.25">
      <c r="C1819" s="782"/>
      <c r="D1819" s="742"/>
      <c r="E1819" s="743"/>
      <c r="F1819" s="703" t="s">
        <v>538</v>
      </c>
      <c r="G1819" s="703"/>
      <c r="H1819" s="704" t="s">
        <v>539</v>
      </c>
      <c r="I1819" s="705"/>
      <c r="J1819" s="705"/>
      <c r="K1819" s="705"/>
      <c r="L1819" s="706"/>
      <c r="M1819" s="864"/>
      <c r="N1819" s="865"/>
      <c r="O1819" s="864"/>
      <c r="P1819" s="865"/>
      <c r="Q1819" s="864"/>
      <c r="R1819" s="865"/>
      <c r="S1819" s="868"/>
      <c r="T1819" s="869"/>
      <c r="U1819" s="280"/>
      <c r="V1819" s="280"/>
      <c r="W1819" s="628"/>
      <c r="X1819" s="628"/>
      <c r="Y1819" s="281"/>
      <c r="Z1819" s="281"/>
      <c r="AA1819" s="628"/>
      <c r="AB1819" s="628"/>
      <c r="AC1819" s="281"/>
      <c r="AD1819" s="281"/>
      <c r="AE1819" s="60"/>
      <c r="AF1819" s="259"/>
      <c r="AG1819" s="374">
        <f t="shared" si="2088"/>
        <v>18</v>
      </c>
      <c r="AH1819" s="399"/>
      <c r="AK1819" s="412">
        <f t="shared" si="2089"/>
        <v>0</v>
      </c>
      <c r="AL1819" s="379">
        <f t="shared" si="2303"/>
        <v>0</v>
      </c>
      <c r="AM1819" s="380">
        <f t="shared" si="2090"/>
        <v>0</v>
      </c>
      <c r="AN1819" s="292">
        <f t="shared" si="2091"/>
        <v>0</v>
      </c>
      <c r="AO1819" s="388">
        <f t="shared" si="2092"/>
        <v>0</v>
      </c>
      <c r="AP1819" s="379">
        <f t="shared" si="2304"/>
        <v>0</v>
      </c>
      <c r="AQ1819" s="380">
        <f t="shared" si="2093"/>
        <v>0</v>
      </c>
      <c r="AR1819" s="317">
        <f t="shared" si="2094"/>
        <v>0</v>
      </c>
      <c r="AS1819" s="388">
        <f t="shared" si="2095"/>
        <v>0</v>
      </c>
      <c r="AT1819" s="379">
        <f t="shared" si="2305"/>
        <v>0</v>
      </c>
      <c r="AU1819" s="380">
        <f t="shared" si="2096"/>
        <v>0</v>
      </c>
      <c r="AV1819" s="317">
        <f t="shared" si="2097"/>
        <v>0</v>
      </c>
      <c r="AW1819" s="388">
        <f t="shared" si="2098"/>
        <v>0</v>
      </c>
      <c r="AX1819" s="379">
        <f t="shared" si="2306"/>
        <v>0</v>
      </c>
      <c r="AY1819" s="380">
        <f t="shared" si="2099"/>
        <v>0</v>
      </c>
      <c r="AZ1819" s="292">
        <f t="shared" si="2100"/>
        <v>0</v>
      </c>
      <c r="BA1819" s="388">
        <f t="shared" si="2101"/>
        <v>0</v>
      </c>
      <c r="BB1819" s="379">
        <f t="shared" si="2307"/>
        <v>0</v>
      </c>
      <c r="BC1819" s="380">
        <f t="shared" si="2102"/>
        <v>0</v>
      </c>
      <c r="BD1819" s="292">
        <f t="shared" si="2103"/>
        <v>0</v>
      </c>
      <c r="BE1819" s="388">
        <f t="shared" si="2104"/>
        <v>0</v>
      </c>
      <c r="BF1819" s="379">
        <f t="shared" si="2308"/>
        <v>0</v>
      </c>
      <c r="BG1819" s="380">
        <f t="shared" si="2105"/>
        <v>0</v>
      </c>
      <c r="BH1819" s="292">
        <f t="shared" si="2106"/>
        <v>0</v>
      </c>
      <c r="CA1819" s="309"/>
      <c r="CB1819" s="427"/>
      <c r="CC1819" s="375"/>
      <c r="CD1819" s="375"/>
      <c r="CE1819" s="375"/>
      <c r="CF1819" s="375"/>
      <c r="CG1819" s="375"/>
      <c r="CH1819" s="375"/>
      <c r="CI1819" s="375"/>
      <c r="CJ1819" s="375"/>
      <c r="CK1819" s="375"/>
      <c r="CL1819" s="375"/>
      <c r="CM1819" s="375"/>
      <c r="CN1819" s="311"/>
      <c r="CO1819" s="311"/>
      <c r="CP1819" s="311"/>
      <c r="CQ1819" s="311"/>
      <c r="CR1819" s="311"/>
      <c r="CS1819" s="311"/>
      <c r="CT1819" s="311"/>
      <c r="CU1819" s="311"/>
      <c r="CV1819" s="311"/>
      <c r="CW1819" s="311"/>
      <c r="CX1819" s="311"/>
      <c r="CY1819" s="311"/>
      <c r="CZ1819" s="311"/>
      <c r="DA1819" s="311"/>
      <c r="DB1819" s="311"/>
      <c r="DC1819" s="311"/>
      <c r="DD1819" s="311"/>
      <c r="DE1819" s="311"/>
      <c r="DG1819" s="610"/>
      <c r="DH1819" s="611"/>
      <c r="DI1819" s="415" t="s">
        <v>1914</v>
      </c>
      <c r="DJ1819" s="416"/>
      <c r="DK1819" s="416"/>
      <c r="DL1819" s="416"/>
      <c r="DM1819" s="416"/>
      <c r="DN1819" s="416"/>
      <c r="DO1819" s="416"/>
      <c r="DP1819" s="416"/>
      <c r="DQ1819" s="416"/>
      <c r="DR1819" s="416"/>
      <c r="DS1819" s="416"/>
      <c r="DT1819" s="416"/>
      <c r="DU1819" s="416">
        <f t="shared" ref="DU1819:DZ1819" si="2471">SUM(M1803,M1812,M1815:M1817)</f>
        <v>0</v>
      </c>
      <c r="DV1819" s="416">
        <f t="shared" si="2471"/>
        <v>0</v>
      </c>
      <c r="DW1819" s="416">
        <f t="shared" si="2471"/>
        <v>0</v>
      </c>
      <c r="DX1819" s="416">
        <f t="shared" si="2471"/>
        <v>0</v>
      </c>
      <c r="DY1819" s="416">
        <f t="shared" si="2471"/>
        <v>0</v>
      </c>
      <c r="DZ1819" s="416">
        <f t="shared" si="2471"/>
        <v>0</v>
      </c>
      <c r="EA1819" s="416">
        <f t="shared" ref="EA1819:EL1819" si="2472">SUM(S1803,S1812,S1815:S1817)</f>
        <v>0</v>
      </c>
      <c r="EB1819" s="416">
        <f t="shared" si="2472"/>
        <v>0</v>
      </c>
      <c r="EC1819" s="416">
        <f t="shared" si="2472"/>
        <v>0</v>
      </c>
      <c r="ED1819" s="416">
        <f t="shared" si="2472"/>
        <v>0</v>
      </c>
      <c r="EE1819" s="416">
        <f t="shared" si="2472"/>
        <v>0</v>
      </c>
      <c r="EF1819" s="416">
        <f t="shared" si="2472"/>
        <v>0</v>
      </c>
      <c r="EG1819" s="416">
        <f t="shared" si="2472"/>
        <v>0</v>
      </c>
      <c r="EH1819" s="416">
        <f t="shared" si="2472"/>
        <v>0</v>
      </c>
      <c r="EI1819" s="416">
        <f t="shared" si="2472"/>
        <v>0</v>
      </c>
      <c r="EJ1819" s="416">
        <f t="shared" si="2472"/>
        <v>0</v>
      </c>
      <c r="EK1819" s="416">
        <f t="shared" si="2472"/>
        <v>0</v>
      </c>
      <c r="EL1819" s="417">
        <f t="shared" si="2472"/>
        <v>0</v>
      </c>
    </row>
    <row r="1820" spans="3:143" ht="15" customHeight="1" x14ac:dyDescent="0.25">
      <c r="C1820" s="782"/>
      <c r="D1820" s="742"/>
      <c r="E1820" s="743"/>
      <c r="F1820" s="703" t="s">
        <v>540</v>
      </c>
      <c r="G1820" s="703"/>
      <c r="H1820" s="704" t="s">
        <v>541</v>
      </c>
      <c r="I1820" s="705"/>
      <c r="J1820" s="705"/>
      <c r="K1820" s="705"/>
      <c r="L1820" s="706"/>
      <c r="M1820" s="864"/>
      <c r="N1820" s="865"/>
      <c r="O1820" s="864"/>
      <c r="P1820" s="865"/>
      <c r="Q1820" s="864"/>
      <c r="R1820" s="865"/>
      <c r="S1820" s="868"/>
      <c r="T1820" s="869"/>
      <c r="U1820" s="280"/>
      <c r="V1820" s="280"/>
      <c r="W1820" s="628"/>
      <c r="X1820" s="628"/>
      <c r="Y1820" s="281"/>
      <c r="Z1820" s="281"/>
      <c r="AA1820" s="628"/>
      <c r="AB1820" s="628"/>
      <c r="AC1820" s="281"/>
      <c r="AD1820" s="281"/>
      <c r="AE1820" s="60"/>
      <c r="AF1820" s="259"/>
      <c r="AG1820" s="374">
        <f t="shared" si="2088"/>
        <v>18</v>
      </c>
      <c r="AH1820" s="399"/>
      <c r="AK1820" s="412">
        <f t="shared" si="2089"/>
        <v>0</v>
      </c>
      <c r="AL1820" s="379">
        <f t="shared" si="2303"/>
        <v>0</v>
      </c>
      <c r="AM1820" s="380">
        <f t="shared" si="2090"/>
        <v>0</v>
      </c>
      <c r="AN1820" s="292">
        <f t="shared" si="2091"/>
        <v>0</v>
      </c>
      <c r="AO1820" s="388">
        <f t="shared" si="2092"/>
        <v>0</v>
      </c>
      <c r="AP1820" s="379">
        <f t="shared" si="2304"/>
        <v>0</v>
      </c>
      <c r="AQ1820" s="380">
        <f t="shared" si="2093"/>
        <v>0</v>
      </c>
      <c r="AR1820" s="317">
        <f t="shared" si="2094"/>
        <v>0</v>
      </c>
      <c r="AS1820" s="388">
        <f t="shared" si="2095"/>
        <v>0</v>
      </c>
      <c r="AT1820" s="379">
        <f t="shared" si="2305"/>
        <v>0</v>
      </c>
      <c r="AU1820" s="380">
        <f t="shared" si="2096"/>
        <v>0</v>
      </c>
      <c r="AV1820" s="317">
        <f t="shared" si="2097"/>
        <v>0</v>
      </c>
      <c r="AW1820" s="388">
        <f t="shared" si="2098"/>
        <v>0</v>
      </c>
      <c r="AX1820" s="379">
        <f t="shared" si="2306"/>
        <v>0</v>
      </c>
      <c r="AY1820" s="380">
        <f t="shared" si="2099"/>
        <v>0</v>
      </c>
      <c r="AZ1820" s="292">
        <f t="shared" si="2100"/>
        <v>0</v>
      </c>
      <c r="BA1820" s="388">
        <f t="shared" si="2101"/>
        <v>0</v>
      </c>
      <c r="BB1820" s="379">
        <f t="shared" si="2307"/>
        <v>0</v>
      </c>
      <c r="BC1820" s="380">
        <f t="shared" si="2102"/>
        <v>0</v>
      </c>
      <c r="BD1820" s="292">
        <f t="shared" si="2103"/>
        <v>0</v>
      </c>
      <c r="BE1820" s="388">
        <f t="shared" si="2104"/>
        <v>0</v>
      </c>
      <c r="BF1820" s="379">
        <f t="shared" si="2308"/>
        <v>0</v>
      </c>
      <c r="BG1820" s="380">
        <f t="shared" si="2105"/>
        <v>0</v>
      </c>
      <c r="BH1820" s="292">
        <f t="shared" si="2106"/>
        <v>0</v>
      </c>
      <c r="CA1820" s="309"/>
      <c r="CB1820" s="427"/>
      <c r="CC1820" s="375"/>
      <c r="CD1820" s="375"/>
      <c r="CE1820" s="375"/>
      <c r="CF1820" s="375"/>
      <c r="CG1820" s="375"/>
      <c r="CH1820" s="375"/>
      <c r="CI1820" s="375"/>
      <c r="CJ1820" s="375"/>
      <c r="CK1820" s="375"/>
      <c r="CL1820" s="375"/>
      <c r="CM1820" s="375"/>
      <c r="CN1820" s="311"/>
      <c r="CO1820" s="311"/>
      <c r="CP1820" s="311"/>
      <c r="CQ1820" s="311"/>
      <c r="CR1820" s="311"/>
      <c r="CS1820" s="311"/>
      <c r="CT1820" s="311"/>
      <c r="CU1820" s="311"/>
      <c r="CV1820" s="311"/>
      <c r="CW1820" s="311"/>
      <c r="CX1820" s="311"/>
      <c r="CY1820" s="311"/>
      <c r="CZ1820" s="311"/>
      <c r="DA1820" s="311"/>
      <c r="DB1820" s="311"/>
      <c r="DC1820" s="311"/>
      <c r="DD1820" s="311"/>
      <c r="DE1820" s="311"/>
      <c r="DG1820" s="610"/>
      <c r="DH1820" s="611"/>
      <c r="DI1820" s="415" t="s">
        <v>1919</v>
      </c>
      <c r="DJ1820" s="298"/>
      <c r="DK1820" s="298"/>
      <c r="DL1820" s="298"/>
      <c r="DM1820" s="298"/>
      <c r="DN1820" s="298"/>
      <c r="DO1820" s="298"/>
      <c r="DP1820" s="298"/>
      <c r="DQ1820" s="298"/>
      <c r="DR1820" s="298"/>
      <c r="DS1820" s="298"/>
      <c r="DT1820" s="298"/>
      <c r="DU1820" s="298">
        <f t="shared" ref="DU1820:DZ1820" si="2473">IF(OR(AND(DU1817="NS",DU1818=4),AND(DU1817="NA")),0,IF(OR(AND(IF(DU1817="NS",1,DU1817)&gt;DU1819*0.25,DU1818=0),AND(DU1817&gt;0,OR(DU1818=4,DU1819=0)),AND(DU1817&gt;0,DU1818=0,DU1819=0),AND(DU1817="NS",DU1818=0,DU1819=0)),1,0))</f>
        <v>0</v>
      </c>
      <c r="DV1820" s="298">
        <f t="shared" si="2473"/>
        <v>0</v>
      </c>
      <c r="DW1820" s="298">
        <f t="shared" si="2473"/>
        <v>0</v>
      </c>
      <c r="DX1820" s="298">
        <f t="shared" si="2473"/>
        <v>0</v>
      </c>
      <c r="DY1820" s="298">
        <f t="shared" si="2473"/>
        <v>0</v>
      </c>
      <c r="DZ1820" s="298">
        <f t="shared" si="2473"/>
        <v>0</v>
      </c>
      <c r="EA1820" s="298">
        <f>IF(OR(AND(EA1817="NS",EA1818=4),AND(EA1817="NA")),0,IF(OR(AND(IF(EA1817="NS",1,EA1817)&gt;EA1819*0.25,EA1818=0),AND(EA1817&gt;0,OR(EA1818=4,EA1819=0)),AND(EA1817&gt;0,EA1818=0,EA1819=0),AND(EA1817="NS",EA1818=0,EA1819=0)),1,0))</f>
        <v>0</v>
      </c>
      <c r="EB1820" s="298">
        <f t="shared" ref="EB1820:EL1820" si="2474">IF(OR(AND(EB1817="NS",EB1818=4),AND(EB1817="NA")),0,IF(OR(AND(IF(EB1817="NS",1,EB1817)&gt;EB1819*0.25,EB1818=0),AND(EB1817&gt;0,OR(EB1818=4,EB1819=0)),AND(EB1817&gt;0,EB1818=0,EB1819=0),AND(EB1817="NS",EB1818=0,EB1819=0)),1,0))</f>
        <v>0</v>
      </c>
      <c r="EC1820" s="298">
        <f t="shared" si="2474"/>
        <v>0</v>
      </c>
      <c r="ED1820" s="298">
        <f t="shared" si="2474"/>
        <v>0</v>
      </c>
      <c r="EE1820" s="298">
        <f t="shared" si="2474"/>
        <v>0</v>
      </c>
      <c r="EF1820" s="298">
        <f t="shared" si="2474"/>
        <v>0</v>
      </c>
      <c r="EG1820" s="298">
        <f t="shared" si="2474"/>
        <v>0</v>
      </c>
      <c r="EH1820" s="298">
        <f t="shared" si="2474"/>
        <v>0</v>
      </c>
      <c r="EI1820" s="298">
        <f t="shared" si="2474"/>
        <v>0</v>
      </c>
      <c r="EJ1820" s="298">
        <f t="shared" si="2474"/>
        <v>0</v>
      </c>
      <c r="EK1820" s="298">
        <f t="shared" si="2474"/>
        <v>0</v>
      </c>
      <c r="EL1820" s="302">
        <f t="shared" si="2474"/>
        <v>0</v>
      </c>
      <c r="EM1820" s="377">
        <f>SUM(DU1820:EL1820)</f>
        <v>0</v>
      </c>
    </row>
    <row r="1821" spans="3:143" ht="15" customHeight="1" x14ac:dyDescent="0.25">
      <c r="C1821" s="782"/>
      <c r="D1821" s="742"/>
      <c r="E1821" s="743"/>
      <c r="F1821" s="703" t="s">
        <v>542</v>
      </c>
      <c r="G1821" s="703"/>
      <c r="H1821" s="704" t="s">
        <v>543</v>
      </c>
      <c r="I1821" s="705"/>
      <c r="J1821" s="705"/>
      <c r="K1821" s="705"/>
      <c r="L1821" s="706"/>
      <c r="M1821" s="864"/>
      <c r="N1821" s="865"/>
      <c r="O1821" s="864"/>
      <c r="P1821" s="865"/>
      <c r="Q1821" s="864"/>
      <c r="R1821" s="865"/>
      <c r="S1821" s="868"/>
      <c r="T1821" s="869"/>
      <c r="U1821" s="280"/>
      <c r="V1821" s="280"/>
      <c r="W1821" s="628"/>
      <c r="X1821" s="628"/>
      <c r="Y1821" s="281"/>
      <c r="Z1821" s="281"/>
      <c r="AA1821" s="628"/>
      <c r="AB1821" s="628"/>
      <c r="AC1821" s="281"/>
      <c r="AD1821" s="281"/>
      <c r="AE1821" s="60"/>
      <c r="AF1821" s="259"/>
      <c r="AG1821" s="374">
        <f t="shared" si="2088"/>
        <v>18</v>
      </c>
      <c r="AH1821" s="399"/>
      <c r="AK1821" s="412">
        <f t="shared" si="2089"/>
        <v>0</v>
      </c>
      <c r="AL1821" s="379">
        <f t="shared" si="2303"/>
        <v>0</v>
      </c>
      <c r="AM1821" s="380">
        <f t="shared" si="2090"/>
        <v>0</v>
      </c>
      <c r="AN1821" s="292">
        <f t="shared" si="2091"/>
        <v>0</v>
      </c>
      <c r="AO1821" s="388">
        <f t="shared" si="2092"/>
        <v>0</v>
      </c>
      <c r="AP1821" s="379">
        <f t="shared" si="2304"/>
        <v>0</v>
      </c>
      <c r="AQ1821" s="380">
        <f t="shared" si="2093"/>
        <v>0</v>
      </c>
      <c r="AR1821" s="317">
        <f t="shared" si="2094"/>
        <v>0</v>
      </c>
      <c r="AS1821" s="388">
        <f t="shared" si="2095"/>
        <v>0</v>
      </c>
      <c r="AT1821" s="379">
        <f t="shared" si="2305"/>
        <v>0</v>
      </c>
      <c r="AU1821" s="380">
        <f t="shared" si="2096"/>
        <v>0</v>
      </c>
      <c r="AV1821" s="317">
        <f t="shared" si="2097"/>
        <v>0</v>
      </c>
      <c r="AW1821" s="388">
        <f t="shared" si="2098"/>
        <v>0</v>
      </c>
      <c r="AX1821" s="379">
        <f t="shared" si="2306"/>
        <v>0</v>
      </c>
      <c r="AY1821" s="380">
        <f t="shared" si="2099"/>
        <v>0</v>
      </c>
      <c r="AZ1821" s="292">
        <f t="shared" si="2100"/>
        <v>0</v>
      </c>
      <c r="BA1821" s="388">
        <f t="shared" si="2101"/>
        <v>0</v>
      </c>
      <c r="BB1821" s="379">
        <f t="shared" si="2307"/>
        <v>0</v>
      </c>
      <c r="BC1821" s="380">
        <f t="shared" si="2102"/>
        <v>0</v>
      </c>
      <c r="BD1821" s="292">
        <f t="shared" si="2103"/>
        <v>0</v>
      </c>
      <c r="BE1821" s="388">
        <f t="shared" si="2104"/>
        <v>0</v>
      </c>
      <c r="BF1821" s="379">
        <f t="shared" si="2308"/>
        <v>0</v>
      </c>
      <c r="BG1821" s="380">
        <f t="shared" si="2105"/>
        <v>0</v>
      </c>
      <c r="BH1821" s="292">
        <f t="shared" si="2106"/>
        <v>0</v>
      </c>
      <c r="CA1821" s="309"/>
      <c r="CB1821" s="421"/>
      <c r="CC1821" s="375"/>
      <c r="CD1821" s="375"/>
      <c r="CE1821" s="375"/>
      <c r="CF1821" s="375"/>
      <c r="CG1821" s="375"/>
      <c r="CH1821" s="375"/>
      <c r="CI1821" s="375"/>
      <c r="CJ1821" s="375"/>
      <c r="CK1821" s="375"/>
      <c r="CL1821" s="375"/>
      <c r="CM1821" s="375"/>
      <c r="CN1821" s="311"/>
      <c r="CO1821" s="311"/>
      <c r="CP1821" s="311"/>
      <c r="CQ1821" s="311"/>
      <c r="CR1821" s="311"/>
      <c r="CS1821" s="311"/>
      <c r="CT1821" s="311"/>
      <c r="CU1821" s="311"/>
      <c r="CV1821" s="311"/>
      <c r="CW1821" s="311"/>
      <c r="CX1821" s="311"/>
      <c r="CY1821" s="311"/>
      <c r="CZ1821" s="311"/>
      <c r="DA1821" s="311"/>
      <c r="DB1821" s="311"/>
      <c r="DC1821" s="311"/>
      <c r="DD1821" s="311"/>
      <c r="DE1821" s="311"/>
      <c r="DG1821" s="610"/>
      <c r="DH1821" s="611"/>
      <c r="DI1821" s="415"/>
      <c r="DJ1821" s="416"/>
      <c r="DK1821" s="416"/>
      <c r="DL1821" s="416"/>
      <c r="DM1821" s="416"/>
      <c r="DN1821" s="416"/>
      <c r="DO1821" s="416"/>
      <c r="DP1821" s="416"/>
      <c r="DQ1821" s="416"/>
      <c r="DR1821" s="416"/>
      <c r="DS1821" s="416"/>
      <c r="DT1821" s="416"/>
      <c r="DU1821" s="416"/>
      <c r="DV1821" s="416"/>
      <c r="DW1821" s="416"/>
      <c r="DX1821" s="416"/>
      <c r="DY1821" s="416"/>
      <c r="DZ1821" s="416"/>
      <c r="EA1821" s="416"/>
      <c r="EB1821" s="416"/>
      <c r="EC1821" s="416"/>
      <c r="ED1821" s="416"/>
      <c r="EE1821" s="416"/>
      <c r="EF1821" s="416"/>
      <c r="EG1821" s="416"/>
      <c r="EH1821" s="416"/>
      <c r="EI1821" s="416"/>
      <c r="EJ1821" s="416"/>
      <c r="EK1821" s="416"/>
      <c r="EL1821" s="417"/>
    </row>
    <row r="1822" spans="3:143" ht="48" customHeight="1" x14ac:dyDescent="0.25">
      <c r="C1822" s="782"/>
      <c r="D1822" s="742"/>
      <c r="E1822" s="743"/>
      <c r="F1822" s="703" t="s">
        <v>544</v>
      </c>
      <c r="G1822" s="703"/>
      <c r="H1822" s="704" t="s">
        <v>545</v>
      </c>
      <c r="I1822" s="705"/>
      <c r="J1822" s="705"/>
      <c r="K1822" s="705"/>
      <c r="L1822" s="706"/>
      <c r="M1822" s="864"/>
      <c r="N1822" s="865"/>
      <c r="O1822" s="864"/>
      <c r="P1822" s="865"/>
      <c r="Q1822" s="864"/>
      <c r="R1822" s="865"/>
      <c r="S1822" s="868"/>
      <c r="T1822" s="869"/>
      <c r="U1822" s="280"/>
      <c r="V1822" s="280"/>
      <c r="W1822" s="628"/>
      <c r="X1822" s="628"/>
      <c r="Y1822" s="281"/>
      <c r="Z1822" s="281"/>
      <c r="AA1822" s="628"/>
      <c r="AB1822" s="628"/>
      <c r="AC1822" s="281"/>
      <c r="AD1822" s="281"/>
      <c r="AE1822" s="60"/>
      <c r="AF1822" s="259"/>
      <c r="AG1822" s="374">
        <f t="shared" si="2088"/>
        <v>18</v>
      </c>
      <c r="AH1822" s="399"/>
      <c r="AK1822" s="412">
        <f t="shared" si="2089"/>
        <v>0</v>
      </c>
      <c r="AL1822" s="379">
        <f t="shared" si="2303"/>
        <v>0</v>
      </c>
      <c r="AM1822" s="380">
        <f t="shared" si="2090"/>
        <v>0</v>
      </c>
      <c r="AN1822" s="292">
        <f t="shared" si="2091"/>
        <v>0</v>
      </c>
      <c r="AO1822" s="388">
        <f t="shared" si="2092"/>
        <v>0</v>
      </c>
      <c r="AP1822" s="379">
        <f t="shared" si="2304"/>
        <v>0</v>
      </c>
      <c r="AQ1822" s="380">
        <f t="shared" si="2093"/>
        <v>0</v>
      </c>
      <c r="AR1822" s="317">
        <f t="shared" si="2094"/>
        <v>0</v>
      </c>
      <c r="AS1822" s="388">
        <f t="shared" si="2095"/>
        <v>0</v>
      </c>
      <c r="AT1822" s="379">
        <f t="shared" si="2305"/>
        <v>0</v>
      </c>
      <c r="AU1822" s="380">
        <f t="shared" si="2096"/>
        <v>0</v>
      </c>
      <c r="AV1822" s="317">
        <f t="shared" si="2097"/>
        <v>0</v>
      </c>
      <c r="AW1822" s="388">
        <f t="shared" si="2098"/>
        <v>0</v>
      </c>
      <c r="AX1822" s="379">
        <f t="shared" si="2306"/>
        <v>0</v>
      </c>
      <c r="AY1822" s="380">
        <f t="shared" si="2099"/>
        <v>0</v>
      </c>
      <c r="AZ1822" s="292">
        <f t="shared" si="2100"/>
        <v>0</v>
      </c>
      <c r="BA1822" s="388">
        <f t="shared" si="2101"/>
        <v>0</v>
      </c>
      <c r="BB1822" s="379">
        <f t="shared" si="2307"/>
        <v>0</v>
      </c>
      <c r="BC1822" s="380">
        <f t="shared" si="2102"/>
        <v>0</v>
      </c>
      <c r="BD1822" s="292">
        <f t="shared" si="2103"/>
        <v>0</v>
      </c>
      <c r="BE1822" s="388">
        <f t="shared" si="2104"/>
        <v>0</v>
      </c>
      <c r="BF1822" s="379">
        <f t="shared" si="2308"/>
        <v>0</v>
      </c>
      <c r="BG1822" s="380">
        <f t="shared" si="2105"/>
        <v>0</v>
      </c>
      <c r="BH1822" s="292">
        <f t="shared" si="2106"/>
        <v>0</v>
      </c>
      <c r="CA1822" s="299" t="s">
        <v>60</v>
      </c>
      <c r="CB1822" s="421"/>
      <c r="CC1822" s="375"/>
      <c r="CD1822" s="375"/>
      <c r="CE1822" s="375"/>
      <c r="CF1822" s="375"/>
      <c r="CG1822" s="375"/>
      <c r="CH1822" s="375"/>
      <c r="CI1822" s="375"/>
      <c r="CJ1822" s="375"/>
      <c r="CK1822" s="375"/>
      <c r="CL1822" s="375"/>
      <c r="CM1822" s="375"/>
      <c r="CN1822" s="423">
        <f t="shared" ref="CN1822" si="2475">IF(M1822="",0,M1822)</f>
        <v>0</v>
      </c>
      <c r="CO1822" s="423">
        <f t="shared" ref="CO1822" si="2476">IF(N1822="",0,N1822)</f>
        <v>0</v>
      </c>
      <c r="CP1822" s="423">
        <f t="shared" ref="CP1822" si="2477">IF(O1822="",0,O1822)</f>
        <v>0</v>
      </c>
      <c r="CQ1822" s="423">
        <f t="shared" ref="CQ1822" si="2478">IF(P1822="",0,P1822)</f>
        <v>0</v>
      </c>
      <c r="CR1822" s="423">
        <f t="shared" ref="CR1822" si="2479">IF(Q1822="",0,Q1822)</f>
        <v>0</v>
      </c>
      <c r="CS1822" s="423">
        <f t="shared" ref="CS1822" si="2480">IF(R1822="",0,R1822)</f>
        <v>0</v>
      </c>
      <c r="CT1822" s="423">
        <f t="shared" ref="CT1822" si="2481">IF(S1822="",0,S1822)</f>
        <v>0</v>
      </c>
      <c r="CU1822" s="423">
        <f t="shared" ref="CU1822" si="2482">IF(T1822="",0,T1822)</f>
        <v>0</v>
      </c>
      <c r="CV1822" s="423">
        <f t="shared" ref="CV1822" si="2483">IF(U1822="",0,U1822)</f>
        <v>0</v>
      </c>
      <c r="CW1822" s="423">
        <f t="shared" ref="CW1822" si="2484">IF(V1822="",0,V1822)</f>
        <v>0</v>
      </c>
      <c r="CX1822" s="423">
        <f t="shared" ref="CX1822" si="2485">IF(W1822="",0,W1822)</f>
        <v>0</v>
      </c>
      <c r="CY1822" s="423">
        <f t="shared" ref="CY1822" si="2486">IF(X1822="",0,X1822)</f>
        <v>0</v>
      </c>
      <c r="CZ1822" s="423">
        <f t="shared" ref="CZ1822" si="2487">IF(Y1822="",0,Y1822)</f>
        <v>0</v>
      </c>
      <c r="DA1822" s="423">
        <f t="shared" ref="DA1822" si="2488">IF(Z1822="",0,Z1822)</f>
        <v>0</v>
      </c>
      <c r="DB1822" s="423">
        <f t="shared" ref="DB1822" si="2489">IF(AA1822="",0,AA1822)</f>
        <v>0</v>
      </c>
      <c r="DC1822" s="423">
        <f t="shared" ref="DC1822" si="2490">IF(AB1822="",0,AB1822)</f>
        <v>0</v>
      </c>
      <c r="DD1822" s="423">
        <f t="shared" ref="DD1822" si="2491">IF(AC1822="",0,AC1822)</f>
        <v>0</v>
      </c>
      <c r="DE1822" s="423">
        <f t="shared" ref="DE1822" si="2492">IF(AD1822="",0,AD1822)</f>
        <v>0</v>
      </c>
      <c r="DG1822" s="610"/>
      <c r="DH1822" s="611"/>
      <c r="DI1822" s="415"/>
      <c r="DJ1822" s="416"/>
      <c r="DK1822" s="416"/>
      <c r="DL1822" s="416"/>
      <c r="DM1822" s="416"/>
      <c r="DN1822" s="416"/>
      <c r="DO1822" s="416"/>
      <c r="DP1822" s="416"/>
      <c r="DQ1822" s="416"/>
      <c r="DR1822" s="416"/>
      <c r="DS1822" s="416"/>
      <c r="DT1822" s="416"/>
      <c r="DU1822" s="416"/>
      <c r="DV1822" s="416"/>
      <c r="DW1822" s="416"/>
      <c r="DX1822" s="416"/>
      <c r="DY1822" s="416"/>
      <c r="DZ1822" s="416"/>
      <c r="EA1822" s="416"/>
      <c r="EB1822" s="416"/>
      <c r="EC1822" s="416"/>
      <c r="ED1822" s="416"/>
      <c r="EE1822" s="416"/>
      <c r="EF1822" s="416"/>
      <c r="EG1822" s="416"/>
      <c r="EH1822" s="416"/>
      <c r="EI1822" s="416"/>
      <c r="EJ1822" s="416"/>
      <c r="EK1822" s="416"/>
      <c r="EL1822" s="417"/>
    </row>
    <row r="1823" spans="3:143" ht="60" customHeight="1" x14ac:dyDescent="0.25">
      <c r="C1823" s="782"/>
      <c r="D1823" s="742"/>
      <c r="E1823" s="743"/>
      <c r="F1823" s="702" t="s">
        <v>552</v>
      </c>
      <c r="G1823" s="702"/>
      <c r="H1823" s="188"/>
      <c r="I1823" s="700" t="s">
        <v>546</v>
      </c>
      <c r="J1823" s="700"/>
      <c r="K1823" s="700"/>
      <c r="L1823" s="701"/>
      <c r="M1823" s="864"/>
      <c r="N1823" s="865"/>
      <c r="O1823" s="864"/>
      <c r="P1823" s="865"/>
      <c r="Q1823" s="864"/>
      <c r="R1823" s="865"/>
      <c r="S1823" s="868"/>
      <c r="T1823" s="869"/>
      <c r="U1823" s="280"/>
      <c r="V1823" s="280"/>
      <c r="W1823" s="628"/>
      <c r="X1823" s="628"/>
      <c r="Y1823" s="281"/>
      <c r="Z1823" s="281"/>
      <c r="AA1823" s="628"/>
      <c r="AB1823" s="628"/>
      <c r="AC1823" s="281"/>
      <c r="AD1823" s="281"/>
      <c r="AE1823" s="60"/>
      <c r="AF1823" s="259"/>
      <c r="AG1823" s="374">
        <f t="shared" si="2088"/>
        <v>18</v>
      </c>
      <c r="AH1823" s="399"/>
      <c r="AK1823" s="412">
        <f t="shared" si="2089"/>
        <v>0</v>
      </c>
      <c r="AL1823" s="379">
        <f t="shared" si="2303"/>
        <v>0</v>
      </c>
      <c r="AM1823" s="380">
        <f t="shared" si="2090"/>
        <v>0</v>
      </c>
      <c r="AN1823" s="292">
        <f t="shared" si="2091"/>
        <v>0</v>
      </c>
      <c r="AO1823" s="388">
        <f t="shared" si="2092"/>
        <v>0</v>
      </c>
      <c r="AP1823" s="379">
        <f t="shared" si="2304"/>
        <v>0</v>
      </c>
      <c r="AQ1823" s="380">
        <f t="shared" si="2093"/>
        <v>0</v>
      </c>
      <c r="AR1823" s="317">
        <f t="shared" si="2094"/>
        <v>0</v>
      </c>
      <c r="AS1823" s="388">
        <f t="shared" si="2095"/>
        <v>0</v>
      </c>
      <c r="AT1823" s="379">
        <f t="shared" si="2305"/>
        <v>0</v>
      </c>
      <c r="AU1823" s="380">
        <f t="shared" si="2096"/>
        <v>0</v>
      </c>
      <c r="AV1823" s="317">
        <f t="shared" si="2097"/>
        <v>0</v>
      </c>
      <c r="AW1823" s="388">
        <f t="shared" si="2098"/>
        <v>0</v>
      </c>
      <c r="AX1823" s="379">
        <f t="shared" si="2306"/>
        <v>0</v>
      </c>
      <c r="AY1823" s="380">
        <f t="shared" si="2099"/>
        <v>0</v>
      </c>
      <c r="AZ1823" s="292">
        <f t="shared" si="2100"/>
        <v>0</v>
      </c>
      <c r="BA1823" s="388">
        <f t="shared" si="2101"/>
        <v>0</v>
      </c>
      <c r="BB1823" s="379">
        <f t="shared" si="2307"/>
        <v>0</v>
      </c>
      <c r="BC1823" s="380">
        <f t="shared" si="2102"/>
        <v>0</v>
      </c>
      <c r="BD1823" s="292">
        <f t="shared" si="2103"/>
        <v>0</v>
      </c>
      <c r="BE1823" s="388">
        <f t="shared" si="2104"/>
        <v>0</v>
      </c>
      <c r="BF1823" s="379">
        <f t="shared" si="2308"/>
        <v>0</v>
      </c>
      <c r="BG1823" s="380">
        <f t="shared" si="2105"/>
        <v>0</v>
      </c>
      <c r="BH1823" s="292">
        <f t="shared" si="2106"/>
        <v>0</v>
      </c>
      <c r="CA1823" s="299" t="s">
        <v>1917</v>
      </c>
      <c r="CB1823" s="421"/>
      <c r="CC1823" s="375"/>
      <c r="CD1823" s="375"/>
      <c r="CE1823" s="375"/>
      <c r="CF1823" s="375"/>
      <c r="CG1823" s="375"/>
      <c r="CH1823" s="375"/>
      <c r="CI1823" s="375"/>
      <c r="CJ1823" s="375"/>
      <c r="CK1823" s="375"/>
      <c r="CL1823" s="375"/>
      <c r="CM1823" s="375"/>
      <c r="CN1823" s="301">
        <f t="shared" ref="CN1823" si="2493">SUM(M1823:M1828)</f>
        <v>0</v>
      </c>
      <c r="CO1823" s="301">
        <f t="shared" ref="CO1823" si="2494">SUM(N1823:N1828)</f>
        <v>0</v>
      </c>
      <c r="CP1823" s="301">
        <f t="shared" ref="CP1823" si="2495">SUM(O1823:O1828)</f>
        <v>0</v>
      </c>
      <c r="CQ1823" s="301">
        <f t="shared" ref="CQ1823" si="2496">SUM(P1823:P1828)</f>
        <v>0</v>
      </c>
      <c r="CR1823" s="301">
        <f t="shared" ref="CR1823" si="2497">SUM(Q1823:Q1828)</f>
        <v>0</v>
      </c>
      <c r="CS1823" s="301">
        <f t="shared" ref="CS1823" si="2498">SUM(R1823:R1828)</f>
        <v>0</v>
      </c>
      <c r="CT1823" s="301">
        <f t="shared" ref="CT1823" si="2499">SUM(S1823:S1828)</f>
        <v>0</v>
      </c>
      <c r="CU1823" s="301">
        <f t="shared" ref="CU1823" si="2500">SUM(T1823:T1828)</f>
        <v>0</v>
      </c>
      <c r="CV1823" s="301">
        <f t="shared" ref="CV1823" si="2501">SUM(U1823:U1828)</f>
        <v>0</v>
      </c>
      <c r="CW1823" s="301">
        <f t="shared" ref="CW1823" si="2502">SUM(V1823:V1828)</f>
        <v>0</v>
      </c>
      <c r="CX1823" s="301">
        <f t="shared" ref="CX1823" si="2503">SUM(W1823:W1828)</f>
        <v>0</v>
      </c>
      <c r="CY1823" s="301">
        <f t="shared" ref="CY1823" si="2504">SUM(X1823:X1828)</f>
        <v>0</v>
      </c>
      <c r="CZ1823" s="301">
        <f t="shared" ref="CZ1823" si="2505">SUM(Y1823:Y1828)</f>
        <v>0</v>
      </c>
      <c r="DA1823" s="301">
        <f t="shared" ref="DA1823" si="2506">SUM(Z1823:Z1828)</f>
        <v>0</v>
      </c>
      <c r="DB1823" s="301">
        <f t="shared" ref="DB1823" si="2507">SUM(AA1823:AA1828)</f>
        <v>0</v>
      </c>
      <c r="DC1823" s="301">
        <f t="shared" ref="DC1823" si="2508">SUM(AB1823:AB1828)</f>
        <v>0</v>
      </c>
      <c r="DD1823" s="301">
        <f t="shared" ref="DD1823" si="2509">SUM(AC1823:AC1828)</f>
        <v>0</v>
      </c>
      <c r="DE1823" s="301">
        <f t="shared" ref="DE1823" si="2510">SUM(AD1823:AD1828)</f>
        <v>0</v>
      </c>
      <c r="DG1823" s="612"/>
      <c r="DH1823" s="613"/>
      <c r="DI1823" s="415"/>
      <c r="DJ1823" s="416"/>
      <c r="DK1823" s="416"/>
      <c r="DL1823" s="416"/>
      <c r="DM1823" s="416"/>
      <c r="DN1823" s="416"/>
      <c r="DO1823" s="416"/>
      <c r="DP1823" s="416"/>
      <c r="DQ1823" s="416"/>
      <c r="DR1823" s="416"/>
      <c r="DS1823" s="416"/>
      <c r="DT1823" s="416"/>
      <c r="DU1823" s="416"/>
      <c r="DV1823" s="416"/>
      <c r="DW1823" s="416"/>
      <c r="DX1823" s="416"/>
      <c r="DY1823" s="416"/>
      <c r="DZ1823" s="416"/>
      <c r="EA1823" s="416"/>
      <c r="EB1823" s="416"/>
      <c r="EC1823" s="416"/>
      <c r="ED1823" s="416"/>
      <c r="EE1823" s="416"/>
      <c r="EF1823" s="416"/>
      <c r="EG1823" s="416"/>
      <c r="EH1823" s="416"/>
      <c r="EI1823" s="416"/>
      <c r="EJ1823" s="416"/>
      <c r="EK1823" s="416"/>
      <c r="EL1823" s="417"/>
    </row>
    <row r="1824" spans="3:143" ht="72" customHeight="1" x14ac:dyDescent="0.25">
      <c r="C1824" s="782"/>
      <c r="D1824" s="742"/>
      <c r="E1824" s="743"/>
      <c r="F1824" s="702" t="s">
        <v>553</v>
      </c>
      <c r="G1824" s="702"/>
      <c r="H1824" s="188"/>
      <c r="I1824" s="700" t="s">
        <v>547</v>
      </c>
      <c r="J1824" s="700"/>
      <c r="K1824" s="700"/>
      <c r="L1824" s="701"/>
      <c r="M1824" s="864"/>
      <c r="N1824" s="865"/>
      <c r="O1824" s="864"/>
      <c r="P1824" s="865"/>
      <c r="Q1824" s="864"/>
      <c r="R1824" s="865"/>
      <c r="S1824" s="868"/>
      <c r="T1824" s="869"/>
      <c r="U1824" s="280"/>
      <c r="V1824" s="280"/>
      <c r="W1824" s="628"/>
      <c r="X1824" s="628"/>
      <c r="Y1824" s="281"/>
      <c r="Z1824" s="281"/>
      <c r="AA1824" s="628"/>
      <c r="AB1824" s="628"/>
      <c r="AC1824" s="281"/>
      <c r="AD1824" s="281"/>
      <c r="AE1824" s="60"/>
      <c r="AF1824" s="259"/>
      <c r="AG1824" s="374">
        <f t="shared" si="2088"/>
        <v>18</v>
      </c>
      <c r="AH1824" s="399"/>
      <c r="AK1824" s="412">
        <f t="shared" si="2089"/>
        <v>0</v>
      </c>
      <c r="AL1824" s="379">
        <f t="shared" si="2303"/>
        <v>0</v>
      </c>
      <c r="AM1824" s="380">
        <f t="shared" si="2090"/>
        <v>0</v>
      </c>
      <c r="AN1824" s="292">
        <f t="shared" si="2091"/>
        <v>0</v>
      </c>
      <c r="AO1824" s="388">
        <f t="shared" si="2092"/>
        <v>0</v>
      </c>
      <c r="AP1824" s="379">
        <f t="shared" si="2304"/>
        <v>0</v>
      </c>
      <c r="AQ1824" s="380">
        <f t="shared" si="2093"/>
        <v>0</v>
      </c>
      <c r="AR1824" s="317">
        <f t="shared" si="2094"/>
        <v>0</v>
      </c>
      <c r="AS1824" s="388">
        <f t="shared" si="2095"/>
        <v>0</v>
      </c>
      <c r="AT1824" s="379">
        <f t="shared" si="2305"/>
        <v>0</v>
      </c>
      <c r="AU1824" s="380">
        <f t="shared" si="2096"/>
        <v>0</v>
      </c>
      <c r="AV1824" s="317">
        <f t="shared" si="2097"/>
        <v>0</v>
      </c>
      <c r="AW1824" s="388">
        <f t="shared" si="2098"/>
        <v>0</v>
      </c>
      <c r="AX1824" s="379">
        <f t="shared" si="2306"/>
        <v>0</v>
      </c>
      <c r="AY1824" s="380">
        <f t="shared" si="2099"/>
        <v>0</v>
      </c>
      <c r="AZ1824" s="292">
        <f t="shared" si="2100"/>
        <v>0</v>
      </c>
      <c r="BA1824" s="388">
        <f t="shared" si="2101"/>
        <v>0</v>
      </c>
      <c r="BB1824" s="379">
        <f t="shared" si="2307"/>
        <v>0</v>
      </c>
      <c r="BC1824" s="380">
        <f t="shared" si="2102"/>
        <v>0</v>
      </c>
      <c r="BD1824" s="292">
        <f t="shared" si="2103"/>
        <v>0</v>
      </c>
      <c r="BE1824" s="388">
        <f t="shared" si="2104"/>
        <v>0</v>
      </c>
      <c r="BF1824" s="379">
        <f t="shared" si="2308"/>
        <v>0</v>
      </c>
      <c r="BG1824" s="380">
        <f t="shared" si="2105"/>
        <v>0</v>
      </c>
      <c r="BH1824" s="292">
        <f t="shared" si="2106"/>
        <v>0</v>
      </c>
      <c r="CA1824" s="299" t="s">
        <v>1910</v>
      </c>
      <c r="CB1824" s="421"/>
      <c r="CC1824" s="375"/>
      <c r="CD1824" s="375"/>
      <c r="CE1824" s="375"/>
      <c r="CF1824" s="375"/>
      <c r="CG1824" s="375"/>
      <c r="CH1824" s="375"/>
      <c r="CI1824" s="375"/>
      <c r="CJ1824" s="375"/>
      <c r="CK1824" s="375"/>
      <c r="CL1824" s="375"/>
      <c r="CM1824" s="375"/>
      <c r="CN1824" s="422">
        <f t="shared" ref="CN1824" si="2511">IF(CN1822="NA",COUNTIF(M1823:M1828,"NA"),COUNTIF(M1823:M1828,"NS"))</f>
        <v>0</v>
      </c>
      <c r="CO1824" s="422">
        <f t="shared" ref="CO1824" si="2512">IF(CO1822="NA",COUNTIF(N1823:N1828,"NA"),COUNTIF(N1823:N1828,"NS"))</f>
        <v>0</v>
      </c>
      <c r="CP1824" s="422">
        <f t="shared" ref="CP1824" si="2513">IF(CP1822="NA",COUNTIF(O1823:O1828,"NA"),COUNTIF(O1823:O1828,"NS"))</f>
        <v>0</v>
      </c>
      <c r="CQ1824" s="422">
        <f t="shared" ref="CQ1824" si="2514">IF(CQ1822="NA",COUNTIF(P1823:P1828,"NA"),COUNTIF(P1823:P1828,"NS"))</f>
        <v>0</v>
      </c>
      <c r="CR1824" s="422">
        <f t="shared" ref="CR1824" si="2515">IF(CR1822="NA",COUNTIF(Q1823:Q1828,"NA"),COUNTIF(Q1823:Q1828,"NS"))</f>
        <v>0</v>
      </c>
      <c r="CS1824" s="422">
        <f t="shared" ref="CS1824" si="2516">IF(CS1822="NA",COUNTIF(R1823:R1828,"NA"),COUNTIF(R1823:R1828,"NS"))</f>
        <v>0</v>
      </c>
      <c r="CT1824" s="422">
        <f t="shared" ref="CT1824" si="2517">IF(CT1822="NA",COUNTIF(S1823:S1828,"NA"),COUNTIF(S1823:S1828,"NS"))</f>
        <v>0</v>
      </c>
      <c r="CU1824" s="422">
        <f t="shared" ref="CU1824" si="2518">IF(CU1822="NA",COUNTIF(T1823:T1828,"NA"),COUNTIF(T1823:T1828,"NS"))</f>
        <v>0</v>
      </c>
      <c r="CV1824" s="422">
        <f t="shared" ref="CV1824" si="2519">IF(CV1822="NA",COUNTIF(U1823:U1828,"NA"),COUNTIF(U1823:U1828,"NS"))</f>
        <v>0</v>
      </c>
      <c r="CW1824" s="422">
        <f t="shared" ref="CW1824" si="2520">IF(CW1822="NA",COUNTIF(V1823:V1828,"NA"),COUNTIF(V1823:V1828,"NS"))</f>
        <v>0</v>
      </c>
      <c r="CX1824" s="422">
        <f t="shared" ref="CX1824" si="2521">IF(CX1822="NA",COUNTIF(W1823:W1828,"NA"),COUNTIF(W1823:W1828,"NS"))</f>
        <v>0</v>
      </c>
      <c r="CY1824" s="422">
        <f t="shared" ref="CY1824" si="2522">IF(CY1822="NA",COUNTIF(X1823:X1828,"NA"),COUNTIF(X1823:X1828,"NS"))</f>
        <v>0</v>
      </c>
      <c r="CZ1824" s="422">
        <f t="shared" ref="CZ1824" si="2523">IF(CZ1822="NA",COUNTIF(Y1823:Y1828,"NA"),COUNTIF(Y1823:Y1828,"NS"))</f>
        <v>0</v>
      </c>
      <c r="DA1824" s="422">
        <f t="shared" ref="DA1824" si="2524">IF(DA1822="NA",COUNTIF(Z1823:Z1828,"NA"),COUNTIF(Z1823:Z1828,"NS"))</f>
        <v>0</v>
      </c>
      <c r="DB1824" s="422">
        <f t="shared" ref="DB1824" si="2525">IF(DB1822="NA",COUNTIF(AA1823:AA1828,"NA"),COUNTIF(AA1823:AA1828,"NS"))</f>
        <v>0</v>
      </c>
      <c r="DC1824" s="422">
        <f t="shared" ref="DC1824" si="2526">IF(DC1822="NA",COUNTIF(AB1823:AB1828,"NA"),COUNTIF(AB1823:AB1828,"NS"))</f>
        <v>0</v>
      </c>
      <c r="DD1824" s="422">
        <f t="shared" ref="DD1824" si="2527">IF(DD1822="NA",COUNTIF(AC1823:AC1828,"NA"),COUNTIF(AC1823:AC1828,"NS"))</f>
        <v>0</v>
      </c>
      <c r="DE1824" s="422">
        <f t="shared" ref="DE1824" si="2528">IF(DE1822="NA",COUNTIF(AD1823:AD1828,"NA"),COUNTIF(AD1823:AD1828,"NS"))</f>
        <v>0</v>
      </c>
      <c r="DG1824" s="612"/>
      <c r="DH1824" s="613"/>
      <c r="DI1824" s="415"/>
      <c r="DJ1824" s="416"/>
      <c r="DK1824" s="416"/>
      <c r="DL1824" s="416"/>
      <c r="DM1824" s="416"/>
      <c r="DN1824" s="416"/>
      <c r="DO1824" s="416"/>
      <c r="DP1824" s="416"/>
      <c r="DQ1824" s="416"/>
      <c r="DR1824" s="416"/>
      <c r="DS1824" s="416"/>
      <c r="DT1824" s="416"/>
      <c r="DU1824" s="416"/>
      <c r="DV1824" s="416"/>
      <c r="DW1824" s="416"/>
      <c r="DX1824" s="416"/>
      <c r="DY1824" s="416"/>
      <c r="DZ1824" s="416"/>
      <c r="EA1824" s="416"/>
      <c r="EB1824" s="416"/>
      <c r="EC1824" s="416"/>
      <c r="ED1824" s="416"/>
      <c r="EE1824" s="416"/>
      <c r="EF1824" s="416"/>
      <c r="EG1824" s="416"/>
      <c r="EH1824" s="416"/>
      <c r="EI1824" s="416"/>
      <c r="EJ1824" s="416"/>
      <c r="EK1824" s="416"/>
      <c r="EL1824" s="417"/>
    </row>
    <row r="1825" spans="3:142" ht="72" customHeight="1" x14ac:dyDescent="0.25">
      <c r="C1825" s="782"/>
      <c r="D1825" s="742"/>
      <c r="E1825" s="743"/>
      <c r="F1825" s="702" t="s">
        <v>554</v>
      </c>
      <c r="G1825" s="702"/>
      <c r="H1825" s="188"/>
      <c r="I1825" s="700" t="s">
        <v>548</v>
      </c>
      <c r="J1825" s="700"/>
      <c r="K1825" s="700"/>
      <c r="L1825" s="701"/>
      <c r="M1825" s="864"/>
      <c r="N1825" s="865"/>
      <c r="O1825" s="864"/>
      <c r="P1825" s="865"/>
      <c r="Q1825" s="864"/>
      <c r="R1825" s="865"/>
      <c r="S1825" s="868"/>
      <c r="T1825" s="869"/>
      <c r="U1825" s="280"/>
      <c r="V1825" s="280"/>
      <c r="W1825" s="628"/>
      <c r="X1825" s="628"/>
      <c r="Y1825" s="281"/>
      <c r="Z1825" s="281"/>
      <c r="AA1825" s="628"/>
      <c r="AB1825" s="628"/>
      <c r="AC1825" s="281"/>
      <c r="AD1825" s="281"/>
      <c r="AE1825" s="60"/>
      <c r="AF1825" s="259"/>
      <c r="AG1825" s="374">
        <f t="shared" si="2088"/>
        <v>18</v>
      </c>
      <c r="AH1825" s="399"/>
      <c r="AK1825" s="412">
        <f t="shared" si="2089"/>
        <v>0</v>
      </c>
      <c r="AL1825" s="379">
        <f t="shared" si="2303"/>
        <v>0</v>
      </c>
      <c r="AM1825" s="380">
        <f t="shared" si="2090"/>
        <v>0</v>
      </c>
      <c r="AN1825" s="292">
        <f t="shared" si="2091"/>
        <v>0</v>
      </c>
      <c r="AO1825" s="388">
        <f t="shared" si="2092"/>
        <v>0</v>
      </c>
      <c r="AP1825" s="379">
        <f t="shared" si="2304"/>
        <v>0</v>
      </c>
      <c r="AQ1825" s="380">
        <f t="shared" si="2093"/>
        <v>0</v>
      </c>
      <c r="AR1825" s="317">
        <f t="shared" si="2094"/>
        <v>0</v>
      </c>
      <c r="AS1825" s="388">
        <f t="shared" si="2095"/>
        <v>0</v>
      </c>
      <c r="AT1825" s="379">
        <f t="shared" si="2305"/>
        <v>0</v>
      </c>
      <c r="AU1825" s="380">
        <f t="shared" si="2096"/>
        <v>0</v>
      </c>
      <c r="AV1825" s="317">
        <f t="shared" si="2097"/>
        <v>0</v>
      </c>
      <c r="AW1825" s="388">
        <f t="shared" si="2098"/>
        <v>0</v>
      </c>
      <c r="AX1825" s="379">
        <f t="shared" si="2306"/>
        <v>0</v>
      </c>
      <c r="AY1825" s="380">
        <f t="shared" si="2099"/>
        <v>0</v>
      </c>
      <c r="AZ1825" s="292">
        <f t="shared" si="2100"/>
        <v>0</v>
      </c>
      <c r="BA1825" s="388">
        <f t="shared" si="2101"/>
        <v>0</v>
      </c>
      <c r="BB1825" s="379">
        <f t="shared" si="2307"/>
        <v>0</v>
      </c>
      <c r="BC1825" s="380">
        <f t="shared" si="2102"/>
        <v>0</v>
      </c>
      <c r="BD1825" s="292">
        <f t="shared" si="2103"/>
        <v>0</v>
      </c>
      <c r="BE1825" s="388">
        <f t="shared" si="2104"/>
        <v>0</v>
      </c>
      <c r="BF1825" s="379">
        <f t="shared" si="2308"/>
        <v>0</v>
      </c>
      <c r="BG1825" s="380">
        <f t="shared" si="2105"/>
        <v>0</v>
      </c>
      <c r="BH1825" s="292">
        <f t="shared" si="2106"/>
        <v>0</v>
      </c>
      <c r="CA1825" s="299" t="s">
        <v>1918</v>
      </c>
      <c r="CB1825" s="427"/>
      <c r="CC1825" s="375"/>
      <c r="CD1825" s="375"/>
      <c r="CE1825" s="375"/>
      <c r="CF1825" s="375"/>
      <c r="CG1825" s="375"/>
      <c r="CH1825" s="375"/>
      <c r="CI1825" s="375"/>
      <c r="CJ1825" s="375"/>
      <c r="CK1825" s="375"/>
      <c r="CL1825" s="375"/>
      <c r="CM1825" s="375"/>
      <c r="CN1825" s="425">
        <f t="shared" ref="CN1825:DD1825" si="2529">IF(OR(AND(CN1822=0,CN1824&gt;0),AND(CN1822="NS",CN1823&gt;0),AND(CN1822="NS",CN1823=0,CN1824=0)),1,IF(OR(AND(CN1824&gt;=2,CN1823&lt;CN1822),AND(CN1822="NS",CN1823=0,CN1824&gt;0),OR(CN1822=CN1823,AND(CN1822="",CN1824=0,CN1823=0))),0,1))</f>
        <v>0</v>
      </c>
      <c r="CO1825" s="425">
        <f t="shared" si="2529"/>
        <v>0</v>
      </c>
      <c r="CP1825" s="425">
        <f t="shared" si="2529"/>
        <v>0</v>
      </c>
      <c r="CQ1825" s="425">
        <f t="shared" si="2529"/>
        <v>0</v>
      </c>
      <c r="CR1825" s="425">
        <f t="shared" si="2529"/>
        <v>0</v>
      </c>
      <c r="CS1825" s="425">
        <f t="shared" si="2529"/>
        <v>0</v>
      </c>
      <c r="CT1825" s="425">
        <f t="shared" si="2529"/>
        <v>0</v>
      </c>
      <c r="CU1825" s="425">
        <f t="shared" si="2529"/>
        <v>0</v>
      </c>
      <c r="CV1825" s="425">
        <f t="shared" si="2529"/>
        <v>0</v>
      </c>
      <c r="CW1825" s="425">
        <f t="shared" si="2529"/>
        <v>0</v>
      </c>
      <c r="CX1825" s="425">
        <f t="shared" si="2529"/>
        <v>0</v>
      </c>
      <c r="CY1825" s="425">
        <f t="shared" si="2529"/>
        <v>0</v>
      </c>
      <c r="CZ1825" s="425">
        <f t="shared" si="2529"/>
        <v>0</v>
      </c>
      <c r="DA1825" s="425">
        <f t="shared" si="2529"/>
        <v>0</v>
      </c>
      <c r="DB1825" s="425">
        <f t="shared" si="2529"/>
        <v>0</v>
      </c>
      <c r="DC1825" s="425">
        <f t="shared" si="2529"/>
        <v>0</v>
      </c>
      <c r="DD1825" s="425">
        <f t="shared" si="2529"/>
        <v>0</v>
      </c>
      <c r="DE1825" s="425">
        <f t="shared" ref="DE1825" si="2530">IF(OR(AND(DE1822=0,DE1824&gt;0),AND(DE1822="NS",DE1823&gt;0),AND(DE1822="NS",DE1823=0,DE1824=0)),1,IF(OR(AND(DE1824&gt;=2,DE1823&lt;DE1822),AND(DE1822="NS",DE1823=0,DE1824&gt;0),OR(DE1822=DE1823,AND(DE1822="",DE1824=0,DE1823=0))),0,1))</f>
        <v>0</v>
      </c>
      <c r="DF1825" s="400">
        <f>SUM(CN1825:DE1825)</f>
        <v>0</v>
      </c>
      <c r="DG1825" s="612"/>
      <c r="DH1825" s="613"/>
      <c r="DI1825" s="415"/>
      <c r="DJ1825" s="416"/>
      <c r="DK1825" s="416"/>
      <c r="DL1825" s="416"/>
      <c r="DM1825" s="416"/>
      <c r="DN1825" s="416"/>
      <c r="DO1825" s="416"/>
      <c r="DP1825" s="416"/>
      <c r="DQ1825" s="416"/>
      <c r="DR1825" s="416"/>
      <c r="DS1825" s="416"/>
      <c r="DT1825" s="416"/>
      <c r="DU1825" s="416"/>
      <c r="DV1825" s="416"/>
      <c r="DW1825" s="416"/>
      <c r="DX1825" s="416"/>
      <c r="DY1825" s="416"/>
      <c r="DZ1825" s="416"/>
      <c r="EA1825" s="416"/>
      <c r="EB1825" s="416"/>
      <c r="EC1825" s="416"/>
      <c r="ED1825" s="416"/>
      <c r="EE1825" s="416"/>
      <c r="EF1825" s="416"/>
      <c r="EG1825" s="416"/>
      <c r="EH1825" s="416"/>
      <c r="EI1825" s="416"/>
      <c r="EJ1825" s="416"/>
      <c r="EK1825" s="416"/>
      <c r="EL1825" s="417"/>
    </row>
    <row r="1826" spans="3:142" ht="36" customHeight="1" x14ac:dyDescent="0.25">
      <c r="C1826" s="782"/>
      <c r="D1826" s="742"/>
      <c r="E1826" s="743"/>
      <c r="F1826" s="702" t="s">
        <v>555</v>
      </c>
      <c r="G1826" s="702"/>
      <c r="H1826" s="188"/>
      <c r="I1826" s="700" t="s">
        <v>549</v>
      </c>
      <c r="J1826" s="700"/>
      <c r="K1826" s="700"/>
      <c r="L1826" s="701"/>
      <c r="M1826" s="864"/>
      <c r="N1826" s="865"/>
      <c r="O1826" s="864"/>
      <c r="P1826" s="865"/>
      <c r="Q1826" s="864"/>
      <c r="R1826" s="865"/>
      <c r="S1826" s="868"/>
      <c r="T1826" s="869"/>
      <c r="U1826" s="280"/>
      <c r="V1826" s="280"/>
      <c r="W1826" s="628"/>
      <c r="X1826" s="628"/>
      <c r="Y1826" s="281"/>
      <c r="Z1826" s="281"/>
      <c r="AA1826" s="628"/>
      <c r="AB1826" s="628"/>
      <c r="AC1826" s="281"/>
      <c r="AD1826" s="281"/>
      <c r="AE1826" s="60"/>
      <c r="AF1826" s="259"/>
      <c r="AG1826" s="374">
        <f t="shared" si="2088"/>
        <v>18</v>
      </c>
      <c r="AH1826" s="399"/>
      <c r="AK1826" s="412">
        <f t="shared" si="2089"/>
        <v>0</v>
      </c>
      <c r="AL1826" s="379">
        <f t="shared" si="2303"/>
        <v>0</v>
      </c>
      <c r="AM1826" s="380">
        <f t="shared" si="2090"/>
        <v>0</v>
      </c>
      <c r="AN1826" s="292">
        <f t="shared" si="2091"/>
        <v>0</v>
      </c>
      <c r="AO1826" s="388">
        <f t="shared" si="2092"/>
        <v>0</v>
      </c>
      <c r="AP1826" s="379">
        <f t="shared" si="2304"/>
        <v>0</v>
      </c>
      <c r="AQ1826" s="380">
        <f t="shared" si="2093"/>
        <v>0</v>
      </c>
      <c r="AR1826" s="317">
        <f t="shared" si="2094"/>
        <v>0</v>
      </c>
      <c r="AS1826" s="388">
        <f t="shared" si="2095"/>
        <v>0</v>
      </c>
      <c r="AT1826" s="379">
        <f t="shared" si="2305"/>
        <v>0</v>
      </c>
      <c r="AU1826" s="380">
        <f t="shared" si="2096"/>
        <v>0</v>
      </c>
      <c r="AV1826" s="317">
        <f t="shared" si="2097"/>
        <v>0</v>
      </c>
      <c r="AW1826" s="388">
        <f t="shared" si="2098"/>
        <v>0</v>
      </c>
      <c r="AX1826" s="379">
        <f t="shared" si="2306"/>
        <v>0</v>
      </c>
      <c r="AY1826" s="380">
        <f t="shared" si="2099"/>
        <v>0</v>
      </c>
      <c r="AZ1826" s="292">
        <f t="shared" si="2100"/>
        <v>0</v>
      </c>
      <c r="BA1826" s="388">
        <f t="shared" si="2101"/>
        <v>0</v>
      </c>
      <c r="BB1826" s="379">
        <f t="shared" si="2307"/>
        <v>0</v>
      </c>
      <c r="BC1826" s="380">
        <f t="shared" si="2102"/>
        <v>0</v>
      </c>
      <c r="BD1826" s="292">
        <f t="shared" si="2103"/>
        <v>0</v>
      </c>
      <c r="BE1826" s="388">
        <f t="shared" si="2104"/>
        <v>0</v>
      </c>
      <c r="BF1826" s="379">
        <f t="shared" si="2308"/>
        <v>0</v>
      </c>
      <c r="BG1826" s="380">
        <f t="shared" si="2105"/>
        <v>0</v>
      </c>
      <c r="BH1826" s="292">
        <f t="shared" si="2106"/>
        <v>0</v>
      </c>
      <c r="CA1826" s="309"/>
      <c r="CB1826" s="427"/>
      <c r="CC1826" s="375"/>
      <c r="CD1826" s="375"/>
      <c r="CE1826" s="375"/>
      <c r="CF1826" s="375"/>
      <c r="CG1826" s="375"/>
      <c r="CH1826" s="375"/>
      <c r="CI1826" s="375"/>
      <c r="CJ1826" s="375"/>
      <c r="CK1826" s="375"/>
      <c r="CL1826" s="375"/>
      <c r="CM1826" s="375"/>
      <c r="CN1826" s="311"/>
      <c r="CO1826" s="311"/>
      <c r="CP1826" s="311"/>
      <c r="CQ1826" s="311"/>
      <c r="CR1826" s="311"/>
      <c r="CS1826" s="311"/>
      <c r="CT1826" s="311"/>
      <c r="CU1826" s="311"/>
      <c r="CV1826" s="311"/>
      <c r="CW1826" s="311"/>
      <c r="CX1826" s="311"/>
      <c r="CY1826" s="311"/>
      <c r="CZ1826" s="311"/>
      <c r="DA1826" s="311"/>
      <c r="DB1826" s="311"/>
      <c r="DC1826" s="311"/>
      <c r="DD1826" s="311"/>
      <c r="DE1826" s="311"/>
      <c r="DG1826" s="612"/>
      <c r="DH1826" s="613"/>
      <c r="DI1826" s="415"/>
      <c r="DJ1826" s="416"/>
      <c r="DK1826" s="416"/>
      <c r="DL1826" s="416"/>
      <c r="DM1826" s="416"/>
      <c r="DN1826" s="416"/>
      <c r="DO1826" s="416"/>
      <c r="DP1826" s="416"/>
      <c r="DQ1826" s="416"/>
      <c r="DR1826" s="416"/>
      <c r="DS1826" s="416"/>
      <c r="DT1826" s="416"/>
      <c r="DU1826" s="416"/>
      <c r="DV1826" s="416"/>
      <c r="DW1826" s="416"/>
      <c r="DX1826" s="416"/>
      <c r="DY1826" s="416"/>
      <c r="DZ1826" s="416"/>
      <c r="EA1826" s="416"/>
      <c r="EB1826" s="416"/>
      <c r="EC1826" s="416"/>
      <c r="ED1826" s="416"/>
      <c r="EE1826" s="416"/>
      <c r="EF1826" s="416"/>
      <c r="EG1826" s="416"/>
      <c r="EH1826" s="416"/>
      <c r="EI1826" s="416"/>
      <c r="EJ1826" s="416"/>
      <c r="EK1826" s="416"/>
      <c r="EL1826" s="417"/>
    </row>
    <row r="1827" spans="3:142" ht="36" customHeight="1" x14ac:dyDescent="0.25">
      <c r="C1827" s="782"/>
      <c r="D1827" s="742"/>
      <c r="E1827" s="743"/>
      <c r="F1827" s="702" t="s">
        <v>556</v>
      </c>
      <c r="G1827" s="702"/>
      <c r="H1827" s="188"/>
      <c r="I1827" s="700" t="s">
        <v>550</v>
      </c>
      <c r="J1827" s="700"/>
      <c r="K1827" s="700"/>
      <c r="L1827" s="701"/>
      <c r="M1827" s="864"/>
      <c r="N1827" s="865"/>
      <c r="O1827" s="864"/>
      <c r="P1827" s="865"/>
      <c r="Q1827" s="864"/>
      <c r="R1827" s="865"/>
      <c r="S1827" s="868"/>
      <c r="T1827" s="869"/>
      <c r="U1827" s="280"/>
      <c r="V1827" s="280"/>
      <c r="W1827" s="628"/>
      <c r="X1827" s="628"/>
      <c r="Y1827" s="281"/>
      <c r="Z1827" s="281"/>
      <c r="AA1827" s="628"/>
      <c r="AB1827" s="628"/>
      <c r="AC1827" s="281"/>
      <c r="AD1827" s="281"/>
      <c r="AE1827" s="60"/>
      <c r="AF1827" s="259"/>
      <c r="AG1827" s="374">
        <f t="shared" si="2088"/>
        <v>18</v>
      </c>
      <c r="AH1827" s="399"/>
      <c r="AK1827" s="412">
        <f t="shared" si="2089"/>
        <v>0</v>
      </c>
      <c r="AL1827" s="379">
        <f t="shared" ref="AL1827:AL1847" si="2531">COUNTIF(O1827:R1827,"ns")</f>
        <v>0</v>
      </c>
      <c r="AM1827" s="380">
        <f t="shared" si="2090"/>
        <v>0</v>
      </c>
      <c r="AN1827" s="292">
        <f t="shared" si="2091"/>
        <v>0</v>
      </c>
      <c r="AO1827" s="388">
        <f t="shared" si="2092"/>
        <v>0</v>
      </c>
      <c r="AP1827" s="379">
        <f t="shared" ref="AP1827:AP1847" si="2532">COUNTIF(AC1827,"ns")+COUNTIF(Y1827,"ns")+COUNTIF(U1827,"ns")+COUNTIF(E1982,"ns")+COUNTIF(I1982,"ns")+COUNTIF(M1982,"ns")+COUNTIF(Q1982,"ns")+COUNTIF(U1982,"ns")+COUNTIF(Y1982,"ns")+COUNTIF(AC1982,"ns")</f>
        <v>0</v>
      </c>
      <c r="AQ1827" s="380">
        <f t="shared" si="2093"/>
        <v>0</v>
      </c>
      <c r="AR1827" s="317">
        <f t="shared" si="2094"/>
        <v>0</v>
      </c>
      <c r="AS1827" s="388">
        <f t="shared" si="2095"/>
        <v>0</v>
      </c>
      <c r="AT1827" s="379">
        <f t="shared" ref="AT1827:AT1847" si="2533">COUNTIF(V1827,"ns")+COUNTIF(AD1827,"ns")+COUNTIF(Z1827,"ns")++COUNTIF(F1982,"ns")+COUNTIF(J1982,"ns")+COUNTIF(N1982,"ns")+COUNTIF(R1982,"ns")+COUNTIF(V1982,"ns")+COUNTIF(Z1982,"ns")+COUNTIF(AD1982,"ns")</f>
        <v>0</v>
      </c>
      <c r="AU1827" s="380">
        <f t="shared" si="2096"/>
        <v>0</v>
      </c>
      <c r="AV1827" s="317">
        <f t="shared" si="2097"/>
        <v>0</v>
      </c>
      <c r="AW1827" s="388">
        <f t="shared" si="2098"/>
        <v>0</v>
      </c>
      <c r="AX1827" s="379">
        <f t="shared" ref="AX1827:AX1847" si="2534">COUNTIF(U1827:V1827,"ns")</f>
        <v>0</v>
      </c>
      <c r="AY1827" s="380">
        <f t="shared" si="2099"/>
        <v>0</v>
      </c>
      <c r="AZ1827" s="292">
        <f t="shared" si="2100"/>
        <v>0</v>
      </c>
      <c r="BA1827" s="388">
        <f t="shared" si="2101"/>
        <v>0</v>
      </c>
      <c r="BB1827" s="379">
        <f t="shared" ref="BB1827:BB1847" si="2535">COUNTIF(Y1827:Z1827,"ns")</f>
        <v>0</v>
      </c>
      <c r="BC1827" s="380">
        <f t="shared" si="2102"/>
        <v>0</v>
      </c>
      <c r="BD1827" s="292">
        <f t="shared" si="2103"/>
        <v>0</v>
      </c>
      <c r="BE1827" s="388">
        <f t="shared" si="2104"/>
        <v>0</v>
      </c>
      <c r="BF1827" s="379">
        <f t="shared" ref="BF1827:BF1847" si="2536">COUNTIF(AC1827:AD1827,"ns")</f>
        <v>0</v>
      </c>
      <c r="BG1827" s="380">
        <f t="shared" si="2105"/>
        <v>0</v>
      </c>
      <c r="BH1827" s="292">
        <f t="shared" si="2106"/>
        <v>0</v>
      </c>
      <c r="CA1827" s="436"/>
      <c r="CB1827" s="427"/>
      <c r="CC1827" s="375"/>
      <c r="CD1827" s="375"/>
      <c r="CE1827" s="375"/>
      <c r="CF1827" s="375"/>
      <c r="CG1827" s="375"/>
      <c r="CH1827" s="375"/>
      <c r="CI1827" s="375"/>
      <c r="CJ1827" s="375"/>
      <c r="CK1827" s="375"/>
      <c r="CL1827" s="375"/>
      <c r="CM1827" s="375"/>
      <c r="CN1827" s="439"/>
      <c r="CO1827" s="439"/>
      <c r="CP1827" s="439"/>
      <c r="CQ1827" s="439"/>
      <c r="CR1827" s="439"/>
      <c r="CS1827" s="439"/>
      <c r="CT1827" s="439"/>
      <c r="CU1827" s="439"/>
      <c r="CV1827" s="439"/>
      <c r="CW1827" s="439"/>
      <c r="CX1827" s="439"/>
      <c r="CY1827" s="439"/>
      <c r="CZ1827" s="439"/>
      <c r="DA1827" s="439"/>
      <c r="DB1827" s="439"/>
      <c r="DC1827" s="439"/>
      <c r="DD1827" s="439"/>
      <c r="DE1827" s="439"/>
      <c r="DG1827" s="612"/>
      <c r="DH1827" s="613"/>
      <c r="DI1827" s="415"/>
      <c r="DJ1827" s="416"/>
      <c r="DK1827" s="416"/>
      <c r="DL1827" s="416"/>
      <c r="DM1827" s="416"/>
      <c r="DN1827" s="416"/>
      <c r="DO1827" s="416"/>
      <c r="DP1827" s="416"/>
      <c r="DQ1827" s="416"/>
      <c r="DR1827" s="416"/>
      <c r="DS1827" s="416"/>
      <c r="DT1827" s="416"/>
      <c r="DU1827" s="416"/>
      <c r="DV1827" s="416"/>
      <c r="DW1827" s="416"/>
      <c r="DX1827" s="416"/>
      <c r="DY1827" s="416"/>
      <c r="DZ1827" s="416"/>
      <c r="EA1827" s="416"/>
      <c r="EB1827" s="416"/>
      <c r="EC1827" s="416"/>
      <c r="ED1827" s="416"/>
      <c r="EE1827" s="416"/>
      <c r="EF1827" s="416"/>
      <c r="EG1827" s="416"/>
      <c r="EH1827" s="416"/>
      <c r="EI1827" s="416"/>
      <c r="EJ1827" s="416"/>
      <c r="EK1827" s="416"/>
      <c r="EL1827" s="417"/>
    </row>
    <row r="1828" spans="3:142" ht="60" customHeight="1" x14ac:dyDescent="0.25">
      <c r="C1828" s="782"/>
      <c r="D1828" s="742"/>
      <c r="E1828" s="743"/>
      <c r="F1828" s="702" t="s">
        <v>557</v>
      </c>
      <c r="G1828" s="702"/>
      <c r="H1828" s="188"/>
      <c r="I1828" s="700" t="s">
        <v>551</v>
      </c>
      <c r="J1828" s="700"/>
      <c r="K1828" s="700"/>
      <c r="L1828" s="701"/>
      <c r="M1828" s="864"/>
      <c r="N1828" s="865"/>
      <c r="O1828" s="864"/>
      <c r="P1828" s="865"/>
      <c r="Q1828" s="864"/>
      <c r="R1828" s="865"/>
      <c r="S1828" s="868"/>
      <c r="T1828" s="869"/>
      <c r="U1828" s="280"/>
      <c r="V1828" s="280"/>
      <c r="W1828" s="628"/>
      <c r="X1828" s="628"/>
      <c r="Y1828" s="281"/>
      <c r="Z1828" s="281"/>
      <c r="AA1828" s="628"/>
      <c r="AB1828" s="628"/>
      <c r="AC1828" s="281"/>
      <c r="AD1828" s="281"/>
      <c r="AE1828" s="60"/>
      <c r="AF1828" s="259"/>
      <c r="AG1828" s="374">
        <f t="shared" ref="AG1828:AG1847" si="2537">IF(AND(M1828="NA",COUNTBLANK(O1828:AD1828)=16),6,COUNTBLANK(M1828:AD1828))</f>
        <v>18</v>
      </c>
      <c r="AH1828" s="399"/>
      <c r="AK1828" s="412">
        <f t="shared" ref="AK1828:AK1847" si="2538">M1828</f>
        <v>0</v>
      </c>
      <c r="AL1828" s="379">
        <f t="shared" si="2531"/>
        <v>0</v>
      </c>
      <c r="AM1828" s="380">
        <f t="shared" ref="AM1828:AM1847" si="2539">SUM(O1828:R1828)</f>
        <v>0</v>
      </c>
      <c r="AN1828" s="292">
        <f t="shared" ref="AN1828:AN1847" si="2540">IF($AG$1697=$AH$1697,0,IF(OR(AND(AK1828=0,AL1828&gt;0),AND(AK1828="ns",AM1828&gt;0),AND(AK1828="ns",AL1828=0,AM1828=0)),1,IF(OR(AND(AK1828&gt;0,AL1828=2),AND(AK1828="ns",AL1828=2),AND(AK1828="ns",AM1828=0,AL1828&gt;0),AK1828=AM1828),0,1)))</f>
        <v>0</v>
      </c>
      <c r="AO1828" s="388">
        <f t="shared" ref="AO1828:AO1847" si="2541">O1828</f>
        <v>0</v>
      </c>
      <c r="AP1828" s="379">
        <f t="shared" si="2532"/>
        <v>0</v>
      </c>
      <c r="AQ1828" s="380">
        <f t="shared" ref="AQ1828:AQ1847" si="2542">SUM(U1828,Y1828,AC1828,E1983,I1983,M1983,Q1983,U1983,Y1983,AC1983)</f>
        <v>0</v>
      </c>
      <c r="AR1828" s="317">
        <f t="shared" ref="AR1828:AR1847" si="2543">IF($AG$1697=$AH$1697,0,IF(OR(AND(AO1828=0,AP1828&gt;0),AND(AO1828="NS",AQ1828&gt;0),AND(AO1828="NS",AQ1828=0,AP1828=0)),1,IF(OR(AND(AP1828&gt;=2,AQ1828&lt;AO1828),AND(AO1828="NS",AQ1828=0,AP1828&gt;0),AO1828=AQ1828),0,1)))</f>
        <v>0</v>
      </c>
      <c r="AS1828" s="388">
        <f t="shared" ref="AS1828:AS1847" si="2544">Q1828</f>
        <v>0</v>
      </c>
      <c r="AT1828" s="379">
        <f t="shared" si="2533"/>
        <v>0</v>
      </c>
      <c r="AU1828" s="380">
        <f t="shared" ref="AU1828:AU1847" si="2545">SUM(Z1828,AD1828,V1828,F1983,J1983,N1983,R1983,V1983,Z1983,AD1983)</f>
        <v>0</v>
      </c>
      <c r="AV1828" s="317">
        <f t="shared" ref="AV1828:AV1847" si="2546">IF($AG$1697=$AH$1697,0,IF(OR(AND(AS1828=0,AT1828&gt;0),AND(AS1828="NS",AU1828&gt;0),AND(AS1828="NS",AU1828=0,AT1828=0)),1,IF(OR(AND(AT1828&gt;=2,AU1828&lt;AS1828),AND(AS1828="NS",AU1828=0,AT1828&gt;0),AS1828=AU1828),0,1)))</f>
        <v>0</v>
      </c>
      <c r="AW1828" s="388">
        <f t="shared" ref="AW1828:AW1847" si="2547">S1828</f>
        <v>0</v>
      </c>
      <c r="AX1828" s="379">
        <f t="shared" si="2534"/>
        <v>0</v>
      </c>
      <c r="AY1828" s="380">
        <f t="shared" ref="AY1828:AY1847" si="2548">SUM(U1828:V1828)</f>
        <v>0</v>
      </c>
      <c r="AZ1828" s="292">
        <f t="shared" ref="AZ1828:AZ1847" si="2549">IF($AG$1697=$AH$1697,0,IF(OR(AND(AW1828=0,AX1828&gt;0),AND(AW1828="ns",AY1828&gt;0),AND(AW1828="ns",AX1828=0,AY1828=0)),1,IF(OR(AND(AW1828&gt;0,AX1828=2),AND(AW1828="ns",AX1828=2),AND(AW1828="ns",AY1828=0,AX1828&gt;0),AW1828=AY1828),0,1)))</f>
        <v>0</v>
      </c>
      <c r="BA1828" s="388">
        <f t="shared" ref="BA1828:BA1847" si="2550">W1828</f>
        <v>0</v>
      </c>
      <c r="BB1828" s="379">
        <f t="shared" si="2535"/>
        <v>0</v>
      </c>
      <c r="BC1828" s="380">
        <f t="shared" ref="BC1828:BC1847" si="2551">SUM(Y1828:Z1828)</f>
        <v>0</v>
      </c>
      <c r="BD1828" s="292">
        <f t="shared" ref="BD1828:BD1847" si="2552">IF($AG$1697=$AH$1697,0,IF(OR(AND(BA1828=0,BB1828&gt;0),AND(BA1828="ns",BC1828&gt;0),AND(BA1828="ns",BB1828=0,BC1828=0)),1,IF(OR(AND(BA1828&gt;0,BB1828=2),AND(BA1828="ns",BB1828=2),AND(BA1828="ns",BC1828=0,BB1828&gt;0),BA1828=BC1828),0,1)))</f>
        <v>0</v>
      </c>
      <c r="BE1828" s="388">
        <f t="shared" ref="BE1828:BE1847" si="2553">AA1828</f>
        <v>0</v>
      </c>
      <c r="BF1828" s="379">
        <f t="shared" si="2536"/>
        <v>0</v>
      </c>
      <c r="BG1828" s="380">
        <f t="shared" ref="BG1828:BG1847" si="2554">SUM(AC1828:AD1828)</f>
        <v>0</v>
      </c>
      <c r="BH1828" s="292">
        <f t="shared" ref="BH1828:BH1847" si="2555">IF($AG$1697=$AH$1697,0,IF(OR(AND(BE1828=0,BF1828&gt;0),AND(BE1828="ns",BG1828&gt;0),AND(BE1828="ns",BF1828=0,BG1828=0)),1,IF(OR(AND(BE1828&gt;0,BF1828=2),AND(BE1828="ns",BF1828=2),AND(BE1828="ns",BG1828=0,BF1828&gt;0),BE1828=BG1828),0,1)))</f>
        <v>0</v>
      </c>
      <c r="CA1828" s="436"/>
      <c r="CB1828" s="427"/>
      <c r="CC1828" s="375"/>
      <c r="CD1828" s="375"/>
      <c r="CE1828" s="375"/>
      <c r="CF1828" s="375"/>
      <c r="CG1828" s="375"/>
      <c r="CH1828" s="375"/>
      <c r="CI1828" s="375"/>
      <c r="CJ1828" s="375"/>
      <c r="CK1828" s="375"/>
      <c r="CL1828" s="375"/>
      <c r="CM1828" s="375"/>
      <c r="CN1828" s="439"/>
      <c r="CO1828" s="439"/>
      <c r="CP1828" s="439"/>
      <c r="CQ1828" s="439"/>
      <c r="CR1828" s="439"/>
      <c r="CS1828" s="439"/>
      <c r="CT1828" s="439"/>
      <c r="CU1828" s="439"/>
      <c r="CV1828" s="439"/>
      <c r="CW1828" s="439"/>
      <c r="CX1828" s="439"/>
      <c r="CY1828" s="439"/>
      <c r="CZ1828" s="439"/>
      <c r="DA1828" s="439"/>
      <c r="DB1828" s="439"/>
      <c r="DC1828" s="439"/>
      <c r="DD1828" s="439"/>
      <c r="DE1828" s="439"/>
      <c r="DG1828" s="612"/>
      <c r="DH1828" s="613"/>
      <c r="DI1828" s="415"/>
      <c r="DJ1828" s="416"/>
      <c r="DK1828" s="416"/>
      <c r="DL1828" s="416"/>
      <c r="DM1828" s="416"/>
      <c r="DN1828" s="416"/>
      <c r="DO1828" s="416"/>
      <c r="DP1828" s="416"/>
      <c r="DQ1828" s="416"/>
      <c r="DR1828" s="416"/>
      <c r="DS1828" s="416"/>
      <c r="DT1828" s="416"/>
      <c r="DU1828" s="416"/>
      <c r="DV1828" s="416"/>
      <c r="DW1828" s="416"/>
      <c r="DX1828" s="416"/>
      <c r="DY1828" s="416"/>
      <c r="DZ1828" s="416"/>
      <c r="EA1828" s="416"/>
      <c r="EB1828" s="416"/>
      <c r="EC1828" s="416"/>
      <c r="ED1828" s="416"/>
      <c r="EE1828" s="416"/>
      <c r="EF1828" s="416"/>
      <c r="EG1828" s="416"/>
      <c r="EH1828" s="416"/>
      <c r="EI1828" s="416"/>
      <c r="EJ1828" s="416"/>
      <c r="EK1828" s="416"/>
      <c r="EL1828" s="417"/>
    </row>
    <row r="1829" spans="3:142" ht="36" customHeight="1" x14ac:dyDescent="0.25">
      <c r="C1829" s="782"/>
      <c r="D1829" s="742"/>
      <c r="E1829" s="743"/>
      <c r="F1829" s="703" t="s">
        <v>558</v>
      </c>
      <c r="G1829" s="703"/>
      <c r="H1829" s="704" t="s">
        <v>559</v>
      </c>
      <c r="I1829" s="705"/>
      <c r="J1829" s="705"/>
      <c r="K1829" s="705"/>
      <c r="L1829" s="706"/>
      <c r="M1829" s="864"/>
      <c r="N1829" s="865"/>
      <c r="O1829" s="864"/>
      <c r="P1829" s="865"/>
      <c r="Q1829" s="864"/>
      <c r="R1829" s="865"/>
      <c r="S1829" s="868"/>
      <c r="T1829" s="869"/>
      <c r="U1829" s="280"/>
      <c r="V1829" s="280"/>
      <c r="W1829" s="628"/>
      <c r="X1829" s="628"/>
      <c r="Y1829" s="281"/>
      <c r="Z1829" s="281"/>
      <c r="AA1829" s="628"/>
      <c r="AB1829" s="628"/>
      <c r="AC1829" s="281"/>
      <c r="AD1829" s="281"/>
      <c r="AE1829" s="60"/>
      <c r="AF1829" s="259"/>
      <c r="AG1829" s="374">
        <f t="shared" si="2537"/>
        <v>18</v>
      </c>
      <c r="AH1829" s="399"/>
      <c r="AK1829" s="412">
        <f t="shared" si="2538"/>
        <v>0</v>
      </c>
      <c r="AL1829" s="379">
        <f t="shared" si="2531"/>
        <v>0</v>
      </c>
      <c r="AM1829" s="380">
        <f t="shared" si="2539"/>
        <v>0</v>
      </c>
      <c r="AN1829" s="292">
        <f t="shared" si="2540"/>
        <v>0</v>
      </c>
      <c r="AO1829" s="388">
        <f t="shared" si="2541"/>
        <v>0</v>
      </c>
      <c r="AP1829" s="379">
        <f t="shared" si="2532"/>
        <v>0</v>
      </c>
      <c r="AQ1829" s="380">
        <f t="shared" si="2542"/>
        <v>0</v>
      </c>
      <c r="AR1829" s="317">
        <f t="shared" si="2543"/>
        <v>0</v>
      </c>
      <c r="AS1829" s="388">
        <f t="shared" si="2544"/>
        <v>0</v>
      </c>
      <c r="AT1829" s="379">
        <f t="shared" si="2533"/>
        <v>0</v>
      </c>
      <c r="AU1829" s="380">
        <f t="shared" si="2545"/>
        <v>0</v>
      </c>
      <c r="AV1829" s="317">
        <f t="shared" si="2546"/>
        <v>0</v>
      </c>
      <c r="AW1829" s="388">
        <f t="shared" si="2547"/>
        <v>0</v>
      </c>
      <c r="AX1829" s="379">
        <f t="shared" si="2534"/>
        <v>0</v>
      </c>
      <c r="AY1829" s="380">
        <f t="shared" si="2548"/>
        <v>0</v>
      </c>
      <c r="AZ1829" s="292">
        <f t="shared" si="2549"/>
        <v>0</v>
      </c>
      <c r="BA1829" s="388">
        <f t="shared" si="2550"/>
        <v>0</v>
      </c>
      <c r="BB1829" s="379">
        <f t="shared" si="2535"/>
        <v>0</v>
      </c>
      <c r="BC1829" s="380">
        <f t="shared" si="2551"/>
        <v>0</v>
      </c>
      <c r="BD1829" s="292">
        <f t="shared" si="2552"/>
        <v>0</v>
      </c>
      <c r="BE1829" s="388">
        <f t="shared" si="2553"/>
        <v>0</v>
      </c>
      <c r="BF1829" s="379">
        <f t="shared" si="2536"/>
        <v>0</v>
      </c>
      <c r="BG1829" s="380">
        <f t="shared" si="2554"/>
        <v>0</v>
      </c>
      <c r="BH1829" s="292">
        <f t="shared" si="2555"/>
        <v>0</v>
      </c>
      <c r="CA1829" s="436"/>
      <c r="CB1829" s="421"/>
      <c r="CC1829" s="375"/>
      <c r="CD1829" s="375"/>
      <c r="CE1829" s="375"/>
      <c r="CF1829" s="375"/>
      <c r="CG1829" s="375"/>
      <c r="CH1829" s="375"/>
      <c r="CI1829" s="375"/>
      <c r="CJ1829" s="375"/>
      <c r="CK1829" s="375"/>
      <c r="CL1829" s="375"/>
      <c r="CM1829" s="375"/>
      <c r="CN1829" s="439"/>
      <c r="CO1829" s="439"/>
      <c r="CP1829" s="439"/>
      <c r="CQ1829" s="439"/>
      <c r="CR1829" s="439"/>
      <c r="CS1829" s="439"/>
      <c r="CT1829" s="439"/>
      <c r="CU1829" s="439"/>
      <c r="CV1829" s="439"/>
      <c r="CW1829" s="439"/>
      <c r="CX1829" s="439"/>
      <c r="CY1829" s="439"/>
      <c r="CZ1829" s="439"/>
      <c r="DA1829" s="439"/>
      <c r="DB1829" s="439"/>
      <c r="DC1829" s="439"/>
      <c r="DD1829" s="439"/>
      <c r="DE1829" s="439"/>
      <c r="DG1829" s="610"/>
      <c r="DH1829" s="611"/>
      <c r="DI1829" s="415"/>
      <c r="DJ1829" s="416"/>
      <c r="DK1829" s="416"/>
      <c r="DL1829" s="416"/>
      <c r="DM1829" s="416"/>
      <c r="DN1829" s="416"/>
      <c r="DO1829" s="416"/>
      <c r="DP1829" s="416"/>
      <c r="DQ1829" s="416"/>
      <c r="DR1829" s="416"/>
      <c r="DS1829" s="416"/>
      <c r="DT1829" s="416"/>
      <c r="DU1829" s="416"/>
      <c r="DV1829" s="416"/>
      <c r="DW1829" s="416"/>
      <c r="DX1829" s="416"/>
      <c r="DY1829" s="416"/>
      <c r="DZ1829" s="416"/>
      <c r="EA1829" s="416"/>
      <c r="EB1829" s="416"/>
      <c r="EC1829" s="416"/>
      <c r="ED1829" s="416"/>
      <c r="EE1829" s="416"/>
      <c r="EF1829" s="416"/>
      <c r="EG1829" s="416"/>
      <c r="EH1829" s="416"/>
      <c r="EI1829" s="416"/>
      <c r="EJ1829" s="416"/>
      <c r="EK1829" s="416"/>
      <c r="EL1829" s="417"/>
    </row>
    <row r="1830" spans="3:142" ht="24" customHeight="1" x14ac:dyDescent="0.25">
      <c r="C1830" s="782"/>
      <c r="D1830" s="742"/>
      <c r="E1830" s="743"/>
      <c r="F1830" s="703" t="s">
        <v>560</v>
      </c>
      <c r="G1830" s="703"/>
      <c r="H1830" s="704" t="s">
        <v>561</v>
      </c>
      <c r="I1830" s="705"/>
      <c r="J1830" s="705"/>
      <c r="K1830" s="705"/>
      <c r="L1830" s="706"/>
      <c r="M1830" s="864"/>
      <c r="N1830" s="865"/>
      <c r="O1830" s="864"/>
      <c r="P1830" s="865"/>
      <c r="Q1830" s="864"/>
      <c r="R1830" s="865"/>
      <c r="S1830" s="868"/>
      <c r="T1830" s="869"/>
      <c r="U1830" s="280"/>
      <c r="V1830" s="280"/>
      <c r="W1830" s="628"/>
      <c r="X1830" s="628"/>
      <c r="Y1830" s="281"/>
      <c r="Z1830" s="281"/>
      <c r="AA1830" s="628"/>
      <c r="AB1830" s="628"/>
      <c r="AC1830" s="281"/>
      <c r="AD1830" s="281"/>
      <c r="AE1830" s="60"/>
      <c r="AF1830" s="259"/>
      <c r="AG1830" s="374">
        <f t="shared" si="2537"/>
        <v>18</v>
      </c>
      <c r="AH1830" s="399"/>
      <c r="AK1830" s="412">
        <f t="shared" si="2538"/>
        <v>0</v>
      </c>
      <c r="AL1830" s="379">
        <f t="shared" si="2531"/>
        <v>0</v>
      </c>
      <c r="AM1830" s="380">
        <f t="shared" si="2539"/>
        <v>0</v>
      </c>
      <c r="AN1830" s="292">
        <f t="shared" si="2540"/>
        <v>0</v>
      </c>
      <c r="AO1830" s="388">
        <f t="shared" si="2541"/>
        <v>0</v>
      </c>
      <c r="AP1830" s="379">
        <f t="shared" si="2532"/>
        <v>0</v>
      </c>
      <c r="AQ1830" s="380">
        <f t="shared" si="2542"/>
        <v>0</v>
      </c>
      <c r="AR1830" s="317">
        <f t="shared" si="2543"/>
        <v>0</v>
      </c>
      <c r="AS1830" s="388">
        <f t="shared" si="2544"/>
        <v>0</v>
      </c>
      <c r="AT1830" s="379">
        <f t="shared" si="2533"/>
        <v>0</v>
      </c>
      <c r="AU1830" s="380">
        <f t="shared" si="2545"/>
        <v>0</v>
      </c>
      <c r="AV1830" s="317">
        <f t="shared" si="2546"/>
        <v>0</v>
      </c>
      <c r="AW1830" s="388">
        <f t="shared" si="2547"/>
        <v>0</v>
      </c>
      <c r="AX1830" s="379">
        <f t="shared" si="2534"/>
        <v>0</v>
      </c>
      <c r="AY1830" s="380">
        <f t="shared" si="2548"/>
        <v>0</v>
      </c>
      <c r="AZ1830" s="292">
        <f t="shared" si="2549"/>
        <v>0</v>
      </c>
      <c r="BA1830" s="388">
        <f t="shared" si="2550"/>
        <v>0</v>
      </c>
      <c r="BB1830" s="379">
        <f t="shared" si="2535"/>
        <v>0</v>
      </c>
      <c r="BC1830" s="380">
        <f t="shared" si="2551"/>
        <v>0</v>
      </c>
      <c r="BD1830" s="292">
        <f t="shared" si="2552"/>
        <v>0</v>
      </c>
      <c r="BE1830" s="388">
        <f t="shared" si="2553"/>
        <v>0</v>
      </c>
      <c r="BF1830" s="379">
        <f t="shared" si="2536"/>
        <v>0</v>
      </c>
      <c r="BG1830" s="380">
        <f t="shared" si="2554"/>
        <v>0</v>
      </c>
      <c r="BH1830" s="292">
        <f t="shared" si="2555"/>
        <v>0</v>
      </c>
      <c r="CA1830" s="299" t="s">
        <v>60</v>
      </c>
      <c r="CB1830" s="421"/>
      <c r="CC1830" s="375"/>
      <c r="CD1830" s="375"/>
      <c r="CE1830" s="375"/>
      <c r="CF1830" s="375"/>
      <c r="CG1830" s="375"/>
      <c r="CH1830" s="375"/>
      <c r="CI1830" s="375"/>
      <c r="CJ1830" s="375"/>
      <c r="CK1830" s="375"/>
      <c r="CL1830" s="375"/>
      <c r="CM1830" s="375"/>
      <c r="CN1830" s="423">
        <f t="shared" ref="CN1830" si="2556">IF(M1830="",0,M1830)</f>
        <v>0</v>
      </c>
      <c r="CO1830" s="423">
        <f t="shared" ref="CO1830" si="2557">IF(N1830="",0,N1830)</f>
        <v>0</v>
      </c>
      <c r="CP1830" s="423">
        <f t="shared" ref="CP1830" si="2558">IF(O1830="",0,O1830)</f>
        <v>0</v>
      </c>
      <c r="CQ1830" s="423">
        <f t="shared" ref="CQ1830" si="2559">IF(P1830="",0,P1830)</f>
        <v>0</v>
      </c>
      <c r="CR1830" s="423">
        <f t="shared" ref="CR1830" si="2560">IF(Q1830="",0,Q1830)</f>
        <v>0</v>
      </c>
      <c r="CS1830" s="423">
        <f t="shared" ref="CS1830" si="2561">IF(R1830="",0,R1830)</f>
        <v>0</v>
      </c>
      <c r="CT1830" s="423">
        <f t="shared" ref="CT1830" si="2562">IF(S1830="",0,S1830)</f>
        <v>0</v>
      </c>
      <c r="CU1830" s="423">
        <f t="shared" ref="CU1830" si="2563">IF(T1830="",0,T1830)</f>
        <v>0</v>
      </c>
      <c r="CV1830" s="423">
        <f t="shared" ref="CV1830" si="2564">IF(U1830="",0,U1830)</f>
        <v>0</v>
      </c>
      <c r="CW1830" s="423">
        <f t="shared" ref="CW1830" si="2565">IF(V1830="",0,V1830)</f>
        <v>0</v>
      </c>
      <c r="CX1830" s="423">
        <f t="shared" ref="CX1830" si="2566">IF(W1830="",0,W1830)</f>
        <v>0</v>
      </c>
      <c r="CY1830" s="423">
        <f t="shared" ref="CY1830" si="2567">IF(X1830="",0,X1830)</f>
        <v>0</v>
      </c>
      <c r="CZ1830" s="423">
        <f t="shared" ref="CZ1830" si="2568">IF(Y1830="",0,Y1830)</f>
        <v>0</v>
      </c>
      <c r="DA1830" s="423">
        <f t="shared" ref="DA1830" si="2569">IF(Z1830="",0,Z1830)</f>
        <v>0</v>
      </c>
      <c r="DB1830" s="423">
        <f t="shared" ref="DB1830" si="2570">IF(AA1830="",0,AA1830)</f>
        <v>0</v>
      </c>
      <c r="DC1830" s="423">
        <f t="shared" ref="DC1830" si="2571">IF(AB1830="",0,AB1830)</f>
        <v>0</v>
      </c>
      <c r="DD1830" s="423">
        <f t="shared" ref="DD1830" si="2572">IF(AC1830="",0,AC1830)</f>
        <v>0</v>
      </c>
      <c r="DE1830" s="423">
        <f t="shared" ref="DE1830" si="2573">IF(AD1830="",0,AD1830)</f>
        <v>0</v>
      </c>
      <c r="DG1830" s="610"/>
      <c r="DH1830" s="611"/>
      <c r="DI1830" s="415"/>
      <c r="DJ1830" s="416"/>
      <c r="DK1830" s="416"/>
      <c r="DL1830" s="416"/>
      <c r="DM1830" s="416"/>
      <c r="DN1830" s="416"/>
      <c r="DO1830" s="416"/>
      <c r="DP1830" s="416"/>
      <c r="DQ1830" s="416"/>
      <c r="DR1830" s="416"/>
      <c r="DS1830" s="416"/>
      <c r="DT1830" s="416"/>
      <c r="DU1830" s="416"/>
      <c r="DV1830" s="416"/>
      <c r="DW1830" s="416"/>
      <c r="DX1830" s="416"/>
      <c r="DY1830" s="416"/>
      <c r="DZ1830" s="416"/>
      <c r="EA1830" s="416"/>
      <c r="EB1830" s="416"/>
      <c r="EC1830" s="416"/>
      <c r="ED1830" s="416"/>
      <c r="EE1830" s="416"/>
      <c r="EF1830" s="416"/>
      <c r="EG1830" s="416"/>
      <c r="EH1830" s="416"/>
      <c r="EI1830" s="416"/>
      <c r="EJ1830" s="416"/>
      <c r="EK1830" s="416"/>
      <c r="EL1830" s="417"/>
    </row>
    <row r="1831" spans="3:142" ht="24" customHeight="1" x14ac:dyDescent="0.25">
      <c r="C1831" s="782"/>
      <c r="D1831" s="742"/>
      <c r="E1831" s="743"/>
      <c r="F1831" s="702" t="s">
        <v>564</v>
      </c>
      <c r="G1831" s="702"/>
      <c r="H1831" s="188"/>
      <c r="I1831" s="700" t="s">
        <v>562</v>
      </c>
      <c r="J1831" s="700"/>
      <c r="K1831" s="700"/>
      <c r="L1831" s="701"/>
      <c r="M1831" s="864"/>
      <c r="N1831" s="865"/>
      <c r="O1831" s="864"/>
      <c r="P1831" s="865"/>
      <c r="Q1831" s="864"/>
      <c r="R1831" s="865"/>
      <c r="S1831" s="868"/>
      <c r="T1831" s="869"/>
      <c r="U1831" s="280"/>
      <c r="V1831" s="280"/>
      <c r="W1831" s="628"/>
      <c r="X1831" s="628"/>
      <c r="Y1831" s="281"/>
      <c r="Z1831" s="281"/>
      <c r="AA1831" s="628"/>
      <c r="AB1831" s="628"/>
      <c r="AC1831" s="281"/>
      <c r="AD1831" s="281"/>
      <c r="AE1831" s="60"/>
      <c r="AF1831" s="259"/>
      <c r="AG1831" s="374">
        <f t="shared" si="2537"/>
        <v>18</v>
      </c>
      <c r="AH1831" s="399"/>
      <c r="AK1831" s="412">
        <f t="shared" si="2538"/>
        <v>0</v>
      </c>
      <c r="AL1831" s="379">
        <f t="shared" si="2531"/>
        <v>0</v>
      </c>
      <c r="AM1831" s="380">
        <f t="shared" si="2539"/>
        <v>0</v>
      </c>
      <c r="AN1831" s="292">
        <f t="shared" si="2540"/>
        <v>0</v>
      </c>
      <c r="AO1831" s="388">
        <f t="shared" si="2541"/>
        <v>0</v>
      </c>
      <c r="AP1831" s="379">
        <f t="shared" si="2532"/>
        <v>0</v>
      </c>
      <c r="AQ1831" s="380">
        <f t="shared" si="2542"/>
        <v>0</v>
      </c>
      <c r="AR1831" s="317">
        <f t="shared" si="2543"/>
        <v>0</v>
      </c>
      <c r="AS1831" s="388">
        <f t="shared" si="2544"/>
        <v>0</v>
      </c>
      <c r="AT1831" s="379">
        <f t="shared" si="2533"/>
        <v>0</v>
      </c>
      <c r="AU1831" s="380">
        <f t="shared" si="2545"/>
        <v>0</v>
      </c>
      <c r="AV1831" s="317">
        <f t="shared" si="2546"/>
        <v>0</v>
      </c>
      <c r="AW1831" s="388">
        <f t="shared" si="2547"/>
        <v>0</v>
      </c>
      <c r="AX1831" s="379">
        <f t="shared" si="2534"/>
        <v>0</v>
      </c>
      <c r="AY1831" s="380">
        <f t="shared" si="2548"/>
        <v>0</v>
      </c>
      <c r="AZ1831" s="292">
        <f t="shared" si="2549"/>
        <v>0</v>
      </c>
      <c r="BA1831" s="388">
        <f t="shared" si="2550"/>
        <v>0</v>
      </c>
      <c r="BB1831" s="379">
        <f t="shared" si="2535"/>
        <v>0</v>
      </c>
      <c r="BC1831" s="380">
        <f t="shared" si="2551"/>
        <v>0</v>
      </c>
      <c r="BD1831" s="292">
        <f t="shared" si="2552"/>
        <v>0</v>
      </c>
      <c r="BE1831" s="388">
        <f t="shared" si="2553"/>
        <v>0</v>
      </c>
      <c r="BF1831" s="379">
        <f t="shared" si="2536"/>
        <v>0</v>
      </c>
      <c r="BG1831" s="380">
        <f t="shared" si="2554"/>
        <v>0</v>
      </c>
      <c r="BH1831" s="292">
        <f t="shared" si="2555"/>
        <v>0</v>
      </c>
      <c r="CA1831" s="299" t="s">
        <v>1917</v>
      </c>
      <c r="CB1831" s="421"/>
      <c r="CC1831" s="375"/>
      <c r="CD1831" s="375"/>
      <c r="CE1831" s="375"/>
      <c r="CF1831" s="375"/>
      <c r="CG1831" s="375"/>
      <c r="CH1831" s="375"/>
      <c r="CI1831" s="375"/>
      <c r="CJ1831" s="375"/>
      <c r="CK1831" s="375"/>
      <c r="CL1831" s="375"/>
      <c r="CM1831" s="375"/>
      <c r="CN1831" s="301">
        <f t="shared" ref="CN1831" si="2574">SUM(M1831:M1832)</f>
        <v>0</v>
      </c>
      <c r="CO1831" s="301">
        <f t="shared" ref="CO1831" si="2575">SUM(N1831:N1832)</f>
        <v>0</v>
      </c>
      <c r="CP1831" s="301">
        <f t="shared" ref="CP1831" si="2576">SUM(O1831:O1832)</f>
        <v>0</v>
      </c>
      <c r="CQ1831" s="301">
        <f t="shared" ref="CQ1831" si="2577">SUM(P1831:P1832)</f>
        <v>0</v>
      </c>
      <c r="CR1831" s="301">
        <f t="shared" ref="CR1831" si="2578">SUM(Q1831:Q1832)</f>
        <v>0</v>
      </c>
      <c r="CS1831" s="301">
        <f t="shared" ref="CS1831" si="2579">SUM(R1831:R1832)</f>
        <v>0</v>
      </c>
      <c r="CT1831" s="301">
        <f t="shared" ref="CT1831" si="2580">SUM(S1831:S1832)</f>
        <v>0</v>
      </c>
      <c r="CU1831" s="301">
        <f t="shared" ref="CU1831" si="2581">SUM(T1831:T1832)</f>
        <v>0</v>
      </c>
      <c r="CV1831" s="301">
        <f t="shared" ref="CV1831" si="2582">SUM(U1831:U1832)</f>
        <v>0</v>
      </c>
      <c r="CW1831" s="301">
        <f t="shared" ref="CW1831" si="2583">SUM(V1831:V1832)</f>
        <v>0</v>
      </c>
      <c r="CX1831" s="301">
        <f t="shared" ref="CX1831" si="2584">SUM(W1831:W1832)</f>
        <v>0</v>
      </c>
      <c r="CY1831" s="301">
        <f t="shared" ref="CY1831" si="2585">SUM(X1831:X1832)</f>
        <v>0</v>
      </c>
      <c r="CZ1831" s="301">
        <f t="shared" ref="CZ1831" si="2586">SUM(Y1831:Y1832)</f>
        <v>0</v>
      </c>
      <c r="DA1831" s="301">
        <f t="shared" ref="DA1831" si="2587">SUM(Z1831:Z1832)</f>
        <v>0</v>
      </c>
      <c r="DB1831" s="301">
        <f t="shared" ref="DB1831" si="2588">SUM(AA1831:AA1832)</f>
        <v>0</v>
      </c>
      <c r="DC1831" s="301">
        <f t="shared" ref="DC1831" si="2589">SUM(AB1831:AB1832)</f>
        <v>0</v>
      </c>
      <c r="DD1831" s="301">
        <f t="shared" ref="DD1831" si="2590">SUM(AC1831:AC1832)</f>
        <v>0</v>
      </c>
      <c r="DE1831" s="301">
        <f t="shared" ref="DE1831" si="2591">SUM(AD1831:AD1832)</f>
        <v>0</v>
      </c>
      <c r="DG1831" s="612"/>
      <c r="DH1831" s="613"/>
      <c r="DI1831" s="415"/>
      <c r="DJ1831" s="416"/>
      <c r="DK1831" s="416"/>
      <c r="DL1831" s="416"/>
      <c r="DM1831" s="416"/>
      <c r="DN1831" s="416"/>
      <c r="DO1831" s="416"/>
      <c r="DP1831" s="416"/>
      <c r="DQ1831" s="416"/>
      <c r="DR1831" s="416"/>
      <c r="DS1831" s="416"/>
      <c r="DT1831" s="416"/>
      <c r="DU1831" s="416"/>
      <c r="DV1831" s="416"/>
      <c r="DW1831" s="416"/>
      <c r="DX1831" s="416"/>
      <c r="DY1831" s="416"/>
      <c r="DZ1831" s="416"/>
      <c r="EA1831" s="416"/>
      <c r="EB1831" s="416"/>
      <c r="EC1831" s="416"/>
      <c r="ED1831" s="416"/>
      <c r="EE1831" s="416"/>
      <c r="EF1831" s="416"/>
      <c r="EG1831" s="416"/>
      <c r="EH1831" s="416"/>
      <c r="EI1831" s="416"/>
      <c r="EJ1831" s="416"/>
      <c r="EK1831" s="416"/>
      <c r="EL1831" s="417"/>
    </row>
    <row r="1832" spans="3:142" ht="24" customHeight="1" x14ac:dyDescent="0.25">
      <c r="C1832" s="782"/>
      <c r="D1832" s="742"/>
      <c r="E1832" s="743"/>
      <c r="F1832" s="702" t="s">
        <v>565</v>
      </c>
      <c r="G1832" s="702"/>
      <c r="H1832" s="188"/>
      <c r="I1832" s="700" t="s">
        <v>563</v>
      </c>
      <c r="J1832" s="700"/>
      <c r="K1832" s="700"/>
      <c r="L1832" s="701"/>
      <c r="M1832" s="864"/>
      <c r="N1832" s="865"/>
      <c r="O1832" s="864"/>
      <c r="P1832" s="865"/>
      <c r="Q1832" s="864"/>
      <c r="R1832" s="865"/>
      <c r="S1832" s="868"/>
      <c r="T1832" s="869"/>
      <c r="U1832" s="280"/>
      <c r="V1832" s="280"/>
      <c r="W1832" s="628"/>
      <c r="X1832" s="628"/>
      <c r="Y1832" s="281"/>
      <c r="Z1832" s="281"/>
      <c r="AA1832" s="628"/>
      <c r="AB1832" s="628"/>
      <c r="AC1832" s="281"/>
      <c r="AD1832" s="281"/>
      <c r="AE1832" s="60"/>
      <c r="AF1832" s="259"/>
      <c r="AG1832" s="374">
        <f t="shared" si="2537"/>
        <v>18</v>
      </c>
      <c r="AH1832" s="399"/>
      <c r="AK1832" s="412">
        <f t="shared" si="2538"/>
        <v>0</v>
      </c>
      <c r="AL1832" s="379">
        <f t="shared" si="2531"/>
        <v>0</v>
      </c>
      <c r="AM1832" s="380">
        <f t="shared" si="2539"/>
        <v>0</v>
      </c>
      <c r="AN1832" s="292">
        <f t="shared" si="2540"/>
        <v>0</v>
      </c>
      <c r="AO1832" s="388">
        <f t="shared" si="2541"/>
        <v>0</v>
      </c>
      <c r="AP1832" s="379">
        <f t="shared" si="2532"/>
        <v>0</v>
      </c>
      <c r="AQ1832" s="380">
        <f t="shared" si="2542"/>
        <v>0</v>
      </c>
      <c r="AR1832" s="317">
        <f t="shared" si="2543"/>
        <v>0</v>
      </c>
      <c r="AS1832" s="388">
        <f t="shared" si="2544"/>
        <v>0</v>
      </c>
      <c r="AT1832" s="379">
        <f t="shared" si="2533"/>
        <v>0</v>
      </c>
      <c r="AU1832" s="380">
        <f t="shared" si="2545"/>
        <v>0</v>
      </c>
      <c r="AV1832" s="317">
        <f t="shared" si="2546"/>
        <v>0</v>
      </c>
      <c r="AW1832" s="388">
        <f t="shared" si="2547"/>
        <v>0</v>
      </c>
      <c r="AX1832" s="379">
        <f t="shared" si="2534"/>
        <v>0</v>
      </c>
      <c r="AY1832" s="380">
        <f t="shared" si="2548"/>
        <v>0</v>
      </c>
      <c r="AZ1832" s="292">
        <f t="shared" si="2549"/>
        <v>0</v>
      </c>
      <c r="BA1832" s="388">
        <f t="shared" si="2550"/>
        <v>0</v>
      </c>
      <c r="BB1832" s="379">
        <f t="shared" si="2535"/>
        <v>0</v>
      </c>
      <c r="BC1832" s="380">
        <f t="shared" si="2551"/>
        <v>0</v>
      </c>
      <c r="BD1832" s="292">
        <f t="shared" si="2552"/>
        <v>0</v>
      </c>
      <c r="BE1832" s="388">
        <f t="shared" si="2553"/>
        <v>0</v>
      </c>
      <c r="BF1832" s="379">
        <f t="shared" si="2536"/>
        <v>0</v>
      </c>
      <c r="BG1832" s="380">
        <f t="shared" si="2554"/>
        <v>0</v>
      </c>
      <c r="BH1832" s="292">
        <f t="shared" si="2555"/>
        <v>0</v>
      </c>
      <c r="CA1832" s="299" t="s">
        <v>1910</v>
      </c>
      <c r="CB1832" s="421"/>
      <c r="CC1832" s="375"/>
      <c r="CD1832" s="375"/>
      <c r="CE1832" s="375"/>
      <c r="CF1832" s="375"/>
      <c r="CG1832" s="375"/>
      <c r="CH1832" s="375"/>
      <c r="CI1832" s="375"/>
      <c r="CJ1832" s="375"/>
      <c r="CK1832" s="375"/>
      <c r="CL1832" s="375"/>
      <c r="CM1832" s="375"/>
      <c r="CN1832" s="422">
        <f t="shared" ref="CN1832" si="2592">IF(CN1830="NA",COUNTIF(M1831:M1832,"NA"),COUNTIF(M1831:M1832,"NS"))</f>
        <v>0</v>
      </c>
      <c r="CO1832" s="422">
        <f t="shared" ref="CO1832" si="2593">IF(CO1830="NA",COUNTIF(N1831:N1832,"NA"),COUNTIF(N1831:N1832,"NS"))</f>
        <v>0</v>
      </c>
      <c r="CP1832" s="422">
        <f t="shared" ref="CP1832" si="2594">IF(CP1830="NA",COUNTIF(O1831:O1832,"NA"),COUNTIF(O1831:O1832,"NS"))</f>
        <v>0</v>
      </c>
      <c r="CQ1832" s="422">
        <f t="shared" ref="CQ1832" si="2595">IF(CQ1830="NA",COUNTIF(P1831:P1832,"NA"),COUNTIF(P1831:P1832,"NS"))</f>
        <v>0</v>
      </c>
      <c r="CR1832" s="422">
        <f t="shared" ref="CR1832" si="2596">IF(CR1830="NA",COUNTIF(Q1831:Q1832,"NA"),COUNTIF(Q1831:Q1832,"NS"))</f>
        <v>0</v>
      </c>
      <c r="CS1832" s="422">
        <f t="shared" ref="CS1832" si="2597">IF(CS1830="NA",COUNTIF(R1831:R1832,"NA"),COUNTIF(R1831:R1832,"NS"))</f>
        <v>0</v>
      </c>
      <c r="CT1832" s="422">
        <f t="shared" ref="CT1832" si="2598">IF(CT1830="NA",COUNTIF(S1831:S1832,"NA"),COUNTIF(S1831:S1832,"NS"))</f>
        <v>0</v>
      </c>
      <c r="CU1832" s="422">
        <f t="shared" ref="CU1832" si="2599">IF(CU1830="NA",COUNTIF(T1831:T1832,"NA"),COUNTIF(T1831:T1832,"NS"))</f>
        <v>0</v>
      </c>
      <c r="CV1832" s="422">
        <f t="shared" ref="CV1832" si="2600">IF(CV1830="NA",COUNTIF(U1831:U1832,"NA"),COUNTIF(U1831:U1832,"NS"))</f>
        <v>0</v>
      </c>
      <c r="CW1832" s="422">
        <f t="shared" ref="CW1832" si="2601">IF(CW1830="NA",COUNTIF(V1831:V1832,"NA"),COUNTIF(V1831:V1832,"NS"))</f>
        <v>0</v>
      </c>
      <c r="CX1832" s="422">
        <f t="shared" ref="CX1832" si="2602">IF(CX1830="NA",COUNTIF(W1831:W1832,"NA"),COUNTIF(W1831:W1832,"NS"))</f>
        <v>0</v>
      </c>
      <c r="CY1832" s="422">
        <f t="shared" ref="CY1832" si="2603">IF(CY1830="NA",COUNTIF(X1831:X1832,"NA"),COUNTIF(X1831:X1832,"NS"))</f>
        <v>0</v>
      </c>
      <c r="CZ1832" s="422">
        <f t="shared" ref="CZ1832" si="2604">IF(CZ1830="NA",COUNTIF(Y1831:Y1832,"NA"),COUNTIF(Y1831:Y1832,"NS"))</f>
        <v>0</v>
      </c>
      <c r="DA1832" s="422">
        <f t="shared" ref="DA1832" si="2605">IF(DA1830="NA",COUNTIF(Z1831:Z1832,"NA"),COUNTIF(Z1831:Z1832,"NS"))</f>
        <v>0</v>
      </c>
      <c r="DB1832" s="422">
        <f t="shared" ref="DB1832" si="2606">IF(DB1830="NA",COUNTIF(AA1831:AA1832,"NA"),COUNTIF(AA1831:AA1832,"NS"))</f>
        <v>0</v>
      </c>
      <c r="DC1832" s="422">
        <f t="shared" ref="DC1832" si="2607">IF(DC1830="NA",COUNTIF(AB1831:AB1832,"NA"),COUNTIF(AB1831:AB1832,"NS"))</f>
        <v>0</v>
      </c>
      <c r="DD1832" s="422">
        <f t="shared" ref="DD1832" si="2608">IF(DD1830="NA",COUNTIF(AC1831:AC1832,"NA"),COUNTIF(AC1831:AC1832,"NS"))</f>
        <v>0</v>
      </c>
      <c r="DE1832" s="422">
        <f t="shared" ref="DE1832" si="2609">IF(DE1830="NA",COUNTIF(AD1831:AD1832,"NA"),COUNTIF(AD1831:AD1832,"NS"))</f>
        <v>0</v>
      </c>
      <c r="DG1832" s="612"/>
      <c r="DH1832" s="613"/>
      <c r="DI1832" s="415"/>
      <c r="DJ1832" s="416"/>
      <c r="DK1832" s="416"/>
      <c r="DL1832" s="416"/>
      <c r="DM1832" s="416"/>
      <c r="DN1832" s="416"/>
      <c r="DO1832" s="416"/>
      <c r="DP1832" s="416"/>
      <c r="DQ1832" s="416"/>
      <c r="DR1832" s="416"/>
      <c r="DS1832" s="416"/>
      <c r="DT1832" s="416"/>
      <c r="DU1832" s="416"/>
      <c r="DV1832" s="416"/>
      <c r="DW1832" s="416"/>
      <c r="DX1832" s="416"/>
      <c r="DY1832" s="416"/>
      <c r="DZ1832" s="416"/>
      <c r="EA1832" s="416"/>
      <c r="EB1832" s="416"/>
      <c r="EC1832" s="416"/>
      <c r="ED1832" s="416"/>
      <c r="EE1832" s="416"/>
      <c r="EF1832" s="416"/>
      <c r="EG1832" s="416"/>
      <c r="EH1832" s="416"/>
      <c r="EI1832" s="416"/>
      <c r="EJ1832" s="416"/>
      <c r="EK1832" s="416"/>
      <c r="EL1832" s="417"/>
    </row>
    <row r="1833" spans="3:142" ht="24" customHeight="1" x14ac:dyDescent="0.25">
      <c r="C1833" s="782"/>
      <c r="D1833" s="742"/>
      <c r="E1833" s="743"/>
      <c r="F1833" s="703" t="s">
        <v>566</v>
      </c>
      <c r="G1833" s="703"/>
      <c r="H1833" s="704" t="s">
        <v>567</v>
      </c>
      <c r="I1833" s="705"/>
      <c r="J1833" s="705"/>
      <c r="K1833" s="705"/>
      <c r="L1833" s="706"/>
      <c r="M1833" s="864"/>
      <c r="N1833" s="865"/>
      <c r="O1833" s="864"/>
      <c r="P1833" s="865"/>
      <c r="Q1833" s="864"/>
      <c r="R1833" s="865"/>
      <c r="S1833" s="868"/>
      <c r="T1833" s="869"/>
      <c r="U1833" s="280"/>
      <c r="V1833" s="280"/>
      <c r="W1833" s="628"/>
      <c r="X1833" s="628"/>
      <c r="Y1833" s="281"/>
      <c r="Z1833" s="281"/>
      <c r="AA1833" s="628"/>
      <c r="AB1833" s="628"/>
      <c r="AC1833" s="281"/>
      <c r="AD1833" s="281"/>
      <c r="AE1833" s="60"/>
      <c r="AF1833" s="259"/>
      <c r="AG1833" s="374">
        <f t="shared" si="2537"/>
        <v>18</v>
      </c>
      <c r="AH1833" s="399"/>
      <c r="AK1833" s="412">
        <f t="shared" si="2538"/>
        <v>0</v>
      </c>
      <c r="AL1833" s="379">
        <f t="shared" si="2531"/>
        <v>0</v>
      </c>
      <c r="AM1833" s="380">
        <f t="shared" si="2539"/>
        <v>0</v>
      </c>
      <c r="AN1833" s="292">
        <f t="shared" si="2540"/>
        <v>0</v>
      </c>
      <c r="AO1833" s="388">
        <f t="shared" si="2541"/>
        <v>0</v>
      </c>
      <c r="AP1833" s="379">
        <f t="shared" si="2532"/>
        <v>0</v>
      </c>
      <c r="AQ1833" s="380">
        <f t="shared" si="2542"/>
        <v>0</v>
      </c>
      <c r="AR1833" s="317">
        <f t="shared" si="2543"/>
        <v>0</v>
      </c>
      <c r="AS1833" s="388">
        <f t="shared" si="2544"/>
        <v>0</v>
      </c>
      <c r="AT1833" s="379">
        <f t="shared" si="2533"/>
        <v>0</v>
      </c>
      <c r="AU1833" s="380">
        <f t="shared" si="2545"/>
        <v>0</v>
      </c>
      <c r="AV1833" s="317">
        <f t="shared" si="2546"/>
        <v>0</v>
      </c>
      <c r="AW1833" s="388">
        <f t="shared" si="2547"/>
        <v>0</v>
      </c>
      <c r="AX1833" s="379">
        <f t="shared" si="2534"/>
        <v>0</v>
      </c>
      <c r="AY1833" s="380">
        <f t="shared" si="2548"/>
        <v>0</v>
      </c>
      <c r="AZ1833" s="292">
        <f t="shared" si="2549"/>
        <v>0</v>
      </c>
      <c r="BA1833" s="388">
        <f t="shared" si="2550"/>
        <v>0</v>
      </c>
      <c r="BB1833" s="379">
        <f t="shared" si="2535"/>
        <v>0</v>
      </c>
      <c r="BC1833" s="380">
        <f t="shared" si="2551"/>
        <v>0</v>
      </c>
      <c r="BD1833" s="292">
        <f t="shared" si="2552"/>
        <v>0</v>
      </c>
      <c r="BE1833" s="388">
        <f t="shared" si="2553"/>
        <v>0</v>
      </c>
      <c r="BF1833" s="379">
        <f t="shared" si="2536"/>
        <v>0</v>
      </c>
      <c r="BG1833" s="380">
        <f t="shared" si="2554"/>
        <v>0</v>
      </c>
      <c r="BH1833" s="292">
        <f t="shared" si="2555"/>
        <v>0</v>
      </c>
      <c r="CA1833" s="308" t="s">
        <v>1918</v>
      </c>
      <c r="CB1833" s="427"/>
      <c r="CC1833" s="375"/>
      <c r="CD1833" s="375"/>
      <c r="CE1833" s="375"/>
      <c r="CF1833" s="375"/>
      <c r="CG1833" s="375"/>
      <c r="CH1833" s="375"/>
      <c r="CI1833" s="375"/>
      <c r="CJ1833" s="375"/>
      <c r="CK1833" s="375"/>
      <c r="CL1833" s="375"/>
      <c r="CM1833" s="375"/>
      <c r="CN1833" s="435">
        <f t="shared" ref="CN1833:DD1833" si="2610">IF(OR(AND(CN1830=0,CN1832&gt;0),AND(CN1830="NS",CN1831&gt;0),AND(CN1830="NS",CN1832=0,CN1831=0)),1,IF(OR(AND(CN1830&gt;0,CN1832=2),AND(CN1830="NS",CN1832=2),AND(CN1830="NS",CN1831=0,CN1832&gt;0),OR(CN1830=CN1831,AND(CN1830="",CN1832=0,CN1831=0))),0,1))</f>
        <v>0</v>
      </c>
      <c r="CO1833" s="435">
        <f t="shared" si="2610"/>
        <v>0</v>
      </c>
      <c r="CP1833" s="435">
        <f t="shared" si="2610"/>
        <v>0</v>
      </c>
      <c r="CQ1833" s="435">
        <f t="shared" si="2610"/>
        <v>0</v>
      </c>
      <c r="CR1833" s="435">
        <f t="shared" si="2610"/>
        <v>0</v>
      </c>
      <c r="CS1833" s="435">
        <f t="shared" si="2610"/>
        <v>0</v>
      </c>
      <c r="CT1833" s="435">
        <f t="shared" si="2610"/>
        <v>0</v>
      </c>
      <c r="CU1833" s="435">
        <f t="shared" si="2610"/>
        <v>0</v>
      </c>
      <c r="CV1833" s="435">
        <f t="shared" si="2610"/>
        <v>0</v>
      </c>
      <c r="CW1833" s="435">
        <f t="shared" si="2610"/>
        <v>0</v>
      </c>
      <c r="CX1833" s="435">
        <f t="shared" si="2610"/>
        <v>0</v>
      </c>
      <c r="CY1833" s="435">
        <f t="shared" si="2610"/>
        <v>0</v>
      </c>
      <c r="CZ1833" s="435">
        <f t="shared" si="2610"/>
        <v>0</v>
      </c>
      <c r="DA1833" s="435">
        <f t="shared" si="2610"/>
        <v>0</v>
      </c>
      <c r="DB1833" s="435">
        <f t="shared" si="2610"/>
        <v>0</v>
      </c>
      <c r="DC1833" s="435">
        <f t="shared" si="2610"/>
        <v>0</v>
      </c>
      <c r="DD1833" s="435">
        <f t="shared" si="2610"/>
        <v>0</v>
      </c>
      <c r="DE1833" s="435">
        <f t="shared" ref="DE1833" si="2611">IF(OR(AND(DE1830=0,DE1832&gt;0),AND(DE1830="NS",DE1831&gt;0),AND(DE1830="NS",DE1832=0,DE1831=0)),1,IF(OR(AND(DE1830&gt;0,DE1832=2),AND(DE1830="NS",DE1832=2),AND(DE1830="NS",DE1831=0,DE1832&gt;0),OR(DE1830=DE1831,AND(DE1830="",DE1832=0,DE1831=0))),0,1))</f>
        <v>0</v>
      </c>
      <c r="DF1833" s="400">
        <f>SUM(CN1833:DE1833)</f>
        <v>0</v>
      </c>
      <c r="DG1833" s="610"/>
      <c r="DH1833" s="611"/>
      <c r="DI1833" s="415"/>
      <c r="DJ1833" s="416"/>
      <c r="DK1833" s="416"/>
      <c r="DL1833" s="416"/>
      <c r="DM1833" s="416"/>
      <c r="DN1833" s="416"/>
      <c r="DO1833" s="416"/>
      <c r="DP1833" s="416"/>
      <c r="DQ1833" s="416"/>
      <c r="DR1833" s="416"/>
      <c r="DS1833" s="416"/>
      <c r="DT1833" s="416"/>
      <c r="DU1833" s="416"/>
      <c r="DV1833" s="416"/>
      <c r="DW1833" s="416"/>
      <c r="DX1833" s="416"/>
      <c r="DY1833" s="416"/>
      <c r="DZ1833" s="416"/>
      <c r="EA1833" s="416"/>
      <c r="EB1833" s="416"/>
      <c r="EC1833" s="416"/>
      <c r="ED1833" s="416"/>
      <c r="EE1833" s="416"/>
      <c r="EF1833" s="416"/>
      <c r="EG1833" s="416"/>
      <c r="EH1833" s="416"/>
      <c r="EI1833" s="416"/>
      <c r="EJ1833" s="416"/>
      <c r="EK1833" s="416"/>
      <c r="EL1833" s="417"/>
    </row>
    <row r="1834" spans="3:142" ht="48" customHeight="1" x14ac:dyDescent="0.25">
      <c r="C1834" s="782"/>
      <c r="D1834" s="742"/>
      <c r="E1834" s="743"/>
      <c r="F1834" s="703" t="s">
        <v>568</v>
      </c>
      <c r="G1834" s="703"/>
      <c r="H1834" s="704" t="s">
        <v>569</v>
      </c>
      <c r="I1834" s="705"/>
      <c r="J1834" s="705"/>
      <c r="K1834" s="705"/>
      <c r="L1834" s="706"/>
      <c r="M1834" s="864"/>
      <c r="N1834" s="865"/>
      <c r="O1834" s="864"/>
      <c r="P1834" s="865"/>
      <c r="Q1834" s="864"/>
      <c r="R1834" s="865"/>
      <c r="S1834" s="868"/>
      <c r="T1834" s="869"/>
      <c r="U1834" s="280"/>
      <c r="V1834" s="280"/>
      <c r="W1834" s="628"/>
      <c r="X1834" s="628"/>
      <c r="Y1834" s="281"/>
      <c r="Z1834" s="281"/>
      <c r="AA1834" s="628"/>
      <c r="AB1834" s="628"/>
      <c r="AC1834" s="281"/>
      <c r="AD1834" s="281"/>
      <c r="AE1834" s="60"/>
      <c r="AF1834" s="259"/>
      <c r="AG1834" s="374">
        <f t="shared" si="2537"/>
        <v>18</v>
      </c>
      <c r="AH1834" s="399"/>
      <c r="AK1834" s="412">
        <f t="shared" si="2538"/>
        <v>0</v>
      </c>
      <c r="AL1834" s="379">
        <f t="shared" si="2531"/>
        <v>0</v>
      </c>
      <c r="AM1834" s="380">
        <f t="shared" si="2539"/>
        <v>0</v>
      </c>
      <c r="AN1834" s="292">
        <f t="shared" si="2540"/>
        <v>0</v>
      </c>
      <c r="AO1834" s="388">
        <f t="shared" si="2541"/>
        <v>0</v>
      </c>
      <c r="AP1834" s="379">
        <f t="shared" si="2532"/>
        <v>0</v>
      </c>
      <c r="AQ1834" s="380">
        <f t="shared" si="2542"/>
        <v>0</v>
      </c>
      <c r="AR1834" s="317">
        <f t="shared" si="2543"/>
        <v>0</v>
      </c>
      <c r="AS1834" s="388">
        <f t="shared" si="2544"/>
        <v>0</v>
      </c>
      <c r="AT1834" s="379">
        <f t="shared" si="2533"/>
        <v>0</v>
      </c>
      <c r="AU1834" s="380">
        <f t="shared" si="2545"/>
        <v>0</v>
      </c>
      <c r="AV1834" s="317">
        <f t="shared" si="2546"/>
        <v>0</v>
      </c>
      <c r="AW1834" s="388">
        <f t="shared" si="2547"/>
        <v>0</v>
      </c>
      <c r="AX1834" s="379">
        <f t="shared" si="2534"/>
        <v>0</v>
      </c>
      <c r="AY1834" s="380">
        <f t="shared" si="2548"/>
        <v>0</v>
      </c>
      <c r="AZ1834" s="292">
        <f t="shared" si="2549"/>
        <v>0</v>
      </c>
      <c r="BA1834" s="388">
        <f t="shared" si="2550"/>
        <v>0</v>
      </c>
      <c r="BB1834" s="379">
        <f t="shared" si="2535"/>
        <v>0</v>
      </c>
      <c r="BC1834" s="380">
        <f t="shared" si="2551"/>
        <v>0</v>
      </c>
      <c r="BD1834" s="292">
        <f t="shared" si="2552"/>
        <v>0</v>
      </c>
      <c r="BE1834" s="388">
        <f t="shared" si="2553"/>
        <v>0</v>
      </c>
      <c r="BF1834" s="379">
        <f t="shared" si="2536"/>
        <v>0</v>
      </c>
      <c r="BG1834" s="380">
        <f t="shared" si="2554"/>
        <v>0</v>
      </c>
      <c r="BH1834" s="292">
        <f t="shared" si="2555"/>
        <v>0</v>
      </c>
      <c r="CA1834" s="436"/>
      <c r="CB1834" s="427"/>
      <c r="CC1834" s="375"/>
      <c r="CD1834" s="375"/>
      <c r="CE1834" s="375"/>
      <c r="CF1834" s="375"/>
      <c r="CG1834" s="375"/>
      <c r="CH1834" s="375"/>
      <c r="CI1834" s="375"/>
      <c r="CJ1834" s="375"/>
      <c r="CK1834" s="375"/>
      <c r="CL1834" s="375"/>
      <c r="CM1834" s="375"/>
      <c r="CN1834" s="439"/>
      <c r="CO1834" s="439"/>
      <c r="CP1834" s="439"/>
      <c r="CQ1834" s="439"/>
      <c r="CR1834" s="439"/>
      <c r="CS1834" s="439"/>
      <c r="CT1834" s="439"/>
      <c r="CU1834" s="439"/>
      <c r="CV1834" s="439"/>
      <c r="CW1834" s="439"/>
      <c r="CX1834" s="439"/>
      <c r="CY1834" s="439"/>
      <c r="CZ1834" s="439"/>
      <c r="DA1834" s="439"/>
      <c r="DB1834" s="439"/>
      <c r="DC1834" s="439"/>
      <c r="DD1834" s="439"/>
      <c r="DE1834" s="439"/>
      <c r="DG1834" s="610"/>
      <c r="DH1834" s="611"/>
      <c r="DI1834" s="415"/>
      <c r="DJ1834" s="416"/>
      <c r="DK1834" s="416"/>
      <c r="DL1834" s="416"/>
      <c r="DM1834" s="416"/>
      <c r="DN1834" s="416"/>
      <c r="DO1834" s="416"/>
      <c r="DP1834" s="416"/>
      <c r="DQ1834" s="416"/>
      <c r="DR1834" s="416"/>
      <c r="DS1834" s="416"/>
      <c r="DT1834" s="416"/>
      <c r="DU1834" s="416"/>
      <c r="DV1834" s="416"/>
      <c r="DW1834" s="416"/>
      <c r="DX1834" s="416"/>
      <c r="DY1834" s="416"/>
      <c r="DZ1834" s="416"/>
      <c r="EA1834" s="416"/>
      <c r="EB1834" s="416"/>
      <c r="EC1834" s="416"/>
      <c r="ED1834" s="416"/>
      <c r="EE1834" s="416"/>
      <c r="EF1834" s="416"/>
      <c r="EG1834" s="416"/>
      <c r="EH1834" s="416"/>
      <c r="EI1834" s="416"/>
      <c r="EJ1834" s="416"/>
      <c r="EK1834" s="416"/>
      <c r="EL1834" s="417"/>
    </row>
    <row r="1835" spans="3:142" ht="24" customHeight="1" x14ac:dyDescent="0.25">
      <c r="C1835" s="782"/>
      <c r="D1835" s="742"/>
      <c r="E1835" s="743"/>
      <c r="F1835" s="703" t="s">
        <v>570</v>
      </c>
      <c r="G1835" s="703"/>
      <c r="H1835" s="704" t="s">
        <v>571</v>
      </c>
      <c r="I1835" s="705"/>
      <c r="J1835" s="705"/>
      <c r="K1835" s="705"/>
      <c r="L1835" s="706"/>
      <c r="M1835" s="864"/>
      <c r="N1835" s="865"/>
      <c r="O1835" s="864"/>
      <c r="P1835" s="865"/>
      <c r="Q1835" s="864"/>
      <c r="R1835" s="865"/>
      <c r="S1835" s="868"/>
      <c r="T1835" s="869"/>
      <c r="U1835" s="280"/>
      <c r="V1835" s="280"/>
      <c r="W1835" s="628"/>
      <c r="X1835" s="628"/>
      <c r="Y1835" s="281"/>
      <c r="Z1835" s="281"/>
      <c r="AA1835" s="628"/>
      <c r="AB1835" s="628"/>
      <c r="AC1835" s="281"/>
      <c r="AD1835" s="281"/>
      <c r="AE1835" s="60"/>
      <c r="AF1835" s="259"/>
      <c r="AG1835" s="374">
        <f t="shared" si="2537"/>
        <v>18</v>
      </c>
      <c r="AH1835" s="399"/>
      <c r="AK1835" s="412">
        <f t="shared" si="2538"/>
        <v>0</v>
      </c>
      <c r="AL1835" s="379">
        <f t="shared" si="2531"/>
        <v>0</v>
      </c>
      <c r="AM1835" s="380">
        <f t="shared" si="2539"/>
        <v>0</v>
      </c>
      <c r="AN1835" s="292">
        <f t="shared" si="2540"/>
        <v>0</v>
      </c>
      <c r="AO1835" s="388">
        <f t="shared" si="2541"/>
        <v>0</v>
      </c>
      <c r="AP1835" s="379">
        <f t="shared" si="2532"/>
        <v>0</v>
      </c>
      <c r="AQ1835" s="380">
        <f t="shared" si="2542"/>
        <v>0</v>
      </c>
      <c r="AR1835" s="317">
        <f t="shared" si="2543"/>
        <v>0</v>
      </c>
      <c r="AS1835" s="388">
        <f t="shared" si="2544"/>
        <v>0</v>
      </c>
      <c r="AT1835" s="379">
        <f t="shared" si="2533"/>
        <v>0</v>
      </c>
      <c r="AU1835" s="380">
        <f t="shared" si="2545"/>
        <v>0</v>
      </c>
      <c r="AV1835" s="317">
        <f t="shared" si="2546"/>
        <v>0</v>
      </c>
      <c r="AW1835" s="388">
        <f t="shared" si="2547"/>
        <v>0</v>
      </c>
      <c r="AX1835" s="379">
        <f t="shared" si="2534"/>
        <v>0</v>
      </c>
      <c r="AY1835" s="380">
        <f t="shared" si="2548"/>
        <v>0</v>
      </c>
      <c r="AZ1835" s="292">
        <f t="shared" si="2549"/>
        <v>0</v>
      </c>
      <c r="BA1835" s="388">
        <f t="shared" si="2550"/>
        <v>0</v>
      </c>
      <c r="BB1835" s="379">
        <f t="shared" si="2535"/>
        <v>0</v>
      </c>
      <c r="BC1835" s="380">
        <f t="shared" si="2551"/>
        <v>0</v>
      </c>
      <c r="BD1835" s="292">
        <f t="shared" si="2552"/>
        <v>0</v>
      </c>
      <c r="BE1835" s="388">
        <f t="shared" si="2553"/>
        <v>0</v>
      </c>
      <c r="BF1835" s="379">
        <f t="shared" si="2536"/>
        <v>0</v>
      </c>
      <c r="BG1835" s="380">
        <f t="shared" si="2554"/>
        <v>0</v>
      </c>
      <c r="BH1835" s="292">
        <f t="shared" si="2555"/>
        <v>0</v>
      </c>
      <c r="CA1835" s="436"/>
      <c r="CB1835" s="427"/>
      <c r="CC1835" s="375"/>
      <c r="CD1835" s="375"/>
      <c r="CE1835" s="375"/>
      <c r="CF1835" s="375"/>
      <c r="CG1835" s="375"/>
      <c r="CH1835" s="375"/>
      <c r="CI1835" s="375"/>
      <c r="CJ1835" s="375"/>
      <c r="CK1835" s="375"/>
      <c r="CL1835" s="375"/>
      <c r="CM1835" s="375"/>
      <c r="CN1835" s="439"/>
      <c r="CO1835" s="439"/>
      <c r="CP1835" s="439"/>
      <c r="CQ1835" s="439"/>
      <c r="CR1835" s="439"/>
      <c r="CS1835" s="439"/>
      <c r="CT1835" s="439"/>
      <c r="CU1835" s="439"/>
      <c r="CV1835" s="439"/>
      <c r="CW1835" s="439"/>
      <c r="CX1835" s="439"/>
      <c r="CY1835" s="439"/>
      <c r="CZ1835" s="439"/>
      <c r="DA1835" s="439"/>
      <c r="DB1835" s="439"/>
      <c r="DC1835" s="439"/>
      <c r="DD1835" s="439"/>
      <c r="DE1835" s="439"/>
      <c r="DG1835" s="610"/>
      <c r="DH1835" s="611"/>
      <c r="DI1835" s="415"/>
      <c r="DJ1835" s="416"/>
      <c r="DK1835" s="416"/>
      <c r="DL1835" s="416"/>
      <c r="DM1835" s="416"/>
      <c r="DN1835" s="416"/>
      <c r="DO1835" s="416"/>
      <c r="DP1835" s="416"/>
      <c r="DQ1835" s="416"/>
      <c r="DR1835" s="416"/>
      <c r="DS1835" s="416"/>
      <c r="DT1835" s="416"/>
      <c r="DU1835" s="416"/>
      <c r="DV1835" s="416"/>
      <c r="DW1835" s="416"/>
      <c r="DX1835" s="416"/>
      <c r="DY1835" s="416"/>
      <c r="DZ1835" s="416"/>
      <c r="EA1835" s="416"/>
      <c r="EB1835" s="416"/>
      <c r="EC1835" s="416"/>
      <c r="ED1835" s="416"/>
      <c r="EE1835" s="416"/>
      <c r="EF1835" s="416"/>
      <c r="EG1835" s="416"/>
      <c r="EH1835" s="416"/>
      <c r="EI1835" s="416"/>
      <c r="EJ1835" s="416"/>
      <c r="EK1835" s="416"/>
      <c r="EL1835" s="417"/>
    </row>
    <row r="1836" spans="3:142" ht="36" customHeight="1" x14ac:dyDescent="0.25">
      <c r="C1836" s="782"/>
      <c r="D1836" s="742"/>
      <c r="E1836" s="743"/>
      <c r="F1836" s="703" t="s">
        <v>572</v>
      </c>
      <c r="G1836" s="703"/>
      <c r="H1836" s="704" t="s">
        <v>573</v>
      </c>
      <c r="I1836" s="705"/>
      <c r="J1836" s="705"/>
      <c r="K1836" s="705"/>
      <c r="L1836" s="706"/>
      <c r="M1836" s="864"/>
      <c r="N1836" s="865"/>
      <c r="O1836" s="864"/>
      <c r="P1836" s="865"/>
      <c r="Q1836" s="864"/>
      <c r="R1836" s="865"/>
      <c r="S1836" s="868"/>
      <c r="T1836" s="869"/>
      <c r="U1836" s="280"/>
      <c r="V1836" s="280"/>
      <c r="W1836" s="628"/>
      <c r="X1836" s="628"/>
      <c r="Y1836" s="281"/>
      <c r="Z1836" s="281"/>
      <c r="AA1836" s="628"/>
      <c r="AB1836" s="628"/>
      <c r="AC1836" s="281"/>
      <c r="AD1836" s="281"/>
      <c r="AE1836" s="60"/>
      <c r="AF1836" s="259"/>
      <c r="AG1836" s="374">
        <f t="shared" si="2537"/>
        <v>18</v>
      </c>
      <c r="AH1836" s="399"/>
      <c r="AK1836" s="412">
        <f t="shared" si="2538"/>
        <v>0</v>
      </c>
      <c r="AL1836" s="379">
        <f t="shared" si="2531"/>
        <v>0</v>
      </c>
      <c r="AM1836" s="380">
        <f t="shared" si="2539"/>
        <v>0</v>
      </c>
      <c r="AN1836" s="292">
        <f t="shared" si="2540"/>
        <v>0</v>
      </c>
      <c r="AO1836" s="388">
        <f t="shared" si="2541"/>
        <v>0</v>
      </c>
      <c r="AP1836" s="379">
        <f t="shared" si="2532"/>
        <v>0</v>
      </c>
      <c r="AQ1836" s="380">
        <f t="shared" si="2542"/>
        <v>0</v>
      </c>
      <c r="AR1836" s="317">
        <f t="shared" si="2543"/>
        <v>0</v>
      </c>
      <c r="AS1836" s="388">
        <f t="shared" si="2544"/>
        <v>0</v>
      </c>
      <c r="AT1836" s="379">
        <f t="shared" si="2533"/>
        <v>0</v>
      </c>
      <c r="AU1836" s="380">
        <f t="shared" si="2545"/>
        <v>0</v>
      </c>
      <c r="AV1836" s="317">
        <f t="shared" si="2546"/>
        <v>0</v>
      </c>
      <c r="AW1836" s="388">
        <f t="shared" si="2547"/>
        <v>0</v>
      </c>
      <c r="AX1836" s="379">
        <f t="shared" si="2534"/>
        <v>0</v>
      </c>
      <c r="AY1836" s="380">
        <f t="shared" si="2548"/>
        <v>0</v>
      </c>
      <c r="AZ1836" s="292">
        <f t="shared" si="2549"/>
        <v>0</v>
      </c>
      <c r="BA1836" s="388">
        <f t="shared" si="2550"/>
        <v>0</v>
      </c>
      <c r="BB1836" s="379">
        <f t="shared" si="2535"/>
        <v>0</v>
      </c>
      <c r="BC1836" s="380">
        <f t="shared" si="2551"/>
        <v>0</v>
      </c>
      <c r="BD1836" s="292">
        <f t="shared" si="2552"/>
        <v>0</v>
      </c>
      <c r="BE1836" s="388">
        <f t="shared" si="2553"/>
        <v>0</v>
      </c>
      <c r="BF1836" s="379">
        <f t="shared" si="2536"/>
        <v>0</v>
      </c>
      <c r="BG1836" s="380">
        <f t="shared" si="2554"/>
        <v>0</v>
      </c>
      <c r="BH1836" s="292">
        <f t="shared" si="2555"/>
        <v>0</v>
      </c>
      <c r="CA1836" s="436"/>
      <c r="CB1836" s="427"/>
      <c r="CC1836" s="375"/>
      <c r="CD1836" s="375"/>
      <c r="CE1836" s="375"/>
      <c r="CF1836" s="375"/>
      <c r="CG1836" s="375"/>
      <c r="CH1836" s="375"/>
      <c r="CI1836" s="375"/>
      <c r="CJ1836" s="375"/>
      <c r="CK1836" s="375"/>
      <c r="CL1836" s="375"/>
      <c r="CM1836" s="375"/>
      <c r="CN1836" s="439"/>
      <c r="CO1836" s="439"/>
      <c r="CP1836" s="439"/>
      <c r="CQ1836" s="439"/>
      <c r="CR1836" s="439"/>
      <c r="CS1836" s="439"/>
      <c r="CT1836" s="439"/>
      <c r="CU1836" s="439"/>
      <c r="CV1836" s="439"/>
      <c r="CW1836" s="439"/>
      <c r="CX1836" s="439"/>
      <c r="CY1836" s="439"/>
      <c r="CZ1836" s="439"/>
      <c r="DA1836" s="439"/>
      <c r="DB1836" s="439"/>
      <c r="DC1836" s="439"/>
      <c r="DD1836" s="439"/>
      <c r="DE1836" s="439"/>
      <c r="DG1836" s="610"/>
      <c r="DH1836" s="611"/>
      <c r="DI1836" s="415"/>
      <c r="DJ1836" s="416"/>
      <c r="DK1836" s="416"/>
      <c r="DL1836" s="416"/>
      <c r="DM1836" s="416"/>
      <c r="DN1836" s="416"/>
      <c r="DO1836" s="416"/>
      <c r="DP1836" s="416"/>
      <c r="DQ1836" s="416"/>
      <c r="DR1836" s="416"/>
      <c r="DS1836" s="416"/>
      <c r="DT1836" s="416"/>
      <c r="DU1836" s="416"/>
      <c r="DV1836" s="416"/>
      <c r="DW1836" s="416"/>
      <c r="DX1836" s="416"/>
      <c r="DY1836" s="416"/>
      <c r="DZ1836" s="416"/>
      <c r="EA1836" s="416"/>
      <c r="EB1836" s="416"/>
      <c r="EC1836" s="416"/>
      <c r="ED1836" s="416"/>
      <c r="EE1836" s="416"/>
      <c r="EF1836" s="416"/>
      <c r="EG1836" s="416"/>
      <c r="EH1836" s="416"/>
      <c r="EI1836" s="416"/>
      <c r="EJ1836" s="416"/>
      <c r="EK1836" s="416"/>
      <c r="EL1836" s="417"/>
    </row>
    <row r="1837" spans="3:142" ht="15" customHeight="1" x14ac:dyDescent="0.25">
      <c r="C1837" s="782"/>
      <c r="D1837" s="742"/>
      <c r="E1837" s="743"/>
      <c r="F1837" s="703" t="s">
        <v>574</v>
      </c>
      <c r="G1837" s="703"/>
      <c r="H1837" s="704" t="s">
        <v>575</v>
      </c>
      <c r="I1837" s="705"/>
      <c r="J1837" s="705"/>
      <c r="K1837" s="705"/>
      <c r="L1837" s="706"/>
      <c r="M1837" s="864"/>
      <c r="N1837" s="865"/>
      <c r="O1837" s="864"/>
      <c r="P1837" s="865"/>
      <c r="Q1837" s="864"/>
      <c r="R1837" s="865"/>
      <c r="S1837" s="868"/>
      <c r="T1837" s="869"/>
      <c r="U1837" s="280"/>
      <c r="V1837" s="280"/>
      <c r="W1837" s="628"/>
      <c r="X1837" s="628"/>
      <c r="Y1837" s="281"/>
      <c r="Z1837" s="281"/>
      <c r="AA1837" s="628"/>
      <c r="AB1837" s="628"/>
      <c r="AC1837" s="281"/>
      <c r="AD1837" s="281"/>
      <c r="AE1837" s="60"/>
      <c r="AF1837" s="259"/>
      <c r="AG1837" s="374">
        <f t="shared" si="2537"/>
        <v>18</v>
      </c>
      <c r="AH1837" s="399"/>
      <c r="AK1837" s="412">
        <f t="shared" si="2538"/>
        <v>0</v>
      </c>
      <c r="AL1837" s="379">
        <f t="shared" si="2531"/>
        <v>0</v>
      </c>
      <c r="AM1837" s="380">
        <f t="shared" si="2539"/>
        <v>0</v>
      </c>
      <c r="AN1837" s="292">
        <f t="shared" si="2540"/>
        <v>0</v>
      </c>
      <c r="AO1837" s="388">
        <f t="shared" si="2541"/>
        <v>0</v>
      </c>
      <c r="AP1837" s="379">
        <f t="shared" si="2532"/>
        <v>0</v>
      </c>
      <c r="AQ1837" s="380">
        <f t="shared" si="2542"/>
        <v>0</v>
      </c>
      <c r="AR1837" s="317">
        <f t="shared" si="2543"/>
        <v>0</v>
      </c>
      <c r="AS1837" s="388">
        <f t="shared" si="2544"/>
        <v>0</v>
      </c>
      <c r="AT1837" s="379">
        <f t="shared" si="2533"/>
        <v>0</v>
      </c>
      <c r="AU1837" s="380">
        <f t="shared" si="2545"/>
        <v>0</v>
      </c>
      <c r="AV1837" s="317">
        <f t="shared" si="2546"/>
        <v>0</v>
      </c>
      <c r="AW1837" s="388">
        <f t="shared" si="2547"/>
        <v>0</v>
      </c>
      <c r="AX1837" s="379">
        <f t="shared" si="2534"/>
        <v>0</v>
      </c>
      <c r="AY1837" s="380">
        <f t="shared" si="2548"/>
        <v>0</v>
      </c>
      <c r="AZ1837" s="292">
        <f t="shared" si="2549"/>
        <v>0</v>
      </c>
      <c r="BA1837" s="388">
        <f t="shared" si="2550"/>
        <v>0</v>
      </c>
      <c r="BB1837" s="379">
        <f t="shared" si="2535"/>
        <v>0</v>
      </c>
      <c r="BC1837" s="380">
        <f t="shared" si="2551"/>
        <v>0</v>
      </c>
      <c r="BD1837" s="292">
        <f t="shared" si="2552"/>
        <v>0</v>
      </c>
      <c r="BE1837" s="388">
        <f t="shared" si="2553"/>
        <v>0</v>
      </c>
      <c r="BF1837" s="379">
        <f t="shared" si="2536"/>
        <v>0</v>
      </c>
      <c r="BG1837" s="380">
        <f t="shared" si="2554"/>
        <v>0</v>
      </c>
      <c r="BH1837" s="292">
        <f t="shared" si="2555"/>
        <v>0</v>
      </c>
      <c r="CA1837" s="436"/>
      <c r="CB1837" s="427"/>
      <c r="CC1837" s="375"/>
      <c r="CD1837" s="375"/>
      <c r="CE1837" s="375"/>
      <c r="CF1837" s="375"/>
      <c r="CG1837" s="375"/>
      <c r="CH1837" s="375"/>
      <c r="CI1837" s="375"/>
      <c r="CJ1837" s="375"/>
      <c r="CK1837" s="375"/>
      <c r="CL1837" s="375"/>
      <c r="CM1837" s="375"/>
      <c r="CN1837" s="439"/>
      <c r="CO1837" s="439"/>
      <c r="CP1837" s="439"/>
      <c r="CQ1837" s="439"/>
      <c r="CR1837" s="439"/>
      <c r="CS1837" s="439"/>
      <c r="CT1837" s="439"/>
      <c r="CU1837" s="439"/>
      <c r="CV1837" s="439"/>
      <c r="CW1837" s="439"/>
      <c r="CX1837" s="439"/>
      <c r="CY1837" s="439"/>
      <c r="CZ1837" s="439"/>
      <c r="DA1837" s="439"/>
      <c r="DB1837" s="439"/>
      <c r="DC1837" s="439"/>
      <c r="DD1837" s="439"/>
      <c r="DE1837" s="439"/>
      <c r="DG1837" s="610"/>
      <c r="DH1837" s="611"/>
      <c r="DI1837" s="415"/>
      <c r="DJ1837" s="416"/>
      <c r="DK1837" s="416"/>
      <c r="DL1837" s="416"/>
      <c r="DM1837" s="416"/>
      <c r="DN1837" s="416"/>
      <c r="DO1837" s="416"/>
      <c r="DP1837" s="416"/>
      <c r="DQ1837" s="416"/>
      <c r="DR1837" s="416"/>
      <c r="DS1837" s="416"/>
      <c r="DT1837" s="416"/>
      <c r="DU1837" s="416"/>
      <c r="DV1837" s="416"/>
      <c r="DW1837" s="416"/>
      <c r="DX1837" s="416"/>
      <c r="DY1837" s="416"/>
      <c r="DZ1837" s="416"/>
      <c r="EA1837" s="416"/>
      <c r="EB1837" s="416"/>
      <c r="EC1837" s="416"/>
      <c r="ED1837" s="416"/>
      <c r="EE1837" s="416"/>
      <c r="EF1837" s="416"/>
      <c r="EG1837" s="416"/>
      <c r="EH1837" s="416"/>
      <c r="EI1837" s="416"/>
      <c r="EJ1837" s="416"/>
      <c r="EK1837" s="416"/>
      <c r="EL1837" s="417"/>
    </row>
    <row r="1838" spans="3:142" ht="36" customHeight="1" x14ac:dyDescent="0.25">
      <c r="C1838" s="782"/>
      <c r="D1838" s="742"/>
      <c r="E1838" s="743"/>
      <c r="F1838" s="703" t="s">
        <v>576</v>
      </c>
      <c r="G1838" s="703"/>
      <c r="H1838" s="704" t="s">
        <v>577</v>
      </c>
      <c r="I1838" s="705"/>
      <c r="J1838" s="705"/>
      <c r="K1838" s="705"/>
      <c r="L1838" s="706"/>
      <c r="M1838" s="864"/>
      <c r="N1838" s="865"/>
      <c r="O1838" s="864"/>
      <c r="P1838" s="865"/>
      <c r="Q1838" s="864"/>
      <c r="R1838" s="865"/>
      <c r="S1838" s="868"/>
      <c r="T1838" s="869"/>
      <c r="U1838" s="280"/>
      <c r="V1838" s="280"/>
      <c r="W1838" s="628"/>
      <c r="X1838" s="628"/>
      <c r="Y1838" s="281"/>
      <c r="Z1838" s="281"/>
      <c r="AA1838" s="628"/>
      <c r="AB1838" s="628"/>
      <c r="AC1838" s="281"/>
      <c r="AD1838" s="281"/>
      <c r="AE1838" s="60"/>
      <c r="AF1838" s="259"/>
      <c r="AG1838" s="374">
        <f t="shared" si="2537"/>
        <v>18</v>
      </c>
      <c r="AH1838" s="399"/>
      <c r="AK1838" s="412">
        <f t="shared" si="2538"/>
        <v>0</v>
      </c>
      <c r="AL1838" s="379">
        <f t="shared" si="2531"/>
        <v>0</v>
      </c>
      <c r="AM1838" s="380">
        <f t="shared" si="2539"/>
        <v>0</v>
      </c>
      <c r="AN1838" s="292">
        <f t="shared" si="2540"/>
        <v>0</v>
      </c>
      <c r="AO1838" s="388">
        <f t="shared" si="2541"/>
        <v>0</v>
      </c>
      <c r="AP1838" s="379">
        <f t="shared" si="2532"/>
        <v>0</v>
      </c>
      <c r="AQ1838" s="380">
        <f t="shared" si="2542"/>
        <v>0</v>
      </c>
      <c r="AR1838" s="317">
        <f t="shared" si="2543"/>
        <v>0</v>
      </c>
      <c r="AS1838" s="388">
        <f t="shared" si="2544"/>
        <v>0</v>
      </c>
      <c r="AT1838" s="379">
        <f t="shared" si="2533"/>
        <v>0</v>
      </c>
      <c r="AU1838" s="380">
        <f t="shared" si="2545"/>
        <v>0</v>
      </c>
      <c r="AV1838" s="317">
        <f t="shared" si="2546"/>
        <v>0</v>
      </c>
      <c r="AW1838" s="388">
        <f t="shared" si="2547"/>
        <v>0</v>
      </c>
      <c r="AX1838" s="379">
        <f t="shared" si="2534"/>
        <v>0</v>
      </c>
      <c r="AY1838" s="380">
        <f t="shared" si="2548"/>
        <v>0</v>
      </c>
      <c r="AZ1838" s="292">
        <f t="shared" si="2549"/>
        <v>0</v>
      </c>
      <c r="BA1838" s="388">
        <f t="shared" si="2550"/>
        <v>0</v>
      </c>
      <c r="BB1838" s="379">
        <f t="shared" si="2535"/>
        <v>0</v>
      </c>
      <c r="BC1838" s="380">
        <f t="shared" si="2551"/>
        <v>0</v>
      </c>
      <c r="BD1838" s="292">
        <f t="shared" si="2552"/>
        <v>0</v>
      </c>
      <c r="BE1838" s="388">
        <f t="shared" si="2553"/>
        <v>0</v>
      </c>
      <c r="BF1838" s="379">
        <f t="shared" si="2536"/>
        <v>0</v>
      </c>
      <c r="BG1838" s="380">
        <f t="shared" si="2554"/>
        <v>0</v>
      </c>
      <c r="BH1838" s="292">
        <f t="shared" si="2555"/>
        <v>0</v>
      </c>
      <c r="CA1838" s="436"/>
      <c r="CB1838" s="427"/>
      <c r="CC1838" s="375"/>
      <c r="CD1838" s="375"/>
      <c r="CE1838" s="375"/>
      <c r="CF1838" s="375"/>
      <c r="CG1838" s="375"/>
      <c r="CH1838" s="375"/>
      <c r="CI1838" s="375"/>
      <c r="CJ1838" s="375"/>
      <c r="CK1838" s="375"/>
      <c r="CL1838" s="375"/>
      <c r="CM1838" s="375"/>
      <c r="CN1838" s="439"/>
      <c r="CO1838" s="439"/>
      <c r="CP1838" s="439"/>
      <c r="CQ1838" s="439"/>
      <c r="CR1838" s="439"/>
      <c r="CS1838" s="439"/>
      <c r="CT1838" s="439"/>
      <c r="CU1838" s="439"/>
      <c r="CV1838" s="439"/>
      <c r="CW1838" s="439"/>
      <c r="CX1838" s="439"/>
      <c r="CY1838" s="439"/>
      <c r="CZ1838" s="439"/>
      <c r="DA1838" s="439"/>
      <c r="DB1838" s="439"/>
      <c r="DC1838" s="439"/>
      <c r="DD1838" s="439"/>
      <c r="DE1838" s="439"/>
      <c r="DG1838" s="610"/>
      <c r="DH1838" s="611"/>
      <c r="DI1838" s="415"/>
      <c r="DJ1838" s="416"/>
      <c r="DK1838" s="416"/>
      <c r="DL1838" s="416"/>
      <c r="DM1838" s="416"/>
      <c r="DN1838" s="416"/>
      <c r="DO1838" s="416"/>
      <c r="DP1838" s="416"/>
      <c r="DQ1838" s="416"/>
      <c r="DR1838" s="416"/>
      <c r="DS1838" s="416"/>
      <c r="DT1838" s="416"/>
      <c r="DU1838" s="416"/>
      <c r="DV1838" s="416"/>
      <c r="DW1838" s="416"/>
      <c r="DX1838" s="416"/>
      <c r="DY1838" s="416"/>
      <c r="DZ1838" s="416"/>
      <c r="EA1838" s="416"/>
      <c r="EB1838" s="416"/>
      <c r="EC1838" s="416"/>
      <c r="ED1838" s="416"/>
      <c r="EE1838" s="416"/>
      <c r="EF1838" s="416"/>
      <c r="EG1838" s="416"/>
      <c r="EH1838" s="416"/>
      <c r="EI1838" s="416"/>
      <c r="EJ1838" s="416"/>
      <c r="EK1838" s="416"/>
      <c r="EL1838" s="417"/>
    </row>
    <row r="1839" spans="3:142" ht="15" customHeight="1" x14ac:dyDescent="0.25">
      <c r="C1839" s="782"/>
      <c r="D1839" s="742"/>
      <c r="E1839" s="743"/>
      <c r="F1839" s="703" t="s">
        <v>578</v>
      </c>
      <c r="G1839" s="703"/>
      <c r="H1839" s="704" t="s">
        <v>579</v>
      </c>
      <c r="I1839" s="705"/>
      <c r="J1839" s="705"/>
      <c r="K1839" s="705"/>
      <c r="L1839" s="706"/>
      <c r="M1839" s="864"/>
      <c r="N1839" s="865"/>
      <c r="O1839" s="864"/>
      <c r="P1839" s="865"/>
      <c r="Q1839" s="864"/>
      <c r="R1839" s="865"/>
      <c r="S1839" s="868"/>
      <c r="T1839" s="869"/>
      <c r="U1839" s="280"/>
      <c r="V1839" s="280"/>
      <c r="W1839" s="628"/>
      <c r="X1839" s="628"/>
      <c r="Y1839" s="281"/>
      <c r="Z1839" s="281"/>
      <c r="AA1839" s="628"/>
      <c r="AB1839" s="628"/>
      <c r="AC1839" s="281"/>
      <c r="AD1839" s="281"/>
      <c r="AE1839" s="60"/>
      <c r="AF1839" s="259"/>
      <c r="AG1839" s="374">
        <f t="shared" si="2537"/>
        <v>18</v>
      </c>
      <c r="AH1839" s="399"/>
      <c r="AK1839" s="412">
        <f t="shared" si="2538"/>
        <v>0</v>
      </c>
      <c r="AL1839" s="379">
        <f t="shared" si="2531"/>
        <v>0</v>
      </c>
      <c r="AM1839" s="380">
        <f t="shared" si="2539"/>
        <v>0</v>
      </c>
      <c r="AN1839" s="292">
        <f t="shared" si="2540"/>
        <v>0</v>
      </c>
      <c r="AO1839" s="388">
        <f t="shared" si="2541"/>
        <v>0</v>
      </c>
      <c r="AP1839" s="379">
        <f t="shared" si="2532"/>
        <v>0</v>
      </c>
      <c r="AQ1839" s="380">
        <f t="shared" si="2542"/>
        <v>0</v>
      </c>
      <c r="AR1839" s="317">
        <f t="shared" si="2543"/>
        <v>0</v>
      </c>
      <c r="AS1839" s="388">
        <f t="shared" si="2544"/>
        <v>0</v>
      </c>
      <c r="AT1839" s="379">
        <f t="shared" si="2533"/>
        <v>0</v>
      </c>
      <c r="AU1839" s="380">
        <f t="shared" si="2545"/>
        <v>0</v>
      </c>
      <c r="AV1839" s="317">
        <f t="shared" si="2546"/>
        <v>0</v>
      </c>
      <c r="AW1839" s="388">
        <f t="shared" si="2547"/>
        <v>0</v>
      </c>
      <c r="AX1839" s="379">
        <f t="shared" si="2534"/>
        <v>0</v>
      </c>
      <c r="AY1839" s="380">
        <f t="shared" si="2548"/>
        <v>0</v>
      </c>
      <c r="AZ1839" s="292">
        <f t="shared" si="2549"/>
        <v>0</v>
      </c>
      <c r="BA1839" s="388">
        <f t="shared" si="2550"/>
        <v>0</v>
      </c>
      <c r="BB1839" s="379">
        <f t="shared" si="2535"/>
        <v>0</v>
      </c>
      <c r="BC1839" s="380">
        <f t="shared" si="2551"/>
        <v>0</v>
      </c>
      <c r="BD1839" s="292">
        <f t="shared" si="2552"/>
        <v>0</v>
      </c>
      <c r="BE1839" s="388">
        <f t="shared" si="2553"/>
        <v>0</v>
      </c>
      <c r="BF1839" s="379">
        <f t="shared" si="2536"/>
        <v>0</v>
      </c>
      <c r="BG1839" s="380">
        <f t="shared" si="2554"/>
        <v>0</v>
      </c>
      <c r="BH1839" s="292">
        <f t="shared" si="2555"/>
        <v>0</v>
      </c>
      <c r="CA1839" s="436"/>
      <c r="CB1839" s="427"/>
      <c r="CC1839" s="375"/>
      <c r="CD1839" s="375"/>
      <c r="CE1839" s="375"/>
      <c r="CF1839" s="375"/>
      <c r="CG1839" s="375"/>
      <c r="CH1839" s="375"/>
      <c r="CI1839" s="375"/>
      <c r="CJ1839" s="375"/>
      <c r="CK1839" s="375"/>
      <c r="CL1839" s="375"/>
      <c r="CM1839" s="375"/>
      <c r="CN1839" s="439"/>
      <c r="CO1839" s="439"/>
      <c r="CP1839" s="439"/>
      <c r="CQ1839" s="439"/>
      <c r="CR1839" s="439"/>
      <c r="CS1839" s="439"/>
      <c r="CT1839" s="439"/>
      <c r="CU1839" s="439"/>
      <c r="CV1839" s="439"/>
      <c r="CW1839" s="439"/>
      <c r="CX1839" s="439"/>
      <c r="CY1839" s="439"/>
      <c r="CZ1839" s="439"/>
      <c r="DA1839" s="439"/>
      <c r="DB1839" s="439"/>
      <c r="DC1839" s="439"/>
      <c r="DD1839" s="439"/>
      <c r="DE1839" s="439"/>
      <c r="DG1839" s="610"/>
      <c r="DH1839" s="611"/>
      <c r="DI1839" s="415"/>
      <c r="DJ1839" s="416"/>
      <c r="DK1839" s="416"/>
      <c r="DL1839" s="416"/>
      <c r="DM1839" s="416"/>
      <c r="DN1839" s="416"/>
      <c r="DO1839" s="416"/>
      <c r="DP1839" s="416"/>
      <c r="DQ1839" s="416"/>
      <c r="DR1839" s="416"/>
      <c r="DS1839" s="416"/>
      <c r="DT1839" s="416"/>
      <c r="DU1839" s="416"/>
      <c r="DV1839" s="416"/>
      <c r="DW1839" s="416"/>
      <c r="DX1839" s="416"/>
      <c r="DY1839" s="416"/>
      <c r="DZ1839" s="416"/>
      <c r="EA1839" s="416"/>
      <c r="EB1839" s="416"/>
      <c r="EC1839" s="416"/>
      <c r="ED1839" s="416"/>
      <c r="EE1839" s="416"/>
      <c r="EF1839" s="416"/>
      <c r="EG1839" s="416"/>
      <c r="EH1839" s="416"/>
      <c r="EI1839" s="416"/>
      <c r="EJ1839" s="416"/>
      <c r="EK1839" s="416"/>
      <c r="EL1839" s="417"/>
    </row>
    <row r="1840" spans="3:142" ht="24" customHeight="1" x14ac:dyDescent="0.25">
      <c r="C1840" s="782"/>
      <c r="D1840" s="742"/>
      <c r="E1840" s="743"/>
      <c r="F1840" s="703" t="s">
        <v>580</v>
      </c>
      <c r="G1840" s="703"/>
      <c r="H1840" s="704" t="s">
        <v>581</v>
      </c>
      <c r="I1840" s="705"/>
      <c r="J1840" s="705"/>
      <c r="K1840" s="705"/>
      <c r="L1840" s="706"/>
      <c r="M1840" s="864"/>
      <c r="N1840" s="865"/>
      <c r="O1840" s="864"/>
      <c r="P1840" s="865"/>
      <c r="Q1840" s="864"/>
      <c r="R1840" s="865"/>
      <c r="S1840" s="868"/>
      <c r="T1840" s="869"/>
      <c r="U1840" s="280"/>
      <c r="V1840" s="280"/>
      <c r="W1840" s="628"/>
      <c r="X1840" s="628"/>
      <c r="Y1840" s="281"/>
      <c r="Z1840" s="281"/>
      <c r="AA1840" s="628"/>
      <c r="AB1840" s="628"/>
      <c r="AC1840" s="281"/>
      <c r="AD1840" s="281"/>
      <c r="AE1840" s="60"/>
      <c r="AF1840" s="259"/>
      <c r="AG1840" s="374">
        <f t="shared" si="2537"/>
        <v>18</v>
      </c>
      <c r="AH1840" s="399"/>
      <c r="AK1840" s="412">
        <f t="shared" si="2538"/>
        <v>0</v>
      </c>
      <c r="AL1840" s="379">
        <f t="shared" si="2531"/>
        <v>0</v>
      </c>
      <c r="AM1840" s="380">
        <f t="shared" si="2539"/>
        <v>0</v>
      </c>
      <c r="AN1840" s="292">
        <f t="shared" si="2540"/>
        <v>0</v>
      </c>
      <c r="AO1840" s="388">
        <f t="shared" si="2541"/>
        <v>0</v>
      </c>
      <c r="AP1840" s="379">
        <f t="shared" si="2532"/>
        <v>0</v>
      </c>
      <c r="AQ1840" s="380">
        <f t="shared" si="2542"/>
        <v>0</v>
      </c>
      <c r="AR1840" s="317">
        <f t="shared" si="2543"/>
        <v>0</v>
      </c>
      <c r="AS1840" s="388">
        <f t="shared" si="2544"/>
        <v>0</v>
      </c>
      <c r="AT1840" s="379">
        <f t="shared" si="2533"/>
        <v>0</v>
      </c>
      <c r="AU1840" s="380">
        <f t="shared" si="2545"/>
        <v>0</v>
      </c>
      <c r="AV1840" s="317">
        <f t="shared" si="2546"/>
        <v>0</v>
      </c>
      <c r="AW1840" s="388">
        <f t="shared" si="2547"/>
        <v>0</v>
      </c>
      <c r="AX1840" s="379">
        <f t="shared" si="2534"/>
        <v>0</v>
      </c>
      <c r="AY1840" s="380">
        <f t="shared" si="2548"/>
        <v>0</v>
      </c>
      <c r="AZ1840" s="292">
        <f t="shared" si="2549"/>
        <v>0</v>
      </c>
      <c r="BA1840" s="388">
        <f t="shared" si="2550"/>
        <v>0</v>
      </c>
      <c r="BB1840" s="379">
        <f t="shared" si="2535"/>
        <v>0</v>
      </c>
      <c r="BC1840" s="380">
        <f t="shared" si="2551"/>
        <v>0</v>
      </c>
      <c r="BD1840" s="292">
        <f t="shared" si="2552"/>
        <v>0</v>
      </c>
      <c r="BE1840" s="388">
        <f t="shared" si="2553"/>
        <v>0</v>
      </c>
      <c r="BF1840" s="379">
        <f t="shared" si="2536"/>
        <v>0</v>
      </c>
      <c r="BG1840" s="380">
        <f t="shared" si="2554"/>
        <v>0</v>
      </c>
      <c r="BH1840" s="292">
        <f t="shared" si="2555"/>
        <v>0</v>
      </c>
      <c r="CA1840" s="436"/>
      <c r="CB1840" s="421"/>
      <c r="CC1840" s="375"/>
      <c r="CD1840" s="375"/>
      <c r="CE1840" s="375"/>
      <c r="CF1840" s="375"/>
      <c r="CG1840" s="375"/>
      <c r="CH1840" s="375"/>
      <c r="CI1840" s="375"/>
      <c r="CJ1840" s="375"/>
      <c r="CK1840" s="375"/>
      <c r="CL1840" s="375"/>
      <c r="CM1840" s="375"/>
      <c r="CN1840" s="439"/>
      <c r="CO1840" s="439"/>
      <c r="CP1840" s="439"/>
      <c r="CQ1840" s="439"/>
      <c r="CR1840" s="439"/>
      <c r="CS1840" s="439"/>
      <c r="CT1840" s="439"/>
      <c r="CU1840" s="439"/>
      <c r="CV1840" s="439"/>
      <c r="CW1840" s="439"/>
      <c r="CX1840" s="439"/>
      <c r="CY1840" s="439"/>
      <c r="CZ1840" s="439"/>
      <c r="DA1840" s="439"/>
      <c r="DB1840" s="439"/>
      <c r="DC1840" s="439"/>
      <c r="DD1840" s="439"/>
      <c r="DE1840" s="439"/>
      <c r="DG1840" s="610"/>
      <c r="DH1840" s="611"/>
      <c r="DI1840" s="415"/>
      <c r="DJ1840" s="416"/>
      <c r="DK1840" s="416"/>
      <c r="DL1840" s="416"/>
      <c r="DM1840" s="416"/>
      <c r="DN1840" s="416"/>
      <c r="DO1840" s="416"/>
      <c r="DP1840" s="416"/>
      <c r="DQ1840" s="416"/>
      <c r="DR1840" s="416"/>
      <c r="DS1840" s="416"/>
      <c r="DT1840" s="416"/>
      <c r="DU1840" s="416"/>
      <c r="DV1840" s="416"/>
      <c r="DW1840" s="416"/>
      <c r="DX1840" s="416"/>
      <c r="DY1840" s="416"/>
      <c r="DZ1840" s="416"/>
      <c r="EA1840" s="416"/>
      <c r="EB1840" s="416"/>
      <c r="EC1840" s="416"/>
      <c r="ED1840" s="416"/>
      <c r="EE1840" s="416"/>
      <c r="EF1840" s="416"/>
      <c r="EG1840" s="416"/>
      <c r="EH1840" s="416"/>
      <c r="EI1840" s="416"/>
      <c r="EJ1840" s="416"/>
      <c r="EK1840" s="416"/>
      <c r="EL1840" s="417"/>
    </row>
    <row r="1841" spans="1:180" ht="48" customHeight="1" x14ac:dyDescent="0.25">
      <c r="C1841" s="782"/>
      <c r="D1841" s="742"/>
      <c r="E1841" s="743"/>
      <c r="F1841" s="703" t="s">
        <v>582</v>
      </c>
      <c r="G1841" s="703"/>
      <c r="H1841" s="704" t="s">
        <v>583</v>
      </c>
      <c r="I1841" s="705"/>
      <c r="J1841" s="705"/>
      <c r="K1841" s="705"/>
      <c r="L1841" s="706"/>
      <c r="M1841" s="864"/>
      <c r="N1841" s="865"/>
      <c r="O1841" s="864"/>
      <c r="P1841" s="865"/>
      <c r="Q1841" s="864"/>
      <c r="R1841" s="865"/>
      <c r="S1841" s="868"/>
      <c r="T1841" s="869"/>
      <c r="U1841" s="280"/>
      <c r="V1841" s="280"/>
      <c r="W1841" s="628"/>
      <c r="X1841" s="628"/>
      <c r="Y1841" s="281"/>
      <c r="Z1841" s="281"/>
      <c r="AA1841" s="628"/>
      <c r="AB1841" s="628"/>
      <c r="AC1841" s="281"/>
      <c r="AD1841" s="281"/>
      <c r="AE1841" s="60"/>
      <c r="AF1841" s="259"/>
      <c r="AG1841" s="374">
        <f t="shared" si="2537"/>
        <v>18</v>
      </c>
      <c r="AH1841" s="399"/>
      <c r="AK1841" s="412">
        <f t="shared" si="2538"/>
        <v>0</v>
      </c>
      <c r="AL1841" s="379">
        <f t="shared" si="2531"/>
        <v>0</v>
      </c>
      <c r="AM1841" s="380">
        <f t="shared" si="2539"/>
        <v>0</v>
      </c>
      <c r="AN1841" s="292">
        <f t="shared" si="2540"/>
        <v>0</v>
      </c>
      <c r="AO1841" s="388">
        <f t="shared" si="2541"/>
        <v>0</v>
      </c>
      <c r="AP1841" s="379">
        <f t="shared" si="2532"/>
        <v>0</v>
      </c>
      <c r="AQ1841" s="380">
        <f t="shared" si="2542"/>
        <v>0</v>
      </c>
      <c r="AR1841" s="317">
        <f t="shared" si="2543"/>
        <v>0</v>
      </c>
      <c r="AS1841" s="388">
        <f t="shared" si="2544"/>
        <v>0</v>
      </c>
      <c r="AT1841" s="379">
        <f t="shared" si="2533"/>
        <v>0</v>
      </c>
      <c r="AU1841" s="380">
        <f t="shared" si="2545"/>
        <v>0</v>
      </c>
      <c r="AV1841" s="317">
        <f t="shared" si="2546"/>
        <v>0</v>
      </c>
      <c r="AW1841" s="388">
        <f t="shared" si="2547"/>
        <v>0</v>
      </c>
      <c r="AX1841" s="379">
        <f t="shared" si="2534"/>
        <v>0</v>
      </c>
      <c r="AY1841" s="380">
        <f t="shared" si="2548"/>
        <v>0</v>
      </c>
      <c r="AZ1841" s="292">
        <f t="shared" si="2549"/>
        <v>0</v>
      </c>
      <c r="BA1841" s="388">
        <f t="shared" si="2550"/>
        <v>0</v>
      </c>
      <c r="BB1841" s="379">
        <f t="shared" si="2535"/>
        <v>0</v>
      </c>
      <c r="BC1841" s="380">
        <f t="shared" si="2551"/>
        <v>0</v>
      </c>
      <c r="BD1841" s="292">
        <f t="shared" si="2552"/>
        <v>0</v>
      </c>
      <c r="BE1841" s="388">
        <f t="shared" si="2553"/>
        <v>0</v>
      </c>
      <c r="BF1841" s="379">
        <f t="shared" si="2536"/>
        <v>0</v>
      </c>
      <c r="BG1841" s="380">
        <f t="shared" si="2554"/>
        <v>0</v>
      </c>
      <c r="BH1841" s="292">
        <f t="shared" si="2555"/>
        <v>0</v>
      </c>
      <c r="CA1841" s="299" t="s">
        <v>60</v>
      </c>
      <c r="CB1841" s="421"/>
      <c r="CC1841" s="375"/>
      <c r="CD1841" s="375"/>
      <c r="CE1841" s="375"/>
      <c r="CF1841" s="375"/>
      <c r="CG1841" s="375"/>
      <c r="CH1841" s="375"/>
      <c r="CI1841" s="375"/>
      <c r="CJ1841" s="375"/>
      <c r="CK1841" s="375"/>
      <c r="CL1841" s="375"/>
      <c r="CM1841" s="375"/>
      <c r="CN1841" s="423">
        <f t="shared" ref="CN1841" si="2612">IF(M1841="",0,M1841)</f>
        <v>0</v>
      </c>
      <c r="CO1841" s="423">
        <f t="shared" ref="CO1841" si="2613">IF(N1841="",0,N1841)</f>
        <v>0</v>
      </c>
      <c r="CP1841" s="423">
        <f t="shared" ref="CP1841" si="2614">IF(O1841="",0,O1841)</f>
        <v>0</v>
      </c>
      <c r="CQ1841" s="423">
        <f t="shared" ref="CQ1841" si="2615">IF(P1841="",0,P1841)</f>
        <v>0</v>
      </c>
      <c r="CR1841" s="423">
        <f t="shared" ref="CR1841" si="2616">IF(Q1841="",0,Q1841)</f>
        <v>0</v>
      </c>
      <c r="CS1841" s="423">
        <f t="shared" ref="CS1841" si="2617">IF(R1841="",0,R1841)</f>
        <v>0</v>
      </c>
      <c r="CT1841" s="423">
        <f t="shared" ref="CT1841" si="2618">IF(S1841="",0,S1841)</f>
        <v>0</v>
      </c>
      <c r="CU1841" s="423">
        <f t="shared" ref="CU1841" si="2619">IF(T1841="",0,T1841)</f>
        <v>0</v>
      </c>
      <c r="CV1841" s="423">
        <f t="shared" ref="CV1841" si="2620">IF(U1841="",0,U1841)</f>
        <v>0</v>
      </c>
      <c r="CW1841" s="423">
        <f t="shared" ref="CW1841" si="2621">IF(V1841="",0,V1841)</f>
        <v>0</v>
      </c>
      <c r="CX1841" s="423">
        <f t="shared" ref="CX1841" si="2622">IF(W1841="",0,W1841)</f>
        <v>0</v>
      </c>
      <c r="CY1841" s="423">
        <f t="shared" ref="CY1841" si="2623">IF(X1841="",0,X1841)</f>
        <v>0</v>
      </c>
      <c r="CZ1841" s="423">
        <f t="shared" ref="CZ1841" si="2624">IF(Y1841="",0,Y1841)</f>
        <v>0</v>
      </c>
      <c r="DA1841" s="423">
        <f t="shared" ref="DA1841" si="2625">IF(Z1841="",0,Z1841)</f>
        <v>0</v>
      </c>
      <c r="DB1841" s="423">
        <f t="shared" ref="DB1841" si="2626">IF(AA1841="",0,AA1841)</f>
        <v>0</v>
      </c>
      <c r="DC1841" s="423">
        <f t="shared" ref="DC1841" si="2627">IF(AB1841="",0,AB1841)</f>
        <v>0</v>
      </c>
      <c r="DD1841" s="423">
        <f t="shared" ref="DD1841" si="2628">IF(AC1841="",0,AC1841)</f>
        <v>0</v>
      </c>
      <c r="DE1841" s="423">
        <f t="shared" ref="DE1841" si="2629">IF(AD1841="",0,AD1841)</f>
        <v>0</v>
      </c>
      <c r="DG1841" s="610"/>
      <c r="DH1841" s="611"/>
      <c r="DI1841" s="415"/>
      <c r="DJ1841" s="416"/>
      <c r="DK1841" s="416"/>
      <c r="DL1841" s="416"/>
      <c r="DM1841" s="416"/>
      <c r="DN1841" s="416"/>
      <c r="DO1841" s="416"/>
      <c r="DP1841" s="416"/>
      <c r="DQ1841" s="416"/>
      <c r="DR1841" s="416"/>
      <c r="DS1841" s="416"/>
      <c r="DT1841" s="416"/>
      <c r="DU1841" s="416"/>
      <c r="DV1841" s="416"/>
      <c r="DW1841" s="416"/>
      <c r="DX1841" s="416"/>
      <c r="DY1841" s="416"/>
      <c r="DZ1841" s="416"/>
      <c r="EA1841" s="416"/>
      <c r="EB1841" s="416"/>
      <c r="EC1841" s="416"/>
      <c r="ED1841" s="416"/>
      <c r="EE1841" s="416"/>
      <c r="EF1841" s="416"/>
      <c r="EG1841" s="416"/>
      <c r="EH1841" s="416"/>
      <c r="EI1841" s="416"/>
      <c r="EJ1841" s="416"/>
      <c r="EK1841" s="416"/>
      <c r="EL1841" s="417"/>
    </row>
    <row r="1842" spans="1:180" ht="36" customHeight="1" x14ac:dyDescent="0.25">
      <c r="C1842" s="782"/>
      <c r="D1842" s="742"/>
      <c r="E1842" s="743"/>
      <c r="F1842" s="714" t="s">
        <v>588</v>
      </c>
      <c r="G1842" s="715"/>
      <c r="H1842" s="188"/>
      <c r="I1842" s="700" t="s">
        <v>584</v>
      </c>
      <c r="J1842" s="700"/>
      <c r="K1842" s="700"/>
      <c r="L1842" s="701"/>
      <c r="M1842" s="864"/>
      <c r="N1842" s="865"/>
      <c r="O1842" s="864"/>
      <c r="P1842" s="865"/>
      <c r="Q1842" s="864"/>
      <c r="R1842" s="865"/>
      <c r="S1842" s="868"/>
      <c r="T1842" s="869"/>
      <c r="U1842" s="280"/>
      <c r="V1842" s="280"/>
      <c r="W1842" s="628"/>
      <c r="X1842" s="628"/>
      <c r="Y1842" s="281"/>
      <c r="Z1842" s="281"/>
      <c r="AA1842" s="628"/>
      <c r="AB1842" s="628"/>
      <c r="AC1842" s="281"/>
      <c r="AD1842" s="281"/>
      <c r="AE1842" s="60"/>
      <c r="AF1842" s="259"/>
      <c r="AG1842" s="374">
        <f t="shared" si="2537"/>
        <v>18</v>
      </c>
      <c r="AH1842" s="399"/>
      <c r="AK1842" s="412">
        <f t="shared" si="2538"/>
        <v>0</v>
      </c>
      <c r="AL1842" s="379">
        <f t="shared" si="2531"/>
        <v>0</v>
      </c>
      <c r="AM1842" s="380">
        <f t="shared" si="2539"/>
        <v>0</v>
      </c>
      <c r="AN1842" s="292">
        <f t="shared" si="2540"/>
        <v>0</v>
      </c>
      <c r="AO1842" s="388">
        <f t="shared" si="2541"/>
        <v>0</v>
      </c>
      <c r="AP1842" s="379">
        <f t="shared" si="2532"/>
        <v>0</v>
      </c>
      <c r="AQ1842" s="380">
        <f t="shared" si="2542"/>
        <v>0</v>
      </c>
      <c r="AR1842" s="317">
        <f t="shared" si="2543"/>
        <v>0</v>
      </c>
      <c r="AS1842" s="388">
        <f t="shared" si="2544"/>
        <v>0</v>
      </c>
      <c r="AT1842" s="379">
        <f t="shared" si="2533"/>
        <v>0</v>
      </c>
      <c r="AU1842" s="380">
        <f t="shared" si="2545"/>
        <v>0</v>
      </c>
      <c r="AV1842" s="317">
        <f t="shared" si="2546"/>
        <v>0</v>
      </c>
      <c r="AW1842" s="388">
        <f t="shared" si="2547"/>
        <v>0</v>
      </c>
      <c r="AX1842" s="379">
        <f t="shared" si="2534"/>
        <v>0</v>
      </c>
      <c r="AY1842" s="380">
        <f t="shared" si="2548"/>
        <v>0</v>
      </c>
      <c r="AZ1842" s="292">
        <f t="shared" si="2549"/>
        <v>0</v>
      </c>
      <c r="BA1842" s="388">
        <f t="shared" si="2550"/>
        <v>0</v>
      </c>
      <c r="BB1842" s="379">
        <f t="shared" si="2535"/>
        <v>0</v>
      </c>
      <c r="BC1842" s="380">
        <f t="shared" si="2551"/>
        <v>0</v>
      </c>
      <c r="BD1842" s="292">
        <f t="shared" si="2552"/>
        <v>0</v>
      </c>
      <c r="BE1842" s="388">
        <f t="shared" si="2553"/>
        <v>0</v>
      </c>
      <c r="BF1842" s="379">
        <f t="shared" si="2536"/>
        <v>0</v>
      </c>
      <c r="BG1842" s="380">
        <f t="shared" si="2554"/>
        <v>0</v>
      </c>
      <c r="BH1842" s="292">
        <f t="shared" si="2555"/>
        <v>0</v>
      </c>
      <c r="CA1842" s="299" t="s">
        <v>1917</v>
      </c>
      <c r="CB1842" s="421"/>
      <c r="CC1842" s="375"/>
      <c r="CD1842" s="375"/>
      <c r="CE1842" s="375"/>
      <c r="CF1842" s="375"/>
      <c r="CG1842" s="375"/>
      <c r="CH1842" s="375"/>
      <c r="CI1842" s="375"/>
      <c r="CJ1842" s="375"/>
      <c r="CK1842" s="375"/>
      <c r="CL1842" s="375"/>
      <c r="CM1842" s="375"/>
      <c r="CN1842" s="301">
        <f t="shared" ref="CN1842" si="2630">SUM(M1842:M1845)</f>
        <v>0</v>
      </c>
      <c r="CO1842" s="301">
        <f t="shared" ref="CO1842" si="2631">SUM(N1842:N1845)</f>
        <v>0</v>
      </c>
      <c r="CP1842" s="301">
        <f t="shared" ref="CP1842" si="2632">SUM(O1842:O1845)</f>
        <v>0</v>
      </c>
      <c r="CQ1842" s="301">
        <f t="shared" ref="CQ1842" si="2633">SUM(P1842:P1845)</f>
        <v>0</v>
      </c>
      <c r="CR1842" s="301">
        <f t="shared" ref="CR1842" si="2634">SUM(Q1842:Q1845)</f>
        <v>0</v>
      </c>
      <c r="CS1842" s="301">
        <f t="shared" ref="CS1842" si="2635">SUM(R1842:R1845)</f>
        <v>0</v>
      </c>
      <c r="CT1842" s="301">
        <f t="shared" ref="CT1842" si="2636">SUM(S1842:S1845)</f>
        <v>0</v>
      </c>
      <c r="CU1842" s="301">
        <f t="shared" ref="CU1842" si="2637">SUM(T1842:T1845)</f>
        <v>0</v>
      </c>
      <c r="CV1842" s="301">
        <f t="shared" ref="CV1842" si="2638">SUM(U1842:U1845)</f>
        <v>0</v>
      </c>
      <c r="CW1842" s="301">
        <f t="shared" ref="CW1842" si="2639">SUM(V1842:V1845)</f>
        <v>0</v>
      </c>
      <c r="CX1842" s="301">
        <f t="shared" ref="CX1842" si="2640">SUM(W1842:W1845)</f>
        <v>0</v>
      </c>
      <c r="CY1842" s="301">
        <f t="shared" ref="CY1842" si="2641">SUM(X1842:X1845)</f>
        <v>0</v>
      </c>
      <c r="CZ1842" s="301">
        <f t="shared" ref="CZ1842" si="2642">SUM(Y1842:Y1845)</f>
        <v>0</v>
      </c>
      <c r="DA1842" s="301">
        <f t="shared" ref="DA1842" si="2643">SUM(Z1842:Z1845)</f>
        <v>0</v>
      </c>
      <c r="DB1842" s="301">
        <f t="shared" ref="DB1842" si="2644">SUM(AA1842:AA1845)</f>
        <v>0</v>
      </c>
      <c r="DC1842" s="301">
        <f t="shared" ref="DC1842" si="2645">SUM(AB1842:AB1845)</f>
        <v>0</v>
      </c>
      <c r="DD1842" s="301">
        <f t="shared" ref="DD1842" si="2646">SUM(AC1842:AC1845)</f>
        <v>0</v>
      </c>
      <c r="DE1842" s="301">
        <f t="shared" ref="DE1842" si="2647">SUM(AD1842:AD1845)</f>
        <v>0</v>
      </c>
      <c r="DG1842" s="612"/>
      <c r="DH1842" s="613"/>
      <c r="DI1842" s="415"/>
      <c r="DJ1842" s="416"/>
      <c r="DK1842" s="416"/>
      <c r="DL1842" s="416"/>
      <c r="DM1842" s="416"/>
      <c r="DN1842" s="416"/>
      <c r="DO1842" s="416"/>
      <c r="DP1842" s="416"/>
      <c r="DQ1842" s="416"/>
      <c r="DR1842" s="416"/>
      <c r="DS1842" s="416"/>
      <c r="DT1842" s="416"/>
      <c r="DU1842" s="416"/>
      <c r="DV1842" s="416"/>
      <c r="DW1842" s="416"/>
      <c r="DX1842" s="416"/>
      <c r="DY1842" s="416"/>
      <c r="DZ1842" s="416"/>
      <c r="EA1842" s="416"/>
      <c r="EB1842" s="416"/>
      <c r="EC1842" s="416"/>
      <c r="ED1842" s="416"/>
      <c r="EE1842" s="416"/>
      <c r="EF1842" s="416"/>
      <c r="EG1842" s="416"/>
      <c r="EH1842" s="416"/>
      <c r="EI1842" s="416"/>
      <c r="EJ1842" s="416"/>
      <c r="EK1842" s="416"/>
      <c r="EL1842" s="417"/>
    </row>
    <row r="1843" spans="1:180" ht="24" customHeight="1" x14ac:dyDescent="0.25">
      <c r="C1843" s="782"/>
      <c r="D1843" s="742"/>
      <c r="E1843" s="743"/>
      <c r="F1843" s="714" t="s">
        <v>589</v>
      </c>
      <c r="G1843" s="715"/>
      <c r="H1843" s="188"/>
      <c r="I1843" s="700" t="s">
        <v>585</v>
      </c>
      <c r="J1843" s="700"/>
      <c r="K1843" s="700"/>
      <c r="L1843" s="701"/>
      <c r="M1843" s="864"/>
      <c r="N1843" s="865"/>
      <c r="O1843" s="864"/>
      <c r="P1843" s="865"/>
      <c r="Q1843" s="864"/>
      <c r="R1843" s="865"/>
      <c r="S1843" s="868"/>
      <c r="T1843" s="869"/>
      <c r="U1843" s="280"/>
      <c r="V1843" s="280"/>
      <c r="W1843" s="628"/>
      <c r="X1843" s="628"/>
      <c r="Y1843" s="281"/>
      <c r="Z1843" s="281"/>
      <c r="AA1843" s="628"/>
      <c r="AB1843" s="628"/>
      <c r="AC1843" s="281"/>
      <c r="AD1843" s="281"/>
      <c r="AE1843" s="60"/>
      <c r="AF1843" s="259"/>
      <c r="AG1843" s="374">
        <f t="shared" si="2537"/>
        <v>18</v>
      </c>
      <c r="AH1843" s="399"/>
      <c r="AK1843" s="412">
        <f t="shared" si="2538"/>
        <v>0</v>
      </c>
      <c r="AL1843" s="379">
        <f t="shared" si="2531"/>
        <v>0</v>
      </c>
      <c r="AM1843" s="380">
        <f t="shared" si="2539"/>
        <v>0</v>
      </c>
      <c r="AN1843" s="292">
        <f t="shared" si="2540"/>
        <v>0</v>
      </c>
      <c r="AO1843" s="388">
        <f t="shared" si="2541"/>
        <v>0</v>
      </c>
      <c r="AP1843" s="379">
        <f t="shared" si="2532"/>
        <v>0</v>
      </c>
      <c r="AQ1843" s="380">
        <f t="shared" si="2542"/>
        <v>0</v>
      </c>
      <c r="AR1843" s="317">
        <f t="shared" si="2543"/>
        <v>0</v>
      </c>
      <c r="AS1843" s="388">
        <f t="shared" si="2544"/>
        <v>0</v>
      </c>
      <c r="AT1843" s="379">
        <f t="shared" si="2533"/>
        <v>0</v>
      </c>
      <c r="AU1843" s="380">
        <f t="shared" si="2545"/>
        <v>0</v>
      </c>
      <c r="AV1843" s="317">
        <f t="shared" si="2546"/>
        <v>0</v>
      </c>
      <c r="AW1843" s="388">
        <f t="shared" si="2547"/>
        <v>0</v>
      </c>
      <c r="AX1843" s="379">
        <f t="shared" si="2534"/>
        <v>0</v>
      </c>
      <c r="AY1843" s="380">
        <f t="shared" si="2548"/>
        <v>0</v>
      </c>
      <c r="AZ1843" s="292">
        <f t="shared" si="2549"/>
        <v>0</v>
      </c>
      <c r="BA1843" s="388">
        <f t="shared" si="2550"/>
        <v>0</v>
      </c>
      <c r="BB1843" s="379">
        <f t="shared" si="2535"/>
        <v>0</v>
      </c>
      <c r="BC1843" s="380">
        <f t="shared" si="2551"/>
        <v>0</v>
      </c>
      <c r="BD1843" s="292">
        <f t="shared" si="2552"/>
        <v>0</v>
      </c>
      <c r="BE1843" s="388">
        <f t="shared" si="2553"/>
        <v>0</v>
      </c>
      <c r="BF1843" s="379">
        <f t="shared" si="2536"/>
        <v>0</v>
      </c>
      <c r="BG1843" s="380">
        <f t="shared" si="2554"/>
        <v>0</v>
      </c>
      <c r="BH1843" s="292">
        <f t="shared" si="2555"/>
        <v>0</v>
      </c>
      <c r="CA1843" s="299" t="s">
        <v>1910</v>
      </c>
      <c r="CB1843" s="421"/>
      <c r="CC1843" s="375"/>
      <c r="CD1843" s="375"/>
      <c r="CE1843" s="375"/>
      <c r="CF1843" s="375"/>
      <c r="CG1843" s="375"/>
      <c r="CH1843" s="375"/>
      <c r="CI1843" s="375"/>
      <c r="CJ1843" s="375"/>
      <c r="CK1843" s="375"/>
      <c r="CL1843" s="375"/>
      <c r="CM1843" s="375"/>
      <c r="CN1843" s="422">
        <f t="shared" ref="CN1843" si="2648">IF(CN1841="NA",COUNTIF(M1842:M1845,"NA"),COUNTIF(M1842:M1845,"NS"))</f>
        <v>0</v>
      </c>
      <c r="CO1843" s="422">
        <f t="shared" ref="CO1843" si="2649">IF(CO1841="NA",COUNTIF(N1842:N1845,"NA"),COUNTIF(N1842:N1845,"NS"))</f>
        <v>0</v>
      </c>
      <c r="CP1843" s="422">
        <f t="shared" ref="CP1843" si="2650">IF(CP1841="NA",COUNTIF(O1842:O1845,"NA"),COUNTIF(O1842:O1845,"NS"))</f>
        <v>0</v>
      </c>
      <c r="CQ1843" s="422">
        <f t="shared" ref="CQ1843" si="2651">IF(CQ1841="NA",COUNTIF(P1842:P1845,"NA"),COUNTIF(P1842:P1845,"NS"))</f>
        <v>0</v>
      </c>
      <c r="CR1843" s="422">
        <f t="shared" ref="CR1843" si="2652">IF(CR1841="NA",COUNTIF(Q1842:Q1845,"NA"),COUNTIF(Q1842:Q1845,"NS"))</f>
        <v>0</v>
      </c>
      <c r="CS1843" s="422">
        <f t="shared" ref="CS1843" si="2653">IF(CS1841="NA",COUNTIF(R1842:R1845,"NA"),COUNTIF(R1842:R1845,"NS"))</f>
        <v>0</v>
      </c>
      <c r="CT1843" s="422">
        <f t="shared" ref="CT1843" si="2654">IF(CT1841="NA",COUNTIF(S1842:S1845,"NA"),COUNTIF(S1842:S1845,"NS"))</f>
        <v>0</v>
      </c>
      <c r="CU1843" s="422">
        <f t="shared" ref="CU1843" si="2655">IF(CU1841="NA",COUNTIF(T1842:T1845,"NA"),COUNTIF(T1842:T1845,"NS"))</f>
        <v>0</v>
      </c>
      <c r="CV1843" s="422">
        <f t="shared" ref="CV1843" si="2656">IF(CV1841="NA",COUNTIF(U1842:U1845,"NA"),COUNTIF(U1842:U1845,"NS"))</f>
        <v>0</v>
      </c>
      <c r="CW1843" s="422">
        <f t="shared" ref="CW1843" si="2657">IF(CW1841="NA",COUNTIF(V1842:V1845,"NA"),COUNTIF(V1842:V1845,"NS"))</f>
        <v>0</v>
      </c>
      <c r="CX1843" s="422">
        <f t="shared" ref="CX1843" si="2658">IF(CX1841="NA",COUNTIF(W1842:W1845,"NA"),COUNTIF(W1842:W1845,"NS"))</f>
        <v>0</v>
      </c>
      <c r="CY1843" s="422">
        <f t="shared" ref="CY1843" si="2659">IF(CY1841="NA",COUNTIF(X1842:X1845,"NA"),COUNTIF(X1842:X1845,"NS"))</f>
        <v>0</v>
      </c>
      <c r="CZ1843" s="422">
        <f t="shared" ref="CZ1843" si="2660">IF(CZ1841="NA",COUNTIF(Y1842:Y1845,"NA"),COUNTIF(Y1842:Y1845,"NS"))</f>
        <v>0</v>
      </c>
      <c r="DA1843" s="422">
        <f t="shared" ref="DA1843" si="2661">IF(DA1841="NA",COUNTIF(Z1842:Z1845,"NA"),COUNTIF(Z1842:Z1845,"NS"))</f>
        <v>0</v>
      </c>
      <c r="DB1843" s="422">
        <f t="shared" ref="DB1843" si="2662">IF(DB1841="NA",COUNTIF(AA1842:AA1845,"NA"),COUNTIF(AA1842:AA1845,"NS"))</f>
        <v>0</v>
      </c>
      <c r="DC1843" s="422">
        <f t="shared" ref="DC1843" si="2663">IF(DC1841="NA",COUNTIF(AB1842:AB1845,"NA"),COUNTIF(AB1842:AB1845,"NS"))</f>
        <v>0</v>
      </c>
      <c r="DD1843" s="422">
        <f t="shared" ref="DD1843" si="2664">IF(DD1841="NA",COUNTIF(AC1842:AC1845,"NA"),COUNTIF(AC1842:AC1845,"NS"))</f>
        <v>0</v>
      </c>
      <c r="DE1843" s="422">
        <f t="shared" ref="DE1843" si="2665">IF(DE1841="NA",COUNTIF(AD1842:AD1845,"NA"),COUNTIF(AD1842:AD1845,"NS"))</f>
        <v>0</v>
      </c>
      <c r="DG1843" s="612"/>
      <c r="DH1843" s="613"/>
      <c r="DI1843" s="415"/>
      <c r="DJ1843" s="416"/>
      <c r="DK1843" s="416"/>
      <c r="DL1843" s="416"/>
      <c r="DM1843" s="416"/>
      <c r="DN1843" s="416"/>
      <c r="DO1843" s="416"/>
      <c r="DP1843" s="416"/>
      <c r="DQ1843" s="416"/>
      <c r="DR1843" s="416"/>
      <c r="DS1843" s="416"/>
      <c r="DT1843" s="416"/>
      <c r="DU1843" s="416"/>
      <c r="DV1843" s="416"/>
      <c r="DW1843" s="416"/>
      <c r="DX1843" s="416"/>
      <c r="DY1843" s="416"/>
      <c r="DZ1843" s="416"/>
      <c r="EA1843" s="416"/>
      <c r="EB1843" s="416"/>
      <c r="EC1843" s="416"/>
      <c r="ED1843" s="416"/>
      <c r="EE1843" s="416"/>
      <c r="EF1843" s="416"/>
      <c r="EG1843" s="416"/>
      <c r="EH1843" s="416"/>
      <c r="EI1843" s="416"/>
      <c r="EJ1843" s="416"/>
      <c r="EK1843" s="416"/>
      <c r="EL1843" s="417"/>
    </row>
    <row r="1844" spans="1:180" ht="48" customHeight="1" x14ac:dyDescent="0.25">
      <c r="C1844" s="782"/>
      <c r="D1844" s="742"/>
      <c r="E1844" s="743"/>
      <c r="F1844" s="714" t="s">
        <v>590</v>
      </c>
      <c r="G1844" s="715"/>
      <c r="H1844" s="188"/>
      <c r="I1844" s="700" t="s">
        <v>586</v>
      </c>
      <c r="J1844" s="700"/>
      <c r="K1844" s="700"/>
      <c r="L1844" s="701"/>
      <c r="M1844" s="864"/>
      <c r="N1844" s="865"/>
      <c r="O1844" s="864"/>
      <c r="P1844" s="865"/>
      <c r="Q1844" s="864"/>
      <c r="R1844" s="865"/>
      <c r="S1844" s="868"/>
      <c r="T1844" s="869"/>
      <c r="U1844" s="280"/>
      <c r="V1844" s="280"/>
      <c r="W1844" s="628"/>
      <c r="X1844" s="628"/>
      <c r="Y1844" s="281"/>
      <c r="Z1844" s="281"/>
      <c r="AA1844" s="628"/>
      <c r="AB1844" s="628"/>
      <c r="AC1844" s="281"/>
      <c r="AD1844" s="281"/>
      <c r="AE1844" s="60"/>
      <c r="AF1844" s="259"/>
      <c r="AG1844" s="374">
        <f t="shared" si="2537"/>
        <v>18</v>
      </c>
      <c r="AH1844" s="399"/>
      <c r="AK1844" s="412">
        <f t="shared" si="2538"/>
        <v>0</v>
      </c>
      <c r="AL1844" s="379">
        <f t="shared" si="2531"/>
        <v>0</v>
      </c>
      <c r="AM1844" s="380">
        <f t="shared" si="2539"/>
        <v>0</v>
      </c>
      <c r="AN1844" s="292">
        <f t="shared" si="2540"/>
        <v>0</v>
      </c>
      <c r="AO1844" s="388">
        <f t="shared" si="2541"/>
        <v>0</v>
      </c>
      <c r="AP1844" s="379">
        <f t="shared" si="2532"/>
        <v>0</v>
      </c>
      <c r="AQ1844" s="380">
        <f t="shared" si="2542"/>
        <v>0</v>
      </c>
      <c r="AR1844" s="317">
        <f t="shared" si="2543"/>
        <v>0</v>
      </c>
      <c r="AS1844" s="388">
        <f t="shared" si="2544"/>
        <v>0</v>
      </c>
      <c r="AT1844" s="379">
        <f t="shared" si="2533"/>
        <v>0</v>
      </c>
      <c r="AU1844" s="380">
        <f t="shared" si="2545"/>
        <v>0</v>
      </c>
      <c r="AV1844" s="317">
        <f t="shared" si="2546"/>
        <v>0</v>
      </c>
      <c r="AW1844" s="388">
        <f t="shared" si="2547"/>
        <v>0</v>
      </c>
      <c r="AX1844" s="379">
        <f t="shared" si="2534"/>
        <v>0</v>
      </c>
      <c r="AY1844" s="380">
        <f t="shared" si="2548"/>
        <v>0</v>
      </c>
      <c r="AZ1844" s="292">
        <f t="shared" si="2549"/>
        <v>0</v>
      </c>
      <c r="BA1844" s="388">
        <f t="shared" si="2550"/>
        <v>0</v>
      </c>
      <c r="BB1844" s="379">
        <f t="shared" si="2535"/>
        <v>0</v>
      </c>
      <c r="BC1844" s="380">
        <f t="shared" si="2551"/>
        <v>0</v>
      </c>
      <c r="BD1844" s="292">
        <f t="shared" si="2552"/>
        <v>0</v>
      </c>
      <c r="BE1844" s="388">
        <f t="shared" si="2553"/>
        <v>0</v>
      </c>
      <c r="BF1844" s="379">
        <f t="shared" si="2536"/>
        <v>0</v>
      </c>
      <c r="BG1844" s="380">
        <f t="shared" si="2554"/>
        <v>0</v>
      </c>
      <c r="BH1844" s="292">
        <f t="shared" si="2555"/>
        <v>0</v>
      </c>
      <c r="CA1844" s="299" t="s">
        <v>1918</v>
      </c>
      <c r="CB1844" s="398"/>
      <c r="CC1844" s="375"/>
      <c r="CD1844" s="375"/>
      <c r="CE1844" s="375"/>
      <c r="CF1844" s="375"/>
      <c r="CG1844" s="375"/>
      <c r="CH1844" s="375"/>
      <c r="CI1844" s="375"/>
      <c r="CJ1844" s="375"/>
      <c r="CK1844" s="375"/>
      <c r="CL1844" s="375"/>
      <c r="CM1844" s="375"/>
      <c r="CN1844" s="425">
        <f t="shared" ref="CN1844:DD1844" si="2666">IF(OR(AND(CN1841=0,CN1843&gt;0),AND(CN1841="NS",CN1842&gt;0),AND(CN1841="NS",CN1842=0,CN1843=0)),1,IF(OR(AND(CN1843&gt;=2,CN1842&lt;CN1841),AND(CN1841="NS",CN1842=0,CN1843&gt;0),OR(CN1841=CN1842,AND(CN1841="",CN1843=0,CN1842=0))),0,1))</f>
        <v>0</v>
      </c>
      <c r="CO1844" s="425">
        <f t="shared" si="2666"/>
        <v>0</v>
      </c>
      <c r="CP1844" s="425">
        <f t="shared" si="2666"/>
        <v>0</v>
      </c>
      <c r="CQ1844" s="425">
        <f t="shared" si="2666"/>
        <v>0</v>
      </c>
      <c r="CR1844" s="425">
        <f t="shared" si="2666"/>
        <v>0</v>
      </c>
      <c r="CS1844" s="425">
        <f t="shared" si="2666"/>
        <v>0</v>
      </c>
      <c r="CT1844" s="425">
        <f t="shared" si="2666"/>
        <v>0</v>
      </c>
      <c r="CU1844" s="425">
        <f t="shared" si="2666"/>
        <v>0</v>
      </c>
      <c r="CV1844" s="425">
        <f t="shared" si="2666"/>
        <v>0</v>
      </c>
      <c r="CW1844" s="425">
        <f t="shared" si="2666"/>
        <v>0</v>
      </c>
      <c r="CX1844" s="425">
        <f t="shared" si="2666"/>
        <v>0</v>
      </c>
      <c r="CY1844" s="425">
        <f t="shared" si="2666"/>
        <v>0</v>
      </c>
      <c r="CZ1844" s="425">
        <f t="shared" si="2666"/>
        <v>0</v>
      </c>
      <c r="DA1844" s="425">
        <f t="shared" si="2666"/>
        <v>0</v>
      </c>
      <c r="DB1844" s="425">
        <f t="shared" si="2666"/>
        <v>0</v>
      </c>
      <c r="DC1844" s="425">
        <f t="shared" si="2666"/>
        <v>0</v>
      </c>
      <c r="DD1844" s="425">
        <f t="shared" si="2666"/>
        <v>0</v>
      </c>
      <c r="DE1844" s="425">
        <f t="shared" ref="DE1844" si="2667">IF(OR(AND(DE1841=0,DE1843&gt;0),AND(DE1841="NS",DE1842&gt;0),AND(DE1841="NS",DE1842=0,DE1843=0)),1,IF(OR(AND(DE1843&gt;=2,DE1842&lt;DE1841),AND(DE1841="NS",DE1842=0,DE1843&gt;0),OR(DE1841=DE1842,AND(DE1841="",DE1843=0,DE1842=0))),0,1))</f>
        <v>0</v>
      </c>
      <c r="DF1844" s="400">
        <f>SUM(CN1844:DE1844)</f>
        <v>0</v>
      </c>
      <c r="DG1844" s="651" t="s">
        <v>594</v>
      </c>
      <c r="DH1844" s="652"/>
      <c r="DI1844" s="418" t="s">
        <v>1909</v>
      </c>
      <c r="DJ1844" s="419"/>
      <c r="DK1844" s="419"/>
      <c r="DL1844" s="419"/>
      <c r="DM1844" s="419"/>
      <c r="DN1844" s="419"/>
      <c r="DO1844" s="419"/>
      <c r="DP1844" s="419"/>
      <c r="DQ1844" s="419"/>
      <c r="DR1844" s="419"/>
      <c r="DS1844" s="419"/>
      <c r="DT1844" s="419"/>
      <c r="DU1844" s="419">
        <f t="shared" ref="DU1844:DZ1844" si="2668">M1847</f>
        <v>0</v>
      </c>
      <c r="DV1844" s="419">
        <f t="shared" si="2668"/>
        <v>0</v>
      </c>
      <c r="DW1844" s="419">
        <f t="shared" si="2668"/>
        <v>0</v>
      </c>
      <c r="DX1844" s="419">
        <f t="shared" si="2668"/>
        <v>0</v>
      </c>
      <c r="DY1844" s="419">
        <f t="shared" si="2668"/>
        <v>0</v>
      </c>
      <c r="DZ1844" s="419">
        <f t="shared" si="2668"/>
        <v>0</v>
      </c>
      <c r="EA1844" s="419">
        <f t="shared" ref="EA1844:EL1844" si="2669">S1847</f>
        <v>0</v>
      </c>
      <c r="EB1844" s="419">
        <f t="shared" si="2669"/>
        <v>0</v>
      </c>
      <c r="EC1844" s="419">
        <f t="shared" si="2669"/>
        <v>0</v>
      </c>
      <c r="ED1844" s="419">
        <f t="shared" si="2669"/>
        <v>0</v>
      </c>
      <c r="EE1844" s="419">
        <f t="shared" si="2669"/>
        <v>0</v>
      </c>
      <c r="EF1844" s="419">
        <f t="shared" si="2669"/>
        <v>0</v>
      </c>
      <c r="EG1844" s="419">
        <f t="shared" si="2669"/>
        <v>0</v>
      </c>
      <c r="EH1844" s="419">
        <f t="shared" si="2669"/>
        <v>0</v>
      </c>
      <c r="EI1844" s="419">
        <f t="shared" si="2669"/>
        <v>0</v>
      </c>
      <c r="EJ1844" s="419">
        <f t="shared" si="2669"/>
        <v>0</v>
      </c>
      <c r="EK1844" s="419">
        <f t="shared" si="2669"/>
        <v>0</v>
      </c>
      <c r="EL1844" s="420">
        <f t="shared" si="2669"/>
        <v>0</v>
      </c>
    </row>
    <row r="1845" spans="1:180" ht="60" customHeight="1" x14ac:dyDescent="0.25">
      <c r="C1845" s="782"/>
      <c r="D1845" s="742"/>
      <c r="E1845" s="743"/>
      <c r="F1845" s="714" t="s">
        <v>591</v>
      </c>
      <c r="G1845" s="715"/>
      <c r="H1845" s="188"/>
      <c r="I1845" s="700" t="s">
        <v>587</v>
      </c>
      <c r="J1845" s="700"/>
      <c r="K1845" s="700"/>
      <c r="L1845" s="701"/>
      <c r="M1845" s="864"/>
      <c r="N1845" s="865"/>
      <c r="O1845" s="864"/>
      <c r="P1845" s="865"/>
      <c r="Q1845" s="864"/>
      <c r="R1845" s="865"/>
      <c r="S1845" s="868"/>
      <c r="T1845" s="869"/>
      <c r="U1845" s="280"/>
      <c r="V1845" s="280"/>
      <c r="W1845" s="628"/>
      <c r="X1845" s="628"/>
      <c r="Y1845" s="281"/>
      <c r="Z1845" s="281"/>
      <c r="AA1845" s="628"/>
      <c r="AB1845" s="628"/>
      <c r="AC1845" s="281"/>
      <c r="AD1845" s="281"/>
      <c r="AE1845" s="60"/>
      <c r="AF1845" s="259"/>
      <c r="AG1845" s="374">
        <f t="shared" si="2537"/>
        <v>18</v>
      </c>
      <c r="AH1845" s="399"/>
      <c r="AK1845" s="412">
        <f t="shared" si="2538"/>
        <v>0</v>
      </c>
      <c r="AL1845" s="379">
        <f t="shared" si="2531"/>
        <v>0</v>
      </c>
      <c r="AM1845" s="380">
        <f t="shared" si="2539"/>
        <v>0</v>
      </c>
      <c r="AN1845" s="292">
        <f t="shared" si="2540"/>
        <v>0</v>
      </c>
      <c r="AO1845" s="388">
        <f t="shared" si="2541"/>
        <v>0</v>
      </c>
      <c r="AP1845" s="379">
        <f t="shared" si="2532"/>
        <v>0</v>
      </c>
      <c r="AQ1845" s="380">
        <f t="shared" si="2542"/>
        <v>0</v>
      </c>
      <c r="AR1845" s="317">
        <f t="shared" si="2543"/>
        <v>0</v>
      </c>
      <c r="AS1845" s="388">
        <f t="shared" si="2544"/>
        <v>0</v>
      </c>
      <c r="AT1845" s="379">
        <f t="shared" si="2533"/>
        <v>0</v>
      </c>
      <c r="AU1845" s="380">
        <f t="shared" si="2545"/>
        <v>0</v>
      </c>
      <c r="AV1845" s="317">
        <f t="shared" si="2546"/>
        <v>0</v>
      </c>
      <c r="AW1845" s="388">
        <f t="shared" si="2547"/>
        <v>0</v>
      </c>
      <c r="AX1845" s="379">
        <f t="shared" si="2534"/>
        <v>0</v>
      </c>
      <c r="AY1845" s="380">
        <f t="shared" si="2548"/>
        <v>0</v>
      </c>
      <c r="AZ1845" s="292">
        <f t="shared" si="2549"/>
        <v>0</v>
      </c>
      <c r="BA1845" s="388">
        <f t="shared" si="2550"/>
        <v>0</v>
      </c>
      <c r="BB1845" s="379">
        <f t="shared" si="2535"/>
        <v>0</v>
      </c>
      <c r="BC1845" s="380">
        <f t="shared" si="2551"/>
        <v>0</v>
      </c>
      <c r="BD1845" s="292">
        <f t="shared" si="2552"/>
        <v>0</v>
      </c>
      <c r="BE1845" s="388">
        <f t="shared" si="2553"/>
        <v>0</v>
      </c>
      <c r="BF1845" s="379">
        <f t="shared" si="2536"/>
        <v>0</v>
      </c>
      <c r="BG1845" s="380">
        <f t="shared" si="2554"/>
        <v>0</v>
      </c>
      <c r="BH1845" s="292">
        <f t="shared" si="2555"/>
        <v>0</v>
      </c>
      <c r="CA1845" s="413"/>
      <c r="CB1845" s="398"/>
      <c r="CC1845" s="398"/>
      <c r="CD1845" s="398"/>
      <c r="CE1845" s="398"/>
      <c r="CF1845" s="398"/>
      <c r="CG1845" s="398"/>
      <c r="CH1845" s="398"/>
      <c r="CI1845" s="398"/>
      <c r="CJ1845" s="398"/>
      <c r="CK1845" s="398"/>
      <c r="CL1845" s="398"/>
      <c r="CM1845" s="398"/>
      <c r="CN1845" s="398"/>
      <c r="CO1845" s="398"/>
      <c r="CP1845" s="398"/>
      <c r="CQ1845" s="398"/>
      <c r="CR1845" s="398"/>
      <c r="CS1845" s="398"/>
      <c r="CT1845" s="398"/>
      <c r="CU1845" s="398"/>
      <c r="CV1845" s="398"/>
      <c r="CW1845" s="398"/>
      <c r="CX1845" s="398"/>
      <c r="CY1845" s="398"/>
      <c r="CZ1845" s="398"/>
      <c r="DA1845" s="398"/>
      <c r="DB1845" s="398"/>
      <c r="DC1845" s="398"/>
      <c r="DD1845" s="398"/>
      <c r="DE1845" s="414"/>
      <c r="DG1845" s="440"/>
      <c r="DH1845" s="441"/>
      <c r="DI1845" s="415" t="s">
        <v>1910</v>
      </c>
      <c r="DJ1845" s="416"/>
      <c r="DK1845" s="416"/>
      <c r="DL1845" s="416"/>
      <c r="DM1845" s="416"/>
      <c r="DN1845" s="416"/>
      <c r="DO1845" s="416"/>
      <c r="DP1845" s="416"/>
      <c r="DQ1845" s="416"/>
      <c r="DR1845" s="416"/>
      <c r="DS1845" s="416"/>
      <c r="DT1845" s="416"/>
      <c r="DU1845" s="416">
        <f t="shared" ref="DU1845:DZ1845" si="2670">COUNTIF(M1846,"NS")+COUNTIF(M1833:M1841,"NS")+COUNTIF(M1829:M1830,"NS")+COUNTIF(M1818:M1822,"NS")</f>
        <v>0</v>
      </c>
      <c r="DV1845" s="416">
        <f t="shared" si="2670"/>
        <v>0</v>
      </c>
      <c r="DW1845" s="416">
        <f t="shared" si="2670"/>
        <v>0</v>
      </c>
      <c r="DX1845" s="416">
        <f t="shared" si="2670"/>
        <v>0</v>
      </c>
      <c r="DY1845" s="416">
        <f t="shared" si="2670"/>
        <v>0</v>
      </c>
      <c r="DZ1845" s="416">
        <f t="shared" si="2670"/>
        <v>0</v>
      </c>
      <c r="EA1845" s="416">
        <f t="shared" ref="EA1845:EL1845" si="2671">COUNTIF(S1846,"NS")+COUNTIF(S1833:S1841,"NS")+COUNTIF(S1829:S1830,"NS")+COUNTIF(S1818:S1822,"NS")</f>
        <v>0</v>
      </c>
      <c r="EB1845" s="416">
        <f t="shared" si="2671"/>
        <v>0</v>
      </c>
      <c r="EC1845" s="416">
        <f t="shared" si="2671"/>
        <v>0</v>
      </c>
      <c r="ED1845" s="416">
        <f t="shared" si="2671"/>
        <v>0</v>
      </c>
      <c r="EE1845" s="416">
        <f t="shared" si="2671"/>
        <v>0</v>
      </c>
      <c r="EF1845" s="416">
        <f t="shared" si="2671"/>
        <v>0</v>
      </c>
      <c r="EG1845" s="416">
        <f t="shared" si="2671"/>
        <v>0</v>
      </c>
      <c r="EH1845" s="416">
        <f t="shared" si="2671"/>
        <v>0</v>
      </c>
      <c r="EI1845" s="416">
        <f t="shared" si="2671"/>
        <v>0</v>
      </c>
      <c r="EJ1845" s="416">
        <f t="shared" si="2671"/>
        <v>0</v>
      </c>
      <c r="EK1845" s="416">
        <f t="shared" si="2671"/>
        <v>0</v>
      </c>
      <c r="EL1845" s="417">
        <f t="shared" si="2671"/>
        <v>0</v>
      </c>
    </row>
    <row r="1846" spans="1:180" ht="24" customHeight="1" thickBot="1" x14ac:dyDescent="0.3">
      <c r="C1846" s="782"/>
      <c r="D1846" s="742"/>
      <c r="E1846" s="743"/>
      <c r="F1846" s="703" t="s">
        <v>592</v>
      </c>
      <c r="G1846" s="703"/>
      <c r="H1846" s="704" t="s">
        <v>593</v>
      </c>
      <c r="I1846" s="705"/>
      <c r="J1846" s="705"/>
      <c r="K1846" s="705"/>
      <c r="L1846" s="706"/>
      <c r="M1846" s="864"/>
      <c r="N1846" s="865"/>
      <c r="O1846" s="864"/>
      <c r="P1846" s="865"/>
      <c r="Q1846" s="864"/>
      <c r="R1846" s="865"/>
      <c r="S1846" s="868"/>
      <c r="T1846" s="869"/>
      <c r="U1846" s="280"/>
      <c r="V1846" s="280"/>
      <c r="W1846" s="628"/>
      <c r="X1846" s="628"/>
      <c r="Y1846" s="281"/>
      <c r="Z1846" s="281"/>
      <c r="AA1846" s="628"/>
      <c r="AB1846" s="628"/>
      <c r="AC1846" s="281"/>
      <c r="AD1846" s="281"/>
      <c r="AE1846" s="60"/>
      <c r="AF1846" s="259"/>
      <c r="AG1846" s="374">
        <f t="shared" si="2537"/>
        <v>18</v>
      </c>
      <c r="AH1846" s="399"/>
      <c r="AK1846" s="412">
        <f t="shared" si="2538"/>
        <v>0</v>
      </c>
      <c r="AL1846" s="379">
        <f t="shared" si="2531"/>
        <v>0</v>
      </c>
      <c r="AM1846" s="380">
        <f t="shared" si="2539"/>
        <v>0</v>
      </c>
      <c r="AN1846" s="292">
        <f t="shared" si="2540"/>
        <v>0</v>
      </c>
      <c r="AO1846" s="388">
        <f t="shared" si="2541"/>
        <v>0</v>
      </c>
      <c r="AP1846" s="379">
        <f t="shared" si="2532"/>
        <v>0</v>
      </c>
      <c r="AQ1846" s="380">
        <f t="shared" si="2542"/>
        <v>0</v>
      </c>
      <c r="AR1846" s="317">
        <f t="shared" si="2543"/>
        <v>0</v>
      </c>
      <c r="AS1846" s="388">
        <f t="shared" si="2544"/>
        <v>0</v>
      </c>
      <c r="AT1846" s="379">
        <f t="shared" si="2533"/>
        <v>0</v>
      </c>
      <c r="AU1846" s="380">
        <f t="shared" si="2545"/>
        <v>0</v>
      </c>
      <c r="AV1846" s="317">
        <f t="shared" si="2546"/>
        <v>0</v>
      </c>
      <c r="AW1846" s="388">
        <f t="shared" si="2547"/>
        <v>0</v>
      </c>
      <c r="AX1846" s="379">
        <f t="shared" si="2534"/>
        <v>0</v>
      </c>
      <c r="AY1846" s="380">
        <f t="shared" si="2548"/>
        <v>0</v>
      </c>
      <c r="AZ1846" s="292">
        <f t="shared" si="2549"/>
        <v>0</v>
      </c>
      <c r="BA1846" s="388">
        <f t="shared" si="2550"/>
        <v>0</v>
      </c>
      <c r="BB1846" s="379">
        <f t="shared" si="2535"/>
        <v>0</v>
      </c>
      <c r="BC1846" s="380">
        <f t="shared" si="2551"/>
        <v>0</v>
      </c>
      <c r="BD1846" s="292">
        <f t="shared" si="2552"/>
        <v>0</v>
      </c>
      <c r="BE1846" s="388">
        <f t="shared" si="2553"/>
        <v>0</v>
      </c>
      <c r="BF1846" s="379">
        <f t="shared" si="2536"/>
        <v>0</v>
      </c>
      <c r="BG1846" s="380">
        <f t="shared" si="2554"/>
        <v>0</v>
      </c>
      <c r="BH1846" s="292">
        <f t="shared" si="2555"/>
        <v>0</v>
      </c>
      <c r="CA1846" s="413"/>
      <c r="CB1846" s="443"/>
      <c r="CC1846" s="398"/>
      <c r="CD1846" s="398"/>
      <c r="CE1846" s="398"/>
      <c r="CF1846" s="398"/>
      <c r="CG1846" s="398"/>
      <c r="CH1846" s="398"/>
      <c r="CI1846" s="398"/>
      <c r="CJ1846" s="398"/>
      <c r="CK1846" s="398"/>
      <c r="CL1846" s="398"/>
      <c r="CM1846" s="398"/>
      <c r="CN1846" s="398"/>
      <c r="CO1846" s="398"/>
      <c r="CP1846" s="398"/>
      <c r="CQ1846" s="398"/>
      <c r="CR1846" s="398"/>
      <c r="CS1846" s="398"/>
      <c r="CT1846" s="398"/>
      <c r="CU1846" s="398"/>
      <c r="CV1846" s="398"/>
      <c r="CW1846" s="398"/>
      <c r="CX1846" s="398"/>
      <c r="CY1846" s="398"/>
      <c r="CZ1846" s="398"/>
      <c r="DA1846" s="398"/>
      <c r="DB1846" s="398"/>
      <c r="DC1846" s="398"/>
      <c r="DD1846" s="398"/>
      <c r="DE1846" s="414"/>
      <c r="DG1846" s="440"/>
      <c r="DH1846" s="441"/>
      <c r="DI1846" s="415" t="s">
        <v>1914</v>
      </c>
      <c r="DJ1846" s="416"/>
      <c r="DK1846" s="416"/>
      <c r="DL1846" s="416"/>
      <c r="DM1846" s="416"/>
      <c r="DN1846" s="416"/>
      <c r="DO1846" s="416"/>
      <c r="DP1846" s="416"/>
      <c r="DQ1846" s="416"/>
      <c r="DR1846" s="416"/>
      <c r="DS1846" s="416"/>
      <c r="DT1846" s="416"/>
      <c r="DU1846" s="416">
        <f t="shared" ref="DU1846:DZ1846" si="2672">SUM(M1846:M1847,M1833:M1841,M1829:M1830,M1818:M1822)</f>
        <v>0</v>
      </c>
      <c r="DV1846" s="416">
        <f t="shared" si="2672"/>
        <v>0</v>
      </c>
      <c r="DW1846" s="416">
        <f t="shared" si="2672"/>
        <v>0</v>
      </c>
      <c r="DX1846" s="416">
        <f t="shared" si="2672"/>
        <v>0</v>
      </c>
      <c r="DY1846" s="416">
        <f t="shared" si="2672"/>
        <v>0</v>
      </c>
      <c r="DZ1846" s="416">
        <f t="shared" si="2672"/>
        <v>0</v>
      </c>
      <c r="EA1846" s="416">
        <f>SUM(S1846:S1847,S1833:S1841,S1829:S1830,S1818:S1822)</f>
        <v>0</v>
      </c>
      <c r="EB1846" s="416">
        <f t="shared" ref="EB1846:EL1846" si="2673">SUM(T1846,T1833:T1841,T1829:T1830,T1818:T1822)</f>
        <v>0</v>
      </c>
      <c r="EC1846" s="416">
        <f t="shared" si="2673"/>
        <v>0</v>
      </c>
      <c r="ED1846" s="416">
        <f t="shared" si="2673"/>
        <v>0</v>
      </c>
      <c r="EE1846" s="416">
        <f t="shared" si="2673"/>
        <v>0</v>
      </c>
      <c r="EF1846" s="416">
        <f t="shared" si="2673"/>
        <v>0</v>
      </c>
      <c r="EG1846" s="416">
        <f t="shared" si="2673"/>
        <v>0</v>
      </c>
      <c r="EH1846" s="416">
        <f t="shared" si="2673"/>
        <v>0</v>
      </c>
      <c r="EI1846" s="416">
        <f t="shared" si="2673"/>
        <v>0</v>
      </c>
      <c r="EJ1846" s="416">
        <f t="shared" si="2673"/>
        <v>0</v>
      </c>
      <c r="EK1846" s="416">
        <f t="shared" si="2673"/>
        <v>0</v>
      </c>
      <c r="EL1846" s="417">
        <f t="shared" si="2673"/>
        <v>0</v>
      </c>
    </row>
    <row r="1847" spans="1:180" ht="15" customHeight="1" thickBot="1" x14ac:dyDescent="0.3">
      <c r="C1847" s="783"/>
      <c r="D1847" s="744"/>
      <c r="E1847" s="745"/>
      <c r="F1847" s="703" t="s">
        <v>594</v>
      </c>
      <c r="G1847" s="703"/>
      <c r="H1847" s="704" t="s">
        <v>595</v>
      </c>
      <c r="I1847" s="705"/>
      <c r="J1847" s="705"/>
      <c r="K1847" s="705"/>
      <c r="L1847" s="706"/>
      <c r="M1847" s="864"/>
      <c r="N1847" s="865"/>
      <c r="O1847" s="864"/>
      <c r="P1847" s="865"/>
      <c r="Q1847" s="864"/>
      <c r="R1847" s="865"/>
      <c r="S1847" s="868"/>
      <c r="T1847" s="869"/>
      <c r="U1847" s="280"/>
      <c r="V1847" s="280"/>
      <c r="W1847" s="628"/>
      <c r="X1847" s="628"/>
      <c r="Y1847" s="281"/>
      <c r="Z1847" s="281"/>
      <c r="AA1847" s="628"/>
      <c r="AB1847" s="628"/>
      <c r="AC1847" s="281"/>
      <c r="AD1847" s="281"/>
      <c r="AE1847" s="60"/>
      <c r="AF1847" s="259"/>
      <c r="AG1847" s="374">
        <f t="shared" si="2537"/>
        <v>18</v>
      </c>
      <c r="AH1847" s="399"/>
      <c r="AK1847" s="412">
        <f t="shared" si="2538"/>
        <v>0</v>
      </c>
      <c r="AL1847" s="379">
        <f t="shared" si="2531"/>
        <v>0</v>
      </c>
      <c r="AM1847" s="380">
        <f t="shared" si="2539"/>
        <v>0</v>
      </c>
      <c r="AN1847" s="292">
        <f t="shared" si="2540"/>
        <v>0</v>
      </c>
      <c r="AO1847" s="388">
        <f t="shared" si="2541"/>
        <v>0</v>
      </c>
      <c r="AP1847" s="379">
        <f t="shared" si="2532"/>
        <v>0</v>
      </c>
      <c r="AQ1847" s="380">
        <f t="shared" si="2542"/>
        <v>0</v>
      </c>
      <c r="AR1847" s="317">
        <f t="shared" si="2543"/>
        <v>0</v>
      </c>
      <c r="AS1847" s="388">
        <f t="shared" si="2544"/>
        <v>0</v>
      </c>
      <c r="AT1847" s="379">
        <f t="shared" si="2533"/>
        <v>0</v>
      </c>
      <c r="AU1847" s="380">
        <f t="shared" si="2545"/>
        <v>0</v>
      </c>
      <c r="AV1847" s="317">
        <f t="shared" si="2546"/>
        <v>0</v>
      </c>
      <c r="AW1847" s="388">
        <f t="shared" si="2547"/>
        <v>0</v>
      </c>
      <c r="AX1847" s="379">
        <f t="shared" si="2534"/>
        <v>0</v>
      </c>
      <c r="AY1847" s="380">
        <f t="shared" si="2548"/>
        <v>0</v>
      </c>
      <c r="AZ1847" s="292">
        <f t="shared" si="2549"/>
        <v>0</v>
      </c>
      <c r="BA1847" s="388">
        <f t="shared" si="2550"/>
        <v>0</v>
      </c>
      <c r="BB1847" s="379">
        <f t="shared" si="2535"/>
        <v>0</v>
      </c>
      <c r="BC1847" s="380">
        <f t="shared" si="2551"/>
        <v>0</v>
      </c>
      <c r="BD1847" s="292">
        <f t="shared" si="2552"/>
        <v>0</v>
      </c>
      <c r="BE1847" s="388">
        <f t="shared" si="2553"/>
        <v>0</v>
      </c>
      <c r="BF1847" s="379">
        <f t="shared" si="2536"/>
        <v>0</v>
      </c>
      <c r="BG1847" s="380">
        <f t="shared" si="2554"/>
        <v>0</v>
      </c>
      <c r="BH1847" s="292">
        <f t="shared" si="2555"/>
        <v>0</v>
      </c>
      <c r="CA1847" s="442"/>
      <c r="CC1847" s="443"/>
      <c r="CD1847" s="443"/>
      <c r="CE1847" s="443"/>
      <c r="CF1847" s="443"/>
      <c r="CG1847" s="443"/>
      <c r="CH1847" s="443"/>
      <c r="CI1847" s="443"/>
      <c r="CJ1847" s="443"/>
      <c r="CK1847" s="443"/>
      <c r="CL1847" s="443"/>
      <c r="CM1847" s="443"/>
      <c r="CN1847" s="443"/>
      <c r="CO1847" s="443"/>
      <c r="CP1847" s="443"/>
      <c r="CQ1847" s="443"/>
      <c r="CR1847" s="443"/>
      <c r="CS1847" s="443"/>
      <c r="CT1847" s="443"/>
      <c r="CU1847" s="443"/>
      <c r="CV1847" s="443"/>
      <c r="CW1847" s="443"/>
      <c r="CX1847" s="443"/>
      <c r="CY1847" s="443"/>
      <c r="CZ1847" s="443"/>
      <c r="DA1847" s="443"/>
      <c r="DB1847" s="443"/>
      <c r="DC1847" s="443"/>
      <c r="DD1847" s="443"/>
      <c r="DE1847" s="444"/>
      <c r="DG1847" s="445"/>
      <c r="DH1847" s="446"/>
      <c r="DI1847" s="447" t="s">
        <v>1919</v>
      </c>
      <c r="DJ1847" s="313"/>
      <c r="DK1847" s="313"/>
      <c r="DL1847" s="313"/>
      <c r="DM1847" s="313"/>
      <c r="DN1847" s="313"/>
      <c r="DO1847" s="313"/>
      <c r="DP1847" s="313"/>
      <c r="DQ1847" s="313"/>
      <c r="DR1847" s="313"/>
      <c r="DS1847" s="313"/>
      <c r="DT1847" s="313"/>
      <c r="DU1847" s="313">
        <f t="shared" ref="DU1847:DZ1847" si="2674">IF(OR(AND(DU1844="NS",DU1845=17),AND(DU1844="NA")),0,IF(OR(AND(IF(DU1844="NS",1,DU1844)&gt;DU1846*0.25,DU1845=0),AND(DU1844&gt;0,OR(DU1845=17,DU1846=0)),AND(DU1844&gt;0,DU1845=0,DU1846=0),AND(DU1844="NS",DU1845=0,DU1846=0)),1,0))</f>
        <v>0</v>
      </c>
      <c r="DV1847" s="313">
        <f t="shared" si="2674"/>
        <v>0</v>
      </c>
      <c r="DW1847" s="313">
        <f t="shared" si="2674"/>
        <v>0</v>
      </c>
      <c r="DX1847" s="313">
        <f t="shared" si="2674"/>
        <v>0</v>
      </c>
      <c r="DY1847" s="313">
        <f t="shared" si="2674"/>
        <v>0</v>
      </c>
      <c r="DZ1847" s="313">
        <f t="shared" si="2674"/>
        <v>0</v>
      </c>
      <c r="EA1847" s="313">
        <f>IF(OR(AND(EA1844="NS",EA1845=17),AND(EA1844="NA")),0,IF(OR(AND(IF(EA1844="NS",1,EA1844)&gt;EA1846*0.25,EA1845=0),AND(EA1844&gt;0,OR(EA1845=17,EA1846=0)),AND(EA1844&gt;0,EA1845=0,EA1846=0),AND(EA1844="NS",EA1845=0,EA1846=0)),1,0))</f>
        <v>0</v>
      </c>
      <c r="EB1847" s="313">
        <f t="shared" ref="EB1847:EL1847" si="2675">IF(OR(AND(EB1844="NS",EB1845=4),AND(EB1844="NA")),0,IF(OR(AND(IF(EB1844="NS",1,EB1844)&gt;EB1846*0.25,EB1845=0),AND(EB1844&gt;0,OR(EB1845=4,EB1846=0)),AND(EB1844&gt;0,EB1845=0,EB1846=0),AND(EB1844="NS",EB1845=0,EB1846=0)),1,0))</f>
        <v>0</v>
      </c>
      <c r="EC1847" s="313">
        <f t="shared" si="2675"/>
        <v>0</v>
      </c>
      <c r="ED1847" s="313">
        <f t="shared" si="2675"/>
        <v>0</v>
      </c>
      <c r="EE1847" s="313">
        <f t="shared" si="2675"/>
        <v>0</v>
      </c>
      <c r="EF1847" s="313">
        <f t="shared" si="2675"/>
        <v>0</v>
      </c>
      <c r="EG1847" s="313">
        <f t="shared" si="2675"/>
        <v>0</v>
      </c>
      <c r="EH1847" s="313">
        <f t="shared" si="2675"/>
        <v>0</v>
      </c>
      <c r="EI1847" s="313">
        <f t="shared" si="2675"/>
        <v>0</v>
      </c>
      <c r="EJ1847" s="313">
        <f t="shared" si="2675"/>
        <v>0</v>
      </c>
      <c r="EK1847" s="313">
        <f t="shared" si="2675"/>
        <v>0</v>
      </c>
      <c r="EL1847" s="312">
        <f t="shared" si="2675"/>
        <v>0</v>
      </c>
      <c r="EM1847" s="377">
        <f>SUM(DU1847:EL1847)</f>
        <v>0</v>
      </c>
    </row>
    <row r="1848" spans="1:180" ht="15" customHeight="1" thickBot="1" x14ac:dyDescent="0.3">
      <c r="L1848" s="82" t="s">
        <v>64</v>
      </c>
      <c r="M1848" s="1151">
        <f t="shared" ref="M1848" si="2676">IF(AND(SUM(COUNTIF(M1699:M1709,"NS"),COUNTIF(M1715:M1719,"NS"),COUNTIF(M1724:M1727,"NS"),COUNTIF(M1745,"NS"),COUNTIF(M1750:M1752,"NS"),COUNTIF(M1755:M1761,"NS"),COUNTIF(M1768,"NS"),COUNTIF(M1773:M1777,"NS"),COUNTIF(M1783,"NS"),COUNTIF(M1791:M1794,"NS"),COUNTIF(M1800:M1803,"NS"),COUNTIF(M1812,"NS"),COUNTIF(M1815:M1822,"NS"),COUNTIF(M1829:M1830,"NS"),COUNTIF(M1833:M1841,"NS"),COUNTIF(M1846:M1847,"NS"))&gt;0,SUM(M1699:M1709,M1715:M1719,M1724:M1727,M1745,M1750:M1752,M1755:M1761,M1768,M1773:M1777,M1783,M1791:M1794,M1800:M1803,M1812,M1815:M1822,M1829:M1830,M1833:M1841,M1846:M1847)=0),"NS",SUM(M1699:M1709,M1715:M1719,M1724:M1727,M1745,M1750:M1752,M1755:M1761,M1768,M1773:M1777,M1783,M1791:M1794,M1800:M1803,M1812,M1815:M1822,M1829:M1830,M1833:M1841,M1846:M1847))</f>
        <v>0</v>
      </c>
      <c r="N1848" s="867"/>
      <c r="O1848" s="866">
        <f t="shared" ref="O1848" si="2677">IF(AND(SUM(COUNTIF(O1699:O1709,"NS"),COUNTIF(O1715:O1719,"NS"),COUNTIF(O1724:O1727,"NS"),COUNTIF(O1745,"NS"),COUNTIF(O1750:O1752,"NS"),COUNTIF(O1755:O1761,"NS"),COUNTIF(O1768,"NS"),COUNTIF(O1773:O1777,"NS"),COUNTIF(O1783,"NS"),COUNTIF(O1791:O1794,"NS"),COUNTIF(O1800:O1803,"NS"),COUNTIF(O1812,"NS"),COUNTIF(O1815:O1822,"NS"),COUNTIF(O1829:O1830,"NS"),COUNTIF(O1833:O1841,"NS"),COUNTIF(O1846:O1847,"NS"))&gt;0,SUM(O1699:O1709,O1715:O1719,O1724:O1727,O1745,O1750:O1752,O1755:O1761,O1768,O1773:O1777,O1783,O1791:O1794,O1800:O1803,O1812,O1815:O1822,O1829:O1830,O1833:O1841,O1846:O1847)=0),"NS",SUM(O1699:O1709,O1715:O1719,O1724:O1727,O1745,O1750:O1752,O1755:O1761,O1768,O1773:O1777,O1783,O1791:O1794,O1800:O1803,O1812,O1815:O1822,O1829:O1830,O1833:O1841,O1846:O1847))</f>
        <v>0</v>
      </c>
      <c r="P1848" s="867"/>
      <c r="Q1848" s="866">
        <f t="shared" ref="Q1848" si="2678">IF(AND(SUM(COUNTIF(Q1699:Q1709,"NS"),COUNTIF(Q1715:Q1719,"NS"),COUNTIF(Q1724:Q1727,"NS"),COUNTIF(Q1745,"NS"),COUNTIF(Q1750:Q1752,"NS"),COUNTIF(Q1755:Q1761,"NS"),COUNTIF(Q1768,"NS"),COUNTIF(Q1773:Q1777,"NS"),COUNTIF(Q1783,"NS"),COUNTIF(Q1791:Q1794,"NS"),COUNTIF(Q1800:Q1803,"NS"),COUNTIF(Q1812,"NS"),COUNTIF(Q1815:Q1822,"NS"),COUNTIF(Q1829:Q1830,"NS"),COUNTIF(Q1833:Q1841,"NS"),COUNTIF(Q1846:Q1847,"NS"))&gt;0,SUM(Q1699:Q1709,Q1715:Q1719,Q1724:Q1727,Q1745,Q1750:Q1752,Q1755:Q1761,Q1768,Q1773:Q1777,Q1783,Q1791:Q1794,Q1800:Q1803,Q1812,Q1815:Q1822,Q1829:Q1830,Q1833:Q1841,Q1846:Q1847)=0),"NS",SUM(Q1699:Q1709,Q1715:Q1719,Q1724:Q1727,Q1745,Q1750:Q1752,Q1755:Q1761,Q1768,Q1773:Q1777,Q1783,Q1791:Q1794,Q1800:Q1803,Q1812,Q1815:Q1822,Q1829:Q1830,Q1833:Q1841,Q1846:Q1847))</f>
        <v>0</v>
      </c>
      <c r="R1848" s="867"/>
      <c r="S1848" s="866">
        <f t="shared" ref="S1848" si="2679">IF(AND(SUM(COUNTIF(S1699:S1709,"NS"),COUNTIF(S1715:S1719,"NS"),COUNTIF(S1724:S1727,"NS"),COUNTIF(S1745,"NS"),COUNTIF(S1750:S1752,"NS"),COUNTIF(S1755:S1761,"NS"),COUNTIF(S1768,"NS"),COUNTIF(S1773:S1777,"NS"),COUNTIF(S1783,"NS"),COUNTIF(S1791:S1794,"NS"),COUNTIF(S1800:S1803,"NS"),COUNTIF(S1812,"NS"),COUNTIF(S1815:S1822,"NS"),COUNTIF(S1829:S1830,"NS"),COUNTIF(S1833:S1841,"NS"),COUNTIF(S1846:S1847,"NS"))&gt;0,SUM(S1699:S1709,S1715:S1719,S1724:S1727,S1745,S1750:S1752,S1755:S1761,S1768,S1773:S1777,S1783,S1791:S1794,S1800:S1803,S1812,S1815:S1822,S1829:S1830,S1833:S1841,S1846:S1847)=0),"NS",SUM(S1699:S1709,S1715:S1719,S1724:S1727,S1745,S1750:S1752,S1755:S1761,S1768,S1773:S1777,S1783,S1791:S1794,S1800:S1803,S1812,S1815:S1822,S1829:S1830,S1833:S1841,S1846:S1847))</f>
        <v>0</v>
      </c>
      <c r="T1848" s="867"/>
      <c r="U1848" s="326">
        <f t="shared" ref="U1848" si="2680">IF(AND(SUM(COUNTIF(U1699:U1709,"NS"),COUNTIF(U1715:U1719,"NS"),COUNTIF(U1724:U1727,"NS"),COUNTIF(U1745,"NS"),COUNTIF(U1750:U1752,"NS"),COUNTIF(U1755:U1761,"NS"),COUNTIF(U1768,"NS"),COUNTIF(U1773:U1777,"NS"),COUNTIF(U1783,"NS"),COUNTIF(U1791:U1794,"NS"),COUNTIF(U1800:U1803,"NS"),COUNTIF(U1812,"NS"),COUNTIF(U1815:U1822,"NS"),COUNTIF(U1829:U1830,"NS"),COUNTIF(U1833:U1841,"NS"),COUNTIF(U1846:U1847,"NS"))&gt;0,SUM(U1699:U1709,U1715:U1719,U1724:U1727,U1745,U1750:U1752,U1755:U1761,U1768,U1773:U1777,U1783,U1791:U1794,U1800:U1803,U1812,U1815:U1822,U1829:U1830,U1833:U1841,U1846:U1847)=0),"NS",SUM(U1699:U1709,U1715:U1719,U1724:U1727,U1745,U1750:U1752,U1755:U1761,U1768,U1773:U1777,U1783,U1791:U1794,U1800:U1803,U1812,U1815:U1822,U1829:U1830,U1833:U1841,U1846:U1847))</f>
        <v>0</v>
      </c>
      <c r="V1848" s="326">
        <f t="shared" ref="V1848" si="2681">IF(AND(SUM(COUNTIF(V1699:V1709,"NS"),COUNTIF(V1715:V1719,"NS"),COUNTIF(V1724:V1727,"NS"),COUNTIF(V1745,"NS"),COUNTIF(V1750:V1752,"NS"),COUNTIF(V1755:V1761,"NS"),COUNTIF(V1768,"NS"),COUNTIF(V1773:V1777,"NS"),COUNTIF(V1783,"NS"),COUNTIF(V1791:V1794,"NS"),COUNTIF(V1800:V1803,"NS"),COUNTIF(V1812,"NS"),COUNTIF(V1815:V1822,"NS"),COUNTIF(V1829:V1830,"NS"),COUNTIF(V1833:V1841,"NS"),COUNTIF(V1846:V1847,"NS"))&gt;0,SUM(V1699:V1709,V1715:V1719,V1724:V1727,V1745,V1750:V1752,V1755:V1761,V1768,V1773:V1777,V1783,V1791:V1794,V1800:V1803,V1812,V1815:V1822,V1829:V1830,V1833:V1841,V1846:V1847)=0),"NS",SUM(V1699:V1709,V1715:V1719,V1724:V1727,V1745,V1750:V1752,V1755:V1761,V1768,V1773:V1777,V1783,V1791:V1794,V1800:V1803,V1812,V1815:V1822,V1829:V1830,V1833:V1841,V1846:V1847))</f>
        <v>0</v>
      </c>
      <c r="W1848" s="866">
        <f t="shared" ref="W1848" si="2682">IF(AND(SUM(COUNTIF(W1699:W1709,"NS"),COUNTIF(W1715:W1719,"NS"),COUNTIF(W1724:W1727,"NS"),COUNTIF(W1745,"NS"),COUNTIF(W1750:W1752,"NS"),COUNTIF(W1755:W1761,"NS"),COUNTIF(W1768,"NS"),COUNTIF(W1773:W1777,"NS"),COUNTIF(W1783,"NS"),COUNTIF(W1791:W1794,"NS"),COUNTIF(W1800:W1803,"NS"),COUNTIF(W1812,"NS"),COUNTIF(W1815:W1822,"NS"),COUNTIF(W1829:W1830,"NS"),COUNTIF(W1833:W1841,"NS"),COUNTIF(W1846:W1847,"NS"))&gt;0,SUM(W1699:W1709,W1715:W1719,W1724:W1727,W1745,W1750:W1752,W1755:W1761,W1768,W1773:W1777,W1783,W1791:W1794,W1800:W1803,W1812,W1815:W1822,W1829:W1830,W1833:W1841,W1846:W1847)=0),"NS",SUM(W1699:W1709,W1715:W1719,W1724:W1727,W1745,W1750:W1752,W1755:W1761,W1768,W1773:W1777,W1783,W1791:W1794,W1800:W1803,W1812,W1815:W1822,W1829:W1830,W1833:W1841,W1846:W1847))</f>
        <v>0</v>
      </c>
      <c r="X1848" s="867"/>
      <c r="Y1848" s="326">
        <f t="shared" ref="Y1848" si="2683">IF(AND(SUM(COUNTIF(Y1699:Y1709,"NS"),COUNTIF(Y1715:Y1719,"NS"),COUNTIF(Y1724:Y1727,"NS"),COUNTIF(Y1745,"NS"),COUNTIF(Y1750:Y1752,"NS"),COUNTIF(Y1755:Y1761,"NS"),COUNTIF(Y1768,"NS"),COUNTIF(Y1773:Y1777,"NS"),COUNTIF(Y1783,"NS"),COUNTIF(Y1791:Y1794,"NS"),COUNTIF(Y1800:Y1803,"NS"),COUNTIF(Y1812,"NS"),COUNTIF(Y1815:Y1822,"NS"),COUNTIF(Y1829:Y1830,"NS"),COUNTIF(Y1833:Y1841,"NS"),COUNTIF(Y1846:Y1847,"NS"))&gt;0,SUM(Y1699:Y1709,Y1715:Y1719,Y1724:Y1727,Y1745,Y1750:Y1752,Y1755:Y1761,Y1768,Y1773:Y1777,Y1783,Y1791:Y1794,Y1800:Y1803,Y1812,Y1815:Y1822,Y1829:Y1830,Y1833:Y1841,Y1846:Y1847)=0),"NS",SUM(Y1699:Y1709,Y1715:Y1719,Y1724:Y1727,Y1745,Y1750:Y1752,Y1755:Y1761,Y1768,Y1773:Y1777,Y1783,Y1791:Y1794,Y1800:Y1803,Y1812,Y1815:Y1822,Y1829:Y1830,Y1833:Y1841,Y1846:Y1847))</f>
        <v>0</v>
      </c>
      <c r="Z1848" s="326">
        <f t="shared" ref="Z1848" si="2684">IF(AND(SUM(COUNTIF(Z1699:Z1709,"NS"),COUNTIF(Z1715:Z1719,"NS"),COUNTIF(Z1724:Z1727,"NS"),COUNTIF(Z1745,"NS"),COUNTIF(Z1750:Z1752,"NS"),COUNTIF(Z1755:Z1761,"NS"),COUNTIF(Z1768,"NS"),COUNTIF(Z1773:Z1777,"NS"),COUNTIF(Z1783,"NS"),COUNTIF(Z1791:Z1794,"NS"),COUNTIF(Z1800:Z1803,"NS"),COUNTIF(Z1812,"NS"),COUNTIF(Z1815:Z1822,"NS"),COUNTIF(Z1829:Z1830,"NS"),COUNTIF(Z1833:Z1841,"NS"),COUNTIF(Z1846:Z1847,"NS"))&gt;0,SUM(Z1699:Z1709,Z1715:Z1719,Z1724:Z1727,Z1745,Z1750:Z1752,Z1755:Z1761,Z1768,Z1773:Z1777,Z1783,Z1791:Z1794,Z1800:Z1803,Z1812,Z1815:Z1822,Z1829:Z1830,Z1833:Z1841,Z1846:Z1847)=0),"NS",SUM(Z1699:Z1709,Z1715:Z1719,Z1724:Z1727,Z1745,Z1750:Z1752,Z1755:Z1761,Z1768,Z1773:Z1777,Z1783,Z1791:Z1794,Z1800:Z1803,Z1812,Z1815:Z1822,Z1829:Z1830,Z1833:Z1841,Z1846:Z1847))</f>
        <v>0</v>
      </c>
      <c r="AA1848" s="866">
        <f t="shared" ref="AA1848" si="2685">IF(AND(SUM(COUNTIF(AA1699:AA1709,"NS"),COUNTIF(AA1715:AA1719,"NS"),COUNTIF(AA1724:AA1727,"NS"),COUNTIF(AA1745,"NS"),COUNTIF(AA1750:AA1752,"NS"),COUNTIF(AA1755:AA1761,"NS"),COUNTIF(AA1768,"NS"),COUNTIF(AA1773:AA1777,"NS"),COUNTIF(AA1783,"NS"),COUNTIF(AA1791:AA1794,"NS"),COUNTIF(AA1800:AA1803,"NS"),COUNTIF(AA1812,"NS"),COUNTIF(AA1815:AA1822,"NS"),COUNTIF(AA1829:AA1830,"NS"),COUNTIF(AA1833:AA1841,"NS"),COUNTIF(AA1846:AA1847,"NS"))&gt;0,SUM(AA1699:AA1709,AA1715:AA1719,AA1724:AA1727,AA1745,AA1750:AA1752,AA1755:AA1761,AA1768,AA1773:AA1777,AA1783,AA1791:AA1794,AA1800:AA1803,AA1812,AA1815:AA1822,AA1829:AA1830,AA1833:AA1841,AA1846:AA1847)=0),"NS",SUM(AA1699:AA1709,AA1715:AA1719,AA1724:AA1727,AA1745,AA1750:AA1752,AA1755:AA1761,AA1768,AA1773:AA1777,AA1783,AA1791:AA1794,AA1800:AA1803,AA1812,AA1815:AA1822,AA1829:AA1830,AA1833:AA1841,AA1846:AA1847))</f>
        <v>0</v>
      </c>
      <c r="AB1848" s="867"/>
      <c r="AC1848" s="326">
        <f t="shared" ref="AC1848" si="2686">IF(AND(SUM(COUNTIF(AC1699:AC1709,"NS"),COUNTIF(AC1715:AC1719,"NS"),COUNTIF(AC1724:AC1727,"NS"),COUNTIF(AC1745,"NS"),COUNTIF(AC1750:AC1752,"NS"),COUNTIF(AC1755:AC1761,"NS"),COUNTIF(AC1768,"NS"),COUNTIF(AC1773:AC1777,"NS"),COUNTIF(AC1783,"NS"),COUNTIF(AC1791:AC1794,"NS"),COUNTIF(AC1800:AC1803,"NS"),COUNTIF(AC1812,"NS"),COUNTIF(AC1815:AC1822,"NS"),COUNTIF(AC1829:AC1830,"NS"),COUNTIF(AC1833:AC1841,"NS"),COUNTIF(AC1846:AC1847,"NS"))&gt;0,SUM(AC1699:AC1709,AC1715:AC1719,AC1724:AC1727,AC1745,AC1750:AC1752,AC1755:AC1761,AC1768,AC1773:AC1777,AC1783,AC1791:AC1794,AC1800:AC1803,AC1812,AC1815:AC1822,AC1829:AC1830,AC1833:AC1841,AC1846:AC1847)=0),"NS",SUM(AC1699:AC1709,AC1715:AC1719,AC1724:AC1727,AC1745,AC1750:AC1752,AC1755:AC1761,AC1768,AC1773:AC1777,AC1783,AC1791:AC1794,AC1800:AC1803,AC1812,AC1815:AC1822,AC1829:AC1830,AC1833:AC1841,AC1846:AC1847))</f>
        <v>0</v>
      </c>
      <c r="AD1848" s="326">
        <f>IF(AND(SUM(COUNTIF(AD1699:AD1709,"NS"),COUNTIF(AD1715:AD1719,"NS"),COUNTIF(AD1724:AD1727,"NS"),COUNTIF(AD1745,"NS"),COUNTIF(AD1750:AD1752,"NS"),COUNTIF(AD1755:AD1761,"NS"),COUNTIF(AD1768,"NS"),COUNTIF(AD1773:AD1777,"NS"),COUNTIF(AD1783,"NS"),COUNTIF(AD1791:AD1794,"NS"),COUNTIF(AD1800:AD1803,"NS"),COUNTIF(AD1812,"NS"),COUNTIF(AD1815:AD1822,"NS"),COUNTIF(AD1829:AD1830,"NS"),COUNTIF(AD1833:AD1841,"NS"),COUNTIF(AD1846:AD1847,"NS"))&gt;0,SUM(AD1699:AD1709,AD1715:AD1719,AD1724:AD1727,AD1745,AD1750:AD1752,AD1755:AD1761,AD1768,AD1773:AD1777,AD1783,AD1791:AD1794,AD1800:AD1803,AD1812,AD1815:AD1822,AD1829:AD1830,AD1833:AD1841,AD1846:AD1847)=0),"NS",SUM(AD1699:AD1709,AD1715:AD1719,AD1724:AD1727,AD1745,AD1750:AD1752,AD1755:AD1761,AD1768,AD1773:AD1777,AD1783,AD1791:AD1794,AD1800:AD1803,AD1812,AD1815:AD1822,AD1829:AD1830,AD1833:AD1841,AD1846:AD1847))</f>
        <v>0</v>
      </c>
      <c r="AE1848" s="60"/>
      <c r="AF1848" s="259"/>
      <c r="AG1848" s="374"/>
      <c r="AH1848" s="399"/>
      <c r="AK1848" s="375"/>
      <c r="AL1848" s="378"/>
      <c r="AM1848" s="374"/>
      <c r="AN1848" s="387">
        <f>SUM(AN1699:AN1847)</f>
        <v>0</v>
      </c>
      <c r="AO1848" s="375"/>
      <c r="AP1848" s="378"/>
      <c r="AQ1848" s="374"/>
      <c r="AR1848" s="387">
        <f>SUM(AR1699:AR1847)</f>
        <v>0</v>
      </c>
      <c r="AS1848" s="375"/>
      <c r="AT1848" s="378"/>
      <c r="AU1848" s="374"/>
      <c r="AV1848" s="387">
        <f>SUM(AV1699:AV1847)</f>
        <v>0</v>
      </c>
      <c r="AW1848" s="375"/>
      <c r="AX1848" s="378"/>
      <c r="AY1848" s="374"/>
      <c r="AZ1848" s="387">
        <f>SUM(AZ1699:AZ1847)</f>
        <v>0</v>
      </c>
      <c r="BA1848" s="375"/>
      <c r="BB1848" s="378"/>
      <c r="BC1848" s="374"/>
      <c r="BD1848" s="387">
        <f>SUM(BD1699:BD1847)</f>
        <v>0</v>
      </c>
      <c r="BE1848" s="375"/>
      <c r="BF1848" s="378"/>
      <c r="BG1848" s="374"/>
      <c r="BH1848" s="387">
        <f>SUM(BH1699:BH1847)</f>
        <v>0</v>
      </c>
      <c r="DF1848" s="387">
        <f>SUM(DF1712:DF1847)</f>
        <v>0</v>
      </c>
      <c r="DG1848" s="375"/>
      <c r="DH1848" s="375"/>
      <c r="DI1848" s="375"/>
      <c r="DJ1848" s="375"/>
      <c r="DK1848" s="375"/>
      <c r="DL1848" s="375"/>
      <c r="DM1848" s="375"/>
      <c r="DN1848" s="375"/>
      <c r="DO1848" s="375"/>
      <c r="DP1848" s="375"/>
      <c r="DQ1848" s="375"/>
      <c r="DR1848" s="375"/>
      <c r="DS1848" s="375"/>
      <c r="DT1848" s="375"/>
      <c r="DU1848" s="375"/>
      <c r="DV1848" s="375"/>
      <c r="DW1848" s="375"/>
      <c r="DX1848" s="375"/>
      <c r="DY1848" s="375"/>
      <c r="DZ1848" s="375"/>
      <c r="EA1848" s="375"/>
      <c r="EB1848" s="375"/>
      <c r="EC1848" s="375"/>
      <c r="ED1848" s="375"/>
      <c r="EE1848" s="375"/>
      <c r="EF1848" s="375"/>
      <c r="EG1848" s="375"/>
      <c r="EH1848" s="375"/>
      <c r="EI1848" s="375"/>
      <c r="EJ1848" s="375"/>
      <c r="EK1848" s="375"/>
      <c r="EL1848" s="375"/>
      <c r="EM1848" s="377">
        <f>SUM(EM1706:EM1847)</f>
        <v>0</v>
      </c>
    </row>
    <row r="1849" spans="1:180" s="464" customFormat="1" ht="33" customHeight="1" x14ac:dyDescent="0.25">
      <c r="A1849" s="323"/>
      <c r="B1849" s="582" t="str">
        <f>IF(SUM(AN1848:AV1848)&gt;=1,"Error: Verificar la suma por fila de Total, Hombres y Mujeres tabla i) Y ii)","")</f>
        <v/>
      </c>
      <c r="C1849" s="582"/>
      <c r="D1849" s="582"/>
      <c r="E1849" s="582"/>
      <c r="F1849" s="582"/>
      <c r="G1849" s="582"/>
      <c r="H1849" s="582"/>
      <c r="I1849" s="582"/>
      <c r="J1849" s="582"/>
      <c r="K1849" s="582"/>
      <c r="L1849" s="582"/>
      <c r="M1849" s="582"/>
      <c r="N1849" s="582"/>
      <c r="O1849" s="582"/>
      <c r="P1849" s="582"/>
      <c r="Q1849" s="582" t="str">
        <f>IF(SUM(AZ1848:BH1848)&gt;=1,"Error: Verificar la suma de subtotales por fila tabla i) ","")</f>
        <v/>
      </c>
      <c r="R1849" s="582"/>
      <c r="S1849" s="582"/>
      <c r="T1849" s="582"/>
      <c r="U1849" s="582"/>
      <c r="V1849" s="582"/>
      <c r="W1849" s="582"/>
      <c r="X1849" s="582"/>
      <c r="Y1849" s="582"/>
      <c r="Z1849" s="582"/>
      <c r="AA1849" s="582"/>
      <c r="AB1849" s="582"/>
      <c r="AC1849" s="582"/>
      <c r="AD1849" s="582"/>
      <c r="AE1849" s="330"/>
      <c r="AF1849" s="331"/>
      <c r="AG1849" s="462"/>
      <c r="AH1849" s="463"/>
      <c r="DG1849" s="462"/>
      <c r="DH1849" s="462"/>
      <c r="DI1849" s="462"/>
      <c r="DJ1849" s="462"/>
      <c r="DK1849" s="462"/>
      <c r="DL1849" s="462"/>
      <c r="DM1849" s="462"/>
      <c r="DN1849" s="462"/>
      <c r="DO1849" s="462"/>
      <c r="DP1849" s="462"/>
      <c r="DQ1849" s="462"/>
      <c r="DR1849" s="462"/>
      <c r="DS1849" s="462"/>
      <c r="DT1849" s="462"/>
      <c r="DU1849" s="462"/>
      <c r="DV1849" s="462"/>
      <c r="DW1849" s="462"/>
      <c r="DX1849" s="462"/>
      <c r="DY1849" s="462"/>
      <c r="DZ1849" s="462"/>
      <c r="EA1849" s="462"/>
      <c r="EB1849" s="462"/>
      <c r="EC1849" s="462"/>
      <c r="ED1849" s="462"/>
      <c r="EE1849" s="462"/>
      <c r="EF1849" s="462"/>
      <c r="EG1849" s="462"/>
      <c r="EH1849" s="462"/>
      <c r="EI1849" s="462"/>
      <c r="EJ1849" s="462"/>
      <c r="EK1849" s="462"/>
      <c r="EL1849" s="462"/>
      <c r="EM1849" s="462"/>
      <c r="EN1849" s="462"/>
      <c r="EO1849" s="462"/>
      <c r="EP1849" s="462"/>
      <c r="EQ1849" s="462"/>
      <c r="ER1849" s="462"/>
      <c r="ES1849" s="462"/>
      <c r="FF1849" s="462"/>
      <c r="FG1849" s="462"/>
      <c r="FH1849" s="462"/>
      <c r="FI1849" s="462"/>
      <c r="FJ1849" s="462"/>
      <c r="FK1849" s="462"/>
      <c r="FL1849" s="462"/>
      <c r="FM1849" s="462"/>
      <c r="FN1849" s="462"/>
      <c r="FO1849" s="462"/>
      <c r="FP1849" s="462"/>
      <c r="FQ1849" s="462"/>
      <c r="FR1849" s="462"/>
      <c r="FS1849" s="462"/>
      <c r="FT1849" s="462"/>
      <c r="FU1849" s="462"/>
    </row>
    <row r="1850" spans="1:180" s="464" customFormat="1" ht="33" customHeight="1" x14ac:dyDescent="0.25">
      <c r="A1850" s="323"/>
      <c r="B1850" s="878" t="str">
        <f>IF(SUM(DF1848)&gt;=1,"Error: Verificar la suma por desagregados tabla i) ","")</f>
        <v/>
      </c>
      <c r="C1850" s="878"/>
      <c r="D1850" s="878"/>
      <c r="E1850" s="878"/>
      <c r="F1850" s="878"/>
      <c r="G1850" s="878"/>
      <c r="H1850" s="878"/>
      <c r="I1850" s="878"/>
      <c r="J1850" s="878"/>
      <c r="K1850" s="878"/>
      <c r="L1850" s="878"/>
      <c r="M1850" s="878"/>
      <c r="N1850" s="878"/>
      <c r="O1850" s="878"/>
      <c r="P1850" s="878"/>
      <c r="Q1850" s="879" t="str">
        <f>IF(OR(AG1697=AH1697,AG1697=AI1697),"","Error: Debe completar toda la información requerida taabla i)")</f>
        <v/>
      </c>
      <c r="R1850" s="879"/>
      <c r="S1850" s="879"/>
      <c r="T1850" s="879"/>
      <c r="U1850" s="879"/>
      <c r="V1850" s="879"/>
      <c r="W1850" s="879"/>
      <c r="X1850" s="879"/>
      <c r="Y1850" s="879"/>
      <c r="Z1850" s="879"/>
      <c r="AA1850" s="879"/>
      <c r="AB1850" s="870" t="s">
        <v>892</v>
      </c>
      <c r="AC1850" s="870"/>
      <c r="AD1850" s="870"/>
      <c r="AE1850" s="330"/>
      <c r="AF1850" s="331"/>
      <c r="AG1850" s="462"/>
      <c r="AH1850" s="463"/>
      <c r="DG1850" s="462"/>
      <c r="DH1850" s="462"/>
      <c r="DI1850" s="462"/>
      <c r="DJ1850" s="462"/>
      <c r="DK1850" s="462"/>
      <c r="DL1850" s="462"/>
      <c r="DM1850" s="462"/>
      <c r="DN1850" s="462"/>
      <c r="DO1850" s="462"/>
      <c r="DP1850" s="462"/>
      <c r="DQ1850" s="462"/>
      <c r="DR1850" s="462"/>
      <c r="DS1850" s="462"/>
      <c r="DT1850" s="462"/>
      <c r="DU1850" s="462"/>
      <c r="DV1850" s="462"/>
      <c r="DW1850" s="462"/>
      <c r="DX1850" s="462"/>
      <c r="DY1850" s="462"/>
      <c r="DZ1850" s="462"/>
      <c r="EA1850" s="462"/>
      <c r="EB1850" s="462"/>
      <c r="EC1850" s="462"/>
      <c r="ED1850" s="462"/>
      <c r="EE1850" s="462"/>
      <c r="EF1850" s="462"/>
      <c r="EG1850" s="462"/>
      <c r="EH1850" s="462"/>
      <c r="EI1850" s="462"/>
      <c r="EJ1850" s="462"/>
      <c r="EK1850" s="462"/>
      <c r="EL1850" s="462"/>
      <c r="EM1850" s="462"/>
      <c r="EN1850" s="462"/>
      <c r="EO1850" s="462"/>
      <c r="EP1850" s="462"/>
      <c r="EQ1850" s="462"/>
      <c r="ER1850" s="462"/>
      <c r="ES1850" s="462"/>
      <c r="FF1850" s="462"/>
      <c r="FG1850" s="462"/>
      <c r="FH1850" s="462"/>
      <c r="FI1850" s="462"/>
      <c r="FJ1850" s="462"/>
      <c r="FK1850" s="462"/>
      <c r="FL1850" s="462"/>
      <c r="FM1850" s="462"/>
      <c r="FN1850" s="462"/>
      <c r="FO1850" s="462"/>
      <c r="FP1850" s="462"/>
      <c r="FQ1850" s="462"/>
      <c r="FR1850" s="462"/>
      <c r="FS1850" s="462"/>
      <c r="FT1850" s="462"/>
      <c r="FU1850" s="462"/>
    </row>
    <row r="1851" spans="1:180" ht="24" customHeight="1" thickBot="1" x14ac:dyDescent="0.3">
      <c r="C1851" s="871" t="s">
        <v>288</v>
      </c>
      <c r="D1851" s="556" t="s">
        <v>1435</v>
      </c>
      <c r="E1851" s="557"/>
      <c r="F1851" s="557"/>
      <c r="G1851" s="557"/>
      <c r="H1851" s="557"/>
      <c r="I1851" s="557"/>
      <c r="J1851" s="557"/>
      <c r="K1851" s="557"/>
      <c r="L1851" s="557"/>
      <c r="M1851" s="557"/>
      <c r="N1851" s="557"/>
      <c r="O1851" s="557"/>
      <c r="P1851" s="557"/>
      <c r="Q1851" s="557"/>
      <c r="R1851" s="557"/>
      <c r="S1851" s="557"/>
      <c r="T1851" s="557"/>
      <c r="U1851" s="557"/>
      <c r="V1851" s="557"/>
      <c r="W1851" s="557"/>
      <c r="X1851" s="557"/>
      <c r="Y1851" s="557"/>
      <c r="Z1851" s="557"/>
      <c r="AA1851" s="557"/>
      <c r="AB1851" s="557"/>
      <c r="AC1851" s="557"/>
      <c r="AD1851" s="558"/>
      <c r="AE1851" s="60"/>
      <c r="AF1851" s="259"/>
      <c r="AG1851" s="285" t="s">
        <v>1908</v>
      </c>
      <c r="AH1851" s="285"/>
      <c r="AI1851" s="285"/>
      <c r="DJ1851" s="375"/>
      <c r="DK1851" s="375"/>
      <c r="DL1851" s="375"/>
      <c r="DM1851" s="375"/>
      <c r="DN1851" s="375"/>
      <c r="DO1851" s="375"/>
      <c r="DP1851" s="375"/>
      <c r="DQ1851" s="375"/>
      <c r="DR1851" s="375"/>
      <c r="DS1851" s="375"/>
      <c r="DT1851" s="375"/>
      <c r="DU1851" s="375"/>
      <c r="DV1851" s="375"/>
      <c r="DW1851" s="375"/>
      <c r="DX1851" s="375"/>
      <c r="DY1851" s="375"/>
      <c r="DZ1851" s="375"/>
      <c r="EA1851" s="375"/>
      <c r="EB1851" s="375"/>
      <c r="EC1851" s="375"/>
      <c r="ED1851" s="375"/>
      <c r="EE1851" s="375"/>
      <c r="EF1851" s="375"/>
      <c r="EG1851" s="375"/>
      <c r="EH1851" s="375"/>
      <c r="EI1851" s="375"/>
      <c r="EJ1851" s="375"/>
      <c r="EK1851" s="375"/>
      <c r="EL1851" s="375"/>
      <c r="ET1851" s="375"/>
      <c r="EU1851" s="375"/>
      <c r="EV1851" s="375"/>
      <c r="FF1851" s="400"/>
      <c r="FG1851" s="400"/>
      <c r="FH1851" s="400"/>
      <c r="FV1851" s="375"/>
      <c r="FW1851" s="375"/>
      <c r="FX1851" s="375"/>
    </row>
    <row r="1852" spans="1:180" ht="87" customHeight="1" thickBot="1" x14ac:dyDescent="0.3">
      <c r="C1852" s="872"/>
      <c r="D1852" s="559" t="s">
        <v>1271</v>
      </c>
      <c r="E1852" s="560"/>
      <c r="F1852" s="561"/>
      <c r="G1852" s="559" t="s">
        <v>681</v>
      </c>
      <c r="H1852" s="560"/>
      <c r="I1852" s="560"/>
      <c r="J1852" s="560"/>
      <c r="K1852" s="559" t="s">
        <v>1272</v>
      </c>
      <c r="L1852" s="560"/>
      <c r="M1852" s="560"/>
      <c r="N1852" s="561"/>
      <c r="O1852" s="559" t="s">
        <v>1273</v>
      </c>
      <c r="P1852" s="560"/>
      <c r="Q1852" s="560"/>
      <c r="R1852" s="561"/>
      <c r="S1852" s="559" t="s">
        <v>1489</v>
      </c>
      <c r="T1852" s="560"/>
      <c r="U1852" s="560"/>
      <c r="V1852" s="561"/>
      <c r="W1852" s="559" t="s">
        <v>1490</v>
      </c>
      <c r="X1852" s="560"/>
      <c r="Y1852" s="560"/>
      <c r="Z1852" s="561"/>
      <c r="AA1852" s="559" t="s">
        <v>1491</v>
      </c>
      <c r="AB1852" s="560"/>
      <c r="AC1852" s="560"/>
      <c r="AD1852" s="561"/>
      <c r="AE1852" s="60"/>
      <c r="AF1852" s="259"/>
      <c r="AG1852" s="285">
        <f>COUNTBLANK(D1854:AD2002)</f>
        <v>4023</v>
      </c>
      <c r="AH1852" s="285">
        <v>4023</v>
      </c>
      <c r="AI1852" s="285">
        <v>894</v>
      </c>
      <c r="CE1852" s="410"/>
      <c r="DJ1852" s="375"/>
      <c r="DK1852" s="375"/>
      <c r="DL1852" s="375"/>
      <c r="DM1852" s="375"/>
      <c r="DN1852" s="375"/>
      <c r="DO1852" s="375"/>
      <c r="DP1852" s="375"/>
      <c r="DQ1852" s="375"/>
      <c r="DR1852" s="375"/>
      <c r="DS1852" s="375"/>
      <c r="DT1852" s="375"/>
      <c r="DU1852" s="375"/>
      <c r="DV1852" s="375"/>
      <c r="DW1852" s="375"/>
      <c r="DX1852" s="375"/>
      <c r="DY1852" s="375"/>
      <c r="DZ1852" s="375"/>
      <c r="EA1852" s="375"/>
      <c r="EB1852" s="375"/>
      <c r="EC1852" s="375"/>
      <c r="ED1852" s="375"/>
      <c r="EE1852" s="375"/>
      <c r="EF1852" s="375"/>
      <c r="EG1852" s="375"/>
      <c r="EH1852" s="375"/>
      <c r="EI1852" s="375"/>
      <c r="EJ1852" s="375"/>
      <c r="EK1852" s="375"/>
      <c r="EL1852" s="375"/>
      <c r="ET1852" s="375"/>
      <c r="EU1852" s="375"/>
      <c r="EV1852" s="375"/>
      <c r="FF1852" s="400"/>
      <c r="FG1852" s="400"/>
      <c r="FH1852" s="400"/>
      <c r="FV1852" s="375"/>
      <c r="FW1852" s="375"/>
      <c r="FX1852" s="375"/>
    </row>
    <row r="1853" spans="1:180" ht="43.5" customHeight="1" x14ac:dyDescent="0.25">
      <c r="C1853" s="873"/>
      <c r="D1853" s="233" t="s">
        <v>78</v>
      </c>
      <c r="E1853" s="150" t="s">
        <v>61</v>
      </c>
      <c r="F1853" s="189" t="s">
        <v>62</v>
      </c>
      <c r="G1853" s="955" t="s">
        <v>78</v>
      </c>
      <c r="H1853" s="957"/>
      <c r="I1853" s="150" t="s">
        <v>61</v>
      </c>
      <c r="J1853" s="189" t="s">
        <v>62</v>
      </c>
      <c r="K1853" s="955" t="s">
        <v>78</v>
      </c>
      <c r="L1853" s="957"/>
      <c r="M1853" s="150" t="s">
        <v>61</v>
      </c>
      <c r="N1853" s="189" t="s">
        <v>62</v>
      </c>
      <c r="O1853" s="955" t="s">
        <v>78</v>
      </c>
      <c r="P1853" s="957"/>
      <c r="Q1853" s="150" t="s">
        <v>61</v>
      </c>
      <c r="R1853" s="189" t="s">
        <v>62</v>
      </c>
      <c r="S1853" s="955" t="s">
        <v>78</v>
      </c>
      <c r="T1853" s="957"/>
      <c r="U1853" s="150" t="s">
        <v>61</v>
      </c>
      <c r="V1853" s="189" t="s">
        <v>62</v>
      </c>
      <c r="W1853" s="955" t="s">
        <v>78</v>
      </c>
      <c r="X1853" s="957"/>
      <c r="Y1853" s="150" t="s">
        <v>61</v>
      </c>
      <c r="Z1853" s="189" t="s">
        <v>62</v>
      </c>
      <c r="AA1853" s="955" t="s">
        <v>78</v>
      </c>
      <c r="AB1853" s="957"/>
      <c r="AC1853" s="150" t="s">
        <v>61</v>
      </c>
      <c r="AD1853" s="189" t="s">
        <v>62</v>
      </c>
      <c r="AE1853" s="60"/>
      <c r="AF1853" s="259"/>
      <c r="AG1853" s="375" t="s">
        <v>1942</v>
      </c>
      <c r="AH1853" s="375"/>
      <c r="AI1853" s="375"/>
      <c r="AJ1853" s="407" t="s">
        <v>1913</v>
      </c>
      <c r="AK1853" s="405" t="s">
        <v>1910</v>
      </c>
      <c r="AL1853" s="406" t="s">
        <v>1914</v>
      </c>
      <c r="AM1853" s="406" t="s">
        <v>1915</v>
      </c>
      <c r="AN1853" s="407" t="s">
        <v>1913</v>
      </c>
      <c r="AO1853" s="405" t="s">
        <v>1910</v>
      </c>
      <c r="AP1853" s="406" t="s">
        <v>1914</v>
      </c>
      <c r="AQ1853" s="406" t="s">
        <v>1915</v>
      </c>
      <c r="AR1853" s="407" t="s">
        <v>1913</v>
      </c>
      <c r="AS1853" s="405" t="s">
        <v>1910</v>
      </c>
      <c r="AT1853" s="406" t="s">
        <v>1914</v>
      </c>
      <c r="AU1853" s="406" t="s">
        <v>1915</v>
      </c>
      <c r="AV1853" s="407" t="s">
        <v>1913</v>
      </c>
      <c r="AW1853" s="405" t="s">
        <v>1910</v>
      </c>
      <c r="AX1853" s="406" t="s">
        <v>1914</v>
      </c>
      <c r="AY1853" s="406" t="s">
        <v>1915</v>
      </c>
      <c r="AZ1853" s="407" t="s">
        <v>1913</v>
      </c>
      <c r="BA1853" s="405" t="s">
        <v>1910</v>
      </c>
      <c r="BB1853" s="406" t="s">
        <v>1914</v>
      </c>
      <c r="BC1853" s="406" t="s">
        <v>1915</v>
      </c>
      <c r="BD1853" s="407" t="s">
        <v>1913</v>
      </c>
      <c r="BE1853" s="405" t="s">
        <v>1910</v>
      </c>
      <c r="BF1853" s="406" t="s">
        <v>1914</v>
      </c>
      <c r="BG1853" s="406" t="s">
        <v>1915</v>
      </c>
      <c r="BH1853" s="407" t="s">
        <v>1913</v>
      </c>
      <c r="BI1853" s="405" t="s">
        <v>1910</v>
      </c>
      <c r="BJ1853" s="406" t="s">
        <v>1914</v>
      </c>
      <c r="BK1853" s="408" t="s">
        <v>1915</v>
      </c>
      <c r="CD1853" s="409"/>
      <c r="CE1853" s="398"/>
      <c r="CF1853" s="410"/>
      <c r="CG1853" s="410"/>
      <c r="CH1853" s="410"/>
      <c r="CI1853" s="410"/>
      <c r="CJ1853" s="410"/>
      <c r="CK1853" s="410"/>
      <c r="CL1853" s="410"/>
      <c r="CM1853" s="410"/>
      <c r="CN1853" s="410"/>
      <c r="CO1853" s="410"/>
      <c r="CP1853" s="410"/>
      <c r="CQ1853" s="410"/>
      <c r="CR1853" s="410"/>
      <c r="CS1853" s="410"/>
      <c r="CT1853" s="410"/>
      <c r="CU1853" s="410"/>
      <c r="CV1853" s="410"/>
      <c r="CW1853" s="410"/>
      <c r="CX1853" s="410"/>
      <c r="CY1853" s="410"/>
      <c r="CZ1853" s="410"/>
      <c r="DA1853" s="410"/>
      <c r="DB1853" s="410"/>
      <c r="DC1853" s="410"/>
      <c r="DD1853" s="410"/>
      <c r="DE1853" s="410"/>
      <c r="DF1853" s="410"/>
      <c r="DG1853" s="410"/>
      <c r="DH1853" s="411"/>
      <c r="DJ1853" s="409"/>
      <c r="DK1853" s="410"/>
      <c r="DL1853" s="410"/>
      <c r="DM1853" s="410"/>
      <c r="DN1853" s="410"/>
      <c r="DO1853" s="410"/>
      <c r="DP1853" s="410"/>
      <c r="DQ1853" s="410"/>
      <c r="DR1853" s="410"/>
      <c r="DS1853" s="410"/>
      <c r="DT1853" s="410"/>
      <c r="DU1853" s="410"/>
      <c r="DV1853" s="410"/>
      <c r="DW1853" s="410"/>
      <c r="DX1853" s="410"/>
      <c r="DY1853" s="410"/>
      <c r="DZ1853" s="410"/>
      <c r="EA1853" s="410"/>
      <c r="EB1853" s="410"/>
      <c r="EC1853" s="410"/>
      <c r="ED1853" s="410"/>
      <c r="EE1853" s="410"/>
      <c r="EF1853" s="410"/>
      <c r="EG1853" s="410"/>
      <c r="EH1853" s="410"/>
      <c r="EI1853" s="410"/>
      <c r="EJ1853" s="410"/>
      <c r="EK1853" s="410"/>
      <c r="EL1853" s="410"/>
      <c r="EM1853" s="410"/>
      <c r="EN1853" s="410"/>
      <c r="EO1853" s="411"/>
      <c r="ET1853" s="375"/>
      <c r="EU1853" s="375"/>
      <c r="EV1853" s="375"/>
      <c r="FF1853" s="400"/>
      <c r="FG1853" s="400"/>
      <c r="FH1853" s="400"/>
      <c r="FV1853" s="375"/>
      <c r="FW1853" s="375"/>
      <c r="FX1853" s="375"/>
    </row>
    <row r="1854" spans="1:180" ht="38.25" customHeight="1" x14ac:dyDescent="0.25">
      <c r="A1854" s="182"/>
      <c r="B1854" s="182"/>
      <c r="C1854" s="236" t="s">
        <v>290</v>
      </c>
      <c r="D1854" s="280"/>
      <c r="E1854" s="281"/>
      <c r="F1854" s="281"/>
      <c r="G1854" s="628"/>
      <c r="H1854" s="628"/>
      <c r="I1854" s="281"/>
      <c r="J1854" s="281"/>
      <c r="K1854" s="628"/>
      <c r="L1854" s="628"/>
      <c r="M1854" s="281"/>
      <c r="N1854" s="281"/>
      <c r="O1854" s="628"/>
      <c r="P1854" s="628"/>
      <c r="Q1854" s="281"/>
      <c r="R1854" s="281"/>
      <c r="S1854" s="628"/>
      <c r="T1854" s="628"/>
      <c r="U1854" s="281"/>
      <c r="V1854" s="281"/>
      <c r="W1854" s="628"/>
      <c r="X1854" s="628"/>
      <c r="Y1854" s="281"/>
      <c r="Z1854" s="281"/>
      <c r="AA1854" s="628"/>
      <c r="AB1854" s="628"/>
      <c r="AC1854" s="281"/>
      <c r="AD1854" s="281"/>
      <c r="AE1854" s="60"/>
      <c r="AF1854" s="259"/>
      <c r="AG1854" s="375">
        <f>IF(AND($M1699="NA",COUNTBLANK(D1854:AD1854)=27),6,COUNTBLANK(D1854:AD1854))</f>
        <v>27</v>
      </c>
      <c r="AH1854" s="375"/>
      <c r="AI1854" s="375"/>
      <c r="AJ1854" s="388">
        <f t="shared" ref="AJ1854:AJ1885" si="2687">D1854</f>
        <v>0</v>
      </c>
      <c r="AK1854" s="379">
        <f t="shared" ref="AK1854:AK1885" si="2688">COUNTIF(E1854:F1854,"ns")</f>
        <v>0</v>
      </c>
      <c r="AL1854" s="380">
        <f t="shared" ref="AL1854:AL1885" si="2689">SUM(E1854:F1854)</f>
        <v>0</v>
      </c>
      <c r="AM1854" s="292">
        <f t="shared" ref="AM1854:AM1885" si="2690">IF($AG$1852=$AH$1852,0,IF(OR(AND(AJ1854=0,AK1854&gt;0),AND(AJ1854="ns",AL1854&gt;0),AND(AJ1854="ns",AK1854=0,AL1854=0)),1,IF(OR(AND(AJ1854&gt;0,AK1854=2),AND(AJ1854="ns",AK1854=2),AND(AJ1854="ns",AL1854=0,AK1854&gt;0),AJ1854=AL1854),0,1)))</f>
        <v>0</v>
      </c>
      <c r="AN1854" s="388">
        <f t="shared" ref="AN1854:AN1885" si="2691">G1854</f>
        <v>0</v>
      </c>
      <c r="AO1854" s="379">
        <f t="shared" ref="AO1854:AO1885" si="2692">COUNTIF(I1854:J1854,"ns")</f>
        <v>0</v>
      </c>
      <c r="AP1854" s="380">
        <f t="shared" ref="AP1854:AP1885" si="2693">SUM(I1854:J1854)</f>
        <v>0</v>
      </c>
      <c r="AQ1854" s="292">
        <f t="shared" ref="AQ1854:AQ1885" si="2694">IF($AG$1852=$AH$1852,0,IF(OR(AND(AN1854=0,AO1854&gt;0),AND(AN1854="ns",AP1854&gt;0),AND(AN1854="ns",AO1854=0,AP1854=0)),1,IF(OR(AND(AN1854&gt;0,AO1854=2),AND(AN1854="ns",AO1854=2),AND(AN1854="ns",AP1854=0,AO1854&gt;0),AN1854=AP1854),0,1)))</f>
        <v>0</v>
      </c>
      <c r="AR1854" s="388">
        <f t="shared" ref="AR1854:AR1885" si="2695">K1854</f>
        <v>0</v>
      </c>
      <c r="AS1854" s="379">
        <f t="shared" ref="AS1854:AS1885" si="2696">COUNTIF(M1854:N1854,"ns")</f>
        <v>0</v>
      </c>
      <c r="AT1854" s="380">
        <f t="shared" ref="AT1854:AT1885" si="2697">SUM(M1854:N1854)</f>
        <v>0</v>
      </c>
      <c r="AU1854" s="292">
        <f t="shared" ref="AU1854:AU1885" si="2698">IF($AG$1852=$AH$1852,0,IF(OR(AND(AR1854=0,AS1854&gt;0),AND(AR1854="ns",AT1854&gt;0),AND(AR1854="ns",AS1854=0,AT1854=0)),1,IF(OR(AND(AR1854&gt;0,AS1854=2),AND(AR1854="ns",AS1854=2),AND(AR1854="ns",AT1854=0,AS1854&gt;0),AR1854=AT1854),0,1)))</f>
        <v>0</v>
      </c>
      <c r="AV1854" s="388">
        <f t="shared" ref="AV1854:AV1885" si="2699">O1854</f>
        <v>0</v>
      </c>
      <c r="AW1854" s="379">
        <f t="shared" ref="AW1854:AW1885" si="2700">COUNTIF(Q1854:R1854,"ns")</f>
        <v>0</v>
      </c>
      <c r="AX1854" s="380">
        <f t="shared" ref="AX1854:AX1885" si="2701">SUM(Q1854:R1854)</f>
        <v>0</v>
      </c>
      <c r="AY1854" s="292">
        <f t="shared" ref="AY1854:AY1885" si="2702">IF($AG$1852=$AH$1852,0,IF(OR(AND(AV1854=0,AW1854&gt;0),AND(AV1854="ns",AX1854&gt;0),AND(AV1854="ns",AW1854=0,AX1854=0)),1,IF(OR(AND(AV1854&gt;0,AW1854=2),AND(AV1854="ns",AW1854=2),AND(AV1854="ns",AX1854=0,AW1854&gt;0),AV1854=AX1854),0,1)))</f>
        <v>0</v>
      </c>
      <c r="AZ1854" s="388">
        <f t="shared" ref="AZ1854:AZ1885" si="2703">S1854</f>
        <v>0</v>
      </c>
      <c r="BA1854" s="379">
        <f t="shared" ref="BA1854:BA1885" si="2704">COUNTIF(U1854:V1854,"ns")</f>
        <v>0</v>
      </c>
      <c r="BB1854" s="380">
        <f t="shared" ref="BB1854:BB1885" si="2705">SUM(U1854:V1854)</f>
        <v>0</v>
      </c>
      <c r="BC1854" s="292">
        <f t="shared" ref="BC1854:BC1885" si="2706">IF($AG$1852=$AH$1852,0,IF(OR(AND(AZ1854=0,BA1854&gt;0),AND(AZ1854="ns",BB1854&gt;0),AND(AZ1854="ns",BA1854=0,BB1854=0)),1,IF(OR(AND(AZ1854&gt;0,BA1854=2),AND(AZ1854="ns",BA1854=2),AND(AZ1854="ns",BB1854=0,BA1854&gt;0),AZ1854=BB1854),0,1)))</f>
        <v>0</v>
      </c>
      <c r="BD1854" s="388">
        <f t="shared" ref="BD1854:BD1885" si="2707">W1854</f>
        <v>0</v>
      </c>
      <c r="BE1854" s="379">
        <f t="shared" ref="BE1854:BE1885" si="2708">COUNTIF(Y1854:Z1854,"ns")</f>
        <v>0</v>
      </c>
      <c r="BF1854" s="380">
        <f t="shared" ref="BF1854:BF1885" si="2709">SUM(Y1854:Z1854)</f>
        <v>0</v>
      </c>
      <c r="BG1854" s="292">
        <f t="shared" ref="BG1854:BG1885" si="2710">IF($AG$1852=$AH$1852,0,IF(OR(AND(BD1854=0,BE1854&gt;0),AND(BD1854="ns",BF1854&gt;0),AND(BD1854="ns",BE1854=0,BF1854=0)),1,IF(OR(AND(BD1854&gt;0,BE1854=2),AND(BD1854="ns",BE1854=2),AND(BD1854="ns",BF1854=0,BE1854&gt;0),BD1854=BF1854),0,1)))</f>
        <v>0</v>
      </c>
      <c r="BH1854" s="388">
        <f t="shared" ref="BH1854:BH1885" si="2711">AA1854</f>
        <v>0</v>
      </c>
      <c r="BI1854" s="379">
        <f t="shared" ref="BI1854:BI1885" si="2712">COUNTIF(AC1854:AD1854,"ns")</f>
        <v>0</v>
      </c>
      <c r="BJ1854" s="380">
        <f t="shared" ref="BJ1854:BJ1885" si="2713">SUM(AC1854:AD1854)</f>
        <v>0</v>
      </c>
      <c r="BK1854" s="292">
        <f t="shared" ref="BK1854:BK1885" si="2714">IF($AG$1852=$AH$1852,0,IF(OR(AND(BH1854=0,BI1854&gt;0),AND(BH1854="ns",BJ1854&gt;0),AND(BH1854="ns",BI1854=0,BJ1854=0)),1,IF(OR(AND(BH1854&gt;0,BI1854=2),AND(BH1854="ns",BI1854=2),AND(BH1854="ns",BJ1854=0,BI1854&gt;0),BH1854=BJ1854),0,1)))</f>
        <v>0</v>
      </c>
      <c r="CD1854" s="413"/>
      <c r="CE1854" s="398"/>
      <c r="CF1854" s="398"/>
      <c r="CG1854" s="398"/>
      <c r="CH1854" s="398"/>
      <c r="CI1854" s="398"/>
      <c r="CJ1854" s="398"/>
      <c r="CK1854" s="398"/>
      <c r="CL1854" s="398"/>
      <c r="CM1854" s="398"/>
      <c r="CN1854" s="398"/>
      <c r="CO1854" s="398"/>
      <c r="CP1854" s="398"/>
      <c r="CQ1854" s="398"/>
      <c r="CR1854" s="398"/>
      <c r="CS1854" s="398"/>
      <c r="CT1854" s="398"/>
      <c r="CU1854" s="398"/>
      <c r="CV1854" s="398"/>
      <c r="CW1854" s="398"/>
      <c r="CX1854" s="398"/>
      <c r="CY1854" s="398"/>
      <c r="CZ1854" s="398"/>
      <c r="DA1854" s="398"/>
      <c r="DB1854" s="398"/>
      <c r="DC1854" s="398"/>
      <c r="DD1854" s="398"/>
      <c r="DE1854" s="398"/>
      <c r="DF1854" s="398"/>
      <c r="DG1854" s="398"/>
      <c r="DH1854" s="414"/>
      <c r="DJ1854" s="610"/>
      <c r="DK1854" s="611"/>
      <c r="DL1854" s="415"/>
      <c r="DM1854" s="416"/>
      <c r="DN1854" s="416"/>
      <c r="DO1854" s="416"/>
      <c r="DP1854" s="416"/>
      <c r="DQ1854" s="416"/>
      <c r="DR1854" s="416"/>
      <c r="DS1854" s="416"/>
      <c r="DT1854" s="416"/>
      <c r="DU1854" s="416"/>
      <c r="DV1854" s="416"/>
      <c r="DW1854" s="416"/>
      <c r="DX1854" s="416"/>
      <c r="DY1854" s="416"/>
      <c r="DZ1854" s="416"/>
      <c r="EA1854" s="416"/>
      <c r="EB1854" s="416"/>
      <c r="EC1854" s="416"/>
      <c r="ED1854" s="416"/>
      <c r="EE1854" s="416"/>
      <c r="EF1854" s="416"/>
      <c r="EG1854" s="416"/>
      <c r="EH1854" s="416"/>
      <c r="EI1854" s="416"/>
      <c r="EJ1854" s="416"/>
      <c r="EK1854" s="416"/>
      <c r="EL1854" s="416"/>
      <c r="EM1854" s="416"/>
      <c r="EN1854" s="416"/>
      <c r="EO1854" s="417"/>
      <c r="ET1854" s="375"/>
      <c r="EU1854" s="375"/>
      <c r="EV1854" s="375"/>
      <c r="FF1854" s="400"/>
      <c r="FG1854" s="400"/>
      <c r="FH1854" s="400"/>
      <c r="FV1854" s="375"/>
      <c r="FW1854" s="375"/>
      <c r="FX1854" s="375"/>
    </row>
    <row r="1855" spans="1:180" ht="38.25" customHeight="1" x14ac:dyDescent="0.25">
      <c r="A1855" s="182"/>
      <c r="B1855" s="182"/>
      <c r="C1855" s="236" t="s">
        <v>291</v>
      </c>
      <c r="D1855" s="280"/>
      <c r="E1855" s="281"/>
      <c r="F1855" s="281"/>
      <c r="G1855" s="628"/>
      <c r="H1855" s="628"/>
      <c r="I1855" s="281"/>
      <c r="J1855" s="281"/>
      <c r="K1855" s="628"/>
      <c r="L1855" s="628"/>
      <c r="M1855" s="281"/>
      <c r="N1855" s="281"/>
      <c r="O1855" s="628"/>
      <c r="P1855" s="628"/>
      <c r="Q1855" s="281"/>
      <c r="R1855" s="281"/>
      <c r="S1855" s="628"/>
      <c r="T1855" s="628"/>
      <c r="U1855" s="281"/>
      <c r="V1855" s="281"/>
      <c r="W1855" s="628"/>
      <c r="X1855" s="628"/>
      <c r="Y1855" s="281"/>
      <c r="Z1855" s="281"/>
      <c r="AA1855" s="628"/>
      <c r="AB1855" s="628"/>
      <c r="AC1855" s="281"/>
      <c r="AD1855" s="281"/>
      <c r="AE1855" s="60"/>
      <c r="AF1855" s="259"/>
      <c r="AG1855" s="375">
        <f t="shared" ref="AG1855:AG1918" si="2715">IF(AND($M1700="NA",COUNTBLANK(D1855:AD1855)=27),6,COUNTBLANK(D1855:AD1855))</f>
        <v>27</v>
      </c>
      <c r="AH1855" s="375"/>
      <c r="AI1855" s="375"/>
      <c r="AJ1855" s="388">
        <f t="shared" si="2687"/>
        <v>0</v>
      </c>
      <c r="AK1855" s="379">
        <f t="shared" si="2688"/>
        <v>0</v>
      </c>
      <c r="AL1855" s="380">
        <f t="shared" si="2689"/>
        <v>0</v>
      </c>
      <c r="AM1855" s="292">
        <f t="shared" si="2690"/>
        <v>0</v>
      </c>
      <c r="AN1855" s="388">
        <f t="shared" si="2691"/>
        <v>0</v>
      </c>
      <c r="AO1855" s="379">
        <f t="shared" si="2692"/>
        <v>0</v>
      </c>
      <c r="AP1855" s="380">
        <f t="shared" si="2693"/>
        <v>0</v>
      </c>
      <c r="AQ1855" s="292">
        <f t="shared" si="2694"/>
        <v>0</v>
      </c>
      <c r="AR1855" s="388">
        <f t="shared" si="2695"/>
        <v>0</v>
      </c>
      <c r="AS1855" s="379">
        <f t="shared" si="2696"/>
        <v>0</v>
      </c>
      <c r="AT1855" s="380">
        <f t="shared" si="2697"/>
        <v>0</v>
      </c>
      <c r="AU1855" s="292">
        <f t="shared" si="2698"/>
        <v>0</v>
      </c>
      <c r="AV1855" s="388">
        <f t="shared" si="2699"/>
        <v>0</v>
      </c>
      <c r="AW1855" s="379">
        <f t="shared" si="2700"/>
        <v>0</v>
      </c>
      <c r="AX1855" s="380">
        <f t="shared" si="2701"/>
        <v>0</v>
      </c>
      <c r="AY1855" s="292">
        <f t="shared" si="2702"/>
        <v>0</v>
      </c>
      <c r="AZ1855" s="388">
        <f t="shared" si="2703"/>
        <v>0</v>
      </c>
      <c r="BA1855" s="379">
        <f t="shared" si="2704"/>
        <v>0</v>
      </c>
      <c r="BB1855" s="380">
        <f t="shared" si="2705"/>
        <v>0</v>
      </c>
      <c r="BC1855" s="292">
        <f t="shared" si="2706"/>
        <v>0</v>
      </c>
      <c r="BD1855" s="388">
        <f t="shared" si="2707"/>
        <v>0</v>
      </c>
      <c r="BE1855" s="379">
        <f t="shared" si="2708"/>
        <v>0</v>
      </c>
      <c r="BF1855" s="380">
        <f t="shared" si="2709"/>
        <v>0</v>
      </c>
      <c r="BG1855" s="292">
        <f t="shared" si="2710"/>
        <v>0</v>
      </c>
      <c r="BH1855" s="388">
        <f t="shared" si="2711"/>
        <v>0</v>
      </c>
      <c r="BI1855" s="379">
        <f t="shared" si="2712"/>
        <v>0</v>
      </c>
      <c r="BJ1855" s="380">
        <f t="shared" si="2713"/>
        <v>0</v>
      </c>
      <c r="BK1855" s="292">
        <f t="shared" si="2714"/>
        <v>0</v>
      </c>
      <c r="CD1855" s="413"/>
      <c r="CE1855" s="398"/>
      <c r="CF1855" s="398"/>
      <c r="CG1855" s="398"/>
      <c r="CH1855" s="398"/>
      <c r="CI1855" s="398"/>
      <c r="CJ1855" s="398"/>
      <c r="CK1855" s="398"/>
      <c r="CL1855" s="398"/>
      <c r="CM1855" s="398"/>
      <c r="CN1855" s="398"/>
      <c r="CO1855" s="398"/>
      <c r="CP1855" s="398"/>
      <c r="CQ1855" s="398"/>
      <c r="CR1855" s="398"/>
      <c r="CS1855" s="398"/>
      <c r="CT1855" s="398"/>
      <c r="CU1855" s="398"/>
      <c r="CV1855" s="398"/>
      <c r="CW1855" s="398"/>
      <c r="CX1855" s="398"/>
      <c r="CY1855" s="398"/>
      <c r="CZ1855" s="398"/>
      <c r="DA1855" s="398"/>
      <c r="DB1855" s="398"/>
      <c r="DC1855" s="398"/>
      <c r="DD1855" s="398"/>
      <c r="DE1855" s="398"/>
      <c r="DF1855" s="398"/>
      <c r="DG1855" s="398"/>
      <c r="DH1855" s="414"/>
      <c r="DJ1855" s="610"/>
      <c r="DK1855" s="611"/>
      <c r="DL1855" s="415"/>
      <c r="DM1855" s="416"/>
      <c r="DN1855" s="416"/>
      <c r="DO1855" s="416"/>
      <c r="DP1855" s="416"/>
      <c r="DQ1855" s="416"/>
      <c r="DR1855" s="416"/>
      <c r="DS1855" s="416"/>
      <c r="DT1855" s="416"/>
      <c r="DU1855" s="416"/>
      <c r="DV1855" s="416"/>
      <c r="DW1855" s="416"/>
      <c r="DX1855" s="416"/>
      <c r="DY1855" s="416"/>
      <c r="DZ1855" s="416"/>
      <c r="EA1855" s="416"/>
      <c r="EB1855" s="416"/>
      <c r="EC1855" s="416"/>
      <c r="ED1855" s="416"/>
      <c r="EE1855" s="416"/>
      <c r="EF1855" s="416"/>
      <c r="EG1855" s="416"/>
      <c r="EH1855" s="416"/>
      <c r="EI1855" s="416"/>
      <c r="EJ1855" s="416"/>
      <c r="EK1855" s="416"/>
      <c r="EL1855" s="416"/>
      <c r="EM1855" s="416"/>
      <c r="EN1855" s="416"/>
      <c r="EO1855" s="417"/>
      <c r="ET1855" s="375"/>
      <c r="EU1855" s="375"/>
      <c r="EV1855" s="375"/>
      <c r="FF1855" s="400"/>
      <c r="FG1855" s="400"/>
      <c r="FH1855" s="400"/>
      <c r="FV1855" s="375"/>
      <c r="FW1855" s="375"/>
      <c r="FX1855" s="375"/>
    </row>
    <row r="1856" spans="1:180" ht="38.25" customHeight="1" x14ac:dyDescent="0.25">
      <c r="A1856" s="182"/>
      <c r="B1856" s="182"/>
      <c r="C1856" s="236" t="s">
        <v>292</v>
      </c>
      <c r="D1856" s="280"/>
      <c r="E1856" s="281"/>
      <c r="F1856" s="281"/>
      <c r="G1856" s="628"/>
      <c r="H1856" s="628"/>
      <c r="I1856" s="281"/>
      <c r="J1856" s="281"/>
      <c r="K1856" s="628"/>
      <c r="L1856" s="628"/>
      <c r="M1856" s="281"/>
      <c r="N1856" s="281"/>
      <c r="O1856" s="628"/>
      <c r="P1856" s="628"/>
      <c r="Q1856" s="281"/>
      <c r="R1856" s="281"/>
      <c r="S1856" s="628"/>
      <c r="T1856" s="628"/>
      <c r="U1856" s="281"/>
      <c r="V1856" s="281"/>
      <c r="W1856" s="628"/>
      <c r="X1856" s="628"/>
      <c r="Y1856" s="281"/>
      <c r="Z1856" s="281"/>
      <c r="AA1856" s="628"/>
      <c r="AB1856" s="628"/>
      <c r="AC1856" s="281"/>
      <c r="AD1856" s="281"/>
      <c r="AE1856" s="60"/>
      <c r="AF1856" s="259"/>
      <c r="AG1856" s="375">
        <f t="shared" si="2715"/>
        <v>27</v>
      </c>
      <c r="AH1856" s="375"/>
      <c r="AI1856" s="375"/>
      <c r="AJ1856" s="388">
        <f t="shared" si="2687"/>
        <v>0</v>
      </c>
      <c r="AK1856" s="379">
        <f t="shared" si="2688"/>
        <v>0</v>
      </c>
      <c r="AL1856" s="380">
        <f t="shared" si="2689"/>
        <v>0</v>
      </c>
      <c r="AM1856" s="292">
        <f t="shared" si="2690"/>
        <v>0</v>
      </c>
      <c r="AN1856" s="388">
        <f t="shared" si="2691"/>
        <v>0</v>
      </c>
      <c r="AO1856" s="379">
        <f t="shared" si="2692"/>
        <v>0</v>
      </c>
      <c r="AP1856" s="380">
        <f t="shared" si="2693"/>
        <v>0</v>
      </c>
      <c r="AQ1856" s="292">
        <f t="shared" si="2694"/>
        <v>0</v>
      </c>
      <c r="AR1856" s="388">
        <f t="shared" si="2695"/>
        <v>0</v>
      </c>
      <c r="AS1856" s="379">
        <f t="shared" si="2696"/>
        <v>0</v>
      </c>
      <c r="AT1856" s="380">
        <f t="shared" si="2697"/>
        <v>0</v>
      </c>
      <c r="AU1856" s="292">
        <f t="shared" si="2698"/>
        <v>0</v>
      </c>
      <c r="AV1856" s="388">
        <f t="shared" si="2699"/>
        <v>0</v>
      </c>
      <c r="AW1856" s="379">
        <f t="shared" si="2700"/>
        <v>0</v>
      </c>
      <c r="AX1856" s="380">
        <f t="shared" si="2701"/>
        <v>0</v>
      </c>
      <c r="AY1856" s="292">
        <f t="shared" si="2702"/>
        <v>0</v>
      </c>
      <c r="AZ1856" s="388">
        <f t="shared" si="2703"/>
        <v>0</v>
      </c>
      <c r="BA1856" s="379">
        <f t="shared" si="2704"/>
        <v>0</v>
      </c>
      <c r="BB1856" s="380">
        <f t="shared" si="2705"/>
        <v>0</v>
      </c>
      <c r="BC1856" s="292">
        <f t="shared" si="2706"/>
        <v>0</v>
      </c>
      <c r="BD1856" s="388">
        <f t="shared" si="2707"/>
        <v>0</v>
      </c>
      <c r="BE1856" s="379">
        <f t="shared" si="2708"/>
        <v>0</v>
      </c>
      <c r="BF1856" s="380">
        <f t="shared" si="2709"/>
        <v>0</v>
      </c>
      <c r="BG1856" s="292">
        <f t="shared" si="2710"/>
        <v>0</v>
      </c>
      <c r="BH1856" s="388">
        <f t="shared" si="2711"/>
        <v>0</v>
      </c>
      <c r="BI1856" s="379">
        <f t="shared" si="2712"/>
        <v>0</v>
      </c>
      <c r="BJ1856" s="380">
        <f t="shared" si="2713"/>
        <v>0</v>
      </c>
      <c r="BK1856" s="292">
        <f t="shared" si="2714"/>
        <v>0</v>
      </c>
      <c r="CD1856" s="413"/>
      <c r="CE1856" s="398"/>
      <c r="CF1856" s="398"/>
      <c r="CG1856" s="398"/>
      <c r="CH1856" s="398"/>
      <c r="CI1856" s="398"/>
      <c r="CJ1856" s="398"/>
      <c r="CK1856" s="398"/>
      <c r="CL1856" s="398"/>
      <c r="CM1856" s="398"/>
      <c r="CN1856" s="398"/>
      <c r="CO1856" s="398"/>
      <c r="CP1856" s="398"/>
      <c r="CQ1856" s="398"/>
      <c r="CR1856" s="398"/>
      <c r="CS1856" s="398"/>
      <c r="CT1856" s="398"/>
      <c r="CU1856" s="398"/>
      <c r="CV1856" s="398"/>
      <c r="CW1856" s="398"/>
      <c r="CX1856" s="398"/>
      <c r="CY1856" s="398"/>
      <c r="CZ1856" s="398"/>
      <c r="DA1856" s="398"/>
      <c r="DB1856" s="398"/>
      <c r="DC1856" s="398"/>
      <c r="DD1856" s="398"/>
      <c r="DE1856" s="398"/>
      <c r="DF1856" s="398"/>
      <c r="DG1856" s="398"/>
      <c r="DH1856" s="414"/>
      <c r="DJ1856" s="610"/>
      <c r="DK1856" s="611"/>
      <c r="DL1856" s="415"/>
      <c r="DM1856" s="416"/>
      <c r="DN1856" s="416"/>
      <c r="DO1856" s="416"/>
      <c r="DP1856" s="416"/>
      <c r="DQ1856" s="416"/>
      <c r="DR1856" s="416"/>
      <c r="DS1856" s="416"/>
      <c r="DT1856" s="416"/>
      <c r="DU1856" s="416"/>
      <c r="DV1856" s="416"/>
      <c r="DW1856" s="416"/>
      <c r="DX1856" s="416"/>
      <c r="DY1856" s="416"/>
      <c r="DZ1856" s="416"/>
      <c r="EA1856" s="416"/>
      <c r="EB1856" s="416"/>
      <c r="EC1856" s="416"/>
      <c r="ED1856" s="416"/>
      <c r="EE1856" s="416"/>
      <c r="EF1856" s="416"/>
      <c r="EG1856" s="416"/>
      <c r="EH1856" s="416"/>
      <c r="EI1856" s="416"/>
      <c r="EJ1856" s="416"/>
      <c r="EK1856" s="416"/>
      <c r="EL1856" s="416"/>
      <c r="EM1856" s="416"/>
      <c r="EN1856" s="416"/>
      <c r="EO1856" s="417"/>
      <c r="ET1856" s="375"/>
      <c r="EU1856" s="375"/>
      <c r="EV1856" s="375"/>
      <c r="FF1856" s="400"/>
      <c r="FG1856" s="400"/>
      <c r="FH1856" s="400"/>
      <c r="FV1856" s="375"/>
      <c r="FW1856" s="375"/>
      <c r="FX1856" s="375"/>
    </row>
    <row r="1857" spans="1:180" ht="38.25" customHeight="1" x14ac:dyDescent="0.25">
      <c r="A1857" s="182"/>
      <c r="B1857" s="182"/>
      <c r="C1857" s="236" t="s">
        <v>293</v>
      </c>
      <c r="D1857" s="280"/>
      <c r="E1857" s="281"/>
      <c r="F1857" s="281"/>
      <c r="G1857" s="628"/>
      <c r="H1857" s="628"/>
      <c r="I1857" s="281"/>
      <c r="J1857" s="281"/>
      <c r="K1857" s="628"/>
      <c r="L1857" s="628"/>
      <c r="M1857" s="281"/>
      <c r="N1857" s="281"/>
      <c r="O1857" s="628"/>
      <c r="P1857" s="628"/>
      <c r="Q1857" s="281"/>
      <c r="R1857" s="281"/>
      <c r="S1857" s="628"/>
      <c r="T1857" s="628"/>
      <c r="U1857" s="281"/>
      <c r="V1857" s="281"/>
      <c r="W1857" s="628"/>
      <c r="X1857" s="628"/>
      <c r="Y1857" s="281"/>
      <c r="Z1857" s="281"/>
      <c r="AA1857" s="628"/>
      <c r="AB1857" s="628"/>
      <c r="AC1857" s="281"/>
      <c r="AD1857" s="281"/>
      <c r="AE1857" s="60"/>
      <c r="AF1857" s="259"/>
      <c r="AG1857" s="375">
        <f t="shared" si="2715"/>
        <v>27</v>
      </c>
      <c r="AH1857" s="375"/>
      <c r="AI1857" s="375"/>
      <c r="AJ1857" s="388">
        <f t="shared" si="2687"/>
        <v>0</v>
      </c>
      <c r="AK1857" s="379">
        <f t="shared" si="2688"/>
        <v>0</v>
      </c>
      <c r="AL1857" s="380">
        <f t="shared" si="2689"/>
        <v>0</v>
      </c>
      <c r="AM1857" s="292">
        <f t="shared" si="2690"/>
        <v>0</v>
      </c>
      <c r="AN1857" s="388">
        <f t="shared" si="2691"/>
        <v>0</v>
      </c>
      <c r="AO1857" s="379">
        <f t="shared" si="2692"/>
        <v>0</v>
      </c>
      <c r="AP1857" s="380">
        <f t="shared" si="2693"/>
        <v>0</v>
      </c>
      <c r="AQ1857" s="292">
        <f t="shared" si="2694"/>
        <v>0</v>
      </c>
      <c r="AR1857" s="388">
        <f t="shared" si="2695"/>
        <v>0</v>
      </c>
      <c r="AS1857" s="379">
        <f t="shared" si="2696"/>
        <v>0</v>
      </c>
      <c r="AT1857" s="380">
        <f t="shared" si="2697"/>
        <v>0</v>
      </c>
      <c r="AU1857" s="292">
        <f t="shared" si="2698"/>
        <v>0</v>
      </c>
      <c r="AV1857" s="388">
        <f t="shared" si="2699"/>
        <v>0</v>
      </c>
      <c r="AW1857" s="379">
        <f t="shared" si="2700"/>
        <v>0</v>
      </c>
      <c r="AX1857" s="380">
        <f t="shared" si="2701"/>
        <v>0</v>
      </c>
      <c r="AY1857" s="292">
        <f t="shared" si="2702"/>
        <v>0</v>
      </c>
      <c r="AZ1857" s="388">
        <f t="shared" si="2703"/>
        <v>0</v>
      </c>
      <c r="BA1857" s="379">
        <f t="shared" si="2704"/>
        <v>0</v>
      </c>
      <c r="BB1857" s="380">
        <f t="shared" si="2705"/>
        <v>0</v>
      </c>
      <c r="BC1857" s="292">
        <f t="shared" si="2706"/>
        <v>0</v>
      </c>
      <c r="BD1857" s="388">
        <f t="shared" si="2707"/>
        <v>0</v>
      </c>
      <c r="BE1857" s="379">
        <f t="shared" si="2708"/>
        <v>0</v>
      </c>
      <c r="BF1857" s="380">
        <f t="shared" si="2709"/>
        <v>0</v>
      </c>
      <c r="BG1857" s="292">
        <f t="shared" si="2710"/>
        <v>0</v>
      </c>
      <c r="BH1857" s="388">
        <f t="shared" si="2711"/>
        <v>0</v>
      </c>
      <c r="BI1857" s="379">
        <f t="shared" si="2712"/>
        <v>0</v>
      </c>
      <c r="BJ1857" s="380">
        <f t="shared" si="2713"/>
        <v>0</v>
      </c>
      <c r="BK1857" s="292">
        <f t="shared" si="2714"/>
        <v>0</v>
      </c>
      <c r="CD1857" s="413"/>
      <c r="CE1857" s="398"/>
      <c r="CF1857" s="398"/>
      <c r="CG1857" s="398"/>
      <c r="CH1857" s="398"/>
      <c r="CI1857" s="398"/>
      <c r="CJ1857" s="398"/>
      <c r="CK1857" s="398"/>
      <c r="CL1857" s="398"/>
      <c r="CM1857" s="398"/>
      <c r="CN1857" s="398"/>
      <c r="CO1857" s="398"/>
      <c r="CP1857" s="398"/>
      <c r="CQ1857" s="398"/>
      <c r="CR1857" s="398"/>
      <c r="CS1857" s="398"/>
      <c r="CT1857" s="398"/>
      <c r="CU1857" s="398"/>
      <c r="CV1857" s="398"/>
      <c r="CW1857" s="398"/>
      <c r="CX1857" s="398"/>
      <c r="CY1857" s="398"/>
      <c r="CZ1857" s="398"/>
      <c r="DA1857" s="398"/>
      <c r="DB1857" s="398"/>
      <c r="DC1857" s="398"/>
      <c r="DD1857" s="398"/>
      <c r="DE1857" s="398"/>
      <c r="DF1857" s="398"/>
      <c r="DG1857" s="398"/>
      <c r="DH1857" s="414"/>
      <c r="DJ1857" s="610"/>
      <c r="DK1857" s="611"/>
      <c r="DL1857" s="415"/>
      <c r="DM1857" s="416"/>
      <c r="DN1857" s="416"/>
      <c r="DO1857" s="416"/>
      <c r="DP1857" s="416"/>
      <c r="DQ1857" s="416"/>
      <c r="DR1857" s="416"/>
      <c r="DS1857" s="416"/>
      <c r="DT1857" s="416"/>
      <c r="DU1857" s="416"/>
      <c r="DV1857" s="416"/>
      <c r="DW1857" s="416"/>
      <c r="DX1857" s="416"/>
      <c r="DY1857" s="416"/>
      <c r="DZ1857" s="416"/>
      <c r="EA1857" s="416"/>
      <c r="EB1857" s="416"/>
      <c r="EC1857" s="416"/>
      <c r="ED1857" s="416"/>
      <c r="EE1857" s="416"/>
      <c r="EF1857" s="416"/>
      <c r="EG1857" s="416"/>
      <c r="EH1857" s="416"/>
      <c r="EI1857" s="416"/>
      <c r="EJ1857" s="416"/>
      <c r="EK1857" s="416"/>
      <c r="EL1857" s="416"/>
      <c r="EM1857" s="416"/>
      <c r="EN1857" s="416"/>
      <c r="EO1857" s="417"/>
      <c r="ET1857" s="375"/>
      <c r="EU1857" s="375"/>
      <c r="EV1857" s="375"/>
      <c r="FF1857" s="400"/>
      <c r="FG1857" s="400"/>
      <c r="FH1857" s="400"/>
      <c r="FV1857" s="375"/>
      <c r="FW1857" s="375"/>
      <c r="FX1857" s="375"/>
    </row>
    <row r="1858" spans="1:180" ht="38.25" customHeight="1" x14ac:dyDescent="0.25">
      <c r="A1858" s="182"/>
      <c r="B1858" s="182"/>
      <c r="C1858" s="236" t="s">
        <v>294</v>
      </c>
      <c r="D1858" s="280"/>
      <c r="E1858" s="281"/>
      <c r="F1858" s="281"/>
      <c r="G1858" s="628"/>
      <c r="H1858" s="628"/>
      <c r="I1858" s="281"/>
      <c r="J1858" s="281"/>
      <c r="K1858" s="628"/>
      <c r="L1858" s="628"/>
      <c r="M1858" s="281"/>
      <c r="N1858" s="281"/>
      <c r="O1858" s="628"/>
      <c r="P1858" s="628"/>
      <c r="Q1858" s="281"/>
      <c r="R1858" s="281"/>
      <c r="S1858" s="628"/>
      <c r="T1858" s="628"/>
      <c r="U1858" s="281"/>
      <c r="V1858" s="281"/>
      <c r="W1858" s="628"/>
      <c r="X1858" s="628"/>
      <c r="Y1858" s="281"/>
      <c r="Z1858" s="281"/>
      <c r="AA1858" s="628"/>
      <c r="AB1858" s="628"/>
      <c r="AC1858" s="281"/>
      <c r="AD1858" s="281"/>
      <c r="AE1858" s="60"/>
      <c r="AF1858" s="259"/>
      <c r="AG1858" s="375">
        <f t="shared" si="2715"/>
        <v>27</v>
      </c>
      <c r="AH1858" s="375"/>
      <c r="AI1858" s="375"/>
      <c r="AJ1858" s="388">
        <f t="shared" si="2687"/>
        <v>0</v>
      </c>
      <c r="AK1858" s="379">
        <f t="shared" si="2688"/>
        <v>0</v>
      </c>
      <c r="AL1858" s="380">
        <f t="shared" si="2689"/>
        <v>0</v>
      </c>
      <c r="AM1858" s="292">
        <f t="shared" si="2690"/>
        <v>0</v>
      </c>
      <c r="AN1858" s="388">
        <f t="shared" si="2691"/>
        <v>0</v>
      </c>
      <c r="AO1858" s="379">
        <f t="shared" si="2692"/>
        <v>0</v>
      </c>
      <c r="AP1858" s="380">
        <f t="shared" si="2693"/>
        <v>0</v>
      </c>
      <c r="AQ1858" s="292">
        <f t="shared" si="2694"/>
        <v>0</v>
      </c>
      <c r="AR1858" s="388">
        <f t="shared" si="2695"/>
        <v>0</v>
      </c>
      <c r="AS1858" s="379">
        <f t="shared" si="2696"/>
        <v>0</v>
      </c>
      <c r="AT1858" s="380">
        <f t="shared" si="2697"/>
        <v>0</v>
      </c>
      <c r="AU1858" s="292">
        <f t="shared" si="2698"/>
        <v>0</v>
      </c>
      <c r="AV1858" s="388">
        <f t="shared" si="2699"/>
        <v>0</v>
      </c>
      <c r="AW1858" s="379">
        <f t="shared" si="2700"/>
        <v>0</v>
      </c>
      <c r="AX1858" s="380">
        <f t="shared" si="2701"/>
        <v>0</v>
      </c>
      <c r="AY1858" s="292">
        <f t="shared" si="2702"/>
        <v>0</v>
      </c>
      <c r="AZ1858" s="388">
        <f t="shared" si="2703"/>
        <v>0</v>
      </c>
      <c r="BA1858" s="379">
        <f t="shared" si="2704"/>
        <v>0</v>
      </c>
      <c r="BB1858" s="380">
        <f t="shared" si="2705"/>
        <v>0</v>
      </c>
      <c r="BC1858" s="292">
        <f t="shared" si="2706"/>
        <v>0</v>
      </c>
      <c r="BD1858" s="388">
        <f t="shared" si="2707"/>
        <v>0</v>
      </c>
      <c r="BE1858" s="379">
        <f t="shared" si="2708"/>
        <v>0</v>
      </c>
      <c r="BF1858" s="380">
        <f t="shared" si="2709"/>
        <v>0</v>
      </c>
      <c r="BG1858" s="292">
        <f t="shared" si="2710"/>
        <v>0</v>
      </c>
      <c r="BH1858" s="388">
        <f t="shared" si="2711"/>
        <v>0</v>
      </c>
      <c r="BI1858" s="379">
        <f t="shared" si="2712"/>
        <v>0</v>
      </c>
      <c r="BJ1858" s="380">
        <f t="shared" si="2713"/>
        <v>0</v>
      </c>
      <c r="BK1858" s="292">
        <f t="shared" si="2714"/>
        <v>0</v>
      </c>
      <c r="CD1858" s="413"/>
      <c r="CE1858" s="398"/>
      <c r="CF1858" s="398"/>
      <c r="CG1858" s="398"/>
      <c r="CH1858" s="398"/>
      <c r="CI1858" s="398"/>
      <c r="CJ1858" s="398"/>
      <c r="CK1858" s="398"/>
      <c r="CL1858" s="398"/>
      <c r="CM1858" s="398"/>
      <c r="CN1858" s="398"/>
      <c r="CO1858" s="398"/>
      <c r="CP1858" s="398"/>
      <c r="CQ1858" s="398"/>
      <c r="CR1858" s="398"/>
      <c r="CS1858" s="398"/>
      <c r="CT1858" s="398"/>
      <c r="CU1858" s="398"/>
      <c r="CV1858" s="398"/>
      <c r="CW1858" s="398"/>
      <c r="CX1858" s="398"/>
      <c r="CY1858" s="398"/>
      <c r="CZ1858" s="398"/>
      <c r="DA1858" s="398"/>
      <c r="DB1858" s="398"/>
      <c r="DC1858" s="398"/>
      <c r="DD1858" s="398"/>
      <c r="DE1858" s="398"/>
      <c r="DF1858" s="398"/>
      <c r="DG1858" s="398"/>
      <c r="DH1858" s="414"/>
      <c r="DJ1858" s="614" t="s">
        <v>294</v>
      </c>
      <c r="DK1858" s="615"/>
      <c r="DL1858" s="418" t="s">
        <v>1920</v>
      </c>
      <c r="DM1858" s="419"/>
      <c r="DN1858" s="419"/>
      <c r="DO1858" s="419">
        <f t="shared" ref="DO1858:EO1858" si="2716">D1858</f>
        <v>0</v>
      </c>
      <c r="DP1858" s="419">
        <f t="shared" si="2716"/>
        <v>0</v>
      </c>
      <c r="DQ1858" s="419">
        <f t="shared" si="2716"/>
        <v>0</v>
      </c>
      <c r="DR1858" s="419">
        <f t="shared" si="2716"/>
        <v>0</v>
      </c>
      <c r="DS1858" s="419">
        <f t="shared" si="2716"/>
        <v>0</v>
      </c>
      <c r="DT1858" s="419">
        <f t="shared" si="2716"/>
        <v>0</v>
      </c>
      <c r="DU1858" s="419">
        <f t="shared" si="2716"/>
        <v>0</v>
      </c>
      <c r="DV1858" s="419">
        <f t="shared" si="2716"/>
        <v>0</v>
      </c>
      <c r="DW1858" s="419">
        <f t="shared" si="2716"/>
        <v>0</v>
      </c>
      <c r="DX1858" s="419">
        <f t="shared" si="2716"/>
        <v>0</v>
      </c>
      <c r="DY1858" s="419">
        <f t="shared" si="2716"/>
        <v>0</v>
      </c>
      <c r="DZ1858" s="419">
        <f t="shared" si="2716"/>
        <v>0</v>
      </c>
      <c r="EA1858" s="419">
        <f t="shared" si="2716"/>
        <v>0</v>
      </c>
      <c r="EB1858" s="419">
        <f t="shared" si="2716"/>
        <v>0</v>
      </c>
      <c r="EC1858" s="419">
        <f t="shared" si="2716"/>
        <v>0</v>
      </c>
      <c r="ED1858" s="419">
        <f t="shared" si="2716"/>
        <v>0</v>
      </c>
      <c r="EE1858" s="419">
        <f t="shared" si="2716"/>
        <v>0</v>
      </c>
      <c r="EF1858" s="419">
        <f t="shared" si="2716"/>
        <v>0</v>
      </c>
      <c r="EG1858" s="419">
        <f t="shared" si="2716"/>
        <v>0</v>
      </c>
      <c r="EH1858" s="419">
        <f t="shared" si="2716"/>
        <v>0</v>
      </c>
      <c r="EI1858" s="419">
        <f t="shared" si="2716"/>
        <v>0</v>
      </c>
      <c r="EJ1858" s="419">
        <f t="shared" si="2716"/>
        <v>0</v>
      </c>
      <c r="EK1858" s="419">
        <f t="shared" si="2716"/>
        <v>0</v>
      </c>
      <c r="EL1858" s="419">
        <f t="shared" si="2716"/>
        <v>0</v>
      </c>
      <c r="EM1858" s="419">
        <f t="shared" si="2716"/>
        <v>0</v>
      </c>
      <c r="EN1858" s="419">
        <f t="shared" si="2716"/>
        <v>0</v>
      </c>
      <c r="EO1858" s="420">
        <f t="shared" si="2716"/>
        <v>0</v>
      </c>
      <c r="ET1858" s="375"/>
      <c r="EU1858" s="375"/>
      <c r="EV1858" s="375"/>
      <c r="FF1858" s="400"/>
      <c r="FG1858" s="400"/>
      <c r="FH1858" s="400"/>
      <c r="FV1858" s="375"/>
      <c r="FW1858" s="375"/>
      <c r="FX1858" s="375"/>
    </row>
    <row r="1859" spans="1:180" ht="38.25" customHeight="1" x14ac:dyDescent="0.25">
      <c r="A1859" s="184"/>
      <c r="B1859" s="184"/>
      <c r="C1859" s="236" t="s">
        <v>302</v>
      </c>
      <c r="D1859" s="280"/>
      <c r="E1859" s="281"/>
      <c r="F1859" s="281"/>
      <c r="G1859" s="628"/>
      <c r="H1859" s="628"/>
      <c r="I1859" s="281"/>
      <c r="J1859" s="281"/>
      <c r="K1859" s="628"/>
      <c r="L1859" s="628"/>
      <c r="M1859" s="281"/>
      <c r="N1859" s="281"/>
      <c r="O1859" s="628"/>
      <c r="P1859" s="628"/>
      <c r="Q1859" s="281"/>
      <c r="R1859" s="281"/>
      <c r="S1859" s="628"/>
      <c r="T1859" s="628"/>
      <c r="U1859" s="281"/>
      <c r="V1859" s="281"/>
      <c r="W1859" s="628"/>
      <c r="X1859" s="628"/>
      <c r="Y1859" s="281"/>
      <c r="Z1859" s="281"/>
      <c r="AA1859" s="628"/>
      <c r="AB1859" s="628"/>
      <c r="AC1859" s="281"/>
      <c r="AD1859" s="281"/>
      <c r="AE1859" s="60"/>
      <c r="AF1859" s="259"/>
      <c r="AG1859" s="375">
        <f t="shared" si="2715"/>
        <v>27</v>
      </c>
      <c r="AH1859" s="375"/>
      <c r="AI1859" s="375"/>
      <c r="AJ1859" s="388">
        <f t="shared" si="2687"/>
        <v>0</v>
      </c>
      <c r="AK1859" s="379">
        <f t="shared" si="2688"/>
        <v>0</v>
      </c>
      <c r="AL1859" s="380">
        <f t="shared" si="2689"/>
        <v>0</v>
      </c>
      <c r="AM1859" s="292">
        <f t="shared" si="2690"/>
        <v>0</v>
      </c>
      <c r="AN1859" s="388">
        <f t="shared" si="2691"/>
        <v>0</v>
      </c>
      <c r="AO1859" s="379">
        <f t="shared" si="2692"/>
        <v>0</v>
      </c>
      <c r="AP1859" s="380">
        <f t="shared" si="2693"/>
        <v>0</v>
      </c>
      <c r="AQ1859" s="292">
        <f t="shared" si="2694"/>
        <v>0</v>
      </c>
      <c r="AR1859" s="388">
        <f t="shared" si="2695"/>
        <v>0</v>
      </c>
      <c r="AS1859" s="379">
        <f t="shared" si="2696"/>
        <v>0</v>
      </c>
      <c r="AT1859" s="380">
        <f t="shared" si="2697"/>
        <v>0</v>
      </c>
      <c r="AU1859" s="292">
        <f t="shared" si="2698"/>
        <v>0</v>
      </c>
      <c r="AV1859" s="388">
        <f t="shared" si="2699"/>
        <v>0</v>
      </c>
      <c r="AW1859" s="379">
        <f t="shared" si="2700"/>
        <v>0</v>
      </c>
      <c r="AX1859" s="380">
        <f t="shared" si="2701"/>
        <v>0</v>
      </c>
      <c r="AY1859" s="292">
        <f t="shared" si="2702"/>
        <v>0</v>
      </c>
      <c r="AZ1859" s="388">
        <f t="shared" si="2703"/>
        <v>0</v>
      </c>
      <c r="BA1859" s="379">
        <f t="shared" si="2704"/>
        <v>0</v>
      </c>
      <c r="BB1859" s="380">
        <f t="shared" si="2705"/>
        <v>0</v>
      </c>
      <c r="BC1859" s="292">
        <f t="shared" si="2706"/>
        <v>0</v>
      </c>
      <c r="BD1859" s="388">
        <f t="shared" si="2707"/>
        <v>0</v>
      </c>
      <c r="BE1859" s="379">
        <f t="shared" si="2708"/>
        <v>0</v>
      </c>
      <c r="BF1859" s="380">
        <f t="shared" si="2709"/>
        <v>0</v>
      </c>
      <c r="BG1859" s="292">
        <f t="shared" si="2710"/>
        <v>0</v>
      </c>
      <c r="BH1859" s="388">
        <f t="shared" si="2711"/>
        <v>0</v>
      </c>
      <c r="BI1859" s="379">
        <f t="shared" si="2712"/>
        <v>0</v>
      </c>
      <c r="BJ1859" s="380">
        <f t="shared" si="2713"/>
        <v>0</v>
      </c>
      <c r="BK1859" s="292">
        <f t="shared" si="2714"/>
        <v>0</v>
      </c>
      <c r="CD1859" s="413"/>
      <c r="CE1859" s="398"/>
      <c r="CF1859" s="398"/>
      <c r="CG1859" s="398"/>
      <c r="CH1859" s="398"/>
      <c r="CI1859" s="398"/>
      <c r="CJ1859" s="398"/>
      <c r="CK1859" s="398"/>
      <c r="CL1859" s="398"/>
      <c r="CM1859" s="398"/>
      <c r="CN1859" s="398"/>
      <c r="CO1859" s="398"/>
      <c r="CP1859" s="398"/>
      <c r="CQ1859" s="398"/>
      <c r="CR1859" s="398"/>
      <c r="CS1859" s="398"/>
      <c r="CT1859" s="398"/>
      <c r="CU1859" s="398"/>
      <c r="CV1859" s="398"/>
      <c r="CW1859" s="398"/>
      <c r="CX1859" s="398"/>
      <c r="CY1859" s="398"/>
      <c r="CZ1859" s="398"/>
      <c r="DA1859" s="398"/>
      <c r="DB1859" s="398"/>
      <c r="DC1859" s="398"/>
      <c r="DD1859" s="398"/>
      <c r="DE1859" s="398"/>
      <c r="DF1859" s="398"/>
      <c r="DG1859" s="398"/>
      <c r="DH1859" s="414"/>
      <c r="DJ1859" s="647"/>
      <c r="DK1859" s="648"/>
      <c r="DL1859" s="415" t="s">
        <v>1910</v>
      </c>
      <c r="DM1859" s="416"/>
      <c r="DN1859" s="416"/>
      <c r="DO1859" s="416">
        <f t="shared" ref="DO1859:EO1859" si="2717">COUNTIF(D1854:D1857,"NS")</f>
        <v>0</v>
      </c>
      <c r="DP1859" s="416">
        <f t="shared" si="2717"/>
        <v>0</v>
      </c>
      <c r="DQ1859" s="416">
        <f t="shared" si="2717"/>
        <v>0</v>
      </c>
      <c r="DR1859" s="416">
        <f t="shared" si="2717"/>
        <v>0</v>
      </c>
      <c r="DS1859" s="416">
        <f t="shared" si="2717"/>
        <v>0</v>
      </c>
      <c r="DT1859" s="416">
        <f t="shared" si="2717"/>
        <v>0</v>
      </c>
      <c r="DU1859" s="416">
        <f t="shared" si="2717"/>
        <v>0</v>
      </c>
      <c r="DV1859" s="416">
        <f t="shared" si="2717"/>
        <v>0</v>
      </c>
      <c r="DW1859" s="416">
        <f t="shared" si="2717"/>
        <v>0</v>
      </c>
      <c r="DX1859" s="416">
        <f t="shared" si="2717"/>
        <v>0</v>
      </c>
      <c r="DY1859" s="416">
        <f t="shared" si="2717"/>
        <v>0</v>
      </c>
      <c r="DZ1859" s="416">
        <f t="shared" si="2717"/>
        <v>0</v>
      </c>
      <c r="EA1859" s="416">
        <f t="shared" si="2717"/>
        <v>0</v>
      </c>
      <c r="EB1859" s="416">
        <f t="shared" si="2717"/>
        <v>0</v>
      </c>
      <c r="EC1859" s="416">
        <f t="shared" si="2717"/>
        <v>0</v>
      </c>
      <c r="ED1859" s="416">
        <f t="shared" si="2717"/>
        <v>0</v>
      </c>
      <c r="EE1859" s="416">
        <f t="shared" si="2717"/>
        <v>0</v>
      </c>
      <c r="EF1859" s="416">
        <f t="shared" si="2717"/>
        <v>0</v>
      </c>
      <c r="EG1859" s="416">
        <f t="shared" si="2717"/>
        <v>0</v>
      </c>
      <c r="EH1859" s="416">
        <f t="shared" si="2717"/>
        <v>0</v>
      </c>
      <c r="EI1859" s="416">
        <f t="shared" si="2717"/>
        <v>0</v>
      </c>
      <c r="EJ1859" s="416">
        <f t="shared" si="2717"/>
        <v>0</v>
      </c>
      <c r="EK1859" s="416">
        <f t="shared" si="2717"/>
        <v>0</v>
      </c>
      <c r="EL1859" s="416">
        <f t="shared" si="2717"/>
        <v>0</v>
      </c>
      <c r="EM1859" s="416">
        <f t="shared" si="2717"/>
        <v>0</v>
      </c>
      <c r="EN1859" s="416">
        <f t="shared" si="2717"/>
        <v>0</v>
      </c>
      <c r="EO1859" s="417">
        <f t="shared" si="2717"/>
        <v>0</v>
      </c>
      <c r="ET1859" s="375"/>
      <c r="EU1859" s="375"/>
      <c r="EV1859" s="375"/>
      <c r="FF1859" s="400"/>
      <c r="FG1859" s="400"/>
      <c r="FH1859" s="400"/>
      <c r="FV1859" s="375"/>
      <c r="FW1859" s="375"/>
      <c r="FX1859" s="375"/>
    </row>
    <row r="1860" spans="1:180" ht="38.25" customHeight="1" x14ac:dyDescent="0.25">
      <c r="A1860" s="184"/>
      <c r="B1860" s="184"/>
      <c r="C1860" s="236" t="s">
        <v>303</v>
      </c>
      <c r="D1860" s="280"/>
      <c r="E1860" s="281"/>
      <c r="F1860" s="281"/>
      <c r="G1860" s="628"/>
      <c r="H1860" s="628"/>
      <c r="I1860" s="281"/>
      <c r="J1860" s="281"/>
      <c r="K1860" s="628"/>
      <c r="L1860" s="628"/>
      <c r="M1860" s="281"/>
      <c r="N1860" s="281"/>
      <c r="O1860" s="628"/>
      <c r="P1860" s="628"/>
      <c r="Q1860" s="281"/>
      <c r="R1860" s="281"/>
      <c r="S1860" s="628"/>
      <c r="T1860" s="628"/>
      <c r="U1860" s="281"/>
      <c r="V1860" s="281"/>
      <c r="W1860" s="628"/>
      <c r="X1860" s="628"/>
      <c r="Y1860" s="281"/>
      <c r="Z1860" s="281"/>
      <c r="AA1860" s="628"/>
      <c r="AB1860" s="628"/>
      <c r="AC1860" s="281"/>
      <c r="AD1860" s="281"/>
      <c r="AE1860" s="60"/>
      <c r="AF1860" s="259"/>
      <c r="AG1860" s="375">
        <f t="shared" si="2715"/>
        <v>27</v>
      </c>
      <c r="AH1860" s="375"/>
      <c r="AI1860" s="375"/>
      <c r="AJ1860" s="388">
        <f t="shared" si="2687"/>
        <v>0</v>
      </c>
      <c r="AK1860" s="379">
        <f t="shared" si="2688"/>
        <v>0</v>
      </c>
      <c r="AL1860" s="380">
        <f t="shared" si="2689"/>
        <v>0</v>
      </c>
      <c r="AM1860" s="292">
        <f t="shared" si="2690"/>
        <v>0</v>
      </c>
      <c r="AN1860" s="388">
        <f t="shared" si="2691"/>
        <v>0</v>
      </c>
      <c r="AO1860" s="379">
        <f t="shared" si="2692"/>
        <v>0</v>
      </c>
      <c r="AP1860" s="380">
        <f t="shared" si="2693"/>
        <v>0</v>
      </c>
      <c r="AQ1860" s="292">
        <f t="shared" si="2694"/>
        <v>0</v>
      </c>
      <c r="AR1860" s="388">
        <f t="shared" si="2695"/>
        <v>0</v>
      </c>
      <c r="AS1860" s="379">
        <f t="shared" si="2696"/>
        <v>0</v>
      </c>
      <c r="AT1860" s="380">
        <f t="shared" si="2697"/>
        <v>0</v>
      </c>
      <c r="AU1860" s="292">
        <f t="shared" si="2698"/>
        <v>0</v>
      </c>
      <c r="AV1860" s="388">
        <f t="shared" si="2699"/>
        <v>0</v>
      </c>
      <c r="AW1860" s="379">
        <f t="shared" si="2700"/>
        <v>0</v>
      </c>
      <c r="AX1860" s="380">
        <f t="shared" si="2701"/>
        <v>0</v>
      </c>
      <c r="AY1860" s="292">
        <f t="shared" si="2702"/>
        <v>0</v>
      </c>
      <c r="AZ1860" s="388">
        <f t="shared" si="2703"/>
        <v>0</v>
      </c>
      <c r="BA1860" s="379">
        <f t="shared" si="2704"/>
        <v>0</v>
      </c>
      <c r="BB1860" s="380">
        <f t="shared" si="2705"/>
        <v>0</v>
      </c>
      <c r="BC1860" s="292">
        <f t="shared" si="2706"/>
        <v>0</v>
      </c>
      <c r="BD1860" s="388">
        <f t="shared" si="2707"/>
        <v>0</v>
      </c>
      <c r="BE1860" s="379">
        <f t="shared" si="2708"/>
        <v>0</v>
      </c>
      <c r="BF1860" s="380">
        <f t="shared" si="2709"/>
        <v>0</v>
      </c>
      <c r="BG1860" s="292">
        <f t="shared" si="2710"/>
        <v>0</v>
      </c>
      <c r="BH1860" s="388">
        <f t="shared" si="2711"/>
        <v>0</v>
      </c>
      <c r="BI1860" s="379">
        <f t="shared" si="2712"/>
        <v>0</v>
      </c>
      <c r="BJ1860" s="380">
        <f t="shared" si="2713"/>
        <v>0</v>
      </c>
      <c r="BK1860" s="292">
        <f t="shared" si="2714"/>
        <v>0</v>
      </c>
      <c r="CD1860" s="413"/>
      <c r="CE1860" s="398"/>
      <c r="CF1860" s="398"/>
      <c r="CG1860" s="398"/>
      <c r="CH1860" s="398"/>
      <c r="CI1860" s="398"/>
      <c r="CJ1860" s="398"/>
      <c r="CK1860" s="398"/>
      <c r="CL1860" s="398"/>
      <c r="CM1860" s="398"/>
      <c r="CN1860" s="398"/>
      <c r="CO1860" s="398"/>
      <c r="CP1860" s="398"/>
      <c r="CQ1860" s="398"/>
      <c r="CR1860" s="398"/>
      <c r="CS1860" s="398"/>
      <c r="CT1860" s="398"/>
      <c r="CU1860" s="398"/>
      <c r="CV1860" s="398"/>
      <c r="CW1860" s="398"/>
      <c r="CX1860" s="398"/>
      <c r="CY1860" s="398"/>
      <c r="CZ1860" s="398"/>
      <c r="DA1860" s="398"/>
      <c r="DB1860" s="398"/>
      <c r="DC1860" s="398"/>
      <c r="DD1860" s="398"/>
      <c r="DE1860" s="398"/>
      <c r="DF1860" s="398"/>
      <c r="DG1860" s="398"/>
      <c r="DH1860" s="414"/>
      <c r="DJ1860" s="647"/>
      <c r="DK1860" s="648"/>
      <c r="DL1860" s="415" t="s">
        <v>1914</v>
      </c>
      <c r="DM1860" s="416"/>
      <c r="DN1860" s="416"/>
      <c r="DO1860" s="416">
        <f t="shared" ref="DO1860:EO1860" si="2718">SUM(D1854:D1858)</f>
        <v>0</v>
      </c>
      <c r="DP1860" s="416">
        <f t="shared" si="2718"/>
        <v>0</v>
      </c>
      <c r="DQ1860" s="416">
        <f t="shared" si="2718"/>
        <v>0</v>
      </c>
      <c r="DR1860" s="416">
        <f t="shared" si="2718"/>
        <v>0</v>
      </c>
      <c r="DS1860" s="416">
        <f t="shared" si="2718"/>
        <v>0</v>
      </c>
      <c r="DT1860" s="416">
        <f t="shared" si="2718"/>
        <v>0</v>
      </c>
      <c r="DU1860" s="416">
        <f t="shared" si="2718"/>
        <v>0</v>
      </c>
      <c r="DV1860" s="416">
        <f t="shared" si="2718"/>
        <v>0</v>
      </c>
      <c r="DW1860" s="416">
        <f t="shared" si="2718"/>
        <v>0</v>
      </c>
      <c r="DX1860" s="416">
        <f t="shared" si="2718"/>
        <v>0</v>
      </c>
      <c r="DY1860" s="416">
        <f t="shared" si="2718"/>
        <v>0</v>
      </c>
      <c r="DZ1860" s="416">
        <f t="shared" si="2718"/>
        <v>0</v>
      </c>
      <c r="EA1860" s="416">
        <f t="shared" si="2718"/>
        <v>0</v>
      </c>
      <c r="EB1860" s="416">
        <f t="shared" si="2718"/>
        <v>0</v>
      </c>
      <c r="EC1860" s="416">
        <f t="shared" si="2718"/>
        <v>0</v>
      </c>
      <c r="ED1860" s="416">
        <f t="shared" si="2718"/>
        <v>0</v>
      </c>
      <c r="EE1860" s="416">
        <f t="shared" si="2718"/>
        <v>0</v>
      </c>
      <c r="EF1860" s="416">
        <f t="shared" si="2718"/>
        <v>0</v>
      </c>
      <c r="EG1860" s="416">
        <f t="shared" si="2718"/>
        <v>0</v>
      </c>
      <c r="EH1860" s="416">
        <f t="shared" si="2718"/>
        <v>0</v>
      </c>
      <c r="EI1860" s="416">
        <f t="shared" si="2718"/>
        <v>0</v>
      </c>
      <c r="EJ1860" s="416">
        <f t="shared" si="2718"/>
        <v>0</v>
      </c>
      <c r="EK1860" s="416">
        <f t="shared" si="2718"/>
        <v>0</v>
      </c>
      <c r="EL1860" s="416">
        <f t="shared" si="2718"/>
        <v>0</v>
      </c>
      <c r="EM1860" s="416">
        <f t="shared" si="2718"/>
        <v>0</v>
      </c>
      <c r="EN1860" s="416">
        <f t="shared" si="2718"/>
        <v>0</v>
      </c>
      <c r="EO1860" s="417">
        <f t="shared" si="2718"/>
        <v>0</v>
      </c>
      <c r="ET1860" s="375"/>
      <c r="EU1860" s="375"/>
      <c r="EV1860" s="375"/>
      <c r="FF1860" s="400"/>
      <c r="FG1860" s="400"/>
      <c r="FH1860" s="400"/>
      <c r="FV1860" s="375"/>
      <c r="FW1860" s="375"/>
      <c r="FX1860" s="375"/>
    </row>
    <row r="1861" spans="1:180" ht="38.25" customHeight="1" x14ac:dyDescent="0.25">
      <c r="A1861" s="184"/>
      <c r="B1861" s="184"/>
      <c r="C1861" s="236" t="s">
        <v>304</v>
      </c>
      <c r="D1861" s="280"/>
      <c r="E1861" s="281"/>
      <c r="F1861" s="281"/>
      <c r="G1861" s="628"/>
      <c r="H1861" s="628"/>
      <c r="I1861" s="281"/>
      <c r="J1861" s="281"/>
      <c r="K1861" s="628"/>
      <c r="L1861" s="628"/>
      <c r="M1861" s="281"/>
      <c r="N1861" s="281"/>
      <c r="O1861" s="628"/>
      <c r="P1861" s="628"/>
      <c r="Q1861" s="281"/>
      <c r="R1861" s="281"/>
      <c r="S1861" s="628"/>
      <c r="T1861" s="628"/>
      <c r="U1861" s="281"/>
      <c r="V1861" s="281"/>
      <c r="W1861" s="628"/>
      <c r="X1861" s="628"/>
      <c r="Y1861" s="281"/>
      <c r="Z1861" s="281"/>
      <c r="AA1861" s="628"/>
      <c r="AB1861" s="628"/>
      <c r="AC1861" s="281"/>
      <c r="AD1861" s="281"/>
      <c r="AE1861" s="60"/>
      <c r="AF1861" s="259"/>
      <c r="AG1861" s="375">
        <f t="shared" si="2715"/>
        <v>27</v>
      </c>
      <c r="AH1861" s="375"/>
      <c r="AI1861" s="375"/>
      <c r="AJ1861" s="388">
        <f t="shared" si="2687"/>
        <v>0</v>
      </c>
      <c r="AK1861" s="379">
        <f t="shared" si="2688"/>
        <v>0</v>
      </c>
      <c r="AL1861" s="380">
        <f t="shared" si="2689"/>
        <v>0</v>
      </c>
      <c r="AM1861" s="292">
        <f t="shared" si="2690"/>
        <v>0</v>
      </c>
      <c r="AN1861" s="388">
        <f t="shared" si="2691"/>
        <v>0</v>
      </c>
      <c r="AO1861" s="379">
        <f t="shared" si="2692"/>
        <v>0</v>
      </c>
      <c r="AP1861" s="380">
        <f t="shared" si="2693"/>
        <v>0</v>
      </c>
      <c r="AQ1861" s="292">
        <f t="shared" si="2694"/>
        <v>0</v>
      </c>
      <c r="AR1861" s="388">
        <f t="shared" si="2695"/>
        <v>0</v>
      </c>
      <c r="AS1861" s="379">
        <f t="shared" si="2696"/>
        <v>0</v>
      </c>
      <c r="AT1861" s="380">
        <f t="shared" si="2697"/>
        <v>0</v>
      </c>
      <c r="AU1861" s="292">
        <f t="shared" si="2698"/>
        <v>0</v>
      </c>
      <c r="AV1861" s="388">
        <f t="shared" si="2699"/>
        <v>0</v>
      </c>
      <c r="AW1861" s="379">
        <f t="shared" si="2700"/>
        <v>0</v>
      </c>
      <c r="AX1861" s="380">
        <f t="shared" si="2701"/>
        <v>0</v>
      </c>
      <c r="AY1861" s="292">
        <f t="shared" si="2702"/>
        <v>0</v>
      </c>
      <c r="AZ1861" s="388">
        <f t="shared" si="2703"/>
        <v>0</v>
      </c>
      <c r="BA1861" s="379">
        <f t="shared" si="2704"/>
        <v>0</v>
      </c>
      <c r="BB1861" s="380">
        <f t="shared" si="2705"/>
        <v>0</v>
      </c>
      <c r="BC1861" s="292">
        <f t="shared" si="2706"/>
        <v>0</v>
      </c>
      <c r="BD1861" s="388">
        <f t="shared" si="2707"/>
        <v>0</v>
      </c>
      <c r="BE1861" s="379">
        <f t="shared" si="2708"/>
        <v>0</v>
      </c>
      <c r="BF1861" s="380">
        <f t="shared" si="2709"/>
        <v>0</v>
      </c>
      <c r="BG1861" s="292">
        <f t="shared" si="2710"/>
        <v>0</v>
      </c>
      <c r="BH1861" s="388">
        <f t="shared" si="2711"/>
        <v>0</v>
      </c>
      <c r="BI1861" s="379">
        <f t="shared" si="2712"/>
        <v>0</v>
      </c>
      <c r="BJ1861" s="380">
        <f t="shared" si="2713"/>
        <v>0</v>
      </c>
      <c r="BK1861" s="292">
        <f t="shared" si="2714"/>
        <v>0</v>
      </c>
      <c r="CD1861" s="413"/>
      <c r="CE1861" s="398"/>
      <c r="CF1861" s="398"/>
      <c r="CG1861" s="398"/>
      <c r="CH1861" s="398"/>
      <c r="CI1861" s="398"/>
      <c r="CJ1861" s="398"/>
      <c r="CK1861" s="398"/>
      <c r="CL1861" s="398"/>
      <c r="CM1861" s="398"/>
      <c r="CN1861" s="398"/>
      <c r="CO1861" s="398"/>
      <c r="CP1861" s="398"/>
      <c r="CQ1861" s="398"/>
      <c r="CR1861" s="398"/>
      <c r="CS1861" s="398"/>
      <c r="CT1861" s="398"/>
      <c r="CU1861" s="398"/>
      <c r="CV1861" s="398"/>
      <c r="CW1861" s="398"/>
      <c r="CX1861" s="398"/>
      <c r="CY1861" s="398"/>
      <c r="CZ1861" s="398"/>
      <c r="DA1861" s="398"/>
      <c r="DB1861" s="398"/>
      <c r="DC1861" s="398"/>
      <c r="DD1861" s="398"/>
      <c r="DE1861" s="398"/>
      <c r="DF1861" s="398"/>
      <c r="DG1861" s="398"/>
      <c r="DH1861" s="414"/>
      <c r="DJ1861" s="647"/>
      <c r="DK1861" s="648"/>
      <c r="DL1861" s="415" t="s">
        <v>1919</v>
      </c>
      <c r="DM1861" s="298"/>
      <c r="DN1861" s="298"/>
      <c r="DO1861" s="298">
        <f t="shared" ref="DO1861:EC1861" si="2719">IF(OR(AND(DO1858="NS",DO1859=4),AND(DO1858="NA")),0,IF(OR(AND(IF(DO1858="NS",1,DO1858)&gt;DO1860*0.25,DO1859=0),AND(DO1858&gt;0,OR(DO1859=4,DO1860=0)),AND(DO1858&gt;0,DO1859=0,DO1860=0),AND(DO1858="NS",DO1859=0,DO1860=0)),1,0))</f>
        <v>0</v>
      </c>
      <c r="DP1861" s="298">
        <f t="shared" si="2719"/>
        <v>0</v>
      </c>
      <c r="DQ1861" s="298">
        <f t="shared" si="2719"/>
        <v>0</v>
      </c>
      <c r="DR1861" s="298">
        <f t="shared" si="2719"/>
        <v>0</v>
      </c>
      <c r="DS1861" s="298">
        <f t="shared" si="2719"/>
        <v>0</v>
      </c>
      <c r="DT1861" s="298">
        <f t="shared" si="2719"/>
        <v>0</v>
      </c>
      <c r="DU1861" s="298">
        <f t="shared" si="2719"/>
        <v>0</v>
      </c>
      <c r="DV1861" s="298">
        <f t="shared" si="2719"/>
        <v>0</v>
      </c>
      <c r="DW1861" s="298">
        <f t="shared" si="2719"/>
        <v>0</v>
      </c>
      <c r="DX1861" s="298">
        <f t="shared" si="2719"/>
        <v>0</v>
      </c>
      <c r="DY1861" s="298">
        <f t="shared" si="2719"/>
        <v>0</v>
      </c>
      <c r="DZ1861" s="298">
        <f t="shared" si="2719"/>
        <v>0</v>
      </c>
      <c r="EA1861" s="298">
        <f t="shared" si="2719"/>
        <v>0</v>
      </c>
      <c r="EB1861" s="298">
        <f t="shared" si="2719"/>
        <v>0</v>
      </c>
      <c r="EC1861" s="298">
        <f t="shared" si="2719"/>
        <v>0</v>
      </c>
      <c r="ED1861" s="298">
        <f>IF(OR(AND(ED1858="NS",ED1859=4),AND(ED1858="NA")),0,IF(OR(AND(IF(ED1858="NS",1,ED1858)&gt;ED1860*0.25,ED1859=0),AND(ED1858&gt;0,OR(ED1859=4,ED1860=0)),AND(ED1858&gt;0,ED1859=0,ED1860=0),AND(ED1858="NS",ED1859=0,ED1860=0)),1,0))</f>
        <v>0</v>
      </c>
      <c r="EE1861" s="298">
        <f t="shared" ref="EE1861:EO1861" si="2720">IF(OR(AND(EE1858="NS",EE1859=4),AND(EE1858="NA")),0,IF(OR(AND(IF(EE1858="NS",1,EE1858)&gt;EE1860*0.25,EE1859=0),AND(EE1858&gt;0,OR(EE1859=4,EE1860=0)),AND(EE1858&gt;0,EE1859=0,EE1860=0),AND(EE1858="NS",EE1859=0,EE1860=0)),1,0))</f>
        <v>0</v>
      </c>
      <c r="EF1861" s="298">
        <f t="shared" si="2720"/>
        <v>0</v>
      </c>
      <c r="EG1861" s="298">
        <f t="shared" si="2720"/>
        <v>0</v>
      </c>
      <c r="EH1861" s="298">
        <f t="shared" si="2720"/>
        <v>0</v>
      </c>
      <c r="EI1861" s="298">
        <f t="shared" si="2720"/>
        <v>0</v>
      </c>
      <c r="EJ1861" s="298">
        <f t="shared" si="2720"/>
        <v>0</v>
      </c>
      <c r="EK1861" s="298">
        <f t="shared" si="2720"/>
        <v>0</v>
      </c>
      <c r="EL1861" s="298">
        <f t="shared" si="2720"/>
        <v>0</v>
      </c>
      <c r="EM1861" s="298">
        <f t="shared" si="2720"/>
        <v>0</v>
      </c>
      <c r="EN1861" s="298">
        <f t="shared" si="2720"/>
        <v>0</v>
      </c>
      <c r="EO1861" s="302">
        <f t="shared" si="2720"/>
        <v>0</v>
      </c>
      <c r="EP1861" s="377">
        <f>SUM(DO1861:EO1861)</f>
        <v>0</v>
      </c>
      <c r="ET1861" s="375"/>
      <c r="EU1861" s="375"/>
      <c r="EV1861" s="375"/>
      <c r="FF1861" s="400"/>
      <c r="FG1861" s="400"/>
      <c r="FH1861" s="400"/>
      <c r="FV1861" s="375"/>
      <c r="FW1861" s="375"/>
      <c r="FX1861" s="375"/>
    </row>
    <row r="1862" spans="1:180" ht="38.25" customHeight="1" x14ac:dyDescent="0.25">
      <c r="A1862" s="184"/>
      <c r="B1862" s="184"/>
      <c r="C1862" s="236" t="s">
        <v>305</v>
      </c>
      <c r="D1862" s="280"/>
      <c r="E1862" s="281"/>
      <c r="F1862" s="281"/>
      <c r="G1862" s="628"/>
      <c r="H1862" s="628"/>
      <c r="I1862" s="281"/>
      <c r="J1862" s="281"/>
      <c r="K1862" s="628"/>
      <c r="L1862" s="628"/>
      <c r="M1862" s="281"/>
      <c r="N1862" s="281"/>
      <c r="O1862" s="628"/>
      <c r="P1862" s="628"/>
      <c r="Q1862" s="281"/>
      <c r="R1862" s="281"/>
      <c r="S1862" s="628"/>
      <c r="T1862" s="628"/>
      <c r="U1862" s="281"/>
      <c r="V1862" s="281"/>
      <c r="W1862" s="628"/>
      <c r="X1862" s="628"/>
      <c r="Y1862" s="281"/>
      <c r="Z1862" s="281"/>
      <c r="AA1862" s="628"/>
      <c r="AB1862" s="628"/>
      <c r="AC1862" s="281"/>
      <c r="AD1862" s="281"/>
      <c r="AE1862" s="60"/>
      <c r="AF1862" s="259"/>
      <c r="AG1862" s="375">
        <f t="shared" si="2715"/>
        <v>27</v>
      </c>
      <c r="AH1862" s="375"/>
      <c r="AI1862" s="375"/>
      <c r="AJ1862" s="388">
        <f t="shared" si="2687"/>
        <v>0</v>
      </c>
      <c r="AK1862" s="379">
        <f t="shared" si="2688"/>
        <v>0</v>
      </c>
      <c r="AL1862" s="380">
        <f t="shared" si="2689"/>
        <v>0</v>
      </c>
      <c r="AM1862" s="292">
        <f t="shared" si="2690"/>
        <v>0</v>
      </c>
      <c r="AN1862" s="388">
        <f t="shared" si="2691"/>
        <v>0</v>
      </c>
      <c r="AO1862" s="379">
        <f t="shared" si="2692"/>
        <v>0</v>
      </c>
      <c r="AP1862" s="380">
        <f t="shared" si="2693"/>
        <v>0</v>
      </c>
      <c r="AQ1862" s="292">
        <f t="shared" si="2694"/>
        <v>0</v>
      </c>
      <c r="AR1862" s="388">
        <f t="shared" si="2695"/>
        <v>0</v>
      </c>
      <c r="AS1862" s="379">
        <f t="shared" si="2696"/>
        <v>0</v>
      </c>
      <c r="AT1862" s="380">
        <f t="shared" si="2697"/>
        <v>0</v>
      </c>
      <c r="AU1862" s="292">
        <f t="shared" si="2698"/>
        <v>0</v>
      </c>
      <c r="AV1862" s="388">
        <f t="shared" si="2699"/>
        <v>0</v>
      </c>
      <c r="AW1862" s="379">
        <f t="shared" si="2700"/>
        <v>0</v>
      </c>
      <c r="AX1862" s="380">
        <f t="shared" si="2701"/>
        <v>0</v>
      </c>
      <c r="AY1862" s="292">
        <f t="shared" si="2702"/>
        <v>0</v>
      </c>
      <c r="AZ1862" s="388">
        <f t="shared" si="2703"/>
        <v>0</v>
      </c>
      <c r="BA1862" s="379">
        <f t="shared" si="2704"/>
        <v>0</v>
      </c>
      <c r="BB1862" s="380">
        <f t="shared" si="2705"/>
        <v>0</v>
      </c>
      <c r="BC1862" s="292">
        <f t="shared" si="2706"/>
        <v>0</v>
      </c>
      <c r="BD1862" s="388">
        <f t="shared" si="2707"/>
        <v>0</v>
      </c>
      <c r="BE1862" s="379">
        <f t="shared" si="2708"/>
        <v>0</v>
      </c>
      <c r="BF1862" s="380">
        <f t="shared" si="2709"/>
        <v>0</v>
      </c>
      <c r="BG1862" s="292">
        <f t="shared" si="2710"/>
        <v>0</v>
      </c>
      <c r="BH1862" s="388">
        <f t="shared" si="2711"/>
        <v>0</v>
      </c>
      <c r="BI1862" s="379">
        <f t="shared" si="2712"/>
        <v>0</v>
      </c>
      <c r="BJ1862" s="380">
        <f t="shared" si="2713"/>
        <v>0</v>
      </c>
      <c r="BK1862" s="292">
        <f t="shared" si="2714"/>
        <v>0</v>
      </c>
      <c r="CD1862" s="413"/>
      <c r="CE1862" s="398"/>
      <c r="CF1862" s="398"/>
      <c r="CG1862" s="398"/>
      <c r="CH1862" s="398"/>
      <c r="CI1862" s="398"/>
      <c r="CJ1862" s="398"/>
      <c r="CK1862" s="398"/>
      <c r="CL1862" s="398"/>
      <c r="CM1862" s="398"/>
      <c r="CN1862" s="398"/>
      <c r="CO1862" s="398"/>
      <c r="CP1862" s="398"/>
      <c r="CQ1862" s="398"/>
      <c r="CR1862" s="398"/>
      <c r="CS1862" s="398"/>
      <c r="CT1862" s="398"/>
      <c r="CU1862" s="398"/>
      <c r="CV1862" s="398"/>
      <c r="CW1862" s="398"/>
      <c r="CX1862" s="398"/>
      <c r="CY1862" s="398"/>
      <c r="CZ1862" s="398"/>
      <c r="DA1862" s="398"/>
      <c r="DB1862" s="398"/>
      <c r="DC1862" s="398"/>
      <c r="DD1862" s="398"/>
      <c r="DE1862" s="398"/>
      <c r="DF1862" s="398"/>
      <c r="DG1862" s="398"/>
      <c r="DH1862" s="414"/>
      <c r="DJ1862" s="647"/>
      <c r="DK1862" s="648"/>
      <c r="DL1862" s="415" t="s">
        <v>311</v>
      </c>
      <c r="DM1862" s="416"/>
      <c r="DN1862" s="416"/>
      <c r="DO1862" s="416"/>
      <c r="DP1862" s="416"/>
      <c r="DQ1862" s="416"/>
      <c r="DR1862" s="416"/>
      <c r="DS1862" s="416"/>
      <c r="DT1862" s="416"/>
      <c r="DU1862" s="416"/>
      <c r="DV1862" s="416"/>
      <c r="DW1862" s="416"/>
      <c r="DX1862" s="416"/>
      <c r="DY1862" s="416"/>
      <c r="DZ1862" s="416"/>
      <c r="EA1862" s="416"/>
      <c r="EB1862" s="416"/>
      <c r="EC1862" s="416"/>
      <c r="ED1862" s="416"/>
      <c r="EE1862" s="416"/>
      <c r="EF1862" s="416"/>
      <c r="EG1862" s="416"/>
      <c r="EH1862" s="416"/>
      <c r="EI1862" s="416"/>
      <c r="EJ1862" s="416"/>
      <c r="EK1862" s="416"/>
      <c r="EL1862" s="416"/>
      <c r="EM1862" s="416"/>
      <c r="EN1862" s="416"/>
      <c r="EO1862" s="417"/>
      <c r="ET1862" s="375"/>
      <c r="EU1862" s="375"/>
      <c r="EV1862" s="375"/>
      <c r="FF1862" s="400"/>
      <c r="FG1862" s="400"/>
      <c r="FH1862" s="400"/>
      <c r="FV1862" s="375"/>
      <c r="FW1862" s="375"/>
      <c r="FX1862" s="375"/>
    </row>
    <row r="1863" spans="1:180" ht="38.25" customHeight="1" x14ac:dyDescent="0.25">
      <c r="A1863" s="184"/>
      <c r="B1863" s="184"/>
      <c r="C1863" s="236" t="s">
        <v>306</v>
      </c>
      <c r="D1863" s="280"/>
      <c r="E1863" s="281"/>
      <c r="F1863" s="281"/>
      <c r="G1863" s="628"/>
      <c r="H1863" s="628"/>
      <c r="I1863" s="281"/>
      <c r="J1863" s="281"/>
      <c r="K1863" s="628"/>
      <c r="L1863" s="628"/>
      <c r="M1863" s="281"/>
      <c r="N1863" s="281"/>
      <c r="O1863" s="628"/>
      <c r="P1863" s="628"/>
      <c r="Q1863" s="281"/>
      <c r="R1863" s="281"/>
      <c r="S1863" s="628"/>
      <c r="T1863" s="628"/>
      <c r="U1863" s="281"/>
      <c r="V1863" s="281"/>
      <c r="W1863" s="628"/>
      <c r="X1863" s="628"/>
      <c r="Y1863" s="281"/>
      <c r="Z1863" s="281"/>
      <c r="AA1863" s="628"/>
      <c r="AB1863" s="628"/>
      <c r="AC1863" s="281"/>
      <c r="AD1863" s="281"/>
      <c r="AE1863" s="60"/>
      <c r="AF1863" s="259"/>
      <c r="AG1863" s="375">
        <f t="shared" si="2715"/>
        <v>27</v>
      </c>
      <c r="AH1863" s="375"/>
      <c r="AI1863" s="375"/>
      <c r="AJ1863" s="388">
        <f t="shared" si="2687"/>
        <v>0</v>
      </c>
      <c r="AK1863" s="379">
        <f t="shared" si="2688"/>
        <v>0</v>
      </c>
      <c r="AL1863" s="380">
        <f t="shared" si="2689"/>
        <v>0</v>
      </c>
      <c r="AM1863" s="292">
        <f t="shared" si="2690"/>
        <v>0</v>
      </c>
      <c r="AN1863" s="388">
        <f t="shared" si="2691"/>
        <v>0</v>
      </c>
      <c r="AO1863" s="379">
        <f t="shared" si="2692"/>
        <v>0</v>
      </c>
      <c r="AP1863" s="380">
        <f t="shared" si="2693"/>
        <v>0</v>
      </c>
      <c r="AQ1863" s="292">
        <f t="shared" si="2694"/>
        <v>0</v>
      </c>
      <c r="AR1863" s="388">
        <f t="shared" si="2695"/>
        <v>0</v>
      </c>
      <c r="AS1863" s="379">
        <f t="shared" si="2696"/>
        <v>0</v>
      </c>
      <c r="AT1863" s="380">
        <f t="shared" si="2697"/>
        <v>0</v>
      </c>
      <c r="AU1863" s="292">
        <f t="shared" si="2698"/>
        <v>0</v>
      </c>
      <c r="AV1863" s="388">
        <f t="shared" si="2699"/>
        <v>0</v>
      </c>
      <c r="AW1863" s="379">
        <f t="shared" si="2700"/>
        <v>0</v>
      </c>
      <c r="AX1863" s="380">
        <f t="shared" si="2701"/>
        <v>0</v>
      </c>
      <c r="AY1863" s="292">
        <f t="shared" si="2702"/>
        <v>0</v>
      </c>
      <c r="AZ1863" s="388">
        <f t="shared" si="2703"/>
        <v>0</v>
      </c>
      <c r="BA1863" s="379">
        <f t="shared" si="2704"/>
        <v>0</v>
      </c>
      <c r="BB1863" s="380">
        <f t="shared" si="2705"/>
        <v>0</v>
      </c>
      <c r="BC1863" s="292">
        <f t="shared" si="2706"/>
        <v>0</v>
      </c>
      <c r="BD1863" s="388">
        <f t="shared" si="2707"/>
        <v>0</v>
      </c>
      <c r="BE1863" s="379">
        <f t="shared" si="2708"/>
        <v>0</v>
      </c>
      <c r="BF1863" s="380">
        <f t="shared" si="2709"/>
        <v>0</v>
      </c>
      <c r="BG1863" s="292">
        <f t="shared" si="2710"/>
        <v>0</v>
      </c>
      <c r="BH1863" s="388">
        <f t="shared" si="2711"/>
        <v>0</v>
      </c>
      <c r="BI1863" s="379">
        <f t="shared" si="2712"/>
        <v>0</v>
      </c>
      <c r="BJ1863" s="380">
        <f t="shared" si="2713"/>
        <v>0</v>
      </c>
      <c r="BK1863" s="292">
        <f t="shared" si="2714"/>
        <v>0</v>
      </c>
      <c r="CD1863" s="413"/>
      <c r="CE1863" s="421"/>
      <c r="CF1863" s="398"/>
      <c r="CG1863" s="398"/>
      <c r="CH1863" s="398"/>
      <c r="CI1863" s="398"/>
      <c r="CJ1863" s="398"/>
      <c r="CK1863" s="398"/>
      <c r="CL1863" s="398"/>
      <c r="CM1863" s="398"/>
      <c r="CN1863" s="398"/>
      <c r="CO1863" s="398"/>
      <c r="CP1863" s="398"/>
      <c r="CQ1863" s="398"/>
      <c r="CR1863" s="398"/>
      <c r="CS1863" s="398"/>
      <c r="CT1863" s="398"/>
      <c r="CU1863" s="398"/>
      <c r="CV1863" s="398"/>
      <c r="CW1863" s="398"/>
      <c r="CX1863" s="398"/>
      <c r="CY1863" s="398"/>
      <c r="CZ1863" s="398"/>
      <c r="DA1863" s="398"/>
      <c r="DB1863" s="398"/>
      <c r="DC1863" s="398"/>
      <c r="DD1863" s="398"/>
      <c r="DE1863" s="398"/>
      <c r="DF1863" s="398"/>
      <c r="DG1863" s="398"/>
      <c r="DH1863" s="414"/>
      <c r="DJ1863" s="647"/>
      <c r="DK1863" s="648"/>
      <c r="DL1863" s="415"/>
      <c r="DM1863" s="416"/>
      <c r="DN1863" s="416"/>
      <c r="DO1863" s="416"/>
      <c r="DP1863" s="416"/>
      <c r="DQ1863" s="416"/>
      <c r="DR1863" s="416"/>
      <c r="DS1863" s="416"/>
      <c r="DT1863" s="416"/>
      <c r="DU1863" s="416"/>
      <c r="DV1863" s="416"/>
      <c r="DW1863" s="416"/>
      <c r="DX1863" s="416"/>
      <c r="DY1863" s="416"/>
      <c r="DZ1863" s="416"/>
      <c r="EA1863" s="416"/>
      <c r="EB1863" s="416"/>
      <c r="EC1863" s="416"/>
      <c r="ED1863" s="416"/>
      <c r="EE1863" s="416"/>
      <c r="EF1863" s="416"/>
      <c r="EG1863" s="416"/>
      <c r="EH1863" s="416"/>
      <c r="EI1863" s="416"/>
      <c r="EJ1863" s="416"/>
      <c r="EK1863" s="416"/>
      <c r="EL1863" s="416"/>
      <c r="EM1863" s="416"/>
      <c r="EN1863" s="416"/>
      <c r="EO1863" s="417"/>
      <c r="ET1863" s="375"/>
      <c r="EU1863" s="375"/>
      <c r="EV1863" s="375"/>
      <c r="FF1863" s="400"/>
      <c r="FG1863" s="400"/>
      <c r="FH1863" s="400"/>
      <c r="FV1863" s="375"/>
      <c r="FW1863" s="375"/>
      <c r="FX1863" s="375"/>
    </row>
    <row r="1864" spans="1:180" ht="38.25" customHeight="1" x14ac:dyDescent="0.25">
      <c r="A1864" s="184"/>
      <c r="B1864" s="184"/>
      <c r="C1864" s="236" t="s">
        <v>307</v>
      </c>
      <c r="D1864" s="280"/>
      <c r="E1864" s="281"/>
      <c r="F1864" s="281"/>
      <c r="G1864" s="628"/>
      <c r="H1864" s="628"/>
      <c r="I1864" s="281"/>
      <c r="J1864" s="281"/>
      <c r="K1864" s="628"/>
      <c r="L1864" s="628"/>
      <c r="M1864" s="281"/>
      <c r="N1864" s="281"/>
      <c r="O1864" s="628"/>
      <c r="P1864" s="628"/>
      <c r="Q1864" s="281"/>
      <c r="R1864" s="281"/>
      <c r="S1864" s="628"/>
      <c r="T1864" s="628"/>
      <c r="U1864" s="281"/>
      <c r="V1864" s="281"/>
      <c r="W1864" s="628"/>
      <c r="X1864" s="628"/>
      <c r="Y1864" s="281"/>
      <c r="Z1864" s="281"/>
      <c r="AA1864" s="628"/>
      <c r="AB1864" s="628"/>
      <c r="AC1864" s="281"/>
      <c r="AD1864" s="281"/>
      <c r="AE1864" s="60"/>
      <c r="AF1864" s="259"/>
      <c r="AG1864" s="375">
        <f t="shared" si="2715"/>
        <v>27</v>
      </c>
      <c r="AH1864" s="375"/>
      <c r="AI1864" s="375"/>
      <c r="AJ1864" s="388">
        <f t="shared" si="2687"/>
        <v>0</v>
      </c>
      <c r="AK1864" s="379">
        <f t="shared" si="2688"/>
        <v>0</v>
      </c>
      <c r="AL1864" s="380">
        <f t="shared" si="2689"/>
        <v>0</v>
      </c>
      <c r="AM1864" s="292">
        <f t="shared" si="2690"/>
        <v>0</v>
      </c>
      <c r="AN1864" s="388">
        <f t="shared" si="2691"/>
        <v>0</v>
      </c>
      <c r="AO1864" s="379">
        <f t="shared" si="2692"/>
        <v>0</v>
      </c>
      <c r="AP1864" s="380">
        <f t="shared" si="2693"/>
        <v>0</v>
      </c>
      <c r="AQ1864" s="292">
        <f t="shared" si="2694"/>
        <v>0</v>
      </c>
      <c r="AR1864" s="388">
        <f t="shared" si="2695"/>
        <v>0</v>
      </c>
      <c r="AS1864" s="379">
        <f t="shared" si="2696"/>
        <v>0</v>
      </c>
      <c r="AT1864" s="380">
        <f t="shared" si="2697"/>
        <v>0</v>
      </c>
      <c r="AU1864" s="292">
        <f t="shared" si="2698"/>
        <v>0</v>
      </c>
      <c r="AV1864" s="388">
        <f t="shared" si="2699"/>
        <v>0</v>
      </c>
      <c r="AW1864" s="379">
        <f t="shared" si="2700"/>
        <v>0</v>
      </c>
      <c r="AX1864" s="380">
        <f t="shared" si="2701"/>
        <v>0</v>
      </c>
      <c r="AY1864" s="292">
        <f t="shared" si="2702"/>
        <v>0</v>
      </c>
      <c r="AZ1864" s="388">
        <f t="shared" si="2703"/>
        <v>0</v>
      </c>
      <c r="BA1864" s="379">
        <f t="shared" si="2704"/>
        <v>0</v>
      </c>
      <c r="BB1864" s="380">
        <f t="shared" si="2705"/>
        <v>0</v>
      </c>
      <c r="BC1864" s="292">
        <f t="shared" si="2706"/>
        <v>0</v>
      </c>
      <c r="BD1864" s="388">
        <f t="shared" si="2707"/>
        <v>0</v>
      </c>
      <c r="BE1864" s="379">
        <f t="shared" si="2708"/>
        <v>0</v>
      </c>
      <c r="BF1864" s="380">
        <f t="shared" si="2709"/>
        <v>0</v>
      </c>
      <c r="BG1864" s="292">
        <f t="shared" si="2710"/>
        <v>0</v>
      </c>
      <c r="BH1864" s="388">
        <f t="shared" si="2711"/>
        <v>0</v>
      </c>
      <c r="BI1864" s="379">
        <f t="shared" si="2712"/>
        <v>0</v>
      </c>
      <c r="BJ1864" s="380">
        <f t="shared" si="2713"/>
        <v>0</v>
      </c>
      <c r="BK1864" s="292">
        <f t="shared" si="2714"/>
        <v>0</v>
      </c>
      <c r="CD1864" s="299" t="s">
        <v>60</v>
      </c>
      <c r="CE1864" s="423">
        <f t="shared" ref="CE1864" si="2721">IF(D1864="",0,D1864)</f>
        <v>0</v>
      </c>
      <c r="CF1864" s="423">
        <f t="shared" ref="CF1864" si="2722">IF(E1864="",0,E1864)</f>
        <v>0</v>
      </c>
      <c r="CG1864" s="423">
        <f t="shared" ref="CG1864" si="2723">IF(F1864="",0,F1864)</f>
        <v>0</v>
      </c>
      <c r="CH1864" s="423">
        <f t="shared" ref="CH1864" si="2724">IF(G1864="",0,G1864)</f>
        <v>0</v>
      </c>
      <c r="CI1864" s="423">
        <f t="shared" ref="CI1864" si="2725">IF(H1864="",0,H1864)</f>
        <v>0</v>
      </c>
      <c r="CJ1864" s="423">
        <f t="shared" ref="CJ1864" si="2726">IF(I1864="",0,I1864)</f>
        <v>0</v>
      </c>
      <c r="CK1864" s="423">
        <f t="shared" ref="CK1864" si="2727">IF(J1864="",0,J1864)</f>
        <v>0</v>
      </c>
      <c r="CL1864" s="423">
        <f t="shared" ref="CL1864" si="2728">IF(K1864="",0,K1864)</f>
        <v>0</v>
      </c>
      <c r="CM1864" s="423">
        <f t="shared" ref="CM1864" si="2729">IF(L1864="",0,L1864)</f>
        <v>0</v>
      </c>
      <c r="CN1864" s="423">
        <f t="shared" ref="CN1864" si="2730">IF(M1864="",0,M1864)</f>
        <v>0</v>
      </c>
      <c r="CO1864" s="423">
        <f t="shared" ref="CO1864" si="2731">IF(N1864="",0,N1864)</f>
        <v>0</v>
      </c>
      <c r="CP1864" s="423">
        <f t="shared" ref="CP1864" si="2732">IF(O1864="",0,O1864)</f>
        <v>0</v>
      </c>
      <c r="CQ1864" s="423">
        <f t="shared" ref="CQ1864" si="2733">IF(P1864="",0,P1864)</f>
        <v>0</v>
      </c>
      <c r="CR1864" s="423">
        <f t="shared" ref="CR1864" si="2734">IF(Q1864="",0,Q1864)</f>
        <v>0</v>
      </c>
      <c r="CS1864" s="423">
        <f t="shared" ref="CS1864" si="2735">IF(R1864="",0,R1864)</f>
        <v>0</v>
      </c>
      <c r="CT1864" s="423">
        <f t="shared" ref="CT1864" si="2736">IF(S1864="",0,S1864)</f>
        <v>0</v>
      </c>
      <c r="CU1864" s="423">
        <f t="shared" ref="CU1864" si="2737">IF(T1864="",0,T1864)</f>
        <v>0</v>
      </c>
      <c r="CV1864" s="423">
        <f t="shared" ref="CV1864" si="2738">IF(U1864="",0,U1864)</f>
        <v>0</v>
      </c>
      <c r="CW1864" s="423">
        <f t="shared" ref="CW1864" si="2739">IF(V1864="",0,V1864)</f>
        <v>0</v>
      </c>
      <c r="CX1864" s="423">
        <f t="shared" ref="CX1864" si="2740">IF(W1864="",0,W1864)</f>
        <v>0</v>
      </c>
      <c r="CY1864" s="423">
        <f t="shared" ref="CY1864" si="2741">IF(X1864="",0,X1864)</f>
        <v>0</v>
      </c>
      <c r="CZ1864" s="423">
        <f t="shared" ref="CZ1864" si="2742">IF(Y1864="",0,Y1864)</f>
        <v>0</v>
      </c>
      <c r="DA1864" s="423">
        <f t="shared" ref="DA1864" si="2743">IF(Z1864="",0,Z1864)</f>
        <v>0</v>
      </c>
      <c r="DB1864" s="423">
        <f t="shared" ref="DB1864" si="2744">IF(AA1864="",0,AA1864)</f>
        <v>0</v>
      </c>
      <c r="DC1864" s="423">
        <f t="shared" ref="DC1864" si="2745">IF(AB1864="",0,AB1864)</f>
        <v>0</v>
      </c>
      <c r="DD1864" s="423">
        <f t="shared" ref="DD1864" si="2746">IF(AC1864="",0,AC1864)</f>
        <v>0</v>
      </c>
      <c r="DE1864" s="423">
        <f t="shared" ref="DE1864" si="2747">IF(AD1864="",0,AD1864)</f>
        <v>0</v>
      </c>
      <c r="DF1864" s="300"/>
      <c r="DG1864" s="300"/>
      <c r="DH1864" s="300"/>
      <c r="DJ1864" s="647"/>
      <c r="DK1864" s="648"/>
      <c r="DL1864" s="415"/>
      <c r="DM1864" s="416"/>
      <c r="DN1864" s="416"/>
      <c r="DO1864" s="416"/>
      <c r="DP1864" s="416"/>
      <c r="DQ1864" s="416"/>
      <c r="DR1864" s="416"/>
      <c r="DS1864" s="416"/>
      <c r="DT1864" s="416"/>
      <c r="DU1864" s="416"/>
      <c r="DV1864" s="416"/>
      <c r="DW1864" s="416"/>
      <c r="DX1864" s="416"/>
      <c r="DY1864" s="416"/>
      <c r="DZ1864" s="416"/>
      <c r="EA1864" s="416"/>
      <c r="EB1864" s="416"/>
      <c r="EC1864" s="416"/>
      <c r="ED1864" s="416"/>
      <c r="EE1864" s="416"/>
      <c r="EF1864" s="416"/>
      <c r="EG1864" s="416"/>
      <c r="EH1864" s="416"/>
      <c r="EI1864" s="416"/>
      <c r="EJ1864" s="416"/>
      <c r="EK1864" s="416"/>
      <c r="EL1864" s="416"/>
      <c r="EM1864" s="416"/>
      <c r="EN1864" s="416"/>
      <c r="EO1864" s="417"/>
      <c r="ET1864" s="375"/>
      <c r="EU1864" s="375"/>
      <c r="EV1864" s="375"/>
      <c r="FF1864" s="400"/>
      <c r="FG1864" s="400"/>
      <c r="FH1864" s="400"/>
      <c r="FV1864" s="375"/>
      <c r="FW1864" s="375"/>
      <c r="FX1864" s="375"/>
    </row>
    <row r="1865" spans="1:180" ht="38.25" customHeight="1" x14ac:dyDescent="0.25">
      <c r="A1865" s="183"/>
      <c r="B1865" s="183"/>
      <c r="C1865" s="237" t="s">
        <v>319</v>
      </c>
      <c r="D1865" s="280"/>
      <c r="E1865" s="281"/>
      <c r="F1865" s="281"/>
      <c r="G1865" s="628"/>
      <c r="H1865" s="628"/>
      <c r="I1865" s="281"/>
      <c r="J1865" s="281"/>
      <c r="K1865" s="628"/>
      <c r="L1865" s="628"/>
      <c r="M1865" s="281"/>
      <c r="N1865" s="281"/>
      <c r="O1865" s="628"/>
      <c r="P1865" s="628"/>
      <c r="Q1865" s="281"/>
      <c r="R1865" s="281"/>
      <c r="S1865" s="628"/>
      <c r="T1865" s="628"/>
      <c r="U1865" s="281"/>
      <c r="V1865" s="281"/>
      <c r="W1865" s="628"/>
      <c r="X1865" s="628"/>
      <c r="Y1865" s="281"/>
      <c r="Z1865" s="281"/>
      <c r="AA1865" s="628"/>
      <c r="AB1865" s="628"/>
      <c r="AC1865" s="281"/>
      <c r="AD1865" s="281"/>
      <c r="AE1865" s="60"/>
      <c r="AF1865" s="259"/>
      <c r="AG1865" s="375">
        <f t="shared" si="2715"/>
        <v>27</v>
      </c>
      <c r="AH1865" s="375"/>
      <c r="AI1865" s="375"/>
      <c r="AJ1865" s="388">
        <f t="shared" si="2687"/>
        <v>0</v>
      </c>
      <c r="AK1865" s="379">
        <f t="shared" si="2688"/>
        <v>0</v>
      </c>
      <c r="AL1865" s="380">
        <f t="shared" si="2689"/>
        <v>0</v>
      </c>
      <c r="AM1865" s="292">
        <f t="shared" si="2690"/>
        <v>0</v>
      </c>
      <c r="AN1865" s="388">
        <f t="shared" si="2691"/>
        <v>0</v>
      </c>
      <c r="AO1865" s="379">
        <f t="shared" si="2692"/>
        <v>0</v>
      </c>
      <c r="AP1865" s="380">
        <f t="shared" si="2693"/>
        <v>0</v>
      </c>
      <c r="AQ1865" s="292">
        <f t="shared" si="2694"/>
        <v>0</v>
      </c>
      <c r="AR1865" s="388">
        <f t="shared" si="2695"/>
        <v>0</v>
      </c>
      <c r="AS1865" s="379">
        <f t="shared" si="2696"/>
        <v>0</v>
      </c>
      <c r="AT1865" s="380">
        <f t="shared" si="2697"/>
        <v>0</v>
      </c>
      <c r="AU1865" s="292">
        <f t="shared" si="2698"/>
        <v>0</v>
      </c>
      <c r="AV1865" s="388">
        <f t="shared" si="2699"/>
        <v>0</v>
      </c>
      <c r="AW1865" s="379">
        <f t="shared" si="2700"/>
        <v>0</v>
      </c>
      <c r="AX1865" s="380">
        <f t="shared" si="2701"/>
        <v>0</v>
      </c>
      <c r="AY1865" s="292">
        <f t="shared" si="2702"/>
        <v>0</v>
      </c>
      <c r="AZ1865" s="388">
        <f t="shared" si="2703"/>
        <v>0</v>
      </c>
      <c r="BA1865" s="379">
        <f t="shared" si="2704"/>
        <v>0</v>
      </c>
      <c r="BB1865" s="380">
        <f t="shared" si="2705"/>
        <v>0</v>
      </c>
      <c r="BC1865" s="292">
        <f t="shared" si="2706"/>
        <v>0</v>
      </c>
      <c r="BD1865" s="388">
        <f t="shared" si="2707"/>
        <v>0</v>
      </c>
      <c r="BE1865" s="379">
        <f t="shared" si="2708"/>
        <v>0</v>
      </c>
      <c r="BF1865" s="380">
        <f t="shared" si="2709"/>
        <v>0</v>
      </c>
      <c r="BG1865" s="292">
        <f t="shared" si="2710"/>
        <v>0</v>
      </c>
      <c r="BH1865" s="388">
        <f t="shared" si="2711"/>
        <v>0</v>
      </c>
      <c r="BI1865" s="379">
        <f t="shared" si="2712"/>
        <v>0</v>
      </c>
      <c r="BJ1865" s="380">
        <f t="shared" si="2713"/>
        <v>0</v>
      </c>
      <c r="BK1865" s="292">
        <f t="shared" si="2714"/>
        <v>0</v>
      </c>
      <c r="CD1865" s="299" t="s">
        <v>1917</v>
      </c>
      <c r="CE1865" s="301">
        <f t="shared" ref="CE1865" si="2748">SUM(D1865:D1869)</f>
        <v>0</v>
      </c>
      <c r="CF1865" s="301">
        <f t="shared" ref="CF1865" si="2749">SUM(E1865:E1869)</f>
        <v>0</v>
      </c>
      <c r="CG1865" s="301">
        <f t="shared" ref="CG1865" si="2750">SUM(F1865:F1869)</f>
        <v>0</v>
      </c>
      <c r="CH1865" s="301">
        <f t="shared" ref="CH1865" si="2751">SUM(G1865:G1869)</f>
        <v>0</v>
      </c>
      <c r="CI1865" s="301">
        <f t="shared" ref="CI1865" si="2752">SUM(H1865:H1869)</f>
        <v>0</v>
      </c>
      <c r="CJ1865" s="301">
        <f t="shared" ref="CJ1865" si="2753">SUM(I1865:I1869)</f>
        <v>0</v>
      </c>
      <c r="CK1865" s="301">
        <f t="shared" ref="CK1865" si="2754">SUM(J1865:J1869)</f>
        <v>0</v>
      </c>
      <c r="CL1865" s="301">
        <f t="shared" ref="CL1865" si="2755">SUM(K1865:K1869)</f>
        <v>0</v>
      </c>
      <c r="CM1865" s="301">
        <f t="shared" ref="CM1865" si="2756">SUM(L1865:L1869)</f>
        <v>0</v>
      </c>
      <c r="CN1865" s="301">
        <f t="shared" ref="CN1865" si="2757">SUM(M1865:M1869)</f>
        <v>0</v>
      </c>
      <c r="CO1865" s="301">
        <f t="shared" ref="CO1865" si="2758">SUM(N1865:N1869)</f>
        <v>0</v>
      </c>
      <c r="CP1865" s="301">
        <f t="shared" ref="CP1865" si="2759">SUM(O1865:O1869)</f>
        <v>0</v>
      </c>
      <c r="CQ1865" s="301">
        <f t="shared" ref="CQ1865" si="2760">SUM(P1865:P1869)</f>
        <v>0</v>
      </c>
      <c r="CR1865" s="301">
        <f t="shared" ref="CR1865" si="2761">SUM(Q1865:Q1869)</f>
        <v>0</v>
      </c>
      <c r="CS1865" s="301">
        <f t="shared" ref="CS1865" si="2762">SUM(R1865:R1869)</f>
        <v>0</v>
      </c>
      <c r="CT1865" s="301">
        <f t="shared" ref="CT1865" si="2763">SUM(S1865:S1869)</f>
        <v>0</v>
      </c>
      <c r="CU1865" s="301">
        <f t="shared" ref="CU1865" si="2764">SUM(T1865:T1869)</f>
        <v>0</v>
      </c>
      <c r="CV1865" s="301">
        <f t="shared" ref="CV1865" si="2765">SUM(U1865:U1869)</f>
        <v>0</v>
      </c>
      <c r="CW1865" s="301">
        <f t="shared" ref="CW1865" si="2766">SUM(V1865:V1869)</f>
        <v>0</v>
      </c>
      <c r="CX1865" s="301">
        <f t="shared" ref="CX1865" si="2767">SUM(W1865:W1869)</f>
        <v>0</v>
      </c>
      <c r="CY1865" s="301">
        <f t="shared" ref="CY1865" si="2768">SUM(X1865:X1869)</f>
        <v>0</v>
      </c>
      <c r="CZ1865" s="301">
        <f t="shared" ref="CZ1865" si="2769">SUM(Y1865:Y1869)</f>
        <v>0</v>
      </c>
      <c r="DA1865" s="301">
        <f t="shared" ref="DA1865" si="2770">SUM(Z1865:Z1869)</f>
        <v>0</v>
      </c>
      <c r="DB1865" s="301">
        <f t="shared" ref="DB1865" si="2771">SUM(AA1865:AA1869)</f>
        <v>0</v>
      </c>
      <c r="DC1865" s="301">
        <f t="shared" ref="DC1865" si="2772">SUM(AB1865:AB1869)</f>
        <v>0</v>
      </c>
      <c r="DD1865" s="301">
        <f t="shared" ref="DD1865" si="2773">SUM(AC1865:AC1869)</f>
        <v>0</v>
      </c>
      <c r="DE1865" s="301">
        <f t="shared" ref="DE1865" si="2774">SUM(AD1865:AD1869)</f>
        <v>0</v>
      </c>
      <c r="DF1865" s="301"/>
      <c r="DG1865" s="301"/>
      <c r="DH1865" s="301"/>
      <c r="DJ1865" s="616"/>
      <c r="DK1865" s="617"/>
      <c r="DL1865" s="415"/>
      <c r="DM1865" s="416"/>
      <c r="DN1865" s="416"/>
      <c r="DO1865" s="416"/>
      <c r="DP1865" s="416"/>
      <c r="DQ1865" s="416"/>
      <c r="DR1865" s="416"/>
      <c r="DS1865" s="416"/>
      <c r="DT1865" s="416"/>
      <c r="DU1865" s="416"/>
      <c r="DV1865" s="416"/>
      <c r="DW1865" s="416"/>
      <c r="DX1865" s="416"/>
      <c r="DY1865" s="416"/>
      <c r="DZ1865" s="416"/>
      <c r="EA1865" s="416"/>
      <c r="EB1865" s="416"/>
      <c r="EC1865" s="416"/>
      <c r="ED1865" s="416"/>
      <c r="EE1865" s="416"/>
      <c r="EF1865" s="416"/>
      <c r="EG1865" s="416"/>
      <c r="EH1865" s="416"/>
      <c r="EI1865" s="416"/>
      <c r="EJ1865" s="416"/>
      <c r="EK1865" s="416"/>
      <c r="EL1865" s="416"/>
      <c r="EM1865" s="416"/>
      <c r="EN1865" s="416"/>
      <c r="EO1865" s="417"/>
      <c r="ET1865" s="375"/>
      <c r="EU1865" s="375"/>
      <c r="EV1865" s="375"/>
      <c r="FF1865" s="400"/>
      <c r="FG1865" s="400"/>
      <c r="FH1865" s="400"/>
      <c r="FV1865" s="375"/>
      <c r="FW1865" s="375"/>
      <c r="FX1865" s="375"/>
    </row>
    <row r="1866" spans="1:180" ht="38.25" customHeight="1" x14ac:dyDescent="0.25">
      <c r="A1866" s="183"/>
      <c r="B1866" s="183"/>
      <c r="C1866" s="237" t="s">
        <v>320</v>
      </c>
      <c r="D1866" s="280"/>
      <c r="E1866" s="281"/>
      <c r="F1866" s="281"/>
      <c r="G1866" s="628"/>
      <c r="H1866" s="628"/>
      <c r="I1866" s="281"/>
      <c r="J1866" s="281"/>
      <c r="K1866" s="628"/>
      <c r="L1866" s="628"/>
      <c r="M1866" s="281"/>
      <c r="N1866" s="281"/>
      <c r="O1866" s="628"/>
      <c r="P1866" s="628"/>
      <c r="Q1866" s="281"/>
      <c r="R1866" s="281"/>
      <c r="S1866" s="628"/>
      <c r="T1866" s="628"/>
      <c r="U1866" s="281"/>
      <c r="V1866" s="281"/>
      <c r="W1866" s="628"/>
      <c r="X1866" s="628"/>
      <c r="Y1866" s="281"/>
      <c r="Z1866" s="281"/>
      <c r="AA1866" s="628"/>
      <c r="AB1866" s="628"/>
      <c r="AC1866" s="281"/>
      <c r="AD1866" s="281"/>
      <c r="AE1866" s="60"/>
      <c r="AF1866" s="259"/>
      <c r="AG1866" s="375">
        <f t="shared" si="2715"/>
        <v>27</v>
      </c>
      <c r="AH1866" s="375"/>
      <c r="AI1866" s="375"/>
      <c r="AJ1866" s="388">
        <f t="shared" si="2687"/>
        <v>0</v>
      </c>
      <c r="AK1866" s="379">
        <f t="shared" si="2688"/>
        <v>0</v>
      </c>
      <c r="AL1866" s="380">
        <f t="shared" si="2689"/>
        <v>0</v>
      </c>
      <c r="AM1866" s="292">
        <f t="shared" si="2690"/>
        <v>0</v>
      </c>
      <c r="AN1866" s="388">
        <f t="shared" si="2691"/>
        <v>0</v>
      </c>
      <c r="AO1866" s="379">
        <f t="shared" si="2692"/>
        <v>0</v>
      </c>
      <c r="AP1866" s="380">
        <f t="shared" si="2693"/>
        <v>0</v>
      </c>
      <c r="AQ1866" s="292">
        <f t="shared" si="2694"/>
        <v>0</v>
      </c>
      <c r="AR1866" s="388">
        <f t="shared" si="2695"/>
        <v>0</v>
      </c>
      <c r="AS1866" s="379">
        <f t="shared" si="2696"/>
        <v>0</v>
      </c>
      <c r="AT1866" s="380">
        <f t="shared" si="2697"/>
        <v>0</v>
      </c>
      <c r="AU1866" s="292">
        <f t="shared" si="2698"/>
        <v>0</v>
      </c>
      <c r="AV1866" s="388">
        <f t="shared" si="2699"/>
        <v>0</v>
      </c>
      <c r="AW1866" s="379">
        <f t="shared" si="2700"/>
        <v>0</v>
      </c>
      <c r="AX1866" s="380">
        <f t="shared" si="2701"/>
        <v>0</v>
      </c>
      <c r="AY1866" s="292">
        <f t="shared" si="2702"/>
        <v>0</v>
      </c>
      <c r="AZ1866" s="388">
        <f t="shared" si="2703"/>
        <v>0</v>
      </c>
      <c r="BA1866" s="379">
        <f t="shared" si="2704"/>
        <v>0</v>
      </c>
      <c r="BB1866" s="380">
        <f t="shared" si="2705"/>
        <v>0</v>
      </c>
      <c r="BC1866" s="292">
        <f t="shared" si="2706"/>
        <v>0</v>
      </c>
      <c r="BD1866" s="388">
        <f t="shared" si="2707"/>
        <v>0</v>
      </c>
      <c r="BE1866" s="379">
        <f t="shared" si="2708"/>
        <v>0</v>
      </c>
      <c r="BF1866" s="380">
        <f t="shared" si="2709"/>
        <v>0</v>
      </c>
      <c r="BG1866" s="292">
        <f t="shared" si="2710"/>
        <v>0</v>
      </c>
      <c r="BH1866" s="388">
        <f t="shared" si="2711"/>
        <v>0</v>
      </c>
      <c r="BI1866" s="379">
        <f t="shared" si="2712"/>
        <v>0</v>
      </c>
      <c r="BJ1866" s="380">
        <f t="shared" si="2713"/>
        <v>0</v>
      </c>
      <c r="BK1866" s="292">
        <f t="shared" si="2714"/>
        <v>0</v>
      </c>
      <c r="CD1866" s="299" t="s">
        <v>1910</v>
      </c>
      <c r="CE1866" s="422">
        <f t="shared" ref="CE1866" si="2775">IF(CE1864="NA",COUNTIF(D1865:D1869,"NA"),COUNTIF(D1865:D1869,"NS"))</f>
        <v>0</v>
      </c>
      <c r="CF1866" s="422">
        <f t="shared" ref="CF1866" si="2776">IF(CF1864="NA",COUNTIF(E1865:E1869,"NA"),COUNTIF(E1865:E1869,"NS"))</f>
        <v>0</v>
      </c>
      <c r="CG1866" s="422">
        <f t="shared" ref="CG1866" si="2777">IF(CG1864="NA",COUNTIF(F1865:F1869,"NA"),COUNTIF(F1865:F1869,"NS"))</f>
        <v>0</v>
      </c>
      <c r="CH1866" s="422">
        <f t="shared" ref="CH1866" si="2778">IF(CH1864="NA",COUNTIF(G1865:G1869,"NA"),COUNTIF(G1865:G1869,"NS"))</f>
        <v>0</v>
      </c>
      <c r="CI1866" s="422">
        <f t="shared" ref="CI1866" si="2779">IF(CI1864="NA",COUNTIF(H1865:H1869,"NA"),COUNTIF(H1865:H1869,"NS"))</f>
        <v>0</v>
      </c>
      <c r="CJ1866" s="422">
        <f t="shared" ref="CJ1866" si="2780">IF(CJ1864="NA",COUNTIF(I1865:I1869,"NA"),COUNTIF(I1865:I1869,"NS"))</f>
        <v>0</v>
      </c>
      <c r="CK1866" s="422">
        <f t="shared" ref="CK1866" si="2781">IF(CK1864="NA",COUNTIF(J1865:J1869,"NA"),COUNTIF(J1865:J1869,"NS"))</f>
        <v>0</v>
      </c>
      <c r="CL1866" s="422">
        <f t="shared" ref="CL1866" si="2782">IF(CL1864="NA",COUNTIF(K1865:K1869,"NA"),COUNTIF(K1865:K1869,"NS"))</f>
        <v>0</v>
      </c>
      <c r="CM1866" s="422">
        <f t="shared" ref="CM1866" si="2783">IF(CM1864="NA",COUNTIF(L1865:L1869,"NA"),COUNTIF(L1865:L1869,"NS"))</f>
        <v>0</v>
      </c>
      <c r="CN1866" s="422">
        <f t="shared" ref="CN1866" si="2784">IF(CN1864="NA",COUNTIF(M1865:M1869,"NA"),COUNTIF(M1865:M1869,"NS"))</f>
        <v>0</v>
      </c>
      <c r="CO1866" s="422">
        <f t="shared" ref="CO1866" si="2785">IF(CO1864="NA",COUNTIF(N1865:N1869,"NA"),COUNTIF(N1865:N1869,"NS"))</f>
        <v>0</v>
      </c>
      <c r="CP1866" s="422">
        <f t="shared" ref="CP1866" si="2786">IF(CP1864="NA",COUNTIF(O1865:O1869,"NA"),COUNTIF(O1865:O1869,"NS"))</f>
        <v>0</v>
      </c>
      <c r="CQ1866" s="422">
        <f t="shared" ref="CQ1866" si="2787">IF(CQ1864="NA",COUNTIF(P1865:P1869,"NA"),COUNTIF(P1865:P1869,"NS"))</f>
        <v>0</v>
      </c>
      <c r="CR1866" s="422">
        <f t="shared" ref="CR1866" si="2788">IF(CR1864="NA",COUNTIF(Q1865:Q1869,"NA"),COUNTIF(Q1865:Q1869,"NS"))</f>
        <v>0</v>
      </c>
      <c r="CS1866" s="422">
        <f t="shared" ref="CS1866" si="2789">IF(CS1864="NA",COUNTIF(R1865:R1869,"NA"),COUNTIF(R1865:R1869,"NS"))</f>
        <v>0</v>
      </c>
      <c r="CT1866" s="422">
        <f t="shared" ref="CT1866" si="2790">IF(CT1864="NA",COUNTIF(S1865:S1869,"NA"),COUNTIF(S1865:S1869,"NS"))</f>
        <v>0</v>
      </c>
      <c r="CU1866" s="422">
        <f t="shared" ref="CU1866" si="2791">IF(CU1864="NA",COUNTIF(T1865:T1869,"NA"),COUNTIF(T1865:T1869,"NS"))</f>
        <v>0</v>
      </c>
      <c r="CV1866" s="422">
        <f t="shared" ref="CV1866" si="2792">IF(CV1864="NA",COUNTIF(U1865:U1869,"NA"),COUNTIF(U1865:U1869,"NS"))</f>
        <v>0</v>
      </c>
      <c r="CW1866" s="422">
        <f t="shared" ref="CW1866" si="2793">IF(CW1864="NA",COUNTIF(V1865:V1869,"NA"),COUNTIF(V1865:V1869,"NS"))</f>
        <v>0</v>
      </c>
      <c r="CX1866" s="422">
        <f t="shared" ref="CX1866" si="2794">IF(CX1864="NA",COUNTIF(W1865:W1869,"NA"),COUNTIF(W1865:W1869,"NS"))</f>
        <v>0</v>
      </c>
      <c r="CY1866" s="422">
        <f t="shared" ref="CY1866" si="2795">IF(CY1864="NA",COUNTIF(X1865:X1869,"NA"),COUNTIF(X1865:X1869,"NS"))</f>
        <v>0</v>
      </c>
      <c r="CZ1866" s="422">
        <f t="shared" ref="CZ1866" si="2796">IF(CZ1864="NA",COUNTIF(Y1865:Y1869,"NA"),COUNTIF(Y1865:Y1869,"NS"))</f>
        <v>0</v>
      </c>
      <c r="DA1866" s="422">
        <f t="shared" ref="DA1866" si="2797">IF(DA1864="NA",COUNTIF(Z1865:Z1869,"NA"),COUNTIF(Z1865:Z1869,"NS"))</f>
        <v>0</v>
      </c>
      <c r="DB1866" s="422">
        <f t="shared" ref="DB1866" si="2798">IF(DB1864="NA",COUNTIF(AA1865:AA1869,"NA"),COUNTIF(AA1865:AA1869,"NS"))</f>
        <v>0</v>
      </c>
      <c r="DC1866" s="422">
        <f t="shared" ref="DC1866" si="2799">IF(DC1864="NA",COUNTIF(AB1865:AB1869,"NA"),COUNTIF(AB1865:AB1869,"NS"))</f>
        <v>0</v>
      </c>
      <c r="DD1866" s="422">
        <f t="shared" ref="DD1866" si="2800">IF(DD1864="NA",COUNTIF(AC1865:AC1869,"NA"),COUNTIF(AC1865:AC1869,"NS"))</f>
        <v>0</v>
      </c>
      <c r="DE1866" s="422">
        <f t="shared" ref="DE1866" si="2801">IF(DE1864="NA",COUNTIF(AD1865:AD1869,"NA"),COUNTIF(AD1865:AD1869,"NS"))</f>
        <v>0</v>
      </c>
      <c r="DF1866" s="300"/>
      <c r="DG1866" s="300"/>
      <c r="DH1866" s="300"/>
      <c r="DJ1866" s="616"/>
      <c r="DK1866" s="617"/>
      <c r="DL1866" s="415"/>
      <c r="DM1866" s="416"/>
      <c r="DN1866" s="416"/>
      <c r="DO1866" s="416"/>
      <c r="DP1866" s="416"/>
      <c r="DQ1866" s="416"/>
      <c r="DR1866" s="416"/>
      <c r="DS1866" s="416"/>
      <c r="DT1866" s="416"/>
      <c r="DU1866" s="416"/>
      <c r="DV1866" s="416"/>
      <c r="DW1866" s="416"/>
      <c r="DX1866" s="416"/>
      <c r="DY1866" s="416"/>
      <c r="DZ1866" s="416"/>
      <c r="EA1866" s="416"/>
      <c r="EB1866" s="416"/>
      <c r="EC1866" s="416"/>
      <c r="ED1866" s="416"/>
      <c r="EE1866" s="416"/>
      <c r="EF1866" s="416"/>
      <c r="EG1866" s="416"/>
      <c r="EH1866" s="416"/>
      <c r="EI1866" s="416"/>
      <c r="EJ1866" s="416"/>
      <c r="EK1866" s="416"/>
      <c r="EL1866" s="416"/>
      <c r="EM1866" s="416"/>
      <c r="EN1866" s="416"/>
      <c r="EO1866" s="417"/>
      <c r="ET1866" s="375"/>
      <c r="EU1866" s="375"/>
      <c r="EV1866" s="375"/>
      <c r="FF1866" s="400"/>
      <c r="FG1866" s="400"/>
      <c r="FH1866" s="400"/>
      <c r="FV1866" s="375"/>
      <c r="FW1866" s="375"/>
      <c r="FX1866" s="375"/>
    </row>
    <row r="1867" spans="1:180" ht="38.25" customHeight="1" x14ac:dyDescent="0.25">
      <c r="A1867" s="183"/>
      <c r="B1867" s="183"/>
      <c r="C1867" s="237" t="s">
        <v>321</v>
      </c>
      <c r="D1867" s="280"/>
      <c r="E1867" s="281"/>
      <c r="F1867" s="281"/>
      <c r="G1867" s="628"/>
      <c r="H1867" s="628"/>
      <c r="I1867" s="281"/>
      <c r="J1867" s="281"/>
      <c r="K1867" s="628"/>
      <c r="L1867" s="628"/>
      <c r="M1867" s="281"/>
      <c r="N1867" s="281"/>
      <c r="O1867" s="628"/>
      <c r="P1867" s="628"/>
      <c r="Q1867" s="281"/>
      <c r="R1867" s="281"/>
      <c r="S1867" s="628"/>
      <c r="T1867" s="628"/>
      <c r="U1867" s="281"/>
      <c r="V1867" s="281"/>
      <c r="W1867" s="628"/>
      <c r="X1867" s="628"/>
      <c r="Y1867" s="281"/>
      <c r="Z1867" s="281"/>
      <c r="AA1867" s="628"/>
      <c r="AB1867" s="628"/>
      <c r="AC1867" s="281"/>
      <c r="AD1867" s="281"/>
      <c r="AE1867" s="60"/>
      <c r="AF1867" s="259"/>
      <c r="AG1867" s="375">
        <f t="shared" si="2715"/>
        <v>27</v>
      </c>
      <c r="AH1867" s="375"/>
      <c r="AI1867" s="375"/>
      <c r="AJ1867" s="388">
        <f t="shared" si="2687"/>
        <v>0</v>
      </c>
      <c r="AK1867" s="379">
        <f t="shared" si="2688"/>
        <v>0</v>
      </c>
      <c r="AL1867" s="380">
        <f t="shared" si="2689"/>
        <v>0</v>
      </c>
      <c r="AM1867" s="292">
        <f t="shared" si="2690"/>
        <v>0</v>
      </c>
      <c r="AN1867" s="388">
        <f t="shared" si="2691"/>
        <v>0</v>
      </c>
      <c r="AO1867" s="379">
        <f t="shared" si="2692"/>
        <v>0</v>
      </c>
      <c r="AP1867" s="380">
        <f t="shared" si="2693"/>
        <v>0</v>
      </c>
      <c r="AQ1867" s="292">
        <f t="shared" si="2694"/>
        <v>0</v>
      </c>
      <c r="AR1867" s="388">
        <f t="shared" si="2695"/>
        <v>0</v>
      </c>
      <c r="AS1867" s="379">
        <f t="shared" si="2696"/>
        <v>0</v>
      </c>
      <c r="AT1867" s="380">
        <f t="shared" si="2697"/>
        <v>0</v>
      </c>
      <c r="AU1867" s="292">
        <f t="shared" si="2698"/>
        <v>0</v>
      </c>
      <c r="AV1867" s="388">
        <f t="shared" si="2699"/>
        <v>0</v>
      </c>
      <c r="AW1867" s="379">
        <f t="shared" si="2700"/>
        <v>0</v>
      </c>
      <c r="AX1867" s="380">
        <f t="shared" si="2701"/>
        <v>0</v>
      </c>
      <c r="AY1867" s="292">
        <f t="shared" si="2702"/>
        <v>0</v>
      </c>
      <c r="AZ1867" s="388">
        <f t="shared" si="2703"/>
        <v>0</v>
      </c>
      <c r="BA1867" s="379">
        <f t="shared" si="2704"/>
        <v>0</v>
      </c>
      <c r="BB1867" s="380">
        <f t="shared" si="2705"/>
        <v>0</v>
      </c>
      <c r="BC1867" s="292">
        <f t="shared" si="2706"/>
        <v>0</v>
      </c>
      <c r="BD1867" s="388">
        <f t="shared" si="2707"/>
        <v>0</v>
      </c>
      <c r="BE1867" s="379">
        <f t="shared" si="2708"/>
        <v>0</v>
      </c>
      <c r="BF1867" s="380">
        <f t="shared" si="2709"/>
        <v>0</v>
      </c>
      <c r="BG1867" s="292">
        <f t="shared" si="2710"/>
        <v>0</v>
      </c>
      <c r="BH1867" s="388">
        <f t="shared" si="2711"/>
        <v>0</v>
      </c>
      <c r="BI1867" s="379">
        <f t="shared" si="2712"/>
        <v>0</v>
      </c>
      <c r="BJ1867" s="380">
        <f t="shared" si="2713"/>
        <v>0</v>
      </c>
      <c r="BK1867" s="292">
        <f t="shared" si="2714"/>
        <v>0</v>
      </c>
      <c r="CD1867" s="299" t="s">
        <v>1918</v>
      </c>
      <c r="CE1867" s="425">
        <f t="shared" ref="CE1867" si="2802">IF(OR(AND(CE1864=0,CE1866&gt;0),AND(CE1864="NS",CE1865&gt;0),AND(CE1864="NS",CE1865=0,CE1866=0)),1,IF(OR(AND(CE1866&gt;=2,CE1865&lt;CE1864),AND(CE1864="NS",CE1865=0,CE1866&gt;0),OR(CE1864=CE1865,AND(CE1864="",CE1866=0,CE1865=0))),0,1))</f>
        <v>0</v>
      </c>
      <c r="CF1867" s="425">
        <f t="shared" ref="CF1867" si="2803">IF(OR(AND(CF1864=0,CF1866&gt;0),AND(CF1864="NS",CF1865&gt;0),AND(CF1864="NS",CF1865=0,CF1866=0)),1,IF(OR(AND(CF1866&gt;=2,CF1865&lt;CF1864),AND(CF1864="NS",CF1865=0,CF1866&gt;0),OR(CF1864=CF1865,AND(CF1864="",CF1866=0,CF1865=0))),0,1))</f>
        <v>0</v>
      </c>
      <c r="CG1867" s="425">
        <f t="shared" ref="CG1867" si="2804">IF(OR(AND(CG1864=0,CG1866&gt;0),AND(CG1864="NS",CG1865&gt;0),AND(CG1864="NS",CG1865=0,CG1866=0)),1,IF(OR(AND(CG1866&gt;=2,CG1865&lt;CG1864),AND(CG1864="NS",CG1865=0,CG1866&gt;0),OR(CG1864=CG1865,AND(CG1864="",CG1866=0,CG1865=0))),0,1))</f>
        <v>0</v>
      </c>
      <c r="CH1867" s="425">
        <f t="shared" ref="CH1867" si="2805">IF(OR(AND(CH1864=0,CH1866&gt;0),AND(CH1864="NS",CH1865&gt;0),AND(CH1864="NS",CH1865=0,CH1866=0)),1,IF(OR(AND(CH1866&gt;=2,CH1865&lt;CH1864),AND(CH1864="NS",CH1865=0,CH1866&gt;0),OR(CH1864=CH1865,AND(CH1864="",CH1866=0,CH1865=0))),0,1))</f>
        <v>0</v>
      </c>
      <c r="CI1867" s="425">
        <f t="shared" ref="CI1867" si="2806">IF(OR(AND(CI1864=0,CI1866&gt;0),AND(CI1864="NS",CI1865&gt;0),AND(CI1864="NS",CI1865=0,CI1866=0)),1,IF(OR(AND(CI1866&gt;=2,CI1865&lt;CI1864),AND(CI1864="NS",CI1865=0,CI1866&gt;0),OR(CI1864=CI1865,AND(CI1864="",CI1866=0,CI1865=0))),0,1))</f>
        <v>0</v>
      </c>
      <c r="CJ1867" s="425">
        <f t="shared" ref="CJ1867" si="2807">IF(OR(AND(CJ1864=0,CJ1866&gt;0),AND(CJ1864="NS",CJ1865&gt;0),AND(CJ1864="NS",CJ1865=0,CJ1866=0)),1,IF(OR(AND(CJ1866&gt;=2,CJ1865&lt;CJ1864),AND(CJ1864="NS",CJ1865=0,CJ1866&gt;0),OR(CJ1864=CJ1865,AND(CJ1864="",CJ1866=0,CJ1865=0))),0,1))</f>
        <v>0</v>
      </c>
      <c r="CK1867" s="425">
        <f t="shared" ref="CK1867" si="2808">IF(OR(AND(CK1864=0,CK1866&gt;0),AND(CK1864="NS",CK1865&gt;0),AND(CK1864="NS",CK1865=0,CK1866=0)),1,IF(OR(AND(CK1866&gt;=2,CK1865&lt;CK1864),AND(CK1864="NS",CK1865=0,CK1866&gt;0),OR(CK1864=CK1865,AND(CK1864="",CK1866=0,CK1865=0))),0,1))</f>
        <v>0</v>
      </c>
      <c r="CL1867" s="425">
        <f t="shared" ref="CL1867" si="2809">IF(OR(AND(CL1864=0,CL1866&gt;0),AND(CL1864="NS",CL1865&gt;0),AND(CL1864="NS",CL1865=0,CL1866=0)),1,IF(OR(AND(CL1866&gt;=2,CL1865&lt;CL1864),AND(CL1864="NS",CL1865=0,CL1866&gt;0),OR(CL1864=CL1865,AND(CL1864="",CL1866=0,CL1865=0))),0,1))</f>
        <v>0</v>
      </c>
      <c r="CM1867" s="425">
        <f t="shared" ref="CM1867" si="2810">IF(OR(AND(CM1864=0,CM1866&gt;0),AND(CM1864="NS",CM1865&gt;0),AND(CM1864="NS",CM1865=0,CM1866=0)),1,IF(OR(AND(CM1866&gt;=2,CM1865&lt;CM1864),AND(CM1864="NS",CM1865=0,CM1866&gt;0),OR(CM1864=CM1865,AND(CM1864="",CM1866=0,CM1865=0))),0,1))</f>
        <v>0</v>
      </c>
      <c r="CN1867" s="425">
        <f t="shared" ref="CN1867" si="2811">IF(OR(AND(CN1864=0,CN1866&gt;0),AND(CN1864="NS",CN1865&gt;0),AND(CN1864="NS",CN1865=0,CN1866=0)),1,IF(OR(AND(CN1866&gt;=2,CN1865&lt;CN1864),AND(CN1864="NS",CN1865=0,CN1866&gt;0),OR(CN1864=CN1865,AND(CN1864="",CN1866=0,CN1865=0))),0,1))</f>
        <v>0</v>
      </c>
      <c r="CO1867" s="425">
        <f t="shared" ref="CO1867" si="2812">IF(OR(AND(CO1864=0,CO1866&gt;0),AND(CO1864="NS",CO1865&gt;0),AND(CO1864="NS",CO1865=0,CO1866=0)),1,IF(OR(AND(CO1866&gt;=2,CO1865&lt;CO1864),AND(CO1864="NS",CO1865=0,CO1866&gt;0),OR(CO1864=CO1865,AND(CO1864="",CO1866=0,CO1865=0))),0,1))</f>
        <v>0</v>
      </c>
      <c r="CP1867" s="425">
        <f t="shared" ref="CP1867" si="2813">IF(OR(AND(CP1864=0,CP1866&gt;0),AND(CP1864="NS",CP1865&gt;0),AND(CP1864="NS",CP1865=0,CP1866=0)),1,IF(OR(AND(CP1866&gt;=2,CP1865&lt;CP1864),AND(CP1864="NS",CP1865=0,CP1866&gt;0),OR(CP1864=CP1865,AND(CP1864="",CP1866=0,CP1865=0))),0,1))</f>
        <v>0</v>
      </c>
      <c r="CQ1867" s="425">
        <f t="shared" ref="CQ1867" si="2814">IF(OR(AND(CQ1864=0,CQ1866&gt;0),AND(CQ1864="NS",CQ1865&gt;0),AND(CQ1864="NS",CQ1865=0,CQ1866=0)),1,IF(OR(AND(CQ1866&gt;=2,CQ1865&lt;CQ1864),AND(CQ1864="NS",CQ1865=0,CQ1866&gt;0),OR(CQ1864=CQ1865,AND(CQ1864="",CQ1866=0,CQ1865=0))),0,1))</f>
        <v>0</v>
      </c>
      <c r="CR1867" s="425">
        <f t="shared" ref="CR1867" si="2815">IF(OR(AND(CR1864=0,CR1866&gt;0),AND(CR1864="NS",CR1865&gt;0),AND(CR1864="NS",CR1865=0,CR1866=0)),1,IF(OR(AND(CR1866&gt;=2,CR1865&lt;CR1864),AND(CR1864="NS",CR1865=0,CR1866&gt;0),OR(CR1864=CR1865,AND(CR1864="",CR1866=0,CR1865=0))),0,1))</f>
        <v>0</v>
      </c>
      <c r="CS1867" s="425">
        <f t="shared" ref="CS1867" si="2816">IF(OR(AND(CS1864=0,CS1866&gt;0),AND(CS1864="NS",CS1865&gt;0),AND(CS1864="NS",CS1865=0,CS1866=0)),1,IF(OR(AND(CS1866&gt;=2,CS1865&lt;CS1864),AND(CS1864="NS",CS1865=0,CS1866&gt;0),OR(CS1864=CS1865,AND(CS1864="",CS1866=0,CS1865=0))),0,1))</f>
        <v>0</v>
      </c>
      <c r="CT1867" s="425">
        <f t="shared" ref="CT1867" si="2817">IF(OR(AND(CT1864=0,CT1866&gt;0),AND(CT1864="NS",CT1865&gt;0),AND(CT1864="NS",CT1865=0,CT1866=0)),1,IF(OR(AND(CT1866&gt;=2,CT1865&lt;CT1864),AND(CT1864="NS",CT1865=0,CT1866&gt;0),OR(CT1864=CT1865,AND(CT1864="",CT1866=0,CT1865=0))),0,1))</f>
        <v>0</v>
      </c>
      <c r="CU1867" s="425">
        <f t="shared" ref="CU1867" si="2818">IF(OR(AND(CU1864=0,CU1866&gt;0),AND(CU1864="NS",CU1865&gt;0),AND(CU1864="NS",CU1865=0,CU1866=0)),1,IF(OR(AND(CU1866&gt;=2,CU1865&lt;CU1864),AND(CU1864="NS",CU1865=0,CU1866&gt;0),OR(CU1864=CU1865,AND(CU1864="",CU1866=0,CU1865=0))),0,1))</f>
        <v>0</v>
      </c>
      <c r="CV1867" s="425">
        <f t="shared" ref="CV1867" si="2819">IF(OR(AND(CV1864=0,CV1866&gt;0),AND(CV1864="NS",CV1865&gt;0),AND(CV1864="NS",CV1865=0,CV1866=0)),1,IF(OR(AND(CV1866&gt;=2,CV1865&lt;CV1864),AND(CV1864="NS",CV1865=0,CV1866&gt;0),OR(CV1864=CV1865,AND(CV1864="",CV1866=0,CV1865=0))),0,1))</f>
        <v>0</v>
      </c>
      <c r="CW1867" s="425">
        <f t="shared" ref="CW1867" si="2820">IF(OR(AND(CW1864=0,CW1866&gt;0),AND(CW1864="NS",CW1865&gt;0),AND(CW1864="NS",CW1865=0,CW1866=0)),1,IF(OR(AND(CW1866&gt;=2,CW1865&lt;CW1864),AND(CW1864="NS",CW1865=0,CW1866&gt;0),OR(CW1864=CW1865,AND(CW1864="",CW1866=0,CW1865=0))),0,1))</f>
        <v>0</v>
      </c>
      <c r="CX1867" s="425">
        <f t="shared" ref="CX1867" si="2821">IF(OR(AND(CX1864=0,CX1866&gt;0),AND(CX1864="NS",CX1865&gt;0),AND(CX1864="NS",CX1865=0,CX1866=0)),1,IF(OR(AND(CX1866&gt;=2,CX1865&lt;CX1864),AND(CX1864="NS",CX1865=0,CX1866&gt;0),OR(CX1864=CX1865,AND(CX1864="",CX1866=0,CX1865=0))),0,1))</f>
        <v>0</v>
      </c>
      <c r="CY1867" s="425">
        <f t="shared" ref="CY1867" si="2822">IF(OR(AND(CY1864=0,CY1866&gt;0),AND(CY1864="NS",CY1865&gt;0),AND(CY1864="NS",CY1865=0,CY1866=0)),1,IF(OR(AND(CY1866&gt;=2,CY1865&lt;CY1864),AND(CY1864="NS",CY1865=0,CY1866&gt;0),OR(CY1864=CY1865,AND(CY1864="",CY1866=0,CY1865=0))),0,1))</f>
        <v>0</v>
      </c>
      <c r="CZ1867" s="425">
        <f t="shared" ref="CZ1867" si="2823">IF(OR(AND(CZ1864=0,CZ1866&gt;0),AND(CZ1864="NS",CZ1865&gt;0),AND(CZ1864="NS",CZ1865=0,CZ1866=0)),1,IF(OR(AND(CZ1866&gt;=2,CZ1865&lt;CZ1864),AND(CZ1864="NS",CZ1865=0,CZ1866&gt;0),OR(CZ1864=CZ1865,AND(CZ1864="",CZ1866=0,CZ1865=0))),0,1))</f>
        <v>0</v>
      </c>
      <c r="DA1867" s="425">
        <f t="shared" ref="DA1867" si="2824">IF(OR(AND(DA1864=0,DA1866&gt;0),AND(DA1864="NS",DA1865&gt;0),AND(DA1864="NS",DA1865=0,DA1866=0)),1,IF(OR(AND(DA1866&gt;=2,DA1865&lt;DA1864),AND(DA1864="NS",DA1865=0,DA1866&gt;0),OR(DA1864=DA1865,AND(DA1864="",DA1866=0,DA1865=0))),0,1))</f>
        <v>0</v>
      </c>
      <c r="DB1867" s="425">
        <f t="shared" ref="DB1867" si="2825">IF(OR(AND(DB1864=0,DB1866&gt;0),AND(DB1864="NS",DB1865&gt;0),AND(DB1864="NS",DB1865=0,DB1866=0)),1,IF(OR(AND(DB1866&gt;=2,DB1865&lt;DB1864),AND(DB1864="NS",DB1865=0,DB1866&gt;0),OR(DB1864=DB1865,AND(DB1864="",DB1866=0,DB1865=0))),0,1))</f>
        <v>0</v>
      </c>
      <c r="DC1867" s="425">
        <f t="shared" ref="DC1867" si="2826">IF(OR(AND(DC1864=0,DC1866&gt;0),AND(DC1864="NS",DC1865&gt;0),AND(DC1864="NS",DC1865=0,DC1866=0)),1,IF(OR(AND(DC1866&gt;=2,DC1865&lt;DC1864),AND(DC1864="NS",DC1865=0,DC1866&gt;0),OR(DC1864=DC1865,AND(DC1864="",DC1866=0,DC1865=0))),0,1))</f>
        <v>0</v>
      </c>
      <c r="DD1867" s="425">
        <f t="shared" ref="DD1867" si="2827">IF(OR(AND(DD1864=0,DD1866&gt;0),AND(DD1864="NS",DD1865&gt;0),AND(DD1864="NS",DD1865=0,DD1866=0)),1,IF(OR(AND(DD1866&gt;=2,DD1865&lt;DD1864),AND(DD1864="NS",DD1865=0,DD1866&gt;0),OR(DD1864=DD1865,AND(DD1864="",DD1866=0,DD1865=0))),0,1))</f>
        <v>0</v>
      </c>
      <c r="DE1867" s="425">
        <f t="shared" ref="DE1867" si="2828">IF(OR(AND(DE1864=0,DE1866&gt;0),AND(DE1864="NS",DE1865&gt;0),AND(DE1864="NS",DE1865=0,DE1866=0)),1,IF(OR(AND(DE1866&gt;=2,DE1865&lt;DE1864),AND(DE1864="NS",DE1865=0,DE1866&gt;0),OR(DE1864=DE1865,AND(DE1864="",DE1866=0,DE1865=0))),0,1))</f>
        <v>0</v>
      </c>
      <c r="DF1867" s="302"/>
      <c r="DG1867" s="302"/>
      <c r="DH1867" s="302"/>
      <c r="DI1867" s="400">
        <f>SUM(CE1867:DH1867)</f>
        <v>0</v>
      </c>
      <c r="DJ1867" s="616"/>
      <c r="DK1867" s="617"/>
      <c r="DL1867" s="415"/>
      <c r="DM1867" s="416"/>
      <c r="DN1867" s="416"/>
      <c r="DO1867" s="416"/>
      <c r="DP1867" s="416"/>
      <c r="DQ1867" s="416"/>
      <c r="DR1867" s="416"/>
      <c r="DS1867" s="416"/>
      <c r="DT1867" s="416"/>
      <c r="DU1867" s="416"/>
      <c r="DV1867" s="416"/>
      <c r="DW1867" s="416"/>
      <c r="DX1867" s="416"/>
      <c r="DY1867" s="416"/>
      <c r="DZ1867" s="416"/>
      <c r="EA1867" s="416"/>
      <c r="EB1867" s="416"/>
      <c r="EC1867" s="416"/>
      <c r="ED1867" s="416"/>
      <c r="EE1867" s="416"/>
      <c r="EF1867" s="416"/>
      <c r="EG1867" s="416"/>
      <c r="EH1867" s="416"/>
      <c r="EI1867" s="416"/>
      <c r="EJ1867" s="416"/>
      <c r="EK1867" s="416"/>
      <c r="EL1867" s="416"/>
      <c r="EM1867" s="416"/>
      <c r="EN1867" s="416"/>
      <c r="EO1867" s="417"/>
      <c r="ET1867" s="375"/>
      <c r="EU1867" s="375"/>
      <c r="EV1867" s="375"/>
      <c r="FF1867" s="400"/>
      <c r="FG1867" s="400"/>
      <c r="FH1867" s="400"/>
      <c r="FV1867" s="375"/>
      <c r="FW1867" s="375"/>
      <c r="FX1867" s="375"/>
    </row>
    <row r="1868" spans="1:180" ht="38.25" customHeight="1" x14ac:dyDescent="0.25">
      <c r="A1868" s="183"/>
      <c r="B1868" s="183"/>
      <c r="C1868" s="237" t="s">
        <v>322</v>
      </c>
      <c r="D1868" s="280"/>
      <c r="E1868" s="281"/>
      <c r="F1868" s="281"/>
      <c r="G1868" s="628"/>
      <c r="H1868" s="628"/>
      <c r="I1868" s="281"/>
      <c r="J1868" s="281"/>
      <c r="K1868" s="628"/>
      <c r="L1868" s="628"/>
      <c r="M1868" s="281"/>
      <c r="N1868" s="281"/>
      <c r="O1868" s="628"/>
      <c r="P1868" s="628"/>
      <c r="Q1868" s="281"/>
      <c r="R1868" s="281"/>
      <c r="S1868" s="628"/>
      <c r="T1868" s="628"/>
      <c r="U1868" s="281"/>
      <c r="V1868" s="281"/>
      <c r="W1868" s="628"/>
      <c r="X1868" s="628"/>
      <c r="Y1868" s="281"/>
      <c r="Z1868" s="281"/>
      <c r="AA1868" s="628"/>
      <c r="AB1868" s="628"/>
      <c r="AC1868" s="281"/>
      <c r="AD1868" s="281"/>
      <c r="AE1868" s="60"/>
      <c r="AF1868" s="259"/>
      <c r="AG1868" s="375">
        <f t="shared" si="2715"/>
        <v>27</v>
      </c>
      <c r="AH1868" s="375"/>
      <c r="AI1868" s="375"/>
      <c r="AJ1868" s="388">
        <f t="shared" si="2687"/>
        <v>0</v>
      </c>
      <c r="AK1868" s="379">
        <f t="shared" si="2688"/>
        <v>0</v>
      </c>
      <c r="AL1868" s="380">
        <f t="shared" si="2689"/>
        <v>0</v>
      </c>
      <c r="AM1868" s="292">
        <f t="shared" si="2690"/>
        <v>0</v>
      </c>
      <c r="AN1868" s="388">
        <f t="shared" si="2691"/>
        <v>0</v>
      </c>
      <c r="AO1868" s="379">
        <f t="shared" si="2692"/>
        <v>0</v>
      </c>
      <c r="AP1868" s="380">
        <f t="shared" si="2693"/>
        <v>0</v>
      </c>
      <c r="AQ1868" s="292">
        <f t="shared" si="2694"/>
        <v>0</v>
      </c>
      <c r="AR1868" s="388">
        <f t="shared" si="2695"/>
        <v>0</v>
      </c>
      <c r="AS1868" s="379">
        <f t="shared" si="2696"/>
        <v>0</v>
      </c>
      <c r="AT1868" s="380">
        <f t="shared" si="2697"/>
        <v>0</v>
      </c>
      <c r="AU1868" s="292">
        <f t="shared" si="2698"/>
        <v>0</v>
      </c>
      <c r="AV1868" s="388">
        <f t="shared" si="2699"/>
        <v>0</v>
      </c>
      <c r="AW1868" s="379">
        <f t="shared" si="2700"/>
        <v>0</v>
      </c>
      <c r="AX1868" s="380">
        <f t="shared" si="2701"/>
        <v>0</v>
      </c>
      <c r="AY1868" s="292">
        <f t="shared" si="2702"/>
        <v>0</v>
      </c>
      <c r="AZ1868" s="388">
        <f t="shared" si="2703"/>
        <v>0</v>
      </c>
      <c r="BA1868" s="379">
        <f t="shared" si="2704"/>
        <v>0</v>
      </c>
      <c r="BB1868" s="380">
        <f t="shared" si="2705"/>
        <v>0</v>
      </c>
      <c r="BC1868" s="292">
        <f t="shared" si="2706"/>
        <v>0</v>
      </c>
      <c r="BD1868" s="388">
        <f t="shared" si="2707"/>
        <v>0</v>
      </c>
      <c r="BE1868" s="379">
        <f t="shared" si="2708"/>
        <v>0</v>
      </c>
      <c r="BF1868" s="380">
        <f t="shared" si="2709"/>
        <v>0</v>
      </c>
      <c r="BG1868" s="292">
        <f t="shared" si="2710"/>
        <v>0</v>
      </c>
      <c r="BH1868" s="388">
        <f t="shared" si="2711"/>
        <v>0</v>
      </c>
      <c r="BI1868" s="379">
        <f t="shared" si="2712"/>
        <v>0</v>
      </c>
      <c r="BJ1868" s="380">
        <f t="shared" si="2713"/>
        <v>0</v>
      </c>
      <c r="BK1868" s="292">
        <f t="shared" si="2714"/>
        <v>0</v>
      </c>
      <c r="CD1868" s="426"/>
      <c r="CE1868" s="430"/>
      <c r="CF1868" s="430"/>
      <c r="CG1868" s="430"/>
      <c r="CH1868" s="430"/>
      <c r="CI1868" s="430"/>
      <c r="CJ1868" s="430"/>
      <c r="CK1868" s="430"/>
      <c r="CL1868" s="430"/>
      <c r="CM1868" s="430"/>
      <c r="CN1868" s="430"/>
      <c r="CO1868" s="430"/>
      <c r="CP1868" s="430"/>
      <c r="CQ1868" s="430"/>
      <c r="CR1868" s="430"/>
      <c r="CS1868" s="430"/>
      <c r="CT1868" s="430"/>
      <c r="CU1868" s="430"/>
      <c r="CV1868" s="430"/>
      <c r="CW1868" s="430"/>
      <c r="CX1868" s="430"/>
      <c r="CY1868" s="430"/>
      <c r="CZ1868" s="430"/>
      <c r="DA1868" s="430"/>
      <c r="DB1868" s="430"/>
      <c r="DC1868" s="430"/>
      <c r="DD1868" s="430"/>
      <c r="DE1868" s="430"/>
      <c r="DF1868" s="430"/>
      <c r="DG1868" s="430"/>
      <c r="DH1868" s="430"/>
      <c r="DJ1868" s="616"/>
      <c r="DK1868" s="617"/>
      <c r="DL1868" s="415"/>
      <c r="DM1868" s="416"/>
      <c r="DN1868" s="416"/>
      <c r="DO1868" s="416"/>
      <c r="DP1868" s="416"/>
      <c r="DQ1868" s="416"/>
      <c r="DR1868" s="416"/>
      <c r="DS1868" s="416"/>
      <c r="DT1868" s="416"/>
      <c r="DU1868" s="416"/>
      <c r="DV1868" s="416"/>
      <c r="DW1868" s="416"/>
      <c r="DX1868" s="416"/>
      <c r="DY1868" s="416"/>
      <c r="DZ1868" s="416"/>
      <c r="EA1868" s="416"/>
      <c r="EB1868" s="416"/>
      <c r="EC1868" s="416"/>
      <c r="ED1868" s="416"/>
      <c r="EE1868" s="416"/>
      <c r="EF1868" s="416"/>
      <c r="EG1868" s="416"/>
      <c r="EH1868" s="416"/>
      <c r="EI1868" s="416"/>
      <c r="EJ1868" s="416"/>
      <c r="EK1868" s="416"/>
      <c r="EL1868" s="416"/>
      <c r="EM1868" s="416"/>
      <c r="EN1868" s="416"/>
      <c r="EO1868" s="417"/>
      <c r="ET1868" s="375"/>
      <c r="EU1868" s="375"/>
      <c r="EV1868" s="375"/>
      <c r="FF1868" s="400"/>
      <c r="FG1868" s="400"/>
      <c r="FH1868" s="400"/>
      <c r="FV1868" s="375"/>
      <c r="FW1868" s="375"/>
      <c r="FX1868" s="375"/>
    </row>
    <row r="1869" spans="1:180" ht="38.25" customHeight="1" x14ac:dyDescent="0.25">
      <c r="A1869" s="183"/>
      <c r="B1869" s="183"/>
      <c r="C1869" s="237" t="s">
        <v>323</v>
      </c>
      <c r="D1869" s="280"/>
      <c r="E1869" s="281"/>
      <c r="F1869" s="281"/>
      <c r="G1869" s="628"/>
      <c r="H1869" s="628"/>
      <c r="I1869" s="281"/>
      <c r="J1869" s="281"/>
      <c r="K1869" s="628"/>
      <c r="L1869" s="628"/>
      <c r="M1869" s="281"/>
      <c r="N1869" s="281"/>
      <c r="O1869" s="628"/>
      <c r="P1869" s="628"/>
      <c r="Q1869" s="281"/>
      <c r="R1869" s="281"/>
      <c r="S1869" s="628"/>
      <c r="T1869" s="628"/>
      <c r="U1869" s="281"/>
      <c r="V1869" s="281"/>
      <c r="W1869" s="628"/>
      <c r="X1869" s="628"/>
      <c r="Y1869" s="281"/>
      <c r="Z1869" s="281"/>
      <c r="AA1869" s="628"/>
      <c r="AB1869" s="628"/>
      <c r="AC1869" s="281"/>
      <c r="AD1869" s="281"/>
      <c r="AE1869" s="60"/>
      <c r="AF1869" s="259"/>
      <c r="AG1869" s="375">
        <f t="shared" si="2715"/>
        <v>27</v>
      </c>
      <c r="AH1869" s="375"/>
      <c r="AI1869" s="375"/>
      <c r="AJ1869" s="388">
        <f t="shared" si="2687"/>
        <v>0</v>
      </c>
      <c r="AK1869" s="379">
        <f t="shared" si="2688"/>
        <v>0</v>
      </c>
      <c r="AL1869" s="380">
        <f t="shared" si="2689"/>
        <v>0</v>
      </c>
      <c r="AM1869" s="292">
        <f t="shared" si="2690"/>
        <v>0</v>
      </c>
      <c r="AN1869" s="388">
        <f t="shared" si="2691"/>
        <v>0</v>
      </c>
      <c r="AO1869" s="379">
        <f t="shared" si="2692"/>
        <v>0</v>
      </c>
      <c r="AP1869" s="380">
        <f t="shared" si="2693"/>
        <v>0</v>
      </c>
      <c r="AQ1869" s="292">
        <f t="shared" si="2694"/>
        <v>0</v>
      </c>
      <c r="AR1869" s="388">
        <f t="shared" si="2695"/>
        <v>0</v>
      </c>
      <c r="AS1869" s="379">
        <f t="shared" si="2696"/>
        <v>0</v>
      </c>
      <c r="AT1869" s="380">
        <f t="shared" si="2697"/>
        <v>0</v>
      </c>
      <c r="AU1869" s="292">
        <f t="shared" si="2698"/>
        <v>0</v>
      </c>
      <c r="AV1869" s="388">
        <f t="shared" si="2699"/>
        <v>0</v>
      </c>
      <c r="AW1869" s="379">
        <f t="shared" si="2700"/>
        <v>0</v>
      </c>
      <c r="AX1869" s="380">
        <f t="shared" si="2701"/>
        <v>0</v>
      </c>
      <c r="AY1869" s="292">
        <f t="shared" si="2702"/>
        <v>0</v>
      </c>
      <c r="AZ1869" s="388">
        <f t="shared" si="2703"/>
        <v>0</v>
      </c>
      <c r="BA1869" s="379">
        <f t="shared" si="2704"/>
        <v>0</v>
      </c>
      <c r="BB1869" s="380">
        <f t="shared" si="2705"/>
        <v>0</v>
      </c>
      <c r="BC1869" s="292">
        <f t="shared" si="2706"/>
        <v>0</v>
      </c>
      <c r="BD1869" s="388">
        <f t="shared" si="2707"/>
        <v>0</v>
      </c>
      <c r="BE1869" s="379">
        <f t="shared" si="2708"/>
        <v>0</v>
      </c>
      <c r="BF1869" s="380">
        <f t="shared" si="2709"/>
        <v>0</v>
      </c>
      <c r="BG1869" s="292">
        <f t="shared" si="2710"/>
        <v>0</v>
      </c>
      <c r="BH1869" s="388">
        <f t="shared" si="2711"/>
        <v>0</v>
      </c>
      <c r="BI1869" s="379">
        <f t="shared" si="2712"/>
        <v>0</v>
      </c>
      <c r="BJ1869" s="380">
        <f t="shared" si="2713"/>
        <v>0</v>
      </c>
      <c r="BK1869" s="292">
        <f t="shared" si="2714"/>
        <v>0</v>
      </c>
      <c r="CD1869" s="303"/>
      <c r="CE1869" s="311"/>
      <c r="CF1869" s="311"/>
      <c r="CG1869" s="311"/>
      <c r="CH1869" s="311"/>
      <c r="CI1869" s="311"/>
      <c r="CJ1869" s="311"/>
      <c r="CK1869" s="311"/>
      <c r="CL1869" s="311"/>
      <c r="CM1869" s="311"/>
      <c r="CN1869" s="311"/>
      <c r="CO1869" s="311"/>
      <c r="CP1869" s="311"/>
      <c r="CQ1869" s="311"/>
      <c r="CR1869" s="311"/>
      <c r="CS1869" s="311"/>
      <c r="CT1869" s="311"/>
      <c r="CU1869" s="311"/>
      <c r="CV1869" s="311"/>
      <c r="CW1869" s="311"/>
      <c r="CX1869" s="311"/>
      <c r="CY1869" s="311"/>
      <c r="CZ1869" s="311"/>
      <c r="DA1869" s="311"/>
      <c r="DB1869" s="311"/>
      <c r="DC1869" s="311"/>
      <c r="DD1869" s="311"/>
      <c r="DE1869" s="311"/>
      <c r="DF1869" s="305"/>
      <c r="DG1869" s="305"/>
      <c r="DH1869" s="305"/>
      <c r="DJ1869" s="616"/>
      <c r="DK1869" s="617"/>
      <c r="DL1869" s="415"/>
      <c r="DM1869" s="416"/>
      <c r="DN1869" s="416"/>
      <c r="DO1869" s="416"/>
      <c r="DP1869" s="416"/>
      <c r="DQ1869" s="416"/>
      <c r="DR1869" s="416"/>
      <c r="DS1869" s="416"/>
      <c r="DT1869" s="416"/>
      <c r="DU1869" s="416"/>
      <c r="DV1869" s="416"/>
      <c r="DW1869" s="416"/>
      <c r="DX1869" s="416"/>
      <c r="DY1869" s="416"/>
      <c r="DZ1869" s="416"/>
      <c r="EA1869" s="416"/>
      <c r="EB1869" s="416"/>
      <c r="EC1869" s="416"/>
      <c r="ED1869" s="416"/>
      <c r="EE1869" s="416"/>
      <c r="EF1869" s="416"/>
      <c r="EG1869" s="416"/>
      <c r="EH1869" s="416"/>
      <c r="EI1869" s="416"/>
      <c r="EJ1869" s="416"/>
      <c r="EK1869" s="416"/>
      <c r="EL1869" s="416"/>
      <c r="EM1869" s="416"/>
      <c r="EN1869" s="416"/>
      <c r="EO1869" s="417"/>
      <c r="ET1869" s="375"/>
      <c r="EU1869" s="375"/>
      <c r="EV1869" s="375"/>
      <c r="FF1869" s="400"/>
      <c r="FG1869" s="400"/>
      <c r="FH1869" s="400"/>
      <c r="FV1869" s="375"/>
      <c r="FW1869" s="375"/>
      <c r="FX1869" s="375"/>
    </row>
    <row r="1870" spans="1:180" ht="38.25" customHeight="1" x14ac:dyDescent="0.25">
      <c r="A1870" s="182"/>
      <c r="B1870" s="182"/>
      <c r="C1870" s="236" t="s">
        <v>324</v>
      </c>
      <c r="D1870" s="280"/>
      <c r="E1870" s="281"/>
      <c r="F1870" s="281"/>
      <c r="G1870" s="628"/>
      <c r="H1870" s="628"/>
      <c r="I1870" s="281"/>
      <c r="J1870" s="281"/>
      <c r="K1870" s="628"/>
      <c r="L1870" s="628"/>
      <c r="M1870" s="281"/>
      <c r="N1870" s="281"/>
      <c r="O1870" s="628"/>
      <c r="P1870" s="628"/>
      <c r="Q1870" s="281"/>
      <c r="R1870" s="281"/>
      <c r="S1870" s="628"/>
      <c r="T1870" s="628"/>
      <c r="U1870" s="281"/>
      <c r="V1870" s="281"/>
      <c r="W1870" s="628"/>
      <c r="X1870" s="628"/>
      <c r="Y1870" s="281"/>
      <c r="Z1870" s="281"/>
      <c r="AA1870" s="628"/>
      <c r="AB1870" s="628"/>
      <c r="AC1870" s="281"/>
      <c r="AD1870" s="281"/>
      <c r="AE1870" s="60"/>
      <c r="AF1870" s="259"/>
      <c r="AG1870" s="375">
        <f t="shared" si="2715"/>
        <v>27</v>
      </c>
      <c r="AH1870" s="375"/>
      <c r="AI1870" s="375"/>
      <c r="AJ1870" s="388">
        <f t="shared" si="2687"/>
        <v>0</v>
      </c>
      <c r="AK1870" s="379">
        <f t="shared" si="2688"/>
        <v>0</v>
      </c>
      <c r="AL1870" s="380">
        <f t="shared" si="2689"/>
        <v>0</v>
      </c>
      <c r="AM1870" s="292">
        <f t="shared" si="2690"/>
        <v>0</v>
      </c>
      <c r="AN1870" s="388">
        <f t="shared" si="2691"/>
        <v>0</v>
      </c>
      <c r="AO1870" s="379">
        <f t="shared" si="2692"/>
        <v>0</v>
      </c>
      <c r="AP1870" s="380">
        <f t="shared" si="2693"/>
        <v>0</v>
      </c>
      <c r="AQ1870" s="292">
        <f t="shared" si="2694"/>
        <v>0</v>
      </c>
      <c r="AR1870" s="388">
        <f t="shared" si="2695"/>
        <v>0</v>
      </c>
      <c r="AS1870" s="379">
        <f t="shared" si="2696"/>
        <v>0</v>
      </c>
      <c r="AT1870" s="380">
        <f t="shared" si="2697"/>
        <v>0</v>
      </c>
      <c r="AU1870" s="292">
        <f t="shared" si="2698"/>
        <v>0</v>
      </c>
      <c r="AV1870" s="388">
        <f t="shared" si="2699"/>
        <v>0</v>
      </c>
      <c r="AW1870" s="379">
        <f t="shared" si="2700"/>
        <v>0</v>
      </c>
      <c r="AX1870" s="380">
        <f t="shared" si="2701"/>
        <v>0</v>
      </c>
      <c r="AY1870" s="292">
        <f t="shared" si="2702"/>
        <v>0</v>
      </c>
      <c r="AZ1870" s="388">
        <f t="shared" si="2703"/>
        <v>0</v>
      </c>
      <c r="BA1870" s="379">
        <f t="shared" si="2704"/>
        <v>0</v>
      </c>
      <c r="BB1870" s="380">
        <f t="shared" si="2705"/>
        <v>0</v>
      </c>
      <c r="BC1870" s="292">
        <f t="shared" si="2706"/>
        <v>0</v>
      </c>
      <c r="BD1870" s="388">
        <f t="shared" si="2707"/>
        <v>0</v>
      </c>
      <c r="BE1870" s="379">
        <f t="shared" si="2708"/>
        <v>0</v>
      </c>
      <c r="BF1870" s="380">
        <f t="shared" si="2709"/>
        <v>0</v>
      </c>
      <c r="BG1870" s="292">
        <f t="shared" si="2710"/>
        <v>0</v>
      </c>
      <c r="BH1870" s="388">
        <f t="shared" si="2711"/>
        <v>0</v>
      </c>
      <c r="BI1870" s="379">
        <f t="shared" si="2712"/>
        <v>0</v>
      </c>
      <c r="BJ1870" s="380">
        <f t="shared" si="2713"/>
        <v>0</v>
      </c>
      <c r="BK1870" s="292">
        <f t="shared" si="2714"/>
        <v>0</v>
      </c>
      <c r="CD1870" s="303"/>
      <c r="CE1870" s="311"/>
      <c r="CF1870" s="311"/>
      <c r="CG1870" s="311"/>
      <c r="CH1870" s="311"/>
      <c r="CI1870" s="311"/>
      <c r="CJ1870" s="311"/>
      <c r="CK1870" s="311"/>
      <c r="CL1870" s="311"/>
      <c r="CM1870" s="311"/>
      <c r="CN1870" s="311"/>
      <c r="CO1870" s="311"/>
      <c r="CP1870" s="311"/>
      <c r="CQ1870" s="311"/>
      <c r="CR1870" s="311"/>
      <c r="CS1870" s="311"/>
      <c r="CT1870" s="311"/>
      <c r="CU1870" s="311"/>
      <c r="CV1870" s="311"/>
      <c r="CW1870" s="311"/>
      <c r="CX1870" s="311"/>
      <c r="CY1870" s="311"/>
      <c r="CZ1870" s="311"/>
      <c r="DA1870" s="311"/>
      <c r="DB1870" s="311"/>
      <c r="DC1870" s="311"/>
      <c r="DD1870" s="311"/>
      <c r="DE1870" s="311"/>
      <c r="DF1870" s="305"/>
      <c r="DG1870" s="305"/>
      <c r="DH1870" s="305"/>
      <c r="DJ1870" s="614" t="s">
        <v>324</v>
      </c>
      <c r="DK1870" s="615"/>
      <c r="DL1870" s="418" t="s">
        <v>1909</v>
      </c>
      <c r="DM1870" s="419"/>
      <c r="DN1870" s="419"/>
      <c r="DO1870" s="419">
        <f t="shared" ref="DO1870:EO1870" si="2829">D1870</f>
        <v>0</v>
      </c>
      <c r="DP1870" s="419">
        <f t="shared" si="2829"/>
        <v>0</v>
      </c>
      <c r="DQ1870" s="419">
        <f t="shared" si="2829"/>
        <v>0</v>
      </c>
      <c r="DR1870" s="419">
        <f t="shared" si="2829"/>
        <v>0</v>
      </c>
      <c r="DS1870" s="419">
        <f t="shared" si="2829"/>
        <v>0</v>
      </c>
      <c r="DT1870" s="419">
        <f t="shared" si="2829"/>
        <v>0</v>
      </c>
      <c r="DU1870" s="419">
        <f t="shared" si="2829"/>
        <v>0</v>
      </c>
      <c r="DV1870" s="419">
        <f t="shared" si="2829"/>
        <v>0</v>
      </c>
      <c r="DW1870" s="419">
        <f t="shared" si="2829"/>
        <v>0</v>
      </c>
      <c r="DX1870" s="419">
        <f t="shared" si="2829"/>
        <v>0</v>
      </c>
      <c r="DY1870" s="419">
        <f t="shared" si="2829"/>
        <v>0</v>
      </c>
      <c r="DZ1870" s="419">
        <f t="shared" si="2829"/>
        <v>0</v>
      </c>
      <c r="EA1870" s="419">
        <f t="shared" si="2829"/>
        <v>0</v>
      </c>
      <c r="EB1870" s="419">
        <f t="shared" si="2829"/>
        <v>0</v>
      </c>
      <c r="EC1870" s="419">
        <f t="shared" si="2829"/>
        <v>0</v>
      </c>
      <c r="ED1870" s="419">
        <f t="shared" si="2829"/>
        <v>0</v>
      </c>
      <c r="EE1870" s="419">
        <f t="shared" si="2829"/>
        <v>0</v>
      </c>
      <c r="EF1870" s="419">
        <f t="shared" si="2829"/>
        <v>0</v>
      </c>
      <c r="EG1870" s="419">
        <f t="shared" si="2829"/>
        <v>0</v>
      </c>
      <c r="EH1870" s="419">
        <f t="shared" si="2829"/>
        <v>0</v>
      </c>
      <c r="EI1870" s="419">
        <f t="shared" si="2829"/>
        <v>0</v>
      </c>
      <c r="EJ1870" s="419">
        <f t="shared" si="2829"/>
        <v>0</v>
      </c>
      <c r="EK1870" s="419">
        <f t="shared" si="2829"/>
        <v>0</v>
      </c>
      <c r="EL1870" s="419">
        <f t="shared" si="2829"/>
        <v>0</v>
      </c>
      <c r="EM1870" s="419">
        <f t="shared" si="2829"/>
        <v>0</v>
      </c>
      <c r="EN1870" s="419">
        <f t="shared" si="2829"/>
        <v>0</v>
      </c>
      <c r="EO1870" s="420">
        <f t="shared" si="2829"/>
        <v>0</v>
      </c>
      <c r="ET1870" s="375"/>
      <c r="EU1870" s="375"/>
      <c r="EV1870" s="375"/>
      <c r="FF1870" s="400"/>
      <c r="FG1870" s="400"/>
      <c r="FH1870" s="400"/>
      <c r="FV1870" s="375"/>
      <c r="FW1870" s="375"/>
      <c r="FX1870" s="375"/>
    </row>
    <row r="1871" spans="1:180" ht="38.25" customHeight="1" x14ac:dyDescent="0.25">
      <c r="A1871" s="182"/>
      <c r="B1871" s="182"/>
      <c r="C1871" s="236" t="s">
        <v>328</v>
      </c>
      <c r="D1871" s="280"/>
      <c r="E1871" s="281"/>
      <c r="F1871" s="281"/>
      <c r="G1871" s="628"/>
      <c r="H1871" s="628"/>
      <c r="I1871" s="281"/>
      <c r="J1871" s="281"/>
      <c r="K1871" s="628"/>
      <c r="L1871" s="628"/>
      <c r="M1871" s="281"/>
      <c r="N1871" s="281"/>
      <c r="O1871" s="628"/>
      <c r="P1871" s="628"/>
      <c r="Q1871" s="281"/>
      <c r="R1871" s="281"/>
      <c r="S1871" s="628"/>
      <c r="T1871" s="628"/>
      <c r="U1871" s="281"/>
      <c r="V1871" s="281"/>
      <c r="W1871" s="628"/>
      <c r="X1871" s="628"/>
      <c r="Y1871" s="281"/>
      <c r="Z1871" s="281"/>
      <c r="AA1871" s="628"/>
      <c r="AB1871" s="628"/>
      <c r="AC1871" s="281"/>
      <c r="AD1871" s="281"/>
      <c r="AE1871" s="60"/>
      <c r="AF1871" s="259"/>
      <c r="AG1871" s="375">
        <f t="shared" si="2715"/>
        <v>27</v>
      </c>
      <c r="AH1871" s="375"/>
      <c r="AI1871" s="375"/>
      <c r="AJ1871" s="388">
        <f t="shared" si="2687"/>
        <v>0</v>
      </c>
      <c r="AK1871" s="379">
        <f t="shared" si="2688"/>
        <v>0</v>
      </c>
      <c r="AL1871" s="380">
        <f t="shared" si="2689"/>
        <v>0</v>
      </c>
      <c r="AM1871" s="292">
        <f t="shared" si="2690"/>
        <v>0</v>
      </c>
      <c r="AN1871" s="388">
        <f t="shared" si="2691"/>
        <v>0</v>
      </c>
      <c r="AO1871" s="379">
        <f t="shared" si="2692"/>
        <v>0</v>
      </c>
      <c r="AP1871" s="380">
        <f t="shared" si="2693"/>
        <v>0</v>
      </c>
      <c r="AQ1871" s="292">
        <f t="shared" si="2694"/>
        <v>0</v>
      </c>
      <c r="AR1871" s="388">
        <f t="shared" si="2695"/>
        <v>0</v>
      </c>
      <c r="AS1871" s="379">
        <f t="shared" si="2696"/>
        <v>0</v>
      </c>
      <c r="AT1871" s="380">
        <f t="shared" si="2697"/>
        <v>0</v>
      </c>
      <c r="AU1871" s="292">
        <f t="shared" si="2698"/>
        <v>0</v>
      </c>
      <c r="AV1871" s="388">
        <f t="shared" si="2699"/>
        <v>0</v>
      </c>
      <c r="AW1871" s="379">
        <f t="shared" si="2700"/>
        <v>0</v>
      </c>
      <c r="AX1871" s="380">
        <f t="shared" si="2701"/>
        <v>0</v>
      </c>
      <c r="AY1871" s="292">
        <f t="shared" si="2702"/>
        <v>0</v>
      </c>
      <c r="AZ1871" s="388">
        <f t="shared" si="2703"/>
        <v>0</v>
      </c>
      <c r="BA1871" s="379">
        <f t="shared" si="2704"/>
        <v>0</v>
      </c>
      <c r="BB1871" s="380">
        <f t="shared" si="2705"/>
        <v>0</v>
      </c>
      <c r="BC1871" s="292">
        <f t="shared" si="2706"/>
        <v>0</v>
      </c>
      <c r="BD1871" s="388">
        <f t="shared" si="2707"/>
        <v>0</v>
      </c>
      <c r="BE1871" s="379">
        <f t="shared" si="2708"/>
        <v>0</v>
      </c>
      <c r="BF1871" s="380">
        <f t="shared" si="2709"/>
        <v>0</v>
      </c>
      <c r="BG1871" s="292">
        <f t="shared" si="2710"/>
        <v>0</v>
      </c>
      <c r="BH1871" s="388">
        <f t="shared" si="2711"/>
        <v>0</v>
      </c>
      <c r="BI1871" s="379">
        <f t="shared" si="2712"/>
        <v>0</v>
      </c>
      <c r="BJ1871" s="380">
        <f t="shared" si="2713"/>
        <v>0</v>
      </c>
      <c r="BK1871" s="292">
        <f t="shared" si="2714"/>
        <v>0</v>
      </c>
      <c r="CD1871" s="303"/>
      <c r="CE1871" s="311"/>
      <c r="CF1871" s="311"/>
      <c r="CG1871" s="311"/>
      <c r="CH1871" s="311"/>
      <c r="CI1871" s="311"/>
      <c r="CJ1871" s="311"/>
      <c r="CK1871" s="311"/>
      <c r="CL1871" s="311"/>
      <c r="CM1871" s="311"/>
      <c r="CN1871" s="311"/>
      <c r="CO1871" s="311"/>
      <c r="CP1871" s="311"/>
      <c r="CQ1871" s="311"/>
      <c r="CR1871" s="311"/>
      <c r="CS1871" s="311"/>
      <c r="CT1871" s="311"/>
      <c r="CU1871" s="311"/>
      <c r="CV1871" s="311"/>
      <c r="CW1871" s="311"/>
      <c r="CX1871" s="311"/>
      <c r="CY1871" s="311"/>
      <c r="CZ1871" s="311"/>
      <c r="DA1871" s="311"/>
      <c r="DB1871" s="311"/>
      <c r="DC1871" s="311"/>
      <c r="DD1871" s="311"/>
      <c r="DE1871" s="311"/>
      <c r="DF1871" s="305"/>
      <c r="DG1871" s="305"/>
      <c r="DH1871" s="305"/>
      <c r="DJ1871" s="610"/>
      <c r="DK1871" s="611"/>
      <c r="DL1871" s="415" t="s">
        <v>1910</v>
      </c>
      <c r="DM1871" s="416"/>
      <c r="DN1871" s="416"/>
      <c r="DO1871" s="416">
        <f t="shared" ref="DO1871:EO1871" si="2830">COUNTIF(D1859:D1864,"NS")</f>
        <v>0</v>
      </c>
      <c r="DP1871" s="416">
        <f t="shared" si="2830"/>
        <v>0</v>
      </c>
      <c r="DQ1871" s="416">
        <f t="shared" si="2830"/>
        <v>0</v>
      </c>
      <c r="DR1871" s="416">
        <f t="shared" si="2830"/>
        <v>0</v>
      </c>
      <c r="DS1871" s="416">
        <f t="shared" si="2830"/>
        <v>0</v>
      </c>
      <c r="DT1871" s="416">
        <f t="shared" si="2830"/>
        <v>0</v>
      </c>
      <c r="DU1871" s="416">
        <f t="shared" si="2830"/>
        <v>0</v>
      </c>
      <c r="DV1871" s="416">
        <f t="shared" si="2830"/>
        <v>0</v>
      </c>
      <c r="DW1871" s="416">
        <f t="shared" si="2830"/>
        <v>0</v>
      </c>
      <c r="DX1871" s="416">
        <f t="shared" si="2830"/>
        <v>0</v>
      </c>
      <c r="DY1871" s="416">
        <f t="shared" si="2830"/>
        <v>0</v>
      </c>
      <c r="DZ1871" s="416">
        <f t="shared" si="2830"/>
        <v>0</v>
      </c>
      <c r="EA1871" s="416">
        <f t="shared" si="2830"/>
        <v>0</v>
      </c>
      <c r="EB1871" s="416">
        <f t="shared" si="2830"/>
        <v>0</v>
      </c>
      <c r="EC1871" s="416">
        <f t="shared" si="2830"/>
        <v>0</v>
      </c>
      <c r="ED1871" s="416">
        <f t="shared" si="2830"/>
        <v>0</v>
      </c>
      <c r="EE1871" s="416">
        <f t="shared" si="2830"/>
        <v>0</v>
      </c>
      <c r="EF1871" s="416">
        <f t="shared" si="2830"/>
        <v>0</v>
      </c>
      <c r="EG1871" s="416">
        <f t="shared" si="2830"/>
        <v>0</v>
      </c>
      <c r="EH1871" s="416">
        <f t="shared" si="2830"/>
        <v>0</v>
      </c>
      <c r="EI1871" s="416">
        <f t="shared" si="2830"/>
        <v>0</v>
      </c>
      <c r="EJ1871" s="416">
        <f t="shared" si="2830"/>
        <v>0</v>
      </c>
      <c r="EK1871" s="416">
        <f t="shared" si="2830"/>
        <v>0</v>
      </c>
      <c r="EL1871" s="416">
        <f t="shared" si="2830"/>
        <v>0</v>
      </c>
      <c r="EM1871" s="416">
        <f t="shared" si="2830"/>
        <v>0</v>
      </c>
      <c r="EN1871" s="416">
        <f t="shared" si="2830"/>
        <v>0</v>
      </c>
      <c r="EO1871" s="417">
        <f t="shared" si="2830"/>
        <v>0</v>
      </c>
      <c r="ET1871" s="375"/>
      <c r="EU1871" s="375"/>
      <c r="EV1871" s="375"/>
      <c r="FF1871" s="400"/>
      <c r="FG1871" s="400"/>
      <c r="FH1871" s="400"/>
      <c r="FV1871" s="375"/>
      <c r="FW1871" s="375"/>
      <c r="FX1871" s="375"/>
    </row>
    <row r="1872" spans="1:180" ht="38.25" customHeight="1" x14ac:dyDescent="0.25">
      <c r="A1872" s="182"/>
      <c r="B1872" s="182"/>
      <c r="C1872" s="236" t="s">
        <v>329</v>
      </c>
      <c r="D1872" s="280"/>
      <c r="E1872" s="281"/>
      <c r="F1872" s="281"/>
      <c r="G1872" s="628"/>
      <c r="H1872" s="628"/>
      <c r="I1872" s="281"/>
      <c r="J1872" s="281"/>
      <c r="K1872" s="628"/>
      <c r="L1872" s="628"/>
      <c r="M1872" s="281"/>
      <c r="N1872" s="281"/>
      <c r="O1872" s="628"/>
      <c r="P1872" s="628"/>
      <c r="Q1872" s="281"/>
      <c r="R1872" s="281"/>
      <c r="S1872" s="628"/>
      <c r="T1872" s="628"/>
      <c r="U1872" s="281"/>
      <c r="V1872" s="281"/>
      <c r="W1872" s="628"/>
      <c r="X1872" s="628"/>
      <c r="Y1872" s="281"/>
      <c r="Z1872" s="281"/>
      <c r="AA1872" s="628"/>
      <c r="AB1872" s="628"/>
      <c r="AC1872" s="281"/>
      <c r="AD1872" s="281"/>
      <c r="AE1872" s="60"/>
      <c r="AF1872" s="259"/>
      <c r="AG1872" s="375">
        <f t="shared" si="2715"/>
        <v>27</v>
      </c>
      <c r="AH1872" s="375"/>
      <c r="AI1872" s="375"/>
      <c r="AJ1872" s="388">
        <f t="shared" si="2687"/>
        <v>0</v>
      </c>
      <c r="AK1872" s="379">
        <f t="shared" si="2688"/>
        <v>0</v>
      </c>
      <c r="AL1872" s="380">
        <f t="shared" si="2689"/>
        <v>0</v>
      </c>
      <c r="AM1872" s="292">
        <f t="shared" si="2690"/>
        <v>0</v>
      </c>
      <c r="AN1872" s="388">
        <f t="shared" si="2691"/>
        <v>0</v>
      </c>
      <c r="AO1872" s="379">
        <f t="shared" si="2692"/>
        <v>0</v>
      </c>
      <c r="AP1872" s="380">
        <f t="shared" si="2693"/>
        <v>0</v>
      </c>
      <c r="AQ1872" s="292">
        <f t="shared" si="2694"/>
        <v>0</v>
      </c>
      <c r="AR1872" s="388">
        <f t="shared" si="2695"/>
        <v>0</v>
      </c>
      <c r="AS1872" s="379">
        <f t="shared" si="2696"/>
        <v>0</v>
      </c>
      <c r="AT1872" s="380">
        <f t="shared" si="2697"/>
        <v>0</v>
      </c>
      <c r="AU1872" s="292">
        <f t="shared" si="2698"/>
        <v>0</v>
      </c>
      <c r="AV1872" s="388">
        <f t="shared" si="2699"/>
        <v>0</v>
      </c>
      <c r="AW1872" s="379">
        <f t="shared" si="2700"/>
        <v>0</v>
      </c>
      <c r="AX1872" s="380">
        <f t="shared" si="2701"/>
        <v>0</v>
      </c>
      <c r="AY1872" s="292">
        <f t="shared" si="2702"/>
        <v>0</v>
      </c>
      <c r="AZ1872" s="388">
        <f t="shared" si="2703"/>
        <v>0</v>
      </c>
      <c r="BA1872" s="379">
        <f t="shared" si="2704"/>
        <v>0</v>
      </c>
      <c r="BB1872" s="380">
        <f t="shared" si="2705"/>
        <v>0</v>
      </c>
      <c r="BC1872" s="292">
        <f t="shared" si="2706"/>
        <v>0</v>
      </c>
      <c r="BD1872" s="388">
        <f t="shared" si="2707"/>
        <v>0</v>
      </c>
      <c r="BE1872" s="379">
        <f t="shared" si="2708"/>
        <v>0</v>
      </c>
      <c r="BF1872" s="380">
        <f t="shared" si="2709"/>
        <v>0</v>
      </c>
      <c r="BG1872" s="292">
        <f t="shared" si="2710"/>
        <v>0</v>
      </c>
      <c r="BH1872" s="388">
        <f t="shared" si="2711"/>
        <v>0</v>
      </c>
      <c r="BI1872" s="379">
        <f t="shared" si="2712"/>
        <v>0</v>
      </c>
      <c r="BJ1872" s="380">
        <f t="shared" si="2713"/>
        <v>0</v>
      </c>
      <c r="BK1872" s="292">
        <f t="shared" si="2714"/>
        <v>0</v>
      </c>
      <c r="CD1872" s="303"/>
      <c r="CE1872" s="311"/>
      <c r="CF1872" s="311"/>
      <c r="CG1872" s="311"/>
      <c r="CH1872" s="311"/>
      <c r="CI1872" s="311"/>
      <c r="CJ1872" s="311"/>
      <c r="CK1872" s="311"/>
      <c r="CL1872" s="311"/>
      <c r="CM1872" s="311"/>
      <c r="CN1872" s="311"/>
      <c r="CO1872" s="311"/>
      <c r="CP1872" s="311"/>
      <c r="CQ1872" s="311"/>
      <c r="CR1872" s="311"/>
      <c r="CS1872" s="311"/>
      <c r="CT1872" s="311"/>
      <c r="CU1872" s="311"/>
      <c r="CV1872" s="311"/>
      <c r="CW1872" s="311"/>
      <c r="CX1872" s="311"/>
      <c r="CY1872" s="311"/>
      <c r="CZ1872" s="311"/>
      <c r="DA1872" s="311"/>
      <c r="DB1872" s="311"/>
      <c r="DC1872" s="311"/>
      <c r="DD1872" s="311"/>
      <c r="DE1872" s="311"/>
      <c r="DF1872" s="305"/>
      <c r="DG1872" s="305"/>
      <c r="DH1872" s="305"/>
      <c r="DJ1872" s="610"/>
      <c r="DK1872" s="611"/>
      <c r="DL1872" s="415" t="s">
        <v>1914</v>
      </c>
      <c r="DM1872" s="416"/>
      <c r="DN1872" s="416"/>
      <c r="DO1872" s="416">
        <f t="shared" ref="DO1872:EO1872" si="2831">SUM(D1859:D1864,D1870)</f>
        <v>0</v>
      </c>
      <c r="DP1872" s="416">
        <f t="shared" si="2831"/>
        <v>0</v>
      </c>
      <c r="DQ1872" s="416">
        <f t="shared" si="2831"/>
        <v>0</v>
      </c>
      <c r="DR1872" s="416">
        <f t="shared" si="2831"/>
        <v>0</v>
      </c>
      <c r="DS1872" s="416">
        <f t="shared" si="2831"/>
        <v>0</v>
      </c>
      <c r="DT1872" s="416">
        <f t="shared" si="2831"/>
        <v>0</v>
      </c>
      <c r="DU1872" s="416">
        <f t="shared" si="2831"/>
        <v>0</v>
      </c>
      <c r="DV1872" s="416">
        <f t="shared" si="2831"/>
        <v>0</v>
      </c>
      <c r="DW1872" s="416">
        <f t="shared" si="2831"/>
        <v>0</v>
      </c>
      <c r="DX1872" s="416">
        <f t="shared" si="2831"/>
        <v>0</v>
      </c>
      <c r="DY1872" s="416">
        <f t="shared" si="2831"/>
        <v>0</v>
      </c>
      <c r="DZ1872" s="416">
        <f t="shared" si="2831"/>
        <v>0</v>
      </c>
      <c r="EA1872" s="416">
        <f t="shared" si="2831"/>
        <v>0</v>
      </c>
      <c r="EB1872" s="416">
        <f t="shared" si="2831"/>
        <v>0</v>
      </c>
      <c r="EC1872" s="416">
        <f t="shared" si="2831"/>
        <v>0</v>
      </c>
      <c r="ED1872" s="416">
        <f t="shared" si="2831"/>
        <v>0</v>
      </c>
      <c r="EE1872" s="416">
        <f t="shared" si="2831"/>
        <v>0</v>
      </c>
      <c r="EF1872" s="416">
        <f t="shared" si="2831"/>
        <v>0</v>
      </c>
      <c r="EG1872" s="416">
        <f t="shared" si="2831"/>
        <v>0</v>
      </c>
      <c r="EH1872" s="416">
        <f t="shared" si="2831"/>
        <v>0</v>
      </c>
      <c r="EI1872" s="416">
        <f t="shared" si="2831"/>
        <v>0</v>
      </c>
      <c r="EJ1872" s="416">
        <f t="shared" si="2831"/>
        <v>0</v>
      </c>
      <c r="EK1872" s="416">
        <f t="shared" si="2831"/>
        <v>0</v>
      </c>
      <c r="EL1872" s="416">
        <f t="shared" si="2831"/>
        <v>0</v>
      </c>
      <c r="EM1872" s="416">
        <f t="shared" si="2831"/>
        <v>0</v>
      </c>
      <c r="EN1872" s="416">
        <f t="shared" si="2831"/>
        <v>0</v>
      </c>
      <c r="EO1872" s="417">
        <f t="shared" si="2831"/>
        <v>0</v>
      </c>
      <c r="ET1872" s="375"/>
      <c r="EU1872" s="375"/>
      <c r="EV1872" s="375"/>
      <c r="FF1872" s="400"/>
      <c r="FG1872" s="400"/>
      <c r="FH1872" s="400"/>
      <c r="FV1872" s="375"/>
      <c r="FW1872" s="375"/>
      <c r="FX1872" s="375"/>
    </row>
    <row r="1873" spans="1:180" ht="38.25" customHeight="1" x14ac:dyDescent="0.25">
      <c r="A1873" s="182"/>
      <c r="B1873" s="182"/>
      <c r="C1873" s="236" t="s">
        <v>330</v>
      </c>
      <c r="D1873" s="280"/>
      <c r="E1873" s="281"/>
      <c r="F1873" s="281"/>
      <c r="G1873" s="628"/>
      <c r="H1873" s="628"/>
      <c r="I1873" s="281"/>
      <c r="J1873" s="281"/>
      <c r="K1873" s="628"/>
      <c r="L1873" s="628"/>
      <c r="M1873" s="281"/>
      <c r="N1873" s="281"/>
      <c r="O1873" s="628"/>
      <c r="P1873" s="628"/>
      <c r="Q1873" s="281"/>
      <c r="R1873" s="281"/>
      <c r="S1873" s="628"/>
      <c r="T1873" s="628"/>
      <c r="U1873" s="281"/>
      <c r="V1873" s="281"/>
      <c r="W1873" s="628"/>
      <c r="X1873" s="628"/>
      <c r="Y1873" s="281"/>
      <c r="Z1873" s="281"/>
      <c r="AA1873" s="628"/>
      <c r="AB1873" s="628"/>
      <c r="AC1873" s="281"/>
      <c r="AD1873" s="281"/>
      <c r="AE1873" s="60"/>
      <c r="AF1873" s="259"/>
      <c r="AG1873" s="375">
        <f t="shared" si="2715"/>
        <v>27</v>
      </c>
      <c r="AH1873" s="375"/>
      <c r="AI1873" s="375"/>
      <c r="AJ1873" s="388">
        <f t="shared" si="2687"/>
        <v>0</v>
      </c>
      <c r="AK1873" s="379">
        <f t="shared" si="2688"/>
        <v>0</v>
      </c>
      <c r="AL1873" s="380">
        <f t="shared" si="2689"/>
        <v>0</v>
      </c>
      <c r="AM1873" s="292">
        <f t="shared" si="2690"/>
        <v>0</v>
      </c>
      <c r="AN1873" s="388">
        <f t="shared" si="2691"/>
        <v>0</v>
      </c>
      <c r="AO1873" s="379">
        <f t="shared" si="2692"/>
        <v>0</v>
      </c>
      <c r="AP1873" s="380">
        <f t="shared" si="2693"/>
        <v>0</v>
      </c>
      <c r="AQ1873" s="292">
        <f t="shared" si="2694"/>
        <v>0</v>
      </c>
      <c r="AR1873" s="388">
        <f t="shared" si="2695"/>
        <v>0</v>
      </c>
      <c r="AS1873" s="379">
        <f t="shared" si="2696"/>
        <v>0</v>
      </c>
      <c r="AT1873" s="380">
        <f t="shared" si="2697"/>
        <v>0</v>
      </c>
      <c r="AU1873" s="292">
        <f t="shared" si="2698"/>
        <v>0</v>
      </c>
      <c r="AV1873" s="388">
        <f t="shared" si="2699"/>
        <v>0</v>
      </c>
      <c r="AW1873" s="379">
        <f t="shared" si="2700"/>
        <v>0</v>
      </c>
      <c r="AX1873" s="380">
        <f t="shared" si="2701"/>
        <v>0</v>
      </c>
      <c r="AY1873" s="292">
        <f t="shared" si="2702"/>
        <v>0</v>
      </c>
      <c r="AZ1873" s="388">
        <f t="shared" si="2703"/>
        <v>0</v>
      </c>
      <c r="BA1873" s="379">
        <f t="shared" si="2704"/>
        <v>0</v>
      </c>
      <c r="BB1873" s="380">
        <f t="shared" si="2705"/>
        <v>0</v>
      </c>
      <c r="BC1873" s="292">
        <f t="shared" si="2706"/>
        <v>0</v>
      </c>
      <c r="BD1873" s="388">
        <f t="shared" si="2707"/>
        <v>0</v>
      </c>
      <c r="BE1873" s="379">
        <f t="shared" si="2708"/>
        <v>0</v>
      </c>
      <c r="BF1873" s="380">
        <f t="shared" si="2709"/>
        <v>0</v>
      </c>
      <c r="BG1873" s="292">
        <f t="shared" si="2710"/>
        <v>0</v>
      </c>
      <c r="BH1873" s="388">
        <f t="shared" si="2711"/>
        <v>0</v>
      </c>
      <c r="BI1873" s="379">
        <f t="shared" si="2712"/>
        <v>0</v>
      </c>
      <c r="BJ1873" s="380">
        <f t="shared" si="2713"/>
        <v>0</v>
      </c>
      <c r="BK1873" s="292">
        <f t="shared" si="2714"/>
        <v>0</v>
      </c>
      <c r="CD1873" s="303"/>
      <c r="CE1873" s="311"/>
      <c r="CF1873" s="311"/>
      <c r="CG1873" s="311"/>
      <c r="CH1873" s="311"/>
      <c r="CI1873" s="311"/>
      <c r="CJ1873" s="311"/>
      <c r="CK1873" s="311"/>
      <c r="CL1873" s="311"/>
      <c r="CM1873" s="311"/>
      <c r="CN1873" s="311"/>
      <c r="CO1873" s="311"/>
      <c r="CP1873" s="311"/>
      <c r="CQ1873" s="311"/>
      <c r="CR1873" s="311"/>
      <c r="CS1873" s="311"/>
      <c r="CT1873" s="311"/>
      <c r="CU1873" s="311"/>
      <c r="CV1873" s="311"/>
      <c r="CW1873" s="311"/>
      <c r="CX1873" s="311"/>
      <c r="CY1873" s="311"/>
      <c r="CZ1873" s="311"/>
      <c r="DA1873" s="311"/>
      <c r="DB1873" s="311"/>
      <c r="DC1873" s="311"/>
      <c r="DD1873" s="311"/>
      <c r="DE1873" s="311"/>
      <c r="DF1873" s="305"/>
      <c r="DG1873" s="305"/>
      <c r="DH1873" s="305"/>
      <c r="DJ1873" s="610"/>
      <c r="DK1873" s="611"/>
      <c r="DL1873" s="415" t="s">
        <v>1919</v>
      </c>
      <c r="DM1873" s="298"/>
      <c r="DN1873" s="298"/>
      <c r="DO1873" s="298">
        <f t="shared" ref="DO1873:EC1873" si="2832">IF(OR(AND(DO1870="NS",DO1871=6),AND(DO1870="NA")),0,IF(OR(
AND(IF(DO1870="NS",1,DO1870)&gt;DO1872*0.25,DO1871=0),
AND(DO1870&gt;0,OR(DO1871=6,DO1872=0)),
AND(DO1870&gt;0,DO1871=0,DO1872=0),
AND(DO1870="NS",DO1871=0,DO1872=0)),1,0))</f>
        <v>0</v>
      </c>
      <c r="DP1873" s="298">
        <f t="shared" si="2832"/>
        <v>0</v>
      </c>
      <c r="DQ1873" s="298">
        <f t="shared" si="2832"/>
        <v>0</v>
      </c>
      <c r="DR1873" s="298">
        <f t="shared" si="2832"/>
        <v>0</v>
      </c>
      <c r="DS1873" s="298">
        <f t="shared" si="2832"/>
        <v>0</v>
      </c>
      <c r="DT1873" s="298">
        <f t="shared" si="2832"/>
        <v>0</v>
      </c>
      <c r="DU1873" s="298">
        <f t="shared" si="2832"/>
        <v>0</v>
      </c>
      <c r="DV1873" s="298">
        <f t="shared" si="2832"/>
        <v>0</v>
      </c>
      <c r="DW1873" s="298">
        <f t="shared" si="2832"/>
        <v>0</v>
      </c>
      <c r="DX1873" s="298">
        <f t="shared" si="2832"/>
        <v>0</v>
      </c>
      <c r="DY1873" s="298">
        <f t="shared" si="2832"/>
        <v>0</v>
      </c>
      <c r="DZ1873" s="298">
        <f t="shared" si="2832"/>
        <v>0</v>
      </c>
      <c r="EA1873" s="298">
        <f t="shared" si="2832"/>
        <v>0</v>
      </c>
      <c r="EB1873" s="298">
        <f t="shared" si="2832"/>
        <v>0</v>
      </c>
      <c r="EC1873" s="298">
        <f t="shared" si="2832"/>
        <v>0</v>
      </c>
      <c r="ED1873" s="298">
        <f>IF(OR(AND(ED1870="NS",ED1871=6),AND(ED1870="NA")),0,IF(OR(
AND(IF(ED1870="NS",1,ED1870)&gt;ED1872*0.25,ED1871=0),
AND(ED1870&gt;0,OR(ED1871=6,ED1872=0)),
AND(ED1870&gt;0,ED1871=0,ED1872=0),
AND(ED1870="NS",ED1871=0,ED1872=0)),1,0))</f>
        <v>0</v>
      </c>
      <c r="EE1873" s="298">
        <f t="shared" ref="EE1873:EO1873" si="2833">IF(OR(AND(EE1870="NS",EE1871=6),AND(EE1870="NA")),0,IF(OR(
AND(IF(EE1870="NS",1,EE1870)&gt;EE1872*0.25,EE1871=0),
AND(EE1870&gt;0,OR(EE1871=6,EE1872=0)),
AND(EE1870&gt;0,EE1871=0,EE1872=0),
AND(EE1870="NS",EE1871=0,EE1872=0)),1,0))</f>
        <v>0</v>
      </c>
      <c r="EF1873" s="298">
        <f t="shared" si="2833"/>
        <v>0</v>
      </c>
      <c r="EG1873" s="298">
        <f t="shared" si="2833"/>
        <v>0</v>
      </c>
      <c r="EH1873" s="298">
        <f t="shared" si="2833"/>
        <v>0</v>
      </c>
      <c r="EI1873" s="298">
        <f t="shared" si="2833"/>
        <v>0</v>
      </c>
      <c r="EJ1873" s="298">
        <f t="shared" si="2833"/>
        <v>0</v>
      </c>
      <c r="EK1873" s="298">
        <f t="shared" si="2833"/>
        <v>0</v>
      </c>
      <c r="EL1873" s="298">
        <f t="shared" si="2833"/>
        <v>0</v>
      </c>
      <c r="EM1873" s="298">
        <f t="shared" si="2833"/>
        <v>0</v>
      </c>
      <c r="EN1873" s="298">
        <f t="shared" si="2833"/>
        <v>0</v>
      </c>
      <c r="EO1873" s="302">
        <f t="shared" si="2833"/>
        <v>0</v>
      </c>
      <c r="EP1873" s="377">
        <f>SUM(DO1873:EO1873)</f>
        <v>0</v>
      </c>
      <c r="ET1873" s="375"/>
      <c r="EU1873" s="375"/>
      <c r="EV1873" s="375"/>
      <c r="FF1873" s="400"/>
      <c r="FG1873" s="400"/>
      <c r="FH1873" s="400"/>
      <c r="FV1873" s="375"/>
      <c r="FW1873" s="375"/>
      <c r="FX1873" s="375"/>
    </row>
    <row r="1874" spans="1:180" ht="38.25" customHeight="1" x14ac:dyDescent="0.25">
      <c r="A1874" s="182"/>
      <c r="B1874" s="182"/>
      <c r="C1874" s="236" t="s">
        <v>331</v>
      </c>
      <c r="D1874" s="280"/>
      <c r="E1874" s="281"/>
      <c r="F1874" s="281"/>
      <c r="G1874" s="628"/>
      <c r="H1874" s="628"/>
      <c r="I1874" s="281"/>
      <c r="J1874" s="281"/>
      <c r="K1874" s="628"/>
      <c r="L1874" s="628"/>
      <c r="M1874" s="281"/>
      <c r="N1874" s="281"/>
      <c r="O1874" s="628"/>
      <c r="P1874" s="628"/>
      <c r="Q1874" s="281"/>
      <c r="R1874" s="281"/>
      <c r="S1874" s="628"/>
      <c r="T1874" s="628"/>
      <c r="U1874" s="281"/>
      <c r="V1874" s="281"/>
      <c r="W1874" s="628"/>
      <c r="X1874" s="628"/>
      <c r="Y1874" s="281"/>
      <c r="Z1874" s="281"/>
      <c r="AA1874" s="628"/>
      <c r="AB1874" s="628"/>
      <c r="AC1874" s="281"/>
      <c r="AD1874" s="281"/>
      <c r="AE1874" s="60"/>
      <c r="AF1874" s="259"/>
      <c r="AG1874" s="375">
        <f t="shared" si="2715"/>
        <v>27</v>
      </c>
      <c r="AH1874" s="375"/>
      <c r="AI1874" s="375"/>
      <c r="AJ1874" s="388">
        <f t="shared" si="2687"/>
        <v>0</v>
      </c>
      <c r="AK1874" s="379">
        <f t="shared" si="2688"/>
        <v>0</v>
      </c>
      <c r="AL1874" s="380">
        <f t="shared" si="2689"/>
        <v>0</v>
      </c>
      <c r="AM1874" s="292">
        <f t="shared" si="2690"/>
        <v>0</v>
      </c>
      <c r="AN1874" s="388">
        <f t="shared" si="2691"/>
        <v>0</v>
      </c>
      <c r="AO1874" s="379">
        <f t="shared" si="2692"/>
        <v>0</v>
      </c>
      <c r="AP1874" s="380">
        <f t="shared" si="2693"/>
        <v>0</v>
      </c>
      <c r="AQ1874" s="292">
        <f t="shared" si="2694"/>
        <v>0</v>
      </c>
      <c r="AR1874" s="388">
        <f t="shared" si="2695"/>
        <v>0</v>
      </c>
      <c r="AS1874" s="379">
        <f t="shared" si="2696"/>
        <v>0</v>
      </c>
      <c r="AT1874" s="380">
        <f t="shared" si="2697"/>
        <v>0</v>
      </c>
      <c r="AU1874" s="292">
        <f t="shared" si="2698"/>
        <v>0</v>
      </c>
      <c r="AV1874" s="388">
        <f t="shared" si="2699"/>
        <v>0</v>
      </c>
      <c r="AW1874" s="379">
        <f t="shared" si="2700"/>
        <v>0</v>
      </c>
      <c r="AX1874" s="380">
        <f t="shared" si="2701"/>
        <v>0</v>
      </c>
      <c r="AY1874" s="292">
        <f t="shared" si="2702"/>
        <v>0</v>
      </c>
      <c r="AZ1874" s="388">
        <f t="shared" si="2703"/>
        <v>0</v>
      </c>
      <c r="BA1874" s="379">
        <f t="shared" si="2704"/>
        <v>0</v>
      </c>
      <c r="BB1874" s="380">
        <f t="shared" si="2705"/>
        <v>0</v>
      </c>
      <c r="BC1874" s="292">
        <f t="shared" si="2706"/>
        <v>0</v>
      </c>
      <c r="BD1874" s="388">
        <f t="shared" si="2707"/>
        <v>0</v>
      </c>
      <c r="BE1874" s="379">
        <f t="shared" si="2708"/>
        <v>0</v>
      </c>
      <c r="BF1874" s="380">
        <f t="shared" si="2709"/>
        <v>0</v>
      </c>
      <c r="BG1874" s="292">
        <f t="shared" si="2710"/>
        <v>0</v>
      </c>
      <c r="BH1874" s="388">
        <f t="shared" si="2711"/>
        <v>0</v>
      </c>
      <c r="BI1874" s="379">
        <f t="shared" si="2712"/>
        <v>0</v>
      </c>
      <c r="BJ1874" s="380">
        <f t="shared" si="2713"/>
        <v>0</v>
      </c>
      <c r="BK1874" s="292">
        <f t="shared" si="2714"/>
        <v>0</v>
      </c>
      <c r="CD1874" s="299" t="s">
        <v>60</v>
      </c>
      <c r="CE1874" s="423">
        <f t="shared" ref="CE1874" si="2834">IF(D1874="",0,D1874)</f>
        <v>0</v>
      </c>
      <c r="CF1874" s="423">
        <f t="shared" ref="CF1874" si="2835">IF(E1874="",0,E1874)</f>
        <v>0</v>
      </c>
      <c r="CG1874" s="423">
        <f t="shared" ref="CG1874" si="2836">IF(F1874="",0,F1874)</f>
        <v>0</v>
      </c>
      <c r="CH1874" s="423">
        <f t="shared" ref="CH1874" si="2837">IF(G1874="",0,G1874)</f>
        <v>0</v>
      </c>
      <c r="CI1874" s="423">
        <f t="shared" ref="CI1874" si="2838">IF(H1874="",0,H1874)</f>
        <v>0</v>
      </c>
      <c r="CJ1874" s="423">
        <f t="shared" ref="CJ1874" si="2839">IF(I1874="",0,I1874)</f>
        <v>0</v>
      </c>
      <c r="CK1874" s="423">
        <f t="shared" ref="CK1874" si="2840">IF(J1874="",0,J1874)</f>
        <v>0</v>
      </c>
      <c r="CL1874" s="423">
        <f t="shared" ref="CL1874" si="2841">IF(K1874="",0,K1874)</f>
        <v>0</v>
      </c>
      <c r="CM1874" s="423">
        <f t="shared" ref="CM1874" si="2842">IF(L1874="",0,L1874)</f>
        <v>0</v>
      </c>
      <c r="CN1874" s="423">
        <f t="shared" ref="CN1874" si="2843">IF(M1874="",0,M1874)</f>
        <v>0</v>
      </c>
      <c r="CO1874" s="423">
        <f t="shared" ref="CO1874" si="2844">IF(N1874="",0,N1874)</f>
        <v>0</v>
      </c>
      <c r="CP1874" s="423">
        <f t="shared" ref="CP1874" si="2845">IF(O1874="",0,O1874)</f>
        <v>0</v>
      </c>
      <c r="CQ1874" s="423">
        <f t="shared" ref="CQ1874" si="2846">IF(P1874="",0,P1874)</f>
        <v>0</v>
      </c>
      <c r="CR1874" s="423">
        <f t="shared" ref="CR1874" si="2847">IF(Q1874="",0,Q1874)</f>
        <v>0</v>
      </c>
      <c r="CS1874" s="423">
        <f t="shared" ref="CS1874" si="2848">IF(R1874="",0,R1874)</f>
        <v>0</v>
      </c>
      <c r="CT1874" s="423">
        <f t="shared" ref="CT1874" si="2849">IF(S1874="",0,S1874)</f>
        <v>0</v>
      </c>
      <c r="CU1874" s="423">
        <f t="shared" ref="CU1874" si="2850">IF(T1874="",0,T1874)</f>
        <v>0</v>
      </c>
      <c r="CV1874" s="423">
        <f t="shared" ref="CV1874" si="2851">IF(U1874="",0,U1874)</f>
        <v>0</v>
      </c>
      <c r="CW1874" s="423">
        <f t="shared" ref="CW1874" si="2852">IF(V1874="",0,V1874)</f>
        <v>0</v>
      </c>
      <c r="CX1874" s="423">
        <f t="shared" ref="CX1874" si="2853">IF(W1874="",0,W1874)</f>
        <v>0</v>
      </c>
      <c r="CY1874" s="423">
        <f t="shared" ref="CY1874" si="2854">IF(X1874="",0,X1874)</f>
        <v>0</v>
      </c>
      <c r="CZ1874" s="423">
        <f t="shared" ref="CZ1874" si="2855">IF(Y1874="",0,Y1874)</f>
        <v>0</v>
      </c>
      <c r="DA1874" s="423">
        <f t="shared" ref="DA1874" si="2856">IF(Z1874="",0,Z1874)</f>
        <v>0</v>
      </c>
      <c r="DB1874" s="423">
        <f t="shared" ref="DB1874" si="2857">IF(AA1874="",0,AA1874)</f>
        <v>0</v>
      </c>
      <c r="DC1874" s="423">
        <f t="shared" ref="DC1874" si="2858">IF(AB1874="",0,AB1874)</f>
        <v>0</v>
      </c>
      <c r="DD1874" s="423">
        <f t="shared" ref="DD1874" si="2859">IF(AC1874="",0,AC1874)</f>
        <v>0</v>
      </c>
      <c r="DE1874" s="423">
        <f t="shared" ref="DE1874" si="2860">IF(AD1874="",0,AD1874)</f>
        <v>0</v>
      </c>
      <c r="DF1874" s="300"/>
      <c r="DG1874" s="300"/>
      <c r="DH1874" s="300"/>
      <c r="DJ1874" s="610"/>
      <c r="DK1874" s="611"/>
      <c r="DL1874" s="415"/>
      <c r="DM1874" s="416"/>
      <c r="DN1874" s="416"/>
      <c r="DO1874" s="416"/>
      <c r="DP1874" s="416"/>
      <c r="DQ1874" s="416"/>
      <c r="DR1874" s="416"/>
      <c r="DS1874" s="416"/>
      <c r="DT1874" s="416"/>
      <c r="DU1874" s="416"/>
      <c r="DV1874" s="416"/>
      <c r="DW1874" s="416"/>
      <c r="DX1874" s="416"/>
      <c r="DY1874" s="416"/>
      <c r="DZ1874" s="416"/>
      <c r="EA1874" s="416"/>
      <c r="EB1874" s="416"/>
      <c r="EC1874" s="416"/>
      <c r="ED1874" s="416"/>
      <c r="EE1874" s="416"/>
      <c r="EF1874" s="416"/>
      <c r="EG1874" s="416"/>
      <c r="EH1874" s="416"/>
      <c r="EI1874" s="416"/>
      <c r="EJ1874" s="416"/>
      <c r="EK1874" s="416"/>
      <c r="EL1874" s="416"/>
      <c r="EM1874" s="416"/>
      <c r="EN1874" s="416"/>
      <c r="EO1874" s="417"/>
      <c r="ET1874" s="375"/>
      <c r="EU1874" s="375"/>
      <c r="EV1874" s="375"/>
      <c r="FF1874" s="400"/>
      <c r="FG1874" s="400"/>
      <c r="FH1874" s="400"/>
      <c r="FV1874" s="375"/>
      <c r="FW1874" s="375"/>
      <c r="FX1874" s="375"/>
    </row>
    <row r="1875" spans="1:180" ht="38.25" customHeight="1" x14ac:dyDescent="0.25">
      <c r="A1875" s="152"/>
      <c r="B1875" s="152"/>
      <c r="C1875" s="237" t="s">
        <v>340</v>
      </c>
      <c r="D1875" s="280"/>
      <c r="E1875" s="281"/>
      <c r="F1875" s="281"/>
      <c r="G1875" s="628"/>
      <c r="H1875" s="628"/>
      <c r="I1875" s="281"/>
      <c r="J1875" s="281"/>
      <c r="K1875" s="628"/>
      <c r="L1875" s="628"/>
      <c r="M1875" s="281"/>
      <c r="N1875" s="281"/>
      <c r="O1875" s="628"/>
      <c r="P1875" s="628"/>
      <c r="Q1875" s="281"/>
      <c r="R1875" s="281"/>
      <c r="S1875" s="628"/>
      <c r="T1875" s="628"/>
      <c r="U1875" s="281"/>
      <c r="V1875" s="281"/>
      <c r="W1875" s="628"/>
      <c r="X1875" s="628"/>
      <c r="Y1875" s="281"/>
      <c r="Z1875" s="281"/>
      <c r="AA1875" s="628"/>
      <c r="AB1875" s="628"/>
      <c r="AC1875" s="281"/>
      <c r="AD1875" s="281"/>
      <c r="AE1875" s="60"/>
      <c r="AF1875" s="259"/>
      <c r="AG1875" s="375">
        <f t="shared" si="2715"/>
        <v>27</v>
      </c>
      <c r="AH1875" s="375"/>
      <c r="AI1875" s="375"/>
      <c r="AJ1875" s="388">
        <f t="shared" si="2687"/>
        <v>0</v>
      </c>
      <c r="AK1875" s="379">
        <f t="shared" si="2688"/>
        <v>0</v>
      </c>
      <c r="AL1875" s="380">
        <f t="shared" si="2689"/>
        <v>0</v>
      </c>
      <c r="AM1875" s="292">
        <f t="shared" si="2690"/>
        <v>0</v>
      </c>
      <c r="AN1875" s="388">
        <f t="shared" si="2691"/>
        <v>0</v>
      </c>
      <c r="AO1875" s="379">
        <f t="shared" si="2692"/>
        <v>0</v>
      </c>
      <c r="AP1875" s="380">
        <f t="shared" si="2693"/>
        <v>0</v>
      </c>
      <c r="AQ1875" s="292">
        <f t="shared" si="2694"/>
        <v>0</v>
      </c>
      <c r="AR1875" s="388">
        <f t="shared" si="2695"/>
        <v>0</v>
      </c>
      <c r="AS1875" s="379">
        <f t="shared" si="2696"/>
        <v>0</v>
      </c>
      <c r="AT1875" s="380">
        <f t="shared" si="2697"/>
        <v>0</v>
      </c>
      <c r="AU1875" s="292">
        <f t="shared" si="2698"/>
        <v>0</v>
      </c>
      <c r="AV1875" s="388">
        <f t="shared" si="2699"/>
        <v>0</v>
      </c>
      <c r="AW1875" s="379">
        <f t="shared" si="2700"/>
        <v>0</v>
      </c>
      <c r="AX1875" s="380">
        <f t="shared" si="2701"/>
        <v>0</v>
      </c>
      <c r="AY1875" s="292">
        <f t="shared" si="2702"/>
        <v>0</v>
      </c>
      <c r="AZ1875" s="388">
        <f t="shared" si="2703"/>
        <v>0</v>
      </c>
      <c r="BA1875" s="379">
        <f t="shared" si="2704"/>
        <v>0</v>
      </c>
      <c r="BB1875" s="380">
        <f t="shared" si="2705"/>
        <v>0</v>
      </c>
      <c r="BC1875" s="292">
        <f t="shared" si="2706"/>
        <v>0</v>
      </c>
      <c r="BD1875" s="388">
        <f t="shared" si="2707"/>
        <v>0</v>
      </c>
      <c r="BE1875" s="379">
        <f t="shared" si="2708"/>
        <v>0</v>
      </c>
      <c r="BF1875" s="380">
        <f t="shared" si="2709"/>
        <v>0</v>
      </c>
      <c r="BG1875" s="292">
        <f t="shared" si="2710"/>
        <v>0</v>
      </c>
      <c r="BH1875" s="388">
        <f t="shared" si="2711"/>
        <v>0</v>
      </c>
      <c r="BI1875" s="379">
        <f t="shared" si="2712"/>
        <v>0</v>
      </c>
      <c r="BJ1875" s="380">
        <f t="shared" si="2713"/>
        <v>0</v>
      </c>
      <c r="BK1875" s="292">
        <f t="shared" si="2714"/>
        <v>0</v>
      </c>
      <c r="CD1875" s="299" t="s">
        <v>1917</v>
      </c>
      <c r="CE1875" s="301">
        <f t="shared" ref="CE1875" si="2861">SUM(D1875:D1878)</f>
        <v>0</v>
      </c>
      <c r="CF1875" s="301">
        <f t="shared" ref="CF1875" si="2862">SUM(E1875:E1878)</f>
        <v>0</v>
      </c>
      <c r="CG1875" s="301">
        <f t="shared" ref="CG1875" si="2863">SUM(F1875:F1878)</f>
        <v>0</v>
      </c>
      <c r="CH1875" s="301">
        <f t="shared" ref="CH1875" si="2864">SUM(G1875:G1878)</f>
        <v>0</v>
      </c>
      <c r="CI1875" s="301">
        <f t="shared" ref="CI1875" si="2865">SUM(H1875:H1878)</f>
        <v>0</v>
      </c>
      <c r="CJ1875" s="301">
        <f t="shared" ref="CJ1875" si="2866">SUM(I1875:I1878)</f>
        <v>0</v>
      </c>
      <c r="CK1875" s="301">
        <f t="shared" ref="CK1875" si="2867">SUM(J1875:J1878)</f>
        <v>0</v>
      </c>
      <c r="CL1875" s="301">
        <f t="shared" ref="CL1875" si="2868">SUM(K1875:K1878)</f>
        <v>0</v>
      </c>
      <c r="CM1875" s="301">
        <f t="shared" ref="CM1875" si="2869">SUM(L1875:L1878)</f>
        <v>0</v>
      </c>
      <c r="CN1875" s="301">
        <f t="shared" ref="CN1875" si="2870">SUM(M1875:M1878)</f>
        <v>0</v>
      </c>
      <c r="CO1875" s="301">
        <f t="shared" ref="CO1875" si="2871">SUM(N1875:N1878)</f>
        <v>0</v>
      </c>
      <c r="CP1875" s="301">
        <f t="shared" ref="CP1875" si="2872">SUM(O1875:O1878)</f>
        <v>0</v>
      </c>
      <c r="CQ1875" s="301">
        <f t="shared" ref="CQ1875" si="2873">SUM(P1875:P1878)</f>
        <v>0</v>
      </c>
      <c r="CR1875" s="301">
        <f t="shared" ref="CR1875" si="2874">SUM(Q1875:Q1878)</f>
        <v>0</v>
      </c>
      <c r="CS1875" s="301">
        <f t="shared" ref="CS1875" si="2875">SUM(R1875:R1878)</f>
        <v>0</v>
      </c>
      <c r="CT1875" s="301">
        <f t="shared" ref="CT1875" si="2876">SUM(S1875:S1878)</f>
        <v>0</v>
      </c>
      <c r="CU1875" s="301">
        <f t="shared" ref="CU1875" si="2877">SUM(T1875:T1878)</f>
        <v>0</v>
      </c>
      <c r="CV1875" s="301">
        <f t="shared" ref="CV1875" si="2878">SUM(U1875:U1878)</f>
        <v>0</v>
      </c>
      <c r="CW1875" s="301">
        <f t="shared" ref="CW1875" si="2879">SUM(V1875:V1878)</f>
        <v>0</v>
      </c>
      <c r="CX1875" s="301">
        <f t="shared" ref="CX1875" si="2880">SUM(W1875:W1878)</f>
        <v>0</v>
      </c>
      <c r="CY1875" s="301">
        <f t="shared" ref="CY1875" si="2881">SUM(X1875:X1878)</f>
        <v>0</v>
      </c>
      <c r="CZ1875" s="301">
        <f t="shared" ref="CZ1875" si="2882">SUM(Y1875:Y1878)</f>
        <v>0</v>
      </c>
      <c r="DA1875" s="301">
        <f t="shared" ref="DA1875" si="2883">SUM(Z1875:Z1878)</f>
        <v>0</v>
      </c>
      <c r="DB1875" s="301">
        <f t="shared" ref="DB1875" si="2884">SUM(AA1875:AA1878)</f>
        <v>0</v>
      </c>
      <c r="DC1875" s="301">
        <f t="shared" ref="DC1875" si="2885">SUM(AB1875:AB1878)</f>
        <v>0</v>
      </c>
      <c r="DD1875" s="301">
        <f t="shared" ref="DD1875" si="2886">SUM(AC1875:AC1878)</f>
        <v>0</v>
      </c>
      <c r="DE1875" s="301">
        <f t="shared" ref="DE1875" si="2887">SUM(AD1875:AD1878)</f>
        <v>0</v>
      </c>
      <c r="DF1875" s="301"/>
      <c r="DG1875" s="301"/>
      <c r="DH1875" s="301"/>
      <c r="DJ1875" s="612"/>
      <c r="DK1875" s="613"/>
      <c r="DL1875" s="415"/>
      <c r="DM1875" s="416"/>
      <c r="DN1875" s="416"/>
      <c r="DO1875" s="416"/>
      <c r="DP1875" s="416"/>
      <c r="DQ1875" s="416"/>
      <c r="DR1875" s="416"/>
      <c r="DS1875" s="416"/>
      <c r="DT1875" s="416"/>
      <c r="DU1875" s="416"/>
      <c r="DV1875" s="416"/>
      <c r="DW1875" s="416"/>
      <c r="DX1875" s="416"/>
      <c r="DY1875" s="416"/>
      <c r="DZ1875" s="416"/>
      <c r="EA1875" s="416"/>
      <c r="EB1875" s="416"/>
      <c r="EC1875" s="416"/>
      <c r="ED1875" s="416"/>
      <c r="EE1875" s="416"/>
      <c r="EF1875" s="416"/>
      <c r="EG1875" s="416"/>
      <c r="EH1875" s="416"/>
      <c r="EI1875" s="416"/>
      <c r="EJ1875" s="416"/>
      <c r="EK1875" s="416"/>
      <c r="EL1875" s="416"/>
      <c r="EM1875" s="416"/>
      <c r="EN1875" s="416"/>
      <c r="EO1875" s="417"/>
      <c r="ET1875" s="375"/>
      <c r="EU1875" s="375"/>
      <c r="EV1875" s="375"/>
      <c r="FF1875" s="400"/>
      <c r="FG1875" s="400"/>
      <c r="FH1875" s="400"/>
      <c r="FV1875" s="375"/>
      <c r="FW1875" s="375"/>
      <c r="FX1875" s="375"/>
    </row>
    <row r="1876" spans="1:180" ht="38.25" customHeight="1" x14ac:dyDescent="0.25">
      <c r="A1876" s="152"/>
      <c r="B1876" s="152"/>
      <c r="C1876" s="237" t="s">
        <v>341</v>
      </c>
      <c r="D1876" s="280"/>
      <c r="E1876" s="281"/>
      <c r="F1876" s="281"/>
      <c r="G1876" s="628"/>
      <c r="H1876" s="628"/>
      <c r="I1876" s="281"/>
      <c r="J1876" s="281"/>
      <c r="K1876" s="628"/>
      <c r="L1876" s="628"/>
      <c r="M1876" s="281"/>
      <c r="N1876" s="281"/>
      <c r="O1876" s="628"/>
      <c r="P1876" s="628"/>
      <c r="Q1876" s="281"/>
      <c r="R1876" s="281"/>
      <c r="S1876" s="628"/>
      <c r="T1876" s="628"/>
      <c r="U1876" s="281"/>
      <c r="V1876" s="281"/>
      <c r="W1876" s="628"/>
      <c r="X1876" s="628"/>
      <c r="Y1876" s="281"/>
      <c r="Z1876" s="281"/>
      <c r="AA1876" s="628"/>
      <c r="AB1876" s="628"/>
      <c r="AC1876" s="281"/>
      <c r="AD1876" s="281"/>
      <c r="AE1876" s="60"/>
      <c r="AF1876" s="259"/>
      <c r="AG1876" s="375">
        <f t="shared" si="2715"/>
        <v>27</v>
      </c>
      <c r="AH1876" s="375"/>
      <c r="AI1876" s="375"/>
      <c r="AJ1876" s="388">
        <f t="shared" si="2687"/>
        <v>0</v>
      </c>
      <c r="AK1876" s="379">
        <f t="shared" si="2688"/>
        <v>0</v>
      </c>
      <c r="AL1876" s="380">
        <f t="shared" si="2689"/>
        <v>0</v>
      </c>
      <c r="AM1876" s="292">
        <f t="shared" si="2690"/>
        <v>0</v>
      </c>
      <c r="AN1876" s="388">
        <f t="shared" si="2691"/>
        <v>0</v>
      </c>
      <c r="AO1876" s="379">
        <f t="shared" si="2692"/>
        <v>0</v>
      </c>
      <c r="AP1876" s="380">
        <f t="shared" si="2693"/>
        <v>0</v>
      </c>
      <c r="AQ1876" s="292">
        <f t="shared" si="2694"/>
        <v>0</v>
      </c>
      <c r="AR1876" s="388">
        <f t="shared" si="2695"/>
        <v>0</v>
      </c>
      <c r="AS1876" s="379">
        <f t="shared" si="2696"/>
        <v>0</v>
      </c>
      <c r="AT1876" s="380">
        <f t="shared" si="2697"/>
        <v>0</v>
      </c>
      <c r="AU1876" s="292">
        <f t="shared" si="2698"/>
        <v>0</v>
      </c>
      <c r="AV1876" s="388">
        <f t="shared" si="2699"/>
        <v>0</v>
      </c>
      <c r="AW1876" s="379">
        <f t="shared" si="2700"/>
        <v>0</v>
      </c>
      <c r="AX1876" s="380">
        <f t="shared" si="2701"/>
        <v>0</v>
      </c>
      <c r="AY1876" s="292">
        <f t="shared" si="2702"/>
        <v>0</v>
      </c>
      <c r="AZ1876" s="388">
        <f t="shared" si="2703"/>
        <v>0</v>
      </c>
      <c r="BA1876" s="379">
        <f t="shared" si="2704"/>
        <v>0</v>
      </c>
      <c r="BB1876" s="380">
        <f t="shared" si="2705"/>
        <v>0</v>
      </c>
      <c r="BC1876" s="292">
        <f t="shared" si="2706"/>
        <v>0</v>
      </c>
      <c r="BD1876" s="388">
        <f t="shared" si="2707"/>
        <v>0</v>
      </c>
      <c r="BE1876" s="379">
        <f t="shared" si="2708"/>
        <v>0</v>
      </c>
      <c r="BF1876" s="380">
        <f t="shared" si="2709"/>
        <v>0</v>
      </c>
      <c r="BG1876" s="292">
        <f t="shared" si="2710"/>
        <v>0</v>
      </c>
      <c r="BH1876" s="388">
        <f t="shared" si="2711"/>
        <v>0</v>
      </c>
      <c r="BI1876" s="379">
        <f t="shared" si="2712"/>
        <v>0</v>
      </c>
      <c r="BJ1876" s="380">
        <f t="shared" si="2713"/>
        <v>0</v>
      </c>
      <c r="BK1876" s="292">
        <f t="shared" si="2714"/>
        <v>0</v>
      </c>
      <c r="CD1876" s="299" t="s">
        <v>1910</v>
      </c>
      <c r="CE1876" s="423">
        <f t="shared" ref="CE1876" si="2888">COUNTIF(D1875:D1878,"NS")</f>
        <v>0</v>
      </c>
      <c r="CF1876" s="423">
        <f t="shared" ref="CF1876" si="2889">COUNTIF(E1875:E1878,"NS")</f>
        <v>0</v>
      </c>
      <c r="CG1876" s="423">
        <f t="shared" ref="CG1876" si="2890">COUNTIF(F1875:F1878,"NS")</f>
        <v>0</v>
      </c>
      <c r="CH1876" s="423">
        <f t="shared" ref="CH1876" si="2891">COUNTIF(G1875:G1878,"NS")</f>
        <v>0</v>
      </c>
      <c r="CI1876" s="423">
        <f t="shared" ref="CI1876" si="2892">COUNTIF(H1875:H1878,"NS")</f>
        <v>0</v>
      </c>
      <c r="CJ1876" s="423">
        <f t="shared" ref="CJ1876" si="2893">COUNTIF(I1875:I1878,"NS")</f>
        <v>0</v>
      </c>
      <c r="CK1876" s="423">
        <f t="shared" ref="CK1876" si="2894">COUNTIF(J1875:J1878,"NS")</f>
        <v>0</v>
      </c>
      <c r="CL1876" s="423">
        <f t="shared" ref="CL1876" si="2895">COUNTIF(K1875:K1878,"NS")</f>
        <v>0</v>
      </c>
      <c r="CM1876" s="423">
        <f t="shared" ref="CM1876" si="2896">COUNTIF(L1875:L1878,"NS")</f>
        <v>0</v>
      </c>
      <c r="CN1876" s="423">
        <f t="shared" ref="CN1876" si="2897">COUNTIF(M1875:M1878,"NS")</f>
        <v>0</v>
      </c>
      <c r="CO1876" s="423">
        <f t="shared" ref="CO1876" si="2898">COUNTIF(N1875:N1878,"NS")</f>
        <v>0</v>
      </c>
      <c r="CP1876" s="423">
        <f t="shared" ref="CP1876" si="2899">COUNTIF(O1875:O1878,"NS")</f>
        <v>0</v>
      </c>
      <c r="CQ1876" s="423">
        <f t="shared" ref="CQ1876" si="2900">COUNTIF(P1875:P1878,"NS")</f>
        <v>0</v>
      </c>
      <c r="CR1876" s="423">
        <f t="shared" ref="CR1876" si="2901">COUNTIF(Q1875:Q1878,"NS")</f>
        <v>0</v>
      </c>
      <c r="CS1876" s="423">
        <f t="shared" ref="CS1876" si="2902">COUNTIF(R1875:R1878,"NS")</f>
        <v>0</v>
      </c>
      <c r="CT1876" s="423">
        <f t="shared" ref="CT1876" si="2903">COUNTIF(S1875:S1878,"NS")</f>
        <v>0</v>
      </c>
      <c r="CU1876" s="423">
        <f t="shared" ref="CU1876" si="2904">COUNTIF(T1875:T1878,"NS")</f>
        <v>0</v>
      </c>
      <c r="CV1876" s="423">
        <f t="shared" ref="CV1876" si="2905">COUNTIF(U1875:U1878,"NS")</f>
        <v>0</v>
      </c>
      <c r="CW1876" s="423">
        <f t="shared" ref="CW1876" si="2906">COUNTIF(V1875:V1878,"NS")</f>
        <v>0</v>
      </c>
      <c r="CX1876" s="423">
        <f t="shared" ref="CX1876" si="2907">COUNTIF(W1875:W1878,"NS")</f>
        <v>0</v>
      </c>
      <c r="CY1876" s="423">
        <f t="shared" ref="CY1876" si="2908">COUNTIF(X1875:X1878,"NS")</f>
        <v>0</v>
      </c>
      <c r="CZ1876" s="423">
        <f t="shared" ref="CZ1876" si="2909">COUNTIF(Y1875:Y1878,"NS")</f>
        <v>0</v>
      </c>
      <c r="DA1876" s="423">
        <f t="shared" ref="DA1876" si="2910">COUNTIF(Z1875:Z1878,"NS")</f>
        <v>0</v>
      </c>
      <c r="DB1876" s="423">
        <f t="shared" ref="DB1876" si="2911">COUNTIF(AA1875:AA1878,"NS")</f>
        <v>0</v>
      </c>
      <c r="DC1876" s="423">
        <f t="shared" ref="DC1876" si="2912">COUNTIF(AB1875:AB1878,"NS")</f>
        <v>0</v>
      </c>
      <c r="DD1876" s="423">
        <f t="shared" ref="DD1876" si="2913">COUNTIF(AC1875:AC1878,"NS")</f>
        <v>0</v>
      </c>
      <c r="DE1876" s="423">
        <f t="shared" ref="DE1876" si="2914">COUNTIF(AD1875:AD1878,"NS")</f>
        <v>0</v>
      </c>
      <c r="DF1876" s="300"/>
      <c r="DG1876" s="300"/>
      <c r="DH1876" s="300"/>
      <c r="DJ1876" s="612"/>
      <c r="DK1876" s="613"/>
      <c r="DL1876" s="415"/>
      <c r="DM1876" s="416"/>
      <c r="DN1876" s="416"/>
      <c r="DO1876" s="416"/>
      <c r="DP1876" s="416"/>
      <c r="DQ1876" s="416"/>
      <c r="DR1876" s="416"/>
      <c r="DS1876" s="416"/>
      <c r="DT1876" s="416"/>
      <c r="DU1876" s="416"/>
      <c r="DV1876" s="416"/>
      <c r="DW1876" s="416"/>
      <c r="DX1876" s="416"/>
      <c r="DY1876" s="416"/>
      <c r="DZ1876" s="416"/>
      <c r="EA1876" s="416"/>
      <c r="EB1876" s="416"/>
      <c r="EC1876" s="416"/>
      <c r="ED1876" s="416"/>
      <c r="EE1876" s="416"/>
      <c r="EF1876" s="416"/>
      <c r="EG1876" s="416"/>
      <c r="EH1876" s="416"/>
      <c r="EI1876" s="416"/>
      <c r="EJ1876" s="416"/>
      <c r="EK1876" s="416"/>
      <c r="EL1876" s="416"/>
      <c r="EM1876" s="416"/>
      <c r="EN1876" s="416"/>
      <c r="EO1876" s="417"/>
      <c r="ET1876" s="375"/>
      <c r="EU1876" s="375"/>
      <c r="EV1876" s="375"/>
      <c r="FF1876" s="400"/>
      <c r="FG1876" s="400"/>
      <c r="FH1876" s="400"/>
      <c r="FV1876" s="375"/>
      <c r="FW1876" s="375"/>
      <c r="FX1876" s="375"/>
    </row>
    <row r="1877" spans="1:180" ht="38.25" customHeight="1" x14ac:dyDescent="0.25">
      <c r="A1877" s="152"/>
      <c r="B1877" s="152"/>
      <c r="C1877" s="237" t="s">
        <v>342</v>
      </c>
      <c r="D1877" s="280"/>
      <c r="E1877" s="281"/>
      <c r="F1877" s="281"/>
      <c r="G1877" s="628"/>
      <c r="H1877" s="628"/>
      <c r="I1877" s="281"/>
      <c r="J1877" s="281"/>
      <c r="K1877" s="628"/>
      <c r="L1877" s="628"/>
      <c r="M1877" s="281"/>
      <c r="N1877" s="281"/>
      <c r="O1877" s="628"/>
      <c r="P1877" s="628"/>
      <c r="Q1877" s="281"/>
      <c r="R1877" s="281"/>
      <c r="S1877" s="628"/>
      <c r="T1877" s="628"/>
      <c r="U1877" s="281"/>
      <c r="V1877" s="281"/>
      <c r="W1877" s="628"/>
      <c r="X1877" s="628"/>
      <c r="Y1877" s="281"/>
      <c r="Z1877" s="281"/>
      <c r="AA1877" s="628"/>
      <c r="AB1877" s="628"/>
      <c r="AC1877" s="281"/>
      <c r="AD1877" s="281"/>
      <c r="AE1877" s="60"/>
      <c r="AF1877" s="259"/>
      <c r="AG1877" s="375">
        <f t="shared" si="2715"/>
        <v>27</v>
      </c>
      <c r="AH1877" s="375"/>
      <c r="AI1877" s="375"/>
      <c r="AJ1877" s="388">
        <f t="shared" si="2687"/>
        <v>0</v>
      </c>
      <c r="AK1877" s="379">
        <f t="shared" si="2688"/>
        <v>0</v>
      </c>
      <c r="AL1877" s="380">
        <f t="shared" si="2689"/>
        <v>0</v>
      </c>
      <c r="AM1877" s="292">
        <f t="shared" si="2690"/>
        <v>0</v>
      </c>
      <c r="AN1877" s="388">
        <f t="shared" si="2691"/>
        <v>0</v>
      </c>
      <c r="AO1877" s="379">
        <f t="shared" si="2692"/>
        <v>0</v>
      </c>
      <c r="AP1877" s="380">
        <f t="shared" si="2693"/>
        <v>0</v>
      </c>
      <c r="AQ1877" s="292">
        <f t="shared" si="2694"/>
        <v>0</v>
      </c>
      <c r="AR1877" s="388">
        <f t="shared" si="2695"/>
        <v>0</v>
      </c>
      <c r="AS1877" s="379">
        <f t="shared" si="2696"/>
        <v>0</v>
      </c>
      <c r="AT1877" s="380">
        <f t="shared" si="2697"/>
        <v>0</v>
      </c>
      <c r="AU1877" s="292">
        <f t="shared" si="2698"/>
        <v>0</v>
      </c>
      <c r="AV1877" s="388">
        <f t="shared" si="2699"/>
        <v>0</v>
      </c>
      <c r="AW1877" s="379">
        <f t="shared" si="2700"/>
        <v>0</v>
      </c>
      <c r="AX1877" s="380">
        <f t="shared" si="2701"/>
        <v>0</v>
      </c>
      <c r="AY1877" s="292">
        <f t="shared" si="2702"/>
        <v>0</v>
      </c>
      <c r="AZ1877" s="388">
        <f t="shared" si="2703"/>
        <v>0</v>
      </c>
      <c r="BA1877" s="379">
        <f t="shared" si="2704"/>
        <v>0</v>
      </c>
      <c r="BB1877" s="380">
        <f t="shared" si="2705"/>
        <v>0</v>
      </c>
      <c r="BC1877" s="292">
        <f t="shared" si="2706"/>
        <v>0</v>
      </c>
      <c r="BD1877" s="388">
        <f t="shared" si="2707"/>
        <v>0</v>
      </c>
      <c r="BE1877" s="379">
        <f t="shared" si="2708"/>
        <v>0</v>
      </c>
      <c r="BF1877" s="380">
        <f t="shared" si="2709"/>
        <v>0</v>
      </c>
      <c r="BG1877" s="292">
        <f t="shared" si="2710"/>
        <v>0</v>
      </c>
      <c r="BH1877" s="388">
        <f t="shared" si="2711"/>
        <v>0</v>
      </c>
      <c r="BI1877" s="379">
        <f t="shared" si="2712"/>
        <v>0</v>
      </c>
      <c r="BJ1877" s="380">
        <f t="shared" si="2713"/>
        <v>0</v>
      </c>
      <c r="BK1877" s="292">
        <f t="shared" si="2714"/>
        <v>0</v>
      </c>
      <c r="CD1877" s="299" t="s">
        <v>1918</v>
      </c>
      <c r="CE1877" s="425">
        <f t="shared" ref="CE1877" si="2915">IF(OR(AND(CE1874=0,CE1876&gt;0),AND(CE1874="NS",CE1875&gt;0),AND(CE1874="NS",CE1875=0,CE1876=0)),1,IF(OR(AND(CE1876&gt;=2,CE1875&lt;CE1874),AND(CE1874="NS",CE1875=0,CE1876&gt;0),OR(CE1874=CE1875,AND(CE1874="",CE1876=0,CE1875=0))),0,1))</f>
        <v>0</v>
      </c>
      <c r="CF1877" s="425">
        <f t="shared" ref="CF1877" si="2916">IF(OR(AND(CF1874=0,CF1876&gt;0),AND(CF1874="NS",CF1875&gt;0),AND(CF1874="NS",CF1875=0,CF1876=0)),1,IF(OR(AND(CF1876&gt;=2,CF1875&lt;CF1874),AND(CF1874="NS",CF1875=0,CF1876&gt;0),OR(CF1874=CF1875,AND(CF1874="",CF1876=0,CF1875=0))),0,1))</f>
        <v>0</v>
      </c>
      <c r="CG1877" s="425">
        <f t="shared" ref="CG1877" si="2917">IF(OR(AND(CG1874=0,CG1876&gt;0),AND(CG1874="NS",CG1875&gt;0),AND(CG1874="NS",CG1875=0,CG1876=0)),1,IF(OR(AND(CG1876&gt;=2,CG1875&lt;CG1874),AND(CG1874="NS",CG1875=0,CG1876&gt;0),OR(CG1874=CG1875,AND(CG1874="",CG1876=0,CG1875=0))),0,1))</f>
        <v>0</v>
      </c>
      <c r="CH1877" s="425">
        <f t="shared" ref="CH1877" si="2918">IF(OR(AND(CH1874=0,CH1876&gt;0),AND(CH1874="NS",CH1875&gt;0),AND(CH1874="NS",CH1875=0,CH1876=0)),1,IF(OR(AND(CH1876&gt;=2,CH1875&lt;CH1874),AND(CH1874="NS",CH1875=0,CH1876&gt;0),OR(CH1874=CH1875,AND(CH1874="",CH1876=0,CH1875=0))),0,1))</f>
        <v>0</v>
      </c>
      <c r="CI1877" s="425">
        <f t="shared" ref="CI1877" si="2919">IF(OR(AND(CI1874=0,CI1876&gt;0),AND(CI1874="NS",CI1875&gt;0),AND(CI1874="NS",CI1875=0,CI1876=0)),1,IF(OR(AND(CI1876&gt;=2,CI1875&lt;CI1874),AND(CI1874="NS",CI1875=0,CI1876&gt;0),OR(CI1874=CI1875,AND(CI1874="",CI1876=0,CI1875=0))),0,1))</f>
        <v>0</v>
      </c>
      <c r="CJ1877" s="425">
        <f t="shared" ref="CJ1877" si="2920">IF(OR(AND(CJ1874=0,CJ1876&gt;0),AND(CJ1874="NS",CJ1875&gt;0),AND(CJ1874="NS",CJ1875=0,CJ1876=0)),1,IF(OR(AND(CJ1876&gt;=2,CJ1875&lt;CJ1874),AND(CJ1874="NS",CJ1875=0,CJ1876&gt;0),OR(CJ1874=CJ1875,AND(CJ1874="",CJ1876=0,CJ1875=0))),0,1))</f>
        <v>0</v>
      </c>
      <c r="CK1877" s="425">
        <f t="shared" ref="CK1877" si="2921">IF(OR(AND(CK1874=0,CK1876&gt;0),AND(CK1874="NS",CK1875&gt;0),AND(CK1874="NS",CK1875=0,CK1876=0)),1,IF(OR(AND(CK1876&gt;=2,CK1875&lt;CK1874),AND(CK1874="NS",CK1875=0,CK1876&gt;0),OR(CK1874=CK1875,AND(CK1874="",CK1876=0,CK1875=0))),0,1))</f>
        <v>0</v>
      </c>
      <c r="CL1877" s="425">
        <f t="shared" ref="CL1877" si="2922">IF(OR(AND(CL1874=0,CL1876&gt;0),AND(CL1874="NS",CL1875&gt;0),AND(CL1874="NS",CL1875=0,CL1876=0)),1,IF(OR(AND(CL1876&gt;=2,CL1875&lt;CL1874),AND(CL1874="NS",CL1875=0,CL1876&gt;0),OR(CL1874=CL1875,AND(CL1874="",CL1876=0,CL1875=0))),0,1))</f>
        <v>0</v>
      </c>
      <c r="CM1877" s="425">
        <f t="shared" ref="CM1877" si="2923">IF(OR(AND(CM1874=0,CM1876&gt;0),AND(CM1874="NS",CM1875&gt;0),AND(CM1874="NS",CM1875=0,CM1876=0)),1,IF(OR(AND(CM1876&gt;=2,CM1875&lt;CM1874),AND(CM1874="NS",CM1875=0,CM1876&gt;0),OR(CM1874=CM1875,AND(CM1874="",CM1876=0,CM1875=0))),0,1))</f>
        <v>0</v>
      </c>
      <c r="CN1877" s="425">
        <f t="shared" ref="CN1877" si="2924">IF(OR(AND(CN1874=0,CN1876&gt;0),AND(CN1874="NS",CN1875&gt;0),AND(CN1874="NS",CN1875=0,CN1876=0)),1,IF(OR(AND(CN1876&gt;=2,CN1875&lt;CN1874),AND(CN1874="NS",CN1875=0,CN1876&gt;0),OR(CN1874=CN1875,AND(CN1874="",CN1876=0,CN1875=0))),0,1))</f>
        <v>0</v>
      </c>
      <c r="CO1877" s="425">
        <f t="shared" ref="CO1877" si="2925">IF(OR(AND(CO1874=0,CO1876&gt;0),AND(CO1874="NS",CO1875&gt;0),AND(CO1874="NS",CO1875=0,CO1876=0)),1,IF(OR(AND(CO1876&gt;=2,CO1875&lt;CO1874),AND(CO1874="NS",CO1875=0,CO1876&gt;0),OR(CO1874=CO1875,AND(CO1874="",CO1876=0,CO1875=0))),0,1))</f>
        <v>0</v>
      </c>
      <c r="CP1877" s="425">
        <f t="shared" ref="CP1877" si="2926">IF(OR(AND(CP1874=0,CP1876&gt;0),AND(CP1874="NS",CP1875&gt;0),AND(CP1874="NS",CP1875=0,CP1876=0)),1,IF(OR(AND(CP1876&gt;=2,CP1875&lt;CP1874),AND(CP1874="NS",CP1875=0,CP1876&gt;0),OR(CP1874=CP1875,AND(CP1874="",CP1876=0,CP1875=0))),0,1))</f>
        <v>0</v>
      </c>
      <c r="CQ1877" s="425">
        <f t="shared" ref="CQ1877" si="2927">IF(OR(AND(CQ1874=0,CQ1876&gt;0),AND(CQ1874="NS",CQ1875&gt;0),AND(CQ1874="NS",CQ1875=0,CQ1876=0)),1,IF(OR(AND(CQ1876&gt;=2,CQ1875&lt;CQ1874),AND(CQ1874="NS",CQ1875=0,CQ1876&gt;0),OR(CQ1874=CQ1875,AND(CQ1874="",CQ1876=0,CQ1875=0))),0,1))</f>
        <v>0</v>
      </c>
      <c r="CR1877" s="425">
        <f t="shared" ref="CR1877" si="2928">IF(OR(AND(CR1874=0,CR1876&gt;0),AND(CR1874="NS",CR1875&gt;0),AND(CR1874="NS",CR1875=0,CR1876=0)),1,IF(OR(AND(CR1876&gt;=2,CR1875&lt;CR1874),AND(CR1874="NS",CR1875=0,CR1876&gt;0),OR(CR1874=CR1875,AND(CR1874="",CR1876=0,CR1875=0))),0,1))</f>
        <v>0</v>
      </c>
      <c r="CS1877" s="425">
        <f t="shared" ref="CS1877" si="2929">IF(OR(AND(CS1874=0,CS1876&gt;0),AND(CS1874="NS",CS1875&gt;0),AND(CS1874="NS",CS1875=0,CS1876=0)),1,IF(OR(AND(CS1876&gt;=2,CS1875&lt;CS1874),AND(CS1874="NS",CS1875=0,CS1876&gt;0),OR(CS1874=CS1875,AND(CS1874="",CS1876=0,CS1875=0))),0,1))</f>
        <v>0</v>
      </c>
      <c r="CT1877" s="425">
        <f t="shared" ref="CT1877" si="2930">IF(OR(AND(CT1874=0,CT1876&gt;0),AND(CT1874="NS",CT1875&gt;0),AND(CT1874="NS",CT1875=0,CT1876=0)),1,IF(OR(AND(CT1876&gt;=2,CT1875&lt;CT1874),AND(CT1874="NS",CT1875=0,CT1876&gt;0),OR(CT1874=CT1875,AND(CT1874="",CT1876=0,CT1875=0))),0,1))</f>
        <v>0</v>
      </c>
      <c r="CU1877" s="425">
        <f t="shared" ref="CU1877" si="2931">IF(OR(AND(CU1874=0,CU1876&gt;0),AND(CU1874="NS",CU1875&gt;0),AND(CU1874="NS",CU1875=0,CU1876=0)),1,IF(OR(AND(CU1876&gt;=2,CU1875&lt;CU1874),AND(CU1874="NS",CU1875=0,CU1876&gt;0),OR(CU1874=CU1875,AND(CU1874="",CU1876=0,CU1875=0))),0,1))</f>
        <v>0</v>
      </c>
      <c r="CV1877" s="425">
        <f t="shared" ref="CV1877" si="2932">IF(OR(AND(CV1874=0,CV1876&gt;0),AND(CV1874="NS",CV1875&gt;0),AND(CV1874="NS",CV1875=0,CV1876=0)),1,IF(OR(AND(CV1876&gt;=2,CV1875&lt;CV1874),AND(CV1874="NS",CV1875=0,CV1876&gt;0),OR(CV1874=CV1875,AND(CV1874="",CV1876=0,CV1875=0))),0,1))</f>
        <v>0</v>
      </c>
      <c r="CW1877" s="425">
        <f t="shared" ref="CW1877" si="2933">IF(OR(AND(CW1874=0,CW1876&gt;0),AND(CW1874="NS",CW1875&gt;0),AND(CW1874="NS",CW1875=0,CW1876=0)),1,IF(OR(AND(CW1876&gt;=2,CW1875&lt;CW1874),AND(CW1874="NS",CW1875=0,CW1876&gt;0),OR(CW1874=CW1875,AND(CW1874="",CW1876=0,CW1875=0))),0,1))</f>
        <v>0</v>
      </c>
      <c r="CX1877" s="425">
        <f t="shared" ref="CX1877" si="2934">IF(OR(AND(CX1874=0,CX1876&gt;0),AND(CX1874="NS",CX1875&gt;0),AND(CX1874="NS",CX1875=0,CX1876=0)),1,IF(OR(AND(CX1876&gt;=2,CX1875&lt;CX1874),AND(CX1874="NS",CX1875=0,CX1876&gt;0),OR(CX1874=CX1875,AND(CX1874="",CX1876=0,CX1875=0))),0,1))</f>
        <v>0</v>
      </c>
      <c r="CY1877" s="425">
        <f t="shared" ref="CY1877" si="2935">IF(OR(AND(CY1874=0,CY1876&gt;0),AND(CY1874="NS",CY1875&gt;0),AND(CY1874="NS",CY1875=0,CY1876=0)),1,IF(OR(AND(CY1876&gt;=2,CY1875&lt;CY1874),AND(CY1874="NS",CY1875=0,CY1876&gt;0),OR(CY1874=CY1875,AND(CY1874="",CY1876=0,CY1875=0))),0,1))</f>
        <v>0</v>
      </c>
      <c r="CZ1877" s="425">
        <f t="shared" ref="CZ1877" si="2936">IF(OR(AND(CZ1874=0,CZ1876&gt;0),AND(CZ1874="NS",CZ1875&gt;0),AND(CZ1874="NS",CZ1875=0,CZ1876=0)),1,IF(OR(AND(CZ1876&gt;=2,CZ1875&lt;CZ1874),AND(CZ1874="NS",CZ1875=0,CZ1876&gt;0),OR(CZ1874=CZ1875,AND(CZ1874="",CZ1876=0,CZ1875=0))),0,1))</f>
        <v>0</v>
      </c>
      <c r="DA1877" s="425">
        <f t="shared" ref="DA1877" si="2937">IF(OR(AND(DA1874=0,DA1876&gt;0),AND(DA1874="NS",DA1875&gt;0),AND(DA1874="NS",DA1875=0,DA1876=0)),1,IF(OR(AND(DA1876&gt;=2,DA1875&lt;DA1874),AND(DA1874="NS",DA1875=0,DA1876&gt;0),OR(DA1874=DA1875,AND(DA1874="",DA1876=0,DA1875=0))),0,1))</f>
        <v>0</v>
      </c>
      <c r="DB1877" s="425">
        <f t="shared" ref="DB1877" si="2938">IF(OR(AND(DB1874=0,DB1876&gt;0),AND(DB1874="NS",DB1875&gt;0),AND(DB1874="NS",DB1875=0,DB1876=0)),1,IF(OR(AND(DB1876&gt;=2,DB1875&lt;DB1874),AND(DB1874="NS",DB1875=0,DB1876&gt;0),OR(DB1874=DB1875,AND(DB1874="",DB1876=0,DB1875=0))),0,1))</f>
        <v>0</v>
      </c>
      <c r="DC1877" s="425">
        <f t="shared" ref="DC1877" si="2939">IF(OR(AND(DC1874=0,DC1876&gt;0),AND(DC1874="NS",DC1875&gt;0),AND(DC1874="NS",DC1875=0,DC1876=0)),1,IF(OR(AND(DC1876&gt;=2,DC1875&lt;DC1874),AND(DC1874="NS",DC1875=0,DC1876&gt;0),OR(DC1874=DC1875,AND(DC1874="",DC1876=0,DC1875=0))),0,1))</f>
        <v>0</v>
      </c>
      <c r="DD1877" s="425">
        <f t="shared" ref="DD1877" si="2940">IF(OR(AND(DD1874=0,DD1876&gt;0),AND(DD1874="NS",DD1875&gt;0),AND(DD1874="NS",DD1875=0,DD1876=0)),1,IF(OR(AND(DD1876&gt;=2,DD1875&lt;DD1874),AND(DD1874="NS",DD1875=0,DD1876&gt;0),OR(DD1874=DD1875,AND(DD1874="",DD1876=0,DD1875=0))),0,1))</f>
        <v>0</v>
      </c>
      <c r="DE1877" s="425">
        <f t="shared" ref="DE1877" si="2941">IF(OR(AND(DE1874=0,DE1876&gt;0),AND(DE1874="NS",DE1875&gt;0),AND(DE1874="NS",DE1875=0,DE1876=0)),1,IF(OR(AND(DE1876&gt;=2,DE1875&lt;DE1874),AND(DE1874="NS",DE1875=0,DE1876&gt;0),OR(DE1874=DE1875,AND(DE1874="",DE1876=0,DE1875=0))),0,1))</f>
        <v>0</v>
      </c>
      <c r="DF1877" s="302"/>
      <c r="DG1877" s="302"/>
      <c r="DH1877" s="302"/>
      <c r="DI1877" s="400">
        <f>SUM(CE1877:DH1877)</f>
        <v>0</v>
      </c>
      <c r="DJ1877" s="612"/>
      <c r="DK1877" s="613"/>
      <c r="DL1877" s="415"/>
      <c r="DM1877" s="416"/>
      <c r="DN1877" s="416"/>
      <c r="DO1877" s="416"/>
      <c r="DP1877" s="416"/>
      <c r="DQ1877" s="416"/>
      <c r="DR1877" s="416"/>
      <c r="DS1877" s="416"/>
      <c r="DT1877" s="416"/>
      <c r="DU1877" s="416"/>
      <c r="DV1877" s="416"/>
      <c r="DW1877" s="416"/>
      <c r="DX1877" s="416"/>
      <c r="DY1877" s="416"/>
      <c r="DZ1877" s="416"/>
      <c r="EA1877" s="416"/>
      <c r="EB1877" s="416"/>
      <c r="EC1877" s="416"/>
      <c r="ED1877" s="416"/>
      <c r="EE1877" s="416"/>
      <c r="EF1877" s="416"/>
      <c r="EG1877" s="416"/>
      <c r="EH1877" s="416"/>
      <c r="EI1877" s="416"/>
      <c r="EJ1877" s="416"/>
      <c r="EK1877" s="416"/>
      <c r="EL1877" s="416"/>
      <c r="EM1877" s="416"/>
      <c r="EN1877" s="416"/>
      <c r="EO1877" s="417"/>
      <c r="ET1877" s="375"/>
      <c r="EU1877" s="375"/>
      <c r="EV1877" s="375"/>
      <c r="FF1877" s="400"/>
      <c r="FG1877" s="400"/>
      <c r="FH1877" s="400"/>
      <c r="FV1877" s="375"/>
      <c r="FW1877" s="375"/>
      <c r="FX1877" s="375"/>
    </row>
    <row r="1878" spans="1:180" ht="38.25" customHeight="1" x14ac:dyDescent="0.25">
      <c r="A1878" s="152"/>
      <c r="B1878" s="152"/>
      <c r="C1878" s="237" t="s">
        <v>343</v>
      </c>
      <c r="D1878" s="280"/>
      <c r="E1878" s="281"/>
      <c r="F1878" s="281"/>
      <c r="G1878" s="628"/>
      <c r="H1878" s="628"/>
      <c r="I1878" s="281"/>
      <c r="J1878" s="281"/>
      <c r="K1878" s="628"/>
      <c r="L1878" s="628"/>
      <c r="M1878" s="281"/>
      <c r="N1878" s="281"/>
      <c r="O1878" s="628"/>
      <c r="P1878" s="628"/>
      <c r="Q1878" s="281"/>
      <c r="R1878" s="281"/>
      <c r="S1878" s="628"/>
      <c r="T1878" s="628"/>
      <c r="U1878" s="281"/>
      <c r="V1878" s="281"/>
      <c r="W1878" s="628"/>
      <c r="X1878" s="628"/>
      <c r="Y1878" s="281"/>
      <c r="Z1878" s="281"/>
      <c r="AA1878" s="628"/>
      <c r="AB1878" s="628"/>
      <c r="AC1878" s="281"/>
      <c r="AD1878" s="281"/>
      <c r="AE1878" s="60"/>
      <c r="AF1878" s="259"/>
      <c r="AG1878" s="375">
        <f t="shared" si="2715"/>
        <v>27</v>
      </c>
      <c r="AH1878" s="375"/>
      <c r="AI1878" s="375"/>
      <c r="AJ1878" s="388">
        <f t="shared" si="2687"/>
        <v>0</v>
      </c>
      <c r="AK1878" s="379">
        <f t="shared" si="2688"/>
        <v>0</v>
      </c>
      <c r="AL1878" s="380">
        <f t="shared" si="2689"/>
        <v>0</v>
      </c>
      <c r="AM1878" s="292">
        <f t="shared" si="2690"/>
        <v>0</v>
      </c>
      <c r="AN1878" s="388">
        <f t="shared" si="2691"/>
        <v>0</v>
      </c>
      <c r="AO1878" s="379">
        <f t="shared" si="2692"/>
        <v>0</v>
      </c>
      <c r="AP1878" s="380">
        <f t="shared" si="2693"/>
        <v>0</v>
      </c>
      <c r="AQ1878" s="292">
        <f t="shared" si="2694"/>
        <v>0</v>
      </c>
      <c r="AR1878" s="388">
        <f t="shared" si="2695"/>
        <v>0</v>
      </c>
      <c r="AS1878" s="379">
        <f t="shared" si="2696"/>
        <v>0</v>
      </c>
      <c r="AT1878" s="380">
        <f t="shared" si="2697"/>
        <v>0</v>
      </c>
      <c r="AU1878" s="292">
        <f t="shared" si="2698"/>
        <v>0</v>
      </c>
      <c r="AV1878" s="388">
        <f t="shared" si="2699"/>
        <v>0</v>
      </c>
      <c r="AW1878" s="379">
        <f t="shared" si="2700"/>
        <v>0</v>
      </c>
      <c r="AX1878" s="380">
        <f t="shared" si="2701"/>
        <v>0</v>
      </c>
      <c r="AY1878" s="292">
        <f t="shared" si="2702"/>
        <v>0</v>
      </c>
      <c r="AZ1878" s="388">
        <f t="shared" si="2703"/>
        <v>0</v>
      </c>
      <c r="BA1878" s="379">
        <f t="shared" si="2704"/>
        <v>0</v>
      </c>
      <c r="BB1878" s="380">
        <f t="shared" si="2705"/>
        <v>0</v>
      </c>
      <c r="BC1878" s="292">
        <f t="shared" si="2706"/>
        <v>0</v>
      </c>
      <c r="BD1878" s="388">
        <f t="shared" si="2707"/>
        <v>0</v>
      </c>
      <c r="BE1878" s="379">
        <f t="shared" si="2708"/>
        <v>0</v>
      </c>
      <c r="BF1878" s="380">
        <f t="shared" si="2709"/>
        <v>0</v>
      </c>
      <c r="BG1878" s="292">
        <f t="shared" si="2710"/>
        <v>0</v>
      </c>
      <c r="BH1878" s="388">
        <f t="shared" si="2711"/>
        <v>0</v>
      </c>
      <c r="BI1878" s="379">
        <f t="shared" si="2712"/>
        <v>0</v>
      </c>
      <c r="BJ1878" s="380">
        <f t="shared" si="2713"/>
        <v>0</v>
      </c>
      <c r="BK1878" s="292">
        <f t="shared" si="2714"/>
        <v>0</v>
      </c>
      <c r="CD1878" s="303"/>
      <c r="CE1878" s="311"/>
      <c r="CF1878" s="311"/>
      <c r="CG1878" s="311"/>
      <c r="CH1878" s="311"/>
      <c r="CI1878" s="311"/>
      <c r="CJ1878" s="311"/>
      <c r="CK1878" s="311"/>
      <c r="CL1878" s="311"/>
      <c r="CM1878" s="311"/>
      <c r="CN1878" s="311"/>
      <c r="CO1878" s="311"/>
      <c r="CP1878" s="311"/>
      <c r="CQ1878" s="311"/>
      <c r="CR1878" s="311"/>
      <c r="CS1878" s="311"/>
      <c r="CT1878" s="311"/>
      <c r="CU1878" s="311"/>
      <c r="CV1878" s="311"/>
      <c r="CW1878" s="311"/>
      <c r="CX1878" s="311"/>
      <c r="CY1878" s="311"/>
      <c r="CZ1878" s="311"/>
      <c r="DA1878" s="311"/>
      <c r="DB1878" s="311"/>
      <c r="DC1878" s="311"/>
      <c r="DD1878" s="311"/>
      <c r="DE1878" s="311"/>
      <c r="DF1878" s="305"/>
      <c r="DG1878" s="305"/>
      <c r="DH1878" s="305"/>
      <c r="DJ1878" s="612"/>
      <c r="DK1878" s="613"/>
      <c r="DL1878" s="415"/>
      <c r="DM1878" s="416"/>
      <c r="DN1878" s="416"/>
      <c r="DO1878" s="416"/>
      <c r="DP1878" s="416"/>
      <c r="DQ1878" s="416"/>
      <c r="DR1878" s="416"/>
      <c r="DS1878" s="416"/>
      <c r="DT1878" s="416"/>
      <c r="DU1878" s="416"/>
      <c r="DV1878" s="416"/>
      <c r="DW1878" s="416"/>
      <c r="DX1878" s="416"/>
      <c r="DY1878" s="416"/>
      <c r="DZ1878" s="416"/>
      <c r="EA1878" s="416"/>
      <c r="EB1878" s="416"/>
      <c r="EC1878" s="416"/>
      <c r="ED1878" s="416"/>
      <c r="EE1878" s="416"/>
      <c r="EF1878" s="416"/>
      <c r="EG1878" s="416"/>
      <c r="EH1878" s="416"/>
      <c r="EI1878" s="416"/>
      <c r="EJ1878" s="416"/>
      <c r="EK1878" s="416"/>
      <c r="EL1878" s="416"/>
      <c r="EM1878" s="416"/>
      <c r="EN1878" s="416"/>
      <c r="EO1878" s="417"/>
      <c r="ET1878" s="375"/>
      <c r="EU1878" s="375"/>
      <c r="EV1878" s="375"/>
      <c r="FF1878" s="400"/>
      <c r="FG1878" s="400"/>
      <c r="FH1878" s="400"/>
      <c r="FV1878" s="375"/>
      <c r="FW1878" s="375"/>
      <c r="FX1878" s="375"/>
    </row>
    <row r="1879" spans="1:180" ht="38.25" customHeight="1" x14ac:dyDescent="0.25">
      <c r="A1879" s="182"/>
      <c r="B1879" s="182"/>
      <c r="C1879" s="236" t="s">
        <v>344</v>
      </c>
      <c r="D1879" s="280"/>
      <c r="E1879" s="281"/>
      <c r="F1879" s="281"/>
      <c r="G1879" s="628"/>
      <c r="H1879" s="628"/>
      <c r="I1879" s="281"/>
      <c r="J1879" s="281"/>
      <c r="K1879" s="628"/>
      <c r="L1879" s="628"/>
      <c r="M1879" s="281"/>
      <c r="N1879" s="281"/>
      <c r="O1879" s="628"/>
      <c r="P1879" s="628"/>
      <c r="Q1879" s="281"/>
      <c r="R1879" s="281"/>
      <c r="S1879" s="628"/>
      <c r="T1879" s="628"/>
      <c r="U1879" s="281"/>
      <c r="V1879" s="281"/>
      <c r="W1879" s="628"/>
      <c r="X1879" s="628"/>
      <c r="Y1879" s="281"/>
      <c r="Z1879" s="281"/>
      <c r="AA1879" s="628"/>
      <c r="AB1879" s="628"/>
      <c r="AC1879" s="281"/>
      <c r="AD1879" s="281"/>
      <c r="AE1879" s="60"/>
      <c r="AF1879" s="259"/>
      <c r="AG1879" s="375">
        <f t="shared" si="2715"/>
        <v>27</v>
      </c>
      <c r="AH1879" s="375"/>
      <c r="AI1879" s="375"/>
      <c r="AJ1879" s="388">
        <f t="shared" si="2687"/>
        <v>0</v>
      </c>
      <c r="AK1879" s="379">
        <f t="shared" si="2688"/>
        <v>0</v>
      </c>
      <c r="AL1879" s="380">
        <f t="shared" si="2689"/>
        <v>0</v>
      </c>
      <c r="AM1879" s="292">
        <f t="shared" si="2690"/>
        <v>0</v>
      </c>
      <c r="AN1879" s="388">
        <f t="shared" si="2691"/>
        <v>0</v>
      </c>
      <c r="AO1879" s="379">
        <f t="shared" si="2692"/>
        <v>0</v>
      </c>
      <c r="AP1879" s="380">
        <f t="shared" si="2693"/>
        <v>0</v>
      </c>
      <c r="AQ1879" s="292">
        <f t="shared" si="2694"/>
        <v>0</v>
      </c>
      <c r="AR1879" s="388">
        <f t="shared" si="2695"/>
        <v>0</v>
      </c>
      <c r="AS1879" s="379">
        <f t="shared" si="2696"/>
        <v>0</v>
      </c>
      <c r="AT1879" s="380">
        <f t="shared" si="2697"/>
        <v>0</v>
      </c>
      <c r="AU1879" s="292">
        <f t="shared" si="2698"/>
        <v>0</v>
      </c>
      <c r="AV1879" s="388">
        <f t="shared" si="2699"/>
        <v>0</v>
      </c>
      <c r="AW1879" s="379">
        <f t="shared" si="2700"/>
        <v>0</v>
      </c>
      <c r="AX1879" s="380">
        <f t="shared" si="2701"/>
        <v>0</v>
      </c>
      <c r="AY1879" s="292">
        <f t="shared" si="2702"/>
        <v>0</v>
      </c>
      <c r="AZ1879" s="388">
        <f t="shared" si="2703"/>
        <v>0</v>
      </c>
      <c r="BA1879" s="379">
        <f t="shared" si="2704"/>
        <v>0</v>
      </c>
      <c r="BB1879" s="380">
        <f t="shared" si="2705"/>
        <v>0</v>
      </c>
      <c r="BC1879" s="292">
        <f t="shared" si="2706"/>
        <v>0</v>
      </c>
      <c r="BD1879" s="388">
        <f t="shared" si="2707"/>
        <v>0</v>
      </c>
      <c r="BE1879" s="379">
        <f t="shared" si="2708"/>
        <v>0</v>
      </c>
      <c r="BF1879" s="380">
        <f t="shared" si="2709"/>
        <v>0</v>
      </c>
      <c r="BG1879" s="292">
        <f t="shared" si="2710"/>
        <v>0</v>
      </c>
      <c r="BH1879" s="388">
        <f t="shared" si="2711"/>
        <v>0</v>
      </c>
      <c r="BI1879" s="379">
        <f t="shared" si="2712"/>
        <v>0</v>
      </c>
      <c r="BJ1879" s="380">
        <f t="shared" si="2713"/>
        <v>0</v>
      </c>
      <c r="BK1879" s="292">
        <f t="shared" si="2714"/>
        <v>0</v>
      </c>
      <c r="CD1879" s="303"/>
      <c r="CE1879" s="311"/>
      <c r="CF1879" s="311"/>
      <c r="CG1879" s="311"/>
      <c r="CH1879" s="311"/>
      <c r="CI1879" s="311"/>
      <c r="CJ1879" s="311"/>
      <c r="CK1879" s="311"/>
      <c r="CL1879" s="311"/>
      <c r="CM1879" s="311"/>
      <c r="CN1879" s="311"/>
      <c r="CO1879" s="311"/>
      <c r="CP1879" s="311"/>
      <c r="CQ1879" s="311"/>
      <c r="CR1879" s="311"/>
      <c r="CS1879" s="311"/>
      <c r="CT1879" s="311"/>
      <c r="CU1879" s="311"/>
      <c r="CV1879" s="311"/>
      <c r="CW1879" s="311"/>
      <c r="CX1879" s="311"/>
      <c r="CY1879" s="311"/>
      <c r="CZ1879" s="311"/>
      <c r="DA1879" s="311"/>
      <c r="DB1879" s="311"/>
      <c r="DC1879" s="311"/>
      <c r="DD1879" s="311"/>
      <c r="DE1879" s="311"/>
      <c r="DF1879" s="305"/>
      <c r="DG1879" s="305"/>
      <c r="DH1879" s="305"/>
      <c r="DJ1879" s="610"/>
      <c r="DK1879" s="611"/>
      <c r="DL1879" s="415"/>
      <c r="DM1879" s="416"/>
      <c r="DN1879" s="416"/>
      <c r="DO1879" s="416"/>
      <c r="DP1879" s="416"/>
      <c r="DQ1879" s="416"/>
      <c r="DR1879" s="416"/>
      <c r="DS1879" s="416"/>
      <c r="DT1879" s="416"/>
      <c r="DU1879" s="416"/>
      <c r="DV1879" s="416"/>
      <c r="DW1879" s="416"/>
      <c r="DX1879" s="416"/>
      <c r="DY1879" s="416"/>
      <c r="DZ1879" s="416"/>
      <c r="EA1879" s="416"/>
      <c r="EB1879" s="416"/>
      <c r="EC1879" s="416"/>
      <c r="ED1879" s="416"/>
      <c r="EE1879" s="416"/>
      <c r="EF1879" s="416"/>
      <c r="EG1879" s="416"/>
      <c r="EH1879" s="416"/>
      <c r="EI1879" s="416"/>
      <c r="EJ1879" s="416"/>
      <c r="EK1879" s="416"/>
      <c r="EL1879" s="416"/>
      <c r="EM1879" s="416"/>
      <c r="EN1879" s="416"/>
      <c r="EO1879" s="417"/>
      <c r="ET1879" s="375"/>
      <c r="EU1879" s="375"/>
      <c r="EV1879" s="375"/>
      <c r="FF1879" s="400"/>
      <c r="FG1879" s="400"/>
      <c r="FH1879" s="400"/>
      <c r="FV1879" s="375"/>
      <c r="FW1879" s="375"/>
      <c r="FX1879" s="375"/>
    </row>
    <row r="1880" spans="1:180" ht="38.25" customHeight="1" x14ac:dyDescent="0.25">
      <c r="A1880" s="182"/>
      <c r="B1880" s="182"/>
      <c r="C1880" s="236" t="s">
        <v>345</v>
      </c>
      <c r="D1880" s="280"/>
      <c r="E1880" s="281"/>
      <c r="F1880" s="281"/>
      <c r="G1880" s="628"/>
      <c r="H1880" s="628"/>
      <c r="I1880" s="281"/>
      <c r="J1880" s="281"/>
      <c r="K1880" s="628"/>
      <c r="L1880" s="628"/>
      <c r="M1880" s="281"/>
      <c r="N1880" s="281"/>
      <c r="O1880" s="628"/>
      <c r="P1880" s="628"/>
      <c r="Q1880" s="281"/>
      <c r="R1880" s="281"/>
      <c r="S1880" s="628"/>
      <c r="T1880" s="628"/>
      <c r="U1880" s="281"/>
      <c r="V1880" s="281"/>
      <c r="W1880" s="628"/>
      <c r="X1880" s="628"/>
      <c r="Y1880" s="281"/>
      <c r="Z1880" s="281"/>
      <c r="AA1880" s="628"/>
      <c r="AB1880" s="628"/>
      <c r="AC1880" s="281"/>
      <c r="AD1880" s="281"/>
      <c r="AE1880" s="60"/>
      <c r="AF1880" s="259"/>
      <c r="AG1880" s="375">
        <f t="shared" si="2715"/>
        <v>27</v>
      </c>
      <c r="AH1880" s="375"/>
      <c r="AI1880" s="375"/>
      <c r="AJ1880" s="388">
        <f t="shared" si="2687"/>
        <v>0</v>
      </c>
      <c r="AK1880" s="379">
        <f t="shared" si="2688"/>
        <v>0</v>
      </c>
      <c r="AL1880" s="380">
        <f t="shared" si="2689"/>
        <v>0</v>
      </c>
      <c r="AM1880" s="292">
        <f t="shared" si="2690"/>
        <v>0</v>
      </c>
      <c r="AN1880" s="388">
        <f t="shared" si="2691"/>
        <v>0</v>
      </c>
      <c r="AO1880" s="379">
        <f t="shared" si="2692"/>
        <v>0</v>
      </c>
      <c r="AP1880" s="380">
        <f t="shared" si="2693"/>
        <v>0</v>
      </c>
      <c r="AQ1880" s="292">
        <f t="shared" si="2694"/>
        <v>0</v>
      </c>
      <c r="AR1880" s="388">
        <f t="shared" si="2695"/>
        <v>0</v>
      </c>
      <c r="AS1880" s="379">
        <f t="shared" si="2696"/>
        <v>0</v>
      </c>
      <c r="AT1880" s="380">
        <f t="shared" si="2697"/>
        <v>0</v>
      </c>
      <c r="AU1880" s="292">
        <f t="shared" si="2698"/>
        <v>0</v>
      </c>
      <c r="AV1880" s="388">
        <f t="shared" si="2699"/>
        <v>0</v>
      </c>
      <c r="AW1880" s="379">
        <f t="shared" si="2700"/>
        <v>0</v>
      </c>
      <c r="AX1880" s="380">
        <f t="shared" si="2701"/>
        <v>0</v>
      </c>
      <c r="AY1880" s="292">
        <f t="shared" si="2702"/>
        <v>0</v>
      </c>
      <c r="AZ1880" s="388">
        <f t="shared" si="2703"/>
        <v>0</v>
      </c>
      <c r="BA1880" s="379">
        <f t="shared" si="2704"/>
        <v>0</v>
      </c>
      <c r="BB1880" s="380">
        <f t="shared" si="2705"/>
        <v>0</v>
      </c>
      <c r="BC1880" s="292">
        <f t="shared" si="2706"/>
        <v>0</v>
      </c>
      <c r="BD1880" s="388">
        <f t="shared" si="2707"/>
        <v>0</v>
      </c>
      <c r="BE1880" s="379">
        <f t="shared" si="2708"/>
        <v>0</v>
      </c>
      <c r="BF1880" s="380">
        <f t="shared" si="2709"/>
        <v>0</v>
      </c>
      <c r="BG1880" s="292">
        <f t="shared" si="2710"/>
        <v>0</v>
      </c>
      <c r="BH1880" s="388">
        <f t="shared" si="2711"/>
        <v>0</v>
      </c>
      <c r="BI1880" s="379">
        <f t="shared" si="2712"/>
        <v>0</v>
      </c>
      <c r="BJ1880" s="380">
        <f t="shared" si="2713"/>
        <v>0</v>
      </c>
      <c r="BK1880" s="292">
        <f t="shared" si="2714"/>
        <v>0</v>
      </c>
      <c r="CD1880" s="303"/>
      <c r="CE1880" s="307"/>
      <c r="CF1880" s="307"/>
      <c r="CG1880" s="307"/>
      <c r="CH1880" s="307"/>
      <c r="CI1880" s="307"/>
      <c r="CJ1880" s="307"/>
      <c r="CK1880" s="307"/>
      <c r="CL1880" s="307"/>
      <c r="CM1880" s="307"/>
      <c r="CN1880" s="307"/>
      <c r="CO1880" s="307"/>
      <c r="CP1880" s="307"/>
      <c r="CQ1880" s="307"/>
      <c r="CR1880" s="307"/>
      <c r="CS1880" s="307"/>
      <c r="CT1880" s="307"/>
      <c r="CU1880" s="307"/>
      <c r="CV1880" s="307"/>
      <c r="CW1880" s="307"/>
      <c r="CX1880" s="307"/>
      <c r="CY1880" s="307"/>
      <c r="CZ1880" s="307"/>
      <c r="DA1880" s="307"/>
      <c r="DB1880" s="307"/>
      <c r="DC1880" s="307"/>
      <c r="DD1880" s="307"/>
      <c r="DE1880" s="307"/>
      <c r="DF1880" s="307"/>
      <c r="DG1880" s="307"/>
      <c r="DH1880" s="307"/>
      <c r="DJ1880" s="610"/>
      <c r="DK1880" s="611"/>
      <c r="DL1880" s="415"/>
      <c r="DM1880" s="416"/>
      <c r="DN1880" s="416"/>
      <c r="DO1880" s="416"/>
      <c r="DP1880" s="416"/>
      <c r="DQ1880" s="416"/>
      <c r="DR1880" s="416"/>
      <c r="DS1880" s="416"/>
      <c r="DT1880" s="416"/>
      <c r="DU1880" s="416"/>
      <c r="DV1880" s="416"/>
      <c r="DW1880" s="416"/>
      <c r="DX1880" s="416"/>
      <c r="DY1880" s="416"/>
      <c r="DZ1880" s="416"/>
      <c r="EA1880" s="416"/>
      <c r="EB1880" s="416"/>
      <c r="EC1880" s="416"/>
      <c r="ED1880" s="416"/>
      <c r="EE1880" s="416"/>
      <c r="EF1880" s="416"/>
      <c r="EG1880" s="416"/>
      <c r="EH1880" s="416"/>
      <c r="EI1880" s="416"/>
      <c r="EJ1880" s="416"/>
      <c r="EK1880" s="416"/>
      <c r="EL1880" s="416"/>
      <c r="EM1880" s="416"/>
      <c r="EN1880" s="416"/>
      <c r="EO1880" s="417"/>
      <c r="ET1880" s="375"/>
      <c r="EU1880" s="375"/>
      <c r="EV1880" s="375"/>
      <c r="FF1880" s="400"/>
      <c r="FG1880" s="400"/>
      <c r="FH1880" s="400"/>
      <c r="FV1880" s="375"/>
      <c r="FW1880" s="375"/>
      <c r="FX1880" s="375"/>
    </row>
    <row r="1881" spans="1:180" ht="38.25" customHeight="1" x14ac:dyDescent="0.25">
      <c r="A1881" s="182"/>
      <c r="B1881" s="182"/>
      <c r="C1881" s="236" t="s">
        <v>346</v>
      </c>
      <c r="D1881" s="280"/>
      <c r="E1881" s="281"/>
      <c r="F1881" s="281"/>
      <c r="G1881" s="628"/>
      <c r="H1881" s="628"/>
      <c r="I1881" s="281"/>
      <c r="J1881" s="281"/>
      <c r="K1881" s="628"/>
      <c r="L1881" s="628"/>
      <c r="M1881" s="281"/>
      <c r="N1881" s="281"/>
      <c r="O1881" s="628"/>
      <c r="P1881" s="628"/>
      <c r="Q1881" s="281"/>
      <c r="R1881" s="281"/>
      <c r="S1881" s="628"/>
      <c r="T1881" s="628"/>
      <c r="U1881" s="281"/>
      <c r="V1881" s="281"/>
      <c r="W1881" s="628"/>
      <c r="X1881" s="628"/>
      <c r="Y1881" s="281"/>
      <c r="Z1881" s="281"/>
      <c r="AA1881" s="628"/>
      <c r="AB1881" s="628"/>
      <c r="AC1881" s="281"/>
      <c r="AD1881" s="281"/>
      <c r="AE1881" s="60"/>
      <c r="AF1881" s="259"/>
      <c r="AG1881" s="375">
        <f t="shared" si="2715"/>
        <v>27</v>
      </c>
      <c r="AH1881" s="375"/>
      <c r="AI1881" s="375"/>
      <c r="AJ1881" s="388">
        <f t="shared" si="2687"/>
        <v>0</v>
      </c>
      <c r="AK1881" s="379">
        <f t="shared" si="2688"/>
        <v>0</v>
      </c>
      <c r="AL1881" s="380">
        <f t="shared" si="2689"/>
        <v>0</v>
      </c>
      <c r="AM1881" s="292">
        <f t="shared" si="2690"/>
        <v>0</v>
      </c>
      <c r="AN1881" s="388">
        <f t="shared" si="2691"/>
        <v>0</v>
      </c>
      <c r="AO1881" s="379">
        <f t="shared" si="2692"/>
        <v>0</v>
      </c>
      <c r="AP1881" s="380">
        <f t="shared" si="2693"/>
        <v>0</v>
      </c>
      <c r="AQ1881" s="292">
        <f t="shared" si="2694"/>
        <v>0</v>
      </c>
      <c r="AR1881" s="388">
        <f t="shared" si="2695"/>
        <v>0</v>
      </c>
      <c r="AS1881" s="379">
        <f t="shared" si="2696"/>
        <v>0</v>
      </c>
      <c r="AT1881" s="380">
        <f t="shared" si="2697"/>
        <v>0</v>
      </c>
      <c r="AU1881" s="292">
        <f t="shared" si="2698"/>
        <v>0</v>
      </c>
      <c r="AV1881" s="388">
        <f t="shared" si="2699"/>
        <v>0</v>
      </c>
      <c r="AW1881" s="379">
        <f t="shared" si="2700"/>
        <v>0</v>
      </c>
      <c r="AX1881" s="380">
        <f t="shared" si="2701"/>
        <v>0</v>
      </c>
      <c r="AY1881" s="292">
        <f t="shared" si="2702"/>
        <v>0</v>
      </c>
      <c r="AZ1881" s="388">
        <f t="shared" si="2703"/>
        <v>0</v>
      </c>
      <c r="BA1881" s="379">
        <f t="shared" si="2704"/>
        <v>0</v>
      </c>
      <c r="BB1881" s="380">
        <f t="shared" si="2705"/>
        <v>0</v>
      </c>
      <c r="BC1881" s="292">
        <f t="shared" si="2706"/>
        <v>0</v>
      </c>
      <c r="BD1881" s="388">
        <f t="shared" si="2707"/>
        <v>0</v>
      </c>
      <c r="BE1881" s="379">
        <f t="shared" si="2708"/>
        <v>0</v>
      </c>
      <c r="BF1881" s="380">
        <f t="shared" si="2709"/>
        <v>0</v>
      </c>
      <c r="BG1881" s="292">
        <f t="shared" si="2710"/>
        <v>0</v>
      </c>
      <c r="BH1881" s="388">
        <f t="shared" si="2711"/>
        <v>0</v>
      </c>
      <c r="BI1881" s="379">
        <f t="shared" si="2712"/>
        <v>0</v>
      </c>
      <c r="BJ1881" s="380">
        <f t="shared" si="2713"/>
        <v>0</v>
      </c>
      <c r="BK1881" s="292">
        <f t="shared" si="2714"/>
        <v>0</v>
      </c>
      <c r="CD1881" s="303"/>
      <c r="CE1881" s="311"/>
      <c r="CF1881" s="311"/>
      <c r="CG1881" s="311"/>
      <c r="CH1881" s="311"/>
      <c r="CI1881" s="311"/>
      <c r="CJ1881" s="311"/>
      <c r="CK1881" s="311"/>
      <c r="CL1881" s="311"/>
      <c r="CM1881" s="311"/>
      <c r="CN1881" s="311"/>
      <c r="CO1881" s="311"/>
      <c r="CP1881" s="311"/>
      <c r="CQ1881" s="311"/>
      <c r="CR1881" s="311"/>
      <c r="CS1881" s="311"/>
      <c r="CT1881" s="311"/>
      <c r="CU1881" s="311"/>
      <c r="CV1881" s="311"/>
      <c r="CW1881" s="311"/>
      <c r="CX1881" s="311"/>
      <c r="CY1881" s="311"/>
      <c r="CZ1881" s="311"/>
      <c r="DA1881" s="311"/>
      <c r="DB1881" s="311"/>
      <c r="DC1881" s="311"/>
      <c r="DD1881" s="311"/>
      <c r="DE1881" s="311"/>
      <c r="DF1881" s="305"/>
      <c r="DG1881" s="305"/>
      <c r="DH1881" s="305"/>
      <c r="DJ1881" s="614" t="s">
        <v>346</v>
      </c>
      <c r="DK1881" s="615"/>
      <c r="DL1881" s="418" t="s">
        <v>1909</v>
      </c>
      <c r="DM1881" s="419"/>
      <c r="DN1881" s="419"/>
      <c r="DO1881" s="419">
        <f t="shared" ref="DO1881:EO1881" si="2942">D1881</f>
        <v>0</v>
      </c>
      <c r="DP1881" s="419">
        <f t="shared" si="2942"/>
        <v>0</v>
      </c>
      <c r="DQ1881" s="419">
        <f t="shared" si="2942"/>
        <v>0</v>
      </c>
      <c r="DR1881" s="419">
        <f t="shared" si="2942"/>
        <v>0</v>
      </c>
      <c r="DS1881" s="419">
        <f t="shared" si="2942"/>
        <v>0</v>
      </c>
      <c r="DT1881" s="419">
        <f t="shared" si="2942"/>
        <v>0</v>
      </c>
      <c r="DU1881" s="419">
        <f t="shared" si="2942"/>
        <v>0</v>
      </c>
      <c r="DV1881" s="419">
        <f t="shared" si="2942"/>
        <v>0</v>
      </c>
      <c r="DW1881" s="419">
        <f t="shared" si="2942"/>
        <v>0</v>
      </c>
      <c r="DX1881" s="419">
        <f t="shared" si="2942"/>
        <v>0</v>
      </c>
      <c r="DY1881" s="419">
        <f t="shared" si="2942"/>
        <v>0</v>
      </c>
      <c r="DZ1881" s="419">
        <f t="shared" si="2942"/>
        <v>0</v>
      </c>
      <c r="EA1881" s="419">
        <f t="shared" si="2942"/>
        <v>0</v>
      </c>
      <c r="EB1881" s="419">
        <f t="shared" si="2942"/>
        <v>0</v>
      </c>
      <c r="EC1881" s="419">
        <f t="shared" si="2942"/>
        <v>0</v>
      </c>
      <c r="ED1881" s="419">
        <f t="shared" si="2942"/>
        <v>0</v>
      </c>
      <c r="EE1881" s="419">
        <f t="shared" si="2942"/>
        <v>0</v>
      </c>
      <c r="EF1881" s="419">
        <f t="shared" si="2942"/>
        <v>0</v>
      </c>
      <c r="EG1881" s="419">
        <f t="shared" si="2942"/>
        <v>0</v>
      </c>
      <c r="EH1881" s="419">
        <f t="shared" si="2942"/>
        <v>0</v>
      </c>
      <c r="EI1881" s="419">
        <f t="shared" si="2942"/>
        <v>0</v>
      </c>
      <c r="EJ1881" s="419">
        <f t="shared" si="2942"/>
        <v>0</v>
      </c>
      <c r="EK1881" s="419">
        <f t="shared" si="2942"/>
        <v>0</v>
      </c>
      <c r="EL1881" s="419">
        <f t="shared" si="2942"/>
        <v>0</v>
      </c>
      <c r="EM1881" s="419">
        <f t="shared" si="2942"/>
        <v>0</v>
      </c>
      <c r="EN1881" s="419">
        <f t="shared" si="2942"/>
        <v>0</v>
      </c>
      <c r="EO1881" s="420">
        <f t="shared" si="2942"/>
        <v>0</v>
      </c>
      <c r="ET1881" s="375"/>
      <c r="EU1881" s="375"/>
      <c r="EV1881" s="375"/>
      <c r="FF1881" s="400"/>
      <c r="FG1881" s="400"/>
      <c r="FH1881" s="400"/>
      <c r="FV1881" s="375"/>
      <c r="FW1881" s="375"/>
      <c r="FX1881" s="375"/>
    </row>
    <row r="1882" spans="1:180" ht="38.25" customHeight="1" x14ac:dyDescent="0.25">
      <c r="A1882" s="182"/>
      <c r="B1882" s="182"/>
      <c r="C1882" s="236" t="s">
        <v>352</v>
      </c>
      <c r="D1882" s="280"/>
      <c r="E1882" s="281"/>
      <c r="F1882" s="281"/>
      <c r="G1882" s="628"/>
      <c r="H1882" s="628"/>
      <c r="I1882" s="281"/>
      <c r="J1882" s="281"/>
      <c r="K1882" s="628"/>
      <c r="L1882" s="628"/>
      <c r="M1882" s="281"/>
      <c r="N1882" s="281"/>
      <c r="O1882" s="628"/>
      <c r="P1882" s="628"/>
      <c r="Q1882" s="281"/>
      <c r="R1882" s="281"/>
      <c r="S1882" s="628"/>
      <c r="T1882" s="628"/>
      <c r="U1882" s="281"/>
      <c r="V1882" s="281"/>
      <c r="W1882" s="628"/>
      <c r="X1882" s="628"/>
      <c r="Y1882" s="281"/>
      <c r="Z1882" s="281"/>
      <c r="AA1882" s="628"/>
      <c r="AB1882" s="628"/>
      <c r="AC1882" s="281"/>
      <c r="AD1882" s="281"/>
      <c r="AE1882" s="60"/>
      <c r="AF1882" s="259"/>
      <c r="AG1882" s="375">
        <f t="shared" si="2715"/>
        <v>27</v>
      </c>
      <c r="AH1882" s="375"/>
      <c r="AI1882" s="375"/>
      <c r="AJ1882" s="388">
        <f t="shared" si="2687"/>
        <v>0</v>
      </c>
      <c r="AK1882" s="379">
        <f t="shared" si="2688"/>
        <v>0</v>
      </c>
      <c r="AL1882" s="380">
        <f t="shared" si="2689"/>
        <v>0</v>
      </c>
      <c r="AM1882" s="292">
        <f t="shared" si="2690"/>
        <v>0</v>
      </c>
      <c r="AN1882" s="388">
        <f t="shared" si="2691"/>
        <v>0</v>
      </c>
      <c r="AO1882" s="379">
        <f t="shared" si="2692"/>
        <v>0</v>
      </c>
      <c r="AP1882" s="380">
        <f t="shared" si="2693"/>
        <v>0</v>
      </c>
      <c r="AQ1882" s="292">
        <f t="shared" si="2694"/>
        <v>0</v>
      </c>
      <c r="AR1882" s="388">
        <f t="shared" si="2695"/>
        <v>0</v>
      </c>
      <c r="AS1882" s="379">
        <f t="shared" si="2696"/>
        <v>0</v>
      </c>
      <c r="AT1882" s="380">
        <f t="shared" si="2697"/>
        <v>0</v>
      </c>
      <c r="AU1882" s="292">
        <f t="shared" si="2698"/>
        <v>0</v>
      </c>
      <c r="AV1882" s="388">
        <f t="shared" si="2699"/>
        <v>0</v>
      </c>
      <c r="AW1882" s="379">
        <f t="shared" si="2700"/>
        <v>0</v>
      </c>
      <c r="AX1882" s="380">
        <f t="shared" si="2701"/>
        <v>0</v>
      </c>
      <c r="AY1882" s="292">
        <f t="shared" si="2702"/>
        <v>0</v>
      </c>
      <c r="AZ1882" s="388">
        <f t="shared" si="2703"/>
        <v>0</v>
      </c>
      <c r="BA1882" s="379">
        <f t="shared" si="2704"/>
        <v>0</v>
      </c>
      <c r="BB1882" s="380">
        <f t="shared" si="2705"/>
        <v>0</v>
      </c>
      <c r="BC1882" s="292">
        <f t="shared" si="2706"/>
        <v>0</v>
      </c>
      <c r="BD1882" s="388">
        <f t="shared" si="2707"/>
        <v>0</v>
      </c>
      <c r="BE1882" s="379">
        <f t="shared" si="2708"/>
        <v>0</v>
      </c>
      <c r="BF1882" s="380">
        <f t="shared" si="2709"/>
        <v>0</v>
      </c>
      <c r="BG1882" s="292">
        <f t="shared" si="2710"/>
        <v>0</v>
      </c>
      <c r="BH1882" s="388">
        <f t="shared" si="2711"/>
        <v>0</v>
      </c>
      <c r="BI1882" s="379">
        <f t="shared" si="2712"/>
        <v>0</v>
      </c>
      <c r="BJ1882" s="380">
        <f t="shared" si="2713"/>
        <v>0</v>
      </c>
      <c r="BK1882" s="292">
        <f t="shared" si="2714"/>
        <v>0</v>
      </c>
      <c r="CD1882" s="299" t="s">
        <v>60</v>
      </c>
      <c r="CE1882" s="423">
        <f t="shared" ref="CE1882" si="2943">IF(D1882="",0,D1882)</f>
        <v>0</v>
      </c>
      <c r="CF1882" s="423">
        <f t="shared" ref="CF1882" si="2944">IF(E1882="",0,E1882)</f>
        <v>0</v>
      </c>
      <c r="CG1882" s="423">
        <f t="shared" ref="CG1882" si="2945">IF(F1882="",0,F1882)</f>
        <v>0</v>
      </c>
      <c r="CH1882" s="423">
        <f t="shared" ref="CH1882" si="2946">IF(G1882="",0,G1882)</f>
        <v>0</v>
      </c>
      <c r="CI1882" s="423">
        <f t="shared" ref="CI1882" si="2947">IF(H1882="",0,H1882)</f>
        <v>0</v>
      </c>
      <c r="CJ1882" s="423">
        <f t="shared" ref="CJ1882" si="2948">IF(I1882="",0,I1882)</f>
        <v>0</v>
      </c>
      <c r="CK1882" s="423">
        <f t="shared" ref="CK1882" si="2949">IF(J1882="",0,J1882)</f>
        <v>0</v>
      </c>
      <c r="CL1882" s="423">
        <f t="shared" ref="CL1882" si="2950">IF(K1882="",0,K1882)</f>
        <v>0</v>
      </c>
      <c r="CM1882" s="423">
        <f t="shared" ref="CM1882" si="2951">IF(L1882="",0,L1882)</f>
        <v>0</v>
      </c>
      <c r="CN1882" s="423">
        <f t="shared" ref="CN1882" si="2952">IF(M1882="",0,M1882)</f>
        <v>0</v>
      </c>
      <c r="CO1882" s="423">
        <f t="shared" ref="CO1882" si="2953">IF(N1882="",0,N1882)</f>
        <v>0</v>
      </c>
      <c r="CP1882" s="423">
        <f t="shared" ref="CP1882" si="2954">IF(O1882="",0,O1882)</f>
        <v>0</v>
      </c>
      <c r="CQ1882" s="423">
        <f t="shared" ref="CQ1882" si="2955">IF(P1882="",0,P1882)</f>
        <v>0</v>
      </c>
      <c r="CR1882" s="423">
        <f t="shared" ref="CR1882" si="2956">IF(Q1882="",0,Q1882)</f>
        <v>0</v>
      </c>
      <c r="CS1882" s="423">
        <f t="shared" ref="CS1882" si="2957">IF(R1882="",0,R1882)</f>
        <v>0</v>
      </c>
      <c r="CT1882" s="423">
        <f t="shared" ref="CT1882" si="2958">IF(S1882="",0,S1882)</f>
        <v>0</v>
      </c>
      <c r="CU1882" s="423">
        <f t="shared" ref="CU1882" si="2959">IF(T1882="",0,T1882)</f>
        <v>0</v>
      </c>
      <c r="CV1882" s="423">
        <f t="shared" ref="CV1882" si="2960">IF(U1882="",0,U1882)</f>
        <v>0</v>
      </c>
      <c r="CW1882" s="423">
        <f t="shared" ref="CW1882" si="2961">IF(V1882="",0,V1882)</f>
        <v>0</v>
      </c>
      <c r="CX1882" s="423">
        <f t="shared" ref="CX1882" si="2962">IF(W1882="",0,W1882)</f>
        <v>0</v>
      </c>
      <c r="CY1882" s="423">
        <f t="shared" ref="CY1882" si="2963">IF(X1882="",0,X1882)</f>
        <v>0</v>
      </c>
      <c r="CZ1882" s="423">
        <f t="shared" ref="CZ1882" si="2964">IF(Y1882="",0,Y1882)</f>
        <v>0</v>
      </c>
      <c r="DA1882" s="423">
        <f t="shared" ref="DA1882" si="2965">IF(Z1882="",0,Z1882)</f>
        <v>0</v>
      </c>
      <c r="DB1882" s="423">
        <f t="shared" ref="DB1882" si="2966">IF(AA1882="",0,AA1882)</f>
        <v>0</v>
      </c>
      <c r="DC1882" s="423">
        <f t="shared" ref="DC1882" si="2967">IF(AB1882="",0,AB1882)</f>
        <v>0</v>
      </c>
      <c r="DD1882" s="423">
        <f t="shared" ref="DD1882" si="2968">IF(AC1882="",0,AC1882)</f>
        <v>0</v>
      </c>
      <c r="DE1882" s="423">
        <f t="shared" ref="DE1882" si="2969">IF(AD1882="",0,AD1882)</f>
        <v>0</v>
      </c>
      <c r="DF1882" s="300"/>
      <c r="DG1882" s="300"/>
      <c r="DH1882" s="300"/>
      <c r="DJ1882" s="610"/>
      <c r="DK1882" s="611"/>
      <c r="DL1882" s="415" t="s">
        <v>1910</v>
      </c>
      <c r="DM1882" s="416"/>
      <c r="DN1882" s="416"/>
      <c r="DO1882" s="416">
        <f t="shared" ref="DO1882:EO1882" si="2970">COUNTIF(D1871:D1874,"NS")+COUNTIF(D1879:D1880,"NS")</f>
        <v>0</v>
      </c>
      <c r="DP1882" s="416">
        <f t="shared" si="2970"/>
        <v>0</v>
      </c>
      <c r="DQ1882" s="416">
        <f t="shared" si="2970"/>
        <v>0</v>
      </c>
      <c r="DR1882" s="416">
        <f t="shared" si="2970"/>
        <v>0</v>
      </c>
      <c r="DS1882" s="416">
        <f t="shared" si="2970"/>
        <v>0</v>
      </c>
      <c r="DT1882" s="416">
        <f t="shared" si="2970"/>
        <v>0</v>
      </c>
      <c r="DU1882" s="416">
        <f t="shared" si="2970"/>
        <v>0</v>
      </c>
      <c r="DV1882" s="416">
        <f t="shared" si="2970"/>
        <v>0</v>
      </c>
      <c r="DW1882" s="416">
        <f t="shared" si="2970"/>
        <v>0</v>
      </c>
      <c r="DX1882" s="416">
        <f t="shared" si="2970"/>
        <v>0</v>
      </c>
      <c r="DY1882" s="416">
        <f t="shared" si="2970"/>
        <v>0</v>
      </c>
      <c r="DZ1882" s="416">
        <f t="shared" si="2970"/>
        <v>0</v>
      </c>
      <c r="EA1882" s="416">
        <f t="shared" si="2970"/>
        <v>0</v>
      </c>
      <c r="EB1882" s="416">
        <f t="shared" si="2970"/>
        <v>0</v>
      </c>
      <c r="EC1882" s="416">
        <f t="shared" si="2970"/>
        <v>0</v>
      </c>
      <c r="ED1882" s="416">
        <f t="shared" si="2970"/>
        <v>0</v>
      </c>
      <c r="EE1882" s="416">
        <f t="shared" si="2970"/>
        <v>0</v>
      </c>
      <c r="EF1882" s="416">
        <f t="shared" si="2970"/>
        <v>0</v>
      </c>
      <c r="EG1882" s="416">
        <f t="shared" si="2970"/>
        <v>0</v>
      </c>
      <c r="EH1882" s="416">
        <f t="shared" si="2970"/>
        <v>0</v>
      </c>
      <c r="EI1882" s="416">
        <f t="shared" si="2970"/>
        <v>0</v>
      </c>
      <c r="EJ1882" s="416">
        <f t="shared" si="2970"/>
        <v>0</v>
      </c>
      <c r="EK1882" s="416">
        <f t="shared" si="2970"/>
        <v>0</v>
      </c>
      <c r="EL1882" s="416">
        <f t="shared" si="2970"/>
        <v>0</v>
      </c>
      <c r="EM1882" s="416">
        <f t="shared" si="2970"/>
        <v>0</v>
      </c>
      <c r="EN1882" s="416">
        <f t="shared" si="2970"/>
        <v>0</v>
      </c>
      <c r="EO1882" s="417">
        <f t="shared" si="2970"/>
        <v>0</v>
      </c>
      <c r="ET1882" s="375"/>
      <c r="EU1882" s="375"/>
      <c r="EV1882" s="375"/>
      <c r="FF1882" s="400"/>
      <c r="FG1882" s="400"/>
      <c r="FH1882" s="400"/>
      <c r="FV1882" s="375"/>
      <c r="FW1882" s="375"/>
      <c r="FX1882" s="375"/>
    </row>
    <row r="1883" spans="1:180" ht="38.25" customHeight="1" x14ac:dyDescent="0.25">
      <c r="A1883" s="152"/>
      <c r="B1883" s="152"/>
      <c r="C1883" s="237" t="s">
        <v>371</v>
      </c>
      <c r="D1883" s="280"/>
      <c r="E1883" s="281"/>
      <c r="F1883" s="281"/>
      <c r="G1883" s="628"/>
      <c r="H1883" s="628"/>
      <c r="I1883" s="281"/>
      <c r="J1883" s="281"/>
      <c r="K1883" s="628"/>
      <c r="L1883" s="628"/>
      <c r="M1883" s="281"/>
      <c r="N1883" s="281"/>
      <c r="O1883" s="628"/>
      <c r="P1883" s="628"/>
      <c r="Q1883" s="281"/>
      <c r="R1883" s="281"/>
      <c r="S1883" s="628"/>
      <c r="T1883" s="628"/>
      <c r="U1883" s="281"/>
      <c r="V1883" s="281"/>
      <c r="W1883" s="628"/>
      <c r="X1883" s="628"/>
      <c r="Y1883" s="281"/>
      <c r="Z1883" s="281"/>
      <c r="AA1883" s="628"/>
      <c r="AB1883" s="628"/>
      <c r="AC1883" s="281"/>
      <c r="AD1883" s="281"/>
      <c r="AE1883" s="60"/>
      <c r="AF1883" s="259"/>
      <c r="AG1883" s="375">
        <f t="shared" si="2715"/>
        <v>27</v>
      </c>
      <c r="AH1883" s="375"/>
      <c r="AI1883" s="375"/>
      <c r="AJ1883" s="388">
        <f t="shared" si="2687"/>
        <v>0</v>
      </c>
      <c r="AK1883" s="379">
        <f t="shared" si="2688"/>
        <v>0</v>
      </c>
      <c r="AL1883" s="380">
        <f t="shared" si="2689"/>
        <v>0</v>
      </c>
      <c r="AM1883" s="292">
        <f t="shared" si="2690"/>
        <v>0</v>
      </c>
      <c r="AN1883" s="388">
        <f t="shared" si="2691"/>
        <v>0</v>
      </c>
      <c r="AO1883" s="379">
        <f t="shared" si="2692"/>
        <v>0</v>
      </c>
      <c r="AP1883" s="380">
        <f t="shared" si="2693"/>
        <v>0</v>
      </c>
      <c r="AQ1883" s="292">
        <f t="shared" si="2694"/>
        <v>0</v>
      </c>
      <c r="AR1883" s="388">
        <f t="shared" si="2695"/>
        <v>0</v>
      </c>
      <c r="AS1883" s="379">
        <f t="shared" si="2696"/>
        <v>0</v>
      </c>
      <c r="AT1883" s="380">
        <f t="shared" si="2697"/>
        <v>0</v>
      </c>
      <c r="AU1883" s="292">
        <f t="shared" si="2698"/>
        <v>0</v>
      </c>
      <c r="AV1883" s="388">
        <f t="shared" si="2699"/>
        <v>0</v>
      </c>
      <c r="AW1883" s="379">
        <f t="shared" si="2700"/>
        <v>0</v>
      </c>
      <c r="AX1883" s="380">
        <f t="shared" si="2701"/>
        <v>0</v>
      </c>
      <c r="AY1883" s="292">
        <f t="shared" si="2702"/>
        <v>0</v>
      </c>
      <c r="AZ1883" s="388">
        <f t="shared" si="2703"/>
        <v>0</v>
      </c>
      <c r="BA1883" s="379">
        <f t="shared" si="2704"/>
        <v>0</v>
      </c>
      <c r="BB1883" s="380">
        <f t="shared" si="2705"/>
        <v>0</v>
      </c>
      <c r="BC1883" s="292">
        <f t="shared" si="2706"/>
        <v>0</v>
      </c>
      <c r="BD1883" s="388">
        <f t="shared" si="2707"/>
        <v>0</v>
      </c>
      <c r="BE1883" s="379">
        <f t="shared" si="2708"/>
        <v>0</v>
      </c>
      <c r="BF1883" s="380">
        <f t="shared" si="2709"/>
        <v>0</v>
      </c>
      <c r="BG1883" s="292">
        <f t="shared" si="2710"/>
        <v>0</v>
      </c>
      <c r="BH1883" s="388">
        <f t="shared" si="2711"/>
        <v>0</v>
      </c>
      <c r="BI1883" s="379">
        <f t="shared" si="2712"/>
        <v>0</v>
      </c>
      <c r="BJ1883" s="380">
        <f t="shared" si="2713"/>
        <v>0</v>
      </c>
      <c r="BK1883" s="292">
        <f t="shared" si="2714"/>
        <v>0</v>
      </c>
      <c r="CD1883" s="299" t="s">
        <v>1917</v>
      </c>
      <c r="CE1883" s="301">
        <f t="shared" ref="CE1883" si="2971">SUM(D1883:D1899)</f>
        <v>0</v>
      </c>
      <c r="CF1883" s="301">
        <f t="shared" ref="CF1883" si="2972">SUM(E1883:E1899)</f>
        <v>0</v>
      </c>
      <c r="CG1883" s="301">
        <f t="shared" ref="CG1883" si="2973">SUM(F1883:F1899)</f>
        <v>0</v>
      </c>
      <c r="CH1883" s="301">
        <f t="shared" ref="CH1883" si="2974">SUM(G1883:G1899)</f>
        <v>0</v>
      </c>
      <c r="CI1883" s="301">
        <f t="shared" ref="CI1883" si="2975">SUM(H1883:H1899)</f>
        <v>0</v>
      </c>
      <c r="CJ1883" s="301">
        <f t="shared" ref="CJ1883" si="2976">SUM(I1883:I1899)</f>
        <v>0</v>
      </c>
      <c r="CK1883" s="301">
        <f t="shared" ref="CK1883" si="2977">SUM(J1883:J1899)</f>
        <v>0</v>
      </c>
      <c r="CL1883" s="301">
        <f t="shared" ref="CL1883" si="2978">SUM(K1883:K1899)</f>
        <v>0</v>
      </c>
      <c r="CM1883" s="301">
        <f t="shared" ref="CM1883" si="2979">SUM(L1883:L1899)</f>
        <v>0</v>
      </c>
      <c r="CN1883" s="301">
        <f t="shared" ref="CN1883" si="2980">SUM(M1883:M1899)</f>
        <v>0</v>
      </c>
      <c r="CO1883" s="301">
        <f t="shared" ref="CO1883" si="2981">SUM(N1883:N1899)</f>
        <v>0</v>
      </c>
      <c r="CP1883" s="301">
        <f t="shared" ref="CP1883" si="2982">SUM(O1883:O1899)</f>
        <v>0</v>
      </c>
      <c r="CQ1883" s="301">
        <f t="shared" ref="CQ1883" si="2983">SUM(P1883:P1899)</f>
        <v>0</v>
      </c>
      <c r="CR1883" s="301">
        <f t="shared" ref="CR1883" si="2984">SUM(Q1883:Q1899)</f>
        <v>0</v>
      </c>
      <c r="CS1883" s="301">
        <f t="shared" ref="CS1883" si="2985">SUM(R1883:R1899)</f>
        <v>0</v>
      </c>
      <c r="CT1883" s="301">
        <f t="shared" ref="CT1883" si="2986">SUM(S1883:S1899)</f>
        <v>0</v>
      </c>
      <c r="CU1883" s="301">
        <f t="shared" ref="CU1883" si="2987">SUM(T1883:T1899)</f>
        <v>0</v>
      </c>
      <c r="CV1883" s="301">
        <f t="shared" ref="CV1883" si="2988">SUM(U1883:U1899)</f>
        <v>0</v>
      </c>
      <c r="CW1883" s="301">
        <f t="shared" ref="CW1883" si="2989">SUM(V1883:V1899)</f>
        <v>0</v>
      </c>
      <c r="CX1883" s="301">
        <f t="shared" ref="CX1883" si="2990">SUM(W1883:W1899)</f>
        <v>0</v>
      </c>
      <c r="CY1883" s="301">
        <f t="shared" ref="CY1883" si="2991">SUM(X1883:X1899)</f>
        <v>0</v>
      </c>
      <c r="CZ1883" s="301">
        <f t="shared" ref="CZ1883" si="2992">SUM(Y1883:Y1899)</f>
        <v>0</v>
      </c>
      <c r="DA1883" s="301">
        <f t="shared" ref="DA1883" si="2993">SUM(Z1883:Z1899)</f>
        <v>0</v>
      </c>
      <c r="DB1883" s="301">
        <f t="shared" ref="DB1883" si="2994">SUM(AA1883:AA1899)</f>
        <v>0</v>
      </c>
      <c r="DC1883" s="301">
        <f t="shared" ref="DC1883" si="2995">SUM(AB1883:AB1899)</f>
        <v>0</v>
      </c>
      <c r="DD1883" s="301">
        <f t="shared" ref="DD1883" si="2996">SUM(AC1883:AC1899)</f>
        <v>0</v>
      </c>
      <c r="DE1883" s="301">
        <f t="shared" ref="DE1883" si="2997">SUM(AD1883:AD1899)</f>
        <v>0</v>
      </c>
      <c r="DF1883" s="301"/>
      <c r="DG1883" s="301"/>
      <c r="DH1883" s="301"/>
      <c r="DJ1883" s="612"/>
      <c r="DK1883" s="613"/>
      <c r="DL1883" s="415" t="s">
        <v>1914</v>
      </c>
      <c r="DM1883" s="416"/>
      <c r="DN1883" s="416"/>
      <c r="DO1883" s="416">
        <f t="shared" ref="DO1883:EO1883" si="2998">SUM(D1871:D1874,D1879:D1881)</f>
        <v>0</v>
      </c>
      <c r="DP1883" s="416">
        <f t="shared" si="2998"/>
        <v>0</v>
      </c>
      <c r="DQ1883" s="416">
        <f t="shared" si="2998"/>
        <v>0</v>
      </c>
      <c r="DR1883" s="416">
        <f t="shared" si="2998"/>
        <v>0</v>
      </c>
      <c r="DS1883" s="416">
        <f t="shared" si="2998"/>
        <v>0</v>
      </c>
      <c r="DT1883" s="416">
        <f t="shared" si="2998"/>
        <v>0</v>
      </c>
      <c r="DU1883" s="416">
        <f t="shared" si="2998"/>
        <v>0</v>
      </c>
      <c r="DV1883" s="416">
        <f t="shared" si="2998"/>
        <v>0</v>
      </c>
      <c r="DW1883" s="416">
        <f t="shared" si="2998"/>
        <v>0</v>
      </c>
      <c r="DX1883" s="416">
        <f t="shared" si="2998"/>
        <v>0</v>
      </c>
      <c r="DY1883" s="416">
        <f t="shared" si="2998"/>
        <v>0</v>
      </c>
      <c r="DZ1883" s="416">
        <f t="shared" si="2998"/>
        <v>0</v>
      </c>
      <c r="EA1883" s="416">
        <f t="shared" si="2998"/>
        <v>0</v>
      </c>
      <c r="EB1883" s="416">
        <f t="shared" si="2998"/>
        <v>0</v>
      </c>
      <c r="EC1883" s="416">
        <f t="shared" si="2998"/>
        <v>0</v>
      </c>
      <c r="ED1883" s="416">
        <f t="shared" si="2998"/>
        <v>0</v>
      </c>
      <c r="EE1883" s="416">
        <f t="shared" si="2998"/>
        <v>0</v>
      </c>
      <c r="EF1883" s="416">
        <f t="shared" si="2998"/>
        <v>0</v>
      </c>
      <c r="EG1883" s="416">
        <f t="shared" si="2998"/>
        <v>0</v>
      </c>
      <c r="EH1883" s="416">
        <f t="shared" si="2998"/>
        <v>0</v>
      </c>
      <c r="EI1883" s="416">
        <f t="shared" si="2998"/>
        <v>0</v>
      </c>
      <c r="EJ1883" s="416">
        <f t="shared" si="2998"/>
        <v>0</v>
      </c>
      <c r="EK1883" s="416">
        <f t="shared" si="2998"/>
        <v>0</v>
      </c>
      <c r="EL1883" s="416">
        <f t="shared" si="2998"/>
        <v>0</v>
      </c>
      <c r="EM1883" s="416">
        <f t="shared" si="2998"/>
        <v>0</v>
      </c>
      <c r="EN1883" s="416">
        <f t="shared" si="2998"/>
        <v>0</v>
      </c>
      <c r="EO1883" s="417">
        <f t="shared" si="2998"/>
        <v>0</v>
      </c>
      <c r="ET1883" s="375"/>
      <c r="EU1883" s="375"/>
      <c r="EV1883" s="375"/>
      <c r="FF1883" s="400"/>
      <c r="FG1883" s="400"/>
      <c r="FH1883" s="400"/>
      <c r="FV1883" s="375"/>
      <c r="FW1883" s="375"/>
      <c r="FX1883" s="375"/>
    </row>
    <row r="1884" spans="1:180" ht="38.25" customHeight="1" x14ac:dyDescent="0.25">
      <c r="A1884" s="183"/>
      <c r="B1884" s="183"/>
      <c r="C1884" s="237" t="s">
        <v>372</v>
      </c>
      <c r="D1884" s="280"/>
      <c r="E1884" s="281"/>
      <c r="F1884" s="281"/>
      <c r="G1884" s="628"/>
      <c r="H1884" s="628"/>
      <c r="I1884" s="281"/>
      <c r="J1884" s="281"/>
      <c r="K1884" s="628"/>
      <c r="L1884" s="628"/>
      <c r="M1884" s="281"/>
      <c r="N1884" s="281"/>
      <c r="O1884" s="628"/>
      <c r="P1884" s="628"/>
      <c r="Q1884" s="281"/>
      <c r="R1884" s="281"/>
      <c r="S1884" s="628"/>
      <c r="T1884" s="628"/>
      <c r="U1884" s="281"/>
      <c r="V1884" s="281"/>
      <c r="W1884" s="628"/>
      <c r="X1884" s="628"/>
      <c r="Y1884" s="281"/>
      <c r="Z1884" s="281"/>
      <c r="AA1884" s="628"/>
      <c r="AB1884" s="628"/>
      <c r="AC1884" s="281"/>
      <c r="AD1884" s="281"/>
      <c r="AE1884" s="60"/>
      <c r="AF1884" s="259"/>
      <c r="AG1884" s="375">
        <f t="shared" si="2715"/>
        <v>27</v>
      </c>
      <c r="AH1884" s="375"/>
      <c r="AI1884" s="375"/>
      <c r="AJ1884" s="388">
        <f t="shared" si="2687"/>
        <v>0</v>
      </c>
      <c r="AK1884" s="379">
        <f t="shared" si="2688"/>
        <v>0</v>
      </c>
      <c r="AL1884" s="380">
        <f t="shared" si="2689"/>
        <v>0</v>
      </c>
      <c r="AM1884" s="292">
        <f t="shared" si="2690"/>
        <v>0</v>
      </c>
      <c r="AN1884" s="388">
        <f t="shared" si="2691"/>
        <v>0</v>
      </c>
      <c r="AO1884" s="379">
        <f t="shared" si="2692"/>
        <v>0</v>
      </c>
      <c r="AP1884" s="380">
        <f t="shared" si="2693"/>
        <v>0</v>
      </c>
      <c r="AQ1884" s="292">
        <f t="shared" si="2694"/>
        <v>0</v>
      </c>
      <c r="AR1884" s="388">
        <f t="shared" si="2695"/>
        <v>0</v>
      </c>
      <c r="AS1884" s="379">
        <f t="shared" si="2696"/>
        <v>0</v>
      </c>
      <c r="AT1884" s="380">
        <f t="shared" si="2697"/>
        <v>0</v>
      </c>
      <c r="AU1884" s="292">
        <f t="shared" si="2698"/>
        <v>0</v>
      </c>
      <c r="AV1884" s="388">
        <f t="shared" si="2699"/>
        <v>0</v>
      </c>
      <c r="AW1884" s="379">
        <f t="shared" si="2700"/>
        <v>0</v>
      </c>
      <c r="AX1884" s="380">
        <f t="shared" si="2701"/>
        <v>0</v>
      </c>
      <c r="AY1884" s="292">
        <f t="shared" si="2702"/>
        <v>0</v>
      </c>
      <c r="AZ1884" s="388">
        <f t="shared" si="2703"/>
        <v>0</v>
      </c>
      <c r="BA1884" s="379">
        <f t="shared" si="2704"/>
        <v>0</v>
      </c>
      <c r="BB1884" s="380">
        <f t="shared" si="2705"/>
        <v>0</v>
      </c>
      <c r="BC1884" s="292">
        <f t="shared" si="2706"/>
        <v>0</v>
      </c>
      <c r="BD1884" s="388">
        <f t="shared" si="2707"/>
        <v>0</v>
      </c>
      <c r="BE1884" s="379">
        <f t="shared" si="2708"/>
        <v>0</v>
      </c>
      <c r="BF1884" s="380">
        <f t="shared" si="2709"/>
        <v>0</v>
      </c>
      <c r="BG1884" s="292">
        <f t="shared" si="2710"/>
        <v>0</v>
      </c>
      <c r="BH1884" s="388">
        <f t="shared" si="2711"/>
        <v>0</v>
      </c>
      <c r="BI1884" s="379">
        <f t="shared" si="2712"/>
        <v>0</v>
      </c>
      <c r="BJ1884" s="380">
        <f t="shared" si="2713"/>
        <v>0</v>
      </c>
      <c r="BK1884" s="292">
        <f t="shared" si="2714"/>
        <v>0</v>
      </c>
      <c r="CD1884" s="299" t="s">
        <v>1910</v>
      </c>
      <c r="CE1884" s="422">
        <f t="shared" ref="CE1884" si="2999">IF(CE1882="NA",COUNTIF(D1883:D1899,"NA"),COUNTIF(D1883:D1899,"NS"))</f>
        <v>0</v>
      </c>
      <c r="CF1884" s="422">
        <f t="shared" ref="CF1884" si="3000">IF(CF1882="NA",COUNTIF(E1883:E1899,"NA"),COUNTIF(E1883:E1899,"NS"))</f>
        <v>0</v>
      </c>
      <c r="CG1884" s="422">
        <f t="shared" ref="CG1884" si="3001">IF(CG1882="NA",COUNTIF(F1883:F1899,"NA"),COUNTIF(F1883:F1899,"NS"))</f>
        <v>0</v>
      </c>
      <c r="CH1884" s="422">
        <f t="shared" ref="CH1884" si="3002">IF(CH1882="NA",COUNTIF(G1883:G1899,"NA"),COUNTIF(G1883:G1899,"NS"))</f>
        <v>0</v>
      </c>
      <c r="CI1884" s="422">
        <f t="shared" ref="CI1884" si="3003">IF(CI1882="NA",COUNTIF(H1883:H1899,"NA"),COUNTIF(H1883:H1899,"NS"))</f>
        <v>0</v>
      </c>
      <c r="CJ1884" s="422">
        <f t="shared" ref="CJ1884" si="3004">IF(CJ1882="NA",COUNTIF(I1883:I1899,"NA"),COUNTIF(I1883:I1899,"NS"))</f>
        <v>0</v>
      </c>
      <c r="CK1884" s="422">
        <f t="shared" ref="CK1884" si="3005">IF(CK1882="NA",COUNTIF(J1883:J1899,"NA"),COUNTIF(J1883:J1899,"NS"))</f>
        <v>0</v>
      </c>
      <c r="CL1884" s="422">
        <f t="shared" ref="CL1884" si="3006">IF(CL1882="NA",COUNTIF(K1883:K1899,"NA"),COUNTIF(K1883:K1899,"NS"))</f>
        <v>0</v>
      </c>
      <c r="CM1884" s="422">
        <f t="shared" ref="CM1884" si="3007">IF(CM1882="NA",COUNTIF(L1883:L1899,"NA"),COUNTIF(L1883:L1899,"NS"))</f>
        <v>0</v>
      </c>
      <c r="CN1884" s="422">
        <f t="shared" ref="CN1884" si="3008">IF(CN1882="NA",COUNTIF(M1883:M1899,"NA"),COUNTIF(M1883:M1899,"NS"))</f>
        <v>0</v>
      </c>
      <c r="CO1884" s="422">
        <f t="shared" ref="CO1884" si="3009">IF(CO1882="NA",COUNTIF(N1883:N1899,"NA"),COUNTIF(N1883:N1899,"NS"))</f>
        <v>0</v>
      </c>
      <c r="CP1884" s="422">
        <f t="shared" ref="CP1884" si="3010">IF(CP1882="NA",COUNTIF(O1883:O1899,"NA"),COUNTIF(O1883:O1899,"NS"))</f>
        <v>0</v>
      </c>
      <c r="CQ1884" s="422">
        <f t="shared" ref="CQ1884" si="3011">IF(CQ1882="NA",COUNTIF(P1883:P1899,"NA"),COUNTIF(P1883:P1899,"NS"))</f>
        <v>0</v>
      </c>
      <c r="CR1884" s="422">
        <f t="shared" ref="CR1884" si="3012">IF(CR1882="NA",COUNTIF(Q1883:Q1899,"NA"),COUNTIF(Q1883:Q1899,"NS"))</f>
        <v>0</v>
      </c>
      <c r="CS1884" s="422">
        <f t="shared" ref="CS1884" si="3013">IF(CS1882="NA",COUNTIF(R1883:R1899,"NA"),COUNTIF(R1883:R1899,"NS"))</f>
        <v>0</v>
      </c>
      <c r="CT1884" s="422">
        <f t="shared" ref="CT1884" si="3014">IF(CT1882="NA",COUNTIF(S1883:S1899,"NA"),COUNTIF(S1883:S1899,"NS"))</f>
        <v>0</v>
      </c>
      <c r="CU1884" s="422">
        <f t="shared" ref="CU1884" si="3015">IF(CU1882="NA",COUNTIF(T1883:T1899,"NA"),COUNTIF(T1883:T1899,"NS"))</f>
        <v>0</v>
      </c>
      <c r="CV1884" s="422">
        <f t="shared" ref="CV1884" si="3016">IF(CV1882="NA",COUNTIF(U1883:U1899,"NA"),COUNTIF(U1883:U1899,"NS"))</f>
        <v>0</v>
      </c>
      <c r="CW1884" s="422">
        <f t="shared" ref="CW1884" si="3017">IF(CW1882="NA",COUNTIF(V1883:V1899,"NA"),COUNTIF(V1883:V1899,"NS"))</f>
        <v>0</v>
      </c>
      <c r="CX1884" s="422">
        <f t="shared" ref="CX1884" si="3018">IF(CX1882="NA",COUNTIF(W1883:W1899,"NA"),COUNTIF(W1883:W1899,"NS"))</f>
        <v>0</v>
      </c>
      <c r="CY1884" s="422">
        <f t="shared" ref="CY1884" si="3019">IF(CY1882="NA",COUNTIF(X1883:X1899,"NA"),COUNTIF(X1883:X1899,"NS"))</f>
        <v>0</v>
      </c>
      <c r="CZ1884" s="422">
        <f t="shared" ref="CZ1884" si="3020">IF(CZ1882="NA",COUNTIF(Y1883:Y1899,"NA"),COUNTIF(Y1883:Y1899,"NS"))</f>
        <v>0</v>
      </c>
      <c r="DA1884" s="422">
        <f t="shared" ref="DA1884" si="3021">IF(DA1882="NA",COUNTIF(Z1883:Z1899,"NA"),COUNTIF(Z1883:Z1899,"NS"))</f>
        <v>0</v>
      </c>
      <c r="DB1884" s="422">
        <f t="shared" ref="DB1884" si="3022">IF(DB1882="NA",COUNTIF(AA1883:AA1899,"NA"),COUNTIF(AA1883:AA1899,"NS"))</f>
        <v>0</v>
      </c>
      <c r="DC1884" s="422">
        <f t="shared" ref="DC1884" si="3023">IF(DC1882="NA",COUNTIF(AB1883:AB1899,"NA"),COUNTIF(AB1883:AB1899,"NS"))</f>
        <v>0</v>
      </c>
      <c r="DD1884" s="422">
        <f t="shared" ref="DD1884" si="3024">IF(DD1882="NA",COUNTIF(AC1883:AC1899,"NA"),COUNTIF(AC1883:AC1899,"NS"))</f>
        <v>0</v>
      </c>
      <c r="DE1884" s="422">
        <f t="shared" ref="DE1884" si="3025">IF(DE1882="NA",COUNTIF(AD1883:AD1899,"NA"),COUNTIF(AD1883:AD1899,"NS"))</f>
        <v>0</v>
      </c>
      <c r="DF1884" s="300"/>
      <c r="DG1884" s="300"/>
      <c r="DH1884" s="300"/>
      <c r="DJ1884" s="616"/>
      <c r="DK1884" s="617"/>
      <c r="DL1884" s="415" t="s">
        <v>1919</v>
      </c>
      <c r="DM1884" s="298"/>
      <c r="DN1884" s="298"/>
      <c r="DO1884" s="298">
        <f t="shared" ref="DO1884:EC1884" si="3026">IF(OR(AND(DO1881="NS",DO1882=6),AND(DO1881="NA")),0,IF(OR(AND(IF(DO1881="NS",1,DO1881)&gt;DO1883*0.25,DO1882=0),AND(DO1881&gt;0,OR(DO1882=6,DO1883=0)),AND(DO1881&gt;0,DO1882=0,DO1883=0),AND(DO1881="NS",DO1882=0,DO1883=0)),1,0))</f>
        <v>0</v>
      </c>
      <c r="DP1884" s="298">
        <f t="shared" si="3026"/>
        <v>0</v>
      </c>
      <c r="DQ1884" s="298">
        <f t="shared" si="3026"/>
        <v>0</v>
      </c>
      <c r="DR1884" s="298">
        <f t="shared" si="3026"/>
        <v>0</v>
      </c>
      <c r="DS1884" s="298">
        <f t="shared" si="3026"/>
        <v>0</v>
      </c>
      <c r="DT1884" s="298">
        <f t="shared" si="3026"/>
        <v>0</v>
      </c>
      <c r="DU1884" s="298">
        <f t="shared" si="3026"/>
        <v>0</v>
      </c>
      <c r="DV1884" s="298">
        <f t="shared" si="3026"/>
        <v>0</v>
      </c>
      <c r="DW1884" s="298">
        <f t="shared" si="3026"/>
        <v>0</v>
      </c>
      <c r="DX1884" s="298">
        <f t="shared" si="3026"/>
        <v>0</v>
      </c>
      <c r="DY1884" s="298">
        <f t="shared" si="3026"/>
        <v>0</v>
      </c>
      <c r="DZ1884" s="298">
        <f t="shared" si="3026"/>
        <v>0</v>
      </c>
      <c r="EA1884" s="298">
        <f t="shared" si="3026"/>
        <v>0</v>
      </c>
      <c r="EB1884" s="298">
        <f t="shared" si="3026"/>
        <v>0</v>
      </c>
      <c r="EC1884" s="298">
        <f t="shared" si="3026"/>
        <v>0</v>
      </c>
      <c r="ED1884" s="298">
        <f>IF(OR(AND(ED1881="NS",ED1882=6),AND(ED1881="NA")),0,IF(OR(AND(IF(ED1881="NS",1,ED1881)&gt;ED1883*0.25,ED1882=0),AND(ED1881&gt;0,OR(ED1882=6,ED1883=0)),AND(ED1881&gt;0,ED1882=0,ED1883=0),AND(ED1881="NS",ED1882=0,ED1883=0)),1,0))</f>
        <v>0</v>
      </c>
      <c r="EE1884" s="298">
        <f t="shared" ref="EE1884:EO1884" si="3027">IF(OR(AND(EE1881="NS",EE1882=6),AND(EE1881="NA")),0,IF(OR(AND(IF(EE1881="NS",1,EE1881)&gt;EE1883*0.25,EE1882=0),AND(EE1881&gt;0,OR(EE1882=6,EE1883=0)),AND(EE1881&gt;0,EE1882=0,EE1883=0),AND(EE1881="NS",EE1882=0,EE1883=0)),1,0))</f>
        <v>0</v>
      </c>
      <c r="EF1884" s="298">
        <f t="shared" si="3027"/>
        <v>0</v>
      </c>
      <c r="EG1884" s="298">
        <f t="shared" si="3027"/>
        <v>0</v>
      </c>
      <c r="EH1884" s="298">
        <f t="shared" si="3027"/>
        <v>0</v>
      </c>
      <c r="EI1884" s="298">
        <f t="shared" si="3027"/>
        <v>0</v>
      </c>
      <c r="EJ1884" s="298">
        <f t="shared" si="3027"/>
        <v>0</v>
      </c>
      <c r="EK1884" s="298">
        <f t="shared" si="3027"/>
        <v>0</v>
      </c>
      <c r="EL1884" s="298">
        <f t="shared" si="3027"/>
        <v>0</v>
      </c>
      <c r="EM1884" s="298">
        <f t="shared" si="3027"/>
        <v>0</v>
      </c>
      <c r="EN1884" s="298">
        <f t="shared" si="3027"/>
        <v>0</v>
      </c>
      <c r="EO1884" s="302">
        <f t="shared" si="3027"/>
        <v>0</v>
      </c>
      <c r="EP1884" s="377">
        <f>SUM(DO1884:EO1884)</f>
        <v>0</v>
      </c>
      <c r="ET1884" s="375"/>
      <c r="EU1884" s="375"/>
      <c r="EV1884" s="375"/>
      <c r="FF1884" s="400"/>
      <c r="FG1884" s="400"/>
      <c r="FH1884" s="400"/>
      <c r="FV1884" s="375"/>
      <c r="FW1884" s="375"/>
      <c r="FX1884" s="375"/>
    </row>
    <row r="1885" spans="1:180" ht="38.25" customHeight="1" x14ac:dyDescent="0.25">
      <c r="A1885" s="183"/>
      <c r="B1885" s="183"/>
      <c r="C1885" s="237" t="s">
        <v>373</v>
      </c>
      <c r="D1885" s="280"/>
      <c r="E1885" s="281"/>
      <c r="F1885" s="281"/>
      <c r="G1885" s="628"/>
      <c r="H1885" s="628"/>
      <c r="I1885" s="281"/>
      <c r="J1885" s="281"/>
      <c r="K1885" s="628"/>
      <c r="L1885" s="628"/>
      <c r="M1885" s="281"/>
      <c r="N1885" s="281"/>
      <c r="O1885" s="628"/>
      <c r="P1885" s="628"/>
      <c r="Q1885" s="281"/>
      <c r="R1885" s="281"/>
      <c r="S1885" s="628"/>
      <c r="T1885" s="628"/>
      <c r="U1885" s="281"/>
      <c r="V1885" s="281"/>
      <c r="W1885" s="628"/>
      <c r="X1885" s="628"/>
      <c r="Y1885" s="281"/>
      <c r="Z1885" s="281"/>
      <c r="AA1885" s="628"/>
      <c r="AB1885" s="628"/>
      <c r="AC1885" s="281"/>
      <c r="AD1885" s="281"/>
      <c r="AE1885" s="60"/>
      <c r="AF1885" s="259"/>
      <c r="AG1885" s="375">
        <f t="shared" si="2715"/>
        <v>27</v>
      </c>
      <c r="AH1885" s="375"/>
      <c r="AI1885" s="375"/>
      <c r="AJ1885" s="388">
        <f t="shared" si="2687"/>
        <v>0</v>
      </c>
      <c r="AK1885" s="379">
        <f t="shared" si="2688"/>
        <v>0</v>
      </c>
      <c r="AL1885" s="380">
        <f t="shared" si="2689"/>
        <v>0</v>
      </c>
      <c r="AM1885" s="292">
        <f t="shared" si="2690"/>
        <v>0</v>
      </c>
      <c r="AN1885" s="388">
        <f t="shared" si="2691"/>
        <v>0</v>
      </c>
      <c r="AO1885" s="379">
        <f t="shared" si="2692"/>
        <v>0</v>
      </c>
      <c r="AP1885" s="380">
        <f t="shared" si="2693"/>
        <v>0</v>
      </c>
      <c r="AQ1885" s="292">
        <f t="shared" si="2694"/>
        <v>0</v>
      </c>
      <c r="AR1885" s="388">
        <f t="shared" si="2695"/>
        <v>0</v>
      </c>
      <c r="AS1885" s="379">
        <f t="shared" si="2696"/>
        <v>0</v>
      </c>
      <c r="AT1885" s="380">
        <f t="shared" si="2697"/>
        <v>0</v>
      </c>
      <c r="AU1885" s="292">
        <f t="shared" si="2698"/>
        <v>0</v>
      </c>
      <c r="AV1885" s="388">
        <f t="shared" si="2699"/>
        <v>0</v>
      </c>
      <c r="AW1885" s="379">
        <f t="shared" si="2700"/>
        <v>0</v>
      </c>
      <c r="AX1885" s="380">
        <f t="shared" si="2701"/>
        <v>0</v>
      </c>
      <c r="AY1885" s="292">
        <f t="shared" si="2702"/>
        <v>0</v>
      </c>
      <c r="AZ1885" s="388">
        <f t="shared" si="2703"/>
        <v>0</v>
      </c>
      <c r="BA1885" s="379">
        <f t="shared" si="2704"/>
        <v>0</v>
      </c>
      <c r="BB1885" s="380">
        <f t="shared" si="2705"/>
        <v>0</v>
      </c>
      <c r="BC1885" s="292">
        <f t="shared" si="2706"/>
        <v>0</v>
      </c>
      <c r="BD1885" s="388">
        <f t="shared" si="2707"/>
        <v>0</v>
      </c>
      <c r="BE1885" s="379">
        <f t="shared" si="2708"/>
        <v>0</v>
      </c>
      <c r="BF1885" s="380">
        <f t="shared" si="2709"/>
        <v>0</v>
      </c>
      <c r="BG1885" s="292">
        <f t="shared" si="2710"/>
        <v>0</v>
      </c>
      <c r="BH1885" s="388">
        <f t="shared" si="2711"/>
        <v>0</v>
      </c>
      <c r="BI1885" s="379">
        <f t="shared" si="2712"/>
        <v>0</v>
      </c>
      <c r="BJ1885" s="380">
        <f t="shared" si="2713"/>
        <v>0</v>
      </c>
      <c r="BK1885" s="292">
        <f t="shared" si="2714"/>
        <v>0</v>
      </c>
      <c r="CD1885" s="299" t="s">
        <v>1918</v>
      </c>
      <c r="CE1885" s="425">
        <f t="shared" ref="CE1885" si="3028">IF(OR(AND(CE1882=0,CE1884&gt;0),AND(CE1882="NS",CE1883&gt;0),AND(CE1882="NS",CE1883=0,CE1884=0)),1,IF(OR(AND(CE1884&gt;=2,CE1883&lt;CE1882),AND(CE1882="NS",CE1883=0,CE1884&gt;0),OR(CE1882=CE1883,AND(CE1882="",CE1884=0,CE1883=0))),0,1))</f>
        <v>0</v>
      </c>
      <c r="CF1885" s="425">
        <f t="shared" ref="CF1885" si="3029">IF(OR(AND(CF1882=0,CF1884&gt;0),AND(CF1882="NS",CF1883&gt;0),AND(CF1882="NS",CF1883=0,CF1884=0)),1,IF(OR(AND(CF1884&gt;=2,CF1883&lt;CF1882),AND(CF1882="NS",CF1883=0,CF1884&gt;0),OR(CF1882=CF1883,AND(CF1882="",CF1884=0,CF1883=0))),0,1))</f>
        <v>0</v>
      </c>
      <c r="CG1885" s="425">
        <f t="shared" ref="CG1885" si="3030">IF(OR(AND(CG1882=0,CG1884&gt;0),AND(CG1882="NS",CG1883&gt;0),AND(CG1882="NS",CG1883=0,CG1884=0)),1,IF(OR(AND(CG1884&gt;=2,CG1883&lt;CG1882),AND(CG1882="NS",CG1883=0,CG1884&gt;0),OR(CG1882=CG1883,AND(CG1882="",CG1884=0,CG1883=0))),0,1))</f>
        <v>0</v>
      </c>
      <c r="CH1885" s="425">
        <f t="shared" ref="CH1885" si="3031">IF(OR(AND(CH1882=0,CH1884&gt;0),AND(CH1882="NS",CH1883&gt;0),AND(CH1882="NS",CH1883=0,CH1884=0)),1,IF(OR(AND(CH1884&gt;=2,CH1883&lt;CH1882),AND(CH1882="NS",CH1883=0,CH1884&gt;0),OR(CH1882=CH1883,AND(CH1882="",CH1884=0,CH1883=0))),0,1))</f>
        <v>0</v>
      </c>
      <c r="CI1885" s="425">
        <f t="shared" ref="CI1885" si="3032">IF(OR(AND(CI1882=0,CI1884&gt;0),AND(CI1882="NS",CI1883&gt;0),AND(CI1882="NS",CI1883=0,CI1884=0)),1,IF(OR(AND(CI1884&gt;=2,CI1883&lt;CI1882),AND(CI1882="NS",CI1883=0,CI1884&gt;0),OR(CI1882=CI1883,AND(CI1882="",CI1884=0,CI1883=0))),0,1))</f>
        <v>0</v>
      </c>
      <c r="CJ1885" s="425">
        <f t="shared" ref="CJ1885" si="3033">IF(OR(AND(CJ1882=0,CJ1884&gt;0),AND(CJ1882="NS",CJ1883&gt;0),AND(CJ1882="NS",CJ1883=0,CJ1884=0)),1,IF(OR(AND(CJ1884&gt;=2,CJ1883&lt;CJ1882),AND(CJ1882="NS",CJ1883=0,CJ1884&gt;0),OR(CJ1882=CJ1883,AND(CJ1882="",CJ1884=0,CJ1883=0))),0,1))</f>
        <v>0</v>
      </c>
      <c r="CK1885" s="425">
        <f t="shared" ref="CK1885" si="3034">IF(OR(AND(CK1882=0,CK1884&gt;0),AND(CK1882="NS",CK1883&gt;0),AND(CK1882="NS",CK1883=0,CK1884=0)),1,IF(OR(AND(CK1884&gt;=2,CK1883&lt;CK1882),AND(CK1882="NS",CK1883=0,CK1884&gt;0),OR(CK1882=CK1883,AND(CK1882="",CK1884=0,CK1883=0))),0,1))</f>
        <v>0</v>
      </c>
      <c r="CL1885" s="425">
        <f t="shared" ref="CL1885" si="3035">IF(OR(AND(CL1882=0,CL1884&gt;0),AND(CL1882="NS",CL1883&gt;0),AND(CL1882="NS",CL1883=0,CL1884=0)),1,IF(OR(AND(CL1884&gt;=2,CL1883&lt;CL1882),AND(CL1882="NS",CL1883=0,CL1884&gt;0),OR(CL1882=CL1883,AND(CL1882="",CL1884=0,CL1883=0))),0,1))</f>
        <v>0</v>
      </c>
      <c r="CM1885" s="425">
        <f t="shared" ref="CM1885" si="3036">IF(OR(AND(CM1882=0,CM1884&gt;0),AND(CM1882="NS",CM1883&gt;0),AND(CM1882="NS",CM1883=0,CM1884=0)),1,IF(OR(AND(CM1884&gt;=2,CM1883&lt;CM1882),AND(CM1882="NS",CM1883=0,CM1884&gt;0),OR(CM1882=CM1883,AND(CM1882="",CM1884=0,CM1883=0))),0,1))</f>
        <v>0</v>
      </c>
      <c r="CN1885" s="425">
        <f t="shared" ref="CN1885" si="3037">IF(OR(AND(CN1882=0,CN1884&gt;0),AND(CN1882="NS",CN1883&gt;0),AND(CN1882="NS",CN1883=0,CN1884=0)),1,IF(OR(AND(CN1884&gt;=2,CN1883&lt;CN1882),AND(CN1882="NS",CN1883=0,CN1884&gt;0),OR(CN1882=CN1883,AND(CN1882="",CN1884=0,CN1883=0))),0,1))</f>
        <v>0</v>
      </c>
      <c r="CO1885" s="425">
        <f t="shared" ref="CO1885" si="3038">IF(OR(AND(CO1882=0,CO1884&gt;0),AND(CO1882="NS",CO1883&gt;0),AND(CO1882="NS",CO1883=0,CO1884=0)),1,IF(OR(AND(CO1884&gt;=2,CO1883&lt;CO1882),AND(CO1882="NS",CO1883=0,CO1884&gt;0),OR(CO1882=CO1883,AND(CO1882="",CO1884=0,CO1883=0))),0,1))</f>
        <v>0</v>
      </c>
      <c r="CP1885" s="425">
        <f t="shared" ref="CP1885" si="3039">IF(OR(AND(CP1882=0,CP1884&gt;0),AND(CP1882="NS",CP1883&gt;0),AND(CP1882="NS",CP1883=0,CP1884=0)),1,IF(OR(AND(CP1884&gt;=2,CP1883&lt;CP1882),AND(CP1882="NS",CP1883=0,CP1884&gt;0),OR(CP1882=CP1883,AND(CP1882="",CP1884=0,CP1883=0))),0,1))</f>
        <v>0</v>
      </c>
      <c r="CQ1885" s="425">
        <f t="shared" ref="CQ1885" si="3040">IF(OR(AND(CQ1882=0,CQ1884&gt;0),AND(CQ1882="NS",CQ1883&gt;0),AND(CQ1882="NS",CQ1883=0,CQ1884=0)),1,IF(OR(AND(CQ1884&gt;=2,CQ1883&lt;CQ1882),AND(CQ1882="NS",CQ1883=0,CQ1884&gt;0),OR(CQ1882=CQ1883,AND(CQ1882="",CQ1884=0,CQ1883=0))),0,1))</f>
        <v>0</v>
      </c>
      <c r="CR1885" s="425">
        <f t="shared" ref="CR1885" si="3041">IF(OR(AND(CR1882=0,CR1884&gt;0),AND(CR1882="NS",CR1883&gt;0),AND(CR1882="NS",CR1883=0,CR1884=0)),1,IF(OR(AND(CR1884&gt;=2,CR1883&lt;CR1882),AND(CR1882="NS",CR1883=0,CR1884&gt;0),OR(CR1882=CR1883,AND(CR1882="",CR1884=0,CR1883=0))),0,1))</f>
        <v>0</v>
      </c>
      <c r="CS1885" s="425">
        <f t="shared" ref="CS1885" si="3042">IF(OR(AND(CS1882=0,CS1884&gt;0),AND(CS1882="NS",CS1883&gt;0),AND(CS1882="NS",CS1883=0,CS1884=0)),1,IF(OR(AND(CS1884&gt;=2,CS1883&lt;CS1882),AND(CS1882="NS",CS1883=0,CS1884&gt;0),OR(CS1882=CS1883,AND(CS1882="",CS1884=0,CS1883=0))),0,1))</f>
        <v>0</v>
      </c>
      <c r="CT1885" s="425">
        <f t="shared" ref="CT1885" si="3043">IF(OR(AND(CT1882=0,CT1884&gt;0),AND(CT1882="NS",CT1883&gt;0),AND(CT1882="NS",CT1883=0,CT1884=0)),1,IF(OR(AND(CT1884&gt;=2,CT1883&lt;CT1882),AND(CT1882="NS",CT1883=0,CT1884&gt;0),OR(CT1882=CT1883,AND(CT1882="",CT1884=0,CT1883=0))),0,1))</f>
        <v>0</v>
      </c>
      <c r="CU1885" s="425">
        <f t="shared" ref="CU1885" si="3044">IF(OR(AND(CU1882=0,CU1884&gt;0),AND(CU1882="NS",CU1883&gt;0),AND(CU1882="NS",CU1883=0,CU1884=0)),1,IF(OR(AND(CU1884&gt;=2,CU1883&lt;CU1882),AND(CU1882="NS",CU1883=0,CU1884&gt;0),OR(CU1882=CU1883,AND(CU1882="",CU1884=0,CU1883=0))),0,1))</f>
        <v>0</v>
      </c>
      <c r="CV1885" s="425">
        <f t="shared" ref="CV1885" si="3045">IF(OR(AND(CV1882=0,CV1884&gt;0),AND(CV1882="NS",CV1883&gt;0),AND(CV1882="NS",CV1883=0,CV1884=0)),1,IF(OR(AND(CV1884&gt;=2,CV1883&lt;CV1882),AND(CV1882="NS",CV1883=0,CV1884&gt;0),OR(CV1882=CV1883,AND(CV1882="",CV1884=0,CV1883=0))),0,1))</f>
        <v>0</v>
      </c>
      <c r="CW1885" s="425">
        <f t="shared" ref="CW1885" si="3046">IF(OR(AND(CW1882=0,CW1884&gt;0),AND(CW1882="NS",CW1883&gt;0),AND(CW1882="NS",CW1883=0,CW1884=0)),1,IF(OR(AND(CW1884&gt;=2,CW1883&lt;CW1882),AND(CW1882="NS",CW1883=0,CW1884&gt;0),OR(CW1882=CW1883,AND(CW1882="",CW1884=0,CW1883=0))),0,1))</f>
        <v>0</v>
      </c>
      <c r="CX1885" s="425">
        <f t="shared" ref="CX1885" si="3047">IF(OR(AND(CX1882=0,CX1884&gt;0),AND(CX1882="NS",CX1883&gt;0),AND(CX1882="NS",CX1883=0,CX1884=0)),1,IF(OR(AND(CX1884&gt;=2,CX1883&lt;CX1882),AND(CX1882="NS",CX1883=0,CX1884&gt;0),OR(CX1882=CX1883,AND(CX1882="",CX1884=0,CX1883=0))),0,1))</f>
        <v>0</v>
      </c>
      <c r="CY1885" s="425">
        <f t="shared" ref="CY1885" si="3048">IF(OR(AND(CY1882=0,CY1884&gt;0),AND(CY1882="NS",CY1883&gt;0),AND(CY1882="NS",CY1883=0,CY1884=0)),1,IF(OR(AND(CY1884&gt;=2,CY1883&lt;CY1882),AND(CY1882="NS",CY1883=0,CY1884&gt;0),OR(CY1882=CY1883,AND(CY1882="",CY1884=0,CY1883=0))),0,1))</f>
        <v>0</v>
      </c>
      <c r="CZ1885" s="425">
        <f t="shared" ref="CZ1885" si="3049">IF(OR(AND(CZ1882=0,CZ1884&gt;0),AND(CZ1882="NS",CZ1883&gt;0),AND(CZ1882="NS",CZ1883=0,CZ1884=0)),1,IF(OR(AND(CZ1884&gt;=2,CZ1883&lt;CZ1882),AND(CZ1882="NS",CZ1883=0,CZ1884&gt;0),OR(CZ1882=CZ1883,AND(CZ1882="",CZ1884=0,CZ1883=0))),0,1))</f>
        <v>0</v>
      </c>
      <c r="DA1885" s="425">
        <f t="shared" ref="DA1885" si="3050">IF(OR(AND(DA1882=0,DA1884&gt;0),AND(DA1882="NS",DA1883&gt;0),AND(DA1882="NS",DA1883=0,DA1884=0)),1,IF(OR(AND(DA1884&gt;=2,DA1883&lt;DA1882),AND(DA1882="NS",DA1883=0,DA1884&gt;0),OR(DA1882=DA1883,AND(DA1882="",DA1884=0,DA1883=0))),0,1))</f>
        <v>0</v>
      </c>
      <c r="DB1885" s="425">
        <f t="shared" ref="DB1885" si="3051">IF(OR(AND(DB1882=0,DB1884&gt;0),AND(DB1882="NS",DB1883&gt;0),AND(DB1882="NS",DB1883=0,DB1884=0)),1,IF(OR(AND(DB1884&gt;=2,DB1883&lt;DB1882),AND(DB1882="NS",DB1883=0,DB1884&gt;0),OR(DB1882=DB1883,AND(DB1882="",DB1884=0,DB1883=0))),0,1))</f>
        <v>0</v>
      </c>
      <c r="DC1885" s="425">
        <f t="shared" ref="DC1885" si="3052">IF(OR(AND(DC1882=0,DC1884&gt;0),AND(DC1882="NS",DC1883&gt;0),AND(DC1882="NS",DC1883=0,DC1884=0)),1,IF(OR(AND(DC1884&gt;=2,DC1883&lt;DC1882),AND(DC1882="NS",DC1883=0,DC1884&gt;0),OR(DC1882=DC1883,AND(DC1882="",DC1884=0,DC1883=0))),0,1))</f>
        <v>0</v>
      </c>
      <c r="DD1885" s="425">
        <f t="shared" ref="DD1885" si="3053">IF(OR(AND(DD1882=0,DD1884&gt;0),AND(DD1882="NS",DD1883&gt;0),AND(DD1882="NS",DD1883=0,DD1884=0)),1,IF(OR(AND(DD1884&gt;=2,DD1883&lt;DD1882),AND(DD1882="NS",DD1883=0,DD1884&gt;0),OR(DD1882=DD1883,AND(DD1882="",DD1884=0,DD1883=0))),0,1))</f>
        <v>0</v>
      </c>
      <c r="DE1885" s="425">
        <f t="shared" ref="DE1885" si="3054">IF(OR(AND(DE1882=0,DE1884&gt;0),AND(DE1882="NS",DE1883&gt;0),AND(DE1882="NS",DE1883=0,DE1884=0)),1,IF(OR(AND(DE1884&gt;=2,DE1883&lt;DE1882),AND(DE1882="NS",DE1883=0,DE1884&gt;0),OR(DE1882=DE1883,AND(DE1882="",DE1884=0,DE1883=0))),0,1))</f>
        <v>0</v>
      </c>
      <c r="DF1885" s="302"/>
      <c r="DG1885" s="302"/>
      <c r="DH1885" s="302"/>
      <c r="DI1885" s="400">
        <f>SUM(CE1885:DH1885)</f>
        <v>0</v>
      </c>
      <c r="DJ1885" s="616"/>
      <c r="DK1885" s="617"/>
      <c r="DL1885" s="415"/>
      <c r="DM1885" s="416"/>
      <c r="DN1885" s="416"/>
      <c r="DO1885" s="416"/>
      <c r="DP1885" s="416"/>
      <c r="DQ1885" s="416"/>
      <c r="DR1885" s="416"/>
      <c r="DS1885" s="416"/>
      <c r="DT1885" s="416"/>
      <c r="DU1885" s="416"/>
      <c r="DV1885" s="416"/>
      <c r="DW1885" s="416"/>
      <c r="DX1885" s="416"/>
      <c r="DY1885" s="416"/>
      <c r="DZ1885" s="416"/>
      <c r="EA1885" s="416"/>
      <c r="EB1885" s="416"/>
      <c r="EC1885" s="416"/>
      <c r="ED1885" s="416"/>
      <c r="EE1885" s="416"/>
      <c r="EF1885" s="416"/>
      <c r="EG1885" s="416"/>
      <c r="EH1885" s="416"/>
      <c r="EI1885" s="416"/>
      <c r="EJ1885" s="416"/>
      <c r="EK1885" s="416"/>
      <c r="EL1885" s="416"/>
      <c r="EM1885" s="416"/>
      <c r="EN1885" s="416"/>
      <c r="EO1885" s="417"/>
      <c r="ET1885" s="375"/>
      <c r="EU1885" s="375"/>
      <c r="EV1885" s="375"/>
      <c r="FF1885" s="400"/>
      <c r="FG1885" s="400"/>
      <c r="FH1885" s="400"/>
      <c r="FV1885" s="375"/>
      <c r="FW1885" s="375"/>
      <c r="FX1885" s="375"/>
    </row>
    <row r="1886" spans="1:180" ht="38.25" customHeight="1" x14ac:dyDescent="0.25">
      <c r="A1886" s="183"/>
      <c r="B1886" s="183"/>
      <c r="C1886" s="237" t="s">
        <v>374</v>
      </c>
      <c r="D1886" s="280"/>
      <c r="E1886" s="281"/>
      <c r="F1886" s="281"/>
      <c r="G1886" s="628"/>
      <c r="H1886" s="628"/>
      <c r="I1886" s="281"/>
      <c r="J1886" s="281"/>
      <c r="K1886" s="628"/>
      <c r="L1886" s="628"/>
      <c r="M1886" s="281"/>
      <c r="N1886" s="281"/>
      <c r="O1886" s="628"/>
      <c r="P1886" s="628"/>
      <c r="Q1886" s="281"/>
      <c r="R1886" s="281"/>
      <c r="S1886" s="628"/>
      <c r="T1886" s="628"/>
      <c r="U1886" s="281"/>
      <c r="V1886" s="281"/>
      <c r="W1886" s="628"/>
      <c r="X1886" s="628"/>
      <c r="Y1886" s="281"/>
      <c r="Z1886" s="281"/>
      <c r="AA1886" s="628"/>
      <c r="AB1886" s="628"/>
      <c r="AC1886" s="281"/>
      <c r="AD1886" s="281"/>
      <c r="AE1886" s="60"/>
      <c r="AF1886" s="259"/>
      <c r="AG1886" s="375">
        <f t="shared" si="2715"/>
        <v>27</v>
      </c>
      <c r="AH1886" s="375"/>
      <c r="AI1886" s="375"/>
      <c r="AJ1886" s="388">
        <f t="shared" ref="AJ1886:AJ1917" si="3055">D1886</f>
        <v>0</v>
      </c>
      <c r="AK1886" s="379">
        <f t="shared" ref="AK1886:AK1917" si="3056">COUNTIF(E1886:F1886,"ns")</f>
        <v>0</v>
      </c>
      <c r="AL1886" s="380">
        <f t="shared" ref="AL1886:AL1917" si="3057">SUM(E1886:F1886)</f>
        <v>0</v>
      </c>
      <c r="AM1886" s="292">
        <f t="shared" ref="AM1886:AM1917" si="3058">IF($AG$1852=$AH$1852,0,IF(OR(AND(AJ1886=0,AK1886&gt;0),AND(AJ1886="ns",AL1886&gt;0),AND(AJ1886="ns",AK1886=0,AL1886=0)),1,IF(OR(AND(AJ1886&gt;0,AK1886=2),AND(AJ1886="ns",AK1886=2),AND(AJ1886="ns",AL1886=0,AK1886&gt;0),AJ1886=AL1886),0,1)))</f>
        <v>0</v>
      </c>
      <c r="AN1886" s="388">
        <f t="shared" ref="AN1886:AN1917" si="3059">G1886</f>
        <v>0</v>
      </c>
      <c r="AO1886" s="379">
        <f t="shared" ref="AO1886:AO1917" si="3060">COUNTIF(I1886:J1886,"ns")</f>
        <v>0</v>
      </c>
      <c r="AP1886" s="380">
        <f t="shared" ref="AP1886:AP1917" si="3061">SUM(I1886:J1886)</f>
        <v>0</v>
      </c>
      <c r="AQ1886" s="292">
        <f t="shared" ref="AQ1886:AQ1917" si="3062">IF($AG$1852=$AH$1852,0,IF(OR(AND(AN1886=0,AO1886&gt;0),AND(AN1886="ns",AP1886&gt;0),AND(AN1886="ns",AO1886=0,AP1886=0)),1,IF(OR(AND(AN1886&gt;0,AO1886=2),AND(AN1886="ns",AO1886=2),AND(AN1886="ns",AP1886=0,AO1886&gt;0),AN1886=AP1886),0,1)))</f>
        <v>0</v>
      </c>
      <c r="AR1886" s="388">
        <f t="shared" ref="AR1886:AR1917" si="3063">K1886</f>
        <v>0</v>
      </c>
      <c r="AS1886" s="379">
        <f t="shared" ref="AS1886:AS1917" si="3064">COUNTIF(M1886:N1886,"ns")</f>
        <v>0</v>
      </c>
      <c r="AT1886" s="380">
        <f t="shared" ref="AT1886:AT1917" si="3065">SUM(M1886:N1886)</f>
        <v>0</v>
      </c>
      <c r="AU1886" s="292">
        <f t="shared" ref="AU1886:AU1917" si="3066">IF($AG$1852=$AH$1852,0,IF(OR(AND(AR1886=0,AS1886&gt;0),AND(AR1886="ns",AT1886&gt;0),AND(AR1886="ns",AS1886=0,AT1886=0)),1,IF(OR(AND(AR1886&gt;0,AS1886=2),AND(AR1886="ns",AS1886=2),AND(AR1886="ns",AT1886=0,AS1886&gt;0),AR1886=AT1886),0,1)))</f>
        <v>0</v>
      </c>
      <c r="AV1886" s="388">
        <f t="shared" ref="AV1886:AV1917" si="3067">O1886</f>
        <v>0</v>
      </c>
      <c r="AW1886" s="379">
        <f t="shared" ref="AW1886:AW1917" si="3068">COUNTIF(Q1886:R1886,"ns")</f>
        <v>0</v>
      </c>
      <c r="AX1886" s="380">
        <f t="shared" ref="AX1886:AX1917" si="3069">SUM(Q1886:R1886)</f>
        <v>0</v>
      </c>
      <c r="AY1886" s="292">
        <f t="shared" ref="AY1886:AY1917" si="3070">IF($AG$1852=$AH$1852,0,IF(OR(AND(AV1886=0,AW1886&gt;0),AND(AV1886="ns",AX1886&gt;0),AND(AV1886="ns",AW1886=0,AX1886=0)),1,IF(OR(AND(AV1886&gt;0,AW1886=2),AND(AV1886="ns",AW1886=2),AND(AV1886="ns",AX1886=0,AW1886&gt;0),AV1886=AX1886),0,1)))</f>
        <v>0</v>
      </c>
      <c r="AZ1886" s="388">
        <f t="shared" ref="AZ1886:AZ1917" si="3071">S1886</f>
        <v>0</v>
      </c>
      <c r="BA1886" s="379">
        <f t="shared" ref="BA1886:BA1917" si="3072">COUNTIF(U1886:V1886,"ns")</f>
        <v>0</v>
      </c>
      <c r="BB1886" s="380">
        <f t="shared" ref="BB1886:BB1917" si="3073">SUM(U1886:V1886)</f>
        <v>0</v>
      </c>
      <c r="BC1886" s="292">
        <f t="shared" ref="BC1886:BC1917" si="3074">IF($AG$1852=$AH$1852,0,IF(OR(AND(AZ1886=0,BA1886&gt;0),AND(AZ1886="ns",BB1886&gt;0),AND(AZ1886="ns",BA1886=0,BB1886=0)),1,IF(OR(AND(AZ1886&gt;0,BA1886=2),AND(AZ1886="ns",BA1886=2),AND(AZ1886="ns",BB1886=0,BA1886&gt;0),AZ1886=BB1886),0,1)))</f>
        <v>0</v>
      </c>
      <c r="BD1886" s="388">
        <f t="shared" ref="BD1886:BD1917" si="3075">W1886</f>
        <v>0</v>
      </c>
      <c r="BE1886" s="379">
        <f t="shared" ref="BE1886:BE1917" si="3076">COUNTIF(Y1886:Z1886,"ns")</f>
        <v>0</v>
      </c>
      <c r="BF1886" s="380">
        <f t="shared" ref="BF1886:BF1917" si="3077">SUM(Y1886:Z1886)</f>
        <v>0</v>
      </c>
      <c r="BG1886" s="292">
        <f t="shared" ref="BG1886:BG1917" si="3078">IF($AG$1852=$AH$1852,0,IF(OR(AND(BD1886=0,BE1886&gt;0),AND(BD1886="ns",BF1886&gt;0),AND(BD1886="ns",BE1886=0,BF1886=0)),1,IF(OR(AND(BD1886&gt;0,BE1886=2),AND(BD1886="ns",BE1886=2),AND(BD1886="ns",BF1886=0,BE1886&gt;0),BD1886=BF1886),0,1)))</f>
        <v>0</v>
      </c>
      <c r="BH1886" s="388">
        <f t="shared" ref="BH1886:BH1917" si="3079">AA1886</f>
        <v>0</v>
      </c>
      <c r="BI1886" s="379">
        <f t="shared" ref="BI1886:BI1917" si="3080">COUNTIF(AC1886:AD1886,"ns")</f>
        <v>0</v>
      </c>
      <c r="BJ1886" s="380">
        <f t="shared" ref="BJ1886:BJ1917" si="3081">SUM(AC1886:AD1886)</f>
        <v>0</v>
      </c>
      <c r="BK1886" s="292">
        <f t="shared" ref="BK1886:BK1917" si="3082">IF($AG$1852=$AH$1852,0,IF(OR(AND(BH1886=0,BI1886&gt;0),AND(BH1886="ns",BJ1886&gt;0),AND(BH1886="ns",BI1886=0,BJ1886=0)),1,IF(OR(AND(BH1886&gt;0,BI1886=2),AND(BH1886="ns",BI1886=2),AND(BH1886="ns",BJ1886=0,BI1886&gt;0),BH1886=BJ1886),0,1)))</f>
        <v>0</v>
      </c>
      <c r="CD1886" s="303"/>
      <c r="CE1886" s="311"/>
      <c r="CF1886" s="311"/>
      <c r="CG1886" s="311"/>
      <c r="CH1886" s="311"/>
      <c r="CI1886" s="311"/>
      <c r="CJ1886" s="311"/>
      <c r="CK1886" s="311"/>
      <c r="CL1886" s="311"/>
      <c r="CM1886" s="311"/>
      <c r="CN1886" s="311"/>
      <c r="CO1886" s="311"/>
      <c r="CP1886" s="311"/>
      <c r="CQ1886" s="311"/>
      <c r="CR1886" s="311"/>
      <c r="CS1886" s="311"/>
      <c r="CT1886" s="311"/>
      <c r="CU1886" s="311"/>
      <c r="CV1886" s="311"/>
      <c r="CW1886" s="311"/>
      <c r="CX1886" s="311"/>
      <c r="CY1886" s="311"/>
      <c r="CZ1886" s="311"/>
      <c r="DA1886" s="311"/>
      <c r="DB1886" s="311"/>
      <c r="DC1886" s="311"/>
      <c r="DD1886" s="311"/>
      <c r="DE1886" s="311"/>
      <c r="DF1886" s="305"/>
      <c r="DG1886" s="305"/>
      <c r="DH1886" s="305"/>
      <c r="DJ1886" s="616"/>
      <c r="DK1886" s="617"/>
      <c r="DL1886" s="415"/>
      <c r="DM1886" s="416"/>
      <c r="DN1886" s="416"/>
      <c r="DO1886" s="416"/>
      <c r="DP1886" s="416"/>
      <c r="DQ1886" s="416"/>
      <c r="DR1886" s="416"/>
      <c r="DS1886" s="416"/>
      <c r="DT1886" s="416"/>
      <c r="DU1886" s="416"/>
      <c r="DV1886" s="416"/>
      <c r="DW1886" s="416"/>
      <c r="DX1886" s="416"/>
      <c r="DY1886" s="416"/>
      <c r="DZ1886" s="416"/>
      <c r="EA1886" s="416"/>
      <c r="EB1886" s="416"/>
      <c r="EC1886" s="416"/>
      <c r="ED1886" s="416"/>
      <c r="EE1886" s="416"/>
      <c r="EF1886" s="416"/>
      <c r="EG1886" s="416"/>
      <c r="EH1886" s="416"/>
      <c r="EI1886" s="416"/>
      <c r="EJ1886" s="416"/>
      <c r="EK1886" s="416"/>
      <c r="EL1886" s="416"/>
      <c r="EM1886" s="416"/>
      <c r="EN1886" s="416"/>
      <c r="EO1886" s="417"/>
      <c r="ET1886" s="375"/>
      <c r="EU1886" s="375"/>
      <c r="EV1886" s="375"/>
      <c r="FF1886" s="400"/>
      <c r="FG1886" s="400"/>
      <c r="FH1886" s="400"/>
      <c r="FV1886" s="375"/>
      <c r="FW1886" s="375"/>
      <c r="FX1886" s="375"/>
    </row>
    <row r="1887" spans="1:180" ht="38.25" customHeight="1" x14ac:dyDescent="0.25">
      <c r="A1887" s="183"/>
      <c r="B1887" s="183"/>
      <c r="C1887" s="237" t="s">
        <v>375</v>
      </c>
      <c r="D1887" s="280"/>
      <c r="E1887" s="281"/>
      <c r="F1887" s="281"/>
      <c r="G1887" s="628"/>
      <c r="H1887" s="628"/>
      <c r="I1887" s="281"/>
      <c r="J1887" s="281"/>
      <c r="K1887" s="628"/>
      <c r="L1887" s="628"/>
      <c r="M1887" s="281"/>
      <c r="N1887" s="281"/>
      <c r="O1887" s="628"/>
      <c r="P1887" s="628"/>
      <c r="Q1887" s="281"/>
      <c r="R1887" s="281"/>
      <c r="S1887" s="628"/>
      <c r="T1887" s="628"/>
      <c r="U1887" s="281"/>
      <c r="V1887" s="281"/>
      <c r="W1887" s="628"/>
      <c r="X1887" s="628"/>
      <c r="Y1887" s="281"/>
      <c r="Z1887" s="281"/>
      <c r="AA1887" s="628"/>
      <c r="AB1887" s="628"/>
      <c r="AC1887" s="281"/>
      <c r="AD1887" s="281"/>
      <c r="AE1887" s="60"/>
      <c r="AF1887" s="259"/>
      <c r="AG1887" s="375">
        <f t="shared" si="2715"/>
        <v>27</v>
      </c>
      <c r="AH1887" s="375"/>
      <c r="AI1887" s="375"/>
      <c r="AJ1887" s="388">
        <f t="shared" si="3055"/>
        <v>0</v>
      </c>
      <c r="AK1887" s="379">
        <f t="shared" si="3056"/>
        <v>0</v>
      </c>
      <c r="AL1887" s="380">
        <f t="shared" si="3057"/>
        <v>0</v>
      </c>
      <c r="AM1887" s="292">
        <f t="shared" si="3058"/>
        <v>0</v>
      </c>
      <c r="AN1887" s="388">
        <f t="shared" si="3059"/>
        <v>0</v>
      </c>
      <c r="AO1887" s="379">
        <f t="shared" si="3060"/>
        <v>0</v>
      </c>
      <c r="AP1887" s="380">
        <f t="shared" si="3061"/>
        <v>0</v>
      </c>
      <c r="AQ1887" s="292">
        <f t="shared" si="3062"/>
        <v>0</v>
      </c>
      <c r="AR1887" s="388">
        <f t="shared" si="3063"/>
        <v>0</v>
      </c>
      <c r="AS1887" s="379">
        <f t="shared" si="3064"/>
        <v>0</v>
      </c>
      <c r="AT1887" s="380">
        <f t="shared" si="3065"/>
        <v>0</v>
      </c>
      <c r="AU1887" s="292">
        <f t="shared" si="3066"/>
        <v>0</v>
      </c>
      <c r="AV1887" s="388">
        <f t="shared" si="3067"/>
        <v>0</v>
      </c>
      <c r="AW1887" s="379">
        <f t="shared" si="3068"/>
        <v>0</v>
      </c>
      <c r="AX1887" s="380">
        <f t="shared" si="3069"/>
        <v>0</v>
      </c>
      <c r="AY1887" s="292">
        <f t="shared" si="3070"/>
        <v>0</v>
      </c>
      <c r="AZ1887" s="388">
        <f t="shared" si="3071"/>
        <v>0</v>
      </c>
      <c r="BA1887" s="379">
        <f t="shared" si="3072"/>
        <v>0</v>
      </c>
      <c r="BB1887" s="380">
        <f t="shared" si="3073"/>
        <v>0</v>
      </c>
      <c r="BC1887" s="292">
        <f t="shared" si="3074"/>
        <v>0</v>
      </c>
      <c r="BD1887" s="388">
        <f t="shared" si="3075"/>
        <v>0</v>
      </c>
      <c r="BE1887" s="379">
        <f t="shared" si="3076"/>
        <v>0</v>
      </c>
      <c r="BF1887" s="380">
        <f t="shared" si="3077"/>
        <v>0</v>
      </c>
      <c r="BG1887" s="292">
        <f t="shared" si="3078"/>
        <v>0</v>
      </c>
      <c r="BH1887" s="388">
        <f t="shared" si="3079"/>
        <v>0</v>
      </c>
      <c r="BI1887" s="379">
        <f t="shared" si="3080"/>
        <v>0</v>
      </c>
      <c r="BJ1887" s="380">
        <f t="shared" si="3081"/>
        <v>0</v>
      </c>
      <c r="BK1887" s="292">
        <f t="shared" si="3082"/>
        <v>0</v>
      </c>
      <c r="CD1887" s="303"/>
      <c r="CE1887" s="311"/>
      <c r="CF1887" s="311"/>
      <c r="CG1887" s="311"/>
      <c r="CH1887" s="311"/>
      <c r="CI1887" s="311"/>
      <c r="CJ1887" s="311"/>
      <c r="CK1887" s="311"/>
      <c r="CL1887" s="311"/>
      <c r="CM1887" s="311"/>
      <c r="CN1887" s="311"/>
      <c r="CO1887" s="311"/>
      <c r="CP1887" s="311"/>
      <c r="CQ1887" s="311"/>
      <c r="CR1887" s="311"/>
      <c r="CS1887" s="311"/>
      <c r="CT1887" s="311"/>
      <c r="CU1887" s="311"/>
      <c r="CV1887" s="311"/>
      <c r="CW1887" s="311"/>
      <c r="CX1887" s="311"/>
      <c r="CY1887" s="311"/>
      <c r="CZ1887" s="311"/>
      <c r="DA1887" s="311"/>
      <c r="DB1887" s="311"/>
      <c r="DC1887" s="311"/>
      <c r="DD1887" s="311"/>
      <c r="DE1887" s="311"/>
      <c r="DF1887" s="305"/>
      <c r="DG1887" s="305"/>
      <c r="DH1887" s="305"/>
      <c r="DJ1887" s="616"/>
      <c r="DK1887" s="617"/>
      <c r="DL1887" s="415"/>
      <c r="DM1887" s="416"/>
      <c r="DN1887" s="416"/>
      <c r="DO1887" s="416"/>
      <c r="DP1887" s="416"/>
      <c r="DQ1887" s="416"/>
      <c r="DR1887" s="416"/>
      <c r="DS1887" s="416"/>
      <c r="DT1887" s="416"/>
      <c r="DU1887" s="416"/>
      <c r="DV1887" s="416"/>
      <c r="DW1887" s="416"/>
      <c r="DX1887" s="416"/>
      <c r="DY1887" s="416"/>
      <c r="DZ1887" s="416"/>
      <c r="EA1887" s="416"/>
      <c r="EB1887" s="416"/>
      <c r="EC1887" s="416"/>
      <c r="ED1887" s="416"/>
      <c r="EE1887" s="416"/>
      <c r="EF1887" s="416"/>
      <c r="EG1887" s="416"/>
      <c r="EH1887" s="416"/>
      <c r="EI1887" s="416"/>
      <c r="EJ1887" s="416"/>
      <c r="EK1887" s="416"/>
      <c r="EL1887" s="416"/>
      <c r="EM1887" s="416"/>
      <c r="EN1887" s="416"/>
      <c r="EO1887" s="417"/>
      <c r="ET1887" s="375"/>
      <c r="EU1887" s="375"/>
      <c r="EV1887" s="375"/>
      <c r="FF1887" s="400"/>
      <c r="FG1887" s="400"/>
      <c r="FH1887" s="400"/>
      <c r="FV1887" s="375"/>
      <c r="FW1887" s="375"/>
      <c r="FX1887" s="375"/>
    </row>
    <row r="1888" spans="1:180" ht="38.25" customHeight="1" x14ac:dyDescent="0.25">
      <c r="A1888" s="183"/>
      <c r="B1888" s="183"/>
      <c r="C1888" s="237" t="s">
        <v>376</v>
      </c>
      <c r="D1888" s="280"/>
      <c r="E1888" s="281"/>
      <c r="F1888" s="281"/>
      <c r="G1888" s="628"/>
      <c r="H1888" s="628"/>
      <c r="I1888" s="281"/>
      <c r="J1888" s="281"/>
      <c r="K1888" s="628"/>
      <c r="L1888" s="628"/>
      <c r="M1888" s="281"/>
      <c r="N1888" s="281"/>
      <c r="O1888" s="628"/>
      <c r="P1888" s="628"/>
      <c r="Q1888" s="281"/>
      <c r="R1888" s="281"/>
      <c r="S1888" s="628"/>
      <c r="T1888" s="628"/>
      <c r="U1888" s="281"/>
      <c r="V1888" s="281"/>
      <c r="W1888" s="628"/>
      <c r="X1888" s="628"/>
      <c r="Y1888" s="281"/>
      <c r="Z1888" s="281"/>
      <c r="AA1888" s="628"/>
      <c r="AB1888" s="628"/>
      <c r="AC1888" s="281"/>
      <c r="AD1888" s="281"/>
      <c r="AE1888" s="60"/>
      <c r="AF1888" s="259"/>
      <c r="AG1888" s="375">
        <f t="shared" si="2715"/>
        <v>27</v>
      </c>
      <c r="AH1888" s="375"/>
      <c r="AI1888" s="375"/>
      <c r="AJ1888" s="388">
        <f t="shared" si="3055"/>
        <v>0</v>
      </c>
      <c r="AK1888" s="379">
        <f t="shared" si="3056"/>
        <v>0</v>
      </c>
      <c r="AL1888" s="380">
        <f t="shared" si="3057"/>
        <v>0</v>
      </c>
      <c r="AM1888" s="292">
        <f t="shared" si="3058"/>
        <v>0</v>
      </c>
      <c r="AN1888" s="388">
        <f t="shared" si="3059"/>
        <v>0</v>
      </c>
      <c r="AO1888" s="379">
        <f t="shared" si="3060"/>
        <v>0</v>
      </c>
      <c r="AP1888" s="380">
        <f t="shared" si="3061"/>
        <v>0</v>
      </c>
      <c r="AQ1888" s="292">
        <f t="shared" si="3062"/>
        <v>0</v>
      </c>
      <c r="AR1888" s="388">
        <f t="shared" si="3063"/>
        <v>0</v>
      </c>
      <c r="AS1888" s="379">
        <f t="shared" si="3064"/>
        <v>0</v>
      </c>
      <c r="AT1888" s="380">
        <f t="shared" si="3065"/>
        <v>0</v>
      </c>
      <c r="AU1888" s="292">
        <f t="shared" si="3066"/>
        <v>0</v>
      </c>
      <c r="AV1888" s="388">
        <f t="shared" si="3067"/>
        <v>0</v>
      </c>
      <c r="AW1888" s="379">
        <f t="shared" si="3068"/>
        <v>0</v>
      </c>
      <c r="AX1888" s="380">
        <f t="shared" si="3069"/>
        <v>0</v>
      </c>
      <c r="AY1888" s="292">
        <f t="shared" si="3070"/>
        <v>0</v>
      </c>
      <c r="AZ1888" s="388">
        <f t="shared" si="3071"/>
        <v>0</v>
      </c>
      <c r="BA1888" s="379">
        <f t="shared" si="3072"/>
        <v>0</v>
      </c>
      <c r="BB1888" s="380">
        <f t="shared" si="3073"/>
        <v>0</v>
      </c>
      <c r="BC1888" s="292">
        <f t="shared" si="3074"/>
        <v>0</v>
      </c>
      <c r="BD1888" s="388">
        <f t="shared" si="3075"/>
        <v>0</v>
      </c>
      <c r="BE1888" s="379">
        <f t="shared" si="3076"/>
        <v>0</v>
      </c>
      <c r="BF1888" s="380">
        <f t="shared" si="3077"/>
        <v>0</v>
      </c>
      <c r="BG1888" s="292">
        <f t="shared" si="3078"/>
        <v>0</v>
      </c>
      <c r="BH1888" s="388">
        <f t="shared" si="3079"/>
        <v>0</v>
      </c>
      <c r="BI1888" s="379">
        <f t="shared" si="3080"/>
        <v>0</v>
      </c>
      <c r="BJ1888" s="380">
        <f t="shared" si="3081"/>
        <v>0</v>
      </c>
      <c r="BK1888" s="292">
        <f t="shared" si="3082"/>
        <v>0</v>
      </c>
      <c r="CD1888" s="303"/>
      <c r="CE1888" s="311"/>
      <c r="CF1888" s="311"/>
      <c r="CG1888" s="311"/>
      <c r="CH1888" s="311"/>
      <c r="CI1888" s="311"/>
      <c r="CJ1888" s="311"/>
      <c r="CK1888" s="311"/>
      <c r="CL1888" s="311"/>
      <c r="CM1888" s="311"/>
      <c r="CN1888" s="311"/>
      <c r="CO1888" s="311"/>
      <c r="CP1888" s="311"/>
      <c r="CQ1888" s="311"/>
      <c r="CR1888" s="311"/>
      <c r="CS1888" s="311"/>
      <c r="CT1888" s="311"/>
      <c r="CU1888" s="311"/>
      <c r="CV1888" s="311"/>
      <c r="CW1888" s="311"/>
      <c r="CX1888" s="311"/>
      <c r="CY1888" s="311"/>
      <c r="CZ1888" s="311"/>
      <c r="DA1888" s="311"/>
      <c r="DB1888" s="311"/>
      <c r="DC1888" s="311"/>
      <c r="DD1888" s="311"/>
      <c r="DE1888" s="311"/>
      <c r="DF1888" s="305"/>
      <c r="DG1888" s="305"/>
      <c r="DH1888" s="305"/>
      <c r="DJ1888" s="616"/>
      <c r="DK1888" s="617"/>
      <c r="DL1888" s="415"/>
      <c r="DM1888" s="416"/>
      <c r="DN1888" s="416"/>
      <c r="DO1888" s="416"/>
      <c r="DP1888" s="416"/>
      <c r="DQ1888" s="416"/>
      <c r="DR1888" s="416"/>
      <c r="DS1888" s="416"/>
      <c r="DT1888" s="416"/>
      <c r="DU1888" s="416"/>
      <c r="DV1888" s="416"/>
      <c r="DW1888" s="416"/>
      <c r="DX1888" s="416"/>
      <c r="DY1888" s="416"/>
      <c r="DZ1888" s="416"/>
      <c r="EA1888" s="416"/>
      <c r="EB1888" s="416"/>
      <c r="EC1888" s="416"/>
      <c r="ED1888" s="416"/>
      <c r="EE1888" s="416"/>
      <c r="EF1888" s="416"/>
      <c r="EG1888" s="416"/>
      <c r="EH1888" s="416"/>
      <c r="EI1888" s="416"/>
      <c r="EJ1888" s="416"/>
      <c r="EK1888" s="416"/>
      <c r="EL1888" s="416"/>
      <c r="EM1888" s="416"/>
      <c r="EN1888" s="416"/>
      <c r="EO1888" s="417"/>
      <c r="ET1888" s="375"/>
      <c r="EU1888" s="375"/>
      <c r="EV1888" s="375"/>
      <c r="FF1888" s="400"/>
      <c r="FG1888" s="400"/>
      <c r="FH1888" s="400"/>
      <c r="FV1888" s="375"/>
      <c r="FW1888" s="375"/>
      <c r="FX1888" s="375"/>
    </row>
    <row r="1889" spans="1:180" ht="38.25" customHeight="1" x14ac:dyDescent="0.25">
      <c r="A1889" s="183"/>
      <c r="B1889" s="183"/>
      <c r="C1889" s="237" t="s">
        <v>377</v>
      </c>
      <c r="D1889" s="280"/>
      <c r="E1889" s="281"/>
      <c r="F1889" s="281"/>
      <c r="G1889" s="628"/>
      <c r="H1889" s="628"/>
      <c r="I1889" s="281"/>
      <c r="J1889" s="281"/>
      <c r="K1889" s="628"/>
      <c r="L1889" s="628"/>
      <c r="M1889" s="281"/>
      <c r="N1889" s="281"/>
      <c r="O1889" s="628"/>
      <c r="P1889" s="628"/>
      <c r="Q1889" s="281"/>
      <c r="R1889" s="281"/>
      <c r="S1889" s="628"/>
      <c r="T1889" s="628"/>
      <c r="U1889" s="281"/>
      <c r="V1889" s="281"/>
      <c r="W1889" s="628"/>
      <c r="X1889" s="628"/>
      <c r="Y1889" s="281"/>
      <c r="Z1889" s="281"/>
      <c r="AA1889" s="628"/>
      <c r="AB1889" s="628"/>
      <c r="AC1889" s="281"/>
      <c r="AD1889" s="281"/>
      <c r="AE1889" s="60"/>
      <c r="AF1889" s="259"/>
      <c r="AG1889" s="375">
        <f t="shared" si="2715"/>
        <v>27</v>
      </c>
      <c r="AH1889" s="375"/>
      <c r="AI1889" s="375"/>
      <c r="AJ1889" s="388">
        <f t="shared" si="3055"/>
        <v>0</v>
      </c>
      <c r="AK1889" s="379">
        <f t="shared" si="3056"/>
        <v>0</v>
      </c>
      <c r="AL1889" s="380">
        <f t="shared" si="3057"/>
        <v>0</v>
      </c>
      <c r="AM1889" s="292">
        <f t="shared" si="3058"/>
        <v>0</v>
      </c>
      <c r="AN1889" s="388">
        <f t="shared" si="3059"/>
        <v>0</v>
      </c>
      <c r="AO1889" s="379">
        <f t="shared" si="3060"/>
        <v>0</v>
      </c>
      <c r="AP1889" s="380">
        <f t="shared" si="3061"/>
        <v>0</v>
      </c>
      <c r="AQ1889" s="292">
        <f t="shared" si="3062"/>
        <v>0</v>
      </c>
      <c r="AR1889" s="388">
        <f t="shared" si="3063"/>
        <v>0</v>
      </c>
      <c r="AS1889" s="379">
        <f t="shared" si="3064"/>
        <v>0</v>
      </c>
      <c r="AT1889" s="380">
        <f t="shared" si="3065"/>
        <v>0</v>
      </c>
      <c r="AU1889" s="292">
        <f t="shared" si="3066"/>
        <v>0</v>
      </c>
      <c r="AV1889" s="388">
        <f t="shared" si="3067"/>
        <v>0</v>
      </c>
      <c r="AW1889" s="379">
        <f t="shared" si="3068"/>
        <v>0</v>
      </c>
      <c r="AX1889" s="380">
        <f t="shared" si="3069"/>
        <v>0</v>
      </c>
      <c r="AY1889" s="292">
        <f t="shared" si="3070"/>
        <v>0</v>
      </c>
      <c r="AZ1889" s="388">
        <f t="shared" si="3071"/>
        <v>0</v>
      </c>
      <c r="BA1889" s="379">
        <f t="shared" si="3072"/>
        <v>0</v>
      </c>
      <c r="BB1889" s="380">
        <f t="shared" si="3073"/>
        <v>0</v>
      </c>
      <c r="BC1889" s="292">
        <f t="shared" si="3074"/>
        <v>0</v>
      </c>
      <c r="BD1889" s="388">
        <f t="shared" si="3075"/>
        <v>0</v>
      </c>
      <c r="BE1889" s="379">
        <f t="shared" si="3076"/>
        <v>0</v>
      </c>
      <c r="BF1889" s="380">
        <f t="shared" si="3077"/>
        <v>0</v>
      </c>
      <c r="BG1889" s="292">
        <f t="shared" si="3078"/>
        <v>0</v>
      </c>
      <c r="BH1889" s="388">
        <f t="shared" si="3079"/>
        <v>0</v>
      </c>
      <c r="BI1889" s="379">
        <f t="shared" si="3080"/>
        <v>0</v>
      </c>
      <c r="BJ1889" s="380">
        <f t="shared" si="3081"/>
        <v>0</v>
      </c>
      <c r="BK1889" s="292">
        <f t="shared" si="3082"/>
        <v>0</v>
      </c>
      <c r="CD1889" s="303"/>
      <c r="CE1889" s="311"/>
      <c r="CF1889" s="311"/>
      <c r="CG1889" s="311"/>
      <c r="CH1889" s="311"/>
      <c r="CI1889" s="311"/>
      <c r="CJ1889" s="311"/>
      <c r="CK1889" s="311"/>
      <c r="CL1889" s="311"/>
      <c r="CM1889" s="311"/>
      <c r="CN1889" s="311"/>
      <c r="CO1889" s="311"/>
      <c r="CP1889" s="311"/>
      <c r="CQ1889" s="311"/>
      <c r="CR1889" s="311"/>
      <c r="CS1889" s="311"/>
      <c r="CT1889" s="311"/>
      <c r="CU1889" s="311"/>
      <c r="CV1889" s="311"/>
      <c r="CW1889" s="311"/>
      <c r="CX1889" s="311"/>
      <c r="CY1889" s="311"/>
      <c r="CZ1889" s="311"/>
      <c r="DA1889" s="311"/>
      <c r="DB1889" s="311"/>
      <c r="DC1889" s="311"/>
      <c r="DD1889" s="311"/>
      <c r="DE1889" s="311"/>
      <c r="DF1889" s="305"/>
      <c r="DG1889" s="305"/>
      <c r="DH1889" s="305"/>
      <c r="DJ1889" s="616"/>
      <c r="DK1889" s="617"/>
      <c r="DL1889" s="415"/>
      <c r="DM1889" s="416"/>
      <c r="DN1889" s="416"/>
      <c r="DO1889" s="416"/>
      <c r="DP1889" s="416"/>
      <c r="DQ1889" s="416"/>
      <c r="DR1889" s="416"/>
      <c r="DS1889" s="416"/>
      <c r="DT1889" s="416"/>
      <c r="DU1889" s="416"/>
      <c r="DV1889" s="416"/>
      <c r="DW1889" s="416"/>
      <c r="DX1889" s="416"/>
      <c r="DY1889" s="416"/>
      <c r="DZ1889" s="416"/>
      <c r="EA1889" s="416"/>
      <c r="EB1889" s="416"/>
      <c r="EC1889" s="416"/>
      <c r="ED1889" s="416"/>
      <c r="EE1889" s="416"/>
      <c r="EF1889" s="416"/>
      <c r="EG1889" s="416"/>
      <c r="EH1889" s="416"/>
      <c r="EI1889" s="416"/>
      <c r="EJ1889" s="416"/>
      <c r="EK1889" s="416"/>
      <c r="EL1889" s="416"/>
      <c r="EM1889" s="416"/>
      <c r="EN1889" s="416"/>
      <c r="EO1889" s="417"/>
      <c r="ET1889" s="375"/>
      <c r="EU1889" s="375"/>
      <c r="EV1889" s="375"/>
      <c r="FF1889" s="400"/>
      <c r="FG1889" s="400"/>
      <c r="FH1889" s="400"/>
      <c r="FV1889" s="375"/>
      <c r="FW1889" s="375"/>
      <c r="FX1889" s="375"/>
    </row>
    <row r="1890" spans="1:180" ht="38.25" customHeight="1" x14ac:dyDescent="0.25">
      <c r="A1890" s="183"/>
      <c r="B1890" s="183"/>
      <c r="C1890" s="237" t="s">
        <v>378</v>
      </c>
      <c r="D1890" s="280"/>
      <c r="E1890" s="281"/>
      <c r="F1890" s="281"/>
      <c r="G1890" s="628"/>
      <c r="H1890" s="628"/>
      <c r="I1890" s="281"/>
      <c r="J1890" s="281"/>
      <c r="K1890" s="628"/>
      <c r="L1890" s="628"/>
      <c r="M1890" s="281"/>
      <c r="N1890" s="281"/>
      <c r="O1890" s="628"/>
      <c r="P1890" s="628"/>
      <c r="Q1890" s="281"/>
      <c r="R1890" s="281"/>
      <c r="S1890" s="628"/>
      <c r="T1890" s="628"/>
      <c r="U1890" s="281"/>
      <c r="V1890" s="281"/>
      <c r="W1890" s="628"/>
      <c r="X1890" s="628"/>
      <c r="Y1890" s="281"/>
      <c r="Z1890" s="281"/>
      <c r="AA1890" s="628"/>
      <c r="AB1890" s="628"/>
      <c r="AC1890" s="281"/>
      <c r="AD1890" s="281"/>
      <c r="AE1890" s="60"/>
      <c r="AF1890" s="259"/>
      <c r="AG1890" s="375">
        <f t="shared" si="2715"/>
        <v>27</v>
      </c>
      <c r="AH1890" s="375"/>
      <c r="AI1890" s="375"/>
      <c r="AJ1890" s="388">
        <f t="shared" si="3055"/>
        <v>0</v>
      </c>
      <c r="AK1890" s="379">
        <f t="shared" si="3056"/>
        <v>0</v>
      </c>
      <c r="AL1890" s="380">
        <f t="shared" si="3057"/>
        <v>0</v>
      </c>
      <c r="AM1890" s="292">
        <f t="shared" si="3058"/>
        <v>0</v>
      </c>
      <c r="AN1890" s="388">
        <f t="shared" si="3059"/>
        <v>0</v>
      </c>
      <c r="AO1890" s="379">
        <f t="shared" si="3060"/>
        <v>0</v>
      </c>
      <c r="AP1890" s="380">
        <f t="shared" si="3061"/>
        <v>0</v>
      </c>
      <c r="AQ1890" s="292">
        <f t="shared" si="3062"/>
        <v>0</v>
      </c>
      <c r="AR1890" s="388">
        <f t="shared" si="3063"/>
        <v>0</v>
      </c>
      <c r="AS1890" s="379">
        <f t="shared" si="3064"/>
        <v>0</v>
      </c>
      <c r="AT1890" s="380">
        <f t="shared" si="3065"/>
        <v>0</v>
      </c>
      <c r="AU1890" s="292">
        <f t="shared" si="3066"/>
        <v>0</v>
      </c>
      <c r="AV1890" s="388">
        <f t="shared" si="3067"/>
        <v>0</v>
      </c>
      <c r="AW1890" s="379">
        <f t="shared" si="3068"/>
        <v>0</v>
      </c>
      <c r="AX1890" s="380">
        <f t="shared" si="3069"/>
        <v>0</v>
      </c>
      <c r="AY1890" s="292">
        <f t="shared" si="3070"/>
        <v>0</v>
      </c>
      <c r="AZ1890" s="388">
        <f t="shared" si="3071"/>
        <v>0</v>
      </c>
      <c r="BA1890" s="379">
        <f t="shared" si="3072"/>
        <v>0</v>
      </c>
      <c r="BB1890" s="380">
        <f t="shared" si="3073"/>
        <v>0</v>
      </c>
      <c r="BC1890" s="292">
        <f t="shared" si="3074"/>
        <v>0</v>
      </c>
      <c r="BD1890" s="388">
        <f t="shared" si="3075"/>
        <v>0</v>
      </c>
      <c r="BE1890" s="379">
        <f t="shared" si="3076"/>
        <v>0</v>
      </c>
      <c r="BF1890" s="380">
        <f t="shared" si="3077"/>
        <v>0</v>
      </c>
      <c r="BG1890" s="292">
        <f t="shared" si="3078"/>
        <v>0</v>
      </c>
      <c r="BH1890" s="388">
        <f t="shared" si="3079"/>
        <v>0</v>
      </c>
      <c r="BI1890" s="379">
        <f t="shared" si="3080"/>
        <v>0</v>
      </c>
      <c r="BJ1890" s="380">
        <f t="shared" si="3081"/>
        <v>0</v>
      </c>
      <c r="BK1890" s="292">
        <f t="shared" si="3082"/>
        <v>0</v>
      </c>
      <c r="CD1890" s="303"/>
      <c r="CE1890" s="311"/>
      <c r="CF1890" s="311"/>
      <c r="CG1890" s="311"/>
      <c r="CH1890" s="311"/>
      <c r="CI1890" s="311"/>
      <c r="CJ1890" s="311"/>
      <c r="CK1890" s="311"/>
      <c r="CL1890" s="311"/>
      <c r="CM1890" s="311"/>
      <c r="CN1890" s="311"/>
      <c r="CO1890" s="311"/>
      <c r="CP1890" s="311"/>
      <c r="CQ1890" s="311"/>
      <c r="CR1890" s="311"/>
      <c r="CS1890" s="311"/>
      <c r="CT1890" s="311"/>
      <c r="CU1890" s="311"/>
      <c r="CV1890" s="311"/>
      <c r="CW1890" s="311"/>
      <c r="CX1890" s="311"/>
      <c r="CY1890" s="311"/>
      <c r="CZ1890" s="311"/>
      <c r="DA1890" s="311"/>
      <c r="DB1890" s="311"/>
      <c r="DC1890" s="311"/>
      <c r="DD1890" s="311"/>
      <c r="DE1890" s="311"/>
      <c r="DF1890" s="305"/>
      <c r="DG1890" s="305"/>
      <c r="DH1890" s="305"/>
      <c r="DJ1890" s="616"/>
      <c r="DK1890" s="617"/>
      <c r="DL1890" s="415"/>
      <c r="DM1890" s="416"/>
      <c r="DN1890" s="416"/>
      <c r="DO1890" s="416"/>
      <c r="DP1890" s="416"/>
      <c r="DQ1890" s="416"/>
      <c r="DR1890" s="416"/>
      <c r="DS1890" s="416"/>
      <c r="DT1890" s="416"/>
      <c r="DU1890" s="416"/>
      <c r="DV1890" s="416"/>
      <c r="DW1890" s="416"/>
      <c r="DX1890" s="416"/>
      <c r="DY1890" s="416"/>
      <c r="DZ1890" s="416"/>
      <c r="EA1890" s="416"/>
      <c r="EB1890" s="416"/>
      <c r="EC1890" s="416"/>
      <c r="ED1890" s="416"/>
      <c r="EE1890" s="416"/>
      <c r="EF1890" s="416"/>
      <c r="EG1890" s="416"/>
      <c r="EH1890" s="416"/>
      <c r="EI1890" s="416"/>
      <c r="EJ1890" s="416"/>
      <c r="EK1890" s="416"/>
      <c r="EL1890" s="416"/>
      <c r="EM1890" s="416"/>
      <c r="EN1890" s="416"/>
      <c r="EO1890" s="417"/>
      <c r="ET1890" s="375"/>
      <c r="EU1890" s="375"/>
      <c r="EV1890" s="375"/>
      <c r="FF1890" s="400"/>
      <c r="FG1890" s="400"/>
      <c r="FH1890" s="400"/>
      <c r="FV1890" s="375"/>
      <c r="FW1890" s="375"/>
      <c r="FX1890" s="375"/>
    </row>
    <row r="1891" spans="1:180" ht="38.25" customHeight="1" x14ac:dyDescent="0.25">
      <c r="A1891" s="183"/>
      <c r="B1891" s="183"/>
      <c r="C1891" s="237" t="s">
        <v>379</v>
      </c>
      <c r="D1891" s="280"/>
      <c r="E1891" s="281"/>
      <c r="F1891" s="281"/>
      <c r="G1891" s="628"/>
      <c r="H1891" s="628"/>
      <c r="I1891" s="281"/>
      <c r="J1891" s="281"/>
      <c r="K1891" s="628"/>
      <c r="L1891" s="628"/>
      <c r="M1891" s="281"/>
      <c r="N1891" s="281"/>
      <c r="O1891" s="628"/>
      <c r="P1891" s="628"/>
      <c r="Q1891" s="281"/>
      <c r="R1891" s="281"/>
      <c r="S1891" s="628"/>
      <c r="T1891" s="628"/>
      <c r="U1891" s="281"/>
      <c r="V1891" s="281"/>
      <c r="W1891" s="628"/>
      <c r="X1891" s="628"/>
      <c r="Y1891" s="281"/>
      <c r="Z1891" s="281"/>
      <c r="AA1891" s="628"/>
      <c r="AB1891" s="628"/>
      <c r="AC1891" s="281"/>
      <c r="AD1891" s="281"/>
      <c r="AE1891" s="60"/>
      <c r="AF1891" s="259"/>
      <c r="AG1891" s="375">
        <f t="shared" si="2715"/>
        <v>27</v>
      </c>
      <c r="AH1891" s="375"/>
      <c r="AI1891" s="375"/>
      <c r="AJ1891" s="388">
        <f t="shared" si="3055"/>
        <v>0</v>
      </c>
      <c r="AK1891" s="379">
        <f t="shared" si="3056"/>
        <v>0</v>
      </c>
      <c r="AL1891" s="380">
        <f t="shared" si="3057"/>
        <v>0</v>
      </c>
      <c r="AM1891" s="292">
        <f t="shared" si="3058"/>
        <v>0</v>
      </c>
      <c r="AN1891" s="388">
        <f t="shared" si="3059"/>
        <v>0</v>
      </c>
      <c r="AO1891" s="379">
        <f t="shared" si="3060"/>
        <v>0</v>
      </c>
      <c r="AP1891" s="380">
        <f t="shared" si="3061"/>
        <v>0</v>
      </c>
      <c r="AQ1891" s="292">
        <f t="shared" si="3062"/>
        <v>0</v>
      </c>
      <c r="AR1891" s="388">
        <f t="shared" si="3063"/>
        <v>0</v>
      </c>
      <c r="AS1891" s="379">
        <f t="shared" si="3064"/>
        <v>0</v>
      </c>
      <c r="AT1891" s="380">
        <f t="shared" si="3065"/>
        <v>0</v>
      </c>
      <c r="AU1891" s="292">
        <f t="shared" si="3066"/>
        <v>0</v>
      </c>
      <c r="AV1891" s="388">
        <f t="shared" si="3067"/>
        <v>0</v>
      </c>
      <c r="AW1891" s="379">
        <f t="shared" si="3068"/>
        <v>0</v>
      </c>
      <c r="AX1891" s="380">
        <f t="shared" si="3069"/>
        <v>0</v>
      </c>
      <c r="AY1891" s="292">
        <f t="shared" si="3070"/>
        <v>0</v>
      </c>
      <c r="AZ1891" s="388">
        <f t="shared" si="3071"/>
        <v>0</v>
      </c>
      <c r="BA1891" s="379">
        <f t="shared" si="3072"/>
        <v>0</v>
      </c>
      <c r="BB1891" s="380">
        <f t="shared" si="3073"/>
        <v>0</v>
      </c>
      <c r="BC1891" s="292">
        <f t="shared" si="3074"/>
        <v>0</v>
      </c>
      <c r="BD1891" s="388">
        <f t="shared" si="3075"/>
        <v>0</v>
      </c>
      <c r="BE1891" s="379">
        <f t="shared" si="3076"/>
        <v>0</v>
      </c>
      <c r="BF1891" s="380">
        <f t="shared" si="3077"/>
        <v>0</v>
      </c>
      <c r="BG1891" s="292">
        <f t="shared" si="3078"/>
        <v>0</v>
      </c>
      <c r="BH1891" s="388">
        <f t="shared" si="3079"/>
        <v>0</v>
      </c>
      <c r="BI1891" s="379">
        <f t="shared" si="3080"/>
        <v>0</v>
      </c>
      <c r="BJ1891" s="380">
        <f t="shared" si="3081"/>
        <v>0</v>
      </c>
      <c r="BK1891" s="292">
        <f t="shared" si="3082"/>
        <v>0</v>
      </c>
      <c r="CD1891" s="303"/>
      <c r="CE1891" s="311"/>
      <c r="CF1891" s="311"/>
      <c r="CG1891" s="311"/>
      <c r="CH1891" s="311"/>
      <c r="CI1891" s="311"/>
      <c r="CJ1891" s="311"/>
      <c r="CK1891" s="311"/>
      <c r="CL1891" s="311"/>
      <c r="CM1891" s="311"/>
      <c r="CN1891" s="311"/>
      <c r="CO1891" s="311"/>
      <c r="CP1891" s="311"/>
      <c r="CQ1891" s="311"/>
      <c r="CR1891" s="311"/>
      <c r="CS1891" s="311"/>
      <c r="CT1891" s="311"/>
      <c r="CU1891" s="311"/>
      <c r="CV1891" s="311"/>
      <c r="CW1891" s="311"/>
      <c r="CX1891" s="311"/>
      <c r="CY1891" s="311"/>
      <c r="CZ1891" s="311"/>
      <c r="DA1891" s="311"/>
      <c r="DB1891" s="311"/>
      <c r="DC1891" s="311"/>
      <c r="DD1891" s="311"/>
      <c r="DE1891" s="311"/>
      <c r="DF1891" s="305"/>
      <c r="DG1891" s="305"/>
      <c r="DH1891" s="305"/>
      <c r="DJ1891" s="616"/>
      <c r="DK1891" s="617"/>
      <c r="DL1891" s="415"/>
      <c r="DM1891" s="416"/>
      <c r="DN1891" s="416"/>
      <c r="DO1891" s="416"/>
      <c r="DP1891" s="416"/>
      <c r="DQ1891" s="416"/>
      <c r="DR1891" s="416"/>
      <c r="DS1891" s="416"/>
      <c r="DT1891" s="416"/>
      <c r="DU1891" s="416"/>
      <c r="DV1891" s="416"/>
      <c r="DW1891" s="416"/>
      <c r="DX1891" s="416"/>
      <c r="DY1891" s="416"/>
      <c r="DZ1891" s="416"/>
      <c r="EA1891" s="416"/>
      <c r="EB1891" s="416"/>
      <c r="EC1891" s="416"/>
      <c r="ED1891" s="416"/>
      <c r="EE1891" s="416"/>
      <c r="EF1891" s="416"/>
      <c r="EG1891" s="416"/>
      <c r="EH1891" s="416"/>
      <c r="EI1891" s="416"/>
      <c r="EJ1891" s="416"/>
      <c r="EK1891" s="416"/>
      <c r="EL1891" s="416"/>
      <c r="EM1891" s="416"/>
      <c r="EN1891" s="416"/>
      <c r="EO1891" s="417"/>
      <c r="ET1891" s="375"/>
      <c r="EU1891" s="375"/>
      <c r="EV1891" s="375"/>
      <c r="FF1891" s="400"/>
      <c r="FG1891" s="400"/>
      <c r="FH1891" s="400"/>
      <c r="FV1891" s="375"/>
      <c r="FW1891" s="375"/>
      <c r="FX1891" s="375"/>
    </row>
    <row r="1892" spans="1:180" ht="38.25" customHeight="1" x14ac:dyDescent="0.25">
      <c r="A1892" s="183"/>
      <c r="B1892" s="183"/>
      <c r="C1892" s="237" t="s">
        <v>380</v>
      </c>
      <c r="D1892" s="280"/>
      <c r="E1892" s="281"/>
      <c r="F1892" s="281"/>
      <c r="G1892" s="628"/>
      <c r="H1892" s="628"/>
      <c r="I1892" s="281"/>
      <c r="J1892" s="281"/>
      <c r="K1892" s="628"/>
      <c r="L1892" s="628"/>
      <c r="M1892" s="281"/>
      <c r="N1892" s="281"/>
      <c r="O1892" s="628"/>
      <c r="P1892" s="628"/>
      <c r="Q1892" s="281"/>
      <c r="R1892" s="281"/>
      <c r="S1892" s="628"/>
      <c r="T1892" s="628"/>
      <c r="U1892" s="281"/>
      <c r="V1892" s="281"/>
      <c r="W1892" s="628"/>
      <c r="X1892" s="628"/>
      <c r="Y1892" s="281"/>
      <c r="Z1892" s="281"/>
      <c r="AA1892" s="628"/>
      <c r="AB1892" s="628"/>
      <c r="AC1892" s="281"/>
      <c r="AD1892" s="281"/>
      <c r="AE1892" s="60"/>
      <c r="AF1892" s="259"/>
      <c r="AG1892" s="375">
        <f t="shared" si="2715"/>
        <v>27</v>
      </c>
      <c r="AH1892" s="375"/>
      <c r="AI1892" s="375"/>
      <c r="AJ1892" s="388">
        <f t="shared" si="3055"/>
        <v>0</v>
      </c>
      <c r="AK1892" s="379">
        <f t="shared" si="3056"/>
        <v>0</v>
      </c>
      <c r="AL1892" s="380">
        <f t="shared" si="3057"/>
        <v>0</v>
      </c>
      <c r="AM1892" s="292">
        <f t="shared" si="3058"/>
        <v>0</v>
      </c>
      <c r="AN1892" s="388">
        <f t="shared" si="3059"/>
        <v>0</v>
      </c>
      <c r="AO1892" s="379">
        <f t="shared" si="3060"/>
        <v>0</v>
      </c>
      <c r="AP1892" s="380">
        <f t="shared" si="3061"/>
        <v>0</v>
      </c>
      <c r="AQ1892" s="292">
        <f t="shared" si="3062"/>
        <v>0</v>
      </c>
      <c r="AR1892" s="388">
        <f t="shared" si="3063"/>
        <v>0</v>
      </c>
      <c r="AS1892" s="379">
        <f t="shared" si="3064"/>
        <v>0</v>
      </c>
      <c r="AT1892" s="380">
        <f t="shared" si="3065"/>
        <v>0</v>
      </c>
      <c r="AU1892" s="292">
        <f t="shared" si="3066"/>
        <v>0</v>
      </c>
      <c r="AV1892" s="388">
        <f t="shared" si="3067"/>
        <v>0</v>
      </c>
      <c r="AW1892" s="379">
        <f t="shared" si="3068"/>
        <v>0</v>
      </c>
      <c r="AX1892" s="380">
        <f t="shared" si="3069"/>
        <v>0</v>
      </c>
      <c r="AY1892" s="292">
        <f t="shared" si="3070"/>
        <v>0</v>
      </c>
      <c r="AZ1892" s="388">
        <f t="shared" si="3071"/>
        <v>0</v>
      </c>
      <c r="BA1892" s="379">
        <f t="shared" si="3072"/>
        <v>0</v>
      </c>
      <c r="BB1892" s="380">
        <f t="shared" si="3073"/>
        <v>0</v>
      </c>
      <c r="BC1892" s="292">
        <f t="shared" si="3074"/>
        <v>0</v>
      </c>
      <c r="BD1892" s="388">
        <f t="shared" si="3075"/>
        <v>0</v>
      </c>
      <c r="BE1892" s="379">
        <f t="shared" si="3076"/>
        <v>0</v>
      </c>
      <c r="BF1892" s="380">
        <f t="shared" si="3077"/>
        <v>0</v>
      </c>
      <c r="BG1892" s="292">
        <f t="shared" si="3078"/>
        <v>0</v>
      </c>
      <c r="BH1892" s="388">
        <f t="shared" si="3079"/>
        <v>0</v>
      </c>
      <c r="BI1892" s="379">
        <f t="shared" si="3080"/>
        <v>0</v>
      </c>
      <c r="BJ1892" s="380">
        <f t="shared" si="3081"/>
        <v>0</v>
      </c>
      <c r="BK1892" s="292">
        <f t="shared" si="3082"/>
        <v>0</v>
      </c>
      <c r="CD1892" s="303"/>
      <c r="CE1892" s="311"/>
      <c r="CF1892" s="311"/>
      <c r="CG1892" s="311"/>
      <c r="CH1892" s="311"/>
      <c r="CI1892" s="311"/>
      <c r="CJ1892" s="311"/>
      <c r="CK1892" s="311"/>
      <c r="CL1892" s="311"/>
      <c r="CM1892" s="311"/>
      <c r="CN1892" s="311"/>
      <c r="CO1892" s="311"/>
      <c r="CP1892" s="311"/>
      <c r="CQ1892" s="311"/>
      <c r="CR1892" s="311"/>
      <c r="CS1892" s="311"/>
      <c r="CT1892" s="311"/>
      <c r="CU1892" s="311"/>
      <c r="CV1892" s="311"/>
      <c r="CW1892" s="311"/>
      <c r="CX1892" s="311"/>
      <c r="CY1892" s="311"/>
      <c r="CZ1892" s="311"/>
      <c r="DA1892" s="311"/>
      <c r="DB1892" s="311"/>
      <c r="DC1892" s="311"/>
      <c r="DD1892" s="311"/>
      <c r="DE1892" s="311"/>
      <c r="DF1892" s="305"/>
      <c r="DG1892" s="305"/>
      <c r="DH1892" s="305"/>
      <c r="DJ1892" s="616"/>
      <c r="DK1892" s="617"/>
      <c r="DL1892" s="415"/>
      <c r="DM1892" s="416"/>
      <c r="DN1892" s="416"/>
      <c r="DO1892" s="416"/>
      <c r="DP1892" s="416"/>
      <c r="DQ1892" s="416"/>
      <c r="DR1892" s="416"/>
      <c r="DS1892" s="416"/>
      <c r="DT1892" s="416"/>
      <c r="DU1892" s="416"/>
      <c r="DV1892" s="416"/>
      <c r="DW1892" s="416"/>
      <c r="DX1892" s="416"/>
      <c r="DY1892" s="416"/>
      <c r="DZ1892" s="416"/>
      <c r="EA1892" s="416"/>
      <c r="EB1892" s="416"/>
      <c r="EC1892" s="416"/>
      <c r="ED1892" s="416"/>
      <c r="EE1892" s="416"/>
      <c r="EF1892" s="416"/>
      <c r="EG1892" s="416"/>
      <c r="EH1892" s="416"/>
      <c r="EI1892" s="416"/>
      <c r="EJ1892" s="416"/>
      <c r="EK1892" s="416"/>
      <c r="EL1892" s="416"/>
      <c r="EM1892" s="416"/>
      <c r="EN1892" s="416"/>
      <c r="EO1892" s="417"/>
      <c r="ET1892" s="375"/>
      <c r="EU1892" s="375"/>
      <c r="EV1892" s="375"/>
      <c r="FF1892" s="400"/>
      <c r="FG1892" s="400"/>
      <c r="FH1892" s="400"/>
      <c r="FV1892" s="375"/>
      <c r="FW1892" s="375"/>
      <c r="FX1892" s="375"/>
    </row>
    <row r="1893" spans="1:180" ht="38.25" customHeight="1" x14ac:dyDescent="0.25">
      <c r="A1893" s="183"/>
      <c r="B1893" s="183"/>
      <c r="C1893" s="237" t="s">
        <v>381</v>
      </c>
      <c r="D1893" s="280"/>
      <c r="E1893" s="281"/>
      <c r="F1893" s="281"/>
      <c r="G1893" s="628"/>
      <c r="H1893" s="628"/>
      <c r="I1893" s="281"/>
      <c r="J1893" s="281"/>
      <c r="K1893" s="628"/>
      <c r="L1893" s="628"/>
      <c r="M1893" s="281"/>
      <c r="N1893" s="281"/>
      <c r="O1893" s="628"/>
      <c r="P1893" s="628"/>
      <c r="Q1893" s="281"/>
      <c r="R1893" s="281"/>
      <c r="S1893" s="628"/>
      <c r="T1893" s="628"/>
      <c r="U1893" s="281"/>
      <c r="V1893" s="281"/>
      <c r="W1893" s="628"/>
      <c r="X1893" s="628"/>
      <c r="Y1893" s="281"/>
      <c r="Z1893" s="281"/>
      <c r="AA1893" s="628"/>
      <c r="AB1893" s="628"/>
      <c r="AC1893" s="281"/>
      <c r="AD1893" s="281"/>
      <c r="AE1893" s="60"/>
      <c r="AF1893" s="259"/>
      <c r="AG1893" s="375">
        <f t="shared" si="2715"/>
        <v>27</v>
      </c>
      <c r="AH1893" s="375"/>
      <c r="AI1893" s="375"/>
      <c r="AJ1893" s="388">
        <f t="shared" si="3055"/>
        <v>0</v>
      </c>
      <c r="AK1893" s="379">
        <f t="shared" si="3056"/>
        <v>0</v>
      </c>
      <c r="AL1893" s="380">
        <f t="shared" si="3057"/>
        <v>0</v>
      </c>
      <c r="AM1893" s="292">
        <f t="shared" si="3058"/>
        <v>0</v>
      </c>
      <c r="AN1893" s="388">
        <f t="shared" si="3059"/>
        <v>0</v>
      </c>
      <c r="AO1893" s="379">
        <f t="shared" si="3060"/>
        <v>0</v>
      </c>
      <c r="AP1893" s="380">
        <f t="shared" si="3061"/>
        <v>0</v>
      </c>
      <c r="AQ1893" s="292">
        <f t="shared" si="3062"/>
        <v>0</v>
      </c>
      <c r="AR1893" s="388">
        <f t="shared" si="3063"/>
        <v>0</v>
      </c>
      <c r="AS1893" s="379">
        <f t="shared" si="3064"/>
        <v>0</v>
      </c>
      <c r="AT1893" s="380">
        <f t="shared" si="3065"/>
        <v>0</v>
      </c>
      <c r="AU1893" s="292">
        <f t="shared" si="3066"/>
        <v>0</v>
      </c>
      <c r="AV1893" s="388">
        <f t="shared" si="3067"/>
        <v>0</v>
      </c>
      <c r="AW1893" s="379">
        <f t="shared" si="3068"/>
        <v>0</v>
      </c>
      <c r="AX1893" s="380">
        <f t="shared" si="3069"/>
        <v>0</v>
      </c>
      <c r="AY1893" s="292">
        <f t="shared" si="3070"/>
        <v>0</v>
      </c>
      <c r="AZ1893" s="388">
        <f t="shared" si="3071"/>
        <v>0</v>
      </c>
      <c r="BA1893" s="379">
        <f t="shared" si="3072"/>
        <v>0</v>
      </c>
      <c r="BB1893" s="380">
        <f t="shared" si="3073"/>
        <v>0</v>
      </c>
      <c r="BC1893" s="292">
        <f t="shared" si="3074"/>
        <v>0</v>
      </c>
      <c r="BD1893" s="388">
        <f t="shared" si="3075"/>
        <v>0</v>
      </c>
      <c r="BE1893" s="379">
        <f t="shared" si="3076"/>
        <v>0</v>
      </c>
      <c r="BF1893" s="380">
        <f t="shared" si="3077"/>
        <v>0</v>
      </c>
      <c r="BG1893" s="292">
        <f t="shared" si="3078"/>
        <v>0</v>
      </c>
      <c r="BH1893" s="388">
        <f t="shared" si="3079"/>
        <v>0</v>
      </c>
      <c r="BI1893" s="379">
        <f t="shared" si="3080"/>
        <v>0</v>
      </c>
      <c r="BJ1893" s="380">
        <f t="shared" si="3081"/>
        <v>0</v>
      </c>
      <c r="BK1893" s="292">
        <f t="shared" si="3082"/>
        <v>0</v>
      </c>
      <c r="CD1893" s="303"/>
      <c r="CE1893" s="311"/>
      <c r="CF1893" s="311"/>
      <c r="CG1893" s="311"/>
      <c r="CH1893" s="311"/>
      <c r="CI1893" s="311"/>
      <c r="CJ1893" s="311"/>
      <c r="CK1893" s="311"/>
      <c r="CL1893" s="311"/>
      <c r="CM1893" s="311"/>
      <c r="CN1893" s="311"/>
      <c r="CO1893" s="311"/>
      <c r="CP1893" s="311"/>
      <c r="CQ1893" s="311"/>
      <c r="CR1893" s="311"/>
      <c r="CS1893" s="311"/>
      <c r="CT1893" s="311"/>
      <c r="CU1893" s="311"/>
      <c r="CV1893" s="311"/>
      <c r="CW1893" s="311"/>
      <c r="CX1893" s="311"/>
      <c r="CY1893" s="311"/>
      <c r="CZ1893" s="311"/>
      <c r="DA1893" s="311"/>
      <c r="DB1893" s="311"/>
      <c r="DC1893" s="311"/>
      <c r="DD1893" s="311"/>
      <c r="DE1893" s="311"/>
      <c r="DF1893" s="305"/>
      <c r="DG1893" s="305"/>
      <c r="DH1893" s="305"/>
      <c r="DJ1893" s="616"/>
      <c r="DK1893" s="617"/>
      <c r="DL1893" s="415"/>
      <c r="DM1893" s="416"/>
      <c r="DN1893" s="416"/>
      <c r="DO1893" s="416"/>
      <c r="DP1893" s="416"/>
      <c r="DQ1893" s="416"/>
      <c r="DR1893" s="416"/>
      <c r="DS1893" s="416"/>
      <c r="DT1893" s="416"/>
      <c r="DU1893" s="416"/>
      <c r="DV1893" s="416"/>
      <c r="DW1893" s="416"/>
      <c r="DX1893" s="416"/>
      <c r="DY1893" s="416"/>
      <c r="DZ1893" s="416"/>
      <c r="EA1893" s="416"/>
      <c r="EB1893" s="416"/>
      <c r="EC1893" s="416"/>
      <c r="ED1893" s="416"/>
      <c r="EE1893" s="416"/>
      <c r="EF1893" s="416"/>
      <c r="EG1893" s="416"/>
      <c r="EH1893" s="416"/>
      <c r="EI1893" s="416"/>
      <c r="EJ1893" s="416"/>
      <c r="EK1893" s="416"/>
      <c r="EL1893" s="416"/>
      <c r="EM1893" s="416"/>
      <c r="EN1893" s="416"/>
      <c r="EO1893" s="417"/>
      <c r="ET1893" s="375"/>
      <c r="EU1893" s="375"/>
      <c r="EV1893" s="375"/>
      <c r="FF1893" s="400"/>
      <c r="FG1893" s="400"/>
      <c r="FH1893" s="400"/>
      <c r="FV1893" s="375"/>
      <c r="FW1893" s="375"/>
      <c r="FX1893" s="375"/>
    </row>
    <row r="1894" spans="1:180" ht="38.25" customHeight="1" x14ac:dyDescent="0.25">
      <c r="A1894" s="183"/>
      <c r="B1894" s="183"/>
      <c r="C1894" s="237" t="s">
        <v>382</v>
      </c>
      <c r="D1894" s="280"/>
      <c r="E1894" s="281"/>
      <c r="F1894" s="281"/>
      <c r="G1894" s="628"/>
      <c r="H1894" s="628"/>
      <c r="I1894" s="281"/>
      <c r="J1894" s="281"/>
      <c r="K1894" s="628"/>
      <c r="L1894" s="628"/>
      <c r="M1894" s="281"/>
      <c r="N1894" s="281"/>
      <c r="O1894" s="628"/>
      <c r="P1894" s="628"/>
      <c r="Q1894" s="281"/>
      <c r="R1894" s="281"/>
      <c r="S1894" s="628"/>
      <c r="T1894" s="628"/>
      <c r="U1894" s="281"/>
      <c r="V1894" s="281"/>
      <c r="W1894" s="628"/>
      <c r="X1894" s="628"/>
      <c r="Y1894" s="281"/>
      <c r="Z1894" s="281"/>
      <c r="AA1894" s="628"/>
      <c r="AB1894" s="628"/>
      <c r="AC1894" s="281"/>
      <c r="AD1894" s="281"/>
      <c r="AE1894" s="60"/>
      <c r="AF1894" s="259"/>
      <c r="AG1894" s="375">
        <f t="shared" si="2715"/>
        <v>27</v>
      </c>
      <c r="AH1894" s="375"/>
      <c r="AI1894" s="375"/>
      <c r="AJ1894" s="388">
        <f t="shared" si="3055"/>
        <v>0</v>
      </c>
      <c r="AK1894" s="379">
        <f t="shared" si="3056"/>
        <v>0</v>
      </c>
      <c r="AL1894" s="380">
        <f t="shared" si="3057"/>
        <v>0</v>
      </c>
      <c r="AM1894" s="292">
        <f t="shared" si="3058"/>
        <v>0</v>
      </c>
      <c r="AN1894" s="388">
        <f t="shared" si="3059"/>
        <v>0</v>
      </c>
      <c r="AO1894" s="379">
        <f t="shared" si="3060"/>
        <v>0</v>
      </c>
      <c r="AP1894" s="380">
        <f t="shared" si="3061"/>
        <v>0</v>
      </c>
      <c r="AQ1894" s="292">
        <f t="shared" si="3062"/>
        <v>0</v>
      </c>
      <c r="AR1894" s="388">
        <f t="shared" si="3063"/>
        <v>0</v>
      </c>
      <c r="AS1894" s="379">
        <f t="shared" si="3064"/>
        <v>0</v>
      </c>
      <c r="AT1894" s="380">
        <f t="shared" si="3065"/>
        <v>0</v>
      </c>
      <c r="AU1894" s="292">
        <f t="shared" si="3066"/>
        <v>0</v>
      </c>
      <c r="AV1894" s="388">
        <f t="shared" si="3067"/>
        <v>0</v>
      </c>
      <c r="AW1894" s="379">
        <f t="shared" si="3068"/>
        <v>0</v>
      </c>
      <c r="AX1894" s="380">
        <f t="shared" si="3069"/>
        <v>0</v>
      </c>
      <c r="AY1894" s="292">
        <f t="shared" si="3070"/>
        <v>0</v>
      </c>
      <c r="AZ1894" s="388">
        <f t="shared" si="3071"/>
        <v>0</v>
      </c>
      <c r="BA1894" s="379">
        <f t="shared" si="3072"/>
        <v>0</v>
      </c>
      <c r="BB1894" s="380">
        <f t="shared" si="3073"/>
        <v>0</v>
      </c>
      <c r="BC1894" s="292">
        <f t="shared" si="3074"/>
        <v>0</v>
      </c>
      <c r="BD1894" s="388">
        <f t="shared" si="3075"/>
        <v>0</v>
      </c>
      <c r="BE1894" s="379">
        <f t="shared" si="3076"/>
        <v>0</v>
      </c>
      <c r="BF1894" s="380">
        <f t="shared" si="3077"/>
        <v>0</v>
      </c>
      <c r="BG1894" s="292">
        <f t="shared" si="3078"/>
        <v>0</v>
      </c>
      <c r="BH1894" s="388">
        <f t="shared" si="3079"/>
        <v>0</v>
      </c>
      <c r="BI1894" s="379">
        <f t="shared" si="3080"/>
        <v>0</v>
      </c>
      <c r="BJ1894" s="380">
        <f t="shared" si="3081"/>
        <v>0</v>
      </c>
      <c r="BK1894" s="292">
        <f t="shared" si="3082"/>
        <v>0</v>
      </c>
      <c r="CD1894" s="303"/>
      <c r="CE1894" s="311"/>
      <c r="CF1894" s="311"/>
      <c r="CG1894" s="311"/>
      <c r="CH1894" s="311"/>
      <c r="CI1894" s="311"/>
      <c r="CJ1894" s="311"/>
      <c r="CK1894" s="311"/>
      <c r="CL1894" s="311"/>
      <c r="CM1894" s="311"/>
      <c r="CN1894" s="311"/>
      <c r="CO1894" s="311"/>
      <c r="CP1894" s="311"/>
      <c r="CQ1894" s="311"/>
      <c r="CR1894" s="311"/>
      <c r="CS1894" s="311"/>
      <c r="CT1894" s="311"/>
      <c r="CU1894" s="311"/>
      <c r="CV1894" s="311"/>
      <c r="CW1894" s="311"/>
      <c r="CX1894" s="311"/>
      <c r="CY1894" s="311"/>
      <c r="CZ1894" s="311"/>
      <c r="DA1894" s="311"/>
      <c r="DB1894" s="311"/>
      <c r="DC1894" s="311"/>
      <c r="DD1894" s="311"/>
      <c r="DE1894" s="311"/>
      <c r="DF1894" s="305"/>
      <c r="DG1894" s="305"/>
      <c r="DH1894" s="305"/>
      <c r="DJ1894" s="616"/>
      <c r="DK1894" s="617"/>
      <c r="DL1894" s="415"/>
      <c r="DM1894" s="416"/>
      <c r="DN1894" s="416"/>
      <c r="DO1894" s="416"/>
      <c r="DP1894" s="416"/>
      <c r="DQ1894" s="416"/>
      <c r="DR1894" s="416"/>
      <c r="DS1894" s="416"/>
      <c r="DT1894" s="416"/>
      <c r="DU1894" s="416"/>
      <c r="DV1894" s="416"/>
      <c r="DW1894" s="416"/>
      <c r="DX1894" s="416"/>
      <c r="DY1894" s="416"/>
      <c r="DZ1894" s="416"/>
      <c r="EA1894" s="416"/>
      <c r="EB1894" s="416"/>
      <c r="EC1894" s="416"/>
      <c r="ED1894" s="416"/>
      <c r="EE1894" s="416"/>
      <c r="EF1894" s="416"/>
      <c r="EG1894" s="416"/>
      <c r="EH1894" s="416"/>
      <c r="EI1894" s="416"/>
      <c r="EJ1894" s="416"/>
      <c r="EK1894" s="416"/>
      <c r="EL1894" s="416"/>
      <c r="EM1894" s="416"/>
      <c r="EN1894" s="416"/>
      <c r="EO1894" s="417"/>
      <c r="ET1894" s="375"/>
      <c r="EU1894" s="375"/>
      <c r="EV1894" s="375"/>
      <c r="FF1894" s="400"/>
      <c r="FG1894" s="400"/>
      <c r="FH1894" s="400"/>
      <c r="FV1894" s="375"/>
      <c r="FW1894" s="375"/>
      <c r="FX1894" s="375"/>
    </row>
    <row r="1895" spans="1:180" ht="38.25" customHeight="1" x14ac:dyDescent="0.25">
      <c r="A1895" s="183"/>
      <c r="B1895" s="183"/>
      <c r="C1895" s="237" t="s">
        <v>383</v>
      </c>
      <c r="D1895" s="280"/>
      <c r="E1895" s="281"/>
      <c r="F1895" s="281"/>
      <c r="G1895" s="628"/>
      <c r="H1895" s="628"/>
      <c r="I1895" s="281"/>
      <c r="J1895" s="281"/>
      <c r="K1895" s="628"/>
      <c r="L1895" s="628"/>
      <c r="M1895" s="281"/>
      <c r="N1895" s="281"/>
      <c r="O1895" s="628"/>
      <c r="P1895" s="628"/>
      <c r="Q1895" s="281"/>
      <c r="R1895" s="281"/>
      <c r="S1895" s="628"/>
      <c r="T1895" s="628"/>
      <c r="U1895" s="281"/>
      <c r="V1895" s="281"/>
      <c r="W1895" s="628"/>
      <c r="X1895" s="628"/>
      <c r="Y1895" s="281"/>
      <c r="Z1895" s="281"/>
      <c r="AA1895" s="628"/>
      <c r="AB1895" s="628"/>
      <c r="AC1895" s="281"/>
      <c r="AD1895" s="281"/>
      <c r="AE1895" s="60"/>
      <c r="AF1895" s="259"/>
      <c r="AG1895" s="375">
        <f t="shared" si="2715"/>
        <v>27</v>
      </c>
      <c r="AH1895" s="375"/>
      <c r="AI1895" s="375"/>
      <c r="AJ1895" s="388">
        <f t="shared" si="3055"/>
        <v>0</v>
      </c>
      <c r="AK1895" s="379">
        <f t="shared" si="3056"/>
        <v>0</v>
      </c>
      <c r="AL1895" s="380">
        <f t="shared" si="3057"/>
        <v>0</v>
      </c>
      <c r="AM1895" s="292">
        <f t="shared" si="3058"/>
        <v>0</v>
      </c>
      <c r="AN1895" s="388">
        <f t="shared" si="3059"/>
        <v>0</v>
      </c>
      <c r="AO1895" s="379">
        <f t="shared" si="3060"/>
        <v>0</v>
      </c>
      <c r="AP1895" s="380">
        <f t="shared" si="3061"/>
        <v>0</v>
      </c>
      <c r="AQ1895" s="292">
        <f t="shared" si="3062"/>
        <v>0</v>
      </c>
      <c r="AR1895" s="388">
        <f t="shared" si="3063"/>
        <v>0</v>
      </c>
      <c r="AS1895" s="379">
        <f t="shared" si="3064"/>
        <v>0</v>
      </c>
      <c r="AT1895" s="380">
        <f t="shared" si="3065"/>
        <v>0</v>
      </c>
      <c r="AU1895" s="292">
        <f t="shared" si="3066"/>
        <v>0</v>
      </c>
      <c r="AV1895" s="388">
        <f t="shared" si="3067"/>
        <v>0</v>
      </c>
      <c r="AW1895" s="379">
        <f t="shared" si="3068"/>
        <v>0</v>
      </c>
      <c r="AX1895" s="380">
        <f t="shared" si="3069"/>
        <v>0</v>
      </c>
      <c r="AY1895" s="292">
        <f t="shared" si="3070"/>
        <v>0</v>
      </c>
      <c r="AZ1895" s="388">
        <f t="shared" si="3071"/>
        <v>0</v>
      </c>
      <c r="BA1895" s="379">
        <f t="shared" si="3072"/>
        <v>0</v>
      </c>
      <c r="BB1895" s="380">
        <f t="shared" si="3073"/>
        <v>0</v>
      </c>
      <c r="BC1895" s="292">
        <f t="shared" si="3074"/>
        <v>0</v>
      </c>
      <c r="BD1895" s="388">
        <f t="shared" si="3075"/>
        <v>0</v>
      </c>
      <c r="BE1895" s="379">
        <f t="shared" si="3076"/>
        <v>0</v>
      </c>
      <c r="BF1895" s="380">
        <f t="shared" si="3077"/>
        <v>0</v>
      </c>
      <c r="BG1895" s="292">
        <f t="shared" si="3078"/>
        <v>0</v>
      </c>
      <c r="BH1895" s="388">
        <f t="shared" si="3079"/>
        <v>0</v>
      </c>
      <c r="BI1895" s="379">
        <f t="shared" si="3080"/>
        <v>0</v>
      </c>
      <c r="BJ1895" s="380">
        <f t="shared" si="3081"/>
        <v>0</v>
      </c>
      <c r="BK1895" s="292">
        <f t="shared" si="3082"/>
        <v>0</v>
      </c>
      <c r="CD1895" s="303"/>
      <c r="CE1895" s="311"/>
      <c r="CF1895" s="311"/>
      <c r="CG1895" s="311"/>
      <c r="CH1895" s="311"/>
      <c r="CI1895" s="311"/>
      <c r="CJ1895" s="311"/>
      <c r="CK1895" s="311"/>
      <c r="CL1895" s="311"/>
      <c r="CM1895" s="311"/>
      <c r="CN1895" s="311"/>
      <c r="CO1895" s="311"/>
      <c r="CP1895" s="311"/>
      <c r="CQ1895" s="311"/>
      <c r="CR1895" s="311"/>
      <c r="CS1895" s="311"/>
      <c r="CT1895" s="311"/>
      <c r="CU1895" s="311"/>
      <c r="CV1895" s="311"/>
      <c r="CW1895" s="311"/>
      <c r="CX1895" s="311"/>
      <c r="CY1895" s="311"/>
      <c r="CZ1895" s="311"/>
      <c r="DA1895" s="311"/>
      <c r="DB1895" s="311"/>
      <c r="DC1895" s="311"/>
      <c r="DD1895" s="311"/>
      <c r="DE1895" s="311"/>
      <c r="DF1895" s="305"/>
      <c r="DG1895" s="305"/>
      <c r="DH1895" s="305"/>
      <c r="DJ1895" s="616"/>
      <c r="DK1895" s="617"/>
      <c r="DL1895" s="415"/>
      <c r="DM1895" s="416"/>
      <c r="DN1895" s="416"/>
      <c r="DO1895" s="416"/>
      <c r="DP1895" s="416"/>
      <c r="DQ1895" s="416"/>
      <c r="DR1895" s="416"/>
      <c r="DS1895" s="416"/>
      <c r="DT1895" s="416"/>
      <c r="DU1895" s="416"/>
      <c r="DV1895" s="416"/>
      <c r="DW1895" s="416"/>
      <c r="DX1895" s="416"/>
      <c r="DY1895" s="416"/>
      <c r="DZ1895" s="416"/>
      <c r="EA1895" s="416"/>
      <c r="EB1895" s="416"/>
      <c r="EC1895" s="416"/>
      <c r="ED1895" s="416"/>
      <c r="EE1895" s="416"/>
      <c r="EF1895" s="416"/>
      <c r="EG1895" s="416"/>
      <c r="EH1895" s="416"/>
      <c r="EI1895" s="416"/>
      <c r="EJ1895" s="416"/>
      <c r="EK1895" s="416"/>
      <c r="EL1895" s="416"/>
      <c r="EM1895" s="416"/>
      <c r="EN1895" s="416"/>
      <c r="EO1895" s="417"/>
      <c r="ET1895" s="375"/>
      <c r="EU1895" s="375"/>
      <c r="EV1895" s="375"/>
      <c r="FF1895" s="400"/>
      <c r="FG1895" s="400"/>
      <c r="FH1895" s="400"/>
      <c r="FV1895" s="375"/>
      <c r="FW1895" s="375"/>
      <c r="FX1895" s="375"/>
    </row>
    <row r="1896" spans="1:180" ht="38.25" customHeight="1" x14ac:dyDescent="0.25">
      <c r="A1896" s="183"/>
      <c r="B1896" s="183"/>
      <c r="C1896" s="237" t="s">
        <v>384</v>
      </c>
      <c r="D1896" s="280"/>
      <c r="E1896" s="281"/>
      <c r="F1896" s="281"/>
      <c r="G1896" s="628"/>
      <c r="H1896" s="628"/>
      <c r="I1896" s="281"/>
      <c r="J1896" s="281"/>
      <c r="K1896" s="628"/>
      <c r="L1896" s="628"/>
      <c r="M1896" s="281"/>
      <c r="N1896" s="281"/>
      <c r="O1896" s="628"/>
      <c r="P1896" s="628"/>
      <c r="Q1896" s="281"/>
      <c r="R1896" s="281"/>
      <c r="S1896" s="628"/>
      <c r="T1896" s="628"/>
      <c r="U1896" s="281"/>
      <c r="V1896" s="281"/>
      <c r="W1896" s="628"/>
      <c r="X1896" s="628"/>
      <c r="Y1896" s="281"/>
      <c r="Z1896" s="281"/>
      <c r="AA1896" s="628"/>
      <c r="AB1896" s="628"/>
      <c r="AC1896" s="281"/>
      <c r="AD1896" s="281"/>
      <c r="AE1896" s="60"/>
      <c r="AF1896" s="259"/>
      <c r="AG1896" s="375">
        <f t="shared" si="2715"/>
        <v>27</v>
      </c>
      <c r="AH1896" s="375"/>
      <c r="AI1896" s="375"/>
      <c r="AJ1896" s="388">
        <f t="shared" si="3055"/>
        <v>0</v>
      </c>
      <c r="AK1896" s="379">
        <f t="shared" si="3056"/>
        <v>0</v>
      </c>
      <c r="AL1896" s="380">
        <f t="shared" si="3057"/>
        <v>0</v>
      </c>
      <c r="AM1896" s="292">
        <f t="shared" si="3058"/>
        <v>0</v>
      </c>
      <c r="AN1896" s="388">
        <f t="shared" si="3059"/>
        <v>0</v>
      </c>
      <c r="AO1896" s="379">
        <f t="shared" si="3060"/>
        <v>0</v>
      </c>
      <c r="AP1896" s="380">
        <f t="shared" si="3061"/>
        <v>0</v>
      </c>
      <c r="AQ1896" s="292">
        <f t="shared" si="3062"/>
        <v>0</v>
      </c>
      <c r="AR1896" s="388">
        <f t="shared" si="3063"/>
        <v>0</v>
      </c>
      <c r="AS1896" s="379">
        <f t="shared" si="3064"/>
        <v>0</v>
      </c>
      <c r="AT1896" s="380">
        <f t="shared" si="3065"/>
        <v>0</v>
      </c>
      <c r="AU1896" s="292">
        <f t="shared" si="3066"/>
        <v>0</v>
      </c>
      <c r="AV1896" s="388">
        <f t="shared" si="3067"/>
        <v>0</v>
      </c>
      <c r="AW1896" s="379">
        <f t="shared" si="3068"/>
        <v>0</v>
      </c>
      <c r="AX1896" s="380">
        <f t="shared" si="3069"/>
        <v>0</v>
      </c>
      <c r="AY1896" s="292">
        <f t="shared" si="3070"/>
        <v>0</v>
      </c>
      <c r="AZ1896" s="388">
        <f t="shared" si="3071"/>
        <v>0</v>
      </c>
      <c r="BA1896" s="379">
        <f t="shared" si="3072"/>
        <v>0</v>
      </c>
      <c r="BB1896" s="380">
        <f t="shared" si="3073"/>
        <v>0</v>
      </c>
      <c r="BC1896" s="292">
        <f t="shared" si="3074"/>
        <v>0</v>
      </c>
      <c r="BD1896" s="388">
        <f t="shared" si="3075"/>
        <v>0</v>
      </c>
      <c r="BE1896" s="379">
        <f t="shared" si="3076"/>
        <v>0</v>
      </c>
      <c r="BF1896" s="380">
        <f t="shared" si="3077"/>
        <v>0</v>
      </c>
      <c r="BG1896" s="292">
        <f t="shared" si="3078"/>
        <v>0</v>
      </c>
      <c r="BH1896" s="388">
        <f t="shared" si="3079"/>
        <v>0</v>
      </c>
      <c r="BI1896" s="379">
        <f t="shared" si="3080"/>
        <v>0</v>
      </c>
      <c r="BJ1896" s="380">
        <f t="shared" si="3081"/>
        <v>0</v>
      </c>
      <c r="BK1896" s="292">
        <f t="shared" si="3082"/>
        <v>0</v>
      </c>
      <c r="CD1896" s="303"/>
      <c r="CE1896" s="311"/>
      <c r="CF1896" s="311"/>
      <c r="CG1896" s="311"/>
      <c r="CH1896" s="311"/>
      <c r="CI1896" s="311"/>
      <c r="CJ1896" s="311"/>
      <c r="CK1896" s="311"/>
      <c r="CL1896" s="311"/>
      <c r="CM1896" s="311"/>
      <c r="CN1896" s="311"/>
      <c r="CO1896" s="311"/>
      <c r="CP1896" s="311"/>
      <c r="CQ1896" s="311"/>
      <c r="CR1896" s="311"/>
      <c r="CS1896" s="311"/>
      <c r="CT1896" s="311"/>
      <c r="CU1896" s="311"/>
      <c r="CV1896" s="311"/>
      <c r="CW1896" s="311"/>
      <c r="CX1896" s="311"/>
      <c r="CY1896" s="311"/>
      <c r="CZ1896" s="311"/>
      <c r="DA1896" s="311"/>
      <c r="DB1896" s="311"/>
      <c r="DC1896" s="311"/>
      <c r="DD1896" s="311"/>
      <c r="DE1896" s="311"/>
      <c r="DF1896" s="305"/>
      <c r="DG1896" s="305"/>
      <c r="DH1896" s="305"/>
      <c r="DJ1896" s="616"/>
      <c r="DK1896" s="617"/>
      <c r="DL1896" s="415"/>
      <c r="DM1896" s="416"/>
      <c r="DN1896" s="416"/>
      <c r="DO1896" s="416"/>
      <c r="DP1896" s="416"/>
      <c r="DQ1896" s="416"/>
      <c r="DR1896" s="416"/>
      <c r="DS1896" s="416"/>
      <c r="DT1896" s="416"/>
      <c r="DU1896" s="416"/>
      <c r="DV1896" s="416"/>
      <c r="DW1896" s="416"/>
      <c r="DX1896" s="416"/>
      <c r="DY1896" s="416"/>
      <c r="DZ1896" s="416"/>
      <c r="EA1896" s="416"/>
      <c r="EB1896" s="416"/>
      <c r="EC1896" s="416"/>
      <c r="ED1896" s="416"/>
      <c r="EE1896" s="416"/>
      <c r="EF1896" s="416"/>
      <c r="EG1896" s="416"/>
      <c r="EH1896" s="416"/>
      <c r="EI1896" s="416"/>
      <c r="EJ1896" s="416"/>
      <c r="EK1896" s="416"/>
      <c r="EL1896" s="416"/>
      <c r="EM1896" s="416"/>
      <c r="EN1896" s="416"/>
      <c r="EO1896" s="417"/>
      <c r="ET1896" s="375"/>
      <c r="EU1896" s="375"/>
      <c r="EV1896" s="375"/>
      <c r="FF1896" s="400"/>
      <c r="FG1896" s="400"/>
      <c r="FH1896" s="400"/>
      <c r="FV1896" s="375"/>
      <c r="FW1896" s="375"/>
      <c r="FX1896" s="375"/>
    </row>
    <row r="1897" spans="1:180" ht="38.25" customHeight="1" x14ac:dyDescent="0.25">
      <c r="A1897" s="183"/>
      <c r="B1897" s="183"/>
      <c r="C1897" s="237" t="s">
        <v>385</v>
      </c>
      <c r="D1897" s="280"/>
      <c r="E1897" s="281"/>
      <c r="F1897" s="281"/>
      <c r="G1897" s="628"/>
      <c r="H1897" s="628"/>
      <c r="I1897" s="281"/>
      <c r="J1897" s="281"/>
      <c r="K1897" s="628"/>
      <c r="L1897" s="628"/>
      <c r="M1897" s="281"/>
      <c r="N1897" s="281"/>
      <c r="O1897" s="628"/>
      <c r="P1897" s="628"/>
      <c r="Q1897" s="281"/>
      <c r="R1897" s="281"/>
      <c r="S1897" s="628"/>
      <c r="T1897" s="628"/>
      <c r="U1897" s="281"/>
      <c r="V1897" s="281"/>
      <c r="W1897" s="628"/>
      <c r="X1897" s="628"/>
      <c r="Y1897" s="281"/>
      <c r="Z1897" s="281"/>
      <c r="AA1897" s="628"/>
      <c r="AB1897" s="628"/>
      <c r="AC1897" s="281"/>
      <c r="AD1897" s="281"/>
      <c r="AE1897" s="60"/>
      <c r="AF1897" s="259"/>
      <c r="AG1897" s="375">
        <f t="shared" si="2715"/>
        <v>27</v>
      </c>
      <c r="AH1897" s="375"/>
      <c r="AI1897" s="375"/>
      <c r="AJ1897" s="388">
        <f t="shared" si="3055"/>
        <v>0</v>
      </c>
      <c r="AK1897" s="379">
        <f t="shared" si="3056"/>
        <v>0</v>
      </c>
      <c r="AL1897" s="380">
        <f t="shared" si="3057"/>
        <v>0</v>
      </c>
      <c r="AM1897" s="292">
        <f t="shared" si="3058"/>
        <v>0</v>
      </c>
      <c r="AN1897" s="388">
        <f t="shared" si="3059"/>
        <v>0</v>
      </c>
      <c r="AO1897" s="379">
        <f t="shared" si="3060"/>
        <v>0</v>
      </c>
      <c r="AP1897" s="380">
        <f t="shared" si="3061"/>
        <v>0</v>
      </c>
      <c r="AQ1897" s="292">
        <f t="shared" si="3062"/>
        <v>0</v>
      </c>
      <c r="AR1897" s="388">
        <f t="shared" si="3063"/>
        <v>0</v>
      </c>
      <c r="AS1897" s="379">
        <f t="shared" si="3064"/>
        <v>0</v>
      </c>
      <c r="AT1897" s="380">
        <f t="shared" si="3065"/>
        <v>0</v>
      </c>
      <c r="AU1897" s="292">
        <f t="shared" si="3066"/>
        <v>0</v>
      </c>
      <c r="AV1897" s="388">
        <f t="shared" si="3067"/>
        <v>0</v>
      </c>
      <c r="AW1897" s="379">
        <f t="shared" si="3068"/>
        <v>0</v>
      </c>
      <c r="AX1897" s="380">
        <f t="shared" si="3069"/>
        <v>0</v>
      </c>
      <c r="AY1897" s="292">
        <f t="shared" si="3070"/>
        <v>0</v>
      </c>
      <c r="AZ1897" s="388">
        <f t="shared" si="3071"/>
        <v>0</v>
      </c>
      <c r="BA1897" s="379">
        <f t="shared" si="3072"/>
        <v>0</v>
      </c>
      <c r="BB1897" s="380">
        <f t="shared" si="3073"/>
        <v>0</v>
      </c>
      <c r="BC1897" s="292">
        <f t="shared" si="3074"/>
        <v>0</v>
      </c>
      <c r="BD1897" s="388">
        <f t="shared" si="3075"/>
        <v>0</v>
      </c>
      <c r="BE1897" s="379">
        <f t="shared" si="3076"/>
        <v>0</v>
      </c>
      <c r="BF1897" s="380">
        <f t="shared" si="3077"/>
        <v>0</v>
      </c>
      <c r="BG1897" s="292">
        <f t="shared" si="3078"/>
        <v>0</v>
      </c>
      <c r="BH1897" s="388">
        <f t="shared" si="3079"/>
        <v>0</v>
      </c>
      <c r="BI1897" s="379">
        <f t="shared" si="3080"/>
        <v>0</v>
      </c>
      <c r="BJ1897" s="380">
        <f t="shared" si="3081"/>
        <v>0</v>
      </c>
      <c r="BK1897" s="292">
        <f t="shared" si="3082"/>
        <v>0</v>
      </c>
      <c r="CD1897" s="303"/>
      <c r="CE1897" s="311"/>
      <c r="CF1897" s="311"/>
      <c r="CG1897" s="311"/>
      <c r="CH1897" s="311"/>
      <c r="CI1897" s="311"/>
      <c r="CJ1897" s="311"/>
      <c r="CK1897" s="311"/>
      <c r="CL1897" s="311"/>
      <c r="CM1897" s="311"/>
      <c r="CN1897" s="311"/>
      <c r="CO1897" s="311"/>
      <c r="CP1897" s="311"/>
      <c r="CQ1897" s="311"/>
      <c r="CR1897" s="311"/>
      <c r="CS1897" s="311"/>
      <c r="CT1897" s="311"/>
      <c r="CU1897" s="311"/>
      <c r="CV1897" s="311"/>
      <c r="CW1897" s="311"/>
      <c r="CX1897" s="311"/>
      <c r="CY1897" s="311"/>
      <c r="CZ1897" s="311"/>
      <c r="DA1897" s="311"/>
      <c r="DB1897" s="311"/>
      <c r="DC1897" s="311"/>
      <c r="DD1897" s="311"/>
      <c r="DE1897" s="311"/>
      <c r="DF1897" s="305"/>
      <c r="DG1897" s="305"/>
      <c r="DH1897" s="305"/>
      <c r="DJ1897" s="616"/>
      <c r="DK1897" s="617"/>
      <c r="DL1897" s="415"/>
      <c r="DM1897" s="416"/>
      <c r="DN1897" s="416"/>
      <c r="DO1897" s="416"/>
      <c r="DP1897" s="416"/>
      <c r="DQ1897" s="416"/>
      <c r="DR1897" s="416"/>
      <c r="DS1897" s="416"/>
      <c r="DT1897" s="416"/>
      <c r="DU1897" s="416"/>
      <c r="DV1897" s="416"/>
      <c r="DW1897" s="416"/>
      <c r="DX1897" s="416"/>
      <c r="DY1897" s="416"/>
      <c r="DZ1897" s="416"/>
      <c r="EA1897" s="416"/>
      <c r="EB1897" s="416"/>
      <c r="EC1897" s="416"/>
      <c r="ED1897" s="416"/>
      <c r="EE1897" s="416"/>
      <c r="EF1897" s="416"/>
      <c r="EG1897" s="416"/>
      <c r="EH1897" s="416"/>
      <c r="EI1897" s="416"/>
      <c r="EJ1897" s="416"/>
      <c r="EK1897" s="416"/>
      <c r="EL1897" s="416"/>
      <c r="EM1897" s="416"/>
      <c r="EN1897" s="416"/>
      <c r="EO1897" s="417"/>
      <c r="ET1897" s="375"/>
      <c r="EU1897" s="375"/>
      <c r="EV1897" s="375"/>
      <c r="FF1897" s="400"/>
      <c r="FG1897" s="400"/>
      <c r="FH1897" s="400"/>
      <c r="FV1897" s="375"/>
      <c r="FW1897" s="375"/>
      <c r="FX1897" s="375"/>
    </row>
    <row r="1898" spans="1:180" ht="38.25" customHeight="1" x14ac:dyDescent="0.25">
      <c r="A1898" s="183"/>
      <c r="B1898" s="183"/>
      <c r="C1898" s="237" t="s">
        <v>386</v>
      </c>
      <c r="D1898" s="280"/>
      <c r="E1898" s="281"/>
      <c r="F1898" s="281"/>
      <c r="G1898" s="628"/>
      <c r="H1898" s="628"/>
      <c r="I1898" s="281"/>
      <c r="J1898" s="281"/>
      <c r="K1898" s="628"/>
      <c r="L1898" s="628"/>
      <c r="M1898" s="281"/>
      <c r="N1898" s="281"/>
      <c r="O1898" s="628"/>
      <c r="P1898" s="628"/>
      <c r="Q1898" s="281"/>
      <c r="R1898" s="281"/>
      <c r="S1898" s="628"/>
      <c r="T1898" s="628"/>
      <c r="U1898" s="281"/>
      <c r="V1898" s="281"/>
      <c r="W1898" s="628"/>
      <c r="X1898" s="628"/>
      <c r="Y1898" s="281"/>
      <c r="Z1898" s="281"/>
      <c r="AA1898" s="628"/>
      <c r="AB1898" s="628"/>
      <c r="AC1898" s="281"/>
      <c r="AD1898" s="281"/>
      <c r="AE1898" s="60"/>
      <c r="AF1898" s="259"/>
      <c r="AG1898" s="375">
        <f t="shared" si="2715"/>
        <v>27</v>
      </c>
      <c r="AH1898" s="375"/>
      <c r="AI1898" s="375"/>
      <c r="AJ1898" s="388">
        <f t="shared" si="3055"/>
        <v>0</v>
      </c>
      <c r="AK1898" s="379">
        <f t="shared" si="3056"/>
        <v>0</v>
      </c>
      <c r="AL1898" s="380">
        <f t="shared" si="3057"/>
        <v>0</v>
      </c>
      <c r="AM1898" s="292">
        <f t="shared" si="3058"/>
        <v>0</v>
      </c>
      <c r="AN1898" s="388">
        <f t="shared" si="3059"/>
        <v>0</v>
      </c>
      <c r="AO1898" s="379">
        <f t="shared" si="3060"/>
        <v>0</v>
      </c>
      <c r="AP1898" s="380">
        <f t="shared" si="3061"/>
        <v>0</v>
      </c>
      <c r="AQ1898" s="292">
        <f t="shared" si="3062"/>
        <v>0</v>
      </c>
      <c r="AR1898" s="388">
        <f t="shared" si="3063"/>
        <v>0</v>
      </c>
      <c r="AS1898" s="379">
        <f t="shared" si="3064"/>
        <v>0</v>
      </c>
      <c r="AT1898" s="380">
        <f t="shared" si="3065"/>
        <v>0</v>
      </c>
      <c r="AU1898" s="292">
        <f t="shared" si="3066"/>
        <v>0</v>
      </c>
      <c r="AV1898" s="388">
        <f t="shared" si="3067"/>
        <v>0</v>
      </c>
      <c r="AW1898" s="379">
        <f t="shared" si="3068"/>
        <v>0</v>
      </c>
      <c r="AX1898" s="380">
        <f t="shared" si="3069"/>
        <v>0</v>
      </c>
      <c r="AY1898" s="292">
        <f t="shared" si="3070"/>
        <v>0</v>
      </c>
      <c r="AZ1898" s="388">
        <f t="shared" si="3071"/>
        <v>0</v>
      </c>
      <c r="BA1898" s="379">
        <f t="shared" si="3072"/>
        <v>0</v>
      </c>
      <c r="BB1898" s="380">
        <f t="shared" si="3073"/>
        <v>0</v>
      </c>
      <c r="BC1898" s="292">
        <f t="shared" si="3074"/>
        <v>0</v>
      </c>
      <c r="BD1898" s="388">
        <f t="shared" si="3075"/>
        <v>0</v>
      </c>
      <c r="BE1898" s="379">
        <f t="shared" si="3076"/>
        <v>0</v>
      </c>
      <c r="BF1898" s="380">
        <f t="shared" si="3077"/>
        <v>0</v>
      </c>
      <c r="BG1898" s="292">
        <f t="shared" si="3078"/>
        <v>0</v>
      </c>
      <c r="BH1898" s="388">
        <f t="shared" si="3079"/>
        <v>0</v>
      </c>
      <c r="BI1898" s="379">
        <f t="shared" si="3080"/>
        <v>0</v>
      </c>
      <c r="BJ1898" s="380">
        <f t="shared" si="3081"/>
        <v>0</v>
      </c>
      <c r="BK1898" s="292">
        <f t="shared" si="3082"/>
        <v>0</v>
      </c>
      <c r="CD1898" s="303"/>
      <c r="CE1898" s="311"/>
      <c r="CF1898" s="311"/>
      <c r="CG1898" s="311"/>
      <c r="CH1898" s="311"/>
      <c r="CI1898" s="311"/>
      <c r="CJ1898" s="311"/>
      <c r="CK1898" s="311"/>
      <c r="CL1898" s="311"/>
      <c r="CM1898" s="311"/>
      <c r="CN1898" s="311"/>
      <c r="CO1898" s="311"/>
      <c r="CP1898" s="311"/>
      <c r="CQ1898" s="311"/>
      <c r="CR1898" s="311"/>
      <c r="CS1898" s="311"/>
      <c r="CT1898" s="311"/>
      <c r="CU1898" s="311"/>
      <c r="CV1898" s="311"/>
      <c r="CW1898" s="311"/>
      <c r="CX1898" s="311"/>
      <c r="CY1898" s="311"/>
      <c r="CZ1898" s="311"/>
      <c r="DA1898" s="311"/>
      <c r="DB1898" s="311"/>
      <c r="DC1898" s="311"/>
      <c r="DD1898" s="311"/>
      <c r="DE1898" s="311"/>
      <c r="DF1898" s="305"/>
      <c r="DG1898" s="305"/>
      <c r="DH1898" s="305"/>
      <c r="DJ1898" s="616"/>
      <c r="DK1898" s="617"/>
      <c r="DL1898" s="415"/>
      <c r="DM1898" s="416"/>
      <c r="DN1898" s="416"/>
      <c r="DO1898" s="416"/>
      <c r="DP1898" s="416"/>
      <c r="DQ1898" s="416"/>
      <c r="DR1898" s="416"/>
      <c r="DS1898" s="416"/>
      <c r="DT1898" s="416"/>
      <c r="DU1898" s="416"/>
      <c r="DV1898" s="416"/>
      <c r="DW1898" s="416"/>
      <c r="DX1898" s="416"/>
      <c r="DY1898" s="416"/>
      <c r="DZ1898" s="416"/>
      <c r="EA1898" s="416"/>
      <c r="EB1898" s="416"/>
      <c r="EC1898" s="416"/>
      <c r="ED1898" s="416"/>
      <c r="EE1898" s="416"/>
      <c r="EF1898" s="416"/>
      <c r="EG1898" s="416"/>
      <c r="EH1898" s="416"/>
      <c r="EI1898" s="416"/>
      <c r="EJ1898" s="416"/>
      <c r="EK1898" s="416"/>
      <c r="EL1898" s="416"/>
      <c r="EM1898" s="416"/>
      <c r="EN1898" s="416"/>
      <c r="EO1898" s="417"/>
      <c r="ET1898" s="375"/>
      <c r="EU1898" s="375"/>
      <c r="EV1898" s="375"/>
      <c r="FF1898" s="400"/>
      <c r="FG1898" s="400"/>
      <c r="FH1898" s="400"/>
      <c r="FV1898" s="375"/>
      <c r="FW1898" s="375"/>
      <c r="FX1898" s="375"/>
    </row>
    <row r="1899" spans="1:180" ht="38.25" customHeight="1" x14ac:dyDescent="0.25">
      <c r="A1899" s="183"/>
      <c r="B1899" s="183"/>
      <c r="C1899" s="237" t="s">
        <v>387</v>
      </c>
      <c r="D1899" s="280"/>
      <c r="E1899" s="281"/>
      <c r="F1899" s="281"/>
      <c r="G1899" s="628"/>
      <c r="H1899" s="628"/>
      <c r="I1899" s="281"/>
      <c r="J1899" s="281"/>
      <c r="K1899" s="628"/>
      <c r="L1899" s="628"/>
      <c r="M1899" s="281"/>
      <c r="N1899" s="281"/>
      <c r="O1899" s="628"/>
      <c r="P1899" s="628"/>
      <c r="Q1899" s="281"/>
      <c r="R1899" s="281"/>
      <c r="S1899" s="628"/>
      <c r="T1899" s="628"/>
      <c r="U1899" s="281"/>
      <c r="V1899" s="281"/>
      <c r="W1899" s="628"/>
      <c r="X1899" s="628"/>
      <c r="Y1899" s="281"/>
      <c r="Z1899" s="281"/>
      <c r="AA1899" s="628"/>
      <c r="AB1899" s="628"/>
      <c r="AC1899" s="281"/>
      <c r="AD1899" s="281"/>
      <c r="AE1899" s="60"/>
      <c r="AF1899" s="259"/>
      <c r="AG1899" s="375">
        <f t="shared" si="2715"/>
        <v>27</v>
      </c>
      <c r="AH1899" s="375"/>
      <c r="AI1899" s="375"/>
      <c r="AJ1899" s="388">
        <f t="shared" si="3055"/>
        <v>0</v>
      </c>
      <c r="AK1899" s="379">
        <f t="shared" si="3056"/>
        <v>0</v>
      </c>
      <c r="AL1899" s="380">
        <f t="shared" si="3057"/>
        <v>0</v>
      </c>
      <c r="AM1899" s="292">
        <f t="shared" si="3058"/>
        <v>0</v>
      </c>
      <c r="AN1899" s="388">
        <f t="shared" si="3059"/>
        <v>0</v>
      </c>
      <c r="AO1899" s="379">
        <f t="shared" si="3060"/>
        <v>0</v>
      </c>
      <c r="AP1899" s="380">
        <f t="shared" si="3061"/>
        <v>0</v>
      </c>
      <c r="AQ1899" s="292">
        <f t="shared" si="3062"/>
        <v>0</v>
      </c>
      <c r="AR1899" s="388">
        <f t="shared" si="3063"/>
        <v>0</v>
      </c>
      <c r="AS1899" s="379">
        <f t="shared" si="3064"/>
        <v>0</v>
      </c>
      <c r="AT1899" s="380">
        <f t="shared" si="3065"/>
        <v>0</v>
      </c>
      <c r="AU1899" s="292">
        <f t="shared" si="3066"/>
        <v>0</v>
      </c>
      <c r="AV1899" s="388">
        <f t="shared" si="3067"/>
        <v>0</v>
      </c>
      <c r="AW1899" s="379">
        <f t="shared" si="3068"/>
        <v>0</v>
      </c>
      <c r="AX1899" s="380">
        <f t="shared" si="3069"/>
        <v>0</v>
      </c>
      <c r="AY1899" s="292">
        <f t="shared" si="3070"/>
        <v>0</v>
      </c>
      <c r="AZ1899" s="388">
        <f t="shared" si="3071"/>
        <v>0</v>
      </c>
      <c r="BA1899" s="379">
        <f t="shared" si="3072"/>
        <v>0</v>
      </c>
      <c r="BB1899" s="380">
        <f t="shared" si="3073"/>
        <v>0</v>
      </c>
      <c r="BC1899" s="292">
        <f t="shared" si="3074"/>
        <v>0</v>
      </c>
      <c r="BD1899" s="388">
        <f t="shared" si="3075"/>
        <v>0</v>
      </c>
      <c r="BE1899" s="379">
        <f t="shared" si="3076"/>
        <v>0</v>
      </c>
      <c r="BF1899" s="380">
        <f t="shared" si="3077"/>
        <v>0</v>
      </c>
      <c r="BG1899" s="292">
        <f t="shared" si="3078"/>
        <v>0</v>
      </c>
      <c r="BH1899" s="388">
        <f t="shared" si="3079"/>
        <v>0</v>
      </c>
      <c r="BI1899" s="379">
        <f t="shared" si="3080"/>
        <v>0</v>
      </c>
      <c r="BJ1899" s="380">
        <f t="shared" si="3081"/>
        <v>0</v>
      </c>
      <c r="BK1899" s="292">
        <f t="shared" si="3082"/>
        <v>0</v>
      </c>
      <c r="CD1899" s="303"/>
      <c r="CE1899" s="311"/>
      <c r="CF1899" s="311"/>
      <c r="CG1899" s="311"/>
      <c r="CH1899" s="311"/>
      <c r="CI1899" s="311"/>
      <c r="CJ1899" s="311"/>
      <c r="CK1899" s="311"/>
      <c r="CL1899" s="311"/>
      <c r="CM1899" s="311"/>
      <c r="CN1899" s="311"/>
      <c r="CO1899" s="311"/>
      <c r="CP1899" s="311"/>
      <c r="CQ1899" s="311"/>
      <c r="CR1899" s="311"/>
      <c r="CS1899" s="311"/>
      <c r="CT1899" s="311"/>
      <c r="CU1899" s="311"/>
      <c r="CV1899" s="311"/>
      <c r="CW1899" s="311"/>
      <c r="CX1899" s="311"/>
      <c r="CY1899" s="311"/>
      <c r="CZ1899" s="311"/>
      <c r="DA1899" s="311"/>
      <c r="DB1899" s="311"/>
      <c r="DC1899" s="311"/>
      <c r="DD1899" s="311"/>
      <c r="DE1899" s="311"/>
      <c r="DF1899" s="305"/>
      <c r="DG1899" s="305"/>
      <c r="DH1899" s="305"/>
      <c r="DJ1899" s="616"/>
      <c r="DK1899" s="617"/>
      <c r="DL1899" s="415"/>
      <c r="DM1899" s="416"/>
      <c r="DN1899" s="416"/>
      <c r="DO1899" s="416"/>
      <c r="DP1899" s="416"/>
      <c r="DQ1899" s="416"/>
      <c r="DR1899" s="416"/>
      <c r="DS1899" s="416"/>
      <c r="DT1899" s="416"/>
      <c r="DU1899" s="416"/>
      <c r="DV1899" s="416"/>
      <c r="DW1899" s="416"/>
      <c r="DX1899" s="416"/>
      <c r="DY1899" s="416"/>
      <c r="DZ1899" s="416"/>
      <c r="EA1899" s="416"/>
      <c r="EB1899" s="416"/>
      <c r="EC1899" s="416"/>
      <c r="ED1899" s="416"/>
      <c r="EE1899" s="416"/>
      <c r="EF1899" s="416"/>
      <c r="EG1899" s="416"/>
      <c r="EH1899" s="416"/>
      <c r="EI1899" s="416"/>
      <c r="EJ1899" s="416"/>
      <c r="EK1899" s="416"/>
      <c r="EL1899" s="416"/>
      <c r="EM1899" s="416"/>
      <c r="EN1899" s="416"/>
      <c r="EO1899" s="417"/>
      <c r="ET1899" s="375"/>
      <c r="EU1899" s="375"/>
      <c r="EV1899" s="375"/>
      <c r="FF1899" s="400"/>
      <c r="FG1899" s="400"/>
      <c r="FH1899" s="400"/>
      <c r="FV1899" s="375"/>
      <c r="FW1899" s="375"/>
      <c r="FX1899" s="375"/>
    </row>
    <row r="1900" spans="1:180" ht="38.25" customHeight="1" x14ac:dyDescent="0.25">
      <c r="A1900" s="182"/>
      <c r="B1900" s="182"/>
      <c r="C1900" s="236" t="s">
        <v>388</v>
      </c>
      <c r="D1900" s="280"/>
      <c r="E1900" s="281"/>
      <c r="F1900" s="281"/>
      <c r="G1900" s="628"/>
      <c r="H1900" s="628"/>
      <c r="I1900" s="281"/>
      <c r="J1900" s="281"/>
      <c r="K1900" s="628"/>
      <c r="L1900" s="628"/>
      <c r="M1900" s="281"/>
      <c r="N1900" s="281"/>
      <c r="O1900" s="628"/>
      <c r="P1900" s="628"/>
      <c r="Q1900" s="281"/>
      <c r="R1900" s="281"/>
      <c r="S1900" s="628"/>
      <c r="T1900" s="628"/>
      <c r="U1900" s="281"/>
      <c r="V1900" s="281"/>
      <c r="W1900" s="628"/>
      <c r="X1900" s="628"/>
      <c r="Y1900" s="281"/>
      <c r="Z1900" s="281"/>
      <c r="AA1900" s="628"/>
      <c r="AB1900" s="628"/>
      <c r="AC1900" s="281"/>
      <c r="AD1900" s="281"/>
      <c r="AE1900" s="60"/>
      <c r="AF1900" s="259"/>
      <c r="AG1900" s="375">
        <f t="shared" si="2715"/>
        <v>27</v>
      </c>
      <c r="AH1900" s="375"/>
      <c r="AI1900" s="375"/>
      <c r="AJ1900" s="388">
        <f t="shared" si="3055"/>
        <v>0</v>
      </c>
      <c r="AK1900" s="379">
        <f t="shared" si="3056"/>
        <v>0</v>
      </c>
      <c r="AL1900" s="380">
        <f t="shared" si="3057"/>
        <v>0</v>
      </c>
      <c r="AM1900" s="292">
        <f t="shared" si="3058"/>
        <v>0</v>
      </c>
      <c r="AN1900" s="388">
        <f t="shared" si="3059"/>
        <v>0</v>
      </c>
      <c r="AO1900" s="379">
        <f t="shared" si="3060"/>
        <v>0</v>
      </c>
      <c r="AP1900" s="380">
        <f t="shared" si="3061"/>
        <v>0</v>
      </c>
      <c r="AQ1900" s="292">
        <f t="shared" si="3062"/>
        <v>0</v>
      </c>
      <c r="AR1900" s="388">
        <f t="shared" si="3063"/>
        <v>0</v>
      </c>
      <c r="AS1900" s="379">
        <f t="shared" si="3064"/>
        <v>0</v>
      </c>
      <c r="AT1900" s="380">
        <f t="shared" si="3065"/>
        <v>0</v>
      </c>
      <c r="AU1900" s="292">
        <f t="shared" si="3066"/>
        <v>0</v>
      </c>
      <c r="AV1900" s="388">
        <f t="shared" si="3067"/>
        <v>0</v>
      </c>
      <c r="AW1900" s="379">
        <f t="shared" si="3068"/>
        <v>0</v>
      </c>
      <c r="AX1900" s="380">
        <f t="shared" si="3069"/>
        <v>0</v>
      </c>
      <c r="AY1900" s="292">
        <f t="shared" si="3070"/>
        <v>0</v>
      </c>
      <c r="AZ1900" s="388">
        <f t="shared" si="3071"/>
        <v>0</v>
      </c>
      <c r="BA1900" s="379">
        <f t="shared" si="3072"/>
        <v>0</v>
      </c>
      <c r="BB1900" s="380">
        <f t="shared" si="3073"/>
        <v>0</v>
      </c>
      <c r="BC1900" s="292">
        <f t="shared" si="3074"/>
        <v>0</v>
      </c>
      <c r="BD1900" s="388">
        <f t="shared" si="3075"/>
        <v>0</v>
      </c>
      <c r="BE1900" s="379">
        <f t="shared" si="3076"/>
        <v>0</v>
      </c>
      <c r="BF1900" s="380">
        <f t="shared" si="3077"/>
        <v>0</v>
      </c>
      <c r="BG1900" s="292">
        <f t="shared" si="3078"/>
        <v>0</v>
      </c>
      <c r="BH1900" s="388">
        <f t="shared" si="3079"/>
        <v>0</v>
      </c>
      <c r="BI1900" s="379">
        <f t="shared" si="3080"/>
        <v>0</v>
      </c>
      <c r="BJ1900" s="380">
        <f t="shared" si="3081"/>
        <v>0</v>
      </c>
      <c r="BK1900" s="292">
        <f t="shared" si="3082"/>
        <v>0</v>
      </c>
      <c r="CD1900" s="299" t="s">
        <v>60</v>
      </c>
      <c r="CE1900" s="423">
        <f t="shared" ref="CE1900" si="3083">IF(D1900="",0,D1900)</f>
        <v>0</v>
      </c>
      <c r="CF1900" s="423">
        <f t="shared" ref="CF1900" si="3084">IF(E1900="",0,E1900)</f>
        <v>0</v>
      </c>
      <c r="CG1900" s="423">
        <f t="shared" ref="CG1900" si="3085">IF(F1900="",0,F1900)</f>
        <v>0</v>
      </c>
      <c r="CH1900" s="423">
        <f t="shared" ref="CH1900" si="3086">IF(G1900="",0,G1900)</f>
        <v>0</v>
      </c>
      <c r="CI1900" s="423">
        <f t="shared" ref="CI1900" si="3087">IF(H1900="",0,H1900)</f>
        <v>0</v>
      </c>
      <c r="CJ1900" s="423">
        <f t="shared" ref="CJ1900" si="3088">IF(I1900="",0,I1900)</f>
        <v>0</v>
      </c>
      <c r="CK1900" s="423">
        <f t="shared" ref="CK1900" si="3089">IF(J1900="",0,J1900)</f>
        <v>0</v>
      </c>
      <c r="CL1900" s="423">
        <f t="shared" ref="CL1900" si="3090">IF(K1900="",0,K1900)</f>
        <v>0</v>
      </c>
      <c r="CM1900" s="423">
        <f t="shared" ref="CM1900" si="3091">IF(L1900="",0,L1900)</f>
        <v>0</v>
      </c>
      <c r="CN1900" s="423">
        <f t="shared" ref="CN1900" si="3092">IF(M1900="",0,M1900)</f>
        <v>0</v>
      </c>
      <c r="CO1900" s="423">
        <f t="shared" ref="CO1900" si="3093">IF(N1900="",0,N1900)</f>
        <v>0</v>
      </c>
      <c r="CP1900" s="423">
        <f t="shared" ref="CP1900" si="3094">IF(O1900="",0,O1900)</f>
        <v>0</v>
      </c>
      <c r="CQ1900" s="423">
        <f t="shared" ref="CQ1900" si="3095">IF(P1900="",0,P1900)</f>
        <v>0</v>
      </c>
      <c r="CR1900" s="423">
        <f t="shared" ref="CR1900" si="3096">IF(Q1900="",0,Q1900)</f>
        <v>0</v>
      </c>
      <c r="CS1900" s="423">
        <f t="shared" ref="CS1900" si="3097">IF(R1900="",0,R1900)</f>
        <v>0</v>
      </c>
      <c r="CT1900" s="423">
        <f t="shared" ref="CT1900" si="3098">IF(S1900="",0,S1900)</f>
        <v>0</v>
      </c>
      <c r="CU1900" s="423">
        <f t="shared" ref="CU1900" si="3099">IF(T1900="",0,T1900)</f>
        <v>0</v>
      </c>
      <c r="CV1900" s="423">
        <f t="shared" ref="CV1900" si="3100">IF(U1900="",0,U1900)</f>
        <v>0</v>
      </c>
      <c r="CW1900" s="423">
        <f t="shared" ref="CW1900" si="3101">IF(V1900="",0,V1900)</f>
        <v>0</v>
      </c>
      <c r="CX1900" s="423">
        <f t="shared" ref="CX1900" si="3102">IF(W1900="",0,W1900)</f>
        <v>0</v>
      </c>
      <c r="CY1900" s="423">
        <f t="shared" ref="CY1900" si="3103">IF(X1900="",0,X1900)</f>
        <v>0</v>
      </c>
      <c r="CZ1900" s="423">
        <f t="shared" ref="CZ1900" si="3104">IF(Y1900="",0,Y1900)</f>
        <v>0</v>
      </c>
      <c r="DA1900" s="423">
        <f t="shared" ref="DA1900" si="3105">IF(Z1900="",0,Z1900)</f>
        <v>0</v>
      </c>
      <c r="DB1900" s="423">
        <f t="shared" ref="DB1900" si="3106">IF(AA1900="",0,AA1900)</f>
        <v>0</v>
      </c>
      <c r="DC1900" s="423">
        <f t="shared" ref="DC1900" si="3107">IF(AB1900="",0,AB1900)</f>
        <v>0</v>
      </c>
      <c r="DD1900" s="423">
        <f t="shared" ref="DD1900" si="3108">IF(AC1900="",0,AC1900)</f>
        <v>0</v>
      </c>
      <c r="DE1900" s="423">
        <f t="shared" ref="DE1900" si="3109">IF(AD1900="",0,AD1900)</f>
        <v>0</v>
      </c>
      <c r="DF1900" s="300"/>
      <c r="DG1900" s="300"/>
      <c r="DH1900" s="300"/>
      <c r="DJ1900" s="610"/>
      <c r="DK1900" s="611"/>
      <c r="DL1900" s="415"/>
      <c r="DM1900" s="416"/>
      <c r="DN1900" s="416"/>
      <c r="DO1900" s="416"/>
      <c r="DP1900" s="416"/>
      <c r="DQ1900" s="416"/>
      <c r="DR1900" s="416"/>
      <c r="DS1900" s="416"/>
      <c r="DT1900" s="416"/>
      <c r="DU1900" s="416"/>
      <c r="DV1900" s="416"/>
      <c r="DW1900" s="416"/>
      <c r="DX1900" s="416"/>
      <c r="DY1900" s="416"/>
      <c r="DZ1900" s="416"/>
      <c r="EA1900" s="416"/>
      <c r="EB1900" s="416"/>
      <c r="EC1900" s="416"/>
      <c r="ED1900" s="416"/>
      <c r="EE1900" s="416"/>
      <c r="EF1900" s="416"/>
      <c r="EG1900" s="416"/>
      <c r="EH1900" s="416"/>
      <c r="EI1900" s="416"/>
      <c r="EJ1900" s="416"/>
      <c r="EK1900" s="416"/>
      <c r="EL1900" s="416"/>
      <c r="EM1900" s="416"/>
      <c r="EN1900" s="416"/>
      <c r="EO1900" s="417"/>
      <c r="ET1900" s="375"/>
      <c r="EU1900" s="375"/>
      <c r="EV1900" s="375"/>
      <c r="FF1900" s="400"/>
      <c r="FG1900" s="400"/>
      <c r="FH1900" s="400"/>
      <c r="FV1900" s="375"/>
      <c r="FW1900" s="375"/>
      <c r="FX1900" s="375"/>
    </row>
    <row r="1901" spans="1:180" ht="38.25" customHeight="1" x14ac:dyDescent="0.25">
      <c r="A1901" s="152"/>
      <c r="B1901" s="152"/>
      <c r="C1901" s="237" t="s">
        <v>390</v>
      </c>
      <c r="D1901" s="280"/>
      <c r="E1901" s="281"/>
      <c r="F1901" s="281"/>
      <c r="G1901" s="628"/>
      <c r="H1901" s="628"/>
      <c r="I1901" s="281"/>
      <c r="J1901" s="281"/>
      <c r="K1901" s="628"/>
      <c r="L1901" s="628"/>
      <c r="M1901" s="281"/>
      <c r="N1901" s="281"/>
      <c r="O1901" s="628"/>
      <c r="P1901" s="628"/>
      <c r="Q1901" s="281"/>
      <c r="R1901" s="281"/>
      <c r="S1901" s="628"/>
      <c r="T1901" s="628"/>
      <c r="U1901" s="281"/>
      <c r="V1901" s="281"/>
      <c r="W1901" s="628"/>
      <c r="X1901" s="628"/>
      <c r="Y1901" s="281"/>
      <c r="Z1901" s="281"/>
      <c r="AA1901" s="628"/>
      <c r="AB1901" s="628"/>
      <c r="AC1901" s="281"/>
      <c r="AD1901" s="281"/>
      <c r="AE1901" s="60"/>
      <c r="AF1901" s="259"/>
      <c r="AG1901" s="375">
        <f t="shared" si="2715"/>
        <v>27</v>
      </c>
      <c r="AH1901" s="375"/>
      <c r="AI1901" s="375"/>
      <c r="AJ1901" s="388">
        <f t="shared" si="3055"/>
        <v>0</v>
      </c>
      <c r="AK1901" s="379">
        <f t="shared" si="3056"/>
        <v>0</v>
      </c>
      <c r="AL1901" s="380">
        <f t="shared" si="3057"/>
        <v>0</v>
      </c>
      <c r="AM1901" s="292">
        <f t="shared" si="3058"/>
        <v>0</v>
      </c>
      <c r="AN1901" s="388">
        <f t="shared" si="3059"/>
        <v>0</v>
      </c>
      <c r="AO1901" s="379">
        <f t="shared" si="3060"/>
        <v>0</v>
      </c>
      <c r="AP1901" s="380">
        <f t="shared" si="3061"/>
        <v>0</v>
      </c>
      <c r="AQ1901" s="292">
        <f t="shared" si="3062"/>
        <v>0</v>
      </c>
      <c r="AR1901" s="388">
        <f t="shared" si="3063"/>
        <v>0</v>
      </c>
      <c r="AS1901" s="379">
        <f t="shared" si="3064"/>
        <v>0</v>
      </c>
      <c r="AT1901" s="380">
        <f t="shared" si="3065"/>
        <v>0</v>
      </c>
      <c r="AU1901" s="292">
        <f t="shared" si="3066"/>
        <v>0</v>
      </c>
      <c r="AV1901" s="388">
        <f t="shared" si="3067"/>
        <v>0</v>
      </c>
      <c r="AW1901" s="379">
        <f t="shared" si="3068"/>
        <v>0</v>
      </c>
      <c r="AX1901" s="380">
        <f t="shared" si="3069"/>
        <v>0</v>
      </c>
      <c r="AY1901" s="292">
        <f t="shared" si="3070"/>
        <v>0</v>
      </c>
      <c r="AZ1901" s="388">
        <f t="shared" si="3071"/>
        <v>0</v>
      </c>
      <c r="BA1901" s="379">
        <f t="shared" si="3072"/>
        <v>0</v>
      </c>
      <c r="BB1901" s="380">
        <f t="shared" si="3073"/>
        <v>0</v>
      </c>
      <c r="BC1901" s="292">
        <f t="shared" si="3074"/>
        <v>0</v>
      </c>
      <c r="BD1901" s="388">
        <f t="shared" si="3075"/>
        <v>0</v>
      </c>
      <c r="BE1901" s="379">
        <f t="shared" si="3076"/>
        <v>0</v>
      </c>
      <c r="BF1901" s="380">
        <f t="shared" si="3077"/>
        <v>0</v>
      </c>
      <c r="BG1901" s="292">
        <f t="shared" si="3078"/>
        <v>0</v>
      </c>
      <c r="BH1901" s="388">
        <f t="shared" si="3079"/>
        <v>0</v>
      </c>
      <c r="BI1901" s="379">
        <f t="shared" si="3080"/>
        <v>0</v>
      </c>
      <c r="BJ1901" s="380">
        <f t="shared" si="3081"/>
        <v>0</v>
      </c>
      <c r="BK1901" s="292">
        <f t="shared" si="3082"/>
        <v>0</v>
      </c>
      <c r="CD1901" s="299" t="s">
        <v>1917</v>
      </c>
      <c r="CE1901" s="301">
        <f t="shared" ref="CE1901" si="3110">SUM(D1901:D1904)</f>
        <v>0</v>
      </c>
      <c r="CF1901" s="301">
        <f t="shared" ref="CF1901" si="3111">SUM(E1901:E1904)</f>
        <v>0</v>
      </c>
      <c r="CG1901" s="301">
        <f t="shared" ref="CG1901" si="3112">SUM(F1901:F1904)</f>
        <v>0</v>
      </c>
      <c r="CH1901" s="301">
        <f t="shared" ref="CH1901" si="3113">SUM(G1901:G1904)</f>
        <v>0</v>
      </c>
      <c r="CI1901" s="301">
        <f t="shared" ref="CI1901" si="3114">SUM(H1901:H1904)</f>
        <v>0</v>
      </c>
      <c r="CJ1901" s="301">
        <f t="shared" ref="CJ1901" si="3115">SUM(I1901:I1904)</f>
        <v>0</v>
      </c>
      <c r="CK1901" s="301">
        <f t="shared" ref="CK1901" si="3116">SUM(J1901:J1904)</f>
        <v>0</v>
      </c>
      <c r="CL1901" s="301">
        <f t="shared" ref="CL1901" si="3117">SUM(K1901:K1904)</f>
        <v>0</v>
      </c>
      <c r="CM1901" s="301">
        <f t="shared" ref="CM1901" si="3118">SUM(L1901:L1904)</f>
        <v>0</v>
      </c>
      <c r="CN1901" s="301">
        <f t="shared" ref="CN1901" si="3119">SUM(M1901:M1904)</f>
        <v>0</v>
      </c>
      <c r="CO1901" s="301">
        <f t="shared" ref="CO1901" si="3120">SUM(N1901:N1904)</f>
        <v>0</v>
      </c>
      <c r="CP1901" s="301">
        <f t="shared" ref="CP1901" si="3121">SUM(O1901:O1904)</f>
        <v>0</v>
      </c>
      <c r="CQ1901" s="301">
        <f t="shared" ref="CQ1901" si="3122">SUM(P1901:P1904)</f>
        <v>0</v>
      </c>
      <c r="CR1901" s="301">
        <f t="shared" ref="CR1901" si="3123">SUM(Q1901:Q1904)</f>
        <v>0</v>
      </c>
      <c r="CS1901" s="301">
        <f t="shared" ref="CS1901" si="3124">SUM(R1901:R1904)</f>
        <v>0</v>
      </c>
      <c r="CT1901" s="301">
        <f t="shared" ref="CT1901" si="3125">SUM(S1901:S1904)</f>
        <v>0</v>
      </c>
      <c r="CU1901" s="301">
        <f t="shared" ref="CU1901" si="3126">SUM(T1901:T1904)</f>
        <v>0</v>
      </c>
      <c r="CV1901" s="301">
        <f t="shared" ref="CV1901" si="3127">SUM(U1901:U1904)</f>
        <v>0</v>
      </c>
      <c r="CW1901" s="301">
        <f t="shared" ref="CW1901" si="3128">SUM(V1901:V1904)</f>
        <v>0</v>
      </c>
      <c r="CX1901" s="301">
        <f t="shared" ref="CX1901" si="3129">SUM(W1901:W1904)</f>
        <v>0</v>
      </c>
      <c r="CY1901" s="301">
        <f t="shared" ref="CY1901" si="3130">SUM(X1901:X1904)</f>
        <v>0</v>
      </c>
      <c r="CZ1901" s="301">
        <f t="shared" ref="CZ1901" si="3131">SUM(Y1901:Y1904)</f>
        <v>0</v>
      </c>
      <c r="DA1901" s="301">
        <f t="shared" ref="DA1901" si="3132">SUM(Z1901:Z1904)</f>
        <v>0</v>
      </c>
      <c r="DB1901" s="301">
        <f t="shared" ref="DB1901" si="3133">SUM(AA1901:AA1904)</f>
        <v>0</v>
      </c>
      <c r="DC1901" s="301">
        <f t="shared" ref="DC1901" si="3134">SUM(AB1901:AB1904)</f>
        <v>0</v>
      </c>
      <c r="DD1901" s="301">
        <f t="shared" ref="DD1901" si="3135">SUM(AC1901:AC1904)</f>
        <v>0</v>
      </c>
      <c r="DE1901" s="301">
        <f t="shared" ref="DE1901" si="3136">SUM(AD1901:AD1904)</f>
        <v>0</v>
      </c>
      <c r="DF1901" s="301"/>
      <c r="DG1901" s="301"/>
      <c r="DH1901" s="301"/>
      <c r="DJ1901" s="612"/>
      <c r="DK1901" s="613"/>
      <c r="DL1901" s="415"/>
      <c r="DM1901" s="416"/>
      <c r="DN1901" s="416"/>
      <c r="DO1901" s="416"/>
      <c r="DP1901" s="416"/>
      <c r="DQ1901" s="416"/>
      <c r="DR1901" s="416"/>
      <c r="DS1901" s="416"/>
      <c r="DT1901" s="416"/>
      <c r="DU1901" s="416"/>
      <c r="DV1901" s="416"/>
      <c r="DW1901" s="416"/>
      <c r="DX1901" s="416"/>
      <c r="DY1901" s="416"/>
      <c r="DZ1901" s="416"/>
      <c r="EA1901" s="416"/>
      <c r="EB1901" s="416"/>
      <c r="EC1901" s="416"/>
      <c r="ED1901" s="416"/>
      <c r="EE1901" s="416"/>
      <c r="EF1901" s="416"/>
      <c r="EG1901" s="416"/>
      <c r="EH1901" s="416"/>
      <c r="EI1901" s="416"/>
      <c r="EJ1901" s="416"/>
      <c r="EK1901" s="416"/>
      <c r="EL1901" s="416"/>
      <c r="EM1901" s="416"/>
      <c r="EN1901" s="416"/>
      <c r="EO1901" s="417"/>
      <c r="ET1901" s="375"/>
      <c r="EU1901" s="375"/>
      <c r="EV1901" s="375"/>
      <c r="FF1901" s="400"/>
      <c r="FG1901" s="400"/>
      <c r="FH1901" s="400"/>
      <c r="FV1901" s="375"/>
      <c r="FW1901" s="375"/>
      <c r="FX1901" s="375"/>
    </row>
    <row r="1902" spans="1:180" ht="38.25" customHeight="1" x14ac:dyDescent="0.25">
      <c r="A1902" s="152"/>
      <c r="B1902" s="152"/>
      <c r="C1902" s="237" t="s">
        <v>391</v>
      </c>
      <c r="D1902" s="280"/>
      <c r="E1902" s="281"/>
      <c r="F1902" s="281"/>
      <c r="G1902" s="628"/>
      <c r="H1902" s="628"/>
      <c r="I1902" s="281"/>
      <c r="J1902" s="281"/>
      <c r="K1902" s="628"/>
      <c r="L1902" s="628"/>
      <c r="M1902" s="281"/>
      <c r="N1902" s="281"/>
      <c r="O1902" s="628"/>
      <c r="P1902" s="628"/>
      <c r="Q1902" s="281"/>
      <c r="R1902" s="281"/>
      <c r="S1902" s="628"/>
      <c r="T1902" s="628"/>
      <c r="U1902" s="281"/>
      <c r="V1902" s="281"/>
      <c r="W1902" s="628"/>
      <c r="X1902" s="628"/>
      <c r="Y1902" s="281"/>
      <c r="Z1902" s="281"/>
      <c r="AA1902" s="628"/>
      <c r="AB1902" s="628"/>
      <c r="AC1902" s="281"/>
      <c r="AD1902" s="281"/>
      <c r="AE1902" s="60"/>
      <c r="AF1902" s="259"/>
      <c r="AG1902" s="375">
        <f t="shared" si="2715"/>
        <v>27</v>
      </c>
      <c r="AH1902" s="375"/>
      <c r="AI1902" s="375"/>
      <c r="AJ1902" s="388">
        <f t="shared" si="3055"/>
        <v>0</v>
      </c>
      <c r="AK1902" s="379">
        <f t="shared" si="3056"/>
        <v>0</v>
      </c>
      <c r="AL1902" s="380">
        <f t="shared" si="3057"/>
        <v>0</v>
      </c>
      <c r="AM1902" s="292">
        <f t="shared" si="3058"/>
        <v>0</v>
      </c>
      <c r="AN1902" s="388">
        <f t="shared" si="3059"/>
        <v>0</v>
      </c>
      <c r="AO1902" s="379">
        <f t="shared" si="3060"/>
        <v>0</v>
      </c>
      <c r="AP1902" s="380">
        <f t="shared" si="3061"/>
        <v>0</v>
      </c>
      <c r="AQ1902" s="292">
        <f t="shared" si="3062"/>
        <v>0</v>
      </c>
      <c r="AR1902" s="388">
        <f t="shared" si="3063"/>
        <v>0</v>
      </c>
      <c r="AS1902" s="379">
        <f t="shared" si="3064"/>
        <v>0</v>
      </c>
      <c r="AT1902" s="380">
        <f t="shared" si="3065"/>
        <v>0</v>
      </c>
      <c r="AU1902" s="292">
        <f t="shared" si="3066"/>
        <v>0</v>
      </c>
      <c r="AV1902" s="388">
        <f t="shared" si="3067"/>
        <v>0</v>
      </c>
      <c r="AW1902" s="379">
        <f t="shared" si="3068"/>
        <v>0</v>
      </c>
      <c r="AX1902" s="380">
        <f t="shared" si="3069"/>
        <v>0</v>
      </c>
      <c r="AY1902" s="292">
        <f t="shared" si="3070"/>
        <v>0</v>
      </c>
      <c r="AZ1902" s="388">
        <f t="shared" si="3071"/>
        <v>0</v>
      </c>
      <c r="BA1902" s="379">
        <f t="shared" si="3072"/>
        <v>0</v>
      </c>
      <c r="BB1902" s="380">
        <f t="shared" si="3073"/>
        <v>0</v>
      </c>
      <c r="BC1902" s="292">
        <f t="shared" si="3074"/>
        <v>0</v>
      </c>
      <c r="BD1902" s="388">
        <f t="shared" si="3075"/>
        <v>0</v>
      </c>
      <c r="BE1902" s="379">
        <f t="shared" si="3076"/>
        <v>0</v>
      </c>
      <c r="BF1902" s="380">
        <f t="shared" si="3077"/>
        <v>0</v>
      </c>
      <c r="BG1902" s="292">
        <f t="shared" si="3078"/>
        <v>0</v>
      </c>
      <c r="BH1902" s="388">
        <f t="shared" si="3079"/>
        <v>0</v>
      </c>
      <c r="BI1902" s="379">
        <f t="shared" si="3080"/>
        <v>0</v>
      </c>
      <c r="BJ1902" s="380">
        <f t="shared" si="3081"/>
        <v>0</v>
      </c>
      <c r="BK1902" s="292">
        <f t="shared" si="3082"/>
        <v>0</v>
      </c>
      <c r="CD1902" s="299" t="s">
        <v>1910</v>
      </c>
      <c r="CE1902" s="422">
        <f t="shared" ref="CE1902" si="3137">IF(CE1900="NA",COUNTIF(D1901:D1904,"NA"),COUNTIF(D1901:D1904,"NS"))</f>
        <v>0</v>
      </c>
      <c r="CF1902" s="422">
        <f t="shared" ref="CF1902" si="3138">IF(CF1900="NA",COUNTIF(E1901:E1904,"NA"),COUNTIF(E1901:E1904,"NS"))</f>
        <v>0</v>
      </c>
      <c r="CG1902" s="422">
        <f t="shared" ref="CG1902" si="3139">IF(CG1900="NA",COUNTIF(F1901:F1904,"NA"),COUNTIF(F1901:F1904,"NS"))</f>
        <v>0</v>
      </c>
      <c r="CH1902" s="422">
        <f t="shared" ref="CH1902" si="3140">IF(CH1900="NA",COUNTIF(G1901:G1904,"NA"),COUNTIF(G1901:G1904,"NS"))</f>
        <v>0</v>
      </c>
      <c r="CI1902" s="422">
        <f t="shared" ref="CI1902" si="3141">IF(CI1900="NA",COUNTIF(H1901:H1904,"NA"),COUNTIF(H1901:H1904,"NS"))</f>
        <v>0</v>
      </c>
      <c r="CJ1902" s="422">
        <f t="shared" ref="CJ1902" si="3142">IF(CJ1900="NA",COUNTIF(I1901:I1904,"NA"),COUNTIF(I1901:I1904,"NS"))</f>
        <v>0</v>
      </c>
      <c r="CK1902" s="422">
        <f t="shared" ref="CK1902" si="3143">IF(CK1900="NA",COUNTIF(J1901:J1904,"NA"),COUNTIF(J1901:J1904,"NS"))</f>
        <v>0</v>
      </c>
      <c r="CL1902" s="422">
        <f t="shared" ref="CL1902" si="3144">IF(CL1900="NA",COUNTIF(K1901:K1904,"NA"),COUNTIF(K1901:K1904,"NS"))</f>
        <v>0</v>
      </c>
      <c r="CM1902" s="422">
        <f t="shared" ref="CM1902" si="3145">IF(CM1900="NA",COUNTIF(L1901:L1904,"NA"),COUNTIF(L1901:L1904,"NS"))</f>
        <v>0</v>
      </c>
      <c r="CN1902" s="422">
        <f t="shared" ref="CN1902" si="3146">IF(CN1900="NA",COUNTIF(M1901:M1904,"NA"),COUNTIF(M1901:M1904,"NS"))</f>
        <v>0</v>
      </c>
      <c r="CO1902" s="422">
        <f t="shared" ref="CO1902" si="3147">IF(CO1900="NA",COUNTIF(N1901:N1904,"NA"),COUNTIF(N1901:N1904,"NS"))</f>
        <v>0</v>
      </c>
      <c r="CP1902" s="422">
        <f t="shared" ref="CP1902" si="3148">IF(CP1900="NA",COUNTIF(O1901:O1904,"NA"),COUNTIF(O1901:O1904,"NS"))</f>
        <v>0</v>
      </c>
      <c r="CQ1902" s="422">
        <f t="shared" ref="CQ1902" si="3149">IF(CQ1900="NA",COUNTIF(P1901:P1904,"NA"),COUNTIF(P1901:P1904,"NS"))</f>
        <v>0</v>
      </c>
      <c r="CR1902" s="422">
        <f t="shared" ref="CR1902" si="3150">IF(CR1900="NA",COUNTIF(Q1901:Q1904,"NA"),COUNTIF(Q1901:Q1904,"NS"))</f>
        <v>0</v>
      </c>
      <c r="CS1902" s="422">
        <f t="shared" ref="CS1902" si="3151">IF(CS1900="NA",COUNTIF(R1901:R1904,"NA"),COUNTIF(R1901:R1904,"NS"))</f>
        <v>0</v>
      </c>
      <c r="CT1902" s="422">
        <f t="shared" ref="CT1902" si="3152">IF(CT1900="NA",COUNTIF(S1901:S1904,"NA"),COUNTIF(S1901:S1904,"NS"))</f>
        <v>0</v>
      </c>
      <c r="CU1902" s="422">
        <f t="shared" ref="CU1902" si="3153">IF(CU1900="NA",COUNTIF(T1901:T1904,"NA"),COUNTIF(T1901:T1904,"NS"))</f>
        <v>0</v>
      </c>
      <c r="CV1902" s="422">
        <f t="shared" ref="CV1902" si="3154">IF(CV1900="NA",COUNTIF(U1901:U1904,"NA"),COUNTIF(U1901:U1904,"NS"))</f>
        <v>0</v>
      </c>
      <c r="CW1902" s="422">
        <f t="shared" ref="CW1902" si="3155">IF(CW1900="NA",COUNTIF(V1901:V1904,"NA"),COUNTIF(V1901:V1904,"NS"))</f>
        <v>0</v>
      </c>
      <c r="CX1902" s="422">
        <f t="shared" ref="CX1902" si="3156">IF(CX1900="NA",COUNTIF(W1901:W1904,"NA"),COUNTIF(W1901:W1904,"NS"))</f>
        <v>0</v>
      </c>
      <c r="CY1902" s="422">
        <f t="shared" ref="CY1902" si="3157">IF(CY1900="NA",COUNTIF(X1901:X1904,"NA"),COUNTIF(X1901:X1904,"NS"))</f>
        <v>0</v>
      </c>
      <c r="CZ1902" s="422">
        <f t="shared" ref="CZ1902" si="3158">IF(CZ1900="NA",COUNTIF(Y1901:Y1904,"NA"),COUNTIF(Y1901:Y1904,"NS"))</f>
        <v>0</v>
      </c>
      <c r="DA1902" s="422">
        <f t="shared" ref="DA1902" si="3159">IF(DA1900="NA",COUNTIF(Z1901:Z1904,"NA"),COUNTIF(Z1901:Z1904,"NS"))</f>
        <v>0</v>
      </c>
      <c r="DB1902" s="422">
        <f t="shared" ref="DB1902" si="3160">IF(DB1900="NA",COUNTIF(AA1901:AA1904,"NA"),COUNTIF(AA1901:AA1904,"NS"))</f>
        <v>0</v>
      </c>
      <c r="DC1902" s="422">
        <f t="shared" ref="DC1902" si="3161">IF(DC1900="NA",COUNTIF(AB1901:AB1904,"NA"),COUNTIF(AB1901:AB1904,"NS"))</f>
        <v>0</v>
      </c>
      <c r="DD1902" s="422">
        <f t="shared" ref="DD1902" si="3162">IF(DD1900="NA",COUNTIF(AC1901:AC1904,"NA"),COUNTIF(AC1901:AC1904,"NS"))</f>
        <v>0</v>
      </c>
      <c r="DE1902" s="422">
        <f t="shared" ref="DE1902" si="3163">IF(DE1900="NA",COUNTIF(AD1901:AD1904,"NA"),COUNTIF(AD1901:AD1904,"NS"))</f>
        <v>0</v>
      </c>
      <c r="DF1902" s="300"/>
      <c r="DG1902" s="300"/>
      <c r="DH1902" s="300"/>
      <c r="DJ1902" s="612"/>
      <c r="DK1902" s="613"/>
      <c r="DL1902" s="415"/>
      <c r="DM1902" s="416"/>
      <c r="DN1902" s="416"/>
      <c r="DO1902" s="416"/>
      <c r="DP1902" s="416"/>
      <c r="DQ1902" s="416"/>
      <c r="DR1902" s="416"/>
      <c r="DS1902" s="416"/>
      <c r="DT1902" s="416"/>
      <c r="DU1902" s="416"/>
      <c r="DV1902" s="416"/>
      <c r="DW1902" s="416"/>
      <c r="DX1902" s="416"/>
      <c r="DY1902" s="416"/>
      <c r="DZ1902" s="416"/>
      <c r="EA1902" s="416"/>
      <c r="EB1902" s="416"/>
      <c r="EC1902" s="416"/>
      <c r="ED1902" s="416"/>
      <c r="EE1902" s="416"/>
      <c r="EF1902" s="416"/>
      <c r="EG1902" s="416"/>
      <c r="EH1902" s="416"/>
      <c r="EI1902" s="416"/>
      <c r="EJ1902" s="416"/>
      <c r="EK1902" s="416"/>
      <c r="EL1902" s="416"/>
      <c r="EM1902" s="416"/>
      <c r="EN1902" s="416"/>
      <c r="EO1902" s="417"/>
      <c r="ET1902" s="375"/>
      <c r="EU1902" s="375"/>
      <c r="EV1902" s="375"/>
      <c r="FF1902" s="400"/>
      <c r="FG1902" s="400"/>
      <c r="FH1902" s="400"/>
      <c r="FV1902" s="375"/>
      <c r="FW1902" s="375"/>
      <c r="FX1902" s="375"/>
    </row>
    <row r="1903" spans="1:180" ht="38.25" customHeight="1" x14ac:dyDescent="0.25">
      <c r="A1903" s="152"/>
      <c r="B1903" s="152"/>
      <c r="C1903" s="237" t="s">
        <v>392</v>
      </c>
      <c r="D1903" s="280"/>
      <c r="E1903" s="281"/>
      <c r="F1903" s="281"/>
      <c r="G1903" s="628"/>
      <c r="H1903" s="628"/>
      <c r="I1903" s="281"/>
      <c r="J1903" s="281"/>
      <c r="K1903" s="628"/>
      <c r="L1903" s="628"/>
      <c r="M1903" s="281"/>
      <c r="N1903" s="281"/>
      <c r="O1903" s="628"/>
      <c r="P1903" s="628"/>
      <c r="Q1903" s="281"/>
      <c r="R1903" s="281"/>
      <c r="S1903" s="628"/>
      <c r="T1903" s="628"/>
      <c r="U1903" s="281"/>
      <c r="V1903" s="281"/>
      <c r="W1903" s="628"/>
      <c r="X1903" s="628"/>
      <c r="Y1903" s="281"/>
      <c r="Z1903" s="281"/>
      <c r="AA1903" s="628"/>
      <c r="AB1903" s="628"/>
      <c r="AC1903" s="281"/>
      <c r="AD1903" s="281"/>
      <c r="AE1903" s="60"/>
      <c r="AF1903" s="259"/>
      <c r="AG1903" s="375">
        <f t="shared" si="2715"/>
        <v>27</v>
      </c>
      <c r="AH1903" s="375"/>
      <c r="AI1903" s="375"/>
      <c r="AJ1903" s="388">
        <f t="shared" si="3055"/>
        <v>0</v>
      </c>
      <c r="AK1903" s="379">
        <f t="shared" si="3056"/>
        <v>0</v>
      </c>
      <c r="AL1903" s="380">
        <f t="shared" si="3057"/>
        <v>0</v>
      </c>
      <c r="AM1903" s="292">
        <f t="shared" si="3058"/>
        <v>0</v>
      </c>
      <c r="AN1903" s="388">
        <f t="shared" si="3059"/>
        <v>0</v>
      </c>
      <c r="AO1903" s="379">
        <f t="shared" si="3060"/>
        <v>0</v>
      </c>
      <c r="AP1903" s="380">
        <f t="shared" si="3061"/>
        <v>0</v>
      </c>
      <c r="AQ1903" s="292">
        <f t="shared" si="3062"/>
        <v>0</v>
      </c>
      <c r="AR1903" s="388">
        <f t="shared" si="3063"/>
        <v>0</v>
      </c>
      <c r="AS1903" s="379">
        <f t="shared" si="3064"/>
        <v>0</v>
      </c>
      <c r="AT1903" s="380">
        <f t="shared" si="3065"/>
        <v>0</v>
      </c>
      <c r="AU1903" s="292">
        <f t="shared" si="3066"/>
        <v>0</v>
      </c>
      <c r="AV1903" s="388">
        <f t="shared" si="3067"/>
        <v>0</v>
      </c>
      <c r="AW1903" s="379">
        <f t="shared" si="3068"/>
        <v>0</v>
      </c>
      <c r="AX1903" s="380">
        <f t="shared" si="3069"/>
        <v>0</v>
      </c>
      <c r="AY1903" s="292">
        <f t="shared" si="3070"/>
        <v>0</v>
      </c>
      <c r="AZ1903" s="388">
        <f t="shared" si="3071"/>
        <v>0</v>
      </c>
      <c r="BA1903" s="379">
        <f t="shared" si="3072"/>
        <v>0</v>
      </c>
      <c r="BB1903" s="380">
        <f t="shared" si="3073"/>
        <v>0</v>
      </c>
      <c r="BC1903" s="292">
        <f t="shared" si="3074"/>
        <v>0</v>
      </c>
      <c r="BD1903" s="388">
        <f t="shared" si="3075"/>
        <v>0</v>
      </c>
      <c r="BE1903" s="379">
        <f t="shared" si="3076"/>
        <v>0</v>
      </c>
      <c r="BF1903" s="380">
        <f t="shared" si="3077"/>
        <v>0</v>
      </c>
      <c r="BG1903" s="292">
        <f t="shared" si="3078"/>
        <v>0</v>
      </c>
      <c r="BH1903" s="388">
        <f t="shared" si="3079"/>
        <v>0</v>
      </c>
      <c r="BI1903" s="379">
        <f t="shared" si="3080"/>
        <v>0</v>
      </c>
      <c r="BJ1903" s="380">
        <f t="shared" si="3081"/>
        <v>0</v>
      </c>
      <c r="BK1903" s="292">
        <f t="shared" si="3082"/>
        <v>0</v>
      </c>
      <c r="CD1903" s="299" t="s">
        <v>1918</v>
      </c>
      <c r="CE1903" s="425">
        <f t="shared" ref="CE1903" si="3164">IF(OR(AND(CE1900=0,CE1902&gt;0),AND(CE1900="NS",CE1901&gt;0),AND(CE1900="NS",CE1901=0,CE1902=0)),1,IF(OR(AND(CE1902&gt;=2,CE1901&lt;CE1900),AND(CE1900="NS",CE1901=0,CE1902&gt;0),OR(CE1900=CE1901,AND(CE1900="",CE1902=0,CE1901=0))),0,1))</f>
        <v>0</v>
      </c>
      <c r="CF1903" s="425">
        <f t="shared" ref="CF1903" si="3165">IF(OR(AND(CF1900=0,CF1902&gt;0),AND(CF1900="NS",CF1901&gt;0),AND(CF1900="NS",CF1901=0,CF1902=0)),1,IF(OR(AND(CF1902&gt;=2,CF1901&lt;CF1900),AND(CF1900="NS",CF1901=0,CF1902&gt;0),OR(CF1900=CF1901,AND(CF1900="",CF1902=0,CF1901=0))),0,1))</f>
        <v>0</v>
      </c>
      <c r="CG1903" s="425">
        <f t="shared" ref="CG1903" si="3166">IF(OR(AND(CG1900=0,CG1902&gt;0),AND(CG1900="NS",CG1901&gt;0),AND(CG1900="NS",CG1901=0,CG1902=0)),1,IF(OR(AND(CG1902&gt;=2,CG1901&lt;CG1900),AND(CG1900="NS",CG1901=0,CG1902&gt;0),OR(CG1900=CG1901,AND(CG1900="",CG1902=0,CG1901=0))),0,1))</f>
        <v>0</v>
      </c>
      <c r="CH1903" s="425">
        <f t="shared" ref="CH1903" si="3167">IF(OR(AND(CH1900=0,CH1902&gt;0),AND(CH1900="NS",CH1901&gt;0),AND(CH1900="NS",CH1901=0,CH1902=0)),1,IF(OR(AND(CH1902&gt;=2,CH1901&lt;CH1900),AND(CH1900="NS",CH1901=0,CH1902&gt;0),OR(CH1900=CH1901,AND(CH1900="",CH1902=0,CH1901=0))),0,1))</f>
        <v>0</v>
      </c>
      <c r="CI1903" s="425">
        <f t="shared" ref="CI1903" si="3168">IF(OR(AND(CI1900=0,CI1902&gt;0),AND(CI1900="NS",CI1901&gt;0),AND(CI1900="NS",CI1901=0,CI1902=0)),1,IF(OR(AND(CI1902&gt;=2,CI1901&lt;CI1900),AND(CI1900="NS",CI1901=0,CI1902&gt;0),OR(CI1900=CI1901,AND(CI1900="",CI1902=0,CI1901=0))),0,1))</f>
        <v>0</v>
      </c>
      <c r="CJ1903" s="425">
        <f t="shared" ref="CJ1903" si="3169">IF(OR(AND(CJ1900=0,CJ1902&gt;0),AND(CJ1900="NS",CJ1901&gt;0),AND(CJ1900="NS",CJ1901=0,CJ1902=0)),1,IF(OR(AND(CJ1902&gt;=2,CJ1901&lt;CJ1900),AND(CJ1900="NS",CJ1901=0,CJ1902&gt;0),OR(CJ1900=CJ1901,AND(CJ1900="",CJ1902=0,CJ1901=0))),0,1))</f>
        <v>0</v>
      </c>
      <c r="CK1903" s="425">
        <f t="shared" ref="CK1903" si="3170">IF(OR(AND(CK1900=0,CK1902&gt;0),AND(CK1900="NS",CK1901&gt;0),AND(CK1900="NS",CK1901=0,CK1902=0)),1,IF(OR(AND(CK1902&gt;=2,CK1901&lt;CK1900),AND(CK1900="NS",CK1901=0,CK1902&gt;0),OR(CK1900=CK1901,AND(CK1900="",CK1902=0,CK1901=0))),0,1))</f>
        <v>0</v>
      </c>
      <c r="CL1903" s="425">
        <f t="shared" ref="CL1903" si="3171">IF(OR(AND(CL1900=0,CL1902&gt;0),AND(CL1900="NS",CL1901&gt;0),AND(CL1900="NS",CL1901=0,CL1902=0)),1,IF(OR(AND(CL1902&gt;=2,CL1901&lt;CL1900),AND(CL1900="NS",CL1901=0,CL1902&gt;0),OR(CL1900=CL1901,AND(CL1900="",CL1902=0,CL1901=0))),0,1))</f>
        <v>0</v>
      </c>
      <c r="CM1903" s="425">
        <f t="shared" ref="CM1903" si="3172">IF(OR(AND(CM1900=0,CM1902&gt;0),AND(CM1900="NS",CM1901&gt;0),AND(CM1900="NS",CM1901=0,CM1902=0)),1,IF(OR(AND(CM1902&gt;=2,CM1901&lt;CM1900),AND(CM1900="NS",CM1901=0,CM1902&gt;0),OR(CM1900=CM1901,AND(CM1900="",CM1902=0,CM1901=0))),0,1))</f>
        <v>0</v>
      </c>
      <c r="CN1903" s="425">
        <f t="shared" ref="CN1903" si="3173">IF(OR(AND(CN1900=0,CN1902&gt;0),AND(CN1900="NS",CN1901&gt;0),AND(CN1900="NS",CN1901=0,CN1902=0)),1,IF(OR(AND(CN1902&gt;=2,CN1901&lt;CN1900),AND(CN1900="NS",CN1901=0,CN1902&gt;0),OR(CN1900=CN1901,AND(CN1900="",CN1902=0,CN1901=0))),0,1))</f>
        <v>0</v>
      </c>
      <c r="CO1903" s="425">
        <f t="shared" ref="CO1903" si="3174">IF(OR(AND(CO1900=0,CO1902&gt;0),AND(CO1900="NS",CO1901&gt;0),AND(CO1900="NS",CO1901=0,CO1902=0)),1,IF(OR(AND(CO1902&gt;=2,CO1901&lt;CO1900),AND(CO1900="NS",CO1901=0,CO1902&gt;0),OR(CO1900=CO1901,AND(CO1900="",CO1902=0,CO1901=0))),0,1))</f>
        <v>0</v>
      </c>
      <c r="CP1903" s="425">
        <f t="shared" ref="CP1903" si="3175">IF(OR(AND(CP1900=0,CP1902&gt;0),AND(CP1900="NS",CP1901&gt;0),AND(CP1900="NS",CP1901=0,CP1902=0)),1,IF(OR(AND(CP1902&gt;=2,CP1901&lt;CP1900),AND(CP1900="NS",CP1901=0,CP1902&gt;0),OR(CP1900=CP1901,AND(CP1900="",CP1902=0,CP1901=0))),0,1))</f>
        <v>0</v>
      </c>
      <c r="CQ1903" s="425">
        <f t="shared" ref="CQ1903" si="3176">IF(OR(AND(CQ1900=0,CQ1902&gt;0),AND(CQ1900="NS",CQ1901&gt;0),AND(CQ1900="NS",CQ1901=0,CQ1902=0)),1,IF(OR(AND(CQ1902&gt;=2,CQ1901&lt;CQ1900),AND(CQ1900="NS",CQ1901=0,CQ1902&gt;0),OR(CQ1900=CQ1901,AND(CQ1900="",CQ1902=0,CQ1901=0))),0,1))</f>
        <v>0</v>
      </c>
      <c r="CR1903" s="425">
        <f t="shared" ref="CR1903" si="3177">IF(OR(AND(CR1900=0,CR1902&gt;0),AND(CR1900="NS",CR1901&gt;0),AND(CR1900="NS",CR1901=0,CR1902=0)),1,IF(OR(AND(CR1902&gt;=2,CR1901&lt;CR1900),AND(CR1900="NS",CR1901=0,CR1902&gt;0),OR(CR1900=CR1901,AND(CR1900="",CR1902=0,CR1901=0))),0,1))</f>
        <v>0</v>
      </c>
      <c r="CS1903" s="425">
        <f t="shared" ref="CS1903" si="3178">IF(OR(AND(CS1900=0,CS1902&gt;0),AND(CS1900="NS",CS1901&gt;0),AND(CS1900="NS",CS1901=0,CS1902=0)),1,IF(OR(AND(CS1902&gt;=2,CS1901&lt;CS1900),AND(CS1900="NS",CS1901=0,CS1902&gt;0),OR(CS1900=CS1901,AND(CS1900="",CS1902=0,CS1901=0))),0,1))</f>
        <v>0</v>
      </c>
      <c r="CT1903" s="425">
        <f t="shared" ref="CT1903" si="3179">IF(OR(AND(CT1900=0,CT1902&gt;0),AND(CT1900="NS",CT1901&gt;0),AND(CT1900="NS",CT1901=0,CT1902=0)),1,IF(OR(AND(CT1902&gt;=2,CT1901&lt;CT1900),AND(CT1900="NS",CT1901=0,CT1902&gt;0),OR(CT1900=CT1901,AND(CT1900="",CT1902=0,CT1901=0))),0,1))</f>
        <v>0</v>
      </c>
      <c r="CU1903" s="425">
        <f t="shared" ref="CU1903" si="3180">IF(OR(AND(CU1900=0,CU1902&gt;0),AND(CU1900="NS",CU1901&gt;0),AND(CU1900="NS",CU1901=0,CU1902=0)),1,IF(OR(AND(CU1902&gt;=2,CU1901&lt;CU1900),AND(CU1900="NS",CU1901=0,CU1902&gt;0),OR(CU1900=CU1901,AND(CU1900="",CU1902=0,CU1901=0))),0,1))</f>
        <v>0</v>
      </c>
      <c r="CV1903" s="425">
        <f t="shared" ref="CV1903" si="3181">IF(OR(AND(CV1900=0,CV1902&gt;0),AND(CV1900="NS",CV1901&gt;0),AND(CV1900="NS",CV1901=0,CV1902=0)),1,IF(OR(AND(CV1902&gt;=2,CV1901&lt;CV1900),AND(CV1900="NS",CV1901=0,CV1902&gt;0),OR(CV1900=CV1901,AND(CV1900="",CV1902=0,CV1901=0))),0,1))</f>
        <v>0</v>
      </c>
      <c r="CW1903" s="425">
        <f t="shared" ref="CW1903" si="3182">IF(OR(AND(CW1900=0,CW1902&gt;0),AND(CW1900="NS",CW1901&gt;0),AND(CW1900="NS",CW1901=0,CW1902=0)),1,IF(OR(AND(CW1902&gt;=2,CW1901&lt;CW1900),AND(CW1900="NS",CW1901=0,CW1902&gt;0),OR(CW1900=CW1901,AND(CW1900="",CW1902=0,CW1901=0))),0,1))</f>
        <v>0</v>
      </c>
      <c r="CX1903" s="425">
        <f t="shared" ref="CX1903" si="3183">IF(OR(AND(CX1900=0,CX1902&gt;0),AND(CX1900="NS",CX1901&gt;0),AND(CX1900="NS",CX1901=0,CX1902=0)),1,IF(OR(AND(CX1902&gt;=2,CX1901&lt;CX1900),AND(CX1900="NS",CX1901=0,CX1902&gt;0),OR(CX1900=CX1901,AND(CX1900="",CX1902=0,CX1901=0))),0,1))</f>
        <v>0</v>
      </c>
      <c r="CY1903" s="425">
        <f t="shared" ref="CY1903" si="3184">IF(OR(AND(CY1900=0,CY1902&gt;0),AND(CY1900="NS",CY1901&gt;0),AND(CY1900="NS",CY1901=0,CY1902=0)),1,IF(OR(AND(CY1902&gt;=2,CY1901&lt;CY1900),AND(CY1900="NS",CY1901=0,CY1902&gt;0),OR(CY1900=CY1901,AND(CY1900="",CY1902=0,CY1901=0))),0,1))</f>
        <v>0</v>
      </c>
      <c r="CZ1903" s="425">
        <f t="shared" ref="CZ1903" si="3185">IF(OR(AND(CZ1900=0,CZ1902&gt;0),AND(CZ1900="NS",CZ1901&gt;0),AND(CZ1900="NS",CZ1901=0,CZ1902=0)),1,IF(OR(AND(CZ1902&gt;=2,CZ1901&lt;CZ1900),AND(CZ1900="NS",CZ1901=0,CZ1902&gt;0),OR(CZ1900=CZ1901,AND(CZ1900="",CZ1902=0,CZ1901=0))),0,1))</f>
        <v>0</v>
      </c>
      <c r="DA1903" s="425">
        <f t="shared" ref="DA1903" si="3186">IF(OR(AND(DA1900=0,DA1902&gt;0),AND(DA1900="NS",DA1901&gt;0),AND(DA1900="NS",DA1901=0,DA1902=0)),1,IF(OR(AND(DA1902&gt;=2,DA1901&lt;DA1900),AND(DA1900="NS",DA1901=0,DA1902&gt;0),OR(DA1900=DA1901,AND(DA1900="",DA1902=0,DA1901=0))),0,1))</f>
        <v>0</v>
      </c>
      <c r="DB1903" s="425">
        <f t="shared" ref="DB1903" si="3187">IF(OR(AND(DB1900=0,DB1902&gt;0),AND(DB1900="NS",DB1901&gt;0),AND(DB1900="NS",DB1901=0,DB1902=0)),1,IF(OR(AND(DB1902&gt;=2,DB1901&lt;DB1900),AND(DB1900="NS",DB1901=0,DB1902&gt;0),OR(DB1900=DB1901,AND(DB1900="",DB1902=0,DB1901=0))),0,1))</f>
        <v>0</v>
      </c>
      <c r="DC1903" s="425">
        <f t="shared" ref="DC1903" si="3188">IF(OR(AND(DC1900=0,DC1902&gt;0),AND(DC1900="NS",DC1901&gt;0),AND(DC1900="NS",DC1901=0,DC1902=0)),1,IF(OR(AND(DC1902&gt;=2,DC1901&lt;DC1900),AND(DC1900="NS",DC1901=0,DC1902&gt;0),OR(DC1900=DC1901,AND(DC1900="",DC1902=0,DC1901=0))),0,1))</f>
        <v>0</v>
      </c>
      <c r="DD1903" s="425">
        <f t="shared" ref="DD1903" si="3189">IF(OR(AND(DD1900=0,DD1902&gt;0),AND(DD1900="NS",DD1901&gt;0),AND(DD1900="NS",DD1901=0,DD1902=0)),1,IF(OR(AND(DD1902&gt;=2,DD1901&lt;DD1900),AND(DD1900="NS",DD1901=0,DD1902&gt;0),OR(DD1900=DD1901,AND(DD1900="",DD1902=0,DD1901=0))),0,1))</f>
        <v>0</v>
      </c>
      <c r="DE1903" s="425">
        <f t="shared" ref="DE1903" si="3190">IF(OR(AND(DE1900=0,DE1902&gt;0),AND(DE1900="NS",DE1901&gt;0),AND(DE1900="NS",DE1901=0,DE1902=0)),1,IF(OR(AND(DE1902&gt;=2,DE1901&lt;DE1900),AND(DE1900="NS",DE1901=0,DE1902&gt;0),OR(DE1900=DE1901,AND(DE1900="",DE1902=0,DE1901=0))),0,1))</f>
        <v>0</v>
      </c>
      <c r="DF1903" s="302"/>
      <c r="DG1903" s="302"/>
      <c r="DH1903" s="302"/>
      <c r="DI1903" s="400">
        <f>SUM(CE1903:DH1903)</f>
        <v>0</v>
      </c>
      <c r="DJ1903" s="612"/>
      <c r="DK1903" s="613"/>
      <c r="DL1903" s="415"/>
      <c r="DM1903" s="416"/>
      <c r="DN1903" s="416"/>
      <c r="DO1903" s="416"/>
      <c r="DP1903" s="416"/>
      <c r="DQ1903" s="416"/>
      <c r="DR1903" s="416"/>
      <c r="DS1903" s="416"/>
      <c r="DT1903" s="416"/>
      <c r="DU1903" s="416"/>
      <c r="DV1903" s="416"/>
      <c r="DW1903" s="416"/>
      <c r="DX1903" s="416"/>
      <c r="DY1903" s="416"/>
      <c r="DZ1903" s="416"/>
      <c r="EA1903" s="416"/>
      <c r="EB1903" s="416"/>
      <c r="EC1903" s="416"/>
      <c r="ED1903" s="416"/>
      <c r="EE1903" s="416"/>
      <c r="EF1903" s="416"/>
      <c r="EG1903" s="416"/>
      <c r="EH1903" s="416"/>
      <c r="EI1903" s="416"/>
      <c r="EJ1903" s="416"/>
      <c r="EK1903" s="416"/>
      <c r="EL1903" s="416"/>
      <c r="EM1903" s="416"/>
      <c r="EN1903" s="416"/>
      <c r="EO1903" s="417"/>
      <c r="ET1903" s="375"/>
      <c r="EU1903" s="375"/>
      <c r="EV1903" s="375"/>
      <c r="FF1903" s="400"/>
      <c r="FG1903" s="400"/>
      <c r="FH1903" s="400"/>
      <c r="FV1903" s="375"/>
      <c r="FW1903" s="375"/>
      <c r="FX1903" s="375"/>
    </row>
    <row r="1904" spans="1:180" ht="38.25" customHeight="1" x14ac:dyDescent="0.25">
      <c r="A1904" s="152"/>
      <c r="B1904" s="152"/>
      <c r="C1904" s="237" t="s">
        <v>393</v>
      </c>
      <c r="D1904" s="280"/>
      <c r="E1904" s="281"/>
      <c r="F1904" s="281"/>
      <c r="G1904" s="628"/>
      <c r="H1904" s="628"/>
      <c r="I1904" s="281"/>
      <c r="J1904" s="281"/>
      <c r="K1904" s="628"/>
      <c r="L1904" s="628"/>
      <c r="M1904" s="281"/>
      <c r="N1904" s="281"/>
      <c r="O1904" s="628"/>
      <c r="P1904" s="628"/>
      <c r="Q1904" s="281"/>
      <c r="R1904" s="281"/>
      <c r="S1904" s="628"/>
      <c r="T1904" s="628"/>
      <c r="U1904" s="281"/>
      <c r="V1904" s="281"/>
      <c r="W1904" s="628"/>
      <c r="X1904" s="628"/>
      <c r="Y1904" s="281"/>
      <c r="Z1904" s="281"/>
      <c r="AA1904" s="628"/>
      <c r="AB1904" s="628"/>
      <c r="AC1904" s="281"/>
      <c r="AD1904" s="281"/>
      <c r="AE1904" s="60"/>
      <c r="AF1904" s="259"/>
      <c r="AG1904" s="375">
        <f t="shared" si="2715"/>
        <v>27</v>
      </c>
      <c r="AH1904" s="375"/>
      <c r="AI1904" s="375"/>
      <c r="AJ1904" s="388">
        <f t="shared" si="3055"/>
        <v>0</v>
      </c>
      <c r="AK1904" s="379">
        <f t="shared" si="3056"/>
        <v>0</v>
      </c>
      <c r="AL1904" s="380">
        <f t="shared" si="3057"/>
        <v>0</v>
      </c>
      <c r="AM1904" s="292">
        <f t="shared" si="3058"/>
        <v>0</v>
      </c>
      <c r="AN1904" s="388">
        <f t="shared" si="3059"/>
        <v>0</v>
      </c>
      <c r="AO1904" s="379">
        <f t="shared" si="3060"/>
        <v>0</v>
      </c>
      <c r="AP1904" s="380">
        <f t="shared" si="3061"/>
        <v>0</v>
      </c>
      <c r="AQ1904" s="292">
        <f t="shared" si="3062"/>
        <v>0</v>
      </c>
      <c r="AR1904" s="388">
        <f t="shared" si="3063"/>
        <v>0</v>
      </c>
      <c r="AS1904" s="379">
        <f t="shared" si="3064"/>
        <v>0</v>
      </c>
      <c r="AT1904" s="380">
        <f t="shared" si="3065"/>
        <v>0</v>
      </c>
      <c r="AU1904" s="292">
        <f t="shared" si="3066"/>
        <v>0</v>
      </c>
      <c r="AV1904" s="388">
        <f t="shared" si="3067"/>
        <v>0</v>
      </c>
      <c r="AW1904" s="379">
        <f t="shared" si="3068"/>
        <v>0</v>
      </c>
      <c r="AX1904" s="380">
        <f t="shared" si="3069"/>
        <v>0</v>
      </c>
      <c r="AY1904" s="292">
        <f t="shared" si="3070"/>
        <v>0</v>
      </c>
      <c r="AZ1904" s="388">
        <f t="shared" si="3071"/>
        <v>0</v>
      </c>
      <c r="BA1904" s="379">
        <f t="shared" si="3072"/>
        <v>0</v>
      </c>
      <c r="BB1904" s="380">
        <f t="shared" si="3073"/>
        <v>0</v>
      </c>
      <c r="BC1904" s="292">
        <f t="shared" si="3074"/>
        <v>0</v>
      </c>
      <c r="BD1904" s="388">
        <f t="shared" si="3075"/>
        <v>0</v>
      </c>
      <c r="BE1904" s="379">
        <f t="shared" si="3076"/>
        <v>0</v>
      </c>
      <c r="BF1904" s="380">
        <f t="shared" si="3077"/>
        <v>0</v>
      </c>
      <c r="BG1904" s="292">
        <f t="shared" si="3078"/>
        <v>0</v>
      </c>
      <c r="BH1904" s="388">
        <f t="shared" si="3079"/>
        <v>0</v>
      </c>
      <c r="BI1904" s="379">
        <f t="shared" si="3080"/>
        <v>0</v>
      </c>
      <c r="BJ1904" s="380">
        <f t="shared" si="3081"/>
        <v>0</v>
      </c>
      <c r="BK1904" s="292">
        <f t="shared" si="3082"/>
        <v>0</v>
      </c>
      <c r="CD1904" s="303"/>
      <c r="CE1904" s="311"/>
      <c r="CF1904" s="311"/>
      <c r="CG1904" s="311"/>
      <c r="CH1904" s="311"/>
      <c r="CI1904" s="311"/>
      <c r="CJ1904" s="311"/>
      <c r="CK1904" s="311"/>
      <c r="CL1904" s="311"/>
      <c r="CM1904" s="311"/>
      <c r="CN1904" s="311"/>
      <c r="CO1904" s="311"/>
      <c r="CP1904" s="311"/>
      <c r="CQ1904" s="311"/>
      <c r="CR1904" s="311"/>
      <c r="CS1904" s="311"/>
      <c r="CT1904" s="311"/>
      <c r="CU1904" s="311"/>
      <c r="CV1904" s="311"/>
      <c r="CW1904" s="311"/>
      <c r="CX1904" s="311"/>
      <c r="CY1904" s="311"/>
      <c r="CZ1904" s="311"/>
      <c r="DA1904" s="311"/>
      <c r="DB1904" s="311"/>
      <c r="DC1904" s="311"/>
      <c r="DD1904" s="311"/>
      <c r="DE1904" s="311"/>
      <c r="DF1904" s="305"/>
      <c r="DG1904" s="305"/>
      <c r="DH1904" s="305"/>
      <c r="DJ1904" s="612"/>
      <c r="DK1904" s="613"/>
      <c r="DL1904" s="415"/>
      <c r="DM1904" s="416"/>
      <c r="DN1904" s="416"/>
      <c r="DO1904" s="416"/>
      <c r="DP1904" s="416"/>
      <c r="DQ1904" s="416"/>
      <c r="DR1904" s="416"/>
      <c r="DS1904" s="416"/>
      <c r="DT1904" s="416"/>
      <c r="DU1904" s="416"/>
      <c r="DV1904" s="416"/>
      <c r="DW1904" s="416"/>
      <c r="DX1904" s="416"/>
      <c r="DY1904" s="416"/>
      <c r="DZ1904" s="416"/>
      <c r="EA1904" s="416"/>
      <c r="EB1904" s="416"/>
      <c r="EC1904" s="416"/>
      <c r="ED1904" s="416"/>
      <c r="EE1904" s="416"/>
      <c r="EF1904" s="416"/>
      <c r="EG1904" s="416"/>
      <c r="EH1904" s="416"/>
      <c r="EI1904" s="416"/>
      <c r="EJ1904" s="416"/>
      <c r="EK1904" s="416"/>
      <c r="EL1904" s="416"/>
      <c r="EM1904" s="416"/>
      <c r="EN1904" s="416"/>
      <c r="EO1904" s="417"/>
      <c r="ET1904" s="375"/>
      <c r="EU1904" s="375"/>
      <c r="EV1904" s="375"/>
      <c r="FF1904" s="400"/>
      <c r="FG1904" s="400"/>
      <c r="FH1904" s="400"/>
      <c r="FV1904" s="375"/>
      <c r="FW1904" s="375"/>
      <c r="FX1904" s="375"/>
    </row>
    <row r="1905" spans="1:180" ht="38.25" customHeight="1" x14ac:dyDescent="0.25">
      <c r="A1905" s="182"/>
      <c r="B1905" s="182"/>
      <c r="C1905" s="236" t="s">
        <v>398</v>
      </c>
      <c r="D1905" s="280"/>
      <c r="E1905" s="281"/>
      <c r="F1905" s="281"/>
      <c r="G1905" s="628"/>
      <c r="H1905" s="628"/>
      <c r="I1905" s="281"/>
      <c r="J1905" s="281"/>
      <c r="K1905" s="628"/>
      <c r="L1905" s="628"/>
      <c r="M1905" s="281"/>
      <c r="N1905" s="281"/>
      <c r="O1905" s="628"/>
      <c r="P1905" s="628"/>
      <c r="Q1905" s="281"/>
      <c r="R1905" s="281"/>
      <c r="S1905" s="628"/>
      <c r="T1905" s="628"/>
      <c r="U1905" s="281"/>
      <c r="V1905" s="281"/>
      <c r="W1905" s="628"/>
      <c r="X1905" s="628"/>
      <c r="Y1905" s="281"/>
      <c r="Z1905" s="281"/>
      <c r="AA1905" s="628"/>
      <c r="AB1905" s="628"/>
      <c r="AC1905" s="281"/>
      <c r="AD1905" s="281"/>
      <c r="AE1905" s="60"/>
      <c r="AF1905" s="259"/>
      <c r="AG1905" s="375">
        <f t="shared" si="2715"/>
        <v>27</v>
      </c>
      <c r="AH1905" s="375"/>
      <c r="AI1905" s="375"/>
      <c r="AJ1905" s="388">
        <f t="shared" si="3055"/>
        <v>0</v>
      </c>
      <c r="AK1905" s="379">
        <f t="shared" si="3056"/>
        <v>0</v>
      </c>
      <c r="AL1905" s="380">
        <f t="shared" si="3057"/>
        <v>0</v>
      </c>
      <c r="AM1905" s="292">
        <f t="shared" si="3058"/>
        <v>0</v>
      </c>
      <c r="AN1905" s="388">
        <f t="shared" si="3059"/>
        <v>0</v>
      </c>
      <c r="AO1905" s="379">
        <f t="shared" si="3060"/>
        <v>0</v>
      </c>
      <c r="AP1905" s="380">
        <f t="shared" si="3061"/>
        <v>0</v>
      </c>
      <c r="AQ1905" s="292">
        <f t="shared" si="3062"/>
        <v>0</v>
      </c>
      <c r="AR1905" s="388">
        <f t="shared" si="3063"/>
        <v>0</v>
      </c>
      <c r="AS1905" s="379">
        <f t="shared" si="3064"/>
        <v>0</v>
      </c>
      <c r="AT1905" s="380">
        <f t="shared" si="3065"/>
        <v>0</v>
      </c>
      <c r="AU1905" s="292">
        <f t="shared" si="3066"/>
        <v>0</v>
      </c>
      <c r="AV1905" s="388">
        <f t="shared" si="3067"/>
        <v>0</v>
      </c>
      <c r="AW1905" s="379">
        <f t="shared" si="3068"/>
        <v>0</v>
      </c>
      <c r="AX1905" s="380">
        <f t="shared" si="3069"/>
        <v>0</v>
      </c>
      <c r="AY1905" s="292">
        <f t="shared" si="3070"/>
        <v>0</v>
      </c>
      <c r="AZ1905" s="388">
        <f t="shared" si="3071"/>
        <v>0</v>
      </c>
      <c r="BA1905" s="379">
        <f t="shared" si="3072"/>
        <v>0</v>
      </c>
      <c r="BB1905" s="380">
        <f t="shared" si="3073"/>
        <v>0</v>
      </c>
      <c r="BC1905" s="292">
        <f t="shared" si="3074"/>
        <v>0</v>
      </c>
      <c r="BD1905" s="388">
        <f t="shared" si="3075"/>
        <v>0</v>
      </c>
      <c r="BE1905" s="379">
        <f t="shared" si="3076"/>
        <v>0</v>
      </c>
      <c r="BF1905" s="380">
        <f t="shared" si="3077"/>
        <v>0</v>
      </c>
      <c r="BG1905" s="292">
        <f t="shared" si="3078"/>
        <v>0</v>
      </c>
      <c r="BH1905" s="388">
        <f t="shared" si="3079"/>
        <v>0</v>
      </c>
      <c r="BI1905" s="379">
        <f t="shared" si="3080"/>
        <v>0</v>
      </c>
      <c r="BJ1905" s="380">
        <f t="shared" si="3081"/>
        <v>0</v>
      </c>
      <c r="BK1905" s="292">
        <f t="shared" si="3082"/>
        <v>0</v>
      </c>
      <c r="CD1905" s="303"/>
      <c r="CE1905" s="311"/>
      <c r="CF1905" s="311"/>
      <c r="CG1905" s="311"/>
      <c r="CH1905" s="311"/>
      <c r="CI1905" s="311"/>
      <c r="CJ1905" s="311"/>
      <c r="CK1905" s="311"/>
      <c r="CL1905" s="311"/>
      <c r="CM1905" s="311"/>
      <c r="CN1905" s="311"/>
      <c r="CO1905" s="311"/>
      <c r="CP1905" s="311"/>
      <c r="CQ1905" s="311"/>
      <c r="CR1905" s="311"/>
      <c r="CS1905" s="311"/>
      <c r="CT1905" s="311"/>
      <c r="CU1905" s="311"/>
      <c r="CV1905" s="311"/>
      <c r="CW1905" s="311"/>
      <c r="CX1905" s="311"/>
      <c r="CY1905" s="311"/>
      <c r="CZ1905" s="311"/>
      <c r="DA1905" s="311"/>
      <c r="DB1905" s="311"/>
      <c r="DC1905" s="311"/>
      <c r="DD1905" s="311"/>
      <c r="DE1905" s="311"/>
      <c r="DF1905" s="305"/>
      <c r="DG1905" s="305"/>
      <c r="DH1905" s="305"/>
      <c r="DJ1905" s="610"/>
      <c r="DK1905" s="611"/>
      <c r="DL1905" s="415"/>
      <c r="DM1905" s="416"/>
      <c r="DN1905" s="416"/>
      <c r="DO1905" s="416"/>
      <c r="DP1905" s="416"/>
      <c r="DQ1905" s="416"/>
      <c r="DR1905" s="416"/>
      <c r="DS1905" s="416"/>
      <c r="DT1905" s="416"/>
      <c r="DU1905" s="416"/>
      <c r="DV1905" s="416"/>
      <c r="DW1905" s="416"/>
      <c r="DX1905" s="416"/>
      <c r="DY1905" s="416"/>
      <c r="DZ1905" s="416"/>
      <c r="EA1905" s="416"/>
      <c r="EB1905" s="416"/>
      <c r="EC1905" s="416"/>
      <c r="ED1905" s="416"/>
      <c r="EE1905" s="416"/>
      <c r="EF1905" s="416"/>
      <c r="EG1905" s="416"/>
      <c r="EH1905" s="416"/>
      <c r="EI1905" s="416"/>
      <c r="EJ1905" s="416"/>
      <c r="EK1905" s="416"/>
      <c r="EL1905" s="416"/>
      <c r="EM1905" s="416"/>
      <c r="EN1905" s="416"/>
      <c r="EO1905" s="417"/>
      <c r="ET1905" s="375"/>
      <c r="EU1905" s="375"/>
      <c r="EV1905" s="375"/>
      <c r="FF1905" s="400"/>
      <c r="FG1905" s="400"/>
      <c r="FH1905" s="400"/>
      <c r="FV1905" s="375"/>
      <c r="FW1905" s="375"/>
      <c r="FX1905" s="375"/>
    </row>
    <row r="1906" spans="1:180" ht="38.25" customHeight="1" x14ac:dyDescent="0.25">
      <c r="A1906" s="182"/>
      <c r="B1906" s="182"/>
      <c r="C1906" s="236" t="s">
        <v>400</v>
      </c>
      <c r="D1906" s="280"/>
      <c r="E1906" s="281"/>
      <c r="F1906" s="281"/>
      <c r="G1906" s="628"/>
      <c r="H1906" s="628"/>
      <c r="I1906" s="281"/>
      <c r="J1906" s="281"/>
      <c r="K1906" s="628"/>
      <c r="L1906" s="628"/>
      <c r="M1906" s="281"/>
      <c r="N1906" s="281"/>
      <c r="O1906" s="628"/>
      <c r="P1906" s="628"/>
      <c r="Q1906" s="281"/>
      <c r="R1906" s="281"/>
      <c r="S1906" s="628"/>
      <c r="T1906" s="628"/>
      <c r="U1906" s="281"/>
      <c r="V1906" s="281"/>
      <c r="W1906" s="628"/>
      <c r="X1906" s="628"/>
      <c r="Y1906" s="281"/>
      <c r="Z1906" s="281"/>
      <c r="AA1906" s="628"/>
      <c r="AB1906" s="628"/>
      <c r="AC1906" s="281"/>
      <c r="AD1906" s="281"/>
      <c r="AE1906" s="60"/>
      <c r="AF1906" s="259"/>
      <c r="AG1906" s="375">
        <f t="shared" si="2715"/>
        <v>27</v>
      </c>
      <c r="AH1906" s="375"/>
      <c r="AI1906" s="375"/>
      <c r="AJ1906" s="388">
        <f t="shared" si="3055"/>
        <v>0</v>
      </c>
      <c r="AK1906" s="379">
        <f t="shared" si="3056"/>
        <v>0</v>
      </c>
      <c r="AL1906" s="380">
        <f t="shared" si="3057"/>
        <v>0</v>
      </c>
      <c r="AM1906" s="292">
        <f t="shared" si="3058"/>
        <v>0</v>
      </c>
      <c r="AN1906" s="388">
        <f t="shared" si="3059"/>
        <v>0</v>
      </c>
      <c r="AO1906" s="379">
        <f t="shared" si="3060"/>
        <v>0</v>
      </c>
      <c r="AP1906" s="380">
        <f t="shared" si="3061"/>
        <v>0</v>
      </c>
      <c r="AQ1906" s="292">
        <f t="shared" si="3062"/>
        <v>0</v>
      </c>
      <c r="AR1906" s="388">
        <f t="shared" si="3063"/>
        <v>0</v>
      </c>
      <c r="AS1906" s="379">
        <f t="shared" si="3064"/>
        <v>0</v>
      </c>
      <c r="AT1906" s="380">
        <f t="shared" si="3065"/>
        <v>0</v>
      </c>
      <c r="AU1906" s="292">
        <f t="shared" si="3066"/>
        <v>0</v>
      </c>
      <c r="AV1906" s="388">
        <f t="shared" si="3067"/>
        <v>0</v>
      </c>
      <c r="AW1906" s="379">
        <f t="shared" si="3068"/>
        <v>0</v>
      </c>
      <c r="AX1906" s="380">
        <f t="shared" si="3069"/>
        <v>0</v>
      </c>
      <c r="AY1906" s="292">
        <f t="shared" si="3070"/>
        <v>0</v>
      </c>
      <c r="AZ1906" s="388">
        <f t="shared" si="3071"/>
        <v>0</v>
      </c>
      <c r="BA1906" s="379">
        <f t="shared" si="3072"/>
        <v>0</v>
      </c>
      <c r="BB1906" s="380">
        <f t="shared" si="3073"/>
        <v>0</v>
      </c>
      <c r="BC1906" s="292">
        <f t="shared" si="3074"/>
        <v>0</v>
      </c>
      <c r="BD1906" s="388">
        <f t="shared" si="3075"/>
        <v>0</v>
      </c>
      <c r="BE1906" s="379">
        <f t="shared" si="3076"/>
        <v>0</v>
      </c>
      <c r="BF1906" s="380">
        <f t="shared" si="3077"/>
        <v>0</v>
      </c>
      <c r="BG1906" s="292">
        <f t="shared" si="3078"/>
        <v>0</v>
      </c>
      <c r="BH1906" s="388">
        <f t="shared" si="3079"/>
        <v>0</v>
      </c>
      <c r="BI1906" s="379">
        <f t="shared" si="3080"/>
        <v>0</v>
      </c>
      <c r="BJ1906" s="380">
        <f t="shared" si="3081"/>
        <v>0</v>
      </c>
      <c r="BK1906" s="292">
        <f t="shared" si="3082"/>
        <v>0</v>
      </c>
      <c r="CD1906" s="303"/>
      <c r="CE1906" s="311"/>
      <c r="CF1906" s="311"/>
      <c r="CG1906" s="311"/>
      <c r="CH1906" s="311"/>
      <c r="CI1906" s="311"/>
      <c r="CJ1906" s="311"/>
      <c r="CK1906" s="311"/>
      <c r="CL1906" s="311"/>
      <c r="CM1906" s="311"/>
      <c r="CN1906" s="311"/>
      <c r="CO1906" s="311"/>
      <c r="CP1906" s="311"/>
      <c r="CQ1906" s="311"/>
      <c r="CR1906" s="311"/>
      <c r="CS1906" s="311"/>
      <c r="CT1906" s="311"/>
      <c r="CU1906" s="311"/>
      <c r="CV1906" s="311"/>
      <c r="CW1906" s="311"/>
      <c r="CX1906" s="311"/>
      <c r="CY1906" s="311"/>
      <c r="CZ1906" s="311"/>
      <c r="DA1906" s="311"/>
      <c r="DB1906" s="311"/>
      <c r="DC1906" s="311"/>
      <c r="DD1906" s="311"/>
      <c r="DE1906" s="311"/>
      <c r="DF1906" s="305"/>
      <c r="DG1906" s="305"/>
      <c r="DH1906" s="305"/>
      <c r="DJ1906" s="610"/>
      <c r="DK1906" s="611"/>
      <c r="DL1906" s="415"/>
      <c r="DM1906" s="416"/>
      <c r="DN1906" s="416"/>
      <c r="DO1906" s="416"/>
      <c r="DP1906" s="416"/>
      <c r="DQ1906" s="416"/>
      <c r="DR1906" s="416"/>
      <c r="DS1906" s="416"/>
      <c r="DT1906" s="416"/>
      <c r="DU1906" s="416"/>
      <c r="DV1906" s="416"/>
      <c r="DW1906" s="416"/>
      <c r="DX1906" s="416"/>
      <c r="DY1906" s="416"/>
      <c r="DZ1906" s="416"/>
      <c r="EA1906" s="416"/>
      <c r="EB1906" s="416"/>
      <c r="EC1906" s="416"/>
      <c r="ED1906" s="416"/>
      <c r="EE1906" s="416"/>
      <c r="EF1906" s="416"/>
      <c r="EG1906" s="416"/>
      <c r="EH1906" s="416"/>
      <c r="EI1906" s="416"/>
      <c r="EJ1906" s="416"/>
      <c r="EK1906" s="416"/>
      <c r="EL1906" s="416"/>
      <c r="EM1906" s="416"/>
      <c r="EN1906" s="416"/>
      <c r="EO1906" s="417"/>
      <c r="ET1906" s="375"/>
      <c r="EU1906" s="375"/>
      <c r="EV1906" s="375"/>
      <c r="FF1906" s="400"/>
      <c r="FG1906" s="400"/>
      <c r="FH1906" s="400"/>
      <c r="FV1906" s="375"/>
      <c r="FW1906" s="375"/>
      <c r="FX1906" s="375"/>
    </row>
    <row r="1907" spans="1:180" ht="38.25" customHeight="1" x14ac:dyDescent="0.25">
      <c r="A1907" s="182"/>
      <c r="B1907" s="182"/>
      <c r="C1907" s="236" t="s">
        <v>402</v>
      </c>
      <c r="D1907" s="280"/>
      <c r="E1907" s="281"/>
      <c r="F1907" s="281"/>
      <c r="G1907" s="628"/>
      <c r="H1907" s="628"/>
      <c r="I1907" s="281"/>
      <c r="J1907" s="281"/>
      <c r="K1907" s="628"/>
      <c r="L1907" s="628"/>
      <c r="M1907" s="281"/>
      <c r="N1907" s="281"/>
      <c r="O1907" s="628"/>
      <c r="P1907" s="628"/>
      <c r="Q1907" s="281"/>
      <c r="R1907" s="281"/>
      <c r="S1907" s="628"/>
      <c r="T1907" s="628"/>
      <c r="U1907" s="281"/>
      <c r="V1907" s="281"/>
      <c r="W1907" s="628"/>
      <c r="X1907" s="628"/>
      <c r="Y1907" s="281"/>
      <c r="Z1907" s="281"/>
      <c r="AA1907" s="628"/>
      <c r="AB1907" s="628"/>
      <c r="AC1907" s="281"/>
      <c r="AD1907" s="281"/>
      <c r="AE1907" s="60"/>
      <c r="AF1907" s="259"/>
      <c r="AG1907" s="375">
        <f t="shared" si="2715"/>
        <v>27</v>
      </c>
      <c r="AH1907" s="375"/>
      <c r="AI1907" s="375"/>
      <c r="AJ1907" s="388">
        <f t="shared" si="3055"/>
        <v>0</v>
      </c>
      <c r="AK1907" s="379">
        <f t="shared" si="3056"/>
        <v>0</v>
      </c>
      <c r="AL1907" s="380">
        <f t="shared" si="3057"/>
        <v>0</v>
      </c>
      <c r="AM1907" s="292">
        <f t="shared" si="3058"/>
        <v>0</v>
      </c>
      <c r="AN1907" s="388">
        <f t="shared" si="3059"/>
        <v>0</v>
      </c>
      <c r="AO1907" s="379">
        <f t="shared" si="3060"/>
        <v>0</v>
      </c>
      <c r="AP1907" s="380">
        <f t="shared" si="3061"/>
        <v>0</v>
      </c>
      <c r="AQ1907" s="292">
        <f t="shared" si="3062"/>
        <v>0</v>
      </c>
      <c r="AR1907" s="388">
        <f t="shared" si="3063"/>
        <v>0</v>
      </c>
      <c r="AS1907" s="379">
        <f t="shared" si="3064"/>
        <v>0</v>
      </c>
      <c r="AT1907" s="380">
        <f t="shared" si="3065"/>
        <v>0</v>
      </c>
      <c r="AU1907" s="292">
        <f t="shared" si="3066"/>
        <v>0</v>
      </c>
      <c r="AV1907" s="388">
        <f t="shared" si="3067"/>
        <v>0</v>
      </c>
      <c r="AW1907" s="379">
        <f t="shared" si="3068"/>
        <v>0</v>
      </c>
      <c r="AX1907" s="380">
        <f t="shared" si="3069"/>
        <v>0</v>
      </c>
      <c r="AY1907" s="292">
        <f t="shared" si="3070"/>
        <v>0</v>
      </c>
      <c r="AZ1907" s="388">
        <f t="shared" si="3071"/>
        <v>0</v>
      </c>
      <c r="BA1907" s="379">
        <f t="shared" si="3072"/>
        <v>0</v>
      </c>
      <c r="BB1907" s="380">
        <f t="shared" si="3073"/>
        <v>0</v>
      </c>
      <c r="BC1907" s="292">
        <f t="shared" si="3074"/>
        <v>0</v>
      </c>
      <c r="BD1907" s="388">
        <f t="shared" si="3075"/>
        <v>0</v>
      </c>
      <c r="BE1907" s="379">
        <f t="shared" si="3076"/>
        <v>0</v>
      </c>
      <c r="BF1907" s="380">
        <f t="shared" si="3077"/>
        <v>0</v>
      </c>
      <c r="BG1907" s="292">
        <f t="shared" si="3078"/>
        <v>0</v>
      </c>
      <c r="BH1907" s="388">
        <f t="shared" si="3079"/>
        <v>0</v>
      </c>
      <c r="BI1907" s="379">
        <f t="shared" si="3080"/>
        <v>0</v>
      </c>
      <c r="BJ1907" s="380">
        <f t="shared" si="3081"/>
        <v>0</v>
      </c>
      <c r="BK1907" s="292">
        <f t="shared" si="3082"/>
        <v>0</v>
      </c>
      <c r="CD1907" s="299" t="s">
        <v>60</v>
      </c>
      <c r="CE1907" s="423">
        <f t="shared" ref="CE1907" si="3191">IF(D1907="",0,D1907)</f>
        <v>0</v>
      </c>
      <c r="CF1907" s="423">
        <f t="shared" ref="CF1907" si="3192">IF(E1907="",0,E1907)</f>
        <v>0</v>
      </c>
      <c r="CG1907" s="423">
        <f t="shared" ref="CG1907" si="3193">IF(F1907="",0,F1907)</f>
        <v>0</v>
      </c>
      <c r="CH1907" s="423">
        <f t="shared" ref="CH1907" si="3194">IF(G1907="",0,G1907)</f>
        <v>0</v>
      </c>
      <c r="CI1907" s="423">
        <f t="shared" ref="CI1907" si="3195">IF(H1907="",0,H1907)</f>
        <v>0</v>
      </c>
      <c r="CJ1907" s="423">
        <f t="shared" ref="CJ1907" si="3196">IF(I1907="",0,I1907)</f>
        <v>0</v>
      </c>
      <c r="CK1907" s="423">
        <f t="shared" ref="CK1907" si="3197">IF(J1907="",0,J1907)</f>
        <v>0</v>
      </c>
      <c r="CL1907" s="423">
        <f t="shared" ref="CL1907" si="3198">IF(K1907="",0,K1907)</f>
        <v>0</v>
      </c>
      <c r="CM1907" s="423">
        <f t="shared" ref="CM1907" si="3199">IF(L1907="",0,L1907)</f>
        <v>0</v>
      </c>
      <c r="CN1907" s="423">
        <f t="shared" ref="CN1907" si="3200">IF(M1907="",0,M1907)</f>
        <v>0</v>
      </c>
      <c r="CO1907" s="423">
        <f t="shared" ref="CO1907" si="3201">IF(N1907="",0,N1907)</f>
        <v>0</v>
      </c>
      <c r="CP1907" s="423">
        <f t="shared" ref="CP1907" si="3202">IF(O1907="",0,O1907)</f>
        <v>0</v>
      </c>
      <c r="CQ1907" s="423">
        <f t="shared" ref="CQ1907" si="3203">IF(P1907="",0,P1907)</f>
        <v>0</v>
      </c>
      <c r="CR1907" s="423">
        <f t="shared" ref="CR1907" si="3204">IF(Q1907="",0,Q1907)</f>
        <v>0</v>
      </c>
      <c r="CS1907" s="423">
        <f t="shared" ref="CS1907" si="3205">IF(R1907="",0,R1907)</f>
        <v>0</v>
      </c>
      <c r="CT1907" s="423">
        <f t="shared" ref="CT1907" si="3206">IF(S1907="",0,S1907)</f>
        <v>0</v>
      </c>
      <c r="CU1907" s="423">
        <f t="shared" ref="CU1907" si="3207">IF(T1907="",0,T1907)</f>
        <v>0</v>
      </c>
      <c r="CV1907" s="423">
        <f t="shared" ref="CV1907" si="3208">IF(U1907="",0,U1907)</f>
        <v>0</v>
      </c>
      <c r="CW1907" s="423">
        <f t="shared" ref="CW1907" si="3209">IF(V1907="",0,V1907)</f>
        <v>0</v>
      </c>
      <c r="CX1907" s="423">
        <f t="shared" ref="CX1907" si="3210">IF(W1907="",0,W1907)</f>
        <v>0</v>
      </c>
      <c r="CY1907" s="423">
        <f t="shared" ref="CY1907" si="3211">IF(X1907="",0,X1907)</f>
        <v>0</v>
      </c>
      <c r="CZ1907" s="423">
        <f t="shared" ref="CZ1907" si="3212">IF(Y1907="",0,Y1907)</f>
        <v>0</v>
      </c>
      <c r="DA1907" s="423">
        <f t="shared" ref="DA1907" si="3213">IF(Z1907="",0,Z1907)</f>
        <v>0</v>
      </c>
      <c r="DB1907" s="423">
        <f t="shared" ref="DB1907" si="3214">IF(AA1907="",0,AA1907)</f>
        <v>0</v>
      </c>
      <c r="DC1907" s="423">
        <f t="shared" ref="DC1907" si="3215">IF(AB1907="",0,AB1907)</f>
        <v>0</v>
      </c>
      <c r="DD1907" s="423">
        <f t="shared" ref="DD1907" si="3216">IF(AC1907="",0,AC1907)</f>
        <v>0</v>
      </c>
      <c r="DE1907" s="423">
        <f t="shared" ref="DE1907" si="3217">IF(AD1907="",0,AD1907)</f>
        <v>0</v>
      </c>
      <c r="DF1907" s="300"/>
      <c r="DG1907" s="300"/>
      <c r="DH1907" s="300"/>
      <c r="DJ1907" s="610"/>
      <c r="DK1907" s="611"/>
      <c r="DL1907" s="415"/>
      <c r="DM1907" s="416"/>
      <c r="DN1907" s="416"/>
      <c r="DO1907" s="416"/>
      <c r="DP1907" s="416"/>
      <c r="DQ1907" s="416"/>
      <c r="DR1907" s="416"/>
      <c r="DS1907" s="416"/>
      <c r="DT1907" s="416"/>
      <c r="DU1907" s="416"/>
      <c r="DV1907" s="416"/>
      <c r="DW1907" s="416"/>
      <c r="DX1907" s="416"/>
      <c r="DY1907" s="416"/>
      <c r="DZ1907" s="416"/>
      <c r="EA1907" s="416"/>
      <c r="EB1907" s="416"/>
      <c r="EC1907" s="416"/>
      <c r="ED1907" s="416"/>
      <c r="EE1907" s="416"/>
      <c r="EF1907" s="416"/>
      <c r="EG1907" s="416"/>
      <c r="EH1907" s="416"/>
      <c r="EI1907" s="416"/>
      <c r="EJ1907" s="416"/>
      <c r="EK1907" s="416"/>
      <c r="EL1907" s="416"/>
      <c r="EM1907" s="416"/>
      <c r="EN1907" s="416"/>
      <c r="EO1907" s="417"/>
      <c r="ET1907" s="375"/>
      <c r="EU1907" s="375"/>
      <c r="EV1907" s="375"/>
      <c r="FF1907" s="400"/>
      <c r="FG1907" s="400"/>
      <c r="FH1907" s="400"/>
      <c r="FV1907" s="375"/>
      <c r="FW1907" s="375"/>
      <c r="FX1907" s="375"/>
    </row>
    <row r="1908" spans="1:180" ht="38.25" customHeight="1" x14ac:dyDescent="0.25">
      <c r="A1908" s="183"/>
      <c r="B1908" s="183"/>
      <c r="C1908" s="237" t="s">
        <v>404</v>
      </c>
      <c r="D1908" s="280"/>
      <c r="E1908" s="281"/>
      <c r="F1908" s="281"/>
      <c r="G1908" s="628"/>
      <c r="H1908" s="628"/>
      <c r="I1908" s="281"/>
      <c r="J1908" s="281"/>
      <c r="K1908" s="628"/>
      <c r="L1908" s="628"/>
      <c r="M1908" s="281"/>
      <c r="N1908" s="281"/>
      <c r="O1908" s="628"/>
      <c r="P1908" s="628"/>
      <c r="Q1908" s="281"/>
      <c r="R1908" s="281"/>
      <c r="S1908" s="628"/>
      <c r="T1908" s="628"/>
      <c r="U1908" s="281"/>
      <c r="V1908" s="281"/>
      <c r="W1908" s="628"/>
      <c r="X1908" s="628"/>
      <c r="Y1908" s="281"/>
      <c r="Z1908" s="281"/>
      <c r="AA1908" s="628"/>
      <c r="AB1908" s="628"/>
      <c r="AC1908" s="281"/>
      <c r="AD1908" s="281"/>
      <c r="AE1908" s="60"/>
      <c r="AF1908" s="259"/>
      <c r="AG1908" s="375">
        <f t="shared" si="2715"/>
        <v>27</v>
      </c>
      <c r="AH1908" s="375"/>
      <c r="AI1908" s="375"/>
      <c r="AJ1908" s="388">
        <f t="shared" si="3055"/>
        <v>0</v>
      </c>
      <c r="AK1908" s="379">
        <f t="shared" si="3056"/>
        <v>0</v>
      </c>
      <c r="AL1908" s="380">
        <f t="shared" si="3057"/>
        <v>0</v>
      </c>
      <c r="AM1908" s="292">
        <f t="shared" si="3058"/>
        <v>0</v>
      </c>
      <c r="AN1908" s="388">
        <f t="shared" si="3059"/>
        <v>0</v>
      </c>
      <c r="AO1908" s="379">
        <f t="shared" si="3060"/>
        <v>0</v>
      </c>
      <c r="AP1908" s="380">
        <f t="shared" si="3061"/>
        <v>0</v>
      </c>
      <c r="AQ1908" s="292">
        <f t="shared" si="3062"/>
        <v>0</v>
      </c>
      <c r="AR1908" s="388">
        <f t="shared" si="3063"/>
        <v>0</v>
      </c>
      <c r="AS1908" s="379">
        <f t="shared" si="3064"/>
        <v>0</v>
      </c>
      <c r="AT1908" s="380">
        <f t="shared" si="3065"/>
        <v>0</v>
      </c>
      <c r="AU1908" s="292">
        <f t="shared" si="3066"/>
        <v>0</v>
      </c>
      <c r="AV1908" s="388">
        <f t="shared" si="3067"/>
        <v>0</v>
      </c>
      <c r="AW1908" s="379">
        <f t="shared" si="3068"/>
        <v>0</v>
      </c>
      <c r="AX1908" s="380">
        <f t="shared" si="3069"/>
        <v>0</v>
      </c>
      <c r="AY1908" s="292">
        <f t="shared" si="3070"/>
        <v>0</v>
      </c>
      <c r="AZ1908" s="388">
        <f t="shared" si="3071"/>
        <v>0</v>
      </c>
      <c r="BA1908" s="379">
        <f t="shared" si="3072"/>
        <v>0</v>
      </c>
      <c r="BB1908" s="380">
        <f t="shared" si="3073"/>
        <v>0</v>
      </c>
      <c r="BC1908" s="292">
        <f t="shared" si="3074"/>
        <v>0</v>
      </c>
      <c r="BD1908" s="388">
        <f t="shared" si="3075"/>
        <v>0</v>
      </c>
      <c r="BE1908" s="379">
        <f t="shared" si="3076"/>
        <v>0</v>
      </c>
      <c r="BF1908" s="380">
        <f t="shared" si="3077"/>
        <v>0</v>
      </c>
      <c r="BG1908" s="292">
        <f t="shared" si="3078"/>
        <v>0</v>
      </c>
      <c r="BH1908" s="388">
        <f t="shared" si="3079"/>
        <v>0</v>
      </c>
      <c r="BI1908" s="379">
        <f t="shared" si="3080"/>
        <v>0</v>
      </c>
      <c r="BJ1908" s="380">
        <f t="shared" si="3081"/>
        <v>0</v>
      </c>
      <c r="BK1908" s="292">
        <f t="shared" si="3082"/>
        <v>0</v>
      </c>
      <c r="CD1908" s="299" t="s">
        <v>1917</v>
      </c>
      <c r="CE1908" s="301">
        <f t="shared" ref="CE1908" si="3218">SUM(D1908:D1909)</f>
        <v>0</v>
      </c>
      <c r="CF1908" s="301">
        <f t="shared" ref="CF1908" si="3219">SUM(E1908:E1909)</f>
        <v>0</v>
      </c>
      <c r="CG1908" s="301">
        <f t="shared" ref="CG1908" si="3220">SUM(F1908:F1909)</f>
        <v>0</v>
      </c>
      <c r="CH1908" s="301">
        <f t="shared" ref="CH1908" si="3221">SUM(G1908:G1909)</f>
        <v>0</v>
      </c>
      <c r="CI1908" s="301">
        <f t="shared" ref="CI1908" si="3222">SUM(H1908:H1909)</f>
        <v>0</v>
      </c>
      <c r="CJ1908" s="301">
        <f t="shared" ref="CJ1908" si="3223">SUM(I1908:I1909)</f>
        <v>0</v>
      </c>
      <c r="CK1908" s="301">
        <f t="shared" ref="CK1908" si="3224">SUM(J1908:J1909)</f>
        <v>0</v>
      </c>
      <c r="CL1908" s="301">
        <f t="shared" ref="CL1908" si="3225">SUM(K1908:K1909)</f>
        <v>0</v>
      </c>
      <c r="CM1908" s="301">
        <f t="shared" ref="CM1908" si="3226">SUM(L1908:L1909)</f>
        <v>0</v>
      </c>
      <c r="CN1908" s="301">
        <f t="shared" ref="CN1908" si="3227">SUM(M1908:M1909)</f>
        <v>0</v>
      </c>
      <c r="CO1908" s="301">
        <f t="shared" ref="CO1908" si="3228">SUM(N1908:N1909)</f>
        <v>0</v>
      </c>
      <c r="CP1908" s="301">
        <f t="shared" ref="CP1908" si="3229">SUM(O1908:O1909)</f>
        <v>0</v>
      </c>
      <c r="CQ1908" s="301">
        <f t="shared" ref="CQ1908" si="3230">SUM(P1908:P1909)</f>
        <v>0</v>
      </c>
      <c r="CR1908" s="301">
        <f t="shared" ref="CR1908" si="3231">SUM(Q1908:Q1909)</f>
        <v>0</v>
      </c>
      <c r="CS1908" s="301">
        <f t="shared" ref="CS1908" si="3232">SUM(R1908:R1909)</f>
        <v>0</v>
      </c>
      <c r="CT1908" s="301">
        <f t="shared" ref="CT1908" si="3233">SUM(S1908:S1909)</f>
        <v>0</v>
      </c>
      <c r="CU1908" s="301">
        <f t="shared" ref="CU1908" si="3234">SUM(T1908:T1909)</f>
        <v>0</v>
      </c>
      <c r="CV1908" s="301">
        <f t="shared" ref="CV1908" si="3235">SUM(U1908:U1909)</f>
        <v>0</v>
      </c>
      <c r="CW1908" s="301">
        <f t="shared" ref="CW1908" si="3236">SUM(V1908:V1909)</f>
        <v>0</v>
      </c>
      <c r="CX1908" s="301">
        <f t="shared" ref="CX1908" si="3237">SUM(W1908:W1909)</f>
        <v>0</v>
      </c>
      <c r="CY1908" s="301">
        <f t="shared" ref="CY1908" si="3238">SUM(X1908:X1909)</f>
        <v>0</v>
      </c>
      <c r="CZ1908" s="301">
        <f t="shared" ref="CZ1908" si="3239">SUM(Y1908:Y1909)</f>
        <v>0</v>
      </c>
      <c r="DA1908" s="301">
        <f t="shared" ref="DA1908" si="3240">SUM(Z1908:Z1909)</f>
        <v>0</v>
      </c>
      <c r="DB1908" s="301">
        <f t="shared" ref="DB1908" si="3241">SUM(AA1908:AA1909)</f>
        <v>0</v>
      </c>
      <c r="DC1908" s="301">
        <f t="shared" ref="DC1908" si="3242">SUM(AB1908:AB1909)</f>
        <v>0</v>
      </c>
      <c r="DD1908" s="301">
        <f t="shared" ref="DD1908" si="3243">SUM(AC1908:AC1909)</f>
        <v>0</v>
      </c>
      <c r="DE1908" s="301">
        <f t="shared" ref="DE1908" si="3244">SUM(AD1908:AD1909)</f>
        <v>0</v>
      </c>
      <c r="DF1908" s="301"/>
      <c r="DG1908" s="301"/>
      <c r="DH1908" s="301"/>
      <c r="DJ1908" s="616"/>
      <c r="DK1908" s="617"/>
      <c r="DL1908" s="415"/>
      <c r="DM1908" s="416"/>
      <c r="DN1908" s="416"/>
      <c r="DO1908" s="416"/>
      <c r="DP1908" s="416"/>
      <c r="DQ1908" s="416"/>
      <c r="DR1908" s="416"/>
      <c r="DS1908" s="416"/>
      <c r="DT1908" s="416"/>
      <c r="DU1908" s="416"/>
      <c r="DV1908" s="416"/>
      <c r="DW1908" s="416"/>
      <c r="DX1908" s="416"/>
      <c r="DY1908" s="416"/>
      <c r="DZ1908" s="416"/>
      <c r="EA1908" s="416"/>
      <c r="EB1908" s="416"/>
      <c r="EC1908" s="416"/>
      <c r="ED1908" s="416"/>
      <c r="EE1908" s="416"/>
      <c r="EF1908" s="416"/>
      <c r="EG1908" s="416"/>
      <c r="EH1908" s="416"/>
      <c r="EI1908" s="416"/>
      <c r="EJ1908" s="416"/>
      <c r="EK1908" s="416"/>
      <c r="EL1908" s="416"/>
      <c r="EM1908" s="416"/>
      <c r="EN1908" s="416"/>
      <c r="EO1908" s="417"/>
      <c r="ET1908" s="375"/>
      <c r="EU1908" s="375"/>
      <c r="EV1908" s="375"/>
      <c r="FF1908" s="400"/>
      <c r="FG1908" s="400"/>
      <c r="FH1908" s="400"/>
      <c r="FV1908" s="375"/>
      <c r="FW1908" s="375"/>
      <c r="FX1908" s="375"/>
    </row>
    <row r="1909" spans="1:180" ht="38.25" customHeight="1" x14ac:dyDescent="0.25">
      <c r="A1909" s="183"/>
      <c r="B1909" s="183"/>
      <c r="C1909" s="237" t="s">
        <v>406</v>
      </c>
      <c r="D1909" s="280"/>
      <c r="E1909" s="281"/>
      <c r="F1909" s="281"/>
      <c r="G1909" s="628"/>
      <c r="H1909" s="628"/>
      <c r="I1909" s="281"/>
      <c r="J1909" s="281"/>
      <c r="K1909" s="628"/>
      <c r="L1909" s="628"/>
      <c r="M1909" s="281"/>
      <c r="N1909" s="281"/>
      <c r="O1909" s="628"/>
      <c r="P1909" s="628"/>
      <c r="Q1909" s="281"/>
      <c r="R1909" s="281"/>
      <c r="S1909" s="628"/>
      <c r="T1909" s="628"/>
      <c r="U1909" s="281"/>
      <c r="V1909" s="281"/>
      <c r="W1909" s="628"/>
      <c r="X1909" s="628"/>
      <c r="Y1909" s="281"/>
      <c r="Z1909" s="281"/>
      <c r="AA1909" s="628"/>
      <c r="AB1909" s="628"/>
      <c r="AC1909" s="281"/>
      <c r="AD1909" s="281"/>
      <c r="AE1909" s="60"/>
      <c r="AF1909" s="259"/>
      <c r="AG1909" s="375">
        <f t="shared" si="2715"/>
        <v>27</v>
      </c>
      <c r="AH1909" s="375"/>
      <c r="AI1909" s="375"/>
      <c r="AJ1909" s="388">
        <f t="shared" si="3055"/>
        <v>0</v>
      </c>
      <c r="AK1909" s="379">
        <f t="shared" si="3056"/>
        <v>0</v>
      </c>
      <c r="AL1909" s="380">
        <f t="shared" si="3057"/>
        <v>0</v>
      </c>
      <c r="AM1909" s="292">
        <f t="shared" si="3058"/>
        <v>0</v>
      </c>
      <c r="AN1909" s="388">
        <f t="shared" si="3059"/>
        <v>0</v>
      </c>
      <c r="AO1909" s="379">
        <f t="shared" si="3060"/>
        <v>0</v>
      </c>
      <c r="AP1909" s="380">
        <f t="shared" si="3061"/>
        <v>0</v>
      </c>
      <c r="AQ1909" s="292">
        <f t="shared" si="3062"/>
        <v>0</v>
      </c>
      <c r="AR1909" s="388">
        <f t="shared" si="3063"/>
        <v>0</v>
      </c>
      <c r="AS1909" s="379">
        <f t="shared" si="3064"/>
        <v>0</v>
      </c>
      <c r="AT1909" s="380">
        <f t="shared" si="3065"/>
        <v>0</v>
      </c>
      <c r="AU1909" s="292">
        <f t="shared" si="3066"/>
        <v>0</v>
      </c>
      <c r="AV1909" s="388">
        <f t="shared" si="3067"/>
        <v>0</v>
      </c>
      <c r="AW1909" s="379">
        <f t="shared" si="3068"/>
        <v>0</v>
      </c>
      <c r="AX1909" s="380">
        <f t="shared" si="3069"/>
        <v>0</v>
      </c>
      <c r="AY1909" s="292">
        <f t="shared" si="3070"/>
        <v>0</v>
      </c>
      <c r="AZ1909" s="388">
        <f t="shared" si="3071"/>
        <v>0</v>
      </c>
      <c r="BA1909" s="379">
        <f t="shared" si="3072"/>
        <v>0</v>
      </c>
      <c r="BB1909" s="380">
        <f t="shared" si="3073"/>
        <v>0</v>
      </c>
      <c r="BC1909" s="292">
        <f t="shared" si="3074"/>
        <v>0</v>
      </c>
      <c r="BD1909" s="388">
        <f t="shared" si="3075"/>
        <v>0</v>
      </c>
      <c r="BE1909" s="379">
        <f t="shared" si="3076"/>
        <v>0</v>
      </c>
      <c r="BF1909" s="380">
        <f t="shared" si="3077"/>
        <v>0</v>
      </c>
      <c r="BG1909" s="292">
        <f t="shared" si="3078"/>
        <v>0</v>
      </c>
      <c r="BH1909" s="388">
        <f t="shared" si="3079"/>
        <v>0</v>
      </c>
      <c r="BI1909" s="379">
        <f t="shared" si="3080"/>
        <v>0</v>
      </c>
      <c r="BJ1909" s="380">
        <f t="shared" si="3081"/>
        <v>0</v>
      </c>
      <c r="BK1909" s="292">
        <f t="shared" si="3082"/>
        <v>0</v>
      </c>
      <c r="CD1909" s="299" t="s">
        <v>1910</v>
      </c>
      <c r="CE1909" s="422">
        <f t="shared" ref="CE1909" si="3245">IF(CE1907="NA",COUNTIF(D1908:D1909,"NA"),COUNTIF(D1908:D1909,"NS"))</f>
        <v>0</v>
      </c>
      <c r="CF1909" s="422">
        <f t="shared" ref="CF1909" si="3246">IF(CF1907="NA",COUNTIF(E1908:E1909,"NA"),COUNTIF(E1908:E1909,"NS"))</f>
        <v>0</v>
      </c>
      <c r="CG1909" s="422">
        <f t="shared" ref="CG1909" si="3247">IF(CG1907="NA",COUNTIF(F1908:F1909,"NA"),COUNTIF(F1908:F1909,"NS"))</f>
        <v>0</v>
      </c>
      <c r="CH1909" s="422">
        <f t="shared" ref="CH1909" si="3248">IF(CH1907="NA",COUNTIF(G1908:G1909,"NA"),COUNTIF(G1908:G1909,"NS"))</f>
        <v>0</v>
      </c>
      <c r="CI1909" s="422">
        <f t="shared" ref="CI1909" si="3249">IF(CI1907="NA",COUNTIF(H1908:H1909,"NA"),COUNTIF(H1908:H1909,"NS"))</f>
        <v>0</v>
      </c>
      <c r="CJ1909" s="422">
        <f t="shared" ref="CJ1909" si="3250">IF(CJ1907="NA",COUNTIF(I1908:I1909,"NA"),COUNTIF(I1908:I1909,"NS"))</f>
        <v>0</v>
      </c>
      <c r="CK1909" s="422">
        <f t="shared" ref="CK1909" si="3251">IF(CK1907="NA",COUNTIF(J1908:J1909,"NA"),COUNTIF(J1908:J1909,"NS"))</f>
        <v>0</v>
      </c>
      <c r="CL1909" s="422">
        <f t="shared" ref="CL1909" si="3252">IF(CL1907="NA",COUNTIF(K1908:K1909,"NA"),COUNTIF(K1908:K1909,"NS"))</f>
        <v>0</v>
      </c>
      <c r="CM1909" s="422">
        <f t="shared" ref="CM1909" si="3253">IF(CM1907="NA",COUNTIF(L1908:L1909,"NA"),COUNTIF(L1908:L1909,"NS"))</f>
        <v>0</v>
      </c>
      <c r="CN1909" s="422">
        <f t="shared" ref="CN1909" si="3254">IF(CN1907="NA",COUNTIF(M1908:M1909,"NA"),COUNTIF(M1908:M1909,"NS"))</f>
        <v>0</v>
      </c>
      <c r="CO1909" s="422">
        <f t="shared" ref="CO1909" si="3255">IF(CO1907="NA",COUNTIF(N1908:N1909,"NA"),COUNTIF(N1908:N1909,"NS"))</f>
        <v>0</v>
      </c>
      <c r="CP1909" s="422">
        <f t="shared" ref="CP1909" si="3256">IF(CP1907="NA",COUNTIF(O1908:O1909,"NA"),COUNTIF(O1908:O1909,"NS"))</f>
        <v>0</v>
      </c>
      <c r="CQ1909" s="422">
        <f t="shared" ref="CQ1909" si="3257">IF(CQ1907="NA",COUNTIF(P1908:P1909,"NA"),COUNTIF(P1908:P1909,"NS"))</f>
        <v>0</v>
      </c>
      <c r="CR1909" s="422">
        <f t="shared" ref="CR1909" si="3258">IF(CR1907="NA",COUNTIF(Q1908:Q1909,"NA"),COUNTIF(Q1908:Q1909,"NS"))</f>
        <v>0</v>
      </c>
      <c r="CS1909" s="422">
        <f t="shared" ref="CS1909" si="3259">IF(CS1907="NA",COUNTIF(R1908:R1909,"NA"),COUNTIF(R1908:R1909,"NS"))</f>
        <v>0</v>
      </c>
      <c r="CT1909" s="422">
        <f t="shared" ref="CT1909" si="3260">IF(CT1907="NA",COUNTIF(S1908:S1909,"NA"),COUNTIF(S1908:S1909,"NS"))</f>
        <v>0</v>
      </c>
      <c r="CU1909" s="422">
        <f t="shared" ref="CU1909" si="3261">IF(CU1907="NA",COUNTIF(T1908:T1909,"NA"),COUNTIF(T1908:T1909,"NS"))</f>
        <v>0</v>
      </c>
      <c r="CV1909" s="422">
        <f t="shared" ref="CV1909" si="3262">IF(CV1907="NA",COUNTIF(U1908:U1909,"NA"),COUNTIF(U1908:U1909,"NS"))</f>
        <v>0</v>
      </c>
      <c r="CW1909" s="422">
        <f t="shared" ref="CW1909" si="3263">IF(CW1907="NA",COUNTIF(V1908:V1909,"NA"),COUNTIF(V1908:V1909,"NS"))</f>
        <v>0</v>
      </c>
      <c r="CX1909" s="422">
        <f t="shared" ref="CX1909" si="3264">IF(CX1907="NA",COUNTIF(W1908:W1909,"NA"),COUNTIF(W1908:W1909,"NS"))</f>
        <v>0</v>
      </c>
      <c r="CY1909" s="422">
        <f t="shared" ref="CY1909" si="3265">IF(CY1907="NA",COUNTIF(X1908:X1909,"NA"),COUNTIF(X1908:X1909,"NS"))</f>
        <v>0</v>
      </c>
      <c r="CZ1909" s="422">
        <f t="shared" ref="CZ1909" si="3266">IF(CZ1907="NA",COUNTIF(Y1908:Y1909,"NA"),COUNTIF(Y1908:Y1909,"NS"))</f>
        <v>0</v>
      </c>
      <c r="DA1909" s="422">
        <f t="shared" ref="DA1909" si="3267">IF(DA1907="NA",COUNTIF(Z1908:Z1909,"NA"),COUNTIF(Z1908:Z1909,"NS"))</f>
        <v>0</v>
      </c>
      <c r="DB1909" s="422">
        <f t="shared" ref="DB1909" si="3268">IF(DB1907="NA",COUNTIF(AA1908:AA1909,"NA"),COUNTIF(AA1908:AA1909,"NS"))</f>
        <v>0</v>
      </c>
      <c r="DC1909" s="422">
        <f t="shared" ref="DC1909" si="3269">IF(DC1907="NA",COUNTIF(AB1908:AB1909,"NA"),COUNTIF(AB1908:AB1909,"NS"))</f>
        <v>0</v>
      </c>
      <c r="DD1909" s="422">
        <f t="shared" ref="DD1909" si="3270">IF(DD1907="NA",COUNTIF(AC1908:AC1909,"NA"),COUNTIF(AC1908:AC1909,"NS"))</f>
        <v>0</v>
      </c>
      <c r="DE1909" s="422">
        <f t="shared" ref="DE1909" si="3271">IF(DE1907="NA",COUNTIF(AD1908:AD1909,"NA"),COUNTIF(AD1908:AD1909,"NS"))</f>
        <v>0</v>
      </c>
      <c r="DF1909" s="300"/>
      <c r="DG1909" s="300"/>
      <c r="DH1909" s="300"/>
      <c r="DJ1909" s="616"/>
      <c r="DK1909" s="617"/>
      <c r="DL1909" s="415"/>
      <c r="DM1909" s="416"/>
      <c r="DN1909" s="416"/>
      <c r="DO1909" s="416"/>
      <c r="DP1909" s="416"/>
      <c r="DQ1909" s="416"/>
      <c r="DR1909" s="416"/>
      <c r="DS1909" s="416"/>
      <c r="DT1909" s="416"/>
      <c r="DU1909" s="416"/>
      <c r="DV1909" s="416"/>
      <c r="DW1909" s="416"/>
      <c r="DX1909" s="416"/>
      <c r="DY1909" s="416"/>
      <c r="DZ1909" s="416"/>
      <c r="EA1909" s="416"/>
      <c r="EB1909" s="416"/>
      <c r="EC1909" s="416"/>
      <c r="ED1909" s="416"/>
      <c r="EE1909" s="416"/>
      <c r="EF1909" s="416"/>
      <c r="EG1909" s="416"/>
      <c r="EH1909" s="416"/>
      <c r="EI1909" s="416"/>
      <c r="EJ1909" s="416"/>
      <c r="EK1909" s="416"/>
      <c r="EL1909" s="416"/>
      <c r="EM1909" s="416"/>
      <c r="EN1909" s="416"/>
      <c r="EO1909" s="417"/>
      <c r="ET1909" s="375"/>
      <c r="EU1909" s="375"/>
      <c r="EV1909" s="375"/>
      <c r="FF1909" s="400"/>
      <c r="FG1909" s="400"/>
      <c r="FH1909" s="400"/>
      <c r="FV1909" s="375"/>
      <c r="FW1909" s="375"/>
      <c r="FX1909" s="375"/>
    </row>
    <row r="1910" spans="1:180" ht="38.25" customHeight="1" x14ac:dyDescent="0.25">
      <c r="A1910" s="182"/>
      <c r="B1910" s="182"/>
      <c r="C1910" s="236" t="s">
        <v>408</v>
      </c>
      <c r="D1910" s="280"/>
      <c r="E1910" s="281"/>
      <c r="F1910" s="281"/>
      <c r="G1910" s="628"/>
      <c r="H1910" s="628"/>
      <c r="I1910" s="281"/>
      <c r="J1910" s="281"/>
      <c r="K1910" s="628"/>
      <c r="L1910" s="628"/>
      <c r="M1910" s="281"/>
      <c r="N1910" s="281"/>
      <c r="O1910" s="628"/>
      <c r="P1910" s="628"/>
      <c r="Q1910" s="281"/>
      <c r="R1910" s="281"/>
      <c r="S1910" s="628"/>
      <c r="T1910" s="628"/>
      <c r="U1910" s="281"/>
      <c r="V1910" s="281"/>
      <c r="W1910" s="628"/>
      <c r="X1910" s="628"/>
      <c r="Y1910" s="281"/>
      <c r="Z1910" s="281"/>
      <c r="AA1910" s="628"/>
      <c r="AB1910" s="628"/>
      <c r="AC1910" s="281"/>
      <c r="AD1910" s="281"/>
      <c r="AE1910" s="60"/>
      <c r="AF1910" s="259"/>
      <c r="AG1910" s="375">
        <f t="shared" si="2715"/>
        <v>27</v>
      </c>
      <c r="AH1910" s="375"/>
      <c r="AI1910" s="375"/>
      <c r="AJ1910" s="388">
        <f t="shared" si="3055"/>
        <v>0</v>
      </c>
      <c r="AK1910" s="379">
        <f t="shared" si="3056"/>
        <v>0</v>
      </c>
      <c r="AL1910" s="380">
        <f t="shared" si="3057"/>
        <v>0</v>
      </c>
      <c r="AM1910" s="292">
        <f t="shared" si="3058"/>
        <v>0</v>
      </c>
      <c r="AN1910" s="388">
        <f t="shared" si="3059"/>
        <v>0</v>
      </c>
      <c r="AO1910" s="379">
        <f t="shared" si="3060"/>
        <v>0</v>
      </c>
      <c r="AP1910" s="380">
        <f t="shared" si="3061"/>
        <v>0</v>
      </c>
      <c r="AQ1910" s="292">
        <f t="shared" si="3062"/>
        <v>0</v>
      </c>
      <c r="AR1910" s="388">
        <f t="shared" si="3063"/>
        <v>0</v>
      </c>
      <c r="AS1910" s="379">
        <f t="shared" si="3064"/>
        <v>0</v>
      </c>
      <c r="AT1910" s="380">
        <f t="shared" si="3065"/>
        <v>0</v>
      </c>
      <c r="AU1910" s="292">
        <f t="shared" si="3066"/>
        <v>0</v>
      </c>
      <c r="AV1910" s="388">
        <f t="shared" si="3067"/>
        <v>0</v>
      </c>
      <c r="AW1910" s="379">
        <f t="shared" si="3068"/>
        <v>0</v>
      </c>
      <c r="AX1910" s="380">
        <f t="shared" si="3069"/>
        <v>0</v>
      </c>
      <c r="AY1910" s="292">
        <f t="shared" si="3070"/>
        <v>0</v>
      </c>
      <c r="AZ1910" s="388">
        <f t="shared" si="3071"/>
        <v>0</v>
      </c>
      <c r="BA1910" s="379">
        <f t="shared" si="3072"/>
        <v>0</v>
      </c>
      <c r="BB1910" s="380">
        <f t="shared" si="3073"/>
        <v>0</v>
      </c>
      <c r="BC1910" s="292">
        <f t="shared" si="3074"/>
        <v>0</v>
      </c>
      <c r="BD1910" s="388">
        <f t="shared" si="3075"/>
        <v>0</v>
      </c>
      <c r="BE1910" s="379">
        <f t="shared" si="3076"/>
        <v>0</v>
      </c>
      <c r="BF1910" s="380">
        <f t="shared" si="3077"/>
        <v>0</v>
      </c>
      <c r="BG1910" s="292">
        <f t="shared" si="3078"/>
        <v>0</v>
      </c>
      <c r="BH1910" s="388">
        <f t="shared" si="3079"/>
        <v>0</v>
      </c>
      <c r="BI1910" s="379">
        <f t="shared" si="3080"/>
        <v>0</v>
      </c>
      <c r="BJ1910" s="380">
        <f t="shared" si="3081"/>
        <v>0</v>
      </c>
      <c r="BK1910" s="292">
        <f t="shared" si="3082"/>
        <v>0</v>
      </c>
      <c r="CD1910" s="308" t="s">
        <v>1918</v>
      </c>
      <c r="CE1910" s="435">
        <f t="shared" ref="CE1910" si="3272">IF(OR(AND(CE1907=0,CE1909&gt;0),AND(CE1907="NS",CE1908&gt;0),AND(CE1907="NS",CE1909=0,CE1908=0)),1,IF(OR(AND(CE1907&gt;0,CE1909=2),AND(CE1907="NS",CE1909=2),AND(CE1907="NS",CE1908=0,CE1909&gt;0),OR(CE1907=CE1908,AND(CE1907="",CE1909=0,CE1908=0))),0,1))</f>
        <v>0</v>
      </c>
      <c r="CF1910" s="435">
        <f t="shared" ref="CF1910" si="3273">IF(OR(AND(CF1907=0,CF1909&gt;0),AND(CF1907="NS",CF1908&gt;0),AND(CF1907="NS",CF1909=0,CF1908=0)),1,IF(OR(AND(CF1907&gt;0,CF1909=2),AND(CF1907="NS",CF1909=2),AND(CF1907="NS",CF1908=0,CF1909&gt;0),OR(CF1907=CF1908,AND(CF1907="",CF1909=0,CF1908=0))),0,1))</f>
        <v>0</v>
      </c>
      <c r="CG1910" s="435">
        <f t="shared" ref="CG1910" si="3274">IF(OR(AND(CG1907=0,CG1909&gt;0),AND(CG1907="NS",CG1908&gt;0),AND(CG1907="NS",CG1909=0,CG1908=0)),1,IF(OR(AND(CG1907&gt;0,CG1909=2),AND(CG1907="NS",CG1909=2),AND(CG1907="NS",CG1908=0,CG1909&gt;0),OR(CG1907=CG1908,AND(CG1907="",CG1909=0,CG1908=0))),0,1))</f>
        <v>0</v>
      </c>
      <c r="CH1910" s="435">
        <f t="shared" ref="CH1910" si="3275">IF(OR(AND(CH1907=0,CH1909&gt;0),AND(CH1907="NS",CH1908&gt;0),AND(CH1907="NS",CH1909=0,CH1908=0)),1,IF(OR(AND(CH1907&gt;0,CH1909=2),AND(CH1907="NS",CH1909=2),AND(CH1907="NS",CH1908=0,CH1909&gt;0),OR(CH1907=CH1908,AND(CH1907="",CH1909=0,CH1908=0))),0,1))</f>
        <v>0</v>
      </c>
      <c r="CI1910" s="435">
        <f t="shared" ref="CI1910" si="3276">IF(OR(AND(CI1907=0,CI1909&gt;0),AND(CI1907="NS",CI1908&gt;0),AND(CI1907="NS",CI1909=0,CI1908=0)),1,IF(OR(AND(CI1907&gt;0,CI1909=2),AND(CI1907="NS",CI1909=2),AND(CI1907="NS",CI1908=0,CI1909&gt;0),OR(CI1907=CI1908,AND(CI1907="",CI1909=0,CI1908=0))),0,1))</f>
        <v>0</v>
      </c>
      <c r="CJ1910" s="435">
        <f t="shared" ref="CJ1910" si="3277">IF(OR(AND(CJ1907=0,CJ1909&gt;0),AND(CJ1907="NS",CJ1908&gt;0),AND(CJ1907="NS",CJ1909=0,CJ1908=0)),1,IF(OR(AND(CJ1907&gt;0,CJ1909=2),AND(CJ1907="NS",CJ1909=2),AND(CJ1907="NS",CJ1908=0,CJ1909&gt;0),OR(CJ1907=CJ1908,AND(CJ1907="",CJ1909=0,CJ1908=0))),0,1))</f>
        <v>0</v>
      </c>
      <c r="CK1910" s="435">
        <f t="shared" ref="CK1910" si="3278">IF(OR(AND(CK1907=0,CK1909&gt;0),AND(CK1907="NS",CK1908&gt;0),AND(CK1907="NS",CK1909=0,CK1908=0)),1,IF(OR(AND(CK1907&gt;0,CK1909=2),AND(CK1907="NS",CK1909=2),AND(CK1907="NS",CK1908=0,CK1909&gt;0),OR(CK1907=CK1908,AND(CK1907="",CK1909=0,CK1908=0))),0,1))</f>
        <v>0</v>
      </c>
      <c r="CL1910" s="435">
        <f t="shared" ref="CL1910" si="3279">IF(OR(AND(CL1907=0,CL1909&gt;0),AND(CL1907="NS",CL1908&gt;0),AND(CL1907="NS",CL1909=0,CL1908=0)),1,IF(OR(AND(CL1907&gt;0,CL1909=2),AND(CL1907="NS",CL1909=2),AND(CL1907="NS",CL1908=0,CL1909&gt;0),OR(CL1907=CL1908,AND(CL1907="",CL1909=0,CL1908=0))),0,1))</f>
        <v>0</v>
      </c>
      <c r="CM1910" s="435">
        <f t="shared" ref="CM1910" si="3280">IF(OR(AND(CM1907=0,CM1909&gt;0),AND(CM1907="NS",CM1908&gt;0),AND(CM1907="NS",CM1909=0,CM1908=0)),1,IF(OR(AND(CM1907&gt;0,CM1909=2),AND(CM1907="NS",CM1909=2),AND(CM1907="NS",CM1908=0,CM1909&gt;0),OR(CM1907=CM1908,AND(CM1907="",CM1909=0,CM1908=0))),0,1))</f>
        <v>0</v>
      </c>
      <c r="CN1910" s="435">
        <f t="shared" ref="CN1910" si="3281">IF(OR(AND(CN1907=0,CN1909&gt;0),AND(CN1907="NS",CN1908&gt;0),AND(CN1907="NS",CN1909=0,CN1908=0)),1,IF(OR(AND(CN1907&gt;0,CN1909=2),AND(CN1907="NS",CN1909=2),AND(CN1907="NS",CN1908=0,CN1909&gt;0),OR(CN1907=CN1908,AND(CN1907="",CN1909=0,CN1908=0))),0,1))</f>
        <v>0</v>
      </c>
      <c r="CO1910" s="435">
        <f t="shared" ref="CO1910" si="3282">IF(OR(AND(CO1907=0,CO1909&gt;0),AND(CO1907="NS",CO1908&gt;0),AND(CO1907="NS",CO1909=0,CO1908=0)),1,IF(OR(AND(CO1907&gt;0,CO1909=2),AND(CO1907="NS",CO1909=2),AND(CO1907="NS",CO1908=0,CO1909&gt;0),OR(CO1907=CO1908,AND(CO1907="",CO1909=0,CO1908=0))),0,1))</f>
        <v>0</v>
      </c>
      <c r="CP1910" s="435">
        <f t="shared" ref="CP1910" si="3283">IF(OR(AND(CP1907=0,CP1909&gt;0),AND(CP1907="NS",CP1908&gt;0),AND(CP1907="NS",CP1909=0,CP1908=0)),1,IF(OR(AND(CP1907&gt;0,CP1909=2),AND(CP1907="NS",CP1909=2),AND(CP1907="NS",CP1908=0,CP1909&gt;0),OR(CP1907=CP1908,AND(CP1907="",CP1909=0,CP1908=0))),0,1))</f>
        <v>0</v>
      </c>
      <c r="CQ1910" s="435">
        <f t="shared" ref="CQ1910" si="3284">IF(OR(AND(CQ1907=0,CQ1909&gt;0),AND(CQ1907="NS",CQ1908&gt;0),AND(CQ1907="NS",CQ1909=0,CQ1908=0)),1,IF(OR(AND(CQ1907&gt;0,CQ1909=2),AND(CQ1907="NS",CQ1909=2),AND(CQ1907="NS",CQ1908=0,CQ1909&gt;0),OR(CQ1907=CQ1908,AND(CQ1907="",CQ1909=0,CQ1908=0))),0,1))</f>
        <v>0</v>
      </c>
      <c r="CR1910" s="435">
        <f t="shared" ref="CR1910" si="3285">IF(OR(AND(CR1907=0,CR1909&gt;0),AND(CR1907="NS",CR1908&gt;0),AND(CR1907="NS",CR1909=0,CR1908=0)),1,IF(OR(AND(CR1907&gt;0,CR1909=2),AND(CR1907="NS",CR1909=2),AND(CR1907="NS",CR1908=0,CR1909&gt;0),OR(CR1907=CR1908,AND(CR1907="",CR1909=0,CR1908=0))),0,1))</f>
        <v>0</v>
      </c>
      <c r="CS1910" s="435">
        <f t="shared" ref="CS1910" si="3286">IF(OR(AND(CS1907=0,CS1909&gt;0),AND(CS1907="NS",CS1908&gt;0),AND(CS1907="NS",CS1909=0,CS1908=0)),1,IF(OR(AND(CS1907&gt;0,CS1909=2),AND(CS1907="NS",CS1909=2),AND(CS1907="NS",CS1908=0,CS1909&gt;0),OR(CS1907=CS1908,AND(CS1907="",CS1909=0,CS1908=0))),0,1))</f>
        <v>0</v>
      </c>
      <c r="CT1910" s="435">
        <f t="shared" ref="CT1910" si="3287">IF(OR(AND(CT1907=0,CT1909&gt;0),AND(CT1907="NS",CT1908&gt;0),AND(CT1907="NS",CT1909=0,CT1908=0)),1,IF(OR(AND(CT1907&gt;0,CT1909=2),AND(CT1907="NS",CT1909=2),AND(CT1907="NS",CT1908=0,CT1909&gt;0),OR(CT1907=CT1908,AND(CT1907="",CT1909=0,CT1908=0))),0,1))</f>
        <v>0</v>
      </c>
      <c r="CU1910" s="435">
        <f t="shared" ref="CU1910" si="3288">IF(OR(AND(CU1907=0,CU1909&gt;0),AND(CU1907="NS",CU1908&gt;0),AND(CU1907="NS",CU1909=0,CU1908=0)),1,IF(OR(AND(CU1907&gt;0,CU1909=2),AND(CU1907="NS",CU1909=2),AND(CU1907="NS",CU1908=0,CU1909&gt;0),OR(CU1907=CU1908,AND(CU1907="",CU1909=0,CU1908=0))),0,1))</f>
        <v>0</v>
      </c>
      <c r="CV1910" s="435">
        <f t="shared" ref="CV1910" si="3289">IF(OR(AND(CV1907=0,CV1909&gt;0),AND(CV1907="NS",CV1908&gt;0),AND(CV1907="NS",CV1909=0,CV1908=0)),1,IF(OR(AND(CV1907&gt;0,CV1909=2),AND(CV1907="NS",CV1909=2),AND(CV1907="NS",CV1908=0,CV1909&gt;0),OR(CV1907=CV1908,AND(CV1907="",CV1909=0,CV1908=0))),0,1))</f>
        <v>0</v>
      </c>
      <c r="CW1910" s="435">
        <f t="shared" ref="CW1910" si="3290">IF(OR(AND(CW1907=0,CW1909&gt;0),AND(CW1907="NS",CW1908&gt;0),AND(CW1907="NS",CW1909=0,CW1908=0)),1,IF(OR(AND(CW1907&gt;0,CW1909=2),AND(CW1907="NS",CW1909=2),AND(CW1907="NS",CW1908=0,CW1909&gt;0),OR(CW1907=CW1908,AND(CW1907="",CW1909=0,CW1908=0))),0,1))</f>
        <v>0</v>
      </c>
      <c r="CX1910" s="435">
        <f t="shared" ref="CX1910" si="3291">IF(OR(AND(CX1907=0,CX1909&gt;0),AND(CX1907="NS",CX1908&gt;0),AND(CX1907="NS",CX1909=0,CX1908=0)),1,IF(OR(AND(CX1907&gt;0,CX1909=2),AND(CX1907="NS",CX1909=2),AND(CX1907="NS",CX1908=0,CX1909&gt;0),OR(CX1907=CX1908,AND(CX1907="",CX1909=0,CX1908=0))),0,1))</f>
        <v>0</v>
      </c>
      <c r="CY1910" s="435">
        <f t="shared" ref="CY1910" si="3292">IF(OR(AND(CY1907=0,CY1909&gt;0),AND(CY1907="NS",CY1908&gt;0),AND(CY1907="NS",CY1909=0,CY1908=0)),1,IF(OR(AND(CY1907&gt;0,CY1909=2),AND(CY1907="NS",CY1909=2),AND(CY1907="NS",CY1908=0,CY1909&gt;0),OR(CY1907=CY1908,AND(CY1907="",CY1909=0,CY1908=0))),0,1))</f>
        <v>0</v>
      </c>
      <c r="CZ1910" s="435">
        <f t="shared" ref="CZ1910" si="3293">IF(OR(AND(CZ1907=0,CZ1909&gt;0),AND(CZ1907="NS",CZ1908&gt;0),AND(CZ1907="NS",CZ1909=0,CZ1908=0)),1,IF(OR(AND(CZ1907&gt;0,CZ1909=2),AND(CZ1907="NS",CZ1909=2),AND(CZ1907="NS",CZ1908=0,CZ1909&gt;0),OR(CZ1907=CZ1908,AND(CZ1907="",CZ1909=0,CZ1908=0))),0,1))</f>
        <v>0</v>
      </c>
      <c r="DA1910" s="435">
        <f t="shared" ref="DA1910" si="3294">IF(OR(AND(DA1907=0,DA1909&gt;0),AND(DA1907="NS",DA1908&gt;0),AND(DA1907="NS",DA1909=0,DA1908=0)),1,IF(OR(AND(DA1907&gt;0,DA1909=2),AND(DA1907="NS",DA1909=2),AND(DA1907="NS",DA1908=0,DA1909&gt;0),OR(DA1907=DA1908,AND(DA1907="",DA1909=0,DA1908=0))),0,1))</f>
        <v>0</v>
      </c>
      <c r="DB1910" s="435">
        <f t="shared" ref="DB1910" si="3295">IF(OR(AND(DB1907=0,DB1909&gt;0),AND(DB1907="NS",DB1908&gt;0),AND(DB1907="NS",DB1909=0,DB1908=0)),1,IF(OR(AND(DB1907&gt;0,DB1909=2),AND(DB1907="NS",DB1909=2),AND(DB1907="NS",DB1908=0,DB1909&gt;0),OR(DB1907=DB1908,AND(DB1907="",DB1909=0,DB1908=0))),0,1))</f>
        <v>0</v>
      </c>
      <c r="DC1910" s="435">
        <f t="shared" ref="DC1910" si="3296">IF(OR(AND(DC1907=0,DC1909&gt;0),AND(DC1907="NS",DC1908&gt;0),AND(DC1907="NS",DC1909=0,DC1908=0)),1,IF(OR(AND(DC1907&gt;0,DC1909=2),AND(DC1907="NS",DC1909=2),AND(DC1907="NS",DC1908=0,DC1909&gt;0),OR(DC1907=DC1908,AND(DC1907="",DC1909=0,DC1908=0))),0,1))</f>
        <v>0</v>
      </c>
      <c r="DD1910" s="435">
        <f t="shared" ref="DD1910" si="3297">IF(OR(AND(DD1907=0,DD1909&gt;0),AND(DD1907="NS",DD1908&gt;0),AND(DD1907="NS",DD1909=0,DD1908=0)),1,IF(OR(AND(DD1907&gt;0,DD1909=2),AND(DD1907="NS",DD1909=2),AND(DD1907="NS",DD1908=0,DD1909&gt;0),OR(DD1907=DD1908,AND(DD1907="",DD1909=0,DD1908=0))),0,1))</f>
        <v>0</v>
      </c>
      <c r="DE1910" s="435">
        <f t="shared" ref="DE1910" si="3298">IF(OR(AND(DE1907=0,DE1909&gt;0),AND(DE1907="NS",DE1908&gt;0),AND(DE1907="NS",DE1909=0,DE1908=0)),1,IF(OR(AND(DE1907&gt;0,DE1909=2),AND(DE1907="NS",DE1909=2),AND(DE1907="NS",DE1908=0,DE1909&gt;0),OR(DE1907=DE1908,AND(DE1907="",DE1909=0,DE1908=0))),0,1))</f>
        <v>0</v>
      </c>
      <c r="DF1910" s="465"/>
      <c r="DG1910" s="465"/>
      <c r="DH1910" s="465"/>
      <c r="DI1910" s="400">
        <f>SUM(CE1910:DH1910)</f>
        <v>0</v>
      </c>
      <c r="DJ1910" s="610"/>
      <c r="DK1910" s="611"/>
      <c r="DL1910" s="415"/>
      <c r="DM1910" s="416"/>
      <c r="DN1910" s="416"/>
      <c r="DO1910" s="416"/>
      <c r="DP1910" s="416"/>
      <c r="DQ1910" s="416"/>
      <c r="DR1910" s="416"/>
      <c r="DS1910" s="416"/>
      <c r="DT1910" s="416"/>
      <c r="DU1910" s="416"/>
      <c r="DV1910" s="416"/>
      <c r="DW1910" s="416"/>
      <c r="DX1910" s="416"/>
      <c r="DY1910" s="416"/>
      <c r="DZ1910" s="416"/>
      <c r="EA1910" s="416"/>
      <c r="EB1910" s="416"/>
      <c r="EC1910" s="416"/>
      <c r="ED1910" s="416"/>
      <c r="EE1910" s="416"/>
      <c r="EF1910" s="416"/>
      <c r="EG1910" s="416"/>
      <c r="EH1910" s="416"/>
      <c r="EI1910" s="416"/>
      <c r="EJ1910" s="416"/>
      <c r="EK1910" s="416"/>
      <c r="EL1910" s="416"/>
      <c r="EM1910" s="416"/>
      <c r="EN1910" s="416"/>
      <c r="EO1910" s="417"/>
      <c r="ET1910" s="375"/>
      <c r="EU1910" s="375"/>
      <c r="EV1910" s="375"/>
      <c r="FF1910" s="400"/>
      <c r="FG1910" s="400"/>
      <c r="FH1910" s="400"/>
      <c r="FV1910" s="375"/>
      <c r="FW1910" s="375"/>
      <c r="FX1910" s="375"/>
    </row>
    <row r="1911" spans="1:180" ht="38.25" customHeight="1" x14ac:dyDescent="0.25">
      <c r="A1911" s="182"/>
      <c r="B1911" s="182"/>
      <c r="C1911" s="236" t="s">
        <v>410</v>
      </c>
      <c r="D1911" s="280"/>
      <c r="E1911" s="281"/>
      <c r="F1911" s="281"/>
      <c r="G1911" s="628"/>
      <c r="H1911" s="628"/>
      <c r="I1911" s="281"/>
      <c r="J1911" s="281"/>
      <c r="K1911" s="628"/>
      <c r="L1911" s="628"/>
      <c r="M1911" s="281"/>
      <c r="N1911" s="281"/>
      <c r="O1911" s="628"/>
      <c r="P1911" s="628"/>
      <c r="Q1911" s="281"/>
      <c r="R1911" s="281"/>
      <c r="S1911" s="628"/>
      <c r="T1911" s="628"/>
      <c r="U1911" s="281"/>
      <c r="V1911" s="281"/>
      <c r="W1911" s="628"/>
      <c r="X1911" s="628"/>
      <c r="Y1911" s="281"/>
      <c r="Z1911" s="281"/>
      <c r="AA1911" s="628"/>
      <c r="AB1911" s="628"/>
      <c r="AC1911" s="281"/>
      <c r="AD1911" s="281"/>
      <c r="AE1911" s="60"/>
      <c r="AF1911" s="259"/>
      <c r="AG1911" s="375">
        <f t="shared" si="2715"/>
        <v>27</v>
      </c>
      <c r="AH1911" s="375"/>
      <c r="AI1911" s="375"/>
      <c r="AJ1911" s="388">
        <f t="shared" si="3055"/>
        <v>0</v>
      </c>
      <c r="AK1911" s="379">
        <f t="shared" si="3056"/>
        <v>0</v>
      </c>
      <c r="AL1911" s="380">
        <f t="shared" si="3057"/>
        <v>0</v>
      </c>
      <c r="AM1911" s="292">
        <f t="shared" si="3058"/>
        <v>0</v>
      </c>
      <c r="AN1911" s="388">
        <f t="shared" si="3059"/>
        <v>0</v>
      </c>
      <c r="AO1911" s="379">
        <f t="shared" si="3060"/>
        <v>0</v>
      </c>
      <c r="AP1911" s="380">
        <f t="shared" si="3061"/>
        <v>0</v>
      </c>
      <c r="AQ1911" s="292">
        <f t="shared" si="3062"/>
        <v>0</v>
      </c>
      <c r="AR1911" s="388">
        <f t="shared" si="3063"/>
        <v>0</v>
      </c>
      <c r="AS1911" s="379">
        <f t="shared" si="3064"/>
        <v>0</v>
      </c>
      <c r="AT1911" s="380">
        <f t="shared" si="3065"/>
        <v>0</v>
      </c>
      <c r="AU1911" s="292">
        <f t="shared" si="3066"/>
        <v>0</v>
      </c>
      <c r="AV1911" s="388">
        <f t="shared" si="3067"/>
        <v>0</v>
      </c>
      <c r="AW1911" s="379">
        <f t="shared" si="3068"/>
        <v>0</v>
      </c>
      <c r="AX1911" s="380">
        <f t="shared" si="3069"/>
        <v>0</v>
      </c>
      <c r="AY1911" s="292">
        <f t="shared" si="3070"/>
        <v>0</v>
      </c>
      <c r="AZ1911" s="388">
        <f t="shared" si="3071"/>
        <v>0</v>
      </c>
      <c r="BA1911" s="379">
        <f t="shared" si="3072"/>
        <v>0</v>
      </c>
      <c r="BB1911" s="380">
        <f t="shared" si="3073"/>
        <v>0</v>
      </c>
      <c r="BC1911" s="292">
        <f t="shared" si="3074"/>
        <v>0</v>
      </c>
      <c r="BD1911" s="388">
        <f t="shared" si="3075"/>
        <v>0</v>
      </c>
      <c r="BE1911" s="379">
        <f t="shared" si="3076"/>
        <v>0</v>
      </c>
      <c r="BF1911" s="380">
        <f t="shared" si="3077"/>
        <v>0</v>
      </c>
      <c r="BG1911" s="292">
        <f t="shared" si="3078"/>
        <v>0</v>
      </c>
      <c r="BH1911" s="388">
        <f t="shared" si="3079"/>
        <v>0</v>
      </c>
      <c r="BI1911" s="379">
        <f t="shared" si="3080"/>
        <v>0</v>
      </c>
      <c r="BJ1911" s="380">
        <f t="shared" si="3081"/>
        <v>0</v>
      </c>
      <c r="BK1911" s="292">
        <f t="shared" si="3082"/>
        <v>0</v>
      </c>
      <c r="CD1911" s="303"/>
      <c r="CE1911" s="311"/>
      <c r="CF1911" s="311"/>
      <c r="CG1911" s="311"/>
      <c r="CH1911" s="311"/>
      <c r="CI1911" s="311"/>
      <c r="CJ1911" s="311"/>
      <c r="CK1911" s="311"/>
      <c r="CL1911" s="311"/>
      <c r="CM1911" s="311"/>
      <c r="CN1911" s="311"/>
      <c r="CO1911" s="311"/>
      <c r="CP1911" s="311"/>
      <c r="CQ1911" s="311"/>
      <c r="CR1911" s="311"/>
      <c r="CS1911" s="311"/>
      <c r="CT1911" s="311"/>
      <c r="CU1911" s="311"/>
      <c r="CV1911" s="311"/>
      <c r="CW1911" s="311"/>
      <c r="CX1911" s="311"/>
      <c r="CY1911" s="311"/>
      <c r="CZ1911" s="311"/>
      <c r="DA1911" s="311"/>
      <c r="DB1911" s="311"/>
      <c r="DC1911" s="311"/>
      <c r="DD1911" s="311"/>
      <c r="DE1911" s="311"/>
      <c r="DF1911" s="305"/>
      <c r="DG1911" s="305"/>
      <c r="DH1911" s="305"/>
      <c r="DJ1911" s="614" t="s">
        <v>412</v>
      </c>
      <c r="DK1911" s="615"/>
      <c r="DL1911" s="418" t="s">
        <v>1909</v>
      </c>
      <c r="DM1911" s="419"/>
      <c r="DN1911" s="419"/>
      <c r="DO1911" s="419">
        <f t="shared" ref="DO1911:EO1911" si="3299">D1912</f>
        <v>0</v>
      </c>
      <c r="DP1911" s="419">
        <f t="shared" si="3299"/>
        <v>0</v>
      </c>
      <c r="DQ1911" s="419">
        <f t="shared" si="3299"/>
        <v>0</v>
      </c>
      <c r="DR1911" s="419">
        <f t="shared" si="3299"/>
        <v>0</v>
      </c>
      <c r="DS1911" s="419">
        <f t="shared" si="3299"/>
        <v>0</v>
      </c>
      <c r="DT1911" s="419">
        <f t="shared" si="3299"/>
        <v>0</v>
      </c>
      <c r="DU1911" s="419">
        <f t="shared" si="3299"/>
        <v>0</v>
      </c>
      <c r="DV1911" s="419">
        <f t="shared" si="3299"/>
        <v>0</v>
      </c>
      <c r="DW1911" s="419">
        <f t="shared" si="3299"/>
        <v>0</v>
      </c>
      <c r="DX1911" s="419">
        <f t="shared" si="3299"/>
        <v>0</v>
      </c>
      <c r="DY1911" s="419">
        <f t="shared" si="3299"/>
        <v>0</v>
      </c>
      <c r="DZ1911" s="419">
        <f t="shared" si="3299"/>
        <v>0</v>
      </c>
      <c r="EA1911" s="419">
        <f t="shared" si="3299"/>
        <v>0</v>
      </c>
      <c r="EB1911" s="419">
        <f t="shared" si="3299"/>
        <v>0</v>
      </c>
      <c r="EC1911" s="419">
        <f t="shared" si="3299"/>
        <v>0</v>
      </c>
      <c r="ED1911" s="419">
        <f t="shared" si="3299"/>
        <v>0</v>
      </c>
      <c r="EE1911" s="419">
        <f t="shared" si="3299"/>
        <v>0</v>
      </c>
      <c r="EF1911" s="419">
        <f t="shared" si="3299"/>
        <v>0</v>
      </c>
      <c r="EG1911" s="419">
        <f t="shared" si="3299"/>
        <v>0</v>
      </c>
      <c r="EH1911" s="419">
        <f t="shared" si="3299"/>
        <v>0</v>
      </c>
      <c r="EI1911" s="419">
        <f t="shared" si="3299"/>
        <v>0</v>
      </c>
      <c r="EJ1911" s="419">
        <f t="shared" si="3299"/>
        <v>0</v>
      </c>
      <c r="EK1911" s="419">
        <f t="shared" si="3299"/>
        <v>0</v>
      </c>
      <c r="EL1911" s="419">
        <f t="shared" si="3299"/>
        <v>0</v>
      </c>
      <c r="EM1911" s="419">
        <f t="shared" si="3299"/>
        <v>0</v>
      </c>
      <c r="EN1911" s="419">
        <f t="shared" si="3299"/>
        <v>0</v>
      </c>
      <c r="EO1911" s="420">
        <f t="shared" si="3299"/>
        <v>0</v>
      </c>
      <c r="ET1911" s="375"/>
      <c r="EU1911" s="375"/>
      <c r="EV1911" s="375"/>
      <c r="FF1911" s="400"/>
      <c r="FG1911" s="400"/>
      <c r="FH1911" s="400"/>
      <c r="FV1911" s="375"/>
      <c r="FW1911" s="375"/>
      <c r="FX1911" s="375"/>
    </row>
    <row r="1912" spans="1:180" ht="38.25" customHeight="1" x14ac:dyDescent="0.25">
      <c r="A1912" s="182"/>
      <c r="B1912" s="182"/>
      <c r="C1912" s="236" t="s">
        <v>412</v>
      </c>
      <c r="D1912" s="280"/>
      <c r="E1912" s="281"/>
      <c r="F1912" s="281"/>
      <c r="G1912" s="628"/>
      <c r="H1912" s="628"/>
      <c r="I1912" s="281"/>
      <c r="J1912" s="281"/>
      <c r="K1912" s="628"/>
      <c r="L1912" s="628"/>
      <c r="M1912" s="281"/>
      <c r="N1912" s="281"/>
      <c r="O1912" s="628"/>
      <c r="P1912" s="628"/>
      <c r="Q1912" s="281"/>
      <c r="R1912" s="281"/>
      <c r="S1912" s="628"/>
      <c r="T1912" s="628"/>
      <c r="U1912" s="281"/>
      <c r="V1912" s="281"/>
      <c r="W1912" s="628"/>
      <c r="X1912" s="628"/>
      <c r="Y1912" s="281"/>
      <c r="Z1912" s="281"/>
      <c r="AA1912" s="628"/>
      <c r="AB1912" s="628"/>
      <c r="AC1912" s="281"/>
      <c r="AD1912" s="281"/>
      <c r="AE1912" s="60"/>
      <c r="AF1912" s="259"/>
      <c r="AG1912" s="375">
        <f t="shared" si="2715"/>
        <v>27</v>
      </c>
      <c r="AH1912" s="375"/>
      <c r="AI1912" s="375"/>
      <c r="AJ1912" s="388">
        <f t="shared" si="3055"/>
        <v>0</v>
      </c>
      <c r="AK1912" s="379">
        <f t="shared" si="3056"/>
        <v>0</v>
      </c>
      <c r="AL1912" s="380">
        <f t="shared" si="3057"/>
        <v>0</v>
      </c>
      <c r="AM1912" s="292">
        <f t="shared" si="3058"/>
        <v>0</v>
      </c>
      <c r="AN1912" s="388">
        <f t="shared" si="3059"/>
        <v>0</v>
      </c>
      <c r="AO1912" s="379">
        <f t="shared" si="3060"/>
        <v>0</v>
      </c>
      <c r="AP1912" s="380">
        <f t="shared" si="3061"/>
        <v>0</v>
      </c>
      <c r="AQ1912" s="292">
        <f t="shared" si="3062"/>
        <v>0</v>
      </c>
      <c r="AR1912" s="388">
        <f t="shared" si="3063"/>
        <v>0</v>
      </c>
      <c r="AS1912" s="379">
        <f t="shared" si="3064"/>
        <v>0</v>
      </c>
      <c r="AT1912" s="380">
        <f t="shared" si="3065"/>
        <v>0</v>
      </c>
      <c r="AU1912" s="292">
        <f t="shared" si="3066"/>
        <v>0</v>
      </c>
      <c r="AV1912" s="388">
        <f t="shared" si="3067"/>
        <v>0</v>
      </c>
      <c r="AW1912" s="379">
        <f t="shared" si="3068"/>
        <v>0</v>
      </c>
      <c r="AX1912" s="380">
        <f t="shared" si="3069"/>
        <v>0</v>
      </c>
      <c r="AY1912" s="292">
        <f t="shared" si="3070"/>
        <v>0</v>
      </c>
      <c r="AZ1912" s="388">
        <f t="shared" si="3071"/>
        <v>0</v>
      </c>
      <c r="BA1912" s="379">
        <f t="shared" si="3072"/>
        <v>0</v>
      </c>
      <c r="BB1912" s="380">
        <f t="shared" si="3073"/>
        <v>0</v>
      </c>
      <c r="BC1912" s="292">
        <f t="shared" si="3074"/>
        <v>0</v>
      </c>
      <c r="BD1912" s="388">
        <f t="shared" si="3075"/>
        <v>0</v>
      </c>
      <c r="BE1912" s="379">
        <f t="shared" si="3076"/>
        <v>0</v>
      </c>
      <c r="BF1912" s="380">
        <f t="shared" si="3077"/>
        <v>0</v>
      </c>
      <c r="BG1912" s="292">
        <f t="shared" si="3078"/>
        <v>0</v>
      </c>
      <c r="BH1912" s="388">
        <f t="shared" si="3079"/>
        <v>0</v>
      </c>
      <c r="BI1912" s="379">
        <f t="shared" si="3080"/>
        <v>0</v>
      </c>
      <c r="BJ1912" s="380">
        <f t="shared" si="3081"/>
        <v>0</v>
      </c>
      <c r="BK1912" s="292">
        <f t="shared" si="3082"/>
        <v>0</v>
      </c>
      <c r="CD1912" s="303"/>
      <c r="CE1912" s="311"/>
      <c r="CF1912" s="311"/>
      <c r="CG1912" s="311"/>
      <c r="CH1912" s="311"/>
      <c r="CI1912" s="311"/>
      <c r="CJ1912" s="311"/>
      <c r="CK1912" s="311"/>
      <c r="CL1912" s="311"/>
      <c r="CM1912" s="311"/>
      <c r="CN1912" s="311"/>
      <c r="CO1912" s="311"/>
      <c r="CP1912" s="311"/>
      <c r="CQ1912" s="311"/>
      <c r="CR1912" s="311"/>
      <c r="CS1912" s="311"/>
      <c r="CT1912" s="311"/>
      <c r="CU1912" s="311"/>
      <c r="CV1912" s="311"/>
      <c r="CW1912" s="311"/>
      <c r="CX1912" s="311"/>
      <c r="CY1912" s="311"/>
      <c r="CZ1912" s="311"/>
      <c r="DA1912" s="311"/>
      <c r="DB1912" s="311"/>
      <c r="DC1912" s="311"/>
      <c r="DD1912" s="311"/>
      <c r="DE1912" s="311"/>
      <c r="DF1912" s="305"/>
      <c r="DG1912" s="305"/>
      <c r="DH1912" s="305"/>
      <c r="DJ1912" s="413"/>
      <c r="DK1912" s="398"/>
      <c r="DL1912" s="415" t="s">
        <v>1910</v>
      </c>
      <c r="DM1912" s="416"/>
      <c r="DN1912" s="416"/>
      <c r="DO1912" s="416">
        <f t="shared" ref="DO1912:EO1912" si="3300">COUNTIF(D1905:D1907,"NS")+COUNTIF(D1910:D1911,"NS")+COUNTIF(D1900,"NS")+COUNTIF(D1882,"NS")</f>
        <v>0</v>
      </c>
      <c r="DP1912" s="416">
        <f t="shared" si="3300"/>
        <v>0</v>
      </c>
      <c r="DQ1912" s="416">
        <f t="shared" si="3300"/>
        <v>0</v>
      </c>
      <c r="DR1912" s="416">
        <f t="shared" si="3300"/>
        <v>0</v>
      </c>
      <c r="DS1912" s="416">
        <f t="shared" si="3300"/>
        <v>0</v>
      </c>
      <c r="DT1912" s="416">
        <f t="shared" si="3300"/>
        <v>0</v>
      </c>
      <c r="DU1912" s="416">
        <f t="shared" si="3300"/>
        <v>0</v>
      </c>
      <c r="DV1912" s="416">
        <f t="shared" si="3300"/>
        <v>0</v>
      </c>
      <c r="DW1912" s="416">
        <f t="shared" si="3300"/>
        <v>0</v>
      </c>
      <c r="DX1912" s="416">
        <f t="shared" si="3300"/>
        <v>0</v>
      </c>
      <c r="DY1912" s="416">
        <f t="shared" si="3300"/>
        <v>0</v>
      </c>
      <c r="DZ1912" s="416">
        <f t="shared" si="3300"/>
        <v>0</v>
      </c>
      <c r="EA1912" s="416">
        <f t="shared" si="3300"/>
        <v>0</v>
      </c>
      <c r="EB1912" s="416">
        <f t="shared" si="3300"/>
        <v>0</v>
      </c>
      <c r="EC1912" s="416">
        <f t="shared" si="3300"/>
        <v>0</v>
      </c>
      <c r="ED1912" s="416">
        <f t="shared" si="3300"/>
        <v>0</v>
      </c>
      <c r="EE1912" s="416">
        <f t="shared" si="3300"/>
        <v>0</v>
      </c>
      <c r="EF1912" s="416">
        <f t="shared" si="3300"/>
        <v>0</v>
      </c>
      <c r="EG1912" s="416">
        <f t="shared" si="3300"/>
        <v>0</v>
      </c>
      <c r="EH1912" s="416">
        <f t="shared" si="3300"/>
        <v>0</v>
      </c>
      <c r="EI1912" s="416">
        <f t="shared" si="3300"/>
        <v>0</v>
      </c>
      <c r="EJ1912" s="416">
        <f t="shared" si="3300"/>
        <v>0</v>
      </c>
      <c r="EK1912" s="416">
        <f t="shared" si="3300"/>
        <v>0</v>
      </c>
      <c r="EL1912" s="416">
        <f t="shared" si="3300"/>
        <v>0</v>
      </c>
      <c r="EM1912" s="416">
        <f t="shared" si="3300"/>
        <v>0</v>
      </c>
      <c r="EN1912" s="416">
        <f t="shared" si="3300"/>
        <v>0</v>
      </c>
      <c r="EO1912" s="417">
        <f t="shared" si="3300"/>
        <v>0</v>
      </c>
      <c r="ET1912" s="375"/>
      <c r="EU1912" s="375"/>
      <c r="EV1912" s="375"/>
      <c r="FF1912" s="400"/>
      <c r="FG1912" s="400"/>
      <c r="FH1912" s="400"/>
      <c r="FV1912" s="375"/>
      <c r="FW1912" s="375"/>
      <c r="FX1912" s="375"/>
    </row>
    <row r="1913" spans="1:180" ht="38.25" customHeight="1" x14ac:dyDescent="0.25">
      <c r="A1913" s="182"/>
      <c r="B1913" s="182"/>
      <c r="C1913" s="236" t="s">
        <v>416</v>
      </c>
      <c r="D1913" s="280"/>
      <c r="E1913" s="281"/>
      <c r="F1913" s="281"/>
      <c r="G1913" s="628"/>
      <c r="H1913" s="628"/>
      <c r="I1913" s="281"/>
      <c r="J1913" s="281"/>
      <c r="K1913" s="628"/>
      <c r="L1913" s="628"/>
      <c r="M1913" s="281"/>
      <c r="N1913" s="281"/>
      <c r="O1913" s="628"/>
      <c r="P1913" s="628"/>
      <c r="Q1913" s="281"/>
      <c r="R1913" s="281"/>
      <c r="S1913" s="628"/>
      <c r="T1913" s="628"/>
      <c r="U1913" s="281"/>
      <c r="V1913" s="281"/>
      <c r="W1913" s="628"/>
      <c r="X1913" s="628"/>
      <c r="Y1913" s="281"/>
      <c r="Z1913" s="281"/>
      <c r="AA1913" s="628"/>
      <c r="AB1913" s="628"/>
      <c r="AC1913" s="281"/>
      <c r="AD1913" s="281"/>
      <c r="AE1913" s="60"/>
      <c r="AF1913" s="259"/>
      <c r="AG1913" s="375">
        <f t="shared" si="2715"/>
        <v>27</v>
      </c>
      <c r="AH1913" s="375"/>
      <c r="AI1913" s="375"/>
      <c r="AJ1913" s="388">
        <f t="shared" si="3055"/>
        <v>0</v>
      </c>
      <c r="AK1913" s="379">
        <f t="shared" si="3056"/>
        <v>0</v>
      </c>
      <c r="AL1913" s="380">
        <f t="shared" si="3057"/>
        <v>0</v>
      </c>
      <c r="AM1913" s="292">
        <f t="shared" si="3058"/>
        <v>0</v>
      </c>
      <c r="AN1913" s="388">
        <f t="shared" si="3059"/>
        <v>0</v>
      </c>
      <c r="AO1913" s="379">
        <f t="shared" si="3060"/>
        <v>0</v>
      </c>
      <c r="AP1913" s="380">
        <f t="shared" si="3061"/>
        <v>0</v>
      </c>
      <c r="AQ1913" s="292">
        <f t="shared" si="3062"/>
        <v>0</v>
      </c>
      <c r="AR1913" s="388">
        <f t="shared" si="3063"/>
        <v>0</v>
      </c>
      <c r="AS1913" s="379">
        <f t="shared" si="3064"/>
        <v>0</v>
      </c>
      <c r="AT1913" s="380">
        <f t="shared" si="3065"/>
        <v>0</v>
      </c>
      <c r="AU1913" s="292">
        <f t="shared" si="3066"/>
        <v>0</v>
      </c>
      <c r="AV1913" s="388">
        <f t="shared" si="3067"/>
        <v>0</v>
      </c>
      <c r="AW1913" s="379">
        <f t="shared" si="3068"/>
        <v>0</v>
      </c>
      <c r="AX1913" s="380">
        <f t="shared" si="3069"/>
        <v>0</v>
      </c>
      <c r="AY1913" s="292">
        <f t="shared" si="3070"/>
        <v>0</v>
      </c>
      <c r="AZ1913" s="388">
        <f t="shared" si="3071"/>
        <v>0</v>
      </c>
      <c r="BA1913" s="379">
        <f t="shared" si="3072"/>
        <v>0</v>
      </c>
      <c r="BB1913" s="380">
        <f t="shared" si="3073"/>
        <v>0</v>
      </c>
      <c r="BC1913" s="292">
        <f t="shared" si="3074"/>
        <v>0</v>
      </c>
      <c r="BD1913" s="388">
        <f t="shared" si="3075"/>
        <v>0</v>
      </c>
      <c r="BE1913" s="379">
        <f t="shared" si="3076"/>
        <v>0</v>
      </c>
      <c r="BF1913" s="380">
        <f t="shared" si="3077"/>
        <v>0</v>
      </c>
      <c r="BG1913" s="292">
        <f t="shared" si="3078"/>
        <v>0</v>
      </c>
      <c r="BH1913" s="388">
        <f t="shared" si="3079"/>
        <v>0</v>
      </c>
      <c r="BI1913" s="379">
        <f t="shared" si="3080"/>
        <v>0</v>
      </c>
      <c r="BJ1913" s="380">
        <f t="shared" si="3081"/>
        <v>0</v>
      </c>
      <c r="BK1913" s="292">
        <f t="shared" si="3082"/>
        <v>0</v>
      </c>
      <c r="CD1913" s="303"/>
      <c r="CE1913" s="311"/>
      <c r="CF1913" s="311"/>
      <c r="CG1913" s="311"/>
      <c r="CH1913" s="311"/>
      <c r="CI1913" s="311"/>
      <c r="CJ1913" s="311"/>
      <c r="CK1913" s="311"/>
      <c r="CL1913" s="311"/>
      <c r="CM1913" s="311"/>
      <c r="CN1913" s="311"/>
      <c r="CO1913" s="311"/>
      <c r="CP1913" s="311"/>
      <c r="CQ1913" s="311"/>
      <c r="CR1913" s="311"/>
      <c r="CS1913" s="311"/>
      <c r="CT1913" s="311"/>
      <c r="CU1913" s="311"/>
      <c r="CV1913" s="311"/>
      <c r="CW1913" s="311"/>
      <c r="CX1913" s="311"/>
      <c r="CY1913" s="311"/>
      <c r="CZ1913" s="311"/>
      <c r="DA1913" s="311"/>
      <c r="DB1913" s="311"/>
      <c r="DC1913" s="311"/>
      <c r="DD1913" s="311"/>
      <c r="DE1913" s="311"/>
      <c r="DF1913" s="305"/>
      <c r="DG1913" s="305"/>
      <c r="DH1913" s="305"/>
      <c r="DJ1913" s="610"/>
      <c r="DK1913" s="611"/>
      <c r="DL1913" s="415" t="s">
        <v>1914</v>
      </c>
      <c r="DM1913" s="416"/>
      <c r="DN1913" s="416"/>
      <c r="DO1913" s="416">
        <f t="shared" ref="DO1913:EO1913" si="3301">SUM(D1910:D1912,D1905:D1907,D1900,D1882)</f>
        <v>0</v>
      </c>
      <c r="DP1913" s="416">
        <f t="shared" si="3301"/>
        <v>0</v>
      </c>
      <c r="DQ1913" s="416">
        <f t="shared" si="3301"/>
        <v>0</v>
      </c>
      <c r="DR1913" s="416">
        <f t="shared" si="3301"/>
        <v>0</v>
      </c>
      <c r="DS1913" s="416">
        <f t="shared" si="3301"/>
        <v>0</v>
      </c>
      <c r="DT1913" s="416">
        <f t="shared" si="3301"/>
        <v>0</v>
      </c>
      <c r="DU1913" s="416">
        <f t="shared" si="3301"/>
        <v>0</v>
      </c>
      <c r="DV1913" s="416">
        <f t="shared" si="3301"/>
        <v>0</v>
      </c>
      <c r="DW1913" s="416">
        <f t="shared" si="3301"/>
        <v>0</v>
      </c>
      <c r="DX1913" s="416">
        <f t="shared" si="3301"/>
        <v>0</v>
      </c>
      <c r="DY1913" s="416">
        <f t="shared" si="3301"/>
        <v>0</v>
      </c>
      <c r="DZ1913" s="416">
        <f t="shared" si="3301"/>
        <v>0</v>
      </c>
      <c r="EA1913" s="416">
        <f t="shared" si="3301"/>
        <v>0</v>
      </c>
      <c r="EB1913" s="416">
        <f t="shared" si="3301"/>
        <v>0</v>
      </c>
      <c r="EC1913" s="416">
        <f t="shared" si="3301"/>
        <v>0</v>
      </c>
      <c r="ED1913" s="416">
        <f t="shared" si="3301"/>
        <v>0</v>
      </c>
      <c r="EE1913" s="416">
        <f t="shared" si="3301"/>
        <v>0</v>
      </c>
      <c r="EF1913" s="416">
        <f t="shared" si="3301"/>
        <v>0</v>
      </c>
      <c r="EG1913" s="416">
        <f t="shared" si="3301"/>
        <v>0</v>
      </c>
      <c r="EH1913" s="416">
        <f t="shared" si="3301"/>
        <v>0</v>
      </c>
      <c r="EI1913" s="416">
        <f t="shared" si="3301"/>
        <v>0</v>
      </c>
      <c r="EJ1913" s="416">
        <f t="shared" si="3301"/>
        <v>0</v>
      </c>
      <c r="EK1913" s="416">
        <f t="shared" si="3301"/>
        <v>0</v>
      </c>
      <c r="EL1913" s="416">
        <f t="shared" si="3301"/>
        <v>0</v>
      </c>
      <c r="EM1913" s="416">
        <f t="shared" si="3301"/>
        <v>0</v>
      </c>
      <c r="EN1913" s="416">
        <f t="shared" si="3301"/>
        <v>0</v>
      </c>
      <c r="EO1913" s="417">
        <f t="shared" si="3301"/>
        <v>0</v>
      </c>
      <c r="ET1913" s="375"/>
      <c r="EU1913" s="375"/>
      <c r="EV1913" s="375"/>
      <c r="FF1913" s="400"/>
      <c r="FG1913" s="400"/>
      <c r="FH1913" s="400"/>
      <c r="FV1913" s="375"/>
      <c r="FW1913" s="375"/>
      <c r="FX1913" s="375"/>
    </row>
    <row r="1914" spans="1:180" ht="38.25" customHeight="1" x14ac:dyDescent="0.25">
      <c r="A1914" s="182"/>
      <c r="B1914" s="182"/>
      <c r="C1914" s="236" t="s">
        <v>418</v>
      </c>
      <c r="D1914" s="280"/>
      <c r="E1914" s="281"/>
      <c r="F1914" s="281"/>
      <c r="G1914" s="628"/>
      <c r="H1914" s="628"/>
      <c r="I1914" s="281"/>
      <c r="J1914" s="281"/>
      <c r="K1914" s="628"/>
      <c r="L1914" s="628"/>
      <c r="M1914" s="281"/>
      <c r="N1914" s="281"/>
      <c r="O1914" s="628"/>
      <c r="P1914" s="628"/>
      <c r="Q1914" s="281"/>
      <c r="R1914" s="281"/>
      <c r="S1914" s="628"/>
      <c r="T1914" s="628"/>
      <c r="U1914" s="281"/>
      <c r="V1914" s="281"/>
      <c r="W1914" s="628"/>
      <c r="X1914" s="628"/>
      <c r="Y1914" s="281"/>
      <c r="Z1914" s="281"/>
      <c r="AA1914" s="628"/>
      <c r="AB1914" s="628"/>
      <c r="AC1914" s="281"/>
      <c r="AD1914" s="281"/>
      <c r="AE1914" s="60"/>
      <c r="AF1914" s="259"/>
      <c r="AG1914" s="375">
        <f t="shared" si="2715"/>
        <v>27</v>
      </c>
      <c r="AH1914" s="375"/>
      <c r="AI1914" s="375"/>
      <c r="AJ1914" s="388">
        <f t="shared" si="3055"/>
        <v>0</v>
      </c>
      <c r="AK1914" s="379">
        <f t="shared" si="3056"/>
        <v>0</v>
      </c>
      <c r="AL1914" s="380">
        <f t="shared" si="3057"/>
        <v>0</v>
      </c>
      <c r="AM1914" s="292">
        <f t="shared" si="3058"/>
        <v>0</v>
      </c>
      <c r="AN1914" s="388">
        <f t="shared" si="3059"/>
        <v>0</v>
      </c>
      <c r="AO1914" s="379">
        <f t="shared" si="3060"/>
        <v>0</v>
      </c>
      <c r="AP1914" s="380">
        <f t="shared" si="3061"/>
        <v>0</v>
      </c>
      <c r="AQ1914" s="292">
        <f t="shared" si="3062"/>
        <v>0</v>
      </c>
      <c r="AR1914" s="388">
        <f t="shared" si="3063"/>
        <v>0</v>
      </c>
      <c r="AS1914" s="379">
        <f t="shared" si="3064"/>
        <v>0</v>
      </c>
      <c r="AT1914" s="380">
        <f t="shared" si="3065"/>
        <v>0</v>
      </c>
      <c r="AU1914" s="292">
        <f t="shared" si="3066"/>
        <v>0</v>
      </c>
      <c r="AV1914" s="388">
        <f t="shared" si="3067"/>
        <v>0</v>
      </c>
      <c r="AW1914" s="379">
        <f t="shared" si="3068"/>
        <v>0</v>
      </c>
      <c r="AX1914" s="380">
        <f t="shared" si="3069"/>
        <v>0</v>
      </c>
      <c r="AY1914" s="292">
        <f t="shared" si="3070"/>
        <v>0</v>
      </c>
      <c r="AZ1914" s="388">
        <f t="shared" si="3071"/>
        <v>0</v>
      </c>
      <c r="BA1914" s="379">
        <f t="shared" si="3072"/>
        <v>0</v>
      </c>
      <c r="BB1914" s="380">
        <f t="shared" si="3073"/>
        <v>0</v>
      </c>
      <c r="BC1914" s="292">
        <f t="shared" si="3074"/>
        <v>0</v>
      </c>
      <c r="BD1914" s="388">
        <f t="shared" si="3075"/>
        <v>0</v>
      </c>
      <c r="BE1914" s="379">
        <f t="shared" si="3076"/>
        <v>0</v>
      </c>
      <c r="BF1914" s="380">
        <f t="shared" si="3077"/>
        <v>0</v>
      </c>
      <c r="BG1914" s="292">
        <f t="shared" si="3078"/>
        <v>0</v>
      </c>
      <c r="BH1914" s="388">
        <f t="shared" si="3079"/>
        <v>0</v>
      </c>
      <c r="BI1914" s="379">
        <f t="shared" si="3080"/>
        <v>0</v>
      </c>
      <c r="BJ1914" s="380">
        <f t="shared" si="3081"/>
        <v>0</v>
      </c>
      <c r="BK1914" s="292">
        <f t="shared" si="3082"/>
        <v>0</v>
      </c>
      <c r="CD1914" s="303"/>
      <c r="CE1914" s="311"/>
      <c r="CF1914" s="311"/>
      <c r="CG1914" s="311"/>
      <c r="CH1914" s="311"/>
      <c r="CI1914" s="311"/>
      <c r="CJ1914" s="311"/>
      <c r="CK1914" s="311"/>
      <c r="CL1914" s="311"/>
      <c r="CM1914" s="311"/>
      <c r="CN1914" s="311"/>
      <c r="CO1914" s="311"/>
      <c r="CP1914" s="311"/>
      <c r="CQ1914" s="311"/>
      <c r="CR1914" s="311"/>
      <c r="CS1914" s="311"/>
      <c r="CT1914" s="311"/>
      <c r="CU1914" s="311"/>
      <c r="CV1914" s="311"/>
      <c r="CW1914" s="311"/>
      <c r="CX1914" s="311"/>
      <c r="CY1914" s="311"/>
      <c r="CZ1914" s="311"/>
      <c r="DA1914" s="311"/>
      <c r="DB1914" s="311"/>
      <c r="DC1914" s="311"/>
      <c r="DD1914" s="311"/>
      <c r="DE1914" s="311"/>
      <c r="DF1914" s="305"/>
      <c r="DG1914" s="305"/>
      <c r="DH1914" s="305"/>
      <c r="DJ1914" s="610"/>
      <c r="DK1914" s="611"/>
      <c r="DL1914" s="415" t="s">
        <v>1919</v>
      </c>
      <c r="DM1914" s="298"/>
      <c r="DN1914" s="298"/>
      <c r="DO1914" s="298">
        <f t="shared" ref="DO1914:EC1914" si="3302">IF(OR(AND(DO1911="NS",DO1912=7),AND(DO1911="NA")),0,IF(OR(AND(IF(DO1911="NS",1,DO1911)&gt;DO1913*0.25,DO1912=0),AND(DO1911&gt;0,OR(DO1912=7,DO1913=0)),AND(DO1911&gt;0,DO1912=0,DO1913=0),AND(DO1911="NS",DO1912=0,DO1913=0)),1,0))</f>
        <v>0</v>
      </c>
      <c r="DP1914" s="298">
        <f t="shared" si="3302"/>
        <v>0</v>
      </c>
      <c r="DQ1914" s="298">
        <f t="shared" si="3302"/>
        <v>0</v>
      </c>
      <c r="DR1914" s="298">
        <f t="shared" si="3302"/>
        <v>0</v>
      </c>
      <c r="DS1914" s="298">
        <f t="shared" si="3302"/>
        <v>0</v>
      </c>
      <c r="DT1914" s="298">
        <f t="shared" si="3302"/>
        <v>0</v>
      </c>
      <c r="DU1914" s="298">
        <f t="shared" si="3302"/>
        <v>0</v>
      </c>
      <c r="DV1914" s="298">
        <f t="shared" si="3302"/>
        <v>0</v>
      </c>
      <c r="DW1914" s="298">
        <f t="shared" si="3302"/>
        <v>0</v>
      </c>
      <c r="DX1914" s="298">
        <f t="shared" si="3302"/>
        <v>0</v>
      </c>
      <c r="DY1914" s="298">
        <f t="shared" si="3302"/>
        <v>0</v>
      </c>
      <c r="DZ1914" s="298">
        <f t="shared" si="3302"/>
        <v>0</v>
      </c>
      <c r="EA1914" s="298">
        <f t="shared" si="3302"/>
        <v>0</v>
      </c>
      <c r="EB1914" s="298">
        <f t="shared" si="3302"/>
        <v>0</v>
      </c>
      <c r="EC1914" s="298">
        <f t="shared" si="3302"/>
        <v>0</v>
      </c>
      <c r="ED1914" s="298">
        <f>IF(OR(AND(ED1911="NS",ED1912=7),AND(ED1911="NA")),0,IF(OR(AND(IF(ED1911="NS",1,ED1911)&gt;ED1913*0.25,ED1912=0),AND(ED1911&gt;0,OR(ED1912=7,ED1913=0)),AND(ED1911&gt;0,ED1912=0,ED1913=0),AND(ED1911="NS",ED1912=0,ED1913=0)),1,0))</f>
        <v>0</v>
      </c>
      <c r="EE1914" s="298">
        <f t="shared" ref="EE1914:EO1914" si="3303">IF(OR(AND(EE1911="NS",EE1912=7),AND(EE1911="NA")),0,IF(OR(AND(IF(EE1911="NS",1,EE1911)&gt;EE1913*0.25,EE1912=0),AND(EE1911&gt;0,OR(EE1912=7,EE1913=0)),AND(EE1911&gt;0,EE1912=0,EE1913=0),AND(EE1911="NS",EE1912=0,EE1913=0)),1,0))</f>
        <v>0</v>
      </c>
      <c r="EF1914" s="298">
        <f t="shared" si="3303"/>
        <v>0</v>
      </c>
      <c r="EG1914" s="298">
        <f t="shared" si="3303"/>
        <v>0</v>
      </c>
      <c r="EH1914" s="298">
        <f t="shared" si="3303"/>
        <v>0</v>
      </c>
      <c r="EI1914" s="298">
        <f t="shared" si="3303"/>
        <v>0</v>
      </c>
      <c r="EJ1914" s="298">
        <f t="shared" si="3303"/>
        <v>0</v>
      </c>
      <c r="EK1914" s="298">
        <f t="shared" si="3303"/>
        <v>0</v>
      </c>
      <c r="EL1914" s="298">
        <f t="shared" si="3303"/>
        <v>0</v>
      </c>
      <c r="EM1914" s="298">
        <f t="shared" si="3303"/>
        <v>0</v>
      </c>
      <c r="EN1914" s="298">
        <f t="shared" si="3303"/>
        <v>0</v>
      </c>
      <c r="EO1914" s="302">
        <f t="shared" si="3303"/>
        <v>0</v>
      </c>
      <c r="EP1914" s="377">
        <f>SUM(DO1914:EO1914)</f>
        <v>0</v>
      </c>
      <c r="ET1914" s="375"/>
      <c r="EU1914" s="375"/>
      <c r="EV1914" s="375"/>
      <c r="FF1914" s="400"/>
      <c r="FG1914" s="400"/>
      <c r="FH1914" s="400"/>
      <c r="FV1914" s="375"/>
      <c r="FW1914" s="375"/>
      <c r="FX1914" s="375"/>
    </row>
    <row r="1915" spans="1:180" ht="38.25" customHeight="1" x14ac:dyDescent="0.25">
      <c r="A1915" s="182"/>
      <c r="B1915" s="182"/>
      <c r="C1915" s="236" t="s">
        <v>420</v>
      </c>
      <c r="D1915" s="280"/>
      <c r="E1915" s="281"/>
      <c r="F1915" s="281"/>
      <c r="G1915" s="628"/>
      <c r="H1915" s="628"/>
      <c r="I1915" s="281"/>
      <c r="J1915" s="281"/>
      <c r="K1915" s="628"/>
      <c r="L1915" s="628"/>
      <c r="M1915" s="281"/>
      <c r="N1915" s="281"/>
      <c r="O1915" s="628"/>
      <c r="P1915" s="628"/>
      <c r="Q1915" s="281"/>
      <c r="R1915" s="281"/>
      <c r="S1915" s="628"/>
      <c r="T1915" s="628"/>
      <c r="U1915" s="281"/>
      <c r="V1915" s="281"/>
      <c r="W1915" s="628"/>
      <c r="X1915" s="628"/>
      <c r="Y1915" s="281"/>
      <c r="Z1915" s="281"/>
      <c r="AA1915" s="628"/>
      <c r="AB1915" s="628"/>
      <c r="AC1915" s="281"/>
      <c r="AD1915" s="281"/>
      <c r="AE1915" s="60"/>
      <c r="AF1915" s="259"/>
      <c r="AG1915" s="375">
        <f t="shared" si="2715"/>
        <v>27</v>
      </c>
      <c r="AH1915" s="375"/>
      <c r="AI1915" s="375"/>
      <c r="AJ1915" s="388">
        <f t="shared" si="3055"/>
        <v>0</v>
      </c>
      <c r="AK1915" s="379">
        <f t="shared" si="3056"/>
        <v>0</v>
      </c>
      <c r="AL1915" s="380">
        <f t="shared" si="3057"/>
        <v>0</v>
      </c>
      <c r="AM1915" s="292">
        <f t="shared" si="3058"/>
        <v>0</v>
      </c>
      <c r="AN1915" s="388">
        <f t="shared" si="3059"/>
        <v>0</v>
      </c>
      <c r="AO1915" s="379">
        <f t="shared" si="3060"/>
        <v>0</v>
      </c>
      <c r="AP1915" s="380">
        <f t="shared" si="3061"/>
        <v>0</v>
      </c>
      <c r="AQ1915" s="292">
        <f t="shared" si="3062"/>
        <v>0</v>
      </c>
      <c r="AR1915" s="388">
        <f t="shared" si="3063"/>
        <v>0</v>
      </c>
      <c r="AS1915" s="379">
        <f t="shared" si="3064"/>
        <v>0</v>
      </c>
      <c r="AT1915" s="380">
        <f t="shared" si="3065"/>
        <v>0</v>
      </c>
      <c r="AU1915" s="292">
        <f t="shared" si="3066"/>
        <v>0</v>
      </c>
      <c r="AV1915" s="388">
        <f t="shared" si="3067"/>
        <v>0</v>
      </c>
      <c r="AW1915" s="379">
        <f t="shared" si="3068"/>
        <v>0</v>
      </c>
      <c r="AX1915" s="380">
        <f t="shared" si="3069"/>
        <v>0</v>
      </c>
      <c r="AY1915" s="292">
        <f t="shared" si="3070"/>
        <v>0</v>
      </c>
      <c r="AZ1915" s="388">
        <f t="shared" si="3071"/>
        <v>0</v>
      </c>
      <c r="BA1915" s="379">
        <f t="shared" si="3072"/>
        <v>0</v>
      </c>
      <c r="BB1915" s="380">
        <f t="shared" si="3073"/>
        <v>0</v>
      </c>
      <c r="BC1915" s="292">
        <f t="shared" si="3074"/>
        <v>0</v>
      </c>
      <c r="BD1915" s="388">
        <f t="shared" si="3075"/>
        <v>0</v>
      </c>
      <c r="BE1915" s="379">
        <f t="shared" si="3076"/>
        <v>0</v>
      </c>
      <c r="BF1915" s="380">
        <f t="shared" si="3077"/>
        <v>0</v>
      </c>
      <c r="BG1915" s="292">
        <f t="shared" si="3078"/>
        <v>0</v>
      </c>
      <c r="BH1915" s="388">
        <f t="shared" si="3079"/>
        <v>0</v>
      </c>
      <c r="BI1915" s="379">
        <f t="shared" si="3080"/>
        <v>0</v>
      </c>
      <c r="BJ1915" s="380">
        <f t="shared" si="3081"/>
        <v>0</v>
      </c>
      <c r="BK1915" s="292">
        <f t="shared" si="3082"/>
        <v>0</v>
      </c>
      <c r="CD1915" s="303"/>
      <c r="CE1915" s="311"/>
      <c r="CF1915" s="311"/>
      <c r="CG1915" s="311"/>
      <c r="CH1915" s="311"/>
      <c r="CI1915" s="311"/>
      <c r="CJ1915" s="311"/>
      <c r="CK1915" s="311"/>
      <c r="CL1915" s="311"/>
      <c r="CM1915" s="311"/>
      <c r="CN1915" s="311"/>
      <c r="CO1915" s="311"/>
      <c r="CP1915" s="311"/>
      <c r="CQ1915" s="311"/>
      <c r="CR1915" s="311"/>
      <c r="CS1915" s="311"/>
      <c r="CT1915" s="311"/>
      <c r="CU1915" s="311"/>
      <c r="CV1915" s="311"/>
      <c r="CW1915" s="311"/>
      <c r="CX1915" s="311"/>
      <c r="CY1915" s="311"/>
      <c r="CZ1915" s="311"/>
      <c r="DA1915" s="311"/>
      <c r="DB1915" s="311"/>
      <c r="DC1915" s="311"/>
      <c r="DD1915" s="311"/>
      <c r="DE1915" s="311"/>
      <c r="DF1915" s="305"/>
      <c r="DG1915" s="305"/>
      <c r="DH1915" s="305"/>
      <c r="DJ1915" s="614" t="s">
        <v>420</v>
      </c>
      <c r="DK1915" s="615"/>
      <c r="DL1915" s="418" t="s">
        <v>1909</v>
      </c>
      <c r="DM1915" s="419"/>
      <c r="DN1915" s="419"/>
      <c r="DO1915" s="419">
        <f t="shared" ref="DO1915:EO1915" si="3304">D1915</f>
        <v>0</v>
      </c>
      <c r="DP1915" s="419">
        <f t="shared" si="3304"/>
        <v>0</v>
      </c>
      <c r="DQ1915" s="419">
        <f t="shared" si="3304"/>
        <v>0</v>
      </c>
      <c r="DR1915" s="419">
        <f t="shared" si="3304"/>
        <v>0</v>
      </c>
      <c r="DS1915" s="419">
        <f t="shared" si="3304"/>
        <v>0</v>
      </c>
      <c r="DT1915" s="419">
        <f t="shared" si="3304"/>
        <v>0</v>
      </c>
      <c r="DU1915" s="419">
        <f t="shared" si="3304"/>
        <v>0</v>
      </c>
      <c r="DV1915" s="419">
        <f t="shared" si="3304"/>
        <v>0</v>
      </c>
      <c r="DW1915" s="419">
        <f t="shared" si="3304"/>
        <v>0</v>
      </c>
      <c r="DX1915" s="419">
        <f t="shared" si="3304"/>
        <v>0</v>
      </c>
      <c r="DY1915" s="419">
        <f t="shared" si="3304"/>
        <v>0</v>
      </c>
      <c r="DZ1915" s="419">
        <f t="shared" si="3304"/>
        <v>0</v>
      </c>
      <c r="EA1915" s="419">
        <f t="shared" si="3304"/>
        <v>0</v>
      </c>
      <c r="EB1915" s="419">
        <f t="shared" si="3304"/>
        <v>0</v>
      </c>
      <c r="EC1915" s="419">
        <f t="shared" si="3304"/>
        <v>0</v>
      </c>
      <c r="ED1915" s="419">
        <f t="shared" si="3304"/>
        <v>0</v>
      </c>
      <c r="EE1915" s="419">
        <f t="shared" si="3304"/>
        <v>0</v>
      </c>
      <c r="EF1915" s="419">
        <f t="shared" si="3304"/>
        <v>0</v>
      </c>
      <c r="EG1915" s="419">
        <f t="shared" si="3304"/>
        <v>0</v>
      </c>
      <c r="EH1915" s="419">
        <f t="shared" si="3304"/>
        <v>0</v>
      </c>
      <c r="EI1915" s="419">
        <f t="shared" si="3304"/>
        <v>0</v>
      </c>
      <c r="EJ1915" s="419">
        <f t="shared" si="3304"/>
        <v>0</v>
      </c>
      <c r="EK1915" s="419">
        <f t="shared" si="3304"/>
        <v>0</v>
      </c>
      <c r="EL1915" s="419">
        <f t="shared" si="3304"/>
        <v>0</v>
      </c>
      <c r="EM1915" s="419">
        <f t="shared" si="3304"/>
        <v>0</v>
      </c>
      <c r="EN1915" s="419">
        <f t="shared" si="3304"/>
        <v>0</v>
      </c>
      <c r="EO1915" s="420">
        <f t="shared" si="3304"/>
        <v>0</v>
      </c>
      <c r="ET1915" s="375"/>
      <c r="EU1915" s="375"/>
      <c r="EV1915" s="375"/>
      <c r="FF1915" s="400"/>
      <c r="FG1915" s="400"/>
      <c r="FH1915" s="400"/>
      <c r="FV1915" s="375"/>
      <c r="FW1915" s="375"/>
      <c r="FX1915" s="375"/>
    </row>
    <row r="1916" spans="1:180" ht="38.25" customHeight="1" x14ac:dyDescent="0.25">
      <c r="A1916" s="182"/>
      <c r="B1916" s="182"/>
      <c r="C1916" s="236" t="s">
        <v>424</v>
      </c>
      <c r="D1916" s="280"/>
      <c r="E1916" s="281"/>
      <c r="F1916" s="281"/>
      <c r="G1916" s="628"/>
      <c r="H1916" s="628"/>
      <c r="I1916" s="281"/>
      <c r="J1916" s="281"/>
      <c r="K1916" s="628"/>
      <c r="L1916" s="628"/>
      <c r="M1916" s="281"/>
      <c r="N1916" s="281"/>
      <c r="O1916" s="628"/>
      <c r="P1916" s="628"/>
      <c r="Q1916" s="281"/>
      <c r="R1916" s="281"/>
      <c r="S1916" s="628"/>
      <c r="T1916" s="628"/>
      <c r="U1916" s="281"/>
      <c r="V1916" s="281"/>
      <c r="W1916" s="628"/>
      <c r="X1916" s="628"/>
      <c r="Y1916" s="281"/>
      <c r="Z1916" s="281"/>
      <c r="AA1916" s="628"/>
      <c r="AB1916" s="628"/>
      <c r="AC1916" s="281"/>
      <c r="AD1916" s="281"/>
      <c r="AE1916" s="60"/>
      <c r="AF1916" s="259"/>
      <c r="AG1916" s="375">
        <f t="shared" si="2715"/>
        <v>27</v>
      </c>
      <c r="AH1916" s="375"/>
      <c r="AI1916" s="375"/>
      <c r="AJ1916" s="388">
        <f t="shared" si="3055"/>
        <v>0</v>
      </c>
      <c r="AK1916" s="379">
        <f t="shared" si="3056"/>
        <v>0</v>
      </c>
      <c r="AL1916" s="380">
        <f t="shared" si="3057"/>
        <v>0</v>
      </c>
      <c r="AM1916" s="292">
        <f t="shared" si="3058"/>
        <v>0</v>
      </c>
      <c r="AN1916" s="388">
        <f t="shared" si="3059"/>
        <v>0</v>
      </c>
      <c r="AO1916" s="379">
        <f t="shared" si="3060"/>
        <v>0</v>
      </c>
      <c r="AP1916" s="380">
        <f t="shared" si="3061"/>
        <v>0</v>
      </c>
      <c r="AQ1916" s="292">
        <f t="shared" si="3062"/>
        <v>0</v>
      </c>
      <c r="AR1916" s="388">
        <f t="shared" si="3063"/>
        <v>0</v>
      </c>
      <c r="AS1916" s="379">
        <f t="shared" si="3064"/>
        <v>0</v>
      </c>
      <c r="AT1916" s="380">
        <f t="shared" si="3065"/>
        <v>0</v>
      </c>
      <c r="AU1916" s="292">
        <f t="shared" si="3066"/>
        <v>0</v>
      </c>
      <c r="AV1916" s="388">
        <f t="shared" si="3067"/>
        <v>0</v>
      </c>
      <c r="AW1916" s="379">
        <f t="shared" si="3068"/>
        <v>0</v>
      </c>
      <c r="AX1916" s="380">
        <f t="shared" si="3069"/>
        <v>0</v>
      </c>
      <c r="AY1916" s="292">
        <f t="shared" si="3070"/>
        <v>0</v>
      </c>
      <c r="AZ1916" s="388">
        <f t="shared" si="3071"/>
        <v>0</v>
      </c>
      <c r="BA1916" s="379">
        <f t="shared" si="3072"/>
        <v>0</v>
      </c>
      <c r="BB1916" s="380">
        <f t="shared" si="3073"/>
        <v>0</v>
      </c>
      <c r="BC1916" s="292">
        <f t="shared" si="3074"/>
        <v>0</v>
      </c>
      <c r="BD1916" s="388">
        <f t="shared" si="3075"/>
        <v>0</v>
      </c>
      <c r="BE1916" s="379">
        <f t="shared" si="3076"/>
        <v>0</v>
      </c>
      <c r="BF1916" s="380">
        <f t="shared" si="3077"/>
        <v>0</v>
      </c>
      <c r="BG1916" s="292">
        <f t="shared" si="3078"/>
        <v>0</v>
      </c>
      <c r="BH1916" s="388">
        <f t="shared" si="3079"/>
        <v>0</v>
      </c>
      <c r="BI1916" s="379">
        <f t="shared" si="3080"/>
        <v>0</v>
      </c>
      <c r="BJ1916" s="380">
        <f t="shared" si="3081"/>
        <v>0</v>
      </c>
      <c r="BK1916" s="292">
        <f t="shared" si="3082"/>
        <v>0</v>
      </c>
      <c r="CD1916" s="299" t="s">
        <v>60</v>
      </c>
      <c r="CE1916" s="423">
        <f t="shared" ref="CE1916" si="3305">IF(D1916="",0,D1916)</f>
        <v>0</v>
      </c>
      <c r="CF1916" s="423">
        <f t="shared" ref="CF1916" si="3306">IF(E1916="",0,E1916)</f>
        <v>0</v>
      </c>
      <c r="CG1916" s="423">
        <f t="shared" ref="CG1916" si="3307">IF(F1916="",0,F1916)</f>
        <v>0</v>
      </c>
      <c r="CH1916" s="423">
        <f t="shared" ref="CH1916" si="3308">IF(G1916="",0,G1916)</f>
        <v>0</v>
      </c>
      <c r="CI1916" s="423">
        <f t="shared" ref="CI1916" si="3309">IF(H1916="",0,H1916)</f>
        <v>0</v>
      </c>
      <c r="CJ1916" s="423">
        <f t="shared" ref="CJ1916" si="3310">IF(I1916="",0,I1916)</f>
        <v>0</v>
      </c>
      <c r="CK1916" s="423">
        <f t="shared" ref="CK1916" si="3311">IF(J1916="",0,J1916)</f>
        <v>0</v>
      </c>
      <c r="CL1916" s="423">
        <f t="shared" ref="CL1916" si="3312">IF(K1916="",0,K1916)</f>
        <v>0</v>
      </c>
      <c r="CM1916" s="423">
        <f t="shared" ref="CM1916" si="3313">IF(L1916="",0,L1916)</f>
        <v>0</v>
      </c>
      <c r="CN1916" s="423">
        <f t="shared" ref="CN1916" si="3314">IF(M1916="",0,M1916)</f>
        <v>0</v>
      </c>
      <c r="CO1916" s="423">
        <f t="shared" ref="CO1916" si="3315">IF(N1916="",0,N1916)</f>
        <v>0</v>
      </c>
      <c r="CP1916" s="423">
        <f t="shared" ref="CP1916" si="3316">IF(O1916="",0,O1916)</f>
        <v>0</v>
      </c>
      <c r="CQ1916" s="423">
        <f t="shared" ref="CQ1916" si="3317">IF(P1916="",0,P1916)</f>
        <v>0</v>
      </c>
      <c r="CR1916" s="423">
        <f t="shared" ref="CR1916" si="3318">IF(Q1916="",0,Q1916)</f>
        <v>0</v>
      </c>
      <c r="CS1916" s="423">
        <f t="shared" ref="CS1916" si="3319">IF(R1916="",0,R1916)</f>
        <v>0</v>
      </c>
      <c r="CT1916" s="423">
        <f t="shared" ref="CT1916" si="3320">IF(S1916="",0,S1916)</f>
        <v>0</v>
      </c>
      <c r="CU1916" s="423">
        <f t="shared" ref="CU1916" si="3321">IF(T1916="",0,T1916)</f>
        <v>0</v>
      </c>
      <c r="CV1916" s="423">
        <f t="shared" ref="CV1916" si="3322">IF(U1916="",0,U1916)</f>
        <v>0</v>
      </c>
      <c r="CW1916" s="423">
        <f t="shared" ref="CW1916" si="3323">IF(V1916="",0,V1916)</f>
        <v>0</v>
      </c>
      <c r="CX1916" s="423">
        <f t="shared" ref="CX1916" si="3324">IF(W1916="",0,W1916)</f>
        <v>0</v>
      </c>
      <c r="CY1916" s="423">
        <f t="shared" ref="CY1916" si="3325">IF(X1916="",0,X1916)</f>
        <v>0</v>
      </c>
      <c r="CZ1916" s="423">
        <f t="shared" ref="CZ1916" si="3326">IF(Y1916="",0,Y1916)</f>
        <v>0</v>
      </c>
      <c r="DA1916" s="423">
        <f t="shared" ref="DA1916" si="3327">IF(Z1916="",0,Z1916)</f>
        <v>0</v>
      </c>
      <c r="DB1916" s="423">
        <f t="shared" ref="DB1916" si="3328">IF(AA1916="",0,AA1916)</f>
        <v>0</v>
      </c>
      <c r="DC1916" s="423">
        <f t="shared" ref="DC1916" si="3329">IF(AB1916="",0,AB1916)</f>
        <v>0</v>
      </c>
      <c r="DD1916" s="423">
        <f t="shared" ref="DD1916" si="3330">IF(AC1916="",0,AC1916)</f>
        <v>0</v>
      </c>
      <c r="DE1916" s="423">
        <f t="shared" ref="DE1916" si="3331">IF(AD1916="",0,AD1916)</f>
        <v>0</v>
      </c>
      <c r="DF1916" s="300"/>
      <c r="DG1916" s="300"/>
      <c r="DH1916" s="300"/>
      <c r="DJ1916" s="610"/>
      <c r="DK1916" s="611"/>
      <c r="DL1916" s="415" t="s">
        <v>1910</v>
      </c>
      <c r="DM1916" s="416"/>
      <c r="DN1916" s="416"/>
      <c r="DO1916" s="416">
        <f t="shared" ref="DO1916:EO1916" si="3332">COUNTIF(D1913:D1914,"NS")</f>
        <v>0</v>
      </c>
      <c r="DP1916" s="416">
        <f t="shared" si="3332"/>
        <v>0</v>
      </c>
      <c r="DQ1916" s="416">
        <f t="shared" si="3332"/>
        <v>0</v>
      </c>
      <c r="DR1916" s="416">
        <f t="shared" si="3332"/>
        <v>0</v>
      </c>
      <c r="DS1916" s="416">
        <f t="shared" si="3332"/>
        <v>0</v>
      </c>
      <c r="DT1916" s="416">
        <f t="shared" si="3332"/>
        <v>0</v>
      </c>
      <c r="DU1916" s="416">
        <f t="shared" si="3332"/>
        <v>0</v>
      </c>
      <c r="DV1916" s="416">
        <f t="shared" si="3332"/>
        <v>0</v>
      </c>
      <c r="DW1916" s="416">
        <f t="shared" si="3332"/>
        <v>0</v>
      </c>
      <c r="DX1916" s="416">
        <f t="shared" si="3332"/>
        <v>0</v>
      </c>
      <c r="DY1916" s="416">
        <f t="shared" si="3332"/>
        <v>0</v>
      </c>
      <c r="DZ1916" s="416">
        <f t="shared" si="3332"/>
        <v>0</v>
      </c>
      <c r="EA1916" s="416">
        <f t="shared" si="3332"/>
        <v>0</v>
      </c>
      <c r="EB1916" s="416">
        <f t="shared" si="3332"/>
        <v>0</v>
      </c>
      <c r="EC1916" s="416">
        <f t="shared" si="3332"/>
        <v>0</v>
      </c>
      <c r="ED1916" s="416">
        <f t="shared" si="3332"/>
        <v>0</v>
      </c>
      <c r="EE1916" s="416">
        <f t="shared" si="3332"/>
        <v>0</v>
      </c>
      <c r="EF1916" s="416">
        <f t="shared" si="3332"/>
        <v>0</v>
      </c>
      <c r="EG1916" s="416">
        <f t="shared" si="3332"/>
        <v>0</v>
      </c>
      <c r="EH1916" s="416">
        <f t="shared" si="3332"/>
        <v>0</v>
      </c>
      <c r="EI1916" s="416">
        <f t="shared" si="3332"/>
        <v>0</v>
      </c>
      <c r="EJ1916" s="416">
        <f t="shared" si="3332"/>
        <v>0</v>
      </c>
      <c r="EK1916" s="416">
        <f t="shared" si="3332"/>
        <v>0</v>
      </c>
      <c r="EL1916" s="416">
        <f t="shared" si="3332"/>
        <v>0</v>
      </c>
      <c r="EM1916" s="416">
        <f t="shared" si="3332"/>
        <v>0</v>
      </c>
      <c r="EN1916" s="416">
        <f t="shared" si="3332"/>
        <v>0</v>
      </c>
      <c r="EO1916" s="417">
        <f t="shared" si="3332"/>
        <v>0</v>
      </c>
      <c r="ET1916" s="375"/>
      <c r="EU1916" s="375"/>
      <c r="EV1916" s="375"/>
      <c r="FF1916" s="400"/>
      <c r="FG1916" s="400"/>
      <c r="FH1916" s="400"/>
      <c r="FV1916" s="375"/>
      <c r="FW1916" s="375"/>
      <c r="FX1916" s="375"/>
    </row>
    <row r="1917" spans="1:180" ht="38.25" customHeight="1" x14ac:dyDescent="0.25">
      <c r="A1917" s="152"/>
      <c r="B1917" s="152"/>
      <c r="C1917" s="237" t="s">
        <v>432</v>
      </c>
      <c r="D1917" s="280"/>
      <c r="E1917" s="281"/>
      <c r="F1917" s="281"/>
      <c r="G1917" s="628"/>
      <c r="H1917" s="628"/>
      <c r="I1917" s="281"/>
      <c r="J1917" s="281"/>
      <c r="K1917" s="628"/>
      <c r="L1917" s="628"/>
      <c r="M1917" s="281"/>
      <c r="N1917" s="281"/>
      <c r="O1917" s="628"/>
      <c r="P1917" s="628"/>
      <c r="Q1917" s="281"/>
      <c r="R1917" s="281"/>
      <c r="S1917" s="628"/>
      <c r="T1917" s="628"/>
      <c r="U1917" s="281"/>
      <c r="V1917" s="281"/>
      <c r="W1917" s="628"/>
      <c r="X1917" s="628"/>
      <c r="Y1917" s="281"/>
      <c r="Z1917" s="281"/>
      <c r="AA1917" s="628"/>
      <c r="AB1917" s="628"/>
      <c r="AC1917" s="281"/>
      <c r="AD1917" s="281"/>
      <c r="AE1917" s="60"/>
      <c r="AF1917" s="259"/>
      <c r="AG1917" s="375">
        <f t="shared" si="2715"/>
        <v>27</v>
      </c>
      <c r="AH1917" s="375"/>
      <c r="AI1917" s="375"/>
      <c r="AJ1917" s="388">
        <f t="shared" si="3055"/>
        <v>0</v>
      </c>
      <c r="AK1917" s="379">
        <f t="shared" si="3056"/>
        <v>0</v>
      </c>
      <c r="AL1917" s="380">
        <f t="shared" si="3057"/>
        <v>0</v>
      </c>
      <c r="AM1917" s="292">
        <f t="shared" si="3058"/>
        <v>0</v>
      </c>
      <c r="AN1917" s="388">
        <f t="shared" si="3059"/>
        <v>0</v>
      </c>
      <c r="AO1917" s="379">
        <f t="shared" si="3060"/>
        <v>0</v>
      </c>
      <c r="AP1917" s="380">
        <f t="shared" si="3061"/>
        <v>0</v>
      </c>
      <c r="AQ1917" s="292">
        <f t="shared" si="3062"/>
        <v>0</v>
      </c>
      <c r="AR1917" s="388">
        <f t="shared" si="3063"/>
        <v>0</v>
      </c>
      <c r="AS1917" s="379">
        <f t="shared" si="3064"/>
        <v>0</v>
      </c>
      <c r="AT1917" s="380">
        <f t="shared" si="3065"/>
        <v>0</v>
      </c>
      <c r="AU1917" s="292">
        <f t="shared" si="3066"/>
        <v>0</v>
      </c>
      <c r="AV1917" s="388">
        <f t="shared" si="3067"/>
        <v>0</v>
      </c>
      <c r="AW1917" s="379">
        <f t="shared" si="3068"/>
        <v>0</v>
      </c>
      <c r="AX1917" s="380">
        <f t="shared" si="3069"/>
        <v>0</v>
      </c>
      <c r="AY1917" s="292">
        <f t="shared" si="3070"/>
        <v>0</v>
      </c>
      <c r="AZ1917" s="388">
        <f t="shared" si="3071"/>
        <v>0</v>
      </c>
      <c r="BA1917" s="379">
        <f t="shared" si="3072"/>
        <v>0</v>
      </c>
      <c r="BB1917" s="380">
        <f t="shared" si="3073"/>
        <v>0</v>
      </c>
      <c r="BC1917" s="292">
        <f t="shared" si="3074"/>
        <v>0</v>
      </c>
      <c r="BD1917" s="388">
        <f t="shared" si="3075"/>
        <v>0</v>
      </c>
      <c r="BE1917" s="379">
        <f t="shared" si="3076"/>
        <v>0</v>
      </c>
      <c r="BF1917" s="380">
        <f t="shared" si="3077"/>
        <v>0</v>
      </c>
      <c r="BG1917" s="292">
        <f t="shared" si="3078"/>
        <v>0</v>
      </c>
      <c r="BH1917" s="388">
        <f t="shared" si="3079"/>
        <v>0</v>
      </c>
      <c r="BI1917" s="379">
        <f t="shared" si="3080"/>
        <v>0</v>
      </c>
      <c r="BJ1917" s="380">
        <f t="shared" si="3081"/>
        <v>0</v>
      </c>
      <c r="BK1917" s="292">
        <f t="shared" si="3082"/>
        <v>0</v>
      </c>
      <c r="CD1917" s="299" t="s">
        <v>1917</v>
      </c>
      <c r="CE1917" s="301">
        <f t="shared" ref="CE1917" si="3333">SUM(D1917:D1922)</f>
        <v>0</v>
      </c>
      <c r="CF1917" s="301">
        <f t="shared" ref="CF1917" si="3334">SUM(E1917:E1922)</f>
        <v>0</v>
      </c>
      <c r="CG1917" s="301">
        <f t="shared" ref="CG1917" si="3335">SUM(F1917:F1922)</f>
        <v>0</v>
      </c>
      <c r="CH1917" s="301">
        <f t="shared" ref="CH1917" si="3336">SUM(G1917:G1922)</f>
        <v>0</v>
      </c>
      <c r="CI1917" s="301">
        <f t="shared" ref="CI1917" si="3337">SUM(H1917:H1922)</f>
        <v>0</v>
      </c>
      <c r="CJ1917" s="301">
        <f t="shared" ref="CJ1917" si="3338">SUM(I1917:I1922)</f>
        <v>0</v>
      </c>
      <c r="CK1917" s="301">
        <f t="shared" ref="CK1917" si="3339">SUM(J1917:J1922)</f>
        <v>0</v>
      </c>
      <c r="CL1917" s="301">
        <f t="shared" ref="CL1917" si="3340">SUM(K1917:K1922)</f>
        <v>0</v>
      </c>
      <c r="CM1917" s="301">
        <f t="shared" ref="CM1917" si="3341">SUM(L1917:L1922)</f>
        <v>0</v>
      </c>
      <c r="CN1917" s="301">
        <f t="shared" ref="CN1917" si="3342">SUM(M1917:M1922)</f>
        <v>0</v>
      </c>
      <c r="CO1917" s="301">
        <f t="shared" ref="CO1917" si="3343">SUM(N1917:N1922)</f>
        <v>0</v>
      </c>
      <c r="CP1917" s="301">
        <f t="shared" ref="CP1917" si="3344">SUM(O1917:O1922)</f>
        <v>0</v>
      </c>
      <c r="CQ1917" s="301">
        <f t="shared" ref="CQ1917" si="3345">SUM(P1917:P1922)</f>
        <v>0</v>
      </c>
      <c r="CR1917" s="301">
        <f t="shared" ref="CR1917" si="3346">SUM(Q1917:Q1922)</f>
        <v>0</v>
      </c>
      <c r="CS1917" s="301">
        <f t="shared" ref="CS1917" si="3347">SUM(R1917:R1922)</f>
        <v>0</v>
      </c>
      <c r="CT1917" s="301">
        <f t="shared" ref="CT1917" si="3348">SUM(S1917:S1922)</f>
        <v>0</v>
      </c>
      <c r="CU1917" s="301">
        <f t="shared" ref="CU1917" si="3349">SUM(T1917:T1922)</f>
        <v>0</v>
      </c>
      <c r="CV1917" s="301">
        <f t="shared" ref="CV1917" si="3350">SUM(U1917:U1922)</f>
        <v>0</v>
      </c>
      <c r="CW1917" s="301">
        <f t="shared" ref="CW1917" si="3351">SUM(V1917:V1922)</f>
        <v>0</v>
      </c>
      <c r="CX1917" s="301">
        <f t="shared" ref="CX1917" si="3352">SUM(W1917:W1922)</f>
        <v>0</v>
      </c>
      <c r="CY1917" s="301">
        <f t="shared" ref="CY1917" si="3353">SUM(X1917:X1922)</f>
        <v>0</v>
      </c>
      <c r="CZ1917" s="301">
        <f t="shared" ref="CZ1917" si="3354">SUM(Y1917:Y1922)</f>
        <v>0</v>
      </c>
      <c r="DA1917" s="301">
        <f t="shared" ref="DA1917" si="3355">SUM(Z1917:Z1922)</f>
        <v>0</v>
      </c>
      <c r="DB1917" s="301">
        <f t="shared" ref="DB1917" si="3356">SUM(AA1917:AA1922)</f>
        <v>0</v>
      </c>
      <c r="DC1917" s="301">
        <f t="shared" ref="DC1917" si="3357">SUM(AB1917:AB1922)</f>
        <v>0</v>
      </c>
      <c r="DD1917" s="301">
        <f t="shared" ref="DD1917" si="3358">SUM(AC1917:AC1922)</f>
        <v>0</v>
      </c>
      <c r="DE1917" s="301">
        <f t="shared" ref="DE1917" si="3359">SUM(AD1917:AD1922)</f>
        <v>0</v>
      </c>
      <c r="DF1917" s="301"/>
      <c r="DG1917" s="301"/>
      <c r="DH1917" s="301"/>
      <c r="DJ1917" s="612"/>
      <c r="DK1917" s="613"/>
      <c r="DL1917" s="415" t="s">
        <v>1914</v>
      </c>
      <c r="DM1917" s="416"/>
      <c r="DN1917" s="416"/>
      <c r="DO1917" s="416">
        <f t="shared" ref="DO1917:EO1917" si="3360">SUM(D1913:D1915)</f>
        <v>0</v>
      </c>
      <c r="DP1917" s="416">
        <f t="shared" si="3360"/>
        <v>0</v>
      </c>
      <c r="DQ1917" s="416">
        <f t="shared" si="3360"/>
        <v>0</v>
      </c>
      <c r="DR1917" s="416">
        <f t="shared" si="3360"/>
        <v>0</v>
      </c>
      <c r="DS1917" s="416">
        <f t="shared" si="3360"/>
        <v>0</v>
      </c>
      <c r="DT1917" s="416">
        <f t="shared" si="3360"/>
        <v>0</v>
      </c>
      <c r="DU1917" s="416">
        <f t="shared" si="3360"/>
        <v>0</v>
      </c>
      <c r="DV1917" s="416">
        <f t="shared" si="3360"/>
        <v>0</v>
      </c>
      <c r="DW1917" s="416">
        <f t="shared" si="3360"/>
        <v>0</v>
      </c>
      <c r="DX1917" s="416">
        <f t="shared" si="3360"/>
        <v>0</v>
      </c>
      <c r="DY1917" s="416">
        <f t="shared" si="3360"/>
        <v>0</v>
      </c>
      <c r="DZ1917" s="416">
        <f t="shared" si="3360"/>
        <v>0</v>
      </c>
      <c r="EA1917" s="416">
        <f t="shared" si="3360"/>
        <v>0</v>
      </c>
      <c r="EB1917" s="416">
        <f t="shared" si="3360"/>
        <v>0</v>
      </c>
      <c r="EC1917" s="416">
        <f t="shared" si="3360"/>
        <v>0</v>
      </c>
      <c r="ED1917" s="416">
        <f t="shared" si="3360"/>
        <v>0</v>
      </c>
      <c r="EE1917" s="416">
        <f t="shared" si="3360"/>
        <v>0</v>
      </c>
      <c r="EF1917" s="416">
        <f t="shared" si="3360"/>
        <v>0</v>
      </c>
      <c r="EG1917" s="416">
        <f t="shared" si="3360"/>
        <v>0</v>
      </c>
      <c r="EH1917" s="416">
        <f t="shared" si="3360"/>
        <v>0</v>
      </c>
      <c r="EI1917" s="416">
        <f t="shared" si="3360"/>
        <v>0</v>
      </c>
      <c r="EJ1917" s="416">
        <f t="shared" si="3360"/>
        <v>0</v>
      </c>
      <c r="EK1917" s="416">
        <f t="shared" si="3360"/>
        <v>0</v>
      </c>
      <c r="EL1917" s="416">
        <f t="shared" si="3360"/>
        <v>0</v>
      </c>
      <c r="EM1917" s="416">
        <f t="shared" si="3360"/>
        <v>0</v>
      </c>
      <c r="EN1917" s="416">
        <f t="shared" si="3360"/>
        <v>0</v>
      </c>
      <c r="EO1917" s="417">
        <f t="shared" si="3360"/>
        <v>0</v>
      </c>
      <c r="ET1917" s="375"/>
      <c r="EU1917" s="375"/>
      <c r="EV1917" s="375"/>
      <c r="FF1917" s="400"/>
      <c r="FG1917" s="400"/>
      <c r="FH1917" s="400"/>
      <c r="FV1917" s="375"/>
      <c r="FW1917" s="375"/>
      <c r="FX1917" s="375"/>
    </row>
    <row r="1918" spans="1:180" ht="38.25" customHeight="1" x14ac:dyDescent="0.25">
      <c r="A1918" s="152"/>
      <c r="B1918" s="152"/>
      <c r="C1918" s="237" t="s">
        <v>433</v>
      </c>
      <c r="D1918" s="280"/>
      <c r="E1918" s="281"/>
      <c r="F1918" s="281"/>
      <c r="G1918" s="628"/>
      <c r="H1918" s="628"/>
      <c r="I1918" s="281"/>
      <c r="J1918" s="281"/>
      <c r="K1918" s="628"/>
      <c r="L1918" s="628"/>
      <c r="M1918" s="281"/>
      <c r="N1918" s="281"/>
      <c r="O1918" s="628"/>
      <c r="P1918" s="628"/>
      <c r="Q1918" s="281"/>
      <c r="R1918" s="281"/>
      <c r="S1918" s="628"/>
      <c r="T1918" s="628"/>
      <c r="U1918" s="281"/>
      <c r="V1918" s="281"/>
      <c r="W1918" s="628"/>
      <c r="X1918" s="628"/>
      <c r="Y1918" s="281"/>
      <c r="Z1918" s="281"/>
      <c r="AA1918" s="628"/>
      <c r="AB1918" s="628"/>
      <c r="AC1918" s="281"/>
      <c r="AD1918" s="281"/>
      <c r="AE1918" s="60"/>
      <c r="AF1918" s="259"/>
      <c r="AG1918" s="375">
        <f t="shared" si="2715"/>
        <v>27</v>
      </c>
      <c r="AH1918" s="375"/>
      <c r="AI1918" s="375"/>
      <c r="AJ1918" s="388">
        <f t="shared" ref="AJ1918:AJ1949" si="3361">D1918</f>
        <v>0</v>
      </c>
      <c r="AK1918" s="379">
        <f t="shared" ref="AK1918:AK1949" si="3362">COUNTIF(E1918:F1918,"ns")</f>
        <v>0</v>
      </c>
      <c r="AL1918" s="380">
        <f t="shared" ref="AL1918:AL1949" si="3363">SUM(E1918:F1918)</f>
        <v>0</v>
      </c>
      <c r="AM1918" s="292">
        <f t="shared" ref="AM1918:AM1949" si="3364">IF($AG$1852=$AH$1852,0,IF(OR(AND(AJ1918=0,AK1918&gt;0),AND(AJ1918="ns",AL1918&gt;0),AND(AJ1918="ns",AK1918=0,AL1918=0)),1,IF(OR(AND(AJ1918&gt;0,AK1918=2),AND(AJ1918="ns",AK1918=2),AND(AJ1918="ns",AL1918=0,AK1918&gt;0),AJ1918=AL1918),0,1)))</f>
        <v>0</v>
      </c>
      <c r="AN1918" s="388">
        <f t="shared" ref="AN1918:AN1949" si="3365">G1918</f>
        <v>0</v>
      </c>
      <c r="AO1918" s="379">
        <f t="shared" ref="AO1918:AO1949" si="3366">COUNTIF(I1918:J1918,"ns")</f>
        <v>0</v>
      </c>
      <c r="AP1918" s="380">
        <f t="shared" ref="AP1918:AP1949" si="3367">SUM(I1918:J1918)</f>
        <v>0</v>
      </c>
      <c r="AQ1918" s="292">
        <f t="shared" ref="AQ1918:AQ1949" si="3368">IF($AG$1852=$AH$1852,0,IF(OR(AND(AN1918=0,AO1918&gt;0),AND(AN1918="ns",AP1918&gt;0),AND(AN1918="ns",AO1918=0,AP1918=0)),1,IF(OR(AND(AN1918&gt;0,AO1918=2),AND(AN1918="ns",AO1918=2),AND(AN1918="ns",AP1918=0,AO1918&gt;0),AN1918=AP1918),0,1)))</f>
        <v>0</v>
      </c>
      <c r="AR1918" s="388">
        <f t="shared" ref="AR1918:AR1949" si="3369">K1918</f>
        <v>0</v>
      </c>
      <c r="AS1918" s="379">
        <f t="shared" ref="AS1918:AS1949" si="3370">COUNTIF(M1918:N1918,"ns")</f>
        <v>0</v>
      </c>
      <c r="AT1918" s="380">
        <f t="shared" ref="AT1918:AT1949" si="3371">SUM(M1918:N1918)</f>
        <v>0</v>
      </c>
      <c r="AU1918" s="292">
        <f t="shared" ref="AU1918:AU1949" si="3372">IF($AG$1852=$AH$1852,0,IF(OR(AND(AR1918=0,AS1918&gt;0),AND(AR1918="ns",AT1918&gt;0),AND(AR1918="ns",AS1918=0,AT1918=0)),1,IF(OR(AND(AR1918&gt;0,AS1918=2),AND(AR1918="ns",AS1918=2),AND(AR1918="ns",AT1918=0,AS1918&gt;0),AR1918=AT1918),0,1)))</f>
        <v>0</v>
      </c>
      <c r="AV1918" s="388">
        <f t="shared" ref="AV1918:AV1949" si="3373">O1918</f>
        <v>0</v>
      </c>
      <c r="AW1918" s="379">
        <f t="shared" ref="AW1918:AW1949" si="3374">COUNTIF(Q1918:R1918,"ns")</f>
        <v>0</v>
      </c>
      <c r="AX1918" s="380">
        <f t="shared" ref="AX1918:AX1949" si="3375">SUM(Q1918:R1918)</f>
        <v>0</v>
      </c>
      <c r="AY1918" s="292">
        <f t="shared" ref="AY1918:AY1949" si="3376">IF($AG$1852=$AH$1852,0,IF(OR(AND(AV1918=0,AW1918&gt;0),AND(AV1918="ns",AX1918&gt;0),AND(AV1918="ns",AW1918=0,AX1918=0)),1,IF(OR(AND(AV1918&gt;0,AW1918=2),AND(AV1918="ns",AW1918=2),AND(AV1918="ns",AX1918=0,AW1918&gt;0),AV1918=AX1918),0,1)))</f>
        <v>0</v>
      </c>
      <c r="AZ1918" s="388">
        <f t="shared" ref="AZ1918:AZ1949" si="3377">S1918</f>
        <v>0</v>
      </c>
      <c r="BA1918" s="379">
        <f t="shared" ref="BA1918:BA1949" si="3378">COUNTIF(U1918:V1918,"ns")</f>
        <v>0</v>
      </c>
      <c r="BB1918" s="380">
        <f t="shared" ref="BB1918:BB1949" si="3379">SUM(U1918:V1918)</f>
        <v>0</v>
      </c>
      <c r="BC1918" s="292">
        <f t="shared" ref="BC1918:BC1949" si="3380">IF($AG$1852=$AH$1852,0,IF(OR(AND(AZ1918=0,BA1918&gt;0),AND(AZ1918="ns",BB1918&gt;0),AND(AZ1918="ns",BA1918=0,BB1918=0)),1,IF(OR(AND(AZ1918&gt;0,BA1918=2),AND(AZ1918="ns",BA1918=2),AND(AZ1918="ns",BB1918=0,BA1918&gt;0),AZ1918=BB1918),0,1)))</f>
        <v>0</v>
      </c>
      <c r="BD1918" s="388">
        <f t="shared" ref="BD1918:BD1949" si="3381">W1918</f>
        <v>0</v>
      </c>
      <c r="BE1918" s="379">
        <f t="shared" ref="BE1918:BE1949" si="3382">COUNTIF(Y1918:Z1918,"ns")</f>
        <v>0</v>
      </c>
      <c r="BF1918" s="380">
        <f t="shared" ref="BF1918:BF1949" si="3383">SUM(Y1918:Z1918)</f>
        <v>0</v>
      </c>
      <c r="BG1918" s="292">
        <f t="shared" ref="BG1918:BG1949" si="3384">IF($AG$1852=$AH$1852,0,IF(OR(AND(BD1918=0,BE1918&gt;0),AND(BD1918="ns",BF1918&gt;0),AND(BD1918="ns",BE1918=0,BF1918=0)),1,IF(OR(AND(BD1918&gt;0,BE1918=2),AND(BD1918="ns",BE1918=2),AND(BD1918="ns",BF1918=0,BE1918&gt;0),BD1918=BF1918),0,1)))</f>
        <v>0</v>
      </c>
      <c r="BH1918" s="388">
        <f t="shared" ref="BH1918:BH1949" si="3385">AA1918</f>
        <v>0</v>
      </c>
      <c r="BI1918" s="379">
        <f t="shared" ref="BI1918:BI1949" si="3386">COUNTIF(AC1918:AD1918,"ns")</f>
        <v>0</v>
      </c>
      <c r="BJ1918" s="380">
        <f t="shared" ref="BJ1918:BJ1949" si="3387">SUM(AC1918:AD1918)</f>
        <v>0</v>
      </c>
      <c r="BK1918" s="292">
        <f t="shared" ref="BK1918:BK1949" si="3388">IF($AG$1852=$AH$1852,0,IF(OR(AND(BH1918=0,BI1918&gt;0),AND(BH1918="ns",BJ1918&gt;0),AND(BH1918="ns",BI1918=0,BJ1918=0)),1,IF(OR(AND(BH1918&gt;0,BI1918=2),AND(BH1918="ns",BI1918=2),AND(BH1918="ns",BJ1918=0,BI1918&gt;0),BH1918=BJ1918),0,1)))</f>
        <v>0</v>
      </c>
      <c r="CD1918" s="299" t="s">
        <v>1910</v>
      </c>
      <c r="CE1918" s="422">
        <f t="shared" ref="CE1918" si="3389">IF(CE1916="NA",COUNTIF(D1917:D1922,"NA"),COUNTIF(D1917:D1922,"NS"))</f>
        <v>0</v>
      </c>
      <c r="CF1918" s="422">
        <f t="shared" ref="CF1918" si="3390">IF(CF1916="NA",COUNTIF(E1917:E1922,"NA"),COUNTIF(E1917:E1922,"NS"))</f>
        <v>0</v>
      </c>
      <c r="CG1918" s="422">
        <f t="shared" ref="CG1918" si="3391">IF(CG1916="NA",COUNTIF(F1917:F1922,"NA"),COUNTIF(F1917:F1922,"NS"))</f>
        <v>0</v>
      </c>
      <c r="CH1918" s="422">
        <f t="shared" ref="CH1918" si="3392">IF(CH1916="NA",COUNTIF(G1917:G1922,"NA"),COUNTIF(G1917:G1922,"NS"))</f>
        <v>0</v>
      </c>
      <c r="CI1918" s="422">
        <f t="shared" ref="CI1918" si="3393">IF(CI1916="NA",COUNTIF(H1917:H1922,"NA"),COUNTIF(H1917:H1922,"NS"))</f>
        <v>0</v>
      </c>
      <c r="CJ1918" s="422">
        <f t="shared" ref="CJ1918" si="3394">IF(CJ1916="NA",COUNTIF(I1917:I1922,"NA"),COUNTIF(I1917:I1922,"NS"))</f>
        <v>0</v>
      </c>
      <c r="CK1918" s="422">
        <f t="shared" ref="CK1918" si="3395">IF(CK1916="NA",COUNTIF(J1917:J1922,"NA"),COUNTIF(J1917:J1922,"NS"))</f>
        <v>0</v>
      </c>
      <c r="CL1918" s="422">
        <f t="shared" ref="CL1918" si="3396">IF(CL1916="NA",COUNTIF(K1917:K1922,"NA"),COUNTIF(K1917:K1922,"NS"))</f>
        <v>0</v>
      </c>
      <c r="CM1918" s="422">
        <f t="shared" ref="CM1918" si="3397">IF(CM1916="NA",COUNTIF(L1917:L1922,"NA"),COUNTIF(L1917:L1922,"NS"))</f>
        <v>0</v>
      </c>
      <c r="CN1918" s="422">
        <f t="shared" ref="CN1918" si="3398">IF(CN1916="NA",COUNTIF(M1917:M1922,"NA"),COUNTIF(M1917:M1922,"NS"))</f>
        <v>0</v>
      </c>
      <c r="CO1918" s="422">
        <f t="shared" ref="CO1918" si="3399">IF(CO1916="NA",COUNTIF(N1917:N1922,"NA"),COUNTIF(N1917:N1922,"NS"))</f>
        <v>0</v>
      </c>
      <c r="CP1918" s="422">
        <f t="shared" ref="CP1918" si="3400">IF(CP1916="NA",COUNTIF(O1917:O1922,"NA"),COUNTIF(O1917:O1922,"NS"))</f>
        <v>0</v>
      </c>
      <c r="CQ1918" s="422">
        <f t="shared" ref="CQ1918" si="3401">IF(CQ1916="NA",COUNTIF(P1917:P1922,"NA"),COUNTIF(P1917:P1922,"NS"))</f>
        <v>0</v>
      </c>
      <c r="CR1918" s="422">
        <f t="shared" ref="CR1918" si="3402">IF(CR1916="NA",COUNTIF(Q1917:Q1922,"NA"),COUNTIF(Q1917:Q1922,"NS"))</f>
        <v>0</v>
      </c>
      <c r="CS1918" s="422">
        <f t="shared" ref="CS1918" si="3403">IF(CS1916="NA",COUNTIF(R1917:R1922,"NA"),COUNTIF(R1917:R1922,"NS"))</f>
        <v>0</v>
      </c>
      <c r="CT1918" s="422">
        <f t="shared" ref="CT1918" si="3404">IF(CT1916="NA",COUNTIF(S1917:S1922,"NA"),COUNTIF(S1917:S1922,"NS"))</f>
        <v>0</v>
      </c>
      <c r="CU1918" s="422">
        <f t="shared" ref="CU1918" si="3405">IF(CU1916="NA",COUNTIF(T1917:T1922,"NA"),COUNTIF(T1917:T1922,"NS"))</f>
        <v>0</v>
      </c>
      <c r="CV1918" s="422">
        <f t="shared" ref="CV1918" si="3406">IF(CV1916="NA",COUNTIF(U1917:U1922,"NA"),COUNTIF(U1917:U1922,"NS"))</f>
        <v>0</v>
      </c>
      <c r="CW1918" s="422">
        <f t="shared" ref="CW1918" si="3407">IF(CW1916="NA",COUNTIF(V1917:V1922,"NA"),COUNTIF(V1917:V1922,"NS"))</f>
        <v>0</v>
      </c>
      <c r="CX1918" s="422">
        <f t="shared" ref="CX1918" si="3408">IF(CX1916="NA",COUNTIF(W1917:W1922,"NA"),COUNTIF(W1917:W1922,"NS"))</f>
        <v>0</v>
      </c>
      <c r="CY1918" s="422">
        <f t="shared" ref="CY1918" si="3409">IF(CY1916="NA",COUNTIF(X1917:X1922,"NA"),COUNTIF(X1917:X1922,"NS"))</f>
        <v>0</v>
      </c>
      <c r="CZ1918" s="422">
        <f t="shared" ref="CZ1918" si="3410">IF(CZ1916="NA",COUNTIF(Y1917:Y1922,"NA"),COUNTIF(Y1917:Y1922,"NS"))</f>
        <v>0</v>
      </c>
      <c r="DA1918" s="422">
        <f t="shared" ref="DA1918" si="3411">IF(DA1916="NA",COUNTIF(Z1917:Z1922,"NA"),COUNTIF(Z1917:Z1922,"NS"))</f>
        <v>0</v>
      </c>
      <c r="DB1918" s="422">
        <f t="shared" ref="DB1918" si="3412">IF(DB1916="NA",COUNTIF(AA1917:AA1922,"NA"),COUNTIF(AA1917:AA1922,"NS"))</f>
        <v>0</v>
      </c>
      <c r="DC1918" s="422">
        <f t="shared" ref="DC1918" si="3413">IF(DC1916="NA",COUNTIF(AB1917:AB1922,"NA"),COUNTIF(AB1917:AB1922,"NS"))</f>
        <v>0</v>
      </c>
      <c r="DD1918" s="422">
        <f t="shared" ref="DD1918" si="3414">IF(DD1916="NA",COUNTIF(AC1917:AC1922,"NA"),COUNTIF(AC1917:AC1922,"NS"))</f>
        <v>0</v>
      </c>
      <c r="DE1918" s="422">
        <f t="shared" ref="DE1918" si="3415">IF(DE1916="NA",COUNTIF(AD1917:AD1922,"NA"),COUNTIF(AD1917:AD1922,"NS"))</f>
        <v>0</v>
      </c>
      <c r="DF1918" s="300"/>
      <c r="DG1918" s="300"/>
      <c r="DH1918" s="300"/>
      <c r="DJ1918" s="612"/>
      <c r="DK1918" s="613"/>
      <c r="DL1918" s="415" t="s">
        <v>1919</v>
      </c>
      <c r="DM1918" s="298"/>
      <c r="DN1918" s="298"/>
      <c r="DO1918" s="298">
        <f t="shared" ref="DO1918:EC1918" si="3416">IF(OR(AND(DO1915="NS",DO1916=2),AND(DO1915="NA")),0,IF(OR(AND(IF(DO1915="NS",1,DO1915)&gt;DO1917*0.25,DO1916=0),AND(DO1915&gt;0,OR(DO1916=2,DO1917=0)),AND(DO1915&gt;0,DO1916=0,DO1917=0),AND(DO1915="NS",DO1916=0,DO1917=0)),1,0))</f>
        <v>0</v>
      </c>
      <c r="DP1918" s="298">
        <f t="shared" si="3416"/>
        <v>0</v>
      </c>
      <c r="DQ1918" s="298">
        <f t="shared" si="3416"/>
        <v>0</v>
      </c>
      <c r="DR1918" s="298">
        <f t="shared" si="3416"/>
        <v>0</v>
      </c>
      <c r="DS1918" s="298">
        <f t="shared" si="3416"/>
        <v>0</v>
      </c>
      <c r="DT1918" s="298">
        <f t="shared" si="3416"/>
        <v>0</v>
      </c>
      <c r="DU1918" s="298">
        <f t="shared" si="3416"/>
        <v>0</v>
      </c>
      <c r="DV1918" s="298">
        <f t="shared" si="3416"/>
        <v>0</v>
      </c>
      <c r="DW1918" s="298">
        <f t="shared" si="3416"/>
        <v>0</v>
      </c>
      <c r="DX1918" s="298">
        <f t="shared" si="3416"/>
        <v>0</v>
      </c>
      <c r="DY1918" s="298">
        <f t="shared" si="3416"/>
        <v>0</v>
      </c>
      <c r="DZ1918" s="298">
        <f t="shared" si="3416"/>
        <v>0</v>
      </c>
      <c r="EA1918" s="298">
        <f t="shared" si="3416"/>
        <v>0</v>
      </c>
      <c r="EB1918" s="298">
        <f t="shared" si="3416"/>
        <v>0</v>
      </c>
      <c r="EC1918" s="298">
        <f t="shared" si="3416"/>
        <v>0</v>
      </c>
      <c r="ED1918" s="298">
        <f>IF(OR(AND(ED1915="NS",ED1916=2),AND(ED1915="NA")),0,IF(OR(AND(IF(ED1915="NS",1,ED1915)&gt;ED1917*0.25,ED1916=0),AND(ED1915&gt;0,OR(ED1916=2,ED1917=0)),AND(ED1915&gt;0,ED1916=0,ED1917=0),AND(ED1915="NS",ED1916=0,ED1917=0)),1,0))</f>
        <v>0</v>
      </c>
      <c r="EE1918" s="298">
        <f t="shared" ref="EE1918:EO1918" si="3417">IF(OR(AND(EE1915="NS",EE1916=2),AND(EE1915="NA")),0,IF(OR(AND(IF(EE1915="NS",1,EE1915)&gt;EE1917*0.25,EE1916=0),AND(EE1915&gt;0,OR(EE1916=2,EE1917=0)),AND(EE1915&gt;0,EE1916=0,EE1917=0),AND(EE1915="NS",EE1916=0,EE1917=0)),1,0))</f>
        <v>0</v>
      </c>
      <c r="EF1918" s="298">
        <f t="shared" si="3417"/>
        <v>0</v>
      </c>
      <c r="EG1918" s="298">
        <f t="shared" si="3417"/>
        <v>0</v>
      </c>
      <c r="EH1918" s="298">
        <f t="shared" si="3417"/>
        <v>0</v>
      </c>
      <c r="EI1918" s="298">
        <f t="shared" si="3417"/>
        <v>0</v>
      </c>
      <c r="EJ1918" s="298">
        <f t="shared" si="3417"/>
        <v>0</v>
      </c>
      <c r="EK1918" s="298">
        <f t="shared" si="3417"/>
        <v>0</v>
      </c>
      <c r="EL1918" s="298">
        <f t="shared" si="3417"/>
        <v>0</v>
      </c>
      <c r="EM1918" s="298">
        <f t="shared" si="3417"/>
        <v>0</v>
      </c>
      <c r="EN1918" s="298">
        <f t="shared" si="3417"/>
        <v>0</v>
      </c>
      <c r="EO1918" s="302">
        <f t="shared" si="3417"/>
        <v>0</v>
      </c>
      <c r="EP1918" s="377">
        <f>SUM(DO1918:EO1918)</f>
        <v>0</v>
      </c>
      <c r="ET1918" s="375"/>
      <c r="EU1918" s="375"/>
      <c r="EV1918" s="375"/>
      <c r="FF1918" s="400"/>
      <c r="FG1918" s="400"/>
      <c r="FH1918" s="400"/>
      <c r="FV1918" s="375"/>
      <c r="FW1918" s="375"/>
      <c r="FX1918" s="375"/>
    </row>
    <row r="1919" spans="1:180" ht="38.25" customHeight="1" x14ac:dyDescent="0.25">
      <c r="A1919" s="152"/>
      <c r="B1919" s="152"/>
      <c r="C1919" s="237" t="s">
        <v>434</v>
      </c>
      <c r="D1919" s="280"/>
      <c r="E1919" s="281"/>
      <c r="F1919" s="281"/>
      <c r="G1919" s="628"/>
      <c r="H1919" s="628"/>
      <c r="I1919" s="281"/>
      <c r="J1919" s="281"/>
      <c r="K1919" s="628"/>
      <c r="L1919" s="628"/>
      <c r="M1919" s="281"/>
      <c r="N1919" s="281"/>
      <c r="O1919" s="628"/>
      <c r="P1919" s="628"/>
      <c r="Q1919" s="281"/>
      <c r="R1919" s="281"/>
      <c r="S1919" s="628"/>
      <c r="T1919" s="628"/>
      <c r="U1919" s="281"/>
      <c r="V1919" s="281"/>
      <c r="W1919" s="628"/>
      <c r="X1919" s="628"/>
      <c r="Y1919" s="281"/>
      <c r="Z1919" s="281"/>
      <c r="AA1919" s="628"/>
      <c r="AB1919" s="628"/>
      <c r="AC1919" s="281"/>
      <c r="AD1919" s="281"/>
      <c r="AE1919" s="60"/>
      <c r="AF1919" s="259"/>
      <c r="AG1919" s="375">
        <f t="shared" ref="AG1919:AG1982" si="3418">IF(AND($M1764="NA",COUNTBLANK(D1919:AD1919)=27),6,COUNTBLANK(D1919:AD1919))</f>
        <v>27</v>
      </c>
      <c r="AH1919" s="375"/>
      <c r="AI1919" s="375"/>
      <c r="AJ1919" s="388">
        <f t="shared" si="3361"/>
        <v>0</v>
      </c>
      <c r="AK1919" s="379">
        <f t="shared" si="3362"/>
        <v>0</v>
      </c>
      <c r="AL1919" s="380">
        <f t="shared" si="3363"/>
        <v>0</v>
      </c>
      <c r="AM1919" s="292">
        <f t="shared" si="3364"/>
        <v>0</v>
      </c>
      <c r="AN1919" s="388">
        <f t="shared" si="3365"/>
        <v>0</v>
      </c>
      <c r="AO1919" s="379">
        <f t="shared" si="3366"/>
        <v>0</v>
      </c>
      <c r="AP1919" s="380">
        <f t="shared" si="3367"/>
        <v>0</v>
      </c>
      <c r="AQ1919" s="292">
        <f t="shared" si="3368"/>
        <v>0</v>
      </c>
      <c r="AR1919" s="388">
        <f t="shared" si="3369"/>
        <v>0</v>
      </c>
      <c r="AS1919" s="379">
        <f t="shared" si="3370"/>
        <v>0</v>
      </c>
      <c r="AT1919" s="380">
        <f t="shared" si="3371"/>
        <v>0</v>
      </c>
      <c r="AU1919" s="292">
        <f t="shared" si="3372"/>
        <v>0</v>
      </c>
      <c r="AV1919" s="388">
        <f t="shared" si="3373"/>
        <v>0</v>
      </c>
      <c r="AW1919" s="379">
        <f t="shared" si="3374"/>
        <v>0</v>
      </c>
      <c r="AX1919" s="380">
        <f t="shared" si="3375"/>
        <v>0</v>
      </c>
      <c r="AY1919" s="292">
        <f t="shared" si="3376"/>
        <v>0</v>
      </c>
      <c r="AZ1919" s="388">
        <f t="shared" si="3377"/>
        <v>0</v>
      </c>
      <c r="BA1919" s="379">
        <f t="shared" si="3378"/>
        <v>0</v>
      </c>
      <c r="BB1919" s="380">
        <f t="shared" si="3379"/>
        <v>0</v>
      </c>
      <c r="BC1919" s="292">
        <f t="shared" si="3380"/>
        <v>0</v>
      </c>
      <c r="BD1919" s="388">
        <f t="shared" si="3381"/>
        <v>0</v>
      </c>
      <c r="BE1919" s="379">
        <f t="shared" si="3382"/>
        <v>0</v>
      </c>
      <c r="BF1919" s="380">
        <f t="shared" si="3383"/>
        <v>0</v>
      </c>
      <c r="BG1919" s="292">
        <f t="shared" si="3384"/>
        <v>0</v>
      </c>
      <c r="BH1919" s="388">
        <f t="shared" si="3385"/>
        <v>0</v>
      </c>
      <c r="BI1919" s="379">
        <f t="shared" si="3386"/>
        <v>0</v>
      </c>
      <c r="BJ1919" s="380">
        <f t="shared" si="3387"/>
        <v>0</v>
      </c>
      <c r="BK1919" s="292">
        <f t="shared" si="3388"/>
        <v>0</v>
      </c>
      <c r="CD1919" s="299" t="s">
        <v>1918</v>
      </c>
      <c r="CE1919" s="425">
        <f t="shared" ref="CE1919" si="3419">IF(OR(AND(CE1916=0,CE1918&gt;0),AND(CE1916="NS",CE1917&gt;0),AND(CE1916="NS",CE1917=0,CE1918=0)),1,IF(OR(AND(CE1918&gt;=2,CE1917&lt;CE1916),AND(CE1916="NS",CE1917=0,CE1918&gt;0),OR(CE1916=CE1917,AND(CE1916="",CE1918=0,CE1917=0))),0,1))</f>
        <v>0</v>
      </c>
      <c r="CF1919" s="425">
        <f t="shared" ref="CF1919" si="3420">IF(OR(AND(CF1916=0,CF1918&gt;0),AND(CF1916="NS",CF1917&gt;0),AND(CF1916="NS",CF1917=0,CF1918=0)),1,IF(OR(AND(CF1918&gt;=2,CF1917&lt;CF1916),AND(CF1916="NS",CF1917=0,CF1918&gt;0),OR(CF1916=CF1917,AND(CF1916="",CF1918=0,CF1917=0))),0,1))</f>
        <v>0</v>
      </c>
      <c r="CG1919" s="425">
        <f t="shared" ref="CG1919" si="3421">IF(OR(AND(CG1916=0,CG1918&gt;0),AND(CG1916="NS",CG1917&gt;0),AND(CG1916="NS",CG1917=0,CG1918=0)),1,IF(OR(AND(CG1918&gt;=2,CG1917&lt;CG1916),AND(CG1916="NS",CG1917=0,CG1918&gt;0),OR(CG1916=CG1917,AND(CG1916="",CG1918=0,CG1917=0))),0,1))</f>
        <v>0</v>
      </c>
      <c r="CH1919" s="425">
        <f t="shared" ref="CH1919" si="3422">IF(OR(AND(CH1916=0,CH1918&gt;0),AND(CH1916="NS",CH1917&gt;0),AND(CH1916="NS",CH1917=0,CH1918=0)),1,IF(OR(AND(CH1918&gt;=2,CH1917&lt;CH1916),AND(CH1916="NS",CH1917=0,CH1918&gt;0),OR(CH1916=CH1917,AND(CH1916="",CH1918=0,CH1917=0))),0,1))</f>
        <v>0</v>
      </c>
      <c r="CI1919" s="425">
        <f t="shared" ref="CI1919" si="3423">IF(OR(AND(CI1916=0,CI1918&gt;0),AND(CI1916="NS",CI1917&gt;0),AND(CI1916="NS",CI1917=0,CI1918=0)),1,IF(OR(AND(CI1918&gt;=2,CI1917&lt;CI1916),AND(CI1916="NS",CI1917=0,CI1918&gt;0),OR(CI1916=CI1917,AND(CI1916="",CI1918=0,CI1917=0))),0,1))</f>
        <v>0</v>
      </c>
      <c r="CJ1919" s="425">
        <f t="shared" ref="CJ1919" si="3424">IF(OR(AND(CJ1916=0,CJ1918&gt;0),AND(CJ1916="NS",CJ1917&gt;0),AND(CJ1916="NS",CJ1917=0,CJ1918=0)),1,IF(OR(AND(CJ1918&gt;=2,CJ1917&lt;CJ1916),AND(CJ1916="NS",CJ1917=0,CJ1918&gt;0),OR(CJ1916=CJ1917,AND(CJ1916="",CJ1918=0,CJ1917=0))),0,1))</f>
        <v>0</v>
      </c>
      <c r="CK1919" s="425">
        <f t="shared" ref="CK1919" si="3425">IF(OR(AND(CK1916=0,CK1918&gt;0),AND(CK1916="NS",CK1917&gt;0),AND(CK1916="NS",CK1917=0,CK1918=0)),1,IF(OR(AND(CK1918&gt;=2,CK1917&lt;CK1916),AND(CK1916="NS",CK1917=0,CK1918&gt;0),OR(CK1916=CK1917,AND(CK1916="",CK1918=0,CK1917=0))),0,1))</f>
        <v>0</v>
      </c>
      <c r="CL1919" s="425">
        <f t="shared" ref="CL1919" si="3426">IF(OR(AND(CL1916=0,CL1918&gt;0),AND(CL1916="NS",CL1917&gt;0),AND(CL1916="NS",CL1917=0,CL1918=0)),1,IF(OR(AND(CL1918&gt;=2,CL1917&lt;CL1916),AND(CL1916="NS",CL1917=0,CL1918&gt;0),OR(CL1916=CL1917,AND(CL1916="",CL1918=0,CL1917=0))),0,1))</f>
        <v>0</v>
      </c>
      <c r="CM1919" s="425">
        <f t="shared" ref="CM1919" si="3427">IF(OR(AND(CM1916=0,CM1918&gt;0),AND(CM1916="NS",CM1917&gt;0),AND(CM1916="NS",CM1917=0,CM1918=0)),1,IF(OR(AND(CM1918&gt;=2,CM1917&lt;CM1916),AND(CM1916="NS",CM1917=0,CM1918&gt;0),OR(CM1916=CM1917,AND(CM1916="",CM1918=0,CM1917=0))),0,1))</f>
        <v>0</v>
      </c>
      <c r="CN1919" s="425">
        <f t="shared" ref="CN1919" si="3428">IF(OR(AND(CN1916=0,CN1918&gt;0),AND(CN1916="NS",CN1917&gt;0),AND(CN1916="NS",CN1917=0,CN1918=0)),1,IF(OR(AND(CN1918&gt;=2,CN1917&lt;CN1916),AND(CN1916="NS",CN1917=0,CN1918&gt;0),OR(CN1916=CN1917,AND(CN1916="",CN1918=0,CN1917=0))),0,1))</f>
        <v>0</v>
      </c>
      <c r="CO1919" s="425">
        <f t="shared" ref="CO1919" si="3429">IF(OR(AND(CO1916=0,CO1918&gt;0),AND(CO1916="NS",CO1917&gt;0),AND(CO1916="NS",CO1917=0,CO1918=0)),1,IF(OR(AND(CO1918&gt;=2,CO1917&lt;CO1916),AND(CO1916="NS",CO1917=0,CO1918&gt;0),OR(CO1916=CO1917,AND(CO1916="",CO1918=0,CO1917=0))),0,1))</f>
        <v>0</v>
      </c>
      <c r="CP1919" s="425">
        <f t="shared" ref="CP1919" si="3430">IF(OR(AND(CP1916=0,CP1918&gt;0),AND(CP1916="NS",CP1917&gt;0),AND(CP1916="NS",CP1917=0,CP1918=0)),1,IF(OR(AND(CP1918&gt;=2,CP1917&lt;CP1916),AND(CP1916="NS",CP1917=0,CP1918&gt;0),OR(CP1916=CP1917,AND(CP1916="",CP1918=0,CP1917=0))),0,1))</f>
        <v>0</v>
      </c>
      <c r="CQ1919" s="425">
        <f t="shared" ref="CQ1919" si="3431">IF(OR(AND(CQ1916=0,CQ1918&gt;0),AND(CQ1916="NS",CQ1917&gt;0),AND(CQ1916="NS",CQ1917=0,CQ1918=0)),1,IF(OR(AND(CQ1918&gt;=2,CQ1917&lt;CQ1916),AND(CQ1916="NS",CQ1917=0,CQ1918&gt;0),OR(CQ1916=CQ1917,AND(CQ1916="",CQ1918=0,CQ1917=0))),0,1))</f>
        <v>0</v>
      </c>
      <c r="CR1919" s="425">
        <f t="shared" ref="CR1919" si="3432">IF(OR(AND(CR1916=0,CR1918&gt;0),AND(CR1916="NS",CR1917&gt;0),AND(CR1916="NS",CR1917=0,CR1918=0)),1,IF(OR(AND(CR1918&gt;=2,CR1917&lt;CR1916),AND(CR1916="NS",CR1917=0,CR1918&gt;0),OR(CR1916=CR1917,AND(CR1916="",CR1918=0,CR1917=0))),0,1))</f>
        <v>0</v>
      </c>
      <c r="CS1919" s="425">
        <f t="shared" ref="CS1919" si="3433">IF(OR(AND(CS1916=0,CS1918&gt;0),AND(CS1916="NS",CS1917&gt;0),AND(CS1916="NS",CS1917=0,CS1918=0)),1,IF(OR(AND(CS1918&gt;=2,CS1917&lt;CS1916),AND(CS1916="NS",CS1917=0,CS1918&gt;0),OR(CS1916=CS1917,AND(CS1916="",CS1918=0,CS1917=0))),0,1))</f>
        <v>0</v>
      </c>
      <c r="CT1919" s="425">
        <f t="shared" ref="CT1919" si="3434">IF(OR(AND(CT1916=0,CT1918&gt;0),AND(CT1916="NS",CT1917&gt;0),AND(CT1916="NS",CT1917=0,CT1918=0)),1,IF(OR(AND(CT1918&gt;=2,CT1917&lt;CT1916),AND(CT1916="NS",CT1917=0,CT1918&gt;0),OR(CT1916=CT1917,AND(CT1916="",CT1918=0,CT1917=0))),0,1))</f>
        <v>0</v>
      </c>
      <c r="CU1919" s="425">
        <f t="shared" ref="CU1919" si="3435">IF(OR(AND(CU1916=0,CU1918&gt;0),AND(CU1916="NS",CU1917&gt;0),AND(CU1916="NS",CU1917=0,CU1918=0)),1,IF(OR(AND(CU1918&gt;=2,CU1917&lt;CU1916),AND(CU1916="NS",CU1917=0,CU1918&gt;0),OR(CU1916=CU1917,AND(CU1916="",CU1918=0,CU1917=0))),0,1))</f>
        <v>0</v>
      </c>
      <c r="CV1919" s="425">
        <f t="shared" ref="CV1919" si="3436">IF(OR(AND(CV1916=0,CV1918&gt;0),AND(CV1916="NS",CV1917&gt;0),AND(CV1916="NS",CV1917=0,CV1918=0)),1,IF(OR(AND(CV1918&gt;=2,CV1917&lt;CV1916),AND(CV1916="NS",CV1917=0,CV1918&gt;0),OR(CV1916=CV1917,AND(CV1916="",CV1918=0,CV1917=0))),0,1))</f>
        <v>0</v>
      </c>
      <c r="CW1919" s="425">
        <f t="shared" ref="CW1919" si="3437">IF(OR(AND(CW1916=0,CW1918&gt;0),AND(CW1916="NS",CW1917&gt;0),AND(CW1916="NS",CW1917=0,CW1918=0)),1,IF(OR(AND(CW1918&gt;=2,CW1917&lt;CW1916),AND(CW1916="NS",CW1917=0,CW1918&gt;0),OR(CW1916=CW1917,AND(CW1916="",CW1918=0,CW1917=0))),0,1))</f>
        <v>0</v>
      </c>
      <c r="CX1919" s="425">
        <f t="shared" ref="CX1919" si="3438">IF(OR(AND(CX1916=0,CX1918&gt;0),AND(CX1916="NS",CX1917&gt;0),AND(CX1916="NS",CX1917=0,CX1918=0)),1,IF(OR(AND(CX1918&gt;=2,CX1917&lt;CX1916),AND(CX1916="NS",CX1917=0,CX1918&gt;0),OR(CX1916=CX1917,AND(CX1916="",CX1918=0,CX1917=0))),0,1))</f>
        <v>0</v>
      </c>
      <c r="CY1919" s="425">
        <f t="shared" ref="CY1919" si="3439">IF(OR(AND(CY1916=0,CY1918&gt;0),AND(CY1916="NS",CY1917&gt;0),AND(CY1916="NS",CY1917=0,CY1918=0)),1,IF(OR(AND(CY1918&gt;=2,CY1917&lt;CY1916),AND(CY1916="NS",CY1917=0,CY1918&gt;0),OR(CY1916=CY1917,AND(CY1916="",CY1918=0,CY1917=0))),0,1))</f>
        <v>0</v>
      </c>
      <c r="CZ1919" s="425">
        <f t="shared" ref="CZ1919" si="3440">IF(OR(AND(CZ1916=0,CZ1918&gt;0),AND(CZ1916="NS",CZ1917&gt;0),AND(CZ1916="NS",CZ1917=0,CZ1918=0)),1,IF(OR(AND(CZ1918&gt;=2,CZ1917&lt;CZ1916),AND(CZ1916="NS",CZ1917=0,CZ1918&gt;0),OR(CZ1916=CZ1917,AND(CZ1916="",CZ1918=0,CZ1917=0))),0,1))</f>
        <v>0</v>
      </c>
      <c r="DA1919" s="425">
        <f t="shared" ref="DA1919" si="3441">IF(OR(AND(DA1916=0,DA1918&gt;0),AND(DA1916="NS",DA1917&gt;0),AND(DA1916="NS",DA1917=0,DA1918=0)),1,IF(OR(AND(DA1918&gt;=2,DA1917&lt;DA1916),AND(DA1916="NS",DA1917=0,DA1918&gt;0),OR(DA1916=DA1917,AND(DA1916="",DA1918=0,DA1917=0))),0,1))</f>
        <v>0</v>
      </c>
      <c r="DB1919" s="425">
        <f t="shared" ref="DB1919" si="3442">IF(OR(AND(DB1916=0,DB1918&gt;0),AND(DB1916="NS",DB1917&gt;0),AND(DB1916="NS",DB1917=0,DB1918=0)),1,IF(OR(AND(DB1918&gt;=2,DB1917&lt;DB1916),AND(DB1916="NS",DB1917=0,DB1918&gt;0),OR(DB1916=DB1917,AND(DB1916="",DB1918=0,DB1917=0))),0,1))</f>
        <v>0</v>
      </c>
      <c r="DC1919" s="425">
        <f t="shared" ref="DC1919" si="3443">IF(OR(AND(DC1916=0,DC1918&gt;0),AND(DC1916="NS",DC1917&gt;0),AND(DC1916="NS",DC1917=0,DC1918=0)),1,IF(OR(AND(DC1918&gt;=2,DC1917&lt;DC1916),AND(DC1916="NS",DC1917=0,DC1918&gt;0),OR(DC1916=DC1917,AND(DC1916="",DC1918=0,DC1917=0))),0,1))</f>
        <v>0</v>
      </c>
      <c r="DD1919" s="425">
        <f t="shared" ref="DD1919" si="3444">IF(OR(AND(DD1916=0,DD1918&gt;0),AND(DD1916="NS",DD1917&gt;0),AND(DD1916="NS",DD1917=0,DD1918=0)),1,IF(OR(AND(DD1918&gt;=2,DD1917&lt;DD1916),AND(DD1916="NS",DD1917=0,DD1918&gt;0),OR(DD1916=DD1917,AND(DD1916="",DD1918=0,DD1917=0))),0,1))</f>
        <v>0</v>
      </c>
      <c r="DE1919" s="425">
        <f t="shared" ref="DE1919" si="3445">IF(OR(AND(DE1916=0,DE1918&gt;0),AND(DE1916="NS",DE1917&gt;0),AND(DE1916="NS",DE1917=0,DE1918=0)),1,IF(OR(AND(DE1918&gt;=2,DE1917&lt;DE1916),AND(DE1916="NS",DE1917=0,DE1918&gt;0),OR(DE1916=DE1917,AND(DE1916="",DE1918=0,DE1917=0))),0,1))</f>
        <v>0</v>
      </c>
      <c r="DF1919" s="302"/>
      <c r="DG1919" s="302"/>
      <c r="DH1919" s="302"/>
      <c r="DI1919" s="400">
        <f>SUM(CE1919:DH1919)</f>
        <v>0</v>
      </c>
      <c r="DJ1919" s="612"/>
      <c r="DK1919" s="613"/>
      <c r="DL1919" s="415"/>
      <c r="DM1919" s="416"/>
      <c r="DN1919" s="416"/>
      <c r="DO1919" s="416"/>
      <c r="DP1919" s="416"/>
      <c r="DQ1919" s="416"/>
      <c r="DR1919" s="416"/>
      <c r="DS1919" s="416"/>
      <c r="DT1919" s="416"/>
      <c r="DU1919" s="416"/>
      <c r="DV1919" s="416"/>
      <c r="DW1919" s="416"/>
      <c r="DX1919" s="416"/>
      <c r="DY1919" s="416"/>
      <c r="DZ1919" s="416"/>
      <c r="EA1919" s="416"/>
      <c r="EB1919" s="416"/>
      <c r="EC1919" s="416"/>
      <c r="ED1919" s="416"/>
      <c r="EE1919" s="416"/>
      <c r="EF1919" s="416"/>
      <c r="EG1919" s="416"/>
      <c r="EH1919" s="416"/>
      <c r="EI1919" s="416"/>
      <c r="EJ1919" s="416"/>
      <c r="EK1919" s="416"/>
      <c r="EL1919" s="416"/>
      <c r="EM1919" s="416"/>
      <c r="EN1919" s="416"/>
      <c r="EO1919" s="417"/>
      <c r="ET1919" s="375"/>
      <c r="EU1919" s="375"/>
      <c r="EV1919" s="375"/>
      <c r="FF1919" s="400"/>
      <c r="FG1919" s="400"/>
      <c r="FH1919" s="400"/>
      <c r="FV1919" s="375"/>
      <c r="FW1919" s="375"/>
      <c r="FX1919" s="375"/>
    </row>
    <row r="1920" spans="1:180" ht="38.25" customHeight="1" x14ac:dyDescent="0.25">
      <c r="A1920" s="152"/>
      <c r="B1920" s="152"/>
      <c r="C1920" s="237" t="s">
        <v>435</v>
      </c>
      <c r="D1920" s="280"/>
      <c r="E1920" s="281"/>
      <c r="F1920" s="281"/>
      <c r="G1920" s="628"/>
      <c r="H1920" s="628"/>
      <c r="I1920" s="281"/>
      <c r="J1920" s="281"/>
      <c r="K1920" s="628"/>
      <c r="L1920" s="628"/>
      <c r="M1920" s="281"/>
      <c r="N1920" s="281"/>
      <c r="O1920" s="628"/>
      <c r="P1920" s="628"/>
      <c r="Q1920" s="281"/>
      <c r="R1920" s="281"/>
      <c r="S1920" s="628"/>
      <c r="T1920" s="628"/>
      <c r="U1920" s="281"/>
      <c r="V1920" s="281"/>
      <c r="W1920" s="628"/>
      <c r="X1920" s="628"/>
      <c r="Y1920" s="281"/>
      <c r="Z1920" s="281"/>
      <c r="AA1920" s="628"/>
      <c r="AB1920" s="628"/>
      <c r="AC1920" s="281"/>
      <c r="AD1920" s="281"/>
      <c r="AE1920" s="60"/>
      <c r="AF1920" s="259"/>
      <c r="AG1920" s="375">
        <f t="shared" si="3418"/>
        <v>27</v>
      </c>
      <c r="AH1920" s="375"/>
      <c r="AI1920" s="375"/>
      <c r="AJ1920" s="388">
        <f t="shared" si="3361"/>
        <v>0</v>
      </c>
      <c r="AK1920" s="379">
        <f t="shared" si="3362"/>
        <v>0</v>
      </c>
      <c r="AL1920" s="380">
        <f t="shared" si="3363"/>
        <v>0</v>
      </c>
      <c r="AM1920" s="292">
        <f t="shared" si="3364"/>
        <v>0</v>
      </c>
      <c r="AN1920" s="388">
        <f t="shared" si="3365"/>
        <v>0</v>
      </c>
      <c r="AO1920" s="379">
        <f t="shared" si="3366"/>
        <v>0</v>
      </c>
      <c r="AP1920" s="380">
        <f t="shared" si="3367"/>
        <v>0</v>
      </c>
      <c r="AQ1920" s="292">
        <f t="shared" si="3368"/>
        <v>0</v>
      </c>
      <c r="AR1920" s="388">
        <f t="shared" si="3369"/>
        <v>0</v>
      </c>
      <c r="AS1920" s="379">
        <f t="shared" si="3370"/>
        <v>0</v>
      </c>
      <c r="AT1920" s="380">
        <f t="shared" si="3371"/>
        <v>0</v>
      </c>
      <c r="AU1920" s="292">
        <f t="shared" si="3372"/>
        <v>0</v>
      </c>
      <c r="AV1920" s="388">
        <f t="shared" si="3373"/>
        <v>0</v>
      </c>
      <c r="AW1920" s="379">
        <f t="shared" si="3374"/>
        <v>0</v>
      </c>
      <c r="AX1920" s="380">
        <f t="shared" si="3375"/>
        <v>0</v>
      </c>
      <c r="AY1920" s="292">
        <f t="shared" si="3376"/>
        <v>0</v>
      </c>
      <c r="AZ1920" s="388">
        <f t="shared" si="3377"/>
        <v>0</v>
      </c>
      <c r="BA1920" s="379">
        <f t="shared" si="3378"/>
        <v>0</v>
      </c>
      <c r="BB1920" s="380">
        <f t="shared" si="3379"/>
        <v>0</v>
      </c>
      <c r="BC1920" s="292">
        <f t="shared" si="3380"/>
        <v>0</v>
      </c>
      <c r="BD1920" s="388">
        <f t="shared" si="3381"/>
        <v>0</v>
      </c>
      <c r="BE1920" s="379">
        <f t="shared" si="3382"/>
        <v>0</v>
      </c>
      <c r="BF1920" s="380">
        <f t="shared" si="3383"/>
        <v>0</v>
      </c>
      <c r="BG1920" s="292">
        <f t="shared" si="3384"/>
        <v>0</v>
      </c>
      <c r="BH1920" s="388">
        <f t="shared" si="3385"/>
        <v>0</v>
      </c>
      <c r="BI1920" s="379">
        <f t="shared" si="3386"/>
        <v>0</v>
      </c>
      <c r="BJ1920" s="380">
        <f t="shared" si="3387"/>
        <v>0</v>
      </c>
      <c r="BK1920" s="292">
        <f t="shared" si="3388"/>
        <v>0</v>
      </c>
      <c r="CD1920" s="303"/>
      <c r="CE1920" s="311"/>
      <c r="CF1920" s="311"/>
      <c r="CG1920" s="311"/>
      <c r="CH1920" s="311"/>
      <c r="CI1920" s="311"/>
      <c r="CJ1920" s="311"/>
      <c r="CK1920" s="311"/>
      <c r="CL1920" s="311"/>
      <c r="CM1920" s="311"/>
      <c r="CN1920" s="311"/>
      <c r="CO1920" s="311"/>
      <c r="CP1920" s="311"/>
      <c r="CQ1920" s="311"/>
      <c r="CR1920" s="311"/>
      <c r="CS1920" s="311"/>
      <c r="CT1920" s="311"/>
      <c r="CU1920" s="311"/>
      <c r="CV1920" s="311"/>
      <c r="CW1920" s="311"/>
      <c r="CX1920" s="311"/>
      <c r="CY1920" s="311"/>
      <c r="CZ1920" s="311"/>
      <c r="DA1920" s="311"/>
      <c r="DB1920" s="311"/>
      <c r="DC1920" s="311"/>
      <c r="DD1920" s="311"/>
      <c r="DE1920" s="311"/>
      <c r="DF1920" s="305"/>
      <c r="DG1920" s="305"/>
      <c r="DH1920" s="305"/>
      <c r="DJ1920" s="612"/>
      <c r="DK1920" s="613"/>
      <c r="DL1920" s="415"/>
      <c r="DM1920" s="416"/>
      <c r="DN1920" s="416"/>
      <c r="DO1920" s="416"/>
      <c r="DP1920" s="416"/>
      <c r="DQ1920" s="416"/>
      <c r="DR1920" s="416"/>
      <c r="DS1920" s="416"/>
      <c r="DT1920" s="416"/>
      <c r="DU1920" s="416"/>
      <c r="DV1920" s="416"/>
      <c r="DW1920" s="416"/>
      <c r="DX1920" s="416"/>
      <c r="DY1920" s="416"/>
      <c r="DZ1920" s="416"/>
      <c r="EA1920" s="416"/>
      <c r="EB1920" s="416"/>
      <c r="EC1920" s="416"/>
      <c r="ED1920" s="416"/>
      <c r="EE1920" s="416"/>
      <c r="EF1920" s="416"/>
      <c r="EG1920" s="416"/>
      <c r="EH1920" s="416"/>
      <c r="EI1920" s="416"/>
      <c r="EJ1920" s="416"/>
      <c r="EK1920" s="416"/>
      <c r="EL1920" s="416"/>
      <c r="EM1920" s="416"/>
      <c r="EN1920" s="416"/>
      <c r="EO1920" s="417"/>
      <c r="ET1920" s="375"/>
      <c r="EU1920" s="375"/>
      <c r="EV1920" s="375"/>
      <c r="FF1920" s="400"/>
      <c r="FG1920" s="400"/>
      <c r="FH1920" s="400"/>
      <c r="FV1920" s="375"/>
      <c r="FW1920" s="375"/>
      <c r="FX1920" s="375"/>
    </row>
    <row r="1921" spans="1:180" ht="38.25" customHeight="1" x14ac:dyDescent="0.25">
      <c r="A1921" s="152"/>
      <c r="B1921" s="152"/>
      <c r="C1921" s="237" t="s">
        <v>436</v>
      </c>
      <c r="D1921" s="280"/>
      <c r="E1921" s="281"/>
      <c r="F1921" s="281"/>
      <c r="G1921" s="628"/>
      <c r="H1921" s="628"/>
      <c r="I1921" s="281"/>
      <c r="J1921" s="281"/>
      <c r="K1921" s="628"/>
      <c r="L1921" s="628"/>
      <c r="M1921" s="281"/>
      <c r="N1921" s="281"/>
      <c r="O1921" s="628"/>
      <c r="P1921" s="628"/>
      <c r="Q1921" s="281"/>
      <c r="R1921" s="281"/>
      <c r="S1921" s="628"/>
      <c r="T1921" s="628"/>
      <c r="U1921" s="281"/>
      <c r="V1921" s="281"/>
      <c r="W1921" s="628"/>
      <c r="X1921" s="628"/>
      <c r="Y1921" s="281"/>
      <c r="Z1921" s="281"/>
      <c r="AA1921" s="628"/>
      <c r="AB1921" s="628"/>
      <c r="AC1921" s="281"/>
      <c r="AD1921" s="281"/>
      <c r="AE1921" s="60"/>
      <c r="AF1921" s="259"/>
      <c r="AG1921" s="375">
        <f t="shared" si="3418"/>
        <v>27</v>
      </c>
      <c r="AH1921" s="375"/>
      <c r="AI1921" s="375"/>
      <c r="AJ1921" s="388">
        <f t="shared" si="3361"/>
        <v>0</v>
      </c>
      <c r="AK1921" s="379">
        <f t="shared" si="3362"/>
        <v>0</v>
      </c>
      <c r="AL1921" s="380">
        <f t="shared" si="3363"/>
        <v>0</v>
      </c>
      <c r="AM1921" s="292">
        <f t="shared" si="3364"/>
        <v>0</v>
      </c>
      <c r="AN1921" s="388">
        <f t="shared" si="3365"/>
        <v>0</v>
      </c>
      <c r="AO1921" s="379">
        <f t="shared" si="3366"/>
        <v>0</v>
      </c>
      <c r="AP1921" s="380">
        <f t="shared" si="3367"/>
        <v>0</v>
      </c>
      <c r="AQ1921" s="292">
        <f t="shared" si="3368"/>
        <v>0</v>
      </c>
      <c r="AR1921" s="388">
        <f t="shared" si="3369"/>
        <v>0</v>
      </c>
      <c r="AS1921" s="379">
        <f t="shared" si="3370"/>
        <v>0</v>
      </c>
      <c r="AT1921" s="380">
        <f t="shared" si="3371"/>
        <v>0</v>
      </c>
      <c r="AU1921" s="292">
        <f t="shared" si="3372"/>
        <v>0</v>
      </c>
      <c r="AV1921" s="388">
        <f t="shared" si="3373"/>
        <v>0</v>
      </c>
      <c r="AW1921" s="379">
        <f t="shared" si="3374"/>
        <v>0</v>
      </c>
      <c r="AX1921" s="380">
        <f t="shared" si="3375"/>
        <v>0</v>
      </c>
      <c r="AY1921" s="292">
        <f t="shared" si="3376"/>
        <v>0</v>
      </c>
      <c r="AZ1921" s="388">
        <f t="shared" si="3377"/>
        <v>0</v>
      </c>
      <c r="BA1921" s="379">
        <f t="shared" si="3378"/>
        <v>0</v>
      </c>
      <c r="BB1921" s="380">
        <f t="shared" si="3379"/>
        <v>0</v>
      </c>
      <c r="BC1921" s="292">
        <f t="shared" si="3380"/>
        <v>0</v>
      </c>
      <c r="BD1921" s="388">
        <f t="shared" si="3381"/>
        <v>0</v>
      </c>
      <c r="BE1921" s="379">
        <f t="shared" si="3382"/>
        <v>0</v>
      </c>
      <c r="BF1921" s="380">
        <f t="shared" si="3383"/>
        <v>0</v>
      </c>
      <c r="BG1921" s="292">
        <f t="shared" si="3384"/>
        <v>0</v>
      </c>
      <c r="BH1921" s="388">
        <f t="shared" si="3385"/>
        <v>0</v>
      </c>
      <c r="BI1921" s="379">
        <f t="shared" si="3386"/>
        <v>0</v>
      </c>
      <c r="BJ1921" s="380">
        <f t="shared" si="3387"/>
        <v>0</v>
      </c>
      <c r="BK1921" s="292">
        <f t="shared" si="3388"/>
        <v>0</v>
      </c>
      <c r="CD1921" s="303"/>
      <c r="CE1921" s="311"/>
      <c r="CF1921" s="311"/>
      <c r="CG1921" s="311"/>
      <c r="CH1921" s="311"/>
      <c r="CI1921" s="311"/>
      <c r="CJ1921" s="311"/>
      <c r="CK1921" s="311"/>
      <c r="CL1921" s="311"/>
      <c r="CM1921" s="311"/>
      <c r="CN1921" s="311"/>
      <c r="CO1921" s="311"/>
      <c r="CP1921" s="311"/>
      <c r="CQ1921" s="311"/>
      <c r="CR1921" s="311"/>
      <c r="CS1921" s="311"/>
      <c r="CT1921" s="311"/>
      <c r="CU1921" s="311"/>
      <c r="CV1921" s="311"/>
      <c r="CW1921" s="311"/>
      <c r="CX1921" s="311"/>
      <c r="CY1921" s="311"/>
      <c r="CZ1921" s="311"/>
      <c r="DA1921" s="311"/>
      <c r="DB1921" s="311"/>
      <c r="DC1921" s="311"/>
      <c r="DD1921" s="311"/>
      <c r="DE1921" s="311"/>
      <c r="DF1921" s="305"/>
      <c r="DG1921" s="305"/>
      <c r="DH1921" s="305"/>
      <c r="DJ1921" s="612"/>
      <c r="DK1921" s="613"/>
      <c r="DL1921" s="415"/>
      <c r="DM1921" s="416"/>
      <c r="DN1921" s="416"/>
      <c r="DO1921" s="416"/>
      <c r="DP1921" s="416"/>
      <c r="DQ1921" s="416"/>
      <c r="DR1921" s="416"/>
      <c r="DS1921" s="416"/>
      <c r="DT1921" s="416"/>
      <c r="DU1921" s="416"/>
      <c r="DV1921" s="416"/>
      <c r="DW1921" s="416"/>
      <c r="DX1921" s="416"/>
      <c r="DY1921" s="416"/>
      <c r="DZ1921" s="416"/>
      <c r="EA1921" s="416"/>
      <c r="EB1921" s="416"/>
      <c r="EC1921" s="416"/>
      <c r="ED1921" s="416"/>
      <c r="EE1921" s="416"/>
      <c r="EF1921" s="416"/>
      <c r="EG1921" s="416"/>
      <c r="EH1921" s="416"/>
      <c r="EI1921" s="416"/>
      <c r="EJ1921" s="416"/>
      <c r="EK1921" s="416"/>
      <c r="EL1921" s="416"/>
      <c r="EM1921" s="416"/>
      <c r="EN1921" s="416"/>
      <c r="EO1921" s="417"/>
      <c r="ET1921" s="375"/>
      <c r="EU1921" s="375"/>
      <c r="EV1921" s="375"/>
      <c r="FF1921" s="400"/>
      <c r="FG1921" s="400"/>
      <c r="FH1921" s="400"/>
      <c r="FV1921" s="375"/>
      <c r="FW1921" s="375"/>
      <c r="FX1921" s="375"/>
    </row>
    <row r="1922" spans="1:180" ht="38.25" customHeight="1" x14ac:dyDescent="0.25">
      <c r="A1922" s="152"/>
      <c r="B1922" s="152"/>
      <c r="C1922" s="237" t="s">
        <v>437</v>
      </c>
      <c r="D1922" s="280"/>
      <c r="E1922" s="281"/>
      <c r="F1922" s="281"/>
      <c r="G1922" s="628"/>
      <c r="H1922" s="628"/>
      <c r="I1922" s="281"/>
      <c r="J1922" s="281"/>
      <c r="K1922" s="628"/>
      <c r="L1922" s="628"/>
      <c r="M1922" s="281"/>
      <c r="N1922" s="281"/>
      <c r="O1922" s="628"/>
      <c r="P1922" s="628"/>
      <c r="Q1922" s="281"/>
      <c r="R1922" s="281"/>
      <c r="S1922" s="628"/>
      <c r="T1922" s="628"/>
      <c r="U1922" s="281"/>
      <c r="V1922" s="281"/>
      <c r="W1922" s="628"/>
      <c r="X1922" s="628"/>
      <c r="Y1922" s="281"/>
      <c r="Z1922" s="281"/>
      <c r="AA1922" s="628"/>
      <c r="AB1922" s="628"/>
      <c r="AC1922" s="281"/>
      <c r="AD1922" s="281"/>
      <c r="AE1922" s="60"/>
      <c r="AF1922" s="259"/>
      <c r="AG1922" s="375">
        <f t="shared" si="3418"/>
        <v>27</v>
      </c>
      <c r="AH1922" s="375"/>
      <c r="AI1922" s="375"/>
      <c r="AJ1922" s="388">
        <f t="shared" si="3361"/>
        <v>0</v>
      </c>
      <c r="AK1922" s="379">
        <f t="shared" si="3362"/>
        <v>0</v>
      </c>
      <c r="AL1922" s="380">
        <f t="shared" si="3363"/>
        <v>0</v>
      </c>
      <c r="AM1922" s="292">
        <f t="shared" si="3364"/>
        <v>0</v>
      </c>
      <c r="AN1922" s="388">
        <f t="shared" si="3365"/>
        <v>0</v>
      </c>
      <c r="AO1922" s="379">
        <f t="shared" si="3366"/>
        <v>0</v>
      </c>
      <c r="AP1922" s="380">
        <f t="shared" si="3367"/>
        <v>0</v>
      </c>
      <c r="AQ1922" s="292">
        <f t="shared" si="3368"/>
        <v>0</v>
      </c>
      <c r="AR1922" s="388">
        <f t="shared" si="3369"/>
        <v>0</v>
      </c>
      <c r="AS1922" s="379">
        <f t="shared" si="3370"/>
        <v>0</v>
      </c>
      <c r="AT1922" s="380">
        <f t="shared" si="3371"/>
        <v>0</v>
      </c>
      <c r="AU1922" s="292">
        <f t="shared" si="3372"/>
        <v>0</v>
      </c>
      <c r="AV1922" s="388">
        <f t="shared" si="3373"/>
        <v>0</v>
      </c>
      <c r="AW1922" s="379">
        <f t="shared" si="3374"/>
        <v>0</v>
      </c>
      <c r="AX1922" s="380">
        <f t="shared" si="3375"/>
        <v>0</v>
      </c>
      <c r="AY1922" s="292">
        <f t="shared" si="3376"/>
        <v>0</v>
      </c>
      <c r="AZ1922" s="388">
        <f t="shared" si="3377"/>
        <v>0</v>
      </c>
      <c r="BA1922" s="379">
        <f t="shared" si="3378"/>
        <v>0</v>
      </c>
      <c r="BB1922" s="380">
        <f t="shared" si="3379"/>
        <v>0</v>
      </c>
      <c r="BC1922" s="292">
        <f t="shared" si="3380"/>
        <v>0</v>
      </c>
      <c r="BD1922" s="388">
        <f t="shared" si="3381"/>
        <v>0</v>
      </c>
      <c r="BE1922" s="379">
        <f t="shared" si="3382"/>
        <v>0</v>
      </c>
      <c r="BF1922" s="380">
        <f t="shared" si="3383"/>
        <v>0</v>
      </c>
      <c r="BG1922" s="292">
        <f t="shared" si="3384"/>
        <v>0</v>
      </c>
      <c r="BH1922" s="388">
        <f t="shared" si="3385"/>
        <v>0</v>
      </c>
      <c r="BI1922" s="379">
        <f t="shared" si="3386"/>
        <v>0</v>
      </c>
      <c r="BJ1922" s="380">
        <f t="shared" si="3387"/>
        <v>0</v>
      </c>
      <c r="BK1922" s="292">
        <f t="shared" si="3388"/>
        <v>0</v>
      </c>
      <c r="CD1922" s="303"/>
      <c r="CE1922" s="311"/>
      <c r="CF1922" s="311"/>
      <c r="CG1922" s="311"/>
      <c r="CH1922" s="311"/>
      <c r="CI1922" s="311"/>
      <c r="CJ1922" s="311"/>
      <c r="CK1922" s="311"/>
      <c r="CL1922" s="311"/>
      <c r="CM1922" s="311"/>
      <c r="CN1922" s="311"/>
      <c r="CO1922" s="311"/>
      <c r="CP1922" s="311"/>
      <c r="CQ1922" s="311"/>
      <c r="CR1922" s="311"/>
      <c r="CS1922" s="311"/>
      <c r="CT1922" s="311"/>
      <c r="CU1922" s="311"/>
      <c r="CV1922" s="311"/>
      <c r="CW1922" s="311"/>
      <c r="CX1922" s="311"/>
      <c r="CY1922" s="311"/>
      <c r="CZ1922" s="311"/>
      <c r="DA1922" s="311"/>
      <c r="DB1922" s="311"/>
      <c r="DC1922" s="311"/>
      <c r="DD1922" s="311"/>
      <c r="DE1922" s="311"/>
      <c r="DF1922" s="305"/>
      <c r="DG1922" s="305"/>
      <c r="DH1922" s="305"/>
      <c r="DJ1922" s="612"/>
      <c r="DK1922" s="613"/>
      <c r="DL1922" s="415"/>
      <c r="DM1922" s="416"/>
      <c r="DN1922" s="416"/>
      <c r="DO1922" s="416"/>
      <c r="DP1922" s="416"/>
      <c r="DQ1922" s="416"/>
      <c r="DR1922" s="416"/>
      <c r="DS1922" s="416"/>
      <c r="DT1922" s="416"/>
      <c r="DU1922" s="416"/>
      <c r="DV1922" s="416"/>
      <c r="DW1922" s="416"/>
      <c r="DX1922" s="416"/>
      <c r="DY1922" s="416"/>
      <c r="DZ1922" s="416"/>
      <c r="EA1922" s="416"/>
      <c r="EB1922" s="416"/>
      <c r="EC1922" s="416"/>
      <c r="ED1922" s="416"/>
      <c r="EE1922" s="416"/>
      <c r="EF1922" s="416"/>
      <c r="EG1922" s="416"/>
      <c r="EH1922" s="416"/>
      <c r="EI1922" s="416"/>
      <c r="EJ1922" s="416"/>
      <c r="EK1922" s="416"/>
      <c r="EL1922" s="416"/>
      <c r="EM1922" s="416"/>
      <c r="EN1922" s="416"/>
      <c r="EO1922" s="417"/>
      <c r="ET1922" s="375"/>
      <c r="EU1922" s="375"/>
      <c r="EV1922" s="375"/>
      <c r="FF1922" s="400"/>
      <c r="FG1922" s="400"/>
      <c r="FH1922" s="400"/>
      <c r="FV1922" s="375"/>
      <c r="FW1922" s="375"/>
      <c r="FX1922" s="375"/>
    </row>
    <row r="1923" spans="1:180" ht="38.25" customHeight="1" x14ac:dyDescent="0.25">
      <c r="A1923" s="182"/>
      <c r="B1923" s="182"/>
      <c r="C1923" s="236" t="s">
        <v>438</v>
      </c>
      <c r="D1923" s="280"/>
      <c r="E1923" s="281"/>
      <c r="F1923" s="281"/>
      <c r="G1923" s="628"/>
      <c r="H1923" s="628"/>
      <c r="I1923" s="281"/>
      <c r="J1923" s="281"/>
      <c r="K1923" s="628"/>
      <c r="L1923" s="628"/>
      <c r="M1923" s="281"/>
      <c r="N1923" s="281"/>
      <c r="O1923" s="628"/>
      <c r="P1923" s="628"/>
      <c r="Q1923" s="281"/>
      <c r="R1923" s="281"/>
      <c r="S1923" s="628"/>
      <c r="T1923" s="628"/>
      <c r="U1923" s="281"/>
      <c r="V1923" s="281"/>
      <c r="W1923" s="628"/>
      <c r="X1923" s="628"/>
      <c r="Y1923" s="281"/>
      <c r="Z1923" s="281"/>
      <c r="AA1923" s="628"/>
      <c r="AB1923" s="628"/>
      <c r="AC1923" s="281"/>
      <c r="AD1923" s="281"/>
      <c r="AE1923" s="60"/>
      <c r="AF1923" s="259"/>
      <c r="AG1923" s="375">
        <f t="shared" si="3418"/>
        <v>27</v>
      </c>
      <c r="AH1923" s="375"/>
      <c r="AI1923" s="375"/>
      <c r="AJ1923" s="388">
        <f t="shared" si="3361"/>
        <v>0</v>
      </c>
      <c r="AK1923" s="379">
        <f t="shared" si="3362"/>
        <v>0</v>
      </c>
      <c r="AL1923" s="380">
        <f t="shared" si="3363"/>
        <v>0</v>
      </c>
      <c r="AM1923" s="292">
        <f t="shared" si="3364"/>
        <v>0</v>
      </c>
      <c r="AN1923" s="388">
        <f t="shared" si="3365"/>
        <v>0</v>
      </c>
      <c r="AO1923" s="379">
        <f t="shared" si="3366"/>
        <v>0</v>
      </c>
      <c r="AP1923" s="380">
        <f t="shared" si="3367"/>
        <v>0</v>
      </c>
      <c r="AQ1923" s="292">
        <f t="shared" si="3368"/>
        <v>0</v>
      </c>
      <c r="AR1923" s="388">
        <f t="shared" si="3369"/>
        <v>0</v>
      </c>
      <c r="AS1923" s="379">
        <f t="shared" si="3370"/>
        <v>0</v>
      </c>
      <c r="AT1923" s="380">
        <f t="shared" si="3371"/>
        <v>0</v>
      </c>
      <c r="AU1923" s="292">
        <f t="shared" si="3372"/>
        <v>0</v>
      </c>
      <c r="AV1923" s="388">
        <f t="shared" si="3373"/>
        <v>0</v>
      </c>
      <c r="AW1923" s="379">
        <f t="shared" si="3374"/>
        <v>0</v>
      </c>
      <c r="AX1923" s="380">
        <f t="shared" si="3375"/>
        <v>0</v>
      </c>
      <c r="AY1923" s="292">
        <f t="shared" si="3376"/>
        <v>0</v>
      </c>
      <c r="AZ1923" s="388">
        <f t="shared" si="3377"/>
        <v>0</v>
      </c>
      <c r="BA1923" s="379">
        <f t="shared" si="3378"/>
        <v>0</v>
      </c>
      <c r="BB1923" s="380">
        <f t="shared" si="3379"/>
        <v>0</v>
      </c>
      <c r="BC1923" s="292">
        <f t="shared" si="3380"/>
        <v>0</v>
      </c>
      <c r="BD1923" s="388">
        <f t="shared" si="3381"/>
        <v>0</v>
      </c>
      <c r="BE1923" s="379">
        <f t="shared" si="3382"/>
        <v>0</v>
      </c>
      <c r="BF1923" s="380">
        <f t="shared" si="3383"/>
        <v>0</v>
      </c>
      <c r="BG1923" s="292">
        <f t="shared" si="3384"/>
        <v>0</v>
      </c>
      <c r="BH1923" s="388">
        <f t="shared" si="3385"/>
        <v>0</v>
      </c>
      <c r="BI1923" s="379">
        <f t="shared" si="3386"/>
        <v>0</v>
      </c>
      <c r="BJ1923" s="380">
        <f t="shared" si="3387"/>
        <v>0</v>
      </c>
      <c r="BK1923" s="292">
        <f t="shared" si="3388"/>
        <v>0</v>
      </c>
      <c r="CD1923" s="299" t="s">
        <v>60</v>
      </c>
      <c r="CE1923" s="423">
        <f t="shared" ref="CE1923" si="3446">IF(D1923="",0,D1923)</f>
        <v>0</v>
      </c>
      <c r="CF1923" s="423">
        <f t="shared" ref="CF1923" si="3447">IF(E1923="",0,E1923)</f>
        <v>0</v>
      </c>
      <c r="CG1923" s="423">
        <f t="shared" ref="CG1923" si="3448">IF(F1923="",0,F1923)</f>
        <v>0</v>
      </c>
      <c r="CH1923" s="423">
        <f t="shared" ref="CH1923" si="3449">IF(G1923="",0,G1923)</f>
        <v>0</v>
      </c>
      <c r="CI1923" s="423">
        <f t="shared" ref="CI1923" si="3450">IF(H1923="",0,H1923)</f>
        <v>0</v>
      </c>
      <c r="CJ1923" s="423">
        <f t="shared" ref="CJ1923" si="3451">IF(I1923="",0,I1923)</f>
        <v>0</v>
      </c>
      <c r="CK1923" s="423">
        <f t="shared" ref="CK1923" si="3452">IF(J1923="",0,J1923)</f>
        <v>0</v>
      </c>
      <c r="CL1923" s="423">
        <f t="shared" ref="CL1923" si="3453">IF(K1923="",0,K1923)</f>
        <v>0</v>
      </c>
      <c r="CM1923" s="423">
        <f t="shared" ref="CM1923" si="3454">IF(L1923="",0,L1923)</f>
        <v>0</v>
      </c>
      <c r="CN1923" s="423">
        <f t="shared" ref="CN1923" si="3455">IF(M1923="",0,M1923)</f>
        <v>0</v>
      </c>
      <c r="CO1923" s="423">
        <f t="shared" ref="CO1923" si="3456">IF(N1923="",0,N1923)</f>
        <v>0</v>
      </c>
      <c r="CP1923" s="423">
        <f t="shared" ref="CP1923" si="3457">IF(O1923="",0,O1923)</f>
        <v>0</v>
      </c>
      <c r="CQ1923" s="423">
        <f t="shared" ref="CQ1923" si="3458">IF(P1923="",0,P1923)</f>
        <v>0</v>
      </c>
      <c r="CR1923" s="423">
        <f t="shared" ref="CR1923" si="3459">IF(Q1923="",0,Q1923)</f>
        <v>0</v>
      </c>
      <c r="CS1923" s="423">
        <f t="shared" ref="CS1923" si="3460">IF(R1923="",0,R1923)</f>
        <v>0</v>
      </c>
      <c r="CT1923" s="423">
        <f t="shared" ref="CT1923" si="3461">IF(S1923="",0,S1923)</f>
        <v>0</v>
      </c>
      <c r="CU1923" s="423">
        <f t="shared" ref="CU1923" si="3462">IF(T1923="",0,T1923)</f>
        <v>0</v>
      </c>
      <c r="CV1923" s="423">
        <f t="shared" ref="CV1923" si="3463">IF(U1923="",0,U1923)</f>
        <v>0</v>
      </c>
      <c r="CW1923" s="423">
        <f t="shared" ref="CW1923" si="3464">IF(V1923="",0,V1923)</f>
        <v>0</v>
      </c>
      <c r="CX1923" s="423">
        <f t="shared" ref="CX1923" si="3465">IF(W1923="",0,W1923)</f>
        <v>0</v>
      </c>
      <c r="CY1923" s="423">
        <f t="shared" ref="CY1923" si="3466">IF(X1923="",0,X1923)</f>
        <v>0</v>
      </c>
      <c r="CZ1923" s="423">
        <f t="shared" ref="CZ1923" si="3467">IF(Y1923="",0,Y1923)</f>
        <v>0</v>
      </c>
      <c r="DA1923" s="423">
        <f t="shared" ref="DA1923" si="3468">IF(Z1923="",0,Z1923)</f>
        <v>0</v>
      </c>
      <c r="DB1923" s="423">
        <f t="shared" ref="DB1923" si="3469">IF(AA1923="",0,AA1923)</f>
        <v>0</v>
      </c>
      <c r="DC1923" s="423">
        <f t="shared" ref="DC1923" si="3470">IF(AB1923="",0,AB1923)</f>
        <v>0</v>
      </c>
      <c r="DD1923" s="423">
        <f t="shared" ref="DD1923" si="3471">IF(AC1923="",0,AC1923)</f>
        <v>0</v>
      </c>
      <c r="DE1923" s="423">
        <f t="shared" ref="DE1923" si="3472">IF(AD1923="",0,AD1923)</f>
        <v>0</v>
      </c>
      <c r="DF1923" s="300"/>
      <c r="DG1923" s="300"/>
      <c r="DH1923" s="300"/>
      <c r="DJ1923" s="610"/>
      <c r="DK1923" s="611"/>
      <c r="DL1923" s="415"/>
      <c r="DM1923" s="416"/>
      <c r="DN1923" s="416"/>
      <c r="DO1923" s="416"/>
      <c r="DP1923" s="416"/>
      <c r="DQ1923" s="416"/>
      <c r="DR1923" s="416"/>
      <c r="DS1923" s="416"/>
      <c r="DT1923" s="416"/>
      <c r="DU1923" s="416"/>
      <c r="DV1923" s="416"/>
      <c r="DW1923" s="416"/>
      <c r="DX1923" s="416"/>
      <c r="DY1923" s="416"/>
      <c r="DZ1923" s="416"/>
      <c r="EA1923" s="416"/>
      <c r="EB1923" s="416"/>
      <c r="EC1923" s="416"/>
      <c r="ED1923" s="416"/>
      <c r="EE1923" s="416"/>
      <c r="EF1923" s="416"/>
      <c r="EG1923" s="416"/>
      <c r="EH1923" s="416"/>
      <c r="EI1923" s="416"/>
      <c r="EJ1923" s="416"/>
      <c r="EK1923" s="416"/>
      <c r="EL1923" s="416"/>
      <c r="EM1923" s="416"/>
      <c r="EN1923" s="416"/>
      <c r="EO1923" s="417"/>
      <c r="ET1923" s="375"/>
      <c r="EU1923" s="375"/>
      <c r="EV1923" s="375"/>
      <c r="FF1923" s="400"/>
      <c r="FG1923" s="400"/>
      <c r="FH1923" s="400"/>
      <c r="FV1923" s="375"/>
      <c r="FW1923" s="375"/>
      <c r="FX1923" s="375"/>
    </row>
    <row r="1924" spans="1:180" ht="38.25" customHeight="1" x14ac:dyDescent="0.25">
      <c r="A1924" s="152"/>
      <c r="B1924" s="152"/>
      <c r="C1924" s="237" t="s">
        <v>444</v>
      </c>
      <c r="D1924" s="280"/>
      <c r="E1924" s="281"/>
      <c r="F1924" s="281"/>
      <c r="G1924" s="628"/>
      <c r="H1924" s="628"/>
      <c r="I1924" s="281"/>
      <c r="J1924" s="281"/>
      <c r="K1924" s="628"/>
      <c r="L1924" s="628"/>
      <c r="M1924" s="281"/>
      <c r="N1924" s="281"/>
      <c r="O1924" s="628"/>
      <c r="P1924" s="628"/>
      <c r="Q1924" s="281"/>
      <c r="R1924" s="281"/>
      <c r="S1924" s="628"/>
      <c r="T1924" s="628"/>
      <c r="U1924" s="281"/>
      <c r="V1924" s="281"/>
      <c r="W1924" s="628"/>
      <c r="X1924" s="628"/>
      <c r="Y1924" s="281"/>
      <c r="Z1924" s="281"/>
      <c r="AA1924" s="628"/>
      <c r="AB1924" s="628"/>
      <c r="AC1924" s="281"/>
      <c r="AD1924" s="281"/>
      <c r="AE1924" s="60"/>
      <c r="AF1924" s="259"/>
      <c r="AG1924" s="375">
        <f t="shared" si="3418"/>
        <v>27</v>
      </c>
      <c r="AH1924" s="375"/>
      <c r="AI1924" s="375"/>
      <c r="AJ1924" s="388">
        <f t="shared" si="3361"/>
        <v>0</v>
      </c>
      <c r="AK1924" s="379">
        <f t="shared" si="3362"/>
        <v>0</v>
      </c>
      <c r="AL1924" s="380">
        <f t="shared" si="3363"/>
        <v>0</v>
      </c>
      <c r="AM1924" s="292">
        <f t="shared" si="3364"/>
        <v>0</v>
      </c>
      <c r="AN1924" s="388">
        <f t="shared" si="3365"/>
        <v>0</v>
      </c>
      <c r="AO1924" s="379">
        <f t="shared" si="3366"/>
        <v>0</v>
      </c>
      <c r="AP1924" s="380">
        <f t="shared" si="3367"/>
        <v>0</v>
      </c>
      <c r="AQ1924" s="292">
        <f t="shared" si="3368"/>
        <v>0</v>
      </c>
      <c r="AR1924" s="388">
        <f t="shared" si="3369"/>
        <v>0</v>
      </c>
      <c r="AS1924" s="379">
        <f t="shared" si="3370"/>
        <v>0</v>
      </c>
      <c r="AT1924" s="380">
        <f t="shared" si="3371"/>
        <v>0</v>
      </c>
      <c r="AU1924" s="292">
        <f t="shared" si="3372"/>
        <v>0</v>
      </c>
      <c r="AV1924" s="388">
        <f t="shared" si="3373"/>
        <v>0</v>
      </c>
      <c r="AW1924" s="379">
        <f t="shared" si="3374"/>
        <v>0</v>
      </c>
      <c r="AX1924" s="380">
        <f t="shared" si="3375"/>
        <v>0</v>
      </c>
      <c r="AY1924" s="292">
        <f t="shared" si="3376"/>
        <v>0</v>
      </c>
      <c r="AZ1924" s="388">
        <f t="shared" si="3377"/>
        <v>0</v>
      </c>
      <c r="BA1924" s="379">
        <f t="shared" si="3378"/>
        <v>0</v>
      </c>
      <c r="BB1924" s="380">
        <f t="shared" si="3379"/>
        <v>0</v>
      </c>
      <c r="BC1924" s="292">
        <f t="shared" si="3380"/>
        <v>0</v>
      </c>
      <c r="BD1924" s="388">
        <f t="shared" si="3381"/>
        <v>0</v>
      </c>
      <c r="BE1924" s="379">
        <f t="shared" si="3382"/>
        <v>0</v>
      </c>
      <c r="BF1924" s="380">
        <f t="shared" si="3383"/>
        <v>0</v>
      </c>
      <c r="BG1924" s="292">
        <f t="shared" si="3384"/>
        <v>0</v>
      </c>
      <c r="BH1924" s="388">
        <f t="shared" si="3385"/>
        <v>0</v>
      </c>
      <c r="BI1924" s="379">
        <f t="shared" si="3386"/>
        <v>0</v>
      </c>
      <c r="BJ1924" s="380">
        <f t="shared" si="3387"/>
        <v>0</v>
      </c>
      <c r="BK1924" s="292">
        <f t="shared" si="3388"/>
        <v>0</v>
      </c>
      <c r="CD1924" s="299" t="s">
        <v>1917</v>
      </c>
      <c r="CE1924" s="301">
        <f t="shared" ref="CE1924" si="3473">SUM(D1924:D1927)</f>
        <v>0</v>
      </c>
      <c r="CF1924" s="301">
        <f t="shared" ref="CF1924" si="3474">SUM(E1924:E1927)</f>
        <v>0</v>
      </c>
      <c r="CG1924" s="301">
        <f t="shared" ref="CG1924" si="3475">SUM(F1924:F1927)</f>
        <v>0</v>
      </c>
      <c r="CH1924" s="301">
        <f t="shared" ref="CH1924" si="3476">SUM(G1924:G1927)</f>
        <v>0</v>
      </c>
      <c r="CI1924" s="301">
        <f t="shared" ref="CI1924" si="3477">SUM(H1924:H1927)</f>
        <v>0</v>
      </c>
      <c r="CJ1924" s="301">
        <f t="shared" ref="CJ1924" si="3478">SUM(I1924:I1927)</f>
        <v>0</v>
      </c>
      <c r="CK1924" s="301">
        <f t="shared" ref="CK1924" si="3479">SUM(J1924:J1927)</f>
        <v>0</v>
      </c>
      <c r="CL1924" s="301">
        <f t="shared" ref="CL1924" si="3480">SUM(K1924:K1927)</f>
        <v>0</v>
      </c>
      <c r="CM1924" s="301">
        <f t="shared" ref="CM1924" si="3481">SUM(L1924:L1927)</f>
        <v>0</v>
      </c>
      <c r="CN1924" s="301">
        <f t="shared" ref="CN1924" si="3482">SUM(M1924:M1927)</f>
        <v>0</v>
      </c>
      <c r="CO1924" s="301">
        <f t="shared" ref="CO1924" si="3483">SUM(N1924:N1927)</f>
        <v>0</v>
      </c>
      <c r="CP1924" s="301">
        <f t="shared" ref="CP1924" si="3484">SUM(O1924:O1927)</f>
        <v>0</v>
      </c>
      <c r="CQ1924" s="301">
        <f t="shared" ref="CQ1924" si="3485">SUM(P1924:P1927)</f>
        <v>0</v>
      </c>
      <c r="CR1924" s="301">
        <f t="shared" ref="CR1924" si="3486">SUM(Q1924:Q1927)</f>
        <v>0</v>
      </c>
      <c r="CS1924" s="301">
        <f t="shared" ref="CS1924" si="3487">SUM(R1924:R1927)</f>
        <v>0</v>
      </c>
      <c r="CT1924" s="301">
        <f t="shared" ref="CT1924" si="3488">SUM(S1924:S1927)</f>
        <v>0</v>
      </c>
      <c r="CU1924" s="301">
        <f t="shared" ref="CU1924" si="3489">SUM(T1924:T1927)</f>
        <v>0</v>
      </c>
      <c r="CV1924" s="301">
        <f t="shared" ref="CV1924" si="3490">SUM(U1924:U1927)</f>
        <v>0</v>
      </c>
      <c r="CW1924" s="301">
        <f t="shared" ref="CW1924" si="3491">SUM(V1924:V1927)</f>
        <v>0</v>
      </c>
      <c r="CX1924" s="301">
        <f t="shared" ref="CX1924" si="3492">SUM(W1924:W1927)</f>
        <v>0</v>
      </c>
      <c r="CY1924" s="301">
        <f t="shared" ref="CY1924" si="3493">SUM(X1924:X1927)</f>
        <v>0</v>
      </c>
      <c r="CZ1924" s="301">
        <f t="shared" ref="CZ1924" si="3494">SUM(Y1924:Y1927)</f>
        <v>0</v>
      </c>
      <c r="DA1924" s="301">
        <f t="shared" ref="DA1924" si="3495">SUM(Z1924:Z1927)</f>
        <v>0</v>
      </c>
      <c r="DB1924" s="301">
        <f t="shared" ref="DB1924" si="3496">SUM(AA1924:AA1927)</f>
        <v>0</v>
      </c>
      <c r="DC1924" s="301">
        <f t="shared" ref="DC1924" si="3497">SUM(AB1924:AB1927)</f>
        <v>0</v>
      </c>
      <c r="DD1924" s="301">
        <f t="shared" ref="DD1924" si="3498">SUM(AC1924:AC1927)</f>
        <v>0</v>
      </c>
      <c r="DE1924" s="301">
        <f t="shared" ref="DE1924" si="3499">SUM(AD1924:AD1927)</f>
        <v>0</v>
      </c>
      <c r="DF1924" s="301"/>
      <c r="DG1924" s="301"/>
      <c r="DH1924" s="301"/>
      <c r="DJ1924" s="612"/>
      <c r="DK1924" s="613"/>
      <c r="DL1924" s="415"/>
      <c r="DM1924" s="416"/>
      <c r="DN1924" s="416"/>
      <c r="DO1924" s="416"/>
      <c r="DP1924" s="416"/>
      <c r="DQ1924" s="416"/>
      <c r="DR1924" s="416"/>
      <c r="DS1924" s="416"/>
      <c r="DT1924" s="416"/>
      <c r="DU1924" s="416"/>
      <c r="DV1924" s="416"/>
      <c r="DW1924" s="416"/>
      <c r="DX1924" s="416"/>
      <c r="DY1924" s="416"/>
      <c r="DZ1924" s="416"/>
      <c r="EA1924" s="416"/>
      <c r="EB1924" s="416"/>
      <c r="EC1924" s="416"/>
      <c r="ED1924" s="416"/>
      <c r="EE1924" s="416"/>
      <c r="EF1924" s="416"/>
      <c r="EG1924" s="416"/>
      <c r="EH1924" s="416"/>
      <c r="EI1924" s="416"/>
      <c r="EJ1924" s="416"/>
      <c r="EK1924" s="416"/>
      <c r="EL1924" s="416"/>
      <c r="EM1924" s="416"/>
      <c r="EN1924" s="416"/>
      <c r="EO1924" s="417"/>
      <c r="ET1924" s="375"/>
      <c r="EU1924" s="375"/>
      <c r="EV1924" s="375"/>
      <c r="FF1924" s="400"/>
      <c r="FG1924" s="400"/>
      <c r="FH1924" s="400"/>
      <c r="FV1924" s="375"/>
      <c r="FW1924" s="375"/>
      <c r="FX1924" s="375"/>
    </row>
    <row r="1925" spans="1:180" ht="38.25" customHeight="1" x14ac:dyDescent="0.25">
      <c r="A1925" s="152"/>
      <c r="B1925" s="152"/>
      <c r="C1925" s="237" t="s">
        <v>445</v>
      </c>
      <c r="D1925" s="280"/>
      <c r="E1925" s="281"/>
      <c r="F1925" s="281"/>
      <c r="G1925" s="628"/>
      <c r="H1925" s="628"/>
      <c r="I1925" s="281"/>
      <c r="J1925" s="281"/>
      <c r="K1925" s="628"/>
      <c r="L1925" s="628"/>
      <c r="M1925" s="281"/>
      <c r="N1925" s="281"/>
      <c r="O1925" s="628"/>
      <c r="P1925" s="628"/>
      <c r="Q1925" s="281"/>
      <c r="R1925" s="281"/>
      <c r="S1925" s="628"/>
      <c r="T1925" s="628"/>
      <c r="U1925" s="281"/>
      <c r="V1925" s="281"/>
      <c r="W1925" s="628"/>
      <c r="X1925" s="628"/>
      <c r="Y1925" s="281"/>
      <c r="Z1925" s="281"/>
      <c r="AA1925" s="628"/>
      <c r="AB1925" s="628"/>
      <c r="AC1925" s="281"/>
      <c r="AD1925" s="281"/>
      <c r="AE1925" s="60"/>
      <c r="AF1925" s="259"/>
      <c r="AG1925" s="375">
        <f t="shared" si="3418"/>
        <v>27</v>
      </c>
      <c r="AH1925" s="375"/>
      <c r="AI1925" s="375"/>
      <c r="AJ1925" s="388">
        <f t="shared" si="3361"/>
        <v>0</v>
      </c>
      <c r="AK1925" s="379">
        <f t="shared" si="3362"/>
        <v>0</v>
      </c>
      <c r="AL1925" s="380">
        <f t="shared" si="3363"/>
        <v>0</v>
      </c>
      <c r="AM1925" s="292">
        <f t="shared" si="3364"/>
        <v>0</v>
      </c>
      <c r="AN1925" s="388">
        <f t="shared" si="3365"/>
        <v>0</v>
      </c>
      <c r="AO1925" s="379">
        <f t="shared" si="3366"/>
        <v>0</v>
      </c>
      <c r="AP1925" s="380">
        <f t="shared" si="3367"/>
        <v>0</v>
      </c>
      <c r="AQ1925" s="292">
        <f t="shared" si="3368"/>
        <v>0</v>
      </c>
      <c r="AR1925" s="388">
        <f t="shared" si="3369"/>
        <v>0</v>
      </c>
      <c r="AS1925" s="379">
        <f t="shared" si="3370"/>
        <v>0</v>
      </c>
      <c r="AT1925" s="380">
        <f t="shared" si="3371"/>
        <v>0</v>
      </c>
      <c r="AU1925" s="292">
        <f t="shared" si="3372"/>
        <v>0</v>
      </c>
      <c r="AV1925" s="388">
        <f t="shared" si="3373"/>
        <v>0</v>
      </c>
      <c r="AW1925" s="379">
        <f t="shared" si="3374"/>
        <v>0</v>
      </c>
      <c r="AX1925" s="380">
        <f t="shared" si="3375"/>
        <v>0</v>
      </c>
      <c r="AY1925" s="292">
        <f t="shared" si="3376"/>
        <v>0</v>
      </c>
      <c r="AZ1925" s="388">
        <f t="shared" si="3377"/>
        <v>0</v>
      </c>
      <c r="BA1925" s="379">
        <f t="shared" si="3378"/>
        <v>0</v>
      </c>
      <c r="BB1925" s="380">
        <f t="shared" si="3379"/>
        <v>0</v>
      </c>
      <c r="BC1925" s="292">
        <f t="shared" si="3380"/>
        <v>0</v>
      </c>
      <c r="BD1925" s="388">
        <f t="shared" si="3381"/>
        <v>0</v>
      </c>
      <c r="BE1925" s="379">
        <f t="shared" si="3382"/>
        <v>0</v>
      </c>
      <c r="BF1925" s="380">
        <f t="shared" si="3383"/>
        <v>0</v>
      </c>
      <c r="BG1925" s="292">
        <f t="shared" si="3384"/>
        <v>0</v>
      </c>
      <c r="BH1925" s="388">
        <f t="shared" si="3385"/>
        <v>0</v>
      </c>
      <c r="BI1925" s="379">
        <f t="shared" si="3386"/>
        <v>0</v>
      </c>
      <c r="BJ1925" s="380">
        <f t="shared" si="3387"/>
        <v>0</v>
      </c>
      <c r="BK1925" s="292">
        <f t="shared" si="3388"/>
        <v>0</v>
      </c>
      <c r="CD1925" s="299" t="s">
        <v>1910</v>
      </c>
      <c r="CE1925" s="422">
        <f t="shared" ref="CE1925" si="3500">IF(CE1923="NA",COUNTIF(D1924:D1927,"NA"),COUNTIF(D1924:D1927,"NS"))</f>
        <v>0</v>
      </c>
      <c r="CF1925" s="422">
        <f t="shared" ref="CF1925" si="3501">IF(CF1923="NA",COUNTIF(E1924:E1927,"NA"),COUNTIF(E1924:E1927,"NS"))</f>
        <v>0</v>
      </c>
      <c r="CG1925" s="422">
        <f t="shared" ref="CG1925" si="3502">IF(CG1923="NA",COUNTIF(F1924:F1927,"NA"),COUNTIF(F1924:F1927,"NS"))</f>
        <v>0</v>
      </c>
      <c r="CH1925" s="422">
        <f t="shared" ref="CH1925" si="3503">IF(CH1923="NA",COUNTIF(G1924:G1927,"NA"),COUNTIF(G1924:G1927,"NS"))</f>
        <v>0</v>
      </c>
      <c r="CI1925" s="422">
        <f t="shared" ref="CI1925" si="3504">IF(CI1923="NA",COUNTIF(H1924:H1927,"NA"),COUNTIF(H1924:H1927,"NS"))</f>
        <v>0</v>
      </c>
      <c r="CJ1925" s="422">
        <f t="shared" ref="CJ1925" si="3505">IF(CJ1923="NA",COUNTIF(I1924:I1927,"NA"),COUNTIF(I1924:I1927,"NS"))</f>
        <v>0</v>
      </c>
      <c r="CK1925" s="422">
        <f t="shared" ref="CK1925" si="3506">IF(CK1923="NA",COUNTIF(J1924:J1927,"NA"),COUNTIF(J1924:J1927,"NS"))</f>
        <v>0</v>
      </c>
      <c r="CL1925" s="422">
        <f t="shared" ref="CL1925" si="3507">IF(CL1923="NA",COUNTIF(K1924:K1927,"NA"),COUNTIF(K1924:K1927,"NS"))</f>
        <v>0</v>
      </c>
      <c r="CM1925" s="422">
        <f t="shared" ref="CM1925" si="3508">IF(CM1923="NA",COUNTIF(L1924:L1927,"NA"),COUNTIF(L1924:L1927,"NS"))</f>
        <v>0</v>
      </c>
      <c r="CN1925" s="422">
        <f t="shared" ref="CN1925" si="3509">IF(CN1923="NA",COUNTIF(M1924:M1927,"NA"),COUNTIF(M1924:M1927,"NS"))</f>
        <v>0</v>
      </c>
      <c r="CO1925" s="422">
        <f t="shared" ref="CO1925" si="3510">IF(CO1923="NA",COUNTIF(N1924:N1927,"NA"),COUNTIF(N1924:N1927,"NS"))</f>
        <v>0</v>
      </c>
      <c r="CP1925" s="422">
        <f t="shared" ref="CP1925" si="3511">IF(CP1923="NA",COUNTIF(O1924:O1927,"NA"),COUNTIF(O1924:O1927,"NS"))</f>
        <v>0</v>
      </c>
      <c r="CQ1925" s="422">
        <f t="shared" ref="CQ1925" si="3512">IF(CQ1923="NA",COUNTIF(P1924:P1927,"NA"),COUNTIF(P1924:P1927,"NS"))</f>
        <v>0</v>
      </c>
      <c r="CR1925" s="422">
        <f t="shared" ref="CR1925" si="3513">IF(CR1923="NA",COUNTIF(Q1924:Q1927,"NA"),COUNTIF(Q1924:Q1927,"NS"))</f>
        <v>0</v>
      </c>
      <c r="CS1925" s="422">
        <f t="shared" ref="CS1925" si="3514">IF(CS1923="NA",COUNTIF(R1924:R1927,"NA"),COUNTIF(R1924:R1927,"NS"))</f>
        <v>0</v>
      </c>
      <c r="CT1925" s="422">
        <f t="shared" ref="CT1925" si="3515">IF(CT1923="NA",COUNTIF(S1924:S1927,"NA"),COUNTIF(S1924:S1927,"NS"))</f>
        <v>0</v>
      </c>
      <c r="CU1925" s="422">
        <f t="shared" ref="CU1925" si="3516">IF(CU1923="NA",COUNTIF(T1924:T1927,"NA"),COUNTIF(T1924:T1927,"NS"))</f>
        <v>0</v>
      </c>
      <c r="CV1925" s="422">
        <f t="shared" ref="CV1925" si="3517">IF(CV1923="NA",COUNTIF(U1924:U1927,"NA"),COUNTIF(U1924:U1927,"NS"))</f>
        <v>0</v>
      </c>
      <c r="CW1925" s="422">
        <f t="shared" ref="CW1925" si="3518">IF(CW1923="NA",COUNTIF(V1924:V1927,"NA"),COUNTIF(V1924:V1927,"NS"))</f>
        <v>0</v>
      </c>
      <c r="CX1925" s="422">
        <f t="shared" ref="CX1925" si="3519">IF(CX1923="NA",COUNTIF(W1924:W1927,"NA"),COUNTIF(W1924:W1927,"NS"))</f>
        <v>0</v>
      </c>
      <c r="CY1925" s="422">
        <f t="shared" ref="CY1925" si="3520">IF(CY1923="NA",COUNTIF(X1924:X1927,"NA"),COUNTIF(X1924:X1927,"NS"))</f>
        <v>0</v>
      </c>
      <c r="CZ1925" s="422">
        <f t="shared" ref="CZ1925" si="3521">IF(CZ1923="NA",COUNTIF(Y1924:Y1927,"NA"),COUNTIF(Y1924:Y1927,"NS"))</f>
        <v>0</v>
      </c>
      <c r="DA1925" s="422">
        <f t="shared" ref="DA1925" si="3522">IF(DA1923="NA",COUNTIF(Z1924:Z1927,"NA"),COUNTIF(Z1924:Z1927,"NS"))</f>
        <v>0</v>
      </c>
      <c r="DB1925" s="422">
        <f t="shared" ref="DB1925" si="3523">IF(DB1923="NA",COUNTIF(AA1924:AA1927,"NA"),COUNTIF(AA1924:AA1927,"NS"))</f>
        <v>0</v>
      </c>
      <c r="DC1925" s="422">
        <f t="shared" ref="DC1925" si="3524">IF(DC1923="NA",COUNTIF(AB1924:AB1927,"NA"),COUNTIF(AB1924:AB1927,"NS"))</f>
        <v>0</v>
      </c>
      <c r="DD1925" s="422">
        <f t="shared" ref="DD1925" si="3525">IF(DD1923="NA",COUNTIF(AC1924:AC1927,"NA"),COUNTIF(AC1924:AC1927,"NS"))</f>
        <v>0</v>
      </c>
      <c r="DE1925" s="422">
        <f t="shared" ref="DE1925" si="3526">IF(DE1923="NA",COUNTIF(AD1924:AD1927,"NA"),COUNTIF(AD1924:AD1927,"NS"))</f>
        <v>0</v>
      </c>
      <c r="DF1925" s="300"/>
      <c r="DG1925" s="300"/>
      <c r="DH1925" s="300"/>
      <c r="DJ1925" s="612"/>
      <c r="DK1925" s="613"/>
      <c r="DL1925" s="415"/>
      <c r="DM1925" s="416"/>
      <c r="DN1925" s="416"/>
      <c r="DO1925" s="416"/>
      <c r="DP1925" s="416"/>
      <c r="DQ1925" s="416"/>
      <c r="DR1925" s="416"/>
      <c r="DS1925" s="416"/>
      <c r="DT1925" s="416"/>
      <c r="DU1925" s="416"/>
      <c r="DV1925" s="416"/>
      <c r="DW1925" s="416"/>
      <c r="DX1925" s="416"/>
      <c r="DY1925" s="416"/>
      <c r="DZ1925" s="416"/>
      <c r="EA1925" s="416"/>
      <c r="EB1925" s="416"/>
      <c r="EC1925" s="416"/>
      <c r="ED1925" s="416"/>
      <c r="EE1925" s="416"/>
      <c r="EF1925" s="416"/>
      <c r="EG1925" s="416"/>
      <c r="EH1925" s="416"/>
      <c r="EI1925" s="416"/>
      <c r="EJ1925" s="416"/>
      <c r="EK1925" s="416"/>
      <c r="EL1925" s="416"/>
      <c r="EM1925" s="416"/>
      <c r="EN1925" s="416"/>
      <c r="EO1925" s="417"/>
      <c r="ET1925" s="375"/>
      <c r="EU1925" s="375"/>
      <c r="EV1925" s="375"/>
      <c r="FF1925" s="400"/>
      <c r="FG1925" s="400"/>
      <c r="FH1925" s="400"/>
      <c r="FV1925" s="375"/>
      <c r="FW1925" s="375"/>
      <c r="FX1925" s="375"/>
    </row>
    <row r="1926" spans="1:180" ht="38.25" customHeight="1" x14ac:dyDescent="0.25">
      <c r="A1926" s="152"/>
      <c r="B1926" s="152"/>
      <c r="C1926" s="237" t="s">
        <v>446</v>
      </c>
      <c r="D1926" s="280"/>
      <c r="E1926" s="281"/>
      <c r="F1926" s="281"/>
      <c r="G1926" s="628"/>
      <c r="H1926" s="628"/>
      <c r="I1926" s="281"/>
      <c r="J1926" s="281"/>
      <c r="K1926" s="628"/>
      <c r="L1926" s="628"/>
      <c r="M1926" s="281"/>
      <c r="N1926" s="281"/>
      <c r="O1926" s="628"/>
      <c r="P1926" s="628"/>
      <c r="Q1926" s="281"/>
      <c r="R1926" s="281"/>
      <c r="S1926" s="628"/>
      <c r="T1926" s="628"/>
      <c r="U1926" s="281"/>
      <c r="V1926" s="281"/>
      <c r="W1926" s="628"/>
      <c r="X1926" s="628"/>
      <c r="Y1926" s="281"/>
      <c r="Z1926" s="281"/>
      <c r="AA1926" s="628"/>
      <c r="AB1926" s="628"/>
      <c r="AC1926" s="281"/>
      <c r="AD1926" s="281"/>
      <c r="AE1926" s="60"/>
      <c r="AF1926" s="259"/>
      <c r="AG1926" s="375">
        <f t="shared" si="3418"/>
        <v>27</v>
      </c>
      <c r="AH1926" s="375"/>
      <c r="AI1926" s="375"/>
      <c r="AJ1926" s="388">
        <f t="shared" si="3361"/>
        <v>0</v>
      </c>
      <c r="AK1926" s="379">
        <f t="shared" si="3362"/>
        <v>0</v>
      </c>
      <c r="AL1926" s="380">
        <f t="shared" si="3363"/>
        <v>0</v>
      </c>
      <c r="AM1926" s="292">
        <f t="shared" si="3364"/>
        <v>0</v>
      </c>
      <c r="AN1926" s="388">
        <f t="shared" si="3365"/>
        <v>0</v>
      </c>
      <c r="AO1926" s="379">
        <f t="shared" si="3366"/>
        <v>0</v>
      </c>
      <c r="AP1926" s="380">
        <f t="shared" si="3367"/>
        <v>0</v>
      </c>
      <c r="AQ1926" s="292">
        <f t="shared" si="3368"/>
        <v>0</v>
      </c>
      <c r="AR1926" s="388">
        <f t="shared" si="3369"/>
        <v>0</v>
      </c>
      <c r="AS1926" s="379">
        <f t="shared" si="3370"/>
        <v>0</v>
      </c>
      <c r="AT1926" s="380">
        <f t="shared" si="3371"/>
        <v>0</v>
      </c>
      <c r="AU1926" s="292">
        <f t="shared" si="3372"/>
        <v>0</v>
      </c>
      <c r="AV1926" s="388">
        <f t="shared" si="3373"/>
        <v>0</v>
      </c>
      <c r="AW1926" s="379">
        <f t="shared" si="3374"/>
        <v>0</v>
      </c>
      <c r="AX1926" s="380">
        <f t="shared" si="3375"/>
        <v>0</v>
      </c>
      <c r="AY1926" s="292">
        <f t="shared" si="3376"/>
        <v>0</v>
      </c>
      <c r="AZ1926" s="388">
        <f t="shared" si="3377"/>
        <v>0</v>
      </c>
      <c r="BA1926" s="379">
        <f t="shared" si="3378"/>
        <v>0</v>
      </c>
      <c r="BB1926" s="380">
        <f t="shared" si="3379"/>
        <v>0</v>
      </c>
      <c r="BC1926" s="292">
        <f t="shared" si="3380"/>
        <v>0</v>
      </c>
      <c r="BD1926" s="388">
        <f t="shared" si="3381"/>
        <v>0</v>
      </c>
      <c r="BE1926" s="379">
        <f t="shared" si="3382"/>
        <v>0</v>
      </c>
      <c r="BF1926" s="380">
        <f t="shared" si="3383"/>
        <v>0</v>
      </c>
      <c r="BG1926" s="292">
        <f t="shared" si="3384"/>
        <v>0</v>
      </c>
      <c r="BH1926" s="388">
        <f t="shared" si="3385"/>
        <v>0</v>
      </c>
      <c r="BI1926" s="379">
        <f t="shared" si="3386"/>
        <v>0</v>
      </c>
      <c r="BJ1926" s="380">
        <f t="shared" si="3387"/>
        <v>0</v>
      </c>
      <c r="BK1926" s="292">
        <f t="shared" si="3388"/>
        <v>0</v>
      </c>
      <c r="CD1926" s="299" t="s">
        <v>1918</v>
      </c>
      <c r="CE1926" s="425">
        <f t="shared" ref="CE1926" si="3527">IF(OR(AND(CE1923=0,CE1925&gt;0),AND(CE1923="NS",CE1924&gt;0),AND(CE1923="NS",CE1924=0,CE1925=0)),1,IF(OR(AND(CE1925&gt;=2,CE1924&lt;CE1923),AND(CE1923="NS",CE1924=0,CE1925&gt;0),OR(CE1923=CE1924,AND(CE1923="",CE1925=0,CE1924=0))),0,1))</f>
        <v>0</v>
      </c>
      <c r="CF1926" s="425">
        <f t="shared" ref="CF1926" si="3528">IF(OR(AND(CF1923=0,CF1925&gt;0),AND(CF1923="NS",CF1924&gt;0),AND(CF1923="NS",CF1924=0,CF1925=0)),1,IF(OR(AND(CF1925&gt;=2,CF1924&lt;CF1923),AND(CF1923="NS",CF1924=0,CF1925&gt;0),OR(CF1923=CF1924,AND(CF1923="",CF1925=0,CF1924=0))),0,1))</f>
        <v>0</v>
      </c>
      <c r="CG1926" s="425">
        <f t="shared" ref="CG1926" si="3529">IF(OR(AND(CG1923=0,CG1925&gt;0),AND(CG1923="NS",CG1924&gt;0),AND(CG1923="NS",CG1924=0,CG1925=0)),1,IF(OR(AND(CG1925&gt;=2,CG1924&lt;CG1923),AND(CG1923="NS",CG1924=0,CG1925&gt;0),OR(CG1923=CG1924,AND(CG1923="",CG1925=0,CG1924=0))),0,1))</f>
        <v>0</v>
      </c>
      <c r="CH1926" s="425">
        <f t="shared" ref="CH1926" si="3530">IF(OR(AND(CH1923=0,CH1925&gt;0),AND(CH1923="NS",CH1924&gt;0),AND(CH1923="NS",CH1924=0,CH1925=0)),1,IF(OR(AND(CH1925&gt;=2,CH1924&lt;CH1923),AND(CH1923="NS",CH1924=0,CH1925&gt;0),OR(CH1923=CH1924,AND(CH1923="",CH1925=0,CH1924=0))),0,1))</f>
        <v>0</v>
      </c>
      <c r="CI1926" s="425">
        <f t="shared" ref="CI1926" si="3531">IF(OR(AND(CI1923=0,CI1925&gt;0),AND(CI1923="NS",CI1924&gt;0),AND(CI1923="NS",CI1924=0,CI1925=0)),1,IF(OR(AND(CI1925&gt;=2,CI1924&lt;CI1923),AND(CI1923="NS",CI1924=0,CI1925&gt;0),OR(CI1923=CI1924,AND(CI1923="",CI1925=0,CI1924=0))),0,1))</f>
        <v>0</v>
      </c>
      <c r="CJ1926" s="425">
        <f t="shared" ref="CJ1926" si="3532">IF(OR(AND(CJ1923=0,CJ1925&gt;0),AND(CJ1923="NS",CJ1924&gt;0),AND(CJ1923="NS",CJ1924=0,CJ1925=0)),1,IF(OR(AND(CJ1925&gt;=2,CJ1924&lt;CJ1923),AND(CJ1923="NS",CJ1924=0,CJ1925&gt;0),OR(CJ1923=CJ1924,AND(CJ1923="",CJ1925=0,CJ1924=0))),0,1))</f>
        <v>0</v>
      </c>
      <c r="CK1926" s="425">
        <f t="shared" ref="CK1926" si="3533">IF(OR(AND(CK1923=0,CK1925&gt;0),AND(CK1923="NS",CK1924&gt;0),AND(CK1923="NS",CK1924=0,CK1925=0)),1,IF(OR(AND(CK1925&gt;=2,CK1924&lt;CK1923),AND(CK1923="NS",CK1924=0,CK1925&gt;0),OR(CK1923=CK1924,AND(CK1923="",CK1925=0,CK1924=0))),0,1))</f>
        <v>0</v>
      </c>
      <c r="CL1926" s="425">
        <f t="shared" ref="CL1926" si="3534">IF(OR(AND(CL1923=0,CL1925&gt;0),AND(CL1923="NS",CL1924&gt;0),AND(CL1923="NS",CL1924=0,CL1925=0)),1,IF(OR(AND(CL1925&gt;=2,CL1924&lt;CL1923),AND(CL1923="NS",CL1924=0,CL1925&gt;0),OR(CL1923=CL1924,AND(CL1923="",CL1925=0,CL1924=0))),0,1))</f>
        <v>0</v>
      </c>
      <c r="CM1926" s="425">
        <f t="shared" ref="CM1926" si="3535">IF(OR(AND(CM1923=0,CM1925&gt;0),AND(CM1923="NS",CM1924&gt;0),AND(CM1923="NS",CM1924=0,CM1925=0)),1,IF(OR(AND(CM1925&gt;=2,CM1924&lt;CM1923),AND(CM1923="NS",CM1924=0,CM1925&gt;0),OR(CM1923=CM1924,AND(CM1923="",CM1925=0,CM1924=0))),0,1))</f>
        <v>0</v>
      </c>
      <c r="CN1926" s="425">
        <f t="shared" ref="CN1926" si="3536">IF(OR(AND(CN1923=0,CN1925&gt;0),AND(CN1923="NS",CN1924&gt;0),AND(CN1923="NS",CN1924=0,CN1925=0)),1,IF(OR(AND(CN1925&gt;=2,CN1924&lt;CN1923),AND(CN1923="NS",CN1924=0,CN1925&gt;0),OR(CN1923=CN1924,AND(CN1923="",CN1925=0,CN1924=0))),0,1))</f>
        <v>0</v>
      </c>
      <c r="CO1926" s="425">
        <f t="shared" ref="CO1926" si="3537">IF(OR(AND(CO1923=0,CO1925&gt;0),AND(CO1923="NS",CO1924&gt;0),AND(CO1923="NS",CO1924=0,CO1925=0)),1,IF(OR(AND(CO1925&gt;=2,CO1924&lt;CO1923),AND(CO1923="NS",CO1924=0,CO1925&gt;0),OR(CO1923=CO1924,AND(CO1923="",CO1925=0,CO1924=0))),0,1))</f>
        <v>0</v>
      </c>
      <c r="CP1926" s="425">
        <f t="shared" ref="CP1926" si="3538">IF(OR(AND(CP1923=0,CP1925&gt;0),AND(CP1923="NS",CP1924&gt;0),AND(CP1923="NS",CP1924=0,CP1925=0)),1,IF(OR(AND(CP1925&gt;=2,CP1924&lt;CP1923),AND(CP1923="NS",CP1924=0,CP1925&gt;0),OR(CP1923=CP1924,AND(CP1923="",CP1925=0,CP1924=0))),0,1))</f>
        <v>0</v>
      </c>
      <c r="CQ1926" s="425">
        <f t="shared" ref="CQ1926" si="3539">IF(OR(AND(CQ1923=0,CQ1925&gt;0),AND(CQ1923="NS",CQ1924&gt;0),AND(CQ1923="NS",CQ1924=0,CQ1925=0)),1,IF(OR(AND(CQ1925&gt;=2,CQ1924&lt;CQ1923),AND(CQ1923="NS",CQ1924=0,CQ1925&gt;0),OR(CQ1923=CQ1924,AND(CQ1923="",CQ1925=0,CQ1924=0))),0,1))</f>
        <v>0</v>
      </c>
      <c r="CR1926" s="425">
        <f t="shared" ref="CR1926" si="3540">IF(OR(AND(CR1923=0,CR1925&gt;0),AND(CR1923="NS",CR1924&gt;0),AND(CR1923="NS",CR1924=0,CR1925=0)),1,IF(OR(AND(CR1925&gt;=2,CR1924&lt;CR1923),AND(CR1923="NS",CR1924=0,CR1925&gt;0),OR(CR1923=CR1924,AND(CR1923="",CR1925=0,CR1924=0))),0,1))</f>
        <v>0</v>
      </c>
      <c r="CS1926" s="425">
        <f t="shared" ref="CS1926" si="3541">IF(OR(AND(CS1923=0,CS1925&gt;0),AND(CS1923="NS",CS1924&gt;0),AND(CS1923="NS",CS1924=0,CS1925=0)),1,IF(OR(AND(CS1925&gt;=2,CS1924&lt;CS1923),AND(CS1923="NS",CS1924=0,CS1925&gt;0),OR(CS1923=CS1924,AND(CS1923="",CS1925=0,CS1924=0))),0,1))</f>
        <v>0</v>
      </c>
      <c r="CT1926" s="425">
        <f t="shared" ref="CT1926" si="3542">IF(OR(AND(CT1923=0,CT1925&gt;0),AND(CT1923="NS",CT1924&gt;0),AND(CT1923="NS",CT1924=0,CT1925=0)),1,IF(OR(AND(CT1925&gt;=2,CT1924&lt;CT1923),AND(CT1923="NS",CT1924=0,CT1925&gt;0),OR(CT1923=CT1924,AND(CT1923="",CT1925=0,CT1924=0))),0,1))</f>
        <v>0</v>
      </c>
      <c r="CU1926" s="425">
        <f t="shared" ref="CU1926" si="3543">IF(OR(AND(CU1923=0,CU1925&gt;0),AND(CU1923="NS",CU1924&gt;0),AND(CU1923="NS",CU1924=0,CU1925=0)),1,IF(OR(AND(CU1925&gt;=2,CU1924&lt;CU1923),AND(CU1923="NS",CU1924=0,CU1925&gt;0),OR(CU1923=CU1924,AND(CU1923="",CU1925=0,CU1924=0))),0,1))</f>
        <v>0</v>
      </c>
      <c r="CV1926" s="425">
        <f t="shared" ref="CV1926" si="3544">IF(OR(AND(CV1923=0,CV1925&gt;0),AND(CV1923="NS",CV1924&gt;0),AND(CV1923="NS",CV1924=0,CV1925=0)),1,IF(OR(AND(CV1925&gt;=2,CV1924&lt;CV1923),AND(CV1923="NS",CV1924=0,CV1925&gt;0),OR(CV1923=CV1924,AND(CV1923="",CV1925=0,CV1924=0))),0,1))</f>
        <v>0</v>
      </c>
      <c r="CW1926" s="425">
        <f t="shared" ref="CW1926" si="3545">IF(OR(AND(CW1923=0,CW1925&gt;0),AND(CW1923="NS",CW1924&gt;0),AND(CW1923="NS",CW1924=0,CW1925=0)),1,IF(OR(AND(CW1925&gt;=2,CW1924&lt;CW1923),AND(CW1923="NS",CW1924=0,CW1925&gt;0),OR(CW1923=CW1924,AND(CW1923="",CW1925=0,CW1924=0))),0,1))</f>
        <v>0</v>
      </c>
      <c r="CX1926" s="425">
        <f t="shared" ref="CX1926" si="3546">IF(OR(AND(CX1923=0,CX1925&gt;0),AND(CX1923="NS",CX1924&gt;0),AND(CX1923="NS",CX1924=0,CX1925=0)),1,IF(OR(AND(CX1925&gt;=2,CX1924&lt;CX1923),AND(CX1923="NS",CX1924=0,CX1925&gt;0),OR(CX1923=CX1924,AND(CX1923="",CX1925=0,CX1924=0))),0,1))</f>
        <v>0</v>
      </c>
      <c r="CY1926" s="425">
        <f t="shared" ref="CY1926" si="3547">IF(OR(AND(CY1923=0,CY1925&gt;0),AND(CY1923="NS",CY1924&gt;0),AND(CY1923="NS",CY1924=0,CY1925=0)),1,IF(OR(AND(CY1925&gt;=2,CY1924&lt;CY1923),AND(CY1923="NS",CY1924=0,CY1925&gt;0),OR(CY1923=CY1924,AND(CY1923="",CY1925=0,CY1924=0))),0,1))</f>
        <v>0</v>
      </c>
      <c r="CZ1926" s="425">
        <f t="shared" ref="CZ1926" si="3548">IF(OR(AND(CZ1923=0,CZ1925&gt;0),AND(CZ1923="NS",CZ1924&gt;0),AND(CZ1923="NS",CZ1924=0,CZ1925=0)),1,IF(OR(AND(CZ1925&gt;=2,CZ1924&lt;CZ1923),AND(CZ1923="NS",CZ1924=0,CZ1925&gt;0),OR(CZ1923=CZ1924,AND(CZ1923="",CZ1925=0,CZ1924=0))),0,1))</f>
        <v>0</v>
      </c>
      <c r="DA1926" s="425">
        <f t="shared" ref="DA1926" si="3549">IF(OR(AND(DA1923=0,DA1925&gt;0),AND(DA1923="NS",DA1924&gt;0),AND(DA1923="NS",DA1924=0,DA1925=0)),1,IF(OR(AND(DA1925&gt;=2,DA1924&lt;DA1923),AND(DA1923="NS",DA1924=0,DA1925&gt;0),OR(DA1923=DA1924,AND(DA1923="",DA1925=0,DA1924=0))),0,1))</f>
        <v>0</v>
      </c>
      <c r="DB1926" s="425">
        <f t="shared" ref="DB1926" si="3550">IF(OR(AND(DB1923=0,DB1925&gt;0),AND(DB1923="NS",DB1924&gt;0),AND(DB1923="NS",DB1924=0,DB1925=0)),1,IF(OR(AND(DB1925&gt;=2,DB1924&lt;DB1923),AND(DB1923="NS",DB1924=0,DB1925&gt;0),OR(DB1923=DB1924,AND(DB1923="",DB1925=0,DB1924=0))),0,1))</f>
        <v>0</v>
      </c>
      <c r="DC1926" s="425">
        <f t="shared" ref="DC1926" si="3551">IF(OR(AND(DC1923=0,DC1925&gt;0),AND(DC1923="NS",DC1924&gt;0),AND(DC1923="NS",DC1924=0,DC1925=0)),1,IF(OR(AND(DC1925&gt;=2,DC1924&lt;DC1923),AND(DC1923="NS",DC1924=0,DC1925&gt;0),OR(DC1923=DC1924,AND(DC1923="",DC1925=0,DC1924=0))),0,1))</f>
        <v>0</v>
      </c>
      <c r="DD1926" s="425">
        <f t="shared" ref="DD1926" si="3552">IF(OR(AND(DD1923=0,DD1925&gt;0),AND(DD1923="NS",DD1924&gt;0),AND(DD1923="NS",DD1924=0,DD1925=0)),1,IF(OR(AND(DD1925&gt;=2,DD1924&lt;DD1923),AND(DD1923="NS",DD1924=0,DD1925&gt;0),OR(DD1923=DD1924,AND(DD1923="",DD1925=0,DD1924=0))),0,1))</f>
        <v>0</v>
      </c>
      <c r="DE1926" s="425">
        <f t="shared" ref="DE1926" si="3553">IF(OR(AND(DE1923=0,DE1925&gt;0),AND(DE1923="NS",DE1924&gt;0),AND(DE1923="NS",DE1924=0,DE1925=0)),1,IF(OR(AND(DE1925&gt;=2,DE1924&lt;DE1923),AND(DE1923="NS",DE1924=0,DE1925&gt;0),OR(DE1923=DE1924,AND(DE1923="",DE1925=0,DE1924=0))),0,1))</f>
        <v>0</v>
      </c>
      <c r="DF1926" s="302"/>
      <c r="DG1926" s="302"/>
      <c r="DH1926" s="302"/>
      <c r="DI1926" s="400">
        <f>SUM(CE1926:DH1926)</f>
        <v>0</v>
      </c>
      <c r="DJ1926" s="612"/>
      <c r="DK1926" s="613"/>
      <c r="DL1926" s="415"/>
      <c r="DM1926" s="416"/>
      <c r="DN1926" s="416"/>
      <c r="DO1926" s="416"/>
      <c r="DP1926" s="416"/>
      <c r="DQ1926" s="416"/>
      <c r="DR1926" s="416"/>
      <c r="DS1926" s="416"/>
      <c r="DT1926" s="416"/>
      <c r="DU1926" s="416"/>
      <c r="DV1926" s="416"/>
      <c r="DW1926" s="416"/>
      <c r="DX1926" s="416"/>
      <c r="DY1926" s="416"/>
      <c r="DZ1926" s="416"/>
      <c r="EA1926" s="416"/>
      <c r="EB1926" s="416"/>
      <c r="EC1926" s="416"/>
      <c r="ED1926" s="416"/>
      <c r="EE1926" s="416"/>
      <c r="EF1926" s="416"/>
      <c r="EG1926" s="416"/>
      <c r="EH1926" s="416"/>
      <c r="EI1926" s="416"/>
      <c r="EJ1926" s="416"/>
      <c r="EK1926" s="416"/>
      <c r="EL1926" s="416"/>
      <c r="EM1926" s="416"/>
      <c r="EN1926" s="416"/>
      <c r="EO1926" s="417"/>
      <c r="ET1926" s="375"/>
      <c r="EU1926" s="375"/>
      <c r="EV1926" s="375"/>
      <c r="FF1926" s="400"/>
      <c r="FG1926" s="400"/>
      <c r="FH1926" s="400"/>
      <c r="FV1926" s="375"/>
      <c r="FW1926" s="375"/>
      <c r="FX1926" s="375"/>
    </row>
    <row r="1927" spans="1:180" ht="38.25" customHeight="1" x14ac:dyDescent="0.25">
      <c r="A1927" s="152"/>
      <c r="B1927" s="152"/>
      <c r="C1927" s="237" t="s">
        <v>447</v>
      </c>
      <c r="D1927" s="280"/>
      <c r="E1927" s="281"/>
      <c r="F1927" s="281"/>
      <c r="G1927" s="628"/>
      <c r="H1927" s="628"/>
      <c r="I1927" s="281"/>
      <c r="J1927" s="281"/>
      <c r="K1927" s="628"/>
      <c r="L1927" s="628"/>
      <c r="M1927" s="281"/>
      <c r="N1927" s="281"/>
      <c r="O1927" s="628"/>
      <c r="P1927" s="628"/>
      <c r="Q1927" s="281"/>
      <c r="R1927" s="281"/>
      <c r="S1927" s="628"/>
      <c r="T1927" s="628"/>
      <c r="U1927" s="281"/>
      <c r="V1927" s="281"/>
      <c r="W1927" s="628"/>
      <c r="X1927" s="628"/>
      <c r="Y1927" s="281"/>
      <c r="Z1927" s="281"/>
      <c r="AA1927" s="628"/>
      <c r="AB1927" s="628"/>
      <c r="AC1927" s="281"/>
      <c r="AD1927" s="281"/>
      <c r="AE1927" s="60"/>
      <c r="AF1927" s="259"/>
      <c r="AG1927" s="375">
        <f t="shared" si="3418"/>
        <v>27</v>
      </c>
      <c r="AH1927" s="375"/>
      <c r="AI1927" s="375"/>
      <c r="AJ1927" s="388">
        <f t="shared" si="3361"/>
        <v>0</v>
      </c>
      <c r="AK1927" s="379">
        <f t="shared" si="3362"/>
        <v>0</v>
      </c>
      <c r="AL1927" s="380">
        <f t="shared" si="3363"/>
        <v>0</v>
      </c>
      <c r="AM1927" s="292">
        <f t="shared" si="3364"/>
        <v>0</v>
      </c>
      <c r="AN1927" s="388">
        <f t="shared" si="3365"/>
        <v>0</v>
      </c>
      <c r="AO1927" s="379">
        <f t="shared" si="3366"/>
        <v>0</v>
      </c>
      <c r="AP1927" s="380">
        <f t="shared" si="3367"/>
        <v>0</v>
      </c>
      <c r="AQ1927" s="292">
        <f t="shared" si="3368"/>
        <v>0</v>
      </c>
      <c r="AR1927" s="388">
        <f t="shared" si="3369"/>
        <v>0</v>
      </c>
      <c r="AS1927" s="379">
        <f t="shared" si="3370"/>
        <v>0</v>
      </c>
      <c r="AT1927" s="380">
        <f t="shared" si="3371"/>
        <v>0</v>
      </c>
      <c r="AU1927" s="292">
        <f t="shared" si="3372"/>
        <v>0</v>
      </c>
      <c r="AV1927" s="388">
        <f t="shared" si="3373"/>
        <v>0</v>
      </c>
      <c r="AW1927" s="379">
        <f t="shared" si="3374"/>
        <v>0</v>
      </c>
      <c r="AX1927" s="380">
        <f t="shared" si="3375"/>
        <v>0</v>
      </c>
      <c r="AY1927" s="292">
        <f t="shared" si="3376"/>
        <v>0</v>
      </c>
      <c r="AZ1927" s="388">
        <f t="shared" si="3377"/>
        <v>0</v>
      </c>
      <c r="BA1927" s="379">
        <f t="shared" si="3378"/>
        <v>0</v>
      </c>
      <c r="BB1927" s="380">
        <f t="shared" si="3379"/>
        <v>0</v>
      </c>
      <c r="BC1927" s="292">
        <f t="shared" si="3380"/>
        <v>0</v>
      </c>
      <c r="BD1927" s="388">
        <f t="shared" si="3381"/>
        <v>0</v>
      </c>
      <c r="BE1927" s="379">
        <f t="shared" si="3382"/>
        <v>0</v>
      </c>
      <c r="BF1927" s="380">
        <f t="shared" si="3383"/>
        <v>0</v>
      </c>
      <c r="BG1927" s="292">
        <f t="shared" si="3384"/>
        <v>0</v>
      </c>
      <c r="BH1927" s="388">
        <f t="shared" si="3385"/>
        <v>0</v>
      </c>
      <c r="BI1927" s="379">
        <f t="shared" si="3386"/>
        <v>0</v>
      </c>
      <c r="BJ1927" s="380">
        <f t="shared" si="3387"/>
        <v>0</v>
      </c>
      <c r="BK1927" s="292">
        <f t="shared" si="3388"/>
        <v>0</v>
      </c>
      <c r="CD1927" s="303"/>
      <c r="CE1927" s="311"/>
      <c r="CF1927" s="311"/>
      <c r="CG1927" s="311"/>
      <c r="CH1927" s="311"/>
      <c r="CI1927" s="311"/>
      <c r="CJ1927" s="311"/>
      <c r="CK1927" s="311"/>
      <c r="CL1927" s="311"/>
      <c r="CM1927" s="311"/>
      <c r="CN1927" s="311"/>
      <c r="CO1927" s="311"/>
      <c r="CP1927" s="311"/>
      <c r="CQ1927" s="311"/>
      <c r="CR1927" s="311"/>
      <c r="CS1927" s="311"/>
      <c r="CT1927" s="311"/>
      <c r="CU1927" s="311"/>
      <c r="CV1927" s="311"/>
      <c r="CW1927" s="311"/>
      <c r="CX1927" s="311"/>
      <c r="CY1927" s="311"/>
      <c r="CZ1927" s="311"/>
      <c r="DA1927" s="311"/>
      <c r="DB1927" s="311"/>
      <c r="DC1927" s="311"/>
      <c r="DD1927" s="311"/>
      <c r="DE1927" s="311"/>
      <c r="DF1927" s="305"/>
      <c r="DG1927" s="305"/>
      <c r="DH1927" s="305"/>
      <c r="DJ1927" s="612"/>
      <c r="DK1927" s="613"/>
      <c r="DL1927" s="415"/>
      <c r="DM1927" s="416"/>
      <c r="DN1927" s="416"/>
      <c r="DO1927" s="416"/>
      <c r="DP1927" s="416"/>
      <c r="DQ1927" s="416"/>
      <c r="DR1927" s="416"/>
      <c r="DS1927" s="416"/>
      <c r="DT1927" s="416"/>
      <c r="DU1927" s="416"/>
      <c r="DV1927" s="416"/>
      <c r="DW1927" s="416"/>
      <c r="DX1927" s="416"/>
      <c r="DY1927" s="416"/>
      <c r="DZ1927" s="416"/>
      <c r="EA1927" s="416"/>
      <c r="EB1927" s="416"/>
      <c r="EC1927" s="416"/>
      <c r="ED1927" s="416"/>
      <c r="EE1927" s="416"/>
      <c r="EF1927" s="416"/>
      <c r="EG1927" s="416"/>
      <c r="EH1927" s="416"/>
      <c r="EI1927" s="416"/>
      <c r="EJ1927" s="416"/>
      <c r="EK1927" s="416"/>
      <c r="EL1927" s="416"/>
      <c r="EM1927" s="416"/>
      <c r="EN1927" s="416"/>
      <c r="EO1927" s="417"/>
      <c r="ET1927" s="375"/>
      <c r="EU1927" s="375"/>
      <c r="EV1927" s="375"/>
      <c r="FF1927" s="400"/>
      <c r="FG1927" s="400"/>
      <c r="FH1927" s="400"/>
      <c r="FV1927" s="375"/>
      <c r="FW1927" s="375"/>
      <c r="FX1927" s="375"/>
    </row>
    <row r="1928" spans="1:180" ht="38.25" customHeight="1" x14ac:dyDescent="0.25">
      <c r="A1928" s="182"/>
      <c r="B1928" s="182"/>
      <c r="C1928" s="236" t="s">
        <v>448</v>
      </c>
      <c r="D1928" s="280"/>
      <c r="E1928" s="281"/>
      <c r="F1928" s="281"/>
      <c r="G1928" s="628"/>
      <c r="H1928" s="628"/>
      <c r="I1928" s="281"/>
      <c r="J1928" s="281"/>
      <c r="K1928" s="628"/>
      <c r="L1928" s="628"/>
      <c r="M1928" s="281"/>
      <c r="N1928" s="281"/>
      <c r="O1928" s="628"/>
      <c r="P1928" s="628"/>
      <c r="Q1928" s="281"/>
      <c r="R1928" s="281"/>
      <c r="S1928" s="628"/>
      <c r="T1928" s="628"/>
      <c r="U1928" s="281"/>
      <c r="V1928" s="281"/>
      <c r="W1928" s="628"/>
      <c r="X1928" s="628"/>
      <c r="Y1928" s="281"/>
      <c r="Z1928" s="281"/>
      <c r="AA1928" s="628"/>
      <c r="AB1928" s="628"/>
      <c r="AC1928" s="281"/>
      <c r="AD1928" s="281"/>
      <c r="AE1928" s="60"/>
      <c r="AF1928" s="259"/>
      <c r="AG1928" s="375">
        <f t="shared" si="3418"/>
        <v>27</v>
      </c>
      <c r="AH1928" s="375"/>
      <c r="AI1928" s="375"/>
      <c r="AJ1928" s="388">
        <f t="shared" si="3361"/>
        <v>0</v>
      </c>
      <c r="AK1928" s="379">
        <f t="shared" si="3362"/>
        <v>0</v>
      </c>
      <c r="AL1928" s="380">
        <f t="shared" si="3363"/>
        <v>0</v>
      </c>
      <c r="AM1928" s="292">
        <f t="shared" si="3364"/>
        <v>0</v>
      </c>
      <c r="AN1928" s="388">
        <f t="shared" si="3365"/>
        <v>0</v>
      </c>
      <c r="AO1928" s="379">
        <f t="shared" si="3366"/>
        <v>0</v>
      </c>
      <c r="AP1928" s="380">
        <f t="shared" si="3367"/>
        <v>0</v>
      </c>
      <c r="AQ1928" s="292">
        <f t="shared" si="3368"/>
        <v>0</v>
      </c>
      <c r="AR1928" s="388">
        <f t="shared" si="3369"/>
        <v>0</v>
      </c>
      <c r="AS1928" s="379">
        <f t="shared" si="3370"/>
        <v>0</v>
      </c>
      <c r="AT1928" s="380">
        <f t="shared" si="3371"/>
        <v>0</v>
      </c>
      <c r="AU1928" s="292">
        <f t="shared" si="3372"/>
        <v>0</v>
      </c>
      <c r="AV1928" s="388">
        <f t="shared" si="3373"/>
        <v>0</v>
      </c>
      <c r="AW1928" s="379">
        <f t="shared" si="3374"/>
        <v>0</v>
      </c>
      <c r="AX1928" s="380">
        <f t="shared" si="3375"/>
        <v>0</v>
      </c>
      <c r="AY1928" s="292">
        <f t="shared" si="3376"/>
        <v>0</v>
      </c>
      <c r="AZ1928" s="388">
        <f t="shared" si="3377"/>
        <v>0</v>
      </c>
      <c r="BA1928" s="379">
        <f t="shared" si="3378"/>
        <v>0</v>
      </c>
      <c r="BB1928" s="380">
        <f t="shared" si="3379"/>
        <v>0</v>
      </c>
      <c r="BC1928" s="292">
        <f t="shared" si="3380"/>
        <v>0</v>
      </c>
      <c r="BD1928" s="388">
        <f t="shared" si="3381"/>
        <v>0</v>
      </c>
      <c r="BE1928" s="379">
        <f t="shared" si="3382"/>
        <v>0</v>
      </c>
      <c r="BF1928" s="380">
        <f t="shared" si="3383"/>
        <v>0</v>
      </c>
      <c r="BG1928" s="292">
        <f t="shared" si="3384"/>
        <v>0</v>
      </c>
      <c r="BH1928" s="388">
        <f t="shared" si="3385"/>
        <v>0</v>
      </c>
      <c r="BI1928" s="379">
        <f t="shared" si="3386"/>
        <v>0</v>
      </c>
      <c r="BJ1928" s="380">
        <f t="shared" si="3387"/>
        <v>0</v>
      </c>
      <c r="BK1928" s="292">
        <f t="shared" si="3388"/>
        <v>0</v>
      </c>
      <c r="CD1928" s="303"/>
      <c r="CE1928" s="311"/>
      <c r="CF1928" s="311"/>
      <c r="CG1928" s="311"/>
      <c r="CH1928" s="311"/>
      <c r="CI1928" s="311"/>
      <c r="CJ1928" s="311"/>
      <c r="CK1928" s="311"/>
      <c r="CL1928" s="311"/>
      <c r="CM1928" s="311"/>
      <c r="CN1928" s="311"/>
      <c r="CO1928" s="311"/>
      <c r="CP1928" s="311"/>
      <c r="CQ1928" s="311"/>
      <c r="CR1928" s="311"/>
      <c r="CS1928" s="311"/>
      <c r="CT1928" s="311"/>
      <c r="CU1928" s="311"/>
      <c r="CV1928" s="311"/>
      <c r="CW1928" s="311"/>
      <c r="CX1928" s="311"/>
      <c r="CY1928" s="311"/>
      <c r="CZ1928" s="311"/>
      <c r="DA1928" s="311"/>
      <c r="DB1928" s="311"/>
      <c r="DC1928" s="311"/>
      <c r="DD1928" s="311"/>
      <c r="DE1928" s="311"/>
      <c r="DF1928" s="305"/>
      <c r="DG1928" s="305"/>
      <c r="DH1928" s="305"/>
      <c r="DJ1928" s="610"/>
      <c r="DK1928" s="611"/>
      <c r="DL1928" s="415"/>
      <c r="DM1928" s="416"/>
      <c r="DN1928" s="416"/>
      <c r="DO1928" s="416"/>
      <c r="DP1928" s="416"/>
      <c r="DQ1928" s="416"/>
      <c r="DR1928" s="416"/>
      <c r="DS1928" s="416"/>
      <c r="DT1928" s="416"/>
      <c r="DU1928" s="416"/>
      <c r="DV1928" s="416"/>
      <c r="DW1928" s="416"/>
      <c r="DX1928" s="416"/>
      <c r="DY1928" s="416"/>
      <c r="DZ1928" s="416"/>
      <c r="EA1928" s="416"/>
      <c r="EB1928" s="416"/>
      <c r="EC1928" s="416"/>
      <c r="ED1928" s="416"/>
      <c r="EE1928" s="416"/>
      <c r="EF1928" s="416"/>
      <c r="EG1928" s="416"/>
      <c r="EH1928" s="416"/>
      <c r="EI1928" s="416"/>
      <c r="EJ1928" s="416"/>
      <c r="EK1928" s="416"/>
      <c r="EL1928" s="416"/>
      <c r="EM1928" s="416"/>
      <c r="EN1928" s="416"/>
      <c r="EO1928" s="417"/>
      <c r="ET1928" s="375"/>
      <c r="EU1928" s="375"/>
      <c r="EV1928" s="375"/>
      <c r="FF1928" s="400"/>
      <c r="FG1928" s="400"/>
      <c r="FH1928" s="400"/>
      <c r="FV1928" s="375"/>
      <c r="FW1928" s="375"/>
      <c r="FX1928" s="375"/>
    </row>
    <row r="1929" spans="1:180" ht="38.25" customHeight="1" x14ac:dyDescent="0.25">
      <c r="A1929" s="182"/>
      <c r="B1929" s="182"/>
      <c r="C1929" s="236" t="s">
        <v>450</v>
      </c>
      <c r="D1929" s="280"/>
      <c r="E1929" s="281"/>
      <c r="F1929" s="281"/>
      <c r="G1929" s="628"/>
      <c r="H1929" s="628"/>
      <c r="I1929" s="281"/>
      <c r="J1929" s="281"/>
      <c r="K1929" s="628"/>
      <c r="L1929" s="628"/>
      <c r="M1929" s="281"/>
      <c r="N1929" s="281"/>
      <c r="O1929" s="628"/>
      <c r="P1929" s="628"/>
      <c r="Q1929" s="281"/>
      <c r="R1929" s="281"/>
      <c r="S1929" s="628"/>
      <c r="T1929" s="628"/>
      <c r="U1929" s="281"/>
      <c r="V1929" s="281"/>
      <c r="W1929" s="628"/>
      <c r="X1929" s="628"/>
      <c r="Y1929" s="281"/>
      <c r="Z1929" s="281"/>
      <c r="AA1929" s="628"/>
      <c r="AB1929" s="628"/>
      <c r="AC1929" s="281"/>
      <c r="AD1929" s="281"/>
      <c r="AE1929" s="60"/>
      <c r="AF1929" s="259"/>
      <c r="AG1929" s="375">
        <f t="shared" si="3418"/>
        <v>27</v>
      </c>
      <c r="AH1929" s="375"/>
      <c r="AI1929" s="375"/>
      <c r="AJ1929" s="388">
        <f t="shared" si="3361"/>
        <v>0</v>
      </c>
      <c r="AK1929" s="379">
        <f t="shared" si="3362"/>
        <v>0</v>
      </c>
      <c r="AL1929" s="380">
        <f t="shared" si="3363"/>
        <v>0</v>
      </c>
      <c r="AM1929" s="292">
        <f t="shared" si="3364"/>
        <v>0</v>
      </c>
      <c r="AN1929" s="388">
        <f t="shared" si="3365"/>
        <v>0</v>
      </c>
      <c r="AO1929" s="379">
        <f t="shared" si="3366"/>
        <v>0</v>
      </c>
      <c r="AP1929" s="380">
        <f t="shared" si="3367"/>
        <v>0</v>
      </c>
      <c r="AQ1929" s="292">
        <f t="shared" si="3368"/>
        <v>0</v>
      </c>
      <c r="AR1929" s="388">
        <f t="shared" si="3369"/>
        <v>0</v>
      </c>
      <c r="AS1929" s="379">
        <f t="shared" si="3370"/>
        <v>0</v>
      </c>
      <c r="AT1929" s="380">
        <f t="shared" si="3371"/>
        <v>0</v>
      </c>
      <c r="AU1929" s="292">
        <f t="shared" si="3372"/>
        <v>0</v>
      </c>
      <c r="AV1929" s="388">
        <f t="shared" si="3373"/>
        <v>0</v>
      </c>
      <c r="AW1929" s="379">
        <f t="shared" si="3374"/>
        <v>0</v>
      </c>
      <c r="AX1929" s="380">
        <f t="shared" si="3375"/>
        <v>0</v>
      </c>
      <c r="AY1929" s="292">
        <f t="shared" si="3376"/>
        <v>0</v>
      </c>
      <c r="AZ1929" s="388">
        <f t="shared" si="3377"/>
        <v>0</v>
      </c>
      <c r="BA1929" s="379">
        <f t="shared" si="3378"/>
        <v>0</v>
      </c>
      <c r="BB1929" s="380">
        <f t="shared" si="3379"/>
        <v>0</v>
      </c>
      <c r="BC1929" s="292">
        <f t="shared" si="3380"/>
        <v>0</v>
      </c>
      <c r="BD1929" s="388">
        <f t="shared" si="3381"/>
        <v>0</v>
      </c>
      <c r="BE1929" s="379">
        <f t="shared" si="3382"/>
        <v>0</v>
      </c>
      <c r="BF1929" s="380">
        <f t="shared" si="3383"/>
        <v>0</v>
      </c>
      <c r="BG1929" s="292">
        <f t="shared" si="3384"/>
        <v>0</v>
      </c>
      <c r="BH1929" s="388">
        <f t="shared" si="3385"/>
        <v>0</v>
      </c>
      <c r="BI1929" s="379">
        <f t="shared" si="3386"/>
        <v>0</v>
      </c>
      <c r="BJ1929" s="380">
        <f t="shared" si="3387"/>
        <v>0</v>
      </c>
      <c r="BK1929" s="292">
        <f t="shared" si="3388"/>
        <v>0</v>
      </c>
      <c r="CD1929" s="303"/>
      <c r="CE1929" s="307"/>
      <c r="CF1929" s="307"/>
      <c r="CG1929" s="307"/>
      <c r="CH1929" s="307"/>
      <c r="CI1929" s="307"/>
      <c r="CJ1929" s="307"/>
      <c r="CK1929" s="307"/>
      <c r="CL1929" s="307"/>
      <c r="CM1929" s="307"/>
      <c r="CN1929" s="307"/>
      <c r="CO1929" s="307"/>
      <c r="CP1929" s="307"/>
      <c r="CQ1929" s="307"/>
      <c r="CR1929" s="307"/>
      <c r="CS1929" s="307"/>
      <c r="CT1929" s="307"/>
      <c r="CU1929" s="307"/>
      <c r="CV1929" s="307"/>
      <c r="CW1929" s="307"/>
      <c r="CX1929" s="307"/>
      <c r="CY1929" s="307"/>
      <c r="CZ1929" s="307"/>
      <c r="DA1929" s="307"/>
      <c r="DB1929" s="307"/>
      <c r="DC1929" s="307"/>
      <c r="DD1929" s="307"/>
      <c r="DE1929" s="307"/>
      <c r="DF1929" s="307"/>
      <c r="DG1929" s="307"/>
      <c r="DH1929" s="307"/>
      <c r="DJ1929" s="610"/>
      <c r="DK1929" s="611"/>
      <c r="DL1929" s="415"/>
      <c r="DM1929" s="416"/>
      <c r="DN1929" s="416"/>
      <c r="DO1929" s="416"/>
      <c r="DP1929" s="416"/>
      <c r="DQ1929" s="416"/>
      <c r="DR1929" s="416"/>
      <c r="DS1929" s="416"/>
      <c r="DT1929" s="416"/>
      <c r="DU1929" s="416"/>
      <c r="DV1929" s="416"/>
      <c r="DW1929" s="416"/>
      <c r="DX1929" s="416"/>
      <c r="DY1929" s="416"/>
      <c r="DZ1929" s="416"/>
      <c r="EA1929" s="416"/>
      <c r="EB1929" s="416"/>
      <c r="EC1929" s="416"/>
      <c r="ED1929" s="416"/>
      <c r="EE1929" s="416"/>
      <c r="EF1929" s="416"/>
      <c r="EG1929" s="416"/>
      <c r="EH1929" s="416"/>
      <c r="EI1929" s="416"/>
      <c r="EJ1929" s="416"/>
      <c r="EK1929" s="416"/>
      <c r="EL1929" s="416"/>
      <c r="EM1929" s="416"/>
      <c r="EN1929" s="416"/>
      <c r="EO1929" s="417"/>
      <c r="ET1929" s="375"/>
      <c r="EU1929" s="375"/>
      <c r="EV1929" s="375"/>
      <c r="FF1929" s="400"/>
      <c r="FG1929" s="400"/>
      <c r="FH1929" s="400"/>
      <c r="FV1929" s="375"/>
      <c r="FW1929" s="375"/>
      <c r="FX1929" s="375"/>
    </row>
    <row r="1930" spans="1:180" ht="38.25" customHeight="1" x14ac:dyDescent="0.25">
      <c r="A1930" s="182"/>
      <c r="B1930" s="182"/>
      <c r="C1930" s="236" t="s">
        <v>452</v>
      </c>
      <c r="D1930" s="280"/>
      <c r="E1930" s="281"/>
      <c r="F1930" s="281"/>
      <c r="G1930" s="628"/>
      <c r="H1930" s="628"/>
      <c r="I1930" s="281"/>
      <c r="J1930" s="281"/>
      <c r="K1930" s="628"/>
      <c r="L1930" s="628"/>
      <c r="M1930" s="281"/>
      <c r="N1930" s="281"/>
      <c r="O1930" s="628"/>
      <c r="P1930" s="628"/>
      <c r="Q1930" s="281"/>
      <c r="R1930" s="281"/>
      <c r="S1930" s="628"/>
      <c r="T1930" s="628"/>
      <c r="U1930" s="281"/>
      <c r="V1930" s="281"/>
      <c r="W1930" s="628"/>
      <c r="X1930" s="628"/>
      <c r="Y1930" s="281"/>
      <c r="Z1930" s="281"/>
      <c r="AA1930" s="628"/>
      <c r="AB1930" s="628"/>
      <c r="AC1930" s="281"/>
      <c r="AD1930" s="281"/>
      <c r="AE1930" s="60"/>
      <c r="AF1930" s="259"/>
      <c r="AG1930" s="375">
        <f t="shared" si="3418"/>
        <v>27</v>
      </c>
      <c r="AH1930" s="375"/>
      <c r="AI1930" s="375"/>
      <c r="AJ1930" s="388">
        <f t="shared" si="3361"/>
        <v>0</v>
      </c>
      <c r="AK1930" s="379">
        <f t="shared" si="3362"/>
        <v>0</v>
      </c>
      <c r="AL1930" s="380">
        <f t="shared" si="3363"/>
        <v>0</v>
      </c>
      <c r="AM1930" s="292">
        <f t="shared" si="3364"/>
        <v>0</v>
      </c>
      <c r="AN1930" s="388">
        <f t="shared" si="3365"/>
        <v>0</v>
      </c>
      <c r="AO1930" s="379">
        <f t="shared" si="3366"/>
        <v>0</v>
      </c>
      <c r="AP1930" s="380">
        <f t="shared" si="3367"/>
        <v>0</v>
      </c>
      <c r="AQ1930" s="292">
        <f t="shared" si="3368"/>
        <v>0</v>
      </c>
      <c r="AR1930" s="388">
        <f t="shared" si="3369"/>
        <v>0</v>
      </c>
      <c r="AS1930" s="379">
        <f t="shared" si="3370"/>
        <v>0</v>
      </c>
      <c r="AT1930" s="380">
        <f t="shared" si="3371"/>
        <v>0</v>
      </c>
      <c r="AU1930" s="292">
        <f t="shared" si="3372"/>
        <v>0</v>
      </c>
      <c r="AV1930" s="388">
        <f t="shared" si="3373"/>
        <v>0</v>
      </c>
      <c r="AW1930" s="379">
        <f t="shared" si="3374"/>
        <v>0</v>
      </c>
      <c r="AX1930" s="380">
        <f t="shared" si="3375"/>
        <v>0</v>
      </c>
      <c r="AY1930" s="292">
        <f t="shared" si="3376"/>
        <v>0</v>
      </c>
      <c r="AZ1930" s="388">
        <f t="shared" si="3377"/>
        <v>0</v>
      </c>
      <c r="BA1930" s="379">
        <f t="shared" si="3378"/>
        <v>0</v>
      </c>
      <c r="BB1930" s="380">
        <f t="shared" si="3379"/>
        <v>0</v>
      </c>
      <c r="BC1930" s="292">
        <f t="shared" si="3380"/>
        <v>0</v>
      </c>
      <c r="BD1930" s="388">
        <f t="shared" si="3381"/>
        <v>0</v>
      </c>
      <c r="BE1930" s="379">
        <f t="shared" si="3382"/>
        <v>0</v>
      </c>
      <c r="BF1930" s="380">
        <f t="shared" si="3383"/>
        <v>0</v>
      </c>
      <c r="BG1930" s="292">
        <f t="shared" si="3384"/>
        <v>0</v>
      </c>
      <c r="BH1930" s="388">
        <f t="shared" si="3385"/>
        <v>0</v>
      </c>
      <c r="BI1930" s="379">
        <f t="shared" si="3386"/>
        <v>0</v>
      </c>
      <c r="BJ1930" s="380">
        <f t="shared" si="3387"/>
        <v>0</v>
      </c>
      <c r="BK1930" s="292">
        <f t="shared" si="3388"/>
        <v>0</v>
      </c>
      <c r="CD1930" s="303"/>
      <c r="CE1930" s="311"/>
      <c r="CF1930" s="311"/>
      <c r="CG1930" s="311"/>
      <c r="CH1930" s="311"/>
      <c r="CI1930" s="311"/>
      <c r="CJ1930" s="311"/>
      <c r="CK1930" s="311"/>
      <c r="CL1930" s="311"/>
      <c r="CM1930" s="311"/>
      <c r="CN1930" s="311"/>
      <c r="CO1930" s="311"/>
      <c r="CP1930" s="311"/>
      <c r="CQ1930" s="311"/>
      <c r="CR1930" s="311"/>
      <c r="CS1930" s="311"/>
      <c r="CT1930" s="311"/>
      <c r="CU1930" s="311"/>
      <c r="CV1930" s="311"/>
      <c r="CW1930" s="311"/>
      <c r="CX1930" s="311"/>
      <c r="CY1930" s="311"/>
      <c r="CZ1930" s="311"/>
      <c r="DA1930" s="311"/>
      <c r="DB1930" s="311"/>
      <c r="DC1930" s="311"/>
      <c r="DD1930" s="311"/>
      <c r="DE1930" s="311"/>
      <c r="DF1930" s="305"/>
      <c r="DG1930" s="305"/>
      <c r="DH1930" s="305"/>
      <c r="DJ1930" s="610"/>
      <c r="DK1930" s="611"/>
      <c r="DL1930" s="415"/>
      <c r="DM1930" s="416"/>
      <c r="DN1930" s="416"/>
      <c r="DO1930" s="416"/>
      <c r="DP1930" s="416"/>
      <c r="DQ1930" s="416"/>
      <c r="DR1930" s="416"/>
      <c r="DS1930" s="416"/>
      <c r="DT1930" s="416"/>
      <c r="DU1930" s="416"/>
      <c r="DV1930" s="416"/>
      <c r="DW1930" s="416"/>
      <c r="DX1930" s="416"/>
      <c r="DY1930" s="416"/>
      <c r="DZ1930" s="416"/>
      <c r="EA1930" s="416"/>
      <c r="EB1930" s="416"/>
      <c r="EC1930" s="416"/>
      <c r="ED1930" s="416"/>
      <c r="EE1930" s="416"/>
      <c r="EF1930" s="416"/>
      <c r="EG1930" s="416"/>
      <c r="EH1930" s="416"/>
      <c r="EI1930" s="416"/>
      <c r="EJ1930" s="416"/>
      <c r="EK1930" s="416"/>
      <c r="EL1930" s="416"/>
      <c r="EM1930" s="416"/>
      <c r="EN1930" s="416"/>
      <c r="EO1930" s="417"/>
      <c r="ET1930" s="375"/>
      <c r="EU1930" s="375"/>
      <c r="EV1930" s="375"/>
      <c r="FF1930" s="400"/>
      <c r="FG1930" s="400"/>
      <c r="FH1930" s="400"/>
      <c r="FV1930" s="375"/>
      <c r="FW1930" s="375"/>
      <c r="FX1930" s="375"/>
    </row>
    <row r="1931" spans="1:180" ht="38.25" customHeight="1" x14ac:dyDescent="0.25">
      <c r="A1931" s="182"/>
      <c r="B1931" s="182"/>
      <c r="C1931" s="236" t="s">
        <v>454</v>
      </c>
      <c r="D1931" s="280"/>
      <c r="E1931" s="281"/>
      <c r="F1931" s="281"/>
      <c r="G1931" s="628"/>
      <c r="H1931" s="628"/>
      <c r="I1931" s="281"/>
      <c r="J1931" s="281"/>
      <c r="K1931" s="628"/>
      <c r="L1931" s="628"/>
      <c r="M1931" s="281"/>
      <c r="N1931" s="281"/>
      <c r="O1931" s="628"/>
      <c r="P1931" s="628"/>
      <c r="Q1931" s="281"/>
      <c r="R1931" s="281"/>
      <c r="S1931" s="628"/>
      <c r="T1931" s="628"/>
      <c r="U1931" s="281"/>
      <c r="V1931" s="281"/>
      <c r="W1931" s="628"/>
      <c r="X1931" s="628"/>
      <c r="Y1931" s="281"/>
      <c r="Z1931" s="281"/>
      <c r="AA1931" s="628"/>
      <c r="AB1931" s="628"/>
      <c r="AC1931" s="281"/>
      <c r="AD1931" s="281"/>
      <c r="AE1931" s="60"/>
      <c r="AF1931" s="259"/>
      <c r="AG1931" s="375">
        <f t="shared" si="3418"/>
        <v>27</v>
      </c>
      <c r="AH1931" s="375"/>
      <c r="AI1931" s="375"/>
      <c r="AJ1931" s="388">
        <f t="shared" si="3361"/>
        <v>0</v>
      </c>
      <c r="AK1931" s="379">
        <f t="shared" si="3362"/>
        <v>0</v>
      </c>
      <c r="AL1931" s="380">
        <f t="shared" si="3363"/>
        <v>0</v>
      </c>
      <c r="AM1931" s="292">
        <f t="shared" si="3364"/>
        <v>0</v>
      </c>
      <c r="AN1931" s="388">
        <f t="shared" si="3365"/>
        <v>0</v>
      </c>
      <c r="AO1931" s="379">
        <f t="shared" si="3366"/>
        <v>0</v>
      </c>
      <c r="AP1931" s="380">
        <f t="shared" si="3367"/>
        <v>0</v>
      </c>
      <c r="AQ1931" s="292">
        <f t="shared" si="3368"/>
        <v>0</v>
      </c>
      <c r="AR1931" s="388">
        <f t="shared" si="3369"/>
        <v>0</v>
      </c>
      <c r="AS1931" s="379">
        <f t="shared" si="3370"/>
        <v>0</v>
      </c>
      <c r="AT1931" s="380">
        <f t="shared" si="3371"/>
        <v>0</v>
      </c>
      <c r="AU1931" s="292">
        <f t="shared" si="3372"/>
        <v>0</v>
      </c>
      <c r="AV1931" s="388">
        <f t="shared" si="3373"/>
        <v>0</v>
      </c>
      <c r="AW1931" s="379">
        <f t="shared" si="3374"/>
        <v>0</v>
      </c>
      <c r="AX1931" s="380">
        <f t="shared" si="3375"/>
        <v>0</v>
      </c>
      <c r="AY1931" s="292">
        <f t="shared" si="3376"/>
        <v>0</v>
      </c>
      <c r="AZ1931" s="388">
        <f t="shared" si="3377"/>
        <v>0</v>
      </c>
      <c r="BA1931" s="379">
        <f t="shared" si="3378"/>
        <v>0</v>
      </c>
      <c r="BB1931" s="380">
        <f t="shared" si="3379"/>
        <v>0</v>
      </c>
      <c r="BC1931" s="292">
        <f t="shared" si="3380"/>
        <v>0</v>
      </c>
      <c r="BD1931" s="388">
        <f t="shared" si="3381"/>
        <v>0</v>
      </c>
      <c r="BE1931" s="379">
        <f t="shared" si="3382"/>
        <v>0</v>
      </c>
      <c r="BF1931" s="380">
        <f t="shared" si="3383"/>
        <v>0</v>
      </c>
      <c r="BG1931" s="292">
        <f t="shared" si="3384"/>
        <v>0</v>
      </c>
      <c r="BH1931" s="388">
        <f t="shared" si="3385"/>
        <v>0</v>
      </c>
      <c r="BI1931" s="379">
        <f t="shared" si="3386"/>
        <v>0</v>
      </c>
      <c r="BJ1931" s="380">
        <f t="shared" si="3387"/>
        <v>0</v>
      </c>
      <c r="BK1931" s="292">
        <f t="shared" si="3388"/>
        <v>0</v>
      </c>
      <c r="CD1931" s="303"/>
      <c r="CE1931" s="311"/>
      <c r="CF1931" s="311"/>
      <c r="CG1931" s="311"/>
      <c r="CH1931" s="311"/>
      <c r="CI1931" s="311"/>
      <c r="CJ1931" s="311"/>
      <c r="CK1931" s="311"/>
      <c r="CL1931" s="311"/>
      <c r="CM1931" s="311"/>
      <c r="CN1931" s="311"/>
      <c r="CO1931" s="311"/>
      <c r="CP1931" s="311"/>
      <c r="CQ1931" s="311"/>
      <c r="CR1931" s="311"/>
      <c r="CS1931" s="311"/>
      <c r="CT1931" s="311"/>
      <c r="CU1931" s="311"/>
      <c r="CV1931" s="311"/>
      <c r="CW1931" s="311"/>
      <c r="CX1931" s="311"/>
      <c r="CY1931" s="311"/>
      <c r="CZ1931" s="311"/>
      <c r="DA1931" s="311"/>
      <c r="DB1931" s="311"/>
      <c r="DC1931" s="311"/>
      <c r="DD1931" s="311"/>
      <c r="DE1931" s="311"/>
      <c r="DF1931" s="305"/>
      <c r="DG1931" s="305"/>
      <c r="DH1931" s="305"/>
      <c r="DJ1931" s="614" t="s">
        <v>454</v>
      </c>
      <c r="DK1931" s="615"/>
      <c r="DL1931" s="418" t="s">
        <v>1909</v>
      </c>
      <c r="DM1931" s="419"/>
      <c r="DN1931" s="419"/>
      <c r="DO1931" s="419">
        <f t="shared" ref="DO1931:EO1931" si="3554">D1931</f>
        <v>0</v>
      </c>
      <c r="DP1931" s="419">
        <f t="shared" si="3554"/>
        <v>0</v>
      </c>
      <c r="DQ1931" s="419">
        <f t="shared" si="3554"/>
        <v>0</v>
      </c>
      <c r="DR1931" s="419">
        <f t="shared" si="3554"/>
        <v>0</v>
      </c>
      <c r="DS1931" s="419">
        <f t="shared" si="3554"/>
        <v>0</v>
      </c>
      <c r="DT1931" s="419">
        <f t="shared" si="3554"/>
        <v>0</v>
      </c>
      <c r="DU1931" s="419">
        <f t="shared" si="3554"/>
        <v>0</v>
      </c>
      <c r="DV1931" s="419">
        <f t="shared" si="3554"/>
        <v>0</v>
      </c>
      <c r="DW1931" s="419">
        <f t="shared" si="3554"/>
        <v>0</v>
      </c>
      <c r="DX1931" s="419">
        <f t="shared" si="3554"/>
        <v>0</v>
      </c>
      <c r="DY1931" s="419">
        <f t="shared" si="3554"/>
        <v>0</v>
      </c>
      <c r="DZ1931" s="419">
        <f t="shared" si="3554"/>
        <v>0</v>
      </c>
      <c r="EA1931" s="419">
        <f t="shared" si="3554"/>
        <v>0</v>
      </c>
      <c r="EB1931" s="419">
        <f t="shared" si="3554"/>
        <v>0</v>
      </c>
      <c r="EC1931" s="419">
        <f t="shared" si="3554"/>
        <v>0</v>
      </c>
      <c r="ED1931" s="419">
        <f t="shared" si="3554"/>
        <v>0</v>
      </c>
      <c r="EE1931" s="419">
        <f t="shared" si="3554"/>
        <v>0</v>
      </c>
      <c r="EF1931" s="419">
        <f t="shared" si="3554"/>
        <v>0</v>
      </c>
      <c r="EG1931" s="419">
        <f t="shared" si="3554"/>
        <v>0</v>
      </c>
      <c r="EH1931" s="419">
        <f t="shared" si="3554"/>
        <v>0</v>
      </c>
      <c r="EI1931" s="419">
        <f t="shared" si="3554"/>
        <v>0</v>
      </c>
      <c r="EJ1931" s="419">
        <f t="shared" si="3554"/>
        <v>0</v>
      </c>
      <c r="EK1931" s="419">
        <f t="shared" si="3554"/>
        <v>0</v>
      </c>
      <c r="EL1931" s="419">
        <f t="shared" si="3554"/>
        <v>0</v>
      </c>
      <c r="EM1931" s="419">
        <f t="shared" si="3554"/>
        <v>0</v>
      </c>
      <c r="EN1931" s="419">
        <f t="shared" si="3554"/>
        <v>0</v>
      </c>
      <c r="EO1931" s="420">
        <f t="shared" si="3554"/>
        <v>0</v>
      </c>
      <c r="ET1931" s="375"/>
      <c r="EU1931" s="375"/>
      <c r="EV1931" s="375"/>
      <c r="FF1931" s="400"/>
      <c r="FG1931" s="400"/>
      <c r="FH1931" s="400"/>
      <c r="FV1931" s="375"/>
      <c r="FW1931" s="375"/>
      <c r="FX1931" s="375"/>
    </row>
    <row r="1932" spans="1:180" ht="38.25" customHeight="1" x14ac:dyDescent="0.25">
      <c r="A1932" s="182"/>
      <c r="B1932" s="182"/>
      <c r="C1932" s="236" t="s">
        <v>456</v>
      </c>
      <c r="D1932" s="280"/>
      <c r="E1932" s="281"/>
      <c r="F1932" s="281"/>
      <c r="G1932" s="628"/>
      <c r="H1932" s="628"/>
      <c r="I1932" s="281"/>
      <c r="J1932" s="281"/>
      <c r="K1932" s="628"/>
      <c r="L1932" s="628"/>
      <c r="M1932" s="281"/>
      <c r="N1932" s="281"/>
      <c r="O1932" s="628"/>
      <c r="P1932" s="628"/>
      <c r="Q1932" s="281"/>
      <c r="R1932" s="281"/>
      <c r="S1932" s="628"/>
      <c r="T1932" s="628"/>
      <c r="U1932" s="281"/>
      <c r="V1932" s="281"/>
      <c r="W1932" s="628"/>
      <c r="X1932" s="628"/>
      <c r="Y1932" s="281"/>
      <c r="Z1932" s="281"/>
      <c r="AA1932" s="628"/>
      <c r="AB1932" s="628"/>
      <c r="AC1932" s="281"/>
      <c r="AD1932" s="281"/>
      <c r="AE1932" s="60"/>
      <c r="AF1932" s="259"/>
      <c r="AG1932" s="375">
        <f t="shared" si="3418"/>
        <v>27</v>
      </c>
      <c r="AH1932" s="375"/>
      <c r="AI1932" s="375"/>
      <c r="AJ1932" s="388">
        <f t="shared" si="3361"/>
        <v>0</v>
      </c>
      <c r="AK1932" s="379">
        <f t="shared" si="3362"/>
        <v>0</v>
      </c>
      <c r="AL1932" s="380">
        <f t="shared" si="3363"/>
        <v>0</v>
      </c>
      <c r="AM1932" s="292">
        <f t="shared" si="3364"/>
        <v>0</v>
      </c>
      <c r="AN1932" s="388">
        <f t="shared" si="3365"/>
        <v>0</v>
      </c>
      <c r="AO1932" s="379">
        <f t="shared" si="3366"/>
        <v>0</v>
      </c>
      <c r="AP1932" s="380">
        <f t="shared" si="3367"/>
        <v>0</v>
      </c>
      <c r="AQ1932" s="292">
        <f t="shared" si="3368"/>
        <v>0</v>
      </c>
      <c r="AR1932" s="388">
        <f t="shared" si="3369"/>
        <v>0</v>
      </c>
      <c r="AS1932" s="379">
        <f t="shared" si="3370"/>
        <v>0</v>
      </c>
      <c r="AT1932" s="380">
        <f t="shared" si="3371"/>
        <v>0</v>
      </c>
      <c r="AU1932" s="292">
        <f t="shared" si="3372"/>
        <v>0</v>
      </c>
      <c r="AV1932" s="388">
        <f t="shared" si="3373"/>
        <v>0</v>
      </c>
      <c r="AW1932" s="379">
        <f t="shared" si="3374"/>
        <v>0</v>
      </c>
      <c r="AX1932" s="380">
        <f t="shared" si="3375"/>
        <v>0</v>
      </c>
      <c r="AY1932" s="292">
        <f t="shared" si="3376"/>
        <v>0</v>
      </c>
      <c r="AZ1932" s="388">
        <f t="shared" si="3377"/>
        <v>0</v>
      </c>
      <c r="BA1932" s="379">
        <f t="shared" si="3378"/>
        <v>0</v>
      </c>
      <c r="BB1932" s="380">
        <f t="shared" si="3379"/>
        <v>0</v>
      </c>
      <c r="BC1932" s="292">
        <f t="shared" si="3380"/>
        <v>0</v>
      </c>
      <c r="BD1932" s="388">
        <f t="shared" si="3381"/>
        <v>0</v>
      </c>
      <c r="BE1932" s="379">
        <f t="shared" si="3382"/>
        <v>0</v>
      </c>
      <c r="BF1932" s="380">
        <f t="shared" si="3383"/>
        <v>0</v>
      </c>
      <c r="BG1932" s="292">
        <f t="shared" si="3384"/>
        <v>0</v>
      </c>
      <c r="BH1932" s="388">
        <f t="shared" si="3385"/>
        <v>0</v>
      </c>
      <c r="BI1932" s="379">
        <f t="shared" si="3386"/>
        <v>0</v>
      </c>
      <c r="BJ1932" s="380">
        <f t="shared" si="3387"/>
        <v>0</v>
      </c>
      <c r="BK1932" s="292">
        <f t="shared" si="3388"/>
        <v>0</v>
      </c>
      <c r="CD1932" s="299" t="s">
        <v>60</v>
      </c>
      <c r="CE1932" s="423">
        <f t="shared" ref="CE1932" si="3555">IF(D1932="",0,D1932)</f>
        <v>0</v>
      </c>
      <c r="CF1932" s="423">
        <f t="shared" ref="CF1932" si="3556">IF(E1932="",0,E1932)</f>
        <v>0</v>
      </c>
      <c r="CG1932" s="423">
        <f t="shared" ref="CG1932" si="3557">IF(F1932="",0,F1932)</f>
        <v>0</v>
      </c>
      <c r="CH1932" s="423">
        <f t="shared" ref="CH1932" si="3558">IF(G1932="",0,G1932)</f>
        <v>0</v>
      </c>
      <c r="CI1932" s="423">
        <f t="shared" ref="CI1932" si="3559">IF(H1932="",0,H1932)</f>
        <v>0</v>
      </c>
      <c r="CJ1932" s="423">
        <f t="shared" ref="CJ1932" si="3560">IF(I1932="",0,I1932)</f>
        <v>0</v>
      </c>
      <c r="CK1932" s="423">
        <f t="shared" ref="CK1932" si="3561">IF(J1932="",0,J1932)</f>
        <v>0</v>
      </c>
      <c r="CL1932" s="423">
        <f t="shared" ref="CL1932" si="3562">IF(K1932="",0,K1932)</f>
        <v>0</v>
      </c>
      <c r="CM1932" s="423">
        <f t="shared" ref="CM1932" si="3563">IF(L1932="",0,L1932)</f>
        <v>0</v>
      </c>
      <c r="CN1932" s="423">
        <f t="shared" ref="CN1932" si="3564">IF(M1932="",0,M1932)</f>
        <v>0</v>
      </c>
      <c r="CO1932" s="423">
        <f t="shared" ref="CO1932" si="3565">IF(N1932="",0,N1932)</f>
        <v>0</v>
      </c>
      <c r="CP1932" s="423">
        <f t="shared" ref="CP1932" si="3566">IF(O1932="",0,O1932)</f>
        <v>0</v>
      </c>
      <c r="CQ1932" s="423">
        <f t="shared" ref="CQ1932" si="3567">IF(P1932="",0,P1932)</f>
        <v>0</v>
      </c>
      <c r="CR1932" s="423">
        <f t="shared" ref="CR1932" si="3568">IF(Q1932="",0,Q1932)</f>
        <v>0</v>
      </c>
      <c r="CS1932" s="423">
        <f t="shared" ref="CS1932" si="3569">IF(R1932="",0,R1932)</f>
        <v>0</v>
      </c>
      <c r="CT1932" s="423">
        <f t="shared" ref="CT1932" si="3570">IF(S1932="",0,S1932)</f>
        <v>0</v>
      </c>
      <c r="CU1932" s="423">
        <f t="shared" ref="CU1932" si="3571">IF(T1932="",0,T1932)</f>
        <v>0</v>
      </c>
      <c r="CV1932" s="423">
        <f t="shared" ref="CV1932" si="3572">IF(U1932="",0,U1932)</f>
        <v>0</v>
      </c>
      <c r="CW1932" s="423">
        <f t="shared" ref="CW1932" si="3573">IF(V1932="",0,V1932)</f>
        <v>0</v>
      </c>
      <c r="CX1932" s="423">
        <f t="shared" ref="CX1932" si="3574">IF(W1932="",0,W1932)</f>
        <v>0</v>
      </c>
      <c r="CY1932" s="423">
        <f t="shared" ref="CY1932" si="3575">IF(X1932="",0,X1932)</f>
        <v>0</v>
      </c>
      <c r="CZ1932" s="423">
        <f t="shared" ref="CZ1932" si="3576">IF(Y1932="",0,Y1932)</f>
        <v>0</v>
      </c>
      <c r="DA1932" s="423">
        <f t="shared" ref="DA1932" si="3577">IF(Z1932="",0,Z1932)</f>
        <v>0</v>
      </c>
      <c r="DB1932" s="423">
        <f t="shared" ref="DB1932" si="3578">IF(AA1932="",0,AA1932)</f>
        <v>0</v>
      </c>
      <c r="DC1932" s="423">
        <f t="shared" ref="DC1932" si="3579">IF(AB1932="",0,AB1932)</f>
        <v>0</v>
      </c>
      <c r="DD1932" s="423">
        <f t="shared" ref="DD1932" si="3580">IF(AC1932="",0,AC1932)</f>
        <v>0</v>
      </c>
      <c r="DE1932" s="423">
        <f t="shared" ref="DE1932" si="3581">IF(AD1932="",0,AD1932)</f>
        <v>0</v>
      </c>
      <c r="DF1932" s="300"/>
      <c r="DG1932" s="300"/>
      <c r="DH1932" s="300"/>
      <c r="DJ1932" s="610"/>
      <c r="DK1932" s="611"/>
      <c r="DL1932" s="415" t="s">
        <v>1910</v>
      </c>
      <c r="DM1932" s="416"/>
      <c r="DN1932" s="416"/>
      <c r="DO1932" s="416">
        <f t="shared" ref="DO1932:EO1932" si="3582">COUNTIF(D1916,"NS")+COUNTIF(D1923,"NS")+COUNTIF(D1928:D1930,"NS")</f>
        <v>0</v>
      </c>
      <c r="DP1932" s="416">
        <f t="shared" si="3582"/>
        <v>0</v>
      </c>
      <c r="DQ1932" s="416">
        <f t="shared" si="3582"/>
        <v>0</v>
      </c>
      <c r="DR1932" s="416">
        <f t="shared" si="3582"/>
        <v>0</v>
      </c>
      <c r="DS1932" s="416">
        <f t="shared" si="3582"/>
        <v>0</v>
      </c>
      <c r="DT1932" s="416">
        <f t="shared" si="3582"/>
        <v>0</v>
      </c>
      <c r="DU1932" s="416">
        <f t="shared" si="3582"/>
        <v>0</v>
      </c>
      <c r="DV1932" s="416">
        <f t="shared" si="3582"/>
        <v>0</v>
      </c>
      <c r="DW1932" s="416">
        <f t="shared" si="3582"/>
        <v>0</v>
      </c>
      <c r="DX1932" s="416">
        <f t="shared" si="3582"/>
        <v>0</v>
      </c>
      <c r="DY1932" s="416">
        <f t="shared" si="3582"/>
        <v>0</v>
      </c>
      <c r="DZ1932" s="416">
        <f t="shared" si="3582"/>
        <v>0</v>
      </c>
      <c r="EA1932" s="416">
        <f t="shared" si="3582"/>
        <v>0</v>
      </c>
      <c r="EB1932" s="416">
        <f t="shared" si="3582"/>
        <v>0</v>
      </c>
      <c r="EC1932" s="416">
        <f t="shared" si="3582"/>
        <v>0</v>
      </c>
      <c r="ED1932" s="416">
        <f t="shared" si="3582"/>
        <v>0</v>
      </c>
      <c r="EE1932" s="416">
        <f t="shared" si="3582"/>
        <v>0</v>
      </c>
      <c r="EF1932" s="416">
        <f t="shared" si="3582"/>
        <v>0</v>
      </c>
      <c r="EG1932" s="416">
        <f t="shared" si="3582"/>
        <v>0</v>
      </c>
      <c r="EH1932" s="416">
        <f t="shared" si="3582"/>
        <v>0</v>
      </c>
      <c r="EI1932" s="416">
        <f t="shared" si="3582"/>
        <v>0</v>
      </c>
      <c r="EJ1932" s="416">
        <f t="shared" si="3582"/>
        <v>0</v>
      </c>
      <c r="EK1932" s="416">
        <f t="shared" si="3582"/>
        <v>0</v>
      </c>
      <c r="EL1932" s="416">
        <f t="shared" si="3582"/>
        <v>0</v>
      </c>
      <c r="EM1932" s="416">
        <f t="shared" si="3582"/>
        <v>0</v>
      </c>
      <c r="EN1932" s="416">
        <f t="shared" si="3582"/>
        <v>0</v>
      </c>
      <c r="EO1932" s="417">
        <f t="shared" si="3582"/>
        <v>0</v>
      </c>
      <c r="ET1932" s="375"/>
      <c r="EU1932" s="375"/>
      <c r="EV1932" s="375"/>
      <c r="FF1932" s="400"/>
      <c r="FG1932" s="400"/>
      <c r="FH1932" s="400"/>
      <c r="FV1932" s="375"/>
      <c r="FW1932" s="375"/>
      <c r="FX1932" s="375"/>
    </row>
    <row r="1933" spans="1:180" ht="38.25" customHeight="1" x14ac:dyDescent="0.25">
      <c r="A1933" s="152"/>
      <c r="B1933" s="152"/>
      <c r="C1933" s="237" t="s">
        <v>465</v>
      </c>
      <c r="D1933" s="280"/>
      <c r="E1933" s="281"/>
      <c r="F1933" s="281"/>
      <c r="G1933" s="628"/>
      <c r="H1933" s="628"/>
      <c r="I1933" s="281"/>
      <c r="J1933" s="281"/>
      <c r="K1933" s="628"/>
      <c r="L1933" s="628"/>
      <c r="M1933" s="281"/>
      <c r="N1933" s="281"/>
      <c r="O1933" s="628"/>
      <c r="P1933" s="628"/>
      <c r="Q1933" s="281"/>
      <c r="R1933" s="281"/>
      <c r="S1933" s="628"/>
      <c r="T1933" s="628"/>
      <c r="U1933" s="281"/>
      <c r="V1933" s="281"/>
      <c r="W1933" s="628"/>
      <c r="X1933" s="628"/>
      <c r="Y1933" s="281"/>
      <c r="Z1933" s="281"/>
      <c r="AA1933" s="628"/>
      <c r="AB1933" s="628"/>
      <c r="AC1933" s="281"/>
      <c r="AD1933" s="281"/>
      <c r="AE1933" s="60"/>
      <c r="AF1933" s="259"/>
      <c r="AG1933" s="375">
        <f t="shared" si="3418"/>
        <v>27</v>
      </c>
      <c r="AH1933" s="375"/>
      <c r="AI1933" s="375"/>
      <c r="AJ1933" s="388">
        <f t="shared" si="3361"/>
        <v>0</v>
      </c>
      <c r="AK1933" s="379">
        <f t="shared" si="3362"/>
        <v>0</v>
      </c>
      <c r="AL1933" s="380">
        <f t="shared" si="3363"/>
        <v>0</v>
      </c>
      <c r="AM1933" s="292">
        <f t="shared" si="3364"/>
        <v>0</v>
      </c>
      <c r="AN1933" s="388">
        <f t="shared" si="3365"/>
        <v>0</v>
      </c>
      <c r="AO1933" s="379">
        <f t="shared" si="3366"/>
        <v>0</v>
      </c>
      <c r="AP1933" s="380">
        <f t="shared" si="3367"/>
        <v>0</v>
      </c>
      <c r="AQ1933" s="292">
        <f t="shared" si="3368"/>
        <v>0</v>
      </c>
      <c r="AR1933" s="388">
        <f t="shared" si="3369"/>
        <v>0</v>
      </c>
      <c r="AS1933" s="379">
        <f t="shared" si="3370"/>
        <v>0</v>
      </c>
      <c r="AT1933" s="380">
        <f t="shared" si="3371"/>
        <v>0</v>
      </c>
      <c r="AU1933" s="292">
        <f t="shared" si="3372"/>
        <v>0</v>
      </c>
      <c r="AV1933" s="388">
        <f t="shared" si="3373"/>
        <v>0</v>
      </c>
      <c r="AW1933" s="379">
        <f t="shared" si="3374"/>
        <v>0</v>
      </c>
      <c r="AX1933" s="380">
        <f t="shared" si="3375"/>
        <v>0</v>
      </c>
      <c r="AY1933" s="292">
        <f t="shared" si="3376"/>
        <v>0</v>
      </c>
      <c r="AZ1933" s="388">
        <f t="shared" si="3377"/>
        <v>0</v>
      </c>
      <c r="BA1933" s="379">
        <f t="shared" si="3378"/>
        <v>0</v>
      </c>
      <c r="BB1933" s="380">
        <f t="shared" si="3379"/>
        <v>0</v>
      </c>
      <c r="BC1933" s="292">
        <f t="shared" si="3380"/>
        <v>0</v>
      </c>
      <c r="BD1933" s="388">
        <f t="shared" si="3381"/>
        <v>0</v>
      </c>
      <c r="BE1933" s="379">
        <f t="shared" si="3382"/>
        <v>0</v>
      </c>
      <c r="BF1933" s="380">
        <f t="shared" si="3383"/>
        <v>0</v>
      </c>
      <c r="BG1933" s="292">
        <f t="shared" si="3384"/>
        <v>0</v>
      </c>
      <c r="BH1933" s="388">
        <f t="shared" si="3385"/>
        <v>0</v>
      </c>
      <c r="BI1933" s="379">
        <f t="shared" si="3386"/>
        <v>0</v>
      </c>
      <c r="BJ1933" s="380">
        <f t="shared" si="3387"/>
        <v>0</v>
      </c>
      <c r="BK1933" s="292">
        <f t="shared" si="3388"/>
        <v>0</v>
      </c>
      <c r="CD1933" s="299" t="s">
        <v>1917</v>
      </c>
      <c r="CE1933" s="301">
        <f t="shared" ref="CE1933" si="3583">SUM(D1933:D1937)</f>
        <v>0</v>
      </c>
      <c r="CF1933" s="301">
        <f t="shared" ref="CF1933" si="3584">SUM(E1933:E1937)</f>
        <v>0</v>
      </c>
      <c r="CG1933" s="301">
        <f t="shared" ref="CG1933" si="3585">SUM(F1933:F1937)</f>
        <v>0</v>
      </c>
      <c r="CH1933" s="301">
        <f t="shared" ref="CH1933" si="3586">SUM(G1933:G1937)</f>
        <v>0</v>
      </c>
      <c r="CI1933" s="301">
        <f t="shared" ref="CI1933" si="3587">SUM(H1933:H1937)</f>
        <v>0</v>
      </c>
      <c r="CJ1933" s="301">
        <f t="shared" ref="CJ1933" si="3588">SUM(I1933:I1937)</f>
        <v>0</v>
      </c>
      <c r="CK1933" s="301">
        <f t="shared" ref="CK1933" si="3589">SUM(J1933:J1937)</f>
        <v>0</v>
      </c>
      <c r="CL1933" s="301">
        <f t="shared" ref="CL1933" si="3590">SUM(K1933:K1937)</f>
        <v>0</v>
      </c>
      <c r="CM1933" s="301">
        <f t="shared" ref="CM1933" si="3591">SUM(L1933:L1937)</f>
        <v>0</v>
      </c>
      <c r="CN1933" s="301">
        <f t="shared" ref="CN1933" si="3592">SUM(M1933:M1937)</f>
        <v>0</v>
      </c>
      <c r="CO1933" s="301">
        <f t="shared" ref="CO1933" si="3593">SUM(N1933:N1937)</f>
        <v>0</v>
      </c>
      <c r="CP1933" s="301">
        <f t="shared" ref="CP1933" si="3594">SUM(O1933:O1937)</f>
        <v>0</v>
      </c>
      <c r="CQ1933" s="301">
        <f t="shared" ref="CQ1933" si="3595">SUM(P1933:P1937)</f>
        <v>0</v>
      </c>
      <c r="CR1933" s="301">
        <f t="shared" ref="CR1933" si="3596">SUM(Q1933:Q1937)</f>
        <v>0</v>
      </c>
      <c r="CS1933" s="301">
        <f t="shared" ref="CS1933" si="3597">SUM(R1933:R1937)</f>
        <v>0</v>
      </c>
      <c r="CT1933" s="301">
        <f t="shared" ref="CT1933" si="3598">SUM(S1933:S1937)</f>
        <v>0</v>
      </c>
      <c r="CU1933" s="301">
        <f t="shared" ref="CU1933" si="3599">SUM(T1933:T1937)</f>
        <v>0</v>
      </c>
      <c r="CV1933" s="301">
        <f t="shared" ref="CV1933" si="3600">SUM(U1933:U1937)</f>
        <v>0</v>
      </c>
      <c r="CW1933" s="301">
        <f t="shared" ref="CW1933" si="3601">SUM(V1933:V1937)</f>
        <v>0</v>
      </c>
      <c r="CX1933" s="301">
        <f t="shared" ref="CX1933" si="3602">SUM(W1933:W1937)</f>
        <v>0</v>
      </c>
      <c r="CY1933" s="301">
        <f t="shared" ref="CY1933" si="3603">SUM(X1933:X1937)</f>
        <v>0</v>
      </c>
      <c r="CZ1933" s="301">
        <f t="shared" ref="CZ1933" si="3604">SUM(Y1933:Y1937)</f>
        <v>0</v>
      </c>
      <c r="DA1933" s="301">
        <f t="shared" ref="DA1933" si="3605">SUM(Z1933:Z1937)</f>
        <v>0</v>
      </c>
      <c r="DB1933" s="301">
        <f t="shared" ref="DB1933" si="3606">SUM(AA1933:AA1937)</f>
        <v>0</v>
      </c>
      <c r="DC1933" s="301">
        <f t="shared" ref="DC1933" si="3607">SUM(AB1933:AB1937)</f>
        <v>0</v>
      </c>
      <c r="DD1933" s="301">
        <f t="shared" ref="DD1933" si="3608">SUM(AC1933:AC1937)</f>
        <v>0</v>
      </c>
      <c r="DE1933" s="301">
        <f t="shared" ref="DE1933" si="3609">SUM(AD1933:AD1937)</f>
        <v>0</v>
      </c>
      <c r="DF1933" s="301"/>
      <c r="DG1933" s="301"/>
      <c r="DH1933" s="301"/>
      <c r="DJ1933" s="612"/>
      <c r="DK1933" s="613"/>
      <c r="DL1933" s="415" t="s">
        <v>1914</v>
      </c>
      <c r="DM1933" s="416"/>
      <c r="DN1933" s="416"/>
      <c r="DO1933" s="416">
        <f t="shared" ref="DO1933:EO1933" si="3610">SUM(D1916,D1923,D1928:D1931)</f>
        <v>0</v>
      </c>
      <c r="DP1933" s="416">
        <f t="shared" si="3610"/>
        <v>0</v>
      </c>
      <c r="DQ1933" s="416">
        <f t="shared" si="3610"/>
        <v>0</v>
      </c>
      <c r="DR1933" s="416">
        <f t="shared" si="3610"/>
        <v>0</v>
      </c>
      <c r="DS1933" s="416">
        <f t="shared" si="3610"/>
        <v>0</v>
      </c>
      <c r="DT1933" s="416">
        <f t="shared" si="3610"/>
        <v>0</v>
      </c>
      <c r="DU1933" s="416">
        <f t="shared" si="3610"/>
        <v>0</v>
      </c>
      <c r="DV1933" s="416">
        <f t="shared" si="3610"/>
        <v>0</v>
      </c>
      <c r="DW1933" s="416">
        <f t="shared" si="3610"/>
        <v>0</v>
      </c>
      <c r="DX1933" s="416">
        <f t="shared" si="3610"/>
        <v>0</v>
      </c>
      <c r="DY1933" s="416">
        <f t="shared" si="3610"/>
        <v>0</v>
      </c>
      <c r="DZ1933" s="416">
        <f t="shared" si="3610"/>
        <v>0</v>
      </c>
      <c r="EA1933" s="416">
        <f t="shared" si="3610"/>
        <v>0</v>
      </c>
      <c r="EB1933" s="416">
        <f t="shared" si="3610"/>
        <v>0</v>
      </c>
      <c r="EC1933" s="416">
        <f t="shared" si="3610"/>
        <v>0</v>
      </c>
      <c r="ED1933" s="416">
        <f t="shared" si="3610"/>
        <v>0</v>
      </c>
      <c r="EE1933" s="416">
        <f t="shared" si="3610"/>
        <v>0</v>
      </c>
      <c r="EF1933" s="416">
        <f t="shared" si="3610"/>
        <v>0</v>
      </c>
      <c r="EG1933" s="416">
        <f t="shared" si="3610"/>
        <v>0</v>
      </c>
      <c r="EH1933" s="416">
        <f t="shared" si="3610"/>
        <v>0</v>
      </c>
      <c r="EI1933" s="416">
        <f t="shared" si="3610"/>
        <v>0</v>
      </c>
      <c r="EJ1933" s="416">
        <f t="shared" si="3610"/>
        <v>0</v>
      </c>
      <c r="EK1933" s="416">
        <f t="shared" si="3610"/>
        <v>0</v>
      </c>
      <c r="EL1933" s="416">
        <f t="shared" si="3610"/>
        <v>0</v>
      </c>
      <c r="EM1933" s="416">
        <f t="shared" si="3610"/>
        <v>0</v>
      </c>
      <c r="EN1933" s="416">
        <f t="shared" si="3610"/>
        <v>0</v>
      </c>
      <c r="EO1933" s="417">
        <f t="shared" si="3610"/>
        <v>0</v>
      </c>
      <c r="ET1933" s="375"/>
      <c r="EU1933" s="375"/>
      <c r="EV1933" s="375"/>
      <c r="FF1933" s="400"/>
      <c r="FG1933" s="400"/>
      <c r="FH1933" s="400"/>
      <c r="FV1933" s="375"/>
      <c r="FW1933" s="375"/>
      <c r="FX1933" s="375"/>
    </row>
    <row r="1934" spans="1:180" ht="38.25" customHeight="1" x14ac:dyDescent="0.25">
      <c r="A1934" s="152"/>
      <c r="B1934" s="152"/>
      <c r="C1934" s="237" t="s">
        <v>466</v>
      </c>
      <c r="D1934" s="280"/>
      <c r="E1934" s="281"/>
      <c r="F1934" s="281"/>
      <c r="G1934" s="628"/>
      <c r="H1934" s="628"/>
      <c r="I1934" s="281"/>
      <c r="J1934" s="281"/>
      <c r="K1934" s="628"/>
      <c r="L1934" s="628"/>
      <c r="M1934" s="281"/>
      <c r="N1934" s="281"/>
      <c r="O1934" s="628"/>
      <c r="P1934" s="628"/>
      <c r="Q1934" s="281"/>
      <c r="R1934" s="281"/>
      <c r="S1934" s="628"/>
      <c r="T1934" s="628"/>
      <c r="U1934" s="281"/>
      <c r="V1934" s="281"/>
      <c r="W1934" s="628"/>
      <c r="X1934" s="628"/>
      <c r="Y1934" s="281"/>
      <c r="Z1934" s="281"/>
      <c r="AA1934" s="628"/>
      <c r="AB1934" s="628"/>
      <c r="AC1934" s="281"/>
      <c r="AD1934" s="281"/>
      <c r="AE1934" s="60"/>
      <c r="AF1934" s="259"/>
      <c r="AG1934" s="375">
        <f t="shared" si="3418"/>
        <v>27</v>
      </c>
      <c r="AH1934" s="375"/>
      <c r="AI1934" s="375"/>
      <c r="AJ1934" s="388">
        <f t="shared" si="3361"/>
        <v>0</v>
      </c>
      <c r="AK1934" s="379">
        <f t="shared" si="3362"/>
        <v>0</v>
      </c>
      <c r="AL1934" s="380">
        <f t="shared" si="3363"/>
        <v>0</v>
      </c>
      <c r="AM1934" s="292">
        <f t="shared" si="3364"/>
        <v>0</v>
      </c>
      <c r="AN1934" s="388">
        <f t="shared" si="3365"/>
        <v>0</v>
      </c>
      <c r="AO1934" s="379">
        <f t="shared" si="3366"/>
        <v>0</v>
      </c>
      <c r="AP1934" s="380">
        <f t="shared" si="3367"/>
        <v>0</v>
      </c>
      <c r="AQ1934" s="292">
        <f t="shared" si="3368"/>
        <v>0</v>
      </c>
      <c r="AR1934" s="388">
        <f t="shared" si="3369"/>
        <v>0</v>
      </c>
      <c r="AS1934" s="379">
        <f t="shared" si="3370"/>
        <v>0</v>
      </c>
      <c r="AT1934" s="380">
        <f t="shared" si="3371"/>
        <v>0</v>
      </c>
      <c r="AU1934" s="292">
        <f t="shared" si="3372"/>
        <v>0</v>
      </c>
      <c r="AV1934" s="388">
        <f t="shared" si="3373"/>
        <v>0</v>
      </c>
      <c r="AW1934" s="379">
        <f t="shared" si="3374"/>
        <v>0</v>
      </c>
      <c r="AX1934" s="380">
        <f t="shared" si="3375"/>
        <v>0</v>
      </c>
      <c r="AY1934" s="292">
        <f t="shared" si="3376"/>
        <v>0</v>
      </c>
      <c r="AZ1934" s="388">
        <f t="shared" si="3377"/>
        <v>0</v>
      </c>
      <c r="BA1934" s="379">
        <f t="shared" si="3378"/>
        <v>0</v>
      </c>
      <c r="BB1934" s="380">
        <f t="shared" si="3379"/>
        <v>0</v>
      </c>
      <c r="BC1934" s="292">
        <f t="shared" si="3380"/>
        <v>0</v>
      </c>
      <c r="BD1934" s="388">
        <f t="shared" si="3381"/>
        <v>0</v>
      </c>
      <c r="BE1934" s="379">
        <f t="shared" si="3382"/>
        <v>0</v>
      </c>
      <c r="BF1934" s="380">
        <f t="shared" si="3383"/>
        <v>0</v>
      </c>
      <c r="BG1934" s="292">
        <f t="shared" si="3384"/>
        <v>0</v>
      </c>
      <c r="BH1934" s="388">
        <f t="shared" si="3385"/>
        <v>0</v>
      </c>
      <c r="BI1934" s="379">
        <f t="shared" si="3386"/>
        <v>0</v>
      </c>
      <c r="BJ1934" s="380">
        <f t="shared" si="3387"/>
        <v>0</v>
      </c>
      <c r="BK1934" s="292">
        <f t="shared" si="3388"/>
        <v>0</v>
      </c>
      <c r="CD1934" s="299" t="s">
        <v>1910</v>
      </c>
      <c r="CE1934" s="422">
        <f t="shared" ref="CE1934" si="3611">IF(CE1932="NA",COUNTIF(D1933:D1937,"NA"),COUNTIF(D1933:D1937,"NS"))</f>
        <v>0</v>
      </c>
      <c r="CF1934" s="422">
        <f t="shared" ref="CF1934" si="3612">IF(CF1932="NA",COUNTIF(E1933:E1937,"NA"),COUNTIF(E1933:E1937,"NS"))</f>
        <v>0</v>
      </c>
      <c r="CG1934" s="422">
        <f t="shared" ref="CG1934" si="3613">IF(CG1932="NA",COUNTIF(F1933:F1937,"NA"),COUNTIF(F1933:F1937,"NS"))</f>
        <v>0</v>
      </c>
      <c r="CH1934" s="422">
        <f t="shared" ref="CH1934" si="3614">IF(CH1932="NA",COUNTIF(G1933:G1937,"NA"),COUNTIF(G1933:G1937,"NS"))</f>
        <v>0</v>
      </c>
      <c r="CI1934" s="422">
        <f t="shared" ref="CI1934" si="3615">IF(CI1932="NA",COUNTIF(H1933:H1937,"NA"),COUNTIF(H1933:H1937,"NS"))</f>
        <v>0</v>
      </c>
      <c r="CJ1934" s="422">
        <f t="shared" ref="CJ1934" si="3616">IF(CJ1932="NA",COUNTIF(I1933:I1937,"NA"),COUNTIF(I1933:I1937,"NS"))</f>
        <v>0</v>
      </c>
      <c r="CK1934" s="422">
        <f t="shared" ref="CK1934" si="3617">IF(CK1932="NA",COUNTIF(J1933:J1937,"NA"),COUNTIF(J1933:J1937,"NS"))</f>
        <v>0</v>
      </c>
      <c r="CL1934" s="422">
        <f t="shared" ref="CL1934" si="3618">IF(CL1932="NA",COUNTIF(K1933:K1937,"NA"),COUNTIF(K1933:K1937,"NS"))</f>
        <v>0</v>
      </c>
      <c r="CM1934" s="422">
        <f t="shared" ref="CM1934" si="3619">IF(CM1932="NA",COUNTIF(L1933:L1937,"NA"),COUNTIF(L1933:L1937,"NS"))</f>
        <v>0</v>
      </c>
      <c r="CN1934" s="422">
        <f t="shared" ref="CN1934" si="3620">IF(CN1932="NA",COUNTIF(M1933:M1937,"NA"),COUNTIF(M1933:M1937,"NS"))</f>
        <v>0</v>
      </c>
      <c r="CO1934" s="422">
        <f t="shared" ref="CO1934" si="3621">IF(CO1932="NA",COUNTIF(N1933:N1937,"NA"),COUNTIF(N1933:N1937,"NS"))</f>
        <v>0</v>
      </c>
      <c r="CP1934" s="422">
        <f t="shared" ref="CP1934" si="3622">IF(CP1932="NA",COUNTIF(O1933:O1937,"NA"),COUNTIF(O1933:O1937,"NS"))</f>
        <v>0</v>
      </c>
      <c r="CQ1934" s="422">
        <f t="shared" ref="CQ1934" si="3623">IF(CQ1932="NA",COUNTIF(P1933:P1937,"NA"),COUNTIF(P1933:P1937,"NS"))</f>
        <v>0</v>
      </c>
      <c r="CR1934" s="422">
        <f t="shared" ref="CR1934" si="3624">IF(CR1932="NA",COUNTIF(Q1933:Q1937,"NA"),COUNTIF(Q1933:Q1937,"NS"))</f>
        <v>0</v>
      </c>
      <c r="CS1934" s="422">
        <f t="shared" ref="CS1934" si="3625">IF(CS1932="NA",COUNTIF(R1933:R1937,"NA"),COUNTIF(R1933:R1937,"NS"))</f>
        <v>0</v>
      </c>
      <c r="CT1934" s="422">
        <f t="shared" ref="CT1934" si="3626">IF(CT1932="NA",COUNTIF(S1933:S1937,"NA"),COUNTIF(S1933:S1937,"NS"))</f>
        <v>0</v>
      </c>
      <c r="CU1934" s="422">
        <f t="shared" ref="CU1934" si="3627">IF(CU1932="NA",COUNTIF(T1933:T1937,"NA"),COUNTIF(T1933:T1937,"NS"))</f>
        <v>0</v>
      </c>
      <c r="CV1934" s="422">
        <f t="shared" ref="CV1934" si="3628">IF(CV1932="NA",COUNTIF(U1933:U1937,"NA"),COUNTIF(U1933:U1937,"NS"))</f>
        <v>0</v>
      </c>
      <c r="CW1934" s="422">
        <f t="shared" ref="CW1934" si="3629">IF(CW1932="NA",COUNTIF(V1933:V1937,"NA"),COUNTIF(V1933:V1937,"NS"))</f>
        <v>0</v>
      </c>
      <c r="CX1934" s="422">
        <f t="shared" ref="CX1934" si="3630">IF(CX1932="NA",COUNTIF(W1933:W1937,"NA"),COUNTIF(W1933:W1937,"NS"))</f>
        <v>0</v>
      </c>
      <c r="CY1934" s="422">
        <f t="shared" ref="CY1934" si="3631">IF(CY1932="NA",COUNTIF(X1933:X1937,"NA"),COUNTIF(X1933:X1937,"NS"))</f>
        <v>0</v>
      </c>
      <c r="CZ1934" s="422">
        <f t="shared" ref="CZ1934" si="3632">IF(CZ1932="NA",COUNTIF(Y1933:Y1937,"NA"),COUNTIF(Y1933:Y1937,"NS"))</f>
        <v>0</v>
      </c>
      <c r="DA1934" s="422">
        <f t="shared" ref="DA1934" si="3633">IF(DA1932="NA",COUNTIF(Z1933:Z1937,"NA"),COUNTIF(Z1933:Z1937,"NS"))</f>
        <v>0</v>
      </c>
      <c r="DB1934" s="422">
        <f t="shared" ref="DB1934" si="3634">IF(DB1932="NA",COUNTIF(AA1933:AA1937,"NA"),COUNTIF(AA1933:AA1937,"NS"))</f>
        <v>0</v>
      </c>
      <c r="DC1934" s="422">
        <f t="shared" ref="DC1934" si="3635">IF(DC1932="NA",COUNTIF(AB1933:AB1937,"NA"),COUNTIF(AB1933:AB1937,"NS"))</f>
        <v>0</v>
      </c>
      <c r="DD1934" s="422">
        <f t="shared" ref="DD1934" si="3636">IF(DD1932="NA",COUNTIF(AC1933:AC1937,"NA"),COUNTIF(AC1933:AC1937,"NS"))</f>
        <v>0</v>
      </c>
      <c r="DE1934" s="422">
        <f t="shared" ref="DE1934" si="3637">IF(DE1932="NA",COUNTIF(AD1933:AD1937,"NA"),COUNTIF(AD1933:AD1937,"NS"))</f>
        <v>0</v>
      </c>
      <c r="DF1934" s="300"/>
      <c r="DG1934" s="300"/>
      <c r="DH1934" s="300"/>
      <c r="DJ1934" s="612"/>
      <c r="DK1934" s="613"/>
      <c r="DL1934" s="415" t="s">
        <v>1919</v>
      </c>
      <c r="DM1934" s="298"/>
      <c r="DN1934" s="298"/>
      <c r="DO1934" s="298">
        <f t="shared" ref="DO1934:EC1934" si="3638">IF(OR(AND(DO1931="NS",DO1932=5),AND(DO1931="NA")),0,IF(OR(AND(IF(DO1931="NS",1,DO1931)&gt;DO1933*0.25,DO1932=0),AND(DO1931&gt;0,OR(DO1932=5,DO1933=0)),AND(DO1931&gt;0,DO1932=0,DO1933=0),AND(DO1931="NS",DO1932=0,DO1933=0)),1,0))</f>
        <v>0</v>
      </c>
      <c r="DP1934" s="298">
        <f t="shared" si="3638"/>
        <v>0</v>
      </c>
      <c r="DQ1934" s="298">
        <f t="shared" si="3638"/>
        <v>0</v>
      </c>
      <c r="DR1934" s="298">
        <f t="shared" si="3638"/>
        <v>0</v>
      </c>
      <c r="DS1934" s="298">
        <f t="shared" si="3638"/>
        <v>0</v>
      </c>
      <c r="DT1934" s="298">
        <f t="shared" si="3638"/>
        <v>0</v>
      </c>
      <c r="DU1934" s="298">
        <f t="shared" si="3638"/>
        <v>0</v>
      </c>
      <c r="DV1934" s="298">
        <f t="shared" si="3638"/>
        <v>0</v>
      </c>
      <c r="DW1934" s="298">
        <f t="shared" si="3638"/>
        <v>0</v>
      </c>
      <c r="DX1934" s="298">
        <f t="shared" si="3638"/>
        <v>0</v>
      </c>
      <c r="DY1934" s="298">
        <f t="shared" si="3638"/>
        <v>0</v>
      </c>
      <c r="DZ1934" s="298">
        <f t="shared" si="3638"/>
        <v>0</v>
      </c>
      <c r="EA1934" s="298">
        <f t="shared" si="3638"/>
        <v>0</v>
      </c>
      <c r="EB1934" s="298">
        <f t="shared" si="3638"/>
        <v>0</v>
      </c>
      <c r="EC1934" s="298">
        <f t="shared" si="3638"/>
        <v>0</v>
      </c>
      <c r="ED1934" s="298">
        <f>IF(OR(AND(ED1931="NS",ED1932=5),AND(ED1931="NA")),0,IF(OR(AND(IF(ED1931="NS",1,ED1931)&gt;ED1933*0.25,ED1932=0),AND(ED1931&gt;0,OR(ED1932=5,ED1933=0)),AND(ED1931&gt;0,ED1932=0,ED1933=0),AND(ED1931="NS",ED1932=0,ED1933=0)),1,0))</f>
        <v>0</v>
      </c>
      <c r="EE1934" s="298">
        <f t="shared" ref="EE1934:EO1934" si="3639">IF(OR(AND(EE1931="NS",EE1932=5),AND(EE1931="NA")),0,IF(OR(AND(IF(EE1931="NS",1,EE1931)&gt;EE1933*0.25,EE1932=0),AND(EE1931&gt;0,OR(EE1932=5,EE1933=0)),AND(EE1931&gt;0,EE1932=0,EE1933=0),AND(EE1931="NS",EE1932=0,EE1933=0)),1,0))</f>
        <v>0</v>
      </c>
      <c r="EF1934" s="298">
        <f t="shared" si="3639"/>
        <v>0</v>
      </c>
      <c r="EG1934" s="298">
        <f t="shared" si="3639"/>
        <v>0</v>
      </c>
      <c r="EH1934" s="298">
        <f t="shared" si="3639"/>
        <v>0</v>
      </c>
      <c r="EI1934" s="298">
        <f t="shared" si="3639"/>
        <v>0</v>
      </c>
      <c r="EJ1934" s="298">
        <f t="shared" si="3639"/>
        <v>0</v>
      </c>
      <c r="EK1934" s="298">
        <f t="shared" si="3639"/>
        <v>0</v>
      </c>
      <c r="EL1934" s="298">
        <f t="shared" si="3639"/>
        <v>0</v>
      </c>
      <c r="EM1934" s="298">
        <f t="shared" si="3639"/>
        <v>0</v>
      </c>
      <c r="EN1934" s="298">
        <f t="shared" si="3639"/>
        <v>0</v>
      </c>
      <c r="EO1934" s="302">
        <f t="shared" si="3639"/>
        <v>0</v>
      </c>
      <c r="EP1934" s="377">
        <f>SUM(DO1934:EO1934)</f>
        <v>0</v>
      </c>
      <c r="ET1934" s="375"/>
      <c r="EU1934" s="375"/>
      <c r="EV1934" s="375"/>
      <c r="FF1934" s="400"/>
      <c r="FG1934" s="400"/>
      <c r="FH1934" s="400"/>
      <c r="FV1934" s="375"/>
      <c r="FW1934" s="375"/>
      <c r="FX1934" s="375"/>
    </row>
    <row r="1935" spans="1:180" ht="38.25" customHeight="1" x14ac:dyDescent="0.25">
      <c r="A1935" s="152"/>
      <c r="B1935" s="152"/>
      <c r="C1935" s="237" t="s">
        <v>467</v>
      </c>
      <c r="D1935" s="280"/>
      <c r="E1935" s="281"/>
      <c r="F1935" s="281"/>
      <c r="G1935" s="628"/>
      <c r="H1935" s="628"/>
      <c r="I1935" s="281"/>
      <c r="J1935" s="281"/>
      <c r="K1935" s="628"/>
      <c r="L1935" s="628"/>
      <c r="M1935" s="281"/>
      <c r="N1935" s="281"/>
      <c r="O1935" s="628"/>
      <c r="P1935" s="628"/>
      <c r="Q1935" s="281"/>
      <c r="R1935" s="281"/>
      <c r="S1935" s="628"/>
      <c r="T1935" s="628"/>
      <c r="U1935" s="281"/>
      <c r="V1935" s="281"/>
      <c r="W1935" s="628"/>
      <c r="X1935" s="628"/>
      <c r="Y1935" s="281"/>
      <c r="Z1935" s="281"/>
      <c r="AA1935" s="628"/>
      <c r="AB1935" s="628"/>
      <c r="AC1935" s="281"/>
      <c r="AD1935" s="281"/>
      <c r="AE1935" s="60"/>
      <c r="AF1935" s="259"/>
      <c r="AG1935" s="375">
        <f t="shared" si="3418"/>
        <v>27</v>
      </c>
      <c r="AH1935" s="375"/>
      <c r="AI1935" s="375"/>
      <c r="AJ1935" s="388">
        <f t="shared" si="3361"/>
        <v>0</v>
      </c>
      <c r="AK1935" s="379">
        <f t="shared" si="3362"/>
        <v>0</v>
      </c>
      <c r="AL1935" s="380">
        <f t="shared" si="3363"/>
        <v>0</v>
      </c>
      <c r="AM1935" s="292">
        <f t="shared" si="3364"/>
        <v>0</v>
      </c>
      <c r="AN1935" s="388">
        <f t="shared" si="3365"/>
        <v>0</v>
      </c>
      <c r="AO1935" s="379">
        <f t="shared" si="3366"/>
        <v>0</v>
      </c>
      <c r="AP1935" s="380">
        <f t="shared" si="3367"/>
        <v>0</v>
      </c>
      <c r="AQ1935" s="292">
        <f t="shared" si="3368"/>
        <v>0</v>
      </c>
      <c r="AR1935" s="388">
        <f t="shared" si="3369"/>
        <v>0</v>
      </c>
      <c r="AS1935" s="379">
        <f t="shared" si="3370"/>
        <v>0</v>
      </c>
      <c r="AT1935" s="380">
        <f t="shared" si="3371"/>
        <v>0</v>
      </c>
      <c r="AU1935" s="292">
        <f t="shared" si="3372"/>
        <v>0</v>
      </c>
      <c r="AV1935" s="388">
        <f t="shared" si="3373"/>
        <v>0</v>
      </c>
      <c r="AW1935" s="379">
        <f t="shared" si="3374"/>
        <v>0</v>
      </c>
      <c r="AX1935" s="380">
        <f t="shared" si="3375"/>
        <v>0</v>
      </c>
      <c r="AY1935" s="292">
        <f t="shared" si="3376"/>
        <v>0</v>
      </c>
      <c r="AZ1935" s="388">
        <f t="shared" si="3377"/>
        <v>0</v>
      </c>
      <c r="BA1935" s="379">
        <f t="shared" si="3378"/>
        <v>0</v>
      </c>
      <c r="BB1935" s="380">
        <f t="shared" si="3379"/>
        <v>0</v>
      </c>
      <c r="BC1935" s="292">
        <f t="shared" si="3380"/>
        <v>0</v>
      </c>
      <c r="BD1935" s="388">
        <f t="shared" si="3381"/>
        <v>0</v>
      </c>
      <c r="BE1935" s="379">
        <f t="shared" si="3382"/>
        <v>0</v>
      </c>
      <c r="BF1935" s="380">
        <f t="shared" si="3383"/>
        <v>0</v>
      </c>
      <c r="BG1935" s="292">
        <f t="shared" si="3384"/>
        <v>0</v>
      </c>
      <c r="BH1935" s="388">
        <f t="shared" si="3385"/>
        <v>0</v>
      </c>
      <c r="BI1935" s="379">
        <f t="shared" si="3386"/>
        <v>0</v>
      </c>
      <c r="BJ1935" s="380">
        <f t="shared" si="3387"/>
        <v>0</v>
      </c>
      <c r="BK1935" s="292">
        <f t="shared" si="3388"/>
        <v>0</v>
      </c>
      <c r="CD1935" s="299" t="s">
        <v>1918</v>
      </c>
      <c r="CE1935" s="425">
        <f t="shared" ref="CE1935" si="3640">IF(OR(AND(CE1932=0,CE1934&gt;0),AND(CE1932="NS",CE1933&gt;0),AND(CE1932="NS",CE1933=0,CE1934=0)),1,IF(OR(AND(CE1934&gt;=2,CE1933&lt;CE1932),AND(CE1932="NS",CE1933=0,CE1934&gt;0),OR(CE1932=CE1933,AND(CE1932="",CE1934=0,CE1933=0))),0,1))</f>
        <v>0</v>
      </c>
      <c r="CF1935" s="425">
        <f t="shared" ref="CF1935" si="3641">IF(OR(AND(CF1932=0,CF1934&gt;0),AND(CF1932="NS",CF1933&gt;0),AND(CF1932="NS",CF1933=0,CF1934=0)),1,IF(OR(AND(CF1934&gt;=2,CF1933&lt;CF1932),AND(CF1932="NS",CF1933=0,CF1934&gt;0),OR(CF1932=CF1933,AND(CF1932="",CF1934=0,CF1933=0))),0,1))</f>
        <v>0</v>
      </c>
      <c r="CG1935" s="425">
        <f t="shared" ref="CG1935" si="3642">IF(OR(AND(CG1932=0,CG1934&gt;0),AND(CG1932="NS",CG1933&gt;0),AND(CG1932="NS",CG1933=0,CG1934=0)),1,IF(OR(AND(CG1934&gt;=2,CG1933&lt;CG1932),AND(CG1932="NS",CG1933=0,CG1934&gt;0),OR(CG1932=CG1933,AND(CG1932="",CG1934=0,CG1933=0))),0,1))</f>
        <v>0</v>
      </c>
      <c r="CH1935" s="425">
        <f t="shared" ref="CH1935" si="3643">IF(OR(AND(CH1932=0,CH1934&gt;0),AND(CH1932="NS",CH1933&gt;0),AND(CH1932="NS",CH1933=0,CH1934=0)),1,IF(OR(AND(CH1934&gt;=2,CH1933&lt;CH1932),AND(CH1932="NS",CH1933=0,CH1934&gt;0),OR(CH1932=CH1933,AND(CH1932="",CH1934=0,CH1933=0))),0,1))</f>
        <v>0</v>
      </c>
      <c r="CI1935" s="425">
        <f t="shared" ref="CI1935" si="3644">IF(OR(AND(CI1932=0,CI1934&gt;0),AND(CI1932="NS",CI1933&gt;0),AND(CI1932="NS",CI1933=0,CI1934=0)),1,IF(OR(AND(CI1934&gt;=2,CI1933&lt;CI1932),AND(CI1932="NS",CI1933=0,CI1934&gt;0),OR(CI1932=CI1933,AND(CI1932="",CI1934=0,CI1933=0))),0,1))</f>
        <v>0</v>
      </c>
      <c r="CJ1935" s="425">
        <f t="shared" ref="CJ1935" si="3645">IF(OR(AND(CJ1932=0,CJ1934&gt;0),AND(CJ1932="NS",CJ1933&gt;0),AND(CJ1932="NS",CJ1933=0,CJ1934=0)),1,IF(OR(AND(CJ1934&gt;=2,CJ1933&lt;CJ1932),AND(CJ1932="NS",CJ1933=0,CJ1934&gt;0),OR(CJ1932=CJ1933,AND(CJ1932="",CJ1934=0,CJ1933=0))),0,1))</f>
        <v>0</v>
      </c>
      <c r="CK1935" s="425">
        <f t="shared" ref="CK1935" si="3646">IF(OR(AND(CK1932=0,CK1934&gt;0),AND(CK1932="NS",CK1933&gt;0),AND(CK1932="NS",CK1933=0,CK1934=0)),1,IF(OR(AND(CK1934&gt;=2,CK1933&lt;CK1932),AND(CK1932="NS",CK1933=0,CK1934&gt;0),OR(CK1932=CK1933,AND(CK1932="",CK1934=0,CK1933=0))),0,1))</f>
        <v>0</v>
      </c>
      <c r="CL1935" s="425">
        <f t="shared" ref="CL1935" si="3647">IF(OR(AND(CL1932=0,CL1934&gt;0),AND(CL1932="NS",CL1933&gt;0),AND(CL1932="NS",CL1933=0,CL1934=0)),1,IF(OR(AND(CL1934&gt;=2,CL1933&lt;CL1932),AND(CL1932="NS",CL1933=0,CL1934&gt;0),OR(CL1932=CL1933,AND(CL1932="",CL1934=0,CL1933=0))),0,1))</f>
        <v>0</v>
      </c>
      <c r="CM1935" s="425">
        <f t="shared" ref="CM1935" si="3648">IF(OR(AND(CM1932=0,CM1934&gt;0),AND(CM1932="NS",CM1933&gt;0),AND(CM1932="NS",CM1933=0,CM1934=0)),1,IF(OR(AND(CM1934&gt;=2,CM1933&lt;CM1932),AND(CM1932="NS",CM1933=0,CM1934&gt;0),OR(CM1932=CM1933,AND(CM1932="",CM1934=0,CM1933=0))),0,1))</f>
        <v>0</v>
      </c>
      <c r="CN1935" s="425">
        <f t="shared" ref="CN1935" si="3649">IF(OR(AND(CN1932=0,CN1934&gt;0),AND(CN1932="NS",CN1933&gt;0),AND(CN1932="NS",CN1933=0,CN1934=0)),1,IF(OR(AND(CN1934&gt;=2,CN1933&lt;CN1932),AND(CN1932="NS",CN1933=0,CN1934&gt;0),OR(CN1932=CN1933,AND(CN1932="",CN1934=0,CN1933=0))),0,1))</f>
        <v>0</v>
      </c>
      <c r="CO1935" s="425">
        <f t="shared" ref="CO1935" si="3650">IF(OR(AND(CO1932=0,CO1934&gt;0),AND(CO1932="NS",CO1933&gt;0),AND(CO1932="NS",CO1933=0,CO1934=0)),1,IF(OR(AND(CO1934&gt;=2,CO1933&lt;CO1932),AND(CO1932="NS",CO1933=0,CO1934&gt;0),OR(CO1932=CO1933,AND(CO1932="",CO1934=0,CO1933=0))),0,1))</f>
        <v>0</v>
      </c>
      <c r="CP1935" s="425">
        <f t="shared" ref="CP1935" si="3651">IF(OR(AND(CP1932=0,CP1934&gt;0),AND(CP1932="NS",CP1933&gt;0),AND(CP1932="NS",CP1933=0,CP1934=0)),1,IF(OR(AND(CP1934&gt;=2,CP1933&lt;CP1932),AND(CP1932="NS",CP1933=0,CP1934&gt;0),OR(CP1932=CP1933,AND(CP1932="",CP1934=0,CP1933=0))),0,1))</f>
        <v>0</v>
      </c>
      <c r="CQ1935" s="425">
        <f t="shared" ref="CQ1935" si="3652">IF(OR(AND(CQ1932=0,CQ1934&gt;0),AND(CQ1932="NS",CQ1933&gt;0),AND(CQ1932="NS",CQ1933=0,CQ1934=0)),1,IF(OR(AND(CQ1934&gt;=2,CQ1933&lt;CQ1932),AND(CQ1932="NS",CQ1933=0,CQ1934&gt;0),OR(CQ1932=CQ1933,AND(CQ1932="",CQ1934=0,CQ1933=0))),0,1))</f>
        <v>0</v>
      </c>
      <c r="CR1935" s="425">
        <f t="shared" ref="CR1935" si="3653">IF(OR(AND(CR1932=0,CR1934&gt;0),AND(CR1932="NS",CR1933&gt;0),AND(CR1932="NS",CR1933=0,CR1934=0)),1,IF(OR(AND(CR1934&gt;=2,CR1933&lt;CR1932),AND(CR1932="NS",CR1933=0,CR1934&gt;0),OR(CR1932=CR1933,AND(CR1932="",CR1934=0,CR1933=0))),0,1))</f>
        <v>0</v>
      </c>
      <c r="CS1935" s="425">
        <f t="shared" ref="CS1935" si="3654">IF(OR(AND(CS1932=0,CS1934&gt;0),AND(CS1932="NS",CS1933&gt;0),AND(CS1932="NS",CS1933=0,CS1934=0)),1,IF(OR(AND(CS1934&gt;=2,CS1933&lt;CS1932),AND(CS1932="NS",CS1933=0,CS1934&gt;0),OR(CS1932=CS1933,AND(CS1932="",CS1934=0,CS1933=0))),0,1))</f>
        <v>0</v>
      </c>
      <c r="CT1935" s="425">
        <f t="shared" ref="CT1935" si="3655">IF(OR(AND(CT1932=0,CT1934&gt;0),AND(CT1932="NS",CT1933&gt;0),AND(CT1932="NS",CT1933=0,CT1934=0)),1,IF(OR(AND(CT1934&gt;=2,CT1933&lt;CT1932),AND(CT1932="NS",CT1933=0,CT1934&gt;0),OR(CT1932=CT1933,AND(CT1932="",CT1934=0,CT1933=0))),0,1))</f>
        <v>0</v>
      </c>
      <c r="CU1935" s="425">
        <f t="shared" ref="CU1935" si="3656">IF(OR(AND(CU1932=0,CU1934&gt;0),AND(CU1932="NS",CU1933&gt;0),AND(CU1932="NS",CU1933=0,CU1934=0)),1,IF(OR(AND(CU1934&gt;=2,CU1933&lt;CU1932),AND(CU1932="NS",CU1933=0,CU1934&gt;0),OR(CU1932=CU1933,AND(CU1932="",CU1934=0,CU1933=0))),0,1))</f>
        <v>0</v>
      </c>
      <c r="CV1935" s="425">
        <f t="shared" ref="CV1935" si="3657">IF(OR(AND(CV1932=0,CV1934&gt;0),AND(CV1932="NS",CV1933&gt;0),AND(CV1932="NS",CV1933=0,CV1934=0)),1,IF(OR(AND(CV1934&gt;=2,CV1933&lt;CV1932),AND(CV1932="NS",CV1933=0,CV1934&gt;0),OR(CV1932=CV1933,AND(CV1932="",CV1934=0,CV1933=0))),0,1))</f>
        <v>0</v>
      </c>
      <c r="CW1935" s="425">
        <f t="shared" ref="CW1935" si="3658">IF(OR(AND(CW1932=0,CW1934&gt;0),AND(CW1932="NS",CW1933&gt;0),AND(CW1932="NS",CW1933=0,CW1934=0)),1,IF(OR(AND(CW1934&gt;=2,CW1933&lt;CW1932),AND(CW1932="NS",CW1933=0,CW1934&gt;0),OR(CW1932=CW1933,AND(CW1932="",CW1934=0,CW1933=0))),0,1))</f>
        <v>0</v>
      </c>
      <c r="CX1935" s="425">
        <f t="shared" ref="CX1935" si="3659">IF(OR(AND(CX1932=0,CX1934&gt;0),AND(CX1932="NS",CX1933&gt;0),AND(CX1932="NS",CX1933=0,CX1934=0)),1,IF(OR(AND(CX1934&gt;=2,CX1933&lt;CX1932),AND(CX1932="NS",CX1933=0,CX1934&gt;0),OR(CX1932=CX1933,AND(CX1932="",CX1934=0,CX1933=0))),0,1))</f>
        <v>0</v>
      </c>
      <c r="CY1935" s="425">
        <f t="shared" ref="CY1935" si="3660">IF(OR(AND(CY1932=0,CY1934&gt;0),AND(CY1932="NS",CY1933&gt;0),AND(CY1932="NS",CY1933=0,CY1934=0)),1,IF(OR(AND(CY1934&gt;=2,CY1933&lt;CY1932),AND(CY1932="NS",CY1933=0,CY1934&gt;0),OR(CY1932=CY1933,AND(CY1932="",CY1934=0,CY1933=0))),0,1))</f>
        <v>0</v>
      </c>
      <c r="CZ1935" s="425">
        <f t="shared" ref="CZ1935" si="3661">IF(OR(AND(CZ1932=0,CZ1934&gt;0),AND(CZ1932="NS",CZ1933&gt;0),AND(CZ1932="NS",CZ1933=0,CZ1934=0)),1,IF(OR(AND(CZ1934&gt;=2,CZ1933&lt;CZ1932),AND(CZ1932="NS",CZ1933=0,CZ1934&gt;0),OR(CZ1932=CZ1933,AND(CZ1932="",CZ1934=0,CZ1933=0))),0,1))</f>
        <v>0</v>
      </c>
      <c r="DA1935" s="425">
        <f t="shared" ref="DA1935" si="3662">IF(OR(AND(DA1932=0,DA1934&gt;0),AND(DA1932="NS",DA1933&gt;0),AND(DA1932="NS",DA1933=0,DA1934=0)),1,IF(OR(AND(DA1934&gt;=2,DA1933&lt;DA1932),AND(DA1932="NS",DA1933=0,DA1934&gt;0),OR(DA1932=DA1933,AND(DA1932="",DA1934=0,DA1933=0))),0,1))</f>
        <v>0</v>
      </c>
      <c r="DB1935" s="425">
        <f t="shared" ref="DB1935" si="3663">IF(OR(AND(DB1932=0,DB1934&gt;0),AND(DB1932="NS",DB1933&gt;0),AND(DB1932="NS",DB1933=0,DB1934=0)),1,IF(OR(AND(DB1934&gt;=2,DB1933&lt;DB1932),AND(DB1932="NS",DB1933=0,DB1934&gt;0),OR(DB1932=DB1933,AND(DB1932="",DB1934=0,DB1933=0))),0,1))</f>
        <v>0</v>
      </c>
      <c r="DC1935" s="425">
        <f t="shared" ref="DC1935" si="3664">IF(OR(AND(DC1932=0,DC1934&gt;0),AND(DC1932="NS",DC1933&gt;0),AND(DC1932="NS",DC1933=0,DC1934=0)),1,IF(OR(AND(DC1934&gt;=2,DC1933&lt;DC1932),AND(DC1932="NS",DC1933=0,DC1934&gt;0),OR(DC1932=DC1933,AND(DC1932="",DC1934=0,DC1933=0))),0,1))</f>
        <v>0</v>
      </c>
      <c r="DD1935" s="425">
        <f t="shared" ref="DD1935" si="3665">IF(OR(AND(DD1932=0,DD1934&gt;0),AND(DD1932="NS",DD1933&gt;0),AND(DD1932="NS",DD1933=0,DD1934=0)),1,IF(OR(AND(DD1934&gt;=2,DD1933&lt;DD1932),AND(DD1932="NS",DD1933=0,DD1934&gt;0),OR(DD1932=DD1933,AND(DD1932="",DD1934=0,DD1933=0))),0,1))</f>
        <v>0</v>
      </c>
      <c r="DE1935" s="425">
        <f t="shared" ref="DE1935" si="3666">IF(OR(AND(DE1932=0,DE1934&gt;0),AND(DE1932="NS",DE1933&gt;0),AND(DE1932="NS",DE1933=0,DE1934=0)),1,IF(OR(AND(DE1934&gt;=2,DE1933&lt;DE1932),AND(DE1932="NS",DE1933=0,DE1934&gt;0),OR(DE1932=DE1933,AND(DE1932="",DE1934=0,DE1933=0))),0,1))</f>
        <v>0</v>
      </c>
      <c r="DF1935" s="302"/>
      <c r="DG1935" s="302"/>
      <c r="DH1935" s="302"/>
      <c r="DI1935" s="400">
        <f>SUM(CE1935:DH1935)</f>
        <v>0</v>
      </c>
      <c r="DJ1935" s="612"/>
      <c r="DK1935" s="613"/>
      <c r="DL1935" s="415"/>
      <c r="DM1935" s="416"/>
      <c r="DN1935" s="416"/>
      <c r="DO1935" s="416"/>
      <c r="DP1935" s="416"/>
      <c r="DQ1935" s="416"/>
      <c r="DR1935" s="416"/>
      <c r="DS1935" s="416"/>
      <c r="DT1935" s="416"/>
      <c r="DU1935" s="416"/>
      <c r="DV1935" s="416"/>
      <c r="DW1935" s="416"/>
      <c r="DX1935" s="416"/>
      <c r="DY1935" s="416"/>
      <c r="DZ1935" s="416"/>
      <c r="EA1935" s="416"/>
      <c r="EB1935" s="416"/>
      <c r="EC1935" s="416"/>
      <c r="ED1935" s="416"/>
      <c r="EE1935" s="416"/>
      <c r="EF1935" s="416"/>
      <c r="EG1935" s="416"/>
      <c r="EH1935" s="416"/>
      <c r="EI1935" s="416"/>
      <c r="EJ1935" s="416"/>
      <c r="EK1935" s="416"/>
      <c r="EL1935" s="416"/>
      <c r="EM1935" s="416"/>
      <c r="EN1935" s="416"/>
      <c r="EO1935" s="417"/>
      <c r="ET1935" s="375"/>
      <c r="EU1935" s="375"/>
      <c r="EV1935" s="375"/>
      <c r="FF1935" s="400"/>
      <c r="FG1935" s="400"/>
      <c r="FH1935" s="400"/>
      <c r="FV1935" s="375"/>
      <c r="FW1935" s="375"/>
      <c r="FX1935" s="375"/>
    </row>
    <row r="1936" spans="1:180" ht="38.25" customHeight="1" x14ac:dyDescent="0.25">
      <c r="A1936" s="152"/>
      <c r="B1936" s="152"/>
      <c r="C1936" s="237" t="s">
        <v>468</v>
      </c>
      <c r="D1936" s="280"/>
      <c r="E1936" s="281"/>
      <c r="F1936" s="281"/>
      <c r="G1936" s="628"/>
      <c r="H1936" s="628"/>
      <c r="I1936" s="281"/>
      <c r="J1936" s="281"/>
      <c r="K1936" s="628"/>
      <c r="L1936" s="628"/>
      <c r="M1936" s="281"/>
      <c r="N1936" s="281"/>
      <c r="O1936" s="628"/>
      <c r="P1936" s="628"/>
      <c r="Q1936" s="281"/>
      <c r="R1936" s="281"/>
      <c r="S1936" s="628"/>
      <c r="T1936" s="628"/>
      <c r="U1936" s="281"/>
      <c r="V1936" s="281"/>
      <c r="W1936" s="628"/>
      <c r="X1936" s="628"/>
      <c r="Y1936" s="281"/>
      <c r="Z1936" s="281"/>
      <c r="AA1936" s="628"/>
      <c r="AB1936" s="628"/>
      <c r="AC1936" s="281"/>
      <c r="AD1936" s="281"/>
      <c r="AE1936" s="60"/>
      <c r="AF1936" s="259"/>
      <c r="AG1936" s="375">
        <f t="shared" si="3418"/>
        <v>27</v>
      </c>
      <c r="AH1936" s="375"/>
      <c r="AI1936" s="375"/>
      <c r="AJ1936" s="388">
        <f t="shared" si="3361"/>
        <v>0</v>
      </c>
      <c r="AK1936" s="379">
        <f t="shared" si="3362"/>
        <v>0</v>
      </c>
      <c r="AL1936" s="380">
        <f t="shared" si="3363"/>
        <v>0</v>
      </c>
      <c r="AM1936" s="292">
        <f t="shared" si="3364"/>
        <v>0</v>
      </c>
      <c r="AN1936" s="388">
        <f t="shared" si="3365"/>
        <v>0</v>
      </c>
      <c r="AO1936" s="379">
        <f t="shared" si="3366"/>
        <v>0</v>
      </c>
      <c r="AP1936" s="380">
        <f t="shared" si="3367"/>
        <v>0</v>
      </c>
      <c r="AQ1936" s="292">
        <f t="shared" si="3368"/>
        <v>0</v>
      </c>
      <c r="AR1936" s="388">
        <f t="shared" si="3369"/>
        <v>0</v>
      </c>
      <c r="AS1936" s="379">
        <f t="shared" si="3370"/>
        <v>0</v>
      </c>
      <c r="AT1936" s="380">
        <f t="shared" si="3371"/>
        <v>0</v>
      </c>
      <c r="AU1936" s="292">
        <f t="shared" si="3372"/>
        <v>0</v>
      </c>
      <c r="AV1936" s="388">
        <f t="shared" si="3373"/>
        <v>0</v>
      </c>
      <c r="AW1936" s="379">
        <f t="shared" si="3374"/>
        <v>0</v>
      </c>
      <c r="AX1936" s="380">
        <f t="shared" si="3375"/>
        <v>0</v>
      </c>
      <c r="AY1936" s="292">
        <f t="shared" si="3376"/>
        <v>0</v>
      </c>
      <c r="AZ1936" s="388">
        <f t="shared" si="3377"/>
        <v>0</v>
      </c>
      <c r="BA1936" s="379">
        <f t="shared" si="3378"/>
        <v>0</v>
      </c>
      <c r="BB1936" s="380">
        <f t="shared" si="3379"/>
        <v>0</v>
      </c>
      <c r="BC1936" s="292">
        <f t="shared" si="3380"/>
        <v>0</v>
      </c>
      <c r="BD1936" s="388">
        <f t="shared" si="3381"/>
        <v>0</v>
      </c>
      <c r="BE1936" s="379">
        <f t="shared" si="3382"/>
        <v>0</v>
      </c>
      <c r="BF1936" s="380">
        <f t="shared" si="3383"/>
        <v>0</v>
      </c>
      <c r="BG1936" s="292">
        <f t="shared" si="3384"/>
        <v>0</v>
      </c>
      <c r="BH1936" s="388">
        <f t="shared" si="3385"/>
        <v>0</v>
      </c>
      <c r="BI1936" s="379">
        <f t="shared" si="3386"/>
        <v>0</v>
      </c>
      <c r="BJ1936" s="380">
        <f t="shared" si="3387"/>
        <v>0</v>
      </c>
      <c r="BK1936" s="292">
        <f t="shared" si="3388"/>
        <v>0</v>
      </c>
      <c r="CD1936" s="303"/>
      <c r="CE1936" s="311"/>
      <c r="CF1936" s="311"/>
      <c r="CG1936" s="311"/>
      <c r="CH1936" s="311"/>
      <c r="CI1936" s="311"/>
      <c r="CJ1936" s="311"/>
      <c r="CK1936" s="311"/>
      <c r="CL1936" s="311"/>
      <c r="CM1936" s="311"/>
      <c r="CN1936" s="311"/>
      <c r="CO1936" s="311"/>
      <c r="CP1936" s="311"/>
      <c r="CQ1936" s="311"/>
      <c r="CR1936" s="311"/>
      <c r="CS1936" s="311"/>
      <c r="CT1936" s="311"/>
      <c r="CU1936" s="311"/>
      <c r="CV1936" s="311"/>
      <c r="CW1936" s="311"/>
      <c r="CX1936" s="311"/>
      <c r="CY1936" s="311"/>
      <c r="CZ1936" s="311"/>
      <c r="DA1936" s="311"/>
      <c r="DB1936" s="311"/>
      <c r="DC1936" s="311"/>
      <c r="DD1936" s="311"/>
      <c r="DE1936" s="311"/>
      <c r="DF1936" s="305"/>
      <c r="DG1936" s="305"/>
      <c r="DH1936" s="305"/>
      <c r="DJ1936" s="612"/>
      <c r="DK1936" s="613"/>
      <c r="DL1936" s="415"/>
      <c r="DM1936" s="416"/>
      <c r="DN1936" s="416"/>
      <c r="DO1936" s="416"/>
      <c r="DP1936" s="416"/>
      <c r="DQ1936" s="416"/>
      <c r="DR1936" s="416"/>
      <c r="DS1936" s="416"/>
      <c r="DT1936" s="416"/>
      <c r="DU1936" s="416"/>
      <c r="DV1936" s="416"/>
      <c r="DW1936" s="416"/>
      <c r="DX1936" s="416"/>
      <c r="DY1936" s="416"/>
      <c r="DZ1936" s="416"/>
      <c r="EA1936" s="416"/>
      <c r="EB1936" s="416"/>
      <c r="EC1936" s="416"/>
      <c r="ED1936" s="416"/>
      <c r="EE1936" s="416"/>
      <c r="EF1936" s="416"/>
      <c r="EG1936" s="416"/>
      <c r="EH1936" s="416"/>
      <c r="EI1936" s="416"/>
      <c r="EJ1936" s="416"/>
      <c r="EK1936" s="416"/>
      <c r="EL1936" s="416"/>
      <c r="EM1936" s="416"/>
      <c r="EN1936" s="416"/>
      <c r="EO1936" s="417"/>
      <c r="ET1936" s="375"/>
      <c r="EU1936" s="375"/>
      <c r="EV1936" s="375"/>
      <c r="FF1936" s="400"/>
      <c r="FG1936" s="400"/>
      <c r="FH1936" s="400"/>
      <c r="FV1936" s="375"/>
      <c r="FW1936" s="375"/>
      <c r="FX1936" s="375"/>
    </row>
    <row r="1937" spans="1:180" ht="38.25" customHeight="1" x14ac:dyDescent="0.25">
      <c r="A1937" s="152"/>
      <c r="B1937" s="152"/>
      <c r="C1937" s="237" t="s">
        <v>469</v>
      </c>
      <c r="D1937" s="280"/>
      <c r="E1937" s="281"/>
      <c r="F1937" s="281"/>
      <c r="G1937" s="628"/>
      <c r="H1937" s="628"/>
      <c r="I1937" s="281"/>
      <c r="J1937" s="281"/>
      <c r="K1937" s="628"/>
      <c r="L1937" s="628"/>
      <c r="M1937" s="281"/>
      <c r="N1937" s="281"/>
      <c r="O1937" s="628"/>
      <c r="P1937" s="628"/>
      <c r="Q1937" s="281"/>
      <c r="R1937" s="281"/>
      <c r="S1937" s="628"/>
      <c r="T1937" s="628"/>
      <c r="U1937" s="281"/>
      <c r="V1937" s="281"/>
      <c r="W1937" s="628"/>
      <c r="X1937" s="628"/>
      <c r="Y1937" s="281"/>
      <c r="Z1937" s="281"/>
      <c r="AA1937" s="628"/>
      <c r="AB1937" s="628"/>
      <c r="AC1937" s="281"/>
      <c r="AD1937" s="281"/>
      <c r="AE1937" s="60"/>
      <c r="AF1937" s="259"/>
      <c r="AG1937" s="375">
        <f t="shared" si="3418"/>
        <v>27</v>
      </c>
      <c r="AH1937" s="375"/>
      <c r="AI1937" s="375"/>
      <c r="AJ1937" s="388">
        <f t="shared" si="3361"/>
        <v>0</v>
      </c>
      <c r="AK1937" s="379">
        <f t="shared" si="3362"/>
        <v>0</v>
      </c>
      <c r="AL1937" s="380">
        <f t="shared" si="3363"/>
        <v>0</v>
      </c>
      <c r="AM1937" s="292">
        <f t="shared" si="3364"/>
        <v>0</v>
      </c>
      <c r="AN1937" s="388">
        <f t="shared" si="3365"/>
        <v>0</v>
      </c>
      <c r="AO1937" s="379">
        <f t="shared" si="3366"/>
        <v>0</v>
      </c>
      <c r="AP1937" s="380">
        <f t="shared" si="3367"/>
        <v>0</v>
      </c>
      <c r="AQ1937" s="292">
        <f t="shared" si="3368"/>
        <v>0</v>
      </c>
      <c r="AR1937" s="388">
        <f t="shared" si="3369"/>
        <v>0</v>
      </c>
      <c r="AS1937" s="379">
        <f t="shared" si="3370"/>
        <v>0</v>
      </c>
      <c r="AT1937" s="380">
        <f t="shared" si="3371"/>
        <v>0</v>
      </c>
      <c r="AU1937" s="292">
        <f t="shared" si="3372"/>
        <v>0</v>
      </c>
      <c r="AV1937" s="388">
        <f t="shared" si="3373"/>
        <v>0</v>
      </c>
      <c r="AW1937" s="379">
        <f t="shared" si="3374"/>
        <v>0</v>
      </c>
      <c r="AX1937" s="380">
        <f t="shared" si="3375"/>
        <v>0</v>
      </c>
      <c r="AY1937" s="292">
        <f t="shared" si="3376"/>
        <v>0</v>
      </c>
      <c r="AZ1937" s="388">
        <f t="shared" si="3377"/>
        <v>0</v>
      </c>
      <c r="BA1937" s="379">
        <f t="shared" si="3378"/>
        <v>0</v>
      </c>
      <c r="BB1937" s="380">
        <f t="shared" si="3379"/>
        <v>0</v>
      </c>
      <c r="BC1937" s="292">
        <f t="shared" si="3380"/>
        <v>0</v>
      </c>
      <c r="BD1937" s="388">
        <f t="shared" si="3381"/>
        <v>0</v>
      </c>
      <c r="BE1937" s="379">
        <f t="shared" si="3382"/>
        <v>0</v>
      </c>
      <c r="BF1937" s="380">
        <f t="shared" si="3383"/>
        <v>0</v>
      </c>
      <c r="BG1937" s="292">
        <f t="shared" si="3384"/>
        <v>0</v>
      </c>
      <c r="BH1937" s="388">
        <f t="shared" si="3385"/>
        <v>0</v>
      </c>
      <c r="BI1937" s="379">
        <f t="shared" si="3386"/>
        <v>0</v>
      </c>
      <c r="BJ1937" s="380">
        <f t="shared" si="3387"/>
        <v>0</v>
      </c>
      <c r="BK1937" s="292">
        <f t="shared" si="3388"/>
        <v>0</v>
      </c>
      <c r="CD1937" s="303"/>
      <c r="CE1937" s="311"/>
      <c r="CF1937" s="311"/>
      <c r="CG1937" s="311"/>
      <c r="CH1937" s="311"/>
      <c r="CI1937" s="311"/>
      <c r="CJ1937" s="311"/>
      <c r="CK1937" s="311"/>
      <c r="CL1937" s="311"/>
      <c r="CM1937" s="311"/>
      <c r="CN1937" s="311"/>
      <c r="CO1937" s="311"/>
      <c r="CP1937" s="311"/>
      <c r="CQ1937" s="311"/>
      <c r="CR1937" s="311"/>
      <c r="CS1937" s="311"/>
      <c r="CT1937" s="311"/>
      <c r="CU1937" s="311"/>
      <c r="CV1937" s="311"/>
      <c r="CW1937" s="311"/>
      <c r="CX1937" s="311"/>
      <c r="CY1937" s="311"/>
      <c r="CZ1937" s="311"/>
      <c r="DA1937" s="311"/>
      <c r="DB1937" s="311"/>
      <c r="DC1937" s="311"/>
      <c r="DD1937" s="311"/>
      <c r="DE1937" s="311"/>
      <c r="DF1937" s="305"/>
      <c r="DG1937" s="305"/>
      <c r="DH1937" s="305"/>
      <c r="DJ1937" s="612"/>
      <c r="DK1937" s="613"/>
      <c r="DL1937" s="415"/>
      <c r="DM1937" s="416"/>
      <c r="DN1937" s="416"/>
      <c r="DO1937" s="416"/>
      <c r="DP1937" s="416"/>
      <c r="DQ1937" s="416"/>
      <c r="DR1937" s="416"/>
      <c r="DS1937" s="416"/>
      <c r="DT1937" s="416"/>
      <c r="DU1937" s="416"/>
      <c r="DV1937" s="416"/>
      <c r="DW1937" s="416"/>
      <c r="DX1937" s="416"/>
      <c r="DY1937" s="416"/>
      <c r="DZ1937" s="416"/>
      <c r="EA1937" s="416"/>
      <c r="EB1937" s="416"/>
      <c r="EC1937" s="416"/>
      <c r="ED1937" s="416"/>
      <c r="EE1937" s="416"/>
      <c r="EF1937" s="416"/>
      <c r="EG1937" s="416"/>
      <c r="EH1937" s="416"/>
      <c r="EI1937" s="416"/>
      <c r="EJ1937" s="416"/>
      <c r="EK1937" s="416"/>
      <c r="EL1937" s="416"/>
      <c r="EM1937" s="416"/>
      <c r="EN1937" s="416"/>
      <c r="EO1937" s="417"/>
      <c r="ET1937" s="375"/>
      <c r="EU1937" s="375"/>
      <c r="EV1937" s="375"/>
      <c r="FF1937" s="400"/>
      <c r="FG1937" s="400"/>
      <c r="FH1937" s="400"/>
      <c r="FV1937" s="375"/>
      <c r="FW1937" s="375"/>
      <c r="FX1937" s="375"/>
    </row>
    <row r="1938" spans="1:180" ht="38.25" customHeight="1" x14ac:dyDescent="0.25">
      <c r="A1938" s="182"/>
      <c r="B1938" s="182"/>
      <c r="C1938" s="236" t="s">
        <v>470</v>
      </c>
      <c r="D1938" s="280"/>
      <c r="E1938" s="281"/>
      <c r="F1938" s="281"/>
      <c r="G1938" s="628"/>
      <c r="H1938" s="628"/>
      <c r="I1938" s="281"/>
      <c r="J1938" s="281"/>
      <c r="K1938" s="628"/>
      <c r="L1938" s="628"/>
      <c r="M1938" s="281"/>
      <c r="N1938" s="281"/>
      <c r="O1938" s="628"/>
      <c r="P1938" s="628"/>
      <c r="Q1938" s="281"/>
      <c r="R1938" s="281"/>
      <c r="S1938" s="628"/>
      <c r="T1938" s="628"/>
      <c r="U1938" s="281"/>
      <c r="V1938" s="281"/>
      <c r="W1938" s="628"/>
      <c r="X1938" s="628"/>
      <c r="Y1938" s="281"/>
      <c r="Z1938" s="281"/>
      <c r="AA1938" s="628"/>
      <c r="AB1938" s="628"/>
      <c r="AC1938" s="281"/>
      <c r="AD1938" s="281"/>
      <c r="AE1938" s="60"/>
      <c r="AF1938" s="259"/>
      <c r="AG1938" s="375">
        <f t="shared" si="3418"/>
        <v>27</v>
      </c>
      <c r="AH1938" s="375"/>
      <c r="AI1938" s="375"/>
      <c r="AJ1938" s="388">
        <f t="shared" si="3361"/>
        <v>0</v>
      </c>
      <c r="AK1938" s="379">
        <f t="shared" si="3362"/>
        <v>0</v>
      </c>
      <c r="AL1938" s="380">
        <f t="shared" si="3363"/>
        <v>0</v>
      </c>
      <c r="AM1938" s="292">
        <f t="shared" si="3364"/>
        <v>0</v>
      </c>
      <c r="AN1938" s="388">
        <f t="shared" si="3365"/>
        <v>0</v>
      </c>
      <c r="AO1938" s="379">
        <f t="shared" si="3366"/>
        <v>0</v>
      </c>
      <c r="AP1938" s="380">
        <f t="shared" si="3367"/>
        <v>0</v>
      </c>
      <c r="AQ1938" s="292">
        <f t="shared" si="3368"/>
        <v>0</v>
      </c>
      <c r="AR1938" s="388">
        <f t="shared" si="3369"/>
        <v>0</v>
      </c>
      <c r="AS1938" s="379">
        <f t="shared" si="3370"/>
        <v>0</v>
      </c>
      <c r="AT1938" s="380">
        <f t="shared" si="3371"/>
        <v>0</v>
      </c>
      <c r="AU1938" s="292">
        <f t="shared" si="3372"/>
        <v>0</v>
      </c>
      <c r="AV1938" s="388">
        <f t="shared" si="3373"/>
        <v>0</v>
      </c>
      <c r="AW1938" s="379">
        <f t="shared" si="3374"/>
        <v>0</v>
      </c>
      <c r="AX1938" s="380">
        <f t="shared" si="3375"/>
        <v>0</v>
      </c>
      <c r="AY1938" s="292">
        <f t="shared" si="3376"/>
        <v>0</v>
      </c>
      <c r="AZ1938" s="388">
        <f t="shared" si="3377"/>
        <v>0</v>
      </c>
      <c r="BA1938" s="379">
        <f t="shared" si="3378"/>
        <v>0</v>
      </c>
      <c r="BB1938" s="380">
        <f t="shared" si="3379"/>
        <v>0</v>
      </c>
      <c r="BC1938" s="292">
        <f t="shared" si="3380"/>
        <v>0</v>
      </c>
      <c r="BD1938" s="388">
        <f t="shared" si="3381"/>
        <v>0</v>
      </c>
      <c r="BE1938" s="379">
        <f t="shared" si="3382"/>
        <v>0</v>
      </c>
      <c r="BF1938" s="380">
        <f t="shared" si="3383"/>
        <v>0</v>
      </c>
      <c r="BG1938" s="292">
        <f t="shared" si="3384"/>
        <v>0</v>
      </c>
      <c r="BH1938" s="388">
        <f t="shared" si="3385"/>
        <v>0</v>
      </c>
      <c r="BI1938" s="379">
        <f t="shared" si="3386"/>
        <v>0</v>
      </c>
      <c r="BJ1938" s="380">
        <f t="shared" si="3387"/>
        <v>0</v>
      </c>
      <c r="BK1938" s="292">
        <f t="shared" si="3388"/>
        <v>0</v>
      </c>
      <c r="CD1938" s="299" t="s">
        <v>60</v>
      </c>
      <c r="CE1938" s="423">
        <f t="shared" ref="CE1938" si="3667">IF(D1938="",0,D1938)</f>
        <v>0</v>
      </c>
      <c r="CF1938" s="423">
        <f t="shared" ref="CF1938" si="3668">IF(E1938="",0,E1938)</f>
        <v>0</v>
      </c>
      <c r="CG1938" s="423">
        <f t="shared" ref="CG1938" si="3669">IF(F1938="",0,F1938)</f>
        <v>0</v>
      </c>
      <c r="CH1938" s="423">
        <f t="shared" ref="CH1938" si="3670">IF(G1938="",0,G1938)</f>
        <v>0</v>
      </c>
      <c r="CI1938" s="423">
        <f t="shared" ref="CI1938" si="3671">IF(H1938="",0,H1938)</f>
        <v>0</v>
      </c>
      <c r="CJ1938" s="423">
        <f t="shared" ref="CJ1938" si="3672">IF(I1938="",0,I1938)</f>
        <v>0</v>
      </c>
      <c r="CK1938" s="423">
        <f t="shared" ref="CK1938" si="3673">IF(J1938="",0,J1938)</f>
        <v>0</v>
      </c>
      <c r="CL1938" s="423">
        <f t="shared" ref="CL1938" si="3674">IF(K1938="",0,K1938)</f>
        <v>0</v>
      </c>
      <c r="CM1938" s="423">
        <f t="shared" ref="CM1938" si="3675">IF(L1938="",0,L1938)</f>
        <v>0</v>
      </c>
      <c r="CN1938" s="423">
        <f t="shared" ref="CN1938" si="3676">IF(M1938="",0,M1938)</f>
        <v>0</v>
      </c>
      <c r="CO1938" s="423">
        <f t="shared" ref="CO1938" si="3677">IF(N1938="",0,N1938)</f>
        <v>0</v>
      </c>
      <c r="CP1938" s="423">
        <f t="shared" ref="CP1938" si="3678">IF(O1938="",0,O1938)</f>
        <v>0</v>
      </c>
      <c r="CQ1938" s="423">
        <f t="shared" ref="CQ1938" si="3679">IF(P1938="",0,P1938)</f>
        <v>0</v>
      </c>
      <c r="CR1938" s="423">
        <f t="shared" ref="CR1938" si="3680">IF(Q1938="",0,Q1938)</f>
        <v>0</v>
      </c>
      <c r="CS1938" s="423">
        <f t="shared" ref="CS1938" si="3681">IF(R1938="",0,R1938)</f>
        <v>0</v>
      </c>
      <c r="CT1938" s="423">
        <f t="shared" ref="CT1938" si="3682">IF(S1938="",0,S1938)</f>
        <v>0</v>
      </c>
      <c r="CU1938" s="423">
        <f t="shared" ref="CU1938" si="3683">IF(T1938="",0,T1938)</f>
        <v>0</v>
      </c>
      <c r="CV1938" s="423">
        <f t="shared" ref="CV1938" si="3684">IF(U1938="",0,U1938)</f>
        <v>0</v>
      </c>
      <c r="CW1938" s="423">
        <f t="shared" ref="CW1938" si="3685">IF(V1938="",0,V1938)</f>
        <v>0</v>
      </c>
      <c r="CX1938" s="423">
        <f t="shared" ref="CX1938" si="3686">IF(W1938="",0,W1938)</f>
        <v>0</v>
      </c>
      <c r="CY1938" s="423">
        <f t="shared" ref="CY1938" si="3687">IF(X1938="",0,X1938)</f>
        <v>0</v>
      </c>
      <c r="CZ1938" s="423">
        <f t="shared" ref="CZ1938" si="3688">IF(Y1938="",0,Y1938)</f>
        <v>0</v>
      </c>
      <c r="DA1938" s="423">
        <f t="shared" ref="DA1938" si="3689">IF(Z1938="",0,Z1938)</f>
        <v>0</v>
      </c>
      <c r="DB1938" s="423">
        <f t="shared" ref="DB1938" si="3690">IF(AA1938="",0,AA1938)</f>
        <v>0</v>
      </c>
      <c r="DC1938" s="423">
        <f t="shared" ref="DC1938" si="3691">IF(AB1938="",0,AB1938)</f>
        <v>0</v>
      </c>
      <c r="DD1938" s="423">
        <f t="shared" ref="DD1938" si="3692">IF(AC1938="",0,AC1938)</f>
        <v>0</v>
      </c>
      <c r="DE1938" s="423">
        <f t="shared" ref="DE1938" si="3693">IF(AD1938="",0,AD1938)</f>
        <v>0</v>
      </c>
      <c r="DF1938" s="300"/>
      <c r="DG1938" s="300"/>
      <c r="DH1938" s="300"/>
      <c r="DJ1938" s="610"/>
      <c r="DK1938" s="611"/>
      <c r="DL1938" s="415"/>
      <c r="DM1938" s="416"/>
      <c r="DN1938" s="416"/>
      <c r="DO1938" s="416"/>
      <c r="DP1938" s="416"/>
      <c r="DQ1938" s="416"/>
      <c r="DR1938" s="416"/>
      <c r="DS1938" s="416"/>
      <c r="DT1938" s="416"/>
      <c r="DU1938" s="416"/>
      <c r="DV1938" s="416"/>
      <c r="DW1938" s="416"/>
      <c r="DX1938" s="416"/>
      <c r="DY1938" s="416"/>
      <c r="DZ1938" s="416"/>
      <c r="EA1938" s="416"/>
      <c r="EB1938" s="416"/>
      <c r="EC1938" s="416"/>
      <c r="ED1938" s="416"/>
      <c r="EE1938" s="416"/>
      <c r="EF1938" s="416"/>
      <c r="EG1938" s="416"/>
      <c r="EH1938" s="416"/>
      <c r="EI1938" s="416"/>
      <c r="EJ1938" s="416"/>
      <c r="EK1938" s="416"/>
      <c r="EL1938" s="416"/>
      <c r="EM1938" s="416"/>
      <c r="EN1938" s="416"/>
      <c r="EO1938" s="417"/>
      <c r="ET1938" s="375"/>
      <c r="EU1938" s="375"/>
      <c r="EV1938" s="375"/>
      <c r="FF1938" s="400"/>
      <c r="FG1938" s="400"/>
      <c r="FH1938" s="400"/>
      <c r="FV1938" s="375"/>
      <c r="FW1938" s="375"/>
      <c r="FX1938" s="375"/>
    </row>
    <row r="1939" spans="1:180" ht="38.25" customHeight="1" x14ac:dyDescent="0.25">
      <c r="A1939" s="152"/>
      <c r="B1939" s="152"/>
      <c r="C1939" s="237" t="s">
        <v>479</v>
      </c>
      <c r="D1939" s="280"/>
      <c r="E1939" s="281"/>
      <c r="F1939" s="281"/>
      <c r="G1939" s="628"/>
      <c r="H1939" s="628"/>
      <c r="I1939" s="281"/>
      <c r="J1939" s="281"/>
      <c r="K1939" s="628"/>
      <c r="L1939" s="628"/>
      <c r="M1939" s="281"/>
      <c r="N1939" s="281"/>
      <c r="O1939" s="628"/>
      <c r="P1939" s="628"/>
      <c r="Q1939" s="281"/>
      <c r="R1939" s="281"/>
      <c r="S1939" s="628"/>
      <c r="T1939" s="628"/>
      <c r="U1939" s="281"/>
      <c r="V1939" s="281"/>
      <c r="W1939" s="628"/>
      <c r="X1939" s="628"/>
      <c r="Y1939" s="281"/>
      <c r="Z1939" s="281"/>
      <c r="AA1939" s="628"/>
      <c r="AB1939" s="628"/>
      <c r="AC1939" s="281"/>
      <c r="AD1939" s="281"/>
      <c r="AE1939" s="60"/>
      <c r="AF1939" s="259"/>
      <c r="AG1939" s="375">
        <f t="shared" si="3418"/>
        <v>27</v>
      </c>
      <c r="AH1939" s="375"/>
      <c r="AI1939" s="375"/>
      <c r="AJ1939" s="388">
        <f t="shared" si="3361"/>
        <v>0</v>
      </c>
      <c r="AK1939" s="379">
        <f t="shared" si="3362"/>
        <v>0</v>
      </c>
      <c r="AL1939" s="380">
        <f t="shared" si="3363"/>
        <v>0</v>
      </c>
      <c r="AM1939" s="292">
        <f t="shared" si="3364"/>
        <v>0</v>
      </c>
      <c r="AN1939" s="388">
        <f t="shared" si="3365"/>
        <v>0</v>
      </c>
      <c r="AO1939" s="379">
        <f t="shared" si="3366"/>
        <v>0</v>
      </c>
      <c r="AP1939" s="380">
        <f t="shared" si="3367"/>
        <v>0</v>
      </c>
      <c r="AQ1939" s="292">
        <f t="shared" si="3368"/>
        <v>0</v>
      </c>
      <c r="AR1939" s="388">
        <f t="shared" si="3369"/>
        <v>0</v>
      </c>
      <c r="AS1939" s="379">
        <f t="shared" si="3370"/>
        <v>0</v>
      </c>
      <c r="AT1939" s="380">
        <f t="shared" si="3371"/>
        <v>0</v>
      </c>
      <c r="AU1939" s="292">
        <f t="shared" si="3372"/>
        <v>0</v>
      </c>
      <c r="AV1939" s="388">
        <f t="shared" si="3373"/>
        <v>0</v>
      </c>
      <c r="AW1939" s="379">
        <f t="shared" si="3374"/>
        <v>0</v>
      </c>
      <c r="AX1939" s="380">
        <f t="shared" si="3375"/>
        <v>0</v>
      </c>
      <c r="AY1939" s="292">
        <f t="shared" si="3376"/>
        <v>0</v>
      </c>
      <c r="AZ1939" s="388">
        <f t="shared" si="3377"/>
        <v>0</v>
      </c>
      <c r="BA1939" s="379">
        <f t="shared" si="3378"/>
        <v>0</v>
      </c>
      <c r="BB1939" s="380">
        <f t="shared" si="3379"/>
        <v>0</v>
      </c>
      <c r="BC1939" s="292">
        <f t="shared" si="3380"/>
        <v>0</v>
      </c>
      <c r="BD1939" s="388">
        <f t="shared" si="3381"/>
        <v>0</v>
      </c>
      <c r="BE1939" s="379">
        <f t="shared" si="3382"/>
        <v>0</v>
      </c>
      <c r="BF1939" s="380">
        <f t="shared" si="3383"/>
        <v>0</v>
      </c>
      <c r="BG1939" s="292">
        <f t="shared" si="3384"/>
        <v>0</v>
      </c>
      <c r="BH1939" s="388">
        <f t="shared" si="3385"/>
        <v>0</v>
      </c>
      <c r="BI1939" s="379">
        <f t="shared" si="3386"/>
        <v>0</v>
      </c>
      <c r="BJ1939" s="380">
        <f t="shared" si="3387"/>
        <v>0</v>
      </c>
      <c r="BK1939" s="292">
        <f t="shared" si="3388"/>
        <v>0</v>
      </c>
      <c r="CD1939" s="299" t="s">
        <v>1917</v>
      </c>
      <c r="CE1939" s="301">
        <f t="shared" ref="CE1939" si="3694">SUM(D1939:D1945)</f>
        <v>0</v>
      </c>
      <c r="CF1939" s="301">
        <f t="shared" ref="CF1939" si="3695">SUM(E1939:E1945)</f>
        <v>0</v>
      </c>
      <c r="CG1939" s="301">
        <f t="shared" ref="CG1939" si="3696">SUM(F1939:F1945)</f>
        <v>0</v>
      </c>
      <c r="CH1939" s="301">
        <f t="shared" ref="CH1939" si="3697">SUM(G1939:G1945)</f>
        <v>0</v>
      </c>
      <c r="CI1939" s="301">
        <f t="shared" ref="CI1939" si="3698">SUM(H1939:H1945)</f>
        <v>0</v>
      </c>
      <c r="CJ1939" s="301">
        <f t="shared" ref="CJ1939" si="3699">SUM(I1939:I1945)</f>
        <v>0</v>
      </c>
      <c r="CK1939" s="301">
        <f t="shared" ref="CK1939" si="3700">SUM(J1939:J1945)</f>
        <v>0</v>
      </c>
      <c r="CL1939" s="301">
        <f t="shared" ref="CL1939" si="3701">SUM(K1939:K1945)</f>
        <v>0</v>
      </c>
      <c r="CM1939" s="301">
        <f t="shared" ref="CM1939" si="3702">SUM(L1939:L1945)</f>
        <v>0</v>
      </c>
      <c r="CN1939" s="301">
        <f t="shared" ref="CN1939" si="3703">SUM(M1939:M1945)</f>
        <v>0</v>
      </c>
      <c r="CO1939" s="301">
        <f t="shared" ref="CO1939" si="3704">SUM(N1939:N1945)</f>
        <v>0</v>
      </c>
      <c r="CP1939" s="301">
        <f t="shared" ref="CP1939" si="3705">SUM(O1939:O1945)</f>
        <v>0</v>
      </c>
      <c r="CQ1939" s="301">
        <f t="shared" ref="CQ1939" si="3706">SUM(P1939:P1945)</f>
        <v>0</v>
      </c>
      <c r="CR1939" s="301">
        <f t="shared" ref="CR1939" si="3707">SUM(Q1939:Q1945)</f>
        <v>0</v>
      </c>
      <c r="CS1939" s="301">
        <f t="shared" ref="CS1939" si="3708">SUM(R1939:R1945)</f>
        <v>0</v>
      </c>
      <c r="CT1939" s="301">
        <f t="shared" ref="CT1939" si="3709">SUM(S1939:S1945)</f>
        <v>0</v>
      </c>
      <c r="CU1939" s="301">
        <f t="shared" ref="CU1939" si="3710">SUM(T1939:T1945)</f>
        <v>0</v>
      </c>
      <c r="CV1939" s="301">
        <f t="shared" ref="CV1939" si="3711">SUM(U1939:U1945)</f>
        <v>0</v>
      </c>
      <c r="CW1939" s="301">
        <f t="shared" ref="CW1939" si="3712">SUM(V1939:V1945)</f>
        <v>0</v>
      </c>
      <c r="CX1939" s="301">
        <f t="shared" ref="CX1939" si="3713">SUM(W1939:W1945)</f>
        <v>0</v>
      </c>
      <c r="CY1939" s="301">
        <f t="shared" ref="CY1939" si="3714">SUM(X1939:X1945)</f>
        <v>0</v>
      </c>
      <c r="CZ1939" s="301">
        <f t="shared" ref="CZ1939" si="3715">SUM(Y1939:Y1945)</f>
        <v>0</v>
      </c>
      <c r="DA1939" s="301">
        <f t="shared" ref="DA1939" si="3716">SUM(Z1939:Z1945)</f>
        <v>0</v>
      </c>
      <c r="DB1939" s="301">
        <f t="shared" ref="DB1939" si="3717">SUM(AA1939:AA1945)</f>
        <v>0</v>
      </c>
      <c r="DC1939" s="301">
        <f t="shared" ref="DC1939" si="3718">SUM(AB1939:AB1945)</f>
        <v>0</v>
      </c>
      <c r="DD1939" s="301">
        <f t="shared" ref="DD1939" si="3719">SUM(AC1939:AC1945)</f>
        <v>0</v>
      </c>
      <c r="DE1939" s="301">
        <f t="shared" ref="DE1939" si="3720">SUM(AD1939:AD1945)</f>
        <v>0</v>
      </c>
      <c r="DF1939" s="301"/>
      <c r="DG1939" s="301"/>
      <c r="DH1939" s="301"/>
      <c r="DJ1939" s="612"/>
      <c r="DK1939" s="613"/>
      <c r="DL1939" s="415"/>
      <c r="DM1939" s="416"/>
      <c r="DN1939" s="416"/>
      <c r="DO1939" s="416"/>
      <c r="DP1939" s="416"/>
      <c r="DQ1939" s="416"/>
      <c r="DR1939" s="416"/>
      <c r="DS1939" s="416"/>
      <c r="DT1939" s="416"/>
      <c r="DU1939" s="416"/>
      <c r="DV1939" s="416"/>
      <c r="DW1939" s="416"/>
      <c r="DX1939" s="416"/>
      <c r="DY1939" s="416"/>
      <c r="DZ1939" s="416"/>
      <c r="EA1939" s="416"/>
      <c r="EB1939" s="416"/>
      <c r="EC1939" s="416"/>
      <c r="ED1939" s="416"/>
      <c r="EE1939" s="416"/>
      <c r="EF1939" s="416"/>
      <c r="EG1939" s="416"/>
      <c r="EH1939" s="416"/>
      <c r="EI1939" s="416"/>
      <c r="EJ1939" s="416"/>
      <c r="EK1939" s="416"/>
      <c r="EL1939" s="416"/>
      <c r="EM1939" s="416"/>
      <c r="EN1939" s="416"/>
      <c r="EO1939" s="417"/>
      <c r="ET1939" s="375"/>
      <c r="EU1939" s="375"/>
      <c r="EV1939" s="375"/>
      <c r="FF1939" s="400"/>
      <c r="FG1939" s="400"/>
      <c r="FH1939" s="400"/>
      <c r="FV1939" s="375"/>
      <c r="FW1939" s="375"/>
      <c r="FX1939" s="375"/>
    </row>
    <row r="1940" spans="1:180" ht="38.25" customHeight="1" x14ac:dyDescent="0.25">
      <c r="A1940" s="152"/>
      <c r="B1940" s="152"/>
      <c r="C1940" s="237" t="s">
        <v>480</v>
      </c>
      <c r="D1940" s="280"/>
      <c r="E1940" s="281"/>
      <c r="F1940" s="281"/>
      <c r="G1940" s="628"/>
      <c r="H1940" s="628"/>
      <c r="I1940" s="281"/>
      <c r="J1940" s="281"/>
      <c r="K1940" s="628"/>
      <c r="L1940" s="628"/>
      <c r="M1940" s="281"/>
      <c r="N1940" s="281"/>
      <c r="O1940" s="628"/>
      <c r="P1940" s="628"/>
      <c r="Q1940" s="281"/>
      <c r="R1940" s="281"/>
      <c r="S1940" s="628"/>
      <c r="T1940" s="628"/>
      <c r="U1940" s="281"/>
      <c r="V1940" s="281"/>
      <c r="W1940" s="628"/>
      <c r="X1940" s="628"/>
      <c r="Y1940" s="281"/>
      <c r="Z1940" s="281"/>
      <c r="AA1940" s="628"/>
      <c r="AB1940" s="628"/>
      <c r="AC1940" s="281"/>
      <c r="AD1940" s="281"/>
      <c r="AE1940" s="60"/>
      <c r="AF1940" s="259"/>
      <c r="AG1940" s="375">
        <f t="shared" si="3418"/>
        <v>27</v>
      </c>
      <c r="AH1940" s="375"/>
      <c r="AI1940" s="375"/>
      <c r="AJ1940" s="388">
        <f t="shared" si="3361"/>
        <v>0</v>
      </c>
      <c r="AK1940" s="379">
        <f t="shared" si="3362"/>
        <v>0</v>
      </c>
      <c r="AL1940" s="380">
        <f t="shared" si="3363"/>
        <v>0</v>
      </c>
      <c r="AM1940" s="292">
        <f t="shared" si="3364"/>
        <v>0</v>
      </c>
      <c r="AN1940" s="388">
        <f t="shared" si="3365"/>
        <v>0</v>
      </c>
      <c r="AO1940" s="379">
        <f t="shared" si="3366"/>
        <v>0</v>
      </c>
      <c r="AP1940" s="380">
        <f t="shared" si="3367"/>
        <v>0</v>
      </c>
      <c r="AQ1940" s="292">
        <f t="shared" si="3368"/>
        <v>0</v>
      </c>
      <c r="AR1940" s="388">
        <f t="shared" si="3369"/>
        <v>0</v>
      </c>
      <c r="AS1940" s="379">
        <f t="shared" si="3370"/>
        <v>0</v>
      </c>
      <c r="AT1940" s="380">
        <f t="shared" si="3371"/>
        <v>0</v>
      </c>
      <c r="AU1940" s="292">
        <f t="shared" si="3372"/>
        <v>0</v>
      </c>
      <c r="AV1940" s="388">
        <f t="shared" si="3373"/>
        <v>0</v>
      </c>
      <c r="AW1940" s="379">
        <f t="shared" si="3374"/>
        <v>0</v>
      </c>
      <c r="AX1940" s="380">
        <f t="shared" si="3375"/>
        <v>0</v>
      </c>
      <c r="AY1940" s="292">
        <f t="shared" si="3376"/>
        <v>0</v>
      </c>
      <c r="AZ1940" s="388">
        <f t="shared" si="3377"/>
        <v>0</v>
      </c>
      <c r="BA1940" s="379">
        <f t="shared" si="3378"/>
        <v>0</v>
      </c>
      <c r="BB1940" s="380">
        <f t="shared" si="3379"/>
        <v>0</v>
      </c>
      <c r="BC1940" s="292">
        <f t="shared" si="3380"/>
        <v>0</v>
      </c>
      <c r="BD1940" s="388">
        <f t="shared" si="3381"/>
        <v>0</v>
      </c>
      <c r="BE1940" s="379">
        <f t="shared" si="3382"/>
        <v>0</v>
      </c>
      <c r="BF1940" s="380">
        <f t="shared" si="3383"/>
        <v>0</v>
      </c>
      <c r="BG1940" s="292">
        <f t="shared" si="3384"/>
        <v>0</v>
      </c>
      <c r="BH1940" s="388">
        <f t="shared" si="3385"/>
        <v>0</v>
      </c>
      <c r="BI1940" s="379">
        <f t="shared" si="3386"/>
        <v>0</v>
      </c>
      <c r="BJ1940" s="380">
        <f t="shared" si="3387"/>
        <v>0</v>
      </c>
      <c r="BK1940" s="292">
        <f t="shared" si="3388"/>
        <v>0</v>
      </c>
      <c r="CD1940" s="299" t="s">
        <v>1910</v>
      </c>
      <c r="CE1940" s="422">
        <f t="shared" ref="CE1940" si="3721">IF(CE1938="NA",COUNTIF(D1939:D1945,"NA"),COUNTIF(D1939:D1945,"NS"))</f>
        <v>0</v>
      </c>
      <c r="CF1940" s="422">
        <f t="shared" ref="CF1940" si="3722">IF(CF1938="NA",COUNTIF(E1939:E1945,"NA"),COUNTIF(E1939:E1945,"NS"))</f>
        <v>0</v>
      </c>
      <c r="CG1940" s="422">
        <f t="shared" ref="CG1940" si="3723">IF(CG1938="NA",COUNTIF(F1939:F1945,"NA"),COUNTIF(F1939:F1945,"NS"))</f>
        <v>0</v>
      </c>
      <c r="CH1940" s="422">
        <f t="shared" ref="CH1940" si="3724">IF(CH1938="NA",COUNTIF(G1939:G1945,"NA"),COUNTIF(G1939:G1945,"NS"))</f>
        <v>0</v>
      </c>
      <c r="CI1940" s="422">
        <f t="shared" ref="CI1940" si="3725">IF(CI1938="NA",COUNTIF(H1939:H1945,"NA"),COUNTIF(H1939:H1945,"NS"))</f>
        <v>0</v>
      </c>
      <c r="CJ1940" s="422">
        <f t="shared" ref="CJ1940" si="3726">IF(CJ1938="NA",COUNTIF(I1939:I1945,"NA"),COUNTIF(I1939:I1945,"NS"))</f>
        <v>0</v>
      </c>
      <c r="CK1940" s="422">
        <f t="shared" ref="CK1940" si="3727">IF(CK1938="NA",COUNTIF(J1939:J1945,"NA"),COUNTIF(J1939:J1945,"NS"))</f>
        <v>0</v>
      </c>
      <c r="CL1940" s="422">
        <f t="shared" ref="CL1940" si="3728">IF(CL1938="NA",COUNTIF(K1939:K1945,"NA"),COUNTIF(K1939:K1945,"NS"))</f>
        <v>0</v>
      </c>
      <c r="CM1940" s="422">
        <f t="shared" ref="CM1940" si="3729">IF(CM1938="NA",COUNTIF(L1939:L1945,"NA"),COUNTIF(L1939:L1945,"NS"))</f>
        <v>0</v>
      </c>
      <c r="CN1940" s="422">
        <f t="shared" ref="CN1940" si="3730">IF(CN1938="NA",COUNTIF(M1939:M1945,"NA"),COUNTIF(M1939:M1945,"NS"))</f>
        <v>0</v>
      </c>
      <c r="CO1940" s="422">
        <f t="shared" ref="CO1940" si="3731">IF(CO1938="NA",COUNTIF(N1939:N1945,"NA"),COUNTIF(N1939:N1945,"NS"))</f>
        <v>0</v>
      </c>
      <c r="CP1940" s="422">
        <f t="shared" ref="CP1940" si="3732">IF(CP1938="NA",COUNTIF(O1939:O1945,"NA"),COUNTIF(O1939:O1945,"NS"))</f>
        <v>0</v>
      </c>
      <c r="CQ1940" s="422">
        <f t="shared" ref="CQ1940" si="3733">IF(CQ1938="NA",COUNTIF(P1939:P1945,"NA"),COUNTIF(P1939:P1945,"NS"))</f>
        <v>0</v>
      </c>
      <c r="CR1940" s="422">
        <f t="shared" ref="CR1940" si="3734">IF(CR1938="NA",COUNTIF(Q1939:Q1945,"NA"),COUNTIF(Q1939:Q1945,"NS"))</f>
        <v>0</v>
      </c>
      <c r="CS1940" s="422">
        <f t="shared" ref="CS1940" si="3735">IF(CS1938="NA",COUNTIF(R1939:R1945,"NA"),COUNTIF(R1939:R1945,"NS"))</f>
        <v>0</v>
      </c>
      <c r="CT1940" s="422">
        <f t="shared" ref="CT1940" si="3736">IF(CT1938="NA",COUNTIF(S1939:S1945,"NA"),COUNTIF(S1939:S1945,"NS"))</f>
        <v>0</v>
      </c>
      <c r="CU1940" s="422">
        <f t="shared" ref="CU1940" si="3737">IF(CU1938="NA",COUNTIF(T1939:T1945,"NA"),COUNTIF(T1939:T1945,"NS"))</f>
        <v>0</v>
      </c>
      <c r="CV1940" s="422">
        <f t="shared" ref="CV1940" si="3738">IF(CV1938="NA",COUNTIF(U1939:U1945,"NA"),COUNTIF(U1939:U1945,"NS"))</f>
        <v>0</v>
      </c>
      <c r="CW1940" s="422">
        <f t="shared" ref="CW1940" si="3739">IF(CW1938="NA",COUNTIF(V1939:V1945,"NA"),COUNTIF(V1939:V1945,"NS"))</f>
        <v>0</v>
      </c>
      <c r="CX1940" s="422">
        <f t="shared" ref="CX1940" si="3740">IF(CX1938="NA",COUNTIF(W1939:W1945,"NA"),COUNTIF(W1939:W1945,"NS"))</f>
        <v>0</v>
      </c>
      <c r="CY1940" s="422">
        <f t="shared" ref="CY1940" si="3741">IF(CY1938="NA",COUNTIF(X1939:X1945,"NA"),COUNTIF(X1939:X1945,"NS"))</f>
        <v>0</v>
      </c>
      <c r="CZ1940" s="422">
        <f t="shared" ref="CZ1940" si="3742">IF(CZ1938="NA",COUNTIF(Y1939:Y1945,"NA"),COUNTIF(Y1939:Y1945,"NS"))</f>
        <v>0</v>
      </c>
      <c r="DA1940" s="422">
        <f t="shared" ref="DA1940" si="3743">IF(DA1938="NA",COUNTIF(Z1939:Z1945,"NA"),COUNTIF(Z1939:Z1945,"NS"))</f>
        <v>0</v>
      </c>
      <c r="DB1940" s="422">
        <f t="shared" ref="DB1940" si="3744">IF(DB1938="NA",COUNTIF(AA1939:AA1945,"NA"),COUNTIF(AA1939:AA1945,"NS"))</f>
        <v>0</v>
      </c>
      <c r="DC1940" s="422">
        <f t="shared" ref="DC1940" si="3745">IF(DC1938="NA",COUNTIF(AB1939:AB1945,"NA"),COUNTIF(AB1939:AB1945,"NS"))</f>
        <v>0</v>
      </c>
      <c r="DD1940" s="422">
        <f t="shared" ref="DD1940" si="3746">IF(DD1938="NA",COUNTIF(AC1939:AC1945,"NA"),COUNTIF(AC1939:AC1945,"NS"))</f>
        <v>0</v>
      </c>
      <c r="DE1940" s="422">
        <f t="shared" ref="DE1940" si="3747">IF(DE1938="NA",COUNTIF(AD1939:AD1945,"NA"),COUNTIF(AD1939:AD1945,"NS"))</f>
        <v>0</v>
      </c>
      <c r="DF1940" s="300"/>
      <c r="DG1940" s="300"/>
      <c r="DH1940" s="300"/>
      <c r="DJ1940" s="612"/>
      <c r="DK1940" s="613"/>
      <c r="DL1940" s="415"/>
      <c r="DM1940" s="416"/>
      <c r="DN1940" s="416"/>
      <c r="DO1940" s="416"/>
      <c r="DP1940" s="416"/>
      <c r="DQ1940" s="416"/>
      <c r="DR1940" s="416"/>
      <c r="DS1940" s="416"/>
      <c r="DT1940" s="416"/>
      <c r="DU1940" s="416"/>
      <c r="DV1940" s="416"/>
      <c r="DW1940" s="416"/>
      <c r="DX1940" s="416"/>
      <c r="DY1940" s="416"/>
      <c r="DZ1940" s="416"/>
      <c r="EA1940" s="416"/>
      <c r="EB1940" s="416"/>
      <c r="EC1940" s="416"/>
      <c r="ED1940" s="416"/>
      <c r="EE1940" s="416"/>
      <c r="EF1940" s="416"/>
      <c r="EG1940" s="416"/>
      <c r="EH1940" s="416"/>
      <c r="EI1940" s="416"/>
      <c r="EJ1940" s="416"/>
      <c r="EK1940" s="416"/>
      <c r="EL1940" s="416"/>
      <c r="EM1940" s="416"/>
      <c r="EN1940" s="416"/>
      <c r="EO1940" s="417"/>
      <c r="ET1940" s="375"/>
      <c r="EU1940" s="375"/>
      <c r="EV1940" s="375"/>
      <c r="FF1940" s="400"/>
      <c r="FG1940" s="400"/>
      <c r="FH1940" s="400"/>
      <c r="FV1940" s="375"/>
      <c r="FW1940" s="375"/>
      <c r="FX1940" s="375"/>
    </row>
    <row r="1941" spans="1:180" ht="38.25" customHeight="1" x14ac:dyDescent="0.25">
      <c r="A1941" s="152"/>
      <c r="B1941" s="152"/>
      <c r="C1941" s="237" t="s">
        <v>481</v>
      </c>
      <c r="D1941" s="280"/>
      <c r="E1941" s="281"/>
      <c r="F1941" s="281"/>
      <c r="G1941" s="628"/>
      <c r="H1941" s="628"/>
      <c r="I1941" s="281"/>
      <c r="J1941" s="281"/>
      <c r="K1941" s="628"/>
      <c r="L1941" s="628"/>
      <c r="M1941" s="281"/>
      <c r="N1941" s="281"/>
      <c r="O1941" s="628"/>
      <c r="P1941" s="628"/>
      <c r="Q1941" s="281"/>
      <c r="R1941" s="281"/>
      <c r="S1941" s="628"/>
      <c r="T1941" s="628"/>
      <c r="U1941" s="281"/>
      <c r="V1941" s="281"/>
      <c r="W1941" s="628"/>
      <c r="X1941" s="628"/>
      <c r="Y1941" s="281"/>
      <c r="Z1941" s="281"/>
      <c r="AA1941" s="628"/>
      <c r="AB1941" s="628"/>
      <c r="AC1941" s="281"/>
      <c r="AD1941" s="281"/>
      <c r="AE1941" s="60"/>
      <c r="AF1941" s="259"/>
      <c r="AG1941" s="375">
        <f t="shared" si="3418"/>
        <v>27</v>
      </c>
      <c r="AH1941" s="375"/>
      <c r="AI1941" s="375"/>
      <c r="AJ1941" s="388">
        <f t="shared" si="3361"/>
        <v>0</v>
      </c>
      <c r="AK1941" s="379">
        <f t="shared" si="3362"/>
        <v>0</v>
      </c>
      <c r="AL1941" s="380">
        <f t="shared" si="3363"/>
        <v>0</v>
      </c>
      <c r="AM1941" s="292">
        <f t="shared" si="3364"/>
        <v>0</v>
      </c>
      <c r="AN1941" s="388">
        <f t="shared" si="3365"/>
        <v>0</v>
      </c>
      <c r="AO1941" s="379">
        <f t="shared" si="3366"/>
        <v>0</v>
      </c>
      <c r="AP1941" s="380">
        <f t="shared" si="3367"/>
        <v>0</v>
      </c>
      <c r="AQ1941" s="292">
        <f t="shared" si="3368"/>
        <v>0</v>
      </c>
      <c r="AR1941" s="388">
        <f t="shared" si="3369"/>
        <v>0</v>
      </c>
      <c r="AS1941" s="379">
        <f t="shared" si="3370"/>
        <v>0</v>
      </c>
      <c r="AT1941" s="380">
        <f t="shared" si="3371"/>
        <v>0</v>
      </c>
      <c r="AU1941" s="292">
        <f t="shared" si="3372"/>
        <v>0</v>
      </c>
      <c r="AV1941" s="388">
        <f t="shared" si="3373"/>
        <v>0</v>
      </c>
      <c r="AW1941" s="379">
        <f t="shared" si="3374"/>
        <v>0</v>
      </c>
      <c r="AX1941" s="380">
        <f t="shared" si="3375"/>
        <v>0</v>
      </c>
      <c r="AY1941" s="292">
        <f t="shared" si="3376"/>
        <v>0</v>
      </c>
      <c r="AZ1941" s="388">
        <f t="shared" si="3377"/>
        <v>0</v>
      </c>
      <c r="BA1941" s="379">
        <f t="shared" si="3378"/>
        <v>0</v>
      </c>
      <c r="BB1941" s="380">
        <f t="shared" si="3379"/>
        <v>0</v>
      </c>
      <c r="BC1941" s="292">
        <f t="shared" si="3380"/>
        <v>0</v>
      </c>
      <c r="BD1941" s="388">
        <f t="shared" si="3381"/>
        <v>0</v>
      </c>
      <c r="BE1941" s="379">
        <f t="shared" si="3382"/>
        <v>0</v>
      </c>
      <c r="BF1941" s="380">
        <f t="shared" si="3383"/>
        <v>0</v>
      </c>
      <c r="BG1941" s="292">
        <f t="shared" si="3384"/>
        <v>0</v>
      </c>
      <c r="BH1941" s="388">
        <f t="shared" si="3385"/>
        <v>0</v>
      </c>
      <c r="BI1941" s="379">
        <f t="shared" si="3386"/>
        <v>0</v>
      </c>
      <c r="BJ1941" s="380">
        <f t="shared" si="3387"/>
        <v>0</v>
      </c>
      <c r="BK1941" s="292">
        <f t="shared" si="3388"/>
        <v>0</v>
      </c>
      <c r="CD1941" s="299" t="s">
        <v>1918</v>
      </c>
      <c r="CE1941" s="425">
        <f t="shared" ref="CE1941" si="3748">IF(OR(AND(CE1938=0,CE1940&gt;0),AND(CE1938="NS",CE1939&gt;0),AND(CE1938="NS",CE1939=0,CE1940=0)),1,IF(OR(AND(CE1940&gt;=2,CE1939&lt;CE1938),AND(CE1938="NS",CE1939=0,CE1940&gt;0),OR(CE1938=CE1939,AND(CE1938="",CE1940=0,CE1939=0))),0,1))</f>
        <v>0</v>
      </c>
      <c r="CF1941" s="425">
        <f t="shared" ref="CF1941" si="3749">IF(OR(AND(CF1938=0,CF1940&gt;0),AND(CF1938="NS",CF1939&gt;0),AND(CF1938="NS",CF1939=0,CF1940=0)),1,IF(OR(AND(CF1940&gt;=2,CF1939&lt;CF1938),AND(CF1938="NS",CF1939=0,CF1940&gt;0),OR(CF1938=CF1939,AND(CF1938="",CF1940=0,CF1939=0))),0,1))</f>
        <v>0</v>
      </c>
      <c r="CG1941" s="425">
        <f t="shared" ref="CG1941" si="3750">IF(OR(AND(CG1938=0,CG1940&gt;0),AND(CG1938="NS",CG1939&gt;0),AND(CG1938="NS",CG1939=0,CG1940=0)),1,IF(OR(AND(CG1940&gt;=2,CG1939&lt;CG1938),AND(CG1938="NS",CG1939=0,CG1940&gt;0),OR(CG1938=CG1939,AND(CG1938="",CG1940=0,CG1939=0))),0,1))</f>
        <v>0</v>
      </c>
      <c r="CH1941" s="425">
        <f t="shared" ref="CH1941" si="3751">IF(OR(AND(CH1938=0,CH1940&gt;0),AND(CH1938="NS",CH1939&gt;0),AND(CH1938="NS",CH1939=0,CH1940=0)),1,IF(OR(AND(CH1940&gt;=2,CH1939&lt;CH1938),AND(CH1938="NS",CH1939=0,CH1940&gt;0),OR(CH1938=CH1939,AND(CH1938="",CH1940=0,CH1939=0))),0,1))</f>
        <v>0</v>
      </c>
      <c r="CI1941" s="425">
        <f t="shared" ref="CI1941" si="3752">IF(OR(AND(CI1938=0,CI1940&gt;0),AND(CI1938="NS",CI1939&gt;0),AND(CI1938="NS",CI1939=0,CI1940=0)),1,IF(OR(AND(CI1940&gt;=2,CI1939&lt;CI1938),AND(CI1938="NS",CI1939=0,CI1940&gt;0),OR(CI1938=CI1939,AND(CI1938="",CI1940=0,CI1939=0))),0,1))</f>
        <v>0</v>
      </c>
      <c r="CJ1941" s="425">
        <f t="shared" ref="CJ1941" si="3753">IF(OR(AND(CJ1938=0,CJ1940&gt;0),AND(CJ1938="NS",CJ1939&gt;0),AND(CJ1938="NS",CJ1939=0,CJ1940=0)),1,IF(OR(AND(CJ1940&gt;=2,CJ1939&lt;CJ1938),AND(CJ1938="NS",CJ1939=0,CJ1940&gt;0),OR(CJ1938=CJ1939,AND(CJ1938="",CJ1940=0,CJ1939=0))),0,1))</f>
        <v>0</v>
      </c>
      <c r="CK1941" s="425">
        <f t="shared" ref="CK1941" si="3754">IF(OR(AND(CK1938=0,CK1940&gt;0),AND(CK1938="NS",CK1939&gt;0),AND(CK1938="NS",CK1939=0,CK1940=0)),1,IF(OR(AND(CK1940&gt;=2,CK1939&lt;CK1938),AND(CK1938="NS",CK1939=0,CK1940&gt;0),OR(CK1938=CK1939,AND(CK1938="",CK1940=0,CK1939=0))),0,1))</f>
        <v>0</v>
      </c>
      <c r="CL1941" s="425">
        <f t="shared" ref="CL1941" si="3755">IF(OR(AND(CL1938=0,CL1940&gt;0),AND(CL1938="NS",CL1939&gt;0),AND(CL1938="NS",CL1939=0,CL1940=0)),1,IF(OR(AND(CL1940&gt;=2,CL1939&lt;CL1938),AND(CL1938="NS",CL1939=0,CL1940&gt;0),OR(CL1938=CL1939,AND(CL1938="",CL1940=0,CL1939=0))),0,1))</f>
        <v>0</v>
      </c>
      <c r="CM1941" s="425">
        <f t="shared" ref="CM1941" si="3756">IF(OR(AND(CM1938=0,CM1940&gt;0),AND(CM1938="NS",CM1939&gt;0),AND(CM1938="NS",CM1939=0,CM1940=0)),1,IF(OR(AND(CM1940&gt;=2,CM1939&lt;CM1938),AND(CM1938="NS",CM1939=0,CM1940&gt;0),OR(CM1938=CM1939,AND(CM1938="",CM1940=0,CM1939=0))),0,1))</f>
        <v>0</v>
      </c>
      <c r="CN1941" s="425">
        <f t="shared" ref="CN1941" si="3757">IF(OR(AND(CN1938=0,CN1940&gt;0),AND(CN1938="NS",CN1939&gt;0),AND(CN1938="NS",CN1939=0,CN1940=0)),1,IF(OR(AND(CN1940&gt;=2,CN1939&lt;CN1938),AND(CN1938="NS",CN1939=0,CN1940&gt;0),OR(CN1938=CN1939,AND(CN1938="",CN1940=0,CN1939=0))),0,1))</f>
        <v>0</v>
      </c>
      <c r="CO1941" s="425">
        <f t="shared" ref="CO1941" si="3758">IF(OR(AND(CO1938=0,CO1940&gt;0),AND(CO1938="NS",CO1939&gt;0),AND(CO1938="NS",CO1939=0,CO1940=0)),1,IF(OR(AND(CO1940&gt;=2,CO1939&lt;CO1938),AND(CO1938="NS",CO1939=0,CO1940&gt;0),OR(CO1938=CO1939,AND(CO1938="",CO1940=0,CO1939=0))),0,1))</f>
        <v>0</v>
      </c>
      <c r="CP1941" s="425">
        <f t="shared" ref="CP1941" si="3759">IF(OR(AND(CP1938=0,CP1940&gt;0),AND(CP1938="NS",CP1939&gt;0),AND(CP1938="NS",CP1939=0,CP1940=0)),1,IF(OR(AND(CP1940&gt;=2,CP1939&lt;CP1938),AND(CP1938="NS",CP1939=0,CP1940&gt;0),OR(CP1938=CP1939,AND(CP1938="",CP1940=0,CP1939=0))),0,1))</f>
        <v>0</v>
      </c>
      <c r="CQ1941" s="425">
        <f t="shared" ref="CQ1941" si="3760">IF(OR(AND(CQ1938=0,CQ1940&gt;0),AND(CQ1938="NS",CQ1939&gt;0),AND(CQ1938="NS",CQ1939=0,CQ1940=0)),1,IF(OR(AND(CQ1940&gt;=2,CQ1939&lt;CQ1938),AND(CQ1938="NS",CQ1939=0,CQ1940&gt;0),OR(CQ1938=CQ1939,AND(CQ1938="",CQ1940=0,CQ1939=0))),0,1))</f>
        <v>0</v>
      </c>
      <c r="CR1941" s="425">
        <f t="shared" ref="CR1941" si="3761">IF(OR(AND(CR1938=0,CR1940&gt;0),AND(CR1938="NS",CR1939&gt;0),AND(CR1938="NS",CR1939=0,CR1940=0)),1,IF(OR(AND(CR1940&gt;=2,CR1939&lt;CR1938),AND(CR1938="NS",CR1939=0,CR1940&gt;0),OR(CR1938=CR1939,AND(CR1938="",CR1940=0,CR1939=0))),0,1))</f>
        <v>0</v>
      </c>
      <c r="CS1941" s="425">
        <f t="shared" ref="CS1941" si="3762">IF(OR(AND(CS1938=0,CS1940&gt;0),AND(CS1938="NS",CS1939&gt;0),AND(CS1938="NS",CS1939=0,CS1940=0)),1,IF(OR(AND(CS1940&gt;=2,CS1939&lt;CS1938),AND(CS1938="NS",CS1939=0,CS1940&gt;0),OR(CS1938=CS1939,AND(CS1938="",CS1940=0,CS1939=0))),0,1))</f>
        <v>0</v>
      </c>
      <c r="CT1941" s="425">
        <f t="shared" ref="CT1941" si="3763">IF(OR(AND(CT1938=0,CT1940&gt;0),AND(CT1938="NS",CT1939&gt;0),AND(CT1938="NS",CT1939=0,CT1940=0)),1,IF(OR(AND(CT1940&gt;=2,CT1939&lt;CT1938),AND(CT1938="NS",CT1939=0,CT1940&gt;0),OR(CT1938=CT1939,AND(CT1938="",CT1940=0,CT1939=0))),0,1))</f>
        <v>0</v>
      </c>
      <c r="CU1941" s="425">
        <f t="shared" ref="CU1941" si="3764">IF(OR(AND(CU1938=0,CU1940&gt;0),AND(CU1938="NS",CU1939&gt;0),AND(CU1938="NS",CU1939=0,CU1940=0)),1,IF(OR(AND(CU1940&gt;=2,CU1939&lt;CU1938),AND(CU1938="NS",CU1939=0,CU1940&gt;0),OR(CU1938=CU1939,AND(CU1938="",CU1940=0,CU1939=0))),0,1))</f>
        <v>0</v>
      </c>
      <c r="CV1941" s="425">
        <f t="shared" ref="CV1941" si="3765">IF(OR(AND(CV1938=0,CV1940&gt;0),AND(CV1938="NS",CV1939&gt;0),AND(CV1938="NS",CV1939=0,CV1940=0)),1,IF(OR(AND(CV1940&gt;=2,CV1939&lt;CV1938),AND(CV1938="NS",CV1939=0,CV1940&gt;0),OR(CV1938=CV1939,AND(CV1938="",CV1940=0,CV1939=0))),0,1))</f>
        <v>0</v>
      </c>
      <c r="CW1941" s="425">
        <f t="shared" ref="CW1941" si="3766">IF(OR(AND(CW1938=0,CW1940&gt;0),AND(CW1938="NS",CW1939&gt;0),AND(CW1938="NS",CW1939=0,CW1940=0)),1,IF(OR(AND(CW1940&gt;=2,CW1939&lt;CW1938),AND(CW1938="NS",CW1939=0,CW1940&gt;0),OR(CW1938=CW1939,AND(CW1938="",CW1940=0,CW1939=0))),0,1))</f>
        <v>0</v>
      </c>
      <c r="CX1941" s="425">
        <f t="shared" ref="CX1941" si="3767">IF(OR(AND(CX1938=0,CX1940&gt;0),AND(CX1938="NS",CX1939&gt;0),AND(CX1938="NS",CX1939=0,CX1940=0)),1,IF(OR(AND(CX1940&gt;=2,CX1939&lt;CX1938),AND(CX1938="NS",CX1939=0,CX1940&gt;0),OR(CX1938=CX1939,AND(CX1938="",CX1940=0,CX1939=0))),0,1))</f>
        <v>0</v>
      </c>
      <c r="CY1941" s="425">
        <f t="shared" ref="CY1941" si="3768">IF(OR(AND(CY1938=0,CY1940&gt;0),AND(CY1938="NS",CY1939&gt;0),AND(CY1938="NS",CY1939=0,CY1940=0)),1,IF(OR(AND(CY1940&gt;=2,CY1939&lt;CY1938),AND(CY1938="NS",CY1939=0,CY1940&gt;0),OR(CY1938=CY1939,AND(CY1938="",CY1940=0,CY1939=0))),0,1))</f>
        <v>0</v>
      </c>
      <c r="CZ1941" s="425">
        <f t="shared" ref="CZ1941" si="3769">IF(OR(AND(CZ1938=0,CZ1940&gt;0),AND(CZ1938="NS",CZ1939&gt;0),AND(CZ1938="NS",CZ1939=0,CZ1940=0)),1,IF(OR(AND(CZ1940&gt;=2,CZ1939&lt;CZ1938),AND(CZ1938="NS",CZ1939=0,CZ1940&gt;0),OR(CZ1938=CZ1939,AND(CZ1938="",CZ1940=0,CZ1939=0))),0,1))</f>
        <v>0</v>
      </c>
      <c r="DA1941" s="425">
        <f t="shared" ref="DA1941" si="3770">IF(OR(AND(DA1938=0,DA1940&gt;0),AND(DA1938="NS",DA1939&gt;0),AND(DA1938="NS",DA1939=0,DA1940=0)),1,IF(OR(AND(DA1940&gt;=2,DA1939&lt;DA1938),AND(DA1938="NS",DA1939=0,DA1940&gt;0),OR(DA1938=DA1939,AND(DA1938="",DA1940=0,DA1939=0))),0,1))</f>
        <v>0</v>
      </c>
      <c r="DB1941" s="425">
        <f t="shared" ref="DB1941" si="3771">IF(OR(AND(DB1938=0,DB1940&gt;0),AND(DB1938="NS",DB1939&gt;0),AND(DB1938="NS",DB1939=0,DB1940=0)),1,IF(OR(AND(DB1940&gt;=2,DB1939&lt;DB1938),AND(DB1938="NS",DB1939=0,DB1940&gt;0),OR(DB1938=DB1939,AND(DB1938="",DB1940=0,DB1939=0))),0,1))</f>
        <v>0</v>
      </c>
      <c r="DC1941" s="425">
        <f t="shared" ref="DC1941" si="3772">IF(OR(AND(DC1938=0,DC1940&gt;0),AND(DC1938="NS",DC1939&gt;0),AND(DC1938="NS",DC1939=0,DC1940=0)),1,IF(OR(AND(DC1940&gt;=2,DC1939&lt;DC1938),AND(DC1938="NS",DC1939=0,DC1940&gt;0),OR(DC1938=DC1939,AND(DC1938="",DC1940=0,DC1939=0))),0,1))</f>
        <v>0</v>
      </c>
      <c r="DD1941" s="425">
        <f t="shared" ref="DD1941" si="3773">IF(OR(AND(DD1938=0,DD1940&gt;0),AND(DD1938="NS",DD1939&gt;0),AND(DD1938="NS",DD1939=0,DD1940=0)),1,IF(OR(AND(DD1940&gt;=2,DD1939&lt;DD1938),AND(DD1938="NS",DD1939=0,DD1940&gt;0),OR(DD1938=DD1939,AND(DD1938="",DD1940=0,DD1939=0))),0,1))</f>
        <v>0</v>
      </c>
      <c r="DE1941" s="425">
        <f t="shared" ref="DE1941" si="3774">IF(OR(AND(DE1938=0,DE1940&gt;0),AND(DE1938="NS",DE1939&gt;0),AND(DE1938="NS",DE1939=0,DE1940=0)),1,IF(OR(AND(DE1940&gt;=2,DE1939&lt;DE1938),AND(DE1938="NS",DE1939=0,DE1940&gt;0),OR(DE1938=DE1939,AND(DE1938="",DE1940=0,DE1939=0))),0,1))</f>
        <v>0</v>
      </c>
      <c r="DF1941" s="302"/>
      <c r="DG1941" s="302"/>
      <c r="DH1941" s="302"/>
      <c r="DI1941" s="400">
        <f>SUM(CE1941:DH1941)</f>
        <v>0</v>
      </c>
      <c r="DJ1941" s="612"/>
      <c r="DK1941" s="613"/>
      <c r="DL1941" s="415"/>
      <c r="DM1941" s="416"/>
      <c r="DN1941" s="416"/>
      <c r="DO1941" s="416"/>
      <c r="DP1941" s="416"/>
      <c r="DQ1941" s="416"/>
      <c r="DR1941" s="416"/>
      <c r="DS1941" s="416"/>
      <c r="DT1941" s="416"/>
      <c r="DU1941" s="416"/>
      <c r="DV1941" s="416"/>
      <c r="DW1941" s="416"/>
      <c r="DX1941" s="416"/>
      <c r="DY1941" s="416"/>
      <c r="DZ1941" s="416"/>
      <c r="EA1941" s="416"/>
      <c r="EB1941" s="416"/>
      <c r="EC1941" s="416"/>
      <c r="ED1941" s="416"/>
      <c r="EE1941" s="416"/>
      <c r="EF1941" s="416"/>
      <c r="EG1941" s="416"/>
      <c r="EH1941" s="416"/>
      <c r="EI1941" s="416"/>
      <c r="EJ1941" s="416"/>
      <c r="EK1941" s="416"/>
      <c r="EL1941" s="416"/>
      <c r="EM1941" s="416"/>
      <c r="EN1941" s="416"/>
      <c r="EO1941" s="417"/>
      <c r="ET1941" s="375"/>
      <c r="EU1941" s="375"/>
      <c r="EV1941" s="375"/>
      <c r="FF1941" s="400"/>
      <c r="FG1941" s="400"/>
      <c r="FH1941" s="400"/>
      <c r="FV1941" s="375"/>
      <c r="FW1941" s="375"/>
      <c r="FX1941" s="375"/>
    </row>
    <row r="1942" spans="1:180" ht="38.25" customHeight="1" x14ac:dyDescent="0.25">
      <c r="A1942" s="152"/>
      <c r="B1942" s="152"/>
      <c r="C1942" s="237" t="s">
        <v>482</v>
      </c>
      <c r="D1942" s="280"/>
      <c r="E1942" s="281"/>
      <c r="F1942" s="281"/>
      <c r="G1942" s="628"/>
      <c r="H1942" s="628"/>
      <c r="I1942" s="281"/>
      <c r="J1942" s="281"/>
      <c r="K1942" s="628"/>
      <c r="L1942" s="628"/>
      <c r="M1942" s="281"/>
      <c r="N1942" s="281"/>
      <c r="O1942" s="628"/>
      <c r="P1942" s="628"/>
      <c r="Q1942" s="281"/>
      <c r="R1942" s="281"/>
      <c r="S1942" s="628"/>
      <c r="T1942" s="628"/>
      <c r="U1942" s="281"/>
      <c r="V1942" s="281"/>
      <c r="W1942" s="628"/>
      <c r="X1942" s="628"/>
      <c r="Y1942" s="281"/>
      <c r="Z1942" s="281"/>
      <c r="AA1942" s="628"/>
      <c r="AB1942" s="628"/>
      <c r="AC1942" s="281"/>
      <c r="AD1942" s="281"/>
      <c r="AE1942" s="60"/>
      <c r="AF1942" s="259"/>
      <c r="AG1942" s="375">
        <f t="shared" si="3418"/>
        <v>27</v>
      </c>
      <c r="AH1942" s="375"/>
      <c r="AI1942" s="375"/>
      <c r="AJ1942" s="388">
        <f t="shared" si="3361"/>
        <v>0</v>
      </c>
      <c r="AK1942" s="379">
        <f t="shared" si="3362"/>
        <v>0</v>
      </c>
      <c r="AL1942" s="380">
        <f t="shared" si="3363"/>
        <v>0</v>
      </c>
      <c r="AM1942" s="292">
        <f t="shared" si="3364"/>
        <v>0</v>
      </c>
      <c r="AN1942" s="388">
        <f t="shared" si="3365"/>
        <v>0</v>
      </c>
      <c r="AO1942" s="379">
        <f t="shared" si="3366"/>
        <v>0</v>
      </c>
      <c r="AP1942" s="380">
        <f t="shared" si="3367"/>
        <v>0</v>
      </c>
      <c r="AQ1942" s="292">
        <f t="shared" si="3368"/>
        <v>0</v>
      </c>
      <c r="AR1942" s="388">
        <f t="shared" si="3369"/>
        <v>0</v>
      </c>
      <c r="AS1942" s="379">
        <f t="shared" si="3370"/>
        <v>0</v>
      </c>
      <c r="AT1942" s="380">
        <f t="shared" si="3371"/>
        <v>0</v>
      </c>
      <c r="AU1942" s="292">
        <f t="shared" si="3372"/>
        <v>0</v>
      </c>
      <c r="AV1942" s="388">
        <f t="shared" si="3373"/>
        <v>0</v>
      </c>
      <c r="AW1942" s="379">
        <f t="shared" si="3374"/>
        <v>0</v>
      </c>
      <c r="AX1942" s="380">
        <f t="shared" si="3375"/>
        <v>0</v>
      </c>
      <c r="AY1942" s="292">
        <f t="shared" si="3376"/>
        <v>0</v>
      </c>
      <c r="AZ1942" s="388">
        <f t="shared" si="3377"/>
        <v>0</v>
      </c>
      <c r="BA1942" s="379">
        <f t="shared" si="3378"/>
        <v>0</v>
      </c>
      <c r="BB1942" s="380">
        <f t="shared" si="3379"/>
        <v>0</v>
      </c>
      <c r="BC1942" s="292">
        <f t="shared" si="3380"/>
        <v>0</v>
      </c>
      <c r="BD1942" s="388">
        <f t="shared" si="3381"/>
        <v>0</v>
      </c>
      <c r="BE1942" s="379">
        <f t="shared" si="3382"/>
        <v>0</v>
      </c>
      <c r="BF1942" s="380">
        <f t="shared" si="3383"/>
        <v>0</v>
      </c>
      <c r="BG1942" s="292">
        <f t="shared" si="3384"/>
        <v>0</v>
      </c>
      <c r="BH1942" s="388">
        <f t="shared" si="3385"/>
        <v>0</v>
      </c>
      <c r="BI1942" s="379">
        <f t="shared" si="3386"/>
        <v>0</v>
      </c>
      <c r="BJ1942" s="380">
        <f t="shared" si="3387"/>
        <v>0</v>
      </c>
      <c r="BK1942" s="292">
        <f t="shared" si="3388"/>
        <v>0</v>
      </c>
      <c r="CD1942" s="303"/>
      <c r="CE1942" s="311"/>
      <c r="CF1942" s="311"/>
      <c r="CG1942" s="311"/>
      <c r="CH1942" s="311"/>
      <c r="CI1942" s="311"/>
      <c r="CJ1942" s="311"/>
      <c r="CK1942" s="311"/>
      <c r="CL1942" s="311"/>
      <c r="CM1942" s="311"/>
      <c r="CN1942" s="311"/>
      <c r="CO1942" s="311"/>
      <c r="CP1942" s="311"/>
      <c r="CQ1942" s="311"/>
      <c r="CR1942" s="311"/>
      <c r="CS1942" s="311"/>
      <c r="CT1942" s="311"/>
      <c r="CU1942" s="311"/>
      <c r="CV1942" s="311"/>
      <c r="CW1942" s="311"/>
      <c r="CX1942" s="311"/>
      <c r="CY1942" s="311"/>
      <c r="CZ1942" s="311"/>
      <c r="DA1942" s="311"/>
      <c r="DB1942" s="311"/>
      <c r="DC1942" s="311"/>
      <c r="DD1942" s="311"/>
      <c r="DE1942" s="311"/>
      <c r="DF1942" s="305"/>
      <c r="DG1942" s="305"/>
      <c r="DH1942" s="305"/>
      <c r="DJ1942" s="612"/>
      <c r="DK1942" s="613"/>
      <c r="DL1942" s="415"/>
      <c r="DM1942" s="416"/>
      <c r="DN1942" s="416"/>
      <c r="DO1942" s="416"/>
      <c r="DP1942" s="416"/>
      <c r="DQ1942" s="416"/>
      <c r="DR1942" s="416"/>
      <c r="DS1942" s="416"/>
      <c r="DT1942" s="416"/>
      <c r="DU1942" s="416"/>
      <c r="DV1942" s="416"/>
      <c r="DW1942" s="416"/>
      <c r="DX1942" s="416"/>
      <c r="DY1942" s="416"/>
      <c r="DZ1942" s="416"/>
      <c r="EA1942" s="416"/>
      <c r="EB1942" s="416"/>
      <c r="EC1942" s="416"/>
      <c r="ED1942" s="416"/>
      <c r="EE1942" s="416"/>
      <c r="EF1942" s="416"/>
      <c r="EG1942" s="416"/>
      <c r="EH1942" s="416"/>
      <c r="EI1942" s="416"/>
      <c r="EJ1942" s="416"/>
      <c r="EK1942" s="416"/>
      <c r="EL1942" s="416"/>
      <c r="EM1942" s="416"/>
      <c r="EN1942" s="416"/>
      <c r="EO1942" s="417"/>
      <c r="ET1942" s="375"/>
      <c r="EU1942" s="375"/>
      <c r="EV1942" s="375"/>
      <c r="FF1942" s="400"/>
      <c r="FG1942" s="400"/>
      <c r="FH1942" s="400"/>
      <c r="FV1942" s="375"/>
      <c r="FW1942" s="375"/>
      <c r="FX1942" s="375"/>
    </row>
    <row r="1943" spans="1:180" ht="38.25" customHeight="1" x14ac:dyDescent="0.25">
      <c r="A1943" s="152"/>
      <c r="B1943" s="152"/>
      <c r="C1943" s="237" t="s">
        <v>483</v>
      </c>
      <c r="D1943" s="280"/>
      <c r="E1943" s="281"/>
      <c r="F1943" s="281"/>
      <c r="G1943" s="628"/>
      <c r="H1943" s="628"/>
      <c r="I1943" s="281"/>
      <c r="J1943" s="281"/>
      <c r="K1943" s="628"/>
      <c r="L1943" s="628"/>
      <c r="M1943" s="281"/>
      <c r="N1943" s="281"/>
      <c r="O1943" s="628"/>
      <c r="P1943" s="628"/>
      <c r="Q1943" s="281"/>
      <c r="R1943" s="281"/>
      <c r="S1943" s="628"/>
      <c r="T1943" s="628"/>
      <c r="U1943" s="281"/>
      <c r="V1943" s="281"/>
      <c r="W1943" s="628"/>
      <c r="X1943" s="628"/>
      <c r="Y1943" s="281"/>
      <c r="Z1943" s="281"/>
      <c r="AA1943" s="628"/>
      <c r="AB1943" s="628"/>
      <c r="AC1943" s="281"/>
      <c r="AD1943" s="281"/>
      <c r="AE1943" s="60"/>
      <c r="AF1943" s="259"/>
      <c r="AG1943" s="375">
        <f t="shared" si="3418"/>
        <v>27</v>
      </c>
      <c r="AH1943" s="375"/>
      <c r="AI1943" s="375"/>
      <c r="AJ1943" s="388">
        <f t="shared" si="3361"/>
        <v>0</v>
      </c>
      <c r="AK1943" s="379">
        <f t="shared" si="3362"/>
        <v>0</v>
      </c>
      <c r="AL1943" s="380">
        <f t="shared" si="3363"/>
        <v>0</v>
      </c>
      <c r="AM1943" s="292">
        <f t="shared" si="3364"/>
        <v>0</v>
      </c>
      <c r="AN1943" s="388">
        <f t="shared" si="3365"/>
        <v>0</v>
      </c>
      <c r="AO1943" s="379">
        <f t="shared" si="3366"/>
        <v>0</v>
      </c>
      <c r="AP1943" s="380">
        <f t="shared" si="3367"/>
        <v>0</v>
      </c>
      <c r="AQ1943" s="292">
        <f t="shared" si="3368"/>
        <v>0</v>
      </c>
      <c r="AR1943" s="388">
        <f t="shared" si="3369"/>
        <v>0</v>
      </c>
      <c r="AS1943" s="379">
        <f t="shared" si="3370"/>
        <v>0</v>
      </c>
      <c r="AT1943" s="380">
        <f t="shared" si="3371"/>
        <v>0</v>
      </c>
      <c r="AU1943" s="292">
        <f t="shared" si="3372"/>
        <v>0</v>
      </c>
      <c r="AV1943" s="388">
        <f t="shared" si="3373"/>
        <v>0</v>
      </c>
      <c r="AW1943" s="379">
        <f t="shared" si="3374"/>
        <v>0</v>
      </c>
      <c r="AX1943" s="380">
        <f t="shared" si="3375"/>
        <v>0</v>
      </c>
      <c r="AY1943" s="292">
        <f t="shared" si="3376"/>
        <v>0</v>
      </c>
      <c r="AZ1943" s="388">
        <f t="shared" si="3377"/>
        <v>0</v>
      </c>
      <c r="BA1943" s="379">
        <f t="shared" si="3378"/>
        <v>0</v>
      </c>
      <c r="BB1943" s="380">
        <f t="shared" si="3379"/>
        <v>0</v>
      </c>
      <c r="BC1943" s="292">
        <f t="shared" si="3380"/>
        <v>0</v>
      </c>
      <c r="BD1943" s="388">
        <f t="shared" si="3381"/>
        <v>0</v>
      </c>
      <c r="BE1943" s="379">
        <f t="shared" si="3382"/>
        <v>0</v>
      </c>
      <c r="BF1943" s="380">
        <f t="shared" si="3383"/>
        <v>0</v>
      </c>
      <c r="BG1943" s="292">
        <f t="shared" si="3384"/>
        <v>0</v>
      </c>
      <c r="BH1943" s="388">
        <f t="shared" si="3385"/>
        <v>0</v>
      </c>
      <c r="BI1943" s="379">
        <f t="shared" si="3386"/>
        <v>0</v>
      </c>
      <c r="BJ1943" s="380">
        <f t="shared" si="3387"/>
        <v>0</v>
      </c>
      <c r="BK1943" s="292">
        <f t="shared" si="3388"/>
        <v>0</v>
      </c>
      <c r="CD1943" s="303"/>
      <c r="CE1943" s="311"/>
      <c r="CF1943" s="311"/>
      <c r="CG1943" s="311"/>
      <c r="CH1943" s="311"/>
      <c r="CI1943" s="311"/>
      <c r="CJ1943" s="311"/>
      <c r="CK1943" s="311"/>
      <c r="CL1943" s="311"/>
      <c r="CM1943" s="311"/>
      <c r="CN1943" s="311"/>
      <c r="CO1943" s="311"/>
      <c r="CP1943" s="311"/>
      <c r="CQ1943" s="311"/>
      <c r="CR1943" s="311"/>
      <c r="CS1943" s="311"/>
      <c r="CT1943" s="311"/>
      <c r="CU1943" s="311"/>
      <c r="CV1943" s="311"/>
      <c r="CW1943" s="311"/>
      <c r="CX1943" s="311"/>
      <c r="CY1943" s="311"/>
      <c r="CZ1943" s="311"/>
      <c r="DA1943" s="311"/>
      <c r="DB1943" s="311"/>
      <c r="DC1943" s="311"/>
      <c r="DD1943" s="311"/>
      <c r="DE1943" s="311"/>
      <c r="DF1943" s="305"/>
      <c r="DG1943" s="305"/>
      <c r="DH1943" s="305"/>
      <c r="DJ1943" s="612"/>
      <c r="DK1943" s="613"/>
      <c r="DL1943" s="415"/>
      <c r="DM1943" s="416"/>
      <c r="DN1943" s="416"/>
      <c r="DO1943" s="416"/>
      <c r="DP1943" s="416"/>
      <c r="DQ1943" s="416"/>
      <c r="DR1943" s="416"/>
      <c r="DS1943" s="416"/>
      <c r="DT1943" s="416"/>
      <c r="DU1943" s="416"/>
      <c r="DV1943" s="416"/>
      <c r="DW1943" s="416"/>
      <c r="DX1943" s="416"/>
      <c r="DY1943" s="416"/>
      <c r="DZ1943" s="416"/>
      <c r="EA1943" s="416"/>
      <c r="EB1943" s="416"/>
      <c r="EC1943" s="416"/>
      <c r="ED1943" s="416"/>
      <c r="EE1943" s="416"/>
      <c r="EF1943" s="416"/>
      <c r="EG1943" s="416"/>
      <c r="EH1943" s="416"/>
      <c r="EI1943" s="416"/>
      <c r="EJ1943" s="416"/>
      <c r="EK1943" s="416"/>
      <c r="EL1943" s="416"/>
      <c r="EM1943" s="416"/>
      <c r="EN1943" s="416"/>
      <c r="EO1943" s="417"/>
      <c r="ET1943" s="375"/>
      <c r="EU1943" s="375"/>
      <c r="EV1943" s="375"/>
      <c r="FF1943" s="400"/>
      <c r="FG1943" s="400"/>
      <c r="FH1943" s="400"/>
      <c r="FV1943" s="375"/>
      <c r="FW1943" s="375"/>
      <c r="FX1943" s="375"/>
    </row>
    <row r="1944" spans="1:180" ht="38.25" customHeight="1" x14ac:dyDescent="0.25">
      <c r="A1944" s="152"/>
      <c r="B1944" s="152"/>
      <c r="C1944" s="237" t="s">
        <v>484</v>
      </c>
      <c r="D1944" s="280"/>
      <c r="E1944" s="281"/>
      <c r="F1944" s="281"/>
      <c r="G1944" s="628"/>
      <c r="H1944" s="628"/>
      <c r="I1944" s="281"/>
      <c r="J1944" s="281"/>
      <c r="K1944" s="628"/>
      <c r="L1944" s="628"/>
      <c r="M1944" s="281"/>
      <c r="N1944" s="281"/>
      <c r="O1944" s="628"/>
      <c r="P1944" s="628"/>
      <c r="Q1944" s="281"/>
      <c r="R1944" s="281"/>
      <c r="S1944" s="628"/>
      <c r="T1944" s="628"/>
      <c r="U1944" s="281"/>
      <c r="V1944" s="281"/>
      <c r="W1944" s="628"/>
      <c r="X1944" s="628"/>
      <c r="Y1944" s="281"/>
      <c r="Z1944" s="281"/>
      <c r="AA1944" s="628"/>
      <c r="AB1944" s="628"/>
      <c r="AC1944" s="281"/>
      <c r="AD1944" s="281"/>
      <c r="AE1944" s="60"/>
      <c r="AF1944" s="259"/>
      <c r="AG1944" s="375">
        <f t="shared" si="3418"/>
        <v>27</v>
      </c>
      <c r="AH1944" s="375"/>
      <c r="AI1944" s="375"/>
      <c r="AJ1944" s="388">
        <f t="shared" si="3361"/>
        <v>0</v>
      </c>
      <c r="AK1944" s="379">
        <f t="shared" si="3362"/>
        <v>0</v>
      </c>
      <c r="AL1944" s="380">
        <f t="shared" si="3363"/>
        <v>0</v>
      </c>
      <c r="AM1944" s="292">
        <f t="shared" si="3364"/>
        <v>0</v>
      </c>
      <c r="AN1944" s="388">
        <f t="shared" si="3365"/>
        <v>0</v>
      </c>
      <c r="AO1944" s="379">
        <f t="shared" si="3366"/>
        <v>0</v>
      </c>
      <c r="AP1944" s="380">
        <f t="shared" si="3367"/>
        <v>0</v>
      </c>
      <c r="AQ1944" s="292">
        <f t="shared" si="3368"/>
        <v>0</v>
      </c>
      <c r="AR1944" s="388">
        <f t="shared" si="3369"/>
        <v>0</v>
      </c>
      <c r="AS1944" s="379">
        <f t="shared" si="3370"/>
        <v>0</v>
      </c>
      <c r="AT1944" s="380">
        <f t="shared" si="3371"/>
        <v>0</v>
      </c>
      <c r="AU1944" s="292">
        <f t="shared" si="3372"/>
        <v>0</v>
      </c>
      <c r="AV1944" s="388">
        <f t="shared" si="3373"/>
        <v>0</v>
      </c>
      <c r="AW1944" s="379">
        <f t="shared" si="3374"/>
        <v>0</v>
      </c>
      <c r="AX1944" s="380">
        <f t="shared" si="3375"/>
        <v>0</v>
      </c>
      <c r="AY1944" s="292">
        <f t="shared" si="3376"/>
        <v>0</v>
      </c>
      <c r="AZ1944" s="388">
        <f t="shared" si="3377"/>
        <v>0</v>
      </c>
      <c r="BA1944" s="379">
        <f t="shared" si="3378"/>
        <v>0</v>
      </c>
      <c r="BB1944" s="380">
        <f t="shared" si="3379"/>
        <v>0</v>
      </c>
      <c r="BC1944" s="292">
        <f t="shared" si="3380"/>
        <v>0</v>
      </c>
      <c r="BD1944" s="388">
        <f t="shared" si="3381"/>
        <v>0</v>
      </c>
      <c r="BE1944" s="379">
        <f t="shared" si="3382"/>
        <v>0</v>
      </c>
      <c r="BF1944" s="380">
        <f t="shared" si="3383"/>
        <v>0</v>
      </c>
      <c r="BG1944" s="292">
        <f t="shared" si="3384"/>
        <v>0</v>
      </c>
      <c r="BH1944" s="388">
        <f t="shared" si="3385"/>
        <v>0</v>
      </c>
      <c r="BI1944" s="379">
        <f t="shared" si="3386"/>
        <v>0</v>
      </c>
      <c r="BJ1944" s="380">
        <f t="shared" si="3387"/>
        <v>0</v>
      </c>
      <c r="BK1944" s="292">
        <f t="shared" si="3388"/>
        <v>0</v>
      </c>
      <c r="CD1944" s="303"/>
      <c r="CE1944" s="311"/>
      <c r="CF1944" s="311"/>
      <c r="CG1944" s="311"/>
      <c r="CH1944" s="311"/>
      <c r="CI1944" s="311"/>
      <c r="CJ1944" s="311"/>
      <c r="CK1944" s="311"/>
      <c r="CL1944" s="311"/>
      <c r="CM1944" s="311"/>
      <c r="CN1944" s="311"/>
      <c r="CO1944" s="311"/>
      <c r="CP1944" s="311"/>
      <c r="CQ1944" s="311"/>
      <c r="CR1944" s="311"/>
      <c r="CS1944" s="311"/>
      <c r="CT1944" s="311"/>
      <c r="CU1944" s="311"/>
      <c r="CV1944" s="311"/>
      <c r="CW1944" s="311"/>
      <c r="CX1944" s="311"/>
      <c r="CY1944" s="311"/>
      <c r="CZ1944" s="311"/>
      <c r="DA1944" s="311"/>
      <c r="DB1944" s="311"/>
      <c r="DC1944" s="311"/>
      <c r="DD1944" s="311"/>
      <c r="DE1944" s="311"/>
      <c r="DF1944" s="305"/>
      <c r="DG1944" s="305"/>
      <c r="DH1944" s="305"/>
      <c r="DJ1944" s="612"/>
      <c r="DK1944" s="613"/>
      <c r="DL1944" s="415"/>
      <c r="DM1944" s="416"/>
      <c r="DN1944" s="416"/>
      <c r="DO1944" s="416"/>
      <c r="DP1944" s="416"/>
      <c r="DQ1944" s="416"/>
      <c r="DR1944" s="416"/>
      <c r="DS1944" s="416"/>
      <c r="DT1944" s="416"/>
      <c r="DU1944" s="416"/>
      <c r="DV1944" s="416"/>
      <c r="DW1944" s="416"/>
      <c r="DX1944" s="416"/>
      <c r="DY1944" s="416"/>
      <c r="DZ1944" s="416"/>
      <c r="EA1944" s="416"/>
      <c r="EB1944" s="416"/>
      <c r="EC1944" s="416"/>
      <c r="ED1944" s="416"/>
      <c r="EE1944" s="416"/>
      <c r="EF1944" s="416"/>
      <c r="EG1944" s="416"/>
      <c r="EH1944" s="416"/>
      <c r="EI1944" s="416"/>
      <c r="EJ1944" s="416"/>
      <c r="EK1944" s="416"/>
      <c r="EL1944" s="416"/>
      <c r="EM1944" s="416"/>
      <c r="EN1944" s="416"/>
      <c r="EO1944" s="417"/>
      <c r="ET1944" s="375"/>
      <c r="EU1944" s="375"/>
      <c r="EV1944" s="375"/>
      <c r="FF1944" s="400"/>
      <c r="FG1944" s="400"/>
      <c r="FH1944" s="400"/>
      <c r="FV1944" s="375"/>
      <c r="FW1944" s="375"/>
      <c r="FX1944" s="375"/>
    </row>
    <row r="1945" spans="1:180" ht="38.25" customHeight="1" x14ac:dyDescent="0.25">
      <c r="A1945" s="152"/>
      <c r="B1945" s="152"/>
      <c r="C1945" s="237" t="s">
        <v>485</v>
      </c>
      <c r="D1945" s="280"/>
      <c r="E1945" s="281"/>
      <c r="F1945" s="281"/>
      <c r="G1945" s="628"/>
      <c r="H1945" s="628"/>
      <c r="I1945" s="281"/>
      <c r="J1945" s="281"/>
      <c r="K1945" s="628"/>
      <c r="L1945" s="628"/>
      <c r="M1945" s="281"/>
      <c r="N1945" s="281"/>
      <c r="O1945" s="628"/>
      <c r="P1945" s="628"/>
      <c r="Q1945" s="281"/>
      <c r="R1945" s="281"/>
      <c r="S1945" s="628"/>
      <c r="T1945" s="628"/>
      <c r="U1945" s="281"/>
      <c r="V1945" s="281"/>
      <c r="W1945" s="628"/>
      <c r="X1945" s="628"/>
      <c r="Y1945" s="281"/>
      <c r="Z1945" s="281"/>
      <c r="AA1945" s="628"/>
      <c r="AB1945" s="628"/>
      <c r="AC1945" s="281"/>
      <c r="AD1945" s="281"/>
      <c r="AE1945" s="60"/>
      <c r="AF1945" s="259"/>
      <c r="AG1945" s="375">
        <f t="shared" si="3418"/>
        <v>27</v>
      </c>
      <c r="AH1945" s="375"/>
      <c r="AI1945" s="375"/>
      <c r="AJ1945" s="388">
        <f t="shared" si="3361"/>
        <v>0</v>
      </c>
      <c r="AK1945" s="379">
        <f t="shared" si="3362"/>
        <v>0</v>
      </c>
      <c r="AL1945" s="380">
        <f t="shared" si="3363"/>
        <v>0</v>
      </c>
      <c r="AM1945" s="292">
        <f t="shared" si="3364"/>
        <v>0</v>
      </c>
      <c r="AN1945" s="388">
        <f t="shared" si="3365"/>
        <v>0</v>
      </c>
      <c r="AO1945" s="379">
        <f t="shared" si="3366"/>
        <v>0</v>
      </c>
      <c r="AP1945" s="380">
        <f t="shared" si="3367"/>
        <v>0</v>
      </c>
      <c r="AQ1945" s="292">
        <f t="shared" si="3368"/>
        <v>0</v>
      </c>
      <c r="AR1945" s="388">
        <f t="shared" si="3369"/>
        <v>0</v>
      </c>
      <c r="AS1945" s="379">
        <f t="shared" si="3370"/>
        <v>0</v>
      </c>
      <c r="AT1945" s="380">
        <f t="shared" si="3371"/>
        <v>0</v>
      </c>
      <c r="AU1945" s="292">
        <f t="shared" si="3372"/>
        <v>0</v>
      </c>
      <c r="AV1945" s="388">
        <f t="shared" si="3373"/>
        <v>0</v>
      </c>
      <c r="AW1945" s="379">
        <f t="shared" si="3374"/>
        <v>0</v>
      </c>
      <c r="AX1945" s="380">
        <f t="shared" si="3375"/>
        <v>0</v>
      </c>
      <c r="AY1945" s="292">
        <f t="shared" si="3376"/>
        <v>0</v>
      </c>
      <c r="AZ1945" s="388">
        <f t="shared" si="3377"/>
        <v>0</v>
      </c>
      <c r="BA1945" s="379">
        <f t="shared" si="3378"/>
        <v>0</v>
      </c>
      <c r="BB1945" s="380">
        <f t="shared" si="3379"/>
        <v>0</v>
      </c>
      <c r="BC1945" s="292">
        <f t="shared" si="3380"/>
        <v>0</v>
      </c>
      <c r="BD1945" s="388">
        <f t="shared" si="3381"/>
        <v>0</v>
      </c>
      <c r="BE1945" s="379">
        <f t="shared" si="3382"/>
        <v>0</v>
      </c>
      <c r="BF1945" s="380">
        <f t="shared" si="3383"/>
        <v>0</v>
      </c>
      <c r="BG1945" s="292">
        <f t="shared" si="3384"/>
        <v>0</v>
      </c>
      <c r="BH1945" s="388">
        <f t="shared" si="3385"/>
        <v>0</v>
      </c>
      <c r="BI1945" s="379">
        <f t="shared" si="3386"/>
        <v>0</v>
      </c>
      <c r="BJ1945" s="380">
        <f t="shared" si="3387"/>
        <v>0</v>
      </c>
      <c r="BK1945" s="292">
        <f t="shared" si="3388"/>
        <v>0</v>
      </c>
      <c r="CD1945" s="303"/>
      <c r="CE1945" s="307"/>
      <c r="CF1945" s="307"/>
      <c r="CG1945" s="307"/>
      <c r="CH1945" s="307"/>
      <c r="CI1945" s="307"/>
      <c r="CJ1945" s="307"/>
      <c r="CK1945" s="307"/>
      <c r="CL1945" s="307"/>
      <c r="CM1945" s="307"/>
      <c r="CN1945" s="307"/>
      <c r="CO1945" s="307"/>
      <c r="CP1945" s="307"/>
      <c r="CQ1945" s="307"/>
      <c r="CR1945" s="307"/>
      <c r="CS1945" s="307"/>
      <c r="CT1945" s="307"/>
      <c r="CU1945" s="307"/>
      <c r="CV1945" s="307"/>
      <c r="CW1945" s="307"/>
      <c r="CX1945" s="307"/>
      <c r="CY1945" s="307"/>
      <c r="CZ1945" s="307"/>
      <c r="DA1945" s="307"/>
      <c r="DB1945" s="307"/>
      <c r="DC1945" s="307"/>
      <c r="DD1945" s="307"/>
      <c r="DE1945" s="307"/>
      <c r="DF1945" s="307"/>
      <c r="DG1945" s="307"/>
      <c r="DH1945" s="307"/>
      <c r="DJ1945" s="612"/>
      <c r="DK1945" s="613"/>
      <c r="DL1945" s="415"/>
      <c r="DM1945" s="416"/>
      <c r="DN1945" s="416"/>
      <c r="DO1945" s="416"/>
      <c r="DP1945" s="416"/>
      <c r="DQ1945" s="416"/>
      <c r="DR1945" s="416"/>
      <c r="DS1945" s="416"/>
      <c r="DT1945" s="416"/>
      <c r="DU1945" s="416"/>
      <c r="DV1945" s="416"/>
      <c r="DW1945" s="416"/>
      <c r="DX1945" s="416"/>
      <c r="DY1945" s="416"/>
      <c r="DZ1945" s="416"/>
      <c r="EA1945" s="416"/>
      <c r="EB1945" s="416"/>
      <c r="EC1945" s="416"/>
      <c r="ED1945" s="416"/>
      <c r="EE1945" s="416"/>
      <c r="EF1945" s="416"/>
      <c r="EG1945" s="416"/>
      <c r="EH1945" s="416"/>
      <c r="EI1945" s="416"/>
      <c r="EJ1945" s="416"/>
      <c r="EK1945" s="416"/>
      <c r="EL1945" s="416"/>
      <c r="EM1945" s="416"/>
      <c r="EN1945" s="416"/>
      <c r="EO1945" s="417"/>
      <c r="ET1945" s="375"/>
      <c r="EU1945" s="375"/>
      <c r="EV1945" s="375"/>
      <c r="FF1945" s="400"/>
      <c r="FG1945" s="400"/>
      <c r="FH1945" s="400"/>
      <c r="FV1945" s="375"/>
      <c r="FW1945" s="375"/>
      <c r="FX1945" s="375"/>
    </row>
    <row r="1946" spans="1:180" ht="38.25" customHeight="1" x14ac:dyDescent="0.25">
      <c r="A1946" s="182"/>
      <c r="B1946" s="182"/>
      <c r="C1946" s="236" t="s">
        <v>486</v>
      </c>
      <c r="D1946" s="280"/>
      <c r="E1946" s="281"/>
      <c r="F1946" s="281"/>
      <c r="G1946" s="628"/>
      <c r="H1946" s="628"/>
      <c r="I1946" s="281"/>
      <c r="J1946" s="281"/>
      <c r="K1946" s="628"/>
      <c r="L1946" s="628"/>
      <c r="M1946" s="281"/>
      <c r="N1946" s="281"/>
      <c r="O1946" s="628"/>
      <c r="P1946" s="628"/>
      <c r="Q1946" s="281"/>
      <c r="R1946" s="281"/>
      <c r="S1946" s="628"/>
      <c r="T1946" s="628"/>
      <c r="U1946" s="281"/>
      <c r="V1946" s="281"/>
      <c r="W1946" s="628"/>
      <c r="X1946" s="628"/>
      <c r="Y1946" s="281"/>
      <c r="Z1946" s="281"/>
      <c r="AA1946" s="628"/>
      <c r="AB1946" s="628"/>
      <c r="AC1946" s="281"/>
      <c r="AD1946" s="281"/>
      <c r="AE1946" s="60"/>
      <c r="AF1946" s="259"/>
      <c r="AG1946" s="375">
        <f t="shared" si="3418"/>
        <v>27</v>
      </c>
      <c r="AH1946" s="375"/>
      <c r="AI1946" s="375"/>
      <c r="AJ1946" s="388">
        <f t="shared" si="3361"/>
        <v>0</v>
      </c>
      <c r="AK1946" s="379">
        <f t="shared" si="3362"/>
        <v>0</v>
      </c>
      <c r="AL1946" s="380">
        <f t="shared" si="3363"/>
        <v>0</v>
      </c>
      <c r="AM1946" s="292">
        <f t="shared" si="3364"/>
        <v>0</v>
      </c>
      <c r="AN1946" s="388">
        <f t="shared" si="3365"/>
        <v>0</v>
      </c>
      <c r="AO1946" s="379">
        <f t="shared" si="3366"/>
        <v>0</v>
      </c>
      <c r="AP1946" s="380">
        <f t="shared" si="3367"/>
        <v>0</v>
      </c>
      <c r="AQ1946" s="292">
        <f t="shared" si="3368"/>
        <v>0</v>
      </c>
      <c r="AR1946" s="388">
        <f t="shared" si="3369"/>
        <v>0</v>
      </c>
      <c r="AS1946" s="379">
        <f t="shared" si="3370"/>
        <v>0</v>
      </c>
      <c r="AT1946" s="380">
        <f t="shared" si="3371"/>
        <v>0</v>
      </c>
      <c r="AU1946" s="292">
        <f t="shared" si="3372"/>
        <v>0</v>
      </c>
      <c r="AV1946" s="388">
        <f t="shared" si="3373"/>
        <v>0</v>
      </c>
      <c r="AW1946" s="379">
        <f t="shared" si="3374"/>
        <v>0</v>
      </c>
      <c r="AX1946" s="380">
        <f t="shared" si="3375"/>
        <v>0</v>
      </c>
      <c r="AY1946" s="292">
        <f t="shared" si="3376"/>
        <v>0</v>
      </c>
      <c r="AZ1946" s="388">
        <f t="shared" si="3377"/>
        <v>0</v>
      </c>
      <c r="BA1946" s="379">
        <f t="shared" si="3378"/>
        <v>0</v>
      </c>
      <c r="BB1946" s="380">
        <f t="shared" si="3379"/>
        <v>0</v>
      </c>
      <c r="BC1946" s="292">
        <f t="shared" si="3380"/>
        <v>0</v>
      </c>
      <c r="BD1946" s="388">
        <f t="shared" si="3381"/>
        <v>0</v>
      </c>
      <c r="BE1946" s="379">
        <f t="shared" si="3382"/>
        <v>0</v>
      </c>
      <c r="BF1946" s="380">
        <f t="shared" si="3383"/>
        <v>0</v>
      </c>
      <c r="BG1946" s="292">
        <f t="shared" si="3384"/>
        <v>0</v>
      </c>
      <c r="BH1946" s="388">
        <f t="shared" si="3385"/>
        <v>0</v>
      </c>
      <c r="BI1946" s="379">
        <f t="shared" si="3386"/>
        <v>0</v>
      </c>
      <c r="BJ1946" s="380">
        <f t="shared" si="3387"/>
        <v>0</v>
      </c>
      <c r="BK1946" s="292">
        <f t="shared" si="3388"/>
        <v>0</v>
      </c>
      <c r="CD1946" s="303"/>
      <c r="CE1946" s="311"/>
      <c r="CF1946" s="311"/>
      <c r="CG1946" s="311"/>
      <c r="CH1946" s="311"/>
      <c r="CI1946" s="311"/>
      <c r="CJ1946" s="311"/>
      <c r="CK1946" s="311"/>
      <c r="CL1946" s="311"/>
      <c r="CM1946" s="311"/>
      <c r="CN1946" s="311"/>
      <c r="CO1946" s="311"/>
      <c r="CP1946" s="311"/>
      <c r="CQ1946" s="311"/>
      <c r="CR1946" s="311"/>
      <c r="CS1946" s="311"/>
      <c r="CT1946" s="311"/>
      <c r="CU1946" s="311"/>
      <c r="CV1946" s="311"/>
      <c r="CW1946" s="311"/>
      <c r="CX1946" s="311"/>
      <c r="CY1946" s="311"/>
      <c r="CZ1946" s="311"/>
      <c r="DA1946" s="311"/>
      <c r="DB1946" s="311"/>
      <c r="DC1946" s="311"/>
      <c r="DD1946" s="311"/>
      <c r="DE1946" s="311"/>
      <c r="DF1946" s="305"/>
      <c r="DG1946" s="305"/>
      <c r="DH1946" s="305"/>
      <c r="DJ1946" s="610"/>
      <c r="DK1946" s="611"/>
      <c r="DL1946" s="415"/>
      <c r="DM1946" s="416"/>
      <c r="DN1946" s="416"/>
      <c r="DO1946" s="416"/>
      <c r="DP1946" s="416"/>
      <c r="DQ1946" s="416"/>
      <c r="DR1946" s="416"/>
      <c r="DS1946" s="416"/>
      <c r="DT1946" s="416"/>
      <c r="DU1946" s="416"/>
      <c r="DV1946" s="416"/>
      <c r="DW1946" s="416"/>
      <c r="DX1946" s="416"/>
      <c r="DY1946" s="416"/>
      <c r="DZ1946" s="416"/>
      <c r="EA1946" s="416"/>
      <c r="EB1946" s="416"/>
      <c r="EC1946" s="416"/>
      <c r="ED1946" s="416"/>
      <c r="EE1946" s="416"/>
      <c r="EF1946" s="416"/>
      <c r="EG1946" s="416"/>
      <c r="EH1946" s="416"/>
      <c r="EI1946" s="416"/>
      <c r="EJ1946" s="416"/>
      <c r="EK1946" s="416"/>
      <c r="EL1946" s="416"/>
      <c r="EM1946" s="416"/>
      <c r="EN1946" s="416"/>
      <c r="EO1946" s="417"/>
      <c r="ET1946" s="375"/>
      <c r="EU1946" s="375"/>
      <c r="EV1946" s="375"/>
      <c r="FF1946" s="400"/>
      <c r="FG1946" s="400"/>
      <c r="FH1946" s="400"/>
      <c r="FV1946" s="375"/>
      <c r="FW1946" s="375"/>
      <c r="FX1946" s="375"/>
    </row>
    <row r="1947" spans="1:180" ht="38.25" customHeight="1" x14ac:dyDescent="0.25">
      <c r="A1947" s="182"/>
      <c r="B1947" s="182"/>
      <c r="C1947" s="236" t="s">
        <v>487</v>
      </c>
      <c r="D1947" s="280"/>
      <c r="E1947" s="281"/>
      <c r="F1947" s="281"/>
      <c r="G1947" s="628"/>
      <c r="H1947" s="628"/>
      <c r="I1947" s="281"/>
      <c r="J1947" s="281"/>
      <c r="K1947" s="628"/>
      <c r="L1947" s="628"/>
      <c r="M1947" s="281"/>
      <c r="N1947" s="281"/>
      <c r="O1947" s="628"/>
      <c r="P1947" s="628"/>
      <c r="Q1947" s="281"/>
      <c r="R1947" s="281"/>
      <c r="S1947" s="628"/>
      <c r="T1947" s="628"/>
      <c r="U1947" s="281"/>
      <c r="V1947" s="281"/>
      <c r="W1947" s="628"/>
      <c r="X1947" s="628"/>
      <c r="Y1947" s="281"/>
      <c r="Z1947" s="281"/>
      <c r="AA1947" s="628"/>
      <c r="AB1947" s="628"/>
      <c r="AC1947" s="281"/>
      <c r="AD1947" s="281"/>
      <c r="AE1947" s="60"/>
      <c r="AF1947" s="259"/>
      <c r="AG1947" s="375">
        <f t="shared" si="3418"/>
        <v>27</v>
      </c>
      <c r="AH1947" s="375"/>
      <c r="AI1947" s="375"/>
      <c r="AJ1947" s="388">
        <f t="shared" si="3361"/>
        <v>0</v>
      </c>
      <c r="AK1947" s="379">
        <f t="shared" si="3362"/>
        <v>0</v>
      </c>
      <c r="AL1947" s="380">
        <f t="shared" si="3363"/>
        <v>0</v>
      </c>
      <c r="AM1947" s="292">
        <f t="shared" si="3364"/>
        <v>0</v>
      </c>
      <c r="AN1947" s="388">
        <f t="shared" si="3365"/>
        <v>0</v>
      </c>
      <c r="AO1947" s="379">
        <f t="shared" si="3366"/>
        <v>0</v>
      </c>
      <c r="AP1947" s="380">
        <f t="shared" si="3367"/>
        <v>0</v>
      </c>
      <c r="AQ1947" s="292">
        <f t="shared" si="3368"/>
        <v>0</v>
      </c>
      <c r="AR1947" s="388">
        <f t="shared" si="3369"/>
        <v>0</v>
      </c>
      <c r="AS1947" s="379">
        <f t="shared" si="3370"/>
        <v>0</v>
      </c>
      <c r="AT1947" s="380">
        <f t="shared" si="3371"/>
        <v>0</v>
      </c>
      <c r="AU1947" s="292">
        <f t="shared" si="3372"/>
        <v>0</v>
      </c>
      <c r="AV1947" s="388">
        <f t="shared" si="3373"/>
        <v>0</v>
      </c>
      <c r="AW1947" s="379">
        <f t="shared" si="3374"/>
        <v>0</v>
      </c>
      <c r="AX1947" s="380">
        <f t="shared" si="3375"/>
        <v>0</v>
      </c>
      <c r="AY1947" s="292">
        <f t="shared" si="3376"/>
        <v>0</v>
      </c>
      <c r="AZ1947" s="388">
        <f t="shared" si="3377"/>
        <v>0</v>
      </c>
      <c r="BA1947" s="379">
        <f t="shared" si="3378"/>
        <v>0</v>
      </c>
      <c r="BB1947" s="380">
        <f t="shared" si="3379"/>
        <v>0</v>
      </c>
      <c r="BC1947" s="292">
        <f t="shared" si="3380"/>
        <v>0</v>
      </c>
      <c r="BD1947" s="388">
        <f t="shared" si="3381"/>
        <v>0</v>
      </c>
      <c r="BE1947" s="379">
        <f t="shared" si="3382"/>
        <v>0</v>
      </c>
      <c r="BF1947" s="380">
        <f t="shared" si="3383"/>
        <v>0</v>
      </c>
      <c r="BG1947" s="292">
        <f t="shared" si="3384"/>
        <v>0</v>
      </c>
      <c r="BH1947" s="388">
        <f t="shared" si="3385"/>
        <v>0</v>
      </c>
      <c r="BI1947" s="379">
        <f t="shared" si="3386"/>
        <v>0</v>
      </c>
      <c r="BJ1947" s="380">
        <f t="shared" si="3387"/>
        <v>0</v>
      </c>
      <c r="BK1947" s="292">
        <f t="shared" si="3388"/>
        <v>0</v>
      </c>
      <c r="CD1947" s="303"/>
      <c r="CE1947" s="311"/>
      <c r="CF1947" s="311"/>
      <c r="CG1947" s="311"/>
      <c r="CH1947" s="311"/>
      <c r="CI1947" s="311"/>
      <c r="CJ1947" s="311"/>
      <c r="CK1947" s="311"/>
      <c r="CL1947" s="311"/>
      <c r="CM1947" s="311"/>
      <c r="CN1947" s="311"/>
      <c r="CO1947" s="311"/>
      <c r="CP1947" s="311"/>
      <c r="CQ1947" s="311"/>
      <c r="CR1947" s="311"/>
      <c r="CS1947" s="311"/>
      <c r="CT1947" s="311"/>
      <c r="CU1947" s="311"/>
      <c r="CV1947" s="311"/>
      <c r="CW1947" s="311"/>
      <c r="CX1947" s="311"/>
      <c r="CY1947" s="311"/>
      <c r="CZ1947" s="311"/>
      <c r="DA1947" s="311"/>
      <c r="DB1947" s="311"/>
      <c r="DC1947" s="311"/>
      <c r="DD1947" s="311"/>
      <c r="DE1947" s="311"/>
      <c r="DF1947" s="305"/>
      <c r="DG1947" s="305"/>
      <c r="DH1947" s="305"/>
      <c r="DJ1947" s="610"/>
      <c r="DK1947" s="611"/>
      <c r="DL1947" s="415"/>
      <c r="DM1947" s="416"/>
      <c r="DN1947" s="416"/>
      <c r="DO1947" s="416"/>
      <c r="DP1947" s="416"/>
      <c r="DQ1947" s="416"/>
      <c r="DR1947" s="416"/>
      <c r="DS1947" s="416"/>
      <c r="DT1947" s="416"/>
      <c r="DU1947" s="416"/>
      <c r="DV1947" s="416"/>
      <c r="DW1947" s="416"/>
      <c r="DX1947" s="416"/>
      <c r="DY1947" s="416"/>
      <c r="DZ1947" s="416"/>
      <c r="EA1947" s="416"/>
      <c r="EB1947" s="416"/>
      <c r="EC1947" s="416"/>
      <c r="ED1947" s="416"/>
      <c r="EE1947" s="416"/>
      <c r="EF1947" s="416"/>
      <c r="EG1947" s="416"/>
      <c r="EH1947" s="416"/>
      <c r="EI1947" s="416"/>
      <c r="EJ1947" s="416"/>
      <c r="EK1947" s="416"/>
      <c r="EL1947" s="416"/>
      <c r="EM1947" s="416"/>
      <c r="EN1947" s="416"/>
      <c r="EO1947" s="417"/>
      <c r="ET1947" s="375"/>
      <c r="EU1947" s="375"/>
      <c r="EV1947" s="375"/>
      <c r="FF1947" s="400"/>
      <c r="FG1947" s="400"/>
      <c r="FH1947" s="400"/>
      <c r="FV1947" s="375"/>
      <c r="FW1947" s="375"/>
      <c r="FX1947" s="375"/>
    </row>
    <row r="1948" spans="1:180" ht="38.25" customHeight="1" x14ac:dyDescent="0.25">
      <c r="A1948" s="182"/>
      <c r="B1948" s="182"/>
      <c r="C1948" s="236" t="s">
        <v>489</v>
      </c>
      <c r="D1948" s="280"/>
      <c r="E1948" s="281"/>
      <c r="F1948" s="281"/>
      <c r="G1948" s="628"/>
      <c r="H1948" s="628"/>
      <c r="I1948" s="281"/>
      <c r="J1948" s="281"/>
      <c r="K1948" s="628"/>
      <c r="L1948" s="628"/>
      <c r="M1948" s="281"/>
      <c r="N1948" s="281"/>
      <c r="O1948" s="628"/>
      <c r="P1948" s="628"/>
      <c r="Q1948" s="281"/>
      <c r="R1948" s="281"/>
      <c r="S1948" s="628"/>
      <c r="T1948" s="628"/>
      <c r="U1948" s="281"/>
      <c r="V1948" s="281"/>
      <c r="W1948" s="628"/>
      <c r="X1948" s="628"/>
      <c r="Y1948" s="281"/>
      <c r="Z1948" s="281"/>
      <c r="AA1948" s="628"/>
      <c r="AB1948" s="628"/>
      <c r="AC1948" s="281"/>
      <c r="AD1948" s="281"/>
      <c r="AE1948" s="60"/>
      <c r="AF1948" s="259"/>
      <c r="AG1948" s="375">
        <f t="shared" si="3418"/>
        <v>27</v>
      </c>
      <c r="AH1948" s="375"/>
      <c r="AI1948" s="375"/>
      <c r="AJ1948" s="388">
        <f t="shared" si="3361"/>
        <v>0</v>
      </c>
      <c r="AK1948" s="379">
        <f t="shared" si="3362"/>
        <v>0</v>
      </c>
      <c r="AL1948" s="380">
        <f t="shared" si="3363"/>
        <v>0</v>
      </c>
      <c r="AM1948" s="292">
        <f t="shared" si="3364"/>
        <v>0</v>
      </c>
      <c r="AN1948" s="388">
        <f t="shared" si="3365"/>
        <v>0</v>
      </c>
      <c r="AO1948" s="379">
        <f t="shared" si="3366"/>
        <v>0</v>
      </c>
      <c r="AP1948" s="380">
        <f t="shared" si="3367"/>
        <v>0</v>
      </c>
      <c r="AQ1948" s="292">
        <f t="shared" si="3368"/>
        <v>0</v>
      </c>
      <c r="AR1948" s="388">
        <f t="shared" si="3369"/>
        <v>0</v>
      </c>
      <c r="AS1948" s="379">
        <f t="shared" si="3370"/>
        <v>0</v>
      </c>
      <c r="AT1948" s="380">
        <f t="shared" si="3371"/>
        <v>0</v>
      </c>
      <c r="AU1948" s="292">
        <f t="shared" si="3372"/>
        <v>0</v>
      </c>
      <c r="AV1948" s="388">
        <f t="shared" si="3373"/>
        <v>0</v>
      </c>
      <c r="AW1948" s="379">
        <f t="shared" si="3374"/>
        <v>0</v>
      </c>
      <c r="AX1948" s="380">
        <f t="shared" si="3375"/>
        <v>0</v>
      </c>
      <c r="AY1948" s="292">
        <f t="shared" si="3376"/>
        <v>0</v>
      </c>
      <c r="AZ1948" s="388">
        <f t="shared" si="3377"/>
        <v>0</v>
      </c>
      <c r="BA1948" s="379">
        <f t="shared" si="3378"/>
        <v>0</v>
      </c>
      <c r="BB1948" s="380">
        <f t="shared" si="3379"/>
        <v>0</v>
      </c>
      <c r="BC1948" s="292">
        <f t="shared" si="3380"/>
        <v>0</v>
      </c>
      <c r="BD1948" s="388">
        <f t="shared" si="3381"/>
        <v>0</v>
      </c>
      <c r="BE1948" s="379">
        <f t="shared" si="3382"/>
        <v>0</v>
      </c>
      <c r="BF1948" s="380">
        <f t="shared" si="3383"/>
        <v>0</v>
      </c>
      <c r="BG1948" s="292">
        <f t="shared" si="3384"/>
        <v>0</v>
      </c>
      <c r="BH1948" s="388">
        <f t="shared" si="3385"/>
        <v>0</v>
      </c>
      <c r="BI1948" s="379">
        <f t="shared" si="3386"/>
        <v>0</v>
      </c>
      <c r="BJ1948" s="380">
        <f t="shared" si="3387"/>
        <v>0</v>
      </c>
      <c r="BK1948" s="292">
        <f t="shared" si="3388"/>
        <v>0</v>
      </c>
      <c r="CD1948" s="303"/>
      <c r="CE1948" s="311"/>
      <c r="CF1948" s="311"/>
      <c r="CG1948" s="311"/>
      <c r="CH1948" s="311"/>
      <c r="CI1948" s="311"/>
      <c r="CJ1948" s="311"/>
      <c r="CK1948" s="311"/>
      <c r="CL1948" s="311"/>
      <c r="CM1948" s="311"/>
      <c r="CN1948" s="311"/>
      <c r="CO1948" s="311"/>
      <c r="CP1948" s="311"/>
      <c r="CQ1948" s="311"/>
      <c r="CR1948" s="311"/>
      <c r="CS1948" s="311"/>
      <c r="CT1948" s="311"/>
      <c r="CU1948" s="311"/>
      <c r="CV1948" s="311"/>
      <c r="CW1948" s="311"/>
      <c r="CX1948" s="311"/>
      <c r="CY1948" s="311"/>
      <c r="CZ1948" s="311"/>
      <c r="DA1948" s="311"/>
      <c r="DB1948" s="311"/>
      <c r="DC1948" s="311"/>
      <c r="DD1948" s="311"/>
      <c r="DE1948" s="311"/>
      <c r="DF1948" s="305"/>
      <c r="DG1948" s="305"/>
      <c r="DH1948" s="305"/>
      <c r="DJ1948" s="610"/>
      <c r="DK1948" s="611"/>
      <c r="DL1948" s="415"/>
      <c r="DM1948" s="416"/>
      <c r="DN1948" s="416"/>
      <c r="DO1948" s="416"/>
      <c r="DP1948" s="416"/>
      <c r="DQ1948" s="416"/>
      <c r="DR1948" s="416"/>
      <c r="DS1948" s="416"/>
      <c r="DT1948" s="416"/>
      <c r="DU1948" s="416"/>
      <c r="DV1948" s="416"/>
      <c r="DW1948" s="416"/>
      <c r="DX1948" s="416"/>
      <c r="DY1948" s="416"/>
      <c r="DZ1948" s="416"/>
      <c r="EA1948" s="416"/>
      <c r="EB1948" s="416"/>
      <c r="EC1948" s="416"/>
      <c r="ED1948" s="416"/>
      <c r="EE1948" s="416"/>
      <c r="EF1948" s="416"/>
      <c r="EG1948" s="416"/>
      <c r="EH1948" s="416"/>
      <c r="EI1948" s="416"/>
      <c r="EJ1948" s="416"/>
      <c r="EK1948" s="416"/>
      <c r="EL1948" s="416"/>
      <c r="EM1948" s="416"/>
      <c r="EN1948" s="416"/>
      <c r="EO1948" s="417"/>
      <c r="ET1948" s="375"/>
      <c r="EU1948" s="375"/>
      <c r="EV1948" s="375"/>
      <c r="FF1948" s="400"/>
      <c r="FG1948" s="400"/>
      <c r="FH1948" s="400"/>
      <c r="FV1948" s="375"/>
      <c r="FW1948" s="375"/>
      <c r="FX1948" s="375"/>
    </row>
    <row r="1949" spans="1:180" ht="38.25" customHeight="1" x14ac:dyDescent="0.25">
      <c r="A1949" s="182"/>
      <c r="B1949" s="182"/>
      <c r="C1949" s="236" t="s">
        <v>491</v>
      </c>
      <c r="D1949" s="280"/>
      <c r="E1949" s="281"/>
      <c r="F1949" s="281"/>
      <c r="G1949" s="628"/>
      <c r="H1949" s="628"/>
      <c r="I1949" s="281"/>
      <c r="J1949" s="281"/>
      <c r="K1949" s="628"/>
      <c r="L1949" s="628"/>
      <c r="M1949" s="281"/>
      <c r="N1949" s="281"/>
      <c r="O1949" s="628"/>
      <c r="P1949" s="628"/>
      <c r="Q1949" s="281"/>
      <c r="R1949" s="281"/>
      <c r="S1949" s="628"/>
      <c r="T1949" s="628"/>
      <c r="U1949" s="281"/>
      <c r="V1949" s="281"/>
      <c r="W1949" s="628"/>
      <c r="X1949" s="628"/>
      <c r="Y1949" s="281"/>
      <c r="Z1949" s="281"/>
      <c r="AA1949" s="628"/>
      <c r="AB1949" s="628"/>
      <c r="AC1949" s="281"/>
      <c r="AD1949" s="281"/>
      <c r="AE1949" s="60"/>
      <c r="AF1949" s="259"/>
      <c r="AG1949" s="375">
        <f t="shared" si="3418"/>
        <v>27</v>
      </c>
      <c r="AH1949" s="375"/>
      <c r="AI1949" s="375"/>
      <c r="AJ1949" s="388">
        <f t="shared" si="3361"/>
        <v>0</v>
      </c>
      <c r="AK1949" s="379">
        <f t="shared" si="3362"/>
        <v>0</v>
      </c>
      <c r="AL1949" s="380">
        <f t="shared" si="3363"/>
        <v>0</v>
      </c>
      <c r="AM1949" s="292">
        <f t="shared" si="3364"/>
        <v>0</v>
      </c>
      <c r="AN1949" s="388">
        <f t="shared" si="3365"/>
        <v>0</v>
      </c>
      <c r="AO1949" s="379">
        <f t="shared" si="3366"/>
        <v>0</v>
      </c>
      <c r="AP1949" s="380">
        <f t="shared" si="3367"/>
        <v>0</v>
      </c>
      <c r="AQ1949" s="292">
        <f t="shared" si="3368"/>
        <v>0</v>
      </c>
      <c r="AR1949" s="388">
        <f t="shared" si="3369"/>
        <v>0</v>
      </c>
      <c r="AS1949" s="379">
        <f t="shared" si="3370"/>
        <v>0</v>
      </c>
      <c r="AT1949" s="380">
        <f t="shared" si="3371"/>
        <v>0</v>
      </c>
      <c r="AU1949" s="292">
        <f t="shared" si="3372"/>
        <v>0</v>
      </c>
      <c r="AV1949" s="388">
        <f t="shared" si="3373"/>
        <v>0</v>
      </c>
      <c r="AW1949" s="379">
        <f t="shared" si="3374"/>
        <v>0</v>
      </c>
      <c r="AX1949" s="380">
        <f t="shared" si="3375"/>
        <v>0</v>
      </c>
      <c r="AY1949" s="292">
        <f t="shared" si="3376"/>
        <v>0</v>
      </c>
      <c r="AZ1949" s="388">
        <f t="shared" si="3377"/>
        <v>0</v>
      </c>
      <c r="BA1949" s="379">
        <f t="shared" si="3378"/>
        <v>0</v>
      </c>
      <c r="BB1949" s="380">
        <f t="shared" si="3379"/>
        <v>0</v>
      </c>
      <c r="BC1949" s="292">
        <f t="shared" si="3380"/>
        <v>0</v>
      </c>
      <c r="BD1949" s="388">
        <f t="shared" si="3381"/>
        <v>0</v>
      </c>
      <c r="BE1949" s="379">
        <f t="shared" si="3382"/>
        <v>0</v>
      </c>
      <c r="BF1949" s="380">
        <f t="shared" si="3383"/>
        <v>0</v>
      </c>
      <c r="BG1949" s="292">
        <f t="shared" si="3384"/>
        <v>0</v>
      </c>
      <c r="BH1949" s="388">
        <f t="shared" si="3385"/>
        <v>0</v>
      </c>
      <c r="BI1949" s="379">
        <f t="shared" si="3386"/>
        <v>0</v>
      </c>
      <c r="BJ1949" s="380">
        <f t="shared" si="3387"/>
        <v>0</v>
      </c>
      <c r="BK1949" s="292">
        <f t="shared" si="3388"/>
        <v>0</v>
      </c>
      <c r="CD1949" s="299" t="s">
        <v>60</v>
      </c>
      <c r="CE1949" s="423">
        <f t="shared" ref="CE1949" si="3775">IF(D1949="",0,D1949)</f>
        <v>0</v>
      </c>
      <c r="CF1949" s="423">
        <f t="shared" ref="CF1949" si="3776">IF(E1949="",0,E1949)</f>
        <v>0</v>
      </c>
      <c r="CG1949" s="423">
        <f t="shared" ref="CG1949" si="3777">IF(F1949="",0,F1949)</f>
        <v>0</v>
      </c>
      <c r="CH1949" s="423">
        <f t="shared" ref="CH1949" si="3778">IF(G1949="",0,G1949)</f>
        <v>0</v>
      </c>
      <c r="CI1949" s="423">
        <f t="shared" ref="CI1949" si="3779">IF(H1949="",0,H1949)</f>
        <v>0</v>
      </c>
      <c r="CJ1949" s="423">
        <f t="shared" ref="CJ1949" si="3780">IF(I1949="",0,I1949)</f>
        <v>0</v>
      </c>
      <c r="CK1949" s="423">
        <f t="shared" ref="CK1949" si="3781">IF(J1949="",0,J1949)</f>
        <v>0</v>
      </c>
      <c r="CL1949" s="423">
        <f t="shared" ref="CL1949" si="3782">IF(K1949="",0,K1949)</f>
        <v>0</v>
      </c>
      <c r="CM1949" s="423">
        <f t="shared" ref="CM1949" si="3783">IF(L1949="",0,L1949)</f>
        <v>0</v>
      </c>
      <c r="CN1949" s="423">
        <f t="shared" ref="CN1949" si="3784">IF(M1949="",0,M1949)</f>
        <v>0</v>
      </c>
      <c r="CO1949" s="423">
        <f t="shared" ref="CO1949" si="3785">IF(N1949="",0,N1949)</f>
        <v>0</v>
      </c>
      <c r="CP1949" s="423">
        <f t="shared" ref="CP1949" si="3786">IF(O1949="",0,O1949)</f>
        <v>0</v>
      </c>
      <c r="CQ1949" s="423">
        <f t="shared" ref="CQ1949" si="3787">IF(P1949="",0,P1949)</f>
        <v>0</v>
      </c>
      <c r="CR1949" s="423">
        <f t="shared" ref="CR1949" si="3788">IF(Q1949="",0,Q1949)</f>
        <v>0</v>
      </c>
      <c r="CS1949" s="423">
        <f t="shared" ref="CS1949" si="3789">IF(R1949="",0,R1949)</f>
        <v>0</v>
      </c>
      <c r="CT1949" s="423">
        <f t="shared" ref="CT1949" si="3790">IF(S1949="",0,S1949)</f>
        <v>0</v>
      </c>
      <c r="CU1949" s="423">
        <f t="shared" ref="CU1949" si="3791">IF(T1949="",0,T1949)</f>
        <v>0</v>
      </c>
      <c r="CV1949" s="423">
        <f t="shared" ref="CV1949" si="3792">IF(U1949="",0,U1949)</f>
        <v>0</v>
      </c>
      <c r="CW1949" s="423">
        <f t="shared" ref="CW1949" si="3793">IF(V1949="",0,V1949)</f>
        <v>0</v>
      </c>
      <c r="CX1949" s="423">
        <f t="shared" ref="CX1949" si="3794">IF(W1949="",0,W1949)</f>
        <v>0</v>
      </c>
      <c r="CY1949" s="423">
        <f t="shared" ref="CY1949" si="3795">IF(X1949="",0,X1949)</f>
        <v>0</v>
      </c>
      <c r="CZ1949" s="423">
        <f t="shared" ref="CZ1949" si="3796">IF(Y1949="",0,Y1949)</f>
        <v>0</v>
      </c>
      <c r="DA1949" s="423">
        <f t="shared" ref="DA1949" si="3797">IF(Z1949="",0,Z1949)</f>
        <v>0</v>
      </c>
      <c r="DB1949" s="423">
        <f t="shared" ref="DB1949" si="3798">IF(AA1949="",0,AA1949)</f>
        <v>0</v>
      </c>
      <c r="DC1949" s="423">
        <f t="shared" ref="DC1949" si="3799">IF(AB1949="",0,AB1949)</f>
        <v>0</v>
      </c>
      <c r="DD1949" s="423">
        <f t="shared" ref="DD1949" si="3800">IF(AC1949="",0,AC1949)</f>
        <v>0</v>
      </c>
      <c r="DE1949" s="423">
        <f t="shared" ref="DE1949" si="3801">IF(AD1949="",0,AD1949)</f>
        <v>0</v>
      </c>
      <c r="DF1949" s="300"/>
      <c r="DG1949" s="300"/>
      <c r="DH1949" s="300"/>
      <c r="DJ1949" s="610"/>
      <c r="DK1949" s="611"/>
      <c r="DL1949" s="415"/>
      <c r="DM1949" s="416"/>
      <c r="DN1949" s="416"/>
      <c r="DO1949" s="416"/>
      <c r="DP1949" s="416"/>
      <c r="DQ1949" s="416"/>
      <c r="DR1949" s="416"/>
      <c r="DS1949" s="416"/>
      <c r="DT1949" s="416"/>
      <c r="DU1949" s="416"/>
      <c r="DV1949" s="416"/>
      <c r="DW1949" s="416"/>
      <c r="DX1949" s="416"/>
      <c r="DY1949" s="416"/>
      <c r="DZ1949" s="416"/>
      <c r="EA1949" s="416"/>
      <c r="EB1949" s="416"/>
      <c r="EC1949" s="416"/>
      <c r="ED1949" s="416"/>
      <c r="EE1949" s="416"/>
      <c r="EF1949" s="416"/>
      <c r="EG1949" s="416"/>
      <c r="EH1949" s="416"/>
      <c r="EI1949" s="416"/>
      <c r="EJ1949" s="416"/>
      <c r="EK1949" s="416"/>
      <c r="EL1949" s="416"/>
      <c r="EM1949" s="416"/>
      <c r="EN1949" s="416"/>
      <c r="EO1949" s="417"/>
      <c r="ET1949" s="375"/>
      <c r="EU1949" s="375"/>
      <c r="EV1949" s="375"/>
      <c r="FF1949" s="400"/>
      <c r="FG1949" s="400"/>
      <c r="FH1949" s="400"/>
      <c r="FV1949" s="375"/>
      <c r="FW1949" s="375"/>
      <c r="FX1949" s="375"/>
    </row>
    <row r="1950" spans="1:180" ht="38.25" customHeight="1" x14ac:dyDescent="0.25">
      <c r="A1950" s="183"/>
      <c r="B1950" s="183"/>
      <c r="C1950" s="237" t="s">
        <v>498</v>
      </c>
      <c r="D1950" s="280"/>
      <c r="E1950" s="281"/>
      <c r="F1950" s="281"/>
      <c r="G1950" s="628"/>
      <c r="H1950" s="628"/>
      <c r="I1950" s="281"/>
      <c r="J1950" s="281"/>
      <c r="K1950" s="628"/>
      <c r="L1950" s="628"/>
      <c r="M1950" s="281"/>
      <c r="N1950" s="281"/>
      <c r="O1950" s="628"/>
      <c r="P1950" s="628"/>
      <c r="Q1950" s="281"/>
      <c r="R1950" s="281"/>
      <c r="S1950" s="628"/>
      <c r="T1950" s="628"/>
      <c r="U1950" s="281"/>
      <c r="V1950" s="281"/>
      <c r="W1950" s="628"/>
      <c r="X1950" s="628"/>
      <c r="Y1950" s="281"/>
      <c r="Z1950" s="281"/>
      <c r="AA1950" s="628"/>
      <c r="AB1950" s="628"/>
      <c r="AC1950" s="281"/>
      <c r="AD1950" s="281"/>
      <c r="AE1950" s="60"/>
      <c r="AF1950" s="259"/>
      <c r="AG1950" s="375">
        <f t="shared" si="3418"/>
        <v>27</v>
      </c>
      <c r="AH1950" s="375"/>
      <c r="AI1950" s="375"/>
      <c r="AJ1950" s="388">
        <f t="shared" ref="AJ1950:AJ1981" si="3802">D1950</f>
        <v>0</v>
      </c>
      <c r="AK1950" s="379">
        <f t="shared" ref="AK1950:AK1981" si="3803">COUNTIF(E1950:F1950,"ns")</f>
        <v>0</v>
      </c>
      <c r="AL1950" s="380">
        <f t="shared" ref="AL1950:AL1981" si="3804">SUM(E1950:F1950)</f>
        <v>0</v>
      </c>
      <c r="AM1950" s="292">
        <f t="shared" ref="AM1950:AM1981" si="3805">IF($AG$1852=$AH$1852,0,IF(OR(AND(AJ1950=0,AK1950&gt;0),AND(AJ1950="ns",AL1950&gt;0),AND(AJ1950="ns",AK1950=0,AL1950=0)),1,IF(OR(AND(AJ1950&gt;0,AK1950=2),AND(AJ1950="ns",AK1950=2),AND(AJ1950="ns",AL1950=0,AK1950&gt;0),AJ1950=AL1950),0,1)))</f>
        <v>0</v>
      </c>
      <c r="AN1950" s="388">
        <f t="shared" ref="AN1950:AN1981" si="3806">G1950</f>
        <v>0</v>
      </c>
      <c r="AO1950" s="379">
        <f t="shared" ref="AO1950:AO1981" si="3807">COUNTIF(I1950:J1950,"ns")</f>
        <v>0</v>
      </c>
      <c r="AP1950" s="380">
        <f t="shared" ref="AP1950:AP1981" si="3808">SUM(I1950:J1950)</f>
        <v>0</v>
      </c>
      <c r="AQ1950" s="292">
        <f t="shared" ref="AQ1950:AQ1981" si="3809">IF($AG$1852=$AH$1852,0,IF(OR(AND(AN1950=0,AO1950&gt;0),AND(AN1950="ns",AP1950&gt;0),AND(AN1950="ns",AO1950=0,AP1950=0)),1,IF(OR(AND(AN1950&gt;0,AO1950=2),AND(AN1950="ns",AO1950=2),AND(AN1950="ns",AP1950=0,AO1950&gt;0),AN1950=AP1950),0,1)))</f>
        <v>0</v>
      </c>
      <c r="AR1950" s="388">
        <f t="shared" ref="AR1950:AR1981" si="3810">K1950</f>
        <v>0</v>
      </c>
      <c r="AS1950" s="379">
        <f t="shared" ref="AS1950:AS1981" si="3811">COUNTIF(M1950:N1950,"ns")</f>
        <v>0</v>
      </c>
      <c r="AT1950" s="380">
        <f t="shared" ref="AT1950:AT1981" si="3812">SUM(M1950:N1950)</f>
        <v>0</v>
      </c>
      <c r="AU1950" s="292">
        <f t="shared" ref="AU1950:AU1981" si="3813">IF($AG$1852=$AH$1852,0,IF(OR(AND(AR1950=0,AS1950&gt;0),AND(AR1950="ns",AT1950&gt;0),AND(AR1950="ns",AS1950=0,AT1950=0)),1,IF(OR(AND(AR1950&gt;0,AS1950=2),AND(AR1950="ns",AS1950=2),AND(AR1950="ns",AT1950=0,AS1950&gt;0),AR1950=AT1950),0,1)))</f>
        <v>0</v>
      </c>
      <c r="AV1950" s="388">
        <f t="shared" ref="AV1950:AV1981" si="3814">O1950</f>
        <v>0</v>
      </c>
      <c r="AW1950" s="379">
        <f t="shared" ref="AW1950:AW1981" si="3815">COUNTIF(Q1950:R1950,"ns")</f>
        <v>0</v>
      </c>
      <c r="AX1950" s="380">
        <f t="shared" ref="AX1950:AX1981" si="3816">SUM(Q1950:R1950)</f>
        <v>0</v>
      </c>
      <c r="AY1950" s="292">
        <f t="shared" ref="AY1950:AY1981" si="3817">IF($AG$1852=$AH$1852,0,IF(OR(AND(AV1950=0,AW1950&gt;0),AND(AV1950="ns",AX1950&gt;0),AND(AV1950="ns",AW1950=0,AX1950=0)),1,IF(OR(AND(AV1950&gt;0,AW1950=2),AND(AV1950="ns",AW1950=2),AND(AV1950="ns",AX1950=0,AW1950&gt;0),AV1950=AX1950),0,1)))</f>
        <v>0</v>
      </c>
      <c r="AZ1950" s="388">
        <f t="shared" ref="AZ1950:AZ1981" si="3818">S1950</f>
        <v>0</v>
      </c>
      <c r="BA1950" s="379">
        <f t="shared" ref="BA1950:BA1981" si="3819">COUNTIF(U1950:V1950,"ns")</f>
        <v>0</v>
      </c>
      <c r="BB1950" s="380">
        <f t="shared" ref="BB1950:BB1981" si="3820">SUM(U1950:V1950)</f>
        <v>0</v>
      </c>
      <c r="BC1950" s="292">
        <f t="shared" ref="BC1950:BC1981" si="3821">IF($AG$1852=$AH$1852,0,IF(OR(AND(AZ1950=0,BA1950&gt;0),AND(AZ1950="ns",BB1950&gt;0),AND(AZ1950="ns",BA1950=0,BB1950=0)),1,IF(OR(AND(AZ1950&gt;0,BA1950=2),AND(AZ1950="ns",BA1950=2),AND(AZ1950="ns",BB1950=0,BA1950&gt;0),AZ1950=BB1950),0,1)))</f>
        <v>0</v>
      </c>
      <c r="BD1950" s="388">
        <f t="shared" ref="BD1950:BD1981" si="3822">W1950</f>
        <v>0</v>
      </c>
      <c r="BE1950" s="379">
        <f t="shared" ref="BE1950:BE1981" si="3823">COUNTIF(Y1950:Z1950,"ns")</f>
        <v>0</v>
      </c>
      <c r="BF1950" s="380">
        <f t="shared" ref="BF1950:BF1981" si="3824">SUM(Y1950:Z1950)</f>
        <v>0</v>
      </c>
      <c r="BG1950" s="292">
        <f t="shared" ref="BG1950:BG1981" si="3825">IF($AG$1852=$AH$1852,0,IF(OR(AND(BD1950=0,BE1950&gt;0),AND(BD1950="ns",BF1950&gt;0),AND(BD1950="ns",BE1950=0,BF1950=0)),1,IF(OR(AND(BD1950&gt;0,BE1950=2),AND(BD1950="ns",BE1950=2),AND(BD1950="ns",BF1950=0,BE1950&gt;0),BD1950=BF1950),0,1)))</f>
        <v>0</v>
      </c>
      <c r="BH1950" s="388">
        <f t="shared" ref="BH1950:BH1981" si="3826">AA1950</f>
        <v>0</v>
      </c>
      <c r="BI1950" s="379">
        <f t="shared" ref="BI1950:BI1981" si="3827">COUNTIF(AC1950:AD1950,"ns")</f>
        <v>0</v>
      </c>
      <c r="BJ1950" s="380">
        <f t="shared" ref="BJ1950:BJ1981" si="3828">SUM(AC1950:AD1950)</f>
        <v>0</v>
      </c>
      <c r="BK1950" s="292">
        <f t="shared" ref="BK1950:BK1981" si="3829">IF($AG$1852=$AH$1852,0,IF(OR(AND(BH1950=0,BI1950&gt;0),AND(BH1950="ns",BJ1950&gt;0),AND(BH1950="ns",BI1950=0,BJ1950=0)),1,IF(OR(AND(BH1950&gt;0,BI1950=2),AND(BH1950="ns",BI1950=2),AND(BH1950="ns",BJ1950=0,BI1950&gt;0),BH1950=BJ1950),0,1)))</f>
        <v>0</v>
      </c>
      <c r="CD1950" s="299" t="s">
        <v>1917</v>
      </c>
      <c r="CE1950" s="301">
        <f t="shared" ref="CE1950" si="3830">SUM(D1950:D1954)</f>
        <v>0</v>
      </c>
      <c r="CF1950" s="301">
        <f t="shared" ref="CF1950" si="3831">SUM(E1950:E1954)</f>
        <v>0</v>
      </c>
      <c r="CG1950" s="301">
        <f t="shared" ref="CG1950" si="3832">SUM(F1950:F1954)</f>
        <v>0</v>
      </c>
      <c r="CH1950" s="301">
        <f t="shared" ref="CH1950" si="3833">SUM(G1950:G1954)</f>
        <v>0</v>
      </c>
      <c r="CI1950" s="301">
        <f t="shared" ref="CI1950" si="3834">SUM(H1950:H1954)</f>
        <v>0</v>
      </c>
      <c r="CJ1950" s="301">
        <f t="shared" ref="CJ1950" si="3835">SUM(I1950:I1954)</f>
        <v>0</v>
      </c>
      <c r="CK1950" s="301">
        <f t="shared" ref="CK1950" si="3836">SUM(J1950:J1954)</f>
        <v>0</v>
      </c>
      <c r="CL1950" s="301">
        <f t="shared" ref="CL1950" si="3837">SUM(K1950:K1954)</f>
        <v>0</v>
      </c>
      <c r="CM1950" s="301">
        <f t="shared" ref="CM1950" si="3838">SUM(L1950:L1954)</f>
        <v>0</v>
      </c>
      <c r="CN1950" s="301">
        <f t="shared" ref="CN1950" si="3839">SUM(M1950:M1954)</f>
        <v>0</v>
      </c>
      <c r="CO1950" s="301">
        <f t="shared" ref="CO1950" si="3840">SUM(N1950:N1954)</f>
        <v>0</v>
      </c>
      <c r="CP1950" s="301">
        <f t="shared" ref="CP1950" si="3841">SUM(O1950:O1954)</f>
        <v>0</v>
      </c>
      <c r="CQ1950" s="301">
        <f t="shared" ref="CQ1950" si="3842">SUM(P1950:P1954)</f>
        <v>0</v>
      </c>
      <c r="CR1950" s="301">
        <f t="shared" ref="CR1950" si="3843">SUM(Q1950:Q1954)</f>
        <v>0</v>
      </c>
      <c r="CS1950" s="301">
        <f t="shared" ref="CS1950" si="3844">SUM(R1950:R1954)</f>
        <v>0</v>
      </c>
      <c r="CT1950" s="301">
        <f t="shared" ref="CT1950" si="3845">SUM(S1950:S1954)</f>
        <v>0</v>
      </c>
      <c r="CU1950" s="301">
        <f t="shared" ref="CU1950" si="3846">SUM(T1950:T1954)</f>
        <v>0</v>
      </c>
      <c r="CV1950" s="301">
        <f t="shared" ref="CV1950" si="3847">SUM(U1950:U1954)</f>
        <v>0</v>
      </c>
      <c r="CW1950" s="301">
        <f t="shared" ref="CW1950" si="3848">SUM(V1950:V1954)</f>
        <v>0</v>
      </c>
      <c r="CX1950" s="301">
        <f t="shared" ref="CX1950" si="3849">SUM(W1950:W1954)</f>
        <v>0</v>
      </c>
      <c r="CY1950" s="301">
        <f t="shared" ref="CY1950" si="3850">SUM(X1950:X1954)</f>
        <v>0</v>
      </c>
      <c r="CZ1950" s="301">
        <f t="shared" ref="CZ1950" si="3851">SUM(Y1950:Y1954)</f>
        <v>0</v>
      </c>
      <c r="DA1950" s="301">
        <f t="shared" ref="DA1950" si="3852">SUM(Z1950:Z1954)</f>
        <v>0</v>
      </c>
      <c r="DB1950" s="301">
        <f t="shared" ref="DB1950" si="3853">SUM(AA1950:AA1954)</f>
        <v>0</v>
      </c>
      <c r="DC1950" s="301">
        <f t="shared" ref="DC1950" si="3854">SUM(AB1950:AB1954)</f>
        <v>0</v>
      </c>
      <c r="DD1950" s="301">
        <f t="shared" ref="DD1950" si="3855">SUM(AC1950:AC1954)</f>
        <v>0</v>
      </c>
      <c r="DE1950" s="301">
        <f t="shared" ref="DE1950" si="3856">SUM(AD1950:AD1954)</f>
        <v>0</v>
      </c>
      <c r="DF1950" s="301"/>
      <c r="DG1950" s="301"/>
      <c r="DH1950" s="301"/>
      <c r="DJ1950" s="616"/>
      <c r="DK1950" s="617"/>
      <c r="DL1950" s="415"/>
      <c r="DM1950" s="416"/>
      <c r="DN1950" s="416"/>
      <c r="DO1950" s="416"/>
      <c r="DP1950" s="416"/>
      <c r="DQ1950" s="416"/>
      <c r="DR1950" s="416"/>
      <c r="DS1950" s="416"/>
      <c r="DT1950" s="416"/>
      <c r="DU1950" s="416"/>
      <c r="DV1950" s="416"/>
      <c r="DW1950" s="416"/>
      <c r="DX1950" s="416"/>
      <c r="DY1950" s="416"/>
      <c r="DZ1950" s="416"/>
      <c r="EA1950" s="416"/>
      <c r="EB1950" s="416"/>
      <c r="EC1950" s="416"/>
      <c r="ED1950" s="416"/>
      <c r="EE1950" s="416"/>
      <c r="EF1950" s="416"/>
      <c r="EG1950" s="416"/>
      <c r="EH1950" s="416"/>
      <c r="EI1950" s="416"/>
      <c r="EJ1950" s="416"/>
      <c r="EK1950" s="416"/>
      <c r="EL1950" s="416"/>
      <c r="EM1950" s="416"/>
      <c r="EN1950" s="416"/>
      <c r="EO1950" s="417"/>
      <c r="ET1950" s="375"/>
      <c r="EU1950" s="375"/>
      <c r="EV1950" s="375"/>
      <c r="FF1950" s="400"/>
      <c r="FG1950" s="400"/>
      <c r="FH1950" s="400"/>
      <c r="FV1950" s="375"/>
      <c r="FW1950" s="375"/>
      <c r="FX1950" s="375"/>
    </row>
    <row r="1951" spans="1:180" ht="38.25" customHeight="1" x14ac:dyDescent="0.25">
      <c r="A1951" s="183"/>
      <c r="B1951" s="183"/>
      <c r="C1951" s="237" t="s">
        <v>499</v>
      </c>
      <c r="D1951" s="280"/>
      <c r="E1951" s="281"/>
      <c r="F1951" s="281"/>
      <c r="G1951" s="628"/>
      <c r="H1951" s="628"/>
      <c r="I1951" s="281"/>
      <c r="J1951" s="281"/>
      <c r="K1951" s="628"/>
      <c r="L1951" s="628"/>
      <c r="M1951" s="281"/>
      <c r="N1951" s="281"/>
      <c r="O1951" s="628"/>
      <c r="P1951" s="628"/>
      <c r="Q1951" s="281"/>
      <c r="R1951" s="281"/>
      <c r="S1951" s="628"/>
      <c r="T1951" s="628"/>
      <c r="U1951" s="281"/>
      <c r="V1951" s="281"/>
      <c r="W1951" s="628"/>
      <c r="X1951" s="628"/>
      <c r="Y1951" s="281"/>
      <c r="Z1951" s="281"/>
      <c r="AA1951" s="628"/>
      <c r="AB1951" s="628"/>
      <c r="AC1951" s="281"/>
      <c r="AD1951" s="281"/>
      <c r="AE1951" s="60"/>
      <c r="AF1951" s="259"/>
      <c r="AG1951" s="375">
        <f t="shared" si="3418"/>
        <v>27</v>
      </c>
      <c r="AH1951" s="375"/>
      <c r="AI1951" s="375"/>
      <c r="AJ1951" s="388">
        <f t="shared" si="3802"/>
        <v>0</v>
      </c>
      <c r="AK1951" s="379">
        <f t="shared" si="3803"/>
        <v>0</v>
      </c>
      <c r="AL1951" s="380">
        <f t="shared" si="3804"/>
        <v>0</v>
      </c>
      <c r="AM1951" s="292">
        <f t="shared" si="3805"/>
        <v>0</v>
      </c>
      <c r="AN1951" s="388">
        <f t="shared" si="3806"/>
        <v>0</v>
      </c>
      <c r="AO1951" s="379">
        <f t="shared" si="3807"/>
        <v>0</v>
      </c>
      <c r="AP1951" s="380">
        <f t="shared" si="3808"/>
        <v>0</v>
      </c>
      <c r="AQ1951" s="292">
        <f t="shared" si="3809"/>
        <v>0</v>
      </c>
      <c r="AR1951" s="388">
        <f t="shared" si="3810"/>
        <v>0</v>
      </c>
      <c r="AS1951" s="379">
        <f t="shared" si="3811"/>
        <v>0</v>
      </c>
      <c r="AT1951" s="380">
        <f t="shared" si="3812"/>
        <v>0</v>
      </c>
      <c r="AU1951" s="292">
        <f t="shared" si="3813"/>
        <v>0</v>
      </c>
      <c r="AV1951" s="388">
        <f t="shared" si="3814"/>
        <v>0</v>
      </c>
      <c r="AW1951" s="379">
        <f t="shared" si="3815"/>
        <v>0</v>
      </c>
      <c r="AX1951" s="380">
        <f t="shared" si="3816"/>
        <v>0</v>
      </c>
      <c r="AY1951" s="292">
        <f t="shared" si="3817"/>
        <v>0</v>
      </c>
      <c r="AZ1951" s="388">
        <f t="shared" si="3818"/>
        <v>0</v>
      </c>
      <c r="BA1951" s="379">
        <f t="shared" si="3819"/>
        <v>0</v>
      </c>
      <c r="BB1951" s="380">
        <f t="shared" si="3820"/>
        <v>0</v>
      </c>
      <c r="BC1951" s="292">
        <f t="shared" si="3821"/>
        <v>0</v>
      </c>
      <c r="BD1951" s="388">
        <f t="shared" si="3822"/>
        <v>0</v>
      </c>
      <c r="BE1951" s="379">
        <f t="shared" si="3823"/>
        <v>0</v>
      </c>
      <c r="BF1951" s="380">
        <f t="shared" si="3824"/>
        <v>0</v>
      </c>
      <c r="BG1951" s="292">
        <f t="shared" si="3825"/>
        <v>0</v>
      </c>
      <c r="BH1951" s="388">
        <f t="shared" si="3826"/>
        <v>0</v>
      </c>
      <c r="BI1951" s="379">
        <f t="shared" si="3827"/>
        <v>0</v>
      </c>
      <c r="BJ1951" s="380">
        <f t="shared" si="3828"/>
        <v>0</v>
      </c>
      <c r="BK1951" s="292">
        <f t="shared" si="3829"/>
        <v>0</v>
      </c>
      <c r="CD1951" s="299" t="s">
        <v>1910</v>
      </c>
      <c r="CE1951" s="422">
        <f t="shared" ref="CE1951" si="3857">IF(CE1949="NA",COUNTIF(D1950:D1954,"NA"),COUNTIF(D1950:D1954,"NS"))</f>
        <v>0</v>
      </c>
      <c r="CF1951" s="422">
        <f t="shared" ref="CF1951" si="3858">IF(CF1949="NA",COUNTIF(E1950:E1954,"NA"),COUNTIF(E1950:E1954,"NS"))</f>
        <v>0</v>
      </c>
      <c r="CG1951" s="422">
        <f t="shared" ref="CG1951" si="3859">IF(CG1949="NA",COUNTIF(F1950:F1954,"NA"),COUNTIF(F1950:F1954,"NS"))</f>
        <v>0</v>
      </c>
      <c r="CH1951" s="422">
        <f t="shared" ref="CH1951" si="3860">IF(CH1949="NA",COUNTIF(G1950:G1954,"NA"),COUNTIF(G1950:G1954,"NS"))</f>
        <v>0</v>
      </c>
      <c r="CI1951" s="422">
        <f t="shared" ref="CI1951" si="3861">IF(CI1949="NA",COUNTIF(H1950:H1954,"NA"),COUNTIF(H1950:H1954,"NS"))</f>
        <v>0</v>
      </c>
      <c r="CJ1951" s="422">
        <f t="shared" ref="CJ1951" si="3862">IF(CJ1949="NA",COUNTIF(I1950:I1954,"NA"),COUNTIF(I1950:I1954,"NS"))</f>
        <v>0</v>
      </c>
      <c r="CK1951" s="422">
        <f t="shared" ref="CK1951" si="3863">IF(CK1949="NA",COUNTIF(J1950:J1954,"NA"),COUNTIF(J1950:J1954,"NS"))</f>
        <v>0</v>
      </c>
      <c r="CL1951" s="422">
        <f t="shared" ref="CL1951" si="3864">IF(CL1949="NA",COUNTIF(K1950:K1954,"NA"),COUNTIF(K1950:K1954,"NS"))</f>
        <v>0</v>
      </c>
      <c r="CM1951" s="422">
        <f t="shared" ref="CM1951" si="3865">IF(CM1949="NA",COUNTIF(L1950:L1954,"NA"),COUNTIF(L1950:L1954,"NS"))</f>
        <v>0</v>
      </c>
      <c r="CN1951" s="422">
        <f t="shared" ref="CN1951" si="3866">IF(CN1949="NA",COUNTIF(M1950:M1954,"NA"),COUNTIF(M1950:M1954,"NS"))</f>
        <v>0</v>
      </c>
      <c r="CO1951" s="422">
        <f t="shared" ref="CO1951" si="3867">IF(CO1949="NA",COUNTIF(N1950:N1954,"NA"),COUNTIF(N1950:N1954,"NS"))</f>
        <v>0</v>
      </c>
      <c r="CP1951" s="422">
        <f t="shared" ref="CP1951" si="3868">IF(CP1949="NA",COUNTIF(O1950:O1954,"NA"),COUNTIF(O1950:O1954,"NS"))</f>
        <v>0</v>
      </c>
      <c r="CQ1951" s="422">
        <f t="shared" ref="CQ1951" si="3869">IF(CQ1949="NA",COUNTIF(P1950:P1954,"NA"),COUNTIF(P1950:P1954,"NS"))</f>
        <v>0</v>
      </c>
      <c r="CR1951" s="422">
        <f t="shared" ref="CR1951" si="3870">IF(CR1949="NA",COUNTIF(Q1950:Q1954,"NA"),COUNTIF(Q1950:Q1954,"NS"))</f>
        <v>0</v>
      </c>
      <c r="CS1951" s="422">
        <f t="shared" ref="CS1951" si="3871">IF(CS1949="NA",COUNTIF(R1950:R1954,"NA"),COUNTIF(R1950:R1954,"NS"))</f>
        <v>0</v>
      </c>
      <c r="CT1951" s="422">
        <f t="shared" ref="CT1951" si="3872">IF(CT1949="NA",COUNTIF(S1950:S1954,"NA"),COUNTIF(S1950:S1954,"NS"))</f>
        <v>0</v>
      </c>
      <c r="CU1951" s="422">
        <f t="shared" ref="CU1951" si="3873">IF(CU1949="NA",COUNTIF(T1950:T1954,"NA"),COUNTIF(T1950:T1954,"NS"))</f>
        <v>0</v>
      </c>
      <c r="CV1951" s="422">
        <f t="shared" ref="CV1951" si="3874">IF(CV1949="NA",COUNTIF(U1950:U1954,"NA"),COUNTIF(U1950:U1954,"NS"))</f>
        <v>0</v>
      </c>
      <c r="CW1951" s="422">
        <f t="shared" ref="CW1951" si="3875">IF(CW1949="NA",COUNTIF(V1950:V1954,"NA"),COUNTIF(V1950:V1954,"NS"))</f>
        <v>0</v>
      </c>
      <c r="CX1951" s="422">
        <f t="shared" ref="CX1951" si="3876">IF(CX1949="NA",COUNTIF(W1950:W1954,"NA"),COUNTIF(W1950:W1954,"NS"))</f>
        <v>0</v>
      </c>
      <c r="CY1951" s="422">
        <f t="shared" ref="CY1951" si="3877">IF(CY1949="NA",COUNTIF(X1950:X1954,"NA"),COUNTIF(X1950:X1954,"NS"))</f>
        <v>0</v>
      </c>
      <c r="CZ1951" s="422">
        <f t="shared" ref="CZ1951" si="3878">IF(CZ1949="NA",COUNTIF(Y1950:Y1954,"NA"),COUNTIF(Y1950:Y1954,"NS"))</f>
        <v>0</v>
      </c>
      <c r="DA1951" s="422">
        <f t="shared" ref="DA1951" si="3879">IF(DA1949="NA",COUNTIF(Z1950:Z1954,"NA"),COUNTIF(Z1950:Z1954,"NS"))</f>
        <v>0</v>
      </c>
      <c r="DB1951" s="422">
        <f t="shared" ref="DB1951" si="3880">IF(DB1949="NA",COUNTIF(AA1950:AA1954,"NA"),COUNTIF(AA1950:AA1954,"NS"))</f>
        <v>0</v>
      </c>
      <c r="DC1951" s="422">
        <f t="shared" ref="DC1951" si="3881">IF(DC1949="NA",COUNTIF(AB1950:AB1954,"NA"),COUNTIF(AB1950:AB1954,"NS"))</f>
        <v>0</v>
      </c>
      <c r="DD1951" s="422">
        <f t="shared" ref="DD1951" si="3882">IF(DD1949="NA",COUNTIF(AC1950:AC1954,"NA"),COUNTIF(AC1950:AC1954,"NS"))</f>
        <v>0</v>
      </c>
      <c r="DE1951" s="422">
        <f t="shared" ref="DE1951" si="3883">IF(DE1949="NA",COUNTIF(AD1950:AD1954,"NA"),COUNTIF(AD1950:AD1954,"NS"))</f>
        <v>0</v>
      </c>
      <c r="DF1951" s="300"/>
      <c r="DG1951" s="300"/>
      <c r="DH1951" s="300"/>
      <c r="DJ1951" s="616"/>
      <c r="DK1951" s="617"/>
      <c r="DL1951" s="415"/>
      <c r="DM1951" s="416"/>
      <c r="DN1951" s="416"/>
      <c r="DO1951" s="416"/>
      <c r="DP1951" s="416"/>
      <c r="DQ1951" s="416"/>
      <c r="DR1951" s="416"/>
      <c r="DS1951" s="416"/>
      <c r="DT1951" s="416"/>
      <c r="DU1951" s="416"/>
      <c r="DV1951" s="416"/>
      <c r="DW1951" s="416"/>
      <c r="DX1951" s="416"/>
      <c r="DY1951" s="416"/>
      <c r="DZ1951" s="416"/>
      <c r="EA1951" s="416"/>
      <c r="EB1951" s="416"/>
      <c r="EC1951" s="416"/>
      <c r="ED1951" s="416"/>
      <c r="EE1951" s="416"/>
      <c r="EF1951" s="416"/>
      <c r="EG1951" s="416"/>
      <c r="EH1951" s="416"/>
      <c r="EI1951" s="416"/>
      <c r="EJ1951" s="416"/>
      <c r="EK1951" s="416"/>
      <c r="EL1951" s="416"/>
      <c r="EM1951" s="416"/>
      <c r="EN1951" s="416"/>
      <c r="EO1951" s="417"/>
      <c r="ET1951" s="375"/>
      <c r="EU1951" s="375"/>
      <c r="EV1951" s="375"/>
      <c r="FF1951" s="400"/>
      <c r="FG1951" s="400"/>
      <c r="FH1951" s="400"/>
      <c r="FV1951" s="375"/>
      <c r="FW1951" s="375"/>
      <c r="FX1951" s="375"/>
    </row>
    <row r="1952" spans="1:180" ht="38.25" customHeight="1" x14ac:dyDescent="0.25">
      <c r="A1952" s="183"/>
      <c r="B1952" s="183"/>
      <c r="C1952" s="237" t="s">
        <v>500</v>
      </c>
      <c r="D1952" s="280"/>
      <c r="E1952" s="281"/>
      <c r="F1952" s="281"/>
      <c r="G1952" s="628"/>
      <c r="H1952" s="628"/>
      <c r="I1952" s="281"/>
      <c r="J1952" s="281"/>
      <c r="K1952" s="628"/>
      <c r="L1952" s="628"/>
      <c r="M1952" s="281"/>
      <c r="N1952" s="281"/>
      <c r="O1952" s="628"/>
      <c r="P1952" s="628"/>
      <c r="Q1952" s="281"/>
      <c r="R1952" s="281"/>
      <c r="S1952" s="628"/>
      <c r="T1952" s="628"/>
      <c r="U1952" s="281"/>
      <c r="V1952" s="281"/>
      <c r="W1952" s="628"/>
      <c r="X1952" s="628"/>
      <c r="Y1952" s="281"/>
      <c r="Z1952" s="281"/>
      <c r="AA1952" s="628"/>
      <c r="AB1952" s="628"/>
      <c r="AC1952" s="281"/>
      <c r="AD1952" s="281"/>
      <c r="AE1952" s="60"/>
      <c r="AF1952" s="259"/>
      <c r="AG1952" s="375">
        <f t="shared" si="3418"/>
        <v>27</v>
      </c>
      <c r="AH1952" s="375"/>
      <c r="AI1952" s="375"/>
      <c r="AJ1952" s="388">
        <f t="shared" si="3802"/>
        <v>0</v>
      </c>
      <c r="AK1952" s="379">
        <f t="shared" si="3803"/>
        <v>0</v>
      </c>
      <c r="AL1952" s="380">
        <f t="shared" si="3804"/>
        <v>0</v>
      </c>
      <c r="AM1952" s="292">
        <f t="shared" si="3805"/>
        <v>0</v>
      </c>
      <c r="AN1952" s="388">
        <f t="shared" si="3806"/>
        <v>0</v>
      </c>
      <c r="AO1952" s="379">
        <f t="shared" si="3807"/>
        <v>0</v>
      </c>
      <c r="AP1952" s="380">
        <f t="shared" si="3808"/>
        <v>0</v>
      </c>
      <c r="AQ1952" s="292">
        <f t="shared" si="3809"/>
        <v>0</v>
      </c>
      <c r="AR1952" s="388">
        <f t="shared" si="3810"/>
        <v>0</v>
      </c>
      <c r="AS1952" s="379">
        <f t="shared" si="3811"/>
        <v>0</v>
      </c>
      <c r="AT1952" s="380">
        <f t="shared" si="3812"/>
        <v>0</v>
      </c>
      <c r="AU1952" s="292">
        <f t="shared" si="3813"/>
        <v>0</v>
      </c>
      <c r="AV1952" s="388">
        <f t="shared" si="3814"/>
        <v>0</v>
      </c>
      <c r="AW1952" s="379">
        <f t="shared" si="3815"/>
        <v>0</v>
      </c>
      <c r="AX1952" s="380">
        <f t="shared" si="3816"/>
        <v>0</v>
      </c>
      <c r="AY1952" s="292">
        <f t="shared" si="3817"/>
        <v>0</v>
      </c>
      <c r="AZ1952" s="388">
        <f t="shared" si="3818"/>
        <v>0</v>
      </c>
      <c r="BA1952" s="379">
        <f t="shared" si="3819"/>
        <v>0</v>
      </c>
      <c r="BB1952" s="380">
        <f t="shared" si="3820"/>
        <v>0</v>
      </c>
      <c r="BC1952" s="292">
        <f t="shared" si="3821"/>
        <v>0</v>
      </c>
      <c r="BD1952" s="388">
        <f t="shared" si="3822"/>
        <v>0</v>
      </c>
      <c r="BE1952" s="379">
        <f t="shared" si="3823"/>
        <v>0</v>
      </c>
      <c r="BF1952" s="380">
        <f t="shared" si="3824"/>
        <v>0</v>
      </c>
      <c r="BG1952" s="292">
        <f t="shared" si="3825"/>
        <v>0</v>
      </c>
      <c r="BH1952" s="388">
        <f t="shared" si="3826"/>
        <v>0</v>
      </c>
      <c r="BI1952" s="379">
        <f t="shared" si="3827"/>
        <v>0</v>
      </c>
      <c r="BJ1952" s="380">
        <f t="shared" si="3828"/>
        <v>0</v>
      </c>
      <c r="BK1952" s="292">
        <f t="shared" si="3829"/>
        <v>0</v>
      </c>
      <c r="CD1952" s="299" t="s">
        <v>1918</v>
      </c>
      <c r="CE1952" s="425">
        <f t="shared" ref="CE1952" si="3884">IF(OR(AND(CE1949=0,CE1951&gt;0),AND(CE1949="NS",CE1950&gt;0),AND(CE1949="NS",CE1950=0,CE1951=0)),1,IF(OR(AND(CE1951&gt;=2,CE1950&lt;CE1949),AND(CE1949="NS",CE1950=0,CE1951&gt;0),OR(CE1949=CE1950,AND(CE1949="",CE1951=0,CE1950=0))),0,1))</f>
        <v>0</v>
      </c>
      <c r="CF1952" s="425">
        <f t="shared" ref="CF1952" si="3885">IF(OR(AND(CF1949=0,CF1951&gt;0),AND(CF1949="NS",CF1950&gt;0),AND(CF1949="NS",CF1950=0,CF1951=0)),1,IF(OR(AND(CF1951&gt;=2,CF1950&lt;CF1949),AND(CF1949="NS",CF1950=0,CF1951&gt;0),OR(CF1949=CF1950,AND(CF1949="",CF1951=0,CF1950=0))),0,1))</f>
        <v>0</v>
      </c>
      <c r="CG1952" s="425">
        <f t="shared" ref="CG1952" si="3886">IF(OR(AND(CG1949=0,CG1951&gt;0),AND(CG1949="NS",CG1950&gt;0),AND(CG1949="NS",CG1950=0,CG1951=0)),1,IF(OR(AND(CG1951&gt;=2,CG1950&lt;CG1949),AND(CG1949="NS",CG1950=0,CG1951&gt;0),OR(CG1949=CG1950,AND(CG1949="",CG1951=0,CG1950=0))),0,1))</f>
        <v>0</v>
      </c>
      <c r="CH1952" s="425">
        <f t="shared" ref="CH1952" si="3887">IF(OR(AND(CH1949=0,CH1951&gt;0),AND(CH1949="NS",CH1950&gt;0),AND(CH1949="NS",CH1950=0,CH1951=0)),1,IF(OR(AND(CH1951&gt;=2,CH1950&lt;CH1949),AND(CH1949="NS",CH1950=0,CH1951&gt;0),OR(CH1949=CH1950,AND(CH1949="",CH1951=0,CH1950=0))),0,1))</f>
        <v>0</v>
      </c>
      <c r="CI1952" s="425">
        <f t="shared" ref="CI1952" si="3888">IF(OR(AND(CI1949=0,CI1951&gt;0),AND(CI1949="NS",CI1950&gt;0),AND(CI1949="NS",CI1950=0,CI1951=0)),1,IF(OR(AND(CI1951&gt;=2,CI1950&lt;CI1949),AND(CI1949="NS",CI1950=0,CI1951&gt;0),OR(CI1949=CI1950,AND(CI1949="",CI1951=0,CI1950=0))),0,1))</f>
        <v>0</v>
      </c>
      <c r="CJ1952" s="425">
        <f t="shared" ref="CJ1952" si="3889">IF(OR(AND(CJ1949=0,CJ1951&gt;0),AND(CJ1949="NS",CJ1950&gt;0),AND(CJ1949="NS",CJ1950=0,CJ1951=0)),1,IF(OR(AND(CJ1951&gt;=2,CJ1950&lt;CJ1949),AND(CJ1949="NS",CJ1950=0,CJ1951&gt;0),OR(CJ1949=CJ1950,AND(CJ1949="",CJ1951=0,CJ1950=0))),0,1))</f>
        <v>0</v>
      </c>
      <c r="CK1952" s="425">
        <f t="shared" ref="CK1952" si="3890">IF(OR(AND(CK1949=0,CK1951&gt;0),AND(CK1949="NS",CK1950&gt;0),AND(CK1949="NS",CK1950=0,CK1951=0)),1,IF(OR(AND(CK1951&gt;=2,CK1950&lt;CK1949),AND(CK1949="NS",CK1950=0,CK1951&gt;0),OR(CK1949=CK1950,AND(CK1949="",CK1951=0,CK1950=0))),0,1))</f>
        <v>0</v>
      </c>
      <c r="CL1952" s="425">
        <f t="shared" ref="CL1952" si="3891">IF(OR(AND(CL1949=0,CL1951&gt;0),AND(CL1949="NS",CL1950&gt;0),AND(CL1949="NS",CL1950=0,CL1951=0)),1,IF(OR(AND(CL1951&gt;=2,CL1950&lt;CL1949),AND(CL1949="NS",CL1950=0,CL1951&gt;0),OR(CL1949=CL1950,AND(CL1949="",CL1951=0,CL1950=0))),0,1))</f>
        <v>0</v>
      </c>
      <c r="CM1952" s="425">
        <f t="shared" ref="CM1952" si="3892">IF(OR(AND(CM1949=0,CM1951&gt;0),AND(CM1949="NS",CM1950&gt;0),AND(CM1949="NS",CM1950=0,CM1951=0)),1,IF(OR(AND(CM1951&gt;=2,CM1950&lt;CM1949),AND(CM1949="NS",CM1950=0,CM1951&gt;0),OR(CM1949=CM1950,AND(CM1949="",CM1951=0,CM1950=0))),0,1))</f>
        <v>0</v>
      </c>
      <c r="CN1952" s="425">
        <f t="shared" ref="CN1952" si="3893">IF(OR(AND(CN1949=0,CN1951&gt;0),AND(CN1949="NS",CN1950&gt;0),AND(CN1949="NS",CN1950=0,CN1951=0)),1,IF(OR(AND(CN1951&gt;=2,CN1950&lt;CN1949),AND(CN1949="NS",CN1950=0,CN1951&gt;0),OR(CN1949=CN1950,AND(CN1949="",CN1951=0,CN1950=0))),0,1))</f>
        <v>0</v>
      </c>
      <c r="CO1952" s="425">
        <f t="shared" ref="CO1952" si="3894">IF(OR(AND(CO1949=0,CO1951&gt;0),AND(CO1949="NS",CO1950&gt;0),AND(CO1949="NS",CO1950=0,CO1951=0)),1,IF(OR(AND(CO1951&gt;=2,CO1950&lt;CO1949),AND(CO1949="NS",CO1950=0,CO1951&gt;0),OR(CO1949=CO1950,AND(CO1949="",CO1951=0,CO1950=0))),0,1))</f>
        <v>0</v>
      </c>
      <c r="CP1952" s="425">
        <f t="shared" ref="CP1952" si="3895">IF(OR(AND(CP1949=0,CP1951&gt;0),AND(CP1949="NS",CP1950&gt;0),AND(CP1949="NS",CP1950=0,CP1951=0)),1,IF(OR(AND(CP1951&gt;=2,CP1950&lt;CP1949),AND(CP1949="NS",CP1950=0,CP1951&gt;0),OR(CP1949=CP1950,AND(CP1949="",CP1951=0,CP1950=0))),0,1))</f>
        <v>0</v>
      </c>
      <c r="CQ1952" s="425">
        <f t="shared" ref="CQ1952" si="3896">IF(OR(AND(CQ1949=0,CQ1951&gt;0),AND(CQ1949="NS",CQ1950&gt;0),AND(CQ1949="NS",CQ1950=0,CQ1951=0)),1,IF(OR(AND(CQ1951&gt;=2,CQ1950&lt;CQ1949),AND(CQ1949="NS",CQ1950=0,CQ1951&gt;0),OR(CQ1949=CQ1950,AND(CQ1949="",CQ1951=0,CQ1950=0))),0,1))</f>
        <v>0</v>
      </c>
      <c r="CR1952" s="425">
        <f t="shared" ref="CR1952" si="3897">IF(OR(AND(CR1949=0,CR1951&gt;0),AND(CR1949="NS",CR1950&gt;0),AND(CR1949="NS",CR1950=0,CR1951=0)),1,IF(OR(AND(CR1951&gt;=2,CR1950&lt;CR1949),AND(CR1949="NS",CR1950=0,CR1951&gt;0),OR(CR1949=CR1950,AND(CR1949="",CR1951=0,CR1950=0))),0,1))</f>
        <v>0</v>
      </c>
      <c r="CS1952" s="425">
        <f t="shared" ref="CS1952" si="3898">IF(OR(AND(CS1949=0,CS1951&gt;0),AND(CS1949="NS",CS1950&gt;0),AND(CS1949="NS",CS1950=0,CS1951=0)),1,IF(OR(AND(CS1951&gt;=2,CS1950&lt;CS1949),AND(CS1949="NS",CS1950=0,CS1951&gt;0),OR(CS1949=CS1950,AND(CS1949="",CS1951=0,CS1950=0))),0,1))</f>
        <v>0</v>
      </c>
      <c r="CT1952" s="425">
        <f t="shared" ref="CT1952" si="3899">IF(OR(AND(CT1949=0,CT1951&gt;0),AND(CT1949="NS",CT1950&gt;0),AND(CT1949="NS",CT1950=0,CT1951=0)),1,IF(OR(AND(CT1951&gt;=2,CT1950&lt;CT1949),AND(CT1949="NS",CT1950=0,CT1951&gt;0),OR(CT1949=CT1950,AND(CT1949="",CT1951=0,CT1950=0))),0,1))</f>
        <v>0</v>
      </c>
      <c r="CU1952" s="425">
        <f t="shared" ref="CU1952" si="3900">IF(OR(AND(CU1949=0,CU1951&gt;0),AND(CU1949="NS",CU1950&gt;0),AND(CU1949="NS",CU1950=0,CU1951=0)),1,IF(OR(AND(CU1951&gt;=2,CU1950&lt;CU1949),AND(CU1949="NS",CU1950=0,CU1951&gt;0),OR(CU1949=CU1950,AND(CU1949="",CU1951=0,CU1950=0))),0,1))</f>
        <v>0</v>
      </c>
      <c r="CV1952" s="425">
        <f t="shared" ref="CV1952" si="3901">IF(OR(AND(CV1949=0,CV1951&gt;0),AND(CV1949="NS",CV1950&gt;0),AND(CV1949="NS",CV1950=0,CV1951=0)),1,IF(OR(AND(CV1951&gt;=2,CV1950&lt;CV1949),AND(CV1949="NS",CV1950=0,CV1951&gt;0),OR(CV1949=CV1950,AND(CV1949="",CV1951=0,CV1950=0))),0,1))</f>
        <v>0</v>
      </c>
      <c r="CW1952" s="425">
        <f t="shared" ref="CW1952" si="3902">IF(OR(AND(CW1949=0,CW1951&gt;0),AND(CW1949="NS",CW1950&gt;0),AND(CW1949="NS",CW1950=0,CW1951=0)),1,IF(OR(AND(CW1951&gt;=2,CW1950&lt;CW1949),AND(CW1949="NS",CW1950=0,CW1951&gt;0),OR(CW1949=CW1950,AND(CW1949="",CW1951=0,CW1950=0))),0,1))</f>
        <v>0</v>
      </c>
      <c r="CX1952" s="425">
        <f t="shared" ref="CX1952" si="3903">IF(OR(AND(CX1949=0,CX1951&gt;0),AND(CX1949="NS",CX1950&gt;0),AND(CX1949="NS",CX1950=0,CX1951=0)),1,IF(OR(AND(CX1951&gt;=2,CX1950&lt;CX1949),AND(CX1949="NS",CX1950=0,CX1951&gt;0),OR(CX1949=CX1950,AND(CX1949="",CX1951=0,CX1950=0))),0,1))</f>
        <v>0</v>
      </c>
      <c r="CY1952" s="425">
        <f t="shared" ref="CY1952" si="3904">IF(OR(AND(CY1949=0,CY1951&gt;0),AND(CY1949="NS",CY1950&gt;0),AND(CY1949="NS",CY1950=0,CY1951=0)),1,IF(OR(AND(CY1951&gt;=2,CY1950&lt;CY1949),AND(CY1949="NS",CY1950=0,CY1951&gt;0),OR(CY1949=CY1950,AND(CY1949="",CY1951=0,CY1950=0))),0,1))</f>
        <v>0</v>
      </c>
      <c r="CZ1952" s="425">
        <f t="shared" ref="CZ1952" si="3905">IF(OR(AND(CZ1949=0,CZ1951&gt;0),AND(CZ1949="NS",CZ1950&gt;0),AND(CZ1949="NS",CZ1950=0,CZ1951=0)),1,IF(OR(AND(CZ1951&gt;=2,CZ1950&lt;CZ1949),AND(CZ1949="NS",CZ1950=0,CZ1951&gt;0),OR(CZ1949=CZ1950,AND(CZ1949="",CZ1951=0,CZ1950=0))),0,1))</f>
        <v>0</v>
      </c>
      <c r="DA1952" s="425">
        <f t="shared" ref="DA1952" si="3906">IF(OR(AND(DA1949=0,DA1951&gt;0),AND(DA1949="NS",DA1950&gt;0),AND(DA1949="NS",DA1950=0,DA1951=0)),1,IF(OR(AND(DA1951&gt;=2,DA1950&lt;DA1949),AND(DA1949="NS",DA1950=0,DA1951&gt;0),OR(DA1949=DA1950,AND(DA1949="",DA1951=0,DA1950=0))),0,1))</f>
        <v>0</v>
      </c>
      <c r="DB1952" s="425">
        <f t="shared" ref="DB1952" si="3907">IF(OR(AND(DB1949=0,DB1951&gt;0),AND(DB1949="NS",DB1950&gt;0),AND(DB1949="NS",DB1950=0,DB1951=0)),1,IF(OR(AND(DB1951&gt;=2,DB1950&lt;DB1949),AND(DB1949="NS",DB1950=0,DB1951&gt;0),OR(DB1949=DB1950,AND(DB1949="",DB1951=0,DB1950=0))),0,1))</f>
        <v>0</v>
      </c>
      <c r="DC1952" s="425">
        <f t="shared" ref="DC1952" si="3908">IF(OR(AND(DC1949=0,DC1951&gt;0),AND(DC1949="NS",DC1950&gt;0),AND(DC1949="NS",DC1950=0,DC1951=0)),1,IF(OR(AND(DC1951&gt;=2,DC1950&lt;DC1949),AND(DC1949="NS",DC1950=0,DC1951&gt;0),OR(DC1949=DC1950,AND(DC1949="",DC1951=0,DC1950=0))),0,1))</f>
        <v>0</v>
      </c>
      <c r="DD1952" s="425">
        <f t="shared" ref="DD1952" si="3909">IF(OR(AND(DD1949=0,DD1951&gt;0),AND(DD1949="NS",DD1950&gt;0),AND(DD1949="NS",DD1950=0,DD1951=0)),1,IF(OR(AND(DD1951&gt;=2,DD1950&lt;DD1949),AND(DD1949="NS",DD1950=0,DD1951&gt;0),OR(DD1949=DD1950,AND(DD1949="",DD1951=0,DD1950=0))),0,1))</f>
        <v>0</v>
      </c>
      <c r="DE1952" s="425">
        <f t="shared" ref="DE1952" si="3910">IF(OR(AND(DE1949=0,DE1951&gt;0),AND(DE1949="NS",DE1950&gt;0),AND(DE1949="NS",DE1950=0,DE1951=0)),1,IF(OR(AND(DE1951&gt;=2,DE1950&lt;DE1949),AND(DE1949="NS",DE1950=0,DE1951&gt;0),OR(DE1949=DE1950,AND(DE1949="",DE1951=0,DE1950=0))),0,1))</f>
        <v>0</v>
      </c>
      <c r="DF1952" s="302"/>
      <c r="DG1952" s="302"/>
      <c r="DH1952" s="302"/>
      <c r="DI1952" s="400">
        <f>SUM(CE1952:DH1952)</f>
        <v>0</v>
      </c>
      <c r="DJ1952" s="616"/>
      <c r="DK1952" s="617"/>
      <c r="DL1952" s="415"/>
      <c r="DM1952" s="416"/>
      <c r="DN1952" s="416"/>
      <c r="DO1952" s="416"/>
      <c r="DP1952" s="416"/>
      <c r="DQ1952" s="416"/>
      <c r="DR1952" s="416"/>
      <c r="DS1952" s="416"/>
      <c r="DT1952" s="416"/>
      <c r="DU1952" s="416"/>
      <c r="DV1952" s="416"/>
      <c r="DW1952" s="416"/>
      <c r="DX1952" s="416"/>
      <c r="DY1952" s="416"/>
      <c r="DZ1952" s="416"/>
      <c r="EA1952" s="416"/>
      <c r="EB1952" s="416"/>
      <c r="EC1952" s="416"/>
      <c r="ED1952" s="416"/>
      <c r="EE1952" s="416"/>
      <c r="EF1952" s="416"/>
      <c r="EG1952" s="416"/>
      <c r="EH1952" s="416"/>
      <c r="EI1952" s="416"/>
      <c r="EJ1952" s="416"/>
      <c r="EK1952" s="416"/>
      <c r="EL1952" s="416"/>
      <c r="EM1952" s="416"/>
      <c r="EN1952" s="416"/>
      <c r="EO1952" s="417"/>
      <c r="ET1952" s="375"/>
      <c r="EU1952" s="375"/>
      <c r="EV1952" s="375"/>
      <c r="FF1952" s="400"/>
      <c r="FG1952" s="400"/>
      <c r="FH1952" s="400"/>
      <c r="FV1952" s="375"/>
      <c r="FW1952" s="375"/>
      <c r="FX1952" s="375"/>
    </row>
    <row r="1953" spans="1:180" ht="38.25" customHeight="1" x14ac:dyDescent="0.25">
      <c r="A1953" s="183"/>
      <c r="B1953" s="183"/>
      <c r="C1953" s="237" t="s">
        <v>501</v>
      </c>
      <c r="D1953" s="280"/>
      <c r="E1953" s="281"/>
      <c r="F1953" s="281"/>
      <c r="G1953" s="628"/>
      <c r="H1953" s="628"/>
      <c r="I1953" s="281"/>
      <c r="J1953" s="281"/>
      <c r="K1953" s="628"/>
      <c r="L1953" s="628"/>
      <c r="M1953" s="281"/>
      <c r="N1953" s="281"/>
      <c r="O1953" s="628"/>
      <c r="P1953" s="628"/>
      <c r="Q1953" s="281"/>
      <c r="R1953" s="281"/>
      <c r="S1953" s="628"/>
      <c r="T1953" s="628"/>
      <c r="U1953" s="281"/>
      <c r="V1953" s="281"/>
      <c r="W1953" s="628"/>
      <c r="X1953" s="628"/>
      <c r="Y1953" s="281"/>
      <c r="Z1953" s="281"/>
      <c r="AA1953" s="628"/>
      <c r="AB1953" s="628"/>
      <c r="AC1953" s="281"/>
      <c r="AD1953" s="281"/>
      <c r="AE1953" s="60"/>
      <c r="AF1953" s="259"/>
      <c r="AG1953" s="375">
        <f t="shared" si="3418"/>
        <v>27</v>
      </c>
      <c r="AH1953" s="375"/>
      <c r="AI1953" s="375"/>
      <c r="AJ1953" s="388">
        <f t="shared" si="3802"/>
        <v>0</v>
      </c>
      <c r="AK1953" s="379">
        <f t="shared" si="3803"/>
        <v>0</v>
      </c>
      <c r="AL1953" s="380">
        <f t="shared" si="3804"/>
        <v>0</v>
      </c>
      <c r="AM1953" s="292">
        <f t="shared" si="3805"/>
        <v>0</v>
      </c>
      <c r="AN1953" s="388">
        <f t="shared" si="3806"/>
        <v>0</v>
      </c>
      <c r="AO1953" s="379">
        <f t="shared" si="3807"/>
        <v>0</v>
      </c>
      <c r="AP1953" s="380">
        <f t="shared" si="3808"/>
        <v>0</v>
      </c>
      <c r="AQ1953" s="292">
        <f t="shared" si="3809"/>
        <v>0</v>
      </c>
      <c r="AR1953" s="388">
        <f t="shared" si="3810"/>
        <v>0</v>
      </c>
      <c r="AS1953" s="379">
        <f t="shared" si="3811"/>
        <v>0</v>
      </c>
      <c r="AT1953" s="380">
        <f t="shared" si="3812"/>
        <v>0</v>
      </c>
      <c r="AU1953" s="292">
        <f t="shared" si="3813"/>
        <v>0</v>
      </c>
      <c r="AV1953" s="388">
        <f t="shared" si="3814"/>
        <v>0</v>
      </c>
      <c r="AW1953" s="379">
        <f t="shared" si="3815"/>
        <v>0</v>
      </c>
      <c r="AX1953" s="380">
        <f t="shared" si="3816"/>
        <v>0</v>
      </c>
      <c r="AY1953" s="292">
        <f t="shared" si="3817"/>
        <v>0</v>
      </c>
      <c r="AZ1953" s="388">
        <f t="shared" si="3818"/>
        <v>0</v>
      </c>
      <c r="BA1953" s="379">
        <f t="shared" si="3819"/>
        <v>0</v>
      </c>
      <c r="BB1953" s="380">
        <f t="shared" si="3820"/>
        <v>0</v>
      </c>
      <c r="BC1953" s="292">
        <f t="shared" si="3821"/>
        <v>0</v>
      </c>
      <c r="BD1953" s="388">
        <f t="shared" si="3822"/>
        <v>0</v>
      </c>
      <c r="BE1953" s="379">
        <f t="shared" si="3823"/>
        <v>0</v>
      </c>
      <c r="BF1953" s="380">
        <f t="shared" si="3824"/>
        <v>0</v>
      </c>
      <c r="BG1953" s="292">
        <f t="shared" si="3825"/>
        <v>0</v>
      </c>
      <c r="BH1953" s="388">
        <f t="shared" si="3826"/>
        <v>0</v>
      </c>
      <c r="BI1953" s="379">
        <f t="shared" si="3827"/>
        <v>0</v>
      </c>
      <c r="BJ1953" s="380">
        <f t="shared" si="3828"/>
        <v>0</v>
      </c>
      <c r="BK1953" s="292">
        <f t="shared" si="3829"/>
        <v>0</v>
      </c>
      <c r="CD1953" s="309"/>
      <c r="CE1953" s="311"/>
      <c r="CF1953" s="311"/>
      <c r="CG1953" s="311"/>
      <c r="CH1953" s="311"/>
      <c r="CI1953" s="311"/>
      <c r="CJ1953" s="311"/>
      <c r="CK1953" s="311"/>
      <c r="CL1953" s="311"/>
      <c r="CM1953" s="311"/>
      <c r="CN1953" s="311"/>
      <c r="CO1953" s="311"/>
      <c r="CP1953" s="311"/>
      <c r="CQ1953" s="311"/>
      <c r="CR1953" s="311"/>
      <c r="CS1953" s="311"/>
      <c r="CT1953" s="311"/>
      <c r="CU1953" s="311"/>
      <c r="CV1953" s="311"/>
      <c r="CW1953" s="311"/>
      <c r="CX1953" s="311"/>
      <c r="CY1953" s="311"/>
      <c r="CZ1953" s="311"/>
      <c r="DA1953" s="311"/>
      <c r="DB1953" s="311"/>
      <c r="DC1953" s="311"/>
      <c r="DD1953" s="311"/>
      <c r="DE1953" s="311"/>
      <c r="DF1953" s="311"/>
      <c r="DG1953" s="311"/>
      <c r="DH1953" s="311"/>
      <c r="DJ1953" s="616"/>
      <c r="DK1953" s="617"/>
      <c r="DL1953" s="415"/>
      <c r="DM1953" s="416"/>
      <c r="DN1953" s="416"/>
      <c r="DO1953" s="416"/>
      <c r="DP1953" s="416"/>
      <c r="DQ1953" s="416"/>
      <c r="DR1953" s="416"/>
      <c r="DS1953" s="416"/>
      <c r="DT1953" s="416"/>
      <c r="DU1953" s="416"/>
      <c r="DV1953" s="416"/>
      <c r="DW1953" s="416"/>
      <c r="DX1953" s="416"/>
      <c r="DY1953" s="416"/>
      <c r="DZ1953" s="416"/>
      <c r="EA1953" s="416"/>
      <c r="EB1953" s="416"/>
      <c r="EC1953" s="416"/>
      <c r="ED1953" s="416"/>
      <c r="EE1953" s="416"/>
      <c r="EF1953" s="416"/>
      <c r="EG1953" s="416"/>
      <c r="EH1953" s="416"/>
      <c r="EI1953" s="416"/>
      <c r="EJ1953" s="416"/>
      <c r="EK1953" s="416"/>
      <c r="EL1953" s="416"/>
      <c r="EM1953" s="416"/>
      <c r="EN1953" s="416"/>
      <c r="EO1953" s="417"/>
      <c r="ET1953" s="375"/>
      <c r="EU1953" s="375"/>
      <c r="EV1953" s="375"/>
      <c r="FF1953" s="400"/>
      <c r="FG1953" s="400"/>
      <c r="FH1953" s="400"/>
      <c r="FV1953" s="375"/>
      <c r="FW1953" s="375"/>
      <c r="FX1953" s="375"/>
    </row>
    <row r="1954" spans="1:180" ht="38.25" customHeight="1" x14ac:dyDescent="0.25">
      <c r="A1954" s="183"/>
      <c r="B1954" s="183"/>
      <c r="C1954" s="237" t="s">
        <v>502</v>
      </c>
      <c r="D1954" s="280"/>
      <c r="E1954" s="281"/>
      <c r="F1954" s="281"/>
      <c r="G1954" s="628"/>
      <c r="H1954" s="628"/>
      <c r="I1954" s="281"/>
      <c r="J1954" s="281"/>
      <c r="K1954" s="628"/>
      <c r="L1954" s="628"/>
      <c r="M1954" s="281"/>
      <c r="N1954" s="281"/>
      <c r="O1954" s="628"/>
      <c r="P1954" s="628"/>
      <c r="Q1954" s="281"/>
      <c r="R1954" s="281"/>
      <c r="S1954" s="628"/>
      <c r="T1954" s="628"/>
      <c r="U1954" s="281"/>
      <c r="V1954" s="281"/>
      <c r="W1954" s="628"/>
      <c r="X1954" s="628"/>
      <c r="Y1954" s="281"/>
      <c r="Z1954" s="281"/>
      <c r="AA1954" s="628"/>
      <c r="AB1954" s="628"/>
      <c r="AC1954" s="281"/>
      <c r="AD1954" s="281"/>
      <c r="AE1954" s="60"/>
      <c r="AF1954" s="259"/>
      <c r="AG1954" s="375">
        <f t="shared" si="3418"/>
        <v>27</v>
      </c>
      <c r="AH1954" s="375"/>
      <c r="AI1954" s="375"/>
      <c r="AJ1954" s="388">
        <f t="shared" si="3802"/>
        <v>0</v>
      </c>
      <c r="AK1954" s="379">
        <f t="shared" si="3803"/>
        <v>0</v>
      </c>
      <c r="AL1954" s="380">
        <f t="shared" si="3804"/>
        <v>0</v>
      </c>
      <c r="AM1954" s="292">
        <f t="shared" si="3805"/>
        <v>0</v>
      </c>
      <c r="AN1954" s="388">
        <f t="shared" si="3806"/>
        <v>0</v>
      </c>
      <c r="AO1954" s="379">
        <f t="shared" si="3807"/>
        <v>0</v>
      </c>
      <c r="AP1954" s="380">
        <f t="shared" si="3808"/>
        <v>0</v>
      </c>
      <c r="AQ1954" s="292">
        <f t="shared" si="3809"/>
        <v>0</v>
      </c>
      <c r="AR1954" s="388">
        <f t="shared" si="3810"/>
        <v>0</v>
      </c>
      <c r="AS1954" s="379">
        <f t="shared" si="3811"/>
        <v>0</v>
      </c>
      <c r="AT1954" s="380">
        <f t="shared" si="3812"/>
        <v>0</v>
      </c>
      <c r="AU1954" s="292">
        <f t="shared" si="3813"/>
        <v>0</v>
      </c>
      <c r="AV1954" s="388">
        <f t="shared" si="3814"/>
        <v>0</v>
      </c>
      <c r="AW1954" s="379">
        <f t="shared" si="3815"/>
        <v>0</v>
      </c>
      <c r="AX1954" s="380">
        <f t="shared" si="3816"/>
        <v>0</v>
      </c>
      <c r="AY1954" s="292">
        <f t="shared" si="3817"/>
        <v>0</v>
      </c>
      <c r="AZ1954" s="388">
        <f t="shared" si="3818"/>
        <v>0</v>
      </c>
      <c r="BA1954" s="379">
        <f t="shared" si="3819"/>
        <v>0</v>
      </c>
      <c r="BB1954" s="380">
        <f t="shared" si="3820"/>
        <v>0</v>
      </c>
      <c r="BC1954" s="292">
        <f t="shared" si="3821"/>
        <v>0</v>
      </c>
      <c r="BD1954" s="388">
        <f t="shared" si="3822"/>
        <v>0</v>
      </c>
      <c r="BE1954" s="379">
        <f t="shared" si="3823"/>
        <v>0</v>
      </c>
      <c r="BF1954" s="380">
        <f t="shared" si="3824"/>
        <v>0</v>
      </c>
      <c r="BG1954" s="292">
        <f t="shared" si="3825"/>
        <v>0</v>
      </c>
      <c r="BH1954" s="388">
        <f t="shared" si="3826"/>
        <v>0</v>
      </c>
      <c r="BI1954" s="379">
        <f t="shared" si="3827"/>
        <v>0</v>
      </c>
      <c r="BJ1954" s="380">
        <f t="shared" si="3828"/>
        <v>0</v>
      </c>
      <c r="BK1954" s="292">
        <f t="shared" si="3829"/>
        <v>0</v>
      </c>
      <c r="CD1954" s="309"/>
      <c r="CE1954" s="311"/>
      <c r="CF1954" s="311"/>
      <c r="CG1954" s="311"/>
      <c r="CH1954" s="311"/>
      <c r="CI1954" s="311"/>
      <c r="CJ1954" s="311"/>
      <c r="CK1954" s="311"/>
      <c r="CL1954" s="311"/>
      <c r="CM1954" s="311"/>
      <c r="CN1954" s="311"/>
      <c r="CO1954" s="311"/>
      <c r="CP1954" s="311"/>
      <c r="CQ1954" s="311"/>
      <c r="CR1954" s="311"/>
      <c r="CS1954" s="311"/>
      <c r="CT1954" s="311"/>
      <c r="CU1954" s="311"/>
      <c r="CV1954" s="311"/>
      <c r="CW1954" s="311"/>
      <c r="CX1954" s="311"/>
      <c r="CY1954" s="311"/>
      <c r="CZ1954" s="311"/>
      <c r="DA1954" s="311"/>
      <c r="DB1954" s="311"/>
      <c r="DC1954" s="311"/>
      <c r="DD1954" s="311"/>
      <c r="DE1954" s="311"/>
      <c r="DF1954" s="311"/>
      <c r="DG1954" s="311"/>
      <c r="DH1954" s="311"/>
      <c r="DJ1954" s="616"/>
      <c r="DK1954" s="617"/>
      <c r="DL1954" s="415"/>
      <c r="DM1954" s="416"/>
      <c r="DN1954" s="416"/>
      <c r="DO1954" s="416"/>
      <c r="DP1954" s="416"/>
      <c r="DQ1954" s="416"/>
      <c r="DR1954" s="416"/>
      <c r="DS1954" s="416"/>
      <c r="DT1954" s="416"/>
      <c r="DU1954" s="416"/>
      <c r="DV1954" s="416"/>
      <c r="DW1954" s="416"/>
      <c r="DX1954" s="416"/>
      <c r="DY1954" s="416"/>
      <c r="DZ1954" s="416"/>
      <c r="EA1954" s="416"/>
      <c r="EB1954" s="416"/>
      <c r="EC1954" s="416"/>
      <c r="ED1954" s="416"/>
      <c r="EE1954" s="416"/>
      <c r="EF1954" s="416"/>
      <c r="EG1954" s="416"/>
      <c r="EH1954" s="416"/>
      <c r="EI1954" s="416"/>
      <c r="EJ1954" s="416"/>
      <c r="EK1954" s="416"/>
      <c r="EL1954" s="416"/>
      <c r="EM1954" s="416"/>
      <c r="EN1954" s="416"/>
      <c r="EO1954" s="417"/>
      <c r="ET1954" s="375"/>
      <c r="EU1954" s="375"/>
      <c r="EV1954" s="375"/>
      <c r="FF1954" s="400"/>
      <c r="FG1954" s="400"/>
      <c r="FH1954" s="400"/>
      <c r="FV1954" s="375"/>
      <c r="FW1954" s="375"/>
      <c r="FX1954" s="375"/>
    </row>
    <row r="1955" spans="1:180" ht="38.25" customHeight="1" x14ac:dyDescent="0.25">
      <c r="A1955" s="182"/>
      <c r="B1955" s="182"/>
      <c r="C1955" s="236" t="s">
        <v>503</v>
      </c>
      <c r="D1955" s="280"/>
      <c r="E1955" s="281"/>
      <c r="F1955" s="281"/>
      <c r="G1955" s="628"/>
      <c r="H1955" s="628"/>
      <c r="I1955" s="281"/>
      <c r="J1955" s="281"/>
      <c r="K1955" s="628"/>
      <c r="L1955" s="628"/>
      <c r="M1955" s="281"/>
      <c r="N1955" s="281"/>
      <c r="O1955" s="628"/>
      <c r="P1955" s="628"/>
      <c r="Q1955" s="281"/>
      <c r="R1955" s="281"/>
      <c r="S1955" s="628"/>
      <c r="T1955" s="628"/>
      <c r="U1955" s="281"/>
      <c r="V1955" s="281"/>
      <c r="W1955" s="628"/>
      <c r="X1955" s="628"/>
      <c r="Y1955" s="281"/>
      <c r="Z1955" s="281"/>
      <c r="AA1955" s="628"/>
      <c r="AB1955" s="628"/>
      <c r="AC1955" s="281"/>
      <c r="AD1955" s="281"/>
      <c r="AE1955" s="60"/>
      <c r="AF1955" s="259"/>
      <c r="AG1955" s="375">
        <f t="shared" si="3418"/>
        <v>27</v>
      </c>
      <c r="AH1955" s="375"/>
      <c r="AI1955" s="375"/>
      <c r="AJ1955" s="388">
        <f t="shared" si="3802"/>
        <v>0</v>
      </c>
      <c r="AK1955" s="379">
        <f t="shared" si="3803"/>
        <v>0</v>
      </c>
      <c r="AL1955" s="380">
        <f t="shared" si="3804"/>
        <v>0</v>
      </c>
      <c r="AM1955" s="292">
        <f t="shared" si="3805"/>
        <v>0</v>
      </c>
      <c r="AN1955" s="388">
        <f t="shared" si="3806"/>
        <v>0</v>
      </c>
      <c r="AO1955" s="379">
        <f t="shared" si="3807"/>
        <v>0</v>
      </c>
      <c r="AP1955" s="380">
        <f t="shared" si="3808"/>
        <v>0</v>
      </c>
      <c r="AQ1955" s="292">
        <f t="shared" si="3809"/>
        <v>0</v>
      </c>
      <c r="AR1955" s="388">
        <f t="shared" si="3810"/>
        <v>0</v>
      </c>
      <c r="AS1955" s="379">
        <f t="shared" si="3811"/>
        <v>0</v>
      </c>
      <c r="AT1955" s="380">
        <f t="shared" si="3812"/>
        <v>0</v>
      </c>
      <c r="AU1955" s="292">
        <f t="shared" si="3813"/>
        <v>0</v>
      </c>
      <c r="AV1955" s="388">
        <f t="shared" si="3814"/>
        <v>0</v>
      </c>
      <c r="AW1955" s="379">
        <f t="shared" si="3815"/>
        <v>0</v>
      </c>
      <c r="AX1955" s="380">
        <f t="shared" si="3816"/>
        <v>0</v>
      </c>
      <c r="AY1955" s="292">
        <f t="shared" si="3817"/>
        <v>0</v>
      </c>
      <c r="AZ1955" s="388">
        <f t="shared" si="3818"/>
        <v>0</v>
      </c>
      <c r="BA1955" s="379">
        <f t="shared" si="3819"/>
        <v>0</v>
      </c>
      <c r="BB1955" s="380">
        <f t="shared" si="3820"/>
        <v>0</v>
      </c>
      <c r="BC1955" s="292">
        <f t="shared" si="3821"/>
        <v>0</v>
      </c>
      <c r="BD1955" s="388">
        <f t="shared" si="3822"/>
        <v>0</v>
      </c>
      <c r="BE1955" s="379">
        <f t="shared" si="3823"/>
        <v>0</v>
      </c>
      <c r="BF1955" s="380">
        <f t="shared" si="3824"/>
        <v>0</v>
      </c>
      <c r="BG1955" s="292">
        <f t="shared" si="3825"/>
        <v>0</v>
      </c>
      <c r="BH1955" s="388">
        <f t="shared" si="3826"/>
        <v>0</v>
      </c>
      <c r="BI1955" s="379">
        <f t="shared" si="3827"/>
        <v>0</v>
      </c>
      <c r="BJ1955" s="380">
        <f t="shared" si="3828"/>
        <v>0</v>
      </c>
      <c r="BK1955" s="292">
        <f t="shared" si="3829"/>
        <v>0</v>
      </c>
      <c r="CD1955" s="309"/>
      <c r="CE1955" s="311"/>
      <c r="CF1955" s="311"/>
      <c r="CG1955" s="311"/>
      <c r="CH1955" s="311"/>
      <c r="CI1955" s="311"/>
      <c r="CJ1955" s="311"/>
      <c r="CK1955" s="311"/>
      <c r="CL1955" s="311"/>
      <c r="CM1955" s="311"/>
      <c r="CN1955" s="311"/>
      <c r="CO1955" s="311"/>
      <c r="CP1955" s="311"/>
      <c r="CQ1955" s="311"/>
      <c r="CR1955" s="311"/>
      <c r="CS1955" s="311"/>
      <c r="CT1955" s="311"/>
      <c r="CU1955" s="311"/>
      <c r="CV1955" s="311"/>
      <c r="CW1955" s="311"/>
      <c r="CX1955" s="311"/>
      <c r="CY1955" s="311"/>
      <c r="CZ1955" s="311"/>
      <c r="DA1955" s="311"/>
      <c r="DB1955" s="311"/>
      <c r="DC1955" s="311"/>
      <c r="DD1955" s="311"/>
      <c r="DE1955" s="311"/>
      <c r="DF1955" s="311"/>
      <c r="DG1955" s="311"/>
      <c r="DH1955" s="311"/>
      <c r="DJ1955" s="610"/>
      <c r="DK1955" s="611"/>
      <c r="DL1955" s="415"/>
      <c r="DM1955" s="416"/>
      <c r="DN1955" s="416"/>
      <c r="DO1955" s="416"/>
      <c r="DP1955" s="416"/>
      <c r="DQ1955" s="416"/>
      <c r="DR1955" s="416"/>
      <c r="DS1955" s="416"/>
      <c r="DT1955" s="416"/>
      <c r="DU1955" s="416"/>
      <c r="DV1955" s="416"/>
      <c r="DW1955" s="416"/>
      <c r="DX1955" s="416"/>
      <c r="DY1955" s="416"/>
      <c r="DZ1955" s="416"/>
      <c r="EA1955" s="416"/>
      <c r="EB1955" s="416"/>
      <c r="EC1955" s="416"/>
      <c r="ED1955" s="416"/>
      <c r="EE1955" s="416"/>
      <c r="EF1955" s="416"/>
      <c r="EG1955" s="416"/>
      <c r="EH1955" s="416"/>
      <c r="EI1955" s="416"/>
      <c r="EJ1955" s="416"/>
      <c r="EK1955" s="416"/>
      <c r="EL1955" s="416"/>
      <c r="EM1955" s="416"/>
      <c r="EN1955" s="416"/>
      <c r="EO1955" s="417"/>
      <c r="ET1955" s="375"/>
      <c r="EU1955" s="375"/>
      <c r="EV1955" s="375"/>
      <c r="FF1955" s="400"/>
      <c r="FG1955" s="400"/>
      <c r="FH1955" s="400"/>
      <c r="FV1955" s="375"/>
      <c r="FW1955" s="375"/>
      <c r="FX1955" s="375"/>
    </row>
    <row r="1956" spans="1:180" ht="38.25" customHeight="1" x14ac:dyDescent="0.25">
      <c r="A1956" s="182"/>
      <c r="B1956" s="182"/>
      <c r="C1956" s="236" t="s">
        <v>505</v>
      </c>
      <c r="D1956" s="280"/>
      <c r="E1956" s="281"/>
      <c r="F1956" s="281"/>
      <c r="G1956" s="628"/>
      <c r="H1956" s="628"/>
      <c r="I1956" s="281"/>
      <c r="J1956" s="281"/>
      <c r="K1956" s="628"/>
      <c r="L1956" s="628"/>
      <c r="M1956" s="281"/>
      <c r="N1956" s="281"/>
      <c r="O1956" s="628"/>
      <c r="P1956" s="628"/>
      <c r="Q1956" s="281"/>
      <c r="R1956" s="281"/>
      <c r="S1956" s="628"/>
      <c r="T1956" s="628"/>
      <c r="U1956" s="281"/>
      <c r="V1956" s="281"/>
      <c r="W1956" s="628"/>
      <c r="X1956" s="628"/>
      <c r="Y1956" s="281"/>
      <c r="Z1956" s="281"/>
      <c r="AA1956" s="628"/>
      <c r="AB1956" s="628"/>
      <c r="AC1956" s="281"/>
      <c r="AD1956" s="281"/>
      <c r="AE1956" s="60"/>
      <c r="AF1956" s="259"/>
      <c r="AG1956" s="375">
        <f t="shared" si="3418"/>
        <v>27</v>
      </c>
      <c r="AH1956" s="375"/>
      <c r="AI1956" s="375"/>
      <c r="AJ1956" s="388">
        <f t="shared" si="3802"/>
        <v>0</v>
      </c>
      <c r="AK1956" s="379">
        <f t="shared" si="3803"/>
        <v>0</v>
      </c>
      <c r="AL1956" s="380">
        <f t="shared" si="3804"/>
        <v>0</v>
      </c>
      <c r="AM1956" s="292">
        <f t="shared" si="3805"/>
        <v>0</v>
      </c>
      <c r="AN1956" s="388">
        <f t="shared" si="3806"/>
        <v>0</v>
      </c>
      <c r="AO1956" s="379">
        <f t="shared" si="3807"/>
        <v>0</v>
      </c>
      <c r="AP1956" s="380">
        <f t="shared" si="3808"/>
        <v>0</v>
      </c>
      <c r="AQ1956" s="292">
        <f t="shared" si="3809"/>
        <v>0</v>
      </c>
      <c r="AR1956" s="388">
        <f t="shared" si="3810"/>
        <v>0</v>
      </c>
      <c r="AS1956" s="379">
        <f t="shared" si="3811"/>
        <v>0</v>
      </c>
      <c r="AT1956" s="380">
        <f t="shared" si="3812"/>
        <v>0</v>
      </c>
      <c r="AU1956" s="292">
        <f t="shared" si="3813"/>
        <v>0</v>
      </c>
      <c r="AV1956" s="388">
        <f t="shared" si="3814"/>
        <v>0</v>
      </c>
      <c r="AW1956" s="379">
        <f t="shared" si="3815"/>
        <v>0</v>
      </c>
      <c r="AX1956" s="380">
        <f t="shared" si="3816"/>
        <v>0</v>
      </c>
      <c r="AY1956" s="292">
        <f t="shared" si="3817"/>
        <v>0</v>
      </c>
      <c r="AZ1956" s="388">
        <f t="shared" si="3818"/>
        <v>0</v>
      </c>
      <c r="BA1956" s="379">
        <f t="shared" si="3819"/>
        <v>0</v>
      </c>
      <c r="BB1956" s="380">
        <f t="shared" si="3820"/>
        <v>0</v>
      </c>
      <c r="BC1956" s="292">
        <f t="shared" si="3821"/>
        <v>0</v>
      </c>
      <c r="BD1956" s="388">
        <f t="shared" si="3822"/>
        <v>0</v>
      </c>
      <c r="BE1956" s="379">
        <f t="shared" si="3823"/>
        <v>0</v>
      </c>
      <c r="BF1956" s="380">
        <f t="shared" si="3824"/>
        <v>0</v>
      </c>
      <c r="BG1956" s="292">
        <f t="shared" si="3825"/>
        <v>0</v>
      </c>
      <c r="BH1956" s="388">
        <f t="shared" si="3826"/>
        <v>0</v>
      </c>
      <c r="BI1956" s="379">
        <f t="shared" si="3827"/>
        <v>0</v>
      </c>
      <c r="BJ1956" s="380">
        <f t="shared" si="3828"/>
        <v>0</v>
      </c>
      <c r="BK1956" s="292">
        <f t="shared" si="3829"/>
        <v>0</v>
      </c>
      <c r="CD1956" s="309"/>
      <c r="CE1956" s="311"/>
      <c r="CF1956" s="311"/>
      <c r="CG1956" s="311"/>
      <c r="CH1956" s="311"/>
      <c r="CI1956" s="311"/>
      <c r="CJ1956" s="311"/>
      <c r="CK1956" s="311"/>
      <c r="CL1956" s="311"/>
      <c r="CM1956" s="311"/>
      <c r="CN1956" s="311"/>
      <c r="CO1956" s="311"/>
      <c r="CP1956" s="311"/>
      <c r="CQ1956" s="311"/>
      <c r="CR1956" s="311"/>
      <c r="CS1956" s="311"/>
      <c r="CT1956" s="311"/>
      <c r="CU1956" s="311"/>
      <c r="CV1956" s="311"/>
      <c r="CW1956" s="311"/>
      <c r="CX1956" s="311"/>
      <c r="CY1956" s="311"/>
      <c r="CZ1956" s="311"/>
      <c r="DA1956" s="311"/>
      <c r="DB1956" s="311"/>
      <c r="DC1956" s="311"/>
      <c r="DD1956" s="311"/>
      <c r="DE1956" s="311"/>
      <c r="DF1956" s="311"/>
      <c r="DG1956" s="311"/>
      <c r="DH1956" s="311"/>
      <c r="DJ1956" s="610"/>
      <c r="DK1956" s="611"/>
      <c r="DL1956" s="415"/>
      <c r="DM1956" s="416"/>
      <c r="DN1956" s="416"/>
      <c r="DO1956" s="416"/>
      <c r="DP1956" s="416"/>
      <c r="DQ1956" s="416"/>
      <c r="DR1956" s="416"/>
      <c r="DS1956" s="416"/>
      <c r="DT1956" s="416"/>
      <c r="DU1956" s="416"/>
      <c r="DV1956" s="416"/>
      <c r="DW1956" s="416"/>
      <c r="DX1956" s="416"/>
      <c r="DY1956" s="416"/>
      <c r="DZ1956" s="416"/>
      <c r="EA1956" s="416"/>
      <c r="EB1956" s="416"/>
      <c r="EC1956" s="416"/>
      <c r="ED1956" s="416"/>
      <c r="EE1956" s="416"/>
      <c r="EF1956" s="416"/>
      <c r="EG1956" s="416"/>
      <c r="EH1956" s="416"/>
      <c r="EI1956" s="416"/>
      <c r="EJ1956" s="416"/>
      <c r="EK1956" s="416"/>
      <c r="EL1956" s="416"/>
      <c r="EM1956" s="416"/>
      <c r="EN1956" s="416"/>
      <c r="EO1956" s="417"/>
      <c r="ET1956" s="375"/>
      <c r="EU1956" s="375"/>
      <c r="EV1956" s="375"/>
      <c r="FF1956" s="400"/>
      <c r="FG1956" s="400"/>
      <c r="FH1956" s="400"/>
      <c r="FV1956" s="375"/>
      <c r="FW1956" s="375"/>
      <c r="FX1956" s="375"/>
    </row>
    <row r="1957" spans="1:180" ht="38.25" customHeight="1" x14ac:dyDescent="0.25">
      <c r="A1957" s="182"/>
      <c r="B1957" s="182"/>
      <c r="C1957" s="236" t="s">
        <v>507</v>
      </c>
      <c r="D1957" s="280"/>
      <c r="E1957" s="281"/>
      <c r="F1957" s="281"/>
      <c r="G1957" s="628"/>
      <c r="H1957" s="628"/>
      <c r="I1957" s="281"/>
      <c r="J1957" s="281"/>
      <c r="K1957" s="628"/>
      <c r="L1957" s="628"/>
      <c r="M1957" s="281"/>
      <c r="N1957" s="281"/>
      <c r="O1957" s="628"/>
      <c r="P1957" s="628"/>
      <c r="Q1957" s="281"/>
      <c r="R1957" s="281"/>
      <c r="S1957" s="628"/>
      <c r="T1957" s="628"/>
      <c r="U1957" s="281"/>
      <c r="V1957" s="281"/>
      <c r="W1957" s="628"/>
      <c r="X1957" s="628"/>
      <c r="Y1957" s="281"/>
      <c r="Z1957" s="281"/>
      <c r="AA1957" s="628"/>
      <c r="AB1957" s="628"/>
      <c r="AC1957" s="281"/>
      <c r="AD1957" s="281"/>
      <c r="AE1957" s="60"/>
      <c r="AF1957" s="259"/>
      <c r="AG1957" s="375">
        <f t="shared" si="3418"/>
        <v>27</v>
      </c>
      <c r="AH1957" s="375"/>
      <c r="AI1957" s="375"/>
      <c r="AJ1957" s="388">
        <f t="shared" si="3802"/>
        <v>0</v>
      </c>
      <c r="AK1957" s="379">
        <f t="shared" si="3803"/>
        <v>0</v>
      </c>
      <c r="AL1957" s="380">
        <f t="shared" si="3804"/>
        <v>0</v>
      </c>
      <c r="AM1957" s="292">
        <f t="shared" si="3805"/>
        <v>0</v>
      </c>
      <c r="AN1957" s="388">
        <f t="shared" si="3806"/>
        <v>0</v>
      </c>
      <c r="AO1957" s="379">
        <f t="shared" si="3807"/>
        <v>0</v>
      </c>
      <c r="AP1957" s="380">
        <f t="shared" si="3808"/>
        <v>0</v>
      </c>
      <c r="AQ1957" s="292">
        <f t="shared" si="3809"/>
        <v>0</v>
      </c>
      <c r="AR1957" s="388">
        <f t="shared" si="3810"/>
        <v>0</v>
      </c>
      <c r="AS1957" s="379">
        <f t="shared" si="3811"/>
        <v>0</v>
      </c>
      <c r="AT1957" s="380">
        <f t="shared" si="3812"/>
        <v>0</v>
      </c>
      <c r="AU1957" s="292">
        <f t="shared" si="3813"/>
        <v>0</v>
      </c>
      <c r="AV1957" s="388">
        <f t="shared" si="3814"/>
        <v>0</v>
      </c>
      <c r="AW1957" s="379">
        <f t="shared" si="3815"/>
        <v>0</v>
      </c>
      <c r="AX1957" s="380">
        <f t="shared" si="3816"/>
        <v>0</v>
      </c>
      <c r="AY1957" s="292">
        <f t="shared" si="3817"/>
        <v>0</v>
      </c>
      <c r="AZ1957" s="388">
        <f t="shared" si="3818"/>
        <v>0</v>
      </c>
      <c r="BA1957" s="379">
        <f t="shared" si="3819"/>
        <v>0</v>
      </c>
      <c r="BB1957" s="380">
        <f t="shared" si="3820"/>
        <v>0</v>
      </c>
      <c r="BC1957" s="292">
        <f t="shared" si="3821"/>
        <v>0</v>
      </c>
      <c r="BD1957" s="388">
        <f t="shared" si="3822"/>
        <v>0</v>
      </c>
      <c r="BE1957" s="379">
        <f t="shared" si="3823"/>
        <v>0</v>
      </c>
      <c r="BF1957" s="380">
        <f t="shared" si="3824"/>
        <v>0</v>
      </c>
      <c r="BG1957" s="292">
        <f t="shared" si="3825"/>
        <v>0</v>
      </c>
      <c r="BH1957" s="388">
        <f t="shared" si="3826"/>
        <v>0</v>
      </c>
      <c r="BI1957" s="379">
        <f t="shared" si="3827"/>
        <v>0</v>
      </c>
      <c r="BJ1957" s="380">
        <f t="shared" si="3828"/>
        <v>0</v>
      </c>
      <c r="BK1957" s="292">
        <f t="shared" si="3829"/>
        <v>0</v>
      </c>
      <c r="CD1957" s="309"/>
      <c r="CE1957" s="311"/>
      <c r="CF1957" s="311"/>
      <c r="CG1957" s="311"/>
      <c r="CH1957" s="311"/>
      <c r="CI1957" s="311"/>
      <c r="CJ1957" s="311"/>
      <c r="CK1957" s="311"/>
      <c r="CL1957" s="311"/>
      <c r="CM1957" s="311"/>
      <c r="CN1957" s="311"/>
      <c r="CO1957" s="311"/>
      <c r="CP1957" s="311"/>
      <c r="CQ1957" s="311"/>
      <c r="CR1957" s="311"/>
      <c r="CS1957" s="311"/>
      <c r="CT1957" s="311"/>
      <c r="CU1957" s="311"/>
      <c r="CV1957" s="311"/>
      <c r="CW1957" s="311"/>
      <c r="CX1957" s="311"/>
      <c r="CY1957" s="311"/>
      <c r="CZ1957" s="311"/>
      <c r="DA1957" s="311"/>
      <c r="DB1957" s="311"/>
      <c r="DC1957" s="311"/>
      <c r="DD1957" s="311"/>
      <c r="DE1957" s="311"/>
      <c r="DF1957" s="311"/>
      <c r="DG1957" s="311"/>
      <c r="DH1957" s="311"/>
      <c r="DJ1957" s="614" t="s">
        <v>507</v>
      </c>
      <c r="DK1957" s="615"/>
      <c r="DL1957" s="418" t="s">
        <v>1909</v>
      </c>
      <c r="DM1957" s="419"/>
      <c r="DN1957" s="419"/>
      <c r="DO1957" s="419">
        <f t="shared" ref="DO1957:EO1957" si="3911">D1957</f>
        <v>0</v>
      </c>
      <c r="DP1957" s="419">
        <f t="shared" si="3911"/>
        <v>0</v>
      </c>
      <c r="DQ1957" s="419">
        <f t="shared" si="3911"/>
        <v>0</v>
      </c>
      <c r="DR1957" s="419">
        <f t="shared" si="3911"/>
        <v>0</v>
      </c>
      <c r="DS1957" s="419">
        <f t="shared" si="3911"/>
        <v>0</v>
      </c>
      <c r="DT1957" s="419">
        <f t="shared" si="3911"/>
        <v>0</v>
      </c>
      <c r="DU1957" s="419">
        <f t="shared" si="3911"/>
        <v>0</v>
      </c>
      <c r="DV1957" s="419">
        <f t="shared" si="3911"/>
        <v>0</v>
      </c>
      <c r="DW1957" s="419">
        <f t="shared" si="3911"/>
        <v>0</v>
      </c>
      <c r="DX1957" s="419">
        <f t="shared" si="3911"/>
        <v>0</v>
      </c>
      <c r="DY1957" s="419">
        <f t="shared" si="3911"/>
        <v>0</v>
      </c>
      <c r="DZ1957" s="419">
        <f t="shared" si="3911"/>
        <v>0</v>
      </c>
      <c r="EA1957" s="419">
        <f t="shared" si="3911"/>
        <v>0</v>
      </c>
      <c r="EB1957" s="419">
        <f t="shared" si="3911"/>
        <v>0</v>
      </c>
      <c r="EC1957" s="419">
        <f t="shared" si="3911"/>
        <v>0</v>
      </c>
      <c r="ED1957" s="419">
        <f t="shared" si="3911"/>
        <v>0</v>
      </c>
      <c r="EE1957" s="419">
        <f t="shared" si="3911"/>
        <v>0</v>
      </c>
      <c r="EF1957" s="419">
        <f t="shared" si="3911"/>
        <v>0</v>
      </c>
      <c r="EG1957" s="419">
        <f t="shared" si="3911"/>
        <v>0</v>
      </c>
      <c r="EH1957" s="419">
        <f t="shared" si="3911"/>
        <v>0</v>
      </c>
      <c r="EI1957" s="419">
        <f t="shared" si="3911"/>
        <v>0</v>
      </c>
      <c r="EJ1957" s="419">
        <f t="shared" si="3911"/>
        <v>0</v>
      </c>
      <c r="EK1957" s="419">
        <f t="shared" si="3911"/>
        <v>0</v>
      </c>
      <c r="EL1957" s="419">
        <f t="shared" si="3911"/>
        <v>0</v>
      </c>
      <c r="EM1957" s="419">
        <f t="shared" si="3911"/>
        <v>0</v>
      </c>
      <c r="EN1957" s="419">
        <f t="shared" si="3911"/>
        <v>0</v>
      </c>
      <c r="EO1957" s="420">
        <f t="shared" si="3911"/>
        <v>0</v>
      </c>
      <c r="ET1957" s="375"/>
      <c r="EU1957" s="375"/>
      <c r="EV1957" s="375"/>
      <c r="FF1957" s="400"/>
      <c r="FG1957" s="400"/>
      <c r="FH1957" s="400"/>
      <c r="FV1957" s="375"/>
      <c r="FW1957" s="375"/>
      <c r="FX1957" s="375"/>
    </row>
    <row r="1958" spans="1:180" ht="38.25" customHeight="1" x14ac:dyDescent="0.25">
      <c r="A1958" s="182"/>
      <c r="B1958" s="182"/>
      <c r="C1958" s="236" t="s">
        <v>511</v>
      </c>
      <c r="D1958" s="280"/>
      <c r="E1958" s="281"/>
      <c r="F1958" s="281"/>
      <c r="G1958" s="628"/>
      <c r="H1958" s="628"/>
      <c r="I1958" s="281"/>
      <c r="J1958" s="281"/>
      <c r="K1958" s="628"/>
      <c r="L1958" s="628"/>
      <c r="M1958" s="281"/>
      <c r="N1958" s="281"/>
      <c r="O1958" s="628"/>
      <c r="P1958" s="628"/>
      <c r="Q1958" s="281"/>
      <c r="R1958" s="281"/>
      <c r="S1958" s="628"/>
      <c r="T1958" s="628"/>
      <c r="U1958" s="281"/>
      <c r="V1958" s="281"/>
      <c r="W1958" s="628"/>
      <c r="X1958" s="628"/>
      <c r="Y1958" s="281"/>
      <c r="Z1958" s="281"/>
      <c r="AA1958" s="628"/>
      <c r="AB1958" s="628"/>
      <c r="AC1958" s="281"/>
      <c r="AD1958" s="281"/>
      <c r="AE1958" s="60"/>
      <c r="AF1958" s="259"/>
      <c r="AG1958" s="375">
        <f t="shared" si="3418"/>
        <v>27</v>
      </c>
      <c r="AH1958" s="375"/>
      <c r="AI1958" s="375"/>
      <c r="AJ1958" s="388">
        <f t="shared" si="3802"/>
        <v>0</v>
      </c>
      <c r="AK1958" s="379">
        <f t="shared" si="3803"/>
        <v>0</v>
      </c>
      <c r="AL1958" s="380">
        <f t="shared" si="3804"/>
        <v>0</v>
      </c>
      <c r="AM1958" s="292">
        <f t="shared" si="3805"/>
        <v>0</v>
      </c>
      <c r="AN1958" s="388">
        <f t="shared" si="3806"/>
        <v>0</v>
      </c>
      <c r="AO1958" s="379">
        <f t="shared" si="3807"/>
        <v>0</v>
      </c>
      <c r="AP1958" s="380">
        <f t="shared" si="3808"/>
        <v>0</v>
      </c>
      <c r="AQ1958" s="292">
        <f t="shared" si="3809"/>
        <v>0</v>
      </c>
      <c r="AR1958" s="388">
        <f t="shared" si="3810"/>
        <v>0</v>
      </c>
      <c r="AS1958" s="379">
        <f t="shared" si="3811"/>
        <v>0</v>
      </c>
      <c r="AT1958" s="380">
        <f t="shared" si="3812"/>
        <v>0</v>
      </c>
      <c r="AU1958" s="292">
        <f t="shared" si="3813"/>
        <v>0</v>
      </c>
      <c r="AV1958" s="388">
        <f t="shared" si="3814"/>
        <v>0</v>
      </c>
      <c r="AW1958" s="379">
        <f t="shared" si="3815"/>
        <v>0</v>
      </c>
      <c r="AX1958" s="380">
        <f t="shared" si="3816"/>
        <v>0</v>
      </c>
      <c r="AY1958" s="292">
        <f t="shared" si="3817"/>
        <v>0</v>
      </c>
      <c r="AZ1958" s="388">
        <f t="shared" si="3818"/>
        <v>0</v>
      </c>
      <c r="BA1958" s="379">
        <f t="shared" si="3819"/>
        <v>0</v>
      </c>
      <c r="BB1958" s="380">
        <f t="shared" si="3820"/>
        <v>0</v>
      </c>
      <c r="BC1958" s="292">
        <f t="shared" si="3821"/>
        <v>0</v>
      </c>
      <c r="BD1958" s="388">
        <f t="shared" si="3822"/>
        <v>0</v>
      </c>
      <c r="BE1958" s="379">
        <f t="shared" si="3823"/>
        <v>0</v>
      </c>
      <c r="BF1958" s="380">
        <f t="shared" si="3824"/>
        <v>0</v>
      </c>
      <c r="BG1958" s="292">
        <f t="shared" si="3825"/>
        <v>0</v>
      </c>
      <c r="BH1958" s="388">
        <f t="shared" si="3826"/>
        <v>0</v>
      </c>
      <c r="BI1958" s="379">
        <f t="shared" si="3827"/>
        <v>0</v>
      </c>
      <c r="BJ1958" s="380">
        <f t="shared" si="3828"/>
        <v>0</v>
      </c>
      <c r="BK1958" s="292">
        <f t="shared" si="3829"/>
        <v>0</v>
      </c>
      <c r="CD1958" s="299" t="s">
        <v>60</v>
      </c>
      <c r="CE1958" s="423">
        <f t="shared" ref="CE1958" si="3912">IF(D1958="",0,D1958)</f>
        <v>0</v>
      </c>
      <c r="CF1958" s="423">
        <f t="shared" ref="CF1958" si="3913">IF(E1958="",0,E1958)</f>
        <v>0</v>
      </c>
      <c r="CG1958" s="423">
        <f t="shared" ref="CG1958" si="3914">IF(F1958="",0,F1958)</f>
        <v>0</v>
      </c>
      <c r="CH1958" s="423">
        <f t="shared" ref="CH1958" si="3915">IF(G1958="",0,G1958)</f>
        <v>0</v>
      </c>
      <c r="CI1958" s="423">
        <f t="shared" ref="CI1958" si="3916">IF(H1958="",0,H1958)</f>
        <v>0</v>
      </c>
      <c r="CJ1958" s="423">
        <f t="shared" ref="CJ1958" si="3917">IF(I1958="",0,I1958)</f>
        <v>0</v>
      </c>
      <c r="CK1958" s="423">
        <f t="shared" ref="CK1958" si="3918">IF(J1958="",0,J1958)</f>
        <v>0</v>
      </c>
      <c r="CL1958" s="423">
        <f t="shared" ref="CL1958" si="3919">IF(K1958="",0,K1958)</f>
        <v>0</v>
      </c>
      <c r="CM1958" s="423">
        <f t="shared" ref="CM1958" si="3920">IF(L1958="",0,L1958)</f>
        <v>0</v>
      </c>
      <c r="CN1958" s="423">
        <f t="shared" ref="CN1958" si="3921">IF(M1958="",0,M1958)</f>
        <v>0</v>
      </c>
      <c r="CO1958" s="423">
        <f t="shared" ref="CO1958" si="3922">IF(N1958="",0,N1958)</f>
        <v>0</v>
      </c>
      <c r="CP1958" s="423">
        <f t="shared" ref="CP1958" si="3923">IF(O1958="",0,O1958)</f>
        <v>0</v>
      </c>
      <c r="CQ1958" s="423">
        <f t="shared" ref="CQ1958" si="3924">IF(P1958="",0,P1958)</f>
        <v>0</v>
      </c>
      <c r="CR1958" s="423">
        <f t="shared" ref="CR1958" si="3925">IF(Q1958="",0,Q1958)</f>
        <v>0</v>
      </c>
      <c r="CS1958" s="423">
        <f t="shared" ref="CS1958" si="3926">IF(R1958="",0,R1958)</f>
        <v>0</v>
      </c>
      <c r="CT1958" s="423">
        <f t="shared" ref="CT1958" si="3927">IF(S1958="",0,S1958)</f>
        <v>0</v>
      </c>
      <c r="CU1958" s="423">
        <f t="shared" ref="CU1958" si="3928">IF(T1958="",0,T1958)</f>
        <v>0</v>
      </c>
      <c r="CV1958" s="423">
        <f t="shared" ref="CV1958" si="3929">IF(U1958="",0,U1958)</f>
        <v>0</v>
      </c>
      <c r="CW1958" s="423">
        <f t="shared" ref="CW1958" si="3930">IF(V1958="",0,V1958)</f>
        <v>0</v>
      </c>
      <c r="CX1958" s="423">
        <f t="shared" ref="CX1958" si="3931">IF(W1958="",0,W1958)</f>
        <v>0</v>
      </c>
      <c r="CY1958" s="423">
        <f t="shared" ref="CY1958" si="3932">IF(X1958="",0,X1958)</f>
        <v>0</v>
      </c>
      <c r="CZ1958" s="423">
        <f t="shared" ref="CZ1958" si="3933">IF(Y1958="",0,Y1958)</f>
        <v>0</v>
      </c>
      <c r="DA1958" s="423">
        <f t="shared" ref="DA1958" si="3934">IF(Z1958="",0,Z1958)</f>
        <v>0</v>
      </c>
      <c r="DB1958" s="423">
        <f t="shared" ref="DB1958" si="3935">IF(AA1958="",0,AA1958)</f>
        <v>0</v>
      </c>
      <c r="DC1958" s="423">
        <f t="shared" ref="DC1958" si="3936">IF(AB1958="",0,AB1958)</f>
        <v>0</v>
      </c>
      <c r="DD1958" s="423">
        <f t="shared" ref="DD1958" si="3937">IF(AC1958="",0,AC1958)</f>
        <v>0</v>
      </c>
      <c r="DE1958" s="423">
        <f t="shared" ref="DE1958" si="3938">IF(AD1958="",0,AD1958)</f>
        <v>0</v>
      </c>
      <c r="DF1958" s="300"/>
      <c r="DG1958" s="300"/>
      <c r="DH1958" s="300"/>
      <c r="DJ1958" s="610"/>
      <c r="DK1958" s="611"/>
      <c r="DL1958" s="415" t="s">
        <v>1910</v>
      </c>
      <c r="DM1958" s="416"/>
      <c r="DN1958" s="416"/>
      <c r="DO1958" s="416">
        <f t="shared" ref="DO1958:EO1958" si="3939">COUNTIF(D1955:D1956,"NS")+COUNTIF(D1946:D1949,"NS")+COUNTIF(D1938,"NS")+COUNTIF(D1932,"NS")</f>
        <v>0</v>
      </c>
      <c r="DP1958" s="416">
        <f t="shared" si="3939"/>
        <v>0</v>
      </c>
      <c r="DQ1958" s="416">
        <f t="shared" si="3939"/>
        <v>0</v>
      </c>
      <c r="DR1958" s="416">
        <f t="shared" si="3939"/>
        <v>0</v>
      </c>
      <c r="DS1958" s="416">
        <f t="shared" si="3939"/>
        <v>0</v>
      </c>
      <c r="DT1958" s="416">
        <f t="shared" si="3939"/>
        <v>0</v>
      </c>
      <c r="DU1958" s="416">
        <f t="shared" si="3939"/>
        <v>0</v>
      </c>
      <c r="DV1958" s="416">
        <f t="shared" si="3939"/>
        <v>0</v>
      </c>
      <c r="DW1958" s="416">
        <f t="shared" si="3939"/>
        <v>0</v>
      </c>
      <c r="DX1958" s="416">
        <f t="shared" si="3939"/>
        <v>0</v>
      </c>
      <c r="DY1958" s="416">
        <f t="shared" si="3939"/>
        <v>0</v>
      </c>
      <c r="DZ1958" s="416">
        <f t="shared" si="3939"/>
        <v>0</v>
      </c>
      <c r="EA1958" s="416">
        <f t="shared" si="3939"/>
        <v>0</v>
      </c>
      <c r="EB1958" s="416">
        <f t="shared" si="3939"/>
        <v>0</v>
      </c>
      <c r="EC1958" s="416">
        <f t="shared" si="3939"/>
        <v>0</v>
      </c>
      <c r="ED1958" s="416">
        <f t="shared" si="3939"/>
        <v>0</v>
      </c>
      <c r="EE1958" s="416">
        <f t="shared" si="3939"/>
        <v>0</v>
      </c>
      <c r="EF1958" s="416">
        <f t="shared" si="3939"/>
        <v>0</v>
      </c>
      <c r="EG1958" s="416">
        <f t="shared" si="3939"/>
        <v>0</v>
      </c>
      <c r="EH1958" s="416">
        <f t="shared" si="3939"/>
        <v>0</v>
      </c>
      <c r="EI1958" s="416">
        <f t="shared" si="3939"/>
        <v>0</v>
      </c>
      <c r="EJ1958" s="416">
        <f t="shared" si="3939"/>
        <v>0</v>
      </c>
      <c r="EK1958" s="416">
        <f t="shared" si="3939"/>
        <v>0</v>
      </c>
      <c r="EL1958" s="416">
        <f t="shared" si="3939"/>
        <v>0</v>
      </c>
      <c r="EM1958" s="416">
        <f t="shared" si="3939"/>
        <v>0</v>
      </c>
      <c r="EN1958" s="416">
        <f t="shared" si="3939"/>
        <v>0</v>
      </c>
      <c r="EO1958" s="417">
        <f t="shared" si="3939"/>
        <v>0</v>
      </c>
      <c r="ET1958" s="375"/>
      <c r="EU1958" s="375"/>
      <c r="EV1958" s="375"/>
      <c r="FF1958" s="400"/>
      <c r="FG1958" s="400"/>
      <c r="FH1958" s="400"/>
      <c r="FV1958" s="375"/>
      <c r="FW1958" s="375"/>
      <c r="FX1958" s="375"/>
    </row>
    <row r="1959" spans="1:180" ht="38.25" customHeight="1" x14ac:dyDescent="0.25">
      <c r="A1959" s="152"/>
      <c r="B1959" s="152"/>
      <c r="C1959" s="237" t="s">
        <v>513</v>
      </c>
      <c r="D1959" s="280"/>
      <c r="E1959" s="281"/>
      <c r="F1959" s="281"/>
      <c r="G1959" s="628"/>
      <c r="H1959" s="628"/>
      <c r="I1959" s="281"/>
      <c r="J1959" s="281"/>
      <c r="K1959" s="628"/>
      <c r="L1959" s="628"/>
      <c r="M1959" s="281"/>
      <c r="N1959" s="281"/>
      <c r="O1959" s="628"/>
      <c r="P1959" s="628"/>
      <c r="Q1959" s="281"/>
      <c r="R1959" s="281"/>
      <c r="S1959" s="628"/>
      <c r="T1959" s="628"/>
      <c r="U1959" s="281"/>
      <c r="V1959" s="281"/>
      <c r="W1959" s="628"/>
      <c r="X1959" s="628"/>
      <c r="Y1959" s="281"/>
      <c r="Z1959" s="281"/>
      <c r="AA1959" s="628"/>
      <c r="AB1959" s="628"/>
      <c r="AC1959" s="281"/>
      <c r="AD1959" s="281"/>
      <c r="AE1959" s="60"/>
      <c r="AF1959" s="259"/>
      <c r="AG1959" s="375">
        <f t="shared" si="3418"/>
        <v>27</v>
      </c>
      <c r="AH1959" s="375"/>
      <c r="AI1959" s="375"/>
      <c r="AJ1959" s="388">
        <f t="shared" si="3802"/>
        <v>0</v>
      </c>
      <c r="AK1959" s="379">
        <f t="shared" si="3803"/>
        <v>0</v>
      </c>
      <c r="AL1959" s="380">
        <f t="shared" si="3804"/>
        <v>0</v>
      </c>
      <c r="AM1959" s="292">
        <f t="shared" si="3805"/>
        <v>0</v>
      </c>
      <c r="AN1959" s="388">
        <f t="shared" si="3806"/>
        <v>0</v>
      </c>
      <c r="AO1959" s="379">
        <f t="shared" si="3807"/>
        <v>0</v>
      </c>
      <c r="AP1959" s="380">
        <f t="shared" si="3808"/>
        <v>0</v>
      </c>
      <c r="AQ1959" s="292">
        <f t="shared" si="3809"/>
        <v>0</v>
      </c>
      <c r="AR1959" s="388">
        <f t="shared" si="3810"/>
        <v>0</v>
      </c>
      <c r="AS1959" s="379">
        <f t="shared" si="3811"/>
        <v>0</v>
      </c>
      <c r="AT1959" s="380">
        <f t="shared" si="3812"/>
        <v>0</v>
      </c>
      <c r="AU1959" s="292">
        <f t="shared" si="3813"/>
        <v>0</v>
      </c>
      <c r="AV1959" s="388">
        <f t="shared" si="3814"/>
        <v>0</v>
      </c>
      <c r="AW1959" s="379">
        <f t="shared" si="3815"/>
        <v>0</v>
      </c>
      <c r="AX1959" s="380">
        <f t="shared" si="3816"/>
        <v>0</v>
      </c>
      <c r="AY1959" s="292">
        <f t="shared" si="3817"/>
        <v>0</v>
      </c>
      <c r="AZ1959" s="388">
        <f t="shared" si="3818"/>
        <v>0</v>
      </c>
      <c r="BA1959" s="379">
        <f t="shared" si="3819"/>
        <v>0</v>
      </c>
      <c r="BB1959" s="380">
        <f t="shared" si="3820"/>
        <v>0</v>
      </c>
      <c r="BC1959" s="292">
        <f t="shared" si="3821"/>
        <v>0</v>
      </c>
      <c r="BD1959" s="388">
        <f t="shared" si="3822"/>
        <v>0</v>
      </c>
      <c r="BE1959" s="379">
        <f t="shared" si="3823"/>
        <v>0</v>
      </c>
      <c r="BF1959" s="380">
        <f t="shared" si="3824"/>
        <v>0</v>
      </c>
      <c r="BG1959" s="292">
        <f t="shared" si="3825"/>
        <v>0</v>
      </c>
      <c r="BH1959" s="388">
        <f t="shared" si="3826"/>
        <v>0</v>
      </c>
      <c r="BI1959" s="379">
        <f t="shared" si="3827"/>
        <v>0</v>
      </c>
      <c r="BJ1959" s="380">
        <f t="shared" si="3828"/>
        <v>0</v>
      </c>
      <c r="BK1959" s="292">
        <f t="shared" si="3829"/>
        <v>0</v>
      </c>
      <c r="CD1959" s="299" t="s">
        <v>1917</v>
      </c>
      <c r="CE1959" s="301">
        <f t="shared" ref="CE1959" si="3940">SUM(D1959:D1966)</f>
        <v>0</v>
      </c>
      <c r="CF1959" s="301">
        <f t="shared" ref="CF1959" si="3941">SUM(E1959:E1966)</f>
        <v>0</v>
      </c>
      <c r="CG1959" s="301">
        <f t="shared" ref="CG1959" si="3942">SUM(F1959:F1966)</f>
        <v>0</v>
      </c>
      <c r="CH1959" s="301">
        <f t="shared" ref="CH1959" si="3943">SUM(G1959:G1966)</f>
        <v>0</v>
      </c>
      <c r="CI1959" s="301">
        <f t="shared" ref="CI1959" si="3944">SUM(H1959:H1966)</f>
        <v>0</v>
      </c>
      <c r="CJ1959" s="301">
        <f t="shared" ref="CJ1959" si="3945">SUM(I1959:I1966)</f>
        <v>0</v>
      </c>
      <c r="CK1959" s="301">
        <f t="shared" ref="CK1959" si="3946">SUM(J1959:J1966)</f>
        <v>0</v>
      </c>
      <c r="CL1959" s="301">
        <f t="shared" ref="CL1959" si="3947">SUM(K1959:K1966)</f>
        <v>0</v>
      </c>
      <c r="CM1959" s="301">
        <f t="shared" ref="CM1959" si="3948">SUM(L1959:L1966)</f>
        <v>0</v>
      </c>
      <c r="CN1959" s="301">
        <f t="shared" ref="CN1959" si="3949">SUM(M1959:M1966)</f>
        <v>0</v>
      </c>
      <c r="CO1959" s="301">
        <f t="shared" ref="CO1959" si="3950">SUM(N1959:N1966)</f>
        <v>0</v>
      </c>
      <c r="CP1959" s="301">
        <f t="shared" ref="CP1959" si="3951">SUM(O1959:O1966)</f>
        <v>0</v>
      </c>
      <c r="CQ1959" s="301">
        <f t="shared" ref="CQ1959" si="3952">SUM(P1959:P1966)</f>
        <v>0</v>
      </c>
      <c r="CR1959" s="301">
        <f t="shared" ref="CR1959" si="3953">SUM(Q1959:Q1966)</f>
        <v>0</v>
      </c>
      <c r="CS1959" s="301">
        <f t="shared" ref="CS1959" si="3954">SUM(R1959:R1966)</f>
        <v>0</v>
      </c>
      <c r="CT1959" s="301">
        <f t="shared" ref="CT1959" si="3955">SUM(S1959:S1966)</f>
        <v>0</v>
      </c>
      <c r="CU1959" s="301">
        <f t="shared" ref="CU1959" si="3956">SUM(T1959:T1966)</f>
        <v>0</v>
      </c>
      <c r="CV1959" s="301">
        <f t="shared" ref="CV1959" si="3957">SUM(U1959:U1966)</f>
        <v>0</v>
      </c>
      <c r="CW1959" s="301">
        <f t="shared" ref="CW1959" si="3958">SUM(V1959:V1966)</f>
        <v>0</v>
      </c>
      <c r="CX1959" s="301">
        <f t="shared" ref="CX1959" si="3959">SUM(W1959:W1966)</f>
        <v>0</v>
      </c>
      <c r="CY1959" s="301">
        <f t="shared" ref="CY1959" si="3960">SUM(X1959:X1966)</f>
        <v>0</v>
      </c>
      <c r="CZ1959" s="301">
        <f t="shared" ref="CZ1959" si="3961">SUM(Y1959:Y1966)</f>
        <v>0</v>
      </c>
      <c r="DA1959" s="301">
        <f t="shared" ref="DA1959" si="3962">SUM(Z1959:Z1966)</f>
        <v>0</v>
      </c>
      <c r="DB1959" s="301">
        <f t="shared" ref="DB1959" si="3963">SUM(AA1959:AA1966)</f>
        <v>0</v>
      </c>
      <c r="DC1959" s="301">
        <f t="shared" ref="DC1959" si="3964">SUM(AB1959:AB1966)</f>
        <v>0</v>
      </c>
      <c r="DD1959" s="301">
        <f t="shared" ref="DD1959" si="3965">SUM(AC1959:AC1966)</f>
        <v>0</v>
      </c>
      <c r="DE1959" s="301">
        <f t="shared" ref="DE1959" si="3966">SUM(AD1959:AD1966)</f>
        <v>0</v>
      </c>
      <c r="DF1959" s="301"/>
      <c r="DG1959" s="301"/>
      <c r="DH1959" s="301"/>
      <c r="DJ1959" s="612"/>
      <c r="DK1959" s="613"/>
      <c r="DL1959" s="415" t="s">
        <v>1914</v>
      </c>
      <c r="DM1959" s="416"/>
      <c r="DN1959" s="416"/>
      <c r="DO1959" s="416">
        <f t="shared" ref="DO1959:EO1959" si="3967">SUM(D1955:D1957,D1946:D1949,D1938,D1932)</f>
        <v>0</v>
      </c>
      <c r="DP1959" s="416">
        <f t="shared" si="3967"/>
        <v>0</v>
      </c>
      <c r="DQ1959" s="416">
        <f t="shared" si="3967"/>
        <v>0</v>
      </c>
      <c r="DR1959" s="416">
        <f t="shared" si="3967"/>
        <v>0</v>
      </c>
      <c r="DS1959" s="416">
        <f t="shared" si="3967"/>
        <v>0</v>
      </c>
      <c r="DT1959" s="416">
        <f t="shared" si="3967"/>
        <v>0</v>
      </c>
      <c r="DU1959" s="416">
        <f t="shared" si="3967"/>
        <v>0</v>
      </c>
      <c r="DV1959" s="416">
        <f t="shared" si="3967"/>
        <v>0</v>
      </c>
      <c r="DW1959" s="416">
        <f t="shared" si="3967"/>
        <v>0</v>
      </c>
      <c r="DX1959" s="416">
        <f t="shared" si="3967"/>
        <v>0</v>
      </c>
      <c r="DY1959" s="416">
        <f t="shared" si="3967"/>
        <v>0</v>
      </c>
      <c r="DZ1959" s="416">
        <f t="shared" si="3967"/>
        <v>0</v>
      </c>
      <c r="EA1959" s="416">
        <f t="shared" si="3967"/>
        <v>0</v>
      </c>
      <c r="EB1959" s="416">
        <f t="shared" si="3967"/>
        <v>0</v>
      </c>
      <c r="EC1959" s="416">
        <f t="shared" si="3967"/>
        <v>0</v>
      </c>
      <c r="ED1959" s="416">
        <f t="shared" si="3967"/>
        <v>0</v>
      </c>
      <c r="EE1959" s="416">
        <f t="shared" si="3967"/>
        <v>0</v>
      </c>
      <c r="EF1959" s="416">
        <f t="shared" si="3967"/>
        <v>0</v>
      </c>
      <c r="EG1959" s="416">
        <f t="shared" si="3967"/>
        <v>0</v>
      </c>
      <c r="EH1959" s="416">
        <f t="shared" si="3967"/>
        <v>0</v>
      </c>
      <c r="EI1959" s="416">
        <f t="shared" si="3967"/>
        <v>0</v>
      </c>
      <c r="EJ1959" s="416">
        <f t="shared" si="3967"/>
        <v>0</v>
      </c>
      <c r="EK1959" s="416">
        <f t="shared" si="3967"/>
        <v>0</v>
      </c>
      <c r="EL1959" s="416">
        <f t="shared" si="3967"/>
        <v>0</v>
      </c>
      <c r="EM1959" s="416">
        <f t="shared" si="3967"/>
        <v>0</v>
      </c>
      <c r="EN1959" s="416">
        <f t="shared" si="3967"/>
        <v>0</v>
      </c>
      <c r="EO1959" s="417">
        <f t="shared" si="3967"/>
        <v>0</v>
      </c>
      <c r="ET1959" s="375"/>
      <c r="EU1959" s="375"/>
      <c r="EV1959" s="375"/>
      <c r="FF1959" s="400"/>
      <c r="FG1959" s="400"/>
      <c r="FH1959" s="400"/>
      <c r="FV1959" s="375"/>
      <c r="FW1959" s="375"/>
      <c r="FX1959" s="375"/>
    </row>
    <row r="1960" spans="1:180" ht="38.25" customHeight="1" x14ac:dyDescent="0.25">
      <c r="A1960" s="152"/>
      <c r="B1960" s="152"/>
      <c r="C1960" s="237" t="s">
        <v>514</v>
      </c>
      <c r="D1960" s="280"/>
      <c r="E1960" s="281"/>
      <c r="F1960" s="281"/>
      <c r="G1960" s="628"/>
      <c r="H1960" s="628"/>
      <c r="I1960" s="281"/>
      <c r="J1960" s="281"/>
      <c r="K1960" s="628"/>
      <c r="L1960" s="628"/>
      <c r="M1960" s="281"/>
      <c r="N1960" s="281"/>
      <c r="O1960" s="628"/>
      <c r="P1960" s="628"/>
      <c r="Q1960" s="281"/>
      <c r="R1960" s="281"/>
      <c r="S1960" s="628"/>
      <c r="T1960" s="628"/>
      <c r="U1960" s="281"/>
      <c r="V1960" s="281"/>
      <c r="W1960" s="628"/>
      <c r="X1960" s="628"/>
      <c r="Y1960" s="281"/>
      <c r="Z1960" s="281"/>
      <c r="AA1960" s="628"/>
      <c r="AB1960" s="628"/>
      <c r="AC1960" s="281"/>
      <c r="AD1960" s="281"/>
      <c r="AE1960" s="60"/>
      <c r="AF1960" s="259"/>
      <c r="AG1960" s="375">
        <f t="shared" si="3418"/>
        <v>27</v>
      </c>
      <c r="AH1960" s="375"/>
      <c r="AI1960" s="375"/>
      <c r="AJ1960" s="388">
        <f t="shared" si="3802"/>
        <v>0</v>
      </c>
      <c r="AK1960" s="379">
        <f t="shared" si="3803"/>
        <v>0</v>
      </c>
      <c r="AL1960" s="380">
        <f t="shared" si="3804"/>
        <v>0</v>
      </c>
      <c r="AM1960" s="292">
        <f t="shared" si="3805"/>
        <v>0</v>
      </c>
      <c r="AN1960" s="388">
        <f t="shared" si="3806"/>
        <v>0</v>
      </c>
      <c r="AO1960" s="379">
        <f t="shared" si="3807"/>
        <v>0</v>
      </c>
      <c r="AP1960" s="380">
        <f t="shared" si="3808"/>
        <v>0</v>
      </c>
      <c r="AQ1960" s="292">
        <f t="shared" si="3809"/>
        <v>0</v>
      </c>
      <c r="AR1960" s="388">
        <f t="shared" si="3810"/>
        <v>0</v>
      </c>
      <c r="AS1960" s="379">
        <f t="shared" si="3811"/>
        <v>0</v>
      </c>
      <c r="AT1960" s="380">
        <f t="shared" si="3812"/>
        <v>0</v>
      </c>
      <c r="AU1960" s="292">
        <f t="shared" si="3813"/>
        <v>0</v>
      </c>
      <c r="AV1960" s="388">
        <f t="shared" si="3814"/>
        <v>0</v>
      </c>
      <c r="AW1960" s="379">
        <f t="shared" si="3815"/>
        <v>0</v>
      </c>
      <c r="AX1960" s="380">
        <f t="shared" si="3816"/>
        <v>0</v>
      </c>
      <c r="AY1960" s="292">
        <f t="shared" si="3817"/>
        <v>0</v>
      </c>
      <c r="AZ1960" s="388">
        <f t="shared" si="3818"/>
        <v>0</v>
      </c>
      <c r="BA1960" s="379">
        <f t="shared" si="3819"/>
        <v>0</v>
      </c>
      <c r="BB1960" s="380">
        <f t="shared" si="3820"/>
        <v>0</v>
      </c>
      <c r="BC1960" s="292">
        <f t="shared" si="3821"/>
        <v>0</v>
      </c>
      <c r="BD1960" s="388">
        <f t="shared" si="3822"/>
        <v>0</v>
      </c>
      <c r="BE1960" s="379">
        <f t="shared" si="3823"/>
        <v>0</v>
      </c>
      <c r="BF1960" s="380">
        <f t="shared" si="3824"/>
        <v>0</v>
      </c>
      <c r="BG1960" s="292">
        <f t="shared" si="3825"/>
        <v>0</v>
      </c>
      <c r="BH1960" s="388">
        <f t="shared" si="3826"/>
        <v>0</v>
      </c>
      <c r="BI1960" s="379">
        <f t="shared" si="3827"/>
        <v>0</v>
      </c>
      <c r="BJ1960" s="380">
        <f t="shared" si="3828"/>
        <v>0</v>
      </c>
      <c r="BK1960" s="292">
        <f t="shared" si="3829"/>
        <v>0</v>
      </c>
      <c r="CD1960" s="299" t="s">
        <v>1910</v>
      </c>
      <c r="CE1960" s="422">
        <f t="shared" ref="CE1960" si="3968">IF(CE1958="NA",COUNTIF(D1959:D1966,"NA"),COUNTIF(D1959:D1966,"NS"))</f>
        <v>0</v>
      </c>
      <c r="CF1960" s="422">
        <f t="shared" ref="CF1960" si="3969">IF(CF1958="NA",COUNTIF(E1959:E1966,"NA"),COUNTIF(E1959:E1966,"NS"))</f>
        <v>0</v>
      </c>
      <c r="CG1960" s="422">
        <f t="shared" ref="CG1960" si="3970">IF(CG1958="NA",COUNTIF(F1959:F1966,"NA"),COUNTIF(F1959:F1966,"NS"))</f>
        <v>0</v>
      </c>
      <c r="CH1960" s="422">
        <f t="shared" ref="CH1960" si="3971">IF(CH1958="NA",COUNTIF(G1959:G1966,"NA"),COUNTIF(G1959:G1966,"NS"))</f>
        <v>0</v>
      </c>
      <c r="CI1960" s="422">
        <f t="shared" ref="CI1960" si="3972">IF(CI1958="NA",COUNTIF(H1959:H1966,"NA"),COUNTIF(H1959:H1966,"NS"))</f>
        <v>0</v>
      </c>
      <c r="CJ1960" s="422">
        <f t="shared" ref="CJ1960" si="3973">IF(CJ1958="NA",COUNTIF(I1959:I1966,"NA"),COUNTIF(I1959:I1966,"NS"))</f>
        <v>0</v>
      </c>
      <c r="CK1960" s="422">
        <f t="shared" ref="CK1960" si="3974">IF(CK1958="NA",COUNTIF(J1959:J1966,"NA"),COUNTIF(J1959:J1966,"NS"))</f>
        <v>0</v>
      </c>
      <c r="CL1960" s="422">
        <f t="shared" ref="CL1960" si="3975">IF(CL1958="NA",COUNTIF(K1959:K1966,"NA"),COUNTIF(K1959:K1966,"NS"))</f>
        <v>0</v>
      </c>
      <c r="CM1960" s="422">
        <f t="shared" ref="CM1960" si="3976">IF(CM1958="NA",COUNTIF(L1959:L1966,"NA"),COUNTIF(L1959:L1966,"NS"))</f>
        <v>0</v>
      </c>
      <c r="CN1960" s="422">
        <f t="shared" ref="CN1960" si="3977">IF(CN1958="NA",COUNTIF(M1959:M1966,"NA"),COUNTIF(M1959:M1966,"NS"))</f>
        <v>0</v>
      </c>
      <c r="CO1960" s="422">
        <f t="shared" ref="CO1960" si="3978">IF(CO1958="NA",COUNTIF(N1959:N1966,"NA"),COUNTIF(N1959:N1966,"NS"))</f>
        <v>0</v>
      </c>
      <c r="CP1960" s="422">
        <f t="shared" ref="CP1960" si="3979">IF(CP1958="NA",COUNTIF(O1959:O1966,"NA"),COUNTIF(O1959:O1966,"NS"))</f>
        <v>0</v>
      </c>
      <c r="CQ1960" s="422">
        <f t="shared" ref="CQ1960" si="3980">IF(CQ1958="NA",COUNTIF(P1959:P1966,"NA"),COUNTIF(P1959:P1966,"NS"))</f>
        <v>0</v>
      </c>
      <c r="CR1960" s="422">
        <f t="shared" ref="CR1960" si="3981">IF(CR1958="NA",COUNTIF(Q1959:Q1966,"NA"),COUNTIF(Q1959:Q1966,"NS"))</f>
        <v>0</v>
      </c>
      <c r="CS1960" s="422">
        <f t="shared" ref="CS1960" si="3982">IF(CS1958="NA",COUNTIF(R1959:R1966,"NA"),COUNTIF(R1959:R1966,"NS"))</f>
        <v>0</v>
      </c>
      <c r="CT1960" s="422">
        <f t="shared" ref="CT1960" si="3983">IF(CT1958="NA",COUNTIF(S1959:S1966,"NA"),COUNTIF(S1959:S1966,"NS"))</f>
        <v>0</v>
      </c>
      <c r="CU1960" s="422">
        <f t="shared" ref="CU1960" si="3984">IF(CU1958="NA",COUNTIF(T1959:T1966,"NA"),COUNTIF(T1959:T1966,"NS"))</f>
        <v>0</v>
      </c>
      <c r="CV1960" s="422">
        <f t="shared" ref="CV1960" si="3985">IF(CV1958="NA",COUNTIF(U1959:U1966,"NA"),COUNTIF(U1959:U1966,"NS"))</f>
        <v>0</v>
      </c>
      <c r="CW1960" s="422">
        <f t="shared" ref="CW1960" si="3986">IF(CW1958="NA",COUNTIF(V1959:V1966,"NA"),COUNTIF(V1959:V1966,"NS"))</f>
        <v>0</v>
      </c>
      <c r="CX1960" s="422">
        <f t="shared" ref="CX1960" si="3987">IF(CX1958="NA",COUNTIF(W1959:W1966,"NA"),COUNTIF(W1959:W1966,"NS"))</f>
        <v>0</v>
      </c>
      <c r="CY1960" s="422">
        <f t="shared" ref="CY1960" si="3988">IF(CY1958="NA",COUNTIF(X1959:X1966,"NA"),COUNTIF(X1959:X1966,"NS"))</f>
        <v>0</v>
      </c>
      <c r="CZ1960" s="422">
        <f t="shared" ref="CZ1960" si="3989">IF(CZ1958="NA",COUNTIF(Y1959:Y1966,"NA"),COUNTIF(Y1959:Y1966,"NS"))</f>
        <v>0</v>
      </c>
      <c r="DA1960" s="422">
        <f t="shared" ref="DA1960" si="3990">IF(DA1958="NA",COUNTIF(Z1959:Z1966,"NA"),COUNTIF(Z1959:Z1966,"NS"))</f>
        <v>0</v>
      </c>
      <c r="DB1960" s="422">
        <f t="shared" ref="DB1960" si="3991">IF(DB1958="NA",COUNTIF(AA1959:AA1966,"NA"),COUNTIF(AA1959:AA1966,"NS"))</f>
        <v>0</v>
      </c>
      <c r="DC1960" s="422">
        <f t="shared" ref="DC1960" si="3992">IF(DC1958="NA",COUNTIF(AB1959:AB1966,"NA"),COUNTIF(AB1959:AB1966,"NS"))</f>
        <v>0</v>
      </c>
      <c r="DD1960" s="422">
        <f t="shared" ref="DD1960" si="3993">IF(DD1958="NA",COUNTIF(AC1959:AC1966,"NA"),COUNTIF(AC1959:AC1966,"NS"))</f>
        <v>0</v>
      </c>
      <c r="DE1960" s="422">
        <f t="shared" ref="DE1960" si="3994">IF(DE1958="NA",COUNTIF(AD1959:AD1966,"NA"),COUNTIF(AD1959:AD1966,"NS"))</f>
        <v>0</v>
      </c>
      <c r="DF1960" s="300"/>
      <c r="DG1960" s="300"/>
      <c r="DH1960" s="300"/>
      <c r="DJ1960" s="612"/>
      <c r="DK1960" s="613"/>
      <c r="DL1960" s="415" t="s">
        <v>1919</v>
      </c>
      <c r="DM1960" s="298"/>
      <c r="DN1960" s="298"/>
      <c r="DO1960" s="298">
        <f t="shared" ref="DO1960:EC1960" si="3995">IF(OR(AND(DO1957="NS",DO1958=8),AND(DO1957="NA")),0,IF(OR(AND(IF(DO1957="NS",1,DO1957)&gt;DO1959*0.25,DO1958=0),AND(DO1957&gt;0,OR(DO1958=8,DO1959=0)),AND(DO1957&gt;0,DO1958=0,DO1959=0),AND(DO1957="NS",DO1958=0,DO1959=0)),1,0))</f>
        <v>0</v>
      </c>
      <c r="DP1960" s="298">
        <f t="shared" si="3995"/>
        <v>0</v>
      </c>
      <c r="DQ1960" s="298">
        <f t="shared" si="3995"/>
        <v>0</v>
      </c>
      <c r="DR1960" s="298">
        <f t="shared" si="3995"/>
        <v>0</v>
      </c>
      <c r="DS1960" s="298">
        <f t="shared" si="3995"/>
        <v>0</v>
      </c>
      <c r="DT1960" s="298">
        <f t="shared" si="3995"/>
        <v>0</v>
      </c>
      <c r="DU1960" s="298">
        <f t="shared" si="3995"/>
        <v>0</v>
      </c>
      <c r="DV1960" s="298">
        <f t="shared" si="3995"/>
        <v>0</v>
      </c>
      <c r="DW1960" s="298">
        <f t="shared" si="3995"/>
        <v>0</v>
      </c>
      <c r="DX1960" s="298">
        <f t="shared" si="3995"/>
        <v>0</v>
      </c>
      <c r="DY1960" s="298">
        <f t="shared" si="3995"/>
        <v>0</v>
      </c>
      <c r="DZ1960" s="298">
        <f t="shared" si="3995"/>
        <v>0</v>
      </c>
      <c r="EA1960" s="298">
        <f t="shared" si="3995"/>
        <v>0</v>
      </c>
      <c r="EB1960" s="298">
        <f t="shared" si="3995"/>
        <v>0</v>
      </c>
      <c r="EC1960" s="298">
        <f t="shared" si="3995"/>
        <v>0</v>
      </c>
      <c r="ED1960" s="298">
        <f>IF(OR(AND(ED1957="NS",ED1958=8),AND(ED1957="NA")),0,IF(OR(AND(IF(ED1957="NS",1,ED1957)&gt;ED1959*0.25,ED1958=0),AND(ED1957&gt;0,OR(ED1958=8,ED1959=0)),AND(ED1957&gt;0,ED1958=0,ED1959=0),AND(ED1957="NS",ED1958=0,ED1959=0)),1,0))</f>
        <v>0</v>
      </c>
      <c r="EE1960" s="298">
        <f t="shared" ref="EE1960:EO1960" si="3996">IF(OR(AND(EE1957="NS",EE1958=8),AND(EE1957="NA")),0,IF(OR(AND(IF(EE1957="NS",1,EE1957)&gt;EE1959*0.25,EE1958=0),AND(EE1957&gt;0,OR(EE1958=8,EE1959=0)),AND(EE1957&gt;0,EE1958=0,EE1959=0),AND(EE1957="NS",EE1958=0,EE1959=0)),1,0))</f>
        <v>0</v>
      </c>
      <c r="EF1960" s="298">
        <f t="shared" si="3996"/>
        <v>0</v>
      </c>
      <c r="EG1960" s="298">
        <f t="shared" si="3996"/>
        <v>0</v>
      </c>
      <c r="EH1960" s="298">
        <f t="shared" si="3996"/>
        <v>0</v>
      </c>
      <c r="EI1960" s="298">
        <f t="shared" si="3996"/>
        <v>0</v>
      </c>
      <c r="EJ1960" s="298">
        <f t="shared" si="3996"/>
        <v>0</v>
      </c>
      <c r="EK1960" s="298">
        <f t="shared" si="3996"/>
        <v>0</v>
      </c>
      <c r="EL1960" s="298">
        <f t="shared" si="3996"/>
        <v>0</v>
      </c>
      <c r="EM1960" s="298">
        <f t="shared" si="3996"/>
        <v>0</v>
      </c>
      <c r="EN1960" s="298">
        <f t="shared" si="3996"/>
        <v>0</v>
      </c>
      <c r="EO1960" s="302">
        <f t="shared" si="3996"/>
        <v>0</v>
      </c>
      <c r="EP1960" s="377">
        <f>SUM(DO1960:EO1960)</f>
        <v>0</v>
      </c>
      <c r="ET1960" s="375"/>
      <c r="EU1960" s="375"/>
      <c r="EV1960" s="375"/>
      <c r="FF1960" s="400"/>
      <c r="FG1960" s="400"/>
      <c r="FH1960" s="400"/>
      <c r="FV1960" s="375"/>
      <c r="FW1960" s="375"/>
      <c r="FX1960" s="375"/>
    </row>
    <row r="1961" spans="1:180" ht="38.25" customHeight="1" x14ac:dyDescent="0.25">
      <c r="A1961" s="152"/>
      <c r="B1961" s="152"/>
      <c r="C1961" s="237" t="s">
        <v>515</v>
      </c>
      <c r="D1961" s="280"/>
      <c r="E1961" s="281"/>
      <c r="F1961" s="281"/>
      <c r="G1961" s="628"/>
      <c r="H1961" s="628"/>
      <c r="I1961" s="281"/>
      <c r="J1961" s="281"/>
      <c r="K1961" s="628"/>
      <c r="L1961" s="628"/>
      <c r="M1961" s="281"/>
      <c r="N1961" s="281"/>
      <c r="O1961" s="628"/>
      <c r="P1961" s="628"/>
      <c r="Q1961" s="281"/>
      <c r="R1961" s="281"/>
      <c r="S1961" s="628"/>
      <c r="T1961" s="628"/>
      <c r="U1961" s="281"/>
      <c r="V1961" s="281"/>
      <c r="W1961" s="628"/>
      <c r="X1961" s="628"/>
      <c r="Y1961" s="281"/>
      <c r="Z1961" s="281"/>
      <c r="AA1961" s="628"/>
      <c r="AB1961" s="628"/>
      <c r="AC1961" s="281"/>
      <c r="AD1961" s="281"/>
      <c r="AE1961" s="60"/>
      <c r="AF1961" s="259"/>
      <c r="AG1961" s="375">
        <f t="shared" si="3418"/>
        <v>27</v>
      </c>
      <c r="AH1961" s="375"/>
      <c r="AI1961" s="375"/>
      <c r="AJ1961" s="388">
        <f t="shared" si="3802"/>
        <v>0</v>
      </c>
      <c r="AK1961" s="379">
        <f t="shared" si="3803"/>
        <v>0</v>
      </c>
      <c r="AL1961" s="380">
        <f t="shared" si="3804"/>
        <v>0</v>
      </c>
      <c r="AM1961" s="292">
        <f t="shared" si="3805"/>
        <v>0</v>
      </c>
      <c r="AN1961" s="388">
        <f t="shared" si="3806"/>
        <v>0</v>
      </c>
      <c r="AO1961" s="379">
        <f t="shared" si="3807"/>
        <v>0</v>
      </c>
      <c r="AP1961" s="380">
        <f t="shared" si="3808"/>
        <v>0</v>
      </c>
      <c r="AQ1961" s="292">
        <f t="shared" si="3809"/>
        <v>0</v>
      </c>
      <c r="AR1961" s="388">
        <f t="shared" si="3810"/>
        <v>0</v>
      </c>
      <c r="AS1961" s="379">
        <f t="shared" si="3811"/>
        <v>0</v>
      </c>
      <c r="AT1961" s="380">
        <f t="shared" si="3812"/>
        <v>0</v>
      </c>
      <c r="AU1961" s="292">
        <f t="shared" si="3813"/>
        <v>0</v>
      </c>
      <c r="AV1961" s="388">
        <f t="shared" si="3814"/>
        <v>0</v>
      </c>
      <c r="AW1961" s="379">
        <f t="shared" si="3815"/>
        <v>0</v>
      </c>
      <c r="AX1961" s="380">
        <f t="shared" si="3816"/>
        <v>0</v>
      </c>
      <c r="AY1961" s="292">
        <f t="shared" si="3817"/>
        <v>0</v>
      </c>
      <c r="AZ1961" s="388">
        <f t="shared" si="3818"/>
        <v>0</v>
      </c>
      <c r="BA1961" s="379">
        <f t="shared" si="3819"/>
        <v>0</v>
      </c>
      <c r="BB1961" s="380">
        <f t="shared" si="3820"/>
        <v>0</v>
      </c>
      <c r="BC1961" s="292">
        <f t="shared" si="3821"/>
        <v>0</v>
      </c>
      <c r="BD1961" s="388">
        <f t="shared" si="3822"/>
        <v>0</v>
      </c>
      <c r="BE1961" s="379">
        <f t="shared" si="3823"/>
        <v>0</v>
      </c>
      <c r="BF1961" s="380">
        <f t="shared" si="3824"/>
        <v>0</v>
      </c>
      <c r="BG1961" s="292">
        <f t="shared" si="3825"/>
        <v>0</v>
      </c>
      <c r="BH1961" s="388">
        <f t="shared" si="3826"/>
        <v>0</v>
      </c>
      <c r="BI1961" s="379">
        <f t="shared" si="3827"/>
        <v>0</v>
      </c>
      <c r="BJ1961" s="380">
        <f t="shared" si="3828"/>
        <v>0</v>
      </c>
      <c r="BK1961" s="292">
        <f t="shared" si="3829"/>
        <v>0</v>
      </c>
      <c r="CD1961" s="299" t="s">
        <v>1918</v>
      </c>
      <c r="CE1961" s="425">
        <f t="shared" ref="CE1961" si="3997">IF(OR(AND(CE1958=0,CE1960&gt;0),AND(CE1958="NS",CE1959&gt;0),AND(CE1958="NS",CE1959=0,CE1960=0)),1,IF(OR(AND(CE1960&gt;=2,CE1959&lt;CE1958),AND(CE1958="NS",CE1959=0,CE1960&gt;0),OR(CE1958=CE1959,AND(CE1958="",CE1960=0,CE1959=0))),0,1))</f>
        <v>0</v>
      </c>
      <c r="CF1961" s="425">
        <f t="shared" ref="CF1961" si="3998">IF(OR(AND(CF1958=0,CF1960&gt;0),AND(CF1958="NS",CF1959&gt;0),AND(CF1958="NS",CF1959=0,CF1960=0)),1,IF(OR(AND(CF1960&gt;=2,CF1959&lt;CF1958),AND(CF1958="NS",CF1959=0,CF1960&gt;0),OR(CF1958=CF1959,AND(CF1958="",CF1960=0,CF1959=0))),0,1))</f>
        <v>0</v>
      </c>
      <c r="CG1961" s="425">
        <f t="shared" ref="CG1961" si="3999">IF(OR(AND(CG1958=0,CG1960&gt;0),AND(CG1958="NS",CG1959&gt;0),AND(CG1958="NS",CG1959=0,CG1960=0)),1,IF(OR(AND(CG1960&gt;=2,CG1959&lt;CG1958),AND(CG1958="NS",CG1959=0,CG1960&gt;0),OR(CG1958=CG1959,AND(CG1958="",CG1960=0,CG1959=0))),0,1))</f>
        <v>0</v>
      </c>
      <c r="CH1961" s="425">
        <f t="shared" ref="CH1961" si="4000">IF(OR(AND(CH1958=0,CH1960&gt;0),AND(CH1958="NS",CH1959&gt;0),AND(CH1958="NS",CH1959=0,CH1960=0)),1,IF(OR(AND(CH1960&gt;=2,CH1959&lt;CH1958),AND(CH1958="NS",CH1959=0,CH1960&gt;0),OR(CH1958=CH1959,AND(CH1958="",CH1960=0,CH1959=0))),0,1))</f>
        <v>0</v>
      </c>
      <c r="CI1961" s="425">
        <f t="shared" ref="CI1961" si="4001">IF(OR(AND(CI1958=0,CI1960&gt;0),AND(CI1958="NS",CI1959&gt;0),AND(CI1958="NS",CI1959=0,CI1960=0)),1,IF(OR(AND(CI1960&gt;=2,CI1959&lt;CI1958),AND(CI1958="NS",CI1959=0,CI1960&gt;0),OR(CI1958=CI1959,AND(CI1958="",CI1960=0,CI1959=0))),0,1))</f>
        <v>0</v>
      </c>
      <c r="CJ1961" s="425">
        <f t="shared" ref="CJ1961" si="4002">IF(OR(AND(CJ1958=0,CJ1960&gt;0),AND(CJ1958="NS",CJ1959&gt;0),AND(CJ1958="NS",CJ1959=0,CJ1960=0)),1,IF(OR(AND(CJ1960&gt;=2,CJ1959&lt;CJ1958),AND(CJ1958="NS",CJ1959=0,CJ1960&gt;0),OR(CJ1958=CJ1959,AND(CJ1958="",CJ1960=0,CJ1959=0))),0,1))</f>
        <v>0</v>
      </c>
      <c r="CK1961" s="425">
        <f t="shared" ref="CK1961" si="4003">IF(OR(AND(CK1958=0,CK1960&gt;0),AND(CK1958="NS",CK1959&gt;0),AND(CK1958="NS",CK1959=0,CK1960=0)),1,IF(OR(AND(CK1960&gt;=2,CK1959&lt;CK1958),AND(CK1958="NS",CK1959=0,CK1960&gt;0),OR(CK1958=CK1959,AND(CK1958="",CK1960=0,CK1959=0))),0,1))</f>
        <v>0</v>
      </c>
      <c r="CL1961" s="425">
        <f t="shared" ref="CL1961" si="4004">IF(OR(AND(CL1958=0,CL1960&gt;0),AND(CL1958="NS",CL1959&gt;0),AND(CL1958="NS",CL1959=0,CL1960=0)),1,IF(OR(AND(CL1960&gt;=2,CL1959&lt;CL1958),AND(CL1958="NS",CL1959=0,CL1960&gt;0),OR(CL1958=CL1959,AND(CL1958="",CL1960=0,CL1959=0))),0,1))</f>
        <v>0</v>
      </c>
      <c r="CM1961" s="425">
        <f t="shared" ref="CM1961" si="4005">IF(OR(AND(CM1958=0,CM1960&gt;0),AND(CM1958="NS",CM1959&gt;0),AND(CM1958="NS",CM1959=0,CM1960=0)),1,IF(OR(AND(CM1960&gt;=2,CM1959&lt;CM1958),AND(CM1958="NS",CM1959=0,CM1960&gt;0),OR(CM1958=CM1959,AND(CM1958="",CM1960=0,CM1959=0))),0,1))</f>
        <v>0</v>
      </c>
      <c r="CN1961" s="425">
        <f t="shared" ref="CN1961" si="4006">IF(OR(AND(CN1958=0,CN1960&gt;0),AND(CN1958="NS",CN1959&gt;0),AND(CN1958="NS",CN1959=0,CN1960=0)),1,IF(OR(AND(CN1960&gt;=2,CN1959&lt;CN1958),AND(CN1958="NS",CN1959=0,CN1960&gt;0),OR(CN1958=CN1959,AND(CN1958="",CN1960=0,CN1959=0))),0,1))</f>
        <v>0</v>
      </c>
      <c r="CO1961" s="425">
        <f t="shared" ref="CO1961" si="4007">IF(OR(AND(CO1958=0,CO1960&gt;0),AND(CO1958="NS",CO1959&gt;0),AND(CO1958="NS",CO1959=0,CO1960=0)),1,IF(OR(AND(CO1960&gt;=2,CO1959&lt;CO1958),AND(CO1958="NS",CO1959=0,CO1960&gt;0),OR(CO1958=CO1959,AND(CO1958="",CO1960=0,CO1959=0))),0,1))</f>
        <v>0</v>
      </c>
      <c r="CP1961" s="425">
        <f t="shared" ref="CP1961" si="4008">IF(OR(AND(CP1958=0,CP1960&gt;0),AND(CP1958="NS",CP1959&gt;0),AND(CP1958="NS",CP1959=0,CP1960=0)),1,IF(OR(AND(CP1960&gt;=2,CP1959&lt;CP1958),AND(CP1958="NS",CP1959=0,CP1960&gt;0),OR(CP1958=CP1959,AND(CP1958="",CP1960=0,CP1959=0))),0,1))</f>
        <v>0</v>
      </c>
      <c r="CQ1961" s="425">
        <f t="shared" ref="CQ1961" si="4009">IF(OR(AND(CQ1958=0,CQ1960&gt;0),AND(CQ1958="NS",CQ1959&gt;0),AND(CQ1958="NS",CQ1959=0,CQ1960=0)),1,IF(OR(AND(CQ1960&gt;=2,CQ1959&lt;CQ1958),AND(CQ1958="NS",CQ1959=0,CQ1960&gt;0),OR(CQ1958=CQ1959,AND(CQ1958="",CQ1960=0,CQ1959=0))),0,1))</f>
        <v>0</v>
      </c>
      <c r="CR1961" s="425">
        <f t="shared" ref="CR1961" si="4010">IF(OR(AND(CR1958=0,CR1960&gt;0),AND(CR1958="NS",CR1959&gt;0),AND(CR1958="NS",CR1959=0,CR1960=0)),1,IF(OR(AND(CR1960&gt;=2,CR1959&lt;CR1958),AND(CR1958="NS",CR1959=0,CR1960&gt;0),OR(CR1958=CR1959,AND(CR1958="",CR1960=0,CR1959=0))),0,1))</f>
        <v>0</v>
      </c>
      <c r="CS1961" s="425">
        <f t="shared" ref="CS1961" si="4011">IF(OR(AND(CS1958=0,CS1960&gt;0),AND(CS1958="NS",CS1959&gt;0),AND(CS1958="NS",CS1959=0,CS1960=0)),1,IF(OR(AND(CS1960&gt;=2,CS1959&lt;CS1958),AND(CS1958="NS",CS1959=0,CS1960&gt;0),OR(CS1958=CS1959,AND(CS1958="",CS1960=0,CS1959=0))),0,1))</f>
        <v>0</v>
      </c>
      <c r="CT1961" s="425">
        <f t="shared" ref="CT1961" si="4012">IF(OR(AND(CT1958=0,CT1960&gt;0),AND(CT1958="NS",CT1959&gt;0),AND(CT1958="NS",CT1959=0,CT1960=0)),1,IF(OR(AND(CT1960&gt;=2,CT1959&lt;CT1958),AND(CT1958="NS",CT1959=0,CT1960&gt;0),OR(CT1958=CT1959,AND(CT1958="",CT1960=0,CT1959=0))),0,1))</f>
        <v>0</v>
      </c>
      <c r="CU1961" s="425">
        <f t="shared" ref="CU1961" si="4013">IF(OR(AND(CU1958=0,CU1960&gt;0),AND(CU1958="NS",CU1959&gt;0),AND(CU1958="NS",CU1959=0,CU1960=0)),1,IF(OR(AND(CU1960&gt;=2,CU1959&lt;CU1958),AND(CU1958="NS",CU1959=0,CU1960&gt;0),OR(CU1958=CU1959,AND(CU1958="",CU1960=0,CU1959=0))),0,1))</f>
        <v>0</v>
      </c>
      <c r="CV1961" s="425">
        <f t="shared" ref="CV1961" si="4014">IF(OR(AND(CV1958=0,CV1960&gt;0),AND(CV1958="NS",CV1959&gt;0),AND(CV1958="NS",CV1959=0,CV1960=0)),1,IF(OR(AND(CV1960&gt;=2,CV1959&lt;CV1958),AND(CV1958="NS",CV1959=0,CV1960&gt;0),OR(CV1958=CV1959,AND(CV1958="",CV1960=0,CV1959=0))),0,1))</f>
        <v>0</v>
      </c>
      <c r="CW1961" s="425">
        <f t="shared" ref="CW1961" si="4015">IF(OR(AND(CW1958=0,CW1960&gt;0),AND(CW1958="NS",CW1959&gt;0),AND(CW1958="NS",CW1959=0,CW1960=0)),1,IF(OR(AND(CW1960&gt;=2,CW1959&lt;CW1958),AND(CW1958="NS",CW1959=0,CW1960&gt;0),OR(CW1958=CW1959,AND(CW1958="",CW1960=0,CW1959=0))),0,1))</f>
        <v>0</v>
      </c>
      <c r="CX1961" s="425">
        <f t="shared" ref="CX1961" si="4016">IF(OR(AND(CX1958=0,CX1960&gt;0),AND(CX1958="NS",CX1959&gt;0),AND(CX1958="NS",CX1959=0,CX1960=0)),1,IF(OR(AND(CX1960&gt;=2,CX1959&lt;CX1958),AND(CX1958="NS",CX1959=0,CX1960&gt;0),OR(CX1958=CX1959,AND(CX1958="",CX1960=0,CX1959=0))),0,1))</f>
        <v>0</v>
      </c>
      <c r="CY1961" s="425">
        <f t="shared" ref="CY1961" si="4017">IF(OR(AND(CY1958=0,CY1960&gt;0),AND(CY1958="NS",CY1959&gt;0),AND(CY1958="NS",CY1959=0,CY1960=0)),1,IF(OR(AND(CY1960&gt;=2,CY1959&lt;CY1958),AND(CY1958="NS",CY1959=0,CY1960&gt;0),OR(CY1958=CY1959,AND(CY1958="",CY1960=0,CY1959=0))),0,1))</f>
        <v>0</v>
      </c>
      <c r="CZ1961" s="425">
        <f t="shared" ref="CZ1961" si="4018">IF(OR(AND(CZ1958=0,CZ1960&gt;0),AND(CZ1958="NS",CZ1959&gt;0),AND(CZ1958="NS",CZ1959=0,CZ1960=0)),1,IF(OR(AND(CZ1960&gt;=2,CZ1959&lt;CZ1958),AND(CZ1958="NS",CZ1959=0,CZ1960&gt;0),OR(CZ1958=CZ1959,AND(CZ1958="",CZ1960=0,CZ1959=0))),0,1))</f>
        <v>0</v>
      </c>
      <c r="DA1961" s="425">
        <f t="shared" ref="DA1961" si="4019">IF(OR(AND(DA1958=0,DA1960&gt;0),AND(DA1958="NS",DA1959&gt;0),AND(DA1958="NS",DA1959=0,DA1960=0)),1,IF(OR(AND(DA1960&gt;=2,DA1959&lt;DA1958),AND(DA1958="NS",DA1959=0,DA1960&gt;0),OR(DA1958=DA1959,AND(DA1958="",DA1960=0,DA1959=0))),0,1))</f>
        <v>0</v>
      </c>
      <c r="DB1961" s="425">
        <f t="shared" ref="DB1961" si="4020">IF(OR(AND(DB1958=0,DB1960&gt;0),AND(DB1958="NS",DB1959&gt;0),AND(DB1958="NS",DB1959=0,DB1960=0)),1,IF(OR(AND(DB1960&gt;=2,DB1959&lt;DB1958),AND(DB1958="NS",DB1959=0,DB1960&gt;0),OR(DB1958=DB1959,AND(DB1958="",DB1960=0,DB1959=0))),0,1))</f>
        <v>0</v>
      </c>
      <c r="DC1961" s="425">
        <f t="shared" ref="DC1961" si="4021">IF(OR(AND(DC1958=0,DC1960&gt;0),AND(DC1958="NS",DC1959&gt;0),AND(DC1958="NS",DC1959=0,DC1960=0)),1,IF(OR(AND(DC1960&gt;=2,DC1959&lt;DC1958),AND(DC1958="NS",DC1959=0,DC1960&gt;0),OR(DC1958=DC1959,AND(DC1958="",DC1960=0,DC1959=0))),0,1))</f>
        <v>0</v>
      </c>
      <c r="DD1961" s="425">
        <f t="shared" ref="DD1961" si="4022">IF(OR(AND(DD1958=0,DD1960&gt;0),AND(DD1958="NS",DD1959&gt;0),AND(DD1958="NS",DD1959=0,DD1960=0)),1,IF(OR(AND(DD1960&gt;=2,DD1959&lt;DD1958),AND(DD1958="NS",DD1959=0,DD1960&gt;0),OR(DD1958=DD1959,AND(DD1958="",DD1960=0,DD1959=0))),0,1))</f>
        <v>0</v>
      </c>
      <c r="DE1961" s="425">
        <f t="shared" ref="DE1961" si="4023">IF(OR(AND(DE1958=0,DE1960&gt;0),AND(DE1958="NS",DE1959&gt;0),AND(DE1958="NS",DE1959=0,DE1960=0)),1,IF(OR(AND(DE1960&gt;=2,DE1959&lt;DE1958),AND(DE1958="NS",DE1959=0,DE1960&gt;0),OR(DE1958=DE1959,AND(DE1958="",DE1960=0,DE1959=0))),0,1))</f>
        <v>0</v>
      </c>
      <c r="DF1961" s="302"/>
      <c r="DG1961" s="302"/>
      <c r="DH1961" s="302"/>
      <c r="DI1961" s="400">
        <f>SUM(CE1961:DH1961)</f>
        <v>0</v>
      </c>
      <c r="DJ1961" s="612"/>
      <c r="DK1961" s="613"/>
      <c r="DL1961" s="415"/>
      <c r="DM1961" s="416"/>
      <c r="DN1961" s="416"/>
      <c r="DO1961" s="416"/>
      <c r="DP1961" s="416"/>
      <c r="DQ1961" s="416"/>
      <c r="DR1961" s="416"/>
      <c r="DS1961" s="416"/>
      <c r="DT1961" s="416"/>
      <c r="DU1961" s="416"/>
      <c r="DV1961" s="416"/>
      <c r="DW1961" s="416"/>
      <c r="DX1961" s="416"/>
      <c r="DY1961" s="416"/>
      <c r="DZ1961" s="416"/>
      <c r="EA1961" s="416"/>
      <c r="EB1961" s="416"/>
      <c r="EC1961" s="416"/>
      <c r="ED1961" s="416"/>
      <c r="EE1961" s="416"/>
      <c r="EF1961" s="416"/>
      <c r="EG1961" s="416"/>
      <c r="EH1961" s="416"/>
      <c r="EI1961" s="416"/>
      <c r="EJ1961" s="416"/>
      <c r="EK1961" s="416"/>
      <c r="EL1961" s="416"/>
      <c r="EM1961" s="416"/>
      <c r="EN1961" s="416"/>
      <c r="EO1961" s="417"/>
      <c r="ET1961" s="375"/>
      <c r="EU1961" s="375"/>
      <c r="EV1961" s="375"/>
      <c r="FF1961" s="400"/>
      <c r="FG1961" s="400"/>
      <c r="FH1961" s="400"/>
      <c r="FV1961" s="375"/>
      <c r="FW1961" s="375"/>
      <c r="FX1961" s="375"/>
    </row>
    <row r="1962" spans="1:180" ht="38.25" customHeight="1" x14ac:dyDescent="0.25">
      <c r="A1962" s="152"/>
      <c r="B1962" s="152"/>
      <c r="C1962" s="237" t="s">
        <v>516</v>
      </c>
      <c r="D1962" s="280"/>
      <c r="E1962" s="281"/>
      <c r="F1962" s="281"/>
      <c r="G1962" s="628"/>
      <c r="H1962" s="628"/>
      <c r="I1962" s="281"/>
      <c r="J1962" s="281"/>
      <c r="K1962" s="628"/>
      <c r="L1962" s="628"/>
      <c r="M1962" s="281"/>
      <c r="N1962" s="281"/>
      <c r="O1962" s="628"/>
      <c r="P1962" s="628"/>
      <c r="Q1962" s="281"/>
      <c r="R1962" s="281"/>
      <c r="S1962" s="628"/>
      <c r="T1962" s="628"/>
      <c r="U1962" s="281"/>
      <c r="V1962" s="281"/>
      <c r="W1962" s="628"/>
      <c r="X1962" s="628"/>
      <c r="Y1962" s="281"/>
      <c r="Z1962" s="281"/>
      <c r="AA1962" s="628"/>
      <c r="AB1962" s="628"/>
      <c r="AC1962" s="281"/>
      <c r="AD1962" s="281"/>
      <c r="AE1962" s="60"/>
      <c r="AF1962" s="259"/>
      <c r="AG1962" s="375">
        <f t="shared" si="3418"/>
        <v>27</v>
      </c>
      <c r="AH1962" s="375"/>
      <c r="AI1962" s="375"/>
      <c r="AJ1962" s="388">
        <f t="shared" si="3802"/>
        <v>0</v>
      </c>
      <c r="AK1962" s="379">
        <f t="shared" si="3803"/>
        <v>0</v>
      </c>
      <c r="AL1962" s="380">
        <f t="shared" si="3804"/>
        <v>0</v>
      </c>
      <c r="AM1962" s="292">
        <f t="shared" si="3805"/>
        <v>0</v>
      </c>
      <c r="AN1962" s="388">
        <f t="shared" si="3806"/>
        <v>0</v>
      </c>
      <c r="AO1962" s="379">
        <f t="shared" si="3807"/>
        <v>0</v>
      </c>
      <c r="AP1962" s="380">
        <f t="shared" si="3808"/>
        <v>0</v>
      </c>
      <c r="AQ1962" s="292">
        <f t="shared" si="3809"/>
        <v>0</v>
      </c>
      <c r="AR1962" s="388">
        <f t="shared" si="3810"/>
        <v>0</v>
      </c>
      <c r="AS1962" s="379">
        <f t="shared" si="3811"/>
        <v>0</v>
      </c>
      <c r="AT1962" s="380">
        <f t="shared" si="3812"/>
        <v>0</v>
      </c>
      <c r="AU1962" s="292">
        <f t="shared" si="3813"/>
        <v>0</v>
      </c>
      <c r="AV1962" s="388">
        <f t="shared" si="3814"/>
        <v>0</v>
      </c>
      <c r="AW1962" s="379">
        <f t="shared" si="3815"/>
        <v>0</v>
      </c>
      <c r="AX1962" s="380">
        <f t="shared" si="3816"/>
        <v>0</v>
      </c>
      <c r="AY1962" s="292">
        <f t="shared" si="3817"/>
        <v>0</v>
      </c>
      <c r="AZ1962" s="388">
        <f t="shared" si="3818"/>
        <v>0</v>
      </c>
      <c r="BA1962" s="379">
        <f t="shared" si="3819"/>
        <v>0</v>
      </c>
      <c r="BB1962" s="380">
        <f t="shared" si="3820"/>
        <v>0</v>
      </c>
      <c r="BC1962" s="292">
        <f t="shared" si="3821"/>
        <v>0</v>
      </c>
      <c r="BD1962" s="388">
        <f t="shared" si="3822"/>
        <v>0</v>
      </c>
      <c r="BE1962" s="379">
        <f t="shared" si="3823"/>
        <v>0</v>
      </c>
      <c r="BF1962" s="380">
        <f t="shared" si="3824"/>
        <v>0</v>
      </c>
      <c r="BG1962" s="292">
        <f t="shared" si="3825"/>
        <v>0</v>
      </c>
      <c r="BH1962" s="388">
        <f t="shared" si="3826"/>
        <v>0</v>
      </c>
      <c r="BI1962" s="379">
        <f t="shared" si="3827"/>
        <v>0</v>
      </c>
      <c r="BJ1962" s="380">
        <f t="shared" si="3828"/>
        <v>0</v>
      </c>
      <c r="BK1962" s="292">
        <f t="shared" si="3829"/>
        <v>0</v>
      </c>
      <c r="CD1962" s="303"/>
      <c r="CE1962" s="311"/>
      <c r="CF1962" s="311"/>
      <c r="CG1962" s="311"/>
      <c r="CH1962" s="311"/>
      <c r="CI1962" s="311"/>
      <c r="CJ1962" s="311"/>
      <c r="CK1962" s="311"/>
      <c r="CL1962" s="311"/>
      <c r="CM1962" s="311"/>
      <c r="CN1962" s="311"/>
      <c r="CO1962" s="311"/>
      <c r="CP1962" s="311"/>
      <c r="CQ1962" s="311"/>
      <c r="CR1962" s="311"/>
      <c r="CS1962" s="311"/>
      <c r="CT1962" s="311"/>
      <c r="CU1962" s="311"/>
      <c r="CV1962" s="311"/>
      <c r="CW1962" s="311"/>
      <c r="CX1962" s="311"/>
      <c r="CY1962" s="311"/>
      <c r="CZ1962" s="311"/>
      <c r="DA1962" s="311"/>
      <c r="DB1962" s="311"/>
      <c r="DC1962" s="311"/>
      <c r="DD1962" s="311"/>
      <c r="DE1962" s="311"/>
      <c r="DF1962" s="305"/>
      <c r="DG1962" s="305"/>
      <c r="DH1962" s="305"/>
      <c r="DJ1962" s="612"/>
      <c r="DK1962" s="613"/>
      <c r="DL1962" s="415"/>
      <c r="DM1962" s="416"/>
      <c r="DN1962" s="416"/>
      <c r="DO1962" s="416"/>
      <c r="DP1962" s="416"/>
      <c r="DQ1962" s="416"/>
      <c r="DR1962" s="416"/>
      <c r="DS1962" s="416"/>
      <c r="DT1962" s="416"/>
      <c r="DU1962" s="416"/>
      <c r="DV1962" s="416"/>
      <c r="DW1962" s="416"/>
      <c r="DX1962" s="416"/>
      <c r="DY1962" s="416"/>
      <c r="DZ1962" s="416"/>
      <c r="EA1962" s="416"/>
      <c r="EB1962" s="416"/>
      <c r="EC1962" s="416"/>
      <c r="ED1962" s="416"/>
      <c r="EE1962" s="416"/>
      <c r="EF1962" s="416"/>
      <c r="EG1962" s="416"/>
      <c r="EH1962" s="416"/>
      <c r="EI1962" s="416"/>
      <c r="EJ1962" s="416"/>
      <c r="EK1962" s="416"/>
      <c r="EL1962" s="416"/>
      <c r="EM1962" s="416"/>
      <c r="EN1962" s="416"/>
      <c r="EO1962" s="417"/>
      <c r="ET1962" s="375"/>
      <c r="EU1962" s="375"/>
      <c r="EV1962" s="375"/>
      <c r="FF1962" s="400"/>
      <c r="FG1962" s="400"/>
      <c r="FH1962" s="400"/>
      <c r="FV1962" s="375"/>
      <c r="FW1962" s="375"/>
      <c r="FX1962" s="375"/>
    </row>
    <row r="1963" spans="1:180" ht="38.25" customHeight="1" x14ac:dyDescent="0.25">
      <c r="A1963" s="152"/>
      <c r="B1963" s="152"/>
      <c r="C1963" s="237" t="s">
        <v>517</v>
      </c>
      <c r="D1963" s="280"/>
      <c r="E1963" s="281"/>
      <c r="F1963" s="281"/>
      <c r="G1963" s="628"/>
      <c r="H1963" s="628"/>
      <c r="I1963" s="281"/>
      <c r="J1963" s="281"/>
      <c r="K1963" s="628"/>
      <c r="L1963" s="628"/>
      <c r="M1963" s="281"/>
      <c r="N1963" s="281"/>
      <c r="O1963" s="628"/>
      <c r="P1963" s="628"/>
      <c r="Q1963" s="281"/>
      <c r="R1963" s="281"/>
      <c r="S1963" s="628"/>
      <c r="T1963" s="628"/>
      <c r="U1963" s="281"/>
      <c r="V1963" s="281"/>
      <c r="W1963" s="628"/>
      <c r="X1963" s="628"/>
      <c r="Y1963" s="281"/>
      <c r="Z1963" s="281"/>
      <c r="AA1963" s="628"/>
      <c r="AB1963" s="628"/>
      <c r="AC1963" s="281"/>
      <c r="AD1963" s="281"/>
      <c r="AE1963" s="60"/>
      <c r="AF1963" s="259"/>
      <c r="AG1963" s="375">
        <f t="shared" si="3418"/>
        <v>27</v>
      </c>
      <c r="AH1963" s="375"/>
      <c r="AI1963" s="375"/>
      <c r="AJ1963" s="388">
        <f t="shared" si="3802"/>
        <v>0</v>
      </c>
      <c r="AK1963" s="379">
        <f t="shared" si="3803"/>
        <v>0</v>
      </c>
      <c r="AL1963" s="380">
        <f t="shared" si="3804"/>
        <v>0</v>
      </c>
      <c r="AM1963" s="292">
        <f t="shared" si="3805"/>
        <v>0</v>
      </c>
      <c r="AN1963" s="388">
        <f t="shared" si="3806"/>
        <v>0</v>
      </c>
      <c r="AO1963" s="379">
        <f t="shared" si="3807"/>
        <v>0</v>
      </c>
      <c r="AP1963" s="380">
        <f t="shared" si="3808"/>
        <v>0</v>
      </c>
      <c r="AQ1963" s="292">
        <f t="shared" si="3809"/>
        <v>0</v>
      </c>
      <c r="AR1963" s="388">
        <f t="shared" si="3810"/>
        <v>0</v>
      </c>
      <c r="AS1963" s="379">
        <f t="shared" si="3811"/>
        <v>0</v>
      </c>
      <c r="AT1963" s="380">
        <f t="shared" si="3812"/>
        <v>0</v>
      </c>
      <c r="AU1963" s="292">
        <f t="shared" si="3813"/>
        <v>0</v>
      </c>
      <c r="AV1963" s="388">
        <f t="shared" si="3814"/>
        <v>0</v>
      </c>
      <c r="AW1963" s="379">
        <f t="shared" si="3815"/>
        <v>0</v>
      </c>
      <c r="AX1963" s="380">
        <f t="shared" si="3816"/>
        <v>0</v>
      </c>
      <c r="AY1963" s="292">
        <f t="shared" si="3817"/>
        <v>0</v>
      </c>
      <c r="AZ1963" s="388">
        <f t="shared" si="3818"/>
        <v>0</v>
      </c>
      <c r="BA1963" s="379">
        <f t="shared" si="3819"/>
        <v>0</v>
      </c>
      <c r="BB1963" s="380">
        <f t="shared" si="3820"/>
        <v>0</v>
      </c>
      <c r="BC1963" s="292">
        <f t="shared" si="3821"/>
        <v>0</v>
      </c>
      <c r="BD1963" s="388">
        <f t="shared" si="3822"/>
        <v>0</v>
      </c>
      <c r="BE1963" s="379">
        <f t="shared" si="3823"/>
        <v>0</v>
      </c>
      <c r="BF1963" s="380">
        <f t="shared" si="3824"/>
        <v>0</v>
      </c>
      <c r="BG1963" s="292">
        <f t="shared" si="3825"/>
        <v>0</v>
      </c>
      <c r="BH1963" s="388">
        <f t="shared" si="3826"/>
        <v>0</v>
      </c>
      <c r="BI1963" s="379">
        <f t="shared" si="3827"/>
        <v>0</v>
      </c>
      <c r="BJ1963" s="380">
        <f t="shared" si="3828"/>
        <v>0</v>
      </c>
      <c r="BK1963" s="292">
        <f t="shared" si="3829"/>
        <v>0</v>
      </c>
      <c r="CD1963" s="303"/>
      <c r="CE1963" s="311"/>
      <c r="CF1963" s="311"/>
      <c r="CG1963" s="311"/>
      <c r="CH1963" s="311"/>
      <c r="CI1963" s="311"/>
      <c r="CJ1963" s="311"/>
      <c r="CK1963" s="311"/>
      <c r="CL1963" s="311"/>
      <c r="CM1963" s="311"/>
      <c r="CN1963" s="311"/>
      <c r="CO1963" s="311"/>
      <c r="CP1963" s="311"/>
      <c r="CQ1963" s="311"/>
      <c r="CR1963" s="311"/>
      <c r="CS1963" s="311"/>
      <c r="CT1963" s="311"/>
      <c r="CU1963" s="311"/>
      <c r="CV1963" s="311"/>
      <c r="CW1963" s="311"/>
      <c r="CX1963" s="311"/>
      <c r="CY1963" s="311"/>
      <c r="CZ1963" s="311"/>
      <c r="DA1963" s="311"/>
      <c r="DB1963" s="311"/>
      <c r="DC1963" s="311"/>
      <c r="DD1963" s="311"/>
      <c r="DE1963" s="311"/>
      <c r="DF1963" s="305"/>
      <c r="DG1963" s="305"/>
      <c r="DH1963" s="305"/>
      <c r="DJ1963" s="612"/>
      <c r="DK1963" s="613"/>
      <c r="DL1963" s="415"/>
      <c r="DM1963" s="416"/>
      <c r="DN1963" s="416"/>
      <c r="DO1963" s="416"/>
      <c r="DP1963" s="416"/>
      <c r="DQ1963" s="416"/>
      <c r="DR1963" s="416"/>
      <c r="DS1963" s="416"/>
      <c r="DT1963" s="416"/>
      <c r="DU1963" s="416"/>
      <c r="DV1963" s="416"/>
      <c r="DW1963" s="416"/>
      <c r="DX1963" s="416"/>
      <c r="DY1963" s="416"/>
      <c r="DZ1963" s="416"/>
      <c r="EA1963" s="416"/>
      <c r="EB1963" s="416"/>
      <c r="EC1963" s="416"/>
      <c r="ED1963" s="416"/>
      <c r="EE1963" s="416"/>
      <c r="EF1963" s="416"/>
      <c r="EG1963" s="416"/>
      <c r="EH1963" s="416"/>
      <c r="EI1963" s="416"/>
      <c r="EJ1963" s="416"/>
      <c r="EK1963" s="416"/>
      <c r="EL1963" s="416"/>
      <c r="EM1963" s="416"/>
      <c r="EN1963" s="416"/>
      <c r="EO1963" s="417"/>
      <c r="ET1963" s="375"/>
      <c r="EU1963" s="375"/>
      <c r="EV1963" s="375"/>
      <c r="FF1963" s="400"/>
      <c r="FG1963" s="400"/>
      <c r="FH1963" s="400"/>
      <c r="FV1963" s="375"/>
      <c r="FW1963" s="375"/>
      <c r="FX1963" s="375"/>
    </row>
    <row r="1964" spans="1:180" ht="38.25" customHeight="1" x14ac:dyDescent="0.25">
      <c r="A1964" s="152"/>
      <c r="B1964" s="152"/>
      <c r="C1964" s="237" t="s">
        <v>518</v>
      </c>
      <c r="D1964" s="280"/>
      <c r="E1964" s="281"/>
      <c r="F1964" s="281"/>
      <c r="G1964" s="628"/>
      <c r="H1964" s="628"/>
      <c r="I1964" s="281"/>
      <c r="J1964" s="281"/>
      <c r="K1964" s="628"/>
      <c r="L1964" s="628"/>
      <c r="M1964" s="281"/>
      <c r="N1964" s="281"/>
      <c r="O1964" s="628"/>
      <c r="P1964" s="628"/>
      <c r="Q1964" s="281"/>
      <c r="R1964" s="281"/>
      <c r="S1964" s="628"/>
      <c r="T1964" s="628"/>
      <c r="U1964" s="281"/>
      <c r="V1964" s="281"/>
      <c r="W1964" s="628"/>
      <c r="X1964" s="628"/>
      <c r="Y1964" s="281"/>
      <c r="Z1964" s="281"/>
      <c r="AA1964" s="628"/>
      <c r="AB1964" s="628"/>
      <c r="AC1964" s="281"/>
      <c r="AD1964" s="281"/>
      <c r="AE1964" s="60"/>
      <c r="AF1964" s="259"/>
      <c r="AG1964" s="375">
        <f t="shared" si="3418"/>
        <v>27</v>
      </c>
      <c r="AH1964" s="375"/>
      <c r="AI1964" s="375"/>
      <c r="AJ1964" s="388">
        <f t="shared" si="3802"/>
        <v>0</v>
      </c>
      <c r="AK1964" s="379">
        <f t="shared" si="3803"/>
        <v>0</v>
      </c>
      <c r="AL1964" s="380">
        <f t="shared" si="3804"/>
        <v>0</v>
      </c>
      <c r="AM1964" s="292">
        <f t="shared" si="3805"/>
        <v>0</v>
      </c>
      <c r="AN1964" s="388">
        <f t="shared" si="3806"/>
        <v>0</v>
      </c>
      <c r="AO1964" s="379">
        <f t="shared" si="3807"/>
        <v>0</v>
      </c>
      <c r="AP1964" s="380">
        <f t="shared" si="3808"/>
        <v>0</v>
      </c>
      <c r="AQ1964" s="292">
        <f t="shared" si="3809"/>
        <v>0</v>
      </c>
      <c r="AR1964" s="388">
        <f t="shared" si="3810"/>
        <v>0</v>
      </c>
      <c r="AS1964" s="379">
        <f t="shared" si="3811"/>
        <v>0</v>
      </c>
      <c r="AT1964" s="380">
        <f t="shared" si="3812"/>
        <v>0</v>
      </c>
      <c r="AU1964" s="292">
        <f t="shared" si="3813"/>
        <v>0</v>
      </c>
      <c r="AV1964" s="388">
        <f t="shared" si="3814"/>
        <v>0</v>
      </c>
      <c r="AW1964" s="379">
        <f t="shared" si="3815"/>
        <v>0</v>
      </c>
      <c r="AX1964" s="380">
        <f t="shared" si="3816"/>
        <v>0</v>
      </c>
      <c r="AY1964" s="292">
        <f t="shared" si="3817"/>
        <v>0</v>
      </c>
      <c r="AZ1964" s="388">
        <f t="shared" si="3818"/>
        <v>0</v>
      </c>
      <c r="BA1964" s="379">
        <f t="shared" si="3819"/>
        <v>0</v>
      </c>
      <c r="BB1964" s="380">
        <f t="shared" si="3820"/>
        <v>0</v>
      </c>
      <c r="BC1964" s="292">
        <f t="shared" si="3821"/>
        <v>0</v>
      </c>
      <c r="BD1964" s="388">
        <f t="shared" si="3822"/>
        <v>0</v>
      </c>
      <c r="BE1964" s="379">
        <f t="shared" si="3823"/>
        <v>0</v>
      </c>
      <c r="BF1964" s="380">
        <f t="shared" si="3824"/>
        <v>0</v>
      </c>
      <c r="BG1964" s="292">
        <f t="shared" si="3825"/>
        <v>0</v>
      </c>
      <c r="BH1964" s="388">
        <f t="shared" si="3826"/>
        <v>0</v>
      </c>
      <c r="BI1964" s="379">
        <f t="shared" si="3827"/>
        <v>0</v>
      </c>
      <c r="BJ1964" s="380">
        <f t="shared" si="3828"/>
        <v>0</v>
      </c>
      <c r="BK1964" s="292">
        <f t="shared" si="3829"/>
        <v>0</v>
      </c>
      <c r="CD1964" s="303"/>
      <c r="CE1964" s="307"/>
      <c r="CF1964" s="307"/>
      <c r="CG1964" s="307"/>
      <c r="CH1964" s="307"/>
      <c r="CI1964" s="307"/>
      <c r="CJ1964" s="307"/>
      <c r="CK1964" s="307"/>
      <c r="CL1964" s="307"/>
      <c r="CM1964" s="307"/>
      <c r="CN1964" s="307"/>
      <c r="CO1964" s="307"/>
      <c r="CP1964" s="307"/>
      <c r="CQ1964" s="307"/>
      <c r="CR1964" s="307"/>
      <c r="CS1964" s="307"/>
      <c r="CT1964" s="307"/>
      <c r="CU1964" s="307"/>
      <c r="CV1964" s="307"/>
      <c r="CW1964" s="307"/>
      <c r="CX1964" s="307"/>
      <c r="CY1964" s="307"/>
      <c r="CZ1964" s="307"/>
      <c r="DA1964" s="307"/>
      <c r="DB1964" s="307"/>
      <c r="DC1964" s="307"/>
      <c r="DD1964" s="307"/>
      <c r="DE1964" s="307"/>
      <c r="DF1964" s="307"/>
      <c r="DG1964" s="307"/>
      <c r="DH1964" s="307"/>
      <c r="DJ1964" s="612"/>
      <c r="DK1964" s="613"/>
      <c r="DL1964" s="415"/>
      <c r="DM1964" s="416"/>
      <c r="DN1964" s="416"/>
      <c r="DO1964" s="416"/>
      <c r="DP1964" s="416"/>
      <c r="DQ1964" s="416"/>
      <c r="DR1964" s="416"/>
      <c r="DS1964" s="416"/>
      <c r="DT1964" s="416"/>
      <c r="DU1964" s="416"/>
      <c r="DV1964" s="416"/>
      <c r="DW1964" s="416"/>
      <c r="DX1964" s="416"/>
      <c r="DY1964" s="416"/>
      <c r="DZ1964" s="416"/>
      <c r="EA1964" s="416"/>
      <c r="EB1964" s="416"/>
      <c r="EC1964" s="416"/>
      <c r="ED1964" s="416"/>
      <c r="EE1964" s="416"/>
      <c r="EF1964" s="416"/>
      <c r="EG1964" s="416"/>
      <c r="EH1964" s="416"/>
      <c r="EI1964" s="416"/>
      <c r="EJ1964" s="416"/>
      <c r="EK1964" s="416"/>
      <c r="EL1964" s="416"/>
      <c r="EM1964" s="416"/>
      <c r="EN1964" s="416"/>
      <c r="EO1964" s="417"/>
      <c r="ET1964" s="375"/>
      <c r="EU1964" s="375"/>
      <c r="EV1964" s="375"/>
      <c r="FF1964" s="400"/>
      <c r="FG1964" s="400"/>
      <c r="FH1964" s="400"/>
      <c r="FV1964" s="375"/>
      <c r="FW1964" s="375"/>
      <c r="FX1964" s="375"/>
    </row>
    <row r="1965" spans="1:180" ht="38.25" customHeight="1" x14ac:dyDescent="0.25">
      <c r="A1965" s="152"/>
      <c r="B1965" s="152"/>
      <c r="C1965" s="237" t="s">
        <v>519</v>
      </c>
      <c r="D1965" s="280"/>
      <c r="E1965" s="281"/>
      <c r="F1965" s="281"/>
      <c r="G1965" s="628"/>
      <c r="H1965" s="628"/>
      <c r="I1965" s="281"/>
      <c r="J1965" s="281"/>
      <c r="K1965" s="628"/>
      <c r="L1965" s="628"/>
      <c r="M1965" s="281"/>
      <c r="N1965" s="281"/>
      <c r="O1965" s="628"/>
      <c r="P1965" s="628"/>
      <c r="Q1965" s="281"/>
      <c r="R1965" s="281"/>
      <c r="S1965" s="628"/>
      <c r="T1965" s="628"/>
      <c r="U1965" s="281"/>
      <c r="V1965" s="281"/>
      <c r="W1965" s="628"/>
      <c r="X1965" s="628"/>
      <c r="Y1965" s="281"/>
      <c r="Z1965" s="281"/>
      <c r="AA1965" s="628"/>
      <c r="AB1965" s="628"/>
      <c r="AC1965" s="281"/>
      <c r="AD1965" s="281"/>
      <c r="AE1965" s="60"/>
      <c r="AF1965" s="259"/>
      <c r="AG1965" s="375">
        <f t="shared" si="3418"/>
        <v>27</v>
      </c>
      <c r="AH1965" s="375"/>
      <c r="AI1965" s="375"/>
      <c r="AJ1965" s="388">
        <f t="shared" si="3802"/>
        <v>0</v>
      </c>
      <c r="AK1965" s="379">
        <f t="shared" si="3803"/>
        <v>0</v>
      </c>
      <c r="AL1965" s="380">
        <f t="shared" si="3804"/>
        <v>0</v>
      </c>
      <c r="AM1965" s="292">
        <f t="shared" si="3805"/>
        <v>0</v>
      </c>
      <c r="AN1965" s="388">
        <f t="shared" si="3806"/>
        <v>0</v>
      </c>
      <c r="AO1965" s="379">
        <f t="shared" si="3807"/>
        <v>0</v>
      </c>
      <c r="AP1965" s="380">
        <f t="shared" si="3808"/>
        <v>0</v>
      </c>
      <c r="AQ1965" s="292">
        <f t="shared" si="3809"/>
        <v>0</v>
      </c>
      <c r="AR1965" s="388">
        <f t="shared" si="3810"/>
        <v>0</v>
      </c>
      <c r="AS1965" s="379">
        <f t="shared" si="3811"/>
        <v>0</v>
      </c>
      <c r="AT1965" s="380">
        <f t="shared" si="3812"/>
        <v>0</v>
      </c>
      <c r="AU1965" s="292">
        <f t="shared" si="3813"/>
        <v>0</v>
      </c>
      <c r="AV1965" s="388">
        <f t="shared" si="3814"/>
        <v>0</v>
      </c>
      <c r="AW1965" s="379">
        <f t="shared" si="3815"/>
        <v>0</v>
      </c>
      <c r="AX1965" s="380">
        <f t="shared" si="3816"/>
        <v>0</v>
      </c>
      <c r="AY1965" s="292">
        <f t="shared" si="3817"/>
        <v>0</v>
      </c>
      <c r="AZ1965" s="388">
        <f t="shared" si="3818"/>
        <v>0</v>
      </c>
      <c r="BA1965" s="379">
        <f t="shared" si="3819"/>
        <v>0</v>
      </c>
      <c r="BB1965" s="380">
        <f t="shared" si="3820"/>
        <v>0</v>
      </c>
      <c r="BC1965" s="292">
        <f t="shared" si="3821"/>
        <v>0</v>
      </c>
      <c r="BD1965" s="388">
        <f t="shared" si="3822"/>
        <v>0</v>
      </c>
      <c r="BE1965" s="379">
        <f t="shared" si="3823"/>
        <v>0</v>
      </c>
      <c r="BF1965" s="380">
        <f t="shared" si="3824"/>
        <v>0</v>
      </c>
      <c r="BG1965" s="292">
        <f t="shared" si="3825"/>
        <v>0</v>
      </c>
      <c r="BH1965" s="388">
        <f t="shared" si="3826"/>
        <v>0</v>
      </c>
      <c r="BI1965" s="379">
        <f t="shared" si="3827"/>
        <v>0</v>
      </c>
      <c r="BJ1965" s="380">
        <f t="shared" si="3828"/>
        <v>0</v>
      </c>
      <c r="BK1965" s="292">
        <f t="shared" si="3829"/>
        <v>0</v>
      </c>
      <c r="CD1965" s="303"/>
      <c r="CE1965" s="311"/>
      <c r="CF1965" s="311"/>
      <c r="CG1965" s="311"/>
      <c r="CH1965" s="311"/>
      <c r="CI1965" s="311"/>
      <c r="CJ1965" s="311"/>
      <c r="CK1965" s="311"/>
      <c r="CL1965" s="311"/>
      <c r="CM1965" s="311"/>
      <c r="CN1965" s="311"/>
      <c r="CO1965" s="311"/>
      <c r="CP1965" s="311"/>
      <c r="CQ1965" s="311"/>
      <c r="CR1965" s="311"/>
      <c r="CS1965" s="311"/>
      <c r="CT1965" s="311"/>
      <c r="CU1965" s="311"/>
      <c r="CV1965" s="311"/>
      <c r="CW1965" s="311"/>
      <c r="CX1965" s="311"/>
      <c r="CY1965" s="311"/>
      <c r="CZ1965" s="311"/>
      <c r="DA1965" s="311"/>
      <c r="DB1965" s="311"/>
      <c r="DC1965" s="311"/>
      <c r="DD1965" s="311"/>
      <c r="DE1965" s="311"/>
      <c r="DF1965" s="305"/>
      <c r="DG1965" s="305"/>
      <c r="DH1965" s="305"/>
      <c r="DJ1965" s="612"/>
      <c r="DK1965" s="613"/>
      <c r="DL1965" s="415"/>
      <c r="DM1965" s="416"/>
      <c r="DN1965" s="416"/>
      <c r="DO1965" s="416"/>
      <c r="DP1965" s="416"/>
      <c r="DQ1965" s="416"/>
      <c r="DR1965" s="416"/>
      <c r="DS1965" s="416"/>
      <c r="DT1965" s="416"/>
      <c r="DU1965" s="416"/>
      <c r="DV1965" s="416"/>
      <c r="DW1965" s="416"/>
      <c r="DX1965" s="416"/>
      <c r="DY1965" s="416"/>
      <c r="DZ1965" s="416"/>
      <c r="EA1965" s="416"/>
      <c r="EB1965" s="416"/>
      <c r="EC1965" s="416"/>
      <c r="ED1965" s="416"/>
      <c r="EE1965" s="416"/>
      <c r="EF1965" s="416"/>
      <c r="EG1965" s="416"/>
      <c r="EH1965" s="416"/>
      <c r="EI1965" s="416"/>
      <c r="EJ1965" s="416"/>
      <c r="EK1965" s="416"/>
      <c r="EL1965" s="416"/>
      <c r="EM1965" s="416"/>
      <c r="EN1965" s="416"/>
      <c r="EO1965" s="417"/>
      <c r="ET1965" s="375"/>
      <c r="EU1965" s="375"/>
      <c r="EV1965" s="375"/>
      <c r="FF1965" s="400"/>
      <c r="FG1965" s="400"/>
      <c r="FH1965" s="400"/>
      <c r="FV1965" s="375"/>
      <c r="FW1965" s="375"/>
      <c r="FX1965" s="375"/>
    </row>
    <row r="1966" spans="1:180" ht="38.25" customHeight="1" x14ac:dyDescent="0.25">
      <c r="A1966" s="152"/>
      <c r="B1966" s="152"/>
      <c r="C1966" s="237" t="s">
        <v>520</v>
      </c>
      <c r="D1966" s="280"/>
      <c r="E1966" s="281"/>
      <c r="F1966" s="281"/>
      <c r="G1966" s="628"/>
      <c r="H1966" s="628"/>
      <c r="I1966" s="281"/>
      <c r="J1966" s="281"/>
      <c r="K1966" s="628"/>
      <c r="L1966" s="628"/>
      <c r="M1966" s="281"/>
      <c r="N1966" s="281"/>
      <c r="O1966" s="628"/>
      <c r="P1966" s="628"/>
      <c r="Q1966" s="281"/>
      <c r="R1966" s="281"/>
      <c r="S1966" s="628"/>
      <c r="T1966" s="628"/>
      <c r="U1966" s="281"/>
      <c r="V1966" s="281"/>
      <c r="W1966" s="628"/>
      <c r="X1966" s="628"/>
      <c r="Y1966" s="281"/>
      <c r="Z1966" s="281"/>
      <c r="AA1966" s="628"/>
      <c r="AB1966" s="628"/>
      <c r="AC1966" s="281"/>
      <c r="AD1966" s="281"/>
      <c r="AE1966" s="60"/>
      <c r="AF1966" s="259"/>
      <c r="AG1966" s="375">
        <f t="shared" si="3418"/>
        <v>27</v>
      </c>
      <c r="AH1966" s="375"/>
      <c r="AI1966" s="375"/>
      <c r="AJ1966" s="388">
        <f t="shared" si="3802"/>
        <v>0</v>
      </c>
      <c r="AK1966" s="379">
        <f t="shared" si="3803"/>
        <v>0</v>
      </c>
      <c r="AL1966" s="380">
        <f t="shared" si="3804"/>
        <v>0</v>
      </c>
      <c r="AM1966" s="292">
        <f t="shared" si="3805"/>
        <v>0</v>
      </c>
      <c r="AN1966" s="388">
        <f t="shared" si="3806"/>
        <v>0</v>
      </c>
      <c r="AO1966" s="379">
        <f t="shared" si="3807"/>
        <v>0</v>
      </c>
      <c r="AP1966" s="380">
        <f t="shared" si="3808"/>
        <v>0</v>
      </c>
      <c r="AQ1966" s="292">
        <f t="shared" si="3809"/>
        <v>0</v>
      </c>
      <c r="AR1966" s="388">
        <f t="shared" si="3810"/>
        <v>0</v>
      </c>
      <c r="AS1966" s="379">
        <f t="shared" si="3811"/>
        <v>0</v>
      </c>
      <c r="AT1966" s="380">
        <f t="shared" si="3812"/>
        <v>0</v>
      </c>
      <c r="AU1966" s="292">
        <f t="shared" si="3813"/>
        <v>0</v>
      </c>
      <c r="AV1966" s="388">
        <f t="shared" si="3814"/>
        <v>0</v>
      </c>
      <c r="AW1966" s="379">
        <f t="shared" si="3815"/>
        <v>0</v>
      </c>
      <c r="AX1966" s="380">
        <f t="shared" si="3816"/>
        <v>0</v>
      </c>
      <c r="AY1966" s="292">
        <f t="shared" si="3817"/>
        <v>0</v>
      </c>
      <c r="AZ1966" s="388">
        <f t="shared" si="3818"/>
        <v>0</v>
      </c>
      <c r="BA1966" s="379">
        <f t="shared" si="3819"/>
        <v>0</v>
      </c>
      <c r="BB1966" s="380">
        <f t="shared" si="3820"/>
        <v>0</v>
      </c>
      <c r="BC1966" s="292">
        <f t="shared" si="3821"/>
        <v>0</v>
      </c>
      <c r="BD1966" s="388">
        <f t="shared" si="3822"/>
        <v>0</v>
      </c>
      <c r="BE1966" s="379">
        <f t="shared" si="3823"/>
        <v>0</v>
      </c>
      <c r="BF1966" s="380">
        <f t="shared" si="3824"/>
        <v>0</v>
      </c>
      <c r="BG1966" s="292">
        <f t="shared" si="3825"/>
        <v>0</v>
      </c>
      <c r="BH1966" s="388">
        <f t="shared" si="3826"/>
        <v>0</v>
      </c>
      <c r="BI1966" s="379">
        <f t="shared" si="3827"/>
        <v>0</v>
      </c>
      <c r="BJ1966" s="380">
        <f t="shared" si="3828"/>
        <v>0</v>
      </c>
      <c r="BK1966" s="292">
        <f t="shared" si="3829"/>
        <v>0</v>
      </c>
      <c r="CD1966" s="303"/>
      <c r="CE1966" s="311"/>
      <c r="CF1966" s="311"/>
      <c r="CG1966" s="311"/>
      <c r="CH1966" s="311"/>
      <c r="CI1966" s="311"/>
      <c r="CJ1966" s="311"/>
      <c r="CK1966" s="311"/>
      <c r="CL1966" s="311"/>
      <c r="CM1966" s="311"/>
      <c r="CN1966" s="311"/>
      <c r="CO1966" s="311"/>
      <c r="CP1966" s="311"/>
      <c r="CQ1966" s="311"/>
      <c r="CR1966" s="311"/>
      <c r="CS1966" s="311"/>
      <c r="CT1966" s="311"/>
      <c r="CU1966" s="311"/>
      <c r="CV1966" s="311"/>
      <c r="CW1966" s="311"/>
      <c r="CX1966" s="311"/>
      <c r="CY1966" s="311"/>
      <c r="CZ1966" s="311"/>
      <c r="DA1966" s="311"/>
      <c r="DB1966" s="311"/>
      <c r="DC1966" s="311"/>
      <c r="DD1966" s="311"/>
      <c r="DE1966" s="311"/>
      <c r="DF1966" s="305"/>
      <c r="DG1966" s="305"/>
      <c r="DH1966" s="305"/>
      <c r="DJ1966" s="612"/>
      <c r="DK1966" s="613"/>
      <c r="DL1966" s="415"/>
      <c r="DM1966" s="416"/>
      <c r="DN1966" s="416"/>
      <c r="DO1966" s="416"/>
      <c r="DP1966" s="416"/>
      <c r="DQ1966" s="416"/>
      <c r="DR1966" s="416"/>
      <c r="DS1966" s="416"/>
      <c r="DT1966" s="416"/>
      <c r="DU1966" s="416"/>
      <c r="DV1966" s="416"/>
      <c r="DW1966" s="416"/>
      <c r="DX1966" s="416"/>
      <c r="DY1966" s="416"/>
      <c r="DZ1966" s="416"/>
      <c r="EA1966" s="416"/>
      <c r="EB1966" s="416"/>
      <c r="EC1966" s="416"/>
      <c r="ED1966" s="416"/>
      <c r="EE1966" s="416"/>
      <c r="EF1966" s="416"/>
      <c r="EG1966" s="416"/>
      <c r="EH1966" s="416"/>
      <c r="EI1966" s="416"/>
      <c r="EJ1966" s="416"/>
      <c r="EK1966" s="416"/>
      <c r="EL1966" s="416"/>
      <c r="EM1966" s="416"/>
      <c r="EN1966" s="416"/>
      <c r="EO1966" s="417"/>
      <c r="ET1966" s="375"/>
      <c r="EU1966" s="375"/>
      <c r="EV1966" s="375"/>
      <c r="FF1966" s="400"/>
      <c r="FG1966" s="400"/>
      <c r="FH1966" s="400"/>
      <c r="FV1966" s="375"/>
      <c r="FW1966" s="375"/>
      <c r="FX1966" s="375"/>
    </row>
    <row r="1967" spans="1:180" ht="38.25" customHeight="1" x14ac:dyDescent="0.25">
      <c r="A1967" s="182"/>
      <c r="B1967" s="182"/>
      <c r="C1967" s="236" t="s">
        <v>522</v>
      </c>
      <c r="D1967" s="280"/>
      <c r="E1967" s="281"/>
      <c r="F1967" s="281"/>
      <c r="G1967" s="628"/>
      <c r="H1967" s="628"/>
      <c r="I1967" s="281"/>
      <c r="J1967" s="281"/>
      <c r="K1967" s="628"/>
      <c r="L1967" s="628"/>
      <c r="M1967" s="281"/>
      <c r="N1967" s="281"/>
      <c r="O1967" s="628"/>
      <c r="P1967" s="628"/>
      <c r="Q1967" s="281"/>
      <c r="R1967" s="281"/>
      <c r="S1967" s="628"/>
      <c r="T1967" s="628"/>
      <c r="U1967" s="281"/>
      <c r="V1967" s="281"/>
      <c r="W1967" s="628"/>
      <c r="X1967" s="628"/>
      <c r="Y1967" s="281"/>
      <c r="Z1967" s="281"/>
      <c r="AA1967" s="628"/>
      <c r="AB1967" s="628"/>
      <c r="AC1967" s="281"/>
      <c r="AD1967" s="281"/>
      <c r="AE1967" s="60"/>
      <c r="AF1967" s="259"/>
      <c r="AG1967" s="375">
        <f t="shared" si="3418"/>
        <v>27</v>
      </c>
      <c r="AH1967" s="375"/>
      <c r="AI1967" s="375"/>
      <c r="AJ1967" s="388">
        <f t="shared" si="3802"/>
        <v>0</v>
      </c>
      <c r="AK1967" s="379">
        <f t="shared" si="3803"/>
        <v>0</v>
      </c>
      <c r="AL1967" s="380">
        <f t="shared" si="3804"/>
        <v>0</v>
      </c>
      <c r="AM1967" s="292">
        <f t="shared" si="3805"/>
        <v>0</v>
      </c>
      <c r="AN1967" s="388">
        <f t="shared" si="3806"/>
        <v>0</v>
      </c>
      <c r="AO1967" s="379">
        <f t="shared" si="3807"/>
        <v>0</v>
      </c>
      <c r="AP1967" s="380">
        <f t="shared" si="3808"/>
        <v>0</v>
      </c>
      <c r="AQ1967" s="292">
        <f t="shared" si="3809"/>
        <v>0</v>
      </c>
      <c r="AR1967" s="388">
        <f t="shared" si="3810"/>
        <v>0</v>
      </c>
      <c r="AS1967" s="379">
        <f t="shared" si="3811"/>
        <v>0</v>
      </c>
      <c r="AT1967" s="380">
        <f t="shared" si="3812"/>
        <v>0</v>
      </c>
      <c r="AU1967" s="292">
        <f t="shared" si="3813"/>
        <v>0</v>
      </c>
      <c r="AV1967" s="388">
        <f t="shared" si="3814"/>
        <v>0</v>
      </c>
      <c r="AW1967" s="379">
        <f t="shared" si="3815"/>
        <v>0</v>
      </c>
      <c r="AX1967" s="380">
        <f t="shared" si="3816"/>
        <v>0</v>
      </c>
      <c r="AY1967" s="292">
        <f t="shared" si="3817"/>
        <v>0</v>
      </c>
      <c r="AZ1967" s="388">
        <f t="shared" si="3818"/>
        <v>0</v>
      </c>
      <c r="BA1967" s="379">
        <f t="shared" si="3819"/>
        <v>0</v>
      </c>
      <c r="BB1967" s="380">
        <f t="shared" si="3820"/>
        <v>0</v>
      </c>
      <c r="BC1967" s="292">
        <f t="shared" si="3821"/>
        <v>0</v>
      </c>
      <c r="BD1967" s="388">
        <f t="shared" si="3822"/>
        <v>0</v>
      </c>
      <c r="BE1967" s="379">
        <f t="shared" si="3823"/>
        <v>0</v>
      </c>
      <c r="BF1967" s="380">
        <f t="shared" si="3824"/>
        <v>0</v>
      </c>
      <c r="BG1967" s="292">
        <f t="shared" si="3825"/>
        <v>0</v>
      </c>
      <c r="BH1967" s="388">
        <f t="shared" si="3826"/>
        <v>0</v>
      </c>
      <c r="BI1967" s="379">
        <f t="shared" si="3827"/>
        <v>0</v>
      </c>
      <c r="BJ1967" s="380">
        <f t="shared" si="3828"/>
        <v>0</v>
      </c>
      <c r="BK1967" s="292">
        <f t="shared" si="3829"/>
        <v>0</v>
      </c>
      <c r="CD1967" s="299" t="s">
        <v>60</v>
      </c>
      <c r="CE1967" s="423">
        <f t="shared" ref="CE1967" si="4024">IF(D1967="",0,D1967)</f>
        <v>0</v>
      </c>
      <c r="CF1967" s="423">
        <f t="shared" ref="CF1967" si="4025">IF(E1967="",0,E1967)</f>
        <v>0</v>
      </c>
      <c r="CG1967" s="423">
        <f t="shared" ref="CG1967" si="4026">IF(F1967="",0,F1967)</f>
        <v>0</v>
      </c>
      <c r="CH1967" s="423">
        <f t="shared" ref="CH1967" si="4027">IF(G1967="",0,G1967)</f>
        <v>0</v>
      </c>
      <c r="CI1967" s="423">
        <f t="shared" ref="CI1967" si="4028">IF(H1967="",0,H1967)</f>
        <v>0</v>
      </c>
      <c r="CJ1967" s="423">
        <f t="shared" ref="CJ1967" si="4029">IF(I1967="",0,I1967)</f>
        <v>0</v>
      </c>
      <c r="CK1967" s="423">
        <f t="shared" ref="CK1967" si="4030">IF(J1967="",0,J1967)</f>
        <v>0</v>
      </c>
      <c r="CL1967" s="423">
        <f t="shared" ref="CL1967" si="4031">IF(K1967="",0,K1967)</f>
        <v>0</v>
      </c>
      <c r="CM1967" s="423">
        <f t="shared" ref="CM1967" si="4032">IF(L1967="",0,L1967)</f>
        <v>0</v>
      </c>
      <c r="CN1967" s="423">
        <f t="shared" ref="CN1967" si="4033">IF(M1967="",0,M1967)</f>
        <v>0</v>
      </c>
      <c r="CO1967" s="423">
        <f t="shared" ref="CO1967" si="4034">IF(N1967="",0,N1967)</f>
        <v>0</v>
      </c>
      <c r="CP1967" s="423">
        <f t="shared" ref="CP1967" si="4035">IF(O1967="",0,O1967)</f>
        <v>0</v>
      </c>
      <c r="CQ1967" s="423">
        <f t="shared" ref="CQ1967" si="4036">IF(P1967="",0,P1967)</f>
        <v>0</v>
      </c>
      <c r="CR1967" s="423">
        <f t="shared" ref="CR1967" si="4037">IF(Q1967="",0,Q1967)</f>
        <v>0</v>
      </c>
      <c r="CS1967" s="423">
        <f t="shared" ref="CS1967" si="4038">IF(R1967="",0,R1967)</f>
        <v>0</v>
      </c>
      <c r="CT1967" s="423">
        <f t="shared" ref="CT1967" si="4039">IF(S1967="",0,S1967)</f>
        <v>0</v>
      </c>
      <c r="CU1967" s="423">
        <f t="shared" ref="CU1967" si="4040">IF(T1967="",0,T1967)</f>
        <v>0</v>
      </c>
      <c r="CV1967" s="423">
        <f t="shared" ref="CV1967" si="4041">IF(U1967="",0,U1967)</f>
        <v>0</v>
      </c>
      <c r="CW1967" s="423">
        <f t="shared" ref="CW1967" si="4042">IF(V1967="",0,V1967)</f>
        <v>0</v>
      </c>
      <c r="CX1967" s="423">
        <f t="shared" ref="CX1967" si="4043">IF(W1967="",0,W1967)</f>
        <v>0</v>
      </c>
      <c r="CY1967" s="423">
        <f t="shared" ref="CY1967" si="4044">IF(X1967="",0,X1967)</f>
        <v>0</v>
      </c>
      <c r="CZ1967" s="423">
        <f t="shared" ref="CZ1967" si="4045">IF(Y1967="",0,Y1967)</f>
        <v>0</v>
      </c>
      <c r="DA1967" s="423">
        <f t="shared" ref="DA1967" si="4046">IF(Z1967="",0,Z1967)</f>
        <v>0</v>
      </c>
      <c r="DB1967" s="423">
        <f t="shared" ref="DB1967" si="4047">IF(AA1967="",0,AA1967)</f>
        <v>0</v>
      </c>
      <c r="DC1967" s="423">
        <f t="shared" ref="DC1967" si="4048">IF(AB1967="",0,AB1967)</f>
        <v>0</v>
      </c>
      <c r="DD1967" s="423">
        <f t="shared" ref="DD1967" si="4049">IF(AC1967="",0,AC1967)</f>
        <v>0</v>
      </c>
      <c r="DE1967" s="423">
        <f t="shared" ref="DE1967" si="4050">IF(AD1967="",0,AD1967)</f>
        <v>0</v>
      </c>
      <c r="DF1967" s="300"/>
      <c r="DG1967" s="300"/>
      <c r="DH1967" s="300"/>
      <c r="DJ1967" s="610"/>
      <c r="DK1967" s="611"/>
      <c r="DL1967" s="415"/>
      <c r="DM1967" s="416"/>
      <c r="DN1967" s="416"/>
      <c r="DO1967" s="416"/>
      <c r="DP1967" s="416"/>
      <c r="DQ1967" s="416"/>
      <c r="DR1967" s="416"/>
      <c r="DS1967" s="416"/>
      <c r="DT1967" s="416"/>
      <c r="DU1967" s="416"/>
      <c r="DV1967" s="416"/>
      <c r="DW1967" s="416"/>
      <c r="DX1967" s="416"/>
      <c r="DY1967" s="416"/>
      <c r="DZ1967" s="416"/>
      <c r="EA1967" s="416"/>
      <c r="EB1967" s="416"/>
      <c r="EC1967" s="416"/>
      <c r="ED1967" s="416"/>
      <c r="EE1967" s="416"/>
      <c r="EF1967" s="416"/>
      <c r="EG1967" s="416"/>
      <c r="EH1967" s="416"/>
      <c r="EI1967" s="416"/>
      <c r="EJ1967" s="416"/>
      <c r="EK1967" s="416"/>
      <c r="EL1967" s="416"/>
      <c r="EM1967" s="416"/>
      <c r="EN1967" s="416"/>
      <c r="EO1967" s="417"/>
      <c r="ET1967" s="375"/>
      <c r="EU1967" s="375"/>
      <c r="EV1967" s="375"/>
      <c r="FF1967" s="400"/>
      <c r="FG1967" s="400"/>
      <c r="FH1967" s="400"/>
      <c r="FV1967" s="375"/>
      <c r="FW1967" s="375"/>
      <c r="FX1967" s="375"/>
    </row>
    <row r="1968" spans="1:180" ht="38.25" customHeight="1" x14ac:dyDescent="0.25">
      <c r="A1968" s="152"/>
      <c r="B1968" s="152"/>
      <c r="C1968" s="237" t="s">
        <v>526</v>
      </c>
      <c r="D1968" s="280"/>
      <c r="E1968" s="281"/>
      <c r="F1968" s="281"/>
      <c r="G1968" s="628"/>
      <c r="H1968" s="628"/>
      <c r="I1968" s="281"/>
      <c r="J1968" s="281"/>
      <c r="K1968" s="628"/>
      <c r="L1968" s="628"/>
      <c r="M1968" s="281"/>
      <c r="N1968" s="281"/>
      <c r="O1968" s="628"/>
      <c r="P1968" s="628"/>
      <c r="Q1968" s="281"/>
      <c r="R1968" s="281"/>
      <c r="S1968" s="628"/>
      <c r="T1968" s="628"/>
      <c r="U1968" s="281"/>
      <c r="V1968" s="281"/>
      <c r="W1968" s="628"/>
      <c r="X1968" s="628"/>
      <c r="Y1968" s="281"/>
      <c r="Z1968" s="281"/>
      <c r="AA1968" s="628"/>
      <c r="AB1968" s="628"/>
      <c r="AC1968" s="281"/>
      <c r="AD1968" s="281"/>
      <c r="AE1968" s="60"/>
      <c r="AF1968" s="259"/>
      <c r="AG1968" s="375">
        <f t="shared" si="3418"/>
        <v>27</v>
      </c>
      <c r="AH1968" s="375"/>
      <c r="AI1968" s="375"/>
      <c r="AJ1968" s="388">
        <f t="shared" si="3802"/>
        <v>0</v>
      </c>
      <c r="AK1968" s="379">
        <f t="shared" si="3803"/>
        <v>0</v>
      </c>
      <c r="AL1968" s="380">
        <f t="shared" si="3804"/>
        <v>0</v>
      </c>
      <c r="AM1968" s="292">
        <f t="shared" si="3805"/>
        <v>0</v>
      </c>
      <c r="AN1968" s="388">
        <f t="shared" si="3806"/>
        <v>0</v>
      </c>
      <c r="AO1968" s="379">
        <f t="shared" si="3807"/>
        <v>0</v>
      </c>
      <c r="AP1968" s="380">
        <f t="shared" si="3808"/>
        <v>0</v>
      </c>
      <c r="AQ1968" s="292">
        <f t="shared" si="3809"/>
        <v>0</v>
      </c>
      <c r="AR1968" s="388">
        <f t="shared" si="3810"/>
        <v>0</v>
      </c>
      <c r="AS1968" s="379">
        <f t="shared" si="3811"/>
        <v>0</v>
      </c>
      <c r="AT1968" s="380">
        <f t="shared" si="3812"/>
        <v>0</v>
      </c>
      <c r="AU1968" s="292">
        <f t="shared" si="3813"/>
        <v>0</v>
      </c>
      <c r="AV1968" s="388">
        <f t="shared" si="3814"/>
        <v>0</v>
      </c>
      <c r="AW1968" s="379">
        <f t="shared" si="3815"/>
        <v>0</v>
      </c>
      <c r="AX1968" s="380">
        <f t="shared" si="3816"/>
        <v>0</v>
      </c>
      <c r="AY1968" s="292">
        <f t="shared" si="3817"/>
        <v>0</v>
      </c>
      <c r="AZ1968" s="388">
        <f t="shared" si="3818"/>
        <v>0</v>
      </c>
      <c r="BA1968" s="379">
        <f t="shared" si="3819"/>
        <v>0</v>
      </c>
      <c r="BB1968" s="380">
        <f t="shared" si="3820"/>
        <v>0</v>
      </c>
      <c r="BC1968" s="292">
        <f t="shared" si="3821"/>
        <v>0</v>
      </c>
      <c r="BD1968" s="388">
        <f t="shared" si="3822"/>
        <v>0</v>
      </c>
      <c r="BE1968" s="379">
        <f t="shared" si="3823"/>
        <v>0</v>
      </c>
      <c r="BF1968" s="380">
        <f t="shared" si="3824"/>
        <v>0</v>
      </c>
      <c r="BG1968" s="292">
        <f t="shared" si="3825"/>
        <v>0</v>
      </c>
      <c r="BH1968" s="388">
        <f t="shared" si="3826"/>
        <v>0</v>
      </c>
      <c r="BI1968" s="379">
        <f t="shared" si="3827"/>
        <v>0</v>
      </c>
      <c r="BJ1968" s="380">
        <f t="shared" si="3828"/>
        <v>0</v>
      </c>
      <c r="BK1968" s="292">
        <f t="shared" si="3829"/>
        <v>0</v>
      </c>
      <c r="CD1968" s="299" t="s">
        <v>1917</v>
      </c>
      <c r="CE1968" s="301">
        <f t="shared" ref="CE1968" si="4051">SUM(D1968:D1969)</f>
        <v>0</v>
      </c>
      <c r="CF1968" s="301">
        <f t="shared" ref="CF1968" si="4052">SUM(E1968:E1969)</f>
        <v>0</v>
      </c>
      <c r="CG1968" s="301">
        <f t="shared" ref="CG1968" si="4053">SUM(F1968:F1969)</f>
        <v>0</v>
      </c>
      <c r="CH1968" s="301">
        <f t="shared" ref="CH1968" si="4054">SUM(G1968:G1969)</f>
        <v>0</v>
      </c>
      <c r="CI1968" s="301">
        <f t="shared" ref="CI1968" si="4055">SUM(H1968:H1969)</f>
        <v>0</v>
      </c>
      <c r="CJ1968" s="301">
        <f t="shared" ref="CJ1968" si="4056">SUM(I1968:I1969)</f>
        <v>0</v>
      </c>
      <c r="CK1968" s="301">
        <f t="shared" ref="CK1968" si="4057">SUM(J1968:J1969)</f>
        <v>0</v>
      </c>
      <c r="CL1968" s="301">
        <f t="shared" ref="CL1968" si="4058">SUM(K1968:K1969)</f>
        <v>0</v>
      </c>
      <c r="CM1968" s="301">
        <f t="shared" ref="CM1968" si="4059">SUM(L1968:L1969)</f>
        <v>0</v>
      </c>
      <c r="CN1968" s="301">
        <f t="shared" ref="CN1968" si="4060">SUM(M1968:M1969)</f>
        <v>0</v>
      </c>
      <c r="CO1968" s="301">
        <f t="shared" ref="CO1968" si="4061">SUM(N1968:N1969)</f>
        <v>0</v>
      </c>
      <c r="CP1968" s="301">
        <f t="shared" ref="CP1968" si="4062">SUM(O1968:O1969)</f>
        <v>0</v>
      </c>
      <c r="CQ1968" s="301">
        <f t="shared" ref="CQ1968" si="4063">SUM(P1968:P1969)</f>
        <v>0</v>
      </c>
      <c r="CR1968" s="301">
        <f t="shared" ref="CR1968" si="4064">SUM(Q1968:Q1969)</f>
        <v>0</v>
      </c>
      <c r="CS1968" s="301">
        <f t="shared" ref="CS1968" si="4065">SUM(R1968:R1969)</f>
        <v>0</v>
      </c>
      <c r="CT1968" s="301">
        <f t="shared" ref="CT1968" si="4066">SUM(S1968:S1969)</f>
        <v>0</v>
      </c>
      <c r="CU1968" s="301">
        <f t="shared" ref="CU1968" si="4067">SUM(T1968:T1969)</f>
        <v>0</v>
      </c>
      <c r="CV1968" s="301">
        <f t="shared" ref="CV1968" si="4068">SUM(U1968:U1969)</f>
        <v>0</v>
      </c>
      <c r="CW1968" s="301">
        <f t="shared" ref="CW1968" si="4069">SUM(V1968:V1969)</f>
        <v>0</v>
      </c>
      <c r="CX1968" s="301">
        <f t="shared" ref="CX1968" si="4070">SUM(W1968:W1969)</f>
        <v>0</v>
      </c>
      <c r="CY1968" s="301">
        <f t="shared" ref="CY1968" si="4071">SUM(X1968:X1969)</f>
        <v>0</v>
      </c>
      <c r="CZ1968" s="301">
        <f t="shared" ref="CZ1968" si="4072">SUM(Y1968:Y1969)</f>
        <v>0</v>
      </c>
      <c r="DA1968" s="301">
        <f t="shared" ref="DA1968" si="4073">SUM(Z1968:Z1969)</f>
        <v>0</v>
      </c>
      <c r="DB1968" s="301">
        <f t="shared" ref="DB1968" si="4074">SUM(AA1968:AA1969)</f>
        <v>0</v>
      </c>
      <c r="DC1968" s="301">
        <f t="shared" ref="DC1968" si="4075">SUM(AB1968:AB1969)</f>
        <v>0</v>
      </c>
      <c r="DD1968" s="301">
        <f t="shared" ref="DD1968" si="4076">SUM(AC1968:AC1969)</f>
        <v>0</v>
      </c>
      <c r="DE1968" s="301">
        <f t="shared" ref="DE1968" si="4077">SUM(AD1968:AD1969)</f>
        <v>0</v>
      </c>
      <c r="DF1968" s="301"/>
      <c r="DG1968" s="301"/>
      <c r="DH1968" s="301"/>
      <c r="DJ1968" s="612"/>
      <c r="DK1968" s="613"/>
      <c r="DL1968" s="415"/>
      <c r="DM1968" s="416"/>
      <c r="DN1968" s="416"/>
      <c r="DO1968" s="416"/>
      <c r="DP1968" s="416"/>
      <c r="DQ1968" s="416"/>
      <c r="DR1968" s="416"/>
      <c r="DS1968" s="416"/>
      <c r="DT1968" s="416"/>
      <c r="DU1968" s="416"/>
      <c r="DV1968" s="416"/>
      <c r="DW1968" s="416"/>
      <c r="DX1968" s="416"/>
      <c r="DY1968" s="416"/>
      <c r="DZ1968" s="416"/>
      <c r="EA1968" s="416"/>
      <c r="EB1968" s="416"/>
      <c r="EC1968" s="416"/>
      <c r="ED1968" s="416"/>
      <c r="EE1968" s="416"/>
      <c r="EF1968" s="416"/>
      <c r="EG1968" s="416"/>
      <c r="EH1968" s="416"/>
      <c r="EI1968" s="416"/>
      <c r="EJ1968" s="416"/>
      <c r="EK1968" s="416"/>
      <c r="EL1968" s="416"/>
      <c r="EM1968" s="416"/>
      <c r="EN1968" s="416"/>
      <c r="EO1968" s="417"/>
      <c r="ET1968" s="375"/>
      <c r="EU1968" s="375"/>
      <c r="EV1968" s="375"/>
      <c r="FF1968" s="400"/>
      <c r="FG1968" s="400"/>
      <c r="FH1968" s="400"/>
      <c r="FV1968" s="375"/>
      <c r="FW1968" s="375"/>
      <c r="FX1968" s="375"/>
    </row>
    <row r="1969" spans="1:180" ht="38.25" customHeight="1" x14ac:dyDescent="0.25">
      <c r="A1969" s="152"/>
      <c r="B1969" s="152"/>
      <c r="C1969" s="237" t="s">
        <v>527</v>
      </c>
      <c r="D1969" s="280"/>
      <c r="E1969" s="281"/>
      <c r="F1969" s="281"/>
      <c r="G1969" s="628"/>
      <c r="H1969" s="628"/>
      <c r="I1969" s="281"/>
      <c r="J1969" s="281"/>
      <c r="K1969" s="628"/>
      <c r="L1969" s="628"/>
      <c r="M1969" s="281"/>
      <c r="N1969" s="281"/>
      <c r="O1969" s="628"/>
      <c r="P1969" s="628"/>
      <c r="Q1969" s="281"/>
      <c r="R1969" s="281"/>
      <c r="S1969" s="628"/>
      <c r="T1969" s="628"/>
      <c r="U1969" s="281"/>
      <c r="V1969" s="281"/>
      <c r="W1969" s="628"/>
      <c r="X1969" s="628"/>
      <c r="Y1969" s="281"/>
      <c r="Z1969" s="281"/>
      <c r="AA1969" s="628"/>
      <c r="AB1969" s="628"/>
      <c r="AC1969" s="281"/>
      <c r="AD1969" s="281"/>
      <c r="AE1969" s="60"/>
      <c r="AF1969" s="259"/>
      <c r="AG1969" s="375">
        <f t="shared" si="3418"/>
        <v>27</v>
      </c>
      <c r="AH1969" s="375"/>
      <c r="AI1969" s="375"/>
      <c r="AJ1969" s="388">
        <f t="shared" si="3802"/>
        <v>0</v>
      </c>
      <c r="AK1969" s="379">
        <f t="shared" si="3803"/>
        <v>0</v>
      </c>
      <c r="AL1969" s="380">
        <f t="shared" si="3804"/>
        <v>0</v>
      </c>
      <c r="AM1969" s="292">
        <f t="shared" si="3805"/>
        <v>0</v>
      </c>
      <c r="AN1969" s="388">
        <f t="shared" si="3806"/>
        <v>0</v>
      </c>
      <c r="AO1969" s="379">
        <f t="shared" si="3807"/>
        <v>0</v>
      </c>
      <c r="AP1969" s="380">
        <f t="shared" si="3808"/>
        <v>0</v>
      </c>
      <c r="AQ1969" s="292">
        <f t="shared" si="3809"/>
        <v>0</v>
      </c>
      <c r="AR1969" s="388">
        <f t="shared" si="3810"/>
        <v>0</v>
      </c>
      <c r="AS1969" s="379">
        <f t="shared" si="3811"/>
        <v>0</v>
      </c>
      <c r="AT1969" s="380">
        <f t="shared" si="3812"/>
        <v>0</v>
      </c>
      <c r="AU1969" s="292">
        <f t="shared" si="3813"/>
        <v>0</v>
      </c>
      <c r="AV1969" s="388">
        <f t="shared" si="3814"/>
        <v>0</v>
      </c>
      <c r="AW1969" s="379">
        <f t="shared" si="3815"/>
        <v>0</v>
      </c>
      <c r="AX1969" s="380">
        <f t="shared" si="3816"/>
        <v>0</v>
      </c>
      <c r="AY1969" s="292">
        <f t="shared" si="3817"/>
        <v>0</v>
      </c>
      <c r="AZ1969" s="388">
        <f t="shared" si="3818"/>
        <v>0</v>
      </c>
      <c r="BA1969" s="379">
        <f t="shared" si="3819"/>
        <v>0</v>
      </c>
      <c r="BB1969" s="380">
        <f t="shared" si="3820"/>
        <v>0</v>
      </c>
      <c r="BC1969" s="292">
        <f t="shared" si="3821"/>
        <v>0</v>
      </c>
      <c r="BD1969" s="388">
        <f t="shared" si="3822"/>
        <v>0</v>
      </c>
      <c r="BE1969" s="379">
        <f t="shared" si="3823"/>
        <v>0</v>
      </c>
      <c r="BF1969" s="380">
        <f t="shared" si="3824"/>
        <v>0</v>
      </c>
      <c r="BG1969" s="292">
        <f t="shared" si="3825"/>
        <v>0</v>
      </c>
      <c r="BH1969" s="388">
        <f t="shared" si="3826"/>
        <v>0</v>
      </c>
      <c r="BI1969" s="379">
        <f t="shared" si="3827"/>
        <v>0</v>
      </c>
      <c r="BJ1969" s="380">
        <f t="shared" si="3828"/>
        <v>0</v>
      </c>
      <c r="BK1969" s="292">
        <f t="shared" si="3829"/>
        <v>0</v>
      </c>
      <c r="CD1969" s="299" t="s">
        <v>1910</v>
      </c>
      <c r="CE1969" s="422">
        <f t="shared" ref="CE1969" si="4078">IF(CE1967="NA",COUNTIF(D1968:D1969,"NA"),COUNTIF(D1968:D1969,"NS"))</f>
        <v>0</v>
      </c>
      <c r="CF1969" s="422">
        <f t="shared" ref="CF1969" si="4079">IF(CF1967="NA",COUNTIF(E1968:E1969,"NA"),COUNTIF(E1968:E1969,"NS"))</f>
        <v>0</v>
      </c>
      <c r="CG1969" s="422">
        <f t="shared" ref="CG1969" si="4080">IF(CG1967="NA",COUNTIF(F1968:F1969,"NA"),COUNTIF(F1968:F1969,"NS"))</f>
        <v>0</v>
      </c>
      <c r="CH1969" s="422">
        <f t="shared" ref="CH1969" si="4081">IF(CH1967="NA",COUNTIF(G1968:G1969,"NA"),COUNTIF(G1968:G1969,"NS"))</f>
        <v>0</v>
      </c>
      <c r="CI1969" s="422">
        <f t="shared" ref="CI1969" si="4082">IF(CI1967="NA",COUNTIF(H1968:H1969,"NA"),COUNTIF(H1968:H1969,"NS"))</f>
        <v>0</v>
      </c>
      <c r="CJ1969" s="422">
        <f t="shared" ref="CJ1969" si="4083">IF(CJ1967="NA",COUNTIF(I1968:I1969,"NA"),COUNTIF(I1968:I1969,"NS"))</f>
        <v>0</v>
      </c>
      <c r="CK1969" s="422">
        <f t="shared" ref="CK1969" si="4084">IF(CK1967="NA",COUNTIF(J1968:J1969,"NA"),COUNTIF(J1968:J1969,"NS"))</f>
        <v>0</v>
      </c>
      <c r="CL1969" s="422">
        <f t="shared" ref="CL1969" si="4085">IF(CL1967="NA",COUNTIF(K1968:K1969,"NA"),COUNTIF(K1968:K1969,"NS"))</f>
        <v>0</v>
      </c>
      <c r="CM1969" s="422">
        <f t="shared" ref="CM1969" si="4086">IF(CM1967="NA",COUNTIF(L1968:L1969,"NA"),COUNTIF(L1968:L1969,"NS"))</f>
        <v>0</v>
      </c>
      <c r="CN1969" s="422">
        <f t="shared" ref="CN1969" si="4087">IF(CN1967="NA",COUNTIF(M1968:M1969,"NA"),COUNTIF(M1968:M1969,"NS"))</f>
        <v>0</v>
      </c>
      <c r="CO1969" s="422">
        <f t="shared" ref="CO1969" si="4088">IF(CO1967="NA",COUNTIF(N1968:N1969,"NA"),COUNTIF(N1968:N1969,"NS"))</f>
        <v>0</v>
      </c>
      <c r="CP1969" s="422">
        <f t="shared" ref="CP1969" si="4089">IF(CP1967="NA",COUNTIF(O1968:O1969,"NA"),COUNTIF(O1968:O1969,"NS"))</f>
        <v>0</v>
      </c>
      <c r="CQ1969" s="422">
        <f t="shared" ref="CQ1969" si="4090">IF(CQ1967="NA",COUNTIF(P1968:P1969,"NA"),COUNTIF(P1968:P1969,"NS"))</f>
        <v>0</v>
      </c>
      <c r="CR1969" s="422">
        <f t="shared" ref="CR1969" si="4091">IF(CR1967="NA",COUNTIF(Q1968:Q1969,"NA"),COUNTIF(Q1968:Q1969,"NS"))</f>
        <v>0</v>
      </c>
      <c r="CS1969" s="422">
        <f t="shared" ref="CS1969" si="4092">IF(CS1967="NA",COUNTIF(R1968:R1969,"NA"),COUNTIF(R1968:R1969,"NS"))</f>
        <v>0</v>
      </c>
      <c r="CT1969" s="422">
        <f t="shared" ref="CT1969" si="4093">IF(CT1967="NA",COUNTIF(S1968:S1969,"NA"),COUNTIF(S1968:S1969,"NS"))</f>
        <v>0</v>
      </c>
      <c r="CU1969" s="422">
        <f t="shared" ref="CU1969" si="4094">IF(CU1967="NA",COUNTIF(T1968:T1969,"NA"),COUNTIF(T1968:T1969,"NS"))</f>
        <v>0</v>
      </c>
      <c r="CV1969" s="422">
        <f t="shared" ref="CV1969" si="4095">IF(CV1967="NA",COUNTIF(U1968:U1969,"NA"),COUNTIF(U1968:U1969,"NS"))</f>
        <v>0</v>
      </c>
      <c r="CW1969" s="422">
        <f t="shared" ref="CW1969" si="4096">IF(CW1967="NA",COUNTIF(V1968:V1969,"NA"),COUNTIF(V1968:V1969,"NS"))</f>
        <v>0</v>
      </c>
      <c r="CX1969" s="422">
        <f t="shared" ref="CX1969" si="4097">IF(CX1967="NA",COUNTIF(W1968:W1969,"NA"),COUNTIF(W1968:W1969,"NS"))</f>
        <v>0</v>
      </c>
      <c r="CY1969" s="422">
        <f t="shared" ref="CY1969" si="4098">IF(CY1967="NA",COUNTIF(X1968:X1969,"NA"),COUNTIF(X1968:X1969,"NS"))</f>
        <v>0</v>
      </c>
      <c r="CZ1969" s="422">
        <f t="shared" ref="CZ1969" si="4099">IF(CZ1967="NA",COUNTIF(Y1968:Y1969,"NA"),COUNTIF(Y1968:Y1969,"NS"))</f>
        <v>0</v>
      </c>
      <c r="DA1969" s="422">
        <f t="shared" ref="DA1969" si="4100">IF(DA1967="NA",COUNTIF(Z1968:Z1969,"NA"),COUNTIF(Z1968:Z1969,"NS"))</f>
        <v>0</v>
      </c>
      <c r="DB1969" s="422">
        <f t="shared" ref="DB1969" si="4101">IF(DB1967="NA",COUNTIF(AA1968:AA1969,"NA"),COUNTIF(AA1968:AA1969,"NS"))</f>
        <v>0</v>
      </c>
      <c r="DC1969" s="422">
        <f t="shared" ref="DC1969" si="4102">IF(DC1967="NA",COUNTIF(AB1968:AB1969,"NA"),COUNTIF(AB1968:AB1969,"NS"))</f>
        <v>0</v>
      </c>
      <c r="DD1969" s="422">
        <f t="shared" ref="DD1969" si="4103">IF(DD1967="NA",COUNTIF(AC1968:AC1969,"NA"),COUNTIF(AC1968:AC1969,"NS"))</f>
        <v>0</v>
      </c>
      <c r="DE1969" s="422">
        <f t="shared" ref="DE1969" si="4104">IF(DE1967="NA",COUNTIF(AD1968:AD1969,"NA"),COUNTIF(AD1968:AD1969,"NS"))</f>
        <v>0</v>
      </c>
      <c r="DF1969" s="300"/>
      <c r="DG1969" s="300"/>
      <c r="DH1969" s="300"/>
      <c r="DJ1969" s="612"/>
      <c r="DK1969" s="613"/>
      <c r="DL1969" s="415"/>
      <c r="DM1969" s="416"/>
      <c r="DN1969" s="416"/>
      <c r="DO1969" s="416"/>
      <c r="DP1969" s="416"/>
      <c r="DQ1969" s="416"/>
      <c r="DR1969" s="416"/>
      <c r="DS1969" s="416"/>
      <c r="DT1969" s="416"/>
      <c r="DU1969" s="416"/>
      <c r="DV1969" s="416"/>
      <c r="DW1969" s="416"/>
      <c r="DX1969" s="416"/>
      <c r="DY1969" s="416"/>
      <c r="DZ1969" s="416"/>
      <c r="EA1969" s="416"/>
      <c r="EB1969" s="416"/>
      <c r="EC1969" s="416"/>
      <c r="ED1969" s="416"/>
      <c r="EE1969" s="416"/>
      <c r="EF1969" s="416"/>
      <c r="EG1969" s="416"/>
      <c r="EH1969" s="416"/>
      <c r="EI1969" s="416"/>
      <c r="EJ1969" s="416"/>
      <c r="EK1969" s="416"/>
      <c r="EL1969" s="416"/>
      <c r="EM1969" s="416"/>
      <c r="EN1969" s="416"/>
      <c r="EO1969" s="417"/>
      <c r="ET1969" s="375"/>
      <c r="EU1969" s="375"/>
      <c r="EV1969" s="375"/>
      <c r="FF1969" s="400"/>
      <c r="FG1969" s="400"/>
      <c r="FH1969" s="400"/>
      <c r="FV1969" s="375"/>
      <c r="FW1969" s="375"/>
      <c r="FX1969" s="375"/>
    </row>
    <row r="1970" spans="1:180" ht="38.25" customHeight="1" x14ac:dyDescent="0.25">
      <c r="A1970" s="182"/>
      <c r="B1970" s="182"/>
      <c r="C1970" s="236" t="s">
        <v>528</v>
      </c>
      <c r="D1970" s="280"/>
      <c r="E1970" s="281"/>
      <c r="F1970" s="281"/>
      <c r="G1970" s="628"/>
      <c r="H1970" s="628"/>
      <c r="I1970" s="281"/>
      <c r="J1970" s="281"/>
      <c r="K1970" s="628"/>
      <c r="L1970" s="628"/>
      <c r="M1970" s="281"/>
      <c r="N1970" s="281"/>
      <c r="O1970" s="628"/>
      <c r="P1970" s="628"/>
      <c r="Q1970" s="281"/>
      <c r="R1970" s="281"/>
      <c r="S1970" s="628"/>
      <c r="T1970" s="628"/>
      <c r="U1970" s="281"/>
      <c r="V1970" s="281"/>
      <c r="W1970" s="628"/>
      <c r="X1970" s="628"/>
      <c r="Y1970" s="281"/>
      <c r="Z1970" s="281"/>
      <c r="AA1970" s="628"/>
      <c r="AB1970" s="628"/>
      <c r="AC1970" s="281"/>
      <c r="AD1970" s="281"/>
      <c r="AE1970" s="60"/>
      <c r="AF1970" s="259"/>
      <c r="AG1970" s="375">
        <f t="shared" si="3418"/>
        <v>27</v>
      </c>
      <c r="AH1970" s="375"/>
      <c r="AI1970" s="375"/>
      <c r="AJ1970" s="388">
        <f t="shared" si="3802"/>
        <v>0</v>
      </c>
      <c r="AK1970" s="379">
        <f t="shared" si="3803"/>
        <v>0</v>
      </c>
      <c r="AL1970" s="380">
        <f t="shared" si="3804"/>
        <v>0</v>
      </c>
      <c r="AM1970" s="292">
        <f t="shared" si="3805"/>
        <v>0</v>
      </c>
      <c r="AN1970" s="388">
        <f t="shared" si="3806"/>
        <v>0</v>
      </c>
      <c r="AO1970" s="379">
        <f t="shared" si="3807"/>
        <v>0</v>
      </c>
      <c r="AP1970" s="380">
        <f t="shared" si="3808"/>
        <v>0</v>
      </c>
      <c r="AQ1970" s="292">
        <f t="shared" si="3809"/>
        <v>0</v>
      </c>
      <c r="AR1970" s="388">
        <f t="shared" si="3810"/>
        <v>0</v>
      </c>
      <c r="AS1970" s="379">
        <f t="shared" si="3811"/>
        <v>0</v>
      </c>
      <c r="AT1970" s="380">
        <f t="shared" si="3812"/>
        <v>0</v>
      </c>
      <c r="AU1970" s="292">
        <f t="shared" si="3813"/>
        <v>0</v>
      </c>
      <c r="AV1970" s="388">
        <f t="shared" si="3814"/>
        <v>0</v>
      </c>
      <c r="AW1970" s="379">
        <f t="shared" si="3815"/>
        <v>0</v>
      </c>
      <c r="AX1970" s="380">
        <f t="shared" si="3816"/>
        <v>0</v>
      </c>
      <c r="AY1970" s="292">
        <f t="shared" si="3817"/>
        <v>0</v>
      </c>
      <c r="AZ1970" s="388">
        <f t="shared" si="3818"/>
        <v>0</v>
      </c>
      <c r="BA1970" s="379">
        <f t="shared" si="3819"/>
        <v>0</v>
      </c>
      <c r="BB1970" s="380">
        <f t="shared" si="3820"/>
        <v>0</v>
      </c>
      <c r="BC1970" s="292">
        <f t="shared" si="3821"/>
        <v>0</v>
      </c>
      <c r="BD1970" s="388">
        <f t="shared" si="3822"/>
        <v>0</v>
      </c>
      <c r="BE1970" s="379">
        <f t="shared" si="3823"/>
        <v>0</v>
      </c>
      <c r="BF1970" s="380">
        <f t="shared" si="3824"/>
        <v>0</v>
      </c>
      <c r="BG1970" s="292">
        <f t="shared" si="3825"/>
        <v>0</v>
      </c>
      <c r="BH1970" s="388">
        <f t="shared" si="3826"/>
        <v>0</v>
      </c>
      <c r="BI1970" s="379">
        <f t="shared" si="3827"/>
        <v>0</v>
      </c>
      <c r="BJ1970" s="380">
        <f t="shared" si="3828"/>
        <v>0</v>
      </c>
      <c r="BK1970" s="292">
        <f t="shared" si="3829"/>
        <v>0</v>
      </c>
      <c r="CD1970" s="308" t="s">
        <v>1918</v>
      </c>
      <c r="CE1970" s="435">
        <f t="shared" ref="CE1970" si="4105">IF(OR(AND(CE1967=0,CE1969&gt;0),AND(CE1967="NS",CE1968&gt;0),AND(CE1967="NS",CE1969=0,CE1968=0)),1,IF(OR(AND(CE1967&gt;0,CE1969=2),AND(CE1967="NS",CE1969=2),AND(CE1967="NS",CE1968=0,CE1969&gt;0),OR(CE1967=CE1968,AND(CE1967="",CE1969=0,CE1968=0))),0,1))</f>
        <v>0</v>
      </c>
      <c r="CF1970" s="435">
        <f t="shared" ref="CF1970" si="4106">IF(OR(AND(CF1967=0,CF1969&gt;0),AND(CF1967="NS",CF1968&gt;0),AND(CF1967="NS",CF1969=0,CF1968=0)),1,IF(OR(AND(CF1967&gt;0,CF1969=2),AND(CF1967="NS",CF1969=2),AND(CF1967="NS",CF1968=0,CF1969&gt;0),OR(CF1967=CF1968,AND(CF1967="",CF1969=0,CF1968=0))),0,1))</f>
        <v>0</v>
      </c>
      <c r="CG1970" s="435">
        <f t="shared" ref="CG1970" si="4107">IF(OR(AND(CG1967=0,CG1969&gt;0),AND(CG1967="NS",CG1968&gt;0),AND(CG1967="NS",CG1969=0,CG1968=0)),1,IF(OR(AND(CG1967&gt;0,CG1969=2),AND(CG1967="NS",CG1969=2),AND(CG1967="NS",CG1968=0,CG1969&gt;0),OR(CG1967=CG1968,AND(CG1967="",CG1969=0,CG1968=0))),0,1))</f>
        <v>0</v>
      </c>
      <c r="CH1970" s="435">
        <f t="shared" ref="CH1970" si="4108">IF(OR(AND(CH1967=0,CH1969&gt;0),AND(CH1967="NS",CH1968&gt;0),AND(CH1967="NS",CH1969=0,CH1968=0)),1,IF(OR(AND(CH1967&gt;0,CH1969=2),AND(CH1967="NS",CH1969=2),AND(CH1967="NS",CH1968=0,CH1969&gt;0),OR(CH1967=CH1968,AND(CH1967="",CH1969=0,CH1968=0))),0,1))</f>
        <v>0</v>
      </c>
      <c r="CI1970" s="435">
        <f t="shared" ref="CI1970" si="4109">IF(OR(AND(CI1967=0,CI1969&gt;0),AND(CI1967="NS",CI1968&gt;0),AND(CI1967="NS",CI1969=0,CI1968=0)),1,IF(OR(AND(CI1967&gt;0,CI1969=2),AND(CI1967="NS",CI1969=2),AND(CI1967="NS",CI1968=0,CI1969&gt;0),OR(CI1967=CI1968,AND(CI1967="",CI1969=0,CI1968=0))),0,1))</f>
        <v>0</v>
      </c>
      <c r="CJ1970" s="435">
        <f t="shared" ref="CJ1970" si="4110">IF(OR(AND(CJ1967=0,CJ1969&gt;0),AND(CJ1967="NS",CJ1968&gt;0),AND(CJ1967="NS",CJ1969=0,CJ1968=0)),1,IF(OR(AND(CJ1967&gt;0,CJ1969=2),AND(CJ1967="NS",CJ1969=2),AND(CJ1967="NS",CJ1968=0,CJ1969&gt;0),OR(CJ1967=CJ1968,AND(CJ1967="",CJ1969=0,CJ1968=0))),0,1))</f>
        <v>0</v>
      </c>
      <c r="CK1970" s="435">
        <f t="shared" ref="CK1970" si="4111">IF(OR(AND(CK1967=0,CK1969&gt;0),AND(CK1967="NS",CK1968&gt;0),AND(CK1967="NS",CK1969=0,CK1968=0)),1,IF(OR(AND(CK1967&gt;0,CK1969=2),AND(CK1967="NS",CK1969=2),AND(CK1967="NS",CK1968=0,CK1969&gt;0),OR(CK1967=CK1968,AND(CK1967="",CK1969=0,CK1968=0))),0,1))</f>
        <v>0</v>
      </c>
      <c r="CL1970" s="435">
        <f t="shared" ref="CL1970" si="4112">IF(OR(AND(CL1967=0,CL1969&gt;0),AND(CL1967="NS",CL1968&gt;0),AND(CL1967="NS",CL1969=0,CL1968=0)),1,IF(OR(AND(CL1967&gt;0,CL1969=2),AND(CL1967="NS",CL1969=2),AND(CL1967="NS",CL1968=0,CL1969&gt;0),OR(CL1967=CL1968,AND(CL1967="",CL1969=0,CL1968=0))),0,1))</f>
        <v>0</v>
      </c>
      <c r="CM1970" s="435">
        <f t="shared" ref="CM1970" si="4113">IF(OR(AND(CM1967=0,CM1969&gt;0),AND(CM1967="NS",CM1968&gt;0),AND(CM1967="NS",CM1969=0,CM1968=0)),1,IF(OR(AND(CM1967&gt;0,CM1969=2),AND(CM1967="NS",CM1969=2),AND(CM1967="NS",CM1968=0,CM1969&gt;0),OR(CM1967=CM1968,AND(CM1967="",CM1969=0,CM1968=0))),0,1))</f>
        <v>0</v>
      </c>
      <c r="CN1970" s="435">
        <f t="shared" ref="CN1970" si="4114">IF(OR(AND(CN1967=0,CN1969&gt;0),AND(CN1967="NS",CN1968&gt;0),AND(CN1967="NS",CN1969=0,CN1968=0)),1,IF(OR(AND(CN1967&gt;0,CN1969=2),AND(CN1967="NS",CN1969=2),AND(CN1967="NS",CN1968=0,CN1969&gt;0),OR(CN1967=CN1968,AND(CN1967="",CN1969=0,CN1968=0))),0,1))</f>
        <v>0</v>
      </c>
      <c r="CO1970" s="435">
        <f t="shared" ref="CO1970" si="4115">IF(OR(AND(CO1967=0,CO1969&gt;0),AND(CO1967="NS",CO1968&gt;0),AND(CO1967="NS",CO1969=0,CO1968=0)),1,IF(OR(AND(CO1967&gt;0,CO1969=2),AND(CO1967="NS",CO1969=2),AND(CO1967="NS",CO1968=0,CO1969&gt;0),OR(CO1967=CO1968,AND(CO1967="",CO1969=0,CO1968=0))),0,1))</f>
        <v>0</v>
      </c>
      <c r="CP1970" s="435">
        <f t="shared" ref="CP1970" si="4116">IF(OR(AND(CP1967=0,CP1969&gt;0),AND(CP1967="NS",CP1968&gt;0),AND(CP1967="NS",CP1969=0,CP1968=0)),1,IF(OR(AND(CP1967&gt;0,CP1969=2),AND(CP1967="NS",CP1969=2),AND(CP1967="NS",CP1968=0,CP1969&gt;0),OR(CP1967=CP1968,AND(CP1967="",CP1969=0,CP1968=0))),0,1))</f>
        <v>0</v>
      </c>
      <c r="CQ1970" s="435">
        <f t="shared" ref="CQ1970" si="4117">IF(OR(AND(CQ1967=0,CQ1969&gt;0),AND(CQ1967="NS",CQ1968&gt;0),AND(CQ1967="NS",CQ1969=0,CQ1968=0)),1,IF(OR(AND(CQ1967&gt;0,CQ1969=2),AND(CQ1967="NS",CQ1969=2),AND(CQ1967="NS",CQ1968=0,CQ1969&gt;0),OR(CQ1967=CQ1968,AND(CQ1967="",CQ1969=0,CQ1968=0))),0,1))</f>
        <v>0</v>
      </c>
      <c r="CR1970" s="435">
        <f t="shared" ref="CR1970" si="4118">IF(OR(AND(CR1967=0,CR1969&gt;0),AND(CR1967="NS",CR1968&gt;0),AND(CR1967="NS",CR1969=0,CR1968=0)),1,IF(OR(AND(CR1967&gt;0,CR1969=2),AND(CR1967="NS",CR1969=2),AND(CR1967="NS",CR1968=0,CR1969&gt;0),OR(CR1967=CR1968,AND(CR1967="",CR1969=0,CR1968=0))),0,1))</f>
        <v>0</v>
      </c>
      <c r="CS1970" s="435">
        <f t="shared" ref="CS1970" si="4119">IF(OR(AND(CS1967=0,CS1969&gt;0),AND(CS1967="NS",CS1968&gt;0),AND(CS1967="NS",CS1969=0,CS1968=0)),1,IF(OR(AND(CS1967&gt;0,CS1969=2),AND(CS1967="NS",CS1969=2),AND(CS1967="NS",CS1968=0,CS1969&gt;0),OR(CS1967=CS1968,AND(CS1967="",CS1969=0,CS1968=0))),0,1))</f>
        <v>0</v>
      </c>
      <c r="CT1970" s="435">
        <f t="shared" ref="CT1970" si="4120">IF(OR(AND(CT1967=0,CT1969&gt;0),AND(CT1967="NS",CT1968&gt;0),AND(CT1967="NS",CT1969=0,CT1968=0)),1,IF(OR(AND(CT1967&gt;0,CT1969=2),AND(CT1967="NS",CT1969=2),AND(CT1967="NS",CT1968=0,CT1969&gt;0),OR(CT1967=CT1968,AND(CT1967="",CT1969=0,CT1968=0))),0,1))</f>
        <v>0</v>
      </c>
      <c r="CU1970" s="435">
        <f t="shared" ref="CU1970" si="4121">IF(OR(AND(CU1967=0,CU1969&gt;0),AND(CU1967="NS",CU1968&gt;0),AND(CU1967="NS",CU1969=0,CU1968=0)),1,IF(OR(AND(CU1967&gt;0,CU1969=2),AND(CU1967="NS",CU1969=2),AND(CU1967="NS",CU1968=0,CU1969&gt;0),OR(CU1967=CU1968,AND(CU1967="",CU1969=0,CU1968=0))),0,1))</f>
        <v>0</v>
      </c>
      <c r="CV1970" s="435">
        <f t="shared" ref="CV1970" si="4122">IF(OR(AND(CV1967=0,CV1969&gt;0),AND(CV1967="NS",CV1968&gt;0),AND(CV1967="NS",CV1969=0,CV1968=0)),1,IF(OR(AND(CV1967&gt;0,CV1969=2),AND(CV1967="NS",CV1969=2),AND(CV1967="NS",CV1968=0,CV1969&gt;0),OR(CV1967=CV1968,AND(CV1967="",CV1969=0,CV1968=0))),0,1))</f>
        <v>0</v>
      </c>
      <c r="CW1970" s="435">
        <f t="shared" ref="CW1970" si="4123">IF(OR(AND(CW1967=0,CW1969&gt;0),AND(CW1967="NS",CW1968&gt;0),AND(CW1967="NS",CW1969=0,CW1968=0)),1,IF(OR(AND(CW1967&gt;0,CW1969=2),AND(CW1967="NS",CW1969=2),AND(CW1967="NS",CW1968=0,CW1969&gt;0),OR(CW1967=CW1968,AND(CW1967="",CW1969=0,CW1968=0))),0,1))</f>
        <v>0</v>
      </c>
      <c r="CX1970" s="435">
        <f t="shared" ref="CX1970" si="4124">IF(OR(AND(CX1967=0,CX1969&gt;0),AND(CX1967="NS",CX1968&gt;0),AND(CX1967="NS",CX1969=0,CX1968=0)),1,IF(OR(AND(CX1967&gt;0,CX1969=2),AND(CX1967="NS",CX1969=2),AND(CX1967="NS",CX1968=0,CX1969&gt;0),OR(CX1967=CX1968,AND(CX1967="",CX1969=0,CX1968=0))),0,1))</f>
        <v>0</v>
      </c>
      <c r="CY1970" s="435">
        <f t="shared" ref="CY1970" si="4125">IF(OR(AND(CY1967=0,CY1969&gt;0),AND(CY1967="NS",CY1968&gt;0),AND(CY1967="NS",CY1969=0,CY1968=0)),1,IF(OR(AND(CY1967&gt;0,CY1969=2),AND(CY1967="NS",CY1969=2),AND(CY1967="NS",CY1968=0,CY1969&gt;0),OR(CY1967=CY1968,AND(CY1967="",CY1969=0,CY1968=0))),0,1))</f>
        <v>0</v>
      </c>
      <c r="CZ1970" s="435">
        <f t="shared" ref="CZ1970" si="4126">IF(OR(AND(CZ1967=0,CZ1969&gt;0),AND(CZ1967="NS",CZ1968&gt;0),AND(CZ1967="NS",CZ1969=0,CZ1968=0)),1,IF(OR(AND(CZ1967&gt;0,CZ1969=2),AND(CZ1967="NS",CZ1969=2),AND(CZ1967="NS",CZ1968=0,CZ1969&gt;0),OR(CZ1967=CZ1968,AND(CZ1967="",CZ1969=0,CZ1968=0))),0,1))</f>
        <v>0</v>
      </c>
      <c r="DA1970" s="435">
        <f t="shared" ref="DA1970" si="4127">IF(OR(AND(DA1967=0,DA1969&gt;0),AND(DA1967="NS",DA1968&gt;0),AND(DA1967="NS",DA1969=0,DA1968=0)),1,IF(OR(AND(DA1967&gt;0,DA1969=2),AND(DA1967="NS",DA1969=2),AND(DA1967="NS",DA1968=0,DA1969&gt;0),OR(DA1967=DA1968,AND(DA1967="",DA1969=0,DA1968=0))),0,1))</f>
        <v>0</v>
      </c>
      <c r="DB1970" s="435">
        <f t="shared" ref="DB1970" si="4128">IF(OR(AND(DB1967=0,DB1969&gt;0),AND(DB1967="NS",DB1968&gt;0),AND(DB1967="NS",DB1969=0,DB1968=0)),1,IF(OR(AND(DB1967&gt;0,DB1969=2),AND(DB1967="NS",DB1969=2),AND(DB1967="NS",DB1968=0,DB1969&gt;0),OR(DB1967=DB1968,AND(DB1967="",DB1969=0,DB1968=0))),0,1))</f>
        <v>0</v>
      </c>
      <c r="DC1970" s="435">
        <f t="shared" ref="DC1970" si="4129">IF(OR(AND(DC1967=0,DC1969&gt;0),AND(DC1967="NS",DC1968&gt;0),AND(DC1967="NS",DC1969=0,DC1968=0)),1,IF(OR(AND(DC1967&gt;0,DC1969=2),AND(DC1967="NS",DC1969=2),AND(DC1967="NS",DC1968=0,DC1969&gt;0),OR(DC1967=DC1968,AND(DC1967="",DC1969=0,DC1968=0))),0,1))</f>
        <v>0</v>
      </c>
      <c r="DD1970" s="435">
        <f t="shared" ref="DD1970" si="4130">IF(OR(AND(DD1967=0,DD1969&gt;0),AND(DD1967="NS",DD1968&gt;0),AND(DD1967="NS",DD1969=0,DD1968=0)),1,IF(OR(AND(DD1967&gt;0,DD1969=2),AND(DD1967="NS",DD1969=2),AND(DD1967="NS",DD1968=0,DD1969&gt;0),OR(DD1967=DD1968,AND(DD1967="",DD1969=0,DD1968=0))),0,1))</f>
        <v>0</v>
      </c>
      <c r="DE1970" s="435">
        <f t="shared" ref="DE1970" si="4131">IF(OR(AND(DE1967=0,DE1969&gt;0),AND(DE1967="NS",DE1968&gt;0),AND(DE1967="NS",DE1969=0,DE1968=0)),1,IF(OR(AND(DE1967&gt;0,DE1969=2),AND(DE1967="NS",DE1969=2),AND(DE1967="NS",DE1968=0,DE1969&gt;0),OR(DE1967=DE1968,AND(DE1967="",DE1969=0,DE1968=0))),0,1))</f>
        <v>0</v>
      </c>
      <c r="DF1970" s="465"/>
      <c r="DG1970" s="465"/>
      <c r="DH1970" s="465"/>
      <c r="DI1970" s="400">
        <f>SUM(CE1970:DH1970)</f>
        <v>0</v>
      </c>
      <c r="DJ1970" s="610"/>
      <c r="DK1970" s="611"/>
      <c r="DL1970" s="415"/>
      <c r="DM1970" s="416"/>
      <c r="DN1970" s="416"/>
      <c r="DO1970" s="416"/>
      <c r="DP1970" s="416"/>
      <c r="DQ1970" s="416"/>
      <c r="DR1970" s="416"/>
      <c r="DS1970" s="416"/>
      <c r="DT1970" s="416"/>
      <c r="DU1970" s="416"/>
      <c r="DV1970" s="416"/>
      <c r="DW1970" s="416"/>
      <c r="DX1970" s="416"/>
      <c r="DY1970" s="416"/>
      <c r="DZ1970" s="416"/>
      <c r="EA1970" s="416"/>
      <c r="EB1970" s="416"/>
      <c r="EC1970" s="416"/>
      <c r="ED1970" s="416"/>
      <c r="EE1970" s="416"/>
      <c r="EF1970" s="416"/>
      <c r="EG1970" s="416"/>
      <c r="EH1970" s="416"/>
      <c r="EI1970" s="416"/>
      <c r="EJ1970" s="416"/>
      <c r="EK1970" s="416"/>
      <c r="EL1970" s="416"/>
      <c r="EM1970" s="416"/>
      <c r="EN1970" s="416"/>
      <c r="EO1970" s="417"/>
      <c r="ET1970" s="375"/>
      <c r="EU1970" s="375"/>
      <c r="EV1970" s="375"/>
      <c r="FF1970" s="400"/>
      <c r="FG1970" s="400"/>
      <c r="FH1970" s="400"/>
      <c r="FV1970" s="375"/>
      <c r="FW1970" s="375"/>
      <c r="FX1970" s="375"/>
    </row>
    <row r="1971" spans="1:180" ht="38.25" customHeight="1" x14ac:dyDescent="0.25">
      <c r="A1971" s="182"/>
      <c r="B1971" s="182"/>
      <c r="C1971" s="236" t="s">
        <v>530</v>
      </c>
      <c r="D1971" s="280"/>
      <c r="E1971" s="281"/>
      <c r="F1971" s="281"/>
      <c r="G1971" s="628"/>
      <c r="H1971" s="628"/>
      <c r="I1971" s="281"/>
      <c r="J1971" s="281"/>
      <c r="K1971" s="628"/>
      <c r="L1971" s="628"/>
      <c r="M1971" s="281"/>
      <c r="N1971" s="281"/>
      <c r="O1971" s="628"/>
      <c r="P1971" s="628"/>
      <c r="Q1971" s="281"/>
      <c r="R1971" s="281"/>
      <c r="S1971" s="628"/>
      <c r="T1971" s="628"/>
      <c r="U1971" s="281"/>
      <c r="V1971" s="281"/>
      <c r="W1971" s="628"/>
      <c r="X1971" s="628"/>
      <c r="Y1971" s="281"/>
      <c r="Z1971" s="281"/>
      <c r="AA1971" s="628"/>
      <c r="AB1971" s="628"/>
      <c r="AC1971" s="281"/>
      <c r="AD1971" s="281"/>
      <c r="AE1971" s="60"/>
      <c r="AF1971" s="259"/>
      <c r="AG1971" s="375">
        <f t="shared" si="3418"/>
        <v>27</v>
      </c>
      <c r="AH1971" s="375"/>
      <c r="AI1971" s="375"/>
      <c r="AJ1971" s="388">
        <f t="shared" si="3802"/>
        <v>0</v>
      </c>
      <c r="AK1971" s="379">
        <f t="shared" si="3803"/>
        <v>0</v>
      </c>
      <c r="AL1971" s="380">
        <f t="shared" si="3804"/>
        <v>0</v>
      </c>
      <c r="AM1971" s="292">
        <f t="shared" si="3805"/>
        <v>0</v>
      </c>
      <c r="AN1971" s="388">
        <f t="shared" si="3806"/>
        <v>0</v>
      </c>
      <c r="AO1971" s="379">
        <f t="shared" si="3807"/>
        <v>0</v>
      </c>
      <c r="AP1971" s="380">
        <f t="shared" si="3808"/>
        <v>0</v>
      </c>
      <c r="AQ1971" s="292">
        <f t="shared" si="3809"/>
        <v>0</v>
      </c>
      <c r="AR1971" s="388">
        <f t="shared" si="3810"/>
        <v>0</v>
      </c>
      <c r="AS1971" s="379">
        <f t="shared" si="3811"/>
        <v>0</v>
      </c>
      <c r="AT1971" s="380">
        <f t="shared" si="3812"/>
        <v>0</v>
      </c>
      <c r="AU1971" s="292">
        <f t="shared" si="3813"/>
        <v>0</v>
      </c>
      <c r="AV1971" s="388">
        <f t="shared" si="3814"/>
        <v>0</v>
      </c>
      <c r="AW1971" s="379">
        <f t="shared" si="3815"/>
        <v>0</v>
      </c>
      <c r="AX1971" s="380">
        <f t="shared" si="3816"/>
        <v>0</v>
      </c>
      <c r="AY1971" s="292">
        <f t="shared" si="3817"/>
        <v>0</v>
      </c>
      <c r="AZ1971" s="388">
        <f t="shared" si="3818"/>
        <v>0</v>
      </c>
      <c r="BA1971" s="379">
        <f t="shared" si="3819"/>
        <v>0</v>
      </c>
      <c r="BB1971" s="380">
        <f t="shared" si="3820"/>
        <v>0</v>
      </c>
      <c r="BC1971" s="292">
        <f t="shared" si="3821"/>
        <v>0</v>
      </c>
      <c r="BD1971" s="388">
        <f t="shared" si="3822"/>
        <v>0</v>
      </c>
      <c r="BE1971" s="379">
        <f t="shared" si="3823"/>
        <v>0</v>
      </c>
      <c r="BF1971" s="380">
        <f t="shared" si="3824"/>
        <v>0</v>
      </c>
      <c r="BG1971" s="292">
        <f t="shared" si="3825"/>
        <v>0</v>
      </c>
      <c r="BH1971" s="388">
        <f t="shared" si="3826"/>
        <v>0</v>
      </c>
      <c r="BI1971" s="379">
        <f t="shared" si="3827"/>
        <v>0</v>
      </c>
      <c r="BJ1971" s="380">
        <f t="shared" si="3828"/>
        <v>0</v>
      </c>
      <c r="BK1971" s="292">
        <f t="shared" si="3829"/>
        <v>0</v>
      </c>
      <c r="CD1971" s="309"/>
      <c r="CE1971" s="311"/>
      <c r="CF1971" s="311"/>
      <c r="CG1971" s="311"/>
      <c r="CH1971" s="311"/>
      <c r="CI1971" s="311"/>
      <c r="CJ1971" s="311"/>
      <c r="CK1971" s="311"/>
      <c r="CL1971" s="311"/>
      <c r="CM1971" s="311"/>
      <c r="CN1971" s="311"/>
      <c r="CO1971" s="311"/>
      <c r="CP1971" s="311"/>
      <c r="CQ1971" s="311"/>
      <c r="CR1971" s="311"/>
      <c r="CS1971" s="311"/>
      <c r="CT1971" s="311"/>
      <c r="CU1971" s="311"/>
      <c r="CV1971" s="311"/>
      <c r="CW1971" s="311"/>
      <c r="CX1971" s="311"/>
      <c r="CY1971" s="311"/>
      <c r="CZ1971" s="311"/>
      <c r="DA1971" s="311"/>
      <c r="DB1971" s="311"/>
      <c r="DC1971" s="311"/>
      <c r="DD1971" s="311"/>
      <c r="DE1971" s="311"/>
      <c r="DF1971" s="311"/>
      <c r="DG1971" s="311"/>
      <c r="DH1971" s="311"/>
      <c r="DJ1971" s="610"/>
      <c r="DK1971" s="611"/>
      <c r="DL1971" s="415"/>
      <c r="DM1971" s="416"/>
      <c r="DN1971" s="416"/>
      <c r="DO1971" s="416"/>
      <c r="DP1971" s="416"/>
      <c r="DQ1971" s="416"/>
      <c r="DR1971" s="416"/>
      <c r="DS1971" s="416"/>
      <c r="DT1971" s="416"/>
      <c r="DU1971" s="416"/>
      <c r="DV1971" s="416"/>
      <c r="DW1971" s="416"/>
      <c r="DX1971" s="416"/>
      <c r="DY1971" s="416"/>
      <c r="DZ1971" s="416"/>
      <c r="EA1971" s="416"/>
      <c r="EB1971" s="416"/>
      <c r="EC1971" s="416"/>
      <c r="ED1971" s="416"/>
      <c r="EE1971" s="416"/>
      <c r="EF1971" s="416"/>
      <c r="EG1971" s="416"/>
      <c r="EH1971" s="416"/>
      <c r="EI1971" s="416"/>
      <c r="EJ1971" s="416"/>
      <c r="EK1971" s="416"/>
      <c r="EL1971" s="416"/>
      <c r="EM1971" s="416"/>
      <c r="EN1971" s="416"/>
      <c r="EO1971" s="417"/>
      <c r="ET1971" s="375"/>
      <c r="EU1971" s="375"/>
      <c r="EV1971" s="375"/>
      <c r="FF1971" s="400"/>
      <c r="FG1971" s="400"/>
      <c r="FH1971" s="400"/>
      <c r="FV1971" s="375"/>
      <c r="FW1971" s="375"/>
      <c r="FX1971" s="375"/>
    </row>
    <row r="1972" spans="1:180" ht="38.25" customHeight="1" x14ac:dyDescent="0.25">
      <c r="A1972" s="182"/>
      <c r="B1972" s="182"/>
      <c r="C1972" s="236" t="s">
        <v>532</v>
      </c>
      <c r="D1972" s="280"/>
      <c r="E1972" s="281"/>
      <c r="F1972" s="281"/>
      <c r="G1972" s="628"/>
      <c r="H1972" s="628"/>
      <c r="I1972" s="281"/>
      <c r="J1972" s="281"/>
      <c r="K1972" s="628"/>
      <c r="L1972" s="628"/>
      <c r="M1972" s="281"/>
      <c r="N1972" s="281"/>
      <c r="O1972" s="628"/>
      <c r="P1972" s="628"/>
      <c r="Q1972" s="281"/>
      <c r="R1972" s="281"/>
      <c r="S1972" s="628"/>
      <c r="T1972" s="628"/>
      <c r="U1972" s="281"/>
      <c r="V1972" s="281"/>
      <c r="W1972" s="628"/>
      <c r="X1972" s="628"/>
      <c r="Y1972" s="281"/>
      <c r="Z1972" s="281"/>
      <c r="AA1972" s="628"/>
      <c r="AB1972" s="628"/>
      <c r="AC1972" s="281"/>
      <c r="AD1972" s="281"/>
      <c r="AE1972" s="60"/>
      <c r="AF1972" s="259"/>
      <c r="AG1972" s="375">
        <f t="shared" si="3418"/>
        <v>27</v>
      </c>
      <c r="AH1972" s="375"/>
      <c r="AI1972" s="375"/>
      <c r="AJ1972" s="388">
        <f t="shared" si="3802"/>
        <v>0</v>
      </c>
      <c r="AK1972" s="379">
        <f t="shared" si="3803"/>
        <v>0</v>
      </c>
      <c r="AL1972" s="380">
        <f t="shared" si="3804"/>
        <v>0</v>
      </c>
      <c r="AM1972" s="292">
        <f t="shared" si="3805"/>
        <v>0</v>
      </c>
      <c r="AN1972" s="388">
        <f t="shared" si="3806"/>
        <v>0</v>
      </c>
      <c r="AO1972" s="379">
        <f t="shared" si="3807"/>
        <v>0</v>
      </c>
      <c r="AP1972" s="380">
        <f t="shared" si="3808"/>
        <v>0</v>
      </c>
      <c r="AQ1972" s="292">
        <f t="shared" si="3809"/>
        <v>0</v>
      </c>
      <c r="AR1972" s="388">
        <f t="shared" si="3810"/>
        <v>0</v>
      </c>
      <c r="AS1972" s="379">
        <f t="shared" si="3811"/>
        <v>0</v>
      </c>
      <c r="AT1972" s="380">
        <f t="shared" si="3812"/>
        <v>0</v>
      </c>
      <c r="AU1972" s="292">
        <f t="shared" si="3813"/>
        <v>0</v>
      </c>
      <c r="AV1972" s="388">
        <f t="shared" si="3814"/>
        <v>0</v>
      </c>
      <c r="AW1972" s="379">
        <f t="shared" si="3815"/>
        <v>0</v>
      </c>
      <c r="AX1972" s="380">
        <f t="shared" si="3816"/>
        <v>0</v>
      </c>
      <c r="AY1972" s="292">
        <f t="shared" si="3817"/>
        <v>0</v>
      </c>
      <c r="AZ1972" s="388">
        <f t="shared" si="3818"/>
        <v>0</v>
      </c>
      <c r="BA1972" s="379">
        <f t="shared" si="3819"/>
        <v>0</v>
      </c>
      <c r="BB1972" s="380">
        <f t="shared" si="3820"/>
        <v>0</v>
      </c>
      <c r="BC1972" s="292">
        <f t="shared" si="3821"/>
        <v>0</v>
      </c>
      <c r="BD1972" s="388">
        <f t="shared" si="3822"/>
        <v>0</v>
      </c>
      <c r="BE1972" s="379">
        <f t="shared" si="3823"/>
        <v>0</v>
      </c>
      <c r="BF1972" s="380">
        <f t="shared" si="3824"/>
        <v>0</v>
      </c>
      <c r="BG1972" s="292">
        <f t="shared" si="3825"/>
        <v>0</v>
      </c>
      <c r="BH1972" s="388">
        <f t="shared" si="3826"/>
        <v>0</v>
      </c>
      <c r="BI1972" s="379">
        <f t="shared" si="3827"/>
        <v>0</v>
      </c>
      <c r="BJ1972" s="380">
        <f t="shared" si="3828"/>
        <v>0</v>
      </c>
      <c r="BK1972" s="292">
        <f t="shared" si="3829"/>
        <v>0</v>
      </c>
      <c r="CD1972" s="309"/>
      <c r="CE1972" s="311"/>
      <c r="CF1972" s="311"/>
      <c r="CG1972" s="311"/>
      <c r="CH1972" s="311"/>
      <c r="CI1972" s="311"/>
      <c r="CJ1972" s="311"/>
      <c r="CK1972" s="311"/>
      <c r="CL1972" s="311"/>
      <c r="CM1972" s="311"/>
      <c r="CN1972" s="311"/>
      <c r="CO1972" s="311"/>
      <c r="CP1972" s="311"/>
      <c r="CQ1972" s="311"/>
      <c r="CR1972" s="311"/>
      <c r="CS1972" s="311"/>
      <c r="CT1972" s="311"/>
      <c r="CU1972" s="311"/>
      <c r="CV1972" s="311"/>
      <c r="CW1972" s="311"/>
      <c r="CX1972" s="311"/>
      <c r="CY1972" s="311"/>
      <c r="CZ1972" s="311"/>
      <c r="DA1972" s="311"/>
      <c r="DB1972" s="311"/>
      <c r="DC1972" s="311"/>
      <c r="DD1972" s="311"/>
      <c r="DE1972" s="311"/>
      <c r="DF1972" s="311"/>
      <c r="DG1972" s="311"/>
      <c r="DH1972" s="311"/>
      <c r="DJ1972" s="614" t="s">
        <v>532</v>
      </c>
      <c r="DK1972" s="615"/>
      <c r="DL1972" s="418" t="s">
        <v>1909</v>
      </c>
      <c r="DM1972" s="419"/>
      <c r="DN1972" s="419"/>
      <c r="DO1972" s="419">
        <f t="shared" ref="DO1972:EO1972" si="4132">D1972</f>
        <v>0</v>
      </c>
      <c r="DP1972" s="419">
        <f t="shared" si="4132"/>
        <v>0</v>
      </c>
      <c r="DQ1972" s="419">
        <f t="shared" si="4132"/>
        <v>0</v>
      </c>
      <c r="DR1972" s="419">
        <f t="shared" si="4132"/>
        <v>0</v>
      </c>
      <c r="DS1972" s="419">
        <f t="shared" si="4132"/>
        <v>0</v>
      </c>
      <c r="DT1972" s="419">
        <f t="shared" si="4132"/>
        <v>0</v>
      </c>
      <c r="DU1972" s="419">
        <f t="shared" si="4132"/>
        <v>0</v>
      </c>
      <c r="DV1972" s="419">
        <f t="shared" si="4132"/>
        <v>0</v>
      </c>
      <c r="DW1972" s="419">
        <f t="shared" si="4132"/>
        <v>0</v>
      </c>
      <c r="DX1972" s="419">
        <f t="shared" si="4132"/>
        <v>0</v>
      </c>
      <c r="DY1972" s="419">
        <f t="shared" si="4132"/>
        <v>0</v>
      </c>
      <c r="DZ1972" s="419">
        <f t="shared" si="4132"/>
        <v>0</v>
      </c>
      <c r="EA1972" s="419">
        <f t="shared" si="4132"/>
        <v>0</v>
      </c>
      <c r="EB1972" s="419">
        <f t="shared" si="4132"/>
        <v>0</v>
      </c>
      <c r="EC1972" s="419">
        <f t="shared" si="4132"/>
        <v>0</v>
      </c>
      <c r="ED1972" s="419">
        <f t="shared" si="4132"/>
        <v>0</v>
      </c>
      <c r="EE1972" s="419">
        <f t="shared" si="4132"/>
        <v>0</v>
      </c>
      <c r="EF1972" s="419">
        <f t="shared" si="4132"/>
        <v>0</v>
      </c>
      <c r="EG1972" s="419">
        <f t="shared" si="4132"/>
        <v>0</v>
      </c>
      <c r="EH1972" s="419">
        <f t="shared" si="4132"/>
        <v>0</v>
      </c>
      <c r="EI1972" s="419">
        <f t="shared" si="4132"/>
        <v>0</v>
      </c>
      <c r="EJ1972" s="419">
        <f t="shared" si="4132"/>
        <v>0</v>
      </c>
      <c r="EK1972" s="419">
        <f t="shared" si="4132"/>
        <v>0</v>
      </c>
      <c r="EL1972" s="419">
        <f t="shared" si="4132"/>
        <v>0</v>
      </c>
      <c r="EM1972" s="419">
        <f t="shared" si="4132"/>
        <v>0</v>
      </c>
      <c r="EN1972" s="419">
        <f t="shared" si="4132"/>
        <v>0</v>
      </c>
      <c r="EO1972" s="420">
        <f t="shared" si="4132"/>
        <v>0</v>
      </c>
      <c r="ET1972" s="375"/>
      <c r="EU1972" s="375"/>
      <c r="EV1972" s="375"/>
      <c r="FF1972" s="400"/>
      <c r="FG1972" s="400"/>
      <c r="FH1972" s="400"/>
      <c r="FV1972" s="375"/>
      <c r="FW1972" s="375"/>
      <c r="FX1972" s="375"/>
    </row>
    <row r="1973" spans="1:180" ht="38.25" customHeight="1" x14ac:dyDescent="0.25">
      <c r="A1973" s="182"/>
      <c r="B1973" s="182"/>
      <c r="C1973" s="236" t="s">
        <v>536</v>
      </c>
      <c r="D1973" s="280"/>
      <c r="E1973" s="281"/>
      <c r="F1973" s="281"/>
      <c r="G1973" s="628"/>
      <c r="H1973" s="628"/>
      <c r="I1973" s="281"/>
      <c r="J1973" s="281"/>
      <c r="K1973" s="628"/>
      <c r="L1973" s="628"/>
      <c r="M1973" s="281"/>
      <c r="N1973" s="281"/>
      <c r="O1973" s="628"/>
      <c r="P1973" s="628"/>
      <c r="Q1973" s="281"/>
      <c r="R1973" s="281"/>
      <c r="S1973" s="628"/>
      <c r="T1973" s="628"/>
      <c r="U1973" s="281"/>
      <c r="V1973" s="281"/>
      <c r="W1973" s="628"/>
      <c r="X1973" s="628"/>
      <c r="Y1973" s="281"/>
      <c r="Z1973" s="281"/>
      <c r="AA1973" s="628"/>
      <c r="AB1973" s="628"/>
      <c r="AC1973" s="281"/>
      <c r="AD1973" s="281"/>
      <c r="AE1973" s="60"/>
      <c r="AF1973" s="259"/>
      <c r="AG1973" s="375">
        <f t="shared" si="3418"/>
        <v>27</v>
      </c>
      <c r="AH1973" s="375"/>
      <c r="AI1973" s="375"/>
      <c r="AJ1973" s="388">
        <f t="shared" si="3802"/>
        <v>0</v>
      </c>
      <c r="AK1973" s="379">
        <f t="shared" si="3803"/>
        <v>0</v>
      </c>
      <c r="AL1973" s="380">
        <f t="shared" si="3804"/>
        <v>0</v>
      </c>
      <c r="AM1973" s="292">
        <f t="shared" si="3805"/>
        <v>0</v>
      </c>
      <c r="AN1973" s="388">
        <f t="shared" si="3806"/>
        <v>0</v>
      </c>
      <c r="AO1973" s="379">
        <f t="shared" si="3807"/>
        <v>0</v>
      </c>
      <c r="AP1973" s="380">
        <f t="shared" si="3808"/>
        <v>0</v>
      </c>
      <c r="AQ1973" s="292">
        <f t="shared" si="3809"/>
        <v>0</v>
      </c>
      <c r="AR1973" s="388">
        <f t="shared" si="3810"/>
        <v>0</v>
      </c>
      <c r="AS1973" s="379">
        <f t="shared" si="3811"/>
        <v>0</v>
      </c>
      <c r="AT1973" s="380">
        <f t="shared" si="3812"/>
        <v>0</v>
      </c>
      <c r="AU1973" s="292">
        <f t="shared" si="3813"/>
        <v>0</v>
      </c>
      <c r="AV1973" s="388">
        <f t="shared" si="3814"/>
        <v>0</v>
      </c>
      <c r="AW1973" s="379">
        <f t="shared" si="3815"/>
        <v>0</v>
      </c>
      <c r="AX1973" s="380">
        <f t="shared" si="3816"/>
        <v>0</v>
      </c>
      <c r="AY1973" s="292">
        <f t="shared" si="3817"/>
        <v>0</v>
      </c>
      <c r="AZ1973" s="388">
        <f t="shared" si="3818"/>
        <v>0</v>
      </c>
      <c r="BA1973" s="379">
        <f t="shared" si="3819"/>
        <v>0</v>
      </c>
      <c r="BB1973" s="380">
        <f t="shared" si="3820"/>
        <v>0</v>
      </c>
      <c r="BC1973" s="292">
        <f t="shared" si="3821"/>
        <v>0</v>
      </c>
      <c r="BD1973" s="388">
        <f t="shared" si="3822"/>
        <v>0</v>
      </c>
      <c r="BE1973" s="379">
        <f t="shared" si="3823"/>
        <v>0</v>
      </c>
      <c r="BF1973" s="380">
        <f t="shared" si="3824"/>
        <v>0</v>
      </c>
      <c r="BG1973" s="292">
        <f t="shared" si="3825"/>
        <v>0</v>
      </c>
      <c r="BH1973" s="388">
        <f t="shared" si="3826"/>
        <v>0</v>
      </c>
      <c r="BI1973" s="379">
        <f t="shared" si="3827"/>
        <v>0</v>
      </c>
      <c r="BJ1973" s="380">
        <f t="shared" si="3828"/>
        <v>0</v>
      </c>
      <c r="BK1973" s="292">
        <f t="shared" si="3829"/>
        <v>0</v>
      </c>
      <c r="CD1973" s="309"/>
      <c r="CE1973" s="311"/>
      <c r="CF1973" s="311"/>
      <c r="CG1973" s="311"/>
      <c r="CH1973" s="311"/>
      <c r="CI1973" s="311"/>
      <c r="CJ1973" s="311"/>
      <c r="CK1973" s="311"/>
      <c r="CL1973" s="311"/>
      <c r="CM1973" s="311"/>
      <c r="CN1973" s="311"/>
      <c r="CO1973" s="311"/>
      <c r="CP1973" s="311"/>
      <c r="CQ1973" s="311"/>
      <c r="CR1973" s="311"/>
      <c r="CS1973" s="311"/>
      <c r="CT1973" s="311"/>
      <c r="CU1973" s="311"/>
      <c r="CV1973" s="311"/>
      <c r="CW1973" s="311"/>
      <c r="CX1973" s="311"/>
      <c r="CY1973" s="311"/>
      <c r="CZ1973" s="311"/>
      <c r="DA1973" s="311"/>
      <c r="DB1973" s="311"/>
      <c r="DC1973" s="311"/>
      <c r="DD1973" s="311"/>
      <c r="DE1973" s="311"/>
      <c r="DF1973" s="311"/>
      <c r="DG1973" s="311"/>
      <c r="DH1973" s="311"/>
      <c r="DJ1973" s="610"/>
      <c r="DK1973" s="611"/>
      <c r="DL1973" s="415" t="s">
        <v>1910</v>
      </c>
      <c r="DM1973" s="416"/>
      <c r="DN1973" s="416"/>
      <c r="DO1973" s="416">
        <f t="shared" ref="DO1973:EO1973" si="4133">COUNTIF(D1970:D1971,"NS")+COUNTIF(D1967,"NS")+COUNTIF(D1958,"NS")</f>
        <v>0</v>
      </c>
      <c r="DP1973" s="416">
        <f t="shared" si="4133"/>
        <v>0</v>
      </c>
      <c r="DQ1973" s="416">
        <f t="shared" si="4133"/>
        <v>0</v>
      </c>
      <c r="DR1973" s="416">
        <f t="shared" si="4133"/>
        <v>0</v>
      </c>
      <c r="DS1973" s="416">
        <f t="shared" si="4133"/>
        <v>0</v>
      </c>
      <c r="DT1973" s="416">
        <f t="shared" si="4133"/>
        <v>0</v>
      </c>
      <c r="DU1973" s="416">
        <f t="shared" si="4133"/>
        <v>0</v>
      </c>
      <c r="DV1973" s="416">
        <f t="shared" si="4133"/>
        <v>0</v>
      </c>
      <c r="DW1973" s="416">
        <f t="shared" si="4133"/>
        <v>0</v>
      </c>
      <c r="DX1973" s="416">
        <f t="shared" si="4133"/>
        <v>0</v>
      </c>
      <c r="DY1973" s="416">
        <f t="shared" si="4133"/>
        <v>0</v>
      </c>
      <c r="DZ1973" s="416">
        <f t="shared" si="4133"/>
        <v>0</v>
      </c>
      <c r="EA1973" s="416">
        <f t="shared" si="4133"/>
        <v>0</v>
      </c>
      <c r="EB1973" s="416">
        <f t="shared" si="4133"/>
        <v>0</v>
      </c>
      <c r="EC1973" s="416">
        <f t="shared" si="4133"/>
        <v>0</v>
      </c>
      <c r="ED1973" s="416">
        <f t="shared" si="4133"/>
        <v>0</v>
      </c>
      <c r="EE1973" s="416">
        <f t="shared" si="4133"/>
        <v>0</v>
      </c>
      <c r="EF1973" s="416">
        <f t="shared" si="4133"/>
        <v>0</v>
      </c>
      <c r="EG1973" s="416">
        <f t="shared" si="4133"/>
        <v>0</v>
      </c>
      <c r="EH1973" s="416">
        <f t="shared" si="4133"/>
        <v>0</v>
      </c>
      <c r="EI1973" s="416">
        <f t="shared" si="4133"/>
        <v>0</v>
      </c>
      <c r="EJ1973" s="416">
        <f t="shared" si="4133"/>
        <v>0</v>
      </c>
      <c r="EK1973" s="416">
        <f t="shared" si="4133"/>
        <v>0</v>
      </c>
      <c r="EL1973" s="416">
        <f t="shared" si="4133"/>
        <v>0</v>
      </c>
      <c r="EM1973" s="416">
        <f t="shared" si="4133"/>
        <v>0</v>
      </c>
      <c r="EN1973" s="416">
        <f t="shared" si="4133"/>
        <v>0</v>
      </c>
      <c r="EO1973" s="417">
        <f t="shared" si="4133"/>
        <v>0</v>
      </c>
      <c r="ET1973" s="375"/>
      <c r="EU1973" s="375"/>
      <c r="EV1973" s="375"/>
      <c r="FF1973" s="400"/>
      <c r="FG1973" s="400"/>
      <c r="FH1973" s="400"/>
      <c r="FV1973" s="375"/>
      <c r="FW1973" s="375"/>
      <c r="FX1973" s="375"/>
    </row>
    <row r="1974" spans="1:180" ht="38.25" customHeight="1" x14ac:dyDescent="0.25">
      <c r="A1974" s="182"/>
      <c r="B1974" s="182"/>
      <c r="C1974" s="236" t="s">
        <v>538</v>
      </c>
      <c r="D1974" s="280"/>
      <c r="E1974" s="281"/>
      <c r="F1974" s="281"/>
      <c r="G1974" s="628"/>
      <c r="H1974" s="628"/>
      <c r="I1974" s="281"/>
      <c r="J1974" s="281"/>
      <c r="K1974" s="628"/>
      <c r="L1974" s="628"/>
      <c r="M1974" s="281"/>
      <c r="N1974" s="281"/>
      <c r="O1974" s="628"/>
      <c r="P1974" s="628"/>
      <c r="Q1974" s="281"/>
      <c r="R1974" s="281"/>
      <c r="S1974" s="628"/>
      <c r="T1974" s="628"/>
      <c r="U1974" s="281"/>
      <c r="V1974" s="281"/>
      <c r="W1974" s="628"/>
      <c r="X1974" s="628"/>
      <c r="Y1974" s="281"/>
      <c r="Z1974" s="281"/>
      <c r="AA1974" s="628"/>
      <c r="AB1974" s="628"/>
      <c r="AC1974" s="281"/>
      <c r="AD1974" s="281"/>
      <c r="AE1974" s="60"/>
      <c r="AF1974" s="259"/>
      <c r="AG1974" s="375">
        <f t="shared" si="3418"/>
        <v>27</v>
      </c>
      <c r="AH1974" s="375"/>
      <c r="AI1974" s="375"/>
      <c r="AJ1974" s="388">
        <f t="shared" si="3802"/>
        <v>0</v>
      </c>
      <c r="AK1974" s="379">
        <f t="shared" si="3803"/>
        <v>0</v>
      </c>
      <c r="AL1974" s="380">
        <f t="shared" si="3804"/>
        <v>0</v>
      </c>
      <c r="AM1974" s="292">
        <f t="shared" si="3805"/>
        <v>0</v>
      </c>
      <c r="AN1974" s="388">
        <f t="shared" si="3806"/>
        <v>0</v>
      </c>
      <c r="AO1974" s="379">
        <f t="shared" si="3807"/>
        <v>0</v>
      </c>
      <c r="AP1974" s="380">
        <f t="shared" si="3808"/>
        <v>0</v>
      </c>
      <c r="AQ1974" s="292">
        <f t="shared" si="3809"/>
        <v>0</v>
      </c>
      <c r="AR1974" s="388">
        <f t="shared" si="3810"/>
        <v>0</v>
      </c>
      <c r="AS1974" s="379">
        <f t="shared" si="3811"/>
        <v>0</v>
      </c>
      <c r="AT1974" s="380">
        <f t="shared" si="3812"/>
        <v>0</v>
      </c>
      <c r="AU1974" s="292">
        <f t="shared" si="3813"/>
        <v>0</v>
      </c>
      <c r="AV1974" s="388">
        <f t="shared" si="3814"/>
        <v>0</v>
      </c>
      <c r="AW1974" s="379">
        <f t="shared" si="3815"/>
        <v>0</v>
      </c>
      <c r="AX1974" s="380">
        <f t="shared" si="3816"/>
        <v>0</v>
      </c>
      <c r="AY1974" s="292">
        <f t="shared" si="3817"/>
        <v>0</v>
      </c>
      <c r="AZ1974" s="388">
        <f t="shared" si="3818"/>
        <v>0</v>
      </c>
      <c r="BA1974" s="379">
        <f t="shared" si="3819"/>
        <v>0</v>
      </c>
      <c r="BB1974" s="380">
        <f t="shared" si="3820"/>
        <v>0</v>
      </c>
      <c r="BC1974" s="292">
        <f t="shared" si="3821"/>
        <v>0</v>
      </c>
      <c r="BD1974" s="388">
        <f t="shared" si="3822"/>
        <v>0</v>
      </c>
      <c r="BE1974" s="379">
        <f t="shared" si="3823"/>
        <v>0</v>
      </c>
      <c r="BF1974" s="380">
        <f t="shared" si="3824"/>
        <v>0</v>
      </c>
      <c r="BG1974" s="292">
        <f t="shared" si="3825"/>
        <v>0</v>
      </c>
      <c r="BH1974" s="388">
        <f t="shared" si="3826"/>
        <v>0</v>
      </c>
      <c r="BI1974" s="379">
        <f t="shared" si="3827"/>
        <v>0</v>
      </c>
      <c r="BJ1974" s="380">
        <f t="shared" si="3828"/>
        <v>0</v>
      </c>
      <c r="BK1974" s="292">
        <f t="shared" si="3829"/>
        <v>0</v>
      </c>
      <c r="CD1974" s="309"/>
      <c r="CE1974" s="311"/>
      <c r="CF1974" s="311"/>
      <c r="CG1974" s="311"/>
      <c r="CH1974" s="311"/>
      <c r="CI1974" s="311"/>
      <c r="CJ1974" s="311"/>
      <c r="CK1974" s="311"/>
      <c r="CL1974" s="311"/>
      <c r="CM1974" s="311"/>
      <c r="CN1974" s="311"/>
      <c r="CO1974" s="311"/>
      <c r="CP1974" s="311"/>
      <c r="CQ1974" s="311"/>
      <c r="CR1974" s="311"/>
      <c r="CS1974" s="311"/>
      <c r="CT1974" s="311"/>
      <c r="CU1974" s="311"/>
      <c r="CV1974" s="311"/>
      <c r="CW1974" s="311"/>
      <c r="CX1974" s="311"/>
      <c r="CY1974" s="311"/>
      <c r="CZ1974" s="311"/>
      <c r="DA1974" s="311"/>
      <c r="DB1974" s="311"/>
      <c r="DC1974" s="311"/>
      <c r="DD1974" s="311"/>
      <c r="DE1974" s="311"/>
      <c r="DF1974" s="311"/>
      <c r="DG1974" s="311"/>
      <c r="DH1974" s="311"/>
      <c r="DJ1974" s="610"/>
      <c r="DK1974" s="611"/>
      <c r="DL1974" s="415" t="s">
        <v>1914</v>
      </c>
      <c r="DM1974" s="416"/>
      <c r="DN1974" s="416"/>
      <c r="DO1974" s="416">
        <f t="shared" ref="DO1974:EO1974" si="4134">SUM(D1958,D1967,D1970:D1972)</f>
        <v>0</v>
      </c>
      <c r="DP1974" s="416">
        <f t="shared" si="4134"/>
        <v>0</v>
      </c>
      <c r="DQ1974" s="416">
        <f t="shared" si="4134"/>
        <v>0</v>
      </c>
      <c r="DR1974" s="416">
        <f t="shared" si="4134"/>
        <v>0</v>
      </c>
      <c r="DS1974" s="416">
        <f t="shared" si="4134"/>
        <v>0</v>
      </c>
      <c r="DT1974" s="416">
        <f t="shared" si="4134"/>
        <v>0</v>
      </c>
      <c r="DU1974" s="416">
        <f t="shared" si="4134"/>
        <v>0</v>
      </c>
      <c r="DV1974" s="416">
        <f t="shared" si="4134"/>
        <v>0</v>
      </c>
      <c r="DW1974" s="416">
        <f t="shared" si="4134"/>
        <v>0</v>
      </c>
      <c r="DX1974" s="416">
        <f t="shared" si="4134"/>
        <v>0</v>
      </c>
      <c r="DY1974" s="416">
        <f t="shared" si="4134"/>
        <v>0</v>
      </c>
      <c r="DZ1974" s="416">
        <f t="shared" si="4134"/>
        <v>0</v>
      </c>
      <c r="EA1974" s="416">
        <f t="shared" si="4134"/>
        <v>0</v>
      </c>
      <c r="EB1974" s="416">
        <f t="shared" si="4134"/>
        <v>0</v>
      </c>
      <c r="EC1974" s="416">
        <f t="shared" si="4134"/>
        <v>0</v>
      </c>
      <c r="ED1974" s="416">
        <f t="shared" si="4134"/>
        <v>0</v>
      </c>
      <c r="EE1974" s="416">
        <f t="shared" si="4134"/>
        <v>0</v>
      </c>
      <c r="EF1974" s="416">
        <f t="shared" si="4134"/>
        <v>0</v>
      </c>
      <c r="EG1974" s="416">
        <f t="shared" si="4134"/>
        <v>0</v>
      </c>
      <c r="EH1974" s="416">
        <f t="shared" si="4134"/>
        <v>0</v>
      </c>
      <c r="EI1974" s="416">
        <f t="shared" si="4134"/>
        <v>0</v>
      </c>
      <c r="EJ1974" s="416">
        <f t="shared" si="4134"/>
        <v>0</v>
      </c>
      <c r="EK1974" s="416">
        <f t="shared" si="4134"/>
        <v>0</v>
      </c>
      <c r="EL1974" s="416">
        <f t="shared" si="4134"/>
        <v>0</v>
      </c>
      <c r="EM1974" s="416">
        <f t="shared" si="4134"/>
        <v>0</v>
      </c>
      <c r="EN1974" s="416">
        <f t="shared" si="4134"/>
        <v>0</v>
      </c>
      <c r="EO1974" s="417">
        <f t="shared" si="4134"/>
        <v>0</v>
      </c>
      <c r="ET1974" s="375"/>
      <c r="EU1974" s="375"/>
      <c r="EV1974" s="375"/>
      <c r="FF1974" s="400"/>
      <c r="FG1974" s="400"/>
      <c r="FH1974" s="400"/>
      <c r="FV1974" s="375"/>
      <c r="FW1974" s="375"/>
      <c r="FX1974" s="375"/>
    </row>
    <row r="1975" spans="1:180" ht="38.25" customHeight="1" x14ac:dyDescent="0.25">
      <c r="A1975" s="182"/>
      <c r="B1975" s="182"/>
      <c r="C1975" s="236" t="s">
        <v>540</v>
      </c>
      <c r="D1975" s="280"/>
      <c r="E1975" s="281"/>
      <c r="F1975" s="281"/>
      <c r="G1975" s="628"/>
      <c r="H1975" s="628"/>
      <c r="I1975" s="281"/>
      <c r="J1975" s="281"/>
      <c r="K1975" s="628"/>
      <c r="L1975" s="628"/>
      <c r="M1975" s="281"/>
      <c r="N1975" s="281"/>
      <c r="O1975" s="628"/>
      <c r="P1975" s="628"/>
      <c r="Q1975" s="281"/>
      <c r="R1975" s="281"/>
      <c r="S1975" s="628"/>
      <c r="T1975" s="628"/>
      <c r="U1975" s="281"/>
      <c r="V1975" s="281"/>
      <c r="W1975" s="628"/>
      <c r="X1975" s="628"/>
      <c r="Y1975" s="281"/>
      <c r="Z1975" s="281"/>
      <c r="AA1975" s="628"/>
      <c r="AB1975" s="628"/>
      <c r="AC1975" s="281"/>
      <c r="AD1975" s="281"/>
      <c r="AE1975" s="60"/>
      <c r="AF1975" s="259"/>
      <c r="AG1975" s="375">
        <f t="shared" si="3418"/>
        <v>27</v>
      </c>
      <c r="AH1975" s="375"/>
      <c r="AI1975" s="375"/>
      <c r="AJ1975" s="388">
        <f t="shared" si="3802"/>
        <v>0</v>
      </c>
      <c r="AK1975" s="379">
        <f t="shared" si="3803"/>
        <v>0</v>
      </c>
      <c r="AL1975" s="380">
        <f t="shared" si="3804"/>
        <v>0</v>
      </c>
      <c r="AM1975" s="292">
        <f t="shared" si="3805"/>
        <v>0</v>
      </c>
      <c r="AN1975" s="388">
        <f t="shared" si="3806"/>
        <v>0</v>
      </c>
      <c r="AO1975" s="379">
        <f t="shared" si="3807"/>
        <v>0</v>
      </c>
      <c r="AP1975" s="380">
        <f t="shared" si="3808"/>
        <v>0</v>
      </c>
      <c r="AQ1975" s="292">
        <f t="shared" si="3809"/>
        <v>0</v>
      </c>
      <c r="AR1975" s="388">
        <f t="shared" si="3810"/>
        <v>0</v>
      </c>
      <c r="AS1975" s="379">
        <f t="shared" si="3811"/>
        <v>0</v>
      </c>
      <c r="AT1975" s="380">
        <f t="shared" si="3812"/>
        <v>0</v>
      </c>
      <c r="AU1975" s="292">
        <f t="shared" si="3813"/>
        <v>0</v>
      </c>
      <c r="AV1975" s="388">
        <f t="shared" si="3814"/>
        <v>0</v>
      </c>
      <c r="AW1975" s="379">
        <f t="shared" si="3815"/>
        <v>0</v>
      </c>
      <c r="AX1975" s="380">
        <f t="shared" si="3816"/>
        <v>0</v>
      </c>
      <c r="AY1975" s="292">
        <f t="shared" si="3817"/>
        <v>0</v>
      </c>
      <c r="AZ1975" s="388">
        <f t="shared" si="3818"/>
        <v>0</v>
      </c>
      <c r="BA1975" s="379">
        <f t="shared" si="3819"/>
        <v>0</v>
      </c>
      <c r="BB1975" s="380">
        <f t="shared" si="3820"/>
        <v>0</v>
      </c>
      <c r="BC1975" s="292">
        <f t="shared" si="3821"/>
        <v>0</v>
      </c>
      <c r="BD1975" s="388">
        <f t="shared" si="3822"/>
        <v>0</v>
      </c>
      <c r="BE1975" s="379">
        <f t="shared" si="3823"/>
        <v>0</v>
      </c>
      <c r="BF1975" s="380">
        <f t="shared" si="3824"/>
        <v>0</v>
      </c>
      <c r="BG1975" s="292">
        <f t="shared" si="3825"/>
        <v>0</v>
      </c>
      <c r="BH1975" s="388">
        <f t="shared" si="3826"/>
        <v>0</v>
      </c>
      <c r="BI1975" s="379">
        <f t="shared" si="3827"/>
        <v>0</v>
      </c>
      <c r="BJ1975" s="380">
        <f t="shared" si="3828"/>
        <v>0</v>
      </c>
      <c r="BK1975" s="292">
        <f t="shared" si="3829"/>
        <v>0</v>
      </c>
      <c r="CD1975" s="309"/>
      <c r="CE1975" s="311"/>
      <c r="CF1975" s="311"/>
      <c r="CG1975" s="311"/>
      <c r="CH1975" s="311"/>
      <c r="CI1975" s="311"/>
      <c r="CJ1975" s="311"/>
      <c r="CK1975" s="311"/>
      <c r="CL1975" s="311"/>
      <c r="CM1975" s="311"/>
      <c r="CN1975" s="311"/>
      <c r="CO1975" s="311"/>
      <c r="CP1975" s="311"/>
      <c r="CQ1975" s="311"/>
      <c r="CR1975" s="311"/>
      <c r="CS1975" s="311"/>
      <c r="CT1975" s="311"/>
      <c r="CU1975" s="311"/>
      <c r="CV1975" s="311"/>
      <c r="CW1975" s="311"/>
      <c r="CX1975" s="311"/>
      <c r="CY1975" s="311"/>
      <c r="CZ1975" s="311"/>
      <c r="DA1975" s="311"/>
      <c r="DB1975" s="311"/>
      <c r="DC1975" s="311"/>
      <c r="DD1975" s="311"/>
      <c r="DE1975" s="311"/>
      <c r="DF1975" s="311"/>
      <c r="DG1975" s="311"/>
      <c r="DH1975" s="311"/>
      <c r="DJ1975" s="610"/>
      <c r="DK1975" s="611"/>
      <c r="DL1975" s="415" t="s">
        <v>1919</v>
      </c>
      <c r="DM1975" s="298"/>
      <c r="DN1975" s="298"/>
      <c r="DO1975" s="298">
        <f t="shared" ref="DO1975:EC1975" si="4135">IF(OR(AND(DO1972="NS",DO1973=4),AND(DO1972="NA")),0,IF(OR(AND(IF(DO1972="NS",1,DO1972)&gt;DO1974*0.25,DO1973=0),AND(DO1972&gt;0,OR(DO1973=4,DO1974=0)),AND(DO1972&gt;0,DO1973=0,DO1974=0),AND(DO1972="NS",DO1973=0,DO1974=0)),1,0))</f>
        <v>0</v>
      </c>
      <c r="DP1975" s="298">
        <f t="shared" si="4135"/>
        <v>0</v>
      </c>
      <c r="DQ1975" s="298">
        <f t="shared" si="4135"/>
        <v>0</v>
      </c>
      <c r="DR1975" s="298">
        <f t="shared" si="4135"/>
        <v>0</v>
      </c>
      <c r="DS1975" s="298">
        <f t="shared" si="4135"/>
        <v>0</v>
      </c>
      <c r="DT1975" s="298">
        <f t="shared" si="4135"/>
        <v>0</v>
      </c>
      <c r="DU1975" s="298">
        <f t="shared" si="4135"/>
        <v>0</v>
      </c>
      <c r="DV1975" s="298">
        <f t="shared" si="4135"/>
        <v>0</v>
      </c>
      <c r="DW1975" s="298">
        <f t="shared" si="4135"/>
        <v>0</v>
      </c>
      <c r="DX1975" s="298">
        <f t="shared" si="4135"/>
        <v>0</v>
      </c>
      <c r="DY1975" s="298">
        <f t="shared" si="4135"/>
        <v>0</v>
      </c>
      <c r="DZ1975" s="298">
        <f t="shared" si="4135"/>
        <v>0</v>
      </c>
      <c r="EA1975" s="298">
        <f t="shared" si="4135"/>
        <v>0</v>
      </c>
      <c r="EB1975" s="298">
        <f t="shared" si="4135"/>
        <v>0</v>
      </c>
      <c r="EC1975" s="298">
        <f t="shared" si="4135"/>
        <v>0</v>
      </c>
      <c r="ED1975" s="298">
        <f>IF(OR(AND(ED1972="NS",ED1973=4),AND(ED1972="NA")),0,IF(OR(AND(IF(ED1972="NS",1,ED1972)&gt;ED1974*0.25,ED1973=0),AND(ED1972&gt;0,OR(ED1973=4,ED1974=0)),AND(ED1972&gt;0,ED1973=0,ED1974=0),AND(ED1972="NS",ED1973=0,ED1974=0)),1,0))</f>
        <v>0</v>
      </c>
      <c r="EE1975" s="298">
        <f t="shared" ref="EE1975:EO1975" si="4136">IF(OR(AND(EE1972="NS",EE1973=4),AND(EE1972="NA")),0,IF(OR(AND(IF(EE1972="NS",1,EE1972)&gt;EE1974*0.25,EE1973=0),AND(EE1972&gt;0,OR(EE1973=4,EE1974=0)),AND(EE1972&gt;0,EE1973=0,EE1974=0),AND(EE1972="NS",EE1973=0,EE1974=0)),1,0))</f>
        <v>0</v>
      </c>
      <c r="EF1975" s="298">
        <f t="shared" si="4136"/>
        <v>0</v>
      </c>
      <c r="EG1975" s="298">
        <f t="shared" si="4136"/>
        <v>0</v>
      </c>
      <c r="EH1975" s="298">
        <f t="shared" si="4136"/>
        <v>0</v>
      </c>
      <c r="EI1975" s="298">
        <f t="shared" si="4136"/>
        <v>0</v>
      </c>
      <c r="EJ1975" s="298">
        <f t="shared" si="4136"/>
        <v>0</v>
      </c>
      <c r="EK1975" s="298">
        <f t="shared" si="4136"/>
        <v>0</v>
      </c>
      <c r="EL1975" s="298">
        <f t="shared" si="4136"/>
        <v>0</v>
      </c>
      <c r="EM1975" s="298">
        <f t="shared" si="4136"/>
        <v>0</v>
      </c>
      <c r="EN1975" s="298">
        <f t="shared" si="4136"/>
        <v>0</v>
      </c>
      <c r="EO1975" s="302">
        <f t="shared" si="4136"/>
        <v>0</v>
      </c>
      <c r="EP1975" s="377">
        <f>SUM(DO1975:EO1975)</f>
        <v>0</v>
      </c>
      <c r="ET1975" s="375"/>
      <c r="EU1975" s="375"/>
      <c r="EV1975" s="375"/>
      <c r="FF1975" s="400"/>
      <c r="FG1975" s="400"/>
      <c r="FH1975" s="400"/>
      <c r="FV1975" s="375"/>
      <c r="FW1975" s="375"/>
      <c r="FX1975" s="375"/>
    </row>
    <row r="1976" spans="1:180" ht="38.25" customHeight="1" x14ac:dyDescent="0.25">
      <c r="A1976" s="182"/>
      <c r="B1976" s="182"/>
      <c r="C1976" s="236" t="s">
        <v>542</v>
      </c>
      <c r="D1976" s="280"/>
      <c r="E1976" s="281"/>
      <c r="F1976" s="281"/>
      <c r="G1976" s="628"/>
      <c r="H1976" s="628"/>
      <c r="I1976" s="281"/>
      <c r="J1976" s="281"/>
      <c r="K1976" s="628"/>
      <c r="L1976" s="628"/>
      <c r="M1976" s="281"/>
      <c r="N1976" s="281"/>
      <c r="O1976" s="628"/>
      <c r="P1976" s="628"/>
      <c r="Q1976" s="281"/>
      <c r="R1976" s="281"/>
      <c r="S1976" s="628"/>
      <c r="T1976" s="628"/>
      <c r="U1976" s="281"/>
      <c r="V1976" s="281"/>
      <c r="W1976" s="628"/>
      <c r="X1976" s="628"/>
      <c r="Y1976" s="281"/>
      <c r="Z1976" s="281"/>
      <c r="AA1976" s="628"/>
      <c r="AB1976" s="628"/>
      <c r="AC1976" s="281"/>
      <c r="AD1976" s="281"/>
      <c r="AE1976" s="60"/>
      <c r="AF1976" s="259"/>
      <c r="AG1976" s="375">
        <f t="shared" si="3418"/>
        <v>27</v>
      </c>
      <c r="AH1976" s="375"/>
      <c r="AI1976" s="375"/>
      <c r="AJ1976" s="388">
        <f t="shared" si="3802"/>
        <v>0</v>
      </c>
      <c r="AK1976" s="379">
        <f t="shared" si="3803"/>
        <v>0</v>
      </c>
      <c r="AL1976" s="380">
        <f t="shared" si="3804"/>
        <v>0</v>
      </c>
      <c r="AM1976" s="292">
        <f t="shared" si="3805"/>
        <v>0</v>
      </c>
      <c r="AN1976" s="388">
        <f t="shared" si="3806"/>
        <v>0</v>
      </c>
      <c r="AO1976" s="379">
        <f t="shared" si="3807"/>
        <v>0</v>
      </c>
      <c r="AP1976" s="380">
        <f t="shared" si="3808"/>
        <v>0</v>
      </c>
      <c r="AQ1976" s="292">
        <f t="shared" si="3809"/>
        <v>0</v>
      </c>
      <c r="AR1976" s="388">
        <f t="shared" si="3810"/>
        <v>0</v>
      </c>
      <c r="AS1976" s="379">
        <f t="shared" si="3811"/>
        <v>0</v>
      </c>
      <c r="AT1976" s="380">
        <f t="shared" si="3812"/>
        <v>0</v>
      </c>
      <c r="AU1976" s="292">
        <f t="shared" si="3813"/>
        <v>0</v>
      </c>
      <c r="AV1976" s="388">
        <f t="shared" si="3814"/>
        <v>0</v>
      </c>
      <c r="AW1976" s="379">
        <f t="shared" si="3815"/>
        <v>0</v>
      </c>
      <c r="AX1976" s="380">
        <f t="shared" si="3816"/>
        <v>0</v>
      </c>
      <c r="AY1976" s="292">
        <f t="shared" si="3817"/>
        <v>0</v>
      </c>
      <c r="AZ1976" s="388">
        <f t="shared" si="3818"/>
        <v>0</v>
      </c>
      <c r="BA1976" s="379">
        <f t="shared" si="3819"/>
        <v>0</v>
      </c>
      <c r="BB1976" s="380">
        <f t="shared" si="3820"/>
        <v>0</v>
      </c>
      <c r="BC1976" s="292">
        <f t="shared" si="3821"/>
        <v>0</v>
      </c>
      <c r="BD1976" s="388">
        <f t="shared" si="3822"/>
        <v>0</v>
      </c>
      <c r="BE1976" s="379">
        <f t="shared" si="3823"/>
        <v>0</v>
      </c>
      <c r="BF1976" s="380">
        <f t="shared" si="3824"/>
        <v>0</v>
      </c>
      <c r="BG1976" s="292">
        <f t="shared" si="3825"/>
        <v>0</v>
      </c>
      <c r="BH1976" s="388">
        <f t="shared" si="3826"/>
        <v>0</v>
      </c>
      <c r="BI1976" s="379">
        <f t="shared" si="3827"/>
        <v>0</v>
      </c>
      <c r="BJ1976" s="380">
        <f t="shared" si="3828"/>
        <v>0</v>
      </c>
      <c r="BK1976" s="292">
        <f t="shared" si="3829"/>
        <v>0</v>
      </c>
      <c r="CD1976" s="309"/>
      <c r="CE1976" s="311"/>
      <c r="CF1976" s="311"/>
      <c r="CG1976" s="311"/>
      <c r="CH1976" s="311"/>
      <c r="CI1976" s="311"/>
      <c r="CJ1976" s="311"/>
      <c r="CK1976" s="311"/>
      <c r="CL1976" s="311"/>
      <c r="CM1976" s="311"/>
      <c r="CN1976" s="311"/>
      <c r="CO1976" s="311"/>
      <c r="CP1976" s="311"/>
      <c r="CQ1976" s="311"/>
      <c r="CR1976" s="311"/>
      <c r="CS1976" s="311"/>
      <c r="CT1976" s="311"/>
      <c r="CU1976" s="311"/>
      <c r="CV1976" s="311"/>
      <c r="CW1976" s="311"/>
      <c r="CX1976" s="311"/>
      <c r="CY1976" s="311"/>
      <c r="CZ1976" s="311"/>
      <c r="DA1976" s="311"/>
      <c r="DB1976" s="311"/>
      <c r="DC1976" s="311"/>
      <c r="DD1976" s="311"/>
      <c r="DE1976" s="311"/>
      <c r="DF1976" s="311"/>
      <c r="DG1976" s="311"/>
      <c r="DH1976" s="311"/>
      <c r="DJ1976" s="610"/>
      <c r="DK1976" s="611"/>
      <c r="DL1976" s="415"/>
      <c r="DM1976" s="416"/>
      <c r="DN1976" s="416"/>
      <c r="DO1976" s="416"/>
      <c r="DP1976" s="416"/>
      <c r="DQ1976" s="416"/>
      <c r="DR1976" s="416"/>
      <c r="DS1976" s="416"/>
      <c r="DT1976" s="416"/>
      <c r="DU1976" s="416"/>
      <c r="DV1976" s="416"/>
      <c r="DW1976" s="416"/>
      <c r="DX1976" s="416"/>
      <c r="DY1976" s="416"/>
      <c r="DZ1976" s="416"/>
      <c r="EA1976" s="416"/>
      <c r="EB1976" s="416"/>
      <c r="EC1976" s="416"/>
      <c r="ED1976" s="416"/>
      <c r="EE1976" s="416"/>
      <c r="EF1976" s="416"/>
      <c r="EG1976" s="416"/>
      <c r="EH1976" s="416"/>
      <c r="EI1976" s="416"/>
      <c r="EJ1976" s="416"/>
      <c r="EK1976" s="416"/>
      <c r="EL1976" s="416"/>
      <c r="EM1976" s="416"/>
      <c r="EN1976" s="416"/>
      <c r="EO1976" s="417"/>
      <c r="ET1976" s="375"/>
      <c r="EU1976" s="375"/>
      <c r="EV1976" s="375"/>
      <c r="FF1976" s="400"/>
      <c r="FG1976" s="400"/>
      <c r="FH1976" s="400"/>
      <c r="FV1976" s="375"/>
      <c r="FW1976" s="375"/>
      <c r="FX1976" s="375"/>
    </row>
    <row r="1977" spans="1:180" ht="38.25" customHeight="1" x14ac:dyDescent="0.25">
      <c r="A1977" s="182"/>
      <c r="B1977" s="182"/>
      <c r="C1977" s="236" t="s">
        <v>544</v>
      </c>
      <c r="D1977" s="280"/>
      <c r="E1977" s="281"/>
      <c r="F1977" s="281"/>
      <c r="G1977" s="628"/>
      <c r="H1977" s="628"/>
      <c r="I1977" s="281"/>
      <c r="J1977" s="281"/>
      <c r="K1977" s="628"/>
      <c r="L1977" s="628"/>
      <c r="M1977" s="281"/>
      <c r="N1977" s="281"/>
      <c r="O1977" s="628"/>
      <c r="P1977" s="628"/>
      <c r="Q1977" s="281"/>
      <c r="R1977" s="281"/>
      <c r="S1977" s="628"/>
      <c r="T1977" s="628"/>
      <c r="U1977" s="281"/>
      <c r="V1977" s="281"/>
      <c r="W1977" s="628"/>
      <c r="X1977" s="628"/>
      <c r="Y1977" s="281"/>
      <c r="Z1977" s="281"/>
      <c r="AA1977" s="628"/>
      <c r="AB1977" s="628"/>
      <c r="AC1977" s="281"/>
      <c r="AD1977" s="281"/>
      <c r="AE1977" s="60"/>
      <c r="AF1977" s="259"/>
      <c r="AG1977" s="375">
        <f t="shared" si="3418"/>
        <v>27</v>
      </c>
      <c r="AH1977" s="375"/>
      <c r="AI1977" s="375"/>
      <c r="AJ1977" s="388">
        <f t="shared" si="3802"/>
        <v>0</v>
      </c>
      <c r="AK1977" s="379">
        <f t="shared" si="3803"/>
        <v>0</v>
      </c>
      <c r="AL1977" s="380">
        <f t="shared" si="3804"/>
        <v>0</v>
      </c>
      <c r="AM1977" s="292">
        <f t="shared" si="3805"/>
        <v>0</v>
      </c>
      <c r="AN1977" s="388">
        <f t="shared" si="3806"/>
        <v>0</v>
      </c>
      <c r="AO1977" s="379">
        <f t="shared" si="3807"/>
        <v>0</v>
      </c>
      <c r="AP1977" s="380">
        <f t="shared" si="3808"/>
        <v>0</v>
      </c>
      <c r="AQ1977" s="292">
        <f t="shared" si="3809"/>
        <v>0</v>
      </c>
      <c r="AR1977" s="388">
        <f t="shared" si="3810"/>
        <v>0</v>
      </c>
      <c r="AS1977" s="379">
        <f t="shared" si="3811"/>
        <v>0</v>
      </c>
      <c r="AT1977" s="380">
        <f t="shared" si="3812"/>
        <v>0</v>
      </c>
      <c r="AU1977" s="292">
        <f t="shared" si="3813"/>
        <v>0</v>
      </c>
      <c r="AV1977" s="388">
        <f t="shared" si="3814"/>
        <v>0</v>
      </c>
      <c r="AW1977" s="379">
        <f t="shared" si="3815"/>
        <v>0</v>
      </c>
      <c r="AX1977" s="380">
        <f t="shared" si="3816"/>
        <v>0</v>
      </c>
      <c r="AY1977" s="292">
        <f t="shared" si="3817"/>
        <v>0</v>
      </c>
      <c r="AZ1977" s="388">
        <f t="shared" si="3818"/>
        <v>0</v>
      </c>
      <c r="BA1977" s="379">
        <f t="shared" si="3819"/>
        <v>0</v>
      </c>
      <c r="BB1977" s="380">
        <f t="shared" si="3820"/>
        <v>0</v>
      </c>
      <c r="BC1977" s="292">
        <f t="shared" si="3821"/>
        <v>0</v>
      </c>
      <c r="BD1977" s="388">
        <f t="shared" si="3822"/>
        <v>0</v>
      </c>
      <c r="BE1977" s="379">
        <f t="shared" si="3823"/>
        <v>0</v>
      </c>
      <c r="BF1977" s="380">
        <f t="shared" si="3824"/>
        <v>0</v>
      </c>
      <c r="BG1977" s="292">
        <f t="shared" si="3825"/>
        <v>0</v>
      </c>
      <c r="BH1977" s="388">
        <f t="shared" si="3826"/>
        <v>0</v>
      </c>
      <c r="BI1977" s="379">
        <f t="shared" si="3827"/>
        <v>0</v>
      </c>
      <c r="BJ1977" s="380">
        <f t="shared" si="3828"/>
        <v>0</v>
      </c>
      <c r="BK1977" s="292">
        <f t="shared" si="3829"/>
        <v>0</v>
      </c>
      <c r="CD1977" s="299" t="s">
        <v>60</v>
      </c>
      <c r="CE1977" s="423">
        <f t="shared" ref="CE1977" si="4137">IF(D1977="",0,D1977)</f>
        <v>0</v>
      </c>
      <c r="CF1977" s="423">
        <f t="shared" ref="CF1977" si="4138">IF(E1977="",0,E1977)</f>
        <v>0</v>
      </c>
      <c r="CG1977" s="423">
        <f t="shared" ref="CG1977" si="4139">IF(F1977="",0,F1977)</f>
        <v>0</v>
      </c>
      <c r="CH1977" s="423">
        <f t="shared" ref="CH1977" si="4140">IF(G1977="",0,G1977)</f>
        <v>0</v>
      </c>
      <c r="CI1977" s="423">
        <f t="shared" ref="CI1977" si="4141">IF(H1977="",0,H1977)</f>
        <v>0</v>
      </c>
      <c r="CJ1977" s="423">
        <f t="shared" ref="CJ1977" si="4142">IF(I1977="",0,I1977)</f>
        <v>0</v>
      </c>
      <c r="CK1977" s="423">
        <f t="shared" ref="CK1977" si="4143">IF(J1977="",0,J1977)</f>
        <v>0</v>
      </c>
      <c r="CL1977" s="423">
        <f t="shared" ref="CL1977" si="4144">IF(K1977="",0,K1977)</f>
        <v>0</v>
      </c>
      <c r="CM1977" s="423">
        <f t="shared" ref="CM1977" si="4145">IF(L1977="",0,L1977)</f>
        <v>0</v>
      </c>
      <c r="CN1977" s="423">
        <f t="shared" ref="CN1977" si="4146">IF(M1977="",0,M1977)</f>
        <v>0</v>
      </c>
      <c r="CO1977" s="423">
        <f t="shared" ref="CO1977" si="4147">IF(N1977="",0,N1977)</f>
        <v>0</v>
      </c>
      <c r="CP1977" s="423">
        <f t="shared" ref="CP1977" si="4148">IF(O1977="",0,O1977)</f>
        <v>0</v>
      </c>
      <c r="CQ1977" s="423">
        <f t="shared" ref="CQ1977" si="4149">IF(P1977="",0,P1977)</f>
        <v>0</v>
      </c>
      <c r="CR1977" s="423">
        <f t="shared" ref="CR1977" si="4150">IF(Q1977="",0,Q1977)</f>
        <v>0</v>
      </c>
      <c r="CS1977" s="423">
        <f t="shared" ref="CS1977" si="4151">IF(R1977="",0,R1977)</f>
        <v>0</v>
      </c>
      <c r="CT1977" s="423">
        <f t="shared" ref="CT1977" si="4152">IF(S1977="",0,S1977)</f>
        <v>0</v>
      </c>
      <c r="CU1977" s="423">
        <f t="shared" ref="CU1977" si="4153">IF(T1977="",0,T1977)</f>
        <v>0</v>
      </c>
      <c r="CV1977" s="423">
        <f t="shared" ref="CV1977" si="4154">IF(U1977="",0,U1977)</f>
        <v>0</v>
      </c>
      <c r="CW1977" s="423">
        <f t="shared" ref="CW1977" si="4155">IF(V1977="",0,V1977)</f>
        <v>0</v>
      </c>
      <c r="CX1977" s="423">
        <f t="shared" ref="CX1977" si="4156">IF(W1977="",0,W1977)</f>
        <v>0</v>
      </c>
      <c r="CY1977" s="423">
        <f t="shared" ref="CY1977" si="4157">IF(X1977="",0,X1977)</f>
        <v>0</v>
      </c>
      <c r="CZ1977" s="423">
        <f t="shared" ref="CZ1977" si="4158">IF(Y1977="",0,Y1977)</f>
        <v>0</v>
      </c>
      <c r="DA1977" s="423">
        <f t="shared" ref="DA1977" si="4159">IF(Z1977="",0,Z1977)</f>
        <v>0</v>
      </c>
      <c r="DB1977" s="423">
        <f t="shared" ref="DB1977" si="4160">IF(AA1977="",0,AA1977)</f>
        <v>0</v>
      </c>
      <c r="DC1977" s="423">
        <f t="shared" ref="DC1977" si="4161">IF(AB1977="",0,AB1977)</f>
        <v>0</v>
      </c>
      <c r="DD1977" s="423">
        <f t="shared" ref="DD1977" si="4162">IF(AC1977="",0,AC1977)</f>
        <v>0</v>
      </c>
      <c r="DE1977" s="423">
        <f t="shared" ref="DE1977" si="4163">IF(AD1977="",0,AD1977)</f>
        <v>0</v>
      </c>
      <c r="DF1977" s="300"/>
      <c r="DG1977" s="300"/>
      <c r="DH1977" s="300"/>
      <c r="DJ1977" s="610"/>
      <c r="DK1977" s="611"/>
      <c r="DL1977" s="415"/>
      <c r="DM1977" s="416"/>
      <c r="DN1977" s="416"/>
      <c r="DO1977" s="416"/>
      <c r="DP1977" s="416"/>
      <c r="DQ1977" s="416"/>
      <c r="DR1977" s="416"/>
      <c r="DS1977" s="416"/>
      <c r="DT1977" s="416"/>
      <c r="DU1977" s="416"/>
      <c r="DV1977" s="416"/>
      <c r="DW1977" s="416"/>
      <c r="DX1977" s="416"/>
      <c r="DY1977" s="416"/>
      <c r="DZ1977" s="416"/>
      <c r="EA1977" s="416"/>
      <c r="EB1977" s="416"/>
      <c r="EC1977" s="416"/>
      <c r="ED1977" s="416"/>
      <c r="EE1977" s="416"/>
      <c r="EF1977" s="416"/>
      <c r="EG1977" s="416"/>
      <c r="EH1977" s="416"/>
      <c r="EI1977" s="416"/>
      <c r="EJ1977" s="416"/>
      <c r="EK1977" s="416"/>
      <c r="EL1977" s="416"/>
      <c r="EM1977" s="416"/>
      <c r="EN1977" s="416"/>
      <c r="EO1977" s="417"/>
      <c r="ET1977" s="375"/>
      <c r="EU1977" s="375"/>
      <c r="EV1977" s="375"/>
      <c r="FF1977" s="400"/>
      <c r="FG1977" s="400"/>
      <c r="FH1977" s="400"/>
      <c r="FV1977" s="375"/>
      <c r="FW1977" s="375"/>
      <c r="FX1977" s="375"/>
    </row>
    <row r="1978" spans="1:180" ht="38.25" customHeight="1" x14ac:dyDescent="0.25">
      <c r="A1978" s="152"/>
      <c r="B1978" s="152"/>
      <c r="C1978" s="237" t="s">
        <v>552</v>
      </c>
      <c r="D1978" s="280"/>
      <c r="E1978" s="281"/>
      <c r="F1978" s="281"/>
      <c r="G1978" s="628"/>
      <c r="H1978" s="628"/>
      <c r="I1978" s="281"/>
      <c r="J1978" s="281"/>
      <c r="K1978" s="628"/>
      <c r="L1978" s="628"/>
      <c r="M1978" s="281"/>
      <c r="N1978" s="281"/>
      <c r="O1978" s="628"/>
      <c r="P1978" s="628"/>
      <c r="Q1978" s="281"/>
      <c r="R1978" s="281"/>
      <c r="S1978" s="628"/>
      <c r="T1978" s="628"/>
      <c r="U1978" s="281"/>
      <c r="V1978" s="281"/>
      <c r="W1978" s="628"/>
      <c r="X1978" s="628"/>
      <c r="Y1978" s="281"/>
      <c r="Z1978" s="281"/>
      <c r="AA1978" s="628"/>
      <c r="AB1978" s="628"/>
      <c r="AC1978" s="281"/>
      <c r="AD1978" s="281"/>
      <c r="AE1978" s="60"/>
      <c r="AF1978" s="259"/>
      <c r="AG1978" s="375">
        <f t="shared" si="3418"/>
        <v>27</v>
      </c>
      <c r="AH1978" s="375"/>
      <c r="AI1978" s="375"/>
      <c r="AJ1978" s="388">
        <f t="shared" si="3802"/>
        <v>0</v>
      </c>
      <c r="AK1978" s="379">
        <f t="shared" si="3803"/>
        <v>0</v>
      </c>
      <c r="AL1978" s="380">
        <f t="shared" si="3804"/>
        <v>0</v>
      </c>
      <c r="AM1978" s="292">
        <f t="shared" si="3805"/>
        <v>0</v>
      </c>
      <c r="AN1978" s="388">
        <f t="shared" si="3806"/>
        <v>0</v>
      </c>
      <c r="AO1978" s="379">
        <f t="shared" si="3807"/>
        <v>0</v>
      </c>
      <c r="AP1978" s="380">
        <f t="shared" si="3808"/>
        <v>0</v>
      </c>
      <c r="AQ1978" s="292">
        <f t="shared" si="3809"/>
        <v>0</v>
      </c>
      <c r="AR1978" s="388">
        <f t="shared" si="3810"/>
        <v>0</v>
      </c>
      <c r="AS1978" s="379">
        <f t="shared" si="3811"/>
        <v>0</v>
      </c>
      <c r="AT1978" s="380">
        <f t="shared" si="3812"/>
        <v>0</v>
      </c>
      <c r="AU1978" s="292">
        <f t="shared" si="3813"/>
        <v>0</v>
      </c>
      <c r="AV1978" s="388">
        <f t="shared" si="3814"/>
        <v>0</v>
      </c>
      <c r="AW1978" s="379">
        <f t="shared" si="3815"/>
        <v>0</v>
      </c>
      <c r="AX1978" s="380">
        <f t="shared" si="3816"/>
        <v>0</v>
      </c>
      <c r="AY1978" s="292">
        <f t="shared" si="3817"/>
        <v>0</v>
      </c>
      <c r="AZ1978" s="388">
        <f t="shared" si="3818"/>
        <v>0</v>
      </c>
      <c r="BA1978" s="379">
        <f t="shared" si="3819"/>
        <v>0</v>
      </c>
      <c r="BB1978" s="380">
        <f t="shared" si="3820"/>
        <v>0</v>
      </c>
      <c r="BC1978" s="292">
        <f t="shared" si="3821"/>
        <v>0</v>
      </c>
      <c r="BD1978" s="388">
        <f t="shared" si="3822"/>
        <v>0</v>
      </c>
      <c r="BE1978" s="379">
        <f t="shared" si="3823"/>
        <v>0</v>
      </c>
      <c r="BF1978" s="380">
        <f t="shared" si="3824"/>
        <v>0</v>
      </c>
      <c r="BG1978" s="292">
        <f t="shared" si="3825"/>
        <v>0</v>
      </c>
      <c r="BH1978" s="388">
        <f t="shared" si="3826"/>
        <v>0</v>
      </c>
      <c r="BI1978" s="379">
        <f t="shared" si="3827"/>
        <v>0</v>
      </c>
      <c r="BJ1978" s="380">
        <f t="shared" si="3828"/>
        <v>0</v>
      </c>
      <c r="BK1978" s="292">
        <f t="shared" si="3829"/>
        <v>0</v>
      </c>
      <c r="CD1978" s="299" t="s">
        <v>1917</v>
      </c>
      <c r="CE1978" s="301">
        <f t="shared" ref="CE1978" si="4164">SUM(D1978:D1983)</f>
        <v>0</v>
      </c>
      <c r="CF1978" s="301">
        <f t="shared" ref="CF1978" si="4165">SUM(E1978:E1983)</f>
        <v>0</v>
      </c>
      <c r="CG1978" s="301">
        <f t="shared" ref="CG1978" si="4166">SUM(F1978:F1983)</f>
        <v>0</v>
      </c>
      <c r="CH1978" s="301">
        <f t="shared" ref="CH1978" si="4167">SUM(G1978:G1983)</f>
        <v>0</v>
      </c>
      <c r="CI1978" s="301">
        <f t="shared" ref="CI1978" si="4168">SUM(H1978:H1983)</f>
        <v>0</v>
      </c>
      <c r="CJ1978" s="301">
        <f t="shared" ref="CJ1978" si="4169">SUM(I1978:I1983)</f>
        <v>0</v>
      </c>
      <c r="CK1978" s="301">
        <f t="shared" ref="CK1978" si="4170">SUM(J1978:J1983)</f>
        <v>0</v>
      </c>
      <c r="CL1978" s="301">
        <f t="shared" ref="CL1978" si="4171">SUM(K1978:K1983)</f>
        <v>0</v>
      </c>
      <c r="CM1978" s="301">
        <f t="shared" ref="CM1978" si="4172">SUM(L1978:L1983)</f>
        <v>0</v>
      </c>
      <c r="CN1978" s="301">
        <f t="shared" ref="CN1978" si="4173">SUM(M1978:M1983)</f>
        <v>0</v>
      </c>
      <c r="CO1978" s="301">
        <f t="shared" ref="CO1978" si="4174">SUM(N1978:N1983)</f>
        <v>0</v>
      </c>
      <c r="CP1978" s="301">
        <f t="shared" ref="CP1978" si="4175">SUM(O1978:O1983)</f>
        <v>0</v>
      </c>
      <c r="CQ1978" s="301">
        <f t="shared" ref="CQ1978" si="4176">SUM(P1978:P1983)</f>
        <v>0</v>
      </c>
      <c r="CR1978" s="301">
        <f t="shared" ref="CR1978" si="4177">SUM(Q1978:Q1983)</f>
        <v>0</v>
      </c>
      <c r="CS1978" s="301">
        <f t="shared" ref="CS1978" si="4178">SUM(R1978:R1983)</f>
        <v>0</v>
      </c>
      <c r="CT1978" s="301">
        <f t="shared" ref="CT1978" si="4179">SUM(S1978:S1983)</f>
        <v>0</v>
      </c>
      <c r="CU1978" s="301">
        <f t="shared" ref="CU1978" si="4180">SUM(T1978:T1983)</f>
        <v>0</v>
      </c>
      <c r="CV1978" s="301">
        <f t="shared" ref="CV1978" si="4181">SUM(U1978:U1983)</f>
        <v>0</v>
      </c>
      <c r="CW1978" s="301">
        <f t="shared" ref="CW1978" si="4182">SUM(V1978:V1983)</f>
        <v>0</v>
      </c>
      <c r="CX1978" s="301">
        <f t="shared" ref="CX1978" si="4183">SUM(W1978:W1983)</f>
        <v>0</v>
      </c>
      <c r="CY1978" s="301">
        <f t="shared" ref="CY1978" si="4184">SUM(X1978:X1983)</f>
        <v>0</v>
      </c>
      <c r="CZ1978" s="301">
        <f t="shared" ref="CZ1978" si="4185">SUM(Y1978:Y1983)</f>
        <v>0</v>
      </c>
      <c r="DA1978" s="301">
        <f t="shared" ref="DA1978" si="4186">SUM(Z1978:Z1983)</f>
        <v>0</v>
      </c>
      <c r="DB1978" s="301">
        <f t="shared" ref="DB1978" si="4187">SUM(AA1978:AA1983)</f>
        <v>0</v>
      </c>
      <c r="DC1978" s="301">
        <f t="shared" ref="DC1978" si="4188">SUM(AB1978:AB1983)</f>
        <v>0</v>
      </c>
      <c r="DD1978" s="301">
        <f t="shared" ref="DD1978" si="4189">SUM(AC1978:AC1983)</f>
        <v>0</v>
      </c>
      <c r="DE1978" s="301">
        <f t="shared" ref="DE1978" si="4190">SUM(AD1978:AD1983)</f>
        <v>0</v>
      </c>
      <c r="DF1978" s="301"/>
      <c r="DG1978" s="301"/>
      <c r="DH1978" s="301"/>
      <c r="DJ1978" s="612"/>
      <c r="DK1978" s="613"/>
      <c r="DL1978" s="415"/>
      <c r="DM1978" s="416"/>
      <c r="DN1978" s="416"/>
      <c r="DO1978" s="416"/>
      <c r="DP1978" s="416"/>
      <c r="DQ1978" s="416"/>
      <c r="DR1978" s="416"/>
      <c r="DS1978" s="416"/>
      <c r="DT1978" s="416"/>
      <c r="DU1978" s="416"/>
      <c r="DV1978" s="416"/>
      <c r="DW1978" s="416"/>
      <c r="DX1978" s="416"/>
      <c r="DY1978" s="416"/>
      <c r="DZ1978" s="416"/>
      <c r="EA1978" s="416"/>
      <c r="EB1978" s="416"/>
      <c r="EC1978" s="416"/>
      <c r="ED1978" s="416"/>
      <c r="EE1978" s="416"/>
      <c r="EF1978" s="416"/>
      <c r="EG1978" s="416"/>
      <c r="EH1978" s="416"/>
      <c r="EI1978" s="416"/>
      <c r="EJ1978" s="416"/>
      <c r="EK1978" s="416"/>
      <c r="EL1978" s="416"/>
      <c r="EM1978" s="416"/>
      <c r="EN1978" s="416"/>
      <c r="EO1978" s="417"/>
      <c r="ET1978" s="375"/>
      <c r="EU1978" s="375"/>
      <c r="EV1978" s="375"/>
      <c r="FF1978" s="400"/>
      <c r="FG1978" s="400"/>
      <c r="FH1978" s="400"/>
      <c r="FV1978" s="375"/>
      <c r="FW1978" s="375"/>
      <c r="FX1978" s="375"/>
    </row>
    <row r="1979" spans="1:180" ht="38.25" customHeight="1" x14ac:dyDescent="0.25">
      <c r="A1979" s="152"/>
      <c r="B1979" s="152"/>
      <c r="C1979" s="237" t="s">
        <v>553</v>
      </c>
      <c r="D1979" s="280"/>
      <c r="E1979" s="281"/>
      <c r="F1979" s="281"/>
      <c r="G1979" s="628"/>
      <c r="H1979" s="628"/>
      <c r="I1979" s="281"/>
      <c r="J1979" s="281"/>
      <c r="K1979" s="628"/>
      <c r="L1979" s="628"/>
      <c r="M1979" s="281"/>
      <c r="N1979" s="281"/>
      <c r="O1979" s="628"/>
      <c r="P1979" s="628"/>
      <c r="Q1979" s="281"/>
      <c r="R1979" s="281"/>
      <c r="S1979" s="628"/>
      <c r="T1979" s="628"/>
      <c r="U1979" s="281"/>
      <c r="V1979" s="281"/>
      <c r="W1979" s="628"/>
      <c r="X1979" s="628"/>
      <c r="Y1979" s="281"/>
      <c r="Z1979" s="281"/>
      <c r="AA1979" s="628"/>
      <c r="AB1979" s="628"/>
      <c r="AC1979" s="281"/>
      <c r="AD1979" s="281"/>
      <c r="AE1979" s="60"/>
      <c r="AF1979" s="259"/>
      <c r="AG1979" s="375">
        <f t="shared" si="3418"/>
        <v>27</v>
      </c>
      <c r="AH1979" s="375"/>
      <c r="AI1979" s="375"/>
      <c r="AJ1979" s="388">
        <f t="shared" si="3802"/>
        <v>0</v>
      </c>
      <c r="AK1979" s="379">
        <f t="shared" si="3803"/>
        <v>0</v>
      </c>
      <c r="AL1979" s="380">
        <f t="shared" si="3804"/>
        <v>0</v>
      </c>
      <c r="AM1979" s="292">
        <f t="shared" si="3805"/>
        <v>0</v>
      </c>
      <c r="AN1979" s="388">
        <f t="shared" si="3806"/>
        <v>0</v>
      </c>
      <c r="AO1979" s="379">
        <f t="shared" si="3807"/>
        <v>0</v>
      </c>
      <c r="AP1979" s="380">
        <f t="shared" si="3808"/>
        <v>0</v>
      </c>
      <c r="AQ1979" s="292">
        <f t="shared" si="3809"/>
        <v>0</v>
      </c>
      <c r="AR1979" s="388">
        <f t="shared" si="3810"/>
        <v>0</v>
      </c>
      <c r="AS1979" s="379">
        <f t="shared" si="3811"/>
        <v>0</v>
      </c>
      <c r="AT1979" s="380">
        <f t="shared" si="3812"/>
        <v>0</v>
      </c>
      <c r="AU1979" s="292">
        <f t="shared" si="3813"/>
        <v>0</v>
      </c>
      <c r="AV1979" s="388">
        <f t="shared" si="3814"/>
        <v>0</v>
      </c>
      <c r="AW1979" s="379">
        <f t="shared" si="3815"/>
        <v>0</v>
      </c>
      <c r="AX1979" s="380">
        <f t="shared" si="3816"/>
        <v>0</v>
      </c>
      <c r="AY1979" s="292">
        <f t="shared" si="3817"/>
        <v>0</v>
      </c>
      <c r="AZ1979" s="388">
        <f t="shared" si="3818"/>
        <v>0</v>
      </c>
      <c r="BA1979" s="379">
        <f t="shared" si="3819"/>
        <v>0</v>
      </c>
      <c r="BB1979" s="380">
        <f t="shared" si="3820"/>
        <v>0</v>
      </c>
      <c r="BC1979" s="292">
        <f t="shared" si="3821"/>
        <v>0</v>
      </c>
      <c r="BD1979" s="388">
        <f t="shared" si="3822"/>
        <v>0</v>
      </c>
      <c r="BE1979" s="379">
        <f t="shared" si="3823"/>
        <v>0</v>
      </c>
      <c r="BF1979" s="380">
        <f t="shared" si="3824"/>
        <v>0</v>
      </c>
      <c r="BG1979" s="292">
        <f t="shared" si="3825"/>
        <v>0</v>
      </c>
      <c r="BH1979" s="388">
        <f t="shared" si="3826"/>
        <v>0</v>
      </c>
      <c r="BI1979" s="379">
        <f t="shared" si="3827"/>
        <v>0</v>
      </c>
      <c r="BJ1979" s="380">
        <f t="shared" si="3828"/>
        <v>0</v>
      </c>
      <c r="BK1979" s="292">
        <f t="shared" si="3829"/>
        <v>0</v>
      </c>
      <c r="CD1979" s="299" t="s">
        <v>1910</v>
      </c>
      <c r="CE1979" s="422">
        <f t="shared" ref="CE1979" si="4191">IF(CE1977="NA",COUNTIF(D1978:D1983,"NA"),COUNTIF(D1978:D1983,"NS"))</f>
        <v>0</v>
      </c>
      <c r="CF1979" s="422">
        <f t="shared" ref="CF1979" si="4192">IF(CF1977="NA",COUNTIF(E1978:E1983,"NA"),COUNTIF(E1978:E1983,"NS"))</f>
        <v>0</v>
      </c>
      <c r="CG1979" s="422">
        <f t="shared" ref="CG1979" si="4193">IF(CG1977="NA",COUNTIF(F1978:F1983,"NA"),COUNTIF(F1978:F1983,"NS"))</f>
        <v>0</v>
      </c>
      <c r="CH1979" s="422">
        <f t="shared" ref="CH1979" si="4194">IF(CH1977="NA",COUNTIF(G1978:G1983,"NA"),COUNTIF(G1978:G1983,"NS"))</f>
        <v>0</v>
      </c>
      <c r="CI1979" s="422">
        <f t="shared" ref="CI1979" si="4195">IF(CI1977="NA",COUNTIF(H1978:H1983,"NA"),COUNTIF(H1978:H1983,"NS"))</f>
        <v>0</v>
      </c>
      <c r="CJ1979" s="422">
        <f t="shared" ref="CJ1979" si="4196">IF(CJ1977="NA",COUNTIF(I1978:I1983,"NA"),COUNTIF(I1978:I1983,"NS"))</f>
        <v>0</v>
      </c>
      <c r="CK1979" s="422">
        <f t="shared" ref="CK1979" si="4197">IF(CK1977="NA",COUNTIF(J1978:J1983,"NA"),COUNTIF(J1978:J1983,"NS"))</f>
        <v>0</v>
      </c>
      <c r="CL1979" s="422">
        <f t="shared" ref="CL1979" si="4198">IF(CL1977="NA",COUNTIF(K1978:K1983,"NA"),COUNTIF(K1978:K1983,"NS"))</f>
        <v>0</v>
      </c>
      <c r="CM1979" s="422">
        <f t="shared" ref="CM1979" si="4199">IF(CM1977="NA",COUNTIF(L1978:L1983,"NA"),COUNTIF(L1978:L1983,"NS"))</f>
        <v>0</v>
      </c>
      <c r="CN1979" s="422">
        <f t="shared" ref="CN1979" si="4200">IF(CN1977="NA",COUNTIF(M1978:M1983,"NA"),COUNTIF(M1978:M1983,"NS"))</f>
        <v>0</v>
      </c>
      <c r="CO1979" s="422">
        <f t="shared" ref="CO1979" si="4201">IF(CO1977="NA",COUNTIF(N1978:N1983,"NA"),COUNTIF(N1978:N1983,"NS"))</f>
        <v>0</v>
      </c>
      <c r="CP1979" s="422">
        <f t="shared" ref="CP1979" si="4202">IF(CP1977="NA",COUNTIF(O1978:O1983,"NA"),COUNTIF(O1978:O1983,"NS"))</f>
        <v>0</v>
      </c>
      <c r="CQ1979" s="422">
        <f t="shared" ref="CQ1979" si="4203">IF(CQ1977="NA",COUNTIF(P1978:P1983,"NA"),COUNTIF(P1978:P1983,"NS"))</f>
        <v>0</v>
      </c>
      <c r="CR1979" s="422">
        <f t="shared" ref="CR1979" si="4204">IF(CR1977="NA",COUNTIF(Q1978:Q1983,"NA"),COUNTIF(Q1978:Q1983,"NS"))</f>
        <v>0</v>
      </c>
      <c r="CS1979" s="422">
        <f t="shared" ref="CS1979" si="4205">IF(CS1977="NA",COUNTIF(R1978:R1983,"NA"),COUNTIF(R1978:R1983,"NS"))</f>
        <v>0</v>
      </c>
      <c r="CT1979" s="422">
        <f t="shared" ref="CT1979" si="4206">IF(CT1977="NA",COUNTIF(S1978:S1983,"NA"),COUNTIF(S1978:S1983,"NS"))</f>
        <v>0</v>
      </c>
      <c r="CU1979" s="422">
        <f t="shared" ref="CU1979" si="4207">IF(CU1977="NA",COUNTIF(T1978:T1983,"NA"),COUNTIF(T1978:T1983,"NS"))</f>
        <v>0</v>
      </c>
      <c r="CV1979" s="422">
        <f t="shared" ref="CV1979" si="4208">IF(CV1977="NA",COUNTIF(U1978:U1983,"NA"),COUNTIF(U1978:U1983,"NS"))</f>
        <v>0</v>
      </c>
      <c r="CW1979" s="422">
        <f t="shared" ref="CW1979" si="4209">IF(CW1977="NA",COUNTIF(V1978:V1983,"NA"),COUNTIF(V1978:V1983,"NS"))</f>
        <v>0</v>
      </c>
      <c r="CX1979" s="422">
        <f t="shared" ref="CX1979" si="4210">IF(CX1977="NA",COUNTIF(W1978:W1983,"NA"),COUNTIF(W1978:W1983,"NS"))</f>
        <v>0</v>
      </c>
      <c r="CY1979" s="422">
        <f t="shared" ref="CY1979" si="4211">IF(CY1977="NA",COUNTIF(X1978:X1983,"NA"),COUNTIF(X1978:X1983,"NS"))</f>
        <v>0</v>
      </c>
      <c r="CZ1979" s="422">
        <f t="shared" ref="CZ1979" si="4212">IF(CZ1977="NA",COUNTIF(Y1978:Y1983,"NA"),COUNTIF(Y1978:Y1983,"NS"))</f>
        <v>0</v>
      </c>
      <c r="DA1979" s="422">
        <f t="shared" ref="DA1979" si="4213">IF(DA1977="NA",COUNTIF(Z1978:Z1983,"NA"),COUNTIF(Z1978:Z1983,"NS"))</f>
        <v>0</v>
      </c>
      <c r="DB1979" s="422">
        <f t="shared" ref="DB1979" si="4214">IF(DB1977="NA",COUNTIF(AA1978:AA1983,"NA"),COUNTIF(AA1978:AA1983,"NS"))</f>
        <v>0</v>
      </c>
      <c r="DC1979" s="422">
        <f t="shared" ref="DC1979" si="4215">IF(DC1977="NA",COUNTIF(AB1978:AB1983,"NA"),COUNTIF(AB1978:AB1983,"NS"))</f>
        <v>0</v>
      </c>
      <c r="DD1979" s="422">
        <f t="shared" ref="DD1979" si="4216">IF(DD1977="NA",COUNTIF(AC1978:AC1983,"NA"),COUNTIF(AC1978:AC1983,"NS"))</f>
        <v>0</v>
      </c>
      <c r="DE1979" s="422">
        <f t="shared" ref="DE1979" si="4217">IF(DE1977="NA",COUNTIF(AD1978:AD1983,"NA"),COUNTIF(AD1978:AD1983,"NS"))</f>
        <v>0</v>
      </c>
      <c r="DF1979" s="300"/>
      <c r="DG1979" s="300"/>
      <c r="DH1979" s="300"/>
      <c r="DJ1979" s="612"/>
      <c r="DK1979" s="613"/>
      <c r="DL1979" s="415"/>
      <c r="DM1979" s="416"/>
      <c r="DN1979" s="416"/>
      <c r="DO1979" s="416"/>
      <c r="DP1979" s="416"/>
      <c r="DQ1979" s="416"/>
      <c r="DR1979" s="416"/>
      <c r="DS1979" s="416"/>
      <c r="DT1979" s="416"/>
      <c r="DU1979" s="416"/>
      <c r="DV1979" s="416"/>
      <c r="DW1979" s="416"/>
      <c r="DX1979" s="416"/>
      <c r="DY1979" s="416"/>
      <c r="DZ1979" s="416"/>
      <c r="EA1979" s="416"/>
      <c r="EB1979" s="416"/>
      <c r="EC1979" s="416"/>
      <c r="ED1979" s="416"/>
      <c r="EE1979" s="416"/>
      <c r="EF1979" s="416"/>
      <c r="EG1979" s="416"/>
      <c r="EH1979" s="416"/>
      <c r="EI1979" s="416"/>
      <c r="EJ1979" s="416"/>
      <c r="EK1979" s="416"/>
      <c r="EL1979" s="416"/>
      <c r="EM1979" s="416"/>
      <c r="EN1979" s="416"/>
      <c r="EO1979" s="417"/>
      <c r="ET1979" s="375"/>
      <c r="EU1979" s="375"/>
      <c r="EV1979" s="375"/>
      <c r="FF1979" s="400"/>
      <c r="FG1979" s="400"/>
      <c r="FH1979" s="400"/>
      <c r="FV1979" s="375"/>
      <c r="FW1979" s="375"/>
      <c r="FX1979" s="375"/>
    </row>
    <row r="1980" spans="1:180" ht="38.25" customHeight="1" x14ac:dyDescent="0.25">
      <c r="A1980" s="152"/>
      <c r="B1980" s="152"/>
      <c r="C1980" s="237" t="s">
        <v>554</v>
      </c>
      <c r="D1980" s="280"/>
      <c r="E1980" s="281"/>
      <c r="F1980" s="281"/>
      <c r="G1980" s="628"/>
      <c r="H1980" s="628"/>
      <c r="I1980" s="281"/>
      <c r="J1980" s="281"/>
      <c r="K1980" s="628"/>
      <c r="L1980" s="628"/>
      <c r="M1980" s="281"/>
      <c r="N1980" s="281"/>
      <c r="O1980" s="628"/>
      <c r="P1980" s="628"/>
      <c r="Q1980" s="281"/>
      <c r="R1980" s="281"/>
      <c r="S1980" s="628"/>
      <c r="T1980" s="628"/>
      <c r="U1980" s="281"/>
      <c r="V1980" s="281"/>
      <c r="W1980" s="628"/>
      <c r="X1980" s="628"/>
      <c r="Y1980" s="281"/>
      <c r="Z1980" s="281"/>
      <c r="AA1980" s="628"/>
      <c r="AB1980" s="628"/>
      <c r="AC1980" s="281"/>
      <c r="AD1980" s="281"/>
      <c r="AE1980" s="60"/>
      <c r="AF1980" s="259"/>
      <c r="AG1980" s="375">
        <f t="shared" si="3418"/>
        <v>27</v>
      </c>
      <c r="AH1980" s="375"/>
      <c r="AI1980" s="375"/>
      <c r="AJ1980" s="388">
        <f t="shared" si="3802"/>
        <v>0</v>
      </c>
      <c r="AK1980" s="379">
        <f t="shared" si="3803"/>
        <v>0</v>
      </c>
      <c r="AL1980" s="380">
        <f t="shared" si="3804"/>
        <v>0</v>
      </c>
      <c r="AM1980" s="292">
        <f t="shared" si="3805"/>
        <v>0</v>
      </c>
      <c r="AN1980" s="388">
        <f t="shared" si="3806"/>
        <v>0</v>
      </c>
      <c r="AO1980" s="379">
        <f t="shared" si="3807"/>
        <v>0</v>
      </c>
      <c r="AP1980" s="380">
        <f t="shared" si="3808"/>
        <v>0</v>
      </c>
      <c r="AQ1980" s="292">
        <f t="shared" si="3809"/>
        <v>0</v>
      </c>
      <c r="AR1980" s="388">
        <f t="shared" si="3810"/>
        <v>0</v>
      </c>
      <c r="AS1980" s="379">
        <f t="shared" si="3811"/>
        <v>0</v>
      </c>
      <c r="AT1980" s="380">
        <f t="shared" si="3812"/>
        <v>0</v>
      </c>
      <c r="AU1980" s="292">
        <f t="shared" si="3813"/>
        <v>0</v>
      </c>
      <c r="AV1980" s="388">
        <f t="shared" si="3814"/>
        <v>0</v>
      </c>
      <c r="AW1980" s="379">
        <f t="shared" si="3815"/>
        <v>0</v>
      </c>
      <c r="AX1980" s="380">
        <f t="shared" si="3816"/>
        <v>0</v>
      </c>
      <c r="AY1980" s="292">
        <f t="shared" si="3817"/>
        <v>0</v>
      </c>
      <c r="AZ1980" s="388">
        <f t="shared" si="3818"/>
        <v>0</v>
      </c>
      <c r="BA1980" s="379">
        <f t="shared" si="3819"/>
        <v>0</v>
      </c>
      <c r="BB1980" s="380">
        <f t="shared" si="3820"/>
        <v>0</v>
      </c>
      <c r="BC1980" s="292">
        <f t="shared" si="3821"/>
        <v>0</v>
      </c>
      <c r="BD1980" s="388">
        <f t="shared" si="3822"/>
        <v>0</v>
      </c>
      <c r="BE1980" s="379">
        <f t="shared" si="3823"/>
        <v>0</v>
      </c>
      <c r="BF1980" s="380">
        <f t="shared" si="3824"/>
        <v>0</v>
      </c>
      <c r="BG1980" s="292">
        <f t="shared" si="3825"/>
        <v>0</v>
      </c>
      <c r="BH1980" s="388">
        <f t="shared" si="3826"/>
        <v>0</v>
      </c>
      <c r="BI1980" s="379">
        <f t="shared" si="3827"/>
        <v>0</v>
      </c>
      <c r="BJ1980" s="380">
        <f t="shared" si="3828"/>
        <v>0</v>
      </c>
      <c r="BK1980" s="292">
        <f t="shared" si="3829"/>
        <v>0</v>
      </c>
      <c r="CD1980" s="299" t="s">
        <v>1918</v>
      </c>
      <c r="CE1980" s="425">
        <f t="shared" ref="CE1980" si="4218">IF(OR(AND(CE1977=0,CE1979&gt;0),AND(CE1977="NS",CE1978&gt;0),AND(CE1977="NS",CE1978=0,CE1979=0)),1,IF(OR(AND(CE1979&gt;=2,CE1978&lt;CE1977),AND(CE1977="NS",CE1978=0,CE1979&gt;0),OR(CE1977=CE1978,AND(CE1977="",CE1979=0,CE1978=0))),0,1))</f>
        <v>0</v>
      </c>
      <c r="CF1980" s="425">
        <f t="shared" ref="CF1980" si="4219">IF(OR(AND(CF1977=0,CF1979&gt;0),AND(CF1977="NS",CF1978&gt;0),AND(CF1977="NS",CF1978=0,CF1979=0)),1,IF(OR(AND(CF1979&gt;=2,CF1978&lt;CF1977),AND(CF1977="NS",CF1978=0,CF1979&gt;0),OR(CF1977=CF1978,AND(CF1977="",CF1979=0,CF1978=0))),0,1))</f>
        <v>0</v>
      </c>
      <c r="CG1980" s="425">
        <f t="shared" ref="CG1980" si="4220">IF(OR(AND(CG1977=0,CG1979&gt;0),AND(CG1977="NS",CG1978&gt;0),AND(CG1977="NS",CG1978=0,CG1979=0)),1,IF(OR(AND(CG1979&gt;=2,CG1978&lt;CG1977),AND(CG1977="NS",CG1978=0,CG1979&gt;0),OR(CG1977=CG1978,AND(CG1977="",CG1979=0,CG1978=0))),0,1))</f>
        <v>0</v>
      </c>
      <c r="CH1980" s="425">
        <f t="shared" ref="CH1980" si="4221">IF(OR(AND(CH1977=0,CH1979&gt;0),AND(CH1977="NS",CH1978&gt;0),AND(CH1977="NS",CH1978=0,CH1979=0)),1,IF(OR(AND(CH1979&gt;=2,CH1978&lt;CH1977),AND(CH1977="NS",CH1978=0,CH1979&gt;0),OR(CH1977=CH1978,AND(CH1977="",CH1979=0,CH1978=0))),0,1))</f>
        <v>0</v>
      </c>
      <c r="CI1980" s="425">
        <f t="shared" ref="CI1980" si="4222">IF(OR(AND(CI1977=0,CI1979&gt;0),AND(CI1977="NS",CI1978&gt;0),AND(CI1977="NS",CI1978=0,CI1979=0)),1,IF(OR(AND(CI1979&gt;=2,CI1978&lt;CI1977),AND(CI1977="NS",CI1978=0,CI1979&gt;0),OR(CI1977=CI1978,AND(CI1977="",CI1979=0,CI1978=0))),0,1))</f>
        <v>0</v>
      </c>
      <c r="CJ1980" s="425">
        <f t="shared" ref="CJ1980" si="4223">IF(OR(AND(CJ1977=0,CJ1979&gt;0),AND(CJ1977="NS",CJ1978&gt;0),AND(CJ1977="NS",CJ1978=0,CJ1979=0)),1,IF(OR(AND(CJ1979&gt;=2,CJ1978&lt;CJ1977),AND(CJ1977="NS",CJ1978=0,CJ1979&gt;0),OR(CJ1977=CJ1978,AND(CJ1977="",CJ1979=0,CJ1978=0))),0,1))</f>
        <v>0</v>
      </c>
      <c r="CK1980" s="425">
        <f t="shared" ref="CK1980" si="4224">IF(OR(AND(CK1977=0,CK1979&gt;0),AND(CK1977="NS",CK1978&gt;0),AND(CK1977="NS",CK1978=0,CK1979=0)),1,IF(OR(AND(CK1979&gt;=2,CK1978&lt;CK1977),AND(CK1977="NS",CK1978=0,CK1979&gt;0),OR(CK1977=CK1978,AND(CK1977="",CK1979=0,CK1978=0))),0,1))</f>
        <v>0</v>
      </c>
      <c r="CL1980" s="425">
        <f t="shared" ref="CL1980" si="4225">IF(OR(AND(CL1977=0,CL1979&gt;0),AND(CL1977="NS",CL1978&gt;0),AND(CL1977="NS",CL1978=0,CL1979=0)),1,IF(OR(AND(CL1979&gt;=2,CL1978&lt;CL1977),AND(CL1977="NS",CL1978=0,CL1979&gt;0),OR(CL1977=CL1978,AND(CL1977="",CL1979=0,CL1978=0))),0,1))</f>
        <v>0</v>
      </c>
      <c r="CM1980" s="425">
        <f t="shared" ref="CM1980" si="4226">IF(OR(AND(CM1977=0,CM1979&gt;0),AND(CM1977="NS",CM1978&gt;0),AND(CM1977="NS",CM1978=0,CM1979=0)),1,IF(OR(AND(CM1979&gt;=2,CM1978&lt;CM1977),AND(CM1977="NS",CM1978=0,CM1979&gt;0),OR(CM1977=CM1978,AND(CM1977="",CM1979=0,CM1978=0))),0,1))</f>
        <v>0</v>
      </c>
      <c r="CN1980" s="425">
        <f t="shared" ref="CN1980" si="4227">IF(OR(AND(CN1977=0,CN1979&gt;0),AND(CN1977="NS",CN1978&gt;0),AND(CN1977="NS",CN1978=0,CN1979=0)),1,IF(OR(AND(CN1979&gt;=2,CN1978&lt;CN1977),AND(CN1977="NS",CN1978=0,CN1979&gt;0),OR(CN1977=CN1978,AND(CN1977="",CN1979=0,CN1978=0))),0,1))</f>
        <v>0</v>
      </c>
      <c r="CO1980" s="425">
        <f t="shared" ref="CO1980" si="4228">IF(OR(AND(CO1977=0,CO1979&gt;0),AND(CO1977="NS",CO1978&gt;0),AND(CO1977="NS",CO1978=0,CO1979=0)),1,IF(OR(AND(CO1979&gt;=2,CO1978&lt;CO1977),AND(CO1977="NS",CO1978=0,CO1979&gt;0),OR(CO1977=CO1978,AND(CO1977="",CO1979=0,CO1978=0))),0,1))</f>
        <v>0</v>
      </c>
      <c r="CP1980" s="425">
        <f t="shared" ref="CP1980" si="4229">IF(OR(AND(CP1977=0,CP1979&gt;0),AND(CP1977="NS",CP1978&gt;0),AND(CP1977="NS",CP1978=0,CP1979=0)),1,IF(OR(AND(CP1979&gt;=2,CP1978&lt;CP1977),AND(CP1977="NS",CP1978=0,CP1979&gt;0),OR(CP1977=CP1978,AND(CP1977="",CP1979=0,CP1978=0))),0,1))</f>
        <v>0</v>
      </c>
      <c r="CQ1980" s="425">
        <f t="shared" ref="CQ1980" si="4230">IF(OR(AND(CQ1977=0,CQ1979&gt;0),AND(CQ1977="NS",CQ1978&gt;0),AND(CQ1977="NS",CQ1978=0,CQ1979=0)),1,IF(OR(AND(CQ1979&gt;=2,CQ1978&lt;CQ1977),AND(CQ1977="NS",CQ1978=0,CQ1979&gt;0),OR(CQ1977=CQ1978,AND(CQ1977="",CQ1979=0,CQ1978=0))),0,1))</f>
        <v>0</v>
      </c>
      <c r="CR1980" s="425">
        <f t="shared" ref="CR1980" si="4231">IF(OR(AND(CR1977=0,CR1979&gt;0),AND(CR1977="NS",CR1978&gt;0),AND(CR1977="NS",CR1978=0,CR1979=0)),1,IF(OR(AND(CR1979&gt;=2,CR1978&lt;CR1977),AND(CR1977="NS",CR1978=0,CR1979&gt;0),OR(CR1977=CR1978,AND(CR1977="",CR1979=0,CR1978=0))),0,1))</f>
        <v>0</v>
      </c>
      <c r="CS1980" s="425">
        <f t="shared" ref="CS1980" si="4232">IF(OR(AND(CS1977=0,CS1979&gt;0),AND(CS1977="NS",CS1978&gt;0),AND(CS1977="NS",CS1978=0,CS1979=0)),1,IF(OR(AND(CS1979&gt;=2,CS1978&lt;CS1977),AND(CS1977="NS",CS1978=0,CS1979&gt;0),OR(CS1977=CS1978,AND(CS1977="",CS1979=0,CS1978=0))),0,1))</f>
        <v>0</v>
      </c>
      <c r="CT1980" s="425">
        <f t="shared" ref="CT1980" si="4233">IF(OR(AND(CT1977=0,CT1979&gt;0),AND(CT1977="NS",CT1978&gt;0),AND(CT1977="NS",CT1978=0,CT1979=0)),1,IF(OR(AND(CT1979&gt;=2,CT1978&lt;CT1977),AND(CT1977="NS",CT1978=0,CT1979&gt;0),OR(CT1977=CT1978,AND(CT1977="",CT1979=0,CT1978=0))),0,1))</f>
        <v>0</v>
      </c>
      <c r="CU1980" s="425">
        <f t="shared" ref="CU1980" si="4234">IF(OR(AND(CU1977=0,CU1979&gt;0),AND(CU1977="NS",CU1978&gt;0),AND(CU1977="NS",CU1978=0,CU1979=0)),1,IF(OR(AND(CU1979&gt;=2,CU1978&lt;CU1977),AND(CU1977="NS",CU1978=0,CU1979&gt;0),OR(CU1977=CU1978,AND(CU1977="",CU1979=0,CU1978=0))),0,1))</f>
        <v>0</v>
      </c>
      <c r="CV1980" s="425">
        <f t="shared" ref="CV1980" si="4235">IF(OR(AND(CV1977=0,CV1979&gt;0),AND(CV1977="NS",CV1978&gt;0),AND(CV1977="NS",CV1978=0,CV1979=0)),1,IF(OR(AND(CV1979&gt;=2,CV1978&lt;CV1977),AND(CV1977="NS",CV1978=0,CV1979&gt;0),OR(CV1977=CV1978,AND(CV1977="",CV1979=0,CV1978=0))),0,1))</f>
        <v>0</v>
      </c>
      <c r="CW1980" s="425">
        <f t="shared" ref="CW1980" si="4236">IF(OR(AND(CW1977=0,CW1979&gt;0),AND(CW1977="NS",CW1978&gt;0),AND(CW1977="NS",CW1978=0,CW1979=0)),1,IF(OR(AND(CW1979&gt;=2,CW1978&lt;CW1977),AND(CW1977="NS",CW1978=0,CW1979&gt;0),OR(CW1977=CW1978,AND(CW1977="",CW1979=0,CW1978=0))),0,1))</f>
        <v>0</v>
      </c>
      <c r="CX1980" s="425">
        <f t="shared" ref="CX1980" si="4237">IF(OR(AND(CX1977=0,CX1979&gt;0),AND(CX1977="NS",CX1978&gt;0),AND(CX1977="NS",CX1978=0,CX1979=0)),1,IF(OR(AND(CX1979&gt;=2,CX1978&lt;CX1977),AND(CX1977="NS",CX1978=0,CX1979&gt;0),OR(CX1977=CX1978,AND(CX1977="",CX1979=0,CX1978=0))),0,1))</f>
        <v>0</v>
      </c>
      <c r="CY1980" s="425">
        <f t="shared" ref="CY1980" si="4238">IF(OR(AND(CY1977=0,CY1979&gt;0),AND(CY1977="NS",CY1978&gt;0),AND(CY1977="NS",CY1978=0,CY1979=0)),1,IF(OR(AND(CY1979&gt;=2,CY1978&lt;CY1977),AND(CY1977="NS",CY1978=0,CY1979&gt;0),OR(CY1977=CY1978,AND(CY1977="",CY1979=0,CY1978=0))),0,1))</f>
        <v>0</v>
      </c>
      <c r="CZ1980" s="425">
        <f t="shared" ref="CZ1980" si="4239">IF(OR(AND(CZ1977=0,CZ1979&gt;0),AND(CZ1977="NS",CZ1978&gt;0),AND(CZ1977="NS",CZ1978=0,CZ1979=0)),1,IF(OR(AND(CZ1979&gt;=2,CZ1978&lt;CZ1977),AND(CZ1977="NS",CZ1978=0,CZ1979&gt;0),OR(CZ1977=CZ1978,AND(CZ1977="",CZ1979=0,CZ1978=0))),0,1))</f>
        <v>0</v>
      </c>
      <c r="DA1980" s="425">
        <f t="shared" ref="DA1980" si="4240">IF(OR(AND(DA1977=0,DA1979&gt;0),AND(DA1977="NS",DA1978&gt;0),AND(DA1977="NS",DA1978=0,DA1979=0)),1,IF(OR(AND(DA1979&gt;=2,DA1978&lt;DA1977),AND(DA1977="NS",DA1978=0,DA1979&gt;0),OR(DA1977=DA1978,AND(DA1977="",DA1979=0,DA1978=0))),0,1))</f>
        <v>0</v>
      </c>
      <c r="DB1980" s="425">
        <f t="shared" ref="DB1980" si="4241">IF(OR(AND(DB1977=0,DB1979&gt;0),AND(DB1977="NS",DB1978&gt;0),AND(DB1977="NS",DB1978=0,DB1979=0)),1,IF(OR(AND(DB1979&gt;=2,DB1978&lt;DB1977),AND(DB1977="NS",DB1978=0,DB1979&gt;0),OR(DB1977=DB1978,AND(DB1977="",DB1979=0,DB1978=0))),0,1))</f>
        <v>0</v>
      </c>
      <c r="DC1980" s="425">
        <f t="shared" ref="DC1980" si="4242">IF(OR(AND(DC1977=0,DC1979&gt;0),AND(DC1977="NS",DC1978&gt;0),AND(DC1977="NS",DC1978=0,DC1979=0)),1,IF(OR(AND(DC1979&gt;=2,DC1978&lt;DC1977),AND(DC1977="NS",DC1978=0,DC1979&gt;0),OR(DC1977=DC1978,AND(DC1977="",DC1979=0,DC1978=0))),0,1))</f>
        <v>0</v>
      </c>
      <c r="DD1980" s="425">
        <f t="shared" ref="DD1980" si="4243">IF(OR(AND(DD1977=0,DD1979&gt;0),AND(DD1977="NS",DD1978&gt;0),AND(DD1977="NS",DD1978=0,DD1979=0)),1,IF(OR(AND(DD1979&gt;=2,DD1978&lt;DD1977),AND(DD1977="NS",DD1978=0,DD1979&gt;0),OR(DD1977=DD1978,AND(DD1977="",DD1979=0,DD1978=0))),0,1))</f>
        <v>0</v>
      </c>
      <c r="DE1980" s="425">
        <f t="shared" ref="DE1980" si="4244">IF(OR(AND(DE1977=0,DE1979&gt;0),AND(DE1977="NS",DE1978&gt;0),AND(DE1977="NS",DE1978=0,DE1979=0)),1,IF(OR(AND(DE1979&gt;=2,DE1978&lt;DE1977),AND(DE1977="NS",DE1978=0,DE1979&gt;0),OR(DE1977=DE1978,AND(DE1977="",DE1979=0,DE1978=0))),0,1))</f>
        <v>0</v>
      </c>
      <c r="DF1980" s="302"/>
      <c r="DG1980" s="302"/>
      <c r="DH1980" s="302"/>
      <c r="DI1980" s="400">
        <f>SUM(CE1980:DH1980)</f>
        <v>0</v>
      </c>
      <c r="DJ1980" s="612"/>
      <c r="DK1980" s="613"/>
      <c r="DL1980" s="415"/>
      <c r="DM1980" s="416"/>
      <c r="DN1980" s="416"/>
      <c r="DO1980" s="416"/>
      <c r="DP1980" s="416"/>
      <c r="DQ1980" s="416"/>
      <c r="DR1980" s="416"/>
      <c r="DS1980" s="416"/>
      <c r="DT1980" s="416"/>
      <c r="DU1980" s="416"/>
      <c r="DV1980" s="416"/>
      <c r="DW1980" s="416"/>
      <c r="DX1980" s="416"/>
      <c r="DY1980" s="416"/>
      <c r="DZ1980" s="416"/>
      <c r="EA1980" s="416"/>
      <c r="EB1980" s="416"/>
      <c r="EC1980" s="416"/>
      <c r="ED1980" s="416"/>
      <c r="EE1980" s="416"/>
      <c r="EF1980" s="416"/>
      <c r="EG1980" s="416"/>
      <c r="EH1980" s="416"/>
      <c r="EI1980" s="416"/>
      <c r="EJ1980" s="416"/>
      <c r="EK1980" s="416"/>
      <c r="EL1980" s="416"/>
      <c r="EM1980" s="416"/>
      <c r="EN1980" s="416"/>
      <c r="EO1980" s="417"/>
      <c r="ET1980" s="375"/>
      <c r="EU1980" s="375"/>
      <c r="EV1980" s="375"/>
      <c r="FF1980" s="400"/>
      <c r="FG1980" s="400"/>
      <c r="FH1980" s="400"/>
      <c r="FV1980" s="375"/>
      <c r="FW1980" s="375"/>
      <c r="FX1980" s="375"/>
    </row>
    <row r="1981" spans="1:180" ht="38.25" customHeight="1" x14ac:dyDescent="0.25">
      <c r="A1981" s="152"/>
      <c r="B1981" s="152"/>
      <c r="C1981" s="237" t="s">
        <v>555</v>
      </c>
      <c r="D1981" s="280"/>
      <c r="E1981" s="281"/>
      <c r="F1981" s="281"/>
      <c r="G1981" s="628"/>
      <c r="H1981" s="628"/>
      <c r="I1981" s="281"/>
      <c r="J1981" s="281"/>
      <c r="K1981" s="628"/>
      <c r="L1981" s="628"/>
      <c r="M1981" s="281"/>
      <c r="N1981" s="281"/>
      <c r="O1981" s="628"/>
      <c r="P1981" s="628"/>
      <c r="Q1981" s="281"/>
      <c r="R1981" s="281"/>
      <c r="S1981" s="628"/>
      <c r="T1981" s="628"/>
      <c r="U1981" s="281"/>
      <c r="V1981" s="281"/>
      <c r="W1981" s="628"/>
      <c r="X1981" s="628"/>
      <c r="Y1981" s="281"/>
      <c r="Z1981" s="281"/>
      <c r="AA1981" s="628"/>
      <c r="AB1981" s="628"/>
      <c r="AC1981" s="281"/>
      <c r="AD1981" s="281"/>
      <c r="AE1981" s="60"/>
      <c r="AF1981" s="259"/>
      <c r="AG1981" s="375">
        <f t="shared" si="3418"/>
        <v>27</v>
      </c>
      <c r="AH1981" s="375"/>
      <c r="AI1981" s="375"/>
      <c r="AJ1981" s="388">
        <f t="shared" si="3802"/>
        <v>0</v>
      </c>
      <c r="AK1981" s="379">
        <f t="shared" si="3803"/>
        <v>0</v>
      </c>
      <c r="AL1981" s="380">
        <f t="shared" si="3804"/>
        <v>0</v>
      </c>
      <c r="AM1981" s="292">
        <f t="shared" si="3805"/>
        <v>0</v>
      </c>
      <c r="AN1981" s="388">
        <f t="shared" si="3806"/>
        <v>0</v>
      </c>
      <c r="AO1981" s="379">
        <f t="shared" si="3807"/>
        <v>0</v>
      </c>
      <c r="AP1981" s="380">
        <f t="shared" si="3808"/>
        <v>0</v>
      </c>
      <c r="AQ1981" s="292">
        <f t="shared" si="3809"/>
        <v>0</v>
      </c>
      <c r="AR1981" s="388">
        <f t="shared" si="3810"/>
        <v>0</v>
      </c>
      <c r="AS1981" s="379">
        <f t="shared" si="3811"/>
        <v>0</v>
      </c>
      <c r="AT1981" s="380">
        <f t="shared" si="3812"/>
        <v>0</v>
      </c>
      <c r="AU1981" s="292">
        <f t="shared" si="3813"/>
        <v>0</v>
      </c>
      <c r="AV1981" s="388">
        <f t="shared" si="3814"/>
        <v>0</v>
      </c>
      <c r="AW1981" s="379">
        <f t="shared" si="3815"/>
        <v>0</v>
      </c>
      <c r="AX1981" s="380">
        <f t="shared" si="3816"/>
        <v>0</v>
      </c>
      <c r="AY1981" s="292">
        <f t="shared" si="3817"/>
        <v>0</v>
      </c>
      <c r="AZ1981" s="388">
        <f t="shared" si="3818"/>
        <v>0</v>
      </c>
      <c r="BA1981" s="379">
        <f t="shared" si="3819"/>
        <v>0</v>
      </c>
      <c r="BB1981" s="380">
        <f t="shared" si="3820"/>
        <v>0</v>
      </c>
      <c r="BC1981" s="292">
        <f t="shared" si="3821"/>
        <v>0</v>
      </c>
      <c r="BD1981" s="388">
        <f t="shared" si="3822"/>
        <v>0</v>
      </c>
      <c r="BE1981" s="379">
        <f t="shared" si="3823"/>
        <v>0</v>
      </c>
      <c r="BF1981" s="380">
        <f t="shared" si="3824"/>
        <v>0</v>
      </c>
      <c r="BG1981" s="292">
        <f t="shared" si="3825"/>
        <v>0</v>
      </c>
      <c r="BH1981" s="388">
        <f t="shared" si="3826"/>
        <v>0</v>
      </c>
      <c r="BI1981" s="379">
        <f t="shared" si="3827"/>
        <v>0</v>
      </c>
      <c r="BJ1981" s="380">
        <f t="shared" si="3828"/>
        <v>0</v>
      </c>
      <c r="BK1981" s="292">
        <f t="shared" si="3829"/>
        <v>0</v>
      </c>
      <c r="CD1981" s="309"/>
      <c r="CE1981" s="311"/>
      <c r="CF1981" s="311"/>
      <c r="CG1981" s="311"/>
      <c r="CH1981" s="311"/>
      <c r="CI1981" s="311"/>
      <c r="CJ1981" s="311"/>
      <c r="CK1981" s="311"/>
      <c r="CL1981" s="311"/>
      <c r="CM1981" s="311"/>
      <c r="CN1981" s="311"/>
      <c r="CO1981" s="311"/>
      <c r="CP1981" s="311"/>
      <c r="CQ1981" s="311"/>
      <c r="CR1981" s="311"/>
      <c r="CS1981" s="311"/>
      <c r="CT1981" s="311"/>
      <c r="CU1981" s="311"/>
      <c r="CV1981" s="311"/>
      <c r="CW1981" s="311"/>
      <c r="CX1981" s="311"/>
      <c r="CY1981" s="311"/>
      <c r="CZ1981" s="311"/>
      <c r="DA1981" s="311"/>
      <c r="DB1981" s="311"/>
      <c r="DC1981" s="311"/>
      <c r="DD1981" s="311"/>
      <c r="DE1981" s="311"/>
      <c r="DF1981" s="311"/>
      <c r="DG1981" s="311"/>
      <c r="DH1981" s="311"/>
      <c r="DJ1981" s="612"/>
      <c r="DK1981" s="613"/>
      <c r="DL1981" s="415"/>
      <c r="DM1981" s="416"/>
      <c r="DN1981" s="416"/>
      <c r="DO1981" s="416"/>
      <c r="DP1981" s="416"/>
      <c r="DQ1981" s="416"/>
      <c r="DR1981" s="416"/>
      <c r="DS1981" s="416"/>
      <c r="DT1981" s="416"/>
      <c r="DU1981" s="416"/>
      <c r="DV1981" s="416"/>
      <c r="DW1981" s="416"/>
      <c r="DX1981" s="416"/>
      <c r="DY1981" s="416"/>
      <c r="DZ1981" s="416"/>
      <c r="EA1981" s="416"/>
      <c r="EB1981" s="416"/>
      <c r="EC1981" s="416"/>
      <c r="ED1981" s="416"/>
      <c r="EE1981" s="416"/>
      <c r="EF1981" s="416"/>
      <c r="EG1981" s="416"/>
      <c r="EH1981" s="416"/>
      <c r="EI1981" s="416"/>
      <c r="EJ1981" s="416"/>
      <c r="EK1981" s="416"/>
      <c r="EL1981" s="416"/>
      <c r="EM1981" s="416"/>
      <c r="EN1981" s="416"/>
      <c r="EO1981" s="417"/>
      <c r="ET1981" s="375"/>
      <c r="EU1981" s="375"/>
      <c r="EV1981" s="375"/>
      <c r="FF1981" s="400"/>
      <c r="FG1981" s="400"/>
      <c r="FH1981" s="400"/>
      <c r="FV1981" s="375"/>
      <c r="FW1981" s="375"/>
      <c r="FX1981" s="375"/>
    </row>
    <row r="1982" spans="1:180" ht="38.25" customHeight="1" x14ac:dyDescent="0.25">
      <c r="A1982" s="152"/>
      <c r="B1982" s="152"/>
      <c r="C1982" s="237" t="s">
        <v>556</v>
      </c>
      <c r="D1982" s="280"/>
      <c r="E1982" s="281"/>
      <c r="F1982" s="281"/>
      <c r="G1982" s="628"/>
      <c r="H1982" s="628"/>
      <c r="I1982" s="281"/>
      <c r="J1982" s="281"/>
      <c r="K1982" s="628"/>
      <c r="L1982" s="628"/>
      <c r="M1982" s="281"/>
      <c r="N1982" s="281"/>
      <c r="O1982" s="628"/>
      <c r="P1982" s="628"/>
      <c r="Q1982" s="281"/>
      <c r="R1982" s="281"/>
      <c r="S1982" s="628"/>
      <c r="T1982" s="628"/>
      <c r="U1982" s="281"/>
      <c r="V1982" s="281"/>
      <c r="W1982" s="628"/>
      <c r="X1982" s="628"/>
      <c r="Y1982" s="281"/>
      <c r="Z1982" s="281"/>
      <c r="AA1982" s="628"/>
      <c r="AB1982" s="628"/>
      <c r="AC1982" s="281"/>
      <c r="AD1982" s="281"/>
      <c r="AE1982" s="60"/>
      <c r="AF1982" s="259"/>
      <c r="AG1982" s="375">
        <f t="shared" si="3418"/>
        <v>27</v>
      </c>
      <c r="AH1982" s="375"/>
      <c r="AI1982" s="375"/>
      <c r="AJ1982" s="388">
        <f t="shared" ref="AJ1982:AJ2002" si="4245">D1982</f>
        <v>0</v>
      </c>
      <c r="AK1982" s="379">
        <f t="shared" ref="AK1982:AK2002" si="4246">COUNTIF(E1982:F1982,"ns")</f>
        <v>0</v>
      </c>
      <c r="AL1982" s="380">
        <f t="shared" ref="AL1982:AL2002" si="4247">SUM(E1982:F1982)</f>
        <v>0</v>
      </c>
      <c r="AM1982" s="292">
        <f t="shared" ref="AM1982:AM2002" si="4248">IF($AG$1852=$AH$1852,0,IF(OR(AND(AJ1982=0,AK1982&gt;0),AND(AJ1982="ns",AL1982&gt;0),AND(AJ1982="ns",AK1982=0,AL1982=0)),1,IF(OR(AND(AJ1982&gt;0,AK1982=2),AND(AJ1982="ns",AK1982=2),AND(AJ1982="ns",AL1982=0,AK1982&gt;0),AJ1982=AL1982),0,1)))</f>
        <v>0</v>
      </c>
      <c r="AN1982" s="388">
        <f t="shared" ref="AN1982:AN2002" si="4249">G1982</f>
        <v>0</v>
      </c>
      <c r="AO1982" s="379">
        <f t="shared" ref="AO1982:AO2002" si="4250">COUNTIF(I1982:J1982,"ns")</f>
        <v>0</v>
      </c>
      <c r="AP1982" s="380">
        <f t="shared" ref="AP1982:AP2002" si="4251">SUM(I1982:J1982)</f>
        <v>0</v>
      </c>
      <c r="AQ1982" s="292">
        <f t="shared" ref="AQ1982:AQ2002" si="4252">IF($AG$1852=$AH$1852,0,IF(OR(AND(AN1982=0,AO1982&gt;0),AND(AN1982="ns",AP1982&gt;0),AND(AN1982="ns",AO1982=0,AP1982=0)),1,IF(OR(AND(AN1982&gt;0,AO1982=2),AND(AN1982="ns",AO1982=2),AND(AN1982="ns",AP1982=0,AO1982&gt;0),AN1982=AP1982),0,1)))</f>
        <v>0</v>
      </c>
      <c r="AR1982" s="388">
        <f t="shared" ref="AR1982:AR2002" si="4253">K1982</f>
        <v>0</v>
      </c>
      <c r="AS1982" s="379">
        <f t="shared" ref="AS1982:AS2002" si="4254">COUNTIF(M1982:N1982,"ns")</f>
        <v>0</v>
      </c>
      <c r="AT1982" s="380">
        <f t="shared" ref="AT1982:AT2002" si="4255">SUM(M1982:N1982)</f>
        <v>0</v>
      </c>
      <c r="AU1982" s="292">
        <f t="shared" ref="AU1982:AU2002" si="4256">IF($AG$1852=$AH$1852,0,IF(OR(AND(AR1982=0,AS1982&gt;0),AND(AR1982="ns",AT1982&gt;0),AND(AR1982="ns",AS1982=0,AT1982=0)),1,IF(OR(AND(AR1982&gt;0,AS1982=2),AND(AR1982="ns",AS1982=2),AND(AR1982="ns",AT1982=0,AS1982&gt;0),AR1982=AT1982),0,1)))</f>
        <v>0</v>
      </c>
      <c r="AV1982" s="388">
        <f t="shared" ref="AV1982:AV2002" si="4257">O1982</f>
        <v>0</v>
      </c>
      <c r="AW1982" s="379">
        <f t="shared" ref="AW1982:AW2002" si="4258">COUNTIF(Q1982:R1982,"ns")</f>
        <v>0</v>
      </c>
      <c r="AX1982" s="380">
        <f t="shared" ref="AX1982:AX2002" si="4259">SUM(Q1982:R1982)</f>
        <v>0</v>
      </c>
      <c r="AY1982" s="292">
        <f t="shared" ref="AY1982:AY2002" si="4260">IF($AG$1852=$AH$1852,0,IF(OR(AND(AV1982=0,AW1982&gt;0),AND(AV1982="ns",AX1982&gt;0),AND(AV1982="ns",AW1982=0,AX1982=0)),1,IF(OR(AND(AV1982&gt;0,AW1982=2),AND(AV1982="ns",AW1982=2),AND(AV1982="ns",AX1982=0,AW1982&gt;0),AV1982=AX1982),0,1)))</f>
        <v>0</v>
      </c>
      <c r="AZ1982" s="388">
        <f t="shared" ref="AZ1982:AZ2002" si="4261">S1982</f>
        <v>0</v>
      </c>
      <c r="BA1982" s="379">
        <f t="shared" ref="BA1982:BA2002" si="4262">COUNTIF(U1982:V1982,"ns")</f>
        <v>0</v>
      </c>
      <c r="BB1982" s="380">
        <f t="shared" ref="BB1982:BB2002" si="4263">SUM(U1982:V1982)</f>
        <v>0</v>
      </c>
      <c r="BC1982" s="292">
        <f t="shared" ref="BC1982:BC2002" si="4264">IF($AG$1852=$AH$1852,0,IF(OR(AND(AZ1982=0,BA1982&gt;0),AND(AZ1982="ns",BB1982&gt;0),AND(AZ1982="ns",BA1982=0,BB1982=0)),1,IF(OR(AND(AZ1982&gt;0,BA1982=2),AND(AZ1982="ns",BA1982=2),AND(AZ1982="ns",BB1982=0,BA1982&gt;0),AZ1982=BB1982),0,1)))</f>
        <v>0</v>
      </c>
      <c r="BD1982" s="388">
        <f t="shared" ref="BD1982:BD2002" si="4265">W1982</f>
        <v>0</v>
      </c>
      <c r="BE1982" s="379">
        <f t="shared" ref="BE1982:BE2002" si="4266">COUNTIF(Y1982:Z1982,"ns")</f>
        <v>0</v>
      </c>
      <c r="BF1982" s="380">
        <f t="shared" ref="BF1982:BF2002" si="4267">SUM(Y1982:Z1982)</f>
        <v>0</v>
      </c>
      <c r="BG1982" s="292">
        <f t="shared" ref="BG1982:BG2002" si="4268">IF($AG$1852=$AH$1852,0,IF(OR(AND(BD1982=0,BE1982&gt;0),AND(BD1982="ns",BF1982&gt;0),AND(BD1982="ns",BE1982=0,BF1982=0)),1,IF(OR(AND(BD1982&gt;0,BE1982=2),AND(BD1982="ns",BE1982=2),AND(BD1982="ns",BF1982=0,BE1982&gt;0),BD1982=BF1982),0,1)))</f>
        <v>0</v>
      </c>
      <c r="BH1982" s="388">
        <f t="shared" ref="BH1982:BH2002" si="4269">AA1982</f>
        <v>0</v>
      </c>
      <c r="BI1982" s="379">
        <f t="shared" ref="BI1982:BI2002" si="4270">COUNTIF(AC1982:AD1982,"ns")</f>
        <v>0</v>
      </c>
      <c r="BJ1982" s="380">
        <f t="shared" ref="BJ1982:BJ2002" si="4271">SUM(AC1982:AD1982)</f>
        <v>0</v>
      </c>
      <c r="BK1982" s="292">
        <f t="shared" ref="BK1982:BK2002" si="4272">IF($AG$1852=$AH$1852,0,IF(OR(AND(BH1982=0,BI1982&gt;0),AND(BH1982="ns",BJ1982&gt;0),AND(BH1982="ns",BI1982=0,BJ1982=0)),1,IF(OR(AND(BH1982&gt;0,BI1982=2),AND(BH1982="ns",BI1982=2),AND(BH1982="ns",BJ1982=0,BI1982&gt;0),BH1982=BJ1982),0,1)))</f>
        <v>0</v>
      </c>
      <c r="CD1982" s="436"/>
      <c r="CE1982" s="439"/>
      <c r="CF1982" s="439"/>
      <c r="CG1982" s="439"/>
      <c r="CH1982" s="439"/>
      <c r="CI1982" s="439"/>
      <c r="CJ1982" s="439"/>
      <c r="CK1982" s="439"/>
      <c r="CL1982" s="439"/>
      <c r="CM1982" s="439"/>
      <c r="CN1982" s="439"/>
      <c r="CO1982" s="439"/>
      <c r="CP1982" s="439"/>
      <c r="CQ1982" s="439"/>
      <c r="CR1982" s="439"/>
      <c r="CS1982" s="439"/>
      <c r="CT1982" s="439"/>
      <c r="CU1982" s="439"/>
      <c r="CV1982" s="439"/>
      <c r="CW1982" s="439"/>
      <c r="CX1982" s="439"/>
      <c r="CY1982" s="439"/>
      <c r="CZ1982" s="439"/>
      <c r="DA1982" s="439"/>
      <c r="DB1982" s="439"/>
      <c r="DC1982" s="439"/>
      <c r="DD1982" s="439"/>
      <c r="DE1982" s="439"/>
      <c r="DF1982" s="439"/>
      <c r="DG1982" s="439"/>
      <c r="DH1982" s="439"/>
      <c r="DJ1982" s="612"/>
      <c r="DK1982" s="613"/>
      <c r="DL1982" s="415"/>
      <c r="DM1982" s="416"/>
      <c r="DN1982" s="416"/>
      <c r="DO1982" s="416"/>
      <c r="DP1982" s="416"/>
      <c r="DQ1982" s="416"/>
      <c r="DR1982" s="416"/>
      <c r="DS1982" s="416"/>
      <c r="DT1982" s="416"/>
      <c r="DU1982" s="416"/>
      <c r="DV1982" s="416"/>
      <c r="DW1982" s="416"/>
      <c r="DX1982" s="416"/>
      <c r="DY1982" s="416"/>
      <c r="DZ1982" s="416"/>
      <c r="EA1982" s="416"/>
      <c r="EB1982" s="416"/>
      <c r="EC1982" s="416"/>
      <c r="ED1982" s="416"/>
      <c r="EE1982" s="416"/>
      <c r="EF1982" s="416"/>
      <c r="EG1982" s="416"/>
      <c r="EH1982" s="416"/>
      <c r="EI1982" s="416"/>
      <c r="EJ1982" s="416"/>
      <c r="EK1982" s="416"/>
      <c r="EL1982" s="416"/>
      <c r="EM1982" s="416"/>
      <c r="EN1982" s="416"/>
      <c r="EO1982" s="417"/>
      <c r="ET1982" s="375"/>
      <c r="EU1982" s="375"/>
      <c r="EV1982" s="375"/>
      <c r="FF1982" s="400"/>
      <c r="FG1982" s="400"/>
      <c r="FH1982" s="400"/>
      <c r="FV1982" s="375"/>
      <c r="FW1982" s="375"/>
      <c r="FX1982" s="375"/>
    </row>
    <row r="1983" spans="1:180" ht="38.25" customHeight="1" x14ac:dyDescent="0.25">
      <c r="A1983" s="152"/>
      <c r="B1983" s="152"/>
      <c r="C1983" s="237" t="s">
        <v>557</v>
      </c>
      <c r="D1983" s="280"/>
      <c r="E1983" s="281"/>
      <c r="F1983" s="281"/>
      <c r="G1983" s="628"/>
      <c r="H1983" s="628"/>
      <c r="I1983" s="281"/>
      <c r="J1983" s="281"/>
      <c r="K1983" s="628"/>
      <c r="L1983" s="628"/>
      <c r="M1983" s="281"/>
      <c r="N1983" s="281"/>
      <c r="O1983" s="628"/>
      <c r="P1983" s="628"/>
      <c r="Q1983" s="281"/>
      <c r="R1983" s="281"/>
      <c r="S1983" s="628"/>
      <c r="T1983" s="628"/>
      <c r="U1983" s="281"/>
      <c r="V1983" s="281"/>
      <c r="W1983" s="628"/>
      <c r="X1983" s="628"/>
      <c r="Y1983" s="281"/>
      <c r="Z1983" s="281"/>
      <c r="AA1983" s="628"/>
      <c r="AB1983" s="628"/>
      <c r="AC1983" s="281"/>
      <c r="AD1983" s="281"/>
      <c r="AE1983" s="60"/>
      <c r="AF1983" s="259"/>
      <c r="AG1983" s="375">
        <f t="shared" ref="AG1983:AG2002" si="4273">IF(AND($M1828="NA",COUNTBLANK(D1983:AD1983)=27),6,COUNTBLANK(D1983:AD1983))</f>
        <v>27</v>
      </c>
      <c r="AH1983" s="375"/>
      <c r="AI1983" s="375"/>
      <c r="AJ1983" s="388">
        <f t="shared" si="4245"/>
        <v>0</v>
      </c>
      <c r="AK1983" s="379">
        <f t="shared" si="4246"/>
        <v>0</v>
      </c>
      <c r="AL1983" s="380">
        <f t="shared" si="4247"/>
        <v>0</v>
      </c>
      <c r="AM1983" s="292">
        <f t="shared" si="4248"/>
        <v>0</v>
      </c>
      <c r="AN1983" s="388">
        <f t="shared" si="4249"/>
        <v>0</v>
      </c>
      <c r="AO1983" s="379">
        <f t="shared" si="4250"/>
        <v>0</v>
      </c>
      <c r="AP1983" s="380">
        <f t="shared" si="4251"/>
        <v>0</v>
      </c>
      <c r="AQ1983" s="292">
        <f t="shared" si="4252"/>
        <v>0</v>
      </c>
      <c r="AR1983" s="388">
        <f t="shared" si="4253"/>
        <v>0</v>
      </c>
      <c r="AS1983" s="379">
        <f t="shared" si="4254"/>
        <v>0</v>
      </c>
      <c r="AT1983" s="380">
        <f t="shared" si="4255"/>
        <v>0</v>
      </c>
      <c r="AU1983" s="292">
        <f t="shared" si="4256"/>
        <v>0</v>
      </c>
      <c r="AV1983" s="388">
        <f t="shared" si="4257"/>
        <v>0</v>
      </c>
      <c r="AW1983" s="379">
        <f t="shared" si="4258"/>
        <v>0</v>
      </c>
      <c r="AX1983" s="380">
        <f t="shared" si="4259"/>
        <v>0</v>
      </c>
      <c r="AY1983" s="292">
        <f t="shared" si="4260"/>
        <v>0</v>
      </c>
      <c r="AZ1983" s="388">
        <f t="shared" si="4261"/>
        <v>0</v>
      </c>
      <c r="BA1983" s="379">
        <f t="shared" si="4262"/>
        <v>0</v>
      </c>
      <c r="BB1983" s="380">
        <f t="shared" si="4263"/>
        <v>0</v>
      </c>
      <c r="BC1983" s="292">
        <f t="shared" si="4264"/>
        <v>0</v>
      </c>
      <c r="BD1983" s="388">
        <f t="shared" si="4265"/>
        <v>0</v>
      </c>
      <c r="BE1983" s="379">
        <f t="shared" si="4266"/>
        <v>0</v>
      </c>
      <c r="BF1983" s="380">
        <f t="shared" si="4267"/>
        <v>0</v>
      </c>
      <c r="BG1983" s="292">
        <f t="shared" si="4268"/>
        <v>0</v>
      </c>
      <c r="BH1983" s="388">
        <f t="shared" si="4269"/>
        <v>0</v>
      </c>
      <c r="BI1983" s="379">
        <f t="shared" si="4270"/>
        <v>0</v>
      </c>
      <c r="BJ1983" s="380">
        <f t="shared" si="4271"/>
        <v>0</v>
      </c>
      <c r="BK1983" s="292">
        <f t="shared" si="4272"/>
        <v>0</v>
      </c>
      <c r="CD1983" s="436"/>
      <c r="CE1983" s="439"/>
      <c r="CF1983" s="439"/>
      <c r="CG1983" s="439"/>
      <c r="CH1983" s="439"/>
      <c r="CI1983" s="439"/>
      <c r="CJ1983" s="439"/>
      <c r="CK1983" s="439"/>
      <c r="CL1983" s="439"/>
      <c r="CM1983" s="439"/>
      <c r="CN1983" s="439"/>
      <c r="CO1983" s="439"/>
      <c r="CP1983" s="439"/>
      <c r="CQ1983" s="439"/>
      <c r="CR1983" s="439"/>
      <c r="CS1983" s="439"/>
      <c r="CT1983" s="439"/>
      <c r="CU1983" s="439"/>
      <c r="CV1983" s="439"/>
      <c r="CW1983" s="439"/>
      <c r="CX1983" s="439"/>
      <c r="CY1983" s="439"/>
      <c r="CZ1983" s="439"/>
      <c r="DA1983" s="439"/>
      <c r="DB1983" s="439"/>
      <c r="DC1983" s="439"/>
      <c r="DD1983" s="439"/>
      <c r="DE1983" s="439"/>
      <c r="DF1983" s="439"/>
      <c r="DG1983" s="439"/>
      <c r="DH1983" s="439"/>
      <c r="DJ1983" s="612"/>
      <c r="DK1983" s="613"/>
      <c r="DL1983" s="415"/>
      <c r="DM1983" s="416"/>
      <c r="DN1983" s="416"/>
      <c r="DO1983" s="416"/>
      <c r="DP1983" s="416"/>
      <c r="DQ1983" s="416"/>
      <c r="DR1983" s="416"/>
      <c r="DS1983" s="416"/>
      <c r="DT1983" s="416"/>
      <c r="DU1983" s="416"/>
      <c r="DV1983" s="416"/>
      <c r="DW1983" s="416"/>
      <c r="DX1983" s="416"/>
      <c r="DY1983" s="416"/>
      <c r="DZ1983" s="416"/>
      <c r="EA1983" s="416"/>
      <c r="EB1983" s="416"/>
      <c r="EC1983" s="416"/>
      <c r="ED1983" s="416"/>
      <c r="EE1983" s="416"/>
      <c r="EF1983" s="416"/>
      <c r="EG1983" s="416"/>
      <c r="EH1983" s="416"/>
      <c r="EI1983" s="416"/>
      <c r="EJ1983" s="416"/>
      <c r="EK1983" s="416"/>
      <c r="EL1983" s="416"/>
      <c r="EM1983" s="416"/>
      <c r="EN1983" s="416"/>
      <c r="EO1983" s="417"/>
      <c r="ET1983" s="375"/>
      <c r="EU1983" s="375"/>
      <c r="EV1983" s="375"/>
      <c r="FF1983" s="400"/>
      <c r="FG1983" s="400"/>
      <c r="FH1983" s="400"/>
      <c r="FV1983" s="375"/>
      <c r="FW1983" s="375"/>
      <c r="FX1983" s="375"/>
    </row>
    <row r="1984" spans="1:180" ht="38.25" customHeight="1" x14ac:dyDescent="0.25">
      <c r="A1984" s="182"/>
      <c r="B1984" s="182"/>
      <c r="C1984" s="236" t="s">
        <v>558</v>
      </c>
      <c r="D1984" s="280"/>
      <c r="E1984" s="281"/>
      <c r="F1984" s="281"/>
      <c r="G1984" s="628"/>
      <c r="H1984" s="628"/>
      <c r="I1984" s="281"/>
      <c r="J1984" s="281"/>
      <c r="K1984" s="628"/>
      <c r="L1984" s="628"/>
      <c r="M1984" s="281"/>
      <c r="N1984" s="281"/>
      <c r="O1984" s="628"/>
      <c r="P1984" s="628"/>
      <c r="Q1984" s="281"/>
      <c r="R1984" s="281"/>
      <c r="S1984" s="628"/>
      <c r="T1984" s="628"/>
      <c r="U1984" s="281"/>
      <c r="V1984" s="281"/>
      <c r="W1984" s="628"/>
      <c r="X1984" s="628"/>
      <c r="Y1984" s="281"/>
      <c r="Z1984" s="281"/>
      <c r="AA1984" s="628"/>
      <c r="AB1984" s="628"/>
      <c r="AC1984" s="281"/>
      <c r="AD1984" s="281"/>
      <c r="AE1984" s="60"/>
      <c r="AF1984" s="259"/>
      <c r="AG1984" s="375">
        <f t="shared" si="4273"/>
        <v>27</v>
      </c>
      <c r="AH1984" s="375"/>
      <c r="AI1984" s="375"/>
      <c r="AJ1984" s="388">
        <f t="shared" si="4245"/>
        <v>0</v>
      </c>
      <c r="AK1984" s="379">
        <f t="shared" si="4246"/>
        <v>0</v>
      </c>
      <c r="AL1984" s="380">
        <f t="shared" si="4247"/>
        <v>0</v>
      </c>
      <c r="AM1984" s="292">
        <f t="shared" si="4248"/>
        <v>0</v>
      </c>
      <c r="AN1984" s="388">
        <f t="shared" si="4249"/>
        <v>0</v>
      </c>
      <c r="AO1984" s="379">
        <f t="shared" si="4250"/>
        <v>0</v>
      </c>
      <c r="AP1984" s="380">
        <f t="shared" si="4251"/>
        <v>0</v>
      </c>
      <c r="AQ1984" s="292">
        <f t="shared" si="4252"/>
        <v>0</v>
      </c>
      <c r="AR1984" s="388">
        <f t="shared" si="4253"/>
        <v>0</v>
      </c>
      <c r="AS1984" s="379">
        <f t="shared" si="4254"/>
        <v>0</v>
      </c>
      <c r="AT1984" s="380">
        <f t="shared" si="4255"/>
        <v>0</v>
      </c>
      <c r="AU1984" s="292">
        <f t="shared" si="4256"/>
        <v>0</v>
      </c>
      <c r="AV1984" s="388">
        <f t="shared" si="4257"/>
        <v>0</v>
      </c>
      <c r="AW1984" s="379">
        <f t="shared" si="4258"/>
        <v>0</v>
      </c>
      <c r="AX1984" s="380">
        <f t="shared" si="4259"/>
        <v>0</v>
      </c>
      <c r="AY1984" s="292">
        <f t="shared" si="4260"/>
        <v>0</v>
      </c>
      <c r="AZ1984" s="388">
        <f t="shared" si="4261"/>
        <v>0</v>
      </c>
      <c r="BA1984" s="379">
        <f t="shared" si="4262"/>
        <v>0</v>
      </c>
      <c r="BB1984" s="380">
        <f t="shared" si="4263"/>
        <v>0</v>
      </c>
      <c r="BC1984" s="292">
        <f t="shared" si="4264"/>
        <v>0</v>
      </c>
      <c r="BD1984" s="388">
        <f t="shared" si="4265"/>
        <v>0</v>
      </c>
      <c r="BE1984" s="379">
        <f t="shared" si="4266"/>
        <v>0</v>
      </c>
      <c r="BF1984" s="380">
        <f t="shared" si="4267"/>
        <v>0</v>
      </c>
      <c r="BG1984" s="292">
        <f t="shared" si="4268"/>
        <v>0</v>
      </c>
      <c r="BH1984" s="388">
        <f t="shared" si="4269"/>
        <v>0</v>
      </c>
      <c r="BI1984" s="379">
        <f t="shared" si="4270"/>
        <v>0</v>
      </c>
      <c r="BJ1984" s="380">
        <f t="shared" si="4271"/>
        <v>0</v>
      </c>
      <c r="BK1984" s="292">
        <f t="shared" si="4272"/>
        <v>0</v>
      </c>
      <c r="CD1984" s="436"/>
      <c r="CE1984" s="439"/>
      <c r="CF1984" s="439"/>
      <c r="CG1984" s="439"/>
      <c r="CH1984" s="439"/>
      <c r="CI1984" s="439"/>
      <c r="CJ1984" s="439"/>
      <c r="CK1984" s="439"/>
      <c r="CL1984" s="439"/>
      <c r="CM1984" s="439"/>
      <c r="CN1984" s="439"/>
      <c r="CO1984" s="439"/>
      <c r="CP1984" s="439"/>
      <c r="CQ1984" s="439"/>
      <c r="CR1984" s="439"/>
      <c r="CS1984" s="439"/>
      <c r="CT1984" s="439"/>
      <c r="CU1984" s="439"/>
      <c r="CV1984" s="439"/>
      <c r="CW1984" s="439"/>
      <c r="CX1984" s="439"/>
      <c r="CY1984" s="439"/>
      <c r="CZ1984" s="439"/>
      <c r="DA1984" s="439"/>
      <c r="DB1984" s="439"/>
      <c r="DC1984" s="439"/>
      <c r="DD1984" s="439"/>
      <c r="DE1984" s="439"/>
      <c r="DF1984" s="439"/>
      <c r="DG1984" s="439"/>
      <c r="DH1984" s="439"/>
      <c r="DJ1984" s="610"/>
      <c r="DK1984" s="611"/>
      <c r="DL1984" s="415"/>
      <c r="DM1984" s="416"/>
      <c r="DN1984" s="416"/>
      <c r="DO1984" s="416"/>
      <c r="DP1984" s="416"/>
      <c r="DQ1984" s="416"/>
      <c r="DR1984" s="416"/>
      <c r="DS1984" s="416"/>
      <c r="DT1984" s="416"/>
      <c r="DU1984" s="416"/>
      <c r="DV1984" s="416"/>
      <c r="DW1984" s="416"/>
      <c r="DX1984" s="416"/>
      <c r="DY1984" s="416"/>
      <c r="DZ1984" s="416"/>
      <c r="EA1984" s="416"/>
      <c r="EB1984" s="416"/>
      <c r="EC1984" s="416"/>
      <c r="ED1984" s="416"/>
      <c r="EE1984" s="416"/>
      <c r="EF1984" s="416"/>
      <c r="EG1984" s="416"/>
      <c r="EH1984" s="416"/>
      <c r="EI1984" s="416"/>
      <c r="EJ1984" s="416"/>
      <c r="EK1984" s="416"/>
      <c r="EL1984" s="416"/>
      <c r="EM1984" s="416"/>
      <c r="EN1984" s="416"/>
      <c r="EO1984" s="417"/>
      <c r="ET1984" s="375"/>
      <c r="EU1984" s="375"/>
      <c r="EV1984" s="375"/>
      <c r="FF1984" s="400"/>
      <c r="FG1984" s="400"/>
      <c r="FH1984" s="400"/>
      <c r="FV1984" s="375"/>
      <c r="FW1984" s="375"/>
      <c r="FX1984" s="375"/>
    </row>
    <row r="1985" spans="1:180" ht="38.25" customHeight="1" x14ac:dyDescent="0.25">
      <c r="A1985" s="182"/>
      <c r="B1985" s="182"/>
      <c r="C1985" s="236" t="s">
        <v>560</v>
      </c>
      <c r="D1985" s="280"/>
      <c r="E1985" s="281"/>
      <c r="F1985" s="281"/>
      <c r="G1985" s="628"/>
      <c r="H1985" s="628"/>
      <c r="I1985" s="281"/>
      <c r="J1985" s="281"/>
      <c r="K1985" s="628"/>
      <c r="L1985" s="628"/>
      <c r="M1985" s="281"/>
      <c r="N1985" s="281"/>
      <c r="O1985" s="628"/>
      <c r="P1985" s="628"/>
      <c r="Q1985" s="281"/>
      <c r="R1985" s="281"/>
      <c r="S1985" s="628"/>
      <c r="T1985" s="628"/>
      <c r="U1985" s="281"/>
      <c r="V1985" s="281"/>
      <c r="W1985" s="628"/>
      <c r="X1985" s="628"/>
      <c r="Y1985" s="281"/>
      <c r="Z1985" s="281"/>
      <c r="AA1985" s="628"/>
      <c r="AB1985" s="628"/>
      <c r="AC1985" s="281"/>
      <c r="AD1985" s="281"/>
      <c r="AE1985" s="60"/>
      <c r="AF1985" s="259"/>
      <c r="AG1985" s="375">
        <f t="shared" si="4273"/>
        <v>27</v>
      </c>
      <c r="AH1985" s="375"/>
      <c r="AI1985" s="375"/>
      <c r="AJ1985" s="388">
        <f t="shared" si="4245"/>
        <v>0</v>
      </c>
      <c r="AK1985" s="379">
        <f t="shared" si="4246"/>
        <v>0</v>
      </c>
      <c r="AL1985" s="380">
        <f t="shared" si="4247"/>
        <v>0</v>
      </c>
      <c r="AM1985" s="292">
        <f t="shared" si="4248"/>
        <v>0</v>
      </c>
      <c r="AN1985" s="388">
        <f t="shared" si="4249"/>
        <v>0</v>
      </c>
      <c r="AO1985" s="379">
        <f t="shared" si="4250"/>
        <v>0</v>
      </c>
      <c r="AP1985" s="380">
        <f t="shared" si="4251"/>
        <v>0</v>
      </c>
      <c r="AQ1985" s="292">
        <f t="shared" si="4252"/>
        <v>0</v>
      </c>
      <c r="AR1985" s="388">
        <f t="shared" si="4253"/>
        <v>0</v>
      </c>
      <c r="AS1985" s="379">
        <f t="shared" si="4254"/>
        <v>0</v>
      </c>
      <c r="AT1985" s="380">
        <f t="shared" si="4255"/>
        <v>0</v>
      </c>
      <c r="AU1985" s="292">
        <f t="shared" si="4256"/>
        <v>0</v>
      </c>
      <c r="AV1985" s="388">
        <f t="shared" si="4257"/>
        <v>0</v>
      </c>
      <c r="AW1985" s="379">
        <f t="shared" si="4258"/>
        <v>0</v>
      </c>
      <c r="AX1985" s="380">
        <f t="shared" si="4259"/>
        <v>0</v>
      </c>
      <c r="AY1985" s="292">
        <f t="shared" si="4260"/>
        <v>0</v>
      </c>
      <c r="AZ1985" s="388">
        <f t="shared" si="4261"/>
        <v>0</v>
      </c>
      <c r="BA1985" s="379">
        <f t="shared" si="4262"/>
        <v>0</v>
      </c>
      <c r="BB1985" s="380">
        <f t="shared" si="4263"/>
        <v>0</v>
      </c>
      <c r="BC1985" s="292">
        <f t="shared" si="4264"/>
        <v>0</v>
      </c>
      <c r="BD1985" s="388">
        <f t="shared" si="4265"/>
        <v>0</v>
      </c>
      <c r="BE1985" s="379">
        <f t="shared" si="4266"/>
        <v>0</v>
      </c>
      <c r="BF1985" s="380">
        <f t="shared" si="4267"/>
        <v>0</v>
      </c>
      <c r="BG1985" s="292">
        <f t="shared" si="4268"/>
        <v>0</v>
      </c>
      <c r="BH1985" s="388">
        <f t="shared" si="4269"/>
        <v>0</v>
      </c>
      <c r="BI1985" s="379">
        <f t="shared" si="4270"/>
        <v>0</v>
      </c>
      <c r="BJ1985" s="380">
        <f t="shared" si="4271"/>
        <v>0</v>
      </c>
      <c r="BK1985" s="292">
        <f t="shared" si="4272"/>
        <v>0</v>
      </c>
      <c r="CD1985" s="299" t="s">
        <v>60</v>
      </c>
      <c r="CE1985" s="423">
        <f t="shared" ref="CE1985" si="4274">IF(D1985="",0,D1985)</f>
        <v>0</v>
      </c>
      <c r="CF1985" s="423">
        <f t="shared" ref="CF1985" si="4275">IF(E1985="",0,E1985)</f>
        <v>0</v>
      </c>
      <c r="CG1985" s="423">
        <f t="shared" ref="CG1985" si="4276">IF(F1985="",0,F1985)</f>
        <v>0</v>
      </c>
      <c r="CH1985" s="423">
        <f t="shared" ref="CH1985" si="4277">IF(G1985="",0,G1985)</f>
        <v>0</v>
      </c>
      <c r="CI1985" s="423">
        <f t="shared" ref="CI1985" si="4278">IF(H1985="",0,H1985)</f>
        <v>0</v>
      </c>
      <c r="CJ1985" s="423">
        <f t="shared" ref="CJ1985" si="4279">IF(I1985="",0,I1985)</f>
        <v>0</v>
      </c>
      <c r="CK1985" s="423">
        <f t="shared" ref="CK1985" si="4280">IF(J1985="",0,J1985)</f>
        <v>0</v>
      </c>
      <c r="CL1985" s="423">
        <f t="shared" ref="CL1985" si="4281">IF(K1985="",0,K1985)</f>
        <v>0</v>
      </c>
      <c r="CM1985" s="423">
        <f t="shared" ref="CM1985" si="4282">IF(L1985="",0,L1985)</f>
        <v>0</v>
      </c>
      <c r="CN1985" s="423">
        <f t="shared" ref="CN1985" si="4283">IF(M1985="",0,M1985)</f>
        <v>0</v>
      </c>
      <c r="CO1985" s="423">
        <f t="shared" ref="CO1985" si="4284">IF(N1985="",0,N1985)</f>
        <v>0</v>
      </c>
      <c r="CP1985" s="423">
        <f t="shared" ref="CP1985" si="4285">IF(O1985="",0,O1985)</f>
        <v>0</v>
      </c>
      <c r="CQ1985" s="423">
        <f t="shared" ref="CQ1985" si="4286">IF(P1985="",0,P1985)</f>
        <v>0</v>
      </c>
      <c r="CR1985" s="423">
        <f t="shared" ref="CR1985" si="4287">IF(Q1985="",0,Q1985)</f>
        <v>0</v>
      </c>
      <c r="CS1985" s="423">
        <f t="shared" ref="CS1985" si="4288">IF(R1985="",0,R1985)</f>
        <v>0</v>
      </c>
      <c r="CT1985" s="423">
        <f t="shared" ref="CT1985" si="4289">IF(S1985="",0,S1985)</f>
        <v>0</v>
      </c>
      <c r="CU1985" s="423">
        <f t="shared" ref="CU1985" si="4290">IF(T1985="",0,T1985)</f>
        <v>0</v>
      </c>
      <c r="CV1985" s="423">
        <f t="shared" ref="CV1985" si="4291">IF(U1985="",0,U1985)</f>
        <v>0</v>
      </c>
      <c r="CW1985" s="423">
        <f t="shared" ref="CW1985" si="4292">IF(V1985="",0,V1985)</f>
        <v>0</v>
      </c>
      <c r="CX1985" s="423">
        <f t="shared" ref="CX1985" si="4293">IF(W1985="",0,W1985)</f>
        <v>0</v>
      </c>
      <c r="CY1985" s="423">
        <f t="shared" ref="CY1985" si="4294">IF(X1985="",0,X1985)</f>
        <v>0</v>
      </c>
      <c r="CZ1985" s="423">
        <f t="shared" ref="CZ1985" si="4295">IF(Y1985="",0,Y1985)</f>
        <v>0</v>
      </c>
      <c r="DA1985" s="423">
        <f t="shared" ref="DA1985" si="4296">IF(Z1985="",0,Z1985)</f>
        <v>0</v>
      </c>
      <c r="DB1985" s="423">
        <f t="shared" ref="DB1985" si="4297">IF(AA1985="",0,AA1985)</f>
        <v>0</v>
      </c>
      <c r="DC1985" s="423">
        <f t="shared" ref="DC1985" si="4298">IF(AB1985="",0,AB1985)</f>
        <v>0</v>
      </c>
      <c r="DD1985" s="423">
        <f t="shared" ref="DD1985" si="4299">IF(AC1985="",0,AC1985)</f>
        <v>0</v>
      </c>
      <c r="DE1985" s="423">
        <f t="shared" ref="DE1985" si="4300">IF(AD1985="",0,AD1985)</f>
        <v>0</v>
      </c>
      <c r="DF1985" s="300"/>
      <c r="DG1985" s="300"/>
      <c r="DH1985" s="300"/>
      <c r="DJ1985" s="610"/>
      <c r="DK1985" s="611"/>
      <c r="DL1985" s="415"/>
      <c r="DM1985" s="416"/>
      <c r="DN1985" s="416"/>
      <c r="DO1985" s="416"/>
      <c r="DP1985" s="416"/>
      <c r="DQ1985" s="416"/>
      <c r="DR1985" s="416"/>
      <c r="DS1985" s="416"/>
      <c r="DT1985" s="416"/>
      <c r="DU1985" s="416"/>
      <c r="DV1985" s="416"/>
      <c r="DW1985" s="416"/>
      <c r="DX1985" s="416"/>
      <c r="DY1985" s="416"/>
      <c r="DZ1985" s="416"/>
      <c r="EA1985" s="416"/>
      <c r="EB1985" s="416"/>
      <c r="EC1985" s="416"/>
      <c r="ED1985" s="416"/>
      <c r="EE1985" s="416"/>
      <c r="EF1985" s="416"/>
      <c r="EG1985" s="416"/>
      <c r="EH1985" s="416"/>
      <c r="EI1985" s="416"/>
      <c r="EJ1985" s="416"/>
      <c r="EK1985" s="416"/>
      <c r="EL1985" s="416"/>
      <c r="EM1985" s="416"/>
      <c r="EN1985" s="416"/>
      <c r="EO1985" s="417"/>
      <c r="ET1985" s="375"/>
      <c r="EU1985" s="375"/>
      <c r="EV1985" s="375"/>
      <c r="FF1985" s="400"/>
      <c r="FG1985" s="400"/>
      <c r="FH1985" s="400"/>
      <c r="FV1985" s="375"/>
      <c r="FW1985" s="375"/>
      <c r="FX1985" s="375"/>
    </row>
    <row r="1986" spans="1:180" ht="38.25" customHeight="1" x14ac:dyDescent="0.25">
      <c r="A1986" s="152"/>
      <c r="B1986" s="152"/>
      <c r="C1986" s="237" t="s">
        <v>564</v>
      </c>
      <c r="D1986" s="280"/>
      <c r="E1986" s="281"/>
      <c r="F1986" s="281"/>
      <c r="G1986" s="628"/>
      <c r="H1986" s="628"/>
      <c r="I1986" s="281"/>
      <c r="J1986" s="281"/>
      <c r="K1986" s="628"/>
      <c r="L1986" s="628"/>
      <c r="M1986" s="281"/>
      <c r="N1986" s="281"/>
      <c r="O1986" s="628"/>
      <c r="P1986" s="628"/>
      <c r="Q1986" s="281"/>
      <c r="R1986" s="281"/>
      <c r="S1986" s="628"/>
      <c r="T1986" s="628"/>
      <c r="U1986" s="281"/>
      <c r="V1986" s="281"/>
      <c r="W1986" s="628"/>
      <c r="X1986" s="628"/>
      <c r="Y1986" s="281"/>
      <c r="Z1986" s="281"/>
      <c r="AA1986" s="628"/>
      <c r="AB1986" s="628"/>
      <c r="AC1986" s="281"/>
      <c r="AD1986" s="281"/>
      <c r="AE1986" s="60"/>
      <c r="AF1986" s="259"/>
      <c r="AG1986" s="375">
        <f t="shared" si="4273"/>
        <v>27</v>
      </c>
      <c r="AH1986" s="375"/>
      <c r="AI1986" s="375"/>
      <c r="AJ1986" s="388">
        <f t="shared" si="4245"/>
        <v>0</v>
      </c>
      <c r="AK1986" s="379">
        <f t="shared" si="4246"/>
        <v>0</v>
      </c>
      <c r="AL1986" s="380">
        <f t="shared" si="4247"/>
        <v>0</v>
      </c>
      <c r="AM1986" s="292">
        <f t="shared" si="4248"/>
        <v>0</v>
      </c>
      <c r="AN1986" s="388">
        <f t="shared" si="4249"/>
        <v>0</v>
      </c>
      <c r="AO1986" s="379">
        <f t="shared" si="4250"/>
        <v>0</v>
      </c>
      <c r="AP1986" s="380">
        <f t="shared" si="4251"/>
        <v>0</v>
      </c>
      <c r="AQ1986" s="292">
        <f t="shared" si="4252"/>
        <v>0</v>
      </c>
      <c r="AR1986" s="388">
        <f t="shared" si="4253"/>
        <v>0</v>
      </c>
      <c r="AS1986" s="379">
        <f t="shared" si="4254"/>
        <v>0</v>
      </c>
      <c r="AT1986" s="380">
        <f t="shared" si="4255"/>
        <v>0</v>
      </c>
      <c r="AU1986" s="292">
        <f t="shared" si="4256"/>
        <v>0</v>
      </c>
      <c r="AV1986" s="388">
        <f t="shared" si="4257"/>
        <v>0</v>
      </c>
      <c r="AW1986" s="379">
        <f t="shared" si="4258"/>
        <v>0</v>
      </c>
      <c r="AX1986" s="380">
        <f t="shared" si="4259"/>
        <v>0</v>
      </c>
      <c r="AY1986" s="292">
        <f t="shared" si="4260"/>
        <v>0</v>
      </c>
      <c r="AZ1986" s="388">
        <f t="shared" si="4261"/>
        <v>0</v>
      </c>
      <c r="BA1986" s="379">
        <f t="shared" si="4262"/>
        <v>0</v>
      </c>
      <c r="BB1986" s="380">
        <f t="shared" si="4263"/>
        <v>0</v>
      </c>
      <c r="BC1986" s="292">
        <f t="shared" si="4264"/>
        <v>0</v>
      </c>
      <c r="BD1986" s="388">
        <f t="shared" si="4265"/>
        <v>0</v>
      </c>
      <c r="BE1986" s="379">
        <f t="shared" si="4266"/>
        <v>0</v>
      </c>
      <c r="BF1986" s="380">
        <f t="shared" si="4267"/>
        <v>0</v>
      </c>
      <c r="BG1986" s="292">
        <f t="shared" si="4268"/>
        <v>0</v>
      </c>
      <c r="BH1986" s="388">
        <f t="shared" si="4269"/>
        <v>0</v>
      </c>
      <c r="BI1986" s="379">
        <f t="shared" si="4270"/>
        <v>0</v>
      </c>
      <c r="BJ1986" s="380">
        <f t="shared" si="4271"/>
        <v>0</v>
      </c>
      <c r="BK1986" s="292">
        <f t="shared" si="4272"/>
        <v>0</v>
      </c>
      <c r="CD1986" s="299" t="s">
        <v>1917</v>
      </c>
      <c r="CE1986" s="301">
        <f t="shared" ref="CE1986" si="4301">SUM(D1986:D1987)</f>
        <v>0</v>
      </c>
      <c r="CF1986" s="301">
        <f t="shared" ref="CF1986" si="4302">SUM(E1986:E1987)</f>
        <v>0</v>
      </c>
      <c r="CG1986" s="301">
        <f t="shared" ref="CG1986" si="4303">SUM(F1986:F1987)</f>
        <v>0</v>
      </c>
      <c r="CH1986" s="301">
        <f t="shared" ref="CH1986" si="4304">SUM(G1986:G1987)</f>
        <v>0</v>
      </c>
      <c r="CI1986" s="301">
        <f t="shared" ref="CI1986" si="4305">SUM(H1986:H1987)</f>
        <v>0</v>
      </c>
      <c r="CJ1986" s="301">
        <f t="shared" ref="CJ1986" si="4306">SUM(I1986:I1987)</f>
        <v>0</v>
      </c>
      <c r="CK1986" s="301">
        <f t="shared" ref="CK1986" si="4307">SUM(J1986:J1987)</f>
        <v>0</v>
      </c>
      <c r="CL1986" s="301">
        <f t="shared" ref="CL1986" si="4308">SUM(K1986:K1987)</f>
        <v>0</v>
      </c>
      <c r="CM1986" s="301">
        <f t="shared" ref="CM1986" si="4309">SUM(L1986:L1987)</f>
        <v>0</v>
      </c>
      <c r="CN1986" s="301">
        <f t="shared" ref="CN1986" si="4310">SUM(M1986:M1987)</f>
        <v>0</v>
      </c>
      <c r="CO1986" s="301">
        <f t="shared" ref="CO1986" si="4311">SUM(N1986:N1987)</f>
        <v>0</v>
      </c>
      <c r="CP1986" s="301">
        <f t="shared" ref="CP1986" si="4312">SUM(O1986:O1987)</f>
        <v>0</v>
      </c>
      <c r="CQ1986" s="301">
        <f t="shared" ref="CQ1986" si="4313">SUM(P1986:P1987)</f>
        <v>0</v>
      </c>
      <c r="CR1986" s="301">
        <f t="shared" ref="CR1986" si="4314">SUM(Q1986:Q1987)</f>
        <v>0</v>
      </c>
      <c r="CS1986" s="301">
        <f t="shared" ref="CS1986" si="4315">SUM(R1986:R1987)</f>
        <v>0</v>
      </c>
      <c r="CT1986" s="301">
        <f t="shared" ref="CT1986" si="4316">SUM(S1986:S1987)</f>
        <v>0</v>
      </c>
      <c r="CU1986" s="301">
        <f t="shared" ref="CU1986" si="4317">SUM(T1986:T1987)</f>
        <v>0</v>
      </c>
      <c r="CV1986" s="301">
        <f t="shared" ref="CV1986" si="4318">SUM(U1986:U1987)</f>
        <v>0</v>
      </c>
      <c r="CW1986" s="301">
        <f t="shared" ref="CW1986" si="4319">SUM(V1986:V1987)</f>
        <v>0</v>
      </c>
      <c r="CX1986" s="301">
        <f t="shared" ref="CX1986" si="4320">SUM(W1986:W1987)</f>
        <v>0</v>
      </c>
      <c r="CY1986" s="301">
        <f t="shared" ref="CY1986" si="4321">SUM(X1986:X1987)</f>
        <v>0</v>
      </c>
      <c r="CZ1986" s="301">
        <f t="shared" ref="CZ1986" si="4322">SUM(Y1986:Y1987)</f>
        <v>0</v>
      </c>
      <c r="DA1986" s="301">
        <f t="shared" ref="DA1986" si="4323">SUM(Z1986:Z1987)</f>
        <v>0</v>
      </c>
      <c r="DB1986" s="301">
        <f t="shared" ref="DB1986" si="4324">SUM(AA1986:AA1987)</f>
        <v>0</v>
      </c>
      <c r="DC1986" s="301">
        <f t="shared" ref="DC1986" si="4325">SUM(AB1986:AB1987)</f>
        <v>0</v>
      </c>
      <c r="DD1986" s="301">
        <f t="shared" ref="DD1986" si="4326">SUM(AC1986:AC1987)</f>
        <v>0</v>
      </c>
      <c r="DE1986" s="301">
        <f t="shared" ref="DE1986" si="4327">SUM(AD1986:AD1987)</f>
        <v>0</v>
      </c>
      <c r="DF1986" s="301"/>
      <c r="DG1986" s="301"/>
      <c r="DH1986" s="301"/>
      <c r="DJ1986" s="612"/>
      <c r="DK1986" s="613"/>
      <c r="DL1986" s="415"/>
      <c r="DM1986" s="416"/>
      <c r="DN1986" s="416"/>
      <c r="DO1986" s="416"/>
      <c r="DP1986" s="416"/>
      <c r="DQ1986" s="416"/>
      <c r="DR1986" s="416"/>
      <c r="DS1986" s="416"/>
      <c r="DT1986" s="416"/>
      <c r="DU1986" s="416"/>
      <c r="DV1986" s="416"/>
      <c r="DW1986" s="416"/>
      <c r="DX1986" s="416"/>
      <c r="DY1986" s="416"/>
      <c r="DZ1986" s="416"/>
      <c r="EA1986" s="416"/>
      <c r="EB1986" s="416"/>
      <c r="EC1986" s="416"/>
      <c r="ED1986" s="416"/>
      <c r="EE1986" s="416"/>
      <c r="EF1986" s="416"/>
      <c r="EG1986" s="416"/>
      <c r="EH1986" s="416"/>
      <c r="EI1986" s="416"/>
      <c r="EJ1986" s="416"/>
      <c r="EK1986" s="416"/>
      <c r="EL1986" s="416"/>
      <c r="EM1986" s="416"/>
      <c r="EN1986" s="416"/>
      <c r="EO1986" s="417"/>
      <c r="ET1986" s="375"/>
      <c r="EU1986" s="375"/>
      <c r="EV1986" s="375"/>
      <c r="FF1986" s="400"/>
      <c r="FG1986" s="400"/>
      <c r="FH1986" s="400"/>
      <c r="FV1986" s="375"/>
      <c r="FW1986" s="375"/>
      <c r="FX1986" s="375"/>
    </row>
    <row r="1987" spans="1:180" ht="38.25" customHeight="1" x14ac:dyDescent="0.25">
      <c r="A1987" s="152"/>
      <c r="B1987" s="152"/>
      <c r="C1987" s="237" t="s">
        <v>565</v>
      </c>
      <c r="D1987" s="280"/>
      <c r="E1987" s="281"/>
      <c r="F1987" s="281"/>
      <c r="G1987" s="628"/>
      <c r="H1987" s="628"/>
      <c r="I1987" s="281"/>
      <c r="J1987" s="281"/>
      <c r="K1987" s="628"/>
      <c r="L1987" s="628"/>
      <c r="M1987" s="281"/>
      <c r="N1987" s="281"/>
      <c r="O1987" s="628"/>
      <c r="P1987" s="628"/>
      <c r="Q1987" s="281"/>
      <c r="R1987" s="281"/>
      <c r="S1987" s="628"/>
      <c r="T1987" s="628"/>
      <c r="U1987" s="281"/>
      <c r="V1987" s="281"/>
      <c r="W1987" s="628"/>
      <c r="X1987" s="628"/>
      <c r="Y1987" s="281"/>
      <c r="Z1987" s="281"/>
      <c r="AA1987" s="628"/>
      <c r="AB1987" s="628"/>
      <c r="AC1987" s="281"/>
      <c r="AD1987" s="281"/>
      <c r="AE1987" s="60"/>
      <c r="AF1987" s="259"/>
      <c r="AG1987" s="375">
        <f t="shared" si="4273"/>
        <v>27</v>
      </c>
      <c r="AH1987" s="375"/>
      <c r="AI1987" s="375"/>
      <c r="AJ1987" s="388">
        <f t="shared" si="4245"/>
        <v>0</v>
      </c>
      <c r="AK1987" s="379">
        <f t="shared" si="4246"/>
        <v>0</v>
      </c>
      <c r="AL1987" s="380">
        <f t="shared" si="4247"/>
        <v>0</v>
      </c>
      <c r="AM1987" s="292">
        <f t="shared" si="4248"/>
        <v>0</v>
      </c>
      <c r="AN1987" s="388">
        <f t="shared" si="4249"/>
        <v>0</v>
      </c>
      <c r="AO1987" s="379">
        <f t="shared" si="4250"/>
        <v>0</v>
      </c>
      <c r="AP1987" s="380">
        <f t="shared" si="4251"/>
        <v>0</v>
      </c>
      <c r="AQ1987" s="292">
        <f t="shared" si="4252"/>
        <v>0</v>
      </c>
      <c r="AR1987" s="388">
        <f t="shared" si="4253"/>
        <v>0</v>
      </c>
      <c r="AS1987" s="379">
        <f t="shared" si="4254"/>
        <v>0</v>
      </c>
      <c r="AT1987" s="380">
        <f t="shared" si="4255"/>
        <v>0</v>
      </c>
      <c r="AU1987" s="292">
        <f t="shared" si="4256"/>
        <v>0</v>
      </c>
      <c r="AV1987" s="388">
        <f t="shared" si="4257"/>
        <v>0</v>
      </c>
      <c r="AW1987" s="379">
        <f t="shared" si="4258"/>
        <v>0</v>
      </c>
      <c r="AX1987" s="380">
        <f t="shared" si="4259"/>
        <v>0</v>
      </c>
      <c r="AY1987" s="292">
        <f t="shared" si="4260"/>
        <v>0</v>
      </c>
      <c r="AZ1987" s="388">
        <f t="shared" si="4261"/>
        <v>0</v>
      </c>
      <c r="BA1987" s="379">
        <f t="shared" si="4262"/>
        <v>0</v>
      </c>
      <c r="BB1987" s="380">
        <f t="shared" si="4263"/>
        <v>0</v>
      </c>
      <c r="BC1987" s="292">
        <f t="shared" si="4264"/>
        <v>0</v>
      </c>
      <c r="BD1987" s="388">
        <f t="shared" si="4265"/>
        <v>0</v>
      </c>
      <c r="BE1987" s="379">
        <f t="shared" si="4266"/>
        <v>0</v>
      </c>
      <c r="BF1987" s="380">
        <f t="shared" si="4267"/>
        <v>0</v>
      </c>
      <c r="BG1987" s="292">
        <f t="shared" si="4268"/>
        <v>0</v>
      </c>
      <c r="BH1987" s="388">
        <f t="shared" si="4269"/>
        <v>0</v>
      </c>
      <c r="BI1987" s="379">
        <f t="shared" si="4270"/>
        <v>0</v>
      </c>
      <c r="BJ1987" s="380">
        <f t="shared" si="4271"/>
        <v>0</v>
      </c>
      <c r="BK1987" s="292">
        <f t="shared" si="4272"/>
        <v>0</v>
      </c>
      <c r="CD1987" s="299" t="s">
        <v>1910</v>
      </c>
      <c r="CE1987" s="422">
        <f t="shared" ref="CE1987" si="4328">IF(CE1985="NA",COUNTIF(D1986:D1987,"NA"),COUNTIF(D1986:D1987,"NS"))</f>
        <v>0</v>
      </c>
      <c r="CF1987" s="422">
        <f t="shared" ref="CF1987" si="4329">IF(CF1985="NA",COUNTIF(E1986:E1987,"NA"),COUNTIF(E1986:E1987,"NS"))</f>
        <v>0</v>
      </c>
      <c r="CG1987" s="422">
        <f t="shared" ref="CG1987" si="4330">IF(CG1985="NA",COUNTIF(F1986:F1987,"NA"),COUNTIF(F1986:F1987,"NS"))</f>
        <v>0</v>
      </c>
      <c r="CH1987" s="422">
        <f t="shared" ref="CH1987" si="4331">IF(CH1985="NA",COUNTIF(G1986:G1987,"NA"),COUNTIF(G1986:G1987,"NS"))</f>
        <v>0</v>
      </c>
      <c r="CI1987" s="422">
        <f t="shared" ref="CI1987" si="4332">IF(CI1985="NA",COUNTIF(H1986:H1987,"NA"),COUNTIF(H1986:H1987,"NS"))</f>
        <v>0</v>
      </c>
      <c r="CJ1987" s="422">
        <f t="shared" ref="CJ1987" si="4333">IF(CJ1985="NA",COUNTIF(I1986:I1987,"NA"),COUNTIF(I1986:I1987,"NS"))</f>
        <v>0</v>
      </c>
      <c r="CK1987" s="422">
        <f t="shared" ref="CK1987" si="4334">IF(CK1985="NA",COUNTIF(J1986:J1987,"NA"),COUNTIF(J1986:J1987,"NS"))</f>
        <v>0</v>
      </c>
      <c r="CL1987" s="422">
        <f t="shared" ref="CL1987" si="4335">IF(CL1985="NA",COUNTIF(K1986:K1987,"NA"),COUNTIF(K1986:K1987,"NS"))</f>
        <v>0</v>
      </c>
      <c r="CM1987" s="422">
        <f t="shared" ref="CM1987" si="4336">IF(CM1985="NA",COUNTIF(L1986:L1987,"NA"),COUNTIF(L1986:L1987,"NS"))</f>
        <v>0</v>
      </c>
      <c r="CN1987" s="422">
        <f t="shared" ref="CN1987" si="4337">IF(CN1985="NA",COUNTIF(M1986:M1987,"NA"),COUNTIF(M1986:M1987,"NS"))</f>
        <v>0</v>
      </c>
      <c r="CO1987" s="422">
        <f t="shared" ref="CO1987" si="4338">IF(CO1985="NA",COUNTIF(N1986:N1987,"NA"),COUNTIF(N1986:N1987,"NS"))</f>
        <v>0</v>
      </c>
      <c r="CP1987" s="422">
        <f t="shared" ref="CP1987" si="4339">IF(CP1985="NA",COUNTIF(O1986:O1987,"NA"),COUNTIF(O1986:O1987,"NS"))</f>
        <v>0</v>
      </c>
      <c r="CQ1987" s="422">
        <f t="shared" ref="CQ1987" si="4340">IF(CQ1985="NA",COUNTIF(P1986:P1987,"NA"),COUNTIF(P1986:P1987,"NS"))</f>
        <v>0</v>
      </c>
      <c r="CR1987" s="422">
        <f t="shared" ref="CR1987" si="4341">IF(CR1985="NA",COUNTIF(Q1986:Q1987,"NA"),COUNTIF(Q1986:Q1987,"NS"))</f>
        <v>0</v>
      </c>
      <c r="CS1987" s="422">
        <f t="shared" ref="CS1987" si="4342">IF(CS1985="NA",COUNTIF(R1986:R1987,"NA"),COUNTIF(R1986:R1987,"NS"))</f>
        <v>0</v>
      </c>
      <c r="CT1987" s="422">
        <f t="shared" ref="CT1987" si="4343">IF(CT1985="NA",COUNTIF(S1986:S1987,"NA"),COUNTIF(S1986:S1987,"NS"))</f>
        <v>0</v>
      </c>
      <c r="CU1987" s="422">
        <f t="shared" ref="CU1987" si="4344">IF(CU1985="NA",COUNTIF(T1986:T1987,"NA"),COUNTIF(T1986:T1987,"NS"))</f>
        <v>0</v>
      </c>
      <c r="CV1987" s="422">
        <f t="shared" ref="CV1987" si="4345">IF(CV1985="NA",COUNTIF(U1986:U1987,"NA"),COUNTIF(U1986:U1987,"NS"))</f>
        <v>0</v>
      </c>
      <c r="CW1987" s="422">
        <f t="shared" ref="CW1987" si="4346">IF(CW1985="NA",COUNTIF(V1986:V1987,"NA"),COUNTIF(V1986:V1987,"NS"))</f>
        <v>0</v>
      </c>
      <c r="CX1987" s="422">
        <f t="shared" ref="CX1987" si="4347">IF(CX1985="NA",COUNTIF(W1986:W1987,"NA"),COUNTIF(W1986:W1987,"NS"))</f>
        <v>0</v>
      </c>
      <c r="CY1987" s="422">
        <f t="shared" ref="CY1987" si="4348">IF(CY1985="NA",COUNTIF(X1986:X1987,"NA"),COUNTIF(X1986:X1987,"NS"))</f>
        <v>0</v>
      </c>
      <c r="CZ1987" s="422">
        <f t="shared" ref="CZ1987" si="4349">IF(CZ1985="NA",COUNTIF(Y1986:Y1987,"NA"),COUNTIF(Y1986:Y1987,"NS"))</f>
        <v>0</v>
      </c>
      <c r="DA1987" s="422">
        <f t="shared" ref="DA1987" si="4350">IF(DA1985="NA",COUNTIF(Z1986:Z1987,"NA"),COUNTIF(Z1986:Z1987,"NS"))</f>
        <v>0</v>
      </c>
      <c r="DB1987" s="422">
        <f t="shared" ref="DB1987" si="4351">IF(DB1985="NA",COUNTIF(AA1986:AA1987,"NA"),COUNTIF(AA1986:AA1987,"NS"))</f>
        <v>0</v>
      </c>
      <c r="DC1987" s="422">
        <f t="shared" ref="DC1987" si="4352">IF(DC1985="NA",COUNTIF(AB1986:AB1987,"NA"),COUNTIF(AB1986:AB1987,"NS"))</f>
        <v>0</v>
      </c>
      <c r="DD1987" s="422">
        <f t="shared" ref="DD1987" si="4353">IF(DD1985="NA",COUNTIF(AC1986:AC1987,"NA"),COUNTIF(AC1986:AC1987,"NS"))</f>
        <v>0</v>
      </c>
      <c r="DE1987" s="422">
        <f t="shared" ref="DE1987" si="4354">IF(DE1985="NA",COUNTIF(AD1986:AD1987,"NA"),COUNTIF(AD1986:AD1987,"NS"))</f>
        <v>0</v>
      </c>
      <c r="DF1987" s="300"/>
      <c r="DG1987" s="300"/>
      <c r="DH1987" s="300"/>
      <c r="DJ1987" s="612"/>
      <c r="DK1987" s="613"/>
      <c r="DL1987" s="415"/>
      <c r="DM1987" s="416"/>
      <c r="DN1987" s="416"/>
      <c r="DO1987" s="416"/>
      <c r="DP1987" s="416"/>
      <c r="DQ1987" s="416"/>
      <c r="DR1987" s="416"/>
      <c r="DS1987" s="416"/>
      <c r="DT1987" s="416"/>
      <c r="DU1987" s="416"/>
      <c r="DV1987" s="416"/>
      <c r="DW1987" s="416"/>
      <c r="DX1987" s="416"/>
      <c r="DY1987" s="416"/>
      <c r="DZ1987" s="416"/>
      <c r="EA1987" s="416"/>
      <c r="EB1987" s="416"/>
      <c r="EC1987" s="416"/>
      <c r="ED1987" s="416"/>
      <c r="EE1987" s="416"/>
      <c r="EF1987" s="416"/>
      <c r="EG1987" s="416"/>
      <c r="EH1987" s="416"/>
      <c r="EI1987" s="416"/>
      <c r="EJ1987" s="416"/>
      <c r="EK1987" s="416"/>
      <c r="EL1987" s="416"/>
      <c r="EM1987" s="416"/>
      <c r="EN1987" s="416"/>
      <c r="EO1987" s="417"/>
      <c r="ET1987" s="375"/>
      <c r="EU1987" s="375"/>
      <c r="EV1987" s="375"/>
      <c r="FF1987" s="400"/>
      <c r="FG1987" s="400"/>
      <c r="FH1987" s="400"/>
      <c r="FV1987" s="375"/>
      <c r="FW1987" s="375"/>
      <c r="FX1987" s="375"/>
    </row>
    <row r="1988" spans="1:180" ht="38.25" customHeight="1" x14ac:dyDescent="0.25">
      <c r="A1988" s="182"/>
      <c r="B1988" s="182"/>
      <c r="C1988" s="236" t="s">
        <v>566</v>
      </c>
      <c r="D1988" s="280"/>
      <c r="E1988" s="281"/>
      <c r="F1988" s="281"/>
      <c r="G1988" s="628"/>
      <c r="H1988" s="628"/>
      <c r="I1988" s="281"/>
      <c r="J1988" s="281"/>
      <c r="K1988" s="628"/>
      <c r="L1988" s="628"/>
      <c r="M1988" s="281"/>
      <c r="N1988" s="281"/>
      <c r="O1988" s="628"/>
      <c r="P1988" s="628"/>
      <c r="Q1988" s="281"/>
      <c r="R1988" s="281"/>
      <c r="S1988" s="628"/>
      <c r="T1988" s="628"/>
      <c r="U1988" s="281"/>
      <c r="V1988" s="281"/>
      <c r="W1988" s="628"/>
      <c r="X1988" s="628"/>
      <c r="Y1988" s="281"/>
      <c r="Z1988" s="281"/>
      <c r="AA1988" s="628"/>
      <c r="AB1988" s="628"/>
      <c r="AC1988" s="281"/>
      <c r="AD1988" s="281"/>
      <c r="AE1988" s="60"/>
      <c r="AF1988" s="259"/>
      <c r="AG1988" s="375">
        <f t="shared" si="4273"/>
        <v>27</v>
      </c>
      <c r="AH1988" s="375"/>
      <c r="AI1988" s="375"/>
      <c r="AJ1988" s="388">
        <f t="shared" si="4245"/>
        <v>0</v>
      </c>
      <c r="AK1988" s="379">
        <f t="shared" si="4246"/>
        <v>0</v>
      </c>
      <c r="AL1988" s="380">
        <f t="shared" si="4247"/>
        <v>0</v>
      </c>
      <c r="AM1988" s="292">
        <f t="shared" si="4248"/>
        <v>0</v>
      </c>
      <c r="AN1988" s="388">
        <f t="shared" si="4249"/>
        <v>0</v>
      </c>
      <c r="AO1988" s="379">
        <f t="shared" si="4250"/>
        <v>0</v>
      </c>
      <c r="AP1988" s="380">
        <f t="shared" si="4251"/>
        <v>0</v>
      </c>
      <c r="AQ1988" s="292">
        <f t="shared" si="4252"/>
        <v>0</v>
      </c>
      <c r="AR1988" s="388">
        <f t="shared" si="4253"/>
        <v>0</v>
      </c>
      <c r="AS1988" s="379">
        <f t="shared" si="4254"/>
        <v>0</v>
      </c>
      <c r="AT1988" s="380">
        <f t="shared" si="4255"/>
        <v>0</v>
      </c>
      <c r="AU1988" s="292">
        <f t="shared" si="4256"/>
        <v>0</v>
      </c>
      <c r="AV1988" s="388">
        <f t="shared" si="4257"/>
        <v>0</v>
      </c>
      <c r="AW1988" s="379">
        <f t="shared" si="4258"/>
        <v>0</v>
      </c>
      <c r="AX1988" s="380">
        <f t="shared" si="4259"/>
        <v>0</v>
      </c>
      <c r="AY1988" s="292">
        <f t="shared" si="4260"/>
        <v>0</v>
      </c>
      <c r="AZ1988" s="388">
        <f t="shared" si="4261"/>
        <v>0</v>
      </c>
      <c r="BA1988" s="379">
        <f t="shared" si="4262"/>
        <v>0</v>
      </c>
      <c r="BB1988" s="380">
        <f t="shared" si="4263"/>
        <v>0</v>
      </c>
      <c r="BC1988" s="292">
        <f t="shared" si="4264"/>
        <v>0</v>
      </c>
      <c r="BD1988" s="388">
        <f t="shared" si="4265"/>
        <v>0</v>
      </c>
      <c r="BE1988" s="379">
        <f t="shared" si="4266"/>
        <v>0</v>
      </c>
      <c r="BF1988" s="380">
        <f t="shared" si="4267"/>
        <v>0</v>
      </c>
      <c r="BG1988" s="292">
        <f t="shared" si="4268"/>
        <v>0</v>
      </c>
      <c r="BH1988" s="388">
        <f t="shared" si="4269"/>
        <v>0</v>
      </c>
      <c r="BI1988" s="379">
        <f t="shared" si="4270"/>
        <v>0</v>
      </c>
      <c r="BJ1988" s="380">
        <f t="shared" si="4271"/>
        <v>0</v>
      </c>
      <c r="BK1988" s="292">
        <f t="shared" si="4272"/>
        <v>0</v>
      </c>
      <c r="CD1988" s="308" t="s">
        <v>1918</v>
      </c>
      <c r="CE1988" s="435">
        <f t="shared" ref="CE1988" si="4355">IF(OR(AND(CE1985=0,CE1987&gt;0),AND(CE1985="NS",CE1986&gt;0),AND(CE1985="NS",CE1987=0,CE1986=0)),1,IF(OR(AND(CE1985&gt;0,CE1987=2),AND(CE1985="NS",CE1987=2),AND(CE1985="NS",CE1986=0,CE1987&gt;0),OR(CE1985=CE1986,AND(CE1985="",CE1987=0,CE1986=0))),0,1))</f>
        <v>0</v>
      </c>
      <c r="CF1988" s="435">
        <f t="shared" ref="CF1988" si="4356">IF(OR(AND(CF1985=0,CF1987&gt;0),AND(CF1985="NS",CF1986&gt;0),AND(CF1985="NS",CF1987=0,CF1986=0)),1,IF(OR(AND(CF1985&gt;0,CF1987=2),AND(CF1985="NS",CF1987=2),AND(CF1985="NS",CF1986=0,CF1987&gt;0),OR(CF1985=CF1986,AND(CF1985="",CF1987=0,CF1986=0))),0,1))</f>
        <v>0</v>
      </c>
      <c r="CG1988" s="435">
        <f t="shared" ref="CG1988" si="4357">IF(OR(AND(CG1985=0,CG1987&gt;0),AND(CG1985="NS",CG1986&gt;0),AND(CG1985="NS",CG1987=0,CG1986=0)),1,IF(OR(AND(CG1985&gt;0,CG1987=2),AND(CG1985="NS",CG1987=2),AND(CG1985="NS",CG1986=0,CG1987&gt;0),OR(CG1985=CG1986,AND(CG1985="",CG1987=0,CG1986=0))),0,1))</f>
        <v>0</v>
      </c>
      <c r="CH1988" s="435">
        <f t="shared" ref="CH1988" si="4358">IF(OR(AND(CH1985=0,CH1987&gt;0),AND(CH1985="NS",CH1986&gt;0),AND(CH1985="NS",CH1987=0,CH1986=0)),1,IF(OR(AND(CH1985&gt;0,CH1987=2),AND(CH1985="NS",CH1987=2),AND(CH1985="NS",CH1986=0,CH1987&gt;0),OR(CH1985=CH1986,AND(CH1985="",CH1987=0,CH1986=0))),0,1))</f>
        <v>0</v>
      </c>
      <c r="CI1988" s="435">
        <f t="shared" ref="CI1988" si="4359">IF(OR(AND(CI1985=0,CI1987&gt;0),AND(CI1985="NS",CI1986&gt;0),AND(CI1985="NS",CI1987=0,CI1986=0)),1,IF(OR(AND(CI1985&gt;0,CI1987=2),AND(CI1985="NS",CI1987=2),AND(CI1985="NS",CI1986=0,CI1987&gt;0),OR(CI1985=CI1986,AND(CI1985="",CI1987=0,CI1986=0))),0,1))</f>
        <v>0</v>
      </c>
      <c r="CJ1988" s="435">
        <f t="shared" ref="CJ1988" si="4360">IF(OR(AND(CJ1985=0,CJ1987&gt;0),AND(CJ1985="NS",CJ1986&gt;0),AND(CJ1985="NS",CJ1987=0,CJ1986=0)),1,IF(OR(AND(CJ1985&gt;0,CJ1987=2),AND(CJ1985="NS",CJ1987=2),AND(CJ1985="NS",CJ1986=0,CJ1987&gt;0),OR(CJ1985=CJ1986,AND(CJ1985="",CJ1987=0,CJ1986=0))),0,1))</f>
        <v>0</v>
      </c>
      <c r="CK1988" s="435">
        <f t="shared" ref="CK1988" si="4361">IF(OR(AND(CK1985=0,CK1987&gt;0),AND(CK1985="NS",CK1986&gt;0),AND(CK1985="NS",CK1987=0,CK1986=0)),1,IF(OR(AND(CK1985&gt;0,CK1987=2),AND(CK1985="NS",CK1987=2),AND(CK1985="NS",CK1986=0,CK1987&gt;0),OR(CK1985=CK1986,AND(CK1985="",CK1987=0,CK1986=0))),0,1))</f>
        <v>0</v>
      </c>
      <c r="CL1988" s="435">
        <f t="shared" ref="CL1988" si="4362">IF(OR(AND(CL1985=0,CL1987&gt;0),AND(CL1985="NS",CL1986&gt;0),AND(CL1985="NS",CL1987=0,CL1986=0)),1,IF(OR(AND(CL1985&gt;0,CL1987=2),AND(CL1985="NS",CL1987=2),AND(CL1985="NS",CL1986=0,CL1987&gt;0),OR(CL1985=CL1986,AND(CL1985="",CL1987=0,CL1986=0))),0,1))</f>
        <v>0</v>
      </c>
      <c r="CM1988" s="435">
        <f t="shared" ref="CM1988" si="4363">IF(OR(AND(CM1985=0,CM1987&gt;0),AND(CM1985="NS",CM1986&gt;0),AND(CM1985="NS",CM1987=0,CM1986=0)),1,IF(OR(AND(CM1985&gt;0,CM1987=2),AND(CM1985="NS",CM1987=2),AND(CM1985="NS",CM1986=0,CM1987&gt;0),OR(CM1985=CM1986,AND(CM1985="",CM1987=0,CM1986=0))),0,1))</f>
        <v>0</v>
      </c>
      <c r="CN1988" s="435">
        <f t="shared" ref="CN1988" si="4364">IF(OR(AND(CN1985=0,CN1987&gt;0),AND(CN1985="NS",CN1986&gt;0),AND(CN1985="NS",CN1987=0,CN1986=0)),1,IF(OR(AND(CN1985&gt;0,CN1987=2),AND(CN1985="NS",CN1987=2),AND(CN1985="NS",CN1986=0,CN1987&gt;0),OR(CN1985=CN1986,AND(CN1985="",CN1987=0,CN1986=0))),0,1))</f>
        <v>0</v>
      </c>
      <c r="CO1988" s="435">
        <f t="shared" ref="CO1988" si="4365">IF(OR(AND(CO1985=0,CO1987&gt;0),AND(CO1985="NS",CO1986&gt;0),AND(CO1985="NS",CO1987=0,CO1986=0)),1,IF(OR(AND(CO1985&gt;0,CO1987=2),AND(CO1985="NS",CO1987=2),AND(CO1985="NS",CO1986=0,CO1987&gt;0),OR(CO1985=CO1986,AND(CO1985="",CO1987=0,CO1986=0))),0,1))</f>
        <v>0</v>
      </c>
      <c r="CP1988" s="435">
        <f t="shared" ref="CP1988" si="4366">IF(OR(AND(CP1985=0,CP1987&gt;0),AND(CP1985="NS",CP1986&gt;0),AND(CP1985="NS",CP1987=0,CP1986=0)),1,IF(OR(AND(CP1985&gt;0,CP1987=2),AND(CP1985="NS",CP1987=2),AND(CP1985="NS",CP1986=0,CP1987&gt;0),OR(CP1985=CP1986,AND(CP1985="",CP1987=0,CP1986=0))),0,1))</f>
        <v>0</v>
      </c>
      <c r="CQ1988" s="435">
        <f t="shared" ref="CQ1988" si="4367">IF(OR(AND(CQ1985=0,CQ1987&gt;0),AND(CQ1985="NS",CQ1986&gt;0),AND(CQ1985="NS",CQ1987=0,CQ1986=0)),1,IF(OR(AND(CQ1985&gt;0,CQ1987=2),AND(CQ1985="NS",CQ1987=2),AND(CQ1985="NS",CQ1986=0,CQ1987&gt;0),OR(CQ1985=CQ1986,AND(CQ1985="",CQ1987=0,CQ1986=0))),0,1))</f>
        <v>0</v>
      </c>
      <c r="CR1988" s="435">
        <f t="shared" ref="CR1988" si="4368">IF(OR(AND(CR1985=0,CR1987&gt;0),AND(CR1985="NS",CR1986&gt;0),AND(CR1985="NS",CR1987=0,CR1986=0)),1,IF(OR(AND(CR1985&gt;0,CR1987=2),AND(CR1985="NS",CR1987=2),AND(CR1985="NS",CR1986=0,CR1987&gt;0),OR(CR1985=CR1986,AND(CR1985="",CR1987=0,CR1986=0))),0,1))</f>
        <v>0</v>
      </c>
      <c r="CS1988" s="435">
        <f t="shared" ref="CS1988" si="4369">IF(OR(AND(CS1985=0,CS1987&gt;0),AND(CS1985="NS",CS1986&gt;0),AND(CS1985="NS",CS1987=0,CS1986=0)),1,IF(OR(AND(CS1985&gt;0,CS1987=2),AND(CS1985="NS",CS1987=2),AND(CS1985="NS",CS1986=0,CS1987&gt;0),OR(CS1985=CS1986,AND(CS1985="",CS1987=0,CS1986=0))),0,1))</f>
        <v>0</v>
      </c>
      <c r="CT1988" s="435">
        <f t="shared" ref="CT1988" si="4370">IF(OR(AND(CT1985=0,CT1987&gt;0),AND(CT1985="NS",CT1986&gt;0),AND(CT1985="NS",CT1987=0,CT1986=0)),1,IF(OR(AND(CT1985&gt;0,CT1987=2),AND(CT1985="NS",CT1987=2),AND(CT1985="NS",CT1986=0,CT1987&gt;0),OR(CT1985=CT1986,AND(CT1985="",CT1987=0,CT1986=0))),0,1))</f>
        <v>0</v>
      </c>
      <c r="CU1988" s="435">
        <f t="shared" ref="CU1988" si="4371">IF(OR(AND(CU1985=0,CU1987&gt;0),AND(CU1985="NS",CU1986&gt;0),AND(CU1985="NS",CU1987=0,CU1986=0)),1,IF(OR(AND(CU1985&gt;0,CU1987=2),AND(CU1985="NS",CU1987=2),AND(CU1985="NS",CU1986=0,CU1987&gt;0),OR(CU1985=CU1986,AND(CU1985="",CU1987=0,CU1986=0))),0,1))</f>
        <v>0</v>
      </c>
      <c r="CV1988" s="435">
        <f t="shared" ref="CV1988" si="4372">IF(OR(AND(CV1985=0,CV1987&gt;0),AND(CV1985="NS",CV1986&gt;0),AND(CV1985="NS",CV1987=0,CV1986=0)),1,IF(OR(AND(CV1985&gt;0,CV1987=2),AND(CV1985="NS",CV1987=2),AND(CV1985="NS",CV1986=0,CV1987&gt;0),OR(CV1985=CV1986,AND(CV1985="",CV1987=0,CV1986=0))),0,1))</f>
        <v>0</v>
      </c>
      <c r="CW1988" s="435">
        <f t="shared" ref="CW1988" si="4373">IF(OR(AND(CW1985=0,CW1987&gt;0),AND(CW1985="NS",CW1986&gt;0),AND(CW1985="NS",CW1987=0,CW1986=0)),1,IF(OR(AND(CW1985&gt;0,CW1987=2),AND(CW1985="NS",CW1987=2),AND(CW1985="NS",CW1986=0,CW1987&gt;0),OR(CW1985=CW1986,AND(CW1985="",CW1987=0,CW1986=0))),0,1))</f>
        <v>0</v>
      </c>
      <c r="CX1988" s="435">
        <f t="shared" ref="CX1988" si="4374">IF(OR(AND(CX1985=0,CX1987&gt;0),AND(CX1985="NS",CX1986&gt;0),AND(CX1985="NS",CX1987=0,CX1986=0)),1,IF(OR(AND(CX1985&gt;0,CX1987=2),AND(CX1985="NS",CX1987=2),AND(CX1985="NS",CX1986=0,CX1987&gt;0),OR(CX1985=CX1986,AND(CX1985="",CX1987=0,CX1986=0))),0,1))</f>
        <v>0</v>
      </c>
      <c r="CY1988" s="435">
        <f t="shared" ref="CY1988" si="4375">IF(OR(AND(CY1985=0,CY1987&gt;0),AND(CY1985="NS",CY1986&gt;0),AND(CY1985="NS",CY1987=0,CY1986=0)),1,IF(OR(AND(CY1985&gt;0,CY1987=2),AND(CY1985="NS",CY1987=2),AND(CY1985="NS",CY1986=0,CY1987&gt;0),OR(CY1985=CY1986,AND(CY1985="",CY1987=0,CY1986=0))),0,1))</f>
        <v>0</v>
      </c>
      <c r="CZ1988" s="435">
        <f t="shared" ref="CZ1988" si="4376">IF(OR(AND(CZ1985=0,CZ1987&gt;0),AND(CZ1985="NS",CZ1986&gt;0),AND(CZ1985="NS",CZ1987=0,CZ1986=0)),1,IF(OR(AND(CZ1985&gt;0,CZ1987=2),AND(CZ1985="NS",CZ1987=2),AND(CZ1985="NS",CZ1986=0,CZ1987&gt;0),OR(CZ1985=CZ1986,AND(CZ1985="",CZ1987=0,CZ1986=0))),0,1))</f>
        <v>0</v>
      </c>
      <c r="DA1988" s="435">
        <f t="shared" ref="DA1988" si="4377">IF(OR(AND(DA1985=0,DA1987&gt;0),AND(DA1985="NS",DA1986&gt;0),AND(DA1985="NS",DA1987=0,DA1986=0)),1,IF(OR(AND(DA1985&gt;0,DA1987=2),AND(DA1985="NS",DA1987=2),AND(DA1985="NS",DA1986=0,DA1987&gt;0),OR(DA1985=DA1986,AND(DA1985="",DA1987=0,DA1986=0))),0,1))</f>
        <v>0</v>
      </c>
      <c r="DB1988" s="435">
        <f t="shared" ref="DB1988" si="4378">IF(OR(AND(DB1985=0,DB1987&gt;0),AND(DB1985="NS",DB1986&gt;0),AND(DB1985="NS",DB1987=0,DB1986=0)),1,IF(OR(AND(DB1985&gt;0,DB1987=2),AND(DB1985="NS",DB1987=2),AND(DB1985="NS",DB1986=0,DB1987&gt;0),OR(DB1985=DB1986,AND(DB1985="",DB1987=0,DB1986=0))),0,1))</f>
        <v>0</v>
      </c>
      <c r="DC1988" s="435">
        <f t="shared" ref="DC1988" si="4379">IF(OR(AND(DC1985=0,DC1987&gt;0),AND(DC1985="NS",DC1986&gt;0),AND(DC1985="NS",DC1987=0,DC1986=0)),1,IF(OR(AND(DC1985&gt;0,DC1987=2),AND(DC1985="NS",DC1987=2),AND(DC1985="NS",DC1986=0,DC1987&gt;0),OR(DC1985=DC1986,AND(DC1985="",DC1987=0,DC1986=0))),0,1))</f>
        <v>0</v>
      </c>
      <c r="DD1988" s="435">
        <f t="shared" ref="DD1988" si="4380">IF(OR(AND(DD1985=0,DD1987&gt;0),AND(DD1985="NS",DD1986&gt;0),AND(DD1985="NS",DD1987=0,DD1986=0)),1,IF(OR(AND(DD1985&gt;0,DD1987=2),AND(DD1985="NS",DD1987=2),AND(DD1985="NS",DD1986=0,DD1987&gt;0),OR(DD1985=DD1986,AND(DD1985="",DD1987=0,DD1986=0))),0,1))</f>
        <v>0</v>
      </c>
      <c r="DE1988" s="435">
        <f t="shared" ref="DE1988" si="4381">IF(OR(AND(DE1985=0,DE1987&gt;0),AND(DE1985="NS",DE1986&gt;0),AND(DE1985="NS",DE1987=0,DE1986=0)),1,IF(OR(AND(DE1985&gt;0,DE1987=2),AND(DE1985="NS",DE1987=2),AND(DE1985="NS",DE1986=0,DE1987&gt;0),OR(DE1985=DE1986,AND(DE1985="",DE1987=0,DE1986=0))),0,1))</f>
        <v>0</v>
      </c>
      <c r="DF1988" s="465"/>
      <c r="DG1988" s="465"/>
      <c r="DH1988" s="465"/>
      <c r="DI1988" s="400">
        <f>SUM(CE1988:DH1988)</f>
        <v>0</v>
      </c>
      <c r="DJ1988" s="610"/>
      <c r="DK1988" s="611"/>
      <c r="DL1988" s="415"/>
      <c r="DM1988" s="416"/>
      <c r="DN1988" s="416"/>
      <c r="DO1988" s="416"/>
      <c r="DP1988" s="416"/>
      <c r="DQ1988" s="416"/>
      <c r="DR1988" s="416"/>
      <c r="DS1988" s="416"/>
      <c r="DT1988" s="416"/>
      <c r="DU1988" s="416"/>
      <c r="DV1988" s="416"/>
      <c r="DW1988" s="416"/>
      <c r="DX1988" s="416"/>
      <c r="DY1988" s="416"/>
      <c r="DZ1988" s="416"/>
      <c r="EA1988" s="416"/>
      <c r="EB1988" s="416"/>
      <c r="EC1988" s="416"/>
      <c r="ED1988" s="416"/>
      <c r="EE1988" s="416"/>
      <c r="EF1988" s="416"/>
      <c r="EG1988" s="416"/>
      <c r="EH1988" s="416"/>
      <c r="EI1988" s="416"/>
      <c r="EJ1988" s="416"/>
      <c r="EK1988" s="416"/>
      <c r="EL1988" s="416"/>
      <c r="EM1988" s="416"/>
      <c r="EN1988" s="416"/>
      <c r="EO1988" s="417"/>
      <c r="ET1988" s="375"/>
      <c r="EU1988" s="375"/>
      <c r="EV1988" s="375"/>
      <c r="FF1988" s="400"/>
      <c r="FG1988" s="400"/>
      <c r="FH1988" s="400"/>
      <c r="FV1988" s="375"/>
      <c r="FW1988" s="375"/>
      <c r="FX1988" s="375"/>
    </row>
    <row r="1989" spans="1:180" ht="38.25" customHeight="1" x14ac:dyDescent="0.25">
      <c r="A1989" s="182"/>
      <c r="B1989" s="182"/>
      <c r="C1989" s="236" t="s">
        <v>568</v>
      </c>
      <c r="D1989" s="280"/>
      <c r="E1989" s="281"/>
      <c r="F1989" s="281"/>
      <c r="G1989" s="628"/>
      <c r="H1989" s="628"/>
      <c r="I1989" s="281"/>
      <c r="J1989" s="281"/>
      <c r="K1989" s="628"/>
      <c r="L1989" s="628"/>
      <c r="M1989" s="281"/>
      <c r="N1989" s="281"/>
      <c r="O1989" s="628"/>
      <c r="P1989" s="628"/>
      <c r="Q1989" s="281"/>
      <c r="R1989" s="281"/>
      <c r="S1989" s="628"/>
      <c r="T1989" s="628"/>
      <c r="U1989" s="281"/>
      <c r="V1989" s="281"/>
      <c r="W1989" s="628"/>
      <c r="X1989" s="628"/>
      <c r="Y1989" s="281"/>
      <c r="Z1989" s="281"/>
      <c r="AA1989" s="628"/>
      <c r="AB1989" s="628"/>
      <c r="AC1989" s="281"/>
      <c r="AD1989" s="281"/>
      <c r="AE1989" s="60"/>
      <c r="AF1989" s="259"/>
      <c r="AG1989" s="375">
        <f t="shared" si="4273"/>
        <v>27</v>
      </c>
      <c r="AH1989" s="375"/>
      <c r="AI1989" s="375"/>
      <c r="AJ1989" s="388">
        <f t="shared" si="4245"/>
        <v>0</v>
      </c>
      <c r="AK1989" s="379">
        <f t="shared" si="4246"/>
        <v>0</v>
      </c>
      <c r="AL1989" s="380">
        <f t="shared" si="4247"/>
        <v>0</v>
      </c>
      <c r="AM1989" s="292">
        <f t="shared" si="4248"/>
        <v>0</v>
      </c>
      <c r="AN1989" s="388">
        <f t="shared" si="4249"/>
        <v>0</v>
      </c>
      <c r="AO1989" s="379">
        <f t="shared" si="4250"/>
        <v>0</v>
      </c>
      <c r="AP1989" s="380">
        <f t="shared" si="4251"/>
        <v>0</v>
      </c>
      <c r="AQ1989" s="292">
        <f t="shared" si="4252"/>
        <v>0</v>
      </c>
      <c r="AR1989" s="388">
        <f t="shared" si="4253"/>
        <v>0</v>
      </c>
      <c r="AS1989" s="379">
        <f t="shared" si="4254"/>
        <v>0</v>
      </c>
      <c r="AT1989" s="380">
        <f t="shared" si="4255"/>
        <v>0</v>
      </c>
      <c r="AU1989" s="292">
        <f t="shared" si="4256"/>
        <v>0</v>
      </c>
      <c r="AV1989" s="388">
        <f t="shared" si="4257"/>
        <v>0</v>
      </c>
      <c r="AW1989" s="379">
        <f t="shared" si="4258"/>
        <v>0</v>
      </c>
      <c r="AX1989" s="380">
        <f t="shared" si="4259"/>
        <v>0</v>
      </c>
      <c r="AY1989" s="292">
        <f t="shared" si="4260"/>
        <v>0</v>
      </c>
      <c r="AZ1989" s="388">
        <f t="shared" si="4261"/>
        <v>0</v>
      </c>
      <c r="BA1989" s="379">
        <f t="shared" si="4262"/>
        <v>0</v>
      </c>
      <c r="BB1989" s="380">
        <f t="shared" si="4263"/>
        <v>0</v>
      </c>
      <c r="BC1989" s="292">
        <f t="shared" si="4264"/>
        <v>0</v>
      </c>
      <c r="BD1989" s="388">
        <f t="shared" si="4265"/>
        <v>0</v>
      </c>
      <c r="BE1989" s="379">
        <f t="shared" si="4266"/>
        <v>0</v>
      </c>
      <c r="BF1989" s="380">
        <f t="shared" si="4267"/>
        <v>0</v>
      </c>
      <c r="BG1989" s="292">
        <f t="shared" si="4268"/>
        <v>0</v>
      </c>
      <c r="BH1989" s="388">
        <f t="shared" si="4269"/>
        <v>0</v>
      </c>
      <c r="BI1989" s="379">
        <f t="shared" si="4270"/>
        <v>0</v>
      </c>
      <c r="BJ1989" s="380">
        <f t="shared" si="4271"/>
        <v>0</v>
      </c>
      <c r="BK1989" s="292">
        <f t="shared" si="4272"/>
        <v>0</v>
      </c>
      <c r="CD1989" s="436"/>
      <c r="CE1989" s="439"/>
      <c r="CF1989" s="439"/>
      <c r="CG1989" s="439"/>
      <c r="CH1989" s="439"/>
      <c r="CI1989" s="439"/>
      <c r="CJ1989" s="439"/>
      <c r="CK1989" s="439"/>
      <c r="CL1989" s="439"/>
      <c r="CM1989" s="439"/>
      <c r="CN1989" s="439"/>
      <c r="CO1989" s="439"/>
      <c r="CP1989" s="439"/>
      <c r="CQ1989" s="439"/>
      <c r="CR1989" s="439"/>
      <c r="CS1989" s="439"/>
      <c r="CT1989" s="439"/>
      <c r="CU1989" s="439"/>
      <c r="CV1989" s="439"/>
      <c r="CW1989" s="439"/>
      <c r="CX1989" s="439"/>
      <c r="CY1989" s="439"/>
      <c r="CZ1989" s="439"/>
      <c r="DA1989" s="439"/>
      <c r="DB1989" s="439"/>
      <c r="DC1989" s="439"/>
      <c r="DD1989" s="439"/>
      <c r="DE1989" s="439"/>
      <c r="DF1989" s="439"/>
      <c r="DG1989" s="439"/>
      <c r="DH1989" s="439"/>
      <c r="DJ1989" s="610"/>
      <c r="DK1989" s="611"/>
      <c r="DL1989" s="415"/>
      <c r="DM1989" s="416"/>
      <c r="DN1989" s="416"/>
      <c r="DO1989" s="416"/>
      <c r="DP1989" s="416"/>
      <c r="DQ1989" s="416"/>
      <c r="DR1989" s="416"/>
      <c r="DS1989" s="416"/>
      <c r="DT1989" s="416"/>
      <c r="DU1989" s="416"/>
      <c r="DV1989" s="416"/>
      <c r="DW1989" s="416"/>
      <c r="DX1989" s="416"/>
      <c r="DY1989" s="416"/>
      <c r="DZ1989" s="416"/>
      <c r="EA1989" s="416"/>
      <c r="EB1989" s="416"/>
      <c r="EC1989" s="416"/>
      <c r="ED1989" s="416"/>
      <c r="EE1989" s="416"/>
      <c r="EF1989" s="416"/>
      <c r="EG1989" s="416"/>
      <c r="EH1989" s="416"/>
      <c r="EI1989" s="416"/>
      <c r="EJ1989" s="416"/>
      <c r="EK1989" s="416"/>
      <c r="EL1989" s="416"/>
      <c r="EM1989" s="416"/>
      <c r="EN1989" s="416"/>
      <c r="EO1989" s="417"/>
      <c r="ET1989" s="375"/>
      <c r="EU1989" s="375"/>
      <c r="EV1989" s="375"/>
      <c r="FF1989" s="400"/>
      <c r="FG1989" s="400"/>
      <c r="FH1989" s="400"/>
      <c r="FV1989" s="375"/>
      <c r="FW1989" s="375"/>
      <c r="FX1989" s="375"/>
    </row>
    <row r="1990" spans="1:180" ht="38.25" customHeight="1" x14ac:dyDescent="0.25">
      <c r="A1990" s="182"/>
      <c r="B1990" s="182"/>
      <c r="C1990" s="236" t="s">
        <v>570</v>
      </c>
      <c r="D1990" s="280"/>
      <c r="E1990" s="281"/>
      <c r="F1990" s="281"/>
      <c r="G1990" s="628"/>
      <c r="H1990" s="628"/>
      <c r="I1990" s="281"/>
      <c r="J1990" s="281"/>
      <c r="K1990" s="628"/>
      <c r="L1990" s="628"/>
      <c r="M1990" s="281"/>
      <c r="N1990" s="281"/>
      <c r="O1990" s="628"/>
      <c r="P1990" s="628"/>
      <c r="Q1990" s="281"/>
      <c r="R1990" s="281"/>
      <c r="S1990" s="628"/>
      <c r="T1990" s="628"/>
      <c r="U1990" s="281"/>
      <c r="V1990" s="281"/>
      <c r="W1990" s="628"/>
      <c r="X1990" s="628"/>
      <c r="Y1990" s="281"/>
      <c r="Z1990" s="281"/>
      <c r="AA1990" s="628"/>
      <c r="AB1990" s="628"/>
      <c r="AC1990" s="281"/>
      <c r="AD1990" s="281"/>
      <c r="AE1990" s="60"/>
      <c r="AF1990" s="259"/>
      <c r="AG1990" s="375">
        <f t="shared" si="4273"/>
        <v>27</v>
      </c>
      <c r="AH1990" s="375"/>
      <c r="AI1990" s="375"/>
      <c r="AJ1990" s="388">
        <f t="shared" si="4245"/>
        <v>0</v>
      </c>
      <c r="AK1990" s="379">
        <f t="shared" si="4246"/>
        <v>0</v>
      </c>
      <c r="AL1990" s="380">
        <f t="shared" si="4247"/>
        <v>0</v>
      </c>
      <c r="AM1990" s="292">
        <f t="shared" si="4248"/>
        <v>0</v>
      </c>
      <c r="AN1990" s="388">
        <f t="shared" si="4249"/>
        <v>0</v>
      </c>
      <c r="AO1990" s="379">
        <f t="shared" si="4250"/>
        <v>0</v>
      </c>
      <c r="AP1990" s="380">
        <f t="shared" si="4251"/>
        <v>0</v>
      </c>
      <c r="AQ1990" s="292">
        <f t="shared" si="4252"/>
        <v>0</v>
      </c>
      <c r="AR1990" s="388">
        <f t="shared" si="4253"/>
        <v>0</v>
      </c>
      <c r="AS1990" s="379">
        <f t="shared" si="4254"/>
        <v>0</v>
      </c>
      <c r="AT1990" s="380">
        <f t="shared" si="4255"/>
        <v>0</v>
      </c>
      <c r="AU1990" s="292">
        <f t="shared" si="4256"/>
        <v>0</v>
      </c>
      <c r="AV1990" s="388">
        <f t="shared" si="4257"/>
        <v>0</v>
      </c>
      <c r="AW1990" s="379">
        <f t="shared" si="4258"/>
        <v>0</v>
      </c>
      <c r="AX1990" s="380">
        <f t="shared" si="4259"/>
        <v>0</v>
      </c>
      <c r="AY1990" s="292">
        <f t="shared" si="4260"/>
        <v>0</v>
      </c>
      <c r="AZ1990" s="388">
        <f t="shared" si="4261"/>
        <v>0</v>
      </c>
      <c r="BA1990" s="379">
        <f t="shared" si="4262"/>
        <v>0</v>
      </c>
      <c r="BB1990" s="380">
        <f t="shared" si="4263"/>
        <v>0</v>
      </c>
      <c r="BC1990" s="292">
        <f t="shared" si="4264"/>
        <v>0</v>
      </c>
      <c r="BD1990" s="388">
        <f t="shared" si="4265"/>
        <v>0</v>
      </c>
      <c r="BE1990" s="379">
        <f t="shared" si="4266"/>
        <v>0</v>
      </c>
      <c r="BF1990" s="380">
        <f t="shared" si="4267"/>
        <v>0</v>
      </c>
      <c r="BG1990" s="292">
        <f t="shared" si="4268"/>
        <v>0</v>
      </c>
      <c r="BH1990" s="388">
        <f t="shared" si="4269"/>
        <v>0</v>
      </c>
      <c r="BI1990" s="379">
        <f t="shared" si="4270"/>
        <v>0</v>
      </c>
      <c r="BJ1990" s="380">
        <f t="shared" si="4271"/>
        <v>0</v>
      </c>
      <c r="BK1990" s="292">
        <f t="shared" si="4272"/>
        <v>0</v>
      </c>
      <c r="CD1990" s="436"/>
      <c r="CE1990" s="439"/>
      <c r="CF1990" s="439"/>
      <c r="CG1990" s="439"/>
      <c r="CH1990" s="439"/>
      <c r="CI1990" s="439"/>
      <c r="CJ1990" s="439"/>
      <c r="CK1990" s="439"/>
      <c r="CL1990" s="439"/>
      <c r="CM1990" s="439"/>
      <c r="CN1990" s="439"/>
      <c r="CO1990" s="439"/>
      <c r="CP1990" s="439"/>
      <c r="CQ1990" s="439"/>
      <c r="CR1990" s="439"/>
      <c r="CS1990" s="439"/>
      <c r="CT1990" s="439"/>
      <c r="CU1990" s="439"/>
      <c r="CV1990" s="439"/>
      <c r="CW1990" s="439"/>
      <c r="CX1990" s="439"/>
      <c r="CY1990" s="439"/>
      <c r="CZ1990" s="439"/>
      <c r="DA1990" s="439"/>
      <c r="DB1990" s="439"/>
      <c r="DC1990" s="439"/>
      <c r="DD1990" s="439"/>
      <c r="DE1990" s="439"/>
      <c r="DF1990" s="439"/>
      <c r="DG1990" s="439"/>
      <c r="DH1990" s="439"/>
      <c r="DJ1990" s="610"/>
      <c r="DK1990" s="611"/>
      <c r="DL1990" s="415"/>
      <c r="DM1990" s="416"/>
      <c r="DN1990" s="416"/>
      <c r="DO1990" s="416"/>
      <c r="DP1990" s="416"/>
      <c r="DQ1990" s="416"/>
      <c r="DR1990" s="416"/>
      <c r="DS1990" s="416"/>
      <c r="DT1990" s="416"/>
      <c r="DU1990" s="416"/>
      <c r="DV1990" s="416"/>
      <c r="DW1990" s="416"/>
      <c r="DX1990" s="416"/>
      <c r="DY1990" s="416"/>
      <c r="DZ1990" s="416"/>
      <c r="EA1990" s="416"/>
      <c r="EB1990" s="416"/>
      <c r="EC1990" s="416"/>
      <c r="ED1990" s="416"/>
      <c r="EE1990" s="416"/>
      <c r="EF1990" s="416"/>
      <c r="EG1990" s="416"/>
      <c r="EH1990" s="416"/>
      <c r="EI1990" s="416"/>
      <c r="EJ1990" s="416"/>
      <c r="EK1990" s="416"/>
      <c r="EL1990" s="416"/>
      <c r="EM1990" s="416"/>
      <c r="EN1990" s="416"/>
      <c r="EO1990" s="417"/>
      <c r="ET1990" s="375"/>
      <c r="EU1990" s="375"/>
      <c r="EV1990" s="375"/>
      <c r="FF1990" s="400"/>
      <c r="FG1990" s="400"/>
      <c r="FH1990" s="400"/>
      <c r="FV1990" s="375"/>
      <c r="FW1990" s="375"/>
      <c r="FX1990" s="375"/>
    </row>
    <row r="1991" spans="1:180" ht="38.25" customHeight="1" x14ac:dyDescent="0.25">
      <c r="A1991" s="182"/>
      <c r="B1991" s="182"/>
      <c r="C1991" s="236" t="s">
        <v>572</v>
      </c>
      <c r="D1991" s="280"/>
      <c r="E1991" s="281"/>
      <c r="F1991" s="281"/>
      <c r="G1991" s="628"/>
      <c r="H1991" s="628"/>
      <c r="I1991" s="281"/>
      <c r="J1991" s="281"/>
      <c r="K1991" s="628"/>
      <c r="L1991" s="628"/>
      <c r="M1991" s="281"/>
      <c r="N1991" s="281"/>
      <c r="O1991" s="628"/>
      <c r="P1991" s="628"/>
      <c r="Q1991" s="281"/>
      <c r="R1991" s="281"/>
      <c r="S1991" s="628"/>
      <c r="T1991" s="628"/>
      <c r="U1991" s="281"/>
      <c r="V1991" s="281"/>
      <c r="W1991" s="628"/>
      <c r="X1991" s="628"/>
      <c r="Y1991" s="281"/>
      <c r="Z1991" s="281"/>
      <c r="AA1991" s="628"/>
      <c r="AB1991" s="628"/>
      <c r="AC1991" s="281"/>
      <c r="AD1991" s="281"/>
      <c r="AE1991" s="60"/>
      <c r="AF1991" s="259"/>
      <c r="AG1991" s="375">
        <f t="shared" si="4273"/>
        <v>27</v>
      </c>
      <c r="AH1991" s="375"/>
      <c r="AI1991" s="375"/>
      <c r="AJ1991" s="388">
        <f t="shared" si="4245"/>
        <v>0</v>
      </c>
      <c r="AK1991" s="379">
        <f t="shared" si="4246"/>
        <v>0</v>
      </c>
      <c r="AL1991" s="380">
        <f t="shared" si="4247"/>
        <v>0</v>
      </c>
      <c r="AM1991" s="292">
        <f t="shared" si="4248"/>
        <v>0</v>
      </c>
      <c r="AN1991" s="388">
        <f t="shared" si="4249"/>
        <v>0</v>
      </c>
      <c r="AO1991" s="379">
        <f t="shared" si="4250"/>
        <v>0</v>
      </c>
      <c r="AP1991" s="380">
        <f t="shared" si="4251"/>
        <v>0</v>
      </c>
      <c r="AQ1991" s="292">
        <f t="shared" si="4252"/>
        <v>0</v>
      </c>
      <c r="AR1991" s="388">
        <f t="shared" si="4253"/>
        <v>0</v>
      </c>
      <c r="AS1991" s="379">
        <f t="shared" si="4254"/>
        <v>0</v>
      </c>
      <c r="AT1991" s="380">
        <f t="shared" si="4255"/>
        <v>0</v>
      </c>
      <c r="AU1991" s="292">
        <f t="shared" si="4256"/>
        <v>0</v>
      </c>
      <c r="AV1991" s="388">
        <f t="shared" si="4257"/>
        <v>0</v>
      </c>
      <c r="AW1991" s="379">
        <f t="shared" si="4258"/>
        <v>0</v>
      </c>
      <c r="AX1991" s="380">
        <f t="shared" si="4259"/>
        <v>0</v>
      </c>
      <c r="AY1991" s="292">
        <f t="shared" si="4260"/>
        <v>0</v>
      </c>
      <c r="AZ1991" s="388">
        <f t="shared" si="4261"/>
        <v>0</v>
      </c>
      <c r="BA1991" s="379">
        <f t="shared" si="4262"/>
        <v>0</v>
      </c>
      <c r="BB1991" s="380">
        <f t="shared" si="4263"/>
        <v>0</v>
      </c>
      <c r="BC1991" s="292">
        <f t="shared" si="4264"/>
        <v>0</v>
      </c>
      <c r="BD1991" s="388">
        <f t="shared" si="4265"/>
        <v>0</v>
      </c>
      <c r="BE1991" s="379">
        <f t="shared" si="4266"/>
        <v>0</v>
      </c>
      <c r="BF1991" s="380">
        <f t="shared" si="4267"/>
        <v>0</v>
      </c>
      <c r="BG1991" s="292">
        <f t="shared" si="4268"/>
        <v>0</v>
      </c>
      <c r="BH1991" s="388">
        <f t="shared" si="4269"/>
        <v>0</v>
      </c>
      <c r="BI1991" s="379">
        <f t="shared" si="4270"/>
        <v>0</v>
      </c>
      <c r="BJ1991" s="380">
        <f t="shared" si="4271"/>
        <v>0</v>
      </c>
      <c r="BK1991" s="292">
        <f t="shared" si="4272"/>
        <v>0</v>
      </c>
      <c r="CD1991" s="436"/>
      <c r="CE1991" s="439"/>
      <c r="CF1991" s="439"/>
      <c r="CG1991" s="439"/>
      <c r="CH1991" s="439"/>
      <c r="CI1991" s="439"/>
      <c r="CJ1991" s="439"/>
      <c r="CK1991" s="439"/>
      <c r="CL1991" s="439"/>
      <c r="CM1991" s="439"/>
      <c r="CN1991" s="439"/>
      <c r="CO1991" s="439"/>
      <c r="CP1991" s="439"/>
      <c r="CQ1991" s="439"/>
      <c r="CR1991" s="439"/>
      <c r="CS1991" s="439"/>
      <c r="CT1991" s="439"/>
      <c r="CU1991" s="439"/>
      <c r="CV1991" s="439"/>
      <c r="CW1991" s="439"/>
      <c r="CX1991" s="439"/>
      <c r="CY1991" s="439"/>
      <c r="CZ1991" s="439"/>
      <c r="DA1991" s="439"/>
      <c r="DB1991" s="439"/>
      <c r="DC1991" s="439"/>
      <c r="DD1991" s="439"/>
      <c r="DE1991" s="439"/>
      <c r="DF1991" s="439"/>
      <c r="DG1991" s="439"/>
      <c r="DH1991" s="439"/>
      <c r="DJ1991" s="610"/>
      <c r="DK1991" s="611"/>
      <c r="DL1991" s="415"/>
      <c r="DM1991" s="416"/>
      <c r="DN1991" s="416"/>
      <c r="DO1991" s="416"/>
      <c r="DP1991" s="416"/>
      <c r="DQ1991" s="416"/>
      <c r="DR1991" s="416"/>
      <c r="DS1991" s="416"/>
      <c r="DT1991" s="416"/>
      <c r="DU1991" s="416"/>
      <c r="DV1991" s="416"/>
      <c r="DW1991" s="416"/>
      <c r="DX1991" s="416"/>
      <c r="DY1991" s="416"/>
      <c r="DZ1991" s="416"/>
      <c r="EA1991" s="416"/>
      <c r="EB1991" s="416"/>
      <c r="EC1991" s="416"/>
      <c r="ED1991" s="416"/>
      <c r="EE1991" s="416"/>
      <c r="EF1991" s="416"/>
      <c r="EG1991" s="416"/>
      <c r="EH1991" s="416"/>
      <c r="EI1991" s="416"/>
      <c r="EJ1991" s="416"/>
      <c r="EK1991" s="416"/>
      <c r="EL1991" s="416"/>
      <c r="EM1991" s="416"/>
      <c r="EN1991" s="416"/>
      <c r="EO1991" s="417"/>
      <c r="ET1991" s="375"/>
      <c r="EU1991" s="375"/>
      <c r="EV1991" s="375"/>
      <c r="FF1991" s="400"/>
      <c r="FG1991" s="400"/>
      <c r="FH1991" s="400"/>
      <c r="FV1991" s="375"/>
      <c r="FW1991" s="375"/>
      <c r="FX1991" s="375"/>
    </row>
    <row r="1992" spans="1:180" ht="38.25" customHeight="1" x14ac:dyDescent="0.25">
      <c r="A1992" s="182"/>
      <c r="B1992" s="182"/>
      <c r="C1992" s="236" t="s">
        <v>574</v>
      </c>
      <c r="D1992" s="280"/>
      <c r="E1992" s="281"/>
      <c r="F1992" s="281"/>
      <c r="G1992" s="628"/>
      <c r="H1992" s="628"/>
      <c r="I1992" s="281"/>
      <c r="J1992" s="281"/>
      <c r="K1992" s="628"/>
      <c r="L1992" s="628"/>
      <c r="M1992" s="281"/>
      <c r="N1992" s="281"/>
      <c r="O1992" s="628"/>
      <c r="P1992" s="628"/>
      <c r="Q1992" s="281"/>
      <c r="R1992" s="281"/>
      <c r="S1992" s="628"/>
      <c r="T1992" s="628"/>
      <c r="U1992" s="281"/>
      <c r="V1992" s="281"/>
      <c r="W1992" s="628"/>
      <c r="X1992" s="628"/>
      <c r="Y1992" s="281"/>
      <c r="Z1992" s="281"/>
      <c r="AA1992" s="628"/>
      <c r="AB1992" s="628"/>
      <c r="AC1992" s="281"/>
      <c r="AD1992" s="281"/>
      <c r="AE1992" s="60"/>
      <c r="AF1992" s="259"/>
      <c r="AG1992" s="375">
        <f t="shared" si="4273"/>
        <v>27</v>
      </c>
      <c r="AH1992" s="375"/>
      <c r="AI1992" s="375"/>
      <c r="AJ1992" s="388">
        <f t="shared" si="4245"/>
        <v>0</v>
      </c>
      <c r="AK1992" s="379">
        <f t="shared" si="4246"/>
        <v>0</v>
      </c>
      <c r="AL1992" s="380">
        <f t="shared" si="4247"/>
        <v>0</v>
      </c>
      <c r="AM1992" s="292">
        <f t="shared" si="4248"/>
        <v>0</v>
      </c>
      <c r="AN1992" s="388">
        <f t="shared" si="4249"/>
        <v>0</v>
      </c>
      <c r="AO1992" s="379">
        <f t="shared" si="4250"/>
        <v>0</v>
      </c>
      <c r="AP1992" s="380">
        <f t="shared" si="4251"/>
        <v>0</v>
      </c>
      <c r="AQ1992" s="292">
        <f t="shared" si="4252"/>
        <v>0</v>
      </c>
      <c r="AR1992" s="388">
        <f t="shared" si="4253"/>
        <v>0</v>
      </c>
      <c r="AS1992" s="379">
        <f t="shared" si="4254"/>
        <v>0</v>
      </c>
      <c r="AT1992" s="380">
        <f t="shared" si="4255"/>
        <v>0</v>
      </c>
      <c r="AU1992" s="292">
        <f t="shared" si="4256"/>
        <v>0</v>
      </c>
      <c r="AV1992" s="388">
        <f t="shared" si="4257"/>
        <v>0</v>
      </c>
      <c r="AW1992" s="379">
        <f t="shared" si="4258"/>
        <v>0</v>
      </c>
      <c r="AX1992" s="380">
        <f t="shared" si="4259"/>
        <v>0</v>
      </c>
      <c r="AY1992" s="292">
        <f t="shared" si="4260"/>
        <v>0</v>
      </c>
      <c r="AZ1992" s="388">
        <f t="shared" si="4261"/>
        <v>0</v>
      </c>
      <c r="BA1992" s="379">
        <f t="shared" si="4262"/>
        <v>0</v>
      </c>
      <c r="BB1992" s="380">
        <f t="shared" si="4263"/>
        <v>0</v>
      </c>
      <c r="BC1992" s="292">
        <f t="shared" si="4264"/>
        <v>0</v>
      </c>
      <c r="BD1992" s="388">
        <f t="shared" si="4265"/>
        <v>0</v>
      </c>
      <c r="BE1992" s="379">
        <f t="shared" si="4266"/>
        <v>0</v>
      </c>
      <c r="BF1992" s="380">
        <f t="shared" si="4267"/>
        <v>0</v>
      </c>
      <c r="BG1992" s="292">
        <f t="shared" si="4268"/>
        <v>0</v>
      </c>
      <c r="BH1992" s="388">
        <f t="shared" si="4269"/>
        <v>0</v>
      </c>
      <c r="BI1992" s="379">
        <f t="shared" si="4270"/>
        <v>0</v>
      </c>
      <c r="BJ1992" s="380">
        <f t="shared" si="4271"/>
        <v>0</v>
      </c>
      <c r="BK1992" s="292">
        <f t="shared" si="4272"/>
        <v>0</v>
      </c>
      <c r="CD1992" s="436"/>
      <c r="CE1992" s="439"/>
      <c r="CF1992" s="439"/>
      <c r="CG1992" s="439"/>
      <c r="CH1992" s="439"/>
      <c r="CI1992" s="439"/>
      <c r="CJ1992" s="439"/>
      <c r="CK1992" s="439"/>
      <c r="CL1992" s="439"/>
      <c r="CM1992" s="439"/>
      <c r="CN1992" s="439"/>
      <c r="CO1992" s="439"/>
      <c r="CP1992" s="439"/>
      <c r="CQ1992" s="439"/>
      <c r="CR1992" s="439"/>
      <c r="CS1992" s="439"/>
      <c r="CT1992" s="439"/>
      <c r="CU1992" s="439"/>
      <c r="CV1992" s="439"/>
      <c r="CW1992" s="439"/>
      <c r="CX1992" s="439"/>
      <c r="CY1992" s="439"/>
      <c r="CZ1992" s="439"/>
      <c r="DA1992" s="439"/>
      <c r="DB1992" s="439"/>
      <c r="DC1992" s="439"/>
      <c r="DD1992" s="439"/>
      <c r="DE1992" s="439"/>
      <c r="DF1992" s="439"/>
      <c r="DG1992" s="439"/>
      <c r="DH1992" s="439"/>
      <c r="DJ1992" s="610"/>
      <c r="DK1992" s="611"/>
      <c r="DL1992" s="415"/>
      <c r="DM1992" s="416"/>
      <c r="DN1992" s="416"/>
      <c r="DO1992" s="416"/>
      <c r="DP1992" s="416"/>
      <c r="DQ1992" s="416"/>
      <c r="DR1992" s="416"/>
      <c r="DS1992" s="416"/>
      <c r="DT1992" s="416"/>
      <c r="DU1992" s="416"/>
      <c r="DV1992" s="416"/>
      <c r="DW1992" s="416"/>
      <c r="DX1992" s="416"/>
      <c r="DY1992" s="416"/>
      <c r="DZ1992" s="416"/>
      <c r="EA1992" s="416"/>
      <c r="EB1992" s="416"/>
      <c r="EC1992" s="416"/>
      <c r="ED1992" s="416"/>
      <c r="EE1992" s="416"/>
      <c r="EF1992" s="416"/>
      <c r="EG1992" s="416"/>
      <c r="EH1992" s="416"/>
      <c r="EI1992" s="416"/>
      <c r="EJ1992" s="416"/>
      <c r="EK1992" s="416"/>
      <c r="EL1992" s="416"/>
      <c r="EM1992" s="416"/>
      <c r="EN1992" s="416"/>
      <c r="EO1992" s="417"/>
      <c r="ET1992" s="375"/>
      <c r="EU1992" s="375"/>
      <c r="EV1992" s="375"/>
      <c r="FF1992" s="400"/>
      <c r="FG1992" s="400"/>
      <c r="FH1992" s="400"/>
      <c r="FV1992" s="375"/>
      <c r="FW1992" s="375"/>
      <c r="FX1992" s="375"/>
    </row>
    <row r="1993" spans="1:180" ht="38.25" customHeight="1" x14ac:dyDescent="0.25">
      <c r="A1993" s="182"/>
      <c r="B1993" s="182"/>
      <c r="C1993" s="236" t="s">
        <v>576</v>
      </c>
      <c r="D1993" s="280"/>
      <c r="E1993" s="281"/>
      <c r="F1993" s="281"/>
      <c r="G1993" s="628"/>
      <c r="H1993" s="628"/>
      <c r="I1993" s="281"/>
      <c r="J1993" s="281"/>
      <c r="K1993" s="628"/>
      <c r="L1993" s="628"/>
      <c r="M1993" s="281"/>
      <c r="N1993" s="281"/>
      <c r="O1993" s="628"/>
      <c r="P1993" s="628"/>
      <c r="Q1993" s="281"/>
      <c r="R1993" s="281"/>
      <c r="S1993" s="628"/>
      <c r="T1993" s="628"/>
      <c r="U1993" s="281"/>
      <c r="V1993" s="281"/>
      <c r="W1993" s="628"/>
      <c r="X1993" s="628"/>
      <c r="Y1993" s="281"/>
      <c r="Z1993" s="281"/>
      <c r="AA1993" s="628"/>
      <c r="AB1993" s="628"/>
      <c r="AC1993" s="281"/>
      <c r="AD1993" s="281"/>
      <c r="AE1993" s="60"/>
      <c r="AF1993" s="259"/>
      <c r="AG1993" s="375">
        <f t="shared" si="4273"/>
        <v>27</v>
      </c>
      <c r="AH1993" s="375"/>
      <c r="AI1993" s="375"/>
      <c r="AJ1993" s="388">
        <f t="shared" si="4245"/>
        <v>0</v>
      </c>
      <c r="AK1993" s="379">
        <f t="shared" si="4246"/>
        <v>0</v>
      </c>
      <c r="AL1993" s="380">
        <f t="shared" si="4247"/>
        <v>0</v>
      </c>
      <c r="AM1993" s="292">
        <f t="shared" si="4248"/>
        <v>0</v>
      </c>
      <c r="AN1993" s="388">
        <f t="shared" si="4249"/>
        <v>0</v>
      </c>
      <c r="AO1993" s="379">
        <f t="shared" si="4250"/>
        <v>0</v>
      </c>
      <c r="AP1993" s="380">
        <f t="shared" si="4251"/>
        <v>0</v>
      </c>
      <c r="AQ1993" s="292">
        <f t="shared" si="4252"/>
        <v>0</v>
      </c>
      <c r="AR1993" s="388">
        <f t="shared" si="4253"/>
        <v>0</v>
      </c>
      <c r="AS1993" s="379">
        <f t="shared" si="4254"/>
        <v>0</v>
      </c>
      <c r="AT1993" s="380">
        <f t="shared" si="4255"/>
        <v>0</v>
      </c>
      <c r="AU1993" s="292">
        <f t="shared" si="4256"/>
        <v>0</v>
      </c>
      <c r="AV1993" s="388">
        <f t="shared" si="4257"/>
        <v>0</v>
      </c>
      <c r="AW1993" s="379">
        <f t="shared" si="4258"/>
        <v>0</v>
      </c>
      <c r="AX1993" s="380">
        <f t="shared" si="4259"/>
        <v>0</v>
      </c>
      <c r="AY1993" s="292">
        <f t="shared" si="4260"/>
        <v>0</v>
      </c>
      <c r="AZ1993" s="388">
        <f t="shared" si="4261"/>
        <v>0</v>
      </c>
      <c r="BA1993" s="379">
        <f t="shared" si="4262"/>
        <v>0</v>
      </c>
      <c r="BB1993" s="380">
        <f t="shared" si="4263"/>
        <v>0</v>
      </c>
      <c r="BC1993" s="292">
        <f t="shared" si="4264"/>
        <v>0</v>
      </c>
      <c r="BD1993" s="388">
        <f t="shared" si="4265"/>
        <v>0</v>
      </c>
      <c r="BE1993" s="379">
        <f t="shared" si="4266"/>
        <v>0</v>
      </c>
      <c r="BF1993" s="380">
        <f t="shared" si="4267"/>
        <v>0</v>
      </c>
      <c r="BG1993" s="292">
        <f t="shared" si="4268"/>
        <v>0</v>
      </c>
      <c r="BH1993" s="388">
        <f t="shared" si="4269"/>
        <v>0</v>
      </c>
      <c r="BI1993" s="379">
        <f t="shared" si="4270"/>
        <v>0</v>
      </c>
      <c r="BJ1993" s="380">
        <f t="shared" si="4271"/>
        <v>0</v>
      </c>
      <c r="BK1993" s="292">
        <f t="shared" si="4272"/>
        <v>0</v>
      </c>
      <c r="CD1993" s="436"/>
      <c r="CE1993" s="439"/>
      <c r="CF1993" s="439"/>
      <c r="CG1993" s="439"/>
      <c r="CH1993" s="439"/>
      <c r="CI1993" s="439"/>
      <c r="CJ1993" s="439"/>
      <c r="CK1993" s="439"/>
      <c r="CL1993" s="439"/>
      <c r="CM1993" s="439"/>
      <c r="CN1993" s="439"/>
      <c r="CO1993" s="439"/>
      <c r="CP1993" s="439"/>
      <c r="CQ1993" s="439"/>
      <c r="CR1993" s="439"/>
      <c r="CS1993" s="439"/>
      <c r="CT1993" s="439"/>
      <c r="CU1993" s="439"/>
      <c r="CV1993" s="439"/>
      <c r="CW1993" s="439"/>
      <c r="CX1993" s="439"/>
      <c r="CY1993" s="439"/>
      <c r="CZ1993" s="439"/>
      <c r="DA1993" s="439"/>
      <c r="DB1993" s="439"/>
      <c r="DC1993" s="439"/>
      <c r="DD1993" s="439"/>
      <c r="DE1993" s="439"/>
      <c r="DF1993" s="439"/>
      <c r="DG1993" s="439"/>
      <c r="DH1993" s="439"/>
      <c r="DJ1993" s="610"/>
      <c r="DK1993" s="611"/>
      <c r="DL1993" s="415"/>
      <c r="DM1993" s="416"/>
      <c r="DN1993" s="416"/>
      <c r="DO1993" s="416"/>
      <c r="DP1993" s="416"/>
      <c r="DQ1993" s="416"/>
      <c r="DR1993" s="416"/>
      <c r="DS1993" s="416"/>
      <c r="DT1993" s="416"/>
      <c r="DU1993" s="416"/>
      <c r="DV1993" s="416"/>
      <c r="DW1993" s="416"/>
      <c r="DX1993" s="416"/>
      <c r="DY1993" s="416"/>
      <c r="DZ1993" s="416"/>
      <c r="EA1993" s="416"/>
      <c r="EB1993" s="416"/>
      <c r="EC1993" s="416"/>
      <c r="ED1993" s="416"/>
      <c r="EE1993" s="416"/>
      <c r="EF1993" s="416"/>
      <c r="EG1993" s="416"/>
      <c r="EH1993" s="416"/>
      <c r="EI1993" s="416"/>
      <c r="EJ1993" s="416"/>
      <c r="EK1993" s="416"/>
      <c r="EL1993" s="416"/>
      <c r="EM1993" s="416"/>
      <c r="EN1993" s="416"/>
      <c r="EO1993" s="417"/>
      <c r="ET1993" s="375"/>
      <c r="EU1993" s="375"/>
      <c r="EV1993" s="375"/>
      <c r="FF1993" s="400"/>
      <c r="FG1993" s="400"/>
      <c r="FH1993" s="400"/>
      <c r="FV1993" s="375"/>
      <c r="FW1993" s="375"/>
      <c r="FX1993" s="375"/>
    </row>
    <row r="1994" spans="1:180" ht="38.25" customHeight="1" x14ac:dyDescent="0.25">
      <c r="A1994" s="182"/>
      <c r="B1994" s="182"/>
      <c r="C1994" s="236" t="s">
        <v>578</v>
      </c>
      <c r="D1994" s="280"/>
      <c r="E1994" s="281"/>
      <c r="F1994" s="281"/>
      <c r="G1994" s="628"/>
      <c r="H1994" s="628"/>
      <c r="I1994" s="281"/>
      <c r="J1994" s="281"/>
      <c r="K1994" s="628"/>
      <c r="L1994" s="628"/>
      <c r="M1994" s="281"/>
      <c r="N1994" s="281"/>
      <c r="O1994" s="628"/>
      <c r="P1994" s="628"/>
      <c r="Q1994" s="281"/>
      <c r="R1994" s="281"/>
      <c r="S1994" s="628"/>
      <c r="T1994" s="628"/>
      <c r="U1994" s="281"/>
      <c r="V1994" s="281"/>
      <c r="W1994" s="628"/>
      <c r="X1994" s="628"/>
      <c r="Y1994" s="281"/>
      <c r="Z1994" s="281"/>
      <c r="AA1994" s="628"/>
      <c r="AB1994" s="628"/>
      <c r="AC1994" s="281"/>
      <c r="AD1994" s="281"/>
      <c r="AE1994" s="60"/>
      <c r="AF1994" s="259"/>
      <c r="AG1994" s="375">
        <f t="shared" si="4273"/>
        <v>27</v>
      </c>
      <c r="AH1994" s="375"/>
      <c r="AI1994" s="375"/>
      <c r="AJ1994" s="388">
        <f t="shared" si="4245"/>
        <v>0</v>
      </c>
      <c r="AK1994" s="379">
        <f t="shared" si="4246"/>
        <v>0</v>
      </c>
      <c r="AL1994" s="380">
        <f t="shared" si="4247"/>
        <v>0</v>
      </c>
      <c r="AM1994" s="292">
        <f t="shared" si="4248"/>
        <v>0</v>
      </c>
      <c r="AN1994" s="388">
        <f t="shared" si="4249"/>
        <v>0</v>
      </c>
      <c r="AO1994" s="379">
        <f t="shared" si="4250"/>
        <v>0</v>
      </c>
      <c r="AP1994" s="380">
        <f t="shared" si="4251"/>
        <v>0</v>
      </c>
      <c r="AQ1994" s="292">
        <f t="shared" si="4252"/>
        <v>0</v>
      </c>
      <c r="AR1994" s="388">
        <f t="shared" si="4253"/>
        <v>0</v>
      </c>
      <c r="AS1994" s="379">
        <f t="shared" si="4254"/>
        <v>0</v>
      </c>
      <c r="AT1994" s="380">
        <f t="shared" si="4255"/>
        <v>0</v>
      </c>
      <c r="AU1994" s="292">
        <f t="shared" si="4256"/>
        <v>0</v>
      </c>
      <c r="AV1994" s="388">
        <f t="shared" si="4257"/>
        <v>0</v>
      </c>
      <c r="AW1994" s="379">
        <f t="shared" si="4258"/>
        <v>0</v>
      </c>
      <c r="AX1994" s="380">
        <f t="shared" si="4259"/>
        <v>0</v>
      </c>
      <c r="AY1994" s="292">
        <f t="shared" si="4260"/>
        <v>0</v>
      </c>
      <c r="AZ1994" s="388">
        <f t="shared" si="4261"/>
        <v>0</v>
      </c>
      <c r="BA1994" s="379">
        <f t="shared" si="4262"/>
        <v>0</v>
      </c>
      <c r="BB1994" s="380">
        <f t="shared" si="4263"/>
        <v>0</v>
      </c>
      <c r="BC1994" s="292">
        <f t="shared" si="4264"/>
        <v>0</v>
      </c>
      <c r="BD1994" s="388">
        <f t="shared" si="4265"/>
        <v>0</v>
      </c>
      <c r="BE1994" s="379">
        <f t="shared" si="4266"/>
        <v>0</v>
      </c>
      <c r="BF1994" s="380">
        <f t="shared" si="4267"/>
        <v>0</v>
      </c>
      <c r="BG1994" s="292">
        <f t="shared" si="4268"/>
        <v>0</v>
      </c>
      <c r="BH1994" s="388">
        <f t="shared" si="4269"/>
        <v>0</v>
      </c>
      <c r="BI1994" s="379">
        <f t="shared" si="4270"/>
        <v>0</v>
      </c>
      <c r="BJ1994" s="380">
        <f t="shared" si="4271"/>
        <v>0</v>
      </c>
      <c r="BK1994" s="292">
        <f t="shared" si="4272"/>
        <v>0</v>
      </c>
      <c r="CD1994" s="436"/>
      <c r="CE1994" s="439"/>
      <c r="CF1994" s="439"/>
      <c r="CG1994" s="439"/>
      <c r="CH1994" s="439"/>
      <c r="CI1994" s="439"/>
      <c r="CJ1994" s="439"/>
      <c r="CK1994" s="439"/>
      <c r="CL1994" s="439"/>
      <c r="CM1994" s="439"/>
      <c r="CN1994" s="439"/>
      <c r="CO1994" s="439"/>
      <c r="CP1994" s="439"/>
      <c r="CQ1994" s="439"/>
      <c r="CR1994" s="439"/>
      <c r="CS1994" s="439"/>
      <c r="CT1994" s="439"/>
      <c r="CU1994" s="439"/>
      <c r="CV1994" s="439"/>
      <c r="CW1994" s="439"/>
      <c r="CX1994" s="439"/>
      <c r="CY1994" s="439"/>
      <c r="CZ1994" s="439"/>
      <c r="DA1994" s="439"/>
      <c r="DB1994" s="439"/>
      <c r="DC1994" s="439"/>
      <c r="DD1994" s="439"/>
      <c r="DE1994" s="439"/>
      <c r="DF1994" s="439"/>
      <c r="DG1994" s="439"/>
      <c r="DH1994" s="439"/>
      <c r="DJ1994" s="610"/>
      <c r="DK1994" s="611"/>
      <c r="DL1994" s="415"/>
      <c r="DM1994" s="416"/>
      <c r="DN1994" s="416"/>
      <c r="DO1994" s="416"/>
      <c r="DP1994" s="416"/>
      <c r="DQ1994" s="416"/>
      <c r="DR1994" s="416"/>
      <c r="DS1994" s="416"/>
      <c r="DT1994" s="416"/>
      <c r="DU1994" s="416"/>
      <c r="DV1994" s="416"/>
      <c r="DW1994" s="416"/>
      <c r="DX1994" s="416"/>
      <c r="DY1994" s="416"/>
      <c r="DZ1994" s="416"/>
      <c r="EA1994" s="416"/>
      <c r="EB1994" s="416"/>
      <c r="EC1994" s="416"/>
      <c r="ED1994" s="416"/>
      <c r="EE1994" s="416"/>
      <c r="EF1994" s="416"/>
      <c r="EG1994" s="416"/>
      <c r="EH1994" s="416"/>
      <c r="EI1994" s="416"/>
      <c r="EJ1994" s="416"/>
      <c r="EK1994" s="416"/>
      <c r="EL1994" s="416"/>
      <c r="EM1994" s="416"/>
      <c r="EN1994" s="416"/>
      <c r="EO1994" s="417"/>
      <c r="ET1994" s="375"/>
      <c r="EU1994" s="375"/>
      <c r="EV1994" s="375"/>
      <c r="FF1994" s="400"/>
      <c r="FG1994" s="400"/>
      <c r="FH1994" s="400"/>
      <c r="FV1994" s="375"/>
      <c r="FW1994" s="375"/>
      <c r="FX1994" s="375"/>
    </row>
    <row r="1995" spans="1:180" ht="38.25" customHeight="1" x14ac:dyDescent="0.25">
      <c r="A1995" s="182"/>
      <c r="B1995" s="182"/>
      <c r="C1995" s="236" t="s">
        <v>580</v>
      </c>
      <c r="D1995" s="280"/>
      <c r="E1995" s="281"/>
      <c r="F1995" s="281"/>
      <c r="G1995" s="628"/>
      <c r="H1995" s="628"/>
      <c r="I1995" s="281"/>
      <c r="J1995" s="281"/>
      <c r="K1995" s="628"/>
      <c r="L1995" s="628"/>
      <c r="M1995" s="281"/>
      <c r="N1995" s="281"/>
      <c r="O1995" s="628"/>
      <c r="P1995" s="628"/>
      <c r="Q1995" s="281"/>
      <c r="R1995" s="281"/>
      <c r="S1995" s="628"/>
      <c r="T1995" s="628"/>
      <c r="U1995" s="281"/>
      <c r="V1995" s="281"/>
      <c r="W1995" s="628"/>
      <c r="X1995" s="628"/>
      <c r="Y1995" s="281"/>
      <c r="Z1995" s="281"/>
      <c r="AA1995" s="628"/>
      <c r="AB1995" s="628"/>
      <c r="AC1995" s="281"/>
      <c r="AD1995" s="281"/>
      <c r="AE1995" s="60"/>
      <c r="AF1995" s="259"/>
      <c r="AG1995" s="375">
        <f t="shared" si="4273"/>
        <v>27</v>
      </c>
      <c r="AH1995" s="375"/>
      <c r="AI1995" s="375"/>
      <c r="AJ1995" s="388">
        <f t="shared" si="4245"/>
        <v>0</v>
      </c>
      <c r="AK1995" s="379">
        <f t="shared" si="4246"/>
        <v>0</v>
      </c>
      <c r="AL1995" s="380">
        <f t="shared" si="4247"/>
        <v>0</v>
      </c>
      <c r="AM1995" s="292">
        <f t="shared" si="4248"/>
        <v>0</v>
      </c>
      <c r="AN1995" s="388">
        <f t="shared" si="4249"/>
        <v>0</v>
      </c>
      <c r="AO1995" s="379">
        <f t="shared" si="4250"/>
        <v>0</v>
      </c>
      <c r="AP1995" s="380">
        <f t="shared" si="4251"/>
        <v>0</v>
      </c>
      <c r="AQ1995" s="292">
        <f t="shared" si="4252"/>
        <v>0</v>
      </c>
      <c r="AR1995" s="388">
        <f t="shared" si="4253"/>
        <v>0</v>
      </c>
      <c r="AS1995" s="379">
        <f t="shared" si="4254"/>
        <v>0</v>
      </c>
      <c r="AT1995" s="380">
        <f t="shared" si="4255"/>
        <v>0</v>
      </c>
      <c r="AU1995" s="292">
        <f t="shared" si="4256"/>
        <v>0</v>
      </c>
      <c r="AV1995" s="388">
        <f t="shared" si="4257"/>
        <v>0</v>
      </c>
      <c r="AW1995" s="379">
        <f t="shared" si="4258"/>
        <v>0</v>
      </c>
      <c r="AX1995" s="380">
        <f t="shared" si="4259"/>
        <v>0</v>
      </c>
      <c r="AY1995" s="292">
        <f t="shared" si="4260"/>
        <v>0</v>
      </c>
      <c r="AZ1995" s="388">
        <f t="shared" si="4261"/>
        <v>0</v>
      </c>
      <c r="BA1995" s="379">
        <f t="shared" si="4262"/>
        <v>0</v>
      </c>
      <c r="BB1995" s="380">
        <f t="shared" si="4263"/>
        <v>0</v>
      </c>
      <c r="BC1995" s="292">
        <f t="shared" si="4264"/>
        <v>0</v>
      </c>
      <c r="BD1995" s="388">
        <f t="shared" si="4265"/>
        <v>0</v>
      </c>
      <c r="BE1995" s="379">
        <f t="shared" si="4266"/>
        <v>0</v>
      </c>
      <c r="BF1995" s="380">
        <f t="shared" si="4267"/>
        <v>0</v>
      </c>
      <c r="BG1995" s="292">
        <f t="shared" si="4268"/>
        <v>0</v>
      </c>
      <c r="BH1995" s="388">
        <f t="shared" si="4269"/>
        <v>0</v>
      </c>
      <c r="BI1995" s="379">
        <f t="shared" si="4270"/>
        <v>0</v>
      </c>
      <c r="BJ1995" s="380">
        <f t="shared" si="4271"/>
        <v>0</v>
      </c>
      <c r="BK1995" s="292">
        <f t="shared" si="4272"/>
        <v>0</v>
      </c>
      <c r="CD1995" s="436"/>
      <c r="CE1995" s="439"/>
      <c r="CF1995" s="439"/>
      <c r="CG1995" s="439"/>
      <c r="CH1995" s="439"/>
      <c r="CI1995" s="439"/>
      <c r="CJ1995" s="439"/>
      <c r="CK1995" s="439"/>
      <c r="CL1995" s="439"/>
      <c r="CM1995" s="439"/>
      <c r="CN1995" s="439"/>
      <c r="CO1995" s="439"/>
      <c r="CP1995" s="439"/>
      <c r="CQ1995" s="439"/>
      <c r="CR1995" s="439"/>
      <c r="CS1995" s="439"/>
      <c r="CT1995" s="439"/>
      <c r="CU1995" s="439"/>
      <c r="CV1995" s="439"/>
      <c r="CW1995" s="439"/>
      <c r="CX1995" s="439"/>
      <c r="CY1995" s="439"/>
      <c r="CZ1995" s="439"/>
      <c r="DA1995" s="439"/>
      <c r="DB1995" s="439"/>
      <c r="DC1995" s="439"/>
      <c r="DD1995" s="439"/>
      <c r="DE1995" s="439"/>
      <c r="DF1995" s="439"/>
      <c r="DG1995" s="439"/>
      <c r="DH1995" s="439"/>
      <c r="DJ1995" s="610"/>
      <c r="DK1995" s="611"/>
      <c r="DL1995" s="415"/>
      <c r="DM1995" s="416"/>
      <c r="DN1995" s="416"/>
      <c r="DO1995" s="416"/>
      <c r="DP1995" s="416"/>
      <c r="DQ1995" s="416"/>
      <c r="DR1995" s="416"/>
      <c r="DS1995" s="416"/>
      <c r="DT1995" s="416"/>
      <c r="DU1995" s="416"/>
      <c r="DV1995" s="416"/>
      <c r="DW1995" s="416"/>
      <c r="DX1995" s="416"/>
      <c r="DY1995" s="416"/>
      <c r="DZ1995" s="416"/>
      <c r="EA1995" s="416"/>
      <c r="EB1995" s="416"/>
      <c r="EC1995" s="416"/>
      <c r="ED1995" s="416"/>
      <c r="EE1995" s="416"/>
      <c r="EF1995" s="416"/>
      <c r="EG1995" s="416"/>
      <c r="EH1995" s="416"/>
      <c r="EI1995" s="416"/>
      <c r="EJ1995" s="416"/>
      <c r="EK1995" s="416"/>
      <c r="EL1995" s="416"/>
      <c r="EM1995" s="416"/>
      <c r="EN1995" s="416"/>
      <c r="EO1995" s="417"/>
      <c r="ET1995" s="375"/>
      <c r="EU1995" s="375"/>
      <c r="EV1995" s="375"/>
      <c r="FF1995" s="400"/>
      <c r="FG1995" s="400"/>
      <c r="FH1995" s="400"/>
      <c r="FV1995" s="375"/>
      <c r="FW1995" s="375"/>
      <c r="FX1995" s="375"/>
    </row>
    <row r="1996" spans="1:180" ht="38.25" customHeight="1" x14ac:dyDescent="0.25">
      <c r="A1996" s="182"/>
      <c r="B1996" s="182"/>
      <c r="C1996" s="236" t="s">
        <v>582</v>
      </c>
      <c r="D1996" s="280"/>
      <c r="E1996" s="281"/>
      <c r="F1996" s="281"/>
      <c r="G1996" s="628"/>
      <c r="H1996" s="628"/>
      <c r="I1996" s="281"/>
      <c r="J1996" s="281"/>
      <c r="K1996" s="628"/>
      <c r="L1996" s="628"/>
      <c r="M1996" s="281"/>
      <c r="N1996" s="281"/>
      <c r="O1996" s="628"/>
      <c r="P1996" s="628"/>
      <c r="Q1996" s="281"/>
      <c r="R1996" s="281"/>
      <c r="S1996" s="628"/>
      <c r="T1996" s="628"/>
      <c r="U1996" s="281"/>
      <c r="V1996" s="281"/>
      <c r="W1996" s="628"/>
      <c r="X1996" s="628"/>
      <c r="Y1996" s="281"/>
      <c r="Z1996" s="281"/>
      <c r="AA1996" s="628"/>
      <c r="AB1996" s="628"/>
      <c r="AC1996" s="281"/>
      <c r="AD1996" s="281"/>
      <c r="AE1996" s="60"/>
      <c r="AF1996" s="259"/>
      <c r="AG1996" s="375">
        <f t="shared" si="4273"/>
        <v>27</v>
      </c>
      <c r="AH1996" s="375"/>
      <c r="AI1996" s="375"/>
      <c r="AJ1996" s="388">
        <f t="shared" si="4245"/>
        <v>0</v>
      </c>
      <c r="AK1996" s="379">
        <f t="shared" si="4246"/>
        <v>0</v>
      </c>
      <c r="AL1996" s="380">
        <f t="shared" si="4247"/>
        <v>0</v>
      </c>
      <c r="AM1996" s="292">
        <f t="shared" si="4248"/>
        <v>0</v>
      </c>
      <c r="AN1996" s="388">
        <f t="shared" si="4249"/>
        <v>0</v>
      </c>
      <c r="AO1996" s="379">
        <f t="shared" si="4250"/>
        <v>0</v>
      </c>
      <c r="AP1996" s="380">
        <f t="shared" si="4251"/>
        <v>0</v>
      </c>
      <c r="AQ1996" s="292">
        <f t="shared" si="4252"/>
        <v>0</v>
      </c>
      <c r="AR1996" s="388">
        <f t="shared" si="4253"/>
        <v>0</v>
      </c>
      <c r="AS1996" s="379">
        <f t="shared" si="4254"/>
        <v>0</v>
      </c>
      <c r="AT1996" s="380">
        <f t="shared" si="4255"/>
        <v>0</v>
      </c>
      <c r="AU1996" s="292">
        <f t="shared" si="4256"/>
        <v>0</v>
      </c>
      <c r="AV1996" s="388">
        <f t="shared" si="4257"/>
        <v>0</v>
      </c>
      <c r="AW1996" s="379">
        <f t="shared" si="4258"/>
        <v>0</v>
      </c>
      <c r="AX1996" s="380">
        <f t="shared" si="4259"/>
        <v>0</v>
      </c>
      <c r="AY1996" s="292">
        <f t="shared" si="4260"/>
        <v>0</v>
      </c>
      <c r="AZ1996" s="388">
        <f t="shared" si="4261"/>
        <v>0</v>
      </c>
      <c r="BA1996" s="379">
        <f t="shared" si="4262"/>
        <v>0</v>
      </c>
      <c r="BB1996" s="380">
        <f t="shared" si="4263"/>
        <v>0</v>
      </c>
      <c r="BC1996" s="292">
        <f t="shared" si="4264"/>
        <v>0</v>
      </c>
      <c r="BD1996" s="388">
        <f t="shared" si="4265"/>
        <v>0</v>
      </c>
      <c r="BE1996" s="379">
        <f t="shared" si="4266"/>
        <v>0</v>
      </c>
      <c r="BF1996" s="380">
        <f t="shared" si="4267"/>
        <v>0</v>
      </c>
      <c r="BG1996" s="292">
        <f t="shared" si="4268"/>
        <v>0</v>
      </c>
      <c r="BH1996" s="388">
        <f t="shared" si="4269"/>
        <v>0</v>
      </c>
      <c r="BI1996" s="379">
        <f t="shared" si="4270"/>
        <v>0</v>
      </c>
      <c r="BJ1996" s="380">
        <f t="shared" si="4271"/>
        <v>0</v>
      </c>
      <c r="BK1996" s="292">
        <f t="shared" si="4272"/>
        <v>0</v>
      </c>
      <c r="CD1996" s="299" t="s">
        <v>60</v>
      </c>
      <c r="CE1996" s="423">
        <f t="shared" ref="CE1996" si="4382">IF(D1996="",0,D1996)</f>
        <v>0</v>
      </c>
      <c r="CF1996" s="423">
        <f t="shared" ref="CF1996" si="4383">IF(E1996="",0,E1996)</f>
        <v>0</v>
      </c>
      <c r="CG1996" s="423">
        <f t="shared" ref="CG1996" si="4384">IF(F1996="",0,F1996)</f>
        <v>0</v>
      </c>
      <c r="CH1996" s="423">
        <f t="shared" ref="CH1996" si="4385">IF(G1996="",0,G1996)</f>
        <v>0</v>
      </c>
      <c r="CI1996" s="423">
        <f t="shared" ref="CI1996" si="4386">IF(H1996="",0,H1996)</f>
        <v>0</v>
      </c>
      <c r="CJ1996" s="423">
        <f t="shared" ref="CJ1996" si="4387">IF(I1996="",0,I1996)</f>
        <v>0</v>
      </c>
      <c r="CK1996" s="423">
        <f t="shared" ref="CK1996" si="4388">IF(J1996="",0,J1996)</f>
        <v>0</v>
      </c>
      <c r="CL1996" s="423">
        <f t="shared" ref="CL1996" si="4389">IF(K1996="",0,K1996)</f>
        <v>0</v>
      </c>
      <c r="CM1996" s="423">
        <f t="shared" ref="CM1996" si="4390">IF(L1996="",0,L1996)</f>
        <v>0</v>
      </c>
      <c r="CN1996" s="423">
        <f t="shared" ref="CN1996" si="4391">IF(M1996="",0,M1996)</f>
        <v>0</v>
      </c>
      <c r="CO1996" s="423">
        <f t="shared" ref="CO1996" si="4392">IF(N1996="",0,N1996)</f>
        <v>0</v>
      </c>
      <c r="CP1996" s="423">
        <f t="shared" ref="CP1996" si="4393">IF(O1996="",0,O1996)</f>
        <v>0</v>
      </c>
      <c r="CQ1996" s="423">
        <f t="shared" ref="CQ1996" si="4394">IF(P1996="",0,P1996)</f>
        <v>0</v>
      </c>
      <c r="CR1996" s="423">
        <f t="shared" ref="CR1996" si="4395">IF(Q1996="",0,Q1996)</f>
        <v>0</v>
      </c>
      <c r="CS1996" s="423">
        <f t="shared" ref="CS1996" si="4396">IF(R1996="",0,R1996)</f>
        <v>0</v>
      </c>
      <c r="CT1996" s="423">
        <f t="shared" ref="CT1996" si="4397">IF(S1996="",0,S1996)</f>
        <v>0</v>
      </c>
      <c r="CU1996" s="423">
        <f t="shared" ref="CU1996" si="4398">IF(T1996="",0,T1996)</f>
        <v>0</v>
      </c>
      <c r="CV1996" s="423">
        <f t="shared" ref="CV1996" si="4399">IF(U1996="",0,U1996)</f>
        <v>0</v>
      </c>
      <c r="CW1996" s="423">
        <f t="shared" ref="CW1996" si="4400">IF(V1996="",0,V1996)</f>
        <v>0</v>
      </c>
      <c r="CX1996" s="423">
        <f t="shared" ref="CX1996" si="4401">IF(W1996="",0,W1996)</f>
        <v>0</v>
      </c>
      <c r="CY1996" s="423">
        <f t="shared" ref="CY1996" si="4402">IF(X1996="",0,X1996)</f>
        <v>0</v>
      </c>
      <c r="CZ1996" s="423">
        <f t="shared" ref="CZ1996" si="4403">IF(Y1996="",0,Y1996)</f>
        <v>0</v>
      </c>
      <c r="DA1996" s="423">
        <f t="shared" ref="DA1996" si="4404">IF(Z1996="",0,Z1996)</f>
        <v>0</v>
      </c>
      <c r="DB1996" s="423">
        <f t="shared" ref="DB1996" si="4405">IF(AA1996="",0,AA1996)</f>
        <v>0</v>
      </c>
      <c r="DC1996" s="423">
        <f t="shared" ref="DC1996" si="4406">IF(AB1996="",0,AB1996)</f>
        <v>0</v>
      </c>
      <c r="DD1996" s="423">
        <f t="shared" ref="DD1996" si="4407">IF(AC1996="",0,AC1996)</f>
        <v>0</v>
      </c>
      <c r="DE1996" s="423">
        <f t="shared" ref="DE1996" si="4408">IF(AD1996="",0,AD1996)</f>
        <v>0</v>
      </c>
      <c r="DF1996" s="300"/>
      <c r="DG1996" s="300"/>
      <c r="DH1996" s="300"/>
      <c r="DJ1996" s="610"/>
      <c r="DK1996" s="611"/>
      <c r="DL1996" s="415"/>
      <c r="DM1996" s="416"/>
      <c r="DN1996" s="416"/>
      <c r="DO1996" s="416"/>
      <c r="DP1996" s="416"/>
      <c r="DQ1996" s="416"/>
      <c r="DR1996" s="416"/>
      <c r="DS1996" s="416"/>
      <c r="DT1996" s="416"/>
      <c r="DU1996" s="416"/>
      <c r="DV1996" s="416"/>
      <c r="DW1996" s="416"/>
      <c r="DX1996" s="416"/>
      <c r="DY1996" s="416"/>
      <c r="DZ1996" s="416"/>
      <c r="EA1996" s="416"/>
      <c r="EB1996" s="416"/>
      <c r="EC1996" s="416"/>
      <c r="ED1996" s="416"/>
      <c r="EE1996" s="416"/>
      <c r="EF1996" s="416"/>
      <c r="EG1996" s="416"/>
      <c r="EH1996" s="416"/>
      <c r="EI1996" s="416"/>
      <c r="EJ1996" s="416"/>
      <c r="EK1996" s="416"/>
      <c r="EL1996" s="416"/>
      <c r="EM1996" s="416"/>
      <c r="EN1996" s="416"/>
      <c r="EO1996" s="417"/>
      <c r="ET1996" s="375"/>
      <c r="EU1996" s="375"/>
      <c r="EV1996" s="375"/>
      <c r="FF1996" s="400"/>
      <c r="FG1996" s="400"/>
      <c r="FH1996" s="400"/>
      <c r="FV1996" s="375"/>
      <c r="FW1996" s="375"/>
      <c r="FX1996" s="375"/>
    </row>
    <row r="1997" spans="1:180" ht="38.25" customHeight="1" x14ac:dyDescent="0.25">
      <c r="A1997" s="152"/>
      <c r="B1997" s="152"/>
      <c r="C1997" s="237" t="s">
        <v>588</v>
      </c>
      <c r="D1997" s="280"/>
      <c r="E1997" s="281"/>
      <c r="F1997" s="281"/>
      <c r="G1997" s="628"/>
      <c r="H1997" s="628"/>
      <c r="I1997" s="281"/>
      <c r="J1997" s="281"/>
      <c r="K1997" s="628"/>
      <c r="L1997" s="628"/>
      <c r="M1997" s="281"/>
      <c r="N1997" s="281"/>
      <c r="O1997" s="628"/>
      <c r="P1997" s="628"/>
      <c r="Q1997" s="281"/>
      <c r="R1997" s="281"/>
      <c r="S1997" s="628"/>
      <c r="T1997" s="628"/>
      <c r="U1997" s="281"/>
      <c r="V1997" s="281"/>
      <c r="W1997" s="628"/>
      <c r="X1997" s="628"/>
      <c r="Y1997" s="281"/>
      <c r="Z1997" s="281"/>
      <c r="AA1997" s="628"/>
      <c r="AB1997" s="628"/>
      <c r="AC1997" s="281"/>
      <c r="AD1997" s="281"/>
      <c r="AE1997" s="60"/>
      <c r="AF1997" s="259"/>
      <c r="AG1997" s="375">
        <f t="shared" si="4273"/>
        <v>27</v>
      </c>
      <c r="AH1997" s="375"/>
      <c r="AI1997" s="375"/>
      <c r="AJ1997" s="388">
        <f t="shared" si="4245"/>
        <v>0</v>
      </c>
      <c r="AK1997" s="379">
        <f t="shared" si="4246"/>
        <v>0</v>
      </c>
      <c r="AL1997" s="380">
        <f t="shared" si="4247"/>
        <v>0</v>
      </c>
      <c r="AM1997" s="292">
        <f t="shared" si="4248"/>
        <v>0</v>
      </c>
      <c r="AN1997" s="388">
        <f t="shared" si="4249"/>
        <v>0</v>
      </c>
      <c r="AO1997" s="379">
        <f t="shared" si="4250"/>
        <v>0</v>
      </c>
      <c r="AP1997" s="380">
        <f t="shared" si="4251"/>
        <v>0</v>
      </c>
      <c r="AQ1997" s="292">
        <f t="shared" si="4252"/>
        <v>0</v>
      </c>
      <c r="AR1997" s="388">
        <f t="shared" si="4253"/>
        <v>0</v>
      </c>
      <c r="AS1997" s="379">
        <f t="shared" si="4254"/>
        <v>0</v>
      </c>
      <c r="AT1997" s="380">
        <f t="shared" si="4255"/>
        <v>0</v>
      </c>
      <c r="AU1997" s="292">
        <f t="shared" si="4256"/>
        <v>0</v>
      </c>
      <c r="AV1997" s="388">
        <f t="shared" si="4257"/>
        <v>0</v>
      </c>
      <c r="AW1997" s="379">
        <f t="shared" si="4258"/>
        <v>0</v>
      </c>
      <c r="AX1997" s="380">
        <f t="shared" si="4259"/>
        <v>0</v>
      </c>
      <c r="AY1997" s="292">
        <f t="shared" si="4260"/>
        <v>0</v>
      </c>
      <c r="AZ1997" s="388">
        <f t="shared" si="4261"/>
        <v>0</v>
      </c>
      <c r="BA1997" s="379">
        <f t="shared" si="4262"/>
        <v>0</v>
      </c>
      <c r="BB1997" s="380">
        <f t="shared" si="4263"/>
        <v>0</v>
      </c>
      <c r="BC1997" s="292">
        <f t="shared" si="4264"/>
        <v>0</v>
      </c>
      <c r="BD1997" s="388">
        <f t="shared" si="4265"/>
        <v>0</v>
      </c>
      <c r="BE1997" s="379">
        <f t="shared" si="4266"/>
        <v>0</v>
      </c>
      <c r="BF1997" s="380">
        <f t="shared" si="4267"/>
        <v>0</v>
      </c>
      <c r="BG1997" s="292">
        <f t="shared" si="4268"/>
        <v>0</v>
      </c>
      <c r="BH1997" s="388">
        <f t="shared" si="4269"/>
        <v>0</v>
      </c>
      <c r="BI1997" s="379">
        <f t="shared" si="4270"/>
        <v>0</v>
      </c>
      <c r="BJ1997" s="380">
        <f t="shared" si="4271"/>
        <v>0</v>
      </c>
      <c r="BK1997" s="292">
        <f t="shared" si="4272"/>
        <v>0</v>
      </c>
      <c r="CD1997" s="299" t="s">
        <v>1917</v>
      </c>
      <c r="CE1997" s="301">
        <f t="shared" ref="CE1997" si="4409">SUM(D1997:D2000)</f>
        <v>0</v>
      </c>
      <c r="CF1997" s="301">
        <f t="shared" ref="CF1997" si="4410">SUM(E1997:E2000)</f>
        <v>0</v>
      </c>
      <c r="CG1997" s="301">
        <f t="shared" ref="CG1997" si="4411">SUM(F1997:F2000)</f>
        <v>0</v>
      </c>
      <c r="CH1997" s="301">
        <f t="shared" ref="CH1997" si="4412">SUM(G1997:G2000)</f>
        <v>0</v>
      </c>
      <c r="CI1997" s="301">
        <f t="shared" ref="CI1997" si="4413">SUM(H1997:H2000)</f>
        <v>0</v>
      </c>
      <c r="CJ1997" s="301">
        <f t="shared" ref="CJ1997" si="4414">SUM(I1997:I2000)</f>
        <v>0</v>
      </c>
      <c r="CK1997" s="301">
        <f t="shared" ref="CK1997" si="4415">SUM(J1997:J2000)</f>
        <v>0</v>
      </c>
      <c r="CL1997" s="301">
        <f t="shared" ref="CL1997" si="4416">SUM(K1997:K2000)</f>
        <v>0</v>
      </c>
      <c r="CM1997" s="301">
        <f t="shared" ref="CM1997" si="4417">SUM(L1997:L2000)</f>
        <v>0</v>
      </c>
      <c r="CN1997" s="301">
        <f t="shared" ref="CN1997" si="4418">SUM(M1997:M2000)</f>
        <v>0</v>
      </c>
      <c r="CO1997" s="301">
        <f t="shared" ref="CO1997" si="4419">SUM(N1997:N2000)</f>
        <v>0</v>
      </c>
      <c r="CP1997" s="301">
        <f t="shared" ref="CP1997" si="4420">SUM(O1997:O2000)</f>
        <v>0</v>
      </c>
      <c r="CQ1997" s="301">
        <f t="shared" ref="CQ1997" si="4421">SUM(P1997:P2000)</f>
        <v>0</v>
      </c>
      <c r="CR1997" s="301">
        <f t="shared" ref="CR1997" si="4422">SUM(Q1997:Q2000)</f>
        <v>0</v>
      </c>
      <c r="CS1997" s="301">
        <f t="shared" ref="CS1997" si="4423">SUM(R1997:R2000)</f>
        <v>0</v>
      </c>
      <c r="CT1997" s="301">
        <f t="shared" ref="CT1997" si="4424">SUM(S1997:S2000)</f>
        <v>0</v>
      </c>
      <c r="CU1997" s="301">
        <f t="shared" ref="CU1997" si="4425">SUM(T1997:T2000)</f>
        <v>0</v>
      </c>
      <c r="CV1997" s="301">
        <f t="shared" ref="CV1997" si="4426">SUM(U1997:U2000)</f>
        <v>0</v>
      </c>
      <c r="CW1997" s="301">
        <f t="shared" ref="CW1997" si="4427">SUM(V1997:V2000)</f>
        <v>0</v>
      </c>
      <c r="CX1997" s="301">
        <f t="shared" ref="CX1997" si="4428">SUM(W1997:W2000)</f>
        <v>0</v>
      </c>
      <c r="CY1997" s="301">
        <f t="shared" ref="CY1997" si="4429">SUM(X1997:X2000)</f>
        <v>0</v>
      </c>
      <c r="CZ1997" s="301">
        <f t="shared" ref="CZ1997" si="4430">SUM(Y1997:Y2000)</f>
        <v>0</v>
      </c>
      <c r="DA1997" s="301">
        <f t="shared" ref="DA1997" si="4431">SUM(Z1997:Z2000)</f>
        <v>0</v>
      </c>
      <c r="DB1997" s="301">
        <f t="shared" ref="DB1997" si="4432">SUM(AA1997:AA2000)</f>
        <v>0</v>
      </c>
      <c r="DC1997" s="301">
        <f t="shared" ref="DC1997" si="4433">SUM(AB1997:AB2000)</f>
        <v>0</v>
      </c>
      <c r="DD1997" s="301">
        <f t="shared" ref="DD1997" si="4434">SUM(AC1997:AC2000)</f>
        <v>0</v>
      </c>
      <c r="DE1997" s="301">
        <f t="shared" ref="DE1997" si="4435">SUM(AD1997:AD2000)</f>
        <v>0</v>
      </c>
      <c r="DF1997" s="301"/>
      <c r="DG1997" s="301"/>
      <c r="DH1997" s="301"/>
      <c r="DJ1997" s="612"/>
      <c r="DK1997" s="613"/>
      <c r="DL1997" s="415"/>
      <c r="DM1997" s="416"/>
      <c r="DN1997" s="416"/>
      <c r="DO1997" s="416"/>
      <c r="DP1997" s="416"/>
      <c r="DQ1997" s="416"/>
      <c r="DR1997" s="416"/>
      <c r="DS1997" s="416"/>
      <c r="DT1997" s="416"/>
      <c r="DU1997" s="416"/>
      <c r="DV1997" s="416"/>
      <c r="DW1997" s="416"/>
      <c r="DX1997" s="416"/>
      <c r="DY1997" s="416"/>
      <c r="DZ1997" s="416"/>
      <c r="EA1997" s="416"/>
      <c r="EB1997" s="416"/>
      <c r="EC1997" s="416"/>
      <c r="ED1997" s="416"/>
      <c r="EE1997" s="416"/>
      <c r="EF1997" s="416"/>
      <c r="EG1997" s="416"/>
      <c r="EH1997" s="416"/>
      <c r="EI1997" s="416"/>
      <c r="EJ1997" s="416"/>
      <c r="EK1997" s="416"/>
      <c r="EL1997" s="416"/>
      <c r="EM1997" s="416"/>
      <c r="EN1997" s="416"/>
      <c r="EO1997" s="417"/>
      <c r="ET1997" s="375"/>
      <c r="EU1997" s="375"/>
      <c r="EV1997" s="375"/>
      <c r="FF1997" s="400"/>
      <c r="FG1997" s="400"/>
      <c r="FH1997" s="400"/>
      <c r="FV1997" s="375"/>
      <c r="FW1997" s="375"/>
      <c r="FX1997" s="375"/>
    </row>
    <row r="1998" spans="1:180" ht="38.25" customHeight="1" x14ac:dyDescent="0.25">
      <c r="A1998" s="152"/>
      <c r="B1998" s="152"/>
      <c r="C1998" s="237" t="s">
        <v>589</v>
      </c>
      <c r="D1998" s="280"/>
      <c r="E1998" s="281"/>
      <c r="F1998" s="281"/>
      <c r="G1998" s="628"/>
      <c r="H1998" s="628"/>
      <c r="I1998" s="281"/>
      <c r="J1998" s="281"/>
      <c r="K1998" s="628"/>
      <c r="L1998" s="628"/>
      <c r="M1998" s="281"/>
      <c r="N1998" s="281"/>
      <c r="O1998" s="628"/>
      <c r="P1998" s="628"/>
      <c r="Q1998" s="281"/>
      <c r="R1998" s="281"/>
      <c r="S1998" s="628"/>
      <c r="T1998" s="628"/>
      <c r="U1998" s="281"/>
      <c r="V1998" s="281"/>
      <c r="W1998" s="628"/>
      <c r="X1998" s="628"/>
      <c r="Y1998" s="281"/>
      <c r="Z1998" s="281"/>
      <c r="AA1998" s="628"/>
      <c r="AB1998" s="628"/>
      <c r="AC1998" s="281"/>
      <c r="AD1998" s="281"/>
      <c r="AE1998" s="60"/>
      <c r="AF1998" s="259"/>
      <c r="AG1998" s="375">
        <f t="shared" si="4273"/>
        <v>27</v>
      </c>
      <c r="AH1998" s="375"/>
      <c r="AI1998" s="375"/>
      <c r="AJ1998" s="388">
        <f t="shared" si="4245"/>
        <v>0</v>
      </c>
      <c r="AK1998" s="379">
        <f t="shared" si="4246"/>
        <v>0</v>
      </c>
      <c r="AL1998" s="380">
        <f t="shared" si="4247"/>
        <v>0</v>
      </c>
      <c r="AM1998" s="292">
        <f t="shared" si="4248"/>
        <v>0</v>
      </c>
      <c r="AN1998" s="388">
        <f t="shared" si="4249"/>
        <v>0</v>
      </c>
      <c r="AO1998" s="379">
        <f t="shared" si="4250"/>
        <v>0</v>
      </c>
      <c r="AP1998" s="380">
        <f t="shared" si="4251"/>
        <v>0</v>
      </c>
      <c r="AQ1998" s="292">
        <f t="shared" si="4252"/>
        <v>0</v>
      </c>
      <c r="AR1998" s="388">
        <f t="shared" si="4253"/>
        <v>0</v>
      </c>
      <c r="AS1998" s="379">
        <f t="shared" si="4254"/>
        <v>0</v>
      </c>
      <c r="AT1998" s="380">
        <f t="shared" si="4255"/>
        <v>0</v>
      </c>
      <c r="AU1998" s="292">
        <f t="shared" si="4256"/>
        <v>0</v>
      </c>
      <c r="AV1998" s="388">
        <f t="shared" si="4257"/>
        <v>0</v>
      </c>
      <c r="AW1998" s="379">
        <f t="shared" si="4258"/>
        <v>0</v>
      </c>
      <c r="AX1998" s="380">
        <f t="shared" si="4259"/>
        <v>0</v>
      </c>
      <c r="AY1998" s="292">
        <f t="shared" si="4260"/>
        <v>0</v>
      </c>
      <c r="AZ1998" s="388">
        <f t="shared" si="4261"/>
        <v>0</v>
      </c>
      <c r="BA1998" s="379">
        <f t="shared" si="4262"/>
        <v>0</v>
      </c>
      <c r="BB1998" s="380">
        <f t="shared" si="4263"/>
        <v>0</v>
      </c>
      <c r="BC1998" s="292">
        <f t="shared" si="4264"/>
        <v>0</v>
      </c>
      <c r="BD1998" s="388">
        <f t="shared" si="4265"/>
        <v>0</v>
      </c>
      <c r="BE1998" s="379">
        <f t="shared" si="4266"/>
        <v>0</v>
      </c>
      <c r="BF1998" s="380">
        <f t="shared" si="4267"/>
        <v>0</v>
      </c>
      <c r="BG1998" s="292">
        <f t="shared" si="4268"/>
        <v>0</v>
      </c>
      <c r="BH1998" s="388">
        <f t="shared" si="4269"/>
        <v>0</v>
      </c>
      <c r="BI1998" s="379">
        <f t="shared" si="4270"/>
        <v>0</v>
      </c>
      <c r="BJ1998" s="380">
        <f t="shared" si="4271"/>
        <v>0</v>
      </c>
      <c r="BK1998" s="292">
        <f t="shared" si="4272"/>
        <v>0</v>
      </c>
      <c r="CD1998" s="299" t="s">
        <v>1910</v>
      </c>
      <c r="CE1998" s="422">
        <f t="shared" ref="CE1998" si="4436">IF(CE1996="NA",COUNTIF(D1997:D2000,"NA"),COUNTIF(D1997:D2000,"NS"))</f>
        <v>0</v>
      </c>
      <c r="CF1998" s="422">
        <f t="shared" ref="CF1998" si="4437">IF(CF1996="NA",COUNTIF(E1997:E2000,"NA"),COUNTIF(E1997:E2000,"NS"))</f>
        <v>0</v>
      </c>
      <c r="CG1998" s="422">
        <f t="shared" ref="CG1998" si="4438">IF(CG1996="NA",COUNTIF(F1997:F2000,"NA"),COUNTIF(F1997:F2000,"NS"))</f>
        <v>0</v>
      </c>
      <c r="CH1998" s="422">
        <f t="shared" ref="CH1998" si="4439">IF(CH1996="NA",COUNTIF(G1997:G2000,"NA"),COUNTIF(G1997:G2000,"NS"))</f>
        <v>0</v>
      </c>
      <c r="CI1998" s="422">
        <f t="shared" ref="CI1998" si="4440">IF(CI1996="NA",COUNTIF(H1997:H2000,"NA"),COUNTIF(H1997:H2000,"NS"))</f>
        <v>0</v>
      </c>
      <c r="CJ1998" s="422">
        <f t="shared" ref="CJ1998" si="4441">IF(CJ1996="NA",COUNTIF(I1997:I2000,"NA"),COUNTIF(I1997:I2000,"NS"))</f>
        <v>0</v>
      </c>
      <c r="CK1998" s="422">
        <f t="shared" ref="CK1998" si="4442">IF(CK1996="NA",COUNTIF(J1997:J2000,"NA"),COUNTIF(J1997:J2000,"NS"))</f>
        <v>0</v>
      </c>
      <c r="CL1998" s="422">
        <f t="shared" ref="CL1998" si="4443">IF(CL1996="NA",COUNTIF(K1997:K2000,"NA"),COUNTIF(K1997:K2000,"NS"))</f>
        <v>0</v>
      </c>
      <c r="CM1998" s="422">
        <f t="shared" ref="CM1998" si="4444">IF(CM1996="NA",COUNTIF(L1997:L2000,"NA"),COUNTIF(L1997:L2000,"NS"))</f>
        <v>0</v>
      </c>
      <c r="CN1998" s="422">
        <f t="shared" ref="CN1998" si="4445">IF(CN1996="NA",COUNTIF(M1997:M2000,"NA"),COUNTIF(M1997:M2000,"NS"))</f>
        <v>0</v>
      </c>
      <c r="CO1998" s="422">
        <f t="shared" ref="CO1998" si="4446">IF(CO1996="NA",COUNTIF(N1997:N2000,"NA"),COUNTIF(N1997:N2000,"NS"))</f>
        <v>0</v>
      </c>
      <c r="CP1998" s="422">
        <f t="shared" ref="CP1998" si="4447">IF(CP1996="NA",COUNTIF(O1997:O2000,"NA"),COUNTIF(O1997:O2000,"NS"))</f>
        <v>0</v>
      </c>
      <c r="CQ1998" s="422">
        <f t="shared" ref="CQ1998" si="4448">IF(CQ1996="NA",COUNTIF(P1997:P2000,"NA"),COUNTIF(P1997:P2000,"NS"))</f>
        <v>0</v>
      </c>
      <c r="CR1998" s="422">
        <f t="shared" ref="CR1998" si="4449">IF(CR1996="NA",COUNTIF(Q1997:Q2000,"NA"),COUNTIF(Q1997:Q2000,"NS"))</f>
        <v>0</v>
      </c>
      <c r="CS1998" s="422">
        <f t="shared" ref="CS1998" si="4450">IF(CS1996="NA",COUNTIF(R1997:R2000,"NA"),COUNTIF(R1997:R2000,"NS"))</f>
        <v>0</v>
      </c>
      <c r="CT1998" s="422">
        <f t="shared" ref="CT1998" si="4451">IF(CT1996="NA",COUNTIF(S1997:S2000,"NA"),COUNTIF(S1997:S2000,"NS"))</f>
        <v>0</v>
      </c>
      <c r="CU1998" s="422">
        <f t="shared" ref="CU1998" si="4452">IF(CU1996="NA",COUNTIF(T1997:T2000,"NA"),COUNTIF(T1997:T2000,"NS"))</f>
        <v>0</v>
      </c>
      <c r="CV1998" s="422">
        <f t="shared" ref="CV1998" si="4453">IF(CV1996="NA",COUNTIF(U1997:U2000,"NA"),COUNTIF(U1997:U2000,"NS"))</f>
        <v>0</v>
      </c>
      <c r="CW1998" s="422">
        <f t="shared" ref="CW1998" si="4454">IF(CW1996="NA",COUNTIF(V1997:V2000,"NA"),COUNTIF(V1997:V2000,"NS"))</f>
        <v>0</v>
      </c>
      <c r="CX1998" s="422">
        <f t="shared" ref="CX1998" si="4455">IF(CX1996="NA",COUNTIF(W1997:W2000,"NA"),COUNTIF(W1997:W2000,"NS"))</f>
        <v>0</v>
      </c>
      <c r="CY1998" s="422">
        <f t="shared" ref="CY1998" si="4456">IF(CY1996="NA",COUNTIF(X1997:X2000,"NA"),COUNTIF(X1997:X2000,"NS"))</f>
        <v>0</v>
      </c>
      <c r="CZ1998" s="422">
        <f t="shared" ref="CZ1998" si="4457">IF(CZ1996="NA",COUNTIF(Y1997:Y2000,"NA"),COUNTIF(Y1997:Y2000,"NS"))</f>
        <v>0</v>
      </c>
      <c r="DA1998" s="422">
        <f t="shared" ref="DA1998" si="4458">IF(DA1996="NA",COUNTIF(Z1997:Z2000,"NA"),COUNTIF(Z1997:Z2000,"NS"))</f>
        <v>0</v>
      </c>
      <c r="DB1998" s="422">
        <f t="shared" ref="DB1998" si="4459">IF(DB1996="NA",COUNTIF(AA1997:AA2000,"NA"),COUNTIF(AA1997:AA2000,"NS"))</f>
        <v>0</v>
      </c>
      <c r="DC1998" s="422">
        <f t="shared" ref="DC1998" si="4460">IF(DC1996="NA",COUNTIF(AB1997:AB2000,"NA"),COUNTIF(AB1997:AB2000,"NS"))</f>
        <v>0</v>
      </c>
      <c r="DD1998" s="422">
        <f t="shared" ref="DD1998" si="4461">IF(DD1996="NA",COUNTIF(AC1997:AC2000,"NA"),COUNTIF(AC1997:AC2000,"NS"))</f>
        <v>0</v>
      </c>
      <c r="DE1998" s="422">
        <f t="shared" ref="DE1998" si="4462">IF(DE1996="NA",COUNTIF(AD1997:AD2000,"NA"),COUNTIF(AD1997:AD2000,"NS"))</f>
        <v>0</v>
      </c>
      <c r="DF1998" s="300"/>
      <c r="DG1998" s="300"/>
      <c r="DH1998" s="300"/>
      <c r="DJ1998" s="612"/>
      <c r="DK1998" s="613"/>
      <c r="DL1998" s="415"/>
      <c r="DM1998" s="416"/>
      <c r="DN1998" s="416"/>
      <c r="DO1998" s="416"/>
      <c r="DP1998" s="416"/>
      <c r="DQ1998" s="416"/>
      <c r="DR1998" s="416"/>
      <c r="DS1998" s="416"/>
      <c r="DT1998" s="416"/>
      <c r="DU1998" s="416"/>
      <c r="DV1998" s="416"/>
      <c r="DW1998" s="416"/>
      <c r="DX1998" s="416"/>
      <c r="DY1998" s="416"/>
      <c r="DZ1998" s="416"/>
      <c r="EA1998" s="416"/>
      <c r="EB1998" s="416"/>
      <c r="EC1998" s="416"/>
      <c r="ED1998" s="416"/>
      <c r="EE1998" s="416"/>
      <c r="EF1998" s="416"/>
      <c r="EG1998" s="416"/>
      <c r="EH1998" s="416"/>
      <c r="EI1998" s="416"/>
      <c r="EJ1998" s="416"/>
      <c r="EK1998" s="416"/>
      <c r="EL1998" s="416"/>
      <c r="EM1998" s="416"/>
      <c r="EN1998" s="416"/>
      <c r="EO1998" s="417"/>
      <c r="ET1998" s="375"/>
      <c r="EU1998" s="375"/>
      <c r="EV1998" s="375"/>
      <c r="FF1998" s="400"/>
      <c r="FG1998" s="400"/>
      <c r="FH1998" s="400"/>
      <c r="FV1998" s="375"/>
      <c r="FW1998" s="375"/>
      <c r="FX1998" s="375"/>
    </row>
    <row r="1999" spans="1:180" ht="38.25" customHeight="1" x14ac:dyDescent="0.25">
      <c r="A1999" s="152"/>
      <c r="B1999" s="152"/>
      <c r="C1999" s="237" t="s">
        <v>590</v>
      </c>
      <c r="D1999" s="280"/>
      <c r="E1999" s="281"/>
      <c r="F1999" s="281"/>
      <c r="G1999" s="628"/>
      <c r="H1999" s="628"/>
      <c r="I1999" s="281"/>
      <c r="J1999" s="281"/>
      <c r="K1999" s="628"/>
      <c r="L1999" s="628"/>
      <c r="M1999" s="281"/>
      <c r="N1999" s="281"/>
      <c r="O1999" s="628"/>
      <c r="P1999" s="628"/>
      <c r="Q1999" s="281"/>
      <c r="R1999" s="281"/>
      <c r="S1999" s="628"/>
      <c r="T1999" s="628"/>
      <c r="U1999" s="281"/>
      <c r="V1999" s="281"/>
      <c r="W1999" s="628"/>
      <c r="X1999" s="628"/>
      <c r="Y1999" s="281"/>
      <c r="Z1999" s="281"/>
      <c r="AA1999" s="628"/>
      <c r="AB1999" s="628"/>
      <c r="AC1999" s="281"/>
      <c r="AD1999" s="281"/>
      <c r="AE1999" s="60"/>
      <c r="AF1999" s="259"/>
      <c r="AG1999" s="375">
        <f t="shared" si="4273"/>
        <v>27</v>
      </c>
      <c r="AH1999" s="375"/>
      <c r="AI1999" s="375"/>
      <c r="AJ1999" s="388">
        <f t="shared" si="4245"/>
        <v>0</v>
      </c>
      <c r="AK1999" s="379">
        <f t="shared" si="4246"/>
        <v>0</v>
      </c>
      <c r="AL1999" s="380">
        <f t="shared" si="4247"/>
        <v>0</v>
      </c>
      <c r="AM1999" s="292">
        <f t="shared" si="4248"/>
        <v>0</v>
      </c>
      <c r="AN1999" s="388">
        <f t="shared" si="4249"/>
        <v>0</v>
      </c>
      <c r="AO1999" s="379">
        <f t="shared" si="4250"/>
        <v>0</v>
      </c>
      <c r="AP1999" s="380">
        <f t="shared" si="4251"/>
        <v>0</v>
      </c>
      <c r="AQ1999" s="292">
        <f t="shared" si="4252"/>
        <v>0</v>
      </c>
      <c r="AR1999" s="388">
        <f t="shared" si="4253"/>
        <v>0</v>
      </c>
      <c r="AS1999" s="379">
        <f t="shared" si="4254"/>
        <v>0</v>
      </c>
      <c r="AT1999" s="380">
        <f t="shared" si="4255"/>
        <v>0</v>
      </c>
      <c r="AU1999" s="292">
        <f t="shared" si="4256"/>
        <v>0</v>
      </c>
      <c r="AV1999" s="388">
        <f t="shared" si="4257"/>
        <v>0</v>
      </c>
      <c r="AW1999" s="379">
        <f t="shared" si="4258"/>
        <v>0</v>
      </c>
      <c r="AX1999" s="380">
        <f t="shared" si="4259"/>
        <v>0</v>
      </c>
      <c r="AY1999" s="292">
        <f t="shared" si="4260"/>
        <v>0</v>
      </c>
      <c r="AZ1999" s="388">
        <f t="shared" si="4261"/>
        <v>0</v>
      </c>
      <c r="BA1999" s="379">
        <f t="shared" si="4262"/>
        <v>0</v>
      </c>
      <c r="BB1999" s="380">
        <f t="shared" si="4263"/>
        <v>0</v>
      </c>
      <c r="BC1999" s="292">
        <f t="shared" si="4264"/>
        <v>0</v>
      </c>
      <c r="BD1999" s="388">
        <f t="shared" si="4265"/>
        <v>0</v>
      </c>
      <c r="BE1999" s="379">
        <f t="shared" si="4266"/>
        <v>0</v>
      </c>
      <c r="BF1999" s="380">
        <f t="shared" si="4267"/>
        <v>0</v>
      </c>
      <c r="BG1999" s="292">
        <f t="shared" si="4268"/>
        <v>0</v>
      </c>
      <c r="BH1999" s="388">
        <f t="shared" si="4269"/>
        <v>0</v>
      </c>
      <c r="BI1999" s="379">
        <f t="shared" si="4270"/>
        <v>0</v>
      </c>
      <c r="BJ1999" s="380">
        <f t="shared" si="4271"/>
        <v>0</v>
      </c>
      <c r="BK1999" s="292">
        <f t="shared" si="4272"/>
        <v>0</v>
      </c>
      <c r="CD1999" s="299" t="s">
        <v>1918</v>
      </c>
      <c r="CE1999" s="425">
        <f t="shared" ref="CE1999" si="4463">IF(OR(AND(CE1996=0,CE1998&gt;0),AND(CE1996="NS",CE1997&gt;0),AND(CE1996="NS",CE1997=0,CE1998=0)),1,IF(OR(AND(CE1998&gt;=2,CE1997&lt;CE1996),AND(CE1996="NS",CE1997=0,CE1998&gt;0),OR(CE1996=CE1997,AND(CE1996="",CE1998=0,CE1997=0))),0,1))</f>
        <v>0</v>
      </c>
      <c r="CF1999" s="425">
        <f t="shared" ref="CF1999" si="4464">IF(OR(AND(CF1996=0,CF1998&gt;0),AND(CF1996="NS",CF1997&gt;0),AND(CF1996="NS",CF1997=0,CF1998=0)),1,IF(OR(AND(CF1998&gt;=2,CF1997&lt;CF1996),AND(CF1996="NS",CF1997=0,CF1998&gt;0),OR(CF1996=CF1997,AND(CF1996="",CF1998=0,CF1997=0))),0,1))</f>
        <v>0</v>
      </c>
      <c r="CG1999" s="425">
        <f t="shared" ref="CG1999" si="4465">IF(OR(AND(CG1996=0,CG1998&gt;0),AND(CG1996="NS",CG1997&gt;0),AND(CG1996="NS",CG1997=0,CG1998=0)),1,IF(OR(AND(CG1998&gt;=2,CG1997&lt;CG1996),AND(CG1996="NS",CG1997=0,CG1998&gt;0),OR(CG1996=CG1997,AND(CG1996="",CG1998=0,CG1997=0))),0,1))</f>
        <v>0</v>
      </c>
      <c r="CH1999" s="425">
        <f t="shared" ref="CH1999" si="4466">IF(OR(AND(CH1996=0,CH1998&gt;0),AND(CH1996="NS",CH1997&gt;0),AND(CH1996="NS",CH1997=0,CH1998=0)),1,IF(OR(AND(CH1998&gt;=2,CH1997&lt;CH1996),AND(CH1996="NS",CH1997=0,CH1998&gt;0),OR(CH1996=CH1997,AND(CH1996="",CH1998=0,CH1997=0))),0,1))</f>
        <v>0</v>
      </c>
      <c r="CI1999" s="425">
        <f t="shared" ref="CI1999" si="4467">IF(OR(AND(CI1996=0,CI1998&gt;0),AND(CI1996="NS",CI1997&gt;0),AND(CI1996="NS",CI1997=0,CI1998=0)),1,IF(OR(AND(CI1998&gt;=2,CI1997&lt;CI1996),AND(CI1996="NS",CI1997=0,CI1998&gt;0),OR(CI1996=CI1997,AND(CI1996="",CI1998=0,CI1997=0))),0,1))</f>
        <v>0</v>
      </c>
      <c r="CJ1999" s="425">
        <f t="shared" ref="CJ1999" si="4468">IF(OR(AND(CJ1996=0,CJ1998&gt;0),AND(CJ1996="NS",CJ1997&gt;0),AND(CJ1996="NS",CJ1997=0,CJ1998=0)),1,IF(OR(AND(CJ1998&gt;=2,CJ1997&lt;CJ1996),AND(CJ1996="NS",CJ1997=0,CJ1998&gt;0),OR(CJ1996=CJ1997,AND(CJ1996="",CJ1998=0,CJ1997=0))),0,1))</f>
        <v>0</v>
      </c>
      <c r="CK1999" s="425">
        <f t="shared" ref="CK1999" si="4469">IF(OR(AND(CK1996=0,CK1998&gt;0),AND(CK1996="NS",CK1997&gt;0),AND(CK1996="NS",CK1997=0,CK1998=0)),1,IF(OR(AND(CK1998&gt;=2,CK1997&lt;CK1996),AND(CK1996="NS",CK1997=0,CK1998&gt;0),OR(CK1996=CK1997,AND(CK1996="",CK1998=0,CK1997=0))),0,1))</f>
        <v>0</v>
      </c>
      <c r="CL1999" s="425">
        <f t="shared" ref="CL1999" si="4470">IF(OR(AND(CL1996=0,CL1998&gt;0),AND(CL1996="NS",CL1997&gt;0),AND(CL1996="NS",CL1997=0,CL1998=0)),1,IF(OR(AND(CL1998&gt;=2,CL1997&lt;CL1996),AND(CL1996="NS",CL1997=0,CL1998&gt;0),OR(CL1996=CL1997,AND(CL1996="",CL1998=0,CL1997=0))),0,1))</f>
        <v>0</v>
      </c>
      <c r="CM1999" s="425">
        <f t="shared" ref="CM1999" si="4471">IF(OR(AND(CM1996=0,CM1998&gt;0),AND(CM1996="NS",CM1997&gt;0),AND(CM1996="NS",CM1997=0,CM1998=0)),1,IF(OR(AND(CM1998&gt;=2,CM1997&lt;CM1996),AND(CM1996="NS",CM1997=0,CM1998&gt;0),OR(CM1996=CM1997,AND(CM1996="",CM1998=0,CM1997=0))),0,1))</f>
        <v>0</v>
      </c>
      <c r="CN1999" s="425">
        <f t="shared" ref="CN1999" si="4472">IF(OR(AND(CN1996=0,CN1998&gt;0),AND(CN1996="NS",CN1997&gt;0),AND(CN1996="NS",CN1997=0,CN1998=0)),1,IF(OR(AND(CN1998&gt;=2,CN1997&lt;CN1996),AND(CN1996="NS",CN1997=0,CN1998&gt;0),OR(CN1996=CN1997,AND(CN1996="",CN1998=0,CN1997=0))),0,1))</f>
        <v>0</v>
      </c>
      <c r="CO1999" s="425">
        <f t="shared" ref="CO1999" si="4473">IF(OR(AND(CO1996=0,CO1998&gt;0),AND(CO1996="NS",CO1997&gt;0),AND(CO1996="NS",CO1997=0,CO1998=0)),1,IF(OR(AND(CO1998&gt;=2,CO1997&lt;CO1996),AND(CO1996="NS",CO1997=0,CO1998&gt;0),OR(CO1996=CO1997,AND(CO1996="",CO1998=0,CO1997=0))),0,1))</f>
        <v>0</v>
      </c>
      <c r="CP1999" s="425">
        <f t="shared" ref="CP1999" si="4474">IF(OR(AND(CP1996=0,CP1998&gt;0),AND(CP1996="NS",CP1997&gt;0),AND(CP1996="NS",CP1997=0,CP1998=0)),1,IF(OR(AND(CP1998&gt;=2,CP1997&lt;CP1996),AND(CP1996="NS",CP1997=0,CP1998&gt;0),OR(CP1996=CP1997,AND(CP1996="",CP1998=0,CP1997=0))),0,1))</f>
        <v>0</v>
      </c>
      <c r="CQ1999" s="425">
        <f t="shared" ref="CQ1999" si="4475">IF(OR(AND(CQ1996=0,CQ1998&gt;0),AND(CQ1996="NS",CQ1997&gt;0),AND(CQ1996="NS",CQ1997=0,CQ1998=0)),1,IF(OR(AND(CQ1998&gt;=2,CQ1997&lt;CQ1996),AND(CQ1996="NS",CQ1997=0,CQ1998&gt;0),OR(CQ1996=CQ1997,AND(CQ1996="",CQ1998=0,CQ1997=0))),0,1))</f>
        <v>0</v>
      </c>
      <c r="CR1999" s="425">
        <f t="shared" ref="CR1999" si="4476">IF(OR(AND(CR1996=0,CR1998&gt;0),AND(CR1996="NS",CR1997&gt;0),AND(CR1996="NS",CR1997=0,CR1998=0)),1,IF(OR(AND(CR1998&gt;=2,CR1997&lt;CR1996),AND(CR1996="NS",CR1997=0,CR1998&gt;0),OR(CR1996=CR1997,AND(CR1996="",CR1998=0,CR1997=0))),0,1))</f>
        <v>0</v>
      </c>
      <c r="CS1999" s="425">
        <f t="shared" ref="CS1999" si="4477">IF(OR(AND(CS1996=0,CS1998&gt;0),AND(CS1996="NS",CS1997&gt;0),AND(CS1996="NS",CS1997=0,CS1998=0)),1,IF(OR(AND(CS1998&gt;=2,CS1997&lt;CS1996),AND(CS1996="NS",CS1997=0,CS1998&gt;0),OR(CS1996=CS1997,AND(CS1996="",CS1998=0,CS1997=0))),0,1))</f>
        <v>0</v>
      </c>
      <c r="CT1999" s="425">
        <f t="shared" ref="CT1999" si="4478">IF(OR(AND(CT1996=0,CT1998&gt;0),AND(CT1996="NS",CT1997&gt;0),AND(CT1996="NS",CT1997=0,CT1998=0)),1,IF(OR(AND(CT1998&gt;=2,CT1997&lt;CT1996),AND(CT1996="NS",CT1997=0,CT1998&gt;0),OR(CT1996=CT1997,AND(CT1996="",CT1998=0,CT1997=0))),0,1))</f>
        <v>0</v>
      </c>
      <c r="CU1999" s="425">
        <f t="shared" ref="CU1999" si="4479">IF(OR(AND(CU1996=0,CU1998&gt;0),AND(CU1996="NS",CU1997&gt;0),AND(CU1996="NS",CU1997=0,CU1998=0)),1,IF(OR(AND(CU1998&gt;=2,CU1997&lt;CU1996),AND(CU1996="NS",CU1997=0,CU1998&gt;0),OR(CU1996=CU1997,AND(CU1996="",CU1998=0,CU1997=0))),0,1))</f>
        <v>0</v>
      </c>
      <c r="CV1999" s="425">
        <f t="shared" ref="CV1999" si="4480">IF(OR(AND(CV1996=0,CV1998&gt;0),AND(CV1996="NS",CV1997&gt;0),AND(CV1996="NS",CV1997=0,CV1998=0)),1,IF(OR(AND(CV1998&gt;=2,CV1997&lt;CV1996),AND(CV1996="NS",CV1997=0,CV1998&gt;0),OR(CV1996=CV1997,AND(CV1996="",CV1998=0,CV1997=0))),0,1))</f>
        <v>0</v>
      </c>
      <c r="CW1999" s="425">
        <f t="shared" ref="CW1999" si="4481">IF(OR(AND(CW1996=0,CW1998&gt;0),AND(CW1996="NS",CW1997&gt;0),AND(CW1996="NS",CW1997=0,CW1998=0)),1,IF(OR(AND(CW1998&gt;=2,CW1997&lt;CW1996),AND(CW1996="NS",CW1997=0,CW1998&gt;0),OR(CW1996=CW1997,AND(CW1996="",CW1998=0,CW1997=0))),0,1))</f>
        <v>0</v>
      </c>
      <c r="CX1999" s="425">
        <f t="shared" ref="CX1999" si="4482">IF(OR(AND(CX1996=0,CX1998&gt;0),AND(CX1996="NS",CX1997&gt;0),AND(CX1996="NS",CX1997=0,CX1998=0)),1,IF(OR(AND(CX1998&gt;=2,CX1997&lt;CX1996),AND(CX1996="NS",CX1997=0,CX1998&gt;0),OR(CX1996=CX1997,AND(CX1996="",CX1998=0,CX1997=0))),0,1))</f>
        <v>0</v>
      </c>
      <c r="CY1999" s="425">
        <f t="shared" ref="CY1999" si="4483">IF(OR(AND(CY1996=0,CY1998&gt;0),AND(CY1996="NS",CY1997&gt;0),AND(CY1996="NS",CY1997=0,CY1998=0)),1,IF(OR(AND(CY1998&gt;=2,CY1997&lt;CY1996),AND(CY1996="NS",CY1997=0,CY1998&gt;0),OR(CY1996=CY1997,AND(CY1996="",CY1998=0,CY1997=0))),0,1))</f>
        <v>0</v>
      </c>
      <c r="CZ1999" s="425">
        <f t="shared" ref="CZ1999" si="4484">IF(OR(AND(CZ1996=0,CZ1998&gt;0),AND(CZ1996="NS",CZ1997&gt;0),AND(CZ1996="NS",CZ1997=0,CZ1998=0)),1,IF(OR(AND(CZ1998&gt;=2,CZ1997&lt;CZ1996),AND(CZ1996="NS",CZ1997=0,CZ1998&gt;0),OR(CZ1996=CZ1997,AND(CZ1996="",CZ1998=0,CZ1997=0))),0,1))</f>
        <v>0</v>
      </c>
      <c r="DA1999" s="425">
        <f t="shared" ref="DA1999" si="4485">IF(OR(AND(DA1996=0,DA1998&gt;0),AND(DA1996="NS",DA1997&gt;0),AND(DA1996="NS",DA1997=0,DA1998=0)),1,IF(OR(AND(DA1998&gt;=2,DA1997&lt;DA1996),AND(DA1996="NS",DA1997=0,DA1998&gt;0),OR(DA1996=DA1997,AND(DA1996="",DA1998=0,DA1997=0))),0,1))</f>
        <v>0</v>
      </c>
      <c r="DB1999" s="425">
        <f t="shared" ref="DB1999" si="4486">IF(OR(AND(DB1996=0,DB1998&gt;0),AND(DB1996="NS",DB1997&gt;0),AND(DB1996="NS",DB1997=0,DB1998=0)),1,IF(OR(AND(DB1998&gt;=2,DB1997&lt;DB1996),AND(DB1996="NS",DB1997=0,DB1998&gt;0),OR(DB1996=DB1997,AND(DB1996="",DB1998=0,DB1997=0))),0,1))</f>
        <v>0</v>
      </c>
      <c r="DC1999" s="425">
        <f t="shared" ref="DC1999" si="4487">IF(OR(AND(DC1996=0,DC1998&gt;0),AND(DC1996="NS",DC1997&gt;0),AND(DC1996="NS",DC1997=0,DC1998=0)),1,IF(OR(AND(DC1998&gt;=2,DC1997&lt;DC1996),AND(DC1996="NS",DC1997=0,DC1998&gt;0),OR(DC1996=DC1997,AND(DC1996="",DC1998=0,DC1997=0))),0,1))</f>
        <v>0</v>
      </c>
      <c r="DD1999" s="425">
        <f t="shared" ref="DD1999" si="4488">IF(OR(AND(DD1996=0,DD1998&gt;0),AND(DD1996="NS",DD1997&gt;0),AND(DD1996="NS",DD1997=0,DD1998=0)),1,IF(OR(AND(DD1998&gt;=2,DD1997&lt;DD1996),AND(DD1996="NS",DD1997=0,DD1998&gt;0),OR(DD1996=DD1997,AND(DD1996="",DD1998=0,DD1997=0))),0,1))</f>
        <v>0</v>
      </c>
      <c r="DE1999" s="425">
        <f t="shared" ref="DE1999" si="4489">IF(OR(AND(DE1996=0,DE1998&gt;0),AND(DE1996="NS",DE1997&gt;0),AND(DE1996="NS",DE1997=0,DE1998=0)),1,IF(OR(AND(DE1998&gt;=2,DE1997&lt;DE1996),AND(DE1996="NS",DE1997=0,DE1998&gt;0),OR(DE1996=DE1997,AND(DE1996="",DE1998=0,DE1997=0))),0,1))</f>
        <v>0</v>
      </c>
      <c r="DF1999" s="302"/>
      <c r="DG1999" s="302"/>
      <c r="DH1999" s="302"/>
      <c r="DI1999" s="400">
        <f>SUM(CE1999:DH1999)</f>
        <v>0</v>
      </c>
      <c r="DJ1999" s="651" t="s">
        <v>594</v>
      </c>
      <c r="DK1999" s="652"/>
      <c r="DL1999" s="418" t="s">
        <v>1909</v>
      </c>
      <c r="DM1999" s="419"/>
      <c r="DN1999" s="419"/>
      <c r="DO1999" s="419">
        <f t="shared" ref="DO1999:EO1999" si="4490">D2002</f>
        <v>0</v>
      </c>
      <c r="DP1999" s="419">
        <f t="shared" si="4490"/>
        <v>0</v>
      </c>
      <c r="DQ1999" s="419">
        <f t="shared" si="4490"/>
        <v>0</v>
      </c>
      <c r="DR1999" s="419">
        <f t="shared" si="4490"/>
        <v>0</v>
      </c>
      <c r="DS1999" s="419">
        <f t="shared" si="4490"/>
        <v>0</v>
      </c>
      <c r="DT1999" s="419">
        <f t="shared" si="4490"/>
        <v>0</v>
      </c>
      <c r="DU1999" s="419">
        <f t="shared" si="4490"/>
        <v>0</v>
      </c>
      <c r="DV1999" s="419">
        <f t="shared" si="4490"/>
        <v>0</v>
      </c>
      <c r="DW1999" s="419">
        <f t="shared" si="4490"/>
        <v>0</v>
      </c>
      <c r="DX1999" s="419">
        <f t="shared" si="4490"/>
        <v>0</v>
      </c>
      <c r="DY1999" s="419">
        <f t="shared" si="4490"/>
        <v>0</v>
      </c>
      <c r="DZ1999" s="419">
        <f t="shared" si="4490"/>
        <v>0</v>
      </c>
      <c r="EA1999" s="419">
        <f t="shared" si="4490"/>
        <v>0</v>
      </c>
      <c r="EB1999" s="419">
        <f t="shared" si="4490"/>
        <v>0</v>
      </c>
      <c r="EC1999" s="419">
        <f t="shared" si="4490"/>
        <v>0</v>
      </c>
      <c r="ED1999" s="419">
        <f t="shared" si="4490"/>
        <v>0</v>
      </c>
      <c r="EE1999" s="419">
        <f t="shared" si="4490"/>
        <v>0</v>
      </c>
      <c r="EF1999" s="419">
        <f t="shared" si="4490"/>
        <v>0</v>
      </c>
      <c r="EG1999" s="419">
        <f t="shared" si="4490"/>
        <v>0</v>
      </c>
      <c r="EH1999" s="419">
        <f t="shared" si="4490"/>
        <v>0</v>
      </c>
      <c r="EI1999" s="419">
        <f t="shared" si="4490"/>
        <v>0</v>
      </c>
      <c r="EJ1999" s="419">
        <f t="shared" si="4490"/>
        <v>0</v>
      </c>
      <c r="EK1999" s="419">
        <f t="shared" si="4490"/>
        <v>0</v>
      </c>
      <c r="EL1999" s="419">
        <f t="shared" si="4490"/>
        <v>0</v>
      </c>
      <c r="EM1999" s="419">
        <f t="shared" si="4490"/>
        <v>0</v>
      </c>
      <c r="EN1999" s="419">
        <f t="shared" si="4490"/>
        <v>0</v>
      </c>
      <c r="EO1999" s="420">
        <f t="shared" si="4490"/>
        <v>0</v>
      </c>
      <c r="ET1999" s="375"/>
      <c r="EU1999" s="375"/>
      <c r="EV1999" s="375"/>
      <c r="FF1999" s="400"/>
      <c r="FG1999" s="400"/>
      <c r="FH1999" s="400"/>
      <c r="FV1999" s="375"/>
      <c r="FW1999" s="375"/>
      <c r="FX1999" s="375"/>
    </row>
    <row r="2000" spans="1:180" ht="38.25" customHeight="1" x14ac:dyDescent="0.25">
      <c r="A2000" s="152"/>
      <c r="B2000" s="152"/>
      <c r="C2000" s="237" t="s">
        <v>591</v>
      </c>
      <c r="D2000" s="280"/>
      <c r="E2000" s="281"/>
      <c r="F2000" s="281"/>
      <c r="G2000" s="628"/>
      <c r="H2000" s="628"/>
      <c r="I2000" s="281"/>
      <c r="J2000" s="281"/>
      <c r="K2000" s="628"/>
      <c r="L2000" s="628"/>
      <c r="M2000" s="281"/>
      <c r="N2000" s="281"/>
      <c r="O2000" s="628"/>
      <c r="P2000" s="628"/>
      <c r="Q2000" s="281"/>
      <c r="R2000" s="281"/>
      <c r="S2000" s="628"/>
      <c r="T2000" s="628"/>
      <c r="U2000" s="281"/>
      <c r="V2000" s="281"/>
      <c r="W2000" s="628"/>
      <c r="X2000" s="628"/>
      <c r="Y2000" s="281"/>
      <c r="Z2000" s="281"/>
      <c r="AA2000" s="628"/>
      <c r="AB2000" s="628"/>
      <c r="AC2000" s="281"/>
      <c r="AD2000" s="281"/>
      <c r="AE2000" s="60"/>
      <c r="AF2000" s="259"/>
      <c r="AG2000" s="375">
        <f t="shared" si="4273"/>
        <v>27</v>
      </c>
      <c r="AH2000" s="375"/>
      <c r="AI2000" s="375"/>
      <c r="AJ2000" s="388">
        <f t="shared" si="4245"/>
        <v>0</v>
      </c>
      <c r="AK2000" s="379">
        <f t="shared" si="4246"/>
        <v>0</v>
      </c>
      <c r="AL2000" s="380">
        <f t="shared" si="4247"/>
        <v>0</v>
      </c>
      <c r="AM2000" s="292">
        <f t="shared" si="4248"/>
        <v>0</v>
      </c>
      <c r="AN2000" s="388">
        <f t="shared" si="4249"/>
        <v>0</v>
      </c>
      <c r="AO2000" s="379">
        <f t="shared" si="4250"/>
        <v>0</v>
      </c>
      <c r="AP2000" s="380">
        <f t="shared" si="4251"/>
        <v>0</v>
      </c>
      <c r="AQ2000" s="292">
        <f t="shared" si="4252"/>
        <v>0</v>
      </c>
      <c r="AR2000" s="388">
        <f t="shared" si="4253"/>
        <v>0</v>
      </c>
      <c r="AS2000" s="379">
        <f t="shared" si="4254"/>
        <v>0</v>
      </c>
      <c r="AT2000" s="380">
        <f t="shared" si="4255"/>
        <v>0</v>
      </c>
      <c r="AU2000" s="292">
        <f t="shared" si="4256"/>
        <v>0</v>
      </c>
      <c r="AV2000" s="388">
        <f t="shared" si="4257"/>
        <v>0</v>
      </c>
      <c r="AW2000" s="379">
        <f t="shared" si="4258"/>
        <v>0</v>
      </c>
      <c r="AX2000" s="380">
        <f t="shared" si="4259"/>
        <v>0</v>
      </c>
      <c r="AY2000" s="292">
        <f t="shared" si="4260"/>
        <v>0</v>
      </c>
      <c r="AZ2000" s="388">
        <f t="shared" si="4261"/>
        <v>0</v>
      </c>
      <c r="BA2000" s="379">
        <f t="shared" si="4262"/>
        <v>0</v>
      </c>
      <c r="BB2000" s="380">
        <f t="shared" si="4263"/>
        <v>0</v>
      </c>
      <c r="BC2000" s="292">
        <f t="shared" si="4264"/>
        <v>0</v>
      </c>
      <c r="BD2000" s="388">
        <f t="shared" si="4265"/>
        <v>0</v>
      </c>
      <c r="BE2000" s="379">
        <f t="shared" si="4266"/>
        <v>0</v>
      </c>
      <c r="BF2000" s="380">
        <f t="shared" si="4267"/>
        <v>0</v>
      </c>
      <c r="BG2000" s="292">
        <f t="shared" si="4268"/>
        <v>0</v>
      </c>
      <c r="BH2000" s="388">
        <f t="shared" si="4269"/>
        <v>0</v>
      </c>
      <c r="BI2000" s="379">
        <f t="shared" si="4270"/>
        <v>0</v>
      </c>
      <c r="BJ2000" s="380">
        <f t="shared" si="4271"/>
        <v>0</v>
      </c>
      <c r="BK2000" s="292">
        <f t="shared" si="4272"/>
        <v>0</v>
      </c>
      <c r="CD2000" s="413"/>
      <c r="CE2000" s="398"/>
      <c r="CF2000" s="398"/>
      <c r="CG2000" s="398"/>
      <c r="CH2000" s="398"/>
      <c r="CI2000" s="398"/>
      <c r="CJ2000" s="398"/>
      <c r="CK2000" s="398"/>
      <c r="CL2000" s="398"/>
      <c r="CM2000" s="398"/>
      <c r="CN2000" s="398"/>
      <c r="CO2000" s="398"/>
      <c r="CP2000" s="398"/>
      <c r="CQ2000" s="398"/>
      <c r="CR2000" s="398"/>
      <c r="CS2000" s="398"/>
      <c r="CT2000" s="398"/>
      <c r="CU2000" s="398"/>
      <c r="CV2000" s="398"/>
      <c r="CW2000" s="398"/>
      <c r="CX2000" s="398"/>
      <c r="CY2000" s="398"/>
      <c r="CZ2000" s="398"/>
      <c r="DA2000" s="398"/>
      <c r="DB2000" s="398"/>
      <c r="DC2000" s="398"/>
      <c r="DD2000" s="398"/>
      <c r="DE2000" s="398"/>
      <c r="DF2000" s="398"/>
      <c r="DG2000" s="398"/>
      <c r="DH2000" s="414"/>
      <c r="DJ2000" s="440"/>
      <c r="DK2000" s="441"/>
      <c r="DL2000" s="415" t="s">
        <v>1910</v>
      </c>
      <c r="DM2000" s="416"/>
      <c r="DN2000" s="416"/>
      <c r="DO2000" s="416">
        <f t="shared" ref="DO2000:EO2000" si="4491">COUNTIF(D2001,"NS")+COUNTIF(D1988:D1996,"NS")+COUNTIF(D1984:D1985,"NS")+COUNTIF(D1973:D1977,"NS")</f>
        <v>0</v>
      </c>
      <c r="DP2000" s="416">
        <f t="shared" si="4491"/>
        <v>0</v>
      </c>
      <c r="DQ2000" s="416">
        <f t="shared" si="4491"/>
        <v>0</v>
      </c>
      <c r="DR2000" s="416">
        <f t="shared" si="4491"/>
        <v>0</v>
      </c>
      <c r="DS2000" s="416">
        <f t="shared" si="4491"/>
        <v>0</v>
      </c>
      <c r="DT2000" s="416">
        <f t="shared" si="4491"/>
        <v>0</v>
      </c>
      <c r="DU2000" s="416">
        <f t="shared" si="4491"/>
        <v>0</v>
      </c>
      <c r="DV2000" s="416">
        <f t="shared" si="4491"/>
        <v>0</v>
      </c>
      <c r="DW2000" s="416">
        <f t="shared" si="4491"/>
        <v>0</v>
      </c>
      <c r="DX2000" s="416">
        <f t="shared" si="4491"/>
        <v>0</v>
      </c>
      <c r="DY2000" s="416">
        <f t="shared" si="4491"/>
        <v>0</v>
      </c>
      <c r="DZ2000" s="416">
        <f t="shared" si="4491"/>
        <v>0</v>
      </c>
      <c r="EA2000" s="416">
        <f t="shared" si="4491"/>
        <v>0</v>
      </c>
      <c r="EB2000" s="416">
        <f t="shared" si="4491"/>
        <v>0</v>
      </c>
      <c r="EC2000" s="416">
        <f t="shared" si="4491"/>
        <v>0</v>
      </c>
      <c r="ED2000" s="416">
        <f t="shared" si="4491"/>
        <v>0</v>
      </c>
      <c r="EE2000" s="416">
        <f t="shared" si="4491"/>
        <v>0</v>
      </c>
      <c r="EF2000" s="416">
        <f t="shared" si="4491"/>
        <v>0</v>
      </c>
      <c r="EG2000" s="416">
        <f t="shared" si="4491"/>
        <v>0</v>
      </c>
      <c r="EH2000" s="416">
        <f t="shared" si="4491"/>
        <v>0</v>
      </c>
      <c r="EI2000" s="416">
        <f t="shared" si="4491"/>
        <v>0</v>
      </c>
      <c r="EJ2000" s="416">
        <f t="shared" si="4491"/>
        <v>0</v>
      </c>
      <c r="EK2000" s="416">
        <f t="shared" si="4491"/>
        <v>0</v>
      </c>
      <c r="EL2000" s="416">
        <f t="shared" si="4491"/>
        <v>0</v>
      </c>
      <c r="EM2000" s="416">
        <f t="shared" si="4491"/>
        <v>0</v>
      </c>
      <c r="EN2000" s="416">
        <f t="shared" si="4491"/>
        <v>0</v>
      </c>
      <c r="EO2000" s="417">
        <f t="shared" si="4491"/>
        <v>0</v>
      </c>
      <c r="ET2000" s="375"/>
      <c r="EU2000" s="375"/>
      <c r="EV2000" s="375"/>
      <c r="FF2000" s="400"/>
      <c r="FG2000" s="400"/>
      <c r="FH2000" s="400"/>
      <c r="FV2000" s="375"/>
      <c r="FW2000" s="375"/>
      <c r="FX2000" s="375"/>
    </row>
    <row r="2001" spans="1:180" ht="38.25" customHeight="1" thickBot="1" x14ac:dyDescent="0.3">
      <c r="A2001" s="182"/>
      <c r="B2001" s="182"/>
      <c r="C2001" s="236" t="s">
        <v>592</v>
      </c>
      <c r="D2001" s="280"/>
      <c r="E2001" s="281"/>
      <c r="F2001" s="281"/>
      <c r="G2001" s="628"/>
      <c r="H2001" s="628"/>
      <c r="I2001" s="281"/>
      <c r="J2001" s="281"/>
      <c r="K2001" s="628"/>
      <c r="L2001" s="628"/>
      <c r="M2001" s="281"/>
      <c r="N2001" s="281"/>
      <c r="O2001" s="628"/>
      <c r="P2001" s="628"/>
      <c r="Q2001" s="281"/>
      <c r="R2001" s="281"/>
      <c r="S2001" s="628"/>
      <c r="T2001" s="628"/>
      <c r="U2001" s="281"/>
      <c r="V2001" s="281"/>
      <c r="W2001" s="628"/>
      <c r="X2001" s="628"/>
      <c r="Y2001" s="281"/>
      <c r="Z2001" s="281"/>
      <c r="AA2001" s="628"/>
      <c r="AB2001" s="628"/>
      <c r="AC2001" s="281"/>
      <c r="AD2001" s="281"/>
      <c r="AE2001" s="60"/>
      <c r="AF2001" s="259"/>
      <c r="AG2001" s="375">
        <f t="shared" si="4273"/>
        <v>27</v>
      </c>
      <c r="AH2001" s="375"/>
      <c r="AI2001" s="375"/>
      <c r="AJ2001" s="388">
        <f t="shared" si="4245"/>
        <v>0</v>
      </c>
      <c r="AK2001" s="379">
        <f t="shared" si="4246"/>
        <v>0</v>
      </c>
      <c r="AL2001" s="380">
        <f t="shared" si="4247"/>
        <v>0</v>
      </c>
      <c r="AM2001" s="292">
        <f t="shared" si="4248"/>
        <v>0</v>
      </c>
      <c r="AN2001" s="388">
        <f t="shared" si="4249"/>
        <v>0</v>
      </c>
      <c r="AO2001" s="379">
        <f t="shared" si="4250"/>
        <v>0</v>
      </c>
      <c r="AP2001" s="380">
        <f t="shared" si="4251"/>
        <v>0</v>
      </c>
      <c r="AQ2001" s="292">
        <f t="shared" si="4252"/>
        <v>0</v>
      </c>
      <c r="AR2001" s="388">
        <f t="shared" si="4253"/>
        <v>0</v>
      </c>
      <c r="AS2001" s="379">
        <f t="shared" si="4254"/>
        <v>0</v>
      </c>
      <c r="AT2001" s="380">
        <f t="shared" si="4255"/>
        <v>0</v>
      </c>
      <c r="AU2001" s="292">
        <f t="shared" si="4256"/>
        <v>0</v>
      </c>
      <c r="AV2001" s="388">
        <f t="shared" si="4257"/>
        <v>0</v>
      </c>
      <c r="AW2001" s="379">
        <f t="shared" si="4258"/>
        <v>0</v>
      </c>
      <c r="AX2001" s="380">
        <f t="shared" si="4259"/>
        <v>0</v>
      </c>
      <c r="AY2001" s="292">
        <f t="shared" si="4260"/>
        <v>0</v>
      </c>
      <c r="AZ2001" s="388">
        <f t="shared" si="4261"/>
        <v>0</v>
      </c>
      <c r="BA2001" s="379">
        <f t="shared" si="4262"/>
        <v>0</v>
      </c>
      <c r="BB2001" s="380">
        <f t="shared" si="4263"/>
        <v>0</v>
      </c>
      <c r="BC2001" s="292">
        <f t="shared" si="4264"/>
        <v>0</v>
      </c>
      <c r="BD2001" s="388">
        <f t="shared" si="4265"/>
        <v>0</v>
      </c>
      <c r="BE2001" s="379">
        <f t="shared" si="4266"/>
        <v>0</v>
      </c>
      <c r="BF2001" s="380">
        <f t="shared" si="4267"/>
        <v>0</v>
      </c>
      <c r="BG2001" s="292">
        <f t="shared" si="4268"/>
        <v>0</v>
      </c>
      <c r="BH2001" s="388">
        <f t="shared" si="4269"/>
        <v>0</v>
      </c>
      <c r="BI2001" s="379">
        <f t="shared" si="4270"/>
        <v>0</v>
      </c>
      <c r="BJ2001" s="380">
        <f t="shared" si="4271"/>
        <v>0</v>
      </c>
      <c r="BK2001" s="292">
        <f t="shared" si="4272"/>
        <v>0</v>
      </c>
      <c r="CD2001" s="413"/>
      <c r="CE2001" s="443"/>
      <c r="CF2001" s="398"/>
      <c r="CG2001" s="398"/>
      <c r="CH2001" s="398"/>
      <c r="CI2001" s="398"/>
      <c r="CJ2001" s="398"/>
      <c r="CK2001" s="398"/>
      <c r="CL2001" s="398"/>
      <c r="CM2001" s="398"/>
      <c r="CN2001" s="398"/>
      <c r="CO2001" s="398"/>
      <c r="CP2001" s="398"/>
      <c r="CQ2001" s="398"/>
      <c r="CR2001" s="398"/>
      <c r="CS2001" s="398"/>
      <c r="CT2001" s="398"/>
      <c r="CU2001" s="398"/>
      <c r="CV2001" s="398"/>
      <c r="CW2001" s="398"/>
      <c r="CX2001" s="398"/>
      <c r="CY2001" s="398"/>
      <c r="CZ2001" s="398"/>
      <c r="DA2001" s="398"/>
      <c r="DB2001" s="398"/>
      <c r="DC2001" s="398"/>
      <c r="DD2001" s="398"/>
      <c r="DE2001" s="398"/>
      <c r="DF2001" s="398"/>
      <c r="DG2001" s="398"/>
      <c r="DH2001" s="414"/>
      <c r="DJ2001" s="440"/>
      <c r="DK2001" s="441"/>
      <c r="DL2001" s="415" t="s">
        <v>1914</v>
      </c>
      <c r="DM2001" s="416"/>
      <c r="DN2001" s="416"/>
      <c r="DO2001" s="416">
        <f t="shared" ref="DO2001:ED2001" si="4492">SUM(D2001:D2002,D1988:D1996,D1984:D1985,D1973:D1977)</f>
        <v>0</v>
      </c>
      <c r="DP2001" s="416">
        <f t="shared" si="4492"/>
        <v>0</v>
      </c>
      <c r="DQ2001" s="416">
        <f t="shared" si="4492"/>
        <v>0</v>
      </c>
      <c r="DR2001" s="416">
        <f t="shared" si="4492"/>
        <v>0</v>
      </c>
      <c r="DS2001" s="416">
        <f t="shared" si="4492"/>
        <v>0</v>
      </c>
      <c r="DT2001" s="416">
        <f t="shared" si="4492"/>
        <v>0</v>
      </c>
      <c r="DU2001" s="416">
        <f t="shared" si="4492"/>
        <v>0</v>
      </c>
      <c r="DV2001" s="416">
        <f t="shared" si="4492"/>
        <v>0</v>
      </c>
      <c r="DW2001" s="416">
        <f t="shared" si="4492"/>
        <v>0</v>
      </c>
      <c r="DX2001" s="416">
        <f t="shared" si="4492"/>
        <v>0</v>
      </c>
      <c r="DY2001" s="416">
        <f t="shared" si="4492"/>
        <v>0</v>
      </c>
      <c r="DZ2001" s="416">
        <f t="shared" si="4492"/>
        <v>0</v>
      </c>
      <c r="EA2001" s="416">
        <f t="shared" si="4492"/>
        <v>0</v>
      </c>
      <c r="EB2001" s="416">
        <f t="shared" si="4492"/>
        <v>0</v>
      </c>
      <c r="EC2001" s="416">
        <f t="shared" si="4492"/>
        <v>0</v>
      </c>
      <c r="ED2001" s="416">
        <f t="shared" si="4492"/>
        <v>0</v>
      </c>
      <c r="EE2001" s="416">
        <f t="shared" ref="EE2001:EO2001" si="4493">SUM(T2001,T1988:T1996,T1984:T1985,T1973:T1977)</f>
        <v>0</v>
      </c>
      <c r="EF2001" s="416">
        <f t="shared" si="4493"/>
        <v>0</v>
      </c>
      <c r="EG2001" s="416">
        <f t="shared" si="4493"/>
        <v>0</v>
      </c>
      <c r="EH2001" s="416">
        <f t="shared" si="4493"/>
        <v>0</v>
      </c>
      <c r="EI2001" s="416">
        <f t="shared" si="4493"/>
        <v>0</v>
      </c>
      <c r="EJ2001" s="416">
        <f t="shared" si="4493"/>
        <v>0</v>
      </c>
      <c r="EK2001" s="416">
        <f t="shared" si="4493"/>
        <v>0</v>
      </c>
      <c r="EL2001" s="416">
        <f t="shared" si="4493"/>
        <v>0</v>
      </c>
      <c r="EM2001" s="416">
        <f t="shared" si="4493"/>
        <v>0</v>
      </c>
      <c r="EN2001" s="416">
        <f t="shared" si="4493"/>
        <v>0</v>
      </c>
      <c r="EO2001" s="417">
        <f t="shared" si="4493"/>
        <v>0</v>
      </c>
      <c r="ET2001" s="375"/>
      <c r="EU2001" s="375"/>
      <c r="EV2001" s="375"/>
      <c r="FF2001" s="400"/>
      <c r="FG2001" s="400"/>
      <c r="FH2001" s="400"/>
      <c r="FV2001" s="375"/>
      <c r="FW2001" s="375"/>
      <c r="FX2001" s="375"/>
    </row>
    <row r="2002" spans="1:180" ht="38.25" customHeight="1" thickBot="1" x14ac:dyDescent="0.3">
      <c r="A2002" s="182"/>
      <c r="B2002" s="182"/>
      <c r="C2002" s="236" t="s">
        <v>594</v>
      </c>
      <c r="D2002" s="280"/>
      <c r="E2002" s="281"/>
      <c r="F2002" s="281"/>
      <c r="G2002" s="628"/>
      <c r="H2002" s="628"/>
      <c r="I2002" s="281"/>
      <c r="J2002" s="281"/>
      <c r="K2002" s="628"/>
      <c r="L2002" s="628"/>
      <c r="M2002" s="281"/>
      <c r="N2002" s="281"/>
      <c r="O2002" s="628"/>
      <c r="P2002" s="628"/>
      <c r="Q2002" s="281"/>
      <c r="R2002" s="281"/>
      <c r="S2002" s="628"/>
      <c r="T2002" s="628"/>
      <c r="U2002" s="281"/>
      <c r="V2002" s="281"/>
      <c r="W2002" s="628"/>
      <c r="X2002" s="628"/>
      <c r="Y2002" s="281"/>
      <c r="Z2002" s="281"/>
      <c r="AA2002" s="628"/>
      <c r="AB2002" s="628"/>
      <c r="AC2002" s="281"/>
      <c r="AD2002" s="281"/>
      <c r="AE2002" s="60"/>
      <c r="AF2002" s="259"/>
      <c r="AG2002" s="375">
        <f t="shared" si="4273"/>
        <v>27</v>
      </c>
      <c r="AH2002" s="375"/>
      <c r="AI2002" s="375"/>
      <c r="AJ2002" s="388">
        <f t="shared" si="4245"/>
        <v>0</v>
      </c>
      <c r="AK2002" s="379">
        <f t="shared" si="4246"/>
        <v>0</v>
      </c>
      <c r="AL2002" s="380">
        <f t="shared" si="4247"/>
        <v>0</v>
      </c>
      <c r="AM2002" s="292">
        <f t="shared" si="4248"/>
        <v>0</v>
      </c>
      <c r="AN2002" s="388">
        <f t="shared" si="4249"/>
        <v>0</v>
      </c>
      <c r="AO2002" s="379">
        <f t="shared" si="4250"/>
        <v>0</v>
      </c>
      <c r="AP2002" s="380">
        <f t="shared" si="4251"/>
        <v>0</v>
      </c>
      <c r="AQ2002" s="292">
        <f t="shared" si="4252"/>
        <v>0</v>
      </c>
      <c r="AR2002" s="388">
        <f t="shared" si="4253"/>
        <v>0</v>
      </c>
      <c r="AS2002" s="379">
        <f t="shared" si="4254"/>
        <v>0</v>
      </c>
      <c r="AT2002" s="380">
        <f t="shared" si="4255"/>
        <v>0</v>
      </c>
      <c r="AU2002" s="292">
        <f t="shared" si="4256"/>
        <v>0</v>
      </c>
      <c r="AV2002" s="388">
        <f t="shared" si="4257"/>
        <v>0</v>
      </c>
      <c r="AW2002" s="379">
        <f t="shared" si="4258"/>
        <v>0</v>
      </c>
      <c r="AX2002" s="380">
        <f t="shared" si="4259"/>
        <v>0</v>
      </c>
      <c r="AY2002" s="292">
        <f t="shared" si="4260"/>
        <v>0</v>
      </c>
      <c r="AZ2002" s="388">
        <f t="shared" si="4261"/>
        <v>0</v>
      </c>
      <c r="BA2002" s="379">
        <f t="shared" si="4262"/>
        <v>0</v>
      </c>
      <c r="BB2002" s="380">
        <f t="shared" si="4263"/>
        <v>0</v>
      </c>
      <c r="BC2002" s="292">
        <f t="shared" si="4264"/>
        <v>0</v>
      </c>
      <c r="BD2002" s="388">
        <f t="shared" si="4265"/>
        <v>0</v>
      </c>
      <c r="BE2002" s="379">
        <f t="shared" si="4266"/>
        <v>0</v>
      </c>
      <c r="BF2002" s="380">
        <f t="shared" si="4267"/>
        <v>0</v>
      </c>
      <c r="BG2002" s="292">
        <f t="shared" si="4268"/>
        <v>0</v>
      </c>
      <c r="BH2002" s="388">
        <f t="shared" si="4269"/>
        <v>0</v>
      </c>
      <c r="BI2002" s="379">
        <f t="shared" si="4270"/>
        <v>0</v>
      </c>
      <c r="BJ2002" s="380">
        <f t="shared" si="4271"/>
        <v>0</v>
      </c>
      <c r="BK2002" s="292">
        <f t="shared" si="4272"/>
        <v>0</v>
      </c>
      <c r="CD2002" s="442"/>
      <c r="CF2002" s="443"/>
      <c r="CG2002" s="443"/>
      <c r="CH2002" s="443"/>
      <c r="CI2002" s="443"/>
      <c r="CJ2002" s="443"/>
      <c r="CK2002" s="443"/>
      <c r="CL2002" s="443"/>
      <c r="CM2002" s="443"/>
      <c r="CN2002" s="443"/>
      <c r="CO2002" s="443"/>
      <c r="CP2002" s="443"/>
      <c r="CQ2002" s="443"/>
      <c r="CR2002" s="443"/>
      <c r="CS2002" s="443"/>
      <c r="CT2002" s="443"/>
      <c r="CU2002" s="443"/>
      <c r="CV2002" s="443"/>
      <c r="CW2002" s="443"/>
      <c r="CX2002" s="443"/>
      <c r="CY2002" s="443"/>
      <c r="CZ2002" s="443"/>
      <c r="DA2002" s="443"/>
      <c r="DB2002" s="443"/>
      <c r="DC2002" s="443"/>
      <c r="DD2002" s="443"/>
      <c r="DE2002" s="443"/>
      <c r="DF2002" s="443"/>
      <c r="DG2002" s="443"/>
      <c r="DH2002" s="444"/>
      <c r="DJ2002" s="445"/>
      <c r="DK2002" s="446"/>
      <c r="DL2002" s="447" t="s">
        <v>1919</v>
      </c>
      <c r="DM2002" s="313"/>
      <c r="DN2002" s="313"/>
      <c r="DO2002" s="313">
        <f t="shared" ref="DO2002:EC2002" si="4494">IF(OR(AND(DO1999="NS",DO2000=17),AND(DO1999="NA")),0,IF(OR(AND(IF(DO1999="NS",1,DO1999)&gt;DO2001*0.25,DO2000=0),AND(DO1999&gt;0,OR(DO2000=17,DO2001=0)),AND(DO1999&gt;0,DO2000=0,DO2001=0),AND(DO1999="NS",DO2000=0,DO2001=0)),1,0))</f>
        <v>0</v>
      </c>
      <c r="DP2002" s="313">
        <f t="shared" si="4494"/>
        <v>0</v>
      </c>
      <c r="DQ2002" s="313">
        <f t="shared" si="4494"/>
        <v>0</v>
      </c>
      <c r="DR2002" s="313">
        <f t="shared" si="4494"/>
        <v>0</v>
      </c>
      <c r="DS2002" s="313">
        <f t="shared" si="4494"/>
        <v>0</v>
      </c>
      <c r="DT2002" s="313">
        <f t="shared" si="4494"/>
        <v>0</v>
      </c>
      <c r="DU2002" s="313">
        <f t="shared" si="4494"/>
        <v>0</v>
      </c>
      <c r="DV2002" s="313">
        <f t="shared" si="4494"/>
        <v>0</v>
      </c>
      <c r="DW2002" s="313">
        <f t="shared" si="4494"/>
        <v>0</v>
      </c>
      <c r="DX2002" s="313">
        <f t="shared" si="4494"/>
        <v>0</v>
      </c>
      <c r="DY2002" s="313">
        <f t="shared" si="4494"/>
        <v>0</v>
      </c>
      <c r="DZ2002" s="313">
        <f t="shared" si="4494"/>
        <v>0</v>
      </c>
      <c r="EA2002" s="313">
        <f t="shared" si="4494"/>
        <v>0</v>
      </c>
      <c r="EB2002" s="313">
        <f t="shared" si="4494"/>
        <v>0</v>
      </c>
      <c r="EC2002" s="313">
        <f t="shared" si="4494"/>
        <v>0</v>
      </c>
      <c r="ED2002" s="313">
        <f>IF(OR(AND(ED1999="NS",ED2000=17),AND(ED1999="NA")),0,IF(OR(AND(IF(ED1999="NS",1,ED1999)&gt;ED2001*0.25,ED2000=0),AND(ED1999&gt;0,OR(ED2000=17,ED2001=0)),AND(ED1999&gt;0,ED2000=0,ED2001=0),AND(ED1999="NS",ED2000=0,ED2001=0)),1,0))</f>
        <v>0</v>
      </c>
      <c r="EE2002" s="313">
        <f t="shared" ref="EE2002:EO2002" si="4495">IF(OR(AND(EE1999="NS",EE2000=4),AND(EE1999="NA")),0,IF(OR(AND(IF(EE1999="NS",1,EE1999)&gt;EE2001*0.25,EE2000=0),AND(EE1999&gt;0,OR(EE2000=4,EE2001=0)),AND(EE1999&gt;0,EE2000=0,EE2001=0),AND(EE1999="NS",EE2000=0,EE2001=0)),1,0))</f>
        <v>0</v>
      </c>
      <c r="EF2002" s="313">
        <f t="shared" si="4495"/>
        <v>0</v>
      </c>
      <c r="EG2002" s="313">
        <f t="shared" si="4495"/>
        <v>0</v>
      </c>
      <c r="EH2002" s="313">
        <f t="shared" si="4495"/>
        <v>0</v>
      </c>
      <c r="EI2002" s="313">
        <f t="shared" si="4495"/>
        <v>0</v>
      </c>
      <c r="EJ2002" s="313">
        <f t="shared" si="4495"/>
        <v>0</v>
      </c>
      <c r="EK2002" s="313">
        <f t="shared" si="4495"/>
        <v>0</v>
      </c>
      <c r="EL2002" s="313">
        <f t="shared" si="4495"/>
        <v>0</v>
      </c>
      <c r="EM2002" s="313">
        <f t="shared" si="4495"/>
        <v>0</v>
      </c>
      <c r="EN2002" s="313">
        <f t="shared" si="4495"/>
        <v>0</v>
      </c>
      <c r="EO2002" s="312">
        <f t="shared" si="4495"/>
        <v>0</v>
      </c>
      <c r="EP2002" s="377">
        <f>SUM(DO2002:EO2002)</f>
        <v>0</v>
      </c>
      <c r="ET2002" s="375"/>
      <c r="EU2002" s="375"/>
      <c r="EV2002" s="375"/>
      <c r="FF2002" s="400"/>
      <c r="FG2002" s="400"/>
      <c r="FH2002" s="400"/>
      <c r="FV2002" s="375"/>
      <c r="FW2002" s="375"/>
      <c r="FX2002" s="375"/>
    </row>
    <row r="2003" spans="1:180" ht="15" customHeight="1" thickBot="1" x14ac:dyDescent="0.3">
      <c r="C2003" s="173"/>
      <c r="D2003" s="326">
        <f t="shared" ref="D2003" si="4496">IF(AND(SUM(COUNTIF(D1854:D1864,"NS"),COUNTIF(D1870:D1874,"NS"),COUNTIF(D1879:D1882,"NS"),COUNTIF(D1900,"NS"),COUNTIF(D1905:D1907,"NS"),COUNTIF(D1910:D1916,"NS"),COUNTIF(D1923,"NS"),COUNTIF(D1928:D1932,"NS"),COUNTIF(D1938,"NS"),COUNTIF(D1946:D1949,"NS"),COUNTIF(D1955:D1958,"NS"),COUNTIF(D1967,"NS"),COUNTIF(D1970:D1977,"NS"),COUNTIF(D1984:D1985,"NS"),COUNTIF(D1988:D1996,"NS"),COUNTIF(D2001:D2002,"NS"))&gt;0,SUM(D1854:D1864,D1870:D1874,D1879:D1882,D1900,D1905:D1907,D1910:D1916,D1923,D1928:D1932,D1938,D1946:D1949,D1955:D1958,D1967,D1970:D1977,D1984:D1985,D1988:D1996,D2001:D2002)=0),"NS",SUM(D1854:D1864,D1870:D1874,D1879:D1882,D1900,D1905:D1907,D1910:D1916,D1923,D1928:D1932,D1938,D1946:D1949,D1955:D1958,D1967,D1970:D1977,D1984:D1985,D1988:D1996,D2001:D2002))</f>
        <v>0</v>
      </c>
      <c r="E2003" s="326">
        <f t="shared" ref="E2003" si="4497">IF(AND(SUM(COUNTIF(E1854:E1864,"NS"),COUNTIF(E1870:E1874,"NS"),COUNTIF(E1879:E1882,"NS"),COUNTIF(E1900,"NS"),COUNTIF(E1905:E1907,"NS"),COUNTIF(E1910:E1916,"NS"),COUNTIF(E1923,"NS"),COUNTIF(E1928:E1932,"NS"),COUNTIF(E1938,"NS"),COUNTIF(E1946:E1949,"NS"),COUNTIF(E1955:E1958,"NS"),COUNTIF(E1967,"NS"),COUNTIF(E1970:E1977,"NS"),COUNTIF(E1984:E1985,"NS"),COUNTIF(E1988:E1996,"NS"),COUNTIF(E2001:E2002,"NS"))&gt;0,SUM(E1854:E1864,E1870:E1874,E1879:E1882,E1900,E1905:E1907,E1910:E1916,E1923,E1928:E1932,E1938,E1946:E1949,E1955:E1958,E1967,E1970:E1977,E1984:E1985,E1988:E1996,E2001:E2002)=0),"NS",SUM(E1854:E1864,E1870:E1874,E1879:E1882,E1900,E1905:E1907,E1910:E1916,E1923,E1928:E1932,E1938,E1946:E1949,E1955:E1958,E1967,E1970:E1977,E1984:E1985,E1988:E1996,E2001:E2002))</f>
        <v>0</v>
      </c>
      <c r="F2003" s="326">
        <f t="shared" ref="F2003" si="4498">IF(AND(SUM(COUNTIF(F1854:F1864,"NS"),COUNTIF(F1870:F1874,"NS"),COUNTIF(F1879:F1882,"NS"),COUNTIF(F1900,"NS"),COUNTIF(F1905:F1907,"NS"),COUNTIF(F1910:F1916,"NS"),COUNTIF(F1923,"NS"),COUNTIF(F1928:F1932,"NS"),COUNTIF(F1938,"NS"),COUNTIF(F1946:F1949,"NS"),COUNTIF(F1955:F1958,"NS"),COUNTIF(F1967,"NS"),COUNTIF(F1970:F1977,"NS"),COUNTIF(F1984:F1985,"NS"),COUNTIF(F1988:F1996,"NS"),COUNTIF(F2001:F2002,"NS"))&gt;0,SUM(F1854:F1864,F1870:F1874,F1879:F1882,F1900,F1905:F1907,F1910:F1916,F1923,F1928:F1932,F1938,F1946:F1949,F1955:F1958,F1967,F1970:F1977,F1984:F1985,F1988:F1996,F2001:F2002)=0),"NS",SUM(F1854:F1864,F1870:F1874,F1879:F1882,F1900,F1905:F1907,F1910:F1916,F1923,F1928:F1932,F1938,F1946:F1949,F1955:F1958,F1967,F1970:F1977,F1984:F1985,F1988:F1996,F2001:F2002))</f>
        <v>0</v>
      </c>
      <c r="G2003" s="866">
        <f t="shared" ref="G2003" si="4499">IF(AND(SUM(COUNTIF(G1854:G1864,"NS"),COUNTIF(G1870:G1874,"NS"),COUNTIF(G1879:G1882,"NS"),COUNTIF(G1900,"NS"),COUNTIF(G1905:G1907,"NS"),COUNTIF(G1910:G1916,"NS"),COUNTIF(G1923,"NS"),COUNTIF(G1928:G1932,"NS"),COUNTIF(G1938,"NS"),COUNTIF(G1946:G1949,"NS"),COUNTIF(G1955:G1958,"NS"),COUNTIF(G1967,"NS"),COUNTIF(G1970:G1977,"NS"),COUNTIF(G1984:G1985,"NS"),COUNTIF(G1988:G1996,"NS"),COUNTIF(G2001:G2002,"NS"))&gt;0,SUM(G1854:G1864,G1870:G1874,G1879:G1882,G1900,G1905:G1907,G1910:G1916,G1923,G1928:G1932,G1938,G1946:G1949,G1955:G1958,G1967,G1970:G1977,G1984:G1985,G1988:G1996,G2001:G2002)=0),"NS",SUM(G1854:G1864,G1870:G1874,G1879:G1882,G1900,G1905:G1907,G1910:G1916,G1923,G1928:G1932,G1938,G1946:G1949,G1955:G1958,G1967,G1970:G1977,G1984:G1985,G1988:G1996,G2001:G2002))</f>
        <v>0</v>
      </c>
      <c r="H2003" s="867"/>
      <c r="I2003" s="326">
        <f t="shared" ref="I2003" si="4500">IF(AND(SUM(COUNTIF(I1854:I1864,"NS"),COUNTIF(I1870:I1874,"NS"),COUNTIF(I1879:I1882,"NS"),COUNTIF(I1900,"NS"),COUNTIF(I1905:I1907,"NS"),COUNTIF(I1910:I1916,"NS"),COUNTIF(I1923,"NS"),COUNTIF(I1928:I1932,"NS"),COUNTIF(I1938,"NS"),COUNTIF(I1946:I1949,"NS"),COUNTIF(I1955:I1958,"NS"),COUNTIF(I1967,"NS"),COUNTIF(I1970:I1977,"NS"),COUNTIF(I1984:I1985,"NS"),COUNTIF(I1988:I1996,"NS"),COUNTIF(I2001:I2002,"NS"))&gt;0,SUM(I1854:I1864,I1870:I1874,I1879:I1882,I1900,I1905:I1907,I1910:I1916,I1923,I1928:I1932,I1938,I1946:I1949,I1955:I1958,I1967,I1970:I1977,I1984:I1985,I1988:I1996,I2001:I2002)=0),"NS",SUM(I1854:I1864,I1870:I1874,I1879:I1882,I1900,I1905:I1907,I1910:I1916,I1923,I1928:I1932,I1938,I1946:I1949,I1955:I1958,I1967,I1970:I1977,I1984:I1985,I1988:I1996,I2001:I2002))</f>
        <v>0</v>
      </c>
      <c r="J2003" s="326">
        <f t="shared" ref="J2003" si="4501">IF(AND(SUM(COUNTIF(J1854:J1864,"NS"),COUNTIF(J1870:J1874,"NS"),COUNTIF(J1879:J1882,"NS"),COUNTIF(J1900,"NS"),COUNTIF(J1905:J1907,"NS"),COUNTIF(J1910:J1916,"NS"),COUNTIF(J1923,"NS"),COUNTIF(J1928:J1932,"NS"),COUNTIF(J1938,"NS"),COUNTIF(J1946:J1949,"NS"),COUNTIF(J1955:J1958,"NS"),COUNTIF(J1967,"NS"),COUNTIF(J1970:J1977,"NS"),COUNTIF(J1984:J1985,"NS"),COUNTIF(J1988:J1996,"NS"),COUNTIF(J2001:J2002,"NS"))&gt;0,SUM(J1854:J1864,J1870:J1874,J1879:J1882,J1900,J1905:J1907,J1910:J1916,J1923,J1928:J1932,J1938,J1946:J1949,J1955:J1958,J1967,J1970:J1977,J1984:J1985,J1988:J1996,J2001:J2002)=0),"NS",SUM(J1854:J1864,J1870:J1874,J1879:J1882,J1900,J1905:J1907,J1910:J1916,J1923,J1928:J1932,J1938,J1946:J1949,J1955:J1958,J1967,J1970:J1977,J1984:J1985,J1988:J1996,J2001:J2002))</f>
        <v>0</v>
      </c>
      <c r="K2003" s="866">
        <f t="shared" ref="K2003" si="4502">IF(AND(SUM(COUNTIF(K1854:K1864,"NS"),COUNTIF(K1870:K1874,"NS"),COUNTIF(K1879:K1882,"NS"),COUNTIF(K1900,"NS"),COUNTIF(K1905:K1907,"NS"),COUNTIF(K1910:K1916,"NS"),COUNTIF(K1923,"NS"),COUNTIF(K1928:K1932,"NS"),COUNTIF(K1938,"NS"),COUNTIF(K1946:K1949,"NS"),COUNTIF(K1955:K1958,"NS"),COUNTIF(K1967,"NS"),COUNTIF(K1970:K1977,"NS"),COUNTIF(K1984:K1985,"NS"),COUNTIF(K1988:K1996,"NS"),COUNTIF(K2001:K2002,"NS"))&gt;0,SUM(K1854:K1864,K1870:K1874,K1879:K1882,K1900,K1905:K1907,K1910:K1916,K1923,K1928:K1932,K1938,K1946:K1949,K1955:K1958,K1967,K1970:K1977,K1984:K1985,K1988:K1996,K2001:K2002)=0),"NS",SUM(K1854:K1864,K1870:K1874,K1879:K1882,K1900,K1905:K1907,K1910:K1916,K1923,K1928:K1932,K1938,K1946:K1949,K1955:K1958,K1967,K1970:K1977,K1984:K1985,K1988:K1996,K2001:K2002))</f>
        <v>0</v>
      </c>
      <c r="L2003" s="867"/>
      <c r="M2003" s="326">
        <f t="shared" ref="M2003" si="4503">IF(AND(SUM(COUNTIF(M1854:M1864,"NS"),COUNTIF(M1870:M1874,"NS"),COUNTIF(M1879:M1882,"NS"),COUNTIF(M1900,"NS"),COUNTIF(M1905:M1907,"NS"),COUNTIF(M1910:M1916,"NS"),COUNTIF(M1923,"NS"),COUNTIF(M1928:M1932,"NS"),COUNTIF(M1938,"NS"),COUNTIF(M1946:M1949,"NS"),COUNTIF(M1955:M1958,"NS"),COUNTIF(M1967,"NS"),COUNTIF(M1970:M1977,"NS"),COUNTIF(M1984:M1985,"NS"),COUNTIF(M1988:M1996,"NS"),COUNTIF(M2001:M2002,"NS"))&gt;0,SUM(M1854:M1864,M1870:M1874,M1879:M1882,M1900,M1905:M1907,M1910:M1916,M1923,M1928:M1932,M1938,M1946:M1949,M1955:M1958,M1967,M1970:M1977,M1984:M1985,M1988:M1996,M2001:M2002)=0),"NS",SUM(M1854:M1864,M1870:M1874,M1879:M1882,M1900,M1905:M1907,M1910:M1916,M1923,M1928:M1932,M1938,M1946:M1949,M1955:M1958,M1967,M1970:M1977,M1984:M1985,M1988:M1996,M2001:M2002))</f>
        <v>0</v>
      </c>
      <c r="N2003" s="326">
        <f t="shared" ref="N2003" si="4504">IF(AND(SUM(COUNTIF(N1854:N1864,"NS"),COUNTIF(N1870:N1874,"NS"),COUNTIF(N1879:N1882,"NS"),COUNTIF(N1900,"NS"),COUNTIF(N1905:N1907,"NS"),COUNTIF(N1910:N1916,"NS"),COUNTIF(N1923,"NS"),COUNTIF(N1928:N1932,"NS"),COUNTIF(N1938,"NS"),COUNTIF(N1946:N1949,"NS"),COUNTIF(N1955:N1958,"NS"),COUNTIF(N1967,"NS"),COUNTIF(N1970:N1977,"NS"),COUNTIF(N1984:N1985,"NS"),COUNTIF(N1988:N1996,"NS"),COUNTIF(N2001:N2002,"NS"))&gt;0,SUM(N1854:N1864,N1870:N1874,N1879:N1882,N1900,N1905:N1907,N1910:N1916,N1923,N1928:N1932,N1938,N1946:N1949,N1955:N1958,N1967,N1970:N1977,N1984:N1985,N1988:N1996,N2001:N2002)=0),"NS",SUM(N1854:N1864,N1870:N1874,N1879:N1882,N1900,N1905:N1907,N1910:N1916,N1923,N1928:N1932,N1938,N1946:N1949,N1955:N1958,N1967,N1970:N1977,N1984:N1985,N1988:N1996,N2001:N2002))</f>
        <v>0</v>
      </c>
      <c r="O2003" s="866">
        <f t="shared" ref="O2003" si="4505">IF(AND(SUM(COUNTIF(O1854:O1864,"NS"),COUNTIF(O1870:O1874,"NS"),COUNTIF(O1879:O1882,"NS"),COUNTIF(O1900,"NS"),COUNTIF(O1905:O1907,"NS"),COUNTIF(O1910:O1916,"NS"),COUNTIF(O1923,"NS"),COUNTIF(O1928:O1932,"NS"),COUNTIF(O1938,"NS"),COUNTIF(O1946:O1949,"NS"),COUNTIF(O1955:O1958,"NS"),COUNTIF(O1967,"NS"),COUNTIF(O1970:O1977,"NS"),COUNTIF(O1984:O1985,"NS"),COUNTIF(O1988:O1996,"NS"),COUNTIF(O2001:O2002,"NS"))&gt;0,SUM(O1854:O1864,O1870:O1874,O1879:O1882,O1900,O1905:O1907,O1910:O1916,O1923,O1928:O1932,O1938,O1946:O1949,O1955:O1958,O1967,O1970:O1977,O1984:O1985,O1988:O1996,O2001:O2002)=0),"NS",SUM(O1854:O1864,O1870:O1874,O1879:O1882,O1900,O1905:O1907,O1910:O1916,O1923,O1928:O1932,O1938,O1946:O1949,O1955:O1958,O1967,O1970:O1977,O1984:O1985,O1988:O1996,O2001:O2002))</f>
        <v>0</v>
      </c>
      <c r="P2003" s="867"/>
      <c r="Q2003" s="326">
        <f t="shared" ref="Q2003" si="4506">IF(AND(SUM(COUNTIF(Q1854:Q1864,"NS"),COUNTIF(Q1870:Q1874,"NS"),COUNTIF(Q1879:Q1882,"NS"),COUNTIF(Q1900,"NS"),COUNTIF(Q1905:Q1907,"NS"),COUNTIF(Q1910:Q1916,"NS"),COUNTIF(Q1923,"NS"),COUNTIF(Q1928:Q1932,"NS"),COUNTIF(Q1938,"NS"),COUNTIF(Q1946:Q1949,"NS"),COUNTIF(Q1955:Q1958,"NS"),COUNTIF(Q1967,"NS"),COUNTIF(Q1970:Q1977,"NS"),COUNTIF(Q1984:Q1985,"NS"),COUNTIF(Q1988:Q1996,"NS"),COUNTIF(Q2001:Q2002,"NS"))&gt;0,SUM(Q1854:Q1864,Q1870:Q1874,Q1879:Q1882,Q1900,Q1905:Q1907,Q1910:Q1916,Q1923,Q1928:Q1932,Q1938,Q1946:Q1949,Q1955:Q1958,Q1967,Q1970:Q1977,Q1984:Q1985,Q1988:Q1996,Q2001:Q2002)=0),"NS",SUM(Q1854:Q1864,Q1870:Q1874,Q1879:Q1882,Q1900,Q1905:Q1907,Q1910:Q1916,Q1923,Q1928:Q1932,Q1938,Q1946:Q1949,Q1955:Q1958,Q1967,Q1970:Q1977,Q1984:Q1985,Q1988:Q1996,Q2001:Q2002))</f>
        <v>0</v>
      </c>
      <c r="R2003" s="326">
        <f t="shared" ref="R2003" si="4507">IF(AND(SUM(COUNTIF(R1854:R1864,"NS"),COUNTIF(R1870:R1874,"NS"),COUNTIF(R1879:R1882,"NS"),COUNTIF(R1900,"NS"),COUNTIF(R1905:R1907,"NS"),COUNTIF(R1910:R1916,"NS"),COUNTIF(R1923,"NS"),COUNTIF(R1928:R1932,"NS"),COUNTIF(R1938,"NS"),COUNTIF(R1946:R1949,"NS"),COUNTIF(R1955:R1958,"NS"),COUNTIF(R1967,"NS"),COUNTIF(R1970:R1977,"NS"),COUNTIF(R1984:R1985,"NS"),COUNTIF(R1988:R1996,"NS"),COUNTIF(R2001:R2002,"NS"))&gt;0,SUM(R1854:R1864,R1870:R1874,R1879:R1882,R1900,R1905:R1907,R1910:R1916,R1923,R1928:R1932,R1938,R1946:R1949,R1955:R1958,R1967,R1970:R1977,R1984:R1985,R1988:R1996,R2001:R2002)=0),"NS",SUM(R1854:R1864,R1870:R1874,R1879:R1882,R1900,R1905:R1907,R1910:R1916,R1923,R1928:R1932,R1938,R1946:R1949,R1955:R1958,R1967,R1970:R1977,R1984:R1985,R1988:R1996,R2001:R2002))</f>
        <v>0</v>
      </c>
      <c r="S2003" s="866">
        <f t="shared" ref="S2003" si="4508">IF(AND(SUM(COUNTIF(S1854:S1864,"NS"),COUNTIF(S1870:S1874,"NS"),COUNTIF(S1879:S1882,"NS"),COUNTIF(S1900,"NS"),COUNTIF(S1905:S1907,"NS"),COUNTIF(S1910:S1916,"NS"),COUNTIF(S1923,"NS"),COUNTIF(S1928:S1932,"NS"),COUNTIF(S1938,"NS"),COUNTIF(S1946:S1949,"NS"),COUNTIF(S1955:S1958,"NS"),COUNTIF(S1967,"NS"),COUNTIF(S1970:S1977,"NS"),COUNTIF(S1984:S1985,"NS"),COUNTIF(S1988:S1996,"NS"),COUNTIF(S2001:S2002,"NS"))&gt;0,SUM(S1854:S1864,S1870:S1874,S1879:S1882,S1900,S1905:S1907,S1910:S1916,S1923,S1928:S1932,S1938,S1946:S1949,S1955:S1958,S1967,S1970:S1977,S1984:S1985,S1988:S1996,S2001:S2002)=0),"NS",SUM(S1854:S1864,S1870:S1874,S1879:S1882,S1900,S1905:S1907,S1910:S1916,S1923,S1928:S1932,S1938,S1946:S1949,S1955:S1958,S1967,S1970:S1977,S1984:S1985,S1988:S1996,S2001:S2002))</f>
        <v>0</v>
      </c>
      <c r="T2003" s="867"/>
      <c r="U2003" s="326">
        <f t="shared" ref="U2003" si="4509">IF(AND(SUM(COUNTIF(U1854:U1864,"NS"),COUNTIF(U1870:U1874,"NS"),COUNTIF(U1879:U1882,"NS"),COUNTIF(U1900,"NS"),COUNTIF(U1905:U1907,"NS"),COUNTIF(U1910:U1916,"NS"),COUNTIF(U1923,"NS"),COUNTIF(U1928:U1932,"NS"),COUNTIF(U1938,"NS"),COUNTIF(U1946:U1949,"NS"),COUNTIF(U1955:U1958,"NS"),COUNTIF(U1967,"NS"),COUNTIF(U1970:U1977,"NS"),COUNTIF(U1984:U1985,"NS"),COUNTIF(U1988:U1996,"NS"),COUNTIF(U2001:U2002,"NS"))&gt;0,SUM(U1854:U1864,U1870:U1874,U1879:U1882,U1900,U1905:U1907,U1910:U1916,U1923,U1928:U1932,U1938,U1946:U1949,U1955:U1958,U1967,U1970:U1977,U1984:U1985,U1988:U1996,U2001:U2002)=0),"NS",SUM(U1854:U1864,U1870:U1874,U1879:U1882,U1900,U1905:U1907,U1910:U1916,U1923,U1928:U1932,U1938,U1946:U1949,U1955:U1958,U1967,U1970:U1977,U1984:U1985,U1988:U1996,U2001:U2002))</f>
        <v>0</v>
      </c>
      <c r="V2003" s="326">
        <f t="shared" ref="V2003" si="4510">IF(AND(SUM(COUNTIF(V1854:V1864,"NS"),COUNTIF(V1870:V1874,"NS"),COUNTIF(V1879:V1882,"NS"),COUNTIF(V1900,"NS"),COUNTIF(V1905:V1907,"NS"),COUNTIF(V1910:V1916,"NS"),COUNTIF(V1923,"NS"),COUNTIF(V1928:V1932,"NS"),COUNTIF(V1938,"NS"),COUNTIF(V1946:V1949,"NS"),COUNTIF(V1955:V1958,"NS"),COUNTIF(V1967,"NS"),COUNTIF(V1970:V1977,"NS"),COUNTIF(V1984:V1985,"NS"),COUNTIF(V1988:V1996,"NS"),COUNTIF(V2001:V2002,"NS"))&gt;0,SUM(V1854:V1864,V1870:V1874,V1879:V1882,V1900,V1905:V1907,V1910:V1916,V1923,V1928:V1932,V1938,V1946:V1949,V1955:V1958,V1967,V1970:V1977,V1984:V1985,V1988:V1996,V2001:V2002)=0),"NS",SUM(V1854:V1864,V1870:V1874,V1879:V1882,V1900,V1905:V1907,V1910:V1916,V1923,V1928:V1932,V1938,V1946:V1949,V1955:V1958,V1967,V1970:V1977,V1984:V1985,V1988:V1996,V2001:V2002))</f>
        <v>0</v>
      </c>
      <c r="W2003" s="866">
        <f t="shared" ref="W2003" si="4511">IF(AND(SUM(COUNTIF(W1854:W1864,"NS"),COUNTIF(W1870:W1874,"NS"),COUNTIF(W1879:W1882,"NS"),COUNTIF(W1900,"NS"),COUNTIF(W1905:W1907,"NS"),COUNTIF(W1910:W1916,"NS"),COUNTIF(W1923,"NS"),COUNTIF(W1928:W1932,"NS"),COUNTIF(W1938,"NS"),COUNTIF(W1946:W1949,"NS"),COUNTIF(W1955:W1958,"NS"),COUNTIF(W1967,"NS"),COUNTIF(W1970:W1977,"NS"),COUNTIF(W1984:W1985,"NS"),COUNTIF(W1988:W1996,"NS"),COUNTIF(W2001:W2002,"NS"))&gt;0,SUM(W1854:W1864,W1870:W1874,W1879:W1882,W1900,W1905:W1907,W1910:W1916,W1923,W1928:W1932,W1938,W1946:W1949,W1955:W1958,W1967,W1970:W1977,W1984:W1985,W1988:W1996,W2001:W2002)=0),"NS",SUM(W1854:W1864,W1870:W1874,W1879:W1882,W1900,W1905:W1907,W1910:W1916,W1923,W1928:W1932,W1938,W1946:W1949,W1955:W1958,W1967,W1970:W1977,W1984:W1985,W1988:W1996,W2001:W2002))</f>
        <v>0</v>
      </c>
      <c r="X2003" s="867"/>
      <c r="Y2003" s="326">
        <f t="shared" ref="Y2003" si="4512">IF(AND(SUM(COUNTIF(Y1854:Y1864,"NS"),COUNTIF(Y1870:Y1874,"NS"),COUNTIF(Y1879:Y1882,"NS"),COUNTIF(Y1900,"NS"),COUNTIF(Y1905:Y1907,"NS"),COUNTIF(Y1910:Y1916,"NS"),COUNTIF(Y1923,"NS"),COUNTIF(Y1928:Y1932,"NS"),COUNTIF(Y1938,"NS"),COUNTIF(Y1946:Y1949,"NS"),COUNTIF(Y1955:Y1958,"NS"),COUNTIF(Y1967,"NS"),COUNTIF(Y1970:Y1977,"NS"),COUNTIF(Y1984:Y1985,"NS"),COUNTIF(Y1988:Y1996,"NS"),COUNTIF(Y2001:Y2002,"NS"))&gt;0,SUM(Y1854:Y1864,Y1870:Y1874,Y1879:Y1882,Y1900,Y1905:Y1907,Y1910:Y1916,Y1923,Y1928:Y1932,Y1938,Y1946:Y1949,Y1955:Y1958,Y1967,Y1970:Y1977,Y1984:Y1985,Y1988:Y1996,Y2001:Y2002)=0),"NS",SUM(Y1854:Y1864,Y1870:Y1874,Y1879:Y1882,Y1900,Y1905:Y1907,Y1910:Y1916,Y1923,Y1928:Y1932,Y1938,Y1946:Y1949,Y1955:Y1958,Y1967,Y1970:Y1977,Y1984:Y1985,Y1988:Y1996,Y2001:Y2002))</f>
        <v>0</v>
      </c>
      <c r="Z2003" s="326">
        <f t="shared" ref="Z2003" si="4513">IF(AND(SUM(COUNTIF(Z1854:Z1864,"NS"),COUNTIF(Z1870:Z1874,"NS"),COUNTIF(Z1879:Z1882,"NS"),COUNTIF(Z1900,"NS"),COUNTIF(Z1905:Z1907,"NS"),COUNTIF(Z1910:Z1916,"NS"),COUNTIF(Z1923,"NS"),COUNTIF(Z1928:Z1932,"NS"),COUNTIF(Z1938,"NS"),COUNTIF(Z1946:Z1949,"NS"),COUNTIF(Z1955:Z1958,"NS"),COUNTIF(Z1967,"NS"),COUNTIF(Z1970:Z1977,"NS"),COUNTIF(Z1984:Z1985,"NS"),COUNTIF(Z1988:Z1996,"NS"),COUNTIF(Z2001:Z2002,"NS"))&gt;0,SUM(Z1854:Z1864,Z1870:Z1874,Z1879:Z1882,Z1900,Z1905:Z1907,Z1910:Z1916,Z1923,Z1928:Z1932,Z1938,Z1946:Z1949,Z1955:Z1958,Z1967,Z1970:Z1977,Z1984:Z1985,Z1988:Z1996,Z2001:Z2002)=0),"NS",SUM(Z1854:Z1864,Z1870:Z1874,Z1879:Z1882,Z1900,Z1905:Z1907,Z1910:Z1916,Z1923,Z1928:Z1932,Z1938,Z1946:Z1949,Z1955:Z1958,Z1967,Z1970:Z1977,Z1984:Z1985,Z1988:Z1996,Z2001:Z2002))</f>
        <v>0</v>
      </c>
      <c r="AA2003" s="866">
        <f t="shared" ref="AA2003" si="4514">IF(AND(SUM(COUNTIF(AA1854:AA1864,"NS"),COUNTIF(AA1870:AA1874,"NS"),COUNTIF(AA1879:AA1882,"NS"),COUNTIF(AA1900,"NS"),COUNTIF(AA1905:AA1907,"NS"),COUNTIF(AA1910:AA1916,"NS"),COUNTIF(AA1923,"NS"),COUNTIF(AA1928:AA1932,"NS"),COUNTIF(AA1938,"NS"),COUNTIF(AA1946:AA1949,"NS"),COUNTIF(AA1955:AA1958,"NS"),COUNTIF(AA1967,"NS"),COUNTIF(AA1970:AA1977,"NS"),COUNTIF(AA1984:AA1985,"NS"),COUNTIF(AA1988:AA1996,"NS"),COUNTIF(AA2001:AA2002,"NS"))&gt;0,SUM(AA1854:AA1864,AA1870:AA1874,AA1879:AA1882,AA1900,AA1905:AA1907,AA1910:AA1916,AA1923,AA1928:AA1932,AA1938,AA1946:AA1949,AA1955:AA1958,AA1967,AA1970:AA1977,AA1984:AA1985,AA1988:AA1996,AA2001:AA2002)=0),"NS",SUM(AA1854:AA1864,AA1870:AA1874,AA1879:AA1882,AA1900,AA1905:AA1907,AA1910:AA1916,AA1923,AA1928:AA1932,AA1938,AA1946:AA1949,AA1955:AA1958,AA1967,AA1970:AA1977,AA1984:AA1985,AA1988:AA1996,AA2001:AA2002))</f>
        <v>0</v>
      </c>
      <c r="AB2003" s="867"/>
      <c r="AC2003" s="326">
        <f t="shared" ref="AC2003" si="4515">IF(AND(SUM(COUNTIF(AC1854:AC1864,"NS"),COUNTIF(AC1870:AC1874,"NS"),COUNTIF(AC1879:AC1882,"NS"),COUNTIF(AC1900,"NS"),COUNTIF(AC1905:AC1907,"NS"),COUNTIF(AC1910:AC1916,"NS"),COUNTIF(AC1923,"NS"),COUNTIF(AC1928:AC1932,"NS"),COUNTIF(AC1938,"NS"),COUNTIF(AC1946:AC1949,"NS"),COUNTIF(AC1955:AC1958,"NS"),COUNTIF(AC1967,"NS"),COUNTIF(AC1970:AC1977,"NS"),COUNTIF(AC1984:AC1985,"NS"),COUNTIF(AC1988:AC1996,"NS"),COUNTIF(AC2001:AC2002,"NS"))&gt;0,SUM(AC1854:AC1864,AC1870:AC1874,AC1879:AC1882,AC1900,AC1905:AC1907,AC1910:AC1916,AC1923,AC1928:AC1932,AC1938,AC1946:AC1949,AC1955:AC1958,AC1967,AC1970:AC1977,AC1984:AC1985,AC1988:AC1996,AC2001:AC2002)=0),"NS",SUM(AC1854:AC1864,AC1870:AC1874,AC1879:AC1882,AC1900,AC1905:AC1907,AC1910:AC1916,AC1923,AC1928:AC1932,AC1938,AC1946:AC1949,AC1955:AC1958,AC1967,AC1970:AC1977,AC1984:AC1985,AC1988:AC1996,AC2001:AC2002))</f>
        <v>0</v>
      </c>
      <c r="AD2003" s="326">
        <f>IF(AND(SUM(COUNTIF(AD1854:AD1864,"NS"),COUNTIF(AD1870:AD1874,"NS"),COUNTIF(AD1879:AD1882,"NS"),COUNTIF(AD1900,"NS"),COUNTIF(AD1905:AD1907,"NS"),COUNTIF(AD1910:AD1916,"NS"),COUNTIF(AD1923,"NS"),COUNTIF(AD1928:AD1932,"NS"),COUNTIF(AD1938,"NS"),COUNTIF(AD1946:AD1949,"NS"),COUNTIF(AD1955:AD1958,"NS"),COUNTIF(AD1967,"NS"),COUNTIF(AD1970:AD1977,"NS"),COUNTIF(AD1984:AD1985,"NS"),COUNTIF(AD1988:AD1996,"NS"),COUNTIF(AD2001:AD2002,"NS"))&gt;0,SUM(AD1854:AD1864,AD1870:AD1874,AD1879:AD1882,AD1900,AD1905:AD1907,AD1910:AD1916,AD1923,AD1928:AD1932,AD1938,AD1946:AD1949,AD1955:AD1958,AD1967,AD1970:AD1977,AD1984:AD1985,AD1988:AD1996,AD2001:AD2002)=0),"NS",SUM(AD1854:AD1864,AD1870:AD1874,AD1879:AD1882,AD1900,AD1905:AD1907,AD1910:AD1916,AD1923,AD1928:AD1932,AD1938,AD1946:AD1949,AD1955:AD1958,AD1967,AD1970:AD1977,AD1984:AD1985,AD1988:AD1996,AD2001:AD2002))</f>
        <v>0</v>
      </c>
      <c r="AE2003" s="60"/>
      <c r="AF2003" s="259"/>
      <c r="AG2003" s="375"/>
      <c r="AH2003" s="375"/>
      <c r="AI2003" s="375"/>
      <c r="AJ2003" s="375"/>
      <c r="AK2003" s="399"/>
      <c r="AM2003" s="387">
        <f>SUM(AM1854:AM2002)</f>
        <v>0</v>
      </c>
      <c r="AQ2003" s="387">
        <f>SUM(AQ1854:AQ2002)</f>
        <v>0</v>
      </c>
      <c r="AU2003" s="387">
        <f>SUM(AU1854:AU2002)</f>
        <v>0</v>
      </c>
      <c r="AY2003" s="387">
        <f>SUM(AY1854:AY2002)</f>
        <v>0</v>
      </c>
      <c r="BC2003" s="387">
        <f>SUM(BC1854:BC2002)</f>
        <v>0</v>
      </c>
      <c r="BG2003" s="387">
        <f>SUM(BG1854:BG2002)</f>
        <v>0</v>
      </c>
      <c r="BK2003" s="387">
        <f>SUM(BK1854:BK2002)</f>
        <v>0</v>
      </c>
      <c r="DI2003" s="387">
        <f>SUM(DI1867:DI2002)</f>
        <v>0</v>
      </c>
      <c r="DJ2003" s="375"/>
      <c r="DK2003" s="375"/>
      <c r="DL2003" s="375"/>
      <c r="DM2003" s="375"/>
      <c r="DN2003" s="375"/>
      <c r="DO2003" s="375"/>
      <c r="DP2003" s="375"/>
      <c r="DQ2003" s="375"/>
      <c r="DR2003" s="375"/>
      <c r="DS2003" s="375"/>
      <c r="DT2003" s="375"/>
      <c r="DU2003" s="375"/>
      <c r="DV2003" s="375"/>
      <c r="DW2003" s="375"/>
      <c r="DX2003" s="375"/>
      <c r="DY2003" s="375"/>
      <c r="DZ2003" s="375"/>
      <c r="EA2003" s="375"/>
      <c r="EB2003" s="375"/>
      <c r="EC2003" s="375"/>
      <c r="ED2003" s="375"/>
      <c r="EE2003" s="375"/>
      <c r="EF2003" s="375"/>
      <c r="EG2003" s="375"/>
      <c r="EH2003" s="375"/>
      <c r="EI2003" s="375"/>
      <c r="EJ2003" s="375"/>
      <c r="EK2003" s="375"/>
      <c r="EL2003" s="375"/>
      <c r="EP2003" s="377">
        <f>SUM(EP1861:EP2002)</f>
        <v>0</v>
      </c>
      <c r="ET2003" s="375"/>
      <c r="EU2003" s="375"/>
      <c r="EV2003" s="375"/>
      <c r="FF2003" s="400"/>
      <c r="FG2003" s="400"/>
      <c r="FH2003" s="400"/>
      <c r="FV2003" s="375"/>
      <c r="FW2003" s="375"/>
      <c r="FX2003" s="375"/>
    </row>
    <row r="2004" spans="1:180" ht="15" customHeight="1" x14ac:dyDescent="0.25">
      <c r="C2004" s="134"/>
      <c r="D2004" s="134"/>
      <c r="E2004" s="134"/>
      <c r="F2004" s="134"/>
      <c r="G2004" s="134"/>
      <c r="H2004" s="134"/>
      <c r="I2004" s="134"/>
      <c r="J2004" s="134"/>
      <c r="K2004" s="134"/>
      <c r="L2004" s="134"/>
      <c r="M2004" s="134"/>
      <c r="N2004" s="134"/>
      <c r="O2004" s="134"/>
      <c r="P2004" s="134"/>
      <c r="Q2004" s="134"/>
      <c r="R2004" s="134"/>
      <c r="S2004" s="134"/>
      <c r="T2004" s="134"/>
      <c r="U2004" s="134"/>
      <c r="V2004" s="134"/>
      <c r="W2004" s="134"/>
      <c r="X2004" s="134"/>
      <c r="Y2004" s="134"/>
      <c r="Z2004" s="134"/>
      <c r="AA2004" s="134"/>
      <c r="AB2004" s="134"/>
      <c r="AC2004" s="134"/>
      <c r="AD2004" s="134"/>
      <c r="AE2004" s="60"/>
      <c r="AF2004" s="259"/>
      <c r="AG2004" s="375"/>
      <c r="AH2004" s="399"/>
      <c r="BQ2004" s="618" t="s">
        <v>1268</v>
      </c>
      <c r="BR2004" s="619"/>
      <c r="BS2004" s="619"/>
      <c r="BT2004" s="619"/>
      <c r="BU2004" s="619"/>
      <c r="BV2004" s="619"/>
      <c r="BW2004" s="619"/>
      <c r="BX2004" s="619"/>
      <c r="BY2004" s="619"/>
      <c r="BZ2004" s="619"/>
      <c r="CA2004" s="619"/>
      <c r="CB2004" s="619"/>
      <c r="CC2004" s="619"/>
      <c r="CD2004" s="619"/>
      <c r="CE2004" s="619"/>
      <c r="CF2004" s="619"/>
      <c r="CG2004" s="619"/>
      <c r="CH2004" s="620"/>
      <c r="DJ2004" s="375"/>
      <c r="DK2004" s="375"/>
      <c r="DL2004" s="375"/>
      <c r="DM2004" s="375"/>
      <c r="DN2004" s="375"/>
      <c r="DO2004" s="375"/>
      <c r="DP2004" s="375"/>
      <c r="DQ2004" s="375"/>
      <c r="DR2004" s="375"/>
      <c r="DS2004" s="375"/>
      <c r="DT2004" s="375"/>
      <c r="DU2004" s="375"/>
      <c r="DV2004" s="375"/>
      <c r="DW2004" s="375"/>
      <c r="DX2004" s="375"/>
      <c r="DY2004" s="375"/>
      <c r="DZ2004" s="375"/>
      <c r="EA2004" s="375"/>
      <c r="EB2004" s="375"/>
      <c r="EC2004" s="375"/>
      <c r="ED2004" s="375"/>
      <c r="EE2004" s="375"/>
      <c r="EF2004" s="375"/>
      <c r="EG2004" s="375"/>
      <c r="EH2004" s="375"/>
      <c r="EI2004" s="375"/>
      <c r="EJ2004" s="375"/>
      <c r="EK2004" s="375"/>
      <c r="EL2004" s="375"/>
    </row>
    <row r="2005" spans="1:180" ht="24" customHeight="1" x14ac:dyDescent="0.25">
      <c r="C2005" s="676" t="s">
        <v>870</v>
      </c>
      <c r="D2005" s="676"/>
      <c r="E2005" s="676"/>
      <c r="F2005" s="676"/>
      <c r="G2005" s="676"/>
      <c r="H2005" s="676"/>
      <c r="I2005" s="676"/>
      <c r="J2005" s="676"/>
      <c r="K2005" s="676"/>
      <c r="L2005" s="676"/>
      <c r="M2005" s="676"/>
      <c r="N2005" s="676"/>
      <c r="O2005" s="676"/>
      <c r="P2005" s="676"/>
      <c r="Q2005" s="676"/>
      <c r="R2005" s="676"/>
      <c r="S2005" s="676"/>
      <c r="T2005" s="676"/>
      <c r="U2005" s="676"/>
      <c r="V2005" s="676"/>
      <c r="W2005" s="676"/>
      <c r="X2005" s="676"/>
      <c r="Y2005" s="676"/>
      <c r="Z2005" s="676"/>
      <c r="AA2005" s="676"/>
      <c r="AB2005" s="676"/>
      <c r="AC2005" s="676"/>
      <c r="AD2005" s="676"/>
      <c r="AE2005" s="60"/>
      <c r="AF2005" s="259"/>
      <c r="AG2005" s="375"/>
      <c r="AH2005" s="399"/>
      <c r="BP2005" s="375"/>
      <c r="BQ2005" s="584" t="s">
        <v>60</v>
      </c>
      <c r="BR2005" s="621"/>
      <c r="BS2005" s="590" t="s">
        <v>61</v>
      </c>
      <c r="BT2005" s="591"/>
      <c r="BU2005" s="590" t="s">
        <v>62</v>
      </c>
      <c r="BV2005" s="591"/>
      <c r="BW2005" s="623" t="s">
        <v>1269</v>
      </c>
      <c r="BX2005" s="623"/>
      <c r="BY2005" s="623"/>
      <c r="BZ2005" s="623"/>
      <c r="CA2005" s="624" t="s">
        <v>1281</v>
      </c>
      <c r="CB2005" s="598"/>
      <c r="CC2005" s="598"/>
      <c r="CD2005" s="599"/>
      <c r="CE2005" s="624" t="s">
        <v>1270</v>
      </c>
      <c r="CF2005" s="598"/>
      <c r="CG2005" s="598"/>
      <c r="CH2005" s="599"/>
      <c r="CI2005" s="625" t="s">
        <v>1271</v>
      </c>
      <c r="CJ2005" s="626"/>
      <c r="CK2005" s="627"/>
      <c r="CL2005" s="625" t="s">
        <v>681</v>
      </c>
      <c r="CM2005" s="626"/>
      <c r="CN2005" s="626"/>
      <c r="CO2005" s="626"/>
      <c r="CP2005" s="625" t="s">
        <v>1272</v>
      </c>
      <c r="CQ2005" s="626"/>
      <c r="CR2005" s="626"/>
      <c r="CS2005" s="627"/>
      <c r="CT2005" s="625" t="s">
        <v>1273</v>
      </c>
      <c r="CU2005" s="626"/>
      <c r="CV2005" s="626"/>
      <c r="CW2005" s="627"/>
      <c r="CX2005" s="625" t="s">
        <v>1489</v>
      </c>
      <c r="CY2005" s="626"/>
      <c r="CZ2005" s="626"/>
      <c r="DA2005" s="627"/>
      <c r="DB2005" s="625" t="s">
        <v>1490</v>
      </c>
      <c r="DC2005" s="626"/>
      <c r="DD2005" s="626"/>
      <c r="DE2005" s="627"/>
      <c r="DF2005" s="625" t="s">
        <v>682</v>
      </c>
      <c r="DG2005" s="626"/>
      <c r="DH2005" s="626"/>
      <c r="DI2005" s="627"/>
      <c r="DJ2005" s="375"/>
      <c r="DK2005" s="375"/>
      <c r="DL2005" s="375"/>
      <c r="DM2005" s="375"/>
      <c r="DN2005" s="375"/>
      <c r="DO2005" s="375"/>
      <c r="DP2005" s="375"/>
      <c r="DQ2005" s="375"/>
      <c r="DR2005" s="375"/>
      <c r="DS2005" s="375"/>
      <c r="DT2005" s="375"/>
      <c r="DU2005" s="375"/>
      <c r="DV2005" s="375"/>
      <c r="DW2005" s="375"/>
      <c r="DX2005" s="375"/>
      <c r="DY2005" s="375"/>
      <c r="DZ2005" s="375"/>
      <c r="EA2005" s="375"/>
      <c r="EB2005" s="375"/>
      <c r="EC2005" s="375"/>
      <c r="ED2005" s="375"/>
      <c r="EE2005" s="375"/>
      <c r="EF2005" s="375"/>
      <c r="EG2005" s="375"/>
      <c r="EH2005" s="375"/>
      <c r="EI2005" s="375"/>
      <c r="EJ2005" s="375"/>
      <c r="EK2005" s="375"/>
      <c r="EL2005" s="375"/>
    </row>
    <row r="2006" spans="1:180" ht="60" customHeight="1" x14ac:dyDescent="0.25">
      <c r="C2006" s="663"/>
      <c r="D2006" s="663"/>
      <c r="E2006" s="663"/>
      <c r="F2006" s="663"/>
      <c r="G2006" s="663"/>
      <c r="H2006" s="663"/>
      <c r="I2006" s="663"/>
      <c r="J2006" s="663"/>
      <c r="K2006" s="663"/>
      <c r="L2006" s="663"/>
      <c r="M2006" s="663"/>
      <c r="N2006" s="663"/>
      <c r="O2006" s="663"/>
      <c r="P2006" s="663"/>
      <c r="Q2006" s="663"/>
      <c r="R2006" s="663"/>
      <c r="S2006" s="663"/>
      <c r="T2006" s="663"/>
      <c r="U2006" s="663"/>
      <c r="V2006" s="663"/>
      <c r="W2006" s="663"/>
      <c r="X2006" s="663"/>
      <c r="Y2006" s="663"/>
      <c r="Z2006" s="663"/>
      <c r="AA2006" s="663"/>
      <c r="AB2006" s="663"/>
      <c r="AC2006" s="663"/>
      <c r="AD2006" s="663"/>
      <c r="AE2006" s="60"/>
      <c r="AF2006" s="259"/>
      <c r="AG2006" s="375"/>
      <c r="AH2006" s="399"/>
      <c r="BP2006" s="375"/>
      <c r="BQ2006" s="588"/>
      <c r="BR2006" s="622"/>
      <c r="BS2006" s="594"/>
      <c r="BT2006" s="595"/>
      <c r="BU2006" s="594"/>
      <c r="BV2006" s="595"/>
      <c r="BW2006" s="629" t="s">
        <v>78</v>
      </c>
      <c r="BX2006" s="630"/>
      <c r="BY2006" s="460" t="s">
        <v>61</v>
      </c>
      <c r="BZ2006" s="79" t="s">
        <v>62</v>
      </c>
      <c r="CA2006" s="629" t="s">
        <v>78</v>
      </c>
      <c r="CB2006" s="630"/>
      <c r="CC2006" s="460" t="s">
        <v>61</v>
      </c>
      <c r="CD2006" s="79" t="s">
        <v>62</v>
      </c>
      <c r="CE2006" s="629" t="s">
        <v>78</v>
      </c>
      <c r="CF2006" s="630"/>
      <c r="CG2006" s="460" t="s">
        <v>61</v>
      </c>
      <c r="CH2006" s="79" t="s">
        <v>62</v>
      </c>
      <c r="CI2006" s="461" t="s">
        <v>78</v>
      </c>
      <c r="CJ2006" s="460" t="s">
        <v>61</v>
      </c>
      <c r="CK2006" s="79" t="s">
        <v>62</v>
      </c>
      <c r="CL2006" s="629" t="s">
        <v>78</v>
      </c>
      <c r="CM2006" s="630"/>
      <c r="CN2006" s="460" t="s">
        <v>61</v>
      </c>
      <c r="CO2006" s="79" t="s">
        <v>62</v>
      </c>
      <c r="CP2006" s="629" t="s">
        <v>78</v>
      </c>
      <c r="CQ2006" s="630"/>
      <c r="CR2006" s="460" t="s">
        <v>61</v>
      </c>
      <c r="CS2006" s="79" t="s">
        <v>62</v>
      </c>
      <c r="CT2006" s="629" t="s">
        <v>78</v>
      </c>
      <c r="CU2006" s="630"/>
      <c r="CV2006" s="460" t="s">
        <v>61</v>
      </c>
      <c r="CW2006" s="79" t="s">
        <v>62</v>
      </c>
      <c r="CX2006" s="629" t="s">
        <v>78</v>
      </c>
      <c r="CY2006" s="630"/>
      <c r="CZ2006" s="460" t="s">
        <v>61</v>
      </c>
      <c r="DA2006" s="79" t="s">
        <v>62</v>
      </c>
      <c r="DB2006" s="629" t="s">
        <v>78</v>
      </c>
      <c r="DC2006" s="630"/>
      <c r="DD2006" s="460" t="s">
        <v>61</v>
      </c>
      <c r="DE2006" s="79" t="s">
        <v>62</v>
      </c>
      <c r="DF2006" s="629" t="s">
        <v>78</v>
      </c>
      <c r="DG2006" s="630"/>
      <c r="DH2006" s="460" t="s">
        <v>61</v>
      </c>
      <c r="DI2006" s="79" t="s">
        <v>62</v>
      </c>
      <c r="DJ2006" s="375"/>
      <c r="DK2006" s="375"/>
      <c r="DL2006" s="375"/>
      <c r="DM2006" s="375"/>
      <c r="DN2006" s="375"/>
      <c r="DO2006" s="375"/>
      <c r="DP2006" s="375"/>
      <c r="DQ2006" s="375"/>
      <c r="DR2006" s="375"/>
      <c r="DS2006" s="375"/>
      <c r="DT2006" s="375"/>
      <c r="DU2006" s="375"/>
      <c r="DV2006" s="375"/>
      <c r="DW2006" s="375"/>
      <c r="DX2006" s="375"/>
      <c r="DY2006" s="375"/>
      <c r="DZ2006" s="375"/>
      <c r="EA2006" s="375"/>
      <c r="EB2006" s="375"/>
      <c r="EC2006" s="375"/>
      <c r="ED2006" s="375"/>
      <c r="EE2006" s="375"/>
      <c r="EF2006" s="375"/>
      <c r="EG2006" s="375"/>
      <c r="EH2006" s="375"/>
      <c r="EI2006" s="375"/>
      <c r="EJ2006" s="375"/>
      <c r="EK2006" s="375"/>
      <c r="EL2006" s="375"/>
    </row>
    <row r="2007" spans="1:180" ht="15" customHeight="1" x14ac:dyDescent="0.25">
      <c r="B2007" s="543" t="str">
        <f>IF(SUM(BQ2010:CH2010)&gt;=1,"Error: Verificar la consistencia con la pregunta anterior tabla i)","")</f>
        <v/>
      </c>
      <c r="C2007" s="543"/>
      <c r="D2007" s="543"/>
      <c r="E2007" s="543"/>
      <c r="F2007" s="543"/>
      <c r="G2007" s="543"/>
      <c r="H2007" s="543"/>
      <c r="I2007" s="543"/>
      <c r="J2007" s="543"/>
      <c r="K2007" s="543"/>
      <c r="L2007" s="543"/>
      <c r="M2007" s="543"/>
      <c r="N2007" s="543"/>
      <c r="O2007" s="543"/>
      <c r="P2007" s="543"/>
      <c r="Q2007" s="543" t="str">
        <f>IF(SUM(CI2010:DI2010)&gt;=1,"Error: Verificar la consistencia con la pregunta anterior tabla ii)","")</f>
        <v/>
      </c>
      <c r="R2007" s="543"/>
      <c r="S2007" s="543"/>
      <c r="T2007" s="543"/>
      <c r="U2007" s="543"/>
      <c r="V2007" s="543"/>
      <c r="W2007" s="543"/>
      <c r="X2007" s="543"/>
      <c r="Y2007" s="543"/>
      <c r="Z2007" s="543"/>
      <c r="AA2007" s="543"/>
      <c r="AB2007" s="543"/>
      <c r="AC2007" s="543"/>
      <c r="AD2007" s="543"/>
      <c r="AE2007" s="60"/>
      <c r="AF2007" s="259"/>
      <c r="AG2007" s="375"/>
      <c r="AH2007" s="399"/>
      <c r="BP2007" s="400" t="s">
        <v>1927</v>
      </c>
      <c r="BQ2007" s="375">
        <f>$M$1670</f>
        <v>0</v>
      </c>
      <c r="BR2007" s="375"/>
      <c r="BS2007" s="375">
        <f>$O$1670</f>
        <v>0</v>
      </c>
      <c r="BT2007" s="375"/>
      <c r="BU2007" s="375">
        <f>$Q$1670</f>
        <v>0</v>
      </c>
      <c r="BV2007" s="375"/>
      <c r="BW2007" s="375">
        <f>$S$1670</f>
        <v>0</v>
      </c>
      <c r="BX2007" s="375"/>
      <c r="BY2007" s="375">
        <f>$U$1670</f>
        <v>0</v>
      </c>
      <c r="BZ2007" s="375">
        <f>$V$1670</f>
        <v>0</v>
      </c>
      <c r="CA2007" s="375">
        <f>$W$1670</f>
        <v>0</v>
      </c>
      <c r="CB2007" s="375"/>
      <c r="CC2007" s="375">
        <f>$Y$1670</f>
        <v>0</v>
      </c>
      <c r="CD2007" s="375">
        <f>$Z$1670</f>
        <v>0</v>
      </c>
      <c r="CE2007" s="375">
        <f>$AA$1670</f>
        <v>0</v>
      </c>
      <c r="CF2007" s="375"/>
      <c r="CG2007" s="375">
        <f>$AC$1670</f>
        <v>0</v>
      </c>
      <c r="CH2007" s="375">
        <f>$AD$1670</f>
        <v>0</v>
      </c>
      <c r="CI2007" s="400">
        <f>$C$1678</f>
        <v>0</v>
      </c>
      <c r="CJ2007" s="400">
        <f>$E$1678</f>
        <v>0</v>
      </c>
      <c r="CK2007" s="400">
        <f>$F$1678</f>
        <v>0</v>
      </c>
      <c r="CL2007" s="400">
        <f>$G$1678</f>
        <v>0</v>
      </c>
      <c r="CN2007" s="400">
        <f>$I$1678</f>
        <v>0</v>
      </c>
      <c r="CO2007" s="400">
        <f>$J$1678</f>
        <v>0</v>
      </c>
      <c r="CP2007" s="400">
        <f>$K$1678</f>
        <v>0</v>
      </c>
      <c r="CR2007" s="400">
        <f>$M$1678</f>
        <v>0</v>
      </c>
      <c r="CS2007" s="400">
        <f>$N$1678</f>
        <v>0</v>
      </c>
      <c r="CT2007" s="400">
        <f>$O$1678</f>
        <v>0</v>
      </c>
      <c r="CV2007" s="400">
        <f>$Q$1678</f>
        <v>0</v>
      </c>
      <c r="CW2007" s="400">
        <f>$R$1678</f>
        <v>0</v>
      </c>
      <c r="CX2007" s="400">
        <f>$S$1678</f>
        <v>0</v>
      </c>
      <c r="CZ2007" s="400">
        <f>$U$1678</f>
        <v>0</v>
      </c>
      <c r="DA2007" s="400">
        <f>$V$1678</f>
        <v>0</v>
      </c>
      <c r="DB2007" s="400">
        <f>$W$1678</f>
        <v>0</v>
      </c>
      <c r="DD2007" s="400">
        <f>$Y$1678</f>
        <v>0</v>
      </c>
      <c r="DE2007" s="400">
        <f>$Z$1678</f>
        <v>0</v>
      </c>
      <c r="DF2007" s="400">
        <f>$AA$1678</f>
        <v>0</v>
      </c>
      <c r="DH2007" s="400">
        <f>$AC$1678</f>
        <v>0</v>
      </c>
      <c r="DI2007" s="400">
        <f>$AD$1678</f>
        <v>0</v>
      </c>
    </row>
    <row r="2008" spans="1:180" ht="15" customHeight="1" x14ac:dyDescent="0.25">
      <c r="B2008" s="543" t="str">
        <f>IF(SUM(DI2003)&gt;=1,"Error: Verificar la suma por desagregados tabla ii) ","")</f>
        <v/>
      </c>
      <c r="C2008" s="543"/>
      <c r="D2008" s="543"/>
      <c r="E2008" s="543"/>
      <c r="F2008" s="543"/>
      <c r="G2008" s="543"/>
      <c r="H2008" s="543"/>
      <c r="I2008" s="543"/>
      <c r="J2008" s="543"/>
      <c r="K2008" s="543"/>
      <c r="L2008" s="543"/>
      <c r="M2008" s="543"/>
      <c r="N2008" s="543"/>
      <c r="O2008" s="543"/>
      <c r="P2008" s="543"/>
      <c r="Q2008" s="543" t="str">
        <f>IF(SUM(AM2003:BK2003)&gt;=1,"Error: Verificar la suma de subtotales por fila tabla ii) ","")</f>
        <v/>
      </c>
      <c r="R2008" s="543"/>
      <c r="S2008" s="543"/>
      <c r="T2008" s="543"/>
      <c r="U2008" s="543"/>
      <c r="V2008" s="543"/>
      <c r="W2008" s="543"/>
      <c r="X2008" s="543"/>
      <c r="Y2008" s="543"/>
      <c r="Z2008" s="543"/>
      <c r="AA2008" s="543"/>
      <c r="AB2008" s="543"/>
      <c r="AC2008" s="543"/>
      <c r="AD2008" s="543"/>
      <c r="AE2008" s="60"/>
      <c r="AF2008" s="259"/>
      <c r="AG2008" s="375"/>
      <c r="AH2008" s="399"/>
      <c r="BP2008" s="400" t="s">
        <v>1926</v>
      </c>
      <c r="BQ2008" s="375">
        <f t="shared" ref="BQ2008:CG2008" si="4516">SUM(COUNTIF(M1699:M1709,"NS"),COUNTIF(M1715:M1719,"NS"),COUNTIF(M1724:M1727,"NS"),COUNTIF(M1745,"NS"),COUNTIF(M1750:M1752,"NS"),COUNTIF(M1755:M1761,"NS"),COUNTIF(M1768,"NS"),COUNTIF(M1773:M1777,"NS"),COUNTIF(M1783,"NS"),COUNTIF(M1791:M1794,"NS"),COUNTIF(M1800:M1803,"NS"),COUNTIF(M1812,"NS"),COUNTIF(M1815:M1822,"NS"),COUNTIF(M1829:M1830,"NS"),COUNTIF(M1833:M1841,"NS"),COUNTIF(M1846:M1847,"NS"))</f>
        <v>0</v>
      </c>
      <c r="BR2008" s="375"/>
      <c r="BS2008" s="375">
        <f t="shared" si="4516"/>
        <v>0</v>
      </c>
      <c r="BT2008" s="375"/>
      <c r="BU2008" s="375">
        <f t="shared" si="4516"/>
        <v>0</v>
      </c>
      <c r="BV2008" s="375"/>
      <c r="BW2008" s="375">
        <f t="shared" si="4516"/>
        <v>0</v>
      </c>
      <c r="BX2008" s="375"/>
      <c r="BY2008" s="375">
        <f t="shared" si="4516"/>
        <v>0</v>
      </c>
      <c r="BZ2008" s="375">
        <f t="shared" si="4516"/>
        <v>0</v>
      </c>
      <c r="CA2008" s="375">
        <f t="shared" si="4516"/>
        <v>0</v>
      </c>
      <c r="CB2008" s="375"/>
      <c r="CC2008" s="375">
        <f t="shared" si="4516"/>
        <v>0</v>
      </c>
      <c r="CD2008" s="375">
        <f t="shared" si="4516"/>
        <v>0</v>
      </c>
      <c r="CE2008" s="375">
        <f t="shared" si="4516"/>
        <v>0</v>
      </c>
      <c r="CF2008" s="375"/>
      <c r="CG2008" s="375">
        <f t="shared" si="4516"/>
        <v>0</v>
      </c>
      <c r="CH2008" s="375">
        <f>SUM(COUNTIF(AD1699:AD1709,"NS"),COUNTIF(AD1715:AD1719,"NS"),COUNTIF(AD1724:AD1727,"NS"),COUNTIF(AD1745,"NS"),COUNTIF(AD1750:AD1752,"NS"),COUNTIF(AD1755:AD1761,"NS"),COUNTIF(AD1768,"NS"),COUNTIF(AD1773:AD1777,"NS"),COUNTIF(AD1783,"NS"),COUNTIF(AD1791:AD1794,"NS"),COUNTIF(AD1800:AD1803,"NS"),COUNTIF(AD1812,"NS"),COUNTIF(AD1815:AD1822,"NS"),COUNTIF(AD1829:AD1830,"NS"),COUNTIF(AD1833:AD1841,"NS"),COUNTIF(AD1846:AD1847,"NS"))</f>
        <v>0</v>
      </c>
      <c r="CI2008" s="400">
        <f t="shared" ref="CI2008:DI2008" si="4517">SUM(COUNTIF(D1854:D1864,"NS"),COUNTIF(D1870:D1874,"NS"),COUNTIF(D1879:D1882,"NS"),COUNTIF(D1900,"NS"),COUNTIF(D1905:D1907,"NS"),COUNTIF(D1910:D1916,"NS"),COUNTIF(D1923,"NS"),COUNTIF(D1928:D1932,"NS"),COUNTIF(D1938,"NS"),COUNTIF(D1946:D1949,"NS"),COUNTIF(D1955:D1958,"NS"),COUNTIF(D1967,"NS"),COUNTIF(D1970:D1977,"NS"),COUNTIF(D1984:D1985,"NS"),COUNTIF(D1988:D1996,"NS"),COUNTIF(D2001:D2002,"NS"))</f>
        <v>0</v>
      </c>
      <c r="CJ2008" s="400">
        <f t="shared" si="4517"/>
        <v>0</v>
      </c>
      <c r="CK2008" s="400">
        <f t="shared" si="4517"/>
        <v>0</v>
      </c>
      <c r="CL2008" s="400">
        <f t="shared" si="4517"/>
        <v>0</v>
      </c>
      <c r="CN2008" s="400">
        <f t="shared" si="4517"/>
        <v>0</v>
      </c>
      <c r="CO2008" s="400">
        <f t="shared" si="4517"/>
        <v>0</v>
      </c>
      <c r="CP2008" s="400">
        <f t="shared" si="4517"/>
        <v>0</v>
      </c>
      <c r="CR2008" s="400">
        <f t="shared" si="4517"/>
        <v>0</v>
      </c>
      <c r="CS2008" s="400">
        <f t="shared" si="4517"/>
        <v>0</v>
      </c>
      <c r="CT2008" s="400">
        <f t="shared" si="4517"/>
        <v>0</v>
      </c>
      <c r="CV2008" s="400">
        <f t="shared" si="4517"/>
        <v>0</v>
      </c>
      <c r="CW2008" s="400">
        <f t="shared" si="4517"/>
        <v>0</v>
      </c>
      <c r="CX2008" s="400">
        <f t="shared" si="4517"/>
        <v>0</v>
      </c>
      <c r="CZ2008" s="400">
        <f t="shared" si="4517"/>
        <v>0</v>
      </c>
      <c r="DA2008" s="400">
        <f t="shared" si="4517"/>
        <v>0</v>
      </c>
      <c r="DB2008" s="400">
        <f t="shared" si="4517"/>
        <v>0</v>
      </c>
      <c r="DD2008" s="400">
        <f t="shared" si="4517"/>
        <v>0</v>
      </c>
      <c r="DE2008" s="400">
        <f t="shared" si="4517"/>
        <v>0</v>
      </c>
      <c r="DF2008" s="400">
        <f t="shared" si="4517"/>
        <v>0</v>
      </c>
      <c r="DH2008" s="400">
        <f t="shared" si="4517"/>
        <v>0</v>
      </c>
      <c r="DI2008" s="400">
        <f t="shared" si="4517"/>
        <v>0</v>
      </c>
    </row>
    <row r="2009" spans="1:180" ht="36" customHeight="1" x14ac:dyDescent="0.25">
      <c r="A2009" s="60"/>
      <c r="B2009" s="546" t="str">
        <f>IF(AND(SUM(EP2003,EM1848)&gt;=1,C2006=""),"si la opción Otro es mayor al 25% del total, justifíque en el recuadro para la tabala i) y ii)","")</f>
        <v/>
      </c>
      <c r="C2009" s="546"/>
      <c r="D2009" s="546"/>
      <c r="E2009" s="546"/>
      <c r="F2009" s="546"/>
      <c r="G2009" s="546"/>
      <c r="H2009" s="546"/>
      <c r="I2009" s="546"/>
      <c r="J2009" s="546"/>
      <c r="K2009" s="546"/>
      <c r="L2009" s="546"/>
      <c r="M2009" s="546"/>
      <c r="N2009" s="546"/>
      <c r="O2009" s="546"/>
      <c r="P2009" s="546"/>
      <c r="Q2009" s="545" t="str">
        <f>IF(OR(AG1852=AH1852,AG1852=AI1852),"","Error: Debe completar toda la información requerida taabla ii)")</f>
        <v/>
      </c>
      <c r="R2009" s="545"/>
      <c r="S2009" s="545"/>
      <c r="T2009" s="545"/>
      <c r="U2009" s="545"/>
      <c r="V2009" s="545"/>
      <c r="W2009" s="545"/>
      <c r="X2009" s="545"/>
      <c r="Y2009" s="545"/>
      <c r="Z2009" s="545"/>
      <c r="AA2009" s="545"/>
      <c r="AB2009" s="545"/>
      <c r="AC2009" s="545"/>
      <c r="AD2009" s="545"/>
      <c r="AE2009" s="60"/>
      <c r="AF2009" s="259"/>
      <c r="AG2009" s="375"/>
      <c r="AH2009" s="399"/>
      <c r="BP2009" s="400" t="s">
        <v>1911</v>
      </c>
      <c r="BQ2009" s="400">
        <f t="shared" ref="BQ2009:CG2009" si="4518">SUM(M1699:M1709,M1715:M1719,M1724:M1727,M1745,M1750:M1752,M1755:M1761,M1768,M1773:M1777,M1783,M1791:M1794,M1800:M1803,M1812,M1815:M1822,M1829:M1830,M1833:M1841,M1846:M1847)</f>
        <v>0</v>
      </c>
      <c r="BS2009" s="400">
        <f t="shared" si="4518"/>
        <v>0</v>
      </c>
      <c r="BU2009" s="400">
        <f t="shared" si="4518"/>
        <v>0</v>
      </c>
      <c r="BW2009" s="400">
        <f t="shared" si="4518"/>
        <v>0</v>
      </c>
      <c r="BY2009" s="400">
        <f t="shared" si="4518"/>
        <v>0</v>
      </c>
      <c r="BZ2009" s="400">
        <f t="shared" si="4518"/>
        <v>0</v>
      </c>
      <c r="CA2009" s="400">
        <f t="shared" si="4518"/>
        <v>0</v>
      </c>
      <c r="CC2009" s="400">
        <f t="shared" si="4518"/>
        <v>0</v>
      </c>
      <c r="CD2009" s="400">
        <f t="shared" si="4518"/>
        <v>0</v>
      </c>
      <c r="CE2009" s="400">
        <f t="shared" si="4518"/>
        <v>0</v>
      </c>
      <c r="CG2009" s="400">
        <f t="shared" si="4518"/>
        <v>0</v>
      </c>
      <c r="CH2009" s="400">
        <f>SUM(AD1699:AD1709,AD1715:AD1719,AD1724:AD1727,AD1745,AD1750:AD1752,AD1755:AD1761,AD1768,AD1773:AD1777,AD1783,AD1791:AD1794,AD1800:AD1803,AD1812,AD1815:AD1822,AD1829:AD1830,AD1833:AD1841,AD1846:AD1847)</f>
        <v>0</v>
      </c>
      <c r="CI2009" s="400">
        <f t="shared" ref="CI2009:DH2009" si="4519">SUM(D1854:D1864,D1870:D1874,D1879:D1882,D1900,D1905:D1907,D1910:D1916,D1923,D1928:D1932,D1938,D1946:D1949,D1955:D1958,D1967,D1970:D1977,D1984:D1985,D1988:D1996,D2001:D2002)</f>
        <v>0</v>
      </c>
      <c r="CJ2009" s="400">
        <f t="shared" si="4519"/>
        <v>0</v>
      </c>
      <c r="CK2009" s="400">
        <f t="shared" si="4519"/>
        <v>0</v>
      </c>
      <c r="CL2009" s="400">
        <f t="shared" si="4519"/>
        <v>0</v>
      </c>
      <c r="CN2009" s="400">
        <f t="shared" si="4519"/>
        <v>0</v>
      </c>
      <c r="CO2009" s="400">
        <f t="shared" si="4519"/>
        <v>0</v>
      </c>
      <c r="CP2009" s="400">
        <f t="shared" si="4519"/>
        <v>0</v>
      </c>
      <c r="CR2009" s="400">
        <f t="shared" si="4519"/>
        <v>0</v>
      </c>
      <c r="CS2009" s="400">
        <f t="shared" si="4519"/>
        <v>0</v>
      </c>
      <c r="CT2009" s="400">
        <f t="shared" si="4519"/>
        <v>0</v>
      </c>
      <c r="CV2009" s="400">
        <f t="shared" si="4519"/>
        <v>0</v>
      </c>
      <c r="CW2009" s="400">
        <f t="shared" si="4519"/>
        <v>0</v>
      </c>
      <c r="CX2009" s="400">
        <f t="shared" si="4519"/>
        <v>0</v>
      </c>
      <c r="CZ2009" s="400">
        <f t="shared" si="4519"/>
        <v>0</v>
      </c>
      <c r="DA2009" s="400">
        <f t="shared" si="4519"/>
        <v>0</v>
      </c>
      <c r="DB2009" s="400">
        <f t="shared" si="4519"/>
        <v>0</v>
      </c>
      <c r="DD2009" s="400">
        <f t="shared" si="4519"/>
        <v>0</v>
      </c>
      <c r="DE2009" s="400">
        <f t="shared" si="4519"/>
        <v>0</v>
      </c>
      <c r="DF2009" s="400">
        <f t="shared" si="4519"/>
        <v>0</v>
      </c>
      <c r="DH2009" s="400">
        <f t="shared" si="4519"/>
        <v>0</v>
      </c>
      <c r="DI2009" s="400">
        <f>SUM(AD1854:AD1864,AD1870:AD1874,AD1879:AD1882,AD1900,AD1905:AD1907,AD1910:AD1916,AD1923,AD1928:AD1932,AD1938,AD1946:AD1949,AD1955:AD1958,AD1967,AD1970:AD1977,AD1984:AD1985,AD1988:AD1996,AD2001:AD2002)</f>
        <v>0</v>
      </c>
    </row>
    <row r="2010" spans="1:180" ht="24" customHeight="1" x14ac:dyDescent="0.25">
      <c r="A2010" s="114" t="s">
        <v>630</v>
      </c>
      <c r="B2010" s="573" t="s">
        <v>1537</v>
      </c>
      <c r="C2010" s="573"/>
      <c r="D2010" s="573"/>
      <c r="E2010" s="573"/>
      <c r="F2010" s="573"/>
      <c r="G2010" s="573"/>
      <c r="H2010" s="573"/>
      <c r="I2010" s="573"/>
      <c r="J2010" s="573"/>
      <c r="K2010" s="573"/>
      <c r="L2010" s="573"/>
      <c r="M2010" s="573"/>
      <c r="N2010" s="573"/>
      <c r="O2010" s="573"/>
      <c r="P2010" s="573"/>
      <c r="Q2010" s="573"/>
      <c r="R2010" s="573"/>
      <c r="S2010" s="573"/>
      <c r="T2010" s="573"/>
      <c r="U2010" s="573"/>
      <c r="V2010" s="573"/>
      <c r="W2010" s="573"/>
      <c r="X2010" s="573"/>
      <c r="Y2010" s="573"/>
      <c r="Z2010" s="573"/>
      <c r="AA2010" s="573"/>
      <c r="AB2010" s="573"/>
      <c r="AC2010" s="573"/>
      <c r="AD2010" s="573"/>
      <c r="AE2010" s="60"/>
      <c r="AF2010" s="259"/>
      <c r="AG2010" s="375"/>
      <c r="AH2010" s="399"/>
      <c r="BP2010" s="400" t="s">
        <v>1940</v>
      </c>
      <c r="BQ2010" s="329">
        <f t="shared" ref="BQ2010:DH2010" si="4520">IF($AG$1852=$AH$1852,0,IF(OR(AND(BQ2007=0,BQ2009&gt;0),AND(BQ2007="NS",BQ2008&gt;0),AND(BQ2007="NS",BQ2008=0,BQ2009=0)),1,IF(OR(AND(BQ2009&gt;=2,BQ2008&lt;BQ2007),AND(BQ2007="NS",BQ2008=0,BQ2009&gt;0),OR(BQ2007=BQ2009,AND(BQ2007="",BQ2009=0,BQ2008=0))),0,1)))</f>
        <v>0</v>
      </c>
      <c r="BR2010" s="329"/>
      <c r="BS2010" s="329">
        <f t="shared" si="4520"/>
        <v>0</v>
      </c>
      <c r="BT2010" s="329"/>
      <c r="BU2010" s="329">
        <f t="shared" si="4520"/>
        <v>0</v>
      </c>
      <c r="BV2010" s="329"/>
      <c r="BW2010" s="329">
        <f t="shared" si="4520"/>
        <v>0</v>
      </c>
      <c r="BX2010" s="329"/>
      <c r="BY2010" s="329">
        <f t="shared" si="4520"/>
        <v>0</v>
      </c>
      <c r="BZ2010" s="329">
        <f t="shared" si="4520"/>
        <v>0</v>
      </c>
      <c r="CA2010" s="329">
        <f t="shared" si="4520"/>
        <v>0</v>
      </c>
      <c r="CB2010" s="329"/>
      <c r="CC2010" s="329">
        <f t="shared" si="4520"/>
        <v>0</v>
      </c>
      <c r="CD2010" s="329">
        <f t="shared" si="4520"/>
        <v>0</v>
      </c>
      <c r="CE2010" s="329">
        <f t="shared" si="4520"/>
        <v>0</v>
      </c>
      <c r="CF2010" s="329"/>
      <c r="CG2010" s="329">
        <f t="shared" si="4520"/>
        <v>0</v>
      </c>
      <c r="CH2010" s="329">
        <f t="shared" si="4520"/>
        <v>0</v>
      </c>
      <c r="CI2010" s="329">
        <f t="shared" si="4520"/>
        <v>0</v>
      </c>
      <c r="CJ2010" s="329">
        <f t="shared" si="4520"/>
        <v>0</v>
      </c>
      <c r="CK2010" s="329">
        <f t="shared" si="4520"/>
        <v>0</v>
      </c>
      <c r="CL2010" s="329">
        <f t="shared" si="4520"/>
        <v>0</v>
      </c>
      <c r="CM2010" s="329"/>
      <c r="CN2010" s="329">
        <f t="shared" si="4520"/>
        <v>0</v>
      </c>
      <c r="CO2010" s="329">
        <f t="shared" si="4520"/>
        <v>0</v>
      </c>
      <c r="CP2010" s="329">
        <f t="shared" si="4520"/>
        <v>0</v>
      </c>
      <c r="CQ2010" s="329"/>
      <c r="CR2010" s="329">
        <f t="shared" si="4520"/>
        <v>0</v>
      </c>
      <c r="CS2010" s="329">
        <f t="shared" si="4520"/>
        <v>0</v>
      </c>
      <c r="CT2010" s="329">
        <f t="shared" si="4520"/>
        <v>0</v>
      </c>
      <c r="CU2010" s="329"/>
      <c r="CV2010" s="329">
        <f t="shared" si="4520"/>
        <v>0</v>
      </c>
      <c r="CW2010" s="329">
        <f t="shared" si="4520"/>
        <v>0</v>
      </c>
      <c r="CX2010" s="329">
        <f t="shared" si="4520"/>
        <v>0</v>
      </c>
      <c r="CY2010" s="329"/>
      <c r="CZ2010" s="329">
        <f t="shared" si="4520"/>
        <v>0</v>
      </c>
      <c r="DA2010" s="329">
        <f t="shared" si="4520"/>
        <v>0</v>
      </c>
      <c r="DB2010" s="329">
        <f t="shared" si="4520"/>
        <v>0</v>
      </c>
      <c r="DC2010" s="329"/>
      <c r="DD2010" s="329">
        <f t="shared" si="4520"/>
        <v>0</v>
      </c>
      <c r="DE2010" s="329">
        <f t="shared" si="4520"/>
        <v>0</v>
      </c>
      <c r="DF2010" s="329">
        <f t="shared" si="4520"/>
        <v>0</v>
      </c>
      <c r="DG2010" s="329"/>
      <c r="DH2010" s="329">
        <f t="shared" si="4520"/>
        <v>0</v>
      </c>
      <c r="DI2010" s="329">
        <f>IF($AG$1852=$AH$1852,0,IF(OR(AND(DI2007=0,DI2009&gt;0),AND(DI2007="NS",DI2008&gt;0),AND(DI2007="NS",DI2008=0,DI2009=0)),1,IF(OR(AND(DI2009&gt;=2,DI2008&lt;DI2007),AND(DI2007="NS",DI2008=0,DI2009&gt;0),OR(DI2007=DI2009,AND(DI2007="",DI2009=0,DI2008=0))),0,1)))</f>
        <v>0</v>
      </c>
      <c r="DJ2010" s="302">
        <f>SUM(BQ2010:DI2010)</f>
        <v>0</v>
      </c>
    </row>
    <row r="2011" spans="1:180" ht="36" customHeight="1" x14ac:dyDescent="0.25">
      <c r="C2011" s="785" t="s">
        <v>1538</v>
      </c>
      <c r="D2011" s="785"/>
      <c r="E2011" s="785"/>
      <c r="F2011" s="785"/>
      <c r="G2011" s="785"/>
      <c r="H2011" s="785"/>
      <c r="I2011" s="785"/>
      <c r="J2011" s="785"/>
      <c r="K2011" s="785"/>
      <c r="L2011" s="785"/>
      <c r="M2011" s="785"/>
      <c r="N2011" s="785"/>
      <c r="O2011" s="785"/>
      <c r="P2011" s="785"/>
      <c r="Q2011" s="785"/>
      <c r="R2011" s="785"/>
      <c r="S2011" s="785"/>
      <c r="T2011" s="785"/>
      <c r="U2011" s="785"/>
      <c r="V2011" s="785"/>
      <c r="W2011" s="785"/>
      <c r="X2011" s="785"/>
      <c r="Y2011" s="785"/>
      <c r="Z2011" s="785"/>
      <c r="AA2011" s="785"/>
      <c r="AB2011" s="785"/>
      <c r="AC2011" s="785"/>
      <c r="AD2011" s="785"/>
      <c r="AE2011" s="60"/>
      <c r="AF2011" s="259"/>
      <c r="AG2011" s="375"/>
      <c r="AH2011" s="399"/>
    </row>
    <row r="2012" spans="1:180" ht="24" customHeight="1" x14ac:dyDescent="0.25">
      <c r="C2012" s="785" t="s">
        <v>936</v>
      </c>
      <c r="D2012" s="785"/>
      <c r="E2012" s="785"/>
      <c r="F2012" s="785"/>
      <c r="G2012" s="785"/>
      <c r="H2012" s="785"/>
      <c r="I2012" s="785"/>
      <c r="J2012" s="785"/>
      <c r="K2012" s="785"/>
      <c r="L2012" s="785"/>
      <c r="M2012" s="785"/>
      <c r="N2012" s="785"/>
      <c r="O2012" s="785"/>
      <c r="P2012" s="785"/>
      <c r="Q2012" s="785"/>
      <c r="R2012" s="785"/>
      <c r="S2012" s="785"/>
      <c r="T2012" s="785"/>
      <c r="U2012" s="785"/>
      <c r="V2012" s="785"/>
      <c r="W2012" s="785"/>
      <c r="X2012" s="785"/>
      <c r="Y2012" s="785"/>
      <c r="Z2012" s="785"/>
      <c r="AA2012" s="785"/>
      <c r="AB2012" s="785"/>
      <c r="AC2012" s="785"/>
      <c r="AD2012" s="785"/>
      <c r="AE2012" s="60"/>
      <c r="AF2012" s="259"/>
      <c r="AG2012" s="375"/>
      <c r="AH2012" s="399"/>
    </row>
    <row r="2013" spans="1:180" ht="24" customHeight="1" x14ac:dyDescent="0.25">
      <c r="C2013" s="785" t="s">
        <v>1783</v>
      </c>
      <c r="D2013" s="785"/>
      <c r="E2013" s="785"/>
      <c r="F2013" s="785"/>
      <c r="G2013" s="785"/>
      <c r="H2013" s="785"/>
      <c r="I2013" s="785"/>
      <c r="J2013" s="785"/>
      <c r="K2013" s="785"/>
      <c r="L2013" s="785"/>
      <c r="M2013" s="785"/>
      <c r="N2013" s="785"/>
      <c r="O2013" s="785"/>
      <c r="P2013" s="785"/>
      <c r="Q2013" s="785"/>
      <c r="R2013" s="785"/>
      <c r="S2013" s="785"/>
      <c r="T2013" s="785"/>
      <c r="U2013" s="785"/>
      <c r="V2013" s="785"/>
      <c r="W2013" s="785"/>
      <c r="X2013" s="785"/>
      <c r="Y2013" s="785"/>
      <c r="Z2013" s="785"/>
      <c r="AA2013" s="785"/>
      <c r="AB2013" s="785"/>
      <c r="AC2013" s="785"/>
      <c r="AD2013" s="785"/>
      <c r="AE2013" s="60"/>
      <c r="AF2013" s="259"/>
      <c r="AG2013" s="375"/>
      <c r="AH2013" s="399"/>
    </row>
    <row r="2014" spans="1:180" ht="24" customHeight="1" x14ac:dyDescent="0.25">
      <c r="C2014" s="785" t="s">
        <v>1069</v>
      </c>
      <c r="D2014" s="785"/>
      <c r="E2014" s="785"/>
      <c r="F2014" s="785"/>
      <c r="G2014" s="785"/>
      <c r="H2014" s="785"/>
      <c r="I2014" s="785"/>
      <c r="J2014" s="785"/>
      <c r="K2014" s="785"/>
      <c r="L2014" s="785"/>
      <c r="M2014" s="785"/>
      <c r="N2014" s="785"/>
      <c r="O2014" s="785"/>
      <c r="P2014" s="785"/>
      <c r="Q2014" s="785"/>
      <c r="R2014" s="785"/>
      <c r="S2014" s="785"/>
      <c r="T2014" s="785"/>
      <c r="U2014" s="785"/>
      <c r="V2014" s="785"/>
      <c r="W2014" s="785"/>
      <c r="X2014" s="785"/>
      <c r="Y2014" s="785"/>
      <c r="Z2014" s="785"/>
      <c r="AA2014" s="785"/>
      <c r="AB2014" s="785"/>
      <c r="AC2014" s="785"/>
      <c r="AD2014" s="785"/>
      <c r="AE2014" s="60"/>
      <c r="AF2014" s="259"/>
      <c r="AG2014" s="375"/>
      <c r="AH2014" s="399"/>
    </row>
    <row r="2015" spans="1:180" ht="24" customHeight="1" x14ac:dyDescent="0.25">
      <c r="C2015" s="846" t="s">
        <v>1770</v>
      </c>
      <c r="D2015" s="846"/>
      <c r="E2015" s="846"/>
      <c r="F2015" s="846"/>
      <c r="G2015" s="846"/>
      <c r="H2015" s="846"/>
      <c r="I2015" s="846"/>
      <c r="J2015" s="846"/>
      <c r="K2015" s="846"/>
      <c r="L2015" s="846"/>
      <c r="M2015" s="846"/>
      <c r="N2015" s="846"/>
      <c r="O2015" s="846"/>
      <c r="P2015" s="846"/>
      <c r="Q2015" s="846"/>
      <c r="R2015" s="846"/>
      <c r="S2015" s="846"/>
      <c r="T2015" s="846"/>
      <c r="U2015" s="846"/>
      <c r="V2015" s="846"/>
      <c r="W2015" s="846"/>
      <c r="X2015" s="846"/>
      <c r="Y2015" s="846"/>
      <c r="Z2015" s="846"/>
      <c r="AA2015" s="846"/>
      <c r="AB2015" s="846"/>
      <c r="AC2015" s="846"/>
      <c r="AD2015" s="846"/>
      <c r="AE2015" s="60"/>
      <c r="AF2015" s="259"/>
      <c r="AG2015" s="375"/>
      <c r="AH2015" s="399"/>
    </row>
    <row r="2016" spans="1:180" ht="24" customHeight="1" x14ac:dyDescent="0.25">
      <c r="C2016" s="785" t="s">
        <v>1771</v>
      </c>
      <c r="D2016" s="785"/>
      <c r="E2016" s="785"/>
      <c r="F2016" s="785"/>
      <c r="G2016" s="785"/>
      <c r="H2016" s="785"/>
      <c r="I2016" s="785"/>
      <c r="J2016" s="785"/>
      <c r="K2016" s="785"/>
      <c r="L2016" s="785"/>
      <c r="M2016" s="785"/>
      <c r="N2016" s="785"/>
      <c r="O2016" s="785"/>
      <c r="P2016" s="785"/>
      <c r="Q2016" s="785"/>
      <c r="R2016" s="785"/>
      <c r="S2016" s="785"/>
      <c r="T2016" s="785"/>
      <c r="U2016" s="785"/>
      <c r="V2016" s="785"/>
      <c r="W2016" s="785"/>
      <c r="X2016" s="785"/>
      <c r="Y2016" s="785"/>
      <c r="Z2016" s="785"/>
      <c r="AA2016" s="785"/>
      <c r="AB2016" s="785"/>
      <c r="AC2016" s="785"/>
      <c r="AD2016" s="785"/>
      <c r="AE2016" s="60"/>
      <c r="AF2016" s="259"/>
      <c r="AG2016" s="375"/>
      <c r="AH2016" s="399"/>
    </row>
    <row r="2017" spans="1:143" ht="15" customHeight="1" x14ac:dyDescent="0.25">
      <c r="C2017" s="169"/>
      <c r="D2017" s="169"/>
      <c r="E2017" s="169"/>
      <c r="F2017" s="169"/>
      <c r="G2017" s="169"/>
      <c r="H2017" s="169"/>
      <c r="I2017" s="169"/>
      <c r="J2017" s="169"/>
      <c r="K2017" s="169"/>
      <c r="L2017" s="169"/>
      <c r="M2017" s="169"/>
      <c r="N2017" s="169"/>
      <c r="O2017" s="169"/>
      <c r="P2017" s="169"/>
      <c r="Q2017" s="169"/>
      <c r="R2017" s="169"/>
      <c r="S2017" s="169"/>
      <c r="T2017" s="169"/>
      <c r="U2017" s="169"/>
      <c r="V2017" s="169"/>
      <c r="W2017" s="169"/>
      <c r="X2017" s="169"/>
      <c r="Y2017" s="169"/>
      <c r="Z2017" s="169"/>
      <c r="AA2017" s="169"/>
      <c r="AB2017" s="169"/>
      <c r="AC2017" s="169"/>
      <c r="AD2017" s="169"/>
      <c r="AE2017" s="60"/>
      <c r="AF2017" s="259"/>
      <c r="AG2017" s="375"/>
      <c r="AH2017" s="399"/>
    </row>
    <row r="2018" spans="1:143" ht="15" customHeight="1" x14ac:dyDescent="0.25">
      <c r="AB2018" s="915" t="s">
        <v>891</v>
      </c>
      <c r="AC2018" s="915"/>
      <c r="AD2018" s="915"/>
      <c r="AE2018" s="60"/>
      <c r="AF2018" s="259"/>
      <c r="AG2018" s="375"/>
      <c r="AH2018" s="399"/>
    </row>
    <row r="2019" spans="1:143" ht="36" customHeight="1" thickBot="1" x14ac:dyDescent="0.3">
      <c r="C2019" s="802" t="s">
        <v>287</v>
      </c>
      <c r="D2019" s="803"/>
      <c r="E2019" s="804"/>
      <c r="F2019" s="801" t="s">
        <v>288</v>
      </c>
      <c r="G2019" s="801"/>
      <c r="H2019" s="803" t="s">
        <v>289</v>
      </c>
      <c r="I2019" s="803"/>
      <c r="J2019" s="803"/>
      <c r="K2019" s="803"/>
      <c r="L2019" s="804"/>
      <c r="M2019" s="811" t="s">
        <v>1283</v>
      </c>
      <c r="N2019" s="812"/>
      <c r="O2019" s="812"/>
      <c r="P2019" s="812"/>
      <c r="Q2019" s="812"/>
      <c r="R2019" s="812"/>
      <c r="S2019" s="812"/>
      <c r="T2019" s="812"/>
      <c r="U2019" s="812"/>
      <c r="V2019" s="812"/>
      <c r="W2019" s="812"/>
      <c r="X2019" s="812"/>
      <c r="Y2019" s="812"/>
      <c r="Z2019" s="812"/>
      <c r="AA2019" s="812"/>
      <c r="AB2019" s="812"/>
      <c r="AC2019" s="812"/>
      <c r="AD2019" s="813"/>
      <c r="AE2019" s="60"/>
      <c r="AF2019" s="259"/>
      <c r="AG2019" s="285" t="s">
        <v>1908</v>
      </c>
      <c r="AH2019" s="285"/>
      <c r="AI2019" s="285"/>
      <c r="AJ2019" s="374"/>
      <c r="AK2019" s="374"/>
      <c r="AL2019" s="374"/>
      <c r="AM2019" s="374"/>
      <c r="AN2019" s="374"/>
    </row>
    <row r="2020" spans="1:143" ht="24" customHeight="1" thickBot="1" x14ac:dyDescent="0.3">
      <c r="C2020" s="805"/>
      <c r="D2020" s="806"/>
      <c r="E2020" s="807"/>
      <c r="F2020" s="801"/>
      <c r="G2020" s="801"/>
      <c r="H2020" s="806"/>
      <c r="I2020" s="806"/>
      <c r="J2020" s="806"/>
      <c r="K2020" s="806"/>
      <c r="L2020" s="807"/>
      <c r="M2020" s="802" t="s">
        <v>60</v>
      </c>
      <c r="N2020" s="804"/>
      <c r="O2020" s="858" t="s">
        <v>61</v>
      </c>
      <c r="P2020" s="859"/>
      <c r="Q2020" s="858" t="s">
        <v>62</v>
      </c>
      <c r="R2020" s="859"/>
      <c r="S2020" s="833" t="s">
        <v>1269</v>
      </c>
      <c r="T2020" s="834"/>
      <c r="U2020" s="834"/>
      <c r="V2020" s="834"/>
      <c r="W2020" s="775" t="s">
        <v>1281</v>
      </c>
      <c r="X2020" s="776"/>
      <c r="Y2020" s="776"/>
      <c r="Z2020" s="777"/>
      <c r="AA2020" s="775" t="s">
        <v>1270</v>
      </c>
      <c r="AB2020" s="776"/>
      <c r="AC2020" s="776"/>
      <c r="AD2020" s="777"/>
      <c r="AE2020" s="60"/>
      <c r="AF2020" s="259"/>
      <c r="AG2020" s="285">
        <f>COUNTBLANK(M2022:AD2170)</f>
        <v>2682</v>
      </c>
      <c r="AH2020" s="285">
        <v>2682</v>
      </c>
      <c r="AI2020" s="285">
        <f>IF(SUM(AG2022:AG2170)=0,AG2020,1)</f>
        <v>1</v>
      </c>
      <c r="AJ2020" s="374"/>
      <c r="AK2020" s="374"/>
      <c r="AL2020" s="374"/>
      <c r="AM2020" s="374"/>
      <c r="AN2020" s="374"/>
      <c r="CB2020" s="410"/>
    </row>
    <row r="2021" spans="1:143" ht="43.5" customHeight="1" x14ac:dyDescent="0.25">
      <c r="C2021" s="808"/>
      <c r="D2021" s="809"/>
      <c r="E2021" s="810"/>
      <c r="F2021" s="801"/>
      <c r="G2021" s="801"/>
      <c r="H2021" s="809"/>
      <c r="I2021" s="809"/>
      <c r="J2021" s="809"/>
      <c r="K2021" s="809"/>
      <c r="L2021" s="810"/>
      <c r="M2021" s="808"/>
      <c r="N2021" s="810"/>
      <c r="O2021" s="862"/>
      <c r="P2021" s="863"/>
      <c r="Q2021" s="862"/>
      <c r="R2021" s="863"/>
      <c r="S2021" s="814" t="s">
        <v>78</v>
      </c>
      <c r="T2021" s="814"/>
      <c r="U2021" s="189" t="s">
        <v>61</v>
      </c>
      <c r="V2021" s="189" t="s">
        <v>62</v>
      </c>
      <c r="W2021" s="814" t="s">
        <v>78</v>
      </c>
      <c r="X2021" s="814"/>
      <c r="Y2021" s="189" t="s">
        <v>61</v>
      </c>
      <c r="Z2021" s="189" t="s">
        <v>62</v>
      </c>
      <c r="AA2021" s="814" t="s">
        <v>78</v>
      </c>
      <c r="AB2021" s="814"/>
      <c r="AC2021" s="189" t="s">
        <v>61</v>
      </c>
      <c r="AD2021" s="189" t="s">
        <v>62</v>
      </c>
      <c r="AE2021" s="60"/>
      <c r="AF2021" s="259"/>
      <c r="AG2021" s="374" t="s">
        <v>1930</v>
      </c>
      <c r="AH2021" s="374"/>
      <c r="AI2021" s="374"/>
      <c r="AJ2021" s="374"/>
      <c r="AK2021" s="404" t="s">
        <v>1913</v>
      </c>
      <c r="AL2021" s="405" t="s">
        <v>1910</v>
      </c>
      <c r="AM2021" s="406" t="s">
        <v>1914</v>
      </c>
      <c r="AN2021" s="406" t="s">
        <v>1915</v>
      </c>
      <c r="AO2021" s="407" t="s">
        <v>1913</v>
      </c>
      <c r="AP2021" s="405" t="s">
        <v>1910</v>
      </c>
      <c r="AQ2021" s="406" t="s">
        <v>1914</v>
      </c>
      <c r="AR2021" s="406" t="s">
        <v>1915</v>
      </c>
      <c r="AS2021" s="407" t="s">
        <v>1913</v>
      </c>
      <c r="AT2021" s="405" t="s">
        <v>1910</v>
      </c>
      <c r="AU2021" s="406" t="s">
        <v>1914</v>
      </c>
      <c r="AV2021" s="406" t="s">
        <v>1915</v>
      </c>
      <c r="AW2021" s="407" t="s">
        <v>1913</v>
      </c>
      <c r="AX2021" s="405" t="s">
        <v>1910</v>
      </c>
      <c r="AY2021" s="406" t="s">
        <v>1914</v>
      </c>
      <c r="AZ2021" s="406" t="s">
        <v>1915</v>
      </c>
      <c r="BA2021" s="407" t="s">
        <v>1913</v>
      </c>
      <c r="BB2021" s="405" t="s">
        <v>1910</v>
      </c>
      <c r="BC2021" s="406" t="s">
        <v>1914</v>
      </c>
      <c r="BD2021" s="406" t="s">
        <v>1915</v>
      </c>
      <c r="BE2021" s="407" t="s">
        <v>1913</v>
      </c>
      <c r="BF2021" s="405" t="s">
        <v>1910</v>
      </c>
      <c r="BG2021" s="406" t="s">
        <v>1914</v>
      </c>
      <c r="BH2021" s="408" t="s">
        <v>1915</v>
      </c>
      <c r="CA2021" s="409"/>
      <c r="CB2021" s="398"/>
      <c r="CC2021" s="410"/>
      <c r="CD2021" s="410"/>
      <c r="CE2021" s="410"/>
      <c r="CF2021" s="410"/>
      <c r="CG2021" s="410"/>
      <c r="CH2021" s="410"/>
      <c r="CI2021" s="410"/>
      <c r="CJ2021" s="410"/>
      <c r="CK2021" s="410"/>
      <c r="CL2021" s="410"/>
      <c r="CM2021" s="410"/>
      <c r="CN2021" s="410"/>
      <c r="CO2021" s="410"/>
      <c r="CP2021" s="410"/>
      <c r="CQ2021" s="410"/>
      <c r="CR2021" s="410"/>
      <c r="CS2021" s="410"/>
      <c r="CT2021" s="410"/>
      <c r="CU2021" s="410"/>
      <c r="CV2021" s="410"/>
      <c r="CW2021" s="410"/>
      <c r="CX2021" s="410"/>
      <c r="CY2021" s="410"/>
      <c r="CZ2021" s="410"/>
      <c r="DA2021" s="410"/>
      <c r="DB2021" s="410"/>
      <c r="DC2021" s="410"/>
      <c r="DD2021" s="410"/>
      <c r="DE2021" s="411"/>
      <c r="DG2021" s="409"/>
      <c r="DH2021" s="410"/>
      <c r="DI2021" s="410"/>
      <c r="DJ2021" s="410"/>
      <c r="DK2021" s="410"/>
      <c r="DL2021" s="410"/>
      <c r="DM2021" s="410"/>
      <c r="DN2021" s="410"/>
      <c r="DO2021" s="410"/>
      <c r="DP2021" s="410"/>
      <c r="DQ2021" s="410"/>
      <c r="DR2021" s="410"/>
      <c r="DS2021" s="410"/>
      <c r="DT2021" s="410"/>
      <c r="DU2021" s="410"/>
      <c r="DV2021" s="410"/>
      <c r="DW2021" s="410"/>
      <c r="DX2021" s="410"/>
      <c r="DY2021" s="410"/>
      <c r="DZ2021" s="410"/>
      <c r="EA2021" s="410"/>
      <c r="EB2021" s="410"/>
      <c r="EC2021" s="410"/>
      <c r="ED2021" s="410"/>
      <c r="EE2021" s="410"/>
      <c r="EF2021" s="410"/>
      <c r="EG2021" s="410"/>
      <c r="EH2021" s="410"/>
      <c r="EI2021" s="410"/>
      <c r="EJ2021" s="410"/>
      <c r="EK2021" s="410"/>
      <c r="EL2021" s="411"/>
    </row>
    <row r="2022" spans="1:143" ht="15" customHeight="1" x14ac:dyDescent="0.25">
      <c r="C2022" s="795" t="s">
        <v>301</v>
      </c>
      <c r="D2022" s="717" t="s">
        <v>1493</v>
      </c>
      <c r="E2022" s="718"/>
      <c r="F2022" s="703" t="s">
        <v>290</v>
      </c>
      <c r="G2022" s="703"/>
      <c r="H2022" s="774" t="s">
        <v>295</v>
      </c>
      <c r="I2022" s="774"/>
      <c r="J2022" s="774"/>
      <c r="K2022" s="774"/>
      <c r="L2022" s="774"/>
      <c r="M2022" s="864"/>
      <c r="N2022" s="865"/>
      <c r="O2022" s="864"/>
      <c r="P2022" s="865"/>
      <c r="Q2022" s="864"/>
      <c r="R2022" s="865"/>
      <c r="S2022" s="868"/>
      <c r="T2022" s="869"/>
      <c r="U2022" s="280"/>
      <c r="V2022" s="280"/>
      <c r="W2022" s="628"/>
      <c r="X2022" s="628"/>
      <c r="Y2022" s="281"/>
      <c r="Z2022" s="281"/>
      <c r="AA2022" s="628"/>
      <c r="AB2022" s="628"/>
      <c r="AC2022" s="281"/>
      <c r="AD2022" s="281"/>
      <c r="AE2022" s="60"/>
      <c r="AF2022" s="259"/>
      <c r="AG2022" s="374">
        <f>IF(AND(M2022="NA",COUNTBLANK(O2022:AD2022)=16),6,COUNTBLANK(M2022:AD2022))</f>
        <v>18</v>
      </c>
      <c r="AH2022" s="374"/>
      <c r="AI2022" s="374"/>
      <c r="AJ2022" s="374"/>
      <c r="AK2022" s="412">
        <f>M2022</f>
        <v>0</v>
      </c>
      <c r="AL2022" s="379">
        <f t="shared" ref="AL2022:AL2053" si="4521">COUNTIF(O2022:R2022,"ns")</f>
        <v>0</v>
      </c>
      <c r="AM2022" s="380">
        <f>SUM(O2022:R2022)</f>
        <v>0</v>
      </c>
      <c r="AN2022" s="292">
        <f>IF($AG$2020=$AH$2020,0,IF(OR(AND(AK2022=0,AL2022&gt;0),AND(AK2022="ns",AM2022&gt;0),AND(AK2022="ns",AL2022=0,AM2022=0)),1,IF(OR(AND(AK2022&gt;0,AL2022=2),AND(AK2022="ns",AL2022=2),AND(AK2022="ns",AM2022=0,AL2022&gt;0),AK2022=AM2022),0,1)))</f>
        <v>0</v>
      </c>
      <c r="AO2022" s="388">
        <f>O2022</f>
        <v>0</v>
      </c>
      <c r="AP2022" s="379">
        <f t="shared" ref="AP2022:AP2053" si="4522">COUNTIF(AC2022,"ns")+COUNTIF(Y2022,"ns")+COUNTIF(U2022,"ns")+COUNTIF(E2177,"ns")+COUNTIF(I2177,"ns")+COUNTIF(M2177,"ns")+COUNTIF(Q2177,"ns")+COUNTIF(U2177,"ns")+COUNTIF(Y2177,"ns")+COUNTIF(AC2177,"ns")</f>
        <v>0</v>
      </c>
      <c r="AQ2022" s="380">
        <f>SUM(U2022,Y2022,AC2022,E2177,I2177,M2177,Q2177,U2177,Y2177,AC2177)</f>
        <v>0</v>
      </c>
      <c r="AR2022" s="317">
        <f>IF($AG$2020=$AH$2020,0,IF(OR(AND(AO2022=0,AP2022&gt;0),AND(AO2022="NS",AQ2022&gt;0),AND(AO2022="NS",AQ2022=0,AP2022=0)),1,IF(OR(AND(AP2022&gt;=2,AQ2022&lt;AO2022),AND(AO2022="NS",AQ2022=0,AP2022&gt;0),AO2022=AQ2022),0,1)))</f>
        <v>0</v>
      </c>
      <c r="AS2022" s="388">
        <f>Q2022</f>
        <v>0</v>
      </c>
      <c r="AT2022" s="379">
        <f t="shared" ref="AT2022:AT2053" si="4523">COUNTIF(V2022,"ns")+COUNTIF(AD2022,"ns")+COUNTIF(Z2022,"ns")++COUNTIF(F2177,"ns")+COUNTIF(J2177,"ns")+COUNTIF(N2177,"ns")+COUNTIF(R2177,"ns")+COUNTIF(V2177,"ns")+COUNTIF(Z2177,"ns")+COUNTIF(AD2177,"ns")</f>
        <v>0</v>
      </c>
      <c r="AU2022" s="380">
        <f>SUM(Z2022,AD2022,V2022,F2177,J2177,N2177,R2177,V2177,Z2177,AD2177)</f>
        <v>0</v>
      </c>
      <c r="AV2022" s="317">
        <f>IF($AG$2020=$AH$2020,0,IF(OR(AND(AS2022=0,AT2022&gt;0),AND(AS2022="NS",AU2022&gt;0),AND(AS2022="NS",AU2022=0,AT2022=0)),1,IF(OR(AND(AT2022&gt;=2,AU2022&lt;AS2022),AND(AS2022="NS",AU2022=0,AT2022&gt;0),AS2022=AU2022),0,1)))</f>
        <v>0</v>
      </c>
      <c r="AW2022" s="388">
        <f>S2022</f>
        <v>0</v>
      </c>
      <c r="AX2022" s="379">
        <f t="shared" ref="AX2022:AX2053" si="4524">COUNTIF(U2022:V2022,"ns")</f>
        <v>0</v>
      </c>
      <c r="AY2022" s="380">
        <f>SUM(U2022:V2022)</f>
        <v>0</v>
      </c>
      <c r="AZ2022" s="292">
        <f>IF($AG$2020=$AH$2020,0,IF(OR(AND(AW2022=0,AX2022&gt;0),AND(AW2022="ns",AY2022&gt;0),AND(AW2022="ns",AX2022=0,AY2022=0)),1,IF(OR(AND(AW2022&gt;0,AX2022=2),AND(AW2022="ns",AX2022=2),AND(AW2022="ns",AY2022=0,AX2022&gt;0),AW2022=AY2022),0,1)))</f>
        <v>0</v>
      </c>
      <c r="BA2022" s="388">
        <f>W2022</f>
        <v>0</v>
      </c>
      <c r="BB2022" s="379">
        <f t="shared" ref="BB2022:BB2053" si="4525">COUNTIF(Y2022:Z2022,"ns")</f>
        <v>0</v>
      </c>
      <c r="BC2022" s="380">
        <f>SUM(Y2022:Z2022)</f>
        <v>0</v>
      </c>
      <c r="BD2022" s="292">
        <f>IF($AG$2020=$AH$2020,0,IF(OR(AND(BA2022=0,BB2022&gt;0),AND(BA2022="ns",BC2022&gt;0),AND(BA2022="ns",BB2022=0,BC2022=0)),1,IF(OR(AND(BA2022&gt;0,BB2022=2),AND(BA2022="ns",BB2022=2),AND(BA2022="ns",BC2022=0,BB2022&gt;0),BA2022=BC2022),0,1)))</f>
        <v>0</v>
      </c>
      <c r="BE2022" s="388">
        <f>AA2022</f>
        <v>0</v>
      </c>
      <c r="BF2022" s="379">
        <f t="shared" ref="BF2022:BF2053" si="4526">COUNTIF(AC2022:AD2022,"ns")</f>
        <v>0</v>
      </c>
      <c r="BG2022" s="380">
        <f>SUM(AC2022:AD2022)</f>
        <v>0</v>
      </c>
      <c r="BH2022" s="292">
        <f>IF($AG$2020=$AH$2020,0,IF(OR(AND(BE2022=0,BF2022&gt;0),AND(BE2022="ns",BG2022&gt;0),AND(BE2022="ns",BF2022=0,BG2022=0)),1,IF(OR(AND(BE2022&gt;0,BF2022=2),AND(BE2022="ns",BF2022=2),AND(BE2022="ns",BG2022=0,BF2022&gt;0),BE2022=BG2022),0,1)))</f>
        <v>0</v>
      </c>
      <c r="CA2022" s="413"/>
      <c r="CB2022" s="398"/>
      <c r="CC2022" s="398"/>
      <c r="CD2022" s="398"/>
      <c r="CE2022" s="398"/>
      <c r="CF2022" s="398"/>
      <c r="CG2022" s="398"/>
      <c r="CH2022" s="398"/>
      <c r="CI2022" s="398"/>
      <c r="CJ2022" s="398"/>
      <c r="CK2022" s="398"/>
      <c r="CL2022" s="398"/>
      <c r="CM2022" s="398"/>
      <c r="CN2022" s="398"/>
      <c r="CO2022" s="398"/>
      <c r="CP2022" s="398"/>
      <c r="CQ2022" s="398"/>
      <c r="CR2022" s="398"/>
      <c r="CS2022" s="398"/>
      <c r="CT2022" s="398"/>
      <c r="CU2022" s="398"/>
      <c r="CV2022" s="398"/>
      <c r="CW2022" s="398"/>
      <c r="CX2022" s="398"/>
      <c r="CY2022" s="398"/>
      <c r="CZ2022" s="398"/>
      <c r="DA2022" s="398"/>
      <c r="DB2022" s="398"/>
      <c r="DC2022" s="398"/>
      <c r="DD2022" s="398"/>
      <c r="DE2022" s="414"/>
      <c r="DG2022" s="610"/>
      <c r="DH2022" s="611"/>
      <c r="DI2022" s="415"/>
      <c r="DJ2022" s="416"/>
      <c r="DK2022" s="416"/>
      <c r="DL2022" s="416"/>
      <c r="DM2022" s="416"/>
      <c r="DN2022" s="416"/>
      <c r="DO2022" s="416"/>
      <c r="DP2022" s="416"/>
      <c r="DQ2022" s="416"/>
      <c r="DR2022" s="416"/>
      <c r="DS2022" s="416"/>
      <c r="DT2022" s="416"/>
      <c r="DU2022" s="416"/>
      <c r="DV2022" s="416"/>
      <c r="DW2022" s="416"/>
      <c r="DX2022" s="416"/>
      <c r="DY2022" s="416"/>
      <c r="DZ2022" s="416"/>
      <c r="EA2022" s="416"/>
      <c r="EB2022" s="416"/>
      <c r="EC2022" s="416"/>
      <c r="ED2022" s="416"/>
      <c r="EE2022" s="416"/>
      <c r="EF2022" s="416"/>
      <c r="EG2022" s="416"/>
      <c r="EH2022" s="416"/>
      <c r="EI2022" s="416"/>
      <c r="EJ2022" s="416"/>
      <c r="EK2022" s="416"/>
      <c r="EL2022" s="417"/>
    </row>
    <row r="2023" spans="1:143" ht="15" customHeight="1" x14ac:dyDescent="0.25">
      <c r="C2023" s="796"/>
      <c r="D2023" s="719"/>
      <c r="E2023" s="720"/>
      <c r="F2023" s="703" t="s">
        <v>291</v>
      </c>
      <c r="G2023" s="703"/>
      <c r="H2023" s="704" t="s">
        <v>296</v>
      </c>
      <c r="I2023" s="705"/>
      <c r="J2023" s="705"/>
      <c r="K2023" s="705"/>
      <c r="L2023" s="706"/>
      <c r="M2023" s="864"/>
      <c r="N2023" s="865"/>
      <c r="O2023" s="864"/>
      <c r="P2023" s="865"/>
      <c r="Q2023" s="864"/>
      <c r="R2023" s="865"/>
      <c r="S2023" s="868"/>
      <c r="T2023" s="869"/>
      <c r="U2023" s="280"/>
      <c r="V2023" s="280"/>
      <c r="W2023" s="628"/>
      <c r="X2023" s="628"/>
      <c r="Y2023" s="281"/>
      <c r="Z2023" s="281"/>
      <c r="AA2023" s="628"/>
      <c r="AB2023" s="628"/>
      <c r="AC2023" s="281"/>
      <c r="AD2023" s="281"/>
      <c r="AE2023" s="60"/>
      <c r="AF2023" s="259"/>
      <c r="AG2023" s="374">
        <f t="shared" ref="AG2023:AG2086" si="4527">IF(AND(M2023="NA",COUNTBLANK(O2023:AD2023)=16),6,COUNTBLANK(M2023:AD2023))</f>
        <v>18</v>
      </c>
      <c r="AH2023" s="399"/>
      <c r="AK2023" s="412">
        <f t="shared" ref="AK2023:AK2086" si="4528">M2023</f>
        <v>0</v>
      </c>
      <c r="AL2023" s="379">
        <f t="shared" si="4521"/>
        <v>0</v>
      </c>
      <c r="AM2023" s="380">
        <f t="shared" ref="AM2023:AM2086" si="4529">SUM(O2023:R2023)</f>
        <v>0</v>
      </c>
      <c r="AN2023" s="292">
        <f t="shared" ref="AN2023:AN2086" si="4530">IF($AG$2020=$AH$2020,0,IF(OR(AND(AK2023=0,AL2023&gt;0),AND(AK2023="ns",AM2023&gt;0),AND(AK2023="ns",AL2023=0,AM2023=0)),1,IF(OR(AND(AK2023&gt;0,AL2023=2),AND(AK2023="ns",AL2023=2),AND(AK2023="ns",AM2023=0,AL2023&gt;0),AK2023=AM2023),0,1)))</f>
        <v>0</v>
      </c>
      <c r="AO2023" s="388">
        <f t="shared" ref="AO2023:AO2086" si="4531">O2023</f>
        <v>0</v>
      </c>
      <c r="AP2023" s="379">
        <f t="shared" si="4522"/>
        <v>0</v>
      </c>
      <c r="AQ2023" s="380">
        <f t="shared" ref="AQ2023:AQ2086" si="4532">SUM(U2023,Y2023,AC2023,E2178,I2178,M2178,Q2178,U2178,Y2178,AC2178)</f>
        <v>0</v>
      </c>
      <c r="AR2023" s="317">
        <f t="shared" ref="AR2023:AR2086" si="4533">IF($AG$2020=$AH$2020,0,IF(OR(AND(AO2023=0,AP2023&gt;0),AND(AO2023="NS",AQ2023&gt;0),AND(AO2023="NS",AQ2023=0,AP2023=0)),1,IF(OR(AND(AP2023&gt;=2,AQ2023&lt;AO2023),AND(AO2023="NS",AQ2023=0,AP2023&gt;0),AO2023=AQ2023),0,1)))</f>
        <v>0</v>
      </c>
      <c r="AS2023" s="388">
        <f t="shared" ref="AS2023:AS2086" si="4534">Q2023</f>
        <v>0</v>
      </c>
      <c r="AT2023" s="379">
        <f t="shared" si="4523"/>
        <v>0</v>
      </c>
      <c r="AU2023" s="380">
        <f t="shared" ref="AU2023:AU2086" si="4535">SUM(Z2023,AD2023,V2023,F2178,J2178,N2178,R2178,V2178,Z2178,AD2178)</f>
        <v>0</v>
      </c>
      <c r="AV2023" s="317">
        <f t="shared" ref="AV2023:AV2086" si="4536">IF($AG$2020=$AH$2020,0,IF(OR(AND(AS2023=0,AT2023&gt;0),AND(AS2023="NS",AU2023&gt;0),AND(AS2023="NS",AU2023=0,AT2023=0)),1,IF(OR(AND(AT2023&gt;=2,AU2023&lt;AS2023),AND(AS2023="NS",AU2023=0,AT2023&gt;0),AS2023=AU2023),0,1)))</f>
        <v>0</v>
      </c>
      <c r="AW2023" s="388">
        <f t="shared" ref="AW2023:AW2086" si="4537">S2023</f>
        <v>0</v>
      </c>
      <c r="AX2023" s="379">
        <f t="shared" si="4524"/>
        <v>0</v>
      </c>
      <c r="AY2023" s="380">
        <f t="shared" ref="AY2023:AY2086" si="4538">SUM(U2023:V2023)</f>
        <v>0</v>
      </c>
      <c r="AZ2023" s="292">
        <f t="shared" ref="AZ2023:AZ2086" si="4539">IF($AG$2020=$AH$2020,0,IF(OR(AND(AW2023=0,AX2023&gt;0),AND(AW2023="ns",AY2023&gt;0),AND(AW2023="ns",AX2023=0,AY2023=0)),1,IF(OR(AND(AW2023&gt;0,AX2023=2),AND(AW2023="ns",AX2023=2),AND(AW2023="ns",AY2023=0,AX2023&gt;0),AW2023=AY2023),0,1)))</f>
        <v>0</v>
      </c>
      <c r="BA2023" s="388">
        <f t="shared" ref="BA2023:BA2086" si="4540">W2023</f>
        <v>0</v>
      </c>
      <c r="BB2023" s="379">
        <f t="shared" si="4525"/>
        <v>0</v>
      </c>
      <c r="BC2023" s="380">
        <f t="shared" ref="BC2023:BC2086" si="4541">SUM(Y2023:Z2023)</f>
        <v>0</v>
      </c>
      <c r="BD2023" s="292">
        <f t="shared" ref="BD2023:BD2086" si="4542">IF($AG$2020=$AH$2020,0,IF(OR(AND(BA2023=0,BB2023&gt;0),AND(BA2023="ns",BC2023&gt;0),AND(BA2023="ns",BB2023=0,BC2023=0)),1,IF(OR(AND(BA2023&gt;0,BB2023=2),AND(BA2023="ns",BB2023=2),AND(BA2023="ns",BC2023=0,BB2023&gt;0),BA2023=BC2023),0,1)))</f>
        <v>0</v>
      </c>
      <c r="BE2023" s="388">
        <f t="shared" ref="BE2023:BE2086" si="4543">AA2023</f>
        <v>0</v>
      </c>
      <c r="BF2023" s="379">
        <f t="shared" si="4526"/>
        <v>0</v>
      </c>
      <c r="BG2023" s="380">
        <f t="shared" ref="BG2023:BG2086" si="4544">SUM(AC2023:AD2023)</f>
        <v>0</v>
      </c>
      <c r="BH2023" s="292">
        <f t="shared" ref="BH2023:BH2086" si="4545">IF($AG$2020=$AH$2020,0,IF(OR(AND(BE2023=0,BF2023&gt;0),AND(BE2023="ns",BG2023&gt;0),AND(BE2023="ns",BF2023=0,BG2023=0)),1,IF(OR(AND(BE2023&gt;0,BF2023=2),AND(BE2023="ns",BF2023=2),AND(BE2023="ns",BG2023=0,BF2023&gt;0),BE2023=BG2023),0,1)))</f>
        <v>0</v>
      </c>
      <c r="CA2023" s="413"/>
      <c r="CB2023" s="398"/>
      <c r="CC2023" s="398"/>
      <c r="CD2023" s="398"/>
      <c r="CE2023" s="398"/>
      <c r="CF2023" s="398"/>
      <c r="CG2023" s="398"/>
      <c r="CH2023" s="398"/>
      <c r="CI2023" s="398"/>
      <c r="CJ2023" s="398"/>
      <c r="CK2023" s="398"/>
      <c r="CL2023" s="398"/>
      <c r="CM2023" s="398"/>
      <c r="CN2023" s="398"/>
      <c r="CO2023" s="398"/>
      <c r="CP2023" s="398"/>
      <c r="CQ2023" s="398"/>
      <c r="CR2023" s="398"/>
      <c r="CS2023" s="398"/>
      <c r="CT2023" s="398"/>
      <c r="CU2023" s="398"/>
      <c r="CV2023" s="398"/>
      <c r="CW2023" s="398"/>
      <c r="CX2023" s="398"/>
      <c r="CY2023" s="398"/>
      <c r="CZ2023" s="398"/>
      <c r="DA2023" s="398"/>
      <c r="DB2023" s="398"/>
      <c r="DC2023" s="398"/>
      <c r="DD2023" s="398"/>
      <c r="DE2023" s="414"/>
      <c r="DG2023" s="610"/>
      <c r="DH2023" s="611"/>
      <c r="DI2023" s="415"/>
      <c r="DJ2023" s="416"/>
      <c r="DK2023" s="416"/>
      <c r="DL2023" s="416"/>
      <c r="DM2023" s="416"/>
      <c r="DN2023" s="416"/>
      <c r="DO2023" s="416"/>
      <c r="DP2023" s="416"/>
      <c r="DQ2023" s="416"/>
      <c r="DR2023" s="416"/>
      <c r="DS2023" s="416"/>
      <c r="DT2023" s="416"/>
      <c r="DU2023" s="416"/>
      <c r="DV2023" s="416"/>
      <c r="DW2023" s="416"/>
      <c r="DX2023" s="416"/>
      <c r="DY2023" s="416"/>
      <c r="DZ2023" s="416"/>
      <c r="EA2023" s="416"/>
      <c r="EB2023" s="416"/>
      <c r="EC2023" s="416"/>
      <c r="ED2023" s="416"/>
      <c r="EE2023" s="416"/>
      <c r="EF2023" s="416"/>
      <c r="EG2023" s="416"/>
      <c r="EH2023" s="416"/>
      <c r="EI2023" s="416"/>
      <c r="EJ2023" s="416"/>
      <c r="EK2023" s="416"/>
      <c r="EL2023" s="417"/>
    </row>
    <row r="2024" spans="1:143" ht="15" customHeight="1" x14ac:dyDescent="0.25">
      <c r="C2024" s="796"/>
      <c r="D2024" s="719"/>
      <c r="E2024" s="720"/>
      <c r="F2024" s="703" t="s">
        <v>292</v>
      </c>
      <c r="G2024" s="703"/>
      <c r="H2024" s="704" t="s">
        <v>297</v>
      </c>
      <c r="I2024" s="705"/>
      <c r="J2024" s="705"/>
      <c r="K2024" s="705"/>
      <c r="L2024" s="706"/>
      <c r="M2024" s="864"/>
      <c r="N2024" s="865"/>
      <c r="O2024" s="864"/>
      <c r="P2024" s="865"/>
      <c r="Q2024" s="864"/>
      <c r="R2024" s="865"/>
      <c r="S2024" s="868"/>
      <c r="T2024" s="869"/>
      <c r="U2024" s="280"/>
      <c r="V2024" s="280"/>
      <c r="W2024" s="628"/>
      <c r="X2024" s="628"/>
      <c r="Y2024" s="281"/>
      <c r="Z2024" s="281"/>
      <c r="AA2024" s="628"/>
      <c r="AB2024" s="628"/>
      <c r="AC2024" s="281"/>
      <c r="AD2024" s="281"/>
      <c r="AE2024" s="60"/>
      <c r="AF2024" s="259"/>
      <c r="AG2024" s="374">
        <f t="shared" si="4527"/>
        <v>18</v>
      </c>
      <c r="AH2024" s="399"/>
      <c r="AK2024" s="412">
        <f t="shared" si="4528"/>
        <v>0</v>
      </c>
      <c r="AL2024" s="379">
        <f t="shared" si="4521"/>
        <v>0</v>
      </c>
      <c r="AM2024" s="380">
        <f t="shared" si="4529"/>
        <v>0</v>
      </c>
      <c r="AN2024" s="292">
        <f t="shared" si="4530"/>
        <v>0</v>
      </c>
      <c r="AO2024" s="388">
        <f t="shared" si="4531"/>
        <v>0</v>
      </c>
      <c r="AP2024" s="379">
        <f t="shared" si="4522"/>
        <v>0</v>
      </c>
      <c r="AQ2024" s="380">
        <f t="shared" si="4532"/>
        <v>0</v>
      </c>
      <c r="AR2024" s="317">
        <f t="shared" si="4533"/>
        <v>0</v>
      </c>
      <c r="AS2024" s="388">
        <f t="shared" si="4534"/>
        <v>0</v>
      </c>
      <c r="AT2024" s="379">
        <f t="shared" si="4523"/>
        <v>0</v>
      </c>
      <c r="AU2024" s="380">
        <f t="shared" si="4535"/>
        <v>0</v>
      </c>
      <c r="AV2024" s="317">
        <f t="shared" si="4536"/>
        <v>0</v>
      </c>
      <c r="AW2024" s="388">
        <f t="shared" si="4537"/>
        <v>0</v>
      </c>
      <c r="AX2024" s="379">
        <f t="shared" si="4524"/>
        <v>0</v>
      </c>
      <c r="AY2024" s="380">
        <f t="shared" si="4538"/>
        <v>0</v>
      </c>
      <c r="AZ2024" s="292">
        <f t="shared" si="4539"/>
        <v>0</v>
      </c>
      <c r="BA2024" s="388">
        <f t="shared" si="4540"/>
        <v>0</v>
      </c>
      <c r="BB2024" s="379">
        <f t="shared" si="4525"/>
        <v>0</v>
      </c>
      <c r="BC2024" s="380">
        <f t="shared" si="4541"/>
        <v>0</v>
      </c>
      <c r="BD2024" s="292">
        <f t="shared" si="4542"/>
        <v>0</v>
      </c>
      <c r="BE2024" s="388">
        <f t="shared" si="4543"/>
        <v>0</v>
      </c>
      <c r="BF2024" s="379">
        <f t="shared" si="4526"/>
        <v>0</v>
      </c>
      <c r="BG2024" s="380">
        <f t="shared" si="4544"/>
        <v>0</v>
      </c>
      <c r="BH2024" s="292">
        <f t="shared" si="4545"/>
        <v>0</v>
      </c>
      <c r="CA2024" s="413"/>
      <c r="CB2024" s="398"/>
      <c r="CC2024" s="398"/>
      <c r="CD2024" s="398"/>
      <c r="CE2024" s="398"/>
      <c r="CF2024" s="398"/>
      <c r="CG2024" s="398"/>
      <c r="CH2024" s="398"/>
      <c r="CI2024" s="398"/>
      <c r="CJ2024" s="398"/>
      <c r="CK2024" s="398"/>
      <c r="CL2024" s="398"/>
      <c r="CM2024" s="398"/>
      <c r="CN2024" s="398"/>
      <c r="CO2024" s="398"/>
      <c r="CP2024" s="398"/>
      <c r="CQ2024" s="398"/>
      <c r="CR2024" s="398"/>
      <c r="CS2024" s="398"/>
      <c r="CT2024" s="398"/>
      <c r="CU2024" s="398"/>
      <c r="CV2024" s="398"/>
      <c r="CW2024" s="398"/>
      <c r="CX2024" s="398"/>
      <c r="CY2024" s="398"/>
      <c r="CZ2024" s="398"/>
      <c r="DA2024" s="398"/>
      <c r="DB2024" s="398"/>
      <c r="DC2024" s="398"/>
      <c r="DD2024" s="398"/>
      <c r="DE2024" s="414"/>
      <c r="DG2024" s="610"/>
      <c r="DH2024" s="611"/>
      <c r="DI2024" s="415"/>
      <c r="DJ2024" s="416"/>
      <c r="DK2024" s="416"/>
      <c r="DL2024" s="416"/>
      <c r="DM2024" s="416"/>
      <c r="DN2024" s="416"/>
      <c r="DO2024" s="416"/>
      <c r="DP2024" s="416"/>
      <c r="DQ2024" s="416"/>
      <c r="DR2024" s="416"/>
      <c r="DS2024" s="416"/>
      <c r="DT2024" s="416"/>
      <c r="DU2024" s="416"/>
      <c r="DV2024" s="416"/>
      <c r="DW2024" s="416"/>
      <c r="DX2024" s="416"/>
      <c r="DY2024" s="416"/>
      <c r="DZ2024" s="416"/>
      <c r="EA2024" s="416"/>
      <c r="EB2024" s="416"/>
      <c r="EC2024" s="416"/>
      <c r="ED2024" s="416"/>
      <c r="EE2024" s="416"/>
      <c r="EF2024" s="416"/>
      <c r="EG2024" s="416"/>
      <c r="EH2024" s="416"/>
      <c r="EI2024" s="416"/>
      <c r="EJ2024" s="416"/>
      <c r="EK2024" s="416"/>
      <c r="EL2024" s="417"/>
    </row>
    <row r="2025" spans="1:143" ht="15" customHeight="1" x14ac:dyDescent="0.25">
      <c r="C2025" s="796"/>
      <c r="D2025" s="719"/>
      <c r="E2025" s="720"/>
      <c r="F2025" s="703" t="s">
        <v>293</v>
      </c>
      <c r="G2025" s="703"/>
      <c r="H2025" s="704" t="s">
        <v>298</v>
      </c>
      <c r="I2025" s="705"/>
      <c r="J2025" s="705"/>
      <c r="K2025" s="705"/>
      <c r="L2025" s="706"/>
      <c r="M2025" s="864"/>
      <c r="N2025" s="865"/>
      <c r="O2025" s="864"/>
      <c r="P2025" s="865"/>
      <c r="Q2025" s="864"/>
      <c r="R2025" s="865"/>
      <c r="S2025" s="868"/>
      <c r="T2025" s="869"/>
      <c r="U2025" s="280"/>
      <c r="V2025" s="280"/>
      <c r="W2025" s="628"/>
      <c r="X2025" s="628"/>
      <c r="Y2025" s="281"/>
      <c r="Z2025" s="281"/>
      <c r="AA2025" s="628"/>
      <c r="AB2025" s="628"/>
      <c r="AC2025" s="281"/>
      <c r="AD2025" s="281"/>
      <c r="AE2025" s="60"/>
      <c r="AF2025" s="259"/>
      <c r="AG2025" s="374">
        <f t="shared" si="4527"/>
        <v>18</v>
      </c>
      <c r="AH2025" s="399"/>
      <c r="AK2025" s="412">
        <f t="shared" si="4528"/>
        <v>0</v>
      </c>
      <c r="AL2025" s="379">
        <f t="shared" si="4521"/>
        <v>0</v>
      </c>
      <c r="AM2025" s="380">
        <f t="shared" si="4529"/>
        <v>0</v>
      </c>
      <c r="AN2025" s="292">
        <f t="shared" si="4530"/>
        <v>0</v>
      </c>
      <c r="AO2025" s="388">
        <f t="shared" si="4531"/>
        <v>0</v>
      </c>
      <c r="AP2025" s="379">
        <f t="shared" si="4522"/>
        <v>0</v>
      </c>
      <c r="AQ2025" s="380">
        <f t="shared" si="4532"/>
        <v>0</v>
      </c>
      <c r="AR2025" s="317">
        <f t="shared" si="4533"/>
        <v>0</v>
      </c>
      <c r="AS2025" s="388">
        <f t="shared" si="4534"/>
        <v>0</v>
      </c>
      <c r="AT2025" s="379">
        <f t="shared" si="4523"/>
        <v>0</v>
      </c>
      <c r="AU2025" s="380">
        <f t="shared" si="4535"/>
        <v>0</v>
      </c>
      <c r="AV2025" s="317">
        <f t="shared" si="4536"/>
        <v>0</v>
      </c>
      <c r="AW2025" s="388">
        <f t="shared" si="4537"/>
        <v>0</v>
      </c>
      <c r="AX2025" s="379">
        <f t="shared" si="4524"/>
        <v>0</v>
      </c>
      <c r="AY2025" s="380">
        <f t="shared" si="4538"/>
        <v>0</v>
      </c>
      <c r="AZ2025" s="292">
        <f t="shared" si="4539"/>
        <v>0</v>
      </c>
      <c r="BA2025" s="388">
        <f t="shared" si="4540"/>
        <v>0</v>
      </c>
      <c r="BB2025" s="379">
        <f t="shared" si="4525"/>
        <v>0</v>
      </c>
      <c r="BC2025" s="380">
        <f t="shared" si="4541"/>
        <v>0</v>
      </c>
      <c r="BD2025" s="292">
        <f t="shared" si="4542"/>
        <v>0</v>
      </c>
      <c r="BE2025" s="388">
        <f t="shared" si="4543"/>
        <v>0</v>
      </c>
      <c r="BF2025" s="379">
        <f t="shared" si="4526"/>
        <v>0</v>
      </c>
      <c r="BG2025" s="380">
        <f t="shared" si="4544"/>
        <v>0</v>
      </c>
      <c r="BH2025" s="292">
        <f t="shared" si="4545"/>
        <v>0</v>
      </c>
      <c r="CA2025" s="413"/>
      <c r="CB2025" s="398"/>
      <c r="CC2025" s="398"/>
      <c r="CD2025" s="398"/>
      <c r="CE2025" s="398"/>
      <c r="CF2025" s="398"/>
      <c r="CG2025" s="398"/>
      <c r="CH2025" s="398"/>
      <c r="CI2025" s="398"/>
      <c r="CJ2025" s="398"/>
      <c r="CK2025" s="398"/>
      <c r="CL2025" s="398"/>
      <c r="CM2025" s="398"/>
      <c r="CN2025" s="398"/>
      <c r="CO2025" s="398"/>
      <c r="CP2025" s="398"/>
      <c r="CQ2025" s="398"/>
      <c r="CR2025" s="398"/>
      <c r="CS2025" s="398"/>
      <c r="CT2025" s="398"/>
      <c r="CU2025" s="398"/>
      <c r="CV2025" s="398"/>
      <c r="CW2025" s="398"/>
      <c r="CX2025" s="398"/>
      <c r="CY2025" s="398"/>
      <c r="CZ2025" s="398"/>
      <c r="DA2025" s="398"/>
      <c r="DB2025" s="398"/>
      <c r="DC2025" s="398"/>
      <c r="DD2025" s="398"/>
      <c r="DE2025" s="414"/>
      <c r="DG2025" s="610"/>
      <c r="DH2025" s="611"/>
      <c r="DI2025" s="415"/>
      <c r="DJ2025" s="416"/>
      <c r="DK2025" s="416"/>
      <c r="DL2025" s="416"/>
      <c r="DM2025" s="416"/>
      <c r="DN2025" s="416"/>
      <c r="DO2025" s="416"/>
      <c r="DP2025" s="416"/>
      <c r="DQ2025" s="416"/>
      <c r="DR2025" s="416"/>
      <c r="DS2025" s="416"/>
      <c r="DT2025" s="416"/>
      <c r="DU2025" s="416"/>
      <c r="DV2025" s="416"/>
      <c r="DW2025" s="416"/>
      <c r="DX2025" s="416"/>
      <c r="DY2025" s="416"/>
      <c r="DZ2025" s="416"/>
      <c r="EA2025" s="416"/>
      <c r="EB2025" s="416"/>
      <c r="EC2025" s="416"/>
      <c r="ED2025" s="416"/>
      <c r="EE2025" s="416"/>
      <c r="EF2025" s="416"/>
      <c r="EG2025" s="416"/>
      <c r="EH2025" s="416"/>
      <c r="EI2025" s="416"/>
      <c r="EJ2025" s="416"/>
      <c r="EK2025" s="416"/>
      <c r="EL2025" s="417"/>
    </row>
    <row r="2026" spans="1:143" ht="36" customHeight="1" x14ac:dyDescent="0.25">
      <c r="C2026" s="797"/>
      <c r="D2026" s="721"/>
      <c r="E2026" s="722"/>
      <c r="F2026" s="767" t="s">
        <v>294</v>
      </c>
      <c r="G2026" s="767"/>
      <c r="H2026" s="707" t="s">
        <v>299</v>
      </c>
      <c r="I2026" s="708"/>
      <c r="J2026" s="708"/>
      <c r="K2026" s="708"/>
      <c r="L2026" s="709"/>
      <c r="M2026" s="864"/>
      <c r="N2026" s="865"/>
      <c r="O2026" s="864"/>
      <c r="P2026" s="865"/>
      <c r="Q2026" s="864"/>
      <c r="R2026" s="865"/>
      <c r="S2026" s="868"/>
      <c r="T2026" s="869"/>
      <c r="U2026" s="280"/>
      <c r="V2026" s="280"/>
      <c r="W2026" s="628"/>
      <c r="X2026" s="628"/>
      <c r="Y2026" s="281"/>
      <c r="Z2026" s="281"/>
      <c r="AA2026" s="628"/>
      <c r="AB2026" s="628"/>
      <c r="AC2026" s="281"/>
      <c r="AD2026" s="281"/>
      <c r="AE2026" s="60"/>
      <c r="AF2026" s="259"/>
      <c r="AG2026" s="374">
        <f t="shared" si="4527"/>
        <v>18</v>
      </c>
      <c r="AH2026" s="399"/>
      <c r="AK2026" s="412">
        <f t="shared" si="4528"/>
        <v>0</v>
      </c>
      <c r="AL2026" s="379">
        <f t="shared" si="4521"/>
        <v>0</v>
      </c>
      <c r="AM2026" s="380">
        <f t="shared" si="4529"/>
        <v>0</v>
      </c>
      <c r="AN2026" s="292">
        <f t="shared" si="4530"/>
        <v>0</v>
      </c>
      <c r="AO2026" s="388">
        <f t="shared" si="4531"/>
        <v>0</v>
      </c>
      <c r="AP2026" s="379">
        <f t="shared" si="4522"/>
        <v>0</v>
      </c>
      <c r="AQ2026" s="380">
        <f t="shared" si="4532"/>
        <v>0</v>
      </c>
      <c r="AR2026" s="317">
        <f t="shared" si="4533"/>
        <v>0</v>
      </c>
      <c r="AS2026" s="388">
        <f t="shared" si="4534"/>
        <v>0</v>
      </c>
      <c r="AT2026" s="379">
        <f t="shared" si="4523"/>
        <v>0</v>
      </c>
      <c r="AU2026" s="380">
        <f t="shared" si="4535"/>
        <v>0</v>
      </c>
      <c r="AV2026" s="317">
        <f t="shared" si="4536"/>
        <v>0</v>
      </c>
      <c r="AW2026" s="388">
        <f t="shared" si="4537"/>
        <v>0</v>
      </c>
      <c r="AX2026" s="379">
        <f t="shared" si="4524"/>
        <v>0</v>
      </c>
      <c r="AY2026" s="380">
        <f t="shared" si="4538"/>
        <v>0</v>
      </c>
      <c r="AZ2026" s="292">
        <f t="shared" si="4539"/>
        <v>0</v>
      </c>
      <c r="BA2026" s="388">
        <f t="shared" si="4540"/>
        <v>0</v>
      </c>
      <c r="BB2026" s="379">
        <f t="shared" si="4525"/>
        <v>0</v>
      </c>
      <c r="BC2026" s="380">
        <f t="shared" si="4541"/>
        <v>0</v>
      </c>
      <c r="BD2026" s="292">
        <f t="shared" si="4542"/>
        <v>0</v>
      </c>
      <c r="BE2026" s="388">
        <f t="shared" si="4543"/>
        <v>0</v>
      </c>
      <c r="BF2026" s="379">
        <f t="shared" si="4526"/>
        <v>0</v>
      </c>
      <c r="BG2026" s="380">
        <f t="shared" si="4544"/>
        <v>0</v>
      </c>
      <c r="BH2026" s="292">
        <f t="shared" si="4545"/>
        <v>0</v>
      </c>
      <c r="CA2026" s="413"/>
      <c r="CB2026" s="398"/>
      <c r="CC2026" s="398"/>
      <c r="CD2026" s="398"/>
      <c r="CE2026" s="398"/>
      <c r="CF2026" s="398"/>
      <c r="CG2026" s="398"/>
      <c r="CH2026" s="398"/>
      <c r="CI2026" s="398"/>
      <c r="CJ2026" s="398"/>
      <c r="CK2026" s="398"/>
      <c r="CL2026" s="398"/>
      <c r="CM2026" s="398"/>
      <c r="CN2026" s="398"/>
      <c r="CO2026" s="398"/>
      <c r="CP2026" s="398"/>
      <c r="CQ2026" s="398"/>
      <c r="CR2026" s="398"/>
      <c r="CS2026" s="398"/>
      <c r="CT2026" s="398"/>
      <c r="CU2026" s="398"/>
      <c r="CV2026" s="398"/>
      <c r="CW2026" s="398"/>
      <c r="CX2026" s="398"/>
      <c r="CY2026" s="398"/>
      <c r="CZ2026" s="398"/>
      <c r="DA2026" s="398"/>
      <c r="DB2026" s="398"/>
      <c r="DC2026" s="398"/>
      <c r="DD2026" s="398"/>
      <c r="DE2026" s="414"/>
      <c r="DG2026" s="614" t="s">
        <v>294</v>
      </c>
      <c r="DH2026" s="615"/>
      <c r="DI2026" s="418" t="s">
        <v>1920</v>
      </c>
      <c r="DJ2026" s="419"/>
      <c r="DK2026" s="419"/>
      <c r="DL2026" s="419"/>
      <c r="DM2026" s="419"/>
      <c r="DN2026" s="419"/>
      <c r="DO2026" s="419"/>
      <c r="DP2026" s="419"/>
      <c r="DQ2026" s="419"/>
      <c r="DR2026" s="419"/>
      <c r="DS2026" s="419"/>
      <c r="DT2026" s="419"/>
      <c r="DU2026" s="419">
        <f t="shared" ref="DU2026:DZ2026" si="4546">M2026</f>
        <v>0</v>
      </c>
      <c r="DV2026" s="419">
        <f t="shared" si="4546"/>
        <v>0</v>
      </c>
      <c r="DW2026" s="419">
        <f t="shared" si="4546"/>
        <v>0</v>
      </c>
      <c r="DX2026" s="419">
        <f t="shared" si="4546"/>
        <v>0</v>
      </c>
      <c r="DY2026" s="419">
        <f t="shared" si="4546"/>
        <v>0</v>
      </c>
      <c r="DZ2026" s="419">
        <f t="shared" si="4546"/>
        <v>0</v>
      </c>
      <c r="EA2026" s="419">
        <f t="shared" ref="EA2026:EL2026" si="4547">S2026</f>
        <v>0</v>
      </c>
      <c r="EB2026" s="419">
        <f t="shared" si="4547"/>
        <v>0</v>
      </c>
      <c r="EC2026" s="419">
        <f t="shared" si="4547"/>
        <v>0</v>
      </c>
      <c r="ED2026" s="419">
        <f t="shared" si="4547"/>
        <v>0</v>
      </c>
      <c r="EE2026" s="419">
        <f t="shared" si="4547"/>
        <v>0</v>
      </c>
      <c r="EF2026" s="419">
        <f t="shared" si="4547"/>
        <v>0</v>
      </c>
      <c r="EG2026" s="419">
        <f t="shared" si="4547"/>
        <v>0</v>
      </c>
      <c r="EH2026" s="419">
        <f t="shared" si="4547"/>
        <v>0</v>
      </c>
      <c r="EI2026" s="419">
        <f t="shared" si="4547"/>
        <v>0</v>
      </c>
      <c r="EJ2026" s="419">
        <f t="shared" si="4547"/>
        <v>0</v>
      </c>
      <c r="EK2026" s="419">
        <f t="shared" si="4547"/>
        <v>0</v>
      </c>
      <c r="EL2026" s="420">
        <f t="shared" si="4547"/>
        <v>0</v>
      </c>
    </row>
    <row r="2027" spans="1:143" ht="15" customHeight="1" x14ac:dyDescent="0.25">
      <c r="C2027" s="795" t="s">
        <v>326</v>
      </c>
      <c r="D2027" s="768" t="s">
        <v>327</v>
      </c>
      <c r="E2027" s="769"/>
      <c r="F2027" s="648" t="s">
        <v>302</v>
      </c>
      <c r="G2027" s="648"/>
      <c r="H2027" s="704" t="s">
        <v>308</v>
      </c>
      <c r="I2027" s="705"/>
      <c r="J2027" s="705"/>
      <c r="K2027" s="705"/>
      <c r="L2027" s="706"/>
      <c r="M2027" s="864"/>
      <c r="N2027" s="865"/>
      <c r="O2027" s="864"/>
      <c r="P2027" s="865"/>
      <c r="Q2027" s="864"/>
      <c r="R2027" s="865"/>
      <c r="S2027" s="868"/>
      <c r="T2027" s="869"/>
      <c r="U2027" s="280"/>
      <c r="V2027" s="280"/>
      <c r="W2027" s="628"/>
      <c r="X2027" s="628"/>
      <c r="Y2027" s="281"/>
      <c r="Z2027" s="281"/>
      <c r="AA2027" s="628"/>
      <c r="AB2027" s="628"/>
      <c r="AC2027" s="281"/>
      <c r="AD2027" s="281"/>
      <c r="AE2027" s="60"/>
      <c r="AF2027" s="259"/>
      <c r="AG2027" s="374">
        <f t="shared" si="4527"/>
        <v>18</v>
      </c>
      <c r="AH2027" s="399"/>
      <c r="AK2027" s="412">
        <f t="shared" si="4528"/>
        <v>0</v>
      </c>
      <c r="AL2027" s="379">
        <f t="shared" si="4521"/>
        <v>0</v>
      </c>
      <c r="AM2027" s="380">
        <f t="shared" si="4529"/>
        <v>0</v>
      </c>
      <c r="AN2027" s="292">
        <f t="shared" si="4530"/>
        <v>0</v>
      </c>
      <c r="AO2027" s="388">
        <f t="shared" si="4531"/>
        <v>0</v>
      </c>
      <c r="AP2027" s="379">
        <f t="shared" si="4522"/>
        <v>0</v>
      </c>
      <c r="AQ2027" s="380">
        <f t="shared" si="4532"/>
        <v>0</v>
      </c>
      <c r="AR2027" s="317">
        <f t="shared" si="4533"/>
        <v>0</v>
      </c>
      <c r="AS2027" s="388">
        <f t="shared" si="4534"/>
        <v>0</v>
      </c>
      <c r="AT2027" s="379">
        <f t="shared" si="4523"/>
        <v>0</v>
      </c>
      <c r="AU2027" s="380">
        <f t="shared" si="4535"/>
        <v>0</v>
      </c>
      <c r="AV2027" s="317">
        <f t="shared" si="4536"/>
        <v>0</v>
      </c>
      <c r="AW2027" s="388">
        <f t="shared" si="4537"/>
        <v>0</v>
      </c>
      <c r="AX2027" s="379">
        <f t="shared" si="4524"/>
        <v>0</v>
      </c>
      <c r="AY2027" s="380">
        <f t="shared" si="4538"/>
        <v>0</v>
      </c>
      <c r="AZ2027" s="292">
        <f t="shared" si="4539"/>
        <v>0</v>
      </c>
      <c r="BA2027" s="388">
        <f t="shared" si="4540"/>
        <v>0</v>
      </c>
      <c r="BB2027" s="379">
        <f t="shared" si="4525"/>
        <v>0</v>
      </c>
      <c r="BC2027" s="380">
        <f t="shared" si="4541"/>
        <v>0</v>
      </c>
      <c r="BD2027" s="292">
        <f t="shared" si="4542"/>
        <v>0</v>
      </c>
      <c r="BE2027" s="388">
        <f t="shared" si="4543"/>
        <v>0</v>
      </c>
      <c r="BF2027" s="379">
        <f t="shared" si="4526"/>
        <v>0</v>
      </c>
      <c r="BG2027" s="380">
        <f t="shared" si="4544"/>
        <v>0</v>
      </c>
      <c r="BH2027" s="292">
        <f t="shared" si="4545"/>
        <v>0</v>
      </c>
      <c r="CA2027" s="413"/>
      <c r="CB2027" s="398"/>
      <c r="CC2027" s="398"/>
      <c r="CD2027" s="398"/>
      <c r="CE2027" s="398"/>
      <c r="CF2027" s="398"/>
      <c r="CG2027" s="398"/>
      <c r="CH2027" s="398"/>
      <c r="CI2027" s="398"/>
      <c r="CJ2027" s="398"/>
      <c r="CK2027" s="398"/>
      <c r="CL2027" s="398"/>
      <c r="CM2027" s="398"/>
      <c r="CN2027" s="398"/>
      <c r="CO2027" s="398"/>
      <c r="CP2027" s="398"/>
      <c r="CQ2027" s="398"/>
      <c r="CR2027" s="398"/>
      <c r="CS2027" s="398"/>
      <c r="CT2027" s="398"/>
      <c r="CU2027" s="398"/>
      <c r="CV2027" s="398"/>
      <c r="CW2027" s="398"/>
      <c r="CX2027" s="398"/>
      <c r="CY2027" s="398"/>
      <c r="CZ2027" s="398"/>
      <c r="DA2027" s="398"/>
      <c r="DB2027" s="398"/>
      <c r="DC2027" s="398"/>
      <c r="DD2027" s="398"/>
      <c r="DE2027" s="414"/>
      <c r="DG2027" s="647"/>
      <c r="DH2027" s="648"/>
      <c r="DI2027" s="415" t="s">
        <v>1910</v>
      </c>
      <c r="DJ2027" s="416"/>
      <c r="DK2027" s="416"/>
      <c r="DL2027" s="416"/>
      <c r="DM2027" s="416"/>
      <c r="DN2027" s="416"/>
      <c r="DO2027" s="416"/>
      <c r="DP2027" s="416"/>
      <c r="DQ2027" s="416"/>
      <c r="DR2027" s="416"/>
      <c r="DS2027" s="416"/>
      <c r="DT2027" s="416"/>
      <c r="DU2027" s="416">
        <f t="shared" ref="DU2027:DZ2027" si="4548">COUNTIF(M2022:M2025,"NS")</f>
        <v>0</v>
      </c>
      <c r="DV2027" s="416">
        <f t="shared" si="4548"/>
        <v>0</v>
      </c>
      <c r="DW2027" s="416">
        <f t="shared" si="4548"/>
        <v>0</v>
      </c>
      <c r="DX2027" s="416">
        <f t="shared" si="4548"/>
        <v>0</v>
      </c>
      <c r="DY2027" s="416">
        <f t="shared" si="4548"/>
        <v>0</v>
      </c>
      <c r="DZ2027" s="416">
        <f t="shared" si="4548"/>
        <v>0</v>
      </c>
      <c r="EA2027" s="416">
        <f t="shared" ref="EA2027:EL2027" si="4549">COUNTIF(S2022:S2025,"NS")</f>
        <v>0</v>
      </c>
      <c r="EB2027" s="416">
        <f t="shared" si="4549"/>
        <v>0</v>
      </c>
      <c r="EC2027" s="416">
        <f t="shared" si="4549"/>
        <v>0</v>
      </c>
      <c r="ED2027" s="416">
        <f t="shared" si="4549"/>
        <v>0</v>
      </c>
      <c r="EE2027" s="416">
        <f t="shared" si="4549"/>
        <v>0</v>
      </c>
      <c r="EF2027" s="416">
        <f t="shared" si="4549"/>
        <v>0</v>
      </c>
      <c r="EG2027" s="416">
        <f t="shared" si="4549"/>
        <v>0</v>
      </c>
      <c r="EH2027" s="416">
        <f t="shared" si="4549"/>
        <v>0</v>
      </c>
      <c r="EI2027" s="416">
        <f t="shared" si="4549"/>
        <v>0</v>
      </c>
      <c r="EJ2027" s="416">
        <f t="shared" si="4549"/>
        <v>0</v>
      </c>
      <c r="EK2027" s="416">
        <f t="shared" si="4549"/>
        <v>0</v>
      </c>
      <c r="EL2027" s="417">
        <f t="shared" si="4549"/>
        <v>0</v>
      </c>
    </row>
    <row r="2028" spans="1:143" ht="15" customHeight="1" x14ac:dyDescent="0.25">
      <c r="C2028" s="796"/>
      <c r="D2028" s="770"/>
      <c r="E2028" s="771"/>
      <c r="F2028" s="648" t="s">
        <v>303</v>
      </c>
      <c r="G2028" s="648"/>
      <c r="H2028" s="704" t="s">
        <v>309</v>
      </c>
      <c r="I2028" s="705"/>
      <c r="J2028" s="705"/>
      <c r="K2028" s="705"/>
      <c r="L2028" s="706"/>
      <c r="M2028" s="864"/>
      <c r="N2028" s="865"/>
      <c r="O2028" s="864"/>
      <c r="P2028" s="865"/>
      <c r="Q2028" s="864"/>
      <c r="R2028" s="865"/>
      <c r="S2028" s="868"/>
      <c r="T2028" s="869"/>
      <c r="U2028" s="280"/>
      <c r="V2028" s="280"/>
      <c r="W2028" s="628"/>
      <c r="X2028" s="628"/>
      <c r="Y2028" s="281"/>
      <c r="Z2028" s="281"/>
      <c r="AA2028" s="628"/>
      <c r="AB2028" s="628"/>
      <c r="AC2028" s="281"/>
      <c r="AD2028" s="281"/>
      <c r="AE2028" s="60"/>
      <c r="AF2028" s="259"/>
      <c r="AG2028" s="374">
        <f t="shared" si="4527"/>
        <v>18</v>
      </c>
      <c r="AH2028" s="399"/>
      <c r="AK2028" s="412">
        <f t="shared" si="4528"/>
        <v>0</v>
      </c>
      <c r="AL2028" s="379">
        <f t="shared" si="4521"/>
        <v>0</v>
      </c>
      <c r="AM2028" s="380">
        <f t="shared" si="4529"/>
        <v>0</v>
      </c>
      <c r="AN2028" s="292">
        <f t="shared" si="4530"/>
        <v>0</v>
      </c>
      <c r="AO2028" s="388">
        <f t="shared" si="4531"/>
        <v>0</v>
      </c>
      <c r="AP2028" s="379">
        <f t="shared" si="4522"/>
        <v>0</v>
      </c>
      <c r="AQ2028" s="380">
        <f t="shared" si="4532"/>
        <v>0</v>
      </c>
      <c r="AR2028" s="317">
        <f t="shared" si="4533"/>
        <v>0</v>
      </c>
      <c r="AS2028" s="388">
        <f t="shared" si="4534"/>
        <v>0</v>
      </c>
      <c r="AT2028" s="379">
        <f t="shared" si="4523"/>
        <v>0</v>
      </c>
      <c r="AU2028" s="380">
        <f t="shared" si="4535"/>
        <v>0</v>
      </c>
      <c r="AV2028" s="317">
        <f t="shared" si="4536"/>
        <v>0</v>
      </c>
      <c r="AW2028" s="388">
        <f t="shared" si="4537"/>
        <v>0</v>
      </c>
      <c r="AX2028" s="379">
        <f t="shared" si="4524"/>
        <v>0</v>
      </c>
      <c r="AY2028" s="380">
        <f t="shared" si="4538"/>
        <v>0</v>
      </c>
      <c r="AZ2028" s="292">
        <f t="shared" si="4539"/>
        <v>0</v>
      </c>
      <c r="BA2028" s="388">
        <f t="shared" si="4540"/>
        <v>0</v>
      </c>
      <c r="BB2028" s="379">
        <f t="shared" si="4525"/>
        <v>0</v>
      </c>
      <c r="BC2028" s="380">
        <f t="shared" si="4541"/>
        <v>0</v>
      </c>
      <c r="BD2028" s="292">
        <f t="shared" si="4542"/>
        <v>0</v>
      </c>
      <c r="BE2028" s="388">
        <f t="shared" si="4543"/>
        <v>0</v>
      </c>
      <c r="BF2028" s="379">
        <f t="shared" si="4526"/>
        <v>0</v>
      </c>
      <c r="BG2028" s="380">
        <f t="shared" si="4544"/>
        <v>0</v>
      </c>
      <c r="BH2028" s="292">
        <f t="shared" si="4545"/>
        <v>0</v>
      </c>
      <c r="CA2028" s="413"/>
      <c r="CB2028" s="398"/>
      <c r="CC2028" s="398"/>
      <c r="CD2028" s="398"/>
      <c r="CE2028" s="398"/>
      <c r="CF2028" s="398"/>
      <c r="CG2028" s="398"/>
      <c r="CH2028" s="398"/>
      <c r="CI2028" s="398"/>
      <c r="CJ2028" s="398"/>
      <c r="CK2028" s="398"/>
      <c r="CL2028" s="398"/>
      <c r="CM2028" s="398"/>
      <c r="CN2028" s="398"/>
      <c r="CO2028" s="398"/>
      <c r="CP2028" s="398"/>
      <c r="CQ2028" s="398"/>
      <c r="CR2028" s="398"/>
      <c r="CS2028" s="398"/>
      <c r="CT2028" s="398"/>
      <c r="CU2028" s="398"/>
      <c r="CV2028" s="398"/>
      <c r="CW2028" s="398"/>
      <c r="CX2028" s="398"/>
      <c r="CY2028" s="398"/>
      <c r="CZ2028" s="398"/>
      <c r="DA2028" s="398"/>
      <c r="DB2028" s="398"/>
      <c r="DC2028" s="398"/>
      <c r="DD2028" s="398"/>
      <c r="DE2028" s="414"/>
      <c r="DG2028" s="647"/>
      <c r="DH2028" s="648"/>
      <c r="DI2028" s="415" t="s">
        <v>1914</v>
      </c>
      <c r="DJ2028" s="416"/>
      <c r="DK2028" s="416"/>
      <c r="DL2028" s="416"/>
      <c r="DM2028" s="416"/>
      <c r="DN2028" s="416"/>
      <c r="DO2028" s="416"/>
      <c r="DP2028" s="416"/>
      <c r="DQ2028" s="416"/>
      <c r="DR2028" s="416"/>
      <c r="DS2028" s="416"/>
      <c r="DT2028" s="416"/>
      <c r="DU2028" s="416">
        <f t="shared" ref="DU2028:DZ2028" si="4550">SUM(M2022:M2026)</f>
        <v>0</v>
      </c>
      <c r="DV2028" s="416">
        <f t="shared" si="4550"/>
        <v>0</v>
      </c>
      <c r="DW2028" s="416">
        <f t="shared" si="4550"/>
        <v>0</v>
      </c>
      <c r="DX2028" s="416">
        <f t="shared" si="4550"/>
        <v>0</v>
      </c>
      <c r="DY2028" s="416">
        <f t="shared" si="4550"/>
        <v>0</v>
      </c>
      <c r="DZ2028" s="416">
        <f t="shared" si="4550"/>
        <v>0</v>
      </c>
      <c r="EA2028" s="416">
        <f t="shared" ref="EA2028:EL2028" si="4551">SUM(S2022:S2026)</f>
        <v>0</v>
      </c>
      <c r="EB2028" s="416">
        <f t="shared" si="4551"/>
        <v>0</v>
      </c>
      <c r="EC2028" s="416">
        <f t="shared" si="4551"/>
        <v>0</v>
      </c>
      <c r="ED2028" s="416">
        <f t="shared" si="4551"/>
        <v>0</v>
      </c>
      <c r="EE2028" s="416">
        <f t="shared" si="4551"/>
        <v>0</v>
      </c>
      <c r="EF2028" s="416">
        <f t="shared" si="4551"/>
        <v>0</v>
      </c>
      <c r="EG2028" s="416">
        <f t="shared" si="4551"/>
        <v>0</v>
      </c>
      <c r="EH2028" s="416">
        <f t="shared" si="4551"/>
        <v>0</v>
      </c>
      <c r="EI2028" s="416">
        <f t="shared" si="4551"/>
        <v>0</v>
      </c>
      <c r="EJ2028" s="416">
        <f t="shared" si="4551"/>
        <v>0</v>
      </c>
      <c r="EK2028" s="416">
        <f t="shared" si="4551"/>
        <v>0</v>
      </c>
      <c r="EL2028" s="417">
        <f t="shared" si="4551"/>
        <v>0</v>
      </c>
    </row>
    <row r="2029" spans="1:143" ht="24" customHeight="1" x14ac:dyDescent="0.25">
      <c r="A2029" s="60"/>
      <c r="B2029" s="60"/>
      <c r="C2029" s="796"/>
      <c r="D2029" s="770"/>
      <c r="E2029" s="771"/>
      <c r="F2029" s="648" t="s">
        <v>304</v>
      </c>
      <c r="G2029" s="648"/>
      <c r="H2029" s="704" t="s">
        <v>310</v>
      </c>
      <c r="I2029" s="705"/>
      <c r="J2029" s="705"/>
      <c r="K2029" s="705"/>
      <c r="L2029" s="706"/>
      <c r="M2029" s="864"/>
      <c r="N2029" s="865"/>
      <c r="O2029" s="864"/>
      <c r="P2029" s="865"/>
      <c r="Q2029" s="864"/>
      <c r="R2029" s="865"/>
      <c r="S2029" s="868"/>
      <c r="T2029" s="869"/>
      <c r="U2029" s="280"/>
      <c r="V2029" s="280"/>
      <c r="W2029" s="628"/>
      <c r="X2029" s="628"/>
      <c r="Y2029" s="281"/>
      <c r="Z2029" s="281"/>
      <c r="AA2029" s="628"/>
      <c r="AB2029" s="628"/>
      <c r="AC2029" s="281"/>
      <c r="AD2029" s="281"/>
      <c r="AE2029" s="60"/>
      <c r="AF2029" s="259"/>
      <c r="AG2029" s="374">
        <f t="shared" si="4527"/>
        <v>18</v>
      </c>
      <c r="AH2029" s="399"/>
      <c r="AK2029" s="412">
        <f t="shared" si="4528"/>
        <v>0</v>
      </c>
      <c r="AL2029" s="379">
        <f t="shared" si="4521"/>
        <v>0</v>
      </c>
      <c r="AM2029" s="380">
        <f t="shared" si="4529"/>
        <v>0</v>
      </c>
      <c r="AN2029" s="292">
        <f t="shared" si="4530"/>
        <v>0</v>
      </c>
      <c r="AO2029" s="388">
        <f t="shared" si="4531"/>
        <v>0</v>
      </c>
      <c r="AP2029" s="379">
        <f t="shared" si="4522"/>
        <v>0</v>
      </c>
      <c r="AQ2029" s="380">
        <f t="shared" si="4532"/>
        <v>0</v>
      </c>
      <c r="AR2029" s="317">
        <f t="shared" si="4533"/>
        <v>0</v>
      </c>
      <c r="AS2029" s="388">
        <f t="shared" si="4534"/>
        <v>0</v>
      </c>
      <c r="AT2029" s="379">
        <f t="shared" si="4523"/>
        <v>0</v>
      </c>
      <c r="AU2029" s="380">
        <f t="shared" si="4535"/>
        <v>0</v>
      </c>
      <c r="AV2029" s="317">
        <f t="shared" si="4536"/>
        <v>0</v>
      </c>
      <c r="AW2029" s="388">
        <f t="shared" si="4537"/>
        <v>0</v>
      </c>
      <c r="AX2029" s="379">
        <f t="shared" si="4524"/>
        <v>0</v>
      </c>
      <c r="AY2029" s="380">
        <f t="shared" si="4538"/>
        <v>0</v>
      </c>
      <c r="AZ2029" s="292">
        <f t="shared" si="4539"/>
        <v>0</v>
      </c>
      <c r="BA2029" s="388">
        <f t="shared" si="4540"/>
        <v>0</v>
      </c>
      <c r="BB2029" s="379">
        <f t="shared" si="4525"/>
        <v>0</v>
      </c>
      <c r="BC2029" s="380">
        <f t="shared" si="4541"/>
        <v>0</v>
      </c>
      <c r="BD2029" s="292">
        <f t="shared" si="4542"/>
        <v>0</v>
      </c>
      <c r="BE2029" s="388">
        <f t="shared" si="4543"/>
        <v>0</v>
      </c>
      <c r="BF2029" s="379">
        <f t="shared" si="4526"/>
        <v>0</v>
      </c>
      <c r="BG2029" s="380">
        <f t="shared" si="4544"/>
        <v>0</v>
      </c>
      <c r="BH2029" s="292">
        <f t="shared" si="4545"/>
        <v>0</v>
      </c>
      <c r="CA2029" s="413"/>
      <c r="CB2029" s="398"/>
      <c r="CC2029" s="398"/>
      <c r="CD2029" s="398"/>
      <c r="CE2029" s="398"/>
      <c r="CF2029" s="398"/>
      <c r="CG2029" s="398"/>
      <c r="CH2029" s="398"/>
      <c r="CI2029" s="398"/>
      <c r="CJ2029" s="398"/>
      <c r="CK2029" s="398"/>
      <c r="CL2029" s="398"/>
      <c r="CM2029" s="398"/>
      <c r="CN2029" s="398"/>
      <c r="CO2029" s="398"/>
      <c r="CP2029" s="398"/>
      <c r="CQ2029" s="398"/>
      <c r="CR2029" s="398"/>
      <c r="CS2029" s="398"/>
      <c r="CT2029" s="398"/>
      <c r="CU2029" s="398"/>
      <c r="CV2029" s="398"/>
      <c r="CW2029" s="398"/>
      <c r="CX2029" s="398"/>
      <c r="CY2029" s="398"/>
      <c r="CZ2029" s="398"/>
      <c r="DA2029" s="398"/>
      <c r="DB2029" s="398"/>
      <c r="DC2029" s="398"/>
      <c r="DD2029" s="398"/>
      <c r="DE2029" s="414"/>
      <c r="DG2029" s="647"/>
      <c r="DH2029" s="648"/>
      <c r="DI2029" s="415" t="s">
        <v>1919</v>
      </c>
      <c r="DJ2029" s="298"/>
      <c r="DK2029" s="298"/>
      <c r="DL2029" s="298"/>
      <c r="DM2029" s="298"/>
      <c r="DN2029" s="298"/>
      <c r="DO2029" s="298"/>
      <c r="DP2029" s="298"/>
      <c r="DQ2029" s="298"/>
      <c r="DR2029" s="298"/>
      <c r="DS2029" s="298"/>
      <c r="DT2029" s="298"/>
      <c r="DU2029" s="298">
        <f t="shared" ref="DU2029:DZ2029" si="4552">IF(OR(AND(DU2026="NS",DU2027=4),AND(DU2026="NA")),0,IF(OR(AND(IF(DU2026="NS",1,DU2026)&gt;DU2028*0.25,DU2027=0),AND(DU2026&gt;0,OR(DU2027=4,DU2028=0)),AND(DU2026&gt;0,DU2027=0,DU2028=0),AND(DU2026="NS",DU2027=0,DU2028=0)),1,0))</f>
        <v>0</v>
      </c>
      <c r="DV2029" s="298">
        <f t="shared" si="4552"/>
        <v>0</v>
      </c>
      <c r="DW2029" s="298">
        <f t="shared" si="4552"/>
        <v>0</v>
      </c>
      <c r="DX2029" s="298">
        <f t="shared" si="4552"/>
        <v>0</v>
      </c>
      <c r="DY2029" s="298">
        <f t="shared" si="4552"/>
        <v>0</v>
      </c>
      <c r="DZ2029" s="298">
        <f t="shared" si="4552"/>
        <v>0</v>
      </c>
      <c r="EA2029" s="298">
        <f>IF(OR(AND(EA2026="NS",EA2027=4),AND(EA2026="NA")),0,IF(OR(AND(IF(EA2026="NS",1,EA2026)&gt;EA2028*0.25,EA2027=0),AND(EA2026&gt;0,OR(EA2027=4,EA2028=0)),AND(EA2026&gt;0,EA2027=0,EA2028=0),AND(EA2026="NS",EA2027=0,EA2028=0)),1,0))</f>
        <v>0</v>
      </c>
      <c r="EB2029" s="298">
        <f t="shared" ref="EB2029:EL2029" si="4553">IF(OR(AND(EB2026="NS",EB2027=4),AND(EB2026="NA")),0,IF(OR(AND(IF(EB2026="NS",1,EB2026)&gt;EB2028*0.25,EB2027=0),AND(EB2026&gt;0,OR(EB2027=4,EB2028=0)),AND(EB2026&gt;0,EB2027=0,EB2028=0),AND(EB2026="NS",EB2027=0,EB2028=0)),1,0))</f>
        <v>0</v>
      </c>
      <c r="EC2029" s="298">
        <f t="shared" si="4553"/>
        <v>0</v>
      </c>
      <c r="ED2029" s="298">
        <f t="shared" si="4553"/>
        <v>0</v>
      </c>
      <c r="EE2029" s="298">
        <f t="shared" si="4553"/>
        <v>0</v>
      </c>
      <c r="EF2029" s="298">
        <f t="shared" si="4553"/>
        <v>0</v>
      </c>
      <c r="EG2029" s="298">
        <f t="shared" si="4553"/>
        <v>0</v>
      </c>
      <c r="EH2029" s="298">
        <f t="shared" si="4553"/>
        <v>0</v>
      </c>
      <c r="EI2029" s="298">
        <f t="shared" si="4553"/>
        <v>0</v>
      </c>
      <c r="EJ2029" s="298">
        <f t="shared" si="4553"/>
        <v>0</v>
      </c>
      <c r="EK2029" s="298">
        <f t="shared" si="4553"/>
        <v>0</v>
      </c>
      <c r="EL2029" s="302">
        <f t="shared" si="4553"/>
        <v>0</v>
      </c>
      <c r="EM2029" s="377">
        <f>SUM(DU2029:EL2029)</f>
        <v>0</v>
      </c>
    </row>
    <row r="2030" spans="1:143" ht="15" customHeight="1" x14ac:dyDescent="0.25">
      <c r="A2030" s="60"/>
      <c r="B2030" s="60"/>
      <c r="C2030" s="796"/>
      <c r="D2030" s="770"/>
      <c r="E2030" s="771"/>
      <c r="F2030" s="648" t="s">
        <v>305</v>
      </c>
      <c r="G2030" s="648"/>
      <c r="H2030" s="704" t="s">
        <v>311</v>
      </c>
      <c r="I2030" s="705"/>
      <c r="J2030" s="705"/>
      <c r="K2030" s="705"/>
      <c r="L2030" s="706"/>
      <c r="M2030" s="864"/>
      <c r="N2030" s="865"/>
      <c r="O2030" s="864"/>
      <c r="P2030" s="865"/>
      <c r="Q2030" s="864"/>
      <c r="R2030" s="865"/>
      <c r="S2030" s="868"/>
      <c r="T2030" s="869"/>
      <c r="U2030" s="280"/>
      <c r="V2030" s="280"/>
      <c r="W2030" s="628"/>
      <c r="X2030" s="628"/>
      <c r="Y2030" s="281"/>
      <c r="Z2030" s="281"/>
      <c r="AA2030" s="628"/>
      <c r="AB2030" s="628"/>
      <c r="AC2030" s="281"/>
      <c r="AD2030" s="281"/>
      <c r="AE2030" s="60"/>
      <c r="AF2030" s="259"/>
      <c r="AG2030" s="374">
        <f t="shared" si="4527"/>
        <v>18</v>
      </c>
      <c r="AH2030" s="399"/>
      <c r="AK2030" s="412">
        <f t="shared" si="4528"/>
        <v>0</v>
      </c>
      <c r="AL2030" s="379">
        <f t="shared" si="4521"/>
        <v>0</v>
      </c>
      <c r="AM2030" s="380">
        <f t="shared" si="4529"/>
        <v>0</v>
      </c>
      <c r="AN2030" s="292">
        <f t="shared" si="4530"/>
        <v>0</v>
      </c>
      <c r="AO2030" s="388">
        <f t="shared" si="4531"/>
        <v>0</v>
      </c>
      <c r="AP2030" s="379">
        <f t="shared" si="4522"/>
        <v>0</v>
      </c>
      <c r="AQ2030" s="380">
        <f t="shared" si="4532"/>
        <v>0</v>
      </c>
      <c r="AR2030" s="317">
        <f t="shared" si="4533"/>
        <v>0</v>
      </c>
      <c r="AS2030" s="388">
        <f t="shared" si="4534"/>
        <v>0</v>
      </c>
      <c r="AT2030" s="379">
        <f t="shared" si="4523"/>
        <v>0</v>
      </c>
      <c r="AU2030" s="380">
        <f t="shared" si="4535"/>
        <v>0</v>
      </c>
      <c r="AV2030" s="317">
        <f t="shared" si="4536"/>
        <v>0</v>
      </c>
      <c r="AW2030" s="388">
        <f t="shared" si="4537"/>
        <v>0</v>
      </c>
      <c r="AX2030" s="379">
        <f t="shared" si="4524"/>
        <v>0</v>
      </c>
      <c r="AY2030" s="380">
        <f t="shared" si="4538"/>
        <v>0</v>
      </c>
      <c r="AZ2030" s="292">
        <f t="shared" si="4539"/>
        <v>0</v>
      </c>
      <c r="BA2030" s="388">
        <f t="shared" si="4540"/>
        <v>0</v>
      </c>
      <c r="BB2030" s="379">
        <f t="shared" si="4525"/>
        <v>0</v>
      </c>
      <c r="BC2030" s="380">
        <f t="shared" si="4541"/>
        <v>0</v>
      </c>
      <c r="BD2030" s="292">
        <f t="shared" si="4542"/>
        <v>0</v>
      </c>
      <c r="BE2030" s="388">
        <f t="shared" si="4543"/>
        <v>0</v>
      </c>
      <c r="BF2030" s="379">
        <f t="shared" si="4526"/>
        <v>0</v>
      </c>
      <c r="BG2030" s="380">
        <f t="shared" si="4544"/>
        <v>0</v>
      </c>
      <c r="BH2030" s="292">
        <f t="shared" si="4545"/>
        <v>0</v>
      </c>
      <c r="CA2030" s="413"/>
      <c r="CB2030" s="398"/>
      <c r="CC2030" s="398"/>
      <c r="CD2030" s="398"/>
      <c r="CE2030" s="398"/>
      <c r="CF2030" s="398"/>
      <c r="CG2030" s="398"/>
      <c r="CH2030" s="398"/>
      <c r="CI2030" s="398"/>
      <c r="CJ2030" s="398"/>
      <c r="CK2030" s="398"/>
      <c r="CL2030" s="398"/>
      <c r="CM2030" s="398"/>
      <c r="CN2030" s="398"/>
      <c r="CO2030" s="398"/>
      <c r="CP2030" s="398"/>
      <c r="CQ2030" s="398"/>
      <c r="CR2030" s="398"/>
      <c r="CS2030" s="398"/>
      <c r="CT2030" s="398"/>
      <c r="CU2030" s="398"/>
      <c r="CV2030" s="398"/>
      <c r="CW2030" s="398"/>
      <c r="CX2030" s="398"/>
      <c r="CY2030" s="398"/>
      <c r="CZ2030" s="398"/>
      <c r="DA2030" s="398"/>
      <c r="DB2030" s="398"/>
      <c r="DC2030" s="398"/>
      <c r="DD2030" s="398"/>
      <c r="DE2030" s="414"/>
      <c r="DG2030" s="647"/>
      <c r="DH2030" s="648"/>
      <c r="DI2030" s="415" t="s">
        <v>311</v>
      </c>
      <c r="DJ2030" s="416"/>
      <c r="DK2030" s="416"/>
      <c r="DL2030" s="416"/>
      <c r="DM2030" s="416"/>
      <c r="DN2030" s="416"/>
      <c r="DO2030" s="416"/>
      <c r="DP2030" s="416"/>
      <c r="DQ2030" s="416"/>
      <c r="DR2030" s="416"/>
      <c r="DS2030" s="416"/>
      <c r="DT2030" s="416"/>
      <c r="DU2030" s="416"/>
      <c r="DV2030" s="416"/>
      <c r="DW2030" s="416"/>
      <c r="DX2030" s="416"/>
      <c r="DY2030" s="416"/>
      <c r="DZ2030" s="416"/>
      <c r="EA2030" s="416"/>
      <c r="EB2030" s="416"/>
      <c r="EC2030" s="416"/>
      <c r="ED2030" s="416"/>
      <c r="EE2030" s="416"/>
      <c r="EF2030" s="416"/>
      <c r="EG2030" s="416"/>
      <c r="EH2030" s="416"/>
      <c r="EI2030" s="416"/>
      <c r="EJ2030" s="416"/>
      <c r="EK2030" s="416"/>
      <c r="EL2030" s="417"/>
    </row>
    <row r="2031" spans="1:143" ht="24" customHeight="1" x14ac:dyDescent="0.25">
      <c r="A2031" s="60"/>
      <c r="B2031" s="60"/>
      <c r="C2031" s="796"/>
      <c r="D2031" s="770"/>
      <c r="E2031" s="771"/>
      <c r="F2031" s="648" t="s">
        <v>306</v>
      </c>
      <c r="G2031" s="648"/>
      <c r="H2031" s="704" t="s">
        <v>312</v>
      </c>
      <c r="I2031" s="705"/>
      <c r="J2031" s="705"/>
      <c r="K2031" s="705"/>
      <c r="L2031" s="706"/>
      <c r="M2031" s="864"/>
      <c r="N2031" s="865"/>
      <c r="O2031" s="864"/>
      <c r="P2031" s="865"/>
      <c r="Q2031" s="864"/>
      <c r="R2031" s="865"/>
      <c r="S2031" s="868"/>
      <c r="T2031" s="869"/>
      <c r="U2031" s="280"/>
      <c r="V2031" s="280"/>
      <c r="W2031" s="628"/>
      <c r="X2031" s="628"/>
      <c r="Y2031" s="281"/>
      <c r="Z2031" s="281"/>
      <c r="AA2031" s="628"/>
      <c r="AB2031" s="628"/>
      <c r="AC2031" s="281"/>
      <c r="AD2031" s="281"/>
      <c r="AE2031" s="60"/>
      <c r="AF2031" s="259"/>
      <c r="AG2031" s="374">
        <f t="shared" si="4527"/>
        <v>18</v>
      </c>
      <c r="AH2031" s="399"/>
      <c r="AK2031" s="412">
        <f t="shared" si="4528"/>
        <v>0</v>
      </c>
      <c r="AL2031" s="379">
        <f t="shared" si="4521"/>
        <v>0</v>
      </c>
      <c r="AM2031" s="380">
        <f t="shared" si="4529"/>
        <v>0</v>
      </c>
      <c r="AN2031" s="292">
        <f t="shared" si="4530"/>
        <v>0</v>
      </c>
      <c r="AO2031" s="388">
        <f t="shared" si="4531"/>
        <v>0</v>
      </c>
      <c r="AP2031" s="379">
        <f t="shared" si="4522"/>
        <v>0</v>
      </c>
      <c r="AQ2031" s="380">
        <f t="shared" si="4532"/>
        <v>0</v>
      </c>
      <c r="AR2031" s="317">
        <f t="shared" si="4533"/>
        <v>0</v>
      </c>
      <c r="AS2031" s="388">
        <f t="shared" si="4534"/>
        <v>0</v>
      </c>
      <c r="AT2031" s="379">
        <f t="shared" si="4523"/>
        <v>0</v>
      </c>
      <c r="AU2031" s="380">
        <f t="shared" si="4535"/>
        <v>0</v>
      </c>
      <c r="AV2031" s="317">
        <f t="shared" si="4536"/>
        <v>0</v>
      </c>
      <c r="AW2031" s="388">
        <f t="shared" si="4537"/>
        <v>0</v>
      </c>
      <c r="AX2031" s="379">
        <f t="shared" si="4524"/>
        <v>0</v>
      </c>
      <c r="AY2031" s="380">
        <f t="shared" si="4538"/>
        <v>0</v>
      </c>
      <c r="AZ2031" s="292">
        <f t="shared" si="4539"/>
        <v>0</v>
      </c>
      <c r="BA2031" s="388">
        <f t="shared" si="4540"/>
        <v>0</v>
      </c>
      <c r="BB2031" s="379">
        <f t="shared" si="4525"/>
        <v>0</v>
      </c>
      <c r="BC2031" s="380">
        <f t="shared" si="4541"/>
        <v>0</v>
      </c>
      <c r="BD2031" s="292">
        <f t="shared" si="4542"/>
        <v>0</v>
      </c>
      <c r="BE2031" s="388">
        <f t="shared" si="4543"/>
        <v>0</v>
      </c>
      <c r="BF2031" s="379">
        <f t="shared" si="4526"/>
        <v>0</v>
      </c>
      <c r="BG2031" s="380">
        <f t="shared" si="4544"/>
        <v>0</v>
      </c>
      <c r="BH2031" s="292">
        <f t="shared" si="4545"/>
        <v>0</v>
      </c>
      <c r="CA2031" s="413"/>
      <c r="CB2031" s="421"/>
      <c r="CC2031" s="398"/>
      <c r="CD2031" s="398"/>
      <c r="CE2031" s="398"/>
      <c r="CF2031" s="398"/>
      <c r="CG2031" s="398"/>
      <c r="CH2031" s="398"/>
      <c r="CI2031" s="398"/>
      <c r="CJ2031" s="398"/>
      <c r="CK2031" s="398"/>
      <c r="CL2031" s="398"/>
      <c r="CM2031" s="398"/>
      <c r="CN2031" s="398"/>
      <c r="CO2031" s="398"/>
      <c r="CP2031" s="398"/>
      <c r="CQ2031" s="398"/>
      <c r="CR2031" s="398"/>
      <c r="CS2031" s="398"/>
      <c r="CT2031" s="398"/>
      <c r="CU2031" s="398"/>
      <c r="CV2031" s="398"/>
      <c r="CW2031" s="398"/>
      <c r="CX2031" s="398"/>
      <c r="CY2031" s="398"/>
      <c r="CZ2031" s="398"/>
      <c r="DA2031" s="398"/>
      <c r="DB2031" s="398"/>
      <c r="DC2031" s="398"/>
      <c r="DD2031" s="398"/>
      <c r="DE2031" s="414"/>
      <c r="DG2031" s="647"/>
      <c r="DH2031" s="648"/>
      <c r="DI2031" s="415"/>
      <c r="DJ2031" s="416"/>
      <c r="DK2031" s="416"/>
      <c r="DL2031" s="416"/>
      <c r="DM2031" s="416"/>
      <c r="DN2031" s="416"/>
      <c r="DO2031" s="416"/>
      <c r="DP2031" s="416"/>
      <c r="DQ2031" s="416"/>
      <c r="DR2031" s="416"/>
      <c r="DS2031" s="416"/>
      <c r="DT2031" s="416"/>
      <c r="DU2031" s="416"/>
      <c r="DV2031" s="416"/>
      <c r="DW2031" s="416"/>
      <c r="DX2031" s="416"/>
      <c r="DY2031" s="416"/>
      <c r="DZ2031" s="416"/>
      <c r="EA2031" s="416"/>
      <c r="EB2031" s="416"/>
      <c r="EC2031" s="416"/>
      <c r="ED2031" s="416"/>
      <c r="EE2031" s="416"/>
      <c r="EF2031" s="416"/>
      <c r="EG2031" s="416"/>
      <c r="EH2031" s="416"/>
      <c r="EI2031" s="416"/>
      <c r="EJ2031" s="416"/>
      <c r="EK2031" s="416"/>
      <c r="EL2031" s="417"/>
    </row>
    <row r="2032" spans="1:143" ht="15" customHeight="1" x14ac:dyDescent="0.25">
      <c r="A2032" s="60"/>
      <c r="B2032" s="60"/>
      <c r="C2032" s="796"/>
      <c r="D2032" s="770"/>
      <c r="E2032" s="771"/>
      <c r="F2032" s="648" t="s">
        <v>307</v>
      </c>
      <c r="G2032" s="648"/>
      <c r="H2032" s="704" t="s">
        <v>313</v>
      </c>
      <c r="I2032" s="705"/>
      <c r="J2032" s="705"/>
      <c r="K2032" s="705"/>
      <c r="L2032" s="706"/>
      <c r="M2032" s="864"/>
      <c r="N2032" s="865"/>
      <c r="O2032" s="864"/>
      <c r="P2032" s="865"/>
      <c r="Q2032" s="864"/>
      <c r="R2032" s="865"/>
      <c r="S2032" s="868"/>
      <c r="T2032" s="869"/>
      <c r="U2032" s="280"/>
      <c r="V2032" s="280"/>
      <c r="W2032" s="628"/>
      <c r="X2032" s="628"/>
      <c r="Y2032" s="281"/>
      <c r="Z2032" s="281"/>
      <c r="AA2032" s="628"/>
      <c r="AB2032" s="628"/>
      <c r="AC2032" s="281"/>
      <c r="AD2032" s="281"/>
      <c r="AE2032" s="60"/>
      <c r="AF2032" s="259"/>
      <c r="AG2032" s="374">
        <f t="shared" si="4527"/>
        <v>18</v>
      </c>
      <c r="AH2032" s="399"/>
      <c r="AK2032" s="412">
        <f t="shared" si="4528"/>
        <v>0</v>
      </c>
      <c r="AL2032" s="379">
        <f t="shared" si="4521"/>
        <v>0</v>
      </c>
      <c r="AM2032" s="380">
        <f t="shared" si="4529"/>
        <v>0</v>
      </c>
      <c r="AN2032" s="292">
        <f t="shared" si="4530"/>
        <v>0</v>
      </c>
      <c r="AO2032" s="388">
        <f t="shared" si="4531"/>
        <v>0</v>
      </c>
      <c r="AP2032" s="379">
        <f t="shared" si="4522"/>
        <v>0</v>
      </c>
      <c r="AQ2032" s="380">
        <f t="shared" si="4532"/>
        <v>0</v>
      </c>
      <c r="AR2032" s="317">
        <f t="shared" si="4533"/>
        <v>0</v>
      </c>
      <c r="AS2032" s="388">
        <f t="shared" si="4534"/>
        <v>0</v>
      </c>
      <c r="AT2032" s="379">
        <f t="shared" si="4523"/>
        <v>0</v>
      </c>
      <c r="AU2032" s="380">
        <f t="shared" si="4535"/>
        <v>0</v>
      </c>
      <c r="AV2032" s="317">
        <f t="shared" si="4536"/>
        <v>0</v>
      </c>
      <c r="AW2032" s="388">
        <f t="shared" si="4537"/>
        <v>0</v>
      </c>
      <c r="AX2032" s="379">
        <f t="shared" si="4524"/>
        <v>0</v>
      </c>
      <c r="AY2032" s="380">
        <f t="shared" si="4538"/>
        <v>0</v>
      </c>
      <c r="AZ2032" s="292">
        <f t="shared" si="4539"/>
        <v>0</v>
      </c>
      <c r="BA2032" s="388">
        <f t="shared" si="4540"/>
        <v>0</v>
      </c>
      <c r="BB2032" s="379">
        <f t="shared" si="4525"/>
        <v>0</v>
      </c>
      <c r="BC2032" s="380">
        <f t="shared" si="4541"/>
        <v>0</v>
      </c>
      <c r="BD2032" s="292">
        <f t="shared" si="4542"/>
        <v>0</v>
      </c>
      <c r="BE2032" s="388">
        <f t="shared" si="4543"/>
        <v>0</v>
      </c>
      <c r="BF2032" s="379">
        <f t="shared" si="4526"/>
        <v>0</v>
      </c>
      <c r="BG2032" s="380">
        <f t="shared" si="4544"/>
        <v>0</v>
      </c>
      <c r="BH2032" s="292">
        <f t="shared" si="4545"/>
        <v>0</v>
      </c>
      <c r="CA2032" s="299" t="s">
        <v>60</v>
      </c>
      <c r="CB2032" s="421"/>
      <c r="CC2032" s="375"/>
      <c r="CD2032" s="375"/>
      <c r="CE2032" s="375"/>
      <c r="CF2032" s="375"/>
      <c r="CG2032" s="375"/>
      <c r="CH2032" s="375"/>
      <c r="CI2032" s="375"/>
      <c r="CJ2032" s="375"/>
      <c r="CK2032" s="375"/>
      <c r="CL2032" s="375"/>
      <c r="CM2032" s="375"/>
      <c r="CN2032" s="423">
        <f t="shared" ref="CN2032" si="4554">IF(M2032="",0,M2032)</f>
        <v>0</v>
      </c>
      <c r="CO2032" s="423">
        <f t="shared" ref="CO2032" si="4555">IF(N2032="",0,N2032)</f>
        <v>0</v>
      </c>
      <c r="CP2032" s="423">
        <f t="shared" ref="CP2032" si="4556">IF(O2032="",0,O2032)</f>
        <v>0</v>
      </c>
      <c r="CQ2032" s="423">
        <f t="shared" ref="CQ2032" si="4557">IF(P2032="",0,P2032)</f>
        <v>0</v>
      </c>
      <c r="CR2032" s="423">
        <f t="shared" ref="CR2032" si="4558">IF(Q2032="",0,Q2032)</f>
        <v>0</v>
      </c>
      <c r="CS2032" s="423">
        <f t="shared" ref="CS2032" si="4559">IF(R2032="",0,R2032)</f>
        <v>0</v>
      </c>
      <c r="CT2032" s="423">
        <f t="shared" ref="CT2032" si="4560">IF(S2032="",0,S2032)</f>
        <v>0</v>
      </c>
      <c r="CU2032" s="423">
        <f t="shared" ref="CU2032" si="4561">IF(T2032="",0,T2032)</f>
        <v>0</v>
      </c>
      <c r="CV2032" s="423">
        <f t="shared" ref="CV2032" si="4562">IF(U2032="",0,U2032)</f>
        <v>0</v>
      </c>
      <c r="CW2032" s="423">
        <f t="shared" ref="CW2032" si="4563">IF(V2032="",0,V2032)</f>
        <v>0</v>
      </c>
      <c r="CX2032" s="423">
        <f t="shared" ref="CX2032" si="4564">IF(W2032="",0,W2032)</f>
        <v>0</v>
      </c>
      <c r="CY2032" s="423">
        <f t="shared" ref="CY2032" si="4565">IF(X2032="",0,X2032)</f>
        <v>0</v>
      </c>
      <c r="CZ2032" s="423">
        <f t="shared" ref="CZ2032" si="4566">IF(Y2032="",0,Y2032)</f>
        <v>0</v>
      </c>
      <c r="DA2032" s="423">
        <f t="shared" ref="DA2032" si="4567">IF(Z2032="",0,Z2032)</f>
        <v>0</v>
      </c>
      <c r="DB2032" s="423">
        <f t="shared" ref="DB2032" si="4568">IF(AA2032="",0,AA2032)</f>
        <v>0</v>
      </c>
      <c r="DC2032" s="423">
        <f t="shared" ref="DC2032" si="4569">IF(AB2032="",0,AB2032)</f>
        <v>0</v>
      </c>
      <c r="DD2032" s="423">
        <f t="shared" ref="DD2032" si="4570">IF(AC2032="",0,AC2032)</f>
        <v>0</v>
      </c>
      <c r="DE2032" s="423">
        <f t="shared" ref="DE2032" si="4571">IF(AD2032="",0,AD2032)</f>
        <v>0</v>
      </c>
      <c r="DG2032" s="647"/>
      <c r="DH2032" s="648"/>
      <c r="DI2032" s="415"/>
      <c r="DJ2032" s="416"/>
      <c r="DK2032" s="416"/>
      <c r="DL2032" s="416"/>
      <c r="DM2032" s="416"/>
      <c r="DN2032" s="416"/>
      <c r="DO2032" s="416"/>
      <c r="DP2032" s="416"/>
      <c r="DQ2032" s="416"/>
      <c r="DR2032" s="416"/>
      <c r="DS2032" s="416"/>
      <c r="DT2032" s="416"/>
      <c r="DU2032" s="416"/>
      <c r="DV2032" s="416"/>
      <c r="DW2032" s="416"/>
      <c r="DX2032" s="416"/>
      <c r="DY2032" s="416"/>
      <c r="DZ2032" s="416"/>
      <c r="EA2032" s="416"/>
      <c r="EB2032" s="416"/>
      <c r="EC2032" s="416"/>
      <c r="ED2032" s="416"/>
      <c r="EE2032" s="416"/>
      <c r="EF2032" s="416"/>
      <c r="EG2032" s="416"/>
      <c r="EH2032" s="416"/>
      <c r="EI2032" s="416"/>
      <c r="EJ2032" s="416"/>
      <c r="EK2032" s="416"/>
      <c r="EL2032" s="417"/>
    </row>
    <row r="2033" spans="1:143" ht="15" customHeight="1" x14ac:dyDescent="0.25">
      <c r="A2033" s="60"/>
      <c r="B2033" s="60"/>
      <c r="C2033" s="796"/>
      <c r="D2033" s="770"/>
      <c r="E2033" s="771"/>
      <c r="F2033" s="716" t="s">
        <v>319</v>
      </c>
      <c r="G2033" s="716"/>
      <c r="H2033" s="64"/>
      <c r="I2033" s="705" t="s">
        <v>314</v>
      </c>
      <c r="J2033" s="705"/>
      <c r="K2033" s="705"/>
      <c r="L2033" s="706"/>
      <c r="M2033" s="864"/>
      <c r="N2033" s="865"/>
      <c r="O2033" s="864"/>
      <c r="P2033" s="865"/>
      <c r="Q2033" s="864"/>
      <c r="R2033" s="865"/>
      <c r="S2033" s="868"/>
      <c r="T2033" s="869"/>
      <c r="U2033" s="280"/>
      <c r="V2033" s="280"/>
      <c r="W2033" s="628"/>
      <c r="X2033" s="628"/>
      <c r="Y2033" s="281"/>
      <c r="Z2033" s="281"/>
      <c r="AA2033" s="628"/>
      <c r="AB2033" s="628"/>
      <c r="AC2033" s="281"/>
      <c r="AD2033" s="281"/>
      <c r="AE2033" s="60"/>
      <c r="AF2033" s="259"/>
      <c r="AG2033" s="374">
        <f t="shared" si="4527"/>
        <v>18</v>
      </c>
      <c r="AH2033" s="399"/>
      <c r="AK2033" s="412">
        <f t="shared" si="4528"/>
        <v>0</v>
      </c>
      <c r="AL2033" s="379">
        <f t="shared" si="4521"/>
        <v>0</v>
      </c>
      <c r="AM2033" s="380">
        <f t="shared" si="4529"/>
        <v>0</v>
      </c>
      <c r="AN2033" s="292">
        <f t="shared" si="4530"/>
        <v>0</v>
      </c>
      <c r="AO2033" s="388">
        <f t="shared" si="4531"/>
        <v>0</v>
      </c>
      <c r="AP2033" s="379">
        <f t="shared" si="4522"/>
        <v>0</v>
      </c>
      <c r="AQ2033" s="380">
        <f t="shared" si="4532"/>
        <v>0</v>
      </c>
      <c r="AR2033" s="317">
        <f t="shared" si="4533"/>
        <v>0</v>
      </c>
      <c r="AS2033" s="388">
        <f t="shared" si="4534"/>
        <v>0</v>
      </c>
      <c r="AT2033" s="379">
        <f t="shared" si="4523"/>
        <v>0</v>
      </c>
      <c r="AU2033" s="380">
        <f t="shared" si="4535"/>
        <v>0</v>
      </c>
      <c r="AV2033" s="317">
        <f t="shared" si="4536"/>
        <v>0</v>
      </c>
      <c r="AW2033" s="388">
        <f t="shared" si="4537"/>
        <v>0</v>
      </c>
      <c r="AX2033" s="379">
        <f t="shared" si="4524"/>
        <v>0</v>
      </c>
      <c r="AY2033" s="380">
        <f t="shared" si="4538"/>
        <v>0</v>
      </c>
      <c r="AZ2033" s="292">
        <f t="shared" si="4539"/>
        <v>0</v>
      </c>
      <c r="BA2033" s="388">
        <f t="shared" si="4540"/>
        <v>0</v>
      </c>
      <c r="BB2033" s="379">
        <f t="shared" si="4525"/>
        <v>0</v>
      </c>
      <c r="BC2033" s="380">
        <f t="shared" si="4541"/>
        <v>0</v>
      </c>
      <c r="BD2033" s="292">
        <f t="shared" si="4542"/>
        <v>0</v>
      </c>
      <c r="BE2033" s="388">
        <f t="shared" si="4543"/>
        <v>0</v>
      </c>
      <c r="BF2033" s="379">
        <f t="shared" si="4526"/>
        <v>0</v>
      </c>
      <c r="BG2033" s="380">
        <f t="shared" si="4544"/>
        <v>0</v>
      </c>
      <c r="BH2033" s="292">
        <f t="shared" si="4545"/>
        <v>0</v>
      </c>
      <c r="CA2033" s="299" t="s">
        <v>1917</v>
      </c>
      <c r="CB2033" s="421"/>
      <c r="CC2033" s="375"/>
      <c r="CD2033" s="375"/>
      <c r="CE2033" s="375"/>
      <c r="CF2033" s="375"/>
      <c r="CG2033" s="375"/>
      <c r="CH2033" s="375"/>
      <c r="CI2033" s="375"/>
      <c r="CJ2033" s="375"/>
      <c r="CK2033" s="375"/>
      <c r="CL2033" s="375"/>
      <c r="CM2033" s="375"/>
      <c r="CN2033" s="301">
        <f t="shared" ref="CN2033" si="4572">SUM(M2033:M2037)</f>
        <v>0</v>
      </c>
      <c r="CO2033" s="301">
        <f t="shared" ref="CO2033" si="4573">SUM(N2033:N2037)</f>
        <v>0</v>
      </c>
      <c r="CP2033" s="301">
        <f t="shared" ref="CP2033" si="4574">SUM(O2033:O2037)</f>
        <v>0</v>
      </c>
      <c r="CQ2033" s="301">
        <f t="shared" ref="CQ2033" si="4575">SUM(P2033:P2037)</f>
        <v>0</v>
      </c>
      <c r="CR2033" s="301">
        <f t="shared" ref="CR2033" si="4576">SUM(Q2033:Q2037)</f>
        <v>0</v>
      </c>
      <c r="CS2033" s="301">
        <f t="shared" ref="CS2033" si="4577">SUM(R2033:R2037)</f>
        <v>0</v>
      </c>
      <c r="CT2033" s="301">
        <f t="shared" ref="CT2033" si="4578">SUM(S2033:S2037)</f>
        <v>0</v>
      </c>
      <c r="CU2033" s="301">
        <f t="shared" ref="CU2033" si="4579">SUM(T2033:T2037)</f>
        <v>0</v>
      </c>
      <c r="CV2033" s="301">
        <f t="shared" ref="CV2033" si="4580">SUM(U2033:U2037)</f>
        <v>0</v>
      </c>
      <c r="CW2033" s="301">
        <f t="shared" ref="CW2033" si="4581">SUM(V2033:V2037)</f>
        <v>0</v>
      </c>
      <c r="CX2033" s="301">
        <f t="shared" ref="CX2033" si="4582">SUM(W2033:W2037)</f>
        <v>0</v>
      </c>
      <c r="CY2033" s="301">
        <f t="shared" ref="CY2033" si="4583">SUM(X2033:X2037)</f>
        <v>0</v>
      </c>
      <c r="CZ2033" s="301">
        <f t="shared" ref="CZ2033" si="4584">SUM(Y2033:Y2037)</f>
        <v>0</v>
      </c>
      <c r="DA2033" s="301">
        <f t="shared" ref="DA2033" si="4585">SUM(Z2033:Z2037)</f>
        <v>0</v>
      </c>
      <c r="DB2033" s="301">
        <f t="shared" ref="DB2033" si="4586">SUM(AA2033:AA2037)</f>
        <v>0</v>
      </c>
      <c r="DC2033" s="301">
        <f t="shared" ref="DC2033" si="4587">SUM(AB2033:AB2037)</f>
        <v>0</v>
      </c>
      <c r="DD2033" s="301">
        <f t="shared" ref="DD2033" si="4588">SUM(AC2033:AC2037)</f>
        <v>0</v>
      </c>
      <c r="DE2033" s="301">
        <f t="shared" ref="DE2033" si="4589">SUM(AD2033:AD2037)</f>
        <v>0</v>
      </c>
      <c r="DG2033" s="616"/>
      <c r="DH2033" s="617"/>
      <c r="DI2033" s="415"/>
      <c r="DJ2033" s="416"/>
      <c r="DK2033" s="416"/>
      <c r="DL2033" s="416"/>
      <c r="DM2033" s="416"/>
      <c r="DN2033" s="416"/>
      <c r="DO2033" s="416"/>
      <c r="DP2033" s="416"/>
      <c r="DQ2033" s="416"/>
      <c r="DR2033" s="416"/>
      <c r="DS2033" s="416"/>
      <c r="DT2033" s="416"/>
      <c r="DU2033" s="416"/>
      <c r="DV2033" s="416"/>
      <c r="DW2033" s="416"/>
      <c r="DX2033" s="416"/>
      <c r="DY2033" s="416"/>
      <c r="DZ2033" s="416"/>
      <c r="EA2033" s="416"/>
      <c r="EB2033" s="416"/>
      <c r="EC2033" s="416"/>
      <c r="ED2033" s="416"/>
      <c r="EE2033" s="416"/>
      <c r="EF2033" s="416"/>
      <c r="EG2033" s="416"/>
      <c r="EH2033" s="416"/>
      <c r="EI2033" s="416"/>
      <c r="EJ2033" s="416"/>
      <c r="EK2033" s="416"/>
      <c r="EL2033" s="417"/>
    </row>
    <row r="2034" spans="1:143" ht="24" customHeight="1" x14ac:dyDescent="0.25">
      <c r="A2034" s="60"/>
      <c r="B2034" s="60"/>
      <c r="C2034" s="796"/>
      <c r="D2034" s="770"/>
      <c r="E2034" s="771"/>
      <c r="F2034" s="716" t="s">
        <v>320</v>
      </c>
      <c r="G2034" s="716"/>
      <c r="H2034" s="64"/>
      <c r="I2034" s="708" t="s">
        <v>315</v>
      </c>
      <c r="J2034" s="708"/>
      <c r="K2034" s="708"/>
      <c r="L2034" s="709"/>
      <c r="M2034" s="864"/>
      <c r="N2034" s="865"/>
      <c r="O2034" s="864"/>
      <c r="P2034" s="865"/>
      <c r="Q2034" s="864"/>
      <c r="R2034" s="865"/>
      <c r="S2034" s="868"/>
      <c r="T2034" s="869"/>
      <c r="U2034" s="280"/>
      <c r="V2034" s="280"/>
      <c r="W2034" s="628"/>
      <c r="X2034" s="628"/>
      <c r="Y2034" s="281"/>
      <c r="Z2034" s="281"/>
      <c r="AA2034" s="628"/>
      <c r="AB2034" s="628"/>
      <c r="AC2034" s="281"/>
      <c r="AD2034" s="281"/>
      <c r="AE2034" s="60"/>
      <c r="AF2034" s="259"/>
      <c r="AG2034" s="374">
        <f t="shared" si="4527"/>
        <v>18</v>
      </c>
      <c r="AH2034" s="399"/>
      <c r="AK2034" s="412">
        <f t="shared" si="4528"/>
        <v>0</v>
      </c>
      <c r="AL2034" s="379">
        <f t="shared" si="4521"/>
        <v>0</v>
      </c>
      <c r="AM2034" s="380">
        <f t="shared" si="4529"/>
        <v>0</v>
      </c>
      <c r="AN2034" s="292">
        <f t="shared" si="4530"/>
        <v>0</v>
      </c>
      <c r="AO2034" s="388">
        <f t="shared" si="4531"/>
        <v>0</v>
      </c>
      <c r="AP2034" s="379">
        <f t="shared" si="4522"/>
        <v>0</v>
      </c>
      <c r="AQ2034" s="380">
        <f t="shared" si="4532"/>
        <v>0</v>
      </c>
      <c r="AR2034" s="317">
        <f t="shared" si="4533"/>
        <v>0</v>
      </c>
      <c r="AS2034" s="388">
        <f t="shared" si="4534"/>
        <v>0</v>
      </c>
      <c r="AT2034" s="379">
        <f t="shared" si="4523"/>
        <v>0</v>
      </c>
      <c r="AU2034" s="380">
        <f t="shared" si="4535"/>
        <v>0</v>
      </c>
      <c r="AV2034" s="317">
        <f t="shared" si="4536"/>
        <v>0</v>
      </c>
      <c r="AW2034" s="388">
        <f t="shared" si="4537"/>
        <v>0</v>
      </c>
      <c r="AX2034" s="379">
        <f t="shared" si="4524"/>
        <v>0</v>
      </c>
      <c r="AY2034" s="380">
        <f t="shared" si="4538"/>
        <v>0</v>
      </c>
      <c r="AZ2034" s="292">
        <f t="shared" si="4539"/>
        <v>0</v>
      </c>
      <c r="BA2034" s="388">
        <f t="shared" si="4540"/>
        <v>0</v>
      </c>
      <c r="BB2034" s="379">
        <f t="shared" si="4525"/>
        <v>0</v>
      </c>
      <c r="BC2034" s="380">
        <f t="shared" si="4541"/>
        <v>0</v>
      </c>
      <c r="BD2034" s="292">
        <f t="shared" si="4542"/>
        <v>0</v>
      </c>
      <c r="BE2034" s="388">
        <f t="shared" si="4543"/>
        <v>0</v>
      </c>
      <c r="BF2034" s="379">
        <f t="shared" si="4526"/>
        <v>0</v>
      </c>
      <c r="BG2034" s="380">
        <f t="shared" si="4544"/>
        <v>0</v>
      </c>
      <c r="BH2034" s="292">
        <f t="shared" si="4545"/>
        <v>0</v>
      </c>
      <c r="CA2034" s="299" t="s">
        <v>1910</v>
      </c>
      <c r="CB2034" s="421"/>
      <c r="CC2034" s="375"/>
      <c r="CD2034" s="375"/>
      <c r="CE2034" s="375"/>
      <c r="CF2034" s="375"/>
      <c r="CG2034" s="375"/>
      <c r="CH2034" s="375"/>
      <c r="CI2034" s="375"/>
      <c r="CJ2034" s="375"/>
      <c r="CK2034" s="375"/>
      <c r="CL2034" s="375"/>
      <c r="CM2034" s="375"/>
      <c r="CN2034" s="422">
        <f t="shared" ref="CN2034" si="4590">IF(CN2032="NA",COUNTIF(M2033:M2037,"NA"),COUNTIF(M2033:M2037,"NS"))</f>
        <v>0</v>
      </c>
      <c r="CO2034" s="422">
        <f t="shared" ref="CO2034" si="4591">IF(CO2032="NA",COUNTIF(N2033:N2037,"NA"),COUNTIF(N2033:N2037,"NS"))</f>
        <v>0</v>
      </c>
      <c r="CP2034" s="422">
        <f t="shared" ref="CP2034" si="4592">IF(CP2032="NA",COUNTIF(O2033:O2037,"NA"),COUNTIF(O2033:O2037,"NS"))</f>
        <v>0</v>
      </c>
      <c r="CQ2034" s="422">
        <f t="shared" ref="CQ2034" si="4593">IF(CQ2032="NA",COUNTIF(P2033:P2037,"NA"),COUNTIF(P2033:P2037,"NS"))</f>
        <v>0</v>
      </c>
      <c r="CR2034" s="422">
        <f t="shared" ref="CR2034" si="4594">IF(CR2032="NA",COUNTIF(Q2033:Q2037,"NA"),COUNTIF(Q2033:Q2037,"NS"))</f>
        <v>0</v>
      </c>
      <c r="CS2034" s="422">
        <f t="shared" ref="CS2034" si="4595">IF(CS2032="NA",COUNTIF(R2033:R2037,"NA"),COUNTIF(R2033:R2037,"NS"))</f>
        <v>0</v>
      </c>
      <c r="CT2034" s="422">
        <f t="shared" ref="CT2034" si="4596">IF(CT2032="NA",COUNTIF(S2033:S2037,"NA"),COUNTIF(S2033:S2037,"NS"))</f>
        <v>0</v>
      </c>
      <c r="CU2034" s="422">
        <f t="shared" ref="CU2034" si="4597">IF(CU2032="NA",COUNTIF(T2033:T2037,"NA"),COUNTIF(T2033:T2037,"NS"))</f>
        <v>0</v>
      </c>
      <c r="CV2034" s="422">
        <f t="shared" ref="CV2034" si="4598">IF(CV2032="NA",COUNTIF(U2033:U2037,"NA"),COUNTIF(U2033:U2037,"NS"))</f>
        <v>0</v>
      </c>
      <c r="CW2034" s="422">
        <f t="shared" ref="CW2034" si="4599">IF(CW2032="NA",COUNTIF(V2033:V2037,"NA"),COUNTIF(V2033:V2037,"NS"))</f>
        <v>0</v>
      </c>
      <c r="CX2034" s="422">
        <f t="shared" ref="CX2034" si="4600">IF(CX2032="NA",COUNTIF(W2033:W2037,"NA"),COUNTIF(W2033:W2037,"NS"))</f>
        <v>0</v>
      </c>
      <c r="CY2034" s="422">
        <f t="shared" ref="CY2034" si="4601">IF(CY2032="NA",COUNTIF(X2033:X2037,"NA"),COUNTIF(X2033:X2037,"NS"))</f>
        <v>0</v>
      </c>
      <c r="CZ2034" s="422">
        <f t="shared" ref="CZ2034" si="4602">IF(CZ2032="NA",COUNTIF(Y2033:Y2037,"NA"),COUNTIF(Y2033:Y2037,"NS"))</f>
        <v>0</v>
      </c>
      <c r="DA2034" s="422">
        <f t="shared" ref="DA2034" si="4603">IF(DA2032="NA",COUNTIF(Z2033:Z2037,"NA"),COUNTIF(Z2033:Z2037,"NS"))</f>
        <v>0</v>
      </c>
      <c r="DB2034" s="422">
        <f t="shared" ref="DB2034" si="4604">IF(DB2032="NA",COUNTIF(AA2033:AA2037,"NA"),COUNTIF(AA2033:AA2037,"NS"))</f>
        <v>0</v>
      </c>
      <c r="DC2034" s="422">
        <f t="shared" ref="DC2034" si="4605">IF(DC2032="NA",COUNTIF(AB2033:AB2037,"NA"),COUNTIF(AB2033:AB2037,"NS"))</f>
        <v>0</v>
      </c>
      <c r="DD2034" s="422">
        <f t="shared" ref="DD2034" si="4606">IF(DD2032="NA",COUNTIF(AC2033:AC2037,"NA"),COUNTIF(AC2033:AC2037,"NS"))</f>
        <v>0</v>
      </c>
      <c r="DE2034" s="422">
        <f t="shared" ref="DE2034" si="4607">IF(DE2032="NA",COUNTIF(AD2033:AD2037,"NA"),COUNTIF(AD2033:AD2037,"NS"))</f>
        <v>0</v>
      </c>
      <c r="DG2034" s="616"/>
      <c r="DH2034" s="617"/>
      <c r="DI2034" s="415"/>
      <c r="DJ2034" s="416"/>
      <c r="DK2034" s="416"/>
      <c r="DL2034" s="416"/>
      <c r="DM2034" s="416"/>
      <c r="DN2034" s="416"/>
      <c r="DO2034" s="416"/>
      <c r="DP2034" s="416"/>
      <c r="DQ2034" s="416"/>
      <c r="DR2034" s="416"/>
      <c r="DS2034" s="416"/>
      <c r="DT2034" s="416"/>
      <c r="DU2034" s="416"/>
      <c r="DV2034" s="416"/>
      <c r="DW2034" s="416"/>
      <c r="DX2034" s="416"/>
      <c r="DY2034" s="416"/>
      <c r="DZ2034" s="416"/>
      <c r="EA2034" s="416"/>
      <c r="EB2034" s="416"/>
      <c r="EC2034" s="416"/>
      <c r="ED2034" s="416"/>
      <c r="EE2034" s="416"/>
      <c r="EF2034" s="416"/>
      <c r="EG2034" s="416"/>
      <c r="EH2034" s="416"/>
      <c r="EI2034" s="416"/>
      <c r="EJ2034" s="416"/>
      <c r="EK2034" s="416"/>
      <c r="EL2034" s="417"/>
    </row>
    <row r="2035" spans="1:143" ht="24" customHeight="1" x14ac:dyDescent="0.25">
      <c r="A2035" s="60"/>
      <c r="B2035" s="60"/>
      <c r="C2035" s="796"/>
      <c r="D2035" s="770"/>
      <c r="E2035" s="771"/>
      <c r="F2035" s="716" t="s">
        <v>321</v>
      </c>
      <c r="G2035" s="716"/>
      <c r="H2035" s="64"/>
      <c r="I2035" s="708" t="s">
        <v>316</v>
      </c>
      <c r="J2035" s="708"/>
      <c r="K2035" s="708"/>
      <c r="L2035" s="709"/>
      <c r="M2035" s="864"/>
      <c r="N2035" s="865"/>
      <c r="O2035" s="864"/>
      <c r="P2035" s="865"/>
      <c r="Q2035" s="864"/>
      <c r="R2035" s="865"/>
      <c r="S2035" s="868"/>
      <c r="T2035" s="869"/>
      <c r="U2035" s="280"/>
      <c r="V2035" s="280"/>
      <c r="W2035" s="628"/>
      <c r="X2035" s="628"/>
      <c r="Y2035" s="281"/>
      <c r="Z2035" s="281"/>
      <c r="AA2035" s="628"/>
      <c r="AB2035" s="628"/>
      <c r="AC2035" s="281"/>
      <c r="AD2035" s="281"/>
      <c r="AE2035" s="60"/>
      <c r="AF2035" s="259"/>
      <c r="AG2035" s="374">
        <f t="shared" si="4527"/>
        <v>18</v>
      </c>
      <c r="AH2035" s="399"/>
      <c r="AK2035" s="412">
        <f t="shared" si="4528"/>
        <v>0</v>
      </c>
      <c r="AL2035" s="379">
        <f t="shared" si="4521"/>
        <v>0</v>
      </c>
      <c r="AM2035" s="380">
        <f t="shared" si="4529"/>
        <v>0</v>
      </c>
      <c r="AN2035" s="292">
        <f t="shared" si="4530"/>
        <v>0</v>
      </c>
      <c r="AO2035" s="388">
        <f t="shared" si="4531"/>
        <v>0</v>
      </c>
      <c r="AP2035" s="379">
        <f t="shared" si="4522"/>
        <v>0</v>
      </c>
      <c r="AQ2035" s="380">
        <f t="shared" si="4532"/>
        <v>0</v>
      </c>
      <c r="AR2035" s="317">
        <f t="shared" si="4533"/>
        <v>0</v>
      </c>
      <c r="AS2035" s="388">
        <f t="shared" si="4534"/>
        <v>0</v>
      </c>
      <c r="AT2035" s="379">
        <f t="shared" si="4523"/>
        <v>0</v>
      </c>
      <c r="AU2035" s="380">
        <f t="shared" si="4535"/>
        <v>0</v>
      </c>
      <c r="AV2035" s="317">
        <f t="shared" si="4536"/>
        <v>0</v>
      </c>
      <c r="AW2035" s="388">
        <f t="shared" si="4537"/>
        <v>0</v>
      </c>
      <c r="AX2035" s="379">
        <f t="shared" si="4524"/>
        <v>0</v>
      </c>
      <c r="AY2035" s="380">
        <f t="shared" si="4538"/>
        <v>0</v>
      </c>
      <c r="AZ2035" s="292">
        <f t="shared" si="4539"/>
        <v>0</v>
      </c>
      <c r="BA2035" s="388">
        <f t="shared" si="4540"/>
        <v>0</v>
      </c>
      <c r="BB2035" s="379">
        <f t="shared" si="4525"/>
        <v>0</v>
      </c>
      <c r="BC2035" s="380">
        <f t="shared" si="4541"/>
        <v>0</v>
      </c>
      <c r="BD2035" s="292">
        <f t="shared" si="4542"/>
        <v>0</v>
      </c>
      <c r="BE2035" s="388">
        <f t="shared" si="4543"/>
        <v>0</v>
      </c>
      <c r="BF2035" s="379">
        <f t="shared" si="4526"/>
        <v>0</v>
      </c>
      <c r="BG2035" s="380">
        <f t="shared" si="4544"/>
        <v>0</v>
      </c>
      <c r="BH2035" s="292">
        <f t="shared" si="4545"/>
        <v>0</v>
      </c>
      <c r="CA2035" s="299" t="s">
        <v>1918</v>
      </c>
      <c r="CB2035" s="427"/>
      <c r="CC2035" s="375"/>
      <c r="CD2035" s="375"/>
      <c r="CE2035" s="375"/>
      <c r="CF2035" s="375"/>
      <c r="CG2035" s="375"/>
      <c r="CH2035" s="375"/>
      <c r="CI2035" s="375"/>
      <c r="CJ2035" s="375"/>
      <c r="CK2035" s="375"/>
      <c r="CL2035" s="375"/>
      <c r="CM2035" s="375"/>
      <c r="CN2035" s="425">
        <f t="shared" ref="CN2035:DD2035" si="4608">IF(OR(AND(CN2032=0,CN2034&gt;0),AND(CN2032="NS",CN2033&gt;0),AND(CN2032="NS",CN2033=0,CN2034=0)),1,IF(OR(AND(CN2034&gt;=2,CN2033&lt;CN2032),AND(CN2032="NS",CN2033=0,CN2034&gt;0),OR(CN2032=CN2033,AND(CN2032="",CN2034=0,CN2033=0))),0,1))</f>
        <v>0</v>
      </c>
      <c r="CO2035" s="425">
        <f t="shared" si="4608"/>
        <v>0</v>
      </c>
      <c r="CP2035" s="425">
        <f t="shared" si="4608"/>
        <v>0</v>
      </c>
      <c r="CQ2035" s="425">
        <f t="shared" si="4608"/>
        <v>0</v>
      </c>
      <c r="CR2035" s="425">
        <f t="shared" si="4608"/>
        <v>0</v>
      </c>
      <c r="CS2035" s="425">
        <f t="shared" si="4608"/>
        <v>0</v>
      </c>
      <c r="CT2035" s="425">
        <f t="shared" si="4608"/>
        <v>0</v>
      </c>
      <c r="CU2035" s="425">
        <f t="shared" si="4608"/>
        <v>0</v>
      </c>
      <c r="CV2035" s="425">
        <f t="shared" si="4608"/>
        <v>0</v>
      </c>
      <c r="CW2035" s="425">
        <f t="shared" si="4608"/>
        <v>0</v>
      </c>
      <c r="CX2035" s="425">
        <f t="shared" si="4608"/>
        <v>0</v>
      </c>
      <c r="CY2035" s="425">
        <f t="shared" si="4608"/>
        <v>0</v>
      </c>
      <c r="CZ2035" s="425">
        <f t="shared" si="4608"/>
        <v>0</v>
      </c>
      <c r="DA2035" s="425">
        <f t="shared" si="4608"/>
        <v>0</v>
      </c>
      <c r="DB2035" s="425">
        <f t="shared" si="4608"/>
        <v>0</v>
      </c>
      <c r="DC2035" s="425">
        <f t="shared" si="4608"/>
        <v>0</v>
      </c>
      <c r="DD2035" s="425">
        <f t="shared" si="4608"/>
        <v>0</v>
      </c>
      <c r="DE2035" s="425">
        <f t="shared" ref="DE2035" si="4609">IF(OR(AND(DE2032=0,DE2034&gt;0),AND(DE2032="NS",DE2033&gt;0),AND(DE2032="NS",DE2033=0,DE2034=0)),1,IF(OR(AND(DE2034&gt;=2,DE2033&lt;DE2032),AND(DE2032="NS",DE2033=0,DE2034&gt;0),OR(DE2032=DE2033,AND(DE2032="",DE2034=0,DE2033=0))),0,1))</f>
        <v>0</v>
      </c>
      <c r="DF2035" s="400">
        <f>SUM(CN2035:DE2035)</f>
        <v>0</v>
      </c>
      <c r="DG2035" s="616"/>
      <c r="DH2035" s="617"/>
      <c r="DI2035" s="415"/>
      <c r="DJ2035" s="416"/>
      <c r="DK2035" s="416"/>
      <c r="DL2035" s="416"/>
      <c r="DM2035" s="416"/>
      <c r="DN2035" s="416"/>
      <c r="DO2035" s="416"/>
      <c r="DP2035" s="416"/>
      <c r="DQ2035" s="416"/>
      <c r="DR2035" s="416"/>
      <c r="DS2035" s="416"/>
      <c r="DT2035" s="416"/>
      <c r="DU2035" s="416"/>
      <c r="DV2035" s="416"/>
      <c r="DW2035" s="416"/>
      <c r="DX2035" s="416"/>
      <c r="DY2035" s="416"/>
      <c r="DZ2035" s="416"/>
      <c r="EA2035" s="416"/>
      <c r="EB2035" s="416"/>
      <c r="EC2035" s="416"/>
      <c r="ED2035" s="416"/>
      <c r="EE2035" s="416"/>
      <c r="EF2035" s="416"/>
      <c r="EG2035" s="416"/>
      <c r="EH2035" s="416"/>
      <c r="EI2035" s="416"/>
      <c r="EJ2035" s="416"/>
      <c r="EK2035" s="416"/>
      <c r="EL2035" s="417"/>
    </row>
    <row r="2036" spans="1:143" ht="15" customHeight="1" x14ac:dyDescent="0.25">
      <c r="A2036" s="60"/>
      <c r="B2036" s="60"/>
      <c r="C2036" s="796"/>
      <c r="D2036" s="770"/>
      <c r="E2036" s="771"/>
      <c r="F2036" s="716" t="s">
        <v>322</v>
      </c>
      <c r="G2036" s="716"/>
      <c r="H2036" s="64"/>
      <c r="I2036" s="708" t="s">
        <v>317</v>
      </c>
      <c r="J2036" s="708"/>
      <c r="K2036" s="708"/>
      <c r="L2036" s="709"/>
      <c r="M2036" s="864"/>
      <c r="N2036" s="865"/>
      <c r="O2036" s="864"/>
      <c r="P2036" s="865"/>
      <c r="Q2036" s="864"/>
      <c r="R2036" s="865"/>
      <c r="S2036" s="868"/>
      <c r="T2036" s="869"/>
      <c r="U2036" s="280"/>
      <c r="V2036" s="280"/>
      <c r="W2036" s="628"/>
      <c r="X2036" s="628"/>
      <c r="Y2036" s="281"/>
      <c r="Z2036" s="281"/>
      <c r="AA2036" s="628"/>
      <c r="AB2036" s="628"/>
      <c r="AC2036" s="281"/>
      <c r="AD2036" s="281"/>
      <c r="AE2036" s="60"/>
      <c r="AF2036" s="259"/>
      <c r="AG2036" s="374">
        <f t="shared" si="4527"/>
        <v>18</v>
      </c>
      <c r="AH2036" s="399"/>
      <c r="AK2036" s="412">
        <f t="shared" si="4528"/>
        <v>0</v>
      </c>
      <c r="AL2036" s="379">
        <f t="shared" si="4521"/>
        <v>0</v>
      </c>
      <c r="AM2036" s="380">
        <f t="shared" si="4529"/>
        <v>0</v>
      </c>
      <c r="AN2036" s="292">
        <f t="shared" si="4530"/>
        <v>0</v>
      </c>
      <c r="AO2036" s="388">
        <f t="shared" si="4531"/>
        <v>0</v>
      </c>
      <c r="AP2036" s="379">
        <f t="shared" si="4522"/>
        <v>0</v>
      </c>
      <c r="AQ2036" s="380">
        <f t="shared" si="4532"/>
        <v>0</v>
      </c>
      <c r="AR2036" s="317">
        <f t="shared" si="4533"/>
        <v>0</v>
      </c>
      <c r="AS2036" s="388">
        <f t="shared" si="4534"/>
        <v>0</v>
      </c>
      <c r="AT2036" s="379">
        <f t="shared" si="4523"/>
        <v>0</v>
      </c>
      <c r="AU2036" s="380">
        <f t="shared" si="4535"/>
        <v>0</v>
      </c>
      <c r="AV2036" s="317">
        <f t="shared" si="4536"/>
        <v>0</v>
      </c>
      <c r="AW2036" s="388">
        <f t="shared" si="4537"/>
        <v>0</v>
      </c>
      <c r="AX2036" s="379">
        <f t="shared" si="4524"/>
        <v>0</v>
      </c>
      <c r="AY2036" s="380">
        <f t="shared" si="4538"/>
        <v>0</v>
      </c>
      <c r="AZ2036" s="292">
        <f t="shared" si="4539"/>
        <v>0</v>
      </c>
      <c r="BA2036" s="388">
        <f t="shared" si="4540"/>
        <v>0</v>
      </c>
      <c r="BB2036" s="379">
        <f t="shared" si="4525"/>
        <v>0</v>
      </c>
      <c r="BC2036" s="380">
        <f t="shared" si="4541"/>
        <v>0</v>
      </c>
      <c r="BD2036" s="292">
        <f t="shared" si="4542"/>
        <v>0</v>
      </c>
      <c r="BE2036" s="388">
        <f t="shared" si="4543"/>
        <v>0</v>
      </c>
      <c r="BF2036" s="379">
        <f t="shared" si="4526"/>
        <v>0</v>
      </c>
      <c r="BG2036" s="380">
        <f t="shared" si="4544"/>
        <v>0</v>
      </c>
      <c r="BH2036" s="292">
        <f t="shared" si="4545"/>
        <v>0</v>
      </c>
      <c r="CA2036" s="426"/>
      <c r="CB2036" s="427"/>
      <c r="CC2036" s="375"/>
      <c r="CD2036" s="375"/>
      <c r="CE2036" s="375"/>
      <c r="CF2036" s="375"/>
      <c r="CG2036" s="375"/>
      <c r="CH2036" s="375"/>
      <c r="CI2036" s="375"/>
      <c r="CJ2036" s="375"/>
      <c r="CK2036" s="375"/>
      <c r="CL2036" s="375"/>
      <c r="CM2036" s="375"/>
      <c r="CN2036" s="430"/>
      <c r="CO2036" s="430"/>
      <c r="CP2036" s="430"/>
      <c r="CQ2036" s="430"/>
      <c r="CR2036" s="430"/>
      <c r="CS2036" s="430"/>
      <c r="CT2036" s="430"/>
      <c r="CU2036" s="430"/>
      <c r="CV2036" s="430"/>
      <c r="CW2036" s="430"/>
      <c r="CX2036" s="430"/>
      <c r="CY2036" s="430"/>
      <c r="CZ2036" s="430"/>
      <c r="DA2036" s="430"/>
      <c r="DB2036" s="430"/>
      <c r="DC2036" s="430"/>
      <c r="DD2036" s="430"/>
      <c r="DE2036" s="430"/>
      <c r="DG2036" s="616"/>
      <c r="DH2036" s="617"/>
      <c r="DI2036" s="415"/>
      <c r="DJ2036" s="416"/>
      <c r="DK2036" s="416"/>
      <c r="DL2036" s="416"/>
      <c r="DM2036" s="416"/>
      <c r="DN2036" s="416"/>
      <c r="DO2036" s="416"/>
      <c r="DP2036" s="416"/>
      <c r="DQ2036" s="416"/>
      <c r="DR2036" s="416"/>
      <c r="DS2036" s="416"/>
      <c r="DT2036" s="416"/>
      <c r="DU2036" s="416"/>
      <c r="DV2036" s="416"/>
      <c r="DW2036" s="416"/>
      <c r="DX2036" s="416"/>
      <c r="DY2036" s="416"/>
      <c r="DZ2036" s="416"/>
      <c r="EA2036" s="416"/>
      <c r="EB2036" s="416"/>
      <c r="EC2036" s="416"/>
      <c r="ED2036" s="416"/>
      <c r="EE2036" s="416"/>
      <c r="EF2036" s="416"/>
      <c r="EG2036" s="416"/>
      <c r="EH2036" s="416"/>
      <c r="EI2036" s="416"/>
      <c r="EJ2036" s="416"/>
      <c r="EK2036" s="416"/>
      <c r="EL2036" s="417"/>
    </row>
    <row r="2037" spans="1:143" ht="23.25" customHeight="1" x14ac:dyDescent="0.25">
      <c r="A2037" s="60"/>
      <c r="B2037" s="60"/>
      <c r="C2037" s="796"/>
      <c r="D2037" s="770"/>
      <c r="E2037" s="771"/>
      <c r="F2037" s="716" t="s">
        <v>323</v>
      </c>
      <c r="G2037" s="716"/>
      <c r="H2037" s="64"/>
      <c r="I2037" s="708" t="s">
        <v>318</v>
      </c>
      <c r="J2037" s="708"/>
      <c r="K2037" s="708"/>
      <c r="L2037" s="709"/>
      <c r="M2037" s="864"/>
      <c r="N2037" s="865"/>
      <c r="O2037" s="864"/>
      <c r="P2037" s="865"/>
      <c r="Q2037" s="864"/>
      <c r="R2037" s="865"/>
      <c r="S2037" s="868"/>
      <c r="T2037" s="869"/>
      <c r="U2037" s="280"/>
      <c r="V2037" s="280"/>
      <c r="W2037" s="628"/>
      <c r="X2037" s="628"/>
      <c r="Y2037" s="281"/>
      <c r="Z2037" s="281"/>
      <c r="AA2037" s="628"/>
      <c r="AB2037" s="628"/>
      <c r="AC2037" s="281"/>
      <c r="AD2037" s="281"/>
      <c r="AE2037" s="60"/>
      <c r="AF2037" s="259"/>
      <c r="AG2037" s="374">
        <f t="shared" si="4527"/>
        <v>18</v>
      </c>
      <c r="AH2037" s="399"/>
      <c r="AK2037" s="412">
        <f t="shared" si="4528"/>
        <v>0</v>
      </c>
      <c r="AL2037" s="379">
        <f t="shared" si="4521"/>
        <v>0</v>
      </c>
      <c r="AM2037" s="380">
        <f t="shared" si="4529"/>
        <v>0</v>
      </c>
      <c r="AN2037" s="292">
        <f t="shared" si="4530"/>
        <v>0</v>
      </c>
      <c r="AO2037" s="388">
        <f t="shared" si="4531"/>
        <v>0</v>
      </c>
      <c r="AP2037" s="379">
        <f t="shared" si="4522"/>
        <v>0</v>
      </c>
      <c r="AQ2037" s="380">
        <f t="shared" si="4532"/>
        <v>0</v>
      </c>
      <c r="AR2037" s="317">
        <f t="shared" si="4533"/>
        <v>0</v>
      </c>
      <c r="AS2037" s="388">
        <f t="shared" si="4534"/>
        <v>0</v>
      </c>
      <c r="AT2037" s="379">
        <f t="shared" si="4523"/>
        <v>0</v>
      </c>
      <c r="AU2037" s="380">
        <f t="shared" si="4535"/>
        <v>0</v>
      </c>
      <c r="AV2037" s="317">
        <f t="shared" si="4536"/>
        <v>0</v>
      </c>
      <c r="AW2037" s="388">
        <f t="shared" si="4537"/>
        <v>0</v>
      </c>
      <c r="AX2037" s="379">
        <f t="shared" si="4524"/>
        <v>0</v>
      </c>
      <c r="AY2037" s="380">
        <f t="shared" si="4538"/>
        <v>0</v>
      </c>
      <c r="AZ2037" s="292">
        <f t="shared" si="4539"/>
        <v>0</v>
      </c>
      <c r="BA2037" s="388">
        <f t="shared" si="4540"/>
        <v>0</v>
      </c>
      <c r="BB2037" s="379">
        <f t="shared" si="4525"/>
        <v>0</v>
      </c>
      <c r="BC2037" s="380">
        <f t="shared" si="4541"/>
        <v>0</v>
      </c>
      <c r="BD2037" s="292">
        <f t="shared" si="4542"/>
        <v>0</v>
      </c>
      <c r="BE2037" s="388">
        <f t="shared" si="4543"/>
        <v>0</v>
      </c>
      <c r="BF2037" s="379">
        <f t="shared" si="4526"/>
        <v>0</v>
      </c>
      <c r="BG2037" s="380">
        <f t="shared" si="4544"/>
        <v>0</v>
      </c>
      <c r="BH2037" s="292">
        <f t="shared" si="4545"/>
        <v>0</v>
      </c>
      <c r="CA2037" s="303"/>
      <c r="CB2037" s="427"/>
      <c r="CC2037" s="375"/>
      <c r="CD2037" s="375"/>
      <c r="CE2037" s="375"/>
      <c r="CF2037" s="375"/>
      <c r="CG2037" s="375"/>
      <c r="CH2037" s="375"/>
      <c r="CI2037" s="375"/>
      <c r="CJ2037" s="375"/>
      <c r="CK2037" s="375"/>
      <c r="CL2037" s="375"/>
      <c r="CM2037" s="375"/>
      <c r="CN2037" s="311"/>
      <c r="CO2037" s="311"/>
      <c r="CP2037" s="311"/>
      <c r="CQ2037" s="311"/>
      <c r="CR2037" s="311"/>
      <c r="CS2037" s="311"/>
      <c r="CT2037" s="311"/>
      <c r="CU2037" s="311"/>
      <c r="CV2037" s="311"/>
      <c r="CW2037" s="311"/>
      <c r="CX2037" s="311"/>
      <c r="CY2037" s="311"/>
      <c r="CZ2037" s="311"/>
      <c r="DA2037" s="311"/>
      <c r="DB2037" s="311"/>
      <c r="DC2037" s="311"/>
      <c r="DD2037" s="311"/>
      <c r="DE2037" s="311"/>
      <c r="DG2037" s="616"/>
      <c r="DH2037" s="617"/>
      <c r="DI2037" s="415"/>
      <c r="DJ2037" s="416"/>
      <c r="DK2037" s="416"/>
      <c r="DL2037" s="416"/>
      <c r="DM2037" s="416"/>
      <c r="DN2037" s="416"/>
      <c r="DO2037" s="416"/>
      <c r="DP2037" s="416"/>
      <c r="DQ2037" s="416"/>
      <c r="DR2037" s="416"/>
      <c r="DS2037" s="416"/>
      <c r="DT2037" s="416"/>
      <c r="DU2037" s="416"/>
      <c r="DV2037" s="416"/>
      <c r="DW2037" s="416"/>
      <c r="DX2037" s="416"/>
      <c r="DY2037" s="416"/>
      <c r="DZ2037" s="416"/>
      <c r="EA2037" s="416"/>
      <c r="EB2037" s="416"/>
      <c r="EC2037" s="416"/>
      <c r="ED2037" s="416"/>
      <c r="EE2037" s="416"/>
      <c r="EF2037" s="416"/>
      <c r="EG2037" s="416"/>
      <c r="EH2037" s="416"/>
      <c r="EI2037" s="416"/>
      <c r="EJ2037" s="416"/>
      <c r="EK2037" s="416"/>
      <c r="EL2037" s="417"/>
    </row>
    <row r="2038" spans="1:143" ht="24" customHeight="1" x14ac:dyDescent="0.25">
      <c r="A2038" s="60"/>
      <c r="B2038" s="60"/>
      <c r="C2038" s="797"/>
      <c r="D2038" s="772"/>
      <c r="E2038" s="773"/>
      <c r="F2038" s="703" t="s">
        <v>324</v>
      </c>
      <c r="G2038" s="703"/>
      <c r="H2038" s="707" t="s">
        <v>325</v>
      </c>
      <c r="I2038" s="708"/>
      <c r="J2038" s="708"/>
      <c r="K2038" s="708"/>
      <c r="L2038" s="709"/>
      <c r="M2038" s="864"/>
      <c r="N2038" s="865"/>
      <c r="O2038" s="864"/>
      <c r="P2038" s="865"/>
      <c r="Q2038" s="864"/>
      <c r="R2038" s="865"/>
      <c r="S2038" s="868"/>
      <c r="T2038" s="869"/>
      <c r="U2038" s="280"/>
      <c r="V2038" s="280"/>
      <c r="W2038" s="628"/>
      <c r="X2038" s="628"/>
      <c r="Y2038" s="281"/>
      <c r="Z2038" s="281"/>
      <c r="AA2038" s="628"/>
      <c r="AB2038" s="628"/>
      <c r="AC2038" s="281"/>
      <c r="AD2038" s="281"/>
      <c r="AE2038" s="60"/>
      <c r="AF2038" s="259"/>
      <c r="AG2038" s="374">
        <f t="shared" si="4527"/>
        <v>18</v>
      </c>
      <c r="AH2038" s="399"/>
      <c r="AK2038" s="412">
        <f t="shared" si="4528"/>
        <v>0</v>
      </c>
      <c r="AL2038" s="379">
        <f t="shared" si="4521"/>
        <v>0</v>
      </c>
      <c r="AM2038" s="380">
        <f t="shared" si="4529"/>
        <v>0</v>
      </c>
      <c r="AN2038" s="292">
        <f t="shared" si="4530"/>
        <v>0</v>
      </c>
      <c r="AO2038" s="388">
        <f t="shared" si="4531"/>
        <v>0</v>
      </c>
      <c r="AP2038" s="379">
        <f t="shared" si="4522"/>
        <v>0</v>
      </c>
      <c r="AQ2038" s="380">
        <f t="shared" si="4532"/>
        <v>0</v>
      </c>
      <c r="AR2038" s="317">
        <f t="shared" si="4533"/>
        <v>0</v>
      </c>
      <c r="AS2038" s="388">
        <f t="shared" si="4534"/>
        <v>0</v>
      </c>
      <c r="AT2038" s="379">
        <f t="shared" si="4523"/>
        <v>0</v>
      </c>
      <c r="AU2038" s="380">
        <f t="shared" si="4535"/>
        <v>0</v>
      </c>
      <c r="AV2038" s="317">
        <f t="shared" si="4536"/>
        <v>0</v>
      </c>
      <c r="AW2038" s="388">
        <f t="shared" si="4537"/>
        <v>0</v>
      </c>
      <c r="AX2038" s="379">
        <f t="shared" si="4524"/>
        <v>0</v>
      </c>
      <c r="AY2038" s="380">
        <f t="shared" si="4538"/>
        <v>0</v>
      </c>
      <c r="AZ2038" s="292">
        <f t="shared" si="4539"/>
        <v>0</v>
      </c>
      <c r="BA2038" s="388">
        <f t="shared" si="4540"/>
        <v>0</v>
      </c>
      <c r="BB2038" s="379">
        <f t="shared" si="4525"/>
        <v>0</v>
      </c>
      <c r="BC2038" s="380">
        <f t="shared" si="4541"/>
        <v>0</v>
      </c>
      <c r="BD2038" s="292">
        <f t="shared" si="4542"/>
        <v>0</v>
      </c>
      <c r="BE2038" s="388">
        <f t="shared" si="4543"/>
        <v>0</v>
      </c>
      <c r="BF2038" s="379">
        <f t="shared" si="4526"/>
        <v>0</v>
      </c>
      <c r="BG2038" s="380">
        <f t="shared" si="4544"/>
        <v>0</v>
      </c>
      <c r="BH2038" s="292">
        <f t="shared" si="4545"/>
        <v>0</v>
      </c>
      <c r="CA2038" s="303"/>
      <c r="CB2038" s="427"/>
      <c r="CC2038" s="375"/>
      <c r="CD2038" s="375"/>
      <c r="CE2038" s="375"/>
      <c r="CF2038" s="375"/>
      <c r="CG2038" s="375"/>
      <c r="CH2038" s="375"/>
      <c r="CI2038" s="375"/>
      <c r="CJ2038" s="375"/>
      <c r="CK2038" s="375"/>
      <c r="CL2038" s="375"/>
      <c r="CM2038" s="375"/>
      <c r="CN2038" s="311"/>
      <c r="CO2038" s="311"/>
      <c r="CP2038" s="311"/>
      <c r="CQ2038" s="311"/>
      <c r="CR2038" s="311"/>
      <c r="CS2038" s="311"/>
      <c r="CT2038" s="311"/>
      <c r="CU2038" s="311"/>
      <c r="CV2038" s="311"/>
      <c r="CW2038" s="311"/>
      <c r="CX2038" s="311"/>
      <c r="CY2038" s="311"/>
      <c r="CZ2038" s="311"/>
      <c r="DA2038" s="311"/>
      <c r="DB2038" s="311"/>
      <c r="DC2038" s="311"/>
      <c r="DD2038" s="311"/>
      <c r="DE2038" s="311"/>
      <c r="DG2038" s="614" t="s">
        <v>324</v>
      </c>
      <c r="DH2038" s="615"/>
      <c r="DI2038" s="418" t="s">
        <v>1909</v>
      </c>
      <c r="DJ2038" s="419"/>
      <c r="DK2038" s="419"/>
      <c r="DL2038" s="419"/>
      <c r="DM2038" s="419"/>
      <c r="DN2038" s="419"/>
      <c r="DO2038" s="419"/>
      <c r="DP2038" s="419"/>
      <c r="DQ2038" s="419"/>
      <c r="DR2038" s="419"/>
      <c r="DS2038" s="419"/>
      <c r="DT2038" s="419"/>
      <c r="DU2038" s="419">
        <f t="shared" ref="DU2038:DZ2038" si="4610">M2038</f>
        <v>0</v>
      </c>
      <c r="DV2038" s="419">
        <f t="shared" si="4610"/>
        <v>0</v>
      </c>
      <c r="DW2038" s="419">
        <f t="shared" si="4610"/>
        <v>0</v>
      </c>
      <c r="DX2038" s="419">
        <f t="shared" si="4610"/>
        <v>0</v>
      </c>
      <c r="DY2038" s="419">
        <f t="shared" si="4610"/>
        <v>0</v>
      </c>
      <c r="DZ2038" s="419">
        <f t="shared" si="4610"/>
        <v>0</v>
      </c>
      <c r="EA2038" s="419">
        <f t="shared" ref="EA2038:EL2038" si="4611">S2038</f>
        <v>0</v>
      </c>
      <c r="EB2038" s="419">
        <f t="shared" si="4611"/>
        <v>0</v>
      </c>
      <c r="EC2038" s="419">
        <f t="shared" si="4611"/>
        <v>0</v>
      </c>
      <c r="ED2038" s="419">
        <f t="shared" si="4611"/>
        <v>0</v>
      </c>
      <c r="EE2038" s="419">
        <f t="shared" si="4611"/>
        <v>0</v>
      </c>
      <c r="EF2038" s="419">
        <f t="shared" si="4611"/>
        <v>0</v>
      </c>
      <c r="EG2038" s="419">
        <f t="shared" si="4611"/>
        <v>0</v>
      </c>
      <c r="EH2038" s="419">
        <f t="shared" si="4611"/>
        <v>0</v>
      </c>
      <c r="EI2038" s="419">
        <f t="shared" si="4611"/>
        <v>0</v>
      </c>
      <c r="EJ2038" s="419">
        <f t="shared" si="4611"/>
        <v>0</v>
      </c>
      <c r="EK2038" s="419">
        <f t="shared" si="4611"/>
        <v>0</v>
      </c>
      <c r="EL2038" s="420">
        <f t="shared" si="4611"/>
        <v>0</v>
      </c>
    </row>
    <row r="2039" spans="1:143" ht="15" customHeight="1" x14ac:dyDescent="0.25">
      <c r="A2039" s="60"/>
      <c r="B2039" s="60"/>
      <c r="C2039" s="795" t="s">
        <v>350</v>
      </c>
      <c r="D2039" s="717" t="s">
        <v>351</v>
      </c>
      <c r="E2039" s="718"/>
      <c r="F2039" s="703" t="s">
        <v>328</v>
      </c>
      <c r="G2039" s="703"/>
      <c r="H2039" s="704" t="s">
        <v>332</v>
      </c>
      <c r="I2039" s="705"/>
      <c r="J2039" s="705"/>
      <c r="K2039" s="705"/>
      <c r="L2039" s="706"/>
      <c r="M2039" s="864"/>
      <c r="N2039" s="865"/>
      <c r="O2039" s="864"/>
      <c r="P2039" s="865"/>
      <c r="Q2039" s="864"/>
      <c r="R2039" s="865"/>
      <c r="S2039" s="868"/>
      <c r="T2039" s="869"/>
      <c r="U2039" s="280"/>
      <c r="V2039" s="280"/>
      <c r="W2039" s="628"/>
      <c r="X2039" s="628"/>
      <c r="Y2039" s="281"/>
      <c r="Z2039" s="281"/>
      <c r="AA2039" s="628"/>
      <c r="AB2039" s="628"/>
      <c r="AC2039" s="281"/>
      <c r="AD2039" s="281"/>
      <c r="AE2039" s="60"/>
      <c r="AF2039" s="259"/>
      <c r="AG2039" s="374">
        <f t="shared" si="4527"/>
        <v>18</v>
      </c>
      <c r="AH2039" s="399"/>
      <c r="AK2039" s="412">
        <f t="shared" si="4528"/>
        <v>0</v>
      </c>
      <c r="AL2039" s="379">
        <f t="shared" si="4521"/>
        <v>0</v>
      </c>
      <c r="AM2039" s="380">
        <f t="shared" si="4529"/>
        <v>0</v>
      </c>
      <c r="AN2039" s="292">
        <f t="shared" si="4530"/>
        <v>0</v>
      </c>
      <c r="AO2039" s="388">
        <f t="shared" si="4531"/>
        <v>0</v>
      </c>
      <c r="AP2039" s="379">
        <f t="shared" si="4522"/>
        <v>0</v>
      </c>
      <c r="AQ2039" s="380">
        <f t="shared" si="4532"/>
        <v>0</v>
      </c>
      <c r="AR2039" s="317">
        <f t="shared" si="4533"/>
        <v>0</v>
      </c>
      <c r="AS2039" s="388">
        <f t="shared" si="4534"/>
        <v>0</v>
      </c>
      <c r="AT2039" s="379">
        <f t="shared" si="4523"/>
        <v>0</v>
      </c>
      <c r="AU2039" s="380">
        <f t="shared" si="4535"/>
        <v>0</v>
      </c>
      <c r="AV2039" s="317">
        <f t="shared" si="4536"/>
        <v>0</v>
      </c>
      <c r="AW2039" s="388">
        <f t="shared" si="4537"/>
        <v>0</v>
      </c>
      <c r="AX2039" s="379">
        <f t="shared" si="4524"/>
        <v>0</v>
      </c>
      <c r="AY2039" s="380">
        <f t="shared" si="4538"/>
        <v>0</v>
      </c>
      <c r="AZ2039" s="292">
        <f t="shared" si="4539"/>
        <v>0</v>
      </c>
      <c r="BA2039" s="388">
        <f t="shared" si="4540"/>
        <v>0</v>
      </c>
      <c r="BB2039" s="379">
        <f t="shared" si="4525"/>
        <v>0</v>
      </c>
      <c r="BC2039" s="380">
        <f t="shared" si="4541"/>
        <v>0</v>
      </c>
      <c r="BD2039" s="292">
        <f t="shared" si="4542"/>
        <v>0</v>
      </c>
      <c r="BE2039" s="388">
        <f t="shared" si="4543"/>
        <v>0</v>
      </c>
      <c r="BF2039" s="379">
        <f t="shared" si="4526"/>
        <v>0</v>
      </c>
      <c r="BG2039" s="380">
        <f t="shared" si="4544"/>
        <v>0</v>
      </c>
      <c r="BH2039" s="292">
        <f t="shared" si="4545"/>
        <v>0</v>
      </c>
      <c r="CA2039" s="303"/>
      <c r="CB2039" s="427"/>
      <c r="CC2039" s="375"/>
      <c r="CD2039" s="375"/>
      <c r="CE2039" s="375"/>
      <c r="CF2039" s="375"/>
      <c r="CG2039" s="375"/>
      <c r="CH2039" s="375"/>
      <c r="CI2039" s="375"/>
      <c r="CJ2039" s="375"/>
      <c r="CK2039" s="375"/>
      <c r="CL2039" s="375"/>
      <c r="CM2039" s="375"/>
      <c r="CN2039" s="311"/>
      <c r="CO2039" s="311"/>
      <c r="CP2039" s="311"/>
      <c r="CQ2039" s="311"/>
      <c r="CR2039" s="311"/>
      <c r="CS2039" s="311"/>
      <c r="CT2039" s="311"/>
      <c r="CU2039" s="311"/>
      <c r="CV2039" s="311"/>
      <c r="CW2039" s="311"/>
      <c r="CX2039" s="311"/>
      <c r="CY2039" s="311"/>
      <c r="CZ2039" s="311"/>
      <c r="DA2039" s="311"/>
      <c r="DB2039" s="311"/>
      <c r="DC2039" s="311"/>
      <c r="DD2039" s="311"/>
      <c r="DE2039" s="311"/>
      <c r="DG2039" s="610"/>
      <c r="DH2039" s="611"/>
      <c r="DI2039" s="415" t="s">
        <v>1910</v>
      </c>
      <c r="DJ2039" s="416"/>
      <c r="DK2039" s="416"/>
      <c r="DL2039" s="416"/>
      <c r="DM2039" s="416"/>
      <c r="DN2039" s="416"/>
      <c r="DO2039" s="416"/>
      <c r="DP2039" s="416"/>
      <c r="DQ2039" s="416"/>
      <c r="DR2039" s="416"/>
      <c r="DS2039" s="416"/>
      <c r="DT2039" s="416"/>
      <c r="DU2039" s="416">
        <f t="shared" ref="DU2039:DZ2039" si="4612">COUNTIF(M2027:M2032,"NS")</f>
        <v>0</v>
      </c>
      <c r="DV2039" s="416">
        <f t="shared" si="4612"/>
        <v>0</v>
      </c>
      <c r="DW2039" s="416">
        <f t="shared" si="4612"/>
        <v>0</v>
      </c>
      <c r="DX2039" s="416">
        <f t="shared" si="4612"/>
        <v>0</v>
      </c>
      <c r="DY2039" s="416">
        <f t="shared" si="4612"/>
        <v>0</v>
      </c>
      <c r="DZ2039" s="416">
        <f t="shared" si="4612"/>
        <v>0</v>
      </c>
      <c r="EA2039" s="416">
        <f t="shared" ref="EA2039:EL2039" si="4613">COUNTIF(S2027:S2032,"NS")</f>
        <v>0</v>
      </c>
      <c r="EB2039" s="416">
        <f t="shared" si="4613"/>
        <v>0</v>
      </c>
      <c r="EC2039" s="416">
        <f t="shared" si="4613"/>
        <v>0</v>
      </c>
      <c r="ED2039" s="416">
        <f t="shared" si="4613"/>
        <v>0</v>
      </c>
      <c r="EE2039" s="416">
        <f t="shared" si="4613"/>
        <v>0</v>
      </c>
      <c r="EF2039" s="416">
        <f t="shared" si="4613"/>
        <v>0</v>
      </c>
      <c r="EG2039" s="416">
        <f t="shared" si="4613"/>
        <v>0</v>
      </c>
      <c r="EH2039" s="416">
        <f t="shared" si="4613"/>
        <v>0</v>
      </c>
      <c r="EI2039" s="416">
        <f t="shared" si="4613"/>
        <v>0</v>
      </c>
      <c r="EJ2039" s="416">
        <f t="shared" si="4613"/>
        <v>0</v>
      </c>
      <c r="EK2039" s="416">
        <f t="shared" si="4613"/>
        <v>0</v>
      </c>
      <c r="EL2039" s="417">
        <f t="shared" si="4613"/>
        <v>0</v>
      </c>
    </row>
    <row r="2040" spans="1:143" ht="15" customHeight="1" x14ac:dyDescent="0.25">
      <c r="A2040" s="60"/>
      <c r="B2040" s="60"/>
      <c r="C2040" s="796"/>
      <c r="D2040" s="719"/>
      <c r="E2040" s="720"/>
      <c r="F2040" s="703" t="s">
        <v>329</v>
      </c>
      <c r="G2040" s="703"/>
      <c r="H2040" s="704" t="s">
        <v>333</v>
      </c>
      <c r="I2040" s="705"/>
      <c r="J2040" s="705"/>
      <c r="K2040" s="705"/>
      <c r="L2040" s="706"/>
      <c r="M2040" s="864"/>
      <c r="N2040" s="865"/>
      <c r="O2040" s="864"/>
      <c r="P2040" s="865"/>
      <c r="Q2040" s="864"/>
      <c r="R2040" s="865"/>
      <c r="S2040" s="868"/>
      <c r="T2040" s="869"/>
      <c r="U2040" s="280"/>
      <c r="V2040" s="280"/>
      <c r="W2040" s="628"/>
      <c r="X2040" s="628"/>
      <c r="Y2040" s="281"/>
      <c r="Z2040" s="281"/>
      <c r="AA2040" s="628"/>
      <c r="AB2040" s="628"/>
      <c r="AC2040" s="281"/>
      <c r="AD2040" s="281"/>
      <c r="AE2040" s="60"/>
      <c r="AF2040" s="259"/>
      <c r="AG2040" s="374">
        <f t="shared" si="4527"/>
        <v>18</v>
      </c>
      <c r="AH2040" s="399"/>
      <c r="AK2040" s="412">
        <f t="shared" si="4528"/>
        <v>0</v>
      </c>
      <c r="AL2040" s="379">
        <f t="shared" si="4521"/>
        <v>0</v>
      </c>
      <c r="AM2040" s="380">
        <f t="shared" si="4529"/>
        <v>0</v>
      </c>
      <c r="AN2040" s="292">
        <f t="shared" si="4530"/>
        <v>0</v>
      </c>
      <c r="AO2040" s="388">
        <f t="shared" si="4531"/>
        <v>0</v>
      </c>
      <c r="AP2040" s="379">
        <f t="shared" si="4522"/>
        <v>0</v>
      </c>
      <c r="AQ2040" s="380">
        <f t="shared" si="4532"/>
        <v>0</v>
      </c>
      <c r="AR2040" s="317">
        <f t="shared" si="4533"/>
        <v>0</v>
      </c>
      <c r="AS2040" s="388">
        <f t="shared" si="4534"/>
        <v>0</v>
      </c>
      <c r="AT2040" s="379">
        <f t="shared" si="4523"/>
        <v>0</v>
      </c>
      <c r="AU2040" s="380">
        <f t="shared" si="4535"/>
        <v>0</v>
      </c>
      <c r="AV2040" s="317">
        <f t="shared" si="4536"/>
        <v>0</v>
      </c>
      <c r="AW2040" s="388">
        <f t="shared" si="4537"/>
        <v>0</v>
      </c>
      <c r="AX2040" s="379">
        <f t="shared" si="4524"/>
        <v>0</v>
      </c>
      <c r="AY2040" s="380">
        <f t="shared" si="4538"/>
        <v>0</v>
      </c>
      <c r="AZ2040" s="292">
        <f t="shared" si="4539"/>
        <v>0</v>
      </c>
      <c r="BA2040" s="388">
        <f t="shared" si="4540"/>
        <v>0</v>
      </c>
      <c r="BB2040" s="379">
        <f t="shared" si="4525"/>
        <v>0</v>
      </c>
      <c r="BC2040" s="380">
        <f t="shared" si="4541"/>
        <v>0</v>
      </c>
      <c r="BD2040" s="292">
        <f t="shared" si="4542"/>
        <v>0</v>
      </c>
      <c r="BE2040" s="388">
        <f t="shared" si="4543"/>
        <v>0</v>
      </c>
      <c r="BF2040" s="379">
        <f t="shared" si="4526"/>
        <v>0</v>
      </c>
      <c r="BG2040" s="380">
        <f t="shared" si="4544"/>
        <v>0</v>
      </c>
      <c r="BH2040" s="292">
        <f t="shared" si="4545"/>
        <v>0</v>
      </c>
      <c r="CA2040" s="303"/>
      <c r="CB2040" s="427"/>
      <c r="CC2040" s="375"/>
      <c r="CD2040" s="375"/>
      <c r="CE2040" s="375"/>
      <c r="CF2040" s="375"/>
      <c r="CG2040" s="375"/>
      <c r="CH2040" s="375"/>
      <c r="CI2040" s="375"/>
      <c r="CJ2040" s="375"/>
      <c r="CK2040" s="375"/>
      <c r="CL2040" s="375"/>
      <c r="CM2040" s="375"/>
      <c r="CN2040" s="311"/>
      <c r="CO2040" s="311"/>
      <c r="CP2040" s="311"/>
      <c r="CQ2040" s="311"/>
      <c r="CR2040" s="311"/>
      <c r="CS2040" s="311"/>
      <c r="CT2040" s="311"/>
      <c r="CU2040" s="311"/>
      <c r="CV2040" s="311"/>
      <c r="CW2040" s="311"/>
      <c r="CX2040" s="311"/>
      <c r="CY2040" s="311"/>
      <c r="CZ2040" s="311"/>
      <c r="DA2040" s="311"/>
      <c r="DB2040" s="311"/>
      <c r="DC2040" s="311"/>
      <c r="DD2040" s="311"/>
      <c r="DE2040" s="311"/>
      <c r="DG2040" s="610"/>
      <c r="DH2040" s="611"/>
      <c r="DI2040" s="415" t="s">
        <v>1914</v>
      </c>
      <c r="DJ2040" s="416"/>
      <c r="DK2040" s="416"/>
      <c r="DL2040" s="416"/>
      <c r="DM2040" s="416"/>
      <c r="DN2040" s="416"/>
      <c r="DO2040" s="416"/>
      <c r="DP2040" s="416"/>
      <c r="DQ2040" s="416"/>
      <c r="DR2040" s="416"/>
      <c r="DS2040" s="416"/>
      <c r="DT2040" s="416"/>
      <c r="DU2040" s="416">
        <f t="shared" ref="DU2040:DZ2040" si="4614">SUM(M2027:M2032,M2038)</f>
        <v>0</v>
      </c>
      <c r="DV2040" s="416">
        <f t="shared" si="4614"/>
        <v>0</v>
      </c>
      <c r="DW2040" s="416">
        <f t="shared" si="4614"/>
        <v>0</v>
      </c>
      <c r="DX2040" s="416">
        <f t="shared" si="4614"/>
        <v>0</v>
      </c>
      <c r="DY2040" s="416">
        <f t="shared" si="4614"/>
        <v>0</v>
      </c>
      <c r="DZ2040" s="416">
        <f t="shared" si="4614"/>
        <v>0</v>
      </c>
      <c r="EA2040" s="416">
        <f t="shared" ref="EA2040:EL2040" si="4615">SUM(S2027:S2032,S2038)</f>
        <v>0</v>
      </c>
      <c r="EB2040" s="416">
        <f t="shared" si="4615"/>
        <v>0</v>
      </c>
      <c r="EC2040" s="416">
        <f t="shared" si="4615"/>
        <v>0</v>
      </c>
      <c r="ED2040" s="416">
        <f t="shared" si="4615"/>
        <v>0</v>
      </c>
      <c r="EE2040" s="416">
        <f t="shared" si="4615"/>
        <v>0</v>
      </c>
      <c r="EF2040" s="416">
        <f t="shared" si="4615"/>
        <v>0</v>
      </c>
      <c r="EG2040" s="416">
        <f t="shared" si="4615"/>
        <v>0</v>
      </c>
      <c r="EH2040" s="416">
        <f t="shared" si="4615"/>
        <v>0</v>
      </c>
      <c r="EI2040" s="416">
        <f t="shared" si="4615"/>
        <v>0</v>
      </c>
      <c r="EJ2040" s="416">
        <f t="shared" si="4615"/>
        <v>0</v>
      </c>
      <c r="EK2040" s="416">
        <f t="shared" si="4615"/>
        <v>0</v>
      </c>
      <c r="EL2040" s="417">
        <f t="shared" si="4615"/>
        <v>0</v>
      </c>
    </row>
    <row r="2041" spans="1:143" ht="15" customHeight="1" x14ac:dyDescent="0.25">
      <c r="A2041" s="60"/>
      <c r="B2041" s="60"/>
      <c r="C2041" s="796"/>
      <c r="D2041" s="719"/>
      <c r="E2041" s="720"/>
      <c r="F2041" s="703" t="s">
        <v>330</v>
      </c>
      <c r="G2041" s="703"/>
      <c r="H2041" s="704" t="s">
        <v>334</v>
      </c>
      <c r="I2041" s="705"/>
      <c r="J2041" s="705"/>
      <c r="K2041" s="705"/>
      <c r="L2041" s="706"/>
      <c r="M2041" s="864"/>
      <c r="N2041" s="865"/>
      <c r="O2041" s="864"/>
      <c r="P2041" s="865"/>
      <c r="Q2041" s="864"/>
      <c r="R2041" s="865"/>
      <c r="S2041" s="868"/>
      <c r="T2041" s="869"/>
      <c r="U2041" s="280"/>
      <c r="V2041" s="280"/>
      <c r="W2041" s="628"/>
      <c r="X2041" s="628"/>
      <c r="Y2041" s="281"/>
      <c r="Z2041" s="281"/>
      <c r="AA2041" s="628"/>
      <c r="AB2041" s="628"/>
      <c r="AC2041" s="281"/>
      <c r="AD2041" s="281"/>
      <c r="AE2041" s="60"/>
      <c r="AF2041" s="259"/>
      <c r="AG2041" s="374">
        <f t="shared" si="4527"/>
        <v>18</v>
      </c>
      <c r="AH2041" s="399"/>
      <c r="AK2041" s="412">
        <f t="shared" si="4528"/>
        <v>0</v>
      </c>
      <c r="AL2041" s="379">
        <f t="shared" si="4521"/>
        <v>0</v>
      </c>
      <c r="AM2041" s="380">
        <f t="shared" si="4529"/>
        <v>0</v>
      </c>
      <c r="AN2041" s="292">
        <f t="shared" si="4530"/>
        <v>0</v>
      </c>
      <c r="AO2041" s="388">
        <f t="shared" si="4531"/>
        <v>0</v>
      </c>
      <c r="AP2041" s="379">
        <f t="shared" si="4522"/>
        <v>0</v>
      </c>
      <c r="AQ2041" s="380">
        <f t="shared" si="4532"/>
        <v>0</v>
      </c>
      <c r="AR2041" s="317">
        <f t="shared" si="4533"/>
        <v>0</v>
      </c>
      <c r="AS2041" s="388">
        <f t="shared" si="4534"/>
        <v>0</v>
      </c>
      <c r="AT2041" s="379">
        <f t="shared" si="4523"/>
        <v>0</v>
      </c>
      <c r="AU2041" s="380">
        <f t="shared" si="4535"/>
        <v>0</v>
      </c>
      <c r="AV2041" s="317">
        <f t="shared" si="4536"/>
        <v>0</v>
      </c>
      <c r="AW2041" s="388">
        <f t="shared" si="4537"/>
        <v>0</v>
      </c>
      <c r="AX2041" s="379">
        <f t="shared" si="4524"/>
        <v>0</v>
      </c>
      <c r="AY2041" s="380">
        <f t="shared" si="4538"/>
        <v>0</v>
      </c>
      <c r="AZ2041" s="292">
        <f t="shared" si="4539"/>
        <v>0</v>
      </c>
      <c r="BA2041" s="388">
        <f t="shared" si="4540"/>
        <v>0</v>
      </c>
      <c r="BB2041" s="379">
        <f t="shared" si="4525"/>
        <v>0</v>
      </c>
      <c r="BC2041" s="380">
        <f t="shared" si="4541"/>
        <v>0</v>
      </c>
      <c r="BD2041" s="292">
        <f t="shared" si="4542"/>
        <v>0</v>
      </c>
      <c r="BE2041" s="388">
        <f t="shared" si="4543"/>
        <v>0</v>
      </c>
      <c r="BF2041" s="379">
        <f t="shared" si="4526"/>
        <v>0</v>
      </c>
      <c r="BG2041" s="380">
        <f t="shared" si="4544"/>
        <v>0</v>
      </c>
      <c r="BH2041" s="292">
        <f t="shared" si="4545"/>
        <v>0</v>
      </c>
      <c r="CA2041" s="303"/>
      <c r="CB2041" s="421"/>
      <c r="CC2041" s="375"/>
      <c r="CD2041" s="375"/>
      <c r="CE2041" s="375"/>
      <c r="CF2041" s="375"/>
      <c r="CG2041" s="375"/>
      <c r="CH2041" s="375"/>
      <c r="CI2041" s="375"/>
      <c r="CJ2041" s="375"/>
      <c r="CK2041" s="375"/>
      <c r="CL2041" s="375"/>
      <c r="CM2041" s="375"/>
      <c r="CN2041" s="311"/>
      <c r="CO2041" s="311"/>
      <c r="CP2041" s="311"/>
      <c r="CQ2041" s="311"/>
      <c r="CR2041" s="311"/>
      <c r="CS2041" s="311"/>
      <c r="CT2041" s="311"/>
      <c r="CU2041" s="311"/>
      <c r="CV2041" s="311"/>
      <c r="CW2041" s="311"/>
      <c r="CX2041" s="311"/>
      <c r="CY2041" s="311"/>
      <c r="CZ2041" s="311"/>
      <c r="DA2041" s="311"/>
      <c r="DB2041" s="311"/>
      <c r="DC2041" s="311"/>
      <c r="DD2041" s="311"/>
      <c r="DE2041" s="311"/>
      <c r="DG2041" s="610"/>
      <c r="DH2041" s="611"/>
      <c r="DI2041" s="415" t="s">
        <v>1919</v>
      </c>
      <c r="DJ2041" s="298"/>
      <c r="DK2041" s="298"/>
      <c r="DL2041" s="298"/>
      <c r="DM2041" s="298"/>
      <c r="DN2041" s="298"/>
      <c r="DO2041" s="298"/>
      <c r="DP2041" s="298"/>
      <c r="DQ2041" s="298"/>
      <c r="DR2041" s="298"/>
      <c r="DS2041" s="298"/>
      <c r="DT2041" s="298"/>
      <c r="DU2041" s="298">
        <f t="shared" ref="DU2041:DZ2041" si="4616">IF(OR(AND(DU2038="NS",DU2039=6),AND(DU2038="NA")),0,IF(OR(
AND(IF(DU2038="NS",1,DU2038)&gt;DU2040*0.25,DU2039=0),
AND(DU2038&gt;0,OR(DU2039=6,DU2040=0)),
AND(DU2038&gt;0,DU2039=0,DU2040=0),
AND(DU2038="NS",DU2039=0,DU2040=0)),1,0))</f>
        <v>0</v>
      </c>
      <c r="DV2041" s="298">
        <f t="shared" si="4616"/>
        <v>0</v>
      </c>
      <c r="DW2041" s="298">
        <f t="shared" si="4616"/>
        <v>0</v>
      </c>
      <c r="DX2041" s="298">
        <f t="shared" si="4616"/>
        <v>0</v>
      </c>
      <c r="DY2041" s="298">
        <f t="shared" si="4616"/>
        <v>0</v>
      </c>
      <c r="DZ2041" s="298">
        <f t="shared" si="4616"/>
        <v>0</v>
      </c>
      <c r="EA2041" s="298">
        <f>IF(OR(AND(EA2038="NS",EA2039=6),AND(EA2038="NA")),0,IF(OR(
AND(IF(EA2038="NS",1,EA2038)&gt;EA2040*0.25,EA2039=0),
AND(EA2038&gt;0,OR(EA2039=6,EA2040=0)),
AND(EA2038&gt;0,EA2039=0,EA2040=0),
AND(EA2038="NS",EA2039=0,EA2040=0)),1,0))</f>
        <v>0</v>
      </c>
      <c r="EB2041" s="298">
        <f t="shared" ref="EB2041:EL2041" si="4617">IF(OR(AND(EB2038="NS",EB2039=6),AND(EB2038="NA")),0,IF(OR(
AND(IF(EB2038="NS",1,EB2038)&gt;EB2040*0.25,EB2039=0),
AND(EB2038&gt;0,OR(EB2039=6,EB2040=0)),
AND(EB2038&gt;0,EB2039=0,EB2040=0),
AND(EB2038="NS",EB2039=0,EB2040=0)),1,0))</f>
        <v>0</v>
      </c>
      <c r="EC2041" s="298">
        <f t="shared" si="4617"/>
        <v>0</v>
      </c>
      <c r="ED2041" s="298">
        <f t="shared" si="4617"/>
        <v>0</v>
      </c>
      <c r="EE2041" s="298">
        <f t="shared" si="4617"/>
        <v>0</v>
      </c>
      <c r="EF2041" s="298">
        <f t="shared" si="4617"/>
        <v>0</v>
      </c>
      <c r="EG2041" s="298">
        <f t="shared" si="4617"/>
        <v>0</v>
      </c>
      <c r="EH2041" s="298">
        <f t="shared" si="4617"/>
        <v>0</v>
      </c>
      <c r="EI2041" s="298">
        <f t="shared" si="4617"/>
        <v>0</v>
      </c>
      <c r="EJ2041" s="298">
        <f t="shared" si="4617"/>
        <v>0</v>
      </c>
      <c r="EK2041" s="298">
        <f t="shared" si="4617"/>
        <v>0</v>
      </c>
      <c r="EL2041" s="302">
        <f t="shared" si="4617"/>
        <v>0</v>
      </c>
      <c r="EM2041" s="377">
        <f>SUM(DU2041:EL2041)</f>
        <v>0</v>
      </c>
    </row>
    <row r="2042" spans="1:143" ht="15" customHeight="1" x14ac:dyDescent="0.25">
      <c r="A2042" s="60"/>
      <c r="B2042" s="60"/>
      <c r="C2042" s="796"/>
      <c r="D2042" s="719"/>
      <c r="E2042" s="720"/>
      <c r="F2042" s="703" t="s">
        <v>331</v>
      </c>
      <c r="G2042" s="703"/>
      <c r="H2042" s="704" t="s">
        <v>335</v>
      </c>
      <c r="I2042" s="705"/>
      <c r="J2042" s="705"/>
      <c r="K2042" s="705"/>
      <c r="L2042" s="706"/>
      <c r="M2042" s="864"/>
      <c r="N2042" s="865"/>
      <c r="O2042" s="864"/>
      <c r="P2042" s="865"/>
      <c r="Q2042" s="864"/>
      <c r="R2042" s="865"/>
      <c r="S2042" s="868"/>
      <c r="T2042" s="869"/>
      <c r="U2042" s="280"/>
      <c r="V2042" s="280"/>
      <c r="W2042" s="628"/>
      <c r="X2042" s="628"/>
      <c r="Y2042" s="281"/>
      <c r="Z2042" s="281"/>
      <c r="AA2042" s="628"/>
      <c r="AB2042" s="628"/>
      <c r="AC2042" s="281"/>
      <c r="AD2042" s="281"/>
      <c r="AE2042" s="60"/>
      <c r="AF2042" s="259"/>
      <c r="AG2042" s="374">
        <f t="shared" si="4527"/>
        <v>18</v>
      </c>
      <c r="AH2042" s="399"/>
      <c r="AK2042" s="412">
        <f t="shared" si="4528"/>
        <v>0</v>
      </c>
      <c r="AL2042" s="379">
        <f t="shared" si="4521"/>
        <v>0</v>
      </c>
      <c r="AM2042" s="380">
        <f t="shared" si="4529"/>
        <v>0</v>
      </c>
      <c r="AN2042" s="292">
        <f t="shared" si="4530"/>
        <v>0</v>
      </c>
      <c r="AO2042" s="388">
        <f t="shared" si="4531"/>
        <v>0</v>
      </c>
      <c r="AP2042" s="379">
        <f t="shared" si="4522"/>
        <v>0</v>
      </c>
      <c r="AQ2042" s="380">
        <f t="shared" si="4532"/>
        <v>0</v>
      </c>
      <c r="AR2042" s="317">
        <f t="shared" si="4533"/>
        <v>0</v>
      </c>
      <c r="AS2042" s="388">
        <f t="shared" si="4534"/>
        <v>0</v>
      </c>
      <c r="AT2042" s="379">
        <f t="shared" si="4523"/>
        <v>0</v>
      </c>
      <c r="AU2042" s="380">
        <f t="shared" si="4535"/>
        <v>0</v>
      </c>
      <c r="AV2042" s="317">
        <f t="shared" si="4536"/>
        <v>0</v>
      </c>
      <c r="AW2042" s="388">
        <f t="shared" si="4537"/>
        <v>0</v>
      </c>
      <c r="AX2042" s="379">
        <f t="shared" si="4524"/>
        <v>0</v>
      </c>
      <c r="AY2042" s="380">
        <f t="shared" si="4538"/>
        <v>0</v>
      </c>
      <c r="AZ2042" s="292">
        <f t="shared" si="4539"/>
        <v>0</v>
      </c>
      <c r="BA2042" s="388">
        <f t="shared" si="4540"/>
        <v>0</v>
      </c>
      <c r="BB2042" s="379">
        <f t="shared" si="4525"/>
        <v>0</v>
      </c>
      <c r="BC2042" s="380">
        <f t="shared" si="4541"/>
        <v>0</v>
      </c>
      <c r="BD2042" s="292">
        <f t="shared" si="4542"/>
        <v>0</v>
      </c>
      <c r="BE2042" s="388">
        <f t="shared" si="4543"/>
        <v>0</v>
      </c>
      <c r="BF2042" s="379">
        <f t="shared" si="4526"/>
        <v>0</v>
      </c>
      <c r="BG2042" s="380">
        <f t="shared" si="4544"/>
        <v>0</v>
      </c>
      <c r="BH2042" s="292">
        <f t="shared" si="4545"/>
        <v>0</v>
      </c>
      <c r="CA2042" s="299" t="s">
        <v>60</v>
      </c>
      <c r="CB2042" s="421"/>
      <c r="CC2042" s="375"/>
      <c r="CD2042" s="375"/>
      <c r="CE2042" s="375"/>
      <c r="CF2042" s="375"/>
      <c r="CG2042" s="375"/>
      <c r="CH2042" s="375"/>
      <c r="CI2042" s="375"/>
      <c r="CJ2042" s="375"/>
      <c r="CK2042" s="375"/>
      <c r="CL2042" s="375"/>
      <c r="CM2042" s="375"/>
      <c r="CN2042" s="423">
        <f t="shared" ref="CN2042" si="4618">IF(M2042="",0,M2042)</f>
        <v>0</v>
      </c>
      <c r="CO2042" s="423">
        <f t="shared" ref="CO2042" si="4619">IF(N2042="",0,N2042)</f>
        <v>0</v>
      </c>
      <c r="CP2042" s="423">
        <f t="shared" ref="CP2042" si="4620">IF(O2042="",0,O2042)</f>
        <v>0</v>
      </c>
      <c r="CQ2042" s="423">
        <f t="shared" ref="CQ2042" si="4621">IF(P2042="",0,P2042)</f>
        <v>0</v>
      </c>
      <c r="CR2042" s="423">
        <f t="shared" ref="CR2042" si="4622">IF(Q2042="",0,Q2042)</f>
        <v>0</v>
      </c>
      <c r="CS2042" s="423">
        <f t="shared" ref="CS2042" si="4623">IF(R2042="",0,R2042)</f>
        <v>0</v>
      </c>
      <c r="CT2042" s="423">
        <f t="shared" ref="CT2042" si="4624">IF(S2042="",0,S2042)</f>
        <v>0</v>
      </c>
      <c r="CU2042" s="423">
        <f t="shared" ref="CU2042" si="4625">IF(T2042="",0,T2042)</f>
        <v>0</v>
      </c>
      <c r="CV2042" s="423">
        <f t="shared" ref="CV2042" si="4626">IF(U2042="",0,U2042)</f>
        <v>0</v>
      </c>
      <c r="CW2042" s="423">
        <f t="shared" ref="CW2042" si="4627">IF(V2042="",0,V2042)</f>
        <v>0</v>
      </c>
      <c r="CX2042" s="423">
        <f t="shared" ref="CX2042" si="4628">IF(W2042="",0,W2042)</f>
        <v>0</v>
      </c>
      <c r="CY2042" s="423">
        <f t="shared" ref="CY2042" si="4629">IF(X2042="",0,X2042)</f>
        <v>0</v>
      </c>
      <c r="CZ2042" s="423">
        <f t="shared" ref="CZ2042" si="4630">IF(Y2042="",0,Y2042)</f>
        <v>0</v>
      </c>
      <c r="DA2042" s="423">
        <f t="shared" ref="DA2042" si="4631">IF(Z2042="",0,Z2042)</f>
        <v>0</v>
      </c>
      <c r="DB2042" s="423">
        <f t="shared" ref="DB2042" si="4632">IF(AA2042="",0,AA2042)</f>
        <v>0</v>
      </c>
      <c r="DC2042" s="423">
        <f t="shared" ref="DC2042" si="4633">IF(AB2042="",0,AB2042)</f>
        <v>0</v>
      </c>
      <c r="DD2042" s="423">
        <f t="shared" ref="DD2042" si="4634">IF(AC2042="",0,AC2042)</f>
        <v>0</v>
      </c>
      <c r="DE2042" s="423">
        <f t="shared" ref="DE2042" si="4635">IF(AD2042="",0,AD2042)</f>
        <v>0</v>
      </c>
      <c r="DG2042" s="610"/>
      <c r="DH2042" s="611"/>
      <c r="DI2042" s="415"/>
      <c r="DJ2042" s="416"/>
      <c r="DK2042" s="416"/>
      <c r="DL2042" s="416"/>
      <c r="DM2042" s="416"/>
      <c r="DN2042" s="416"/>
      <c r="DO2042" s="416"/>
      <c r="DP2042" s="416"/>
      <c r="DQ2042" s="416"/>
      <c r="DR2042" s="416"/>
      <c r="DS2042" s="416"/>
      <c r="DT2042" s="416"/>
      <c r="DU2042" s="416"/>
      <c r="DV2042" s="416"/>
      <c r="DW2042" s="416"/>
      <c r="DX2042" s="416"/>
      <c r="DY2042" s="416"/>
      <c r="DZ2042" s="416"/>
      <c r="EA2042" s="416"/>
      <c r="EB2042" s="416"/>
      <c r="EC2042" s="416"/>
      <c r="ED2042" s="416"/>
      <c r="EE2042" s="416"/>
      <c r="EF2042" s="416"/>
      <c r="EG2042" s="416"/>
      <c r="EH2042" s="416"/>
      <c r="EI2042" s="416"/>
      <c r="EJ2042" s="416"/>
      <c r="EK2042" s="416"/>
      <c r="EL2042" s="417"/>
    </row>
    <row r="2043" spans="1:143" ht="15" customHeight="1" x14ac:dyDescent="0.25">
      <c r="A2043" s="60"/>
      <c r="B2043" s="60"/>
      <c r="C2043" s="796"/>
      <c r="D2043" s="719"/>
      <c r="E2043" s="720"/>
      <c r="F2043" s="702" t="s">
        <v>340</v>
      </c>
      <c r="G2043" s="702"/>
      <c r="H2043" s="56"/>
      <c r="I2043" s="700" t="s">
        <v>336</v>
      </c>
      <c r="J2043" s="700"/>
      <c r="K2043" s="700"/>
      <c r="L2043" s="701"/>
      <c r="M2043" s="864"/>
      <c r="N2043" s="865"/>
      <c r="O2043" s="864"/>
      <c r="P2043" s="865"/>
      <c r="Q2043" s="864"/>
      <c r="R2043" s="865"/>
      <c r="S2043" s="868"/>
      <c r="T2043" s="869"/>
      <c r="U2043" s="280"/>
      <c r="V2043" s="280"/>
      <c r="W2043" s="628"/>
      <c r="X2043" s="628"/>
      <c r="Y2043" s="281"/>
      <c r="Z2043" s="281"/>
      <c r="AA2043" s="628"/>
      <c r="AB2043" s="628"/>
      <c r="AC2043" s="281"/>
      <c r="AD2043" s="281"/>
      <c r="AE2043" s="60"/>
      <c r="AF2043" s="259"/>
      <c r="AG2043" s="374">
        <f t="shared" si="4527"/>
        <v>18</v>
      </c>
      <c r="AH2043" s="399"/>
      <c r="AK2043" s="412">
        <f t="shared" si="4528"/>
        <v>0</v>
      </c>
      <c r="AL2043" s="379">
        <f t="shared" si="4521"/>
        <v>0</v>
      </c>
      <c r="AM2043" s="380">
        <f t="shared" si="4529"/>
        <v>0</v>
      </c>
      <c r="AN2043" s="292">
        <f t="shared" si="4530"/>
        <v>0</v>
      </c>
      <c r="AO2043" s="388">
        <f t="shared" si="4531"/>
        <v>0</v>
      </c>
      <c r="AP2043" s="379">
        <f t="shared" si="4522"/>
        <v>0</v>
      </c>
      <c r="AQ2043" s="380">
        <f t="shared" si="4532"/>
        <v>0</v>
      </c>
      <c r="AR2043" s="317">
        <f t="shared" si="4533"/>
        <v>0</v>
      </c>
      <c r="AS2043" s="388">
        <f t="shared" si="4534"/>
        <v>0</v>
      </c>
      <c r="AT2043" s="379">
        <f t="shared" si="4523"/>
        <v>0</v>
      </c>
      <c r="AU2043" s="380">
        <f t="shared" si="4535"/>
        <v>0</v>
      </c>
      <c r="AV2043" s="317">
        <f t="shared" si="4536"/>
        <v>0</v>
      </c>
      <c r="AW2043" s="388">
        <f t="shared" si="4537"/>
        <v>0</v>
      </c>
      <c r="AX2043" s="379">
        <f t="shared" si="4524"/>
        <v>0</v>
      </c>
      <c r="AY2043" s="380">
        <f t="shared" si="4538"/>
        <v>0</v>
      </c>
      <c r="AZ2043" s="292">
        <f t="shared" si="4539"/>
        <v>0</v>
      </c>
      <c r="BA2043" s="388">
        <f t="shared" si="4540"/>
        <v>0</v>
      </c>
      <c r="BB2043" s="379">
        <f t="shared" si="4525"/>
        <v>0</v>
      </c>
      <c r="BC2043" s="380">
        <f t="shared" si="4541"/>
        <v>0</v>
      </c>
      <c r="BD2043" s="292">
        <f t="shared" si="4542"/>
        <v>0</v>
      </c>
      <c r="BE2043" s="388">
        <f t="shared" si="4543"/>
        <v>0</v>
      </c>
      <c r="BF2043" s="379">
        <f t="shared" si="4526"/>
        <v>0</v>
      </c>
      <c r="BG2043" s="380">
        <f t="shared" si="4544"/>
        <v>0</v>
      </c>
      <c r="BH2043" s="292">
        <f t="shared" si="4545"/>
        <v>0</v>
      </c>
      <c r="CA2043" s="299" t="s">
        <v>1917</v>
      </c>
      <c r="CB2043" s="421"/>
      <c r="CC2043" s="375"/>
      <c r="CD2043" s="375"/>
      <c r="CE2043" s="375"/>
      <c r="CF2043" s="375"/>
      <c r="CG2043" s="375"/>
      <c r="CH2043" s="375"/>
      <c r="CI2043" s="375"/>
      <c r="CJ2043" s="375"/>
      <c r="CK2043" s="375"/>
      <c r="CL2043" s="375"/>
      <c r="CM2043" s="375"/>
      <c r="CN2043" s="301">
        <f t="shared" ref="CN2043" si="4636">SUM(M2043:M2046)</f>
        <v>0</v>
      </c>
      <c r="CO2043" s="301">
        <f t="shared" ref="CO2043" si="4637">SUM(N2043:N2046)</f>
        <v>0</v>
      </c>
      <c r="CP2043" s="301">
        <f t="shared" ref="CP2043" si="4638">SUM(O2043:O2046)</f>
        <v>0</v>
      </c>
      <c r="CQ2043" s="301">
        <f t="shared" ref="CQ2043" si="4639">SUM(P2043:P2046)</f>
        <v>0</v>
      </c>
      <c r="CR2043" s="301">
        <f t="shared" ref="CR2043" si="4640">SUM(Q2043:Q2046)</f>
        <v>0</v>
      </c>
      <c r="CS2043" s="301">
        <f t="shared" ref="CS2043" si="4641">SUM(R2043:R2046)</f>
        <v>0</v>
      </c>
      <c r="CT2043" s="301">
        <f t="shared" ref="CT2043" si="4642">SUM(S2043:S2046)</f>
        <v>0</v>
      </c>
      <c r="CU2043" s="301">
        <f t="shared" ref="CU2043" si="4643">SUM(T2043:T2046)</f>
        <v>0</v>
      </c>
      <c r="CV2043" s="301">
        <f t="shared" ref="CV2043" si="4644">SUM(U2043:U2046)</f>
        <v>0</v>
      </c>
      <c r="CW2043" s="301">
        <f t="shared" ref="CW2043" si="4645">SUM(V2043:V2046)</f>
        <v>0</v>
      </c>
      <c r="CX2043" s="301">
        <f t="shared" ref="CX2043" si="4646">SUM(W2043:W2046)</f>
        <v>0</v>
      </c>
      <c r="CY2043" s="301">
        <f t="shared" ref="CY2043" si="4647">SUM(X2043:X2046)</f>
        <v>0</v>
      </c>
      <c r="CZ2043" s="301">
        <f t="shared" ref="CZ2043" si="4648">SUM(Y2043:Y2046)</f>
        <v>0</v>
      </c>
      <c r="DA2043" s="301">
        <f t="shared" ref="DA2043" si="4649">SUM(Z2043:Z2046)</f>
        <v>0</v>
      </c>
      <c r="DB2043" s="301">
        <f t="shared" ref="DB2043" si="4650">SUM(AA2043:AA2046)</f>
        <v>0</v>
      </c>
      <c r="DC2043" s="301">
        <f t="shared" ref="DC2043" si="4651">SUM(AB2043:AB2046)</f>
        <v>0</v>
      </c>
      <c r="DD2043" s="301">
        <f t="shared" ref="DD2043" si="4652">SUM(AC2043:AC2046)</f>
        <v>0</v>
      </c>
      <c r="DE2043" s="301">
        <f t="shared" ref="DE2043" si="4653">SUM(AD2043:AD2046)</f>
        <v>0</v>
      </c>
      <c r="DG2043" s="612"/>
      <c r="DH2043" s="613"/>
      <c r="DI2043" s="415"/>
      <c r="DJ2043" s="416"/>
      <c r="DK2043" s="416"/>
      <c r="DL2043" s="416"/>
      <c r="DM2043" s="416"/>
      <c r="DN2043" s="416"/>
      <c r="DO2043" s="416"/>
      <c r="DP2043" s="416"/>
      <c r="DQ2043" s="416"/>
      <c r="DR2043" s="416"/>
      <c r="DS2043" s="416"/>
      <c r="DT2043" s="416"/>
      <c r="DU2043" s="416"/>
      <c r="DV2043" s="416"/>
      <c r="DW2043" s="416"/>
      <c r="DX2043" s="416"/>
      <c r="DY2043" s="416"/>
      <c r="DZ2043" s="416"/>
      <c r="EA2043" s="416"/>
      <c r="EB2043" s="416"/>
      <c r="EC2043" s="416"/>
      <c r="ED2043" s="416"/>
      <c r="EE2043" s="416"/>
      <c r="EF2043" s="416"/>
      <c r="EG2043" s="416"/>
      <c r="EH2043" s="416"/>
      <c r="EI2043" s="416"/>
      <c r="EJ2043" s="416"/>
      <c r="EK2043" s="416"/>
      <c r="EL2043" s="417"/>
    </row>
    <row r="2044" spans="1:143" ht="96" customHeight="1" x14ac:dyDescent="0.25">
      <c r="A2044" s="60"/>
      <c r="B2044" s="60"/>
      <c r="C2044" s="796"/>
      <c r="D2044" s="719"/>
      <c r="E2044" s="720"/>
      <c r="F2044" s="702" t="s">
        <v>341</v>
      </c>
      <c r="G2044" s="702"/>
      <c r="H2044" s="56"/>
      <c r="I2044" s="700" t="s">
        <v>337</v>
      </c>
      <c r="J2044" s="700"/>
      <c r="K2044" s="700"/>
      <c r="L2044" s="701"/>
      <c r="M2044" s="864"/>
      <c r="N2044" s="865"/>
      <c r="O2044" s="864"/>
      <c r="P2044" s="865"/>
      <c r="Q2044" s="864"/>
      <c r="R2044" s="865"/>
      <c r="S2044" s="868"/>
      <c r="T2044" s="869"/>
      <c r="U2044" s="280"/>
      <c r="V2044" s="280"/>
      <c r="W2044" s="628"/>
      <c r="X2044" s="628"/>
      <c r="Y2044" s="281"/>
      <c r="Z2044" s="281"/>
      <c r="AA2044" s="628"/>
      <c r="AB2044" s="628"/>
      <c r="AC2044" s="281"/>
      <c r="AD2044" s="281"/>
      <c r="AE2044" s="60"/>
      <c r="AF2044" s="259"/>
      <c r="AG2044" s="374">
        <f t="shared" si="4527"/>
        <v>18</v>
      </c>
      <c r="AH2044" s="399"/>
      <c r="AK2044" s="412">
        <f t="shared" si="4528"/>
        <v>0</v>
      </c>
      <c r="AL2044" s="379">
        <f t="shared" si="4521"/>
        <v>0</v>
      </c>
      <c r="AM2044" s="380">
        <f t="shared" si="4529"/>
        <v>0</v>
      </c>
      <c r="AN2044" s="292">
        <f t="shared" si="4530"/>
        <v>0</v>
      </c>
      <c r="AO2044" s="388">
        <f t="shared" si="4531"/>
        <v>0</v>
      </c>
      <c r="AP2044" s="379">
        <f t="shared" si="4522"/>
        <v>0</v>
      </c>
      <c r="AQ2044" s="380">
        <f t="shared" si="4532"/>
        <v>0</v>
      </c>
      <c r="AR2044" s="317">
        <f t="shared" si="4533"/>
        <v>0</v>
      </c>
      <c r="AS2044" s="388">
        <f t="shared" si="4534"/>
        <v>0</v>
      </c>
      <c r="AT2044" s="379">
        <f t="shared" si="4523"/>
        <v>0</v>
      </c>
      <c r="AU2044" s="380">
        <f t="shared" si="4535"/>
        <v>0</v>
      </c>
      <c r="AV2044" s="317">
        <f t="shared" si="4536"/>
        <v>0</v>
      </c>
      <c r="AW2044" s="388">
        <f t="shared" si="4537"/>
        <v>0</v>
      </c>
      <c r="AX2044" s="379">
        <f t="shared" si="4524"/>
        <v>0</v>
      </c>
      <c r="AY2044" s="380">
        <f t="shared" si="4538"/>
        <v>0</v>
      </c>
      <c r="AZ2044" s="292">
        <f t="shared" si="4539"/>
        <v>0</v>
      </c>
      <c r="BA2044" s="388">
        <f t="shared" si="4540"/>
        <v>0</v>
      </c>
      <c r="BB2044" s="379">
        <f t="shared" si="4525"/>
        <v>0</v>
      </c>
      <c r="BC2044" s="380">
        <f t="shared" si="4541"/>
        <v>0</v>
      </c>
      <c r="BD2044" s="292">
        <f t="shared" si="4542"/>
        <v>0</v>
      </c>
      <c r="BE2044" s="388">
        <f t="shared" si="4543"/>
        <v>0</v>
      </c>
      <c r="BF2044" s="379">
        <f t="shared" si="4526"/>
        <v>0</v>
      </c>
      <c r="BG2044" s="380">
        <f t="shared" si="4544"/>
        <v>0</v>
      </c>
      <c r="BH2044" s="292">
        <f t="shared" si="4545"/>
        <v>0</v>
      </c>
      <c r="CA2044" s="299" t="s">
        <v>1910</v>
      </c>
      <c r="CB2044" s="421"/>
      <c r="CC2044" s="375"/>
      <c r="CD2044" s="375"/>
      <c r="CE2044" s="375"/>
      <c r="CF2044" s="375"/>
      <c r="CG2044" s="375"/>
      <c r="CH2044" s="375"/>
      <c r="CI2044" s="375"/>
      <c r="CJ2044" s="375"/>
      <c r="CK2044" s="375"/>
      <c r="CL2044" s="375"/>
      <c r="CM2044" s="375"/>
      <c r="CN2044" s="423">
        <f t="shared" ref="CN2044" si="4654">COUNTIF(M2043:M2046,"NS")</f>
        <v>0</v>
      </c>
      <c r="CO2044" s="423">
        <f t="shared" ref="CO2044" si="4655">COUNTIF(N2043:N2046,"NS")</f>
        <v>0</v>
      </c>
      <c r="CP2044" s="423">
        <f t="shared" ref="CP2044" si="4656">COUNTIF(O2043:O2046,"NS")</f>
        <v>0</v>
      </c>
      <c r="CQ2044" s="423">
        <f t="shared" ref="CQ2044" si="4657">COUNTIF(P2043:P2046,"NS")</f>
        <v>0</v>
      </c>
      <c r="CR2044" s="423">
        <f t="shared" ref="CR2044" si="4658">COUNTIF(Q2043:Q2046,"NS")</f>
        <v>0</v>
      </c>
      <c r="CS2044" s="423">
        <f t="shared" ref="CS2044" si="4659">COUNTIF(R2043:R2046,"NS")</f>
        <v>0</v>
      </c>
      <c r="CT2044" s="423">
        <f t="shared" ref="CT2044" si="4660">COUNTIF(S2043:S2046,"NS")</f>
        <v>0</v>
      </c>
      <c r="CU2044" s="423">
        <f t="shared" ref="CU2044" si="4661">COUNTIF(T2043:T2046,"NS")</f>
        <v>0</v>
      </c>
      <c r="CV2044" s="423">
        <f t="shared" ref="CV2044" si="4662">COUNTIF(U2043:U2046,"NS")</f>
        <v>0</v>
      </c>
      <c r="CW2044" s="423">
        <f t="shared" ref="CW2044" si="4663">COUNTIF(V2043:V2046,"NS")</f>
        <v>0</v>
      </c>
      <c r="CX2044" s="423">
        <f t="shared" ref="CX2044" si="4664">COUNTIF(W2043:W2046,"NS")</f>
        <v>0</v>
      </c>
      <c r="CY2044" s="423">
        <f t="shared" ref="CY2044" si="4665">COUNTIF(X2043:X2046,"NS")</f>
        <v>0</v>
      </c>
      <c r="CZ2044" s="423">
        <f t="shared" ref="CZ2044" si="4666">COUNTIF(Y2043:Y2046,"NS")</f>
        <v>0</v>
      </c>
      <c r="DA2044" s="423">
        <f t="shared" ref="DA2044" si="4667">COUNTIF(Z2043:Z2046,"NS")</f>
        <v>0</v>
      </c>
      <c r="DB2044" s="423">
        <f t="shared" ref="DB2044" si="4668">COUNTIF(AA2043:AA2046,"NS")</f>
        <v>0</v>
      </c>
      <c r="DC2044" s="423">
        <f t="shared" ref="DC2044" si="4669">COUNTIF(AB2043:AB2046,"NS")</f>
        <v>0</v>
      </c>
      <c r="DD2044" s="423">
        <f t="shared" ref="DD2044" si="4670">COUNTIF(AC2043:AC2046,"NS")</f>
        <v>0</v>
      </c>
      <c r="DE2044" s="423">
        <f t="shared" ref="DE2044" si="4671">COUNTIF(AD2043:AD2046,"NS")</f>
        <v>0</v>
      </c>
      <c r="DG2044" s="612"/>
      <c r="DH2044" s="613"/>
      <c r="DI2044" s="415"/>
      <c r="DJ2044" s="416"/>
      <c r="DK2044" s="416"/>
      <c r="DL2044" s="416"/>
      <c r="DM2044" s="416"/>
      <c r="DN2044" s="416"/>
      <c r="DO2044" s="416"/>
      <c r="DP2044" s="416"/>
      <c r="DQ2044" s="416"/>
      <c r="DR2044" s="416"/>
      <c r="DS2044" s="416"/>
      <c r="DT2044" s="416"/>
      <c r="DU2044" s="416"/>
      <c r="DV2044" s="416"/>
      <c r="DW2044" s="416"/>
      <c r="DX2044" s="416"/>
      <c r="DY2044" s="416"/>
      <c r="DZ2044" s="416"/>
      <c r="EA2044" s="416"/>
      <c r="EB2044" s="416"/>
      <c r="EC2044" s="416"/>
      <c r="ED2044" s="416"/>
      <c r="EE2044" s="416"/>
      <c r="EF2044" s="416"/>
      <c r="EG2044" s="416"/>
      <c r="EH2044" s="416"/>
      <c r="EI2044" s="416"/>
      <c r="EJ2044" s="416"/>
      <c r="EK2044" s="416"/>
      <c r="EL2044" s="417"/>
    </row>
    <row r="2045" spans="1:143" ht="48" customHeight="1" x14ac:dyDescent="0.25">
      <c r="A2045" s="60"/>
      <c r="B2045" s="60"/>
      <c r="C2045" s="796"/>
      <c r="D2045" s="719"/>
      <c r="E2045" s="720"/>
      <c r="F2045" s="702" t="s">
        <v>342</v>
      </c>
      <c r="G2045" s="702"/>
      <c r="H2045" s="65"/>
      <c r="I2045" s="700" t="s">
        <v>338</v>
      </c>
      <c r="J2045" s="700"/>
      <c r="K2045" s="700"/>
      <c r="L2045" s="701"/>
      <c r="M2045" s="864"/>
      <c r="N2045" s="865"/>
      <c r="O2045" s="864"/>
      <c r="P2045" s="865"/>
      <c r="Q2045" s="864"/>
      <c r="R2045" s="865"/>
      <c r="S2045" s="868"/>
      <c r="T2045" s="869"/>
      <c r="U2045" s="280"/>
      <c r="V2045" s="280"/>
      <c r="W2045" s="628"/>
      <c r="X2045" s="628"/>
      <c r="Y2045" s="281"/>
      <c r="Z2045" s="281"/>
      <c r="AA2045" s="628"/>
      <c r="AB2045" s="628"/>
      <c r="AC2045" s="281"/>
      <c r="AD2045" s="281"/>
      <c r="AE2045" s="60"/>
      <c r="AF2045" s="259"/>
      <c r="AG2045" s="374">
        <f t="shared" si="4527"/>
        <v>18</v>
      </c>
      <c r="AH2045" s="399"/>
      <c r="AK2045" s="412">
        <f t="shared" si="4528"/>
        <v>0</v>
      </c>
      <c r="AL2045" s="379">
        <f t="shared" si="4521"/>
        <v>0</v>
      </c>
      <c r="AM2045" s="380">
        <f t="shared" si="4529"/>
        <v>0</v>
      </c>
      <c r="AN2045" s="292">
        <f t="shared" si="4530"/>
        <v>0</v>
      </c>
      <c r="AO2045" s="388">
        <f t="shared" si="4531"/>
        <v>0</v>
      </c>
      <c r="AP2045" s="379">
        <f t="shared" si="4522"/>
        <v>0</v>
      </c>
      <c r="AQ2045" s="380">
        <f t="shared" si="4532"/>
        <v>0</v>
      </c>
      <c r="AR2045" s="317">
        <f t="shared" si="4533"/>
        <v>0</v>
      </c>
      <c r="AS2045" s="388">
        <f t="shared" si="4534"/>
        <v>0</v>
      </c>
      <c r="AT2045" s="379">
        <f t="shared" si="4523"/>
        <v>0</v>
      </c>
      <c r="AU2045" s="380">
        <f t="shared" si="4535"/>
        <v>0</v>
      </c>
      <c r="AV2045" s="317">
        <f t="shared" si="4536"/>
        <v>0</v>
      </c>
      <c r="AW2045" s="388">
        <f t="shared" si="4537"/>
        <v>0</v>
      </c>
      <c r="AX2045" s="379">
        <f t="shared" si="4524"/>
        <v>0</v>
      </c>
      <c r="AY2045" s="380">
        <f t="shared" si="4538"/>
        <v>0</v>
      </c>
      <c r="AZ2045" s="292">
        <f t="shared" si="4539"/>
        <v>0</v>
      </c>
      <c r="BA2045" s="388">
        <f t="shared" si="4540"/>
        <v>0</v>
      </c>
      <c r="BB2045" s="379">
        <f t="shared" si="4525"/>
        <v>0</v>
      </c>
      <c r="BC2045" s="380">
        <f t="shared" si="4541"/>
        <v>0</v>
      </c>
      <c r="BD2045" s="292">
        <f t="shared" si="4542"/>
        <v>0</v>
      </c>
      <c r="BE2045" s="388">
        <f t="shared" si="4543"/>
        <v>0</v>
      </c>
      <c r="BF2045" s="379">
        <f t="shared" si="4526"/>
        <v>0</v>
      </c>
      <c r="BG2045" s="380">
        <f t="shared" si="4544"/>
        <v>0</v>
      </c>
      <c r="BH2045" s="292">
        <f t="shared" si="4545"/>
        <v>0</v>
      </c>
      <c r="CA2045" s="299" t="s">
        <v>1918</v>
      </c>
      <c r="CB2045" s="427"/>
      <c r="CC2045" s="375"/>
      <c r="CD2045" s="375"/>
      <c r="CE2045" s="375"/>
      <c r="CF2045" s="375"/>
      <c r="CG2045" s="375"/>
      <c r="CH2045" s="375"/>
      <c r="CI2045" s="375"/>
      <c r="CJ2045" s="375"/>
      <c r="CK2045" s="375"/>
      <c r="CL2045" s="375"/>
      <c r="CM2045" s="375"/>
      <c r="CN2045" s="425">
        <f t="shared" ref="CN2045:DD2045" si="4672">IF(OR(AND(CN2042=0,CN2044&gt;0),AND(CN2042="NS",CN2043&gt;0),AND(CN2042="NS",CN2043=0,CN2044=0)),1,IF(OR(AND(CN2044&gt;=2,CN2043&lt;CN2042),AND(CN2042="NS",CN2043=0,CN2044&gt;0),OR(CN2042=CN2043,AND(CN2042="",CN2044=0,CN2043=0))),0,1))</f>
        <v>0</v>
      </c>
      <c r="CO2045" s="425">
        <f t="shared" si="4672"/>
        <v>0</v>
      </c>
      <c r="CP2045" s="425">
        <f t="shared" si="4672"/>
        <v>0</v>
      </c>
      <c r="CQ2045" s="425">
        <f t="shared" si="4672"/>
        <v>0</v>
      </c>
      <c r="CR2045" s="425">
        <f t="shared" si="4672"/>
        <v>0</v>
      </c>
      <c r="CS2045" s="425">
        <f t="shared" si="4672"/>
        <v>0</v>
      </c>
      <c r="CT2045" s="425">
        <f t="shared" si="4672"/>
        <v>0</v>
      </c>
      <c r="CU2045" s="425">
        <f t="shared" si="4672"/>
        <v>0</v>
      </c>
      <c r="CV2045" s="425">
        <f t="shared" si="4672"/>
        <v>0</v>
      </c>
      <c r="CW2045" s="425">
        <f t="shared" si="4672"/>
        <v>0</v>
      </c>
      <c r="CX2045" s="425">
        <f t="shared" si="4672"/>
        <v>0</v>
      </c>
      <c r="CY2045" s="425">
        <f t="shared" si="4672"/>
        <v>0</v>
      </c>
      <c r="CZ2045" s="425">
        <f t="shared" si="4672"/>
        <v>0</v>
      </c>
      <c r="DA2045" s="425">
        <f t="shared" si="4672"/>
        <v>0</v>
      </c>
      <c r="DB2045" s="425">
        <f t="shared" si="4672"/>
        <v>0</v>
      </c>
      <c r="DC2045" s="425">
        <f t="shared" si="4672"/>
        <v>0</v>
      </c>
      <c r="DD2045" s="425">
        <f t="shared" si="4672"/>
        <v>0</v>
      </c>
      <c r="DE2045" s="425">
        <f t="shared" ref="DE2045" si="4673">IF(OR(AND(DE2042=0,DE2044&gt;0),AND(DE2042="NS",DE2043&gt;0),AND(DE2042="NS",DE2043=0,DE2044=0)),1,IF(OR(AND(DE2044&gt;=2,DE2043&lt;DE2042),AND(DE2042="NS",DE2043=0,DE2044&gt;0),OR(DE2042=DE2043,AND(DE2042="",DE2044=0,DE2043=0))),0,1))</f>
        <v>0</v>
      </c>
      <c r="DF2045" s="400">
        <f>SUM(CN2045:DE2045)</f>
        <v>0</v>
      </c>
      <c r="DG2045" s="612"/>
      <c r="DH2045" s="613"/>
      <c r="DI2045" s="415"/>
      <c r="DJ2045" s="416"/>
      <c r="DK2045" s="416"/>
      <c r="DL2045" s="416"/>
      <c r="DM2045" s="416"/>
      <c r="DN2045" s="416"/>
      <c r="DO2045" s="416"/>
      <c r="DP2045" s="416"/>
      <c r="DQ2045" s="416"/>
      <c r="DR2045" s="416"/>
      <c r="DS2045" s="416"/>
      <c r="DT2045" s="416"/>
      <c r="DU2045" s="416"/>
      <c r="DV2045" s="416"/>
      <c r="DW2045" s="416"/>
      <c r="DX2045" s="416"/>
      <c r="DY2045" s="416"/>
      <c r="DZ2045" s="416"/>
      <c r="EA2045" s="416"/>
      <c r="EB2045" s="416"/>
      <c r="EC2045" s="416"/>
      <c r="ED2045" s="416"/>
      <c r="EE2045" s="416"/>
      <c r="EF2045" s="416"/>
      <c r="EG2045" s="416"/>
      <c r="EH2045" s="416"/>
      <c r="EI2045" s="416"/>
      <c r="EJ2045" s="416"/>
      <c r="EK2045" s="416"/>
      <c r="EL2045" s="417"/>
    </row>
    <row r="2046" spans="1:143" ht="24" customHeight="1" x14ac:dyDescent="0.25">
      <c r="A2046" s="60"/>
      <c r="B2046" s="60"/>
      <c r="C2046" s="796"/>
      <c r="D2046" s="719"/>
      <c r="E2046" s="720"/>
      <c r="F2046" s="702" t="s">
        <v>343</v>
      </c>
      <c r="G2046" s="702"/>
      <c r="H2046" s="56"/>
      <c r="I2046" s="700" t="s">
        <v>339</v>
      </c>
      <c r="J2046" s="700"/>
      <c r="K2046" s="700"/>
      <c r="L2046" s="701"/>
      <c r="M2046" s="864"/>
      <c r="N2046" s="865"/>
      <c r="O2046" s="864"/>
      <c r="P2046" s="865"/>
      <c r="Q2046" s="864"/>
      <c r="R2046" s="865"/>
      <c r="S2046" s="868"/>
      <c r="T2046" s="869"/>
      <c r="U2046" s="280"/>
      <c r="V2046" s="280"/>
      <c r="W2046" s="628"/>
      <c r="X2046" s="628"/>
      <c r="Y2046" s="281"/>
      <c r="Z2046" s="281"/>
      <c r="AA2046" s="628"/>
      <c r="AB2046" s="628"/>
      <c r="AC2046" s="281"/>
      <c r="AD2046" s="281"/>
      <c r="AE2046" s="60"/>
      <c r="AF2046" s="259"/>
      <c r="AG2046" s="374">
        <f t="shared" si="4527"/>
        <v>18</v>
      </c>
      <c r="AH2046" s="399"/>
      <c r="AK2046" s="412">
        <f t="shared" si="4528"/>
        <v>0</v>
      </c>
      <c r="AL2046" s="379">
        <f t="shared" si="4521"/>
        <v>0</v>
      </c>
      <c r="AM2046" s="380">
        <f t="shared" si="4529"/>
        <v>0</v>
      </c>
      <c r="AN2046" s="292">
        <f t="shared" si="4530"/>
        <v>0</v>
      </c>
      <c r="AO2046" s="388">
        <f t="shared" si="4531"/>
        <v>0</v>
      </c>
      <c r="AP2046" s="379">
        <f t="shared" si="4522"/>
        <v>0</v>
      </c>
      <c r="AQ2046" s="380">
        <f t="shared" si="4532"/>
        <v>0</v>
      </c>
      <c r="AR2046" s="317">
        <f t="shared" si="4533"/>
        <v>0</v>
      </c>
      <c r="AS2046" s="388">
        <f t="shared" si="4534"/>
        <v>0</v>
      </c>
      <c r="AT2046" s="379">
        <f t="shared" si="4523"/>
        <v>0</v>
      </c>
      <c r="AU2046" s="380">
        <f t="shared" si="4535"/>
        <v>0</v>
      </c>
      <c r="AV2046" s="317">
        <f t="shared" si="4536"/>
        <v>0</v>
      </c>
      <c r="AW2046" s="388">
        <f t="shared" si="4537"/>
        <v>0</v>
      </c>
      <c r="AX2046" s="379">
        <f t="shared" si="4524"/>
        <v>0</v>
      </c>
      <c r="AY2046" s="380">
        <f t="shared" si="4538"/>
        <v>0</v>
      </c>
      <c r="AZ2046" s="292">
        <f t="shared" si="4539"/>
        <v>0</v>
      </c>
      <c r="BA2046" s="388">
        <f t="shared" si="4540"/>
        <v>0</v>
      </c>
      <c r="BB2046" s="379">
        <f t="shared" si="4525"/>
        <v>0</v>
      </c>
      <c r="BC2046" s="380">
        <f t="shared" si="4541"/>
        <v>0</v>
      </c>
      <c r="BD2046" s="292">
        <f t="shared" si="4542"/>
        <v>0</v>
      </c>
      <c r="BE2046" s="388">
        <f t="shared" si="4543"/>
        <v>0</v>
      </c>
      <c r="BF2046" s="379">
        <f t="shared" si="4526"/>
        <v>0</v>
      </c>
      <c r="BG2046" s="380">
        <f t="shared" si="4544"/>
        <v>0</v>
      </c>
      <c r="BH2046" s="292">
        <f t="shared" si="4545"/>
        <v>0</v>
      </c>
      <c r="CA2046" s="303"/>
      <c r="CB2046" s="427"/>
      <c r="CC2046" s="375"/>
      <c r="CD2046" s="375"/>
      <c r="CE2046" s="375"/>
      <c r="CF2046" s="375"/>
      <c r="CG2046" s="375"/>
      <c r="CH2046" s="375"/>
      <c r="CI2046" s="375"/>
      <c r="CJ2046" s="375"/>
      <c r="CK2046" s="375"/>
      <c r="CL2046" s="375"/>
      <c r="CM2046" s="375"/>
      <c r="CN2046" s="311"/>
      <c r="CO2046" s="311"/>
      <c r="CP2046" s="311"/>
      <c r="CQ2046" s="311"/>
      <c r="CR2046" s="311"/>
      <c r="CS2046" s="311"/>
      <c r="CT2046" s="311"/>
      <c r="CU2046" s="311"/>
      <c r="CV2046" s="311"/>
      <c r="CW2046" s="311"/>
      <c r="CX2046" s="311"/>
      <c r="CY2046" s="311"/>
      <c r="CZ2046" s="311"/>
      <c r="DA2046" s="311"/>
      <c r="DB2046" s="311"/>
      <c r="DC2046" s="311"/>
      <c r="DD2046" s="311"/>
      <c r="DE2046" s="311"/>
      <c r="DG2046" s="612"/>
      <c r="DH2046" s="613"/>
      <c r="DI2046" s="415"/>
      <c r="DJ2046" s="416"/>
      <c r="DK2046" s="416"/>
      <c r="DL2046" s="416"/>
      <c r="DM2046" s="416"/>
      <c r="DN2046" s="416"/>
      <c r="DO2046" s="416"/>
      <c r="DP2046" s="416"/>
      <c r="DQ2046" s="416"/>
      <c r="DR2046" s="416"/>
      <c r="DS2046" s="416"/>
      <c r="DT2046" s="416"/>
      <c r="DU2046" s="416"/>
      <c r="DV2046" s="416"/>
      <c r="DW2046" s="416"/>
      <c r="DX2046" s="416"/>
      <c r="DY2046" s="416"/>
      <c r="DZ2046" s="416"/>
      <c r="EA2046" s="416"/>
      <c r="EB2046" s="416"/>
      <c r="EC2046" s="416"/>
      <c r="ED2046" s="416"/>
      <c r="EE2046" s="416"/>
      <c r="EF2046" s="416"/>
      <c r="EG2046" s="416"/>
      <c r="EH2046" s="416"/>
      <c r="EI2046" s="416"/>
      <c r="EJ2046" s="416"/>
      <c r="EK2046" s="416"/>
      <c r="EL2046" s="417"/>
    </row>
    <row r="2047" spans="1:143" ht="15" customHeight="1" x14ac:dyDescent="0.25">
      <c r="A2047" s="60"/>
      <c r="B2047" s="60"/>
      <c r="C2047" s="796"/>
      <c r="D2047" s="719"/>
      <c r="E2047" s="720"/>
      <c r="F2047" s="703" t="s">
        <v>344</v>
      </c>
      <c r="G2047" s="703"/>
      <c r="H2047" s="704" t="s">
        <v>347</v>
      </c>
      <c r="I2047" s="705"/>
      <c r="J2047" s="705"/>
      <c r="K2047" s="705"/>
      <c r="L2047" s="706"/>
      <c r="M2047" s="864"/>
      <c r="N2047" s="865"/>
      <c r="O2047" s="864"/>
      <c r="P2047" s="865"/>
      <c r="Q2047" s="864"/>
      <c r="R2047" s="865"/>
      <c r="S2047" s="868"/>
      <c r="T2047" s="869"/>
      <c r="U2047" s="280"/>
      <c r="V2047" s="280"/>
      <c r="W2047" s="628"/>
      <c r="X2047" s="628"/>
      <c r="Y2047" s="281"/>
      <c r="Z2047" s="281"/>
      <c r="AA2047" s="628"/>
      <c r="AB2047" s="628"/>
      <c r="AC2047" s="281"/>
      <c r="AD2047" s="281"/>
      <c r="AE2047" s="60"/>
      <c r="AF2047" s="259"/>
      <c r="AG2047" s="374">
        <f t="shared" si="4527"/>
        <v>18</v>
      </c>
      <c r="AH2047" s="399"/>
      <c r="AK2047" s="412">
        <f t="shared" si="4528"/>
        <v>0</v>
      </c>
      <c r="AL2047" s="379">
        <f t="shared" si="4521"/>
        <v>0</v>
      </c>
      <c r="AM2047" s="380">
        <f t="shared" si="4529"/>
        <v>0</v>
      </c>
      <c r="AN2047" s="292">
        <f t="shared" si="4530"/>
        <v>0</v>
      </c>
      <c r="AO2047" s="388">
        <f t="shared" si="4531"/>
        <v>0</v>
      </c>
      <c r="AP2047" s="379">
        <f t="shared" si="4522"/>
        <v>0</v>
      </c>
      <c r="AQ2047" s="380">
        <f t="shared" si="4532"/>
        <v>0</v>
      </c>
      <c r="AR2047" s="317">
        <f t="shared" si="4533"/>
        <v>0</v>
      </c>
      <c r="AS2047" s="388">
        <f t="shared" si="4534"/>
        <v>0</v>
      </c>
      <c r="AT2047" s="379">
        <f t="shared" si="4523"/>
        <v>0</v>
      </c>
      <c r="AU2047" s="380">
        <f t="shared" si="4535"/>
        <v>0</v>
      </c>
      <c r="AV2047" s="317">
        <f t="shared" si="4536"/>
        <v>0</v>
      </c>
      <c r="AW2047" s="388">
        <f t="shared" si="4537"/>
        <v>0</v>
      </c>
      <c r="AX2047" s="379">
        <f t="shared" si="4524"/>
        <v>0</v>
      </c>
      <c r="AY2047" s="380">
        <f t="shared" si="4538"/>
        <v>0</v>
      </c>
      <c r="AZ2047" s="292">
        <f t="shared" si="4539"/>
        <v>0</v>
      </c>
      <c r="BA2047" s="388">
        <f t="shared" si="4540"/>
        <v>0</v>
      </c>
      <c r="BB2047" s="379">
        <f t="shared" si="4525"/>
        <v>0</v>
      </c>
      <c r="BC2047" s="380">
        <f t="shared" si="4541"/>
        <v>0</v>
      </c>
      <c r="BD2047" s="292">
        <f t="shared" si="4542"/>
        <v>0</v>
      </c>
      <c r="BE2047" s="388">
        <f t="shared" si="4543"/>
        <v>0</v>
      </c>
      <c r="BF2047" s="379">
        <f t="shared" si="4526"/>
        <v>0</v>
      </c>
      <c r="BG2047" s="380">
        <f t="shared" si="4544"/>
        <v>0</v>
      </c>
      <c r="BH2047" s="292">
        <f t="shared" si="4545"/>
        <v>0</v>
      </c>
      <c r="CA2047" s="303"/>
      <c r="CB2047" s="427"/>
      <c r="CC2047" s="375"/>
      <c r="CD2047" s="375"/>
      <c r="CE2047" s="375"/>
      <c r="CF2047" s="375"/>
      <c r="CG2047" s="375"/>
      <c r="CH2047" s="375"/>
      <c r="CI2047" s="375"/>
      <c r="CJ2047" s="375"/>
      <c r="CK2047" s="375"/>
      <c r="CL2047" s="375"/>
      <c r="CM2047" s="375"/>
      <c r="CN2047" s="311"/>
      <c r="CO2047" s="311"/>
      <c r="CP2047" s="311"/>
      <c r="CQ2047" s="311"/>
      <c r="CR2047" s="311"/>
      <c r="CS2047" s="311"/>
      <c r="CT2047" s="311"/>
      <c r="CU2047" s="311"/>
      <c r="CV2047" s="311"/>
      <c r="CW2047" s="311"/>
      <c r="CX2047" s="311"/>
      <c r="CY2047" s="311"/>
      <c r="CZ2047" s="311"/>
      <c r="DA2047" s="311"/>
      <c r="DB2047" s="311"/>
      <c r="DC2047" s="311"/>
      <c r="DD2047" s="311"/>
      <c r="DE2047" s="311"/>
      <c r="DG2047" s="610"/>
      <c r="DH2047" s="611"/>
      <c r="DI2047" s="415"/>
      <c r="DJ2047" s="416"/>
      <c r="DK2047" s="416"/>
      <c r="DL2047" s="416"/>
      <c r="DM2047" s="416"/>
      <c r="DN2047" s="416"/>
      <c r="DO2047" s="416"/>
      <c r="DP2047" s="416"/>
      <c r="DQ2047" s="416"/>
      <c r="DR2047" s="416"/>
      <c r="DS2047" s="416"/>
      <c r="DT2047" s="416"/>
      <c r="DU2047" s="416"/>
      <c r="DV2047" s="416"/>
      <c r="DW2047" s="416"/>
      <c r="DX2047" s="416"/>
      <c r="DY2047" s="416"/>
      <c r="DZ2047" s="416"/>
      <c r="EA2047" s="416"/>
      <c r="EB2047" s="416"/>
      <c r="EC2047" s="416"/>
      <c r="ED2047" s="416"/>
      <c r="EE2047" s="416"/>
      <c r="EF2047" s="416"/>
      <c r="EG2047" s="416"/>
      <c r="EH2047" s="416"/>
      <c r="EI2047" s="416"/>
      <c r="EJ2047" s="416"/>
      <c r="EK2047" s="416"/>
      <c r="EL2047" s="417"/>
    </row>
    <row r="2048" spans="1:143" ht="15" customHeight="1" x14ac:dyDescent="0.25">
      <c r="A2048" s="60"/>
      <c r="B2048" s="60"/>
      <c r="C2048" s="796"/>
      <c r="D2048" s="719"/>
      <c r="E2048" s="720"/>
      <c r="F2048" s="703" t="s">
        <v>345</v>
      </c>
      <c r="G2048" s="703"/>
      <c r="H2048" s="704" t="s">
        <v>348</v>
      </c>
      <c r="I2048" s="705"/>
      <c r="J2048" s="705"/>
      <c r="K2048" s="705"/>
      <c r="L2048" s="706"/>
      <c r="M2048" s="864"/>
      <c r="N2048" s="865"/>
      <c r="O2048" s="864"/>
      <c r="P2048" s="865"/>
      <c r="Q2048" s="864"/>
      <c r="R2048" s="865"/>
      <c r="S2048" s="868"/>
      <c r="T2048" s="869"/>
      <c r="U2048" s="280"/>
      <c r="V2048" s="280"/>
      <c r="W2048" s="628"/>
      <c r="X2048" s="628"/>
      <c r="Y2048" s="281"/>
      <c r="Z2048" s="281"/>
      <c r="AA2048" s="628"/>
      <c r="AB2048" s="628"/>
      <c r="AC2048" s="281"/>
      <c r="AD2048" s="281"/>
      <c r="AE2048" s="60"/>
      <c r="AF2048" s="259"/>
      <c r="AG2048" s="374">
        <f t="shared" si="4527"/>
        <v>18</v>
      </c>
      <c r="AH2048" s="399"/>
      <c r="AK2048" s="412">
        <f t="shared" si="4528"/>
        <v>0</v>
      </c>
      <c r="AL2048" s="379">
        <f t="shared" si="4521"/>
        <v>0</v>
      </c>
      <c r="AM2048" s="380">
        <f t="shared" si="4529"/>
        <v>0</v>
      </c>
      <c r="AN2048" s="292">
        <f t="shared" si="4530"/>
        <v>0</v>
      </c>
      <c r="AO2048" s="388">
        <f t="shared" si="4531"/>
        <v>0</v>
      </c>
      <c r="AP2048" s="379">
        <f t="shared" si="4522"/>
        <v>0</v>
      </c>
      <c r="AQ2048" s="380">
        <f t="shared" si="4532"/>
        <v>0</v>
      </c>
      <c r="AR2048" s="317">
        <f t="shared" si="4533"/>
        <v>0</v>
      </c>
      <c r="AS2048" s="388">
        <f t="shared" si="4534"/>
        <v>0</v>
      </c>
      <c r="AT2048" s="379">
        <f t="shared" si="4523"/>
        <v>0</v>
      </c>
      <c r="AU2048" s="380">
        <f t="shared" si="4535"/>
        <v>0</v>
      </c>
      <c r="AV2048" s="317">
        <f t="shared" si="4536"/>
        <v>0</v>
      </c>
      <c r="AW2048" s="388">
        <f t="shared" si="4537"/>
        <v>0</v>
      </c>
      <c r="AX2048" s="379">
        <f t="shared" si="4524"/>
        <v>0</v>
      </c>
      <c r="AY2048" s="380">
        <f t="shared" si="4538"/>
        <v>0</v>
      </c>
      <c r="AZ2048" s="292">
        <f t="shared" si="4539"/>
        <v>0</v>
      </c>
      <c r="BA2048" s="388">
        <f t="shared" si="4540"/>
        <v>0</v>
      </c>
      <c r="BB2048" s="379">
        <f t="shared" si="4525"/>
        <v>0</v>
      </c>
      <c r="BC2048" s="380">
        <f t="shared" si="4541"/>
        <v>0</v>
      </c>
      <c r="BD2048" s="292">
        <f t="shared" si="4542"/>
        <v>0</v>
      </c>
      <c r="BE2048" s="388">
        <f t="shared" si="4543"/>
        <v>0</v>
      </c>
      <c r="BF2048" s="379">
        <f t="shared" si="4526"/>
        <v>0</v>
      </c>
      <c r="BG2048" s="380">
        <f t="shared" si="4544"/>
        <v>0</v>
      </c>
      <c r="BH2048" s="292">
        <f t="shared" si="4545"/>
        <v>0</v>
      </c>
      <c r="CA2048" s="303"/>
      <c r="CB2048" s="427"/>
      <c r="CC2048" s="375"/>
      <c r="CD2048" s="375"/>
      <c r="CE2048" s="375"/>
      <c r="CF2048" s="375"/>
      <c r="CG2048" s="375"/>
      <c r="CH2048" s="375"/>
      <c r="CI2048" s="375"/>
      <c r="CJ2048" s="375"/>
      <c r="CK2048" s="375"/>
      <c r="CL2048" s="375"/>
      <c r="CM2048" s="375"/>
      <c r="CN2048" s="307"/>
      <c r="CO2048" s="307"/>
      <c r="CP2048" s="307"/>
      <c r="CQ2048" s="307"/>
      <c r="CR2048" s="307"/>
      <c r="CS2048" s="307"/>
      <c r="CT2048" s="307"/>
      <c r="CU2048" s="307"/>
      <c r="CV2048" s="307"/>
      <c r="CW2048" s="307"/>
      <c r="CX2048" s="307"/>
      <c r="CY2048" s="307"/>
      <c r="CZ2048" s="307"/>
      <c r="DA2048" s="307"/>
      <c r="DB2048" s="307"/>
      <c r="DC2048" s="307"/>
      <c r="DD2048" s="307"/>
      <c r="DE2048" s="307"/>
      <c r="DG2048" s="610"/>
      <c r="DH2048" s="611"/>
      <c r="DI2048" s="415"/>
      <c r="DJ2048" s="416"/>
      <c r="DK2048" s="416"/>
      <c r="DL2048" s="416"/>
      <c r="DM2048" s="416"/>
      <c r="DN2048" s="416"/>
      <c r="DO2048" s="416"/>
      <c r="DP2048" s="416"/>
      <c r="DQ2048" s="416"/>
      <c r="DR2048" s="416"/>
      <c r="DS2048" s="416"/>
      <c r="DT2048" s="416"/>
      <c r="DU2048" s="416"/>
      <c r="DV2048" s="416"/>
      <c r="DW2048" s="416"/>
      <c r="DX2048" s="416"/>
      <c r="DY2048" s="416"/>
      <c r="DZ2048" s="416"/>
      <c r="EA2048" s="416"/>
      <c r="EB2048" s="416"/>
      <c r="EC2048" s="416"/>
      <c r="ED2048" s="416"/>
      <c r="EE2048" s="416"/>
      <c r="EF2048" s="416"/>
      <c r="EG2048" s="416"/>
      <c r="EH2048" s="416"/>
      <c r="EI2048" s="416"/>
      <c r="EJ2048" s="416"/>
      <c r="EK2048" s="416"/>
      <c r="EL2048" s="417"/>
    </row>
    <row r="2049" spans="1:143" ht="36" customHeight="1" x14ac:dyDescent="0.25">
      <c r="A2049" s="60"/>
      <c r="B2049" s="60"/>
      <c r="C2049" s="797"/>
      <c r="D2049" s="721"/>
      <c r="E2049" s="722"/>
      <c r="F2049" s="703" t="s">
        <v>346</v>
      </c>
      <c r="G2049" s="703"/>
      <c r="H2049" s="707" t="s">
        <v>349</v>
      </c>
      <c r="I2049" s="708"/>
      <c r="J2049" s="708"/>
      <c r="K2049" s="708"/>
      <c r="L2049" s="709"/>
      <c r="M2049" s="864"/>
      <c r="N2049" s="865"/>
      <c r="O2049" s="864"/>
      <c r="P2049" s="865"/>
      <c r="Q2049" s="864"/>
      <c r="R2049" s="865"/>
      <c r="S2049" s="868"/>
      <c r="T2049" s="869"/>
      <c r="U2049" s="280"/>
      <c r="V2049" s="280"/>
      <c r="W2049" s="628"/>
      <c r="X2049" s="628"/>
      <c r="Y2049" s="281"/>
      <c r="Z2049" s="281"/>
      <c r="AA2049" s="628"/>
      <c r="AB2049" s="628"/>
      <c r="AC2049" s="281"/>
      <c r="AD2049" s="281"/>
      <c r="AE2049" s="60"/>
      <c r="AF2049" s="259"/>
      <c r="AG2049" s="374">
        <f t="shared" si="4527"/>
        <v>18</v>
      </c>
      <c r="AH2049" s="399"/>
      <c r="AK2049" s="412">
        <f t="shared" si="4528"/>
        <v>0</v>
      </c>
      <c r="AL2049" s="379">
        <f t="shared" si="4521"/>
        <v>0</v>
      </c>
      <c r="AM2049" s="380">
        <f t="shared" si="4529"/>
        <v>0</v>
      </c>
      <c r="AN2049" s="292">
        <f t="shared" si="4530"/>
        <v>0</v>
      </c>
      <c r="AO2049" s="388">
        <f t="shared" si="4531"/>
        <v>0</v>
      </c>
      <c r="AP2049" s="379">
        <f t="shared" si="4522"/>
        <v>0</v>
      </c>
      <c r="AQ2049" s="380">
        <f t="shared" si="4532"/>
        <v>0</v>
      </c>
      <c r="AR2049" s="317">
        <f t="shared" si="4533"/>
        <v>0</v>
      </c>
      <c r="AS2049" s="388">
        <f t="shared" si="4534"/>
        <v>0</v>
      </c>
      <c r="AT2049" s="379">
        <f t="shared" si="4523"/>
        <v>0</v>
      </c>
      <c r="AU2049" s="380">
        <f t="shared" si="4535"/>
        <v>0</v>
      </c>
      <c r="AV2049" s="317">
        <f t="shared" si="4536"/>
        <v>0</v>
      </c>
      <c r="AW2049" s="388">
        <f t="shared" si="4537"/>
        <v>0</v>
      </c>
      <c r="AX2049" s="379">
        <f t="shared" si="4524"/>
        <v>0</v>
      </c>
      <c r="AY2049" s="380">
        <f t="shared" si="4538"/>
        <v>0</v>
      </c>
      <c r="AZ2049" s="292">
        <f t="shared" si="4539"/>
        <v>0</v>
      </c>
      <c r="BA2049" s="388">
        <f t="shared" si="4540"/>
        <v>0</v>
      </c>
      <c r="BB2049" s="379">
        <f t="shared" si="4525"/>
        <v>0</v>
      </c>
      <c r="BC2049" s="380">
        <f t="shared" si="4541"/>
        <v>0</v>
      </c>
      <c r="BD2049" s="292">
        <f t="shared" si="4542"/>
        <v>0</v>
      </c>
      <c r="BE2049" s="388">
        <f t="shared" si="4543"/>
        <v>0</v>
      </c>
      <c r="BF2049" s="379">
        <f t="shared" si="4526"/>
        <v>0</v>
      </c>
      <c r="BG2049" s="380">
        <f t="shared" si="4544"/>
        <v>0</v>
      </c>
      <c r="BH2049" s="292">
        <f t="shared" si="4545"/>
        <v>0</v>
      </c>
      <c r="CA2049" s="303"/>
      <c r="CB2049" s="421"/>
      <c r="CC2049" s="375"/>
      <c r="CD2049" s="375"/>
      <c r="CE2049" s="375"/>
      <c r="CF2049" s="375"/>
      <c r="CG2049" s="375"/>
      <c r="CH2049" s="375"/>
      <c r="CI2049" s="375"/>
      <c r="CJ2049" s="375"/>
      <c r="CK2049" s="375"/>
      <c r="CL2049" s="375"/>
      <c r="CM2049" s="375"/>
      <c r="CN2049" s="311"/>
      <c r="CO2049" s="311"/>
      <c r="CP2049" s="311"/>
      <c r="CQ2049" s="311"/>
      <c r="CR2049" s="311"/>
      <c r="CS2049" s="311"/>
      <c r="CT2049" s="311"/>
      <c r="CU2049" s="311"/>
      <c r="CV2049" s="311"/>
      <c r="CW2049" s="311"/>
      <c r="CX2049" s="311"/>
      <c r="CY2049" s="311"/>
      <c r="CZ2049" s="311"/>
      <c r="DA2049" s="311"/>
      <c r="DB2049" s="311"/>
      <c r="DC2049" s="311"/>
      <c r="DD2049" s="311"/>
      <c r="DE2049" s="311"/>
      <c r="DG2049" s="614" t="s">
        <v>346</v>
      </c>
      <c r="DH2049" s="615"/>
      <c r="DI2049" s="418" t="s">
        <v>1909</v>
      </c>
      <c r="DJ2049" s="419"/>
      <c r="DK2049" s="419"/>
      <c r="DL2049" s="419"/>
      <c r="DM2049" s="419"/>
      <c r="DN2049" s="419"/>
      <c r="DO2049" s="419"/>
      <c r="DP2049" s="419"/>
      <c r="DQ2049" s="419"/>
      <c r="DR2049" s="419"/>
      <c r="DS2049" s="419"/>
      <c r="DT2049" s="419"/>
      <c r="DU2049" s="419">
        <f t="shared" ref="DU2049:DZ2049" si="4674">M2049</f>
        <v>0</v>
      </c>
      <c r="DV2049" s="419">
        <f t="shared" si="4674"/>
        <v>0</v>
      </c>
      <c r="DW2049" s="419">
        <f t="shared" si="4674"/>
        <v>0</v>
      </c>
      <c r="DX2049" s="419">
        <f t="shared" si="4674"/>
        <v>0</v>
      </c>
      <c r="DY2049" s="419">
        <f t="shared" si="4674"/>
        <v>0</v>
      </c>
      <c r="DZ2049" s="419">
        <f t="shared" si="4674"/>
        <v>0</v>
      </c>
      <c r="EA2049" s="419">
        <f t="shared" ref="EA2049:EL2049" si="4675">S2049</f>
        <v>0</v>
      </c>
      <c r="EB2049" s="419">
        <f t="shared" si="4675"/>
        <v>0</v>
      </c>
      <c r="EC2049" s="419">
        <f t="shared" si="4675"/>
        <v>0</v>
      </c>
      <c r="ED2049" s="419">
        <f t="shared" si="4675"/>
        <v>0</v>
      </c>
      <c r="EE2049" s="419">
        <f t="shared" si="4675"/>
        <v>0</v>
      </c>
      <c r="EF2049" s="419">
        <f t="shared" si="4675"/>
        <v>0</v>
      </c>
      <c r="EG2049" s="419">
        <f t="shared" si="4675"/>
        <v>0</v>
      </c>
      <c r="EH2049" s="419">
        <f t="shared" si="4675"/>
        <v>0</v>
      </c>
      <c r="EI2049" s="419">
        <f t="shared" si="4675"/>
        <v>0</v>
      </c>
      <c r="EJ2049" s="419">
        <f t="shared" si="4675"/>
        <v>0</v>
      </c>
      <c r="EK2049" s="419">
        <f t="shared" si="4675"/>
        <v>0</v>
      </c>
      <c r="EL2049" s="420">
        <f t="shared" si="4675"/>
        <v>0</v>
      </c>
    </row>
    <row r="2050" spans="1:143" ht="15" customHeight="1" x14ac:dyDescent="0.25">
      <c r="A2050" s="60"/>
      <c r="B2050" s="60"/>
      <c r="C2050" s="781" t="s">
        <v>414</v>
      </c>
      <c r="D2050" s="717" t="s">
        <v>415</v>
      </c>
      <c r="E2050" s="718"/>
      <c r="F2050" s="703" t="s">
        <v>352</v>
      </c>
      <c r="G2050" s="703"/>
      <c r="H2050" s="704" t="s">
        <v>353</v>
      </c>
      <c r="I2050" s="705"/>
      <c r="J2050" s="705"/>
      <c r="K2050" s="705"/>
      <c r="L2050" s="706"/>
      <c r="M2050" s="864"/>
      <c r="N2050" s="865"/>
      <c r="O2050" s="864"/>
      <c r="P2050" s="865"/>
      <c r="Q2050" s="864"/>
      <c r="R2050" s="865"/>
      <c r="S2050" s="868"/>
      <c r="T2050" s="869"/>
      <c r="U2050" s="280"/>
      <c r="V2050" s="280"/>
      <c r="W2050" s="628"/>
      <c r="X2050" s="628"/>
      <c r="Y2050" s="281"/>
      <c r="Z2050" s="281"/>
      <c r="AA2050" s="628"/>
      <c r="AB2050" s="628"/>
      <c r="AC2050" s="281"/>
      <c r="AD2050" s="281"/>
      <c r="AE2050" s="60"/>
      <c r="AF2050" s="259"/>
      <c r="AG2050" s="374">
        <f t="shared" si="4527"/>
        <v>18</v>
      </c>
      <c r="AH2050" s="399"/>
      <c r="AK2050" s="412">
        <f t="shared" si="4528"/>
        <v>0</v>
      </c>
      <c r="AL2050" s="379">
        <f t="shared" si="4521"/>
        <v>0</v>
      </c>
      <c r="AM2050" s="380">
        <f t="shared" si="4529"/>
        <v>0</v>
      </c>
      <c r="AN2050" s="292">
        <f t="shared" si="4530"/>
        <v>0</v>
      </c>
      <c r="AO2050" s="388">
        <f t="shared" si="4531"/>
        <v>0</v>
      </c>
      <c r="AP2050" s="379">
        <f t="shared" si="4522"/>
        <v>0</v>
      </c>
      <c r="AQ2050" s="380">
        <f t="shared" si="4532"/>
        <v>0</v>
      </c>
      <c r="AR2050" s="317">
        <f t="shared" si="4533"/>
        <v>0</v>
      </c>
      <c r="AS2050" s="388">
        <f t="shared" si="4534"/>
        <v>0</v>
      </c>
      <c r="AT2050" s="379">
        <f t="shared" si="4523"/>
        <v>0</v>
      </c>
      <c r="AU2050" s="380">
        <f t="shared" si="4535"/>
        <v>0</v>
      </c>
      <c r="AV2050" s="317">
        <f t="shared" si="4536"/>
        <v>0</v>
      </c>
      <c r="AW2050" s="388">
        <f t="shared" si="4537"/>
        <v>0</v>
      </c>
      <c r="AX2050" s="379">
        <f t="shared" si="4524"/>
        <v>0</v>
      </c>
      <c r="AY2050" s="380">
        <f t="shared" si="4538"/>
        <v>0</v>
      </c>
      <c r="AZ2050" s="292">
        <f t="shared" si="4539"/>
        <v>0</v>
      </c>
      <c r="BA2050" s="388">
        <f t="shared" si="4540"/>
        <v>0</v>
      </c>
      <c r="BB2050" s="379">
        <f t="shared" si="4525"/>
        <v>0</v>
      </c>
      <c r="BC2050" s="380">
        <f t="shared" si="4541"/>
        <v>0</v>
      </c>
      <c r="BD2050" s="292">
        <f t="shared" si="4542"/>
        <v>0</v>
      </c>
      <c r="BE2050" s="388">
        <f t="shared" si="4543"/>
        <v>0</v>
      </c>
      <c r="BF2050" s="379">
        <f t="shared" si="4526"/>
        <v>0</v>
      </c>
      <c r="BG2050" s="380">
        <f t="shared" si="4544"/>
        <v>0</v>
      </c>
      <c r="BH2050" s="292">
        <f t="shared" si="4545"/>
        <v>0</v>
      </c>
      <c r="CA2050" s="299" t="s">
        <v>60</v>
      </c>
      <c r="CB2050" s="421"/>
      <c r="CC2050" s="375"/>
      <c r="CD2050" s="375"/>
      <c r="CE2050" s="375"/>
      <c r="CF2050" s="375"/>
      <c r="CG2050" s="375"/>
      <c r="CH2050" s="375"/>
      <c r="CI2050" s="375"/>
      <c r="CJ2050" s="375"/>
      <c r="CK2050" s="375"/>
      <c r="CL2050" s="375"/>
      <c r="CM2050" s="375"/>
      <c r="CN2050" s="423">
        <f t="shared" ref="CN2050" si="4676">IF(M2050="",0,M2050)</f>
        <v>0</v>
      </c>
      <c r="CO2050" s="423">
        <f t="shared" ref="CO2050" si="4677">IF(N2050="",0,N2050)</f>
        <v>0</v>
      </c>
      <c r="CP2050" s="423">
        <f t="shared" ref="CP2050" si="4678">IF(O2050="",0,O2050)</f>
        <v>0</v>
      </c>
      <c r="CQ2050" s="423">
        <f t="shared" ref="CQ2050" si="4679">IF(P2050="",0,P2050)</f>
        <v>0</v>
      </c>
      <c r="CR2050" s="423">
        <f t="shared" ref="CR2050" si="4680">IF(Q2050="",0,Q2050)</f>
        <v>0</v>
      </c>
      <c r="CS2050" s="423">
        <f t="shared" ref="CS2050" si="4681">IF(R2050="",0,R2050)</f>
        <v>0</v>
      </c>
      <c r="CT2050" s="423">
        <f t="shared" ref="CT2050" si="4682">IF(S2050="",0,S2050)</f>
        <v>0</v>
      </c>
      <c r="CU2050" s="423">
        <f t="shared" ref="CU2050" si="4683">IF(T2050="",0,T2050)</f>
        <v>0</v>
      </c>
      <c r="CV2050" s="423">
        <f t="shared" ref="CV2050" si="4684">IF(U2050="",0,U2050)</f>
        <v>0</v>
      </c>
      <c r="CW2050" s="423">
        <f t="shared" ref="CW2050" si="4685">IF(V2050="",0,V2050)</f>
        <v>0</v>
      </c>
      <c r="CX2050" s="423">
        <f t="shared" ref="CX2050" si="4686">IF(W2050="",0,W2050)</f>
        <v>0</v>
      </c>
      <c r="CY2050" s="423">
        <f t="shared" ref="CY2050" si="4687">IF(X2050="",0,X2050)</f>
        <v>0</v>
      </c>
      <c r="CZ2050" s="423">
        <f t="shared" ref="CZ2050" si="4688">IF(Y2050="",0,Y2050)</f>
        <v>0</v>
      </c>
      <c r="DA2050" s="423">
        <f t="shared" ref="DA2050" si="4689">IF(Z2050="",0,Z2050)</f>
        <v>0</v>
      </c>
      <c r="DB2050" s="423">
        <f t="shared" ref="DB2050" si="4690">IF(AA2050="",0,AA2050)</f>
        <v>0</v>
      </c>
      <c r="DC2050" s="423">
        <f t="shared" ref="DC2050" si="4691">IF(AB2050="",0,AB2050)</f>
        <v>0</v>
      </c>
      <c r="DD2050" s="423">
        <f t="shared" ref="DD2050" si="4692">IF(AC2050="",0,AC2050)</f>
        <v>0</v>
      </c>
      <c r="DE2050" s="423">
        <f t="shared" ref="DE2050" si="4693">IF(AD2050="",0,AD2050)</f>
        <v>0</v>
      </c>
      <c r="DG2050" s="610"/>
      <c r="DH2050" s="611"/>
      <c r="DI2050" s="415" t="s">
        <v>1910</v>
      </c>
      <c r="DJ2050" s="416"/>
      <c r="DK2050" s="416"/>
      <c r="DL2050" s="416"/>
      <c r="DM2050" s="416"/>
      <c r="DN2050" s="416"/>
      <c r="DO2050" s="416"/>
      <c r="DP2050" s="416"/>
      <c r="DQ2050" s="416"/>
      <c r="DR2050" s="416"/>
      <c r="DS2050" s="416"/>
      <c r="DT2050" s="416"/>
      <c r="DU2050" s="416">
        <f t="shared" ref="DU2050:DZ2050" si="4694">COUNTIF(M2039:M2042,"NS")+COUNTIF(M2047:M2048,"NS")</f>
        <v>0</v>
      </c>
      <c r="DV2050" s="416">
        <f t="shared" si="4694"/>
        <v>0</v>
      </c>
      <c r="DW2050" s="416">
        <f t="shared" si="4694"/>
        <v>0</v>
      </c>
      <c r="DX2050" s="416">
        <f t="shared" si="4694"/>
        <v>0</v>
      </c>
      <c r="DY2050" s="416">
        <f t="shared" si="4694"/>
        <v>0</v>
      </c>
      <c r="DZ2050" s="416">
        <f t="shared" si="4694"/>
        <v>0</v>
      </c>
      <c r="EA2050" s="416">
        <f t="shared" ref="EA2050:EL2050" si="4695">COUNTIF(S2039:S2042,"NS")+COUNTIF(S2047:S2048,"NS")</f>
        <v>0</v>
      </c>
      <c r="EB2050" s="416">
        <f t="shared" si="4695"/>
        <v>0</v>
      </c>
      <c r="EC2050" s="416">
        <f t="shared" si="4695"/>
        <v>0</v>
      </c>
      <c r="ED2050" s="416">
        <f t="shared" si="4695"/>
        <v>0</v>
      </c>
      <c r="EE2050" s="416">
        <f t="shared" si="4695"/>
        <v>0</v>
      </c>
      <c r="EF2050" s="416">
        <f t="shared" si="4695"/>
        <v>0</v>
      </c>
      <c r="EG2050" s="416">
        <f t="shared" si="4695"/>
        <v>0</v>
      </c>
      <c r="EH2050" s="416">
        <f t="shared" si="4695"/>
        <v>0</v>
      </c>
      <c r="EI2050" s="416">
        <f t="shared" si="4695"/>
        <v>0</v>
      </c>
      <c r="EJ2050" s="416">
        <f t="shared" si="4695"/>
        <v>0</v>
      </c>
      <c r="EK2050" s="416">
        <f t="shared" si="4695"/>
        <v>0</v>
      </c>
      <c r="EL2050" s="417">
        <f t="shared" si="4695"/>
        <v>0</v>
      </c>
    </row>
    <row r="2051" spans="1:143" ht="15" customHeight="1" x14ac:dyDescent="0.25">
      <c r="A2051" s="60"/>
      <c r="B2051" s="60"/>
      <c r="C2051" s="782"/>
      <c r="D2051" s="719"/>
      <c r="E2051" s="720"/>
      <c r="F2051" s="702" t="s">
        <v>371</v>
      </c>
      <c r="G2051" s="702"/>
      <c r="H2051" s="188"/>
      <c r="I2051" s="700" t="s">
        <v>354</v>
      </c>
      <c r="J2051" s="700"/>
      <c r="K2051" s="700"/>
      <c r="L2051" s="701"/>
      <c r="M2051" s="864"/>
      <c r="N2051" s="865"/>
      <c r="O2051" s="864"/>
      <c r="P2051" s="865"/>
      <c r="Q2051" s="864"/>
      <c r="R2051" s="865"/>
      <c r="S2051" s="868"/>
      <c r="T2051" s="869"/>
      <c r="U2051" s="280"/>
      <c r="V2051" s="280"/>
      <c r="W2051" s="628"/>
      <c r="X2051" s="628"/>
      <c r="Y2051" s="281"/>
      <c r="Z2051" s="281"/>
      <c r="AA2051" s="628"/>
      <c r="AB2051" s="628"/>
      <c r="AC2051" s="281"/>
      <c r="AD2051" s="281"/>
      <c r="AE2051" s="60"/>
      <c r="AF2051" s="259"/>
      <c r="AG2051" s="374">
        <f t="shared" si="4527"/>
        <v>18</v>
      </c>
      <c r="AH2051" s="399"/>
      <c r="AK2051" s="412">
        <f t="shared" si="4528"/>
        <v>0</v>
      </c>
      <c r="AL2051" s="379">
        <f t="shared" si="4521"/>
        <v>0</v>
      </c>
      <c r="AM2051" s="380">
        <f t="shared" si="4529"/>
        <v>0</v>
      </c>
      <c r="AN2051" s="292">
        <f t="shared" si="4530"/>
        <v>0</v>
      </c>
      <c r="AO2051" s="388">
        <f t="shared" si="4531"/>
        <v>0</v>
      </c>
      <c r="AP2051" s="379">
        <f t="shared" si="4522"/>
        <v>0</v>
      </c>
      <c r="AQ2051" s="380">
        <f t="shared" si="4532"/>
        <v>0</v>
      </c>
      <c r="AR2051" s="317">
        <f t="shared" si="4533"/>
        <v>0</v>
      </c>
      <c r="AS2051" s="388">
        <f t="shared" si="4534"/>
        <v>0</v>
      </c>
      <c r="AT2051" s="379">
        <f t="shared" si="4523"/>
        <v>0</v>
      </c>
      <c r="AU2051" s="380">
        <f t="shared" si="4535"/>
        <v>0</v>
      </c>
      <c r="AV2051" s="317">
        <f t="shared" si="4536"/>
        <v>0</v>
      </c>
      <c r="AW2051" s="388">
        <f t="shared" si="4537"/>
        <v>0</v>
      </c>
      <c r="AX2051" s="379">
        <f t="shared" si="4524"/>
        <v>0</v>
      </c>
      <c r="AY2051" s="380">
        <f t="shared" si="4538"/>
        <v>0</v>
      </c>
      <c r="AZ2051" s="292">
        <f t="shared" si="4539"/>
        <v>0</v>
      </c>
      <c r="BA2051" s="388">
        <f t="shared" si="4540"/>
        <v>0</v>
      </c>
      <c r="BB2051" s="379">
        <f t="shared" si="4525"/>
        <v>0</v>
      </c>
      <c r="BC2051" s="380">
        <f t="shared" si="4541"/>
        <v>0</v>
      </c>
      <c r="BD2051" s="292">
        <f t="shared" si="4542"/>
        <v>0</v>
      </c>
      <c r="BE2051" s="388">
        <f t="shared" si="4543"/>
        <v>0</v>
      </c>
      <c r="BF2051" s="379">
        <f t="shared" si="4526"/>
        <v>0</v>
      </c>
      <c r="BG2051" s="380">
        <f t="shared" si="4544"/>
        <v>0</v>
      </c>
      <c r="BH2051" s="292">
        <f t="shared" si="4545"/>
        <v>0</v>
      </c>
      <c r="CA2051" s="299" t="s">
        <v>1917</v>
      </c>
      <c r="CB2051" s="421"/>
      <c r="CC2051" s="375"/>
      <c r="CD2051" s="375"/>
      <c r="CE2051" s="375"/>
      <c r="CF2051" s="375"/>
      <c r="CG2051" s="375"/>
      <c r="CH2051" s="375"/>
      <c r="CI2051" s="375"/>
      <c r="CJ2051" s="375"/>
      <c r="CK2051" s="375"/>
      <c r="CL2051" s="375"/>
      <c r="CM2051" s="375"/>
      <c r="CN2051" s="301">
        <f t="shared" ref="CN2051" si="4696">SUM(M2051:M2067)</f>
        <v>0</v>
      </c>
      <c r="CO2051" s="301">
        <f t="shared" ref="CO2051" si="4697">SUM(N2051:N2067)</f>
        <v>0</v>
      </c>
      <c r="CP2051" s="301">
        <f t="shared" ref="CP2051" si="4698">SUM(O2051:O2067)</f>
        <v>0</v>
      </c>
      <c r="CQ2051" s="301">
        <f t="shared" ref="CQ2051" si="4699">SUM(P2051:P2067)</f>
        <v>0</v>
      </c>
      <c r="CR2051" s="301">
        <f t="shared" ref="CR2051" si="4700">SUM(Q2051:Q2067)</f>
        <v>0</v>
      </c>
      <c r="CS2051" s="301">
        <f t="shared" ref="CS2051" si="4701">SUM(R2051:R2067)</f>
        <v>0</v>
      </c>
      <c r="CT2051" s="301">
        <f t="shared" ref="CT2051" si="4702">SUM(S2051:S2067)</f>
        <v>0</v>
      </c>
      <c r="CU2051" s="301">
        <f t="shared" ref="CU2051" si="4703">SUM(T2051:T2067)</f>
        <v>0</v>
      </c>
      <c r="CV2051" s="301">
        <f t="shared" ref="CV2051" si="4704">SUM(U2051:U2067)</f>
        <v>0</v>
      </c>
      <c r="CW2051" s="301">
        <f t="shared" ref="CW2051" si="4705">SUM(V2051:V2067)</f>
        <v>0</v>
      </c>
      <c r="CX2051" s="301">
        <f t="shared" ref="CX2051" si="4706">SUM(W2051:W2067)</f>
        <v>0</v>
      </c>
      <c r="CY2051" s="301">
        <f t="shared" ref="CY2051" si="4707">SUM(X2051:X2067)</f>
        <v>0</v>
      </c>
      <c r="CZ2051" s="301">
        <f t="shared" ref="CZ2051" si="4708">SUM(Y2051:Y2067)</f>
        <v>0</v>
      </c>
      <c r="DA2051" s="301">
        <f t="shared" ref="DA2051" si="4709">SUM(Z2051:Z2067)</f>
        <v>0</v>
      </c>
      <c r="DB2051" s="301">
        <f t="shared" ref="DB2051" si="4710">SUM(AA2051:AA2067)</f>
        <v>0</v>
      </c>
      <c r="DC2051" s="301">
        <f t="shared" ref="DC2051" si="4711">SUM(AB2051:AB2067)</f>
        <v>0</v>
      </c>
      <c r="DD2051" s="301">
        <f t="shared" ref="DD2051" si="4712">SUM(AC2051:AC2067)</f>
        <v>0</v>
      </c>
      <c r="DE2051" s="301">
        <f t="shared" ref="DE2051" si="4713">SUM(AD2051:AD2067)</f>
        <v>0</v>
      </c>
      <c r="DG2051" s="612"/>
      <c r="DH2051" s="613"/>
      <c r="DI2051" s="415" t="s">
        <v>1914</v>
      </c>
      <c r="DJ2051" s="416"/>
      <c r="DK2051" s="416"/>
      <c r="DL2051" s="416"/>
      <c r="DM2051" s="416"/>
      <c r="DN2051" s="416"/>
      <c r="DO2051" s="416"/>
      <c r="DP2051" s="416"/>
      <c r="DQ2051" s="416"/>
      <c r="DR2051" s="416"/>
      <c r="DS2051" s="416"/>
      <c r="DT2051" s="416"/>
      <c r="DU2051" s="416">
        <f t="shared" ref="DU2051:DZ2051" si="4714">SUM(M2039:M2042,M2047:M2049)</f>
        <v>0</v>
      </c>
      <c r="DV2051" s="416">
        <f t="shared" si="4714"/>
        <v>0</v>
      </c>
      <c r="DW2051" s="416">
        <f t="shared" si="4714"/>
        <v>0</v>
      </c>
      <c r="DX2051" s="416">
        <f t="shared" si="4714"/>
        <v>0</v>
      </c>
      <c r="DY2051" s="416">
        <f t="shared" si="4714"/>
        <v>0</v>
      </c>
      <c r="DZ2051" s="416">
        <f t="shared" si="4714"/>
        <v>0</v>
      </c>
      <c r="EA2051" s="416">
        <f t="shared" ref="EA2051:EL2051" si="4715">SUM(S2039:S2042,S2047:S2049)</f>
        <v>0</v>
      </c>
      <c r="EB2051" s="416">
        <f t="shared" si="4715"/>
        <v>0</v>
      </c>
      <c r="EC2051" s="416">
        <f t="shared" si="4715"/>
        <v>0</v>
      </c>
      <c r="ED2051" s="416">
        <f t="shared" si="4715"/>
        <v>0</v>
      </c>
      <c r="EE2051" s="416">
        <f t="shared" si="4715"/>
        <v>0</v>
      </c>
      <c r="EF2051" s="416">
        <f t="shared" si="4715"/>
        <v>0</v>
      </c>
      <c r="EG2051" s="416">
        <f t="shared" si="4715"/>
        <v>0</v>
      </c>
      <c r="EH2051" s="416">
        <f t="shared" si="4715"/>
        <v>0</v>
      </c>
      <c r="EI2051" s="416">
        <f t="shared" si="4715"/>
        <v>0</v>
      </c>
      <c r="EJ2051" s="416">
        <f t="shared" si="4715"/>
        <v>0</v>
      </c>
      <c r="EK2051" s="416">
        <f t="shared" si="4715"/>
        <v>0</v>
      </c>
      <c r="EL2051" s="417">
        <f t="shared" si="4715"/>
        <v>0</v>
      </c>
    </row>
    <row r="2052" spans="1:143" ht="24" customHeight="1" x14ac:dyDescent="0.25">
      <c r="A2052" s="60"/>
      <c r="B2052" s="60"/>
      <c r="C2052" s="782"/>
      <c r="D2052" s="719"/>
      <c r="E2052" s="720"/>
      <c r="F2052" s="716" t="s">
        <v>372</v>
      </c>
      <c r="G2052" s="716"/>
      <c r="H2052" s="188"/>
      <c r="I2052" s="700" t="s">
        <v>355</v>
      </c>
      <c r="J2052" s="700"/>
      <c r="K2052" s="700"/>
      <c r="L2052" s="701"/>
      <c r="M2052" s="864"/>
      <c r="N2052" s="865"/>
      <c r="O2052" s="864"/>
      <c r="P2052" s="865"/>
      <c r="Q2052" s="864"/>
      <c r="R2052" s="865"/>
      <c r="S2052" s="868"/>
      <c r="T2052" s="869"/>
      <c r="U2052" s="280"/>
      <c r="V2052" s="280"/>
      <c r="W2052" s="628"/>
      <c r="X2052" s="628"/>
      <c r="Y2052" s="281"/>
      <c r="Z2052" s="281"/>
      <c r="AA2052" s="628"/>
      <c r="AB2052" s="628"/>
      <c r="AC2052" s="281"/>
      <c r="AD2052" s="281"/>
      <c r="AE2052" s="60"/>
      <c r="AF2052" s="259"/>
      <c r="AG2052" s="374">
        <f t="shared" si="4527"/>
        <v>18</v>
      </c>
      <c r="AH2052" s="399"/>
      <c r="AK2052" s="412">
        <f t="shared" si="4528"/>
        <v>0</v>
      </c>
      <c r="AL2052" s="379">
        <f t="shared" si="4521"/>
        <v>0</v>
      </c>
      <c r="AM2052" s="380">
        <f t="shared" si="4529"/>
        <v>0</v>
      </c>
      <c r="AN2052" s="292">
        <f t="shared" si="4530"/>
        <v>0</v>
      </c>
      <c r="AO2052" s="388">
        <f t="shared" si="4531"/>
        <v>0</v>
      </c>
      <c r="AP2052" s="379">
        <f t="shared" si="4522"/>
        <v>0</v>
      </c>
      <c r="AQ2052" s="380">
        <f t="shared" si="4532"/>
        <v>0</v>
      </c>
      <c r="AR2052" s="317">
        <f t="shared" si="4533"/>
        <v>0</v>
      </c>
      <c r="AS2052" s="388">
        <f t="shared" si="4534"/>
        <v>0</v>
      </c>
      <c r="AT2052" s="379">
        <f t="shared" si="4523"/>
        <v>0</v>
      </c>
      <c r="AU2052" s="380">
        <f t="shared" si="4535"/>
        <v>0</v>
      </c>
      <c r="AV2052" s="317">
        <f t="shared" si="4536"/>
        <v>0</v>
      </c>
      <c r="AW2052" s="388">
        <f t="shared" si="4537"/>
        <v>0</v>
      </c>
      <c r="AX2052" s="379">
        <f t="shared" si="4524"/>
        <v>0</v>
      </c>
      <c r="AY2052" s="380">
        <f t="shared" si="4538"/>
        <v>0</v>
      </c>
      <c r="AZ2052" s="292">
        <f t="shared" si="4539"/>
        <v>0</v>
      </c>
      <c r="BA2052" s="388">
        <f t="shared" si="4540"/>
        <v>0</v>
      </c>
      <c r="BB2052" s="379">
        <f t="shared" si="4525"/>
        <v>0</v>
      </c>
      <c r="BC2052" s="380">
        <f t="shared" si="4541"/>
        <v>0</v>
      </c>
      <c r="BD2052" s="292">
        <f t="shared" si="4542"/>
        <v>0</v>
      </c>
      <c r="BE2052" s="388">
        <f t="shared" si="4543"/>
        <v>0</v>
      </c>
      <c r="BF2052" s="379">
        <f t="shared" si="4526"/>
        <v>0</v>
      </c>
      <c r="BG2052" s="380">
        <f t="shared" si="4544"/>
        <v>0</v>
      </c>
      <c r="BH2052" s="292">
        <f t="shared" si="4545"/>
        <v>0</v>
      </c>
      <c r="CA2052" s="299" t="s">
        <v>1910</v>
      </c>
      <c r="CB2052" s="421"/>
      <c r="CC2052" s="375"/>
      <c r="CD2052" s="375"/>
      <c r="CE2052" s="375"/>
      <c r="CF2052" s="375"/>
      <c r="CG2052" s="375"/>
      <c r="CH2052" s="375"/>
      <c r="CI2052" s="375"/>
      <c r="CJ2052" s="375"/>
      <c r="CK2052" s="375"/>
      <c r="CL2052" s="375"/>
      <c r="CM2052" s="375"/>
      <c r="CN2052" s="422">
        <f t="shared" ref="CN2052" si="4716">IF(CN2050="NA",COUNTIF(M2051:M2067,"NA"),COUNTIF(M2051:M2067,"NS"))</f>
        <v>0</v>
      </c>
      <c r="CO2052" s="422">
        <f t="shared" ref="CO2052" si="4717">IF(CO2050="NA",COUNTIF(N2051:N2067,"NA"),COUNTIF(N2051:N2067,"NS"))</f>
        <v>0</v>
      </c>
      <c r="CP2052" s="422">
        <f t="shared" ref="CP2052" si="4718">IF(CP2050="NA",COUNTIF(O2051:O2067,"NA"),COUNTIF(O2051:O2067,"NS"))</f>
        <v>0</v>
      </c>
      <c r="CQ2052" s="422">
        <f t="shared" ref="CQ2052" si="4719">IF(CQ2050="NA",COUNTIF(P2051:P2067,"NA"),COUNTIF(P2051:P2067,"NS"))</f>
        <v>0</v>
      </c>
      <c r="CR2052" s="422">
        <f t="shared" ref="CR2052" si="4720">IF(CR2050="NA",COUNTIF(Q2051:Q2067,"NA"),COUNTIF(Q2051:Q2067,"NS"))</f>
        <v>0</v>
      </c>
      <c r="CS2052" s="422">
        <f t="shared" ref="CS2052" si="4721">IF(CS2050="NA",COUNTIF(R2051:R2067,"NA"),COUNTIF(R2051:R2067,"NS"))</f>
        <v>0</v>
      </c>
      <c r="CT2052" s="422">
        <f t="shared" ref="CT2052" si="4722">IF(CT2050="NA",COUNTIF(S2051:S2067,"NA"),COUNTIF(S2051:S2067,"NS"))</f>
        <v>0</v>
      </c>
      <c r="CU2052" s="422">
        <f t="shared" ref="CU2052" si="4723">IF(CU2050="NA",COUNTIF(T2051:T2067,"NA"),COUNTIF(T2051:T2067,"NS"))</f>
        <v>0</v>
      </c>
      <c r="CV2052" s="422">
        <f t="shared" ref="CV2052" si="4724">IF(CV2050="NA",COUNTIF(U2051:U2067,"NA"),COUNTIF(U2051:U2067,"NS"))</f>
        <v>0</v>
      </c>
      <c r="CW2052" s="422">
        <f t="shared" ref="CW2052" si="4725">IF(CW2050="NA",COUNTIF(V2051:V2067,"NA"),COUNTIF(V2051:V2067,"NS"))</f>
        <v>0</v>
      </c>
      <c r="CX2052" s="422">
        <f t="shared" ref="CX2052" si="4726">IF(CX2050="NA",COUNTIF(W2051:W2067,"NA"),COUNTIF(W2051:W2067,"NS"))</f>
        <v>0</v>
      </c>
      <c r="CY2052" s="422">
        <f t="shared" ref="CY2052" si="4727">IF(CY2050="NA",COUNTIF(X2051:X2067,"NA"),COUNTIF(X2051:X2067,"NS"))</f>
        <v>0</v>
      </c>
      <c r="CZ2052" s="422">
        <f t="shared" ref="CZ2052" si="4728">IF(CZ2050="NA",COUNTIF(Y2051:Y2067,"NA"),COUNTIF(Y2051:Y2067,"NS"))</f>
        <v>0</v>
      </c>
      <c r="DA2052" s="422">
        <f t="shared" ref="DA2052" si="4729">IF(DA2050="NA",COUNTIF(Z2051:Z2067,"NA"),COUNTIF(Z2051:Z2067,"NS"))</f>
        <v>0</v>
      </c>
      <c r="DB2052" s="422">
        <f t="shared" ref="DB2052" si="4730">IF(DB2050="NA",COUNTIF(AA2051:AA2067,"NA"),COUNTIF(AA2051:AA2067,"NS"))</f>
        <v>0</v>
      </c>
      <c r="DC2052" s="422">
        <f t="shared" ref="DC2052" si="4731">IF(DC2050="NA",COUNTIF(AB2051:AB2067,"NA"),COUNTIF(AB2051:AB2067,"NS"))</f>
        <v>0</v>
      </c>
      <c r="DD2052" s="422">
        <f t="shared" ref="DD2052" si="4732">IF(DD2050="NA",COUNTIF(AC2051:AC2067,"NA"),COUNTIF(AC2051:AC2067,"NS"))</f>
        <v>0</v>
      </c>
      <c r="DE2052" s="422">
        <f t="shared" ref="DE2052" si="4733">IF(DE2050="NA",COUNTIF(AD2051:AD2067,"NA"),COUNTIF(AD2051:AD2067,"NS"))</f>
        <v>0</v>
      </c>
      <c r="DG2052" s="616"/>
      <c r="DH2052" s="617"/>
      <c r="DI2052" s="415" t="s">
        <v>1919</v>
      </c>
      <c r="DJ2052" s="298"/>
      <c r="DK2052" s="298"/>
      <c r="DL2052" s="298"/>
      <c r="DM2052" s="298"/>
      <c r="DN2052" s="298"/>
      <c r="DO2052" s="298"/>
      <c r="DP2052" s="298"/>
      <c r="DQ2052" s="298"/>
      <c r="DR2052" s="298"/>
      <c r="DS2052" s="298"/>
      <c r="DT2052" s="298"/>
      <c r="DU2052" s="298">
        <f t="shared" ref="DU2052:DZ2052" si="4734">IF(OR(AND(DU2049="NS",DU2050=6),AND(DU2049="NA")),0,IF(OR(AND(IF(DU2049="NS",1,DU2049)&gt;DU2051*0.25,DU2050=0),AND(DU2049&gt;0,OR(DU2050=6,DU2051=0)),AND(DU2049&gt;0,DU2050=0,DU2051=0),AND(DU2049="NS",DU2050=0,DU2051=0)),1,0))</f>
        <v>0</v>
      </c>
      <c r="DV2052" s="298">
        <f t="shared" si="4734"/>
        <v>0</v>
      </c>
      <c r="DW2052" s="298">
        <f t="shared" si="4734"/>
        <v>0</v>
      </c>
      <c r="DX2052" s="298">
        <f t="shared" si="4734"/>
        <v>0</v>
      </c>
      <c r="DY2052" s="298">
        <f t="shared" si="4734"/>
        <v>0</v>
      </c>
      <c r="DZ2052" s="298">
        <f t="shared" si="4734"/>
        <v>0</v>
      </c>
      <c r="EA2052" s="298">
        <f>IF(OR(AND(EA2049="NS",EA2050=6),AND(EA2049="NA")),0,IF(OR(AND(IF(EA2049="NS",1,EA2049)&gt;EA2051*0.25,EA2050=0),AND(EA2049&gt;0,OR(EA2050=6,EA2051=0)),AND(EA2049&gt;0,EA2050=0,EA2051=0),AND(EA2049="NS",EA2050=0,EA2051=0)),1,0))</f>
        <v>0</v>
      </c>
      <c r="EB2052" s="298">
        <f t="shared" ref="EB2052:EL2052" si="4735">IF(OR(AND(EB2049="NS",EB2050=6),AND(EB2049="NA")),0,IF(OR(AND(IF(EB2049="NS",1,EB2049)&gt;EB2051*0.25,EB2050=0),AND(EB2049&gt;0,OR(EB2050=6,EB2051=0)),AND(EB2049&gt;0,EB2050=0,EB2051=0),AND(EB2049="NS",EB2050=0,EB2051=0)),1,0))</f>
        <v>0</v>
      </c>
      <c r="EC2052" s="298">
        <f t="shared" si="4735"/>
        <v>0</v>
      </c>
      <c r="ED2052" s="298">
        <f t="shared" si="4735"/>
        <v>0</v>
      </c>
      <c r="EE2052" s="298">
        <f t="shared" si="4735"/>
        <v>0</v>
      </c>
      <c r="EF2052" s="298">
        <f t="shared" si="4735"/>
        <v>0</v>
      </c>
      <c r="EG2052" s="298">
        <f t="shared" si="4735"/>
        <v>0</v>
      </c>
      <c r="EH2052" s="298">
        <f t="shared" si="4735"/>
        <v>0</v>
      </c>
      <c r="EI2052" s="298">
        <f t="shared" si="4735"/>
        <v>0</v>
      </c>
      <c r="EJ2052" s="298">
        <f t="shared" si="4735"/>
        <v>0</v>
      </c>
      <c r="EK2052" s="298">
        <f t="shared" si="4735"/>
        <v>0</v>
      </c>
      <c r="EL2052" s="302">
        <f t="shared" si="4735"/>
        <v>0</v>
      </c>
      <c r="EM2052" s="377">
        <f>SUM(DU2052:EL2052)</f>
        <v>0</v>
      </c>
    </row>
    <row r="2053" spans="1:143" ht="15" customHeight="1" x14ac:dyDescent="0.25">
      <c r="A2053" s="60"/>
      <c r="B2053" s="60"/>
      <c r="C2053" s="782"/>
      <c r="D2053" s="719"/>
      <c r="E2053" s="720"/>
      <c r="F2053" s="716" t="s">
        <v>373</v>
      </c>
      <c r="G2053" s="716"/>
      <c r="H2053" s="188"/>
      <c r="I2053" s="700" t="s">
        <v>356</v>
      </c>
      <c r="J2053" s="700"/>
      <c r="K2053" s="700"/>
      <c r="L2053" s="701"/>
      <c r="M2053" s="864"/>
      <c r="N2053" s="865"/>
      <c r="O2053" s="864"/>
      <c r="P2053" s="865"/>
      <c r="Q2053" s="864"/>
      <c r="R2053" s="865"/>
      <c r="S2053" s="868"/>
      <c r="T2053" s="869"/>
      <c r="U2053" s="280"/>
      <c r="V2053" s="280"/>
      <c r="W2053" s="628"/>
      <c r="X2053" s="628"/>
      <c r="Y2053" s="281"/>
      <c r="Z2053" s="281"/>
      <c r="AA2053" s="628"/>
      <c r="AB2053" s="628"/>
      <c r="AC2053" s="281"/>
      <c r="AD2053" s="281"/>
      <c r="AE2053" s="60"/>
      <c r="AF2053" s="259"/>
      <c r="AG2053" s="374">
        <f t="shared" si="4527"/>
        <v>18</v>
      </c>
      <c r="AH2053" s="399"/>
      <c r="AK2053" s="412">
        <f t="shared" si="4528"/>
        <v>0</v>
      </c>
      <c r="AL2053" s="379">
        <f t="shared" si="4521"/>
        <v>0</v>
      </c>
      <c r="AM2053" s="380">
        <f t="shared" si="4529"/>
        <v>0</v>
      </c>
      <c r="AN2053" s="292">
        <f t="shared" si="4530"/>
        <v>0</v>
      </c>
      <c r="AO2053" s="388">
        <f t="shared" si="4531"/>
        <v>0</v>
      </c>
      <c r="AP2053" s="379">
        <f t="shared" si="4522"/>
        <v>0</v>
      </c>
      <c r="AQ2053" s="380">
        <f t="shared" si="4532"/>
        <v>0</v>
      </c>
      <c r="AR2053" s="317">
        <f t="shared" si="4533"/>
        <v>0</v>
      </c>
      <c r="AS2053" s="388">
        <f t="shared" si="4534"/>
        <v>0</v>
      </c>
      <c r="AT2053" s="379">
        <f t="shared" si="4523"/>
        <v>0</v>
      </c>
      <c r="AU2053" s="380">
        <f t="shared" si="4535"/>
        <v>0</v>
      </c>
      <c r="AV2053" s="317">
        <f t="shared" si="4536"/>
        <v>0</v>
      </c>
      <c r="AW2053" s="388">
        <f t="shared" si="4537"/>
        <v>0</v>
      </c>
      <c r="AX2053" s="379">
        <f t="shared" si="4524"/>
        <v>0</v>
      </c>
      <c r="AY2053" s="380">
        <f t="shared" si="4538"/>
        <v>0</v>
      </c>
      <c r="AZ2053" s="292">
        <f t="shared" si="4539"/>
        <v>0</v>
      </c>
      <c r="BA2053" s="388">
        <f t="shared" si="4540"/>
        <v>0</v>
      </c>
      <c r="BB2053" s="379">
        <f t="shared" si="4525"/>
        <v>0</v>
      </c>
      <c r="BC2053" s="380">
        <f t="shared" si="4541"/>
        <v>0</v>
      </c>
      <c r="BD2053" s="292">
        <f t="shared" si="4542"/>
        <v>0</v>
      </c>
      <c r="BE2053" s="388">
        <f t="shared" si="4543"/>
        <v>0</v>
      </c>
      <c r="BF2053" s="379">
        <f t="shared" si="4526"/>
        <v>0</v>
      </c>
      <c r="BG2053" s="380">
        <f t="shared" si="4544"/>
        <v>0</v>
      </c>
      <c r="BH2053" s="292">
        <f t="shared" si="4545"/>
        <v>0</v>
      </c>
      <c r="CA2053" s="299" t="s">
        <v>1918</v>
      </c>
      <c r="CB2053" s="427"/>
      <c r="CC2053" s="375"/>
      <c r="CD2053" s="375"/>
      <c r="CE2053" s="375"/>
      <c r="CF2053" s="375"/>
      <c r="CG2053" s="375"/>
      <c r="CH2053" s="375"/>
      <c r="CI2053" s="375"/>
      <c r="CJ2053" s="375"/>
      <c r="CK2053" s="375"/>
      <c r="CL2053" s="375"/>
      <c r="CM2053" s="375"/>
      <c r="CN2053" s="425">
        <f t="shared" ref="CN2053:DD2053" si="4736">IF(OR(AND(CN2050=0,CN2052&gt;0),AND(CN2050="NS",CN2051&gt;0),AND(CN2050="NS",CN2051=0,CN2052=0)),1,IF(OR(AND(CN2052&gt;=2,CN2051&lt;CN2050),AND(CN2050="NS",CN2051=0,CN2052&gt;0),OR(CN2050=CN2051,AND(CN2050="",CN2052=0,CN2051=0))),0,1))</f>
        <v>0</v>
      </c>
      <c r="CO2053" s="425">
        <f t="shared" si="4736"/>
        <v>0</v>
      </c>
      <c r="CP2053" s="425">
        <f t="shared" si="4736"/>
        <v>0</v>
      </c>
      <c r="CQ2053" s="425">
        <f t="shared" si="4736"/>
        <v>0</v>
      </c>
      <c r="CR2053" s="425">
        <f t="shared" si="4736"/>
        <v>0</v>
      </c>
      <c r="CS2053" s="425">
        <f t="shared" si="4736"/>
        <v>0</v>
      </c>
      <c r="CT2053" s="425">
        <f t="shared" si="4736"/>
        <v>0</v>
      </c>
      <c r="CU2053" s="425">
        <f t="shared" si="4736"/>
        <v>0</v>
      </c>
      <c r="CV2053" s="425">
        <f t="shared" si="4736"/>
        <v>0</v>
      </c>
      <c r="CW2053" s="425">
        <f t="shared" si="4736"/>
        <v>0</v>
      </c>
      <c r="CX2053" s="425">
        <f t="shared" si="4736"/>
        <v>0</v>
      </c>
      <c r="CY2053" s="425">
        <f t="shared" si="4736"/>
        <v>0</v>
      </c>
      <c r="CZ2053" s="425">
        <f t="shared" si="4736"/>
        <v>0</v>
      </c>
      <c r="DA2053" s="425">
        <f t="shared" si="4736"/>
        <v>0</v>
      </c>
      <c r="DB2053" s="425">
        <f t="shared" si="4736"/>
        <v>0</v>
      </c>
      <c r="DC2053" s="425">
        <f t="shared" si="4736"/>
        <v>0</v>
      </c>
      <c r="DD2053" s="425">
        <f t="shared" si="4736"/>
        <v>0</v>
      </c>
      <c r="DE2053" s="425">
        <f t="shared" ref="DE2053" si="4737">IF(OR(AND(DE2050=0,DE2052&gt;0),AND(DE2050="NS",DE2051&gt;0),AND(DE2050="NS",DE2051=0,DE2052=0)),1,IF(OR(AND(DE2052&gt;=2,DE2051&lt;DE2050),AND(DE2050="NS",DE2051=0,DE2052&gt;0),OR(DE2050=DE2051,AND(DE2050="",DE2052=0,DE2051=0))),0,1))</f>
        <v>0</v>
      </c>
      <c r="DF2053" s="400">
        <f>SUM(CN2053:DE2053)</f>
        <v>0</v>
      </c>
      <c r="DG2053" s="616"/>
      <c r="DH2053" s="617"/>
      <c r="DI2053" s="415"/>
      <c r="DJ2053" s="416"/>
      <c r="DK2053" s="416"/>
      <c r="DL2053" s="416"/>
      <c r="DM2053" s="416"/>
      <c r="DN2053" s="416"/>
      <c r="DO2053" s="416"/>
      <c r="DP2053" s="416"/>
      <c r="DQ2053" s="416"/>
      <c r="DR2053" s="416"/>
      <c r="DS2053" s="416"/>
      <c r="DT2053" s="416"/>
      <c r="DU2053" s="416"/>
      <c r="DV2053" s="416"/>
      <c r="DW2053" s="416"/>
      <c r="DX2053" s="416"/>
      <c r="DY2053" s="416"/>
      <c r="DZ2053" s="416"/>
      <c r="EA2053" s="416"/>
      <c r="EB2053" s="416"/>
      <c r="EC2053" s="416"/>
      <c r="ED2053" s="416"/>
      <c r="EE2053" s="416"/>
      <c r="EF2053" s="416"/>
      <c r="EG2053" s="416"/>
      <c r="EH2053" s="416"/>
      <c r="EI2053" s="416"/>
      <c r="EJ2053" s="416"/>
      <c r="EK2053" s="416"/>
      <c r="EL2053" s="417"/>
    </row>
    <row r="2054" spans="1:143" ht="15" customHeight="1" x14ac:dyDescent="0.25">
      <c r="A2054" s="60"/>
      <c r="B2054" s="60"/>
      <c r="C2054" s="782"/>
      <c r="D2054" s="719"/>
      <c r="E2054" s="720"/>
      <c r="F2054" s="716" t="s">
        <v>374</v>
      </c>
      <c r="G2054" s="716"/>
      <c r="H2054" s="188"/>
      <c r="I2054" s="700" t="s">
        <v>357</v>
      </c>
      <c r="J2054" s="700"/>
      <c r="K2054" s="700"/>
      <c r="L2054" s="701"/>
      <c r="M2054" s="864"/>
      <c r="N2054" s="865"/>
      <c r="O2054" s="864"/>
      <c r="P2054" s="865"/>
      <c r="Q2054" s="864"/>
      <c r="R2054" s="865"/>
      <c r="S2054" s="868"/>
      <c r="T2054" s="869"/>
      <c r="U2054" s="280"/>
      <c r="V2054" s="280"/>
      <c r="W2054" s="628"/>
      <c r="X2054" s="628"/>
      <c r="Y2054" s="281"/>
      <c r="Z2054" s="281"/>
      <c r="AA2054" s="628"/>
      <c r="AB2054" s="628"/>
      <c r="AC2054" s="281"/>
      <c r="AD2054" s="281"/>
      <c r="AE2054" s="60"/>
      <c r="AF2054" s="259"/>
      <c r="AG2054" s="374">
        <f t="shared" si="4527"/>
        <v>18</v>
      </c>
      <c r="AH2054" s="399"/>
      <c r="AK2054" s="412">
        <f t="shared" si="4528"/>
        <v>0</v>
      </c>
      <c r="AL2054" s="379">
        <f t="shared" ref="AL2054:AL2085" si="4738">COUNTIF(O2054:R2054,"ns")</f>
        <v>0</v>
      </c>
      <c r="AM2054" s="380">
        <f t="shared" si="4529"/>
        <v>0</v>
      </c>
      <c r="AN2054" s="292">
        <f t="shared" si="4530"/>
        <v>0</v>
      </c>
      <c r="AO2054" s="388">
        <f t="shared" si="4531"/>
        <v>0</v>
      </c>
      <c r="AP2054" s="379">
        <f t="shared" ref="AP2054:AP2085" si="4739">COUNTIF(AC2054,"ns")+COUNTIF(Y2054,"ns")+COUNTIF(U2054,"ns")+COUNTIF(E2209,"ns")+COUNTIF(I2209,"ns")+COUNTIF(M2209,"ns")+COUNTIF(Q2209,"ns")+COUNTIF(U2209,"ns")+COUNTIF(Y2209,"ns")+COUNTIF(AC2209,"ns")</f>
        <v>0</v>
      </c>
      <c r="AQ2054" s="380">
        <f t="shared" si="4532"/>
        <v>0</v>
      </c>
      <c r="AR2054" s="317">
        <f t="shared" si="4533"/>
        <v>0</v>
      </c>
      <c r="AS2054" s="388">
        <f t="shared" si="4534"/>
        <v>0</v>
      </c>
      <c r="AT2054" s="379">
        <f t="shared" ref="AT2054:AT2085" si="4740">COUNTIF(V2054,"ns")+COUNTIF(AD2054,"ns")+COUNTIF(Z2054,"ns")++COUNTIF(F2209,"ns")+COUNTIF(J2209,"ns")+COUNTIF(N2209,"ns")+COUNTIF(R2209,"ns")+COUNTIF(V2209,"ns")+COUNTIF(Z2209,"ns")+COUNTIF(AD2209,"ns")</f>
        <v>0</v>
      </c>
      <c r="AU2054" s="380">
        <f t="shared" si="4535"/>
        <v>0</v>
      </c>
      <c r="AV2054" s="317">
        <f t="shared" si="4536"/>
        <v>0</v>
      </c>
      <c r="AW2054" s="388">
        <f t="shared" si="4537"/>
        <v>0</v>
      </c>
      <c r="AX2054" s="379">
        <f t="shared" ref="AX2054:AX2085" si="4741">COUNTIF(U2054:V2054,"ns")</f>
        <v>0</v>
      </c>
      <c r="AY2054" s="380">
        <f t="shared" si="4538"/>
        <v>0</v>
      </c>
      <c r="AZ2054" s="292">
        <f t="shared" si="4539"/>
        <v>0</v>
      </c>
      <c r="BA2054" s="388">
        <f t="shared" si="4540"/>
        <v>0</v>
      </c>
      <c r="BB2054" s="379">
        <f t="shared" ref="BB2054:BB2085" si="4742">COUNTIF(Y2054:Z2054,"ns")</f>
        <v>0</v>
      </c>
      <c r="BC2054" s="380">
        <f t="shared" si="4541"/>
        <v>0</v>
      </c>
      <c r="BD2054" s="292">
        <f t="shared" si="4542"/>
        <v>0</v>
      </c>
      <c r="BE2054" s="388">
        <f t="shared" si="4543"/>
        <v>0</v>
      </c>
      <c r="BF2054" s="379">
        <f t="shared" ref="BF2054:BF2085" si="4743">COUNTIF(AC2054:AD2054,"ns")</f>
        <v>0</v>
      </c>
      <c r="BG2054" s="380">
        <f t="shared" si="4544"/>
        <v>0</v>
      </c>
      <c r="BH2054" s="292">
        <f t="shared" si="4545"/>
        <v>0</v>
      </c>
      <c r="CA2054" s="303"/>
      <c r="CB2054" s="427"/>
      <c r="CC2054" s="375"/>
      <c r="CD2054" s="375"/>
      <c r="CE2054" s="375"/>
      <c r="CF2054" s="375"/>
      <c r="CG2054" s="375"/>
      <c r="CH2054" s="375"/>
      <c r="CI2054" s="375"/>
      <c r="CJ2054" s="375"/>
      <c r="CK2054" s="375"/>
      <c r="CL2054" s="375"/>
      <c r="CM2054" s="375"/>
      <c r="CN2054" s="311"/>
      <c r="CO2054" s="311"/>
      <c r="CP2054" s="311"/>
      <c r="CQ2054" s="311"/>
      <c r="CR2054" s="311"/>
      <c r="CS2054" s="311"/>
      <c r="CT2054" s="311"/>
      <c r="CU2054" s="311"/>
      <c r="CV2054" s="311"/>
      <c r="CW2054" s="311"/>
      <c r="CX2054" s="311"/>
      <c r="CY2054" s="311"/>
      <c r="CZ2054" s="311"/>
      <c r="DA2054" s="311"/>
      <c r="DB2054" s="311"/>
      <c r="DC2054" s="311"/>
      <c r="DD2054" s="311"/>
      <c r="DE2054" s="311"/>
      <c r="DG2054" s="616"/>
      <c r="DH2054" s="617"/>
      <c r="DI2054" s="415"/>
      <c r="DJ2054" s="416"/>
      <c r="DK2054" s="416"/>
      <c r="DL2054" s="416"/>
      <c r="DM2054" s="416"/>
      <c r="DN2054" s="416"/>
      <c r="DO2054" s="416"/>
      <c r="DP2054" s="416"/>
      <c r="DQ2054" s="416"/>
      <c r="DR2054" s="416"/>
      <c r="DS2054" s="416"/>
      <c r="DT2054" s="416"/>
      <c r="DU2054" s="416"/>
      <c r="DV2054" s="416"/>
      <c r="DW2054" s="416"/>
      <c r="DX2054" s="416"/>
      <c r="DY2054" s="416"/>
      <c r="DZ2054" s="416"/>
      <c r="EA2054" s="416"/>
      <c r="EB2054" s="416"/>
      <c r="EC2054" s="416"/>
      <c r="ED2054" s="416"/>
      <c r="EE2054" s="416"/>
      <c r="EF2054" s="416"/>
      <c r="EG2054" s="416"/>
      <c r="EH2054" s="416"/>
      <c r="EI2054" s="416"/>
      <c r="EJ2054" s="416"/>
      <c r="EK2054" s="416"/>
      <c r="EL2054" s="417"/>
    </row>
    <row r="2055" spans="1:143" ht="24" customHeight="1" x14ac:dyDescent="0.25">
      <c r="A2055" s="60"/>
      <c r="B2055" s="60"/>
      <c r="C2055" s="782"/>
      <c r="D2055" s="719"/>
      <c r="E2055" s="720"/>
      <c r="F2055" s="716" t="s">
        <v>375</v>
      </c>
      <c r="G2055" s="716"/>
      <c r="H2055" s="188"/>
      <c r="I2055" s="700" t="s">
        <v>358</v>
      </c>
      <c r="J2055" s="700"/>
      <c r="K2055" s="700"/>
      <c r="L2055" s="701"/>
      <c r="M2055" s="864"/>
      <c r="N2055" s="865"/>
      <c r="O2055" s="864"/>
      <c r="P2055" s="865"/>
      <c r="Q2055" s="864"/>
      <c r="R2055" s="865"/>
      <c r="S2055" s="868"/>
      <c r="T2055" s="869"/>
      <c r="U2055" s="280"/>
      <c r="V2055" s="280"/>
      <c r="W2055" s="628"/>
      <c r="X2055" s="628"/>
      <c r="Y2055" s="281"/>
      <c r="Z2055" s="281"/>
      <c r="AA2055" s="628"/>
      <c r="AB2055" s="628"/>
      <c r="AC2055" s="281"/>
      <c r="AD2055" s="281"/>
      <c r="AE2055" s="60"/>
      <c r="AF2055" s="259"/>
      <c r="AG2055" s="374">
        <f t="shared" si="4527"/>
        <v>18</v>
      </c>
      <c r="AH2055" s="399"/>
      <c r="AK2055" s="412">
        <f t="shared" si="4528"/>
        <v>0</v>
      </c>
      <c r="AL2055" s="379">
        <f t="shared" si="4738"/>
        <v>0</v>
      </c>
      <c r="AM2055" s="380">
        <f t="shared" si="4529"/>
        <v>0</v>
      </c>
      <c r="AN2055" s="292">
        <f t="shared" si="4530"/>
        <v>0</v>
      </c>
      <c r="AO2055" s="388">
        <f t="shared" si="4531"/>
        <v>0</v>
      </c>
      <c r="AP2055" s="379">
        <f t="shared" si="4739"/>
        <v>0</v>
      </c>
      <c r="AQ2055" s="380">
        <f t="shared" si="4532"/>
        <v>0</v>
      </c>
      <c r="AR2055" s="317">
        <f t="shared" si="4533"/>
        <v>0</v>
      </c>
      <c r="AS2055" s="388">
        <f t="shared" si="4534"/>
        <v>0</v>
      </c>
      <c r="AT2055" s="379">
        <f t="shared" si="4740"/>
        <v>0</v>
      </c>
      <c r="AU2055" s="380">
        <f t="shared" si="4535"/>
        <v>0</v>
      </c>
      <c r="AV2055" s="317">
        <f t="shared" si="4536"/>
        <v>0</v>
      </c>
      <c r="AW2055" s="388">
        <f t="shared" si="4537"/>
        <v>0</v>
      </c>
      <c r="AX2055" s="379">
        <f t="shared" si="4741"/>
        <v>0</v>
      </c>
      <c r="AY2055" s="380">
        <f t="shared" si="4538"/>
        <v>0</v>
      </c>
      <c r="AZ2055" s="292">
        <f t="shared" si="4539"/>
        <v>0</v>
      </c>
      <c r="BA2055" s="388">
        <f t="shared" si="4540"/>
        <v>0</v>
      </c>
      <c r="BB2055" s="379">
        <f t="shared" si="4742"/>
        <v>0</v>
      </c>
      <c r="BC2055" s="380">
        <f t="shared" si="4541"/>
        <v>0</v>
      </c>
      <c r="BD2055" s="292">
        <f t="shared" si="4542"/>
        <v>0</v>
      </c>
      <c r="BE2055" s="388">
        <f t="shared" si="4543"/>
        <v>0</v>
      </c>
      <c r="BF2055" s="379">
        <f t="shared" si="4743"/>
        <v>0</v>
      </c>
      <c r="BG2055" s="380">
        <f t="shared" si="4544"/>
        <v>0</v>
      </c>
      <c r="BH2055" s="292">
        <f t="shared" si="4545"/>
        <v>0</v>
      </c>
      <c r="CA2055" s="303"/>
      <c r="CB2055" s="427"/>
      <c r="CC2055" s="375"/>
      <c r="CD2055" s="375"/>
      <c r="CE2055" s="375"/>
      <c r="CF2055" s="375"/>
      <c r="CG2055" s="375"/>
      <c r="CH2055" s="375"/>
      <c r="CI2055" s="375"/>
      <c r="CJ2055" s="375"/>
      <c r="CK2055" s="375"/>
      <c r="CL2055" s="375"/>
      <c r="CM2055" s="375"/>
      <c r="CN2055" s="311"/>
      <c r="CO2055" s="311"/>
      <c r="CP2055" s="311"/>
      <c r="CQ2055" s="311"/>
      <c r="CR2055" s="311"/>
      <c r="CS2055" s="311"/>
      <c r="CT2055" s="311"/>
      <c r="CU2055" s="311"/>
      <c r="CV2055" s="311"/>
      <c r="CW2055" s="311"/>
      <c r="CX2055" s="311"/>
      <c r="CY2055" s="311"/>
      <c r="CZ2055" s="311"/>
      <c r="DA2055" s="311"/>
      <c r="DB2055" s="311"/>
      <c r="DC2055" s="311"/>
      <c r="DD2055" s="311"/>
      <c r="DE2055" s="311"/>
      <c r="DG2055" s="616"/>
      <c r="DH2055" s="617"/>
      <c r="DI2055" s="415"/>
      <c r="DJ2055" s="416"/>
      <c r="DK2055" s="416"/>
      <c r="DL2055" s="416"/>
      <c r="DM2055" s="416"/>
      <c r="DN2055" s="416"/>
      <c r="DO2055" s="416"/>
      <c r="DP2055" s="416"/>
      <c r="DQ2055" s="416"/>
      <c r="DR2055" s="416"/>
      <c r="DS2055" s="416"/>
      <c r="DT2055" s="416"/>
      <c r="DU2055" s="416"/>
      <c r="DV2055" s="416"/>
      <c r="DW2055" s="416"/>
      <c r="DX2055" s="416"/>
      <c r="DY2055" s="416"/>
      <c r="DZ2055" s="416"/>
      <c r="EA2055" s="416"/>
      <c r="EB2055" s="416"/>
      <c r="EC2055" s="416"/>
      <c r="ED2055" s="416"/>
      <c r="EE2055" s="416"/>
      <c r="EF2055" s="416"/>
      <c r="EG2055" s="416"/>
      <c r="EH2055" s="416"/>
      <c r="EI2055" s="416"/>
      <c r="EJ2055" s="416"/>
      <c r="EK2055" s="416"/>
      <c r="EL2055" s="417"/>
    </row>
    <row r="2056" spans="1:143" ht="36" customHeight="1" x14ac:dyDescent="0.25">
      <c r="A2056" s="60"/>
      <c r="B2056" s="60"/>
      <c r="C2056" s="782"/>
      <c r="D2056" s="719"/>
      <c r="E2056" s="720"/>
      <c r="F2056" s="716" t="s">
        <v>376</v>
      </c>
      <c r="G2056" s="716"/>
      <c r="H2056" s="188"/>
      <c r="I2056" s="700" t="s">
        <v>359</v>
      </c>
      <c r="J2056" s="700"/>
      <c r="K2056" s="700"/>
      <c r="L2056" s="701"/>
      <c r="M2056" s="864"/>
      <c r="N2056" s="865"/>
      <c r="O2056" s="864"/>
      <c r="P2056" s="865"/>
      <c r="Q2056" s="864"/>
      <c r="R2056" s="865"/>
      <c r="S2056" s="868"/>
      <c r="T2056" s="869"/>
      <c r="U2056" s="280"/>
      <c r="V2056" s="280"/>
      <c r="W2056" s="628"/>
      <c r="X2056" s="628"/>
      <c r="Y2056" s="281"/>
      <c r="Z2056" s="281"/>
      <c r="AA2056" s="628"/>
      <c r="AB2056" s="628"/>
      <c r="AC2056" s="281"/>
      <c r="AD2056" s="281"/>
      <c r="AE2056" s="60"/>
      <c r="AF2056" s="259"/>
      <c r="AG2056" s="374">
        <f t="shared" si="4527"/>
        <v>18</v>
      </c>
      <c r="AH2056" s="399"/>
      <c r="AK2056" s="412">
        <f t="shared" si="4528"/>
        <v>0</v>
      </c>
      <c r="AL2056" s="379">
        <f t="shared" si="4738"/>
        <v>0</v>
      </c>
      <c r="AM2056" s="380">
        <f t="shared" si="4529"/>
        <v>0</v>
      </c>
      <c r="AN2056" s="292">
        <f t="shared" si="4530"/>
        <v>0</v>
      </c>
      <c r="AO2056" s="388">
        <f t="shared" si="4531"/>
        <v>0</v>
      </c>
      <c r="AP2056" s="379">
        <f t="shared" si="4739"/>
        <v>0</v>
      </c>
      <c r="AQ2056" s="380">
        <f t="shared" si="4532"/>
        <v>0</v>
      </c>
      <c r="AR2056" s="317">
        <f t="shared" si="4533"/>
        <v>0</v>
      </c>
      <c r="AS2056" s="388">
        <f t="shared" si="4534"/>
        <v>0</v>
      </c>
      <c r="AT2056" s="379">
        <f t="shared" si="4740"/>
        <v>0</v>
      </c>
      <c r="AU2056" s="380">
        <f t="shared" si="4535"/>
        <v>0</v>
      </c>
      <c r="AV2056" s="317">
        <f t="shared" si="4536"/>
        <v>0</v>
      </c>
      <c r="AW2056" s="388">
        <f t="shared" si="4537"/>
        <v>0</v>
      </c>
      <c r="AX2056" s="379">
        <f t="shared" si="4741"/>
        <v>0</v>
      </c>
      <c r="AY2056" s="380">
        <f t="shared" si="4538"/>
        <v>0</v>
      </c>
      <c r="AZ2056" s="292">
        <f t="shared" si="4539"/>
        <v>0</v>
      </c>
      <c r="BA2056" s="388">
        <f t="shared" si="4540"/>
        <v>0</v>
      </c>
      <c r="BB2056" s="379">
        <f t="shared" si="4742"/>
        <v>0</v>
      </c>
      <c r="BC2056" s="380">
        <f t="shared" si="4541"/>
        <v>0</v>
      </c>
      <c r="BD2056" s="292">
        <f t="shared" si="4542"/>
        <v>0</v>
      </c>
      <c r="BE2056" s="388">
        <f t="shared" si="4543"/>
        <v>0</v>
      </c>
      <c r="BF2056" s="379">
        <f t="shared" si="4743"/>
        <v>0</v>
      </c>
      <c r="BG2056" s="380">
        <f t="shared" si="4544"/>
        <v>0</v>
      </c>
      <c r="BH2056" s="292">
        <f t="shared" si="4545"/>
        <v>0</v>
      </c>
      <c r="CA2056" s="303"/>
      <c r="CB2056" s="427"/>
      <c r="CC2056" s="375"/>
      <c r="CD2056" s="375"/>
      <c r="CE2056" s="375"/>
      <c r="CF2056" s="375"/>
      <c r="CG2056" s="375"/>
      <c r="CH2056" s="375"/>
      <c r="CI2056" s="375"/>
      <c r="CJ2056" s="375"/>
      <c r="CK2056" s="375"/>
      <c r="CL2056" s="375"/>
      <c r="CM2056" s="375"/>
      <c r="CN2056" s="311"/>
      <c r="CO2056" s="311"/>
      <c r="CP2056" s="311"/>
      <c r="CQ2056" s="311"/>
      <c r="CR2056" s="311"/>
      <c r="CS2056" s="311"/>
      <c r="CT2056" s="311"/>
      <c r="CU2056" s="311"/>
      <c r="CV2056" s="311"/>
      <c r="CW2056" s="311"/>
      <c r="CX2056" s="311"/>
      <c r="CY2056" s="311"/>
      <c r="CZ2056" s="311"/>
      <c r="DA2056" s="311"/>
      <c r="DB2056" s="311"/>
      <c r="DC2056" s="311"/>
      <c r="DD2056" s="311"/>
      <c r="DE2056" s="311"/>
      <c r="DG2056" s="616"/>
      <c r="DH2056" s="617"/>
      <c r="DI2056" s="415"/>
      <c r="DJ2056" s="416"/>
      <c r="DK2056" s="416"/>
      <c r="DL2056" s="416"/>
      <c r="DM2056" s="416"/>
      <c r="DN2056" s="416"/>
      <c r="DO2056" s="416"/>
      <c r="DP2056" s="416"/>
      <c r="DQ2056" s="416"/>
      <c r="DR2056" s="416"/>
      <c r="DS2056" s="416"/>
      <c r="DT2056" s="416"/>
      <c r="DU2056" s="416"/>
      <c r="DV2056" s="416"/>
      <c r="DW2056" s="416"/>
      <c r="DX2056" s="416"/>
      <c r="DY2056" s="416"/>
      <c r="DZ2056" s="416"/>
      <c r="EA2056" s="416"/>
      <c r="EB2056" s="416"/>
      <c r="EC2056" s="416"/>
      <c r="ED2056" s="416"/>
      <c r="EE2056" s="416"/>
      <c r="EF2056" s="416"/>
      <c r="EG2056" s="416"/>
      <c r="EH2056" s="416"/>
      <c r="EI2056" s="416"/>
      <c r="EJ2056" s="416"/>
      <c r="EK2056" s="416"/>
      <c r="EL2056" s="417"/>
    </row>
    <row r="2057" spans="1:143" ht="24" customHeight="1" x14ac:dyDescent="0.25">
      <c r="A2057" s="60"/>
      <c r="B2057" s="60"/>
      <c r="C2057" s="782"/>
      <c r="D2057" s="719"/>
      <c r="E2057" s="720"/>
      <c r="F2057" s="716" t="s">
        <v>377</v>
      </c>
      <c r="G2057" s="716"/>
      <c r="H2057" s="188"/>
      <c r="I2057" s="700" t="s">
        <v>360</v>
      </c>
      <c r="J2057" s="700"/>
      <c r="K2057" s="700"/>
      <c r="L2057" s="701"/>
      <c r="M2057" s="864"/>
      <c r="N2057" s="865"/>
      <c r="O2057" s="864"/>
      <c r="P2057" s="865"/>
      <c r="Q2057" s="864"/>
      <c r="R2057" s="865"/>
      <c r="S2057" s="868"/>
      <c r="T2057" s="869"/>
      <c r="U2057" s="280"/>
      <c r="V2057" s="280"/>
      <c r="W2057" s="628"/>
      <c r="X2057" s="628"/>
      <c r="Y2057" s="281"/>
      <c r="Z2057" s="281"/>
      <c r="AA2057" s="628"/>
      <c r="AB2057" s="628"/>
      <c r="AC2057" s="281"/>
      <c r="AD2057" s="281"/>
      <c r="AE2057" s="60"/>
      <c r="AF2057" s="259"/>
      <c r="AG2057" s="374">
        <f t="shared" si="4527"/>
        <v>18</v>
      </c>
      <c r="AH2057" s="399"/>
      <c r="AK2057" s="412">
        <f t="shared" si="4528"/>
        <v>0</v>
      </c>
      <c r="AL2057" s="379">
        <f t="shared" si="4738"/>
        <v>0</v>
      </c>
      <c r="AM2057" s="380">
        <f t="shared" si="4529"/>
        <v>0</v>
      </c>
      <c r="AN2057" s="292">
        <f t="shared" si="4530"/>
        <v>0</v>
      </c>
      <c r="AO2057" s="388">
        <f t="shared" si="4531"/>
        <v>0</v>
      </c>
      <c r="AP2057" s="379">
        <f t="shared" si="4739"/>
        <v>0</v>
      </c>
      <c r="AQ2057" s="380">
        <f t="shared" si="4532"/>
        <v>0</v>
      </c>
      <c r="AR2057" s="317">
        <f t="shared" si="4533"/>
        <v>0</v>
      </c>
      <c r="AS2057" s="388">
        <f t="shared" si="4534"/>
        <v>0</v>
      </c>
      <c r="AT2057" s="379">
        <f t="shared" si="4740"/>
        <v>0</v>
      </c>
      <c r="AU2057" s="380">
        <f t="shared" si="4535"/>
        <v>0</v>
      </c>
      <c r="AV2057" s="317">
        <f t="shared" si="4536"/>
        <v>0</v>
      </c>
      <c r="AW2057" s="388">
        <f t="shared" si="4537"/>
        <v>0</v>
      </c>
      <c r="AX2057" s="379">
        <f t="shared" si="4741"/>
        <v>0</v>
      </c>
      <c r="AY2057" s="380">
        <f t="shared" si="4538"/>
        <v>0</v>
      </c>
      <c r="AZ2057" s="292">
        <f t="shared" si="4539"/>
        <v>0</v>
      </c>
      <c r="BA2057" s="388">
        <f t="shared" si="4540"/>
        <v>0</v>
      </c>
      <c r="BB2057" s="379">
        <f t="shared" si="4742"/>
        <v>0</v>
      </c>
      <c r="BC2057" s="380">
        <f t="shared" si="4541"/>
        <v>0</v>
      </c>
      <c r="BD2057" s="292">
        <f t="shared" si="4542"/>
        <v>0</v>
      </c>
      <c r="BE2057" s="388">
        <f t="shared" si="4543"/>
        <v>0</v>
      </c>
      <c r="BF2057" s="379">
        <f t="shared" si="4743"/>
        <v>0</v>
      </c>
      <c r="BG2057" s="380">
        <f t="shared" si="4544"/>
        <v>0</v>
      </c>
      <c r="BH2057" s="292">
        <f t="shared" si="4545"/>
        <v>0</v>
      </c>
      <c r="CA2057" s="303"/>
      <c r="CB2057" s="427"/>
      <c r="CC2057" s="375"/>
      <c r="CD2057" s="375"/>
      <c r="CE2057" s="375"/>
      <c r="CF2057" s="375"/>
      <c r="CG2057" s="375"/>
      <c r="CH2057" s="375"/>
      <c r="CI2057" s="375"/>
      <c r="CJ2057" s="375"/>
      <c r="CK2057" s="375"/>
      <c r="CL2057" s="375"/>
      <c r="CM2057" s="375"/>
      <c r="CN2057" s="311"/>
      <c r="CO2057" s="311"/>
      <c r="CP2057" s="311"/>
      <c r="CQ2057" s="311"/>
      <c r="CR2057" s="311"/>
      <c r="CS2057" s="311"/>
      <c r="CT2057" s="311"/>
      <c r="CU2057" s="311"/>
      <c r="CV2057" s="311"/>
      <c r="CW2057" s="311"/>
      <c r="CX2057" s="311"/>
      <c r="CY2057" s="311"/>
      <c r="CZ2057" s="311"/>
      <c r="DA2057" s="311"/>
      <c r="DB2057" s="311"/>
      <c r="DC2057" s="311"/>
      <c r="DD2057" s="311"/>
      <c r="DE2057" s="311"/>
      <c r="DG2057" s="616"/>
      <c r="DH2057" s="617"/>
      <c r="DI2057" s="415"/>
      <c r="DJ2057" s="416"/>
      <c r="DK2057" s="416"/>
      <c r="DL2057" s="416"/>
      <c r="DM2057" s="416"/>
      <c r="DN2057" s="416"/>
      <c r="DO2057" s="416"/>
      <c r="DP2057" s="416"/>
      <c r="DQ2057" s="416"/>
      <c r="DR2057" s="416"/>
      <c r="DS2057" s="416"/>
      <c r="DT2057" s="416"/>
      <c r="DU2057" s="416"/>
      <c r="DV2057" s="416"/>
      <c r="DW2057" s="416"/>
      <c r="DX2057" s="416"/>
      <c r="DY2057" s="416"/>
      <c r="DZ2057" s="416"/>
      <c r="EA2057" s="416"/>
      <c r="EB2057" s="416"/>
      <c r="EC2057" s="416"/>
      <c r="ED2057" s="416"/>
      <c r="EE2057" s="416"/>
      <c r="EF2057" s="416"/>
      <c r="EG2057" s="416"/>
      <c r="EH2057" s="416"/>
      <c r="EI2057" s="416"/>
      <c r="EJ2057" s="416"/>
      <c r="EK2057" s="416"/>
      <c r="EL2057" s="417"/>
    </row>
    <row r="2058" spans="1:143" ht="15" customHeight="1" x14ac:dyDescent="0.25">
      <c r="A2058" s="60"/>
      <c r="B2058" s="60"/>
      <c r="C2058" s="782"/>
      <c r="D2058" s="719"/>
      <c r="E2058" s="720"/>
      <c r="F2058" s="716" t="s">
        <v>378</v>
      </c>
      <c r="G2058" s="716"/>
      <c r="H2058" s="188"/>
      <c r="I2058" s="700" t="s">
        <v>361</v>
      </c>
      <c r="J2058" s="700"/>
      <c r="K2058" s="700"/>
      <c r="L2058" s="701"/>
      <c r="M2058" s="864"/>
      <c r="N2058" s="865"/>
      <c r="O2058" s="864"/>
      <c r="P2058" s="865"/>
      <c r="Q2058" s="864"/>
      <c r="R2058" s="865"/>
      <c r="S2058" s="868"/>
      <c r="T2058" s="869"/>
      <c r="U2058" s="280"/>
      <c r="V2058" s="280"/>
      <c r="W2058" s="628"/>
      <c r="X2058" s="628"/>
      <c r="Y2058" s="281"/>
      <c r="Z2058" s="281"/>
      <c r="AA2058" s="628"/>
      <c r="AB2058" s="628"/>
      <c r="AC2058" s="281"/>
      <c r="AD2058" s="281"/>
      <c r="AE2058" s="60"/>
      <c r="AF2058" s="259"/>
      <c r="AG2058" s="374">
        <f t="shared" si="4527"/>
        <v>18</v>
      </c>
      <c r="AH2058" s="399"/>
      <c r="AK2058" s="412">
        <f t="shared" si="4528"/>
        <v>0</v>
      </c>
      <c r="AL2058" s="379">
        <f t="shared" si="4738"/>
        <v>0</v>
      </c>
      <c r="AM2058" s="380">
        <f t="shared" si="4529"/>
        <v>0</v>
      </c>
      <c r="AN2058" s="292">
        <f t="shared" si="4530"/>
        <v>0</v>
      </c>
      <c r="AO2058" s="388">
        <f t="shared" si="4531"/>
        <v>0</v>
      </c>
      <c r="AP2058" s="379">
        <f t="shared" si="4739"/>
        <v>0</v>
      </c>
      <c r="AQ2058" s="380">
        <f t="shared" si="4532"/>
        <v>0</v>
      </c>
      <c r="AR2058" s="317">
        <f t="shared" si="4533"/>
        <v>0</v>
      </c>
      <c r="AS2058" s="388">
        <f t="shared" si="4534"/>
        <v>0</v>
      </c>
      <c r="AT2058" s="379">
        <f t="shared" si="4740"/>
        <v>0</v>
      </c>
      <c r="AU2058" s="380">
        <f t="shared" si="4535"/>
        <v>0</v>
      </c>
      <c r="AV2058" s="317">
        <f t="shared" si="4536"/>
        <v>0</v>
      </c>
      <c r="AW2058" s="388">
        <f t="shared" si="4537"/>
        <v>0</v>
      </c>
      <c r="AX2058" s="379">
        <f t="shared" si="4741"/>
        <v>0</v>
      </c>
      <c r="AY2058" s="380">
        <f t="shared" si="4538"/>
        <v>0</v>
      </c>
      <c r="AZ2058" s="292">
        <f t="shared" si="4539"/>
        <v>0</v>
      </c>
      <c r="BA2058" s="388">
        <f t="shared" si="4540"/>
        <v>0</v>
      </c>
      <c r="BB2058" s="379">
        <f t="shared" si="4742"/>
        <v>0</v>
      </c>
      <c r="BC2058" s="380">
        <f t="shared" si="4541"/>
        <v>0</v>
      </c>
      <c r="BD2058" s="292">
        <f t="shared" si="4542"/>
        <v>0</v>
      </c>
      <c r="BE2058" s="388">
        <f t="shared" si="4543"/>
        <v>0</v>
      </c>
      <c r="BF2058" s="379">
        <f t="shared" si="4743"/>
        <v>0</v>
      </c>
      <c r="BG2058" s="380">
        <f t="shared" si="4544"/>
        <v>0</v>
      </c>
      <c r="BH2058" s="292">
        <f t="shared" si="4545"/>
        <v>0</v>
      </c>
      <c r="CA2058" s="303"/>
      <c r="CB2058" s="427"/>
      <c r="CC2058" s="375"/>
      <c r="CD2058" s="375"/>
      <c r="CE2058" s="375"/>
      <c r="CF2058" s="375"/>
      <c r="CG2058" s="375"/>
      <c r="CH2058" s="375"/>
      <c r="CI2058" s="375"/>
      <c r="CJ2058" s="375"/>
      <c r="CK2058" s="375"/>
      <c r="CL2058" s="375"/>
      <c r="CM2058" s="375"/>
      <c r="CN2058" s="311"/>
      <c r="CO2058" s="311"/>
      <c r="CP2058" s="311"/>
      <c r="CQ2058" s="311"/>
      <c r="CR2058" s="311"/>
      <c r="CS2058" s="311"/>
      <c r="CT2058" s="311"/>
      <c r="CU2058" s="311"/>
      <c r="CV2058" s="311"/>
      <c r="CW2058" s="311"/>
      <c r="CX2058" s="311"/>
      <c r="CY2058" s="311"/>
      <c r="CZ2058" s="311"/>
      <c r="DA2058" s="311"/>
      <c r="DB2058" s="311"/>
      <c r="DC2058" s="311"/>
      <c r="DD2058" s="311"/>
      <c r="DE2058" s="311"/>
      <c r="DG2058" s="616"/>
      <c r="DH2058" s="617"/>
      <c r="DI2058" s="415"/>
      <c r="DJ2058" s="416"/>
      <c r="DK2058" s="416"/>
      <c r="DL2058" s="416"/>
      <c r="DM2058" s="416"/>
      <c r="DN2058" s="416"/>
      <c r="DO2058" s="416"/>
      <c r="DP2058" s="416"/>
      <c r="DQ2058" s="416"/>
      <c r="DR2058" s="416"/>
      <c r="DS2058" s="416"/>
      <c r="DT2058" s="416"/>
      <c r="DU2058" s="416"/>
      <c r="DV2058" s="416"/>
      <c r="DW2058" s="416"/>
      <c r="DX2058" s="416"/>
      <c r="DY2058" s="416"/>
      <c r="DZ2058" s="416"/>
      <c r="EA2058" s="416"/>
      <c r="EB2058" s="416"/>
      <c r="EC2058" s="416"/>
      <c r="ED2058" s="416"/>
      <c r="EE2058" s="416"/>
      <c r="EF2058" s="416"/>
      <c r="EG2058" s="416"/>
      <c r="EH2058" s="416"/>
      <c r="EI2058" s="416"/>
      <c r="EJ2058" s="416"/>
      <c r="EK2058" s="416"/>
      <c r="EL2058" s="417"/>
    </row>
    <row r="2059" spans="1:143" ht="24" customHeight="1" x14ac:dyDescent="0.25">
      <c r="A2059" s="60"/>
      <c r="B2059" s="60"/>
      <c r="C2059" s="782"/>
      <c r="D2059" s="719"/>
      <c r="E2059" s="720"/>
      <c r="F2059" s="716" t="s">
        <v>379</v>
      </c>
      <c r="G2059" s="716"/>
      <c r="H2059" s="188"/>
      <c r="I2059" s="700" t="s">
        <v>362</v>
      </c>
      <c r="J2059" s="700"/>
      <c r="K2059" s="700"/>
      <c r="L2059" s="701"/>
      <c r="M2059" s="864"/>
      <c r="N2059" s="865"/>
      <c r="O2059" s="864"/>
      <c r="P2059" s="865"/>
      <c r="Q2059" s="864"/>
      <c r="R2059" s="865"/>
      <c r="S2059" s="868"/>
      <c r="T2059" s="869"/>
      <c r="U2059" s="280"/>
      <c r="V2059" s="280"/>
      <c r="W2059" s="628"/>
      <c r="X2059" s="628"/>
      <c r="Y2059" s="281"/>
      <c r="Z2059" s="281"/>
      <c r="AA2059" s="628"/>
      <c r="AB2059" s="628"/>
      <c r="AC2059" s="281"/>
      <c r="AD2059" s="281"/>
      <c r="AE2059" s="60"/>
      <c r="AF2059" s="259"/>
      <c r="AG2059" s="374">
        <f t="shared" si="4527"/>
        <v>18</v>
      </c>
      <c r="AH2059" s="399"/>
      <c r="AK2059" s="412">
        <f t="shared" si="4528"/>
        <v>0</v>
      </c>
      <c r="AL2059" s="379">
        <f t="shared" si="4738"/>
        <v>0</v>
      </c>
      <c r="AM2059" s="380">
        <f t="shared" si="4529"/>
        <v>0</v>
      </c>
      <c r="AN2059" s="292">
        <f t="shared" si="4530"/>
        <v>0</v>
      </c>
      <c r="AO2059" s="388">
        <f t="shared" si="4531"/>
        <v>0</v>
      </c>
      <c r="AP2059" s="379">
        <f t="shared" si="4739"/>
        <v>0</v>
      </c>
      <c r="AQ2059" s="380">
        <f t="shared" si="4532"/>
        <v>0</v>
      </c>
      <c r="AR2059" s="317">
        <f t="shared" si="4533"/>
        <v>0</v>
      </c>
      <c r="AS2059" s="388">
        <f t="shared" si="4534"/>
        <v>0</v>
      </c>
      <c r="AT2059" s="379">
        <f t="shared" si="4740"/>
        <v>0</v>
      </c>
      <c r="AU2059" s="380">
        <f t="shared" si="4535"/>
        <v>0</v>
      </c>
      <c r="AV2059" s="317">
        <f t="shared" si="4536"/>
        <v>0</v>
      </c>
      <c r="AW2059" s="388">
        <f t="shared" si="4537"/>
        <v>0</v>
      </c>
      <c r="AX2059" s="379">
        <f t="shared" si="4741"/>
        <v>0</v>
      </c>
      <c r="AY2059" s="380">
        <f t="shared" si="4538"/>
        <v>0</v>
      </c>
      <c r="AZ2059" s="292">
        <f t="shared" si="4539"/>
        <v>0</v>
      </c>
      <c r="BA2059" s="388">
        <f t="shared" si="4540"/>
        <v>0</v>
      </c>
      <c r="BB2059" s="379">
        <f t="shared" si="4742"/>
        <v>0</v>
      </c>
      <c r="BC2059" s="380">
        <f t="shared" si="4541"/>
        <v>0</v>
      </c>
      <c r="BD2059" s="292">
        <f t="shared" si="4542"/>
        <v>0</v>
      </c>
      <c r="BE2059" s="388">
        <f t="shared" si="4543"/>
        <v>0</v>
      </c>
      <c r="BF2059" s="379">
        <f t="shared" si="4743"/>
        <v>0</v>
      </c>
      <c r="BG2059" s="380">
        <f t="shared" si="4544"/>
        <v>0</v>
      </c>
      <c r="BH2059" s="292">
        <f t="shared" si="4545"/>
        <v>0</v>
      </c>
      <c r="CA2059" s="303"/>
      <c r="CB2059" s="427"/>
      <c r="CC2059" s="375"/>
      <c r="CD2059" s="375"/>
      <c r="CE2059" s="375"/>
      <c r="CF2059" s="375"/>
      <c r="CG2059" s="375"/>
      <c r="CH2059" s="375"/>
      <c r="CI2059" s="375"/>
      <c r="CJ2059" s="375"/>
      <c r="CK2059" s="375"/>
      <c r="CL2059" s="375"/>
      <c r="CM2059" s="375"/>
      <c r="CN2059" s="311"/>
      <c r="CO2059" s="311"/>
      <c r="CP2059" s="311"/>
      <c r="CQ2059" s="311"/>
      <c r="CR2059" s="311"/>
      <c r="CS2059" s="311"/>
      <c r="CT2059" s="311"/>
      <c r="CU2059" s="311"/>
      <c r="CV2059" s="311"/>
      <c r="CW2059" s="311"/>
      <c r="CX2059" s="311"/>
      <c r="CY2059" s="311"/>
      <c r="CZ2059" s="311"/>
      <c r="DA2059" s="311"/>
      <c r="DB2059" s="311"/>
      <c r="DC2059" s="311"/>
      <c r="DD2059" s="311"/>
      <c r="DE2059" s="311"/>
      <c r="DG2059" s="616"/>
      <c r="DH2059" s="617"/>
      <c r="DI2059" s="415"/>
      <c r="DJ2059" s="416"/>
      <c r="DK2059" s="416"/>
      <c r="DL2059" s="416"/>
      <c r="DM2059" s="416"/>
      <c r="DN2059" s="416"/>
      <c r="DO2059" s="416"/>
      <c r="DP2059" s="416"/>
      <c r="DQ2059" s="416"/>
      <c r="DR2059" s="416"/>
      <c r="DS2059" s="416"/>
      <c r="DT2059" s="416"/>
      <c r="DU2059" s="416"/>
      <c r="DV2059" s="416"/>
      <c r="DW2059" s="416"/>
      <c r="DX2059" s="416"/>
      <c r="DY2059" s="416"/>
      <c r="DZ2059" s="416"/>
      <c r="EA2059" s="416"/>
      <c r="EB2059" s="416"/>
      <c r="EC2059" s="416"/>
      <c r="ED2059" s="416"/>
      <c r="EE2059" s="416"/>
      <c r="EF2059" s="416"/>
      <c r="EG2059" s="416"/>
      <c r="EH2059" s="416"/>
      <c r="EI2059" s="416"/>
      <c r="EJ2059" s="416"/>
      <c r="EK2059" s="416"/>
      <c r="EL2059" s="417"/>
    </row>
    <row r="2060" spans="1:143" ht="24" customHeight="1" x14ac:dyDescent="0.25">
      <c r="A2060" s="60"/>
      <c r="B2060" s="60"/>
      <c r="C2060" s="782"/>
      <c r="D2060" s="719"/>
      <c r="E2060" s="720"/>
      <c r="F2060" s="716" t="s">
        <v>380</v>
      </c>
      <c r="G2060" s="716"/>
      <c r="H2060" s="188"/>
      <c r="I2060" s="700" t="s">
        <v>363</v>
      </c>
      <c r="J2060" s="700"/>
      <c r="K2060" s="700"/>
      <c r="L2060" s="701"/>
      <c r="M2060" s="864"/>
      <c r="N2060" s="865"/>
      <c r="O2060" s="864"/>
      <c r="P2060" s="865"/>
      <c r="Q2060" s="864"/>
      <c r="R2060" s="865"/>
      <c r="S2060" s="868"/>
      <c r="T2060" s="869"/>
      <c r="U2060" s="280"/>
      <c r="V2060" s="280"/>
      <c r="W2060" s="628"/>
      <c r="X2060" s="628"/>
      <c r="Y2060" s="281"/>
      <c r="Z2060" s="281"/>
      <c r="AA2060" s="628"/>
      <c r="AB2060" s="628"/>
      <c r="AC2060" s="281"/>
      <c r="AD2060" s="281"/>
      <c r="AE2060" s="60"/>
      <c r="AF2060" s="259"/>
      <c r="AG2060" s="374">
        <f t="shared" si="4527"/>
        <v>18</v>
      </c>
      <c r="AH2060" s="399"/>
      <c r="AK2060" s="412">
        <f t="shared" si="4528"/>
        <v>0</v>
      </c>
      <c r="AL2060" s="379">
        <f t="shared" si="4738"/>
        <v>0</v>
      </c>
      <c r="AM2060" s="380">
        <f t="shared" si="4529"/>
        <v>0</v>
      </c>
      <c r="AN2060" s="292">
        <f t="shared" si="4530"/>
        <v>0</v>
      </c>
      <c r="AO2060" s="388">
        <f t="shared" si="4531"/>
        <v>0</v>
      </c>
      <c r="AP2060" s="379">
        <f t="shared" si="4739"/>
        <v>0</v>
      </c>
      <c r="AQ2060" s="380">
        <f t="shared" si="4532"/>
        <v>0</v>
      </c>
      <c r="AR2060" s="317">
        <f t="shared" si="4533"/>
        <v>0</v>
      </c>
      <c r="AS2060" s="388">
        <f t="shared" si="4534"/>
        <v>0</v>
      </c>
      <c r="AT2060" s="379">
        <f t="shared" si="4740"/>
        <v>0</v>
      </c>
      <c r="AU2060" s="380">
        <f t="shared" si="4535"/>
        <v>0</v>
      </c>
      <c r="AV2060" s="317">
        <f t="shared" si="4536"/>
        <v>0</v>
      </c>
      <c r="AW2060" s="388">
        <f t="shared" si="4537"/>
        <v>0</v>
      </c>
      <c r="AX2060" s="379">
        <f t="shared" si="4741"/>
        <v>0</v>
      </c>
      <c r="AY2060" s="380">
        <f t="shared" si="4538"/>
        <v>0</v>
      </c>
      <c r="AZ2060" s="292">
        <f t="shared" si="4539"/>
        <v>0</v>
      </c>
      <c r="BA2060" s="388">
        <f t="shared" si="4540"/>
        <v>0</v>
      </c>
      <c r="BB2060" s="379">
        <f t="shared" si="4742"/>
        <v>0</v>
      </c>
      <c r="BC2060" s="380">
        <f t="shared" si="4541"/>
        <v>0</v>
      </c>
      <c r="BD2060" s="292">
        <f t="shared" si="4542"/>
        <v>0</v>
      </c>
      <c r="BE2060" s="388">
        <f t="shared" si="4543"/>
        <v>0</v>
      </c>
      <c r="BF2060" s="379">
        <f t="shared" si="4743"/>
        <v>0</v>
      </c>
      <c r="BG2060" s="380">
        <f t="shared" si="4544"/>
        <v>0</v>
      </c>
      <c r="BH2060" s="292">
        <f t="shared" si="4545"/>
        <v>0</v>
      </c>
      <c r="CA2060" s="303"/>
      <c r="CB2060" s="427"/>
      <c r="CC2060" s="375"/>
      <c r="CD2060" s="375"/>
      <c r="CE2060" s="375"/>
      <c r="CF2060" s="375"/>
      <c r="CG2060" s="375"/>
      <c r="CH2060" s="375"/>
      <c r="CI2060" s="375"/>
      <c r="CJ2060" s="375"/>
      <c r="CK2060" s="375"/>
      <c r="CL2060" s="375"/>
      <c r="CM2060" s="375"/>
      <c r="CN2060" s="311"/>
      <c r="CO2060" s="311"/>
      <c r="CP2060" s="311"/>
      <c r="CQ2060" s="311"/>
      <c r="CR2060" s="311"/>
      <c r="CS2060" s="311"/>
      <c r="CT2060" s="311"/>
      <c r="CU2060" s="311"/>
      <c r="CV2060" s="311"/>
      <c r="CW2060" s="311"/>
      <c r="CX2060" s="311"/>
      <c r="CY2060" s="311"/>
      <c r="CZ2060" s="311"/>
      <c r="DA2060" s="311"/>
      <c r="DB2060" s="311"/>
      <c r="DC2060" s="311"/>
      <c r="DD2060" s="311"/>
      <c r="DE2060" s="311"/>
      <c r="DG2060" s="616"/>
      <c r="DH2060" s="617"/>
      <c r="DI2060" s="415"/>
      <c r="DJ2060" s="416"/>
      <c r="DK2060" s="416"/>
      <c r="DL2060" s="416"/>
      <c r="DM2060" s="416"/>
      <c r="DN2060" s="416"/>
      <c r="DO2060" s="416"/>
      <c r="DP2060" s="416"/>
      <c r="DQ2060" s="416"/>
      <c r="DR2060" s="416"/>
      <c r="DS2060" s="416"/>
      <c r="DT2060" s="416"/>
      <c r="DU2060" s="416"/>
      <c r="DV2060" s="416"/>
      <c r="DW2060" s="416"/>
      <c r="DX2060" s="416"/>
      <c r="DY2060" s="416"/>
      <c r="DZ2060" s="416"/>
      <c r="EA2060" s="416"/>
      <c r="EB2060" s="416"/>
      <c r="EC2060" s="416"/>
      <c r="ED2060" s="416"/>
      <c r="EE2060" s="416"/>
      <c r="EF2060" s="416"/>
      <c r="EG2060" s="416"/>
      <c r="EH2060" s="416"/>
      <c r="EI2060" s="416"/>
      <c r="EJ2060" s="416"/>
      <c r="EK2060" s="416"/>
      <c r="EL2060" s="417"/>
    </row>
    <row r="2061" spans="1:143" ht="24" customHeight="1" x14ac:dyDescent="0.25">
      <c r="A2061" s="60"/>
      <c r="B2061" s="60"/>
      <c r="C2061" s="782"/>
      <c r="D2061" s="719"/>
      <c r="E2061" s="720"/>
      <c r="F2061" s="716" t="s">
        <v>381</v>
      </c>
      <c r="G2061" s="716"/>
      <c r="H2061" s="188"/>
      <c r="I2061" s="700" t="s">
        <v>364</v>
      </c>
      <c r="J2061" s="700"/>
      <c r="K2061" s="700"/>
      <c r="L2061" s="701"/>
      <c r="M2061" s="864"/>
      <c r="N2061" s="865"/>
      <c r="O2061" s="864"/>
      <c r="P2061" s="865"/>
      <c r="Q2061" s="864"/>
      <c r="R2061" s="865"/>
      <c r="S2061" s="868"/>
      <c r="T2061" s="869"/>
      <c r="U2061" s="280"/>
      <c r="V2061" s="280"/>
      <c r="W2061" s="628"/>
      <c r="X2061" s="628"/>
      <c r="Y2061" s="281"/>
      <c r="Z2061" s="281"/>
      <c r="AA2061" s="628"/>
      <c r="AB2061" s="628"/>
      <c r="AC2061" s="281"/>
      <c r="AD2061" s="281"/>
      <c r="AE2061" s="60"/>
      <c r="AF2061" s="259"/>
      <c r="AG2061" s="374">
        <f t="shared" si="4527"/>
        <v>18</v>
      </c>
      <c r="AH2061" s="399"/>
      <c r="AK2061" s="412">
        <f t="shared" si="4528"/>
        <v>0</v>
      </c>
      <c r="AL2061" s="379">
        <f t="shared" si="4738"/>
        <v>0</v>
      </c>
      <c r="AM2061" s="380">
        <f t="shared" si="4529"/>
        <v>0</v>
      </c>
      <c r="AN2061" s="292">
        <f t="shared" si="4530"/>
        <v>0</v>
      </c>
      <c r="AO2061" s="388">
        <f t="shared" si="4531"/>
        <v>0</v>
      </c>
      <c r="AP2061" s="379">
        <f t="shared" si="4739"/>
        <v>0</v>
      </c>
      <c r="AQ2061" s="380">
        <f t="shared" si="4532"/>
        <v>0</v>
      </c>
      <c r="AR2061" s="317">
        <f t="shared" si="4533"/>
        <v>0</v>
      </c>
      <c r="AS2061" s="388">
        <f t="shared" si="4534"/>
        <v>0</v>
      </c>
      <c r="AT2061" s="379">
        <f t="shared" si="4740"/>
        <v>0</v>
      </c>
      <c r="AU2061" s="380">
        <f t="shared" si="4535"/>
        <v>0</v>
      </c>
      <c r="AV2061" s="317">
        <f t="shared" si="4536"/>
        <v>0</v>
      </c>
      <c r="AW2061" s="388">
        <f t="shared" si="4537"/>
        <v>0</v>
      </c>
      <c r="AX2061" s="379">
        <f t="shared" si="4741"/>
        <v>0</v>
      </c>
      <c r="AY2061" s="380">
        <f t="shared" si="4538"/>
        <v>0</v>
      </c>
      <c r="AZ2061" s="292">
        <f t="shared" si="4539"/>
        <v>0</v>
      </c>
      <c r="BA2061" s="388">
        <f t="shared" si="4540"/>
        <v>0</v>
      </c>
      <c r="BB2061" s="379">
        <f t="shared" si="4742"/>
        <v>0</v>
      </c>
      <c r="BC2061" s="380">
        <f t="shared" si="4541"/>
        <v>0</v>
      </c>
      <c r="BD2061" s="292">
        <f t="shared" si="4542"/>
        <v>0</v>
      </c>
      <c r="BE2061" s="388">
        <f t="shared" si="4543"/>
        <v>0</v>
      </c>
      <c r="BF2061" s="379">
        <f t="shared" si="4743"/>
        <v>0</v>
      </c>
      <c r="BG2061" s="380">
        <f t="shared" si="4544"/>
        <v>0</v>
      </c>
      <c r="BH2061" s="292">
        <f t="shared" si="4545"/>
        <v>0</v>
      </c>
      <c r="CA2061" s="303"/>
      <c r="CB2061" s="427"/>
      <c r="CC2061" s="375"/>
      <c r="CD2061" s="375"/>
      <c r="CE2061" s="375"/>
      <c r="CF2061" s="375"/>
      <c r="CG2061" s="375"/>
      <c r="CH2061" s="375"/>
      <c r="CI2061" s="375"/>
      <c r="CJ2061" s="375"/>
      <c r="CK2061" s="375"/>
      <c r="CL2061" s="375"/>
      <c r="CM2061" s="375"/>
      <c r="CN2061" s="311"/>
      <c r="CO2061" s="311"/>
      <c r="CP2061" s="311"/>
      <c r="CQ2061" s="311"/>
      <c r="CR2061" s="311"/>
      <c r="CS2061" s="311"/>
      <c r="CT2061" s="311"/>
      <c r="CU2061" s="311"/>
      <c r="CV2061" s="311"/>
      <c r="CW2061" s="311"/>
      <c r="CX2061" s="311"/>
      <c r="CY2061" s="311"/>
      <c r="CZ2061" s="311"/>
      <c r="DA2061" s="311"/>
      <c r="DB2061" s="311"/>
      <c r="DC2061" s="311"/>
      <c r="DD2061" s="311"/>
      <c r="DE2061" s="311"/>
      <c r="DG2061" s="616"/>
      <c r="DH2061" s="617"/>
      <c r="DI2061" s="415"/>
      <c r="DJ2061" s="416"/>
      <c r="DK2061" s="416"/>
      <c r="DL2061" s="416"/>
      <c r="DM2061" s="416"/>
      <c r="DN2061" s="416"/>
      <c r="DO2061" s="416"/>
      <c r="DP2061" s="416"/>
      <c r="DQ2061" s="416"/>
      <c r="DR2061" s="416"/>
      <c r="DS2061" s="416"/>
      <c r="DT2061" s="416"/>
      <c r="DU2061" s="416"/>
      <c r="DV2061" s="416"/>
      <c r="DW2061" s="416"/>
      <c r="DX2061" s="416"/>
      <c r="DY2061" s="416"/>
      <c r="DZ2061" s="416"/>
      <c r="EA2061" s="416"/>
      <c r="EB2061" s="416"/>
      <c r="EC2061" s="416"/>
      <c r="ED2061" s="416"/>
      <c r="EE2061" s="416"/>
      <c r="EF2061" s="416"/>
      <c r="EG2061" s="416"/>
      <c r="EH2061" s="416"/>
      <c r="EI2061" s="416"/>
      <c r="EJ2061" s="416"/>
      <c r="EK2061" s="416"/>
      <c r="EL2061" s="417"/>
    </row>
    <row r="2062" spans="1:143" ht="24" customHeight="1" x14ac:dyDescent="0.25">
      <c r="A2062" s="60"/>
      <c r="B2062" s="60"/>
      <c r="C2062" s="782"/>
      <c r="D2062" s="719"/>
      <c r="E2062" s="720"/>
      <c r="F2062" s="716" t="s">
        <v>382</v>
      </c>
      <c r="G2062" s="716"/>
      <c r="H2062" s="188"/>
      <c r="I2062" s="700" t="s">
        <v>365</v>
      </c>
      <c r="J2062" s="700"/>
      <c r="K2062" s="700"/>
      <c r="L2062" s="701"/>
      <c r="M2062" s="864"/>
      <c r="N2062" s="865"/>
      <c r="O2062" s="864"/>
      <c r="P2062" s="865"/>
      <c r="Q2062" s="864"/>
      <c r="R2062" s="865"/>
      <c r="S2062" s="868"/>
      <c r="T2062" s="869"/>
      <c r="U2062" s="280"/>
      <c r="V2062" s="280"/>
      <c r="W2062" s="628"/>
      <c r="X2062" s="628"/>
      <c r="Y2062" s="281"/>
      <c r="Z2062" s="281"/>
      <c r="AA2062" s="628"/>
      <c r="AB2062" s="628"/>
      <c r="AC2062" s="281"/>
      <c r="AD2062" s="281"/>
      <c r="AE2062" s="60"/>
      <c r="AF2062" s="259"/>
      <c r="AG2062" s="374">
        <f t="shared" si="4527"/>
        <v>18</v>
      </c>
      <c r="AH2062" s="399"/>
      <c r="AK2062" s="412">
        <f t="shared" si="4528"/>
        <v>0</v>
      </c>
      <c r="AL2062" s="379">
        <f t="shared" si="4738"/>
        <v>0</v>
      </c>
      <c r="AM2062" s="380">
        <f t="shared" si="4529"/>
        <v>0</v>
      </c>
      <c r="AN2062" s="292">
        <f t="shared" si="4530"/>
        <v>0</v>
      </c>
      <c r="AO2062" s="388">
        <f t="shared" si="4531"/>
        <v>0</v>
      </c>
      <c r="AP2062" s="379">
        <f t="shared" si="4739"/>
        <v>0</v>
      </c>
      <c r="AQ2062" s="380">
        <f t="shared" si="4532"/>
        <v>0</v>
      </c>
      <c r="AR2062" s="317">
        <f t="shared" si="4533"/>
        <v>0</v>
      </c>
      <c r="AS2062" s="388">
        <f t="shared" si="4534"/>
        <v>0</v>
      </c>
      <c r="AT2062" s="379">
        <f t="shared" si="4740"/>
        <v>0</v>
      </c>
      <c r="AU2062" s="380">
        <f t="shared" si="4535"/>
        <v>0</v>
      </c>
      <c r="AV2062" s="317">
        <f t="shared" si="4536"/>
        <v>0</v>
      </c>
      <c r="AW2062" s="388">
        <f t="shared" si="4537"/>
        <v>0</v>
      </c>
      <c r="AX2062" s="379">
        <f t="shared" si="4741"/>
        <v>0</v>
      </c>
      <c r="AY2062" s="380">
        <f t="shared" si="4538"/>
        <v>0</v>
      </c>
      <c r="AZ2062" s="292">
        <f t="shared" si="4539"/>
        <v>0</v>
      </c>
      <c r="BA2062" s="388">
        <f t="shared" si="4540"/>
        <v>0</v>
      </c>
      <c r="BB2062" s="379">
        <f t="shared" si="4742"/>
        <v>0</v>
      </c>
      <c r="BC2062" s="380">
        <f t="shared" si="4541"/>
        <v>0</v>
      </c>
      <c r="BD2062" s="292">
        <f t="shared" si="4542"/>
        <v>0</v>
      </c>
      <c r="BE2062" s="388">
        <f t="shared" si="4543"/>
        <v>0</v>
      </c>
      <c r="BF2062" s="379">
        <f t="shared" si="4743"/>
        <v>0</v>
      </c>
      <c r="BG2062" s="380">
        <f t="shared" si="4544"/>
        <v>0</v>
      </c>
      <c r="BH2062" s="292">
        <f t="shared" si="4545"/>
        <v>0</v>
      </c>
      <c r="CA2062" s="303"/>
      <c r="CB2062" s="427"/>
      <c r="CC2062" s="375"/>
      <c r="CD2062" s="375"/>
      <c r="CE2062" s="375"/>
      <c r="CF2062" s="375"/>
      <c r="CG2062" s="375"/>
      <c r="CH2062" s="375"/>
      <c r="CI2062" s="375"/>
      <c r="CJ2062" s="375"/>
      <c r="CK2062" s="375"/>
      <c r="CL2062" s="375"/>
      <c r="CM2062" s="375"/>
      <c r="CN2062" s="311"/>
      <c r="CO2062" s="311"/>
      <c r="CP2062" s="311"/>
      <c r="CQ2062" s="311"/>
      <c r="CR2062" s="311"/>
      <c r="CS2062" s="311"/>
      <c r="CT2062" s="311"/>
      <c r="CU2062" s="311"/>
      <c r="CV2062" s="311"/>
      <c r="CW2062" s="311"/>
      <c r="CX2062" s="311"/>
      <c r="CY2062" s="311"/>
      <c r="CZ2062" s="311"/>
      <c r="DA2062" s="311"/>
      <c r="DB2062" s="311"/>
      <c r="DC2062" s="311"/>
      <c r="DD2062" s="311"/>
      <c r="DE2062" s="311"/>
      <c r="DG2062" s="616"/>
      <c r="DH2062" s="617"/>
      <c r="DI2062" s="415"/>
      <c r="DJ2062" s="416"/>
      <c r="DK2062" s="416"/>
      <c r="DL2062" s="416"/>
      <c r="DM2062" s="416"/>
      <c r="DN2062" s="416"/>
      <c r="DO2062" s="416"/>
      <c r="DP2062" s="416"/>
      <c r="DQ2062" s="416"/>
      <c r="DR2062" s="416"/>
      <c r="DS2062" s="416"/>
      <c r="DT2062" s="416"/>
      <c r="DU2062" s="416"/>
      <c r="DV2062" s="416"/>
      <c r="DW2062" s="416"/>
      <c r="DX2062" s="416"/>
      <c r="DY2062" s="416"/>
      <c r="DZ2062" s="416"/>
      <c r="EA2062" s="416"/>
      <c r="EB2062" s="416"/>
      <c r="EC2062" s="416"/>
      <c r="ED2062" s="416"/>
      <c r="EE2062" s="416"/>
      <c r="EF2062" s="416"/>
      <c r="EG2062" s="416"/>
      <c r="EH2062" s="416"/>
      <c r="EI2062" s="416"/>
      <c r="EJ2062" s="416"/>
      <c r="EK2062" s="416"/>
      <c r="EL2062" s="417"/>
    </row>
    <row r="2063" spans="1:143" ht="15" customHeight="1" x14ac:dyDescent="0.25">
      <c r="A2063" s="60"/>
      <c r="B2063" s="60"/>
      <c r="C2063" s="782"/>
      <c r="D2063" s="719"/>
      <c r="E2063" s="720"/>
      <c r="F2063" s="716" t="s">
        <v>383</v>
      </c>
      <c r="G2063" s="716"/>
      <c r="H2063" s="188"/>
      <c r="I2063" s="700" t="s">
        <v>366</v>
      </c>
      <c r="J2063" s="700"/>
      <c r="K2063" s="700"/>
      <c r="L2063" s="701"/>
      <c r="M2063" s="864"/>
      <c r="N2063" s="865"/>
      <c r="O2063" s="864"/>
      <c r="P2063" s="865"/>
      <c r="Q2063" s="864"/>
      <c r="R2063" s="865"/>
      <c r="S2063" s="868"/>
      <c r="T2063" s="869"/>
      <c r="U2063" s="280"/>
      <c r="V2063" s="280"/>
      <c r="W2063" s="628"/>
      <c r="X2063" s="628"/>
      <c r="Y2063" s="281"/>
      <c r="Z2063" s="281"/>
      <c r="AA2063" s="628"/>
      <c r="AB2063" s="628"/>
      <c r="AC2063" s="281"/>
      <c r="AD2063" s="281"/>
      <c r="AE2063" s="60"/>
      <c r="AF2063" s="259"/>
      <c r="AG2063" s="374">
        <f t="shared" si="4527"/>
        <v>18</v>
      </c>
      <c r="AH2063" s="399"/>
      <c r="AK2063" s="412">
        <f t="shared" si="4528"/>
        <v>0</v>
      </c>
      <c r="AL2063" s="379">
        <f t="shared" si="4738"/>
        <v>0</v>
      </c>
      <c r="AM2063" s="380">
        <f t="shared" si="4529"/>
        <v>0</v>
      </c>
      <c r="AN2063" s="292">
        <f t="shared" si="4530"/>
        <v>0</v>
      </c>
      <c r="AO2063" s="388">
        <f t="shared" si="4531"/>
        <v>0</v>
      </c>
      <c r="AP2063" s="379">
        <f t="shared" si="4739"/>
        <v>0</v>
      </c>
      <c r="AQ2063" s="380">
        <f t="shared" si="4532"/>
        <v>0</v>
      </c>
      <c r="AR2063" s="317">
        <f t="shared" si="4533"/>
        <v>0</v>
      </c>
      <c r="AS2063" s="388">
        <f t="shared" si="4534"/>
        <v>0</v>
      </c>
      <c r="AT2063" s="379">
        <f t="shared" si="4740"/>
        <v>0</v>
      </c>
      <c r="AU2063" s="380">
        <f t="shared" si="4535"/>
        <v>0</v>
      </c>
      <c r="AV2063" s="317">
        <f t="shared" si="4536"/>
        <v>0</v>
      </c>
      <c r="AW2063" s="388">
        <f t="shared" si="4537"/>
        <v>0</v>
      </c>
      <c r="AX2063" s="379">
        <f t="shared" si="4741"/>
        <v>0</v>
      </c>
      <c r="AY2063" s="380">
        <f t="shared" si="4538"/>
        <v>0</v>
      </c>
      <c r="AZ2063" s="292">
        <f t="shared" si="4539"/>
        <v>0</v>
      </c>
      <c r="BA2063" s="388">
        <f t="shared" si="4540"/>
        <v>0</v>
      </c>
      <c r="BB2063" s="379">
        <f t="shared" si="4742"/>
        <v>0</v>
      </c>
      <c r="BC2063" s="380">
        <f t="shared" si="4541"/>
        <v>0</v>
      </c>
      <c r="BD2063" s="292">
        <f t="shared" si="4542"/>
        <v>0</v>
      </c>
      <c r="BE2063" s="388">
        <f t="shared" si="4543"/>
        <v>0</v>
      </c>
      <c r="BF2063" s="379">
        <f t="shared" si="4743"/>
        <v>0</v>
      </c>
      <c r="BG2063" s="380">
        <f t="shared" si="4544"/>
        <v>0</v>
      </c>
      <c r="BH2063" s="292">
        <f t="shared" si="4545"/>
        <v>0</v>
      </c>
      <c r="CA2063" s="303"/>
      <c r="CB2063" s="427"/>
      <c r="CC2063" s="375"/>
      <c r="CD2063" s="375"/>
      <c r="CE2063" s="375"/>
      <c r="CF2063" s="375"/>
      <c r="CG2063" s="375"/>
      <c r="CH2063" s="375"/>
      <c r="CI2063" s="375"/>
      <c r="CJ2063" s="375"/>
      <c r="CK2063" s="375"/>
      <c r="CL2063" s="375"/>
      <c r="CM2063" s="375"/>
      <c r="CN2063" s="311"/>
      <c r="CO2063" s="311"/>
      <c r="CP2063" s="311"/>
      <c r="CQ2063" s="311"/>
      <c r="CR2063" s="311"/>
      <c r="CS2063" s="311"/>
      <c r="CT2063" s="311"/>
      <c r="CU2063" s="311"/>
      <c r="CV2063" s="311"/>
      <c r="CW2063" s="311"/>
      <c r="CX2063" s="311"/>
      <c r="CY2063" s="311"/>
      <c r="CZ2063" s="311"/>
      <c r="DA2063" s="311"/>
      <c r="DB2063" s="311"/>
      <c r="DC2063" s="311"/>
      <c r="DD2063" s="311"/>
      <c r="DE2063" s="311"/>
      <c r="DG2063" s="616"/>
      <c r="DH2063" s="617"/>
      <c r="DI2063" s="415"/>
      <c r="DJ2063" s="416"/>
      <c r="DK2063" s="416"/>
      <c r="DL2063" s="416"/>
      <c r="DM2063" s="416"/>
      <c r="DN2063" s="416"/>
      <c r="DO2063" s="416"/>
      <c r="DP2063" s="416"/>
      <c r="DQ2063" s="416"/>
      <c r="DR2063" s="416"/>
      <c r="DS2063" s="416"/>
      <c r="DT2063" s="416"/>
      <c r="DU2063" s="416"/>
      <c r="DV2063" s="416"/>
      <c r="DW2063" s="416"/>
      <c r="DX2063" s="416"/>
      <c r="DY2063" s="416"/>
      <c r="DZ2063" s="416"/>
      <c r="EA2063" s="416"/>
      <c r="EB2063" s="416"/>
      <c r="EC2063" s="416"/>
      <c r="ED2063" s="416"/>
      <c r="EE2063" s="416"/>
      <c r="EF2063" s="416"/>
      <c r="EG2063" s="416"/>
      <c r="EH2063" s="416"/>
      <c r="EI2063" s="416"/>
      <c r="EJ2063" s="416"/>
      <c r="EK2063" s="416"/>
      <c r="EL2063" s="417"/>
    </row>
    <row r="2064" spans="1:143" ht="15" customHeight="1" x14ac:dyDescent="0.25">
      <c r="A2064" s="60"/>
      <c r="B2064" s="60"/>
      <c r="C2064" s="782"/>
      <c r="D2064" s="719"/>
      <c r="E2064" s="720"/>
      <c r="F2064" s="716" t="s">
        <v>384</v>
      </c>
      <c r="G2064" s="716"/>
      <c r="H2064" s="188"/>
      <c r="I2064" s="700" t="s">
        <v>367</v>
      </c>
      <c r="J2064" s="700"/>
      <c r="K2064" s="700"/>
      <c r="L2064" s="701"/>
      <c r="M2064" s="864"/>
      <c r="N2064" s="865"/>
      <c r="O2064" s="864"/>
      <c r="P2064" s="865"/>
      <c r="Q2064" s="864"/>
      <c r="R2064" s="865"/>
      <c r="S2064" s="868"/>
      <c r="T2064" s="869"/>
      <c r="U2064" s="280"/>
      <c r="V2064" s="280"/>
      <c r="W2064" s="628"/>
      <c r="X2064" s="628"/>
      <c r="Y2064" s="281"/>
      <c r="Z2064" s="281"/>
      <c r="AA2064" s="628"/>
      <c r="AB2064" s="628"/>
      <c r="AC2064" s="281"/>
      <c r="AD2064" s="281"/>
      <c r="AE2064" s="60"/>
      <c r="AF2064" s="259"/>
      <c r="AG2064" s="374">
        <f t="shared" si="4527"/>
        <v>18</v>
      </c>
      <c r="AH2064" s="399"/>
      <c r="AK2064" s="412">
        <f t="shared" si="4528"/>
        <v>0</v>
      </c>
      <c r="AL2064" s="379">
        <f t="shared" si="4738"/>
        <v>0</v>
      </c>
      <c r="AM2064" s="380">
        <f t="shared" si="4529"/>
        <v>0</v>
      </c>
      <c r="AN2064" s="292">
        <f t="shared" si="4530"/>
        <v>0</v>
      </c>
      <c r="AO2064" s="388">
        <f t="shared" si="4531"/>
        <v>0</v>
      </c>
      <c r="AP2064" s="379">
        <f t="shared" si="4739"/>
        <v>0</v>
      </c>
      <c r="AQ2064" s="380">
        <f t="shared" si="4532"/>
        <v>0</v>
      </c>
      <c r="AR2064" s="317">
        <f t="shared" si="4533"/>
        <v>0</v>
      </c>
      <c r="AS2064" s="388">
        <f t="shared" si="4534"/>
        <v>0</v>
      </c>
      <c r="AT2064" s="379">
        <f t="shared" si="4740"/>
        <v>0</v>
      </c>
      <c r="AU2064" s="380">
        <f t="shared" si="4535"/>
        <v>0</v>
      </c>
      <c r="AV2064" s="317">
        <f t="shared" si="4536"/>
        <v>0</v>
      </c>
      <c r="AW2064" s="388">
        <f t="shared" si="4537"/>
        <v>0</v>
      </c>
      <c r="AX2064" s="379">
        <f t="shared" si="4741"/>
        <v>0</v>
      </c>
      <c r="AY2064" s="380">
        <f t="shared" si="4538"/>
        <v>0</v>
      </c>
      <c r="AZ2064" s="292">
        <f t="shared" si="4539"/>
        <v>0</v>
      </c>
      <c r="BA2064" s="388">
        <f t="shared" si="4540"/>
        <v>0</v>
      </c>
      <c r="BB2064" s="379">
        <f t="shared" si="4742"/>
        <v>0</v>
      </c>
      <c r="BC2064" s="380">
        <f t="shared" si="4541"/>
        <v>0</v>
      </c>
      <c r="BD2064" s="292">
        <f t="shared" si="4542"/>
        <v>0</v>
      </c>
      <c r="BE2064" s="388">
        <f t="shared" si="4543"/>
        <v>0</v>
      </c>
      <c r="BF2064" s="379">
        <f t="shared" si="4743"/>
        <v>0</v>
      </c>
      <c r="BG2064" s="380">
        <f t="shared" si="4544"/>
        <v>0</v>
      </c>
      <c r="BH2064" s="292">
        <f t="shared" si="4545"/>
        <v>0</v>
      </c>
      <c r="CA2064" s="303"/>
      <c r="CB2064" s="427"/>
      <c r="CC2064" s="375"/>
      <c r="CD2064" s="375"/>
      <c r="CE2064" s="375"/>
      <c r="CF2064" s="375"/>
      <c r="CG2064" s="375"/>
      <c r="CH2064" s="375"/>
      <c r="CI2064" s="375"/>
      <c r="CJ2064" s="375"/>
      <c r="CK2064" s="375"/>
      <c r="CL2064" s="375"/>
      <c r="CM2064" s="375"/>
      <c r="CN2064" s="311"/>
      <c r="CO2064" s="311"/>
      <c r="CP2064" s="311"/>
      <c r="CQ2064" s="311"/>
      <c r="CR2064" s="311"/>
      <c r="CS2064" s="311"/>
      <c r="CT2064" s="311"/>
      <c r="CU2064" s="311"/>
      <c r="CV2064" s="311"/>
      <c r="CW2064" s="311"/>
      <c r="CX2064" s="311"/>
      <c r="CY2064" s="311"/>
      <c r="CZ2064" s="311"/>
      <c r="DA2064" s="311"/>
      <c r="DB2064" s="311"/>
      <c r="DC2064" s="311"/>
      <c r="DD2064" s="311"/>
      <c r="DE2064" s="311"/>
      <c r="DG2064" s="616"/>
      <c r="DH2064" s="617"/>
      <c r="DI2064" s="415"/>
      <c r="DJ2064" s="416"/>
      <c r="DK2064" s="416"/>
      <c r="DL2064" s="416"/>
      <c r="DM2064" s="416"/>
      <c r="DN2064" s="416"/>
      <c r="DO2064" s="416"/>
      <c r="DP2064" s="416"/>
      <c r="DQ2064" s="416"/>
      <c r="DR2064" s="416"/>
      <c r="DS2064" s="416"/>
      <c r="DT2064" s="416"/>
      <c r="DU2064" s="416"/>
      <c r="DV2064" s="416"/>
      <c r="DW2064" s="416"/>
      <c r="DX2064" s="416"/>
      <c r="DY2064" s="416"/>
      <c r="DZ2064" s="416"/>
      <c r="EA2064" s="416"/>
      <c r="EB2064" s="416"/>
      <c r="EC2064" s="416"/>
      <c r="ED2064" s="416"/>
      <c r="EE2064" s="416"/>
      <c r="EF2064" s="416"/>
      <c r="EG2064" s="416"/>
      <c r="EH2064" s="416"/>
      <c r="EI2064" s="416"/>
      <c r="EJ2064" s="416"/>
      <c r="EK2064" s="416"/>
      <c r="EL2064" s="417"/>
    </row>
    <row r="2065" spans="1:142" ht="15" customHeight="1" x14ac:dyDescent="0.25">
      <c r="A2065" s="60"/>
      <c r="B2065" s="60"/>
      <c r="C2065" s="782"/>
      <c r="D2065" s="719"/>
      <c r="E2065" s="720"/>
      <c r="F2065" s="716" t="s">
        <v>385</v>
      </c>
      <c r="G2065" s="716"/>
      <c r="H2065" s="188"/>
      <c r="I2065" s="700" t="s">
        <v>368</v>
      </c>
      <c r="J2065" s="700"/>
      <c r="K2065" s="700"/>
      <c r="L2065" s="701"/>
      <c r="M2065" s="864"/>
      <c r="N2065" s="865"/>
      <c r="O2065" s="864"/>
      <c r="P2065" s="865"/>
      <c r="Q2065" s="864"/>
      <c r="R2065" s="865"/>
      <c r="S2065" s="868"/>
      <c r="T2065" s="869"/>
      <c r="U2065" s="280"/>
      <c r="V2065" s="280"/>
      <c r="W2065" s="628"/>
      <c r="X2065" s="628"/>
      <c r="Y2065" s="281"/>
      <c r="Z2065" s="281"/>
      <c r="AA2065" s="628"/>
      <c r="AB2065" s="628"/>
      <c r="AC2065" s="281"/>
      <c r="AD2065" s="281"/>
      <c r="AE2065" s="60"/>
      <c r="AF2065" s="259"/>
      <c r="AG2065" s="374">
        <f t="shared" si="4527"/>
        <v>18</v>
      </c>
      <c r="AH2065" s="399"/>
      <c r="AK2065" s="412">
        <f t="shared" si="4528"/>
        <v>0</v>
      </c>
      <c r="AL2065" s="379">
        <f t="shared" si="4738"/>
        <v>0</v>
      </c>
      <c r="AM2065" s="380">
        <f t="shared" si="4529"/>
        <v>0</v>
      </c>
      <c r="AN2065" s="292">
        <f t="shared" si="4530"/>
        <v>0</v>
      </c>
      <c r="AO2065" s="388">
        <f t="shared" si="4531"/>
        <v>0</v>
      </c>
      <c r="AP2065" s="379">
        <f t="shared" si="4739"/>
        <v>0</v>
      </c>
      <c r="AQ2065" s="380">
        <f t="shared" si="4532"/>
        <v>0</v>
      </c>
      <c r="AR2065" s="317">
        <f t="shared" si="4533"/>
        <v>0</v>
      </c>
      <c r="AS2065" s="388">
        <f t="shared" si="4534"/>
        <v>0</v>
      </c>
      <c r="AT2065" s="379">
        <f t="shared" si="4740"/>
        <v>0</v>
      </c>
      <c r="AU2065" s="380">
        <f t="shared" si="4535"/>
        <v>0</v>
      </c>
      <c r="AV2065" s="317">
        <f t="shared" si="4536"/>
        <v>0</v>
      </c>
      <c r="AW2065" s="388">
        <f t="shared" si="4537"/>
        <v>0</v>
      </c>
      <c r="AX2065" s="379">
        <f t="shared" si="4741"/>
        <v>0</v>
      </c>
      <c r="AY2065" s="380">
        <f t="shared" si="4538"/>
        <v>0</v>
      </c>
      <c r="AZ2065" s="292">
        <f t="shared" si="4539"/>
        <v>0</v>
      </c>
      <c r="BA2065" s="388">
        <f t="shared" si="4540"/>
        <v>0</v>
      </c>
      <c r="BB2065" s="379">
        <f t="shared" si="4742"/>
        <v>0</v>
      </c>
      <c r="BC2065" s="380">
        <f t="shared" si="4541"/>
        <v>0</v>
      </c>
      <c r="BD2065" s="292">
        <f t="shared" si="4542"/>
        <v>0</v>
      </c>
      <c r="BE2065" s="388">
        <f t="shared" si="4543"/>
        <v>0</v>
      </c>
      <c r="BF2065" s="379">
        <f t="shared" si="4743"/>
        <v>0</v>
      </c>
      <c r="BG2065" s="380">
        <f t="shared" si="4544"/>
        <v>0</v>
      </c>
      <c r="BH2065" s="292">
        <f t="shared" si="4545"/>
        <v>0</v>
      </c>
      <c r="CA2065" s="303"/>
      <c r="CB2065" s="427"/>
      <c r="CC2065" s="375"/>
      <c r="CD2065" s="375"/>
      <c r="CE2065" s="375"/>
      <c r="CF2065" s="375"/>
      <c r="CG2065" s="375"/>
      <c r="CH2065" s="375"/>
      <c r="CI2065" s="375"/>
      <c r="CJ2065" s="375"/>
      <c r="CK2065" s="375"/>
      <c r="CL2065" s="375"/>
      <c r="CM2065" s="375"/>
      <c r="CN2065" s="311"/>
      <c r="CO2065" s="311"/>
      <c r="CP2065" s="311"/>
      <c r="CQ2065" s="311"/>
      <c r="CR2065" s="311"/>
      <c r="CS2065" s="311"/>
      <c r="CT2065" s="311"/>
      <c r="CU2065" s="311"/>
      <c r="CV2065" s="311"/>
      <c r="CW2065" s="311"/>
      <c r="CX2065" s="311"/>
      <c r="CY2065" s="311"/>
      <c r="CZ2065" s="311"/>
      <c r="DA2065" s="311"/>
      <c r="DB2065" s="311"/>
      <c r="DC2065" s="311"/>
      <c r="DD2065" s="311"/>
      <c r="DE2065" s="311"/>
      <c r="DG2065" s="616"/>
      <c r="DH2065" s="617"/>
      <c r="DI2065" s="415"/>
      <c r="DJ2065" s="416"/>
      <c r="DK2065" s="416"/>
      <c r="DL2065" s="416"/>
      <c r="DM2065" s="416"/>
      <c r="DN2065" s="416"/>
      <c r="DO2065" s="416"/>
      <c r="DP2065" s="416"/>
      <c r="DQ2065" s="416"/>
      <c r="DR2065" s="416"/>
      <c r="DS2065" s="416"/>
      <c r="DT2065" s="416"/>
      <c r="DU2065" s="416"/>
      <c r="DV2065" s="416"/>
      <c r="DW2065" s="416"/>
      <c r="DX2065" s="416"/>
      <c r="DY2065" s="416"/>
      <c r="DZ2065" s="416"/>
      <c r="EA2065" s="416"/>
      <c r="EB2065" s="416"/>
      <c r="EC2065" s="416"/>
      <c r="ED2065" s="416"/>
      <c r="EE2065" s="416"/>
      <c r="EF2065" s="416"/>
      <c r="EG2065" s="416"/>
      <c r="EH2065" s="416"/>
      <c r="EI2065" s="416"/>
      <c r="EJ2065" s="416"/>
      <c r="EK2065" s="416"/>
      <c r="EL2065" s="417"/>
    </row>
    <row r="2066" spans="1:142" ht="24" customHeight="1" x14ac:dyDescent="0.25">
      <c r="A2066" s="60"/>
      <c r="B2066" s="60"/>
      <c r="C2066" s="782"/>
      <c r="D2066" s="719"/>
      <c r="E2066" s="720"/>
      <c r="F2066" s="716" t="s">
        <v>386</v>
      </c>
      <c r="G2066" s="716"/>
      <c r="H2066" s="188"/>
      <c r="I2066" s="700" t="s">
        <v>369</v>
      </c>
      <c r="J2066" s="700"/>
      <c r="K2066" s="700"/>
      <c r="L2066" s="701"/>
      <c r="M2066" s="864"/>
      <c r="N2066" s="865"/>
      <c r="O2066" s="864"/>
      <c r="P2066" s="865"/>
      <c r="Q2066" s="864"/>
      <c r="R2066" s="865"/>
      <c r="S2066" s="868"/>
      <c r="T2066" s="869"/>
      <c r="U2066" s="280"/>
      <c r="V2066" s="280"/>
      <c r="W2066" s="628"/>
      <c r="X2066" s="628"/>
      <c r="Y2066" s="281"/>
      <c r="Z2066" s="281"/>
      <c r="AA2066" s="628"/>
      <c r="AB2066" s="628"/>
      <c r="AC2066" s="281"/>
      <c r="AD2066" s="281"/>
      <c r="AE2066" s="60"/>
      <c r="AF2066" s="259"/>
      <c r="AG2066" s="374">
        <f t="shared" si="4527"/>
        <v>18</v>
      </c>
      <c r="AH2066" s="399"/>
      <c r="AK2066" s="412">
        <f t="shared" si="4528"/>
        <v>0</v>
      </c>
      <c r="AL2066" s="379">
        <f t="shared" si="4738"/>
        <v>0</v>
      </c>
      <c r="AM2066" s="380">
        <f t="shared" si="4529"/>
        <v>0</v>
      </c>
      <c r="AN2066" s="292">
        <f t="shared" si="4530"/>
        <v>0</v>
      </c>
      <c r="AO2066" s="388">
        <f t="shared" si="4531"/>
        <v>0</v>
      </c>
      <c r="AP2066" s="379">
        <f t="shared" si="4739"/>
        <v>0</v>
      </c>
      <c r="AQ2066" s="380">
        <f t="shared" si="4532"/>
        <v>0</v>
      </c>
      <c r="AR2066" s="317">
        <f t="shared" si="4533"/>
        <v>0</v>
      </c>
      <c r="AS2066" s="388">
        <f t="shared" si="4534"/>
        <v>0</v>
      </c>
      <c r="AT2066" s="379">
        <f t="shared" si="4740"/>
        <v>0</v>
      </c>
      <c r="AU2066" s="380">
        <f t="shared" si="4535"/>
        <v>0</v>
      </c>
      <c r="AV2066" s="317">
        <f t="shared" si="4536"/>
        <v>0</v>
      </c>
      <c r="AW2066" s="388">
        <f t="shared" si="4537"/>
        <v>0</v>
      </c>
      <c r="AX2066" s="379">
        <f t="shared" si="4741"/>
        <v>0</v>
      </c>
      <c r="AY2066" s="380">
        <f t="shared" si="4538"/>
        <v>0</v>
      </c>
      <c r="AZ2066" s="292">
        <f t="shared" si="4539"/>
        <v>0</v>
      </c>
      <c r="BA2066" s="388">
        <f t="shared" si="4540"/>
        <v>0</v>
      </c>
      <c r="BB2066" s="379">
        <f t="shared" si="4742"/>
        <v>0</v>
      </c>
      <c r="BC2066" s="380">
        <f t="shared" si="4541"/>
        <v>0</v>
      </c>
      <c r="BD2066" s="292">
        <f t="shared" si="4542"/>
        <v>0</v>
      </c>
      <c r="BE2066" s="388">
        <f t="shared" si="4543"/>
        <v>0</v>
      </c>
      <c r="BF2066" s="379">
        <f t="shared" si="4743"/>
        <v>0</v>
      </c>
      <c r="BG2066" s="380">
        <f t="shared" si="4544"/>
        <v>0</v>
      </c>
      <c r="BH2066" s="292">
        <f t="shared" si="4545"/>
        <v>0</v>
      </c>
      <c r="CA2066" s="303"/>
      <c r="CB2066" s="427"/>
      <c r="CC2066" s="375"/>
      <c r="CD2066" s="375"/>
      <c r="CE2066" s="375"/>
      <c r="CF2066" s="375"/>
      <c r="CG2066" s="375"/>
      <c r="CH2066" s="375"/>
      <c r="CI2066" s="375"/>
      <c r="CJ2066" s="375"/>
      <c r="CK2066" s="375"/>
      <c r="CL2066" s="375"/>
      <c r="CM2066" s="375"/>
      <c r="CN2066" s="311"/>
      <c r="CO2066" s="311"/>
      <c r="CP2066" s="311"/>
      <c r="CQ2066" s="311"/>
      <c r="CR2066" s="311"/>
      <c r="CS2066" s="311"/>
      <c r="CT2066" s="311"/>
      <c r="CU2066" s="311"/>
      <c r="CV2066" s="311"/>
      <c r="CW2066" s="311"/>
      <c r="CX2066" s="311"/>
      <c r="CY2066" s="311"/>
      <c r="CZ2066" s="311"/>
      <c r="DA2066" s="311"/>
      <c r="DB2066" s="311"/>
      <c r="DC2066" s="311"/>
      <c r="DD2066" s="311"/>
      <c r="DE2066" s="311"/>
      <c r="DG2066" s="616"/>
      <c r="DH2066" s="617"/>
      <c r="DI2066" s="415"/>
      <c r="DJ2066" s="416"/>
      <c r="DK2066" s="416"/>
      <c r="DL2066" s="416"/>
      <c r="DM2066" s="416"/>
      <c r="DN2066" s="416"/>
      <c r="DO2066" s="416"/>
      <c r="DP2066" s="416"/>
      <c r="DQ2066" s="416"/>
      <c r="DR2066" s="416"/>
      <c r="DS2066" s="416"/>
      <c r="DT2066" s="416"/>
      <c r="DU2066" s="416"/>
      <c r="DV2066" s="416"/>
      <c r="DW2066" s="416"/>
      <c r="DX2066" s="416"/>
      <c r="DY2066" s="416"/>
      <c r="DZ2066" s="416"/>
      <c r="EA2066" s="416"/>
      <c r="EB2066" s="416"/>
      <c r="EC2066" s="416"/>
      <c r="ED2066" s="416"/>
      <c r="EE2066" s="416"/>
      <c r="EF2066" s="416"/>
      <c r="EG2066" s="416"/>
      <c r="EH2066" s="416"/>
      <c r="EI2066" s="416"/>
      <c r="EJ2066" s="416"/>
      <c r="EK2066" s="416"/>
      <c r="EL2066" s="417"/>
    </row>
    <row r="2067" spans="1:142" ht="15" customHeight="1" x14ac:dyDescent="0.25">
      <c r="A2067" s="60"/>
      <c r="B2067" s="60"/>
      <c r="C2067" s="782"/>
      <c r="D2067" s="719"/>
      <c r="E2067" s="720"/>
      <c r="F2067" s="716" t="s">
        <v>387</v>
      </c>
      <c r="G2067" s="716"/>
      <c r="H2067" s="188"/>
      <c r="I2067" s="700" t="s">
        <v>370</v>
      </c>
      <c r="J2067" s="700"/>
      <c r="K2067" s="700"/>
      <c r="L2067" s="701"/>
      <c r="M2067" s="864"/>
      <c r="N2067" s="865"/>
      <c r="O2067" s="864"/>
      <c r="P2067" s="865"/>
      <c r="Q2067" s="864"/>
      <c r="R2067" s="865"/>
      <c r="S2067" s="868"/>
      <c r="T2067" s="869"/>
      <c r="U2067" s="280"/>
      <c r="V2067" s="280"/>
      <c r="W2067" s="628"/>
      <c r="X2067" s="628"/>
      <c r="Y2067" s="281"/>
      <c r="Z2067" s="281"/>
      <c r="AA2067" s="628"/>
      <c r="AB2067" s="628"/>
      <c r="AC2067" s="281"/>
      <c r="AD2067" s="281"/>
      <c r="AE2067" s="60"/>
      <c r="AF2067" s="259"/>
      <c r="AG2067" s="374">
        <f t="shared" si="4527"/>
        <v>18</v>
      </c>
      <c r="AH2067" s="399"/>
      <c r="AK2067" s="412">
        <f t="shared" si="4528"/>
        <v>0</v>
      </c>
      <c r="AL2067" s="379">
        <f t="shared" si="4738"/>
        <v>0</v>
      </c>
      <c r="AM2067" s="380">
        <f t="shared" si="4529"/>
        <v>0</v>
      </c>
      <c r="AN2067" s="292">
        <f t="shared" si="4530"/>
        <v>0</v>
      </c>
      <c r="AO2067" s="388">
        <f t="shared" si="4531"/>
        <v>0</v>
      </c>
      <c r="AP2067" s="379">
        <f t="shared" si="4739"/>
        <v>0</v>
      </c>
      <c r="AQ2067" s="380">
        <f t="shared" si="4532"/>
        <v>0</v>
      </c>
      <c r="AR2067" s="317">
        <f t="shared" si="4533"/>
        <v>0</v>
      </c>
      <c r="AS2067" s="388">
        <f t="shared" si="4534"/>
        <v>0</v>
      </c>
      <c r="AT2067" s="379">
        <f t="shared" si="4740"/>
        <v>0</v>
      </c>
      <c r="AU2067" s="380">
        <f t="shared" si="4535"/>
        <v>0</v>
      </c>
      <c r="AV2067" s="317">
        <f t="shared" si="4536"/>
        <v>0</v>
      </c>
      <c r="AW2067" s="388">
        <f t="shared" si="4537"/>
        <v>0</v>
      </c>
      <c r="AX2067" s="379">
        <f t="shared" si="4741"/>
        <v>0</v>
      </c>
      <c r="AY2067" s="380">
        <f t="shared" si="4538"/>
        <v>0</v>
      </c>
      <c r="AZ2067" s="292">
        <f t="shared" si="4539"/>
        <v>0</v>
      </c>
      <c r="BA2067" s="388">
        <f t="shared" si="4540"/>
        <v>0</v>
      </c>
      <c r="BB2067" s="379">
        <f t="shared" si="4742"/>
        <v>0</v>
      </c>
      <c r="BC2067" s="380">
        <f t="shared" si="4541"/>
        <v>0</v>
      </c>
      <c r="BD2067" s="292">
        <f t="shared" si="4542"/>
        <v>0</v>
      </c>
      <c r="BE2067" s="388">
        <f t="shared" si="4543"/>
        <v>0</v>
      </c>
      <c r="BF2067" s="379">
        <f t="shared" si="4743"/>
        <v>0</v>
      </c>
      <c r="BG2067" s="380">
        <f t="shared" si="4544"/>
        <v>0</v>
      </c>
      <c r="BH2067" s="292">
        <f t="shared" si="4545"/>
        <v>0</v>
      </c>
      <c r="CA2067" s="303"/>
      <c r="CB2067" s="421"/>
      <c r="CC2067" s="375"/>
      <c r="CD2067" s="375"/>
      <c r="CE2067" s="375"/>
      <c r="CF2067" s="375"/>
      <c r="CG2067" s="375"/>
      <c r="CH2067" s="375"/>
      <c r="CI2067" s="375"/>
      <c r="CJ2067" s="375"/>
      <c r="CK2067" s="375"/>
      <c r="CL2067" s="375"/>
      <c r="CM2067" s="375"/>
      <c r="CN2067" s="311"/>
      <c r="CO2067" s="311"/>
      <c r="CP2067" s="311"/>
      <c r="CQ2067" s="311"/>
      <c r="CR2067" s="311"/>
      <c r="CS2067" s="311"/>
      <c r="CT2067" s="311"/>
      <c r="CU2067" s="311"/>
      <c r="CV2067" s="311"/>
      <c r="CW2067" s="311"/>
      <c r="CX2067" s="311"/>
      <c r="CY2067" s="311"/>
      <c r="CZ2067" s="311"/>
      <c r="DA2067" s="311"/>
      <c r="DB2067" s="311"/>
      <c r="DC2067" s="311"/>
      <c r="DD2067" s="311"/>
      <c r="DE2067" s="311"/>
      <c r="DG2067" s="616"/>
      <c r="DH2067" s="617"/>
      <c r="DI2067" s="415"/>
      <c r="DJ2067" s="416"/>
      <c r="DK2067" s="416"/>
      <c r="DL2067" s="416"/>
      <c r="DM2067" s="416"/>
      <c r="DN2067" s="416"/>
      <c r="DO2067" s="416"/>
      <c r="DP2067" s="416"/>
      <c r="DQ2067" s="416"/>
      <c r="DR2067" s="416"/>
      <c r="DS2067" s="416"/>
      <c r="DT2067" s="416"/>
      <c r="DU2067" s="416"/>
      <c r="DV2067" s="416"/>
      <c r="DW2067" s="416"/>
      <c r="DX2067" s="416"/>
      <c r="DY2067" s="416"/>
      <c r="DZ2067" s="416"/>
      <c r="EA2067" s="416"/>
      <c r="EB2067" s="416"/>
      <c r="EC2067" s="416"/>
      <c r="ED2067" s="416"/>
      <c r="EE2067" s="416"/>
      <c r="EF2067" s="416"/>
      <c r="EG2067" s="416"/>
      <c r="EH2067" s="416"/>
      <c r="EI2067" s="416"/>
      <c r="EJ2067" s="416"/>
      <c r="EK2067" s="416"/>
      <c r="EL2067" s="417"/>
    </row>
    <row r="2068" spans="1:142" ht="36" customHeight="1" x14ac:dyDescent="0.25">
      <c r="A2068" s="60"/>
      <c r="B2068" s="60"/>
      <c r="C2068" s="782"/>
      <c r="D2068" s="719"/>
      <c r="E2068" s="720"/>
      <c r="F2068" s="703" t="s">
        <v>388</v>
      </c>
      <c r="G2068" s="703"/>
      <c r="H2068" s="704" t="s">
        <v>389</v>
      </c>
      <c r="I2068" s="705"/>
      <c r="J2068" s="705"/>
      <c r="K2068" s="705"/>
      <c r="L2068" s="706"/>
      <c r="M2068" s="864"/>
      <c r="N2068" s="865"/>
      <c r="O2068" s="864"/>
      <c r="P2068" s="865"/>
      <c r="Q2068" s="864"/>
      <c r="R2068" s="865"/>
      <c r="S2068" s="868"/>
      <c r="T2068" s="869"/>
      <c r="U2068" s="280"/>
      <c r="V2068" s="280"/>
      <c r="W2068" s="628"/>
      <c r="X2068" s="628"/>
      <c r="Y2068" s="281"/>
      <c r="Z2068" s="281"/>
      <c r="AA2068" s="628"/>
      <c r="AB2068" s="628"/>
      <c r="AC2068" s="281"/>
      <c r="AD2068" s="281"/>
      <c r="AE2068" s="60"/>
      <c r="AF2068" s="259"/>
      <c r="AG2068" s="374">
        <f t="shared" si="4527"/>
        <v>18</v>
      </c>
      <c r="AH2068" s="399"/>
      <c r="AK2068" s="412">
        <f t="shared" si="4528"/>
        <v>0</v>
      </c>
      <c r="AL2068" s="379">
        <f t="shared" si="4738"/>
        <v>0</v>
      </c>
      <c r="AM2068" s="380">
        <f t="shared" si="4529"/>
        <v>0</v>
      </c>
      <c r="AN2068" s="292">
        <f t="shared" si="4530"/>
        <v>0</v>
      </c>
      <c r="AO2068" s="388">
        <f t="shared" si="4531"/>
        <v>0</v>
      </c>
      <c r="AP2068" s="379">
        <f t="shared" si="4739"/>
        <v>0</v>
      </c>
      <c r="AQ2068" s="380">
        <f t="shared" si="4532"/>
        <v>0</v>
      </c>
      <c r="AR2068" s="317">
        <f t="shared" si="4533"/>
        <v>0</v>
      </c>
      <c r="AS2068" s="388">
        <f t="shared" si="4534"/>
        <v>0</v>
      </c>
      <c r="AT2068" s="379">
        <f t="shared" si="4740"/>
        <v>0</v>
      </c>
      <c r="AU2068" s="380">
        <f t="shared" si="4535"/>
        <v>0</v>
      </c>
      <c r="AV2068" s="317">
        <f t="shared" si="4536"/>
        <v>0</v>
      </c>
      <c r="AW2068" s="388">
        <f t="shared" si="4537"/>
        <v>0</v>
      </c>
      <c r="AX2068" s="379">
        <f t="shared" si="4741"/>
        <v>0</v>
      </c>
      <c r="AY2068" s="380">
        <f t="shared" si="4538"/>
        <v>0</v>
      </c>
      <c r="AZ2068" s="292">
        <f t="shared" si="4539"/>
        <v>0</v>
      </c>
      <c r="BA2068" s="388">
        <f t="shared" si="4540"/>
        <v>0</v>
      </c>
      <c r="BB2068" s="379">
        <f t="shared" si="4742"/>
        <v>0</v>
      </c>
      <c r="BC2068" s="380">
        <f t="shared" si="4541"/>
        <v>0</v>
      </c>
      <c r="BD2068" s="292">
        <f t="shared" si="4542"/>
        <v>0</v>
      </c>
      <c r="BE2068" s="388">
        <f t="shared" si="4543"/>
        <v>0</v>
      </c>
      <c r="BF2068" s="379">
        <f t="shared" si="4743"/>
        <v>0</v>
      </c>
      <c r="BG2068" s="380">
        <f t="shared" si="4544"/>
        <v>0</v>
      </c>
      <c r="BH2068" s="292">
        <f t="shared" si="4545"/>
        <v>0</v>
      </c>
      <c r="CA2068" s="299" t="s">
        <v>60</v>
      </c>
      <c r="CB2068" s="421"/>
      <c r="CC2068" s="375"/>
      <c r="CD2068" s="375"/>
      <c r="CE2068" s="375"/>
      <c r="CF2068" s="375"/>
      <c r="CG2068" s="375"/>
      <c r="CH2068" s="375"/>
      <c r="CI2068" s="375"/>
      <c r="CJ2068" s="375"/>
      <c r="CK2068" s="375"/>
      <c r="CL2068" s="375"/>
      <c r="CM2068" s="375"/>
      <c r="CN2068" s="423">
        <f t="shared" ref="CN2068" si="4744">IF(M2068="",0,M2068)</f>
        <v>0</v>
      </c>
      <c r="CO2068" s="423">
        <f t="shared" ref="CO2068" si="4745">IF(N2068="",0,N2068)</f>
        <v>0</v>
      </c>
      <c r="CP2068" s="423">
        <f t="shared" ref="CP2068" si="4746">IF(O2068="",0,O2068)</f>
        <v>0</v>
      </c>
      <c r="CQ2068" s="423">
        <f t="shared" ref="CQ2068" si="4747">IF(P2068="",0,P2068)</f>
        <v>0</v>
      </c>
      <c r="CR2068" s="423">
        <f t="shared" ref="CR2068" si="4748">IF(Q2068="",0,Q2068)</f>
        <v>0</v>
      </c>
      <c r="CS2068" s="423">
        <f t="shared" ref="CS2068" si="4749">IF(R2068="",0,R2068)</f>
        <v>0</v>
      </c>
      <c r="CT2068" s="423">
        <f t="shared" ref="CT2068" si="4750">IF(S2068="",0,S2068)</f>
        <v>0</v>
      </c>
      <c r="CU2068" s="423">
        <f t="shared" ref="CU2068" si="4751">IF(T2068="",0,T2068)</f>
        <v>0</v>
      </c>
      <c r="CV2068" s="423">
        <f t="shared" ref="CV2068" si="4752">IF(U2068="",0,U2068)</f>
        <v>0</v>
      </c>
      <c r="CW2068" s="423">
        <f t="shared" ref="CW2068" si="4753">IF(V2068="",0,V2068)</f>
        <v>0</v>
      </c>
      <c r="CX2068" s="423">
        <f t="shared" ref="CX2068" si="4754">IF(W2068="",0,W2068)</f>
        <v>0</v>
      </c>
      <c r="CY2068" s="423">
        <f t="shared" ref="CY2068" si="4755">IF(X2068="",0,X2068)</f>
        <v>0</v>
      </c>
      <c r="CZ2068" s="423">
        <f t="shared" ref="CZ2068" si="4756">IF(Y2068="",0,Y2068)</f>
        <v>0</v>
      </c>
      <c r="DA2068" s="423">
        <f t="shared" ref="DA2068" si="4757">IF(Z2068="",0,Z2068)</f>
        <v>0</v>
      </c>
      <c r="DB2068" s="423">
        <f t="shared" ref="DB2068" si="4758">IF(AA2068="",0,AA2068)</f>
        <v>0</v>
      </c>
      <c r="DC2068" s="423">
        <f t="shared" ref="DC2068" si="4759">IF(AB2068="",0,AB2068)</f>
        <v>0</v>
      </c>
      <c r="DD2068" s="423">
        <f t="shared" ref="DD2068" si="4760">IF(AC2068="",0,AC2068)</f>
        <v>0</v>
      </c>
      <c r="DE2068" s="423">
        <f t="shared" ref="DE2068" si="4761">IF(AD2068="",0,AD2068)</f>
        <v>0</v>
      </c>
      <c r="DG2068" s="610"/>
      <c r="DH2068" s="611"/>
      <c r="DI2068" s="415"/>
      <c r="DJ2068" s="416"/>
      <c r="DK2068" s="416"/>
      <c r="DL2068" s="416"/>
      <c r="DM2068" s="416"/>
      <c r="DN2068" s="416"/>
      <c r="DO2068" s="416"/>
      <c r="DP2068" s="416"/>
      <c r="DQ2068" s="416"/>
      <c r="DR2068" s="416"/>
      <c r="DS2068" s="416"/>
      <c r="DT2068" s="416"/>
      <c r="DU2068" s="416"/>
      <c r="DV2068" s="416"/>
      <c r="DW2068" s="416"/>
      <c r="DX2068" s="416"/>
      <c r="DY2068" s="416"/>
      <c r="DZ2068" s="416"/>
      <c r="EA2068" s="416"/>
      <c r="EB2068" s="416"/>
      <c r="EC2068" s="416"/>
      <c r="ED2068" s="416"/>
      <c r="EE2068" s="416"/>
      <c r="EF2068" s="416"/>
      <c r="EG2068" s="416"/>
      <c r="EH2068" s="416"/>
      <c r="EI2068" s="416"/>
      <c r="EJ2068" s="416"/>
      <c r="EK2068" s="416"/>
      <c r="EL2068" s="417"/>
    </row>
    <row r="2069" spans="1:142" ht="36" customHeight="1" x14ac:dyDescent="0.25">
      <c r="A2069" s="60"/>
      <c r="B2069" s="60"/>
      <c r="C2069" s="782"/>
      <c r="D2069" s="719"/>
      <c r="E2069" s="720"/>
      <c r="F2069" s="702" t="s">
        <v>390</v>
      </c>
      <c r="G2069" s="702"/>
      <c r="H2069" s="188"/>
      <c r="I2069" s="700" t="s">
        <v>394</v>
      </c>
      <c r="J2069" s="700"/>
      <c r="K2069" s="700"/>
      <c r="L2069" s="701"/>
      <c r="M2069" s="864"/>
      <c r="N2069" s="865"/>
      <c r="O2069" s="864"/>
      <c r="P2069" s="865"/>
      <c r="Q2069" s="864"/>
      <c r="R2069" s="865"/>
      <c r="S2069" s="868"/>
      <c r="T2069" s="869"/>
      <c r="U2069" s="280"/>
      <c r="V2069" s="280"/>
      <c r="W2069" s="628"/>
      <c r="X2069" s="628"/>
      <c r="Y2069" s="281"/>
      <c r="Z2069" s="281"/>
      <c r="AA2069" s="628"/>
      <c r="AB2069" s="628"/>
      <c r="AC2069" s="281"/>
      <c r="AD2069" s="281"/>
      <c r="AE2069" s="60"/>
      <c r="AF2069" s="259"/>
      <c r="AG2069" s="374">
        <f t="shared" si="4527"/>
        <v>18</v>
      </c>
      <c r="AH2069" s="399"/>
      <c r="AK2069" s="412">
        <f t="shared" si="4528"/>
        <v>0</v>
      </c>
      <c r="AL2069" s="379">
        <f t="shared" si="4738"/>
        <v>0</v>
      </c>
      <c r="AM2069" s="380">
        <f t="shared" si="4529"/>
        <v>0</v>
      </c>
      <c r="AN2069" s="292">
        <f t="shared" si="4530"/>
        <v>0</v>
      </c>
      <c r="AO2069" s="388">
        <f t="shared" si="4531"/>
        <v>0</v>
      </c>
      <c r="AP2069" s="379">
        <f t="shared" si="4739"/>
        <v>0</v>
      </c>
      <c r="AQ2069" s="380">
        <f t="shared" si="4532"/>
        <v>0</v>
      </c>
      <c r="AR2069" s="317">
        <f t="shared" si="4533"/>
        <v>0</v>
      </c>
      <c r="AS2069" s="388">
        <f t="shared" si="4534"/>
        <v>0</v>
      </c>
      <c r="AT2069" s="379">
        <f t="shared" si="4740"/>
        <v>0</v>
      </c>
      <c r="AU2069" s="380">
        <f t="shared" si="4535"/>
        <v>0</v>
      </c>
      <c r="AV2069" s="317">
        <f t="shared" si="4536"/>
        <v>0</v>
      </c>
      <c r="AW2069" s="388">
        <f t="shared" si="4537"/>
        <v>0</v>
      </c>
      <c r="AX2069" s="379">
        <f t="shared" si="4741"/>
        <v>0</v>
      </c>
      <c r="AY2069" s="380">
        <f t="shared" si="4538"/>
        <v>0</v>
      </c>
      <c r="AZ2069" s="292">
        <f t="shared" si="4539"/>
        <v>0</v>
      </c>
      <c r="BA2069" s="388">
        <f t="shared" si="4540"/>
        <v>0</v>
      </c>
      <c r="BB2069" s="379">
        <f t="shared" si="4742"/>
        <v>0</v>
      </c>
      <c r="BC2069" s="380">
        <f t="shared" si="4541"/>
        <v>0</v>
      </c>
      <c r="BD2069" s="292">
        <f t="shared" si="4542"/>
        <v>0</v>
      </c>
      <c r="BE2069" s="388">
        <f t="shared" si="4543"/>
        <v>0</v>
      </c>
      <c r="BF2069" s="379">
        <f t="shared" si="4743"/>
        <v>0</v>
      </c>
      <c r="BG2069" s="380">
        <f t="shared" si="4544"/>
        <v>0</v>
      </c>
      <c r="BH2069" s="292">
        <f t="shared" si="4545"/>
        <v>0</v>
      </c>
      <c r="CA2069" s="299" t="s">
        <v>1917</v>
      </c>
      <c r="CB2069" s="421"/>
      <c r="CC2069" s="375"/>
      <c r="CD2069" s="375"/>
      <c r="CE2069" s="375"/>
      <c r="CF2069" s="375"/>
      <c r="CG2069" s="375"/>
      <c r="CH2069" s="375"/>
      <c r="CI2069" s="375"/>
      <c r="CJ2069" s="375"/>
      <c r="CK2069" s="375"/>
      <c r="CL2069" s="375"/>
      <c r="CM2069" s="375"/>
      <c r="CN2069" s="301">
        <f t="shared" ref="CN2069" si="4762">SUM(M2069:M2072)</f>
        <v>0</v>
      </c>
      <c r="CO2069" s="301">
        <f t="shared" ref="CO2069" si="4763">SUM(N2069:N2072)</f>
        <v>0</v>
      </c>
      <c r="CP2069" s="301">
        <f t="shared" ref="CP2069" si="4764">SUM(O2069:O2072)</f>
        <v>0</v>
      </c>
      <c r="CQ2069" s="301">
        <f t="shared" ref="CQ2069" si="4765">SUM(P2069:P2072)</f>
        <v>0</v>
      </c>
      <c r="CR2069" s="301">
        <f t="shared" ref="CR2069" si="4766">SUM(Q2069:Q2072)</f>
        <v>0</v>
      </c>
      <c r="CS2069" s="301">
        <f t="shared" ref="CS2069" si="4767">SUM(R2069:R2072)</f>
        <v>0</v>
      </c>
      <c r="CT2069" s="301">
        <f t="shared" ref="CT2069" si="4768">SUM(S2069:S2072)</f>
        <v>0</v>
      </c>
      <c r="CU2069" s="301">
        <f t="shared" ref="CU2069" si="4769">SUM(T2069:T2072)</f>
        <v>0</v>
      </c>
      <c r="CV2069" s="301">
        <f t="shared" ref="CV2069" si="4770">SUM(U2069:U2072)</f>
        <v>0</v>
      </c>
      <c r="CW2069" s="301">
        <f t="shared" ref="CW2069" si="4771">SUM(V2069:V2072)</f>
        <v>0</v>
      </c>
      <c r="CX2069" s="301">
        <f t="shared" ref="CX2069" si="4772">SUM(W2069:W2072)</f>
        <v>0</v>
      </c>
      <c r="CY2069" s="301">
        <f t="shared" ref="CY2069" si="4773">SUM(X2069:X2072)</f>
        <v>0</v>
      </c>
      <c r="CZ2069" s="301">
        <f t="shared" ref="CZ2069" si="4774">SUM(Y2069:Y2072)</f>
        <v>0</v>
      </c>
      <c r="DA2069" s="301">
        <f t="shared" ref="DA2069" si="4775">SUM(Z2069:Z2072)</f>
        <v>0</v>
      </c>
      <c r="DB2069" s="301">
        <f t="shared" ref="DB2069" si="4776">SUM(AA2069:AA2072)</f>
        <v>0</v>
      </c>
      <c r="DC2069" s="301">
        <f t="shared" ref="DC2069" si="4777">SUM(AB2069:AB2072)</f>
        <v>0</v>
      </c>
      <c r="DD2069" s="301">
        <f t="shared" ref="DD2069" si="4778">SUM(AC2069:AC2072)</f>
        <v>0</v>
      </c>
      <c r="DE2069" s="301">
        <f t="shared" ref="DE2069" si="4779">SUM(AD2069:AD2072)</f>
        <v>0</v>
      </c>
      <c r="DG2069" s="612"/>
      <c r="DH2069" s="613"/>
      <c r="DI2069" s="415"/>
      <c r="DJ2069" s="416"/>
      <c r="DK2069" s="416"/>
      <c r="DL2069" s="416"/>
      <c r="DM2069" s="416"/>
      <c r="DN2069" s="416"/>
      <c r="DO2069" s="416"/>
      <c r="DP2069" s="416"/>
      <c r="DQ2069" s="416"/>
      <c r="DR2069" s="416"/>
      <c r="DS2069" s="416"/>
      <c r="DT2069" s="416"/>
      <c r="DU2069" s="416"/>
      <c r="DV2069" s="416"/>
      <c r="DW2069" s="416"/>
      <c r="DX2069" s="416"/>
      <c r="DY2069" s="416"/>
      <c r="DZ2069" s="416"/>
      <c r="EA2069" s="416"/>
      <c r="EB2069" s="416"/>
      <c r="EC2069" s="416"/>
      <c r="ED2069" s="416"/>
      <c r="EE2069" s="416"/>
      <c r="EF2069" s="416"/>
      <c r="EG2069" s="416"/>
      <c r="EH2069" s="416"/>
      <c r="EI2069" s="416"/>
      <c r="EJ2069" s="416"/>
      <c r="EK2069" s="416"/>
      <c r="EL2069" s="417"/>
    </row>
    <row r="2070" spans="1:142" ht="36" customHeight="1" x14ac:dyDescent="0.25">
      <c r="A2070" s="60"/>
      <c r="B2070" s="60"/>
      <c r="C2070" s="782"/>
      <c r="D2070" s="719"/>
      <c r="E2070" s="720"/>
      <c r="F2070" s="702" t="s">
        <v>391</v>
      </c>
      <c r="G2070" s="702"/>
      <c r="H2070" s="188"/>
      <c r="I2070" s="700" t="s">
        <v>395</v>
      </c>
      <c r="J2070" s="700"/>
      <c r="K2070" s="700"/>
      <c r="L2070" s="701"/>
      <c r="M2070" s="864"/>
      <c r="N2070" s="865"/>
      <c r="O2070" s="864"/>
      <c r="P2070" s="865"/>
      <c r="Q2070" s="864"/>
      <c r="R2070" s="865"/>
      <c r="S2070" s="868"/>
      <c r="T2070" s="869"/>
      <c r="U2070" s="280"/>
      <c r="V2070" s="280"/>
      <c r="W2070" s="628"/>
      <c r="X2070" s="628"/>
      <c r="Y2070" s="281"/>
      <c r="Z2070" s="281"/>
      <c r="AA2070" s="628"/>
      <c r="AB2070" s="628"/>
      <c r="AC2070" s="281"/>
      <c r="AD2070" s="281"/>
      <c r="AE2070" s="60"/>
      <c r="AF2070" s="259"/>
      <c r="AG2070" s="374">
        <f t="shared" si="4527"/>
        <v>18</v>
      </c>
      <c r="AH2070" s="399"/>
      <c r="AK2070" s="412">
        <f t="shared" si="4528"/>
        <v>0</v>
      </c>
      <c r="AL2070" s="379">
        <f t="shared" si="4738"/>
        <v>0</v>
      </c>
      <c r="AM2070" s="380">
        <f t="shared" si="4529"/>
        <v>0</v>
      </c>
      <c r="AN2070" s="292">
        <f t="shared" si="4530"/>
        <v>0</v>
      </c>
      <c r="AO2070" s="388">
        <f t="shared" si="4531"/>
        <v>0</v>
      </c>
      <c r="AP2070" s="379">
        <f t="shared" si="4739"/>
        <v>0</v>
      </c>
      <c r="AQ2070" s="380">
        <f t="shared" si="4532"/>
        <v>0</v>
      </c>
      <c r="AR2070" s="317">
        <f t="shared" si="4533"/>
        <v>0</v>
      </c>
      <c r="AS2070" s="388">
        <f t="shared" si="4534"/>
        <v>0</v>
      </c>
      <c r="AT2070" s="379">
        <f t="shared" si="4740"/>
        <v>0</v>
      </c>
      <c r="AU2070" s="380">
        <f t="shared" si="4535"/>
        <v>0</v>
      </c>
      <c r="AV2070" s="317">
        <f t="shared" si="4536"/>
        <v>0</v>
      </c>
      <c r="AW2070" s="388">
        <f t="shared" si="4537"/>
        <v>0</v>
      </c>
      <c r="AX2070" s="379">
        <f t="shared" si="4741"/>
        <v>0</v>
      </c>
      <c r="AY2070" s="380">
        <f t="shared" si="4538"/>
        <v>0</v>
      </c>
      <c r="AZ2070" s="292">
        <f t="shared" si="4539"/>
        <v>0</v>
      </c>
      <c r="BA2070" s="388">
        <f t="shared" si="4540"/>
        <v>0</v>
      </c>
      <c r="BB2070" s="379">
        <f t="shared" si="4742"/>
        <v>0</v>
      </c>
      <c r="BC2070" s="380">
        <f t="shared" si="4541"/>
        <v>0</v>
      </c>
      <c r="BD2070" s="292">
        <f t="shared" si="4542"/>
        <v>0</v>
      </c>
      <c r="BE2070" s="388">
        <f t="shared" si="4543"/>
        <v>0</v>
      </c>
      <c r="BF2070" s="379">
        <f t="shared" si="4743"/>
        <v>0</v>
      </c>
      <c r="BG2070" s="380">
        <f t="shared" si="4544"/>
        <v>0</v>
      </c>
      <c r="BH2070" s="292">
        <f t="shared" si="4545"/>
        <v>0</v>
      </c>
      <c r="CA2070" s="299" t="s">
        <v>1910</v>
      </c>
      <c r="CB2070" s="421"/>
      <c r="CC2070" s="375"/>
      <c r="CD2070" s="375"/>
      <c r="CE2070" s="375"/>
      <c r="CF2070" s="375"/>
      <c r="CG2070" s="375"/>
      <c r="CH2070" s="375"/>
      <c r="CI2070" s="375"/>
      <c r="CJ2070" s="375"/>
      <c r="CK2070" s="375"/>
      <c r="CL2070" s="375"/>
      <c r="CM2070" s="375"/>
      <c r="CN2070" s="422">
        <f t="shared" ref="CN2070" si="4780">IF(CN2068="NA",COUNTIF(M2069:M2072,"NA"),COUNTIF(M2069:M2072,"NS"))</f>
        <v>0</v>
      </c>
      <c r="CO2070" s="422">
        <f t="shared" ref="CO2070" si="4781">IF(CO2068="NA",COUNTIF(N2069:N2072,"NA"),COUNTIF(N2069:N2072,"NS"))</f>
        <v>0</v>
      </c>
      <c r="CP2070" s="422">
        <f t="shared" ref="CP2070" si="4782">IF(CP2068="NA",COUNTIF(O2069:O2072,"NA"),COUNTIF(O2069:O2072,"NS"))</f>
        <v>0</v>
      </c>
      <c r="CQ2070" s="422">
        <f t="shared" ref="CQ2070" si="4783">IF(CQ2068="NA",COUNTIF(P2069:P2072,"NA"),COUNTIF(P2069:P2072,"NS"))</f>
        <v>0</v>
      </c>
      <c r="CR2070" s="422">
        <f t="shared" ref="CR2070" si="4784">IF(CR2068="NA",COUNTIF(Q2069:Q2072,"NA"),COUNTIF(Q2069:Q2072,"NS"))</f>
        <v>0</v>
      </c>
      <c r="CS2070" s="422">
        <f t="shared" ref="CS2070" si="4785">IF(CS2068="NA",COUNTIF(R2069:R2072,"NA"),COUNTIF(R2069:R2072,"NS"))</f>
        <v>0</v>
      </c>
      <c r="CT2070" s="422">
        <f t="shared" ref="CT2070" si="4786">IF(CT2068="NA",COUNTIF(S2069:S2072,"NA"),COUNTIF(S2069:S2072,"NS"))</f>
        <v>0</v>
      </c>
      <c r="CU2070" s="422">
        <f t="shared" ref="CU2070" si="4787">IF(CU2068="NA",COUNTIF(T2069:T2072,"NA"),COUNTIF(T2069:T2072,"NS"))</f>
        <v>0</v>
      </c>
      <c r="CV2070" s="422">
        <f t="shared" ref="CV2070" si="4788">IF(CV2068="NA",COUNTIF(U2069:U2072,"NA"),COUNTIF(U2069:U2072,"NS"))</f>
        <v>0</v>
      </c>
      <c r="CW2070" s="422">
        <f t="shared" ref="CW2070" si="4789">IF(CW2068="NA",COUNTIF(V2069:V2072,"NA"),COUNTIF(V2069:V2072,"NS"))</f>
        <v>0</v>
      </c>
      <c r="CX2070" s="422">
        <f t="shared" ref="CX2070" si="4790">IF(CX2068="NA",COUNTIF(W2069:W2072,"NA"),COUNTIF(W2069:W2072,"NS"))</f>
        <v>0</v>
      </c>
      <c r="CY2070" s="422">
        <f t="shared" ref="CY2070" si="4791">IF(CY2068="NA",COUNTIF(X2069:X2072,"NA"),COUNTIF(X2069:X2072,"NS"))</f>
        <v>0</v>
      </c>
      <c r="CZ2070" s="422">
        <f t="shared" ref="CZ2070" si="4792">IF(CZ2068="NA",COUNTIF(Y2069:Y2072,"NA"),COUNTIF(Y2069:Y2072,"NS"))</f>
        <v>0</v>
      </c>
      <c r="DA2070" s="422">
        <f t="shared" ref="DA2070" si="4793">IF(DA2068="NA",COUNTIF(Z2069:Z2072,"NA"),COUNTIF(Z2069:Z2072,"NS"))</f>
        <v>0</v>
      </c>
      <c r="DB2070" s="422">
        <f t="shared" ref="DB2070" si="4794">IF(DB2068="NA",COUNTIF(AA2069:AA2072,"NA"),COUNTIF(AA2069:AA2072,"NS"))</f>
        <v>0</v>
      </c>
      <c r="DC2070" s="422">
        <f t="shared" ref="DC2070" si="4795">IF(DC2068="NA",COUNTIF(AB2069:AB2072,"NA"),COUNTIF(AB2069:AB2072,"NS"))</f>
        <v>0</v>
      </c>
      <c r="DD2070" s="422">
        <f t="shared" ref="DD2070" si="4796">IF(DD2068="NA",COUNTIF(AC2069:AC2072,"NA"),COUNTIF(AC2069:AC2072,"NS"))</f>
        <v>0</v>
      </c>
      <c r="DE2070" s="422">
        <f t="shared" ref="DE2070" si="4797">IF(DE2068="NA",COUNTIF(AD2069:AD2072,"NA"),COUNTIF(AD2069:AD2072,"NS"))</f>
        <v>0</v>
      </c>
      <c r="DG2070" s="612"/>
      <c r="DH2070" s="613"/>
      <c r="DI2070" s="415"/>
      <c r="DJ2070" s="416"/>
      <c r="DK2070" s="416"/>
      <c r="DL2070" s="416"/>
      <c r="DM2070" s="416"/>
      <c r="DN2070" s="416"/>
      <c r="DO2070" s="416"/>
      <c r="DP2070" s="416"/>
      <c r="DQ2070" s="416"/>
      <c r="DR2070" s="416"/>
      <c r="DS2070" s="416"/>
      <c r="DT2070" s="416"/>
      <c r="DU2070" s="416"/>
      <c r="DV2070" s="416"/>
      <c r="DW2070" s="416"/>
      <c r="DX2070" s="416"/>
      <c r="DY2070" s="416"/>
      <c r="DZ2070" s="416"/>
      <c r="EA2070" s="416"/>
      <c r="EB2070" s="416"/>
      <c r="EC2070" s="416"/>
      <c r="ED2070" s="416"/>
      <c r="EE2070" s="416"/>
      <c r="EF2070" s="416"/>
      <c r="EG2070" s="416"/>
      <c r="EH2070" s="416"/>
      <c r="EI2070" s="416"/>
      <c r="EJ2070" s="416"/>
      <c r="EK2070" s="416"/>
      <c r="EL2070" s="417"/>
    </row>
    <row r="2071" spans="1:142" ht="36" customHeight="1" x14ac:dyDescent="0.25">
      <c r="A2071" s="60"/>
      <c r="B2071" s="60"/>
      <c r="C2071" s="782"/>
      <c r="D2071" s="719"/>
      <c r="E2071" s="720"/>
      <c r="F2071" s="702" t="s">
        <v>392</v>
      </c>
      <c r="G2071" s="702"/>
      <c r="H2071" s="188"/>
      <c r="I2071" s="700" t="s">
        <v>396</v>
      </c>
      <c r="J2071" s="700"/>
      <c r="K2071" s="700"/>
      <c r="L2071" s="701"/>
      <c r="M2071" s="864"/>
      <c r="N2071" s="865"/>
      <c r="O2071" s="864"/>
      <c r="P2071" s="865"/>
      <c r="Q2071" s="864"/>
      <c r="R2071" s="865"/>
      <c r="S2071" s="868"/>
      <c r="T2071" s="869"/>
      <c r="U2071" s="280"/>
      <c r="V2071" s="280"/>
      <c r="W2071" s="628"/>
      <c r="X2071" s="628"/>
      <c r="Y2071" s="281"/>
      <c r="Z2071" s="281"/>
      <c r="AA2071" s="628"/>
      <c r="AB2071" s="628"/>
      <c r="AC2071" s="281"/>
      <c r="AD2071" s="281"/>
      <c r="AE2071" s="60"/>
      <c r="AF2071" s="259"/>
      <c r="AG2071" s="374">
        <f t="shared" si="4527"/>
        <v>18</v>
      </c>
      <c r="AH2071" s="399"/>
      <c r="AK2071" s="412">
        <f t="shared" si="4528"/>
        <v>0</v>
      </c>
      <c r="AL2071" s="379">
        <f t="shared" si="4738"/>
        <v>0</v>
      </c>
      <c r="AM2071" s="380">
        <f t="shared" si="4529"/>
        <v>0</v>
      </c>
      <c r="AN2071" s="292">
        <f t="shared" si="4530"/>
        <v>0</v>
      </c>
      <c r="AO2071" s="388">
        <f t="shared" si="4531"/>
        <v>0</v>
      </c>
      <c r="AP2071" s="379">
        <f t="shared" si="4739"/>
        <v>0</v>
      </c>
      <c r="AQ2071" s="380">
        <f t="shared" si="4532"/>
        <v>0</v>
      </c>
      <c r="AR2071" s="317">
        <f t="shared" si="4533"/>
        <v>0</v>
      </c>
      <c r="AS2071" s="388">
        <f t="shared" si="4534"/>
        <v>0</v>
      </c>
      <c r="AT2071" s="379">
        <f t="shared" si="4740"/>
        <v>0</v>
      </c>
      <c r="AU2071" s="380">
        <f t="shared" si="4535"/>
        <v>0</v>
      </c>
      <c r="AV2071" s="317">
        <f t="shared" si="4536"/>
        <v>0</v>
      </c>
      <c r="AW2071" s="388">
        <f t="shared" si="4537"/>
        <v>0</v>
      </c>
      <c r="AX2071" s="379">
        <f t="shared" si="4741"/>
        <v>0</v>
      </c>
      <c r="AY2071" s="380">
        <f t="shared" si="4538"/>
        <v>0</v>
      </c>
      <c r="AZ2071" s="292">
        <f t="shared" si="4539"/>
        <v>0</v>
      </c>
      <c r="BA2071" s="388">
        <f t="shared" si="4540"/>
        <v>0</v>
      </c>
      <c r="BB2071" s="379">
        <f t="shared" si="4742"/>
        <v>0</v>
      </c>
      <c r="BC2071" s="380">
        <f t="shared" si="4541"/>
        <v>0</v>
      </c>
      <c r="BD2071" s="292">
        <f t="shared" si="4542"/>
        <v>0</v>
      </c>
      <c r="BE2071" s="388">
        <f t="shared" si="4543"/>
        <v>0</v>
      </c>
      <c r="BF2071" s="379">
        <f t="shared" si="4743"/>
        <v>0</v>
      </c>
      <c r="BG2071" s="380">
        <f t="shared" si="4544"/>
        <v>0</v>
      </c>
      <c r="BH2071" s="292">
        <f t="shared" si="4545"/>
        <v>0</v>
      </c>
      <c r="CA2071" s="299" t="s">
        <v>1918</v>
      </c>
      <c r="CB2071" s="427"/>
      <c r="CC2071" s="375"/>
      <c r="CD2071" s="375"/>
      <c r="CE2071" s="375"/>
      <c r="CF2071" s="375"/>
      <c r="CG2071" s="375"/>
      <c r="CH2071" s="375"/>
      <c r="CI2071" s="375"/>
      <c r="CJ2071" s="375"/>
      <c r="CK2071" s="375"/>
      <c r="CL2071" s="375"/>
      <c r="CM2071" s="375"/>
      <c r="CN2071" s="425">
        <f t="shared" ref="CN2071:DD2071" si="4798">IF(OR(AND(CN2068=0,CN2070&gt;0),AND(CN2068="NS",CN2069&gt;0),AND(CN2068="NS",CN2069=0,CN2070=0)),1,IF(OR(AND(CN2070&gt;=2,CN2069&lt;CN2068),AND(CN2068="NS",CN2069=0,CN2070&gt;0),OR(CN2068=CN2069,AND(CN2068="",CN2070=0,CN2069=0))),0,1))</f>
        <v>0</v>
      </c>
      <c r="CO2071" s="425">
        <f t="shared" si="4798"/>
        <v>0</v>
      </c>
      <c r="CP2071" s="425">
        <f t="shared" si="4798"/>
        <v>0</v>
      </c>
      <c r="CQ2071" s="425">
        <f t="shared" si="4798"/>
        <v>0</v>
      </c>
      <c r="CR2071" s="425">
        <f t="shared" si="4798"/>
        <v>0</v>
      </c>
      <c r="CS2071" s="425">
        <f t="shared" si="4798"/>
        <v>0</v>
      </c>
      <c r="CT2071" s="425">
        <f t="shared" si="4798"/>
        <v>0</v>
      </c>
      <c r="CU2071" s="425">
        <f t="shared" si="4798"/>
        <v>0</v>
      </c>
      <c r="CV2071" s="425">
        <f t="shared" si="4798"/>
        <v>0</v>
      </c>
      <c r="CW2071" s="425">
        <f t="shared" si="4798"/>
        <v>0</v>
      </c>
      <c r="CX2071" s="425">
        <f t="shared" si="4798"/>
        <v>0</v>
      </c>
      <c r="CY2071" s="425">
        <f t="shared" si="4798"/>
        <v>0</v>
      </c>
      <c r="CZ2071" s="425">
        <f t="shared" si="4798"/>
        <v>0</v>
      </c>
      <c r="DA2071" s="425">
        <f t="shared" si="4798"/>
        <v>0</v>
      </c>
      <c r="DB2071" s="425">
        <f t="shared" si="4798"/>
        <v>0</v>
      </c>
      <c r="DC2071" s="425">
        <f t="shared" si="4798"/>
        <v>0</v>
      </c>
      <c r="DD2071" s="425">
        <f t="shared" si="4798"/>
        <v>0</v>
      </c>
      <c r="DE2071" s="425">
        <f t="shared" ref="DE2071" si="4799">IF(OR(AND(DE2068=0,DE2070&gt;0),AND(DE2068="NS",DE2069&gt;0),AND(DE2068="NS",DE2069=0,DE2070=0)),1,IF(OR(AND(DE2070&gt;=2,DE2069&lt;DE2068),AND(DE2068="NS",DE2069=0,DE2070&gt;0),OR(DE2068=DE2069,AND(DE2068="",DE2070=0,DE2069=0))),0,1))</f>
        <v>0</v>
      </c>
      <c r="DF2071" s="400">
        <f>SUM(CN2071:DE2071)</f>
        <v>0</v>
      </c>
      <c r="DG2071" s="612"/>
      <c r="DH2071" s="613"/>
      <c r="DI2071" s="415"/>
      <c r="DJ2071" s="416"/>
      <c r="DK2071" s="416"/>
      <c r="DL2071" s="416"/>
      <c r="DM2071" s="416"/>
      <c r="DN2071" s="416"/>
      <c r="DO2071" s="416"/>
      <c r="DP2071" s="416"/>
      <c r="DQ2071" s="416"/>
      <c r="DR2071" s="416"/>
      <c r="DS2071" s="416"/>
      <c r="DT2071" s="416"/>
      <c r="DU2071" s="416"/>
      <c r="DV2071" s="416"/>
      <c r="DW2071" s="416"/>
      <c r="DX2071" s="416"/>
      <c r="DY2071" s="416"/>
      <c r="DZ2071" s="416"/>
      <c r="EA2071" s="416"/>
      <c r="EB2071" s="416"/>
      <c r="EC2071" s="416"/>
      <c r="ED2071" s="416"/>
      <c r="EE2071" s="416"/>
      <c r="EF2071" s="416"/>
      <c r="EG2071" s="416"/>
      <c r="EH2071" s="416"/>
      <c r="EI2071" s="416"/>
      <c r="EJ2071" s="416"/>
      <c r="EK2071" s="416"/>
      <c r="EL2071" s="417"/>
    </row>
    <row r="2072" spans="1:142" ht="48" customHeight="1" x14ac:dyDescent="0.25">
      <c r="A2072" s="60"/>
      <c r="B2072" s="60"/>
      <c r="C2072" s="782"/>
      <c r="D2072" s="719"/>
      <c r="E2072" s="720"/>
      <c r="F2072" s="702" t="s">
        <v>393</v>
      </c>
      <c r="G2072" s="702"/>
      <c r="H2072" s="188"/>
      <c r="I2072" s="700" t="s">
        <v>397</v>
      </c>
      <c r="J2072" s="700"/>
      <c r="K2072" s="700"/>
      <c r="L2072" s="701"/>
      <c r="M2072" s="864"/>
      <c r="N2072" s="865"/>
      <c r="O2072" s="864"/>
      <c r="P2072" s="865"/>
      <c r="Q2072" s="864"/>
      <c r="R2072" s="865"/>
      <c r="S2072" s="868"/>
      <c r="T2072" s="869"/>
      <c r="U2072" s="280"/>
      <c r="V2072" s="280"/>
      <c r="W2072" s="628"/>
      <c r="X2072" s="628"/>
      <c r="Y2072" s="281"/>
      <c r="Z2072" s="281"/>
      <c r="AA2072" s="628"/>
      <c r="AB2072" s="628"/>
      <c r="AC2072" s="281"/>
      <c r="AD2072" s="281"/>
      <c r="AE2072" s="60"/>
      <c r="AF2072" s="259"/>
      <c r="AG2072" s="374">
        <f t="shared" si="4527"/>
        <v>18</v>
      </c>
      <c r="AH2072" s="399"/>
      <c r="AK2072" s="412">
        <f t="shared" si="4528"/>
        <v>0</v>
      </c>
      <c r="AL2072" s="379">
        <f t="shared" si="4738"/>
        <v>0</v>
      </c>
      <c r="AM2072" s="380">
        <f t="shared" si="4529"/>
        <v>0</v>
      </c>
      <c r="AN2072" s="292">
        <f t="shared" si="4530"/>
        <v>0</v>
      </c>
      <c r="AO2072" s="388">
        <f t="shared" si="4531"/>
        <v>0</v>
      </c>
      <c r="AP2072" s="379">
        <f t="shared" si="4739"/>
        <v>0</v>
      </c>
      <c r="AQ2072" s="380">
        <f t="shared" si="4532"/>
        <v>0</v>
      </c>
      <c r="AR2072" s="317">
        <f t="shared" si="4533"/>
        <v>0</v>
      </c>
      <c r="AS2072" s="388">
        <f t="shared" si="4534"/>
        <v>0</v>
      </c>
      <c r="AT2072" s="379">
        <f t="shared" si="4740"/>
        <v>0</v>
      </c>
      <c r="AU2072" s="380">
        <f t="shared" si="4535"/>
        <v>0</v>
      </c>
      <c r="AV2072" s="317">
        <f t="shared" si="4536"/>
        <v>0</v>
      </c>
      <c r="AW2072" s="388">
        <f t="shared" si="4537"/>
        <v>0</v>
      </c>
      <c r="AX2072" s="379">
        <f t="shared" si="4741"/>
        <v>0</v>
      </c>
      <c r="AY2072" s="380">
        <f t="shared" si="4538"/>
        <v>0</v>
      </c>
      <c r="AZ2072" s="292">
        <f t="shared" si="4539"/>
        <v>0</v>
      </c>
      <c r="BA2072" s="388">
        <f t="shared" si="4540"/>
        <v>0</v>
      </c>
      <c r="BB2072" s="379">
        <f t="shared" si="4742"/>
        <v>0</v>
      </c>
      <c r="BC2072" s="380">
        <f t="shared" si="4541"/>
        <v>0</v>
      </c>
      <c r="BD2072" s="292">
        <f t="shared" si="4542"/>
        <v>0</v>
      </c>
      <c r="BE2072" s="388">
        <f t="shared" si="4543"/>
        <v>0</v>
      </c>
      <c r="BF2072" s="379">
        <f t="shared" si="4743"/>
        <v>0</v>
      </c>
      <c r="BG2072" s="380">
        <f t="shared" si="4544"/>
        <v>0</v>
      </c>
      <c r="BH2072" s="292">
        <f t="shared" si="4545"/>
        <v>0</v>
      </c>
      <c r="CA2072" s="303"/>
      <c r="CB2072" s="427"/>
      <c r="CC2072" s="375"/>
      <c r="CD2072" s="375"/>
      <c r="CE2072" s="375"/>
      <c r="CF2072" s="375"/>
      <c r="CG2072" s="375"/>
      <c r="CH2072" s="375"/>
      <c r="CI2072" s="375"/>
      <c r="CJ2072" s="375"/>
      <c r="CK2072" s="375"/>
      <c r="CL2072" s="375"/>
      <c r="CM2072" s="375"/>
      <c r="CN2072" s="311"/>
      <c r="CO2072" s="311"/>
      <c r="CP2072" s="311"/>
      <c r="CQ2072" s="311"/>
      <c r="CR2072" s="311"/>
      <c r="CS2072" s="311"/>
      <c r="CT2072" s="311"/>
      <c r="CU2072" s="311"/>
      <c r="CV2072" s="311"/>
      <c r="CW2072" s="311"/>
      <c r="CX2072" s="311"/>
      <c r="CY2072" s="311"/>
      <c r="CZ2072" s="311"/>
      <c r="DA2072" s="311"/>
      <c r="DB2072" s="311"/>
      <c r="DC2072" s="311"/>
      <c r="DD2072" s="311"/>
      <c r="DE2072" s="311"/>
      <c r="DG2072" s="612"/>
      <c r="DH2072" s="613"/>
      <c r="DI2072" s="415"/>
      <c r="DJ2072" s="416"/>
      <c r="DK2072" s="416"/>
      <c r="DL2072" s="416"/>
      <c r="DM2072" s="416"/>
      <c r="DN2072" s="416"/>
      <c r="DO2072" s="416"/>
      <c r="DP2072" s="416"/>
      <c r="DQ2072" s="416"/>
      <c r="DR2072" s="416"/>
      <c r="DS2072" s="416"/>
      <c r="DT2072" s="416"/>
      <c r="DU2072" s="416"/>
      <c r="DV2072" s="416"/>
      <c r="DW2072" s="416"/>
      <c r="DX2072" s="416"/>
      <c r="DY2072" s="416"/>
      <c r="DZ2072" s="416"/>
      <c r="EA2072" s="416"/>
      <c r="EB2072" s="416"/>
      <c r="EC2072" s="416"/>
      <c r="ED2072" s="416"/>
      <c r="EE2072" s="416"/>
      <c r="EF2072" s="416"/>
      <c r="EG2072" s="416"/>
      <c r="EH2072" s="416"/>
      <c r="EI2072" s="416"/>
      <c r="EJ2072" s="416"/>
      <c r="EK2072" s="416"/>
      <c r="EL2072" s="417"/>
    </row>
    <row r="2073" spans="1:142" ht="15" customHeight="1" x14ac:dyDescent="0.25">
      <c r="A2073" s="60"/>
      <c r="B2073" s="60"/>
      <c r="C2073" s="782"/>
      <c r="D2073" s="719"/>
      <c r="E2073" s="720"/>
      <c r="F2073" s="703" t="s">
        <v>398</v>
      </c>
      <c r="G2073" s="703"/>
      <c r="H2073" s="704" t="s">
        <v>399</v>
      </c>
      <c r="I2073" s="705"/>
      <c r="J2073" s="705"/>
      <c r="K2073" s="705"/>
      <c r="L2073" s="706"/>
      <c r="M2073" s="864"/>
      <c r="N2073" s="865"/>
      <c r="O2073" s="864"/>
      <c r="P2073" s="865"/>
      <c r="Q2073" s="864"/>
      <c r="R2073" s="865"/>
      <c r="S2073" s="868"/>
      <c r="T2073" s="869"/>
      <c r="U2073" s="280"/>
      <c r="V2073" s="280"/>
      <c r="W2073" s="628"/>
      <c r="X2073" s="628"/>
      <c r="Y2073" s="281"/>
      <c r="Z2073" s="281"/>
      <c r="AA2073" s="628"/>
      <c r="AB2073" s="628"/>
      <c r="AC2073" s="281"/>
      <c r="AD2073" s="281"/>
      <c r="AE2073" s="60"/>
      <c r="AF2073" s="259"/>
      <c r="AG2073" s="374">
        <f t="shared" si="4527"/>
        <v>18</v>
      </c>
      <c r="AH2073" s="399"/>
      <c r="AK2073" s="412">
        <f t="shared" si="4528"/>
        <v>0</v>
      </c>
      <c r="AL2073" s="379">
        <f t="shared" si="4738"/>
        <v>0</v>
      </c>
      <c r="AM2073" s="380">
        <f t="shared" si="4529"/>
        <v>0</v>
      </c>
      <c r="AN2073" s="292">
        <f t="shared" si="4530"/>
        <v>0</v>
      </c>
      <c r="AO2073" s="388">
        <f t="shared" si="4531"/>
        <v>0</v>
      </c>
      <c r="AP2073" s="379">
        <f t="shared" si="4739"/>
        <v>0</v>
      </c>
      <c r="AQ2073" s="380">
        <f t="shared" si="4532"/>
        <v>0</v>
      </c>
      <c r="AR2073" s="317">
        <f t="shared" si="4533"/>
        <v>0</v>
      </c>
      <c r="AS2073" s="388">
        <f t="shared" si="4534"/>
        <v>0</v>
      </c>
      <c r="AT2073" s="379">
        <f t="shared" si="4740"/>
        <v>0</v>
      </c>
      <c r="AU2073" s="380">
        <f t="shared" si="4535"/>
        <v>0</v>
      </c>
      <c r="AV2073" s="317">
        <f t="shared" si="4536"/>
        <v>0</v>
      </c>
      <c r="AW2073" s="388">
        <f t="shared" si="4537"/>
        <v>0</v>
      </c>
      <c r="AX2073" s="379">
        <f t="shared" si="4741"/>
        <v>0</v>
      </c>
      <c r="AY2073" s="380">
        <f t="shared" si="4538"/>
        <v>0</v>
      </c>
      <c r="AZ2073" s="292">
        <f t="shared" si="4539"/>
        <v>0</v>
      </c>
      <c r="BA2073" s="388">
        <f t="shared" si="4540"/>
        <v>0</v>
      </c>
      <c r="BB2073" s="379">
        <f t="shared" si="4742"/>
        <v>0</v>
      </c>
      <c r="BC2073" s="380">
        <f t="shared" si="4541"/>
        <v>0</v>
      </c>
      <c r="BD2073" s="292">
        <f t="shared" si="4542"/>
        <v>0</v>
      </c>
      <c r="BE2073" s="388">
        <f t="shared" si="4543"/>
        <v>0</v>
      </c>
      <c r="BF2073" s="379">
        <f t="shared" si="4743"/>
        <v>0</v>
      </c>
      <c r="BG2073" s="380">
        <f t="shared" si="4544"/>
        <v>0</v>
      </c>
      <c r="BH2073" s="292">
        <f t="shared" si="4545"/>
        <v>0</v>
      </c>
      <c r="CA2073" s="303"/>
      <c r="CB2073" s="427"/>
      <c r="CC2073" s="375"/>
      <c r="CD2073" s="375"/>
      <c r="CE2073" s="375"/>
      <c r="CF2073" s="375"/>
      <c r="CG2073" s="375"/>
      <c r="CH2073" s="375"/>
      <c r="CI2073" s="375"/>
      <c r="CJ2073" s="375"/>
      <c r="CK2073" s="375"/>
      <c r="CL2073" s="375"/>
      <c r="CM2073" s="375"/>
      <c r="CN2073" s="311"/>
      <c r="CO2073" s="311"/>
      <c r="CP2073" s="311"/>
      <c r="CQ2073" s="311"/>
      <c r="CR2073" s="311"/>
      <c r="CS2073" s="311"/>
      <c r="CT2073" s="311"/>
      <c r="CU2073" s="311"/>
      <c r="CV2073" s="311"/>
      <c r="CW2073" s="311"/>
      <c r="CX2073" s="311"/>
      <c r="CY2073" s="311"/>
      <c r="CZ2073" s="311"/>
      <c r="DA2073" s="311"/>
      <c r="DB2073" s="311"/>
      <c r="DC2073" s="311"/>
      <c r="DD2073" s="311"/>
      <c r="DE2073" s="311"/>
      <c r="DG2073" s="610"/>
      <c r="DH2073" s="611"/>
      <c r="DI2073" s="415"/>
      <c r="DJ2073" s="416"/>
      <c r="DK2073" s="416"/>
      <c r="DL2073" s="416"/>
      <c r="DM2073" s="416"/>
      <c r="DN2073" s="416"/>
      <c r="DO2073" s="416"/>
      <c r="DP2073" s="416"/>
      <c r="DQ2073" s="416"/>
      <c r="DR2073" s="416"/>
      <c r="DS2073" s="416"/>
      <c r="DT2073" s="416"/>
      <c r="DU2073" s="416"/>
      <c r="DV2073" s="416"/>
      <c r="DW2073" s="416"/>
      <c r="DX2073" s="416"/>
      <c r="DY2073" s="416"/>
      <c r="DZ2073" s="416"/>
      <c r="EA2073" s="416"/>
      <c r="EB2073" s="416"/>
      <c r="EC2073" s="416"/>
      <c r="ED2073" s="416"/>
      <c r="EE2073" s="416"/>
      <c r="EF2073" s="416"/>
      <c r="EG2073" s="416"/>
      <c r="EH2073" s="416"/>
      <c r="EI2073" s="416"/>
      <c r="EJ2073" s="416"/>
      <c r="EK2073" s="416"/>
      <c r="EL2073" s="417"/>
    </row>
    <row r="2074" spans="1:142" ht="15" customHeight="1" x14ac:dyDescent="0.25">
      <c r="A2074" s="60"/>
      <c r="B2074" s="60"/>
      <c r="C2074" s="782"/>
      <c r="D2074" s="719"/>
      <c r="E2074" s="720"/>
      <c r="F2074" s="703" t="s">
        <v>400</v>
      </c>
      <c r="G2074" s="703"/>
      <c r="H2074" s="704" t="s">
        <v>401</v>
      </c>
      <c r="I2074" s="705"/>
      <c r="J2074" s="705"/>
      <c r="K2074" s="705"/>
      <c r="L2074" s="706"/>
      <c r="M2074" s="864"/>
      <c r="N2074" s="865"/>
      <c r="O2074" s="864"/>
      <c r="P2074" s="865"/>
      <c r="Q2074" s="864"/>
      <c r="R2074" s="865"/>
      <c r="S2074" s="868"/>
      <c r="T2074" s="869"/>
      <c r="U2074" s="280"/>
      <c r="V2074" s="280"/>
      <c r="W2074" s="628"/>
      <c r="X2074" s="628"/>
      <c r="Y2074" s="281"/>
      <c r="Z2074" s="281"/>
      <c r="AA2074" s="628"/>
      <c r="AB2074" s="628"/>
      <c r="AC2074" s="281"/>
      <c r="AD2074" s="281"/>
      <c r="AE2074" s="60"/>
      <c r="AF2074" s="259"/>
      <c r="AG2074" s="374">
        <f t="shared" si="4527"/>
        <v>18</v>
      </c>
      <c r="AH2074" s="399"/>
      <c r="AK2074" s="412">
        <f t="shared" si="4528"/>
        <v>0</v>
      </c>
      <c r="AL2074" s="379">
        <f t="shared" si="4738"/>
        <v>0</v>
      </c>
      <c r="AM2074" s="380">
        <f t="shared" si="4529"/>
        <v>0</v>
      </c>
      <c r="AN2074" s="292">
        <f t="shared" si="4530"/>
        <v>0</v>
      </c>
      <c r="AO2074" s="388">
        <f t="shared" si="4531"/>
        <v>0</v>
      </c>
      <c r="AP2074" s="379">
        <f t="shared" si="4739"/>
        <v>0</v>
      </c>
      <c r="AQ2074" s="380">
        <f t="shared" si="4532"/>
        <v>0</v>
      </c>
      <c r="AR2074" s="317">
        <f t="shared" si="4533"/>
        <v>0</v>
      </c>
      <c r="AS2074" s="388">
        <f t="shared" si="4534"/>
        <v>0</v>
      </c>
      <c r="AT2074" s="379">
        <f t="shared" si="4740"/>
        <v>0</v>
      </c>
      <c r="AU2074" s="380">
        <f t="shared" si="4535"/>
        <v>0</v>
      </c>
      <c r="AV2074" s="317">
        <f t="shared" si="4536"/>
        <v>0</v>
      </c>
      <c r="AW2074" s="388">
        <f t="shared" si="4537"/>
        <v>0</v>
      </c>
      <c r="AX2074" s="379">
        <f t="shared" si="4741"/>
        <v>0</v>
      </c>
      <c r="AY2074" s="380">
        <f t="shared" si="4538"/>
        <v>0</v>
      </c>
      <c r="AZ2074" s="292">
        <f t="shared" si="4539"/>
        <v>0</v>
      </c>
      <c r="BA2074" s="388">
        <f t="shared" si="4540"/>
        <v>0</v>
      </c>
      <c r="BB2074" s="379">
        <f t="shared" si="4742"/>
        <v>0</v>
      </c>
      <c r="BC2074" s="380">
        <f t="shared" si="4541"/>
        <v>0</v>
      </c>
      <c r="BD2074" s="292">
        <f t="shared" si="4542"/>
        <v>0</v>
      </c>
      <c r="BE2074" s="388">
        <f t="shared" si="4543"/>
        <v>0</v>
      </c>
      <c r="BF2074" s="379">
        <f t="shared" si="4743"/>
        <v>0</v>
      </c>
      <c r="BG2074" s="380">
        <f t="shared" si="4544"/>
        <v>0</v>
      </c>
      <c r="BH2074" s="292">
        <f t="shared" si="4545"/>
        <v>0</v>
      </c>
      <c r="CA2074" s="303"/>
      <c r="CB2074" s="421"/>
      <c r="CC2074" s="375"/>
      <c r="CD2074" s="375"/>
      <c r="CE2074" s="375"/>
      <c r="CF2074" s="375"/>
      <c r="CG2074" s="375"/>
      <c r="CH2074" s="375"/>
      <c r="CI2074" s="375"/>
      <c r="CJ2074" s="375"/>
      <c r="CK2074" s="375"/>
      <c r="CL2074" s="375"/>
      <c r="CM2074" s="375"/>
      <c r="CN2074" s="311"/>
      <c r="CO2074" s="311"/>
      <c r="CP2074" s="311"/>
      <c r="CQ2074" s="311"/>
      <c r="CR2074" s="311"/>
      <c r="CS2074" s="311"/>
      <c r="CT2074" s="311"/>
      <c r="CU2074" s="311"/>
      <c r="CV2074" s="311"/>
      <c r="CW2074" s="311"/>
      <c r="CX2074" s="311"/>
      <c r="CY2074" s="311"/>
      <c r="CZ2074" s="311"/>
      <c r="DA2074" s="311"/>
      <c r="DB2074" s="311"/>
      <c r="DC2074" s="311"/>
      <c r="DD2074" s="311"/>
      <c r="DE2074" s="311"/>
      <c r="DG2074" s="610"/>
      <c r="DH2074" s="611"/>
      <c r="DI2074" s="415"/>
      <c r="DJ2074" s="416"/>
      <c r="DK2074" s="416"/>
      <c r="DL2074" s="416"/>
      <c r="DM2074" s="416"/>
      <c r="DN2074" s="416"/>
      <c r="DO2074" s="416"/>
      <c r="DP2074" s="416"/>
      <c r="DQ2074" s="416"/>
      <c r="DR2074" s="416"/>
      <c r="DS2074" s="416"/>
      <c r="DT2074" s="416"/>
      <c r="DU2074" s="416"/>
      <c r="DV2074" s="416"/>
      <c r="DW2074" s="416"/>
      <c r="DX2074" s="416"/>
      <c r="DY2074" s="416"/>
      <c r="DZ2074" s="416"/>
      <c r="EA2074" s="416"/>
      <c r="EB2074" s="416"/>
      <c r="EC2074" s="416"/>
      <c r="ED2074" s="416"/>
      <c r="EE2074" s="416"/>
      <c r="EF2074" s="416"/>
      <c r="EG2074" s="416"/>
      <c r="EH2074" s="416"/>
      <c r="EI2074" s="416"/>
      <c r="EJ2074" s="416"/>
      <c r="EK2074" s="416"/>
      <c r="EL2074" s="417"/>
    </row>
    <row r="2075" spans="1:142" ht="15" customHeight="1" x14ac:dyDescent="0.25">
      <c r="A2075" s="60"/>
      <c r="B2075" s="60"/>
      <c r="C2075" s="782"/>
      <c r="D2075" s="719"/>
      <c r="E2075" s="720"/>
      <c r="F2075" s="703" t="s">
        <v>402</v>
      </c>
      <c r="G2075" s="703"/>
      <c r="H2075" s="704" t="s">
        <v>403</v>
      </c>
      <c r="I2075" s="705"/>
      <c r="J2075" s="705"/>
      <c r="K2075" s="705"/>
      <c r="L2075" s="706"/>
      <c r="M2075" s="864"/>
      <c r="N2075" s="865"/>
      <c r="O2075" s="864"/>
      <c r="P2075" s="865"/>
      <c r="Q2075" s="864"/>
      <c r="R2075" s="865"/>
      <c r="S2075" s="868"/>
      <c r="T2075" s="869"/>
      <c r="U2075" s="280"/>
      <c r="V2075" s="280"/>
      <c r="W2075" s="628"/>
      <c r="X2075" s="628"/>
      <c r="Y2075" s="281"/>
      <c r="Z2075" s="281"/>
      <c r="AA2075" s="628"/>
      <c r="AB2075" s="628"/>
      <c r="AC2075" s="281"/>
      <c r="AD2075" s="281"/>
      <c r="AE2075" s="60"/>
      <c r="AF2075" s="259"/>
      <c r="AG2075" s="374">
        <f t="shared" si="4527"/>
        <v>18</v>
      </c>
      <c r="AH2075" s="399"/>
      <c r="AK2075" s="412">
        <f t="shared" si="4528"/>
        <v>0</v>
      </c>
      <c r="AL2075" s="379">
        <f t="shared" si="4738"/>
        <v>0</v>
      </c>
      <c r="AM2075" s="380">
        <f t="shared" si="4529"/>
        <v>0</v>
      </c>
      <c r="AN2075" s="292">
        <f t="shared" si="4530"/>
        <v>0</v>
      </c>
      <c r="AO2075" s="388">
        <f t="shared" si="4531"/>
        <v>0</v>
      </c>
      <c r="AP2075" s="379">
        <f t="shared" si="4739"/>
        <v>0</v>
      </c>
      <c r="AQ2075" s="380">
        <f t="shared" si="4532"/>
        <v>0</v>
      </c>
      <c r="AR2075" s="317">
        <f t="shared" si="4533"/>
        <v>0</v>
      </c>
      <c r="AS2075" s="388">
        <f t="shared" si="4534"/>
        <v>0</v>
      </c>
      <c r="AT2075" s="379">
        <f t="shared" si="4740"/>
        <v>0</v>
      </c>
      <c r="AU2075" s="380">
        <f t="shared" si="4535"/>
        <v>0</v>
      </c>
      <c r="AV2075" s="317">
        <f t="shared" si="4536"/>
        <v>0</v>
      </c>
      <c r="AW2075" s="388">
        <f t="shared" si="4537"/>
        <v>0</v>
      </c>
      <c r="AX2075" s="379">
        <f t="shared" si="4741"/>
        <v>0</v>
      </c>
      <c r="AY2075" s="380">
        <f t="shared" si="4538"/>
        <v>0</v>
      </c>
      <c r="AZ2075" s="292">
        <f t="shared" si="4539"/>
        <v>0</v>
      </c>
      <c r="BA2075" s="388">
        <f t="shared" si="4540"/>
        <v>0</v>
      </c>
      <c r="BB2075" s="379">
        <f t="shared" si="4742"/>
        <v>0</v>
      </c>
      <c r="BC2075" s="380">
        <f t="shared" si="4541"/>
        <v>0</v>
      </c>
      <c r="BD2075" s="292">
        <f t="shared" si="4542"/>
        <v>0</v>
      </c>
      <c r="BE2075" s="388">
        <f t="shared" si="4543"/>
        <v>0</v>
      </c>
      <c r="BF2075" s="379">
        <f t="shared" si="4743"/>
        <v>0</v>
      </c>
      <c r="BG2075" s="380">
        <f t="shared" si="4544"/>
        <v>0</v>
      </c>
      <c r="BH2075" s="292">
        <f t="shared" si="4545"/>
        <v>0</v>
      </c>
      <c r="CA2075" s="299" t="s">
        <v>60</v>
      </c>
      <c r="CB2075" s="421"/>
      <c r="CC2075" s="375"/>
      <c r="CD2075" s="375"/>
      <c r="CE2075" s="375"/>
      <c r="CF2075" s="375"/>
      <c r="CG2075" s="375"/>
      <c r="CH2075" s="375"/>
      <c r="CI2075" s="375"/>
      <c r="CJ2075" s="375"/>
      <c r="CK2075" s="375"/>
      <c r="CL2075" s="375"/>
      <c r="CM2075" s="375"/>
      <c r="CN2075" s="423">
        <f t="shared" ref="CN2075" si="4800">IF(M2075="",0,M2075)</f>
        <v>0</v>
      </c>
      <c r="CO2075" s="423">
        <f t="shared" ref="CO2075" si="4801">IF(N2075="",0,N2075)</f>
        <v>0</v>
      </c>
      <c r="CP2075" s="423">
        <f t="shared" ref="CP2075" si="4802">IF(O2075="",0,O2075)</f>
        <v>0</v>
      </c>
      <c r="CQ2075" s="423">
        <f t="shared" ref="CQ2075" si="4803">IF(P2075="",0,P2075)</f>
        <v>0</v>
      </c>
      <c r="CR2075" s="423">
        <f t="shared" ref="CR2075" si="4804">IF(Q2075="",0,Q2075)</f>
        <v>0</v>
      </c>
      <c r="CS2075" s="423">
        <f t="shared" ref="CS2075" si="4805">IF(R2075="",0,R2075)</f>
        <v>0</v>
      </c>
      <c r="CT2075" s="423">
        <f t="shared" ref="CT2075" si="4806">IF(S2075="",0,S2075)</f>
        <v>0</v>
      </c>
      <c r="CU2075" s="423">
        <f t="shared" ref="CU2075" si="4807">IF(T2075="",0,T2075)</f>
        <v>0</v>
      </c>
      <c r="CV2075" s="423">
        <f t="shared" ref="CV2075" si="4808">IF(U2075="",0,U2075)</f>
        <v>0</v>
      </c>
      <c r="CW2075" s="423">
        <f t="shared" ref="CW2075" si="4809">IF(V2075="",0,V2075)</f>
        <v>0</v>
      </c>
      <c r="CX2075" s="423">
        <f t="shared" ref="CX2075" si="4810">IF(W2075="",0,W2075)</f>
        <v>0</v>
      </c>
      <c r="CY2075" s="423">
        <f t="shared" ref="CY2075" si="4811">IF(X2075="",0,X2075)</f>
        <v>0</v>
      </c>
      <c r="CZ2075" s="423">
        <f t="shared" ref="CZ2075" si="4812">IF(Y2075="",0,Y2075)</f>
        <v>0</v>
      </c>
      <c r="DA2075" s="423">
        <f t="shared" ref="DA2075" si="4813">IF(Z2075="",0,Z2075)</f>
        <v>0</v>
      </c>
      <c r="DB2075" s="423">
        <f t="shared" ref="DB2075" si="4814">IF(AA2075="",0,AA2075)</f>
        <v>0</v>
      </c>
      <c r="DC2075" s="423">
        <f t="shared" ref="DC2075" si="4815">IF(AB2075="",0,AB2075)</f>
        <v>0</v>
      </c>
      <c r="DD2075" s="423">
        <f t="shared" ref="DD2075" si="4816">IF(AC2075="",0,AC2075)</f>
        <v>0</v>
      </c>
      <c r="DE2075" s="423">
        <f t="shared" ref="DE2075" si="4817">IF(AD2075="",0,AD2075)</f>
        <v>0</v>
      </c>
      <c r="DG2075" s="610"/>
      <c r="DH2075" s="611"/>
      <c r="DI2075" s="415"/>
      <c r="DJ2075" s="416"/>
      <c r="DK2075" s="416"/>
      <c r="DL2075" s="416"/>
      <c r="DM2075" s="416"/>
      <c r="DN2075" s="416"/>
      <c r="DO2075" s="416"/>
      <c r="DP2075" s="416"/>
      <c r="DQ2075" s="416"/>
      <c r="DR2075" s="416"/>
      <c r="DS2075" s="416"/>
      <c r="DT2075" s="416"/>
      <c r="DU2075" s="416"/>
      <c r="DV2075" s="416"/>
      <c r="DW2075" s="416"/>
      <c r="DX2075" s="416"/>
      <c r="DY2075" s="416"/>
      <c r="DZ2075" s="416"/>
      <c r="EA2075" s="416"/>
      <c r="EB2075" s="416"/>
      <c r="EC2075" s="416"/>
      <c r="ED2075" s="416"/>
      <c r="EE2075" s="416"/>
      <c r="EF2075" s="416"/>
      <c r="EG2075" s="416"/>
      <c r="EH2075" s="416"/>
      <c r="EI2075" s="416"/>
      <c r="EJ2075" s="416"/>
      <c r="EK2075" s="416"/>
      <c r="EL2075" s="417"/>
    </row>
    <row r="2076" spans="1:142" ht="60" customHeight="1" x14ac:dyDescent="0.25">
      <c r="A2076" s="60"/>
      <c r="B2076" s="60"/>
      <c r="C2076" s="782"/>
      <c r="D2076" s="719"/>
      <c r="E2076" s="720"/>
      <c r="F2076" s="716" t="s">
        <v>404</v>
      </c>
      <c r="G2076" s="716"/>
      <c r="H2076" s="188"/>
      <c r="I2076" s="700" t="s">
        <v>405</v>
      </c>
      <c r="J2076" s="700"/>
      <c r="K2076" s="700"/>
      <c r="L2076" s="701"/>
      <c r="M2076" s="864"/>
      <c r="N2076" s="865"/>
      <c r="O2076" s="864"/>
      <c r="P2076" s="865"/>
      <c r="Q2076" s="864"/>
      <c r="R2076" s="865"/>
      <c r="S2076" s="868"/>
      <c r="T2076" s="869"/>
      <c r="U2076" s="280"/>
      <c r="V2076" s="280"/>
      <c r="W2076" s="628"/>
      <c r="X2076" s="628"/>
      <c r="Y2076" s="281"/>
      <c r="Z2076" s="281"/>
      <c r="AA2076" s="628"/>
      <c r="AB2076" s="628"/>
      <c r="AC2076" s="281"/>
      <c r="AD2076" s="281"/>
      <c r="AE2076" s="60"/>
      <c r="AF2076" s="259"/>
      <c r="AG2076" s="374">
        <f t="shared" si="4527"/>
        <v>18</v>
      </c>
      <c r="AH2076" s="399"/>
      <c r="AK2076" s="412">
        <f t="shared" si="4528"/>
        <v>0</v>
      </c>
      <c r="AL2076" s="379">
        <f t="shared" si="4738"/>
        <v>0</v>
      </c>
      <c r="AM2076" s="380">
        <f t="shared" si="4529"/>
        <v>0</v>
      </c>
      <c r="AN2076" s="292">
        <f t="shared" si="4530"/>
        <v>0</v>
      </c>
      <c r="AO2076" s="388">
        <f t="shared" si="4531"/>
        <v>0</v>
      </c>
      <c r="AP2076" s="379">
        <f t="shared" si="4739"/>
        <v>0</v>
      </c>
      <c r="AQ2076" s="380">
        <f t="shared" si="4532"/>
        <v>0</v>
      </c>
      <c r="AR2076" s="317">
        <f t="shared" si="4533"/>
        <v>0</v>
      </c>
      <c r="AS2076" s="388">
        <f t="shared" si="4534"/>
        <v>0</v>
      </c>
      <c r="AT2076" s="379">
        <f t="shared" si="4740"/>
        <v>0</v>
      </c>
      <c r="AU2076" s="380">
        <f t="shared" si="4535"/>
        <v>0</v>
      </c>
      <c r="AV2076" s="317">
        <f t="shared" si="4536"/>
        <v>0</v>
      </c>
      <c r="AW2076" s="388">
        <f t="shared" si="4537"/>
        <v>0</v>
      </c>
      <c r="AX2076" s="379">
        <f t="shared" si="4741"/>
        <v>0</v>
      </c>
      <c r="AY2076" s="380">
        <f t="shared" si="4538"/>
        <v>0</v>
      </c>
      <c r="AZ2076" s="292">
        <f t="shared" si="4539"/>
        <v>0</v>
      </c>
      <c r="BA2076" s="388">
        <f t="shared" si="4540"/>
        <v>0</v>
      </c>
      <c r="BB2076" s="379">
        <f t="shared" si="4742"/>
        <v>0</v>
      </c>
      <c r="BC2076" s="380">
        <f t="shared" si="4541"/>
        <v>0</v>
      </c>
      <c r="BD2076" s="292">
        <f t="shared" si="4542"/>
        <v>0</v>
      </c>
      <c r="BE2076" s="388">
        <f t="shared" si="4543"/>
        <v>0</v>
      </c>
      <c r="BF2076" s="379">
        <f t="shared" si="4743"/>
        <v>0</v>
      </c>
      <c r="BG2076" s="380">
        <f t="shared" si="4544"/>
        <v>0</v>
      </c>
      <c r="BH2076" s="292">
        <f t="shared" si="4545"/>
        <v>0</v>
      </c>
      <c r="CA2076" s="299" t="s">
        <v>1917</v>
      </c>
      <c r="CB2076" s="421"/>
      <c r="CC2076" s="375"/>
      <c r="CD2076" s="375"/>
      <c r="CE2076" s="375"/>
      <c r="CF2076" s="375"/>
      <c r="CG2076" s="375"/>
      <c r="CH2076" s="375"/>
      <c r="CI2076" s="375"/>
      <c r="CJ2076" s="375"/>
      <c r="CK2076" s="375"/>
      <c r="CL2076" s="375"/>
      <c r="CM2076" s="375"/>
      <c r="CN2076" s="301">
        <f t="shared" ref="CN2076" si="4818">SUM(M2076:M2077)</f>
        <v>0</v>
      </c>
      <c r="CO2076" s="301">
        <f t="shared" ref="CO2076" si="4819">SUM(N2076:N2077)</f>
        <v>0</v>
      </c>
      <c r="CP2076" s="301">
        <f t="shared" ref="CP2076" si="4820">SUM(O2076:O2077)</f>
        <v>0</v>
      </c>
      <c r="CQ2076" s="301">
        <f t="shared" ref="CQ2076" si="4821">SUM(P2076:P2077)</f>
        <v>0</v>
      </c>
      <c r="CR2076" s="301">
        <f t="shared" ref="CR2076" si="4822">SUM(Q2076:Q2077)</f>
        <v>0</v>
      </c>
      <c r="CS2076" s="301">
        <f t="shared" ref="CS2076" si="4823">SUM(R2076:R2077)</f>
        <v>0</v>
      </c>
      <c r="CT2076" s="301">
        <f t="shared" ref="CT2076" si="4824">SUM(S2076:S2077)</f>
        <v>0</v>
      </c>
      <c r="CU2076" s="301">
        <f t="shared" ref="CU2076" si="4825">SUM(T2076:T2077)</f>
        <v>0</v>
      </c>
      <c r="CV2076" s="301">
        <f t="shared" ref="CV2076" si="4826">SUM(U2076:U2077)</f>
        <v>0</v>
      </c>
      <c r="CW2076" s="301">
        <f t="shared" ref="CW2076" si="4827">SUM(V2076:V2077)</f>
        <v>0</v>
      </c>
      <c r="CX2076" s="301">
        <f t="shared" ref="CX2076" si="4828">SUM(W2076:W2077)</f>
        <v>0</v>
      </c>
      <c r="CY2076" s="301">
        <f t="shared" ref="CY2076" si="4829">SUM(X2076:X2077)</f>
        <v>0</v>
      </c>
      <c r="CZ2076" s="301">
        <f t="shared" ref="CZ2076" si="4830">SUM(Y2076:Y2077)</f>
        <v>0</v>
      </c>
      <c r="DA2076" s="301">
        <f t="shared" ref="DA2076" si="4831">SUM(Z2076:Z2077)</f>
        <v>0</v>
      </c>
      <c r="DB2076" s="301">
        <f t="shared" ref="DB2076" si="4832">SUM(AA2076:AA2077)</f>
        <v>0</v>
      </c>
      <c r="DC2076" s="301">
        <f t="shared" ref="DC2076" si="4833">SUM(AB2076:AB2077)</f>
        <v>0</v>
      </c>
      <c r="DD2076" s="301">
        <f t="shared" ref="DD2076" si="4834">SUM(AC2076:AC2077)</f>
        <v>0</v>
      </c>
      <c r="DE2076" s="301">
        <f t="shared" ref="DE2076" si="4835">SUM(AD2076:AD2077)</f>
        <v>0</v>
      </c>
      <c r="DG2076" s="616"/>
      <c r="DH2076" s="617"/>
      <c r="DI2076" s="415"/>
      <c r="DJ2076" s="416"/>
      <c r="DK2076" s="416"/>
      <c r="DL2076" s="416"/>
      <c r="DM2076" s="416"/>
      <c r="DN2076" s="416"/>
      <c r="DO2076" s="416"/>
      <c r="DP2076" s="416"/>
      <c r="DQ2076" s="416"/>
      <c r="DR2076" s="416"/>
      <c r="DS2076" s="416"/>
      <c r="DT2076" s="416"/>
      <c r="DU2076" s="416"/>
      <c r="DV2076" s="416"/>
      <c r="DW2076" s="416"/>
      <c r="DX2076" s="416"/>
      <c r="DY2076" s="416"/>
      <c r="DZ2076" s="416"/>
      <c r="EA2076" s="416"/>
      <c r="EB2076" s="416"/>
      <c r="EC2076" s="416"/>
      <c r="ED2076" s="416"/>
      <c r="EE2076" s="416"/>
      <c r="EF2076" s="416"/>
      <c r="EG2076" s="416"/>
      <c r="EH2076" s="416"/>
      <c r="EI2076" s="416"/>
      <c r="EJ2076" s="416"/>
      <c r="EK2076" s="416"/>
      <c r="EL2076" s="417"/>
    </row>
    <row r="2077" spans="1:142" ht="24" customHeight="1" x14ac:dyDescent="0.25">
      <c r="A2077" s="60"/>
      <c r="B2077" s="60"/>
      <c r="C2077" s="782"/>
      <c r="D2077" s="719"/>
      <c r="E2077" s="720"/>
      <c r="F2077" s="716" t="s">
        <v>406</v>
      </c>
      <c r="G2077" s="716"/>
      <c r="H2077" s="188"/>
      <c r="I2077" s="700" t="s">
        <v>407</v>
      </c>
      <c r="J2077" s="700"/>
      <c r="K2077" s="700"/>
      <c r="L2077" s="701"/>
      <c r="M2077" s="864"/>
      <c r="N2077" s="865"/>
      <c r="O2077" s="864"/>
      <c r="P2077" s="865"/>
      <c r="Q2077" s="864"/>
      <c r="R2077" s="865"/>
      <c r="S2077" s="868"/>
      <c r="T2077" s="869"/>
      <c r="U2077" s="280"/>
      <c r="V2077" s="280"/>
      <c r="W2077" s="628"/>
      <c r="X2077" s="628"/>
      <c r="Y2077" s="281"/>
      <c r="Z2077" s="281"/>
      <c r="AA2077" s="628"/>
      <c r="AB2077" s="628"/>
      <c r="AC2077" s="281"/>
      <c r="AD2077" s="281"/>
      <c r="AE2077" s="60"/>
      <c r="AF2077" s="259"/>
      <c r="AG2077" s="374">
        <f t="shared" si="4527"/>
        <v>18</v>
      </c>
      <c r="AH2077" s="399"/>
      <c r="AK2077" s="412">
        <f t="shared" si="4528"/>
        <v>0</v>
      </c>
      <c r="AL2077" s="379">
        <f t="shared" si="4738"/>
        <v>0</v>
      </c>
      <c r="AM2077" s="380">
        <f t="shared" si="4529"/>
        <v>0</v>
      </c>
      <c r="AN2077" s="292">
        <f t="shared" si="4530"/>
        <v>0</v>
      </c>
      <c r="AO2077" s="388">
        <f t="shared" si="4531"/>
        <v>0</v>
      </c>
      <c r="AP2077" s="379">
        <f t="shared" si="4739"/>
        <v>0</v>
      </c>
      <c r="AQ2077" s="380">
        <f t="shared" si="4532"/>
        <v>0</v>
      </c>
      <c r="AR2077" s="317">
        <f t="shared" si="4533"/>
        <v>0</v>
      </c>
      <c r="AS2077" s="388">
        <f t="shared" si="4534"/>
        <v>0</v>
      </c>
      <c r="AT2077" s="379">
        <f t="shared" si="4740"/>
        <v>0</v>
      </c>
      <c r="AU2077" s="380">
        <f t="shared" si="4535"/>
        <v>0</v>
      </c>
      <c r="AV2077" s="317">
        <f t="shared" si="4536"/>
        <v>0</v>
      </c>
      <c r="AW2077" s="388">
        <f t="shared" si="4537"/>
        <v>0</v>
      </c>
      <c r="AX2077" s="379">
        <f t="shared" si="4741"/>
        <v>0</v>
      </c>
      <c r="AY2077" s="380">
        <f t="shared" si="4538"/>
        <v>0</v>
      </c>
      <c r="AZ2077" s="292">
        <f t="shared" si="4539"/>
        <v>0</v>
      </c>
      <c r="BA2077" s="388">
        <f t="shared" si="4540"/>
        <v>0</v>
      </c>
      <c r="BB2077" s="379">
        <f t="shared" si="4742"/>
        <v>0</v>
      </c>
      <c r="BC2077" s="380">
        <f t="shared" si="4541"/>
        <v>0</v>
      </c>
      <c r="BD2077" s="292">
        <f t="shared" si="4542"/>
        <v>0</v>
      </c>
      <c r="BE2077" s="388">
        <f t="shared" si="4543"/>
        <v>0</v>
      </c>
      <c r="BF2077" s="379">
        <f t="shared" si="4743"/>
        <v>0</v>
      </c>
      <c r="BG2077" s="380">
        <f t="shared" si="4544"/>
        <v>0</v>
      </c>
      <c r="BH2077" s="292">
        <f t="shared" si="4545"/>
        <v>0</v>
      </c>
      <c r="CA2077" s="299" t="s">
        <v>1910</v>
      </c>
      <c r="CB2077" s="421"/>
      <c r="CC2077" s="375"/>
      <c r="CD2077" s="375"/>
      <c r="CE2077" s="375"/>
      <c r="CF2077" s="375"/>
      <c r="CG2077" s="375"/>
      <c r="CH2077" s="375"/>
      <c r="CI2077" s="375"/>
      <c r="CJ2077" s="375"/>
      <c r="CK2077" s="375"/>
      <c r="CL2077" s="375"/>
      <c r="CM2077" s="375"/>
      <c r="CN2077" s="422">
        <f t="shared" ref="CN2077" si="4836">IF(CN2075="NA",COUNTIF(M2076:M2077,"NA"),COUNTIF(M2076:M2077,"NS"))</f>
        <v>0</v>
      </c>
      <c r="CO2077" s="422">
        <f t="shared" ref="CO2077" si="4837">IF(CO2075="NA",COUNTIF(N2076:N2077,"NA"),COUNTIF(N2076:N2077,"NS"))</f>
        <v>0</v>
      </c>
      <c r="CP2077" s="422">
        <f t="shared" ref="CP2077" si="4838">IF(CP2075="NA",COUNTIF(O2076:O2077,"NA"),COUNTIF(O2076:O2077,"NS"))</f>
        <v>0</v>
      </c>
      <c r="CQ2077" s="422">
        <f t="shared" ref="CQ2077" si="4839">IF(CQ2075="NA",COUNTIF(P2076:P2077,"NA"),COUNTIF(P2076:P2077,"NS"))</f>
        <v>0</v>
      </c>
      <c r="CR2077" s="422">
        <f t="shared" ref="CR2077" si="4840">IF(CR2075="NA",COUNTIF(Q2076:Q2077,"NA"),COUNTIF(Q2076:Q2077,"NS"))</f>
        <v>0</v>
      </c>
      <c r="CS2077" s="422">
        <f t="shared" ref="CS2077" si="4841">IF(CS2075="NA",COUNTIF(R2076:R2077,"NA"),COUNTIF(R2076:R2077,"NS"))</f>
        <v>0</v>
      </c>
      <c r="CT2077" s="422">
        <f t="shared" ref="CT2077" si="4842">IF(CT2075="NA",COUNTIF(S2076:S2077,"NA"),COUNTIF(S2076:S2077,"NS"))</f>
        <v>0</v>
      </c>
      <c r="CU2077" s="422">
        <f t="shared" ref="CU2077" si="4843">IF(CU2075="NA",COUNTIF(T2076:T2077,"NA"),COUNTIF(T2076:T2077,"NS"))</f>
        <v>0</v>
      </c>
      <c r="CV2077" s="422">
        <f t="shared" ref="CV2077" si="4844">IF(CV2075="NA",COUNTIF(U2076:U2077,"NA"),COUNTIF(U2076:U2077,"NS"))</f>
        <v>0</v>
      </c>
      <c r="CW2077" s="422">
        <f t="shared" ref="CW2077" si="4845">IF(CW2075="NA",COUNTIF(V2076:V2077,"NA"),COUNTIF(V2076:V2077,"NS"))</f>
        <v>0</v>
      </c>
      <c r="CX2077" s="422">
        <f t="shared" ref="CX2077" si="4846">IF(CX2075="NA",COUNTIF(W2076:W2077,"NA"),COUNTIF(W2076:W2077,"NS"))</f>
        <v>0</v>
      </c>
      <c r="CY2077" s="422">
        <f t="shared" ref="CY2077" si="4847">IF(CY2075="NA",COUNTIF(X2076:X2077,"NA"),COUNTIF(X2076:X2077,"NS"))</f>
        <v>0</v>
      </c>
      <c r="CZ2077" s="422">
        <f t="shared" ref="CZ2077" si="4848">IF(CZ2075="NA",COUNTIF(Y2076:Y2077,"NA"),COUNTIF(Y2076:Y2077,"NS"))</f>
        <v>0</v>
      </c>
      <c r="DA2077" s="422">
        <f t="shared" ref="DA2077" si="4849">IF(DA2075="NA",COUNTIF(Z2076:Z2077,"NA"),COUNTIF(Z2076:Z2077,"NS"))</f>
        <v>0</v>
      </c>
      <c r="DB2077" s="422">
        <f t="shared" ref="DB2077" si="4850">IF(DB2075="NA",COUNTIF(AA2076:AA2077,"NA"),COUNTIF(AA2076:AA2077,"NS"))</f>
        <v>0</v>
      </c>
      <c r="DC2077" s="422">
        <f t="shared" ref="DC2077" si="4851">IF(DC2075="NA",COUNTIF(AB2076:AB2077,"NA"),COUNTIF(AB2076:AB2077,"NS"))</f>
        <v>0</v>
      </c>
      <c r="DD2077" s="422">
        <f t="shared" ref="DD2077" si="4852">IF(DD2075="NA",COUNTIF(AC2076:AC2077,"NA"),COUNTIF(AC2076:AC2077,"NS"))</f>
        <v>0</v>
      </c>
      <c r="DE2077" s="422">
        <f t="shared" ref="DE2077" si="4853">IF(DE2075="NA",COUNTIF(AD2076:AD2077,"NA"),COUNTIF(AD2076:AD2077,"NS"))</f>
        <v>0</v>
      </c>
      <c r="DG2077" s="616"/>
      <c r="DH2077" s="617"/>
      <c r="DI2077" s="415"/>
      <c r="DJ2077" s="416"/>
      <c r="DK2077" s="416"/>
      <c r="DL2077" s="416"/>
      <c r="DM2077" s="416"/>
      <c r="DN2077" s="416"/>
      <c r="DO2077" s="416"/>
      <c r="DP2077" s="416"/>
      <c r="DQ2077" s="416"/>
      <c r="DR2077" s="416"/>
      <c r="DS2077" s="416"/>
      <c r="DT2077" s="416"/>
      <c r="DU2077" s="416"/>
      <c r="DV2077" s="416"/>
      <c r="DW2077" s="416"/>
      <c r="DX2077" s="416"/>
      <c r="DY2077" s="416"/>
      <c r="DZ2077" s="416"/>
      <c r="EA2077" s="416"/>
      <c r="EB2077" s="416"/>
      <c r="EC2077" s="416"/>
      <c r="ED2077" s="416"/>
      <c r="EE2077" s="416"/>
      <c r="EF2077" s="416"/>
      <c r="EG2077" s="416"/>
      <c r="EH2077" s="416"/>
      <c r="EI2077" s="416"/>
      <c r="EJ2077" s="416"/>
      <c r="EK2077" s="416"/>
      <c r="EL2077" s="417"/>
    </row>
    <row r="2078" spans="1:142" ht="15" customHeight="1" x14ac:dyDescent="0.25">
      <c r="A2078" s="60"/>
      <c r="B2078" s="60"/>
      <c r="C2078" s="782"/>
      <c r="D2078" s="719"/>
      <c r="E2078" s="720"/>
      <c r="F2078" s="703" t="s">
        <v>408</v>
      </c>
      <c r="G2078" s="703"/>
      <c r="H2078" s="704" t="s">
        <v>409</v>
      </c>
      <c r="I2078" s="705"/>
      <c r="J2078" s="705"/>
      <c r="K2078" s="705"/>
      <c r="L2078" s="706"/>
      <c r="M2078" s="864"/>
      <c r="N2078" s="865"/>
      <c r="O2078" s="864"/>
      <c r="P2078" s="865"/>
      <c r="Q2078" s="864"/>
      <c r="R2078" s="865"/>
      <c r="S2078" s="868"/>
      <c r="T2078" s="869"/>
      <c r="U2078" s="280"/>
      <c r="V2078" s="280"/>
      <c r="W2078" s="628"/>
      <c r="X2078" s="628"/>
      <c r="Y2078" s="281"/>
      <c r="Z2078" s="281"/>
      <c r="AA2078" s="628"/>
      <c r="AB2078" s="628"/>
      <c r="AC2078" s="281"/>
      <c r="AD2078" s="281"/>
      <c r="AE2078" s="60"/>
      <c r="AF2078" s="259"/>
      <c r="AG2078" s="374">
        <f t="shared" si="4527"/>
        <v>18</v>
      </c>
      <c r="AH2078" s="399"/>
      <c r="AK2078" s="412">
        <f t="shared" si="4528"/>
        <v>0</v>
      </c>
      <c r="AL2078" s="379">
        <f t="shared" si="4738"/>
        <v>0</v>
      </c>
      <c r="AM2078" s="380">
        <f t="shared" si="4529"/>
        <v>0</v>
      </c>
      <c r="AN2078" s="292">
        <f t="shared" si="4530"/>
        <v>0</v>
      </c>
      <c r="AO2078" s="388">
        <f t="shared" si="4531"/>
        <v>0</v>
      </c>
      <c r="AP2078" s="379">
        <f t="shared" si="4739"/>
        <v>0</v>
      </c>
      <c r="AQ2078" s="380">
        <f t="shared" si="4532"/>
        <v>0</v>
      </c>
      <c r="AR2078" s="317">
        <f t="shared" si="4533"/>
        <v>0</v>
      </c>
      <c r="AS2078" s="388">
        <f t="shared" si="4534"/>
        <v>0</v>
      </c>
      <c r="AT2078" s="379">
        <f t="shared" si="4740"/>
        <v>0</v>
      </c>
      <c r="AU2078" s="380">
        <f t="shared" si="4535"/>
        <v>0</v>
      </c>
      <c r="AV2078" s="317">
        <f t="shared" si="4536"/>
        <v>0</v>
      </c>
      <c r="AW2078" s="388">
        <f t="shared" si="4537"/>
        <v>0</v>
      </c>
      <c r="AX2078" s="379">
        <f t="shared" si="4741"/>
        <v>0</v>
      </c>
      <c r="AY2078" s="380">
        <f t="shared" si="4538"/>
        <v>0</v>
      </c>
      <c r="AZ2078" s="292">
        <f t="shared" si="4539"/>
        <v>0</v>
      </c>
      <c r="BA2078" s="388">
        <f t="shared" si="4540"/>
        <v>0</v>
      </c>
      <c r="BB2078" s="379">
        <f t="shared" si="4742"/>
        <v>0</v>
      </c>
      <c r="BC2078" s="380">
        <f t="shared" si="4541"/>
        <v>0</v>
      </c>
      <c r="BD2078" s="292">
        <f t="shared" si="4542"/>
        <v>0</v>
      </c>
      <c r="BE2078" s="388">
        <f t="shared" si="4543"/>
        <v>0</v>
      </c>
      <c r="BF2078" s="379">
        <f t="shared" si="4743"/>
        <v>0</v>
      </c>
      <c r="BG2078" s="380">
        <f t="shared" si="4544"/>
        <v>0</v>
      </c>
      <c r="BH2078" s="292">
        <f t="shared" si="4545"/>
        <v>0</v>
      </c>
      <c r="CA2078" s="308" t="s">
        <v>1918</v>
      </c>
      <c r="CB2078" s="427"/>
      <c r="CC2078" s="375"/>
      <c r="CD2078" s="375"/>
      <c r="CE2078" s="375"/>
      <c r="CF2078" s="375"/>
      <c r="CG2078" s="375"/>
      <c r="CH2078" s="375"/>
      <c r="CI2078" s="375"/>
      <c r="CJ2078" s="375"/>
      <c r="CK2078" s="375"/>
      <c r="CL2078" s="375"/>
      <c r="CM2078" s="375"/>
      <c r="CN2078" s="435">
        <f t="shared" ref="CN2078:DD2078" si="4854">IF(OR(AND(CN2075=0,CN2077&gt;0),AND(CN2075="NS",CN2076&gt;0),AND(CN2075="NS",CN2077=0,CN2076=0)),1,IF(OR(AND(CN2075&gt;0,CN2077=2),AND(CN2075="NS",CN2077=2),AND(CN2075="NS",CN2076=0,CN2077&gt;0),OR(CN2075=CN2076,AND(CN2075="",CN2077=0,CN2076=0))),0,1))</f>
        <v>0</v>
      </c>
      <c r="CO2078" s="435">
        <f t="shared" si="4854"/>
        <v>0</v>
      </c>
      <c r="CP2078" s="435">
        <f t="shared" si="4854"/>
        <v>0</v>
      </c>
      <c r="CQ2078" s="435">
        <f t="shared" si="4854"/>
        <v>0</v>
      </c>
      <c r="CR2078" s="435">
        <f t="shared" si="4854"/>
        <v>0</v>
      </c>
      <c r="CS2078" s="435">
        <f t="shared" si="4854"/>
        <v>0</v>
      </c>
      <c r="CT2078" s="435">
        <f t="shared" si="4854"/>
        <v>0</v>
      </c>
      <c r="CU2078" s="435">
        <f t="shared" si="4854"/>
        <v>0</v>
      </c>
      <c r="CV2078" s="435">
        <f t="shared" si="4854"/>
        <v>0</v>
      </c>
      <c r="CW2078" s="435">
        <f t="shared" si="4854"/>
        <v>0</v>
      </c>
      <c r="CX2078" s="435">
        <f t="shared" si="4854"/>
        <v>0</v>
      </c>
      <c r="CY2078" s="435">
        <f t="shared" si="4854"/>
        <v>0</v>
      </c>
      <c r="CZ2078" s="435">
        <f t="shared" si="4854"/>
        <v>0</v>
      </c>
      <c r="DA2078" s="435">
        <f t="shared" si="4854"/>
        <v>0</v>
      </c>
      <c r="DB2078" s="435">
        <f t="shared" si="4854"/>
        <v>0</v>
      </c>
      <c r="DC2078" s="435">
        <f t="shared" si="4854"/>
        <v>0</v>
      </c>
      <c r="DD2078" s="435">
        <f t="shared" si="4854"/>
        <v>0</v>
      </c>
      <c r="DE2078" s="435">
        <f t="shared" ref="DE2078" si="4855">IF(OR(AND(DE2075=0,DE2077&gt;0),AND(DE2075="NS",DE2076&gt;0),AND(DE2075="NS",DE2077=0,DE2076=0)),1,IF(OR(AND(DE2075&gt;0,DE2077=2),AND(DE2075="NS",DE2077=2),AND(DE2075="NS",DE2076=0,DE2077&gt;0),OR(DE2075=DE2076,AND(DE2075="",DE2077=0,DE2076=0))),0,1))</f>
        <v>0</v>
      </c>
      <c r="DF2078" s="400">
        <f>SUM(CN2078:DE2078)</f>
        <v>0</v>
      </c>
      <c r="DG2078" s="610"/>
      <c r="DH2078" s="611"/>
      <c r="DI2078" s="415"/>
      <c r="DJ2078" s="416"/>
      <c r="DK2078" s="416"/>
      <c r="DL2078" s="416"/>
      <c r="DM2078" s="416"/>
      <c r="DN2078" s="416"/>
      <c r="DO2078" s="416"/>
      <c r="DP2078" s="416"/>
      <c r="DQ2078" s="416"/>
      <c r="DR2078" s="416"/>
      <c r="DS2078" s="416"/>
      <c r="DT2078" s="416"/>
      <c r="DU2078" s="416"/>
      <c r="DV2078" s="416"/>
      <c r="DW2078" s="416"/>
      <c r="DX2078" s="416"/>
      <c r="DY2078" s="416"/>
      <c r="DZ2078" s="416"/>
      <c r="EA2078" s="416"/>
      <c r="EB2078" s="416"/>
      <c r="EC2078" s="416"/>
      <c r="ED2078" s="416"/>
      <c r="EE2078" s="416"/>
      <c r="EF2078" s="416"/>
      <c r="EG2078" s="416"/>
      <c r="EH2078" s="416"/>
      <c r="EI2078" s="416"/>
      <c r="EJ2078" s="416"/>
      <c r="EK2078" s="416"/>
      <c r="EL2078" s="417"/>
    </row>
    <row r="2079" spans="1:142" ht="15" customHeight="1" x14ac:dyDescent="0.25">
      <c r="A2079" s="60"/>
      <c r="B2079" s="60"/>
      <c r="C2079" s="782"/>
      <c r="D2079" s="719"/>
      <c r="E2079" s="720"/>
      <c r="F2079" s="703" t="s">
        <v>410</v>
      </c>
      <c r="G2079" s="703"/>
      <c r="H2079" s="704" t="s">
        <v>411</v>
      </c>
      <c r="I2079" s="705"/>
      <c r="J2079" s="705"/>
      <c r="K2079" s="705"/>
      <c r="L2079" s="706"/>
      <c r="M2079" s="864"/>
      <c r="N2079" s="865"/>
      <c r="O2079" s="864"/>
      <c r="P2079" s="865"/>
      <c r="Q2079" s="864"/>
      <c r="R2079" s="865"/>
      <c r="S2079" s="868"/>
      <c r="T2079" s="869"/>
      <c r="U2079" s="280"/>
      <c r="V2079" s="280"/>
      <c r="W2079" s="628"/>
      <c r="X2079" s="628"/>
      <c r="Y2079" s="281"/>
      <c r="Z2079" s="281"/>
      <c r="AA2079" s="628"/>
      <c r="AB2079" s="628"/>
      <c r="AC2079" s="281"/>
      <c r="AD2079" s="281"/>
      <c r="AE2079" s="60"/>
      <c r="AF2079" s="259"/>
      <c r="AG2079" s="374">
        <f t="shared" si="4527"/>
        <v>18</v>
      </c>
      <c r="AH2079" s="399"/>
      <c r="AK2079" s="412">
        <f t="shared" si="4528"/>
        <v>0</v>
      </c>
      <c r="AL2079" s="379">
        <f t="shared" si="4738"/>
        <v>0</v>
      </c>
      <c r="AM2079" s="380">
        <f t="shared" si="4529"/>
        <v>0</v>
      </c>
      <c r="AN2079" s="292">
        <f t="shared" si="4530"/>
        <v>0</v>
      </c>
      <c r="AO2079" s="388">
        <f t="shared" si="4531"/>
        <v>0</v>
      </c>
      <c r="AP2079" s="379">
        <f t="shared" si="4739"/>
        <v>0</v>
      </c>
      <c r="AQ2079" s="380">
        <f t="shared" si="4532"/>
        <v>0</v>
      </c>
      <c r="AR2079" s="317">
        <f t="shared" si="4533"/>
        <v>0</v>
      </c>
      <c r="AS2079" s="388">
        <f t="shared" si="4534"/>
        <v>0</v>
      </c>
      <c r="AT2079" s="379">
        <f t="shared" si="4740"/>
        <v>0</v>
      </c>
      <c r="AU2079" s="380">
        <f t="shared" si="4535"/>
        <v>0</v>
      </c>
      <c r="AV2079" s="317">
        <f t="shared" si="4536"/>
        <v>0</v>
      </c>
      <c r="AW2079" s="388">
        <f t="shared" si="4537"/>
        <v>0</v>
      </c>
      <c r="AX2079" s="379">
        <f t="shared" si="4741"/>
        <v>0</v>
      </c>
      <c r="AY2079" s="380">
        <f t="shared" si="4538"/>
        <v>0</v>
      </c>
      <c r="AZ2079" s="292">
        <f t="shared" si="4539"/>
        <v>0</v>
      </c>
      <c r="BA2079" s="388">
        <f t="shared" si="4540"/>
        <v>0</v>
      </c>
      <c r="BB2079" s="379">
        <f t="shared" si="4742"/>
        <v>0</v>
      </c>
      <c r="BC2079" s="380">
        <f t="shared" si="4541"/>
        <v>0</v>
      </c>
      <c r="BD2079" s="292">
        <f t="shared" si="4542"/>
        <v>0</v>
      </c>
      <c r="BE2079" s="388">
        <f t="shared" si="4543"/>
        <v>0</v>
      </c>
      <c r="BF2079" s="379">
        <f t="shared" si="4743"/>
        <v>0</v>
      </c>
      <c r="BG2079" s="380">
        <f t="shared" si="4544"/>
        <v>0</v>
      </c>
      <c r="BH2079" s="292">
        <f t="shared" si="4545"/>
        <v>0</v>
      </c>
      <c r="CA2079" s="303"/>
      <c r="CB2079" s="427"/>
      <c r="CC2079" s="375"/>
      <c r="CD2079" s="375"/>
      <c r="CE2079" s="375"/>
      <c r="CF2079" s="375"/>
      <c r="CG2079" s="375"/>
      <c r="CH2079" s="375"/>
      <c r="CI2079" s="375"/>
      <c r="CJ2079" s="375"/>
      <c r="CK2079" s="375"/>
      <c r="CL2079" s="375"/>
      <c r="CM2079" s="375"/>
      <c r="CN2079" s="311"/>
      <c r="CO2079" s="311"/>
      <c r="CP2079" s="311"/>
      <c r="CQ2079" s="311"/>
      <c r="CR2079" s="311"/>
      <c r="CS2079" s="311"/>
      <c r="CT2079" s="311"/>
      <c r="CU2079" s="311"/>
      <c r="CV2079" s="311"/>
      <c r="CW2079" s="311"/>
      <c r="CX2079" s="311"/>
      <c r="CY2079" s="311"/>
      <c r="CZ2079" s="311"/>
      <c r="DA2079" s="311"/>
      <c r="DB2079" s="311"/>
      <c r="DC2079" s="311"/>
      <c r="DD2079" s="311"/>
      <c r="DE2079" s="311"/>
      <c r="DG2079" s="614" t="s">
        <v>412</v>
      </c>
      <c r="DH2079" s="615"/>
      <c r="DI2079" s="418" t="s">
        <v>1909</v>
      </c>
      <c r="DJ2079" s="419"/>
      <c r="DK2079" s="419"/>
      <c r="DL2079" s="419"/>
      <c r="DM2079" s="419"/>
      <c r="DN2079" s="419"/>
      <c r="DO2079" s="419"/>
      <c r="DP2079" s="419"/>
      <c r="DQ2079" s="419"/>
      <c r="DR2079" s="419"/>
      <c r="DS2079" s="419"/>
      <c r="DT2079" s="419"/>
      <c r="DU2079" s="419">
        <f t="shared" ref="DU2079:DZ2079" si="4856">M2080</f>
        <v>0</v>
      </c>
      <c r="DV2079" s="419">
        <f t="shared" si="4856"/>
        <v>0</v>
      </c>
      <c r="DW2079" s="419">
        <f t="shared" si="4856"/>
        <v>0</v>
      </c>
      <c r="DX2079" s="419">
        <f t="shared" si="4856"/>
        <v>0</v>
      </c>
      <c r="DY2079" s="419">
        <f t="shared" si="4856"/>
        <v>0</v>
      </c>
      <c r="DZ2079" s="419">
        <f t="shared" si="4856"/>
        <v>0</v>
      </c>
      <c r="EA2079" s="419">
        <f t="shared" ref="EA2079:EL2079" si="4857">S2080</f>
        <v>0</v>
      </c>
      <c r="EB2079" s="419">
        <f t="shared" si="4857"/>
        <v>0</v>
      </c>
      <c r="EC2079" s="419">
        <f t="shared" si="4857"/>
        <v>0</v>
      </c>
      <c r="ED2079" s="419">
        <f t="shared" si="4857"/>
        <v>0</v>
      </c>
      <c r="EE2079" s="419">
        <f t="shared" si="4857"/>
        <v>0</v>
      </c>
      <c r="EF2079" s="419">
        <f t="shared" si="4857"/>
        <v>0</v>
      </c>
      <c r="EG2079" s="419">
        <f t="shared" si="4857"/>
        <v>0</v>
      </c>
      <c r="EH2079" s="419">
        <f t="shared" si="4857"/>
        <v>0</v>
      </c>
      <c r="EI2079" s="419">
        <f t="shared" si="4857"/>
        <v>0</v>
      </c>
      <c r="EJ2079" s="419">
        <f t="shared" si="4857"/>
        <v>0</v>
      </c>
      <c r="EK2079" s="419">
        <f t="shared" si="4857"/>
        <v>0</v>
      </c>
      <c r="EL2079" s="420">
        <f t="shared" si="4857"/>
        <v>0</v>
      </c>
    </row>
    <row r="2080" spans="1:142" ht="24" customHeight="1" x14ac:dyDescent="0.25">
      <c r="A2080" s="60"/>
      <c r="B2080" s="60"/>
      <c r="C2080" s="783"/>
      <c r="D2080" s="721"/>
      <c r="E2080" s="722"/>
      <c r="F2080" s="703" t="s">
        <v>412</v>
      </c>
      <c r="G2080" s="703"/>
      <c r="H2080" s="704" t="s">
        <v>413</v>
      </c>
      <c r="I2080" s="705"/>
      <c r="J2080" s="705"/>
      <c r="K2080" s="705"/>
      <c r="L2080" s="706"/>
      <c r="M2080" s="864"/>
      <c r="N2080" s="865"/>
      <c r="O2080" s="864"/>
      <c r="P2080" s="865"/>
      <c r="Q2080" s="864"/>
      <c r="R2080" s="865"/>
      <c r="S2080" s="868"/>
      <c r="T2080" s="869"/>
      <c r="U2080" s="280"/>
      <c r="V2080" s="280"/>
      <c r="W2080" s="628"/>
      <c r="X2080" s="628"/>
      <c r="Y2080" s="281"/>
      <c r="Z2080" s="281"/>
      <c r="AA2080" s="628"/>
      <c r="AB2080" s="628"/>
      <c r="AC2080" s="281"/>
      <c r="AD2080" s="281"/>
      <c r="AE2080" s="60"/>
      <c r="AF2080" s="259"/>
      <c r="AG2080" s="374">
        <f t="shared" si="4527"/>
        <v>18</v>
      </c>
      <c r="AH2080" s="399"/>
      <c r="AK2080" s="412">
        <f t="shared" si="4528"/>
        <v>0</v>
      </c>
      <c r="AL2080" s="379">
        <f t="shared" si="4738"/>
        <v>0</v>
      </c>
      <c r="AM2080" s="380">
        <f t="shared" si="4529"/>
        <v>0</v>
      </c>
      <c r="AN2080" s="292">
        <f t="shared" si="4530"/>
        <v>0</v>
      </c>
      <c r="AO2080" s="388">
        <f t="shared" si="4531"/>
        <v>0</v>
      </c>
      <c r="AP2080" s="379">
        <f t="shared" si="4739"/>
        <v>0</v>
      </c>
      <c r="AQ2080" s="380">
        <f t="shared" si="4532"/>
        <v>0</v>
      </c>
      <c r="AR2080" s="317">
        <f t="shared" si="4533"/>
        <v>0</v>
      </c>
      <c r="AS2080" s="388">
        <f t="shared" si="4534"/>
        <v>0</v>
      </c>
      <c r="AT2080" s="379">
        <f t="shared" si="4740"/>
        <v>0</v>
      </c>
      <c r="AU2080" s="380">
        <f t="shared" si="4535"/>
        <v>0</v>
      </c>
      <c r="AV2080" s="317">
        <f t="shared" si="4536"/>
        <v>0</v>
      </c>
      <c r="AW2080" s="388">
        <f t="shared" si="4537"/>
        <v>0</v>
      </c>
      <c r="AX2080" s="379">
        <f t="shared" si="4741"/>
        <v>0</v>
      </c>
      <c r="AY2080" s="380">
        <f t="shared" si="4538"/>
        <v>0</v>
      </c>
      <c r="AZ2080" s="292">
        <f t="shared" si="4539"/>
        <v>0</v>
      </c>
      <c r="BA2080" s="388">
        <f t="shared" si="4540"/>
        <v>0</v>
      </c>
      <c r="BB2080" s="379">
        <f t="shared" si="4742"/>
        <v>0</v>
      </c>
      <c r="BC2080" s="380">
        <f t="shared" si="4541"/>
        <v>0</v>
      </c>
      <c r="BD2080" s="292">
        <f t="shared" si="4542"/>
        <v>0</v>
      </c>
      <c r="BE2080" s="388">
        <f t="shared" si="4543"/>
        <v>0</v>
      </c>
      <c r="BF2080" s="379">
        <f t="shared" si="4743"/>
        <v>0</v>
      </c>
      <c r="BG2080" s="380">
        <f t="shared" si="4544"/>
        <v>0</v>
      </c>
      <c r="BH2080" s="292">
        <f t="shared" si="4545"/>
        <v>0</v>
      </c>
      <c r="CA2080" s="303"/>
      <c r="CB2080" s="427"/>
      <c r="CC2080" s="375"/>
      <c r="CD2080" s="375"/>
      <c r="CE2080" s="375"/>
      <c r="CF2080" s="375"/>
      <c r="CG2080" s="375"/>
      <c r="CH2080" s="375"/>
      <c r="CI2080" s="375"/>
      <c r="CJ2080" s="375"/>
      <c r="CK2080" s="375"/>
      <c r="CL2080" s="375"/>
      <c r="CM2080" s="375"/>
      <c r="CN2080" s="311"/>
      <c r="CO2080" s="311"/>
      <c r="CP2080" s="311"/>
      <c r="CQ2080" s="311"/>
      <c r="CR2080" s="311"/>
      <c r="CS2080" s="311"/>
      <c r="CT2080" s="311"/>
      <c r="CU2080" s="311"/>
      <c r="CV2080" s="311"/>
      <c r="CW2080" s="311"/>
      <c r="CX2080" s="311"/>
      <c r="CY2080" s="311"/>
      <c r="CZ2080" s="311"/>
      <c r="DA2080" s="311"/>
      <c r="DB2080" s="311"/>
      <c r="DC2080" s="311"/>
      <c r="DD2080" s="311"/>
      <c r="DE2080" s="311"/>
      <c r="DG2080" s="413"/>
      <c r="DH2080" s="398"/>
      <c r="DI2080" s="415" t="s">
        <v>1910</v>
      </c>
      <c r="DJ2080" s="416"/>
      <c r="DK2080" s="416"/>
      <c r="DL2080" s="416"/>
      <c r="DM2080" s="416"/>
      <c r="DN2080" s="416"/>
      <c r="DO2080" s="416"/>
      <c r="DP2080" s="416"/>
      <c r="DQ2080" s="416"/>
      <c r="DR2080" s="416"/>
      <c r="DS2080" s="416"/>
      <c r="DT2080" s="416"/>
      <c r="DU2080" s="416">
        <f t="shared" ref="DU2080:DZ2080" si="4858">COUNTIF(M2073:M2075,"NS")+COUNTIF(M2078:M2079,"NS")+COUNTIF(M2068,"NS")+COUNTIF(M2050,"NS")</f>
        <v>0</v>
      </c>
      <c r="DV2080" s="416">
        <f t="shared" si="4858"/>
        <v>0</v>
      </c>
      <c r="DW2080" s="416">
        <f t="shared" si="4858"/>
        <v>0</v>
      </c>
      <c r="DX2080" s="416">
        <f t="shared" si="4858"/>
        <v>0</v>
      </c>
      <c r="DY2080" s="416">
        <f t="shared" si="4858"/>
        <v>0</v>
      </c>
      <c r="DZ2080" s="416">
        <f t="shared" si="4858"/>
        <v>0</v>
      </c>
      <c r="EA2080" s="416">
        <f t="shared" ref="EA2080:EL2080" si="4859">COUNTIF(S2073:S2075,"NS")+COUNTIF(S2078:S2079,"NS")+COUNTIF(S2068,"NS")+COUNTIF(S2050,"NS")</f>
        <v>0</v>
      </c>
      <c r="EB2080" s="416">
        <f t="shared" si="4859"/>
        <v>0</v>
      </c>
      <c r="EC2080" s="416">
        <f t="shared" si="4859"/>
        <v>0</v>
      </c>
      <c r="ED2080" s="416">
        <f t="shared" si="4859"/>
        <v>0</v>
      </c>
      <c r="EE2080" s="416">
        <f t="shared" si="4859"/>
        <v>0</v>
      </c>
      <c r="EF2080" s="416">
        <f t="shared" si="4859"/>
        <v>0</v>
      </c>
      <c r="EG2080" s="416">
        <f t="shared" si="4859"/>
        <v>0</v>
      </c>
      <c r="EH2080" s="416">
        <f t="shared" si="4859"/>
        <v>0</v>
      </c>
      <c r="EI2080" s="416">
        <f t="shared" si="4859"/>
        <v>0</v>
      </c>
      <c r="EJ2080" s="416">
        <f t="shared" si="4859"/>
        <v>0</v>
      </c>
      <c r="EK2080" s="416">
        <f t="shared" si="4859"/>
        <v>0</v>
      </c>
      <c r="EL2080" s="417">
        <f t="shared" si="4859"/>
        <v>0</v>
      </c>
    </row>
    <row r="2081" spans="1:143" ht="15" customHeight="1" x14ac:dyDescent="0.25">
      <c r="A2081" s="60"/>
      <c r="B2081" s="60"/>
      <c r="C2081" s="795" t="s">
        <v>422</v>
      </c>
      <c r="D2081" s="717" t="s">
        <v>423</v>
      </c>
      <c r="E2081" s="718"/>
      <c r="F2081" s="703" t="s">
        <v>416</v>
      </c>
      <c r="G2081" s="703"/>
      <c r="H2081" s="704" t="s">
        <v>417</v>
      </c>
      <c r="I2081" s="705"/>
      <c r="J2081" s="705"/>
      <c r="K2081" s="705"/>
      <c r="L2081" s="706"/>
      <c r="M2081" s="864"/>
      <c r="N2081" s="865"/>
      <c r="O2081" s="864"/>
      <c r="P2081" s="865"/>
      <c r="Q2081" s="864"/>
      <c r="R2081" s="865"/>
      <c r="S2081" s="868"/>
      <c r="T2081" s="869"/>
      <c r="U2081" s="280"/>
      <c r="V2081" s="280"/>
      <c r="W2081" s="628"/>
      <c r="X2081" s="628"/>
      <c r="Y2081" s="281"/>
      <c r="Z2081" s="281"/>
      <c r="AA2081" s="628"/>
      <c r="AB2081" s="628"/>
      <c r="AC2081" s="281"/>
      <c r="AD2081" s="281"/>
      <c r="AE2081" s="60"/>
      <c r="AF2081" s="259"/>
      <c r="AG2081" s="374">
        <f t="shared" si="4527"/>
        <v>18</v>
      </c>
      <c r="AH2081" s="399"/>
      <c r="AK2081" s="412">
        <f t="shared" si="4528"/>
        <v>0</v>
      </c>
      <c r="AL2081" s="379">
        <f t="shared" si="4738"/>
        <v>0</v>
      </c>
      <c r="AM2081" s="380">
        <f t="shared" si="4529"/>
        <v>0</v>
      </c>
      <c r="AN2081" s="292">
        <f t="shared" si="4530"/>
        <v>0</v>
      </c>
      <c r="AO2081" s="388">
        <f t="shared" si="4531"/>
        <v>0</v>
      </c>
      <c r="AP2081" s="379">
        <f t="shared" si="4739"/>
        <v>0</v>
      </c>
      <c r="AQ2081" s="380">
        <f t="shared" si="4532"/>
        <v>0</v>
      </c>
      <c r="AR2081" s="317">
        <f t="shared" si="4533"/>
        <v>0</v>
      </c>
      <c r="AS2081" s="388">
        <f t="shared" si="4534"/>
        <v>0</v>
      </c>
      <c r="AT2081" s="379">
        <f t="shared" si="4740"/>
        <v>0</v>
      </c>
      <c r="AU2081" s="380">
        <f t="shared" si="4535"/>
        <v>0</v>
      </c>
      <c r="AV2081" s="317">
        <f t="shared" si="4536"/>
        <v>0</v>
      </c>
      <c r="AW2081" s="388">
        <f t="shared" si="4537"/>
        <v>0</v>
      </c>
      <c r="AX2081" s="379">
        <f t="shared" si="4741"/>
        <v>0</v>
      </c>
      <c r="AY2081" s="380">
        <f t="shared" si="4538"/>
        <v>0</v>
      </c>
      <c r="AZ2081" s="292">
        <f t="shared" si="4539"/>
        <v>0</v>
      </c>
      <c r="BA2081" s="388">
        <f t="shared" si="4540"/>
        <v>0</v>
      </c>
      <c r="BB2081" s="379">
        <f t="shared" si="4742"/>
        <v>0</v>
      </c>
      <c r="BC2081" s="380">
        <f t="shared" si="4541"/>
        <v>0</v>
      </c>
      <c r="BD2081" s="292">
        <f t="shared" si="4542"/>
        <v>0</v>
      </c>
      <c r="BE2081" s="388">
        <f t="shared" si="4543"/>
        <v>0</v>
      </c>
      <c r="BF2081" s="379">
        <f t="shared" si="4743"/>
        <v>0</v>
      </c>
      <c r="BG2081" s="380">
        <f t="shared" si="4544"/>
        <v>0</v>
      </c>
      <c r="BH2081" s="292">
        <f t="shared" si="4545"/>
        <v>0</v>
      </c>
      <c r="CA2081" s="303"/>
      <c r="CB2081" s="427"/>
      <c r="CC2081" s="375"/>
      <c r="CD2081" s="375"/>
      <c r="CE2081" s="375"/>
      <c r="CF2081" s="375"/>
      <c r="CG2081" s="375"/>
      <c r="CH2081" s="375"/>
      <c r="CI2081" s="375"/>
      <c r="CJ2081" s="375"/>
      <c r="CK2081" s="375"/>
      <c r="CL2081" s="375"/>
      <c r="CM2081" s="375"/>
      <c r="CN2081" s="311"/>
      <c r="CO2081" s="311"/>
      <c r="CP2081" s="311"/>
      <c r="CQ2081" s="311"/>
      <c r="CR2081" s="311"/>
      <c r="CS2081" s="311"/>
      <c r="CT2081" s="311"/>
      <c r="CU2081" s="311"/>
      <c r="CV2081" s="311"/>
      <c r="CW2081" s="311"/>
      <c r="CX2081" s="311"/>
      <c r="CY2081" s="311"/>
      <c r="CZ2081" s="311"/>
      <c r="DA2081" s="311"/>
      <c r="DB2081" s="311"/>
      <c r="DC2081" s="311"/>
      <c r="DD2081" s="311"/>
      <c r="DE2081" s="311"/>
      <c r="DG2081" s="610"/>
      <c r="DH2081" s="611"/>
      <c r="DI2081" s="415" t="s">
        <v>1914</v>
      </c>
      <c r="DJ2081" s="416"/>
      <c r="DK2081" s="416"/>
      <c r="DL2081" s="416"/>
      <c r="DM2081" s="416"/>
      <c r="DN2081" s="416"/>
      <c r="DO2081" s="416"/>
      <c r="DP2081" s="416"/>
      <c r="DQ2081" s="416"/>
      <c r="DR2081" s="416"/>
      <c r="DS2081" s="416"/>
      <c r="DT2081" s="416"/>
      <c r="DU2081" s="416">
        <f t="shared" ref="DU2081:DZ2081" si="4860">SUM(M2078:M2080,M2073:M2075,M2068,M2050)</f>
        <v>0</v>
      </c>
      <c r="DV2081" s="416">
        <f t="shared" si="4860"/>
        <v>0</v>
      </c>
      <c r="DW2081" s="416">
        <f t="shared" si="4860"/>
        <v>0</v>
      </c>
      <c r="DX2081" s="416">
        <f t="shared" si="4860"/>
        <v>0</v>
      </c>
      <c r="DY2081" s="416">
        <f t="shared" si="4860"/>
        <v>0</v>
      </c>
      <c r="DZ2081" s="416">
        <f t="shared" si="4860"/>
        <v>0</v>
      </c>
      <c r="EA2081" s="416">
        <f t="shared" ref="EA2081:EL2081" si="4861">SUM(S2078:S2080,S2073:S2075,S2068,S2050)</f>
        <v>0</v>
      </c>
      <c r="EB2081" s="416">
        <f t="shared" si="4861"/>
        <v>0</v>
      </c>
      <c r="EC2081" s="416">
        <f t="shared" si="4861"/>
        <v>0</v>
      </c>
      <c r="ED2081" s="416">
        <f t="shared" si="4861"/>
        <v>0</v>
      </c>
      <c r="EE2081" s="416">
        <f t="shared" si="4861"/>
        <v>0</v>
      </c>
      <c r="EF2081" s="416">
        <f t="shared" si="4861"/>
        <v>0</v>
      </c>
      <c r="EG2081" s="416">
        <f t="shared" si="4861"/>
        <v>0</v>
      </c>
      <c r="EH2081" s="416">
        <f t="shared" si="4861"/>
        <v>0</v>
      </c>
      <c r="EI2081" s="416">
        <f t="shared" si="4861"/>
        <v>0</v>
      </c>
      <c r="EJ2081" s="416">
        <f t="shared" si="4861"/>
        <v>0</v>
      </c>
      <c r="EK2081" s="416">
        <f t="shared" si="4861"/>
        <v>0</v>
      </c>
      <c r="EL2081" s="417">
        <f t="shared" si="4861"/>
        <v>0</v>
      </c>
    </row>
    <row r="2082" spans="1:143" ht="24" customHeight="1" x14ac:dyDescent="0.25">
      <c r="A2082" s="60"/>
      <c r="B2082" s="60"/>
      <c r="C2082" s="796"/>
      <c r="D2082" s="719"/>
      <c r="E2082" s="720"/>
      <c r="F2082" s="703" t="s">
        <v>418</v>
      </c>
      <c r="G2082" s="703"/>
      <c r="H2082" s="704" t="s">
        <v>419</v>
      </c>
      <c r="I2082" s="705"/>
      <c r="J2082" s="705"/>
      <c r="K2082" s="705"/>
      <c r="L2082" s="706"/>
      <c r="M2082" s="864"/>
      <c r="N2082" s="865"/>
      <c r="O2082" s="864"/>
      <c r="P2082" s="865"/>
      <c r="Q2082" s="864"/>
      <c r="R2082" s="865"/>
      <c r="S2082" s="868"/>
      <c r="T2082" s="869"/>
      <c r="U2082" s="280"/>
      <c r="V2082" s="280"/>
      <c r="W2082" s="628"/>
      <c r="X2082" s="628"/>
      <c r="Y2082" s="281"/>
      <c r="Z2082" s="281"/>
      <c r="AA2082" s="628"/>
      <c r="AB2082" s="628"/>
      <c r="AC2082" s="281"/>
      <c r="AD2082" s="281"/>
      <c r="AE2082" s="60"/>
      <c r="AF2082" s="259"/>
      <c r="AG2082" s="374">
        <f t="shared" si="4527"/>
        <v>18</v>
      </c>
      <c r="AH2082" s="399"/>
      <c r="AK2082" s="412">
        <f t="shared" si="4528"/>
        <v>0</v>
      </c>
      <c r="AL2082" s="379">
        <f t="shared" si="4738"/>
        <v>0</v>
      </c>
      <c r="AM2082" s="380">
        <f t="shared" si="4529"/>
        <v>0</v>
      </c>
      <c r="AN2082" s="292">
        <f t="shared" si="4530"/>
        <v>0</v>
      </c>
      <c r="AO2082" s="388">
        <f t="shared" si="4531"/>
        <v>0</v>
      </c>
      <c r="AP2082" s="379">
        <f t="shared" si="4739"/>
        <v>0</v>
      </c>
      <c r="AQ2082" s="380">
        <f t="shared" si="4532"/>
        <v>0</v>
      </c>
      <c r="AR2082" s="317">
        <f t="shared" si="4533"/>
        <v>0</v>
      </c>
      <c r="AS2082" s="388">
        <f t="shared" si="4534"/>
        <v>0</v>
      </c>
      <c r="AT2082" s="379">
        <f t="shared" si="4740"/>
        <v>0</v>
      </c>
      <c r="AU2082" s="380">
        <f t="shared" si="4535"/>
        <v>0</v>
      </c>
      <c r="AV2082" s="317">
        <f t="shared" si="4536"/>
        <v>0</v>
      </c>
      <c r="AW2082" s="388">
        <f t="shared" si="4537"/>
        <v>0</v>
      </c>
      <c r="AX2082" s="379">
        <f t="shared" si="4741"/>
        <v>0</v>
      </c>
      <c r="AY2082" s="380">
        <f t="shared" si="4538"/>
        <v>0</v>
      </c>
      <c r="AZ2082" s="292">
        <f t="shared" si="4539"/>
        <v>0</v>
      </c>
      <c r="BA2082" s="388">
        <f t="shared" si="4540"/>
        <v>0</v>
      </c>
      <c r="BB2082" s="379">
        <f t="shared" si="4742"/>
        <v>0</v>
      </c>
      <c r="BC2082" s="380">
        <f t="shared" si="4541"/>
        <v>0</v>
      </c>
      <c r="BD2082" s="292">
        <f t="shared" si="4542"/>
        <v>0</v>
      </c>
      <c r="BE2082" s="388">
        <f t="shared" si="4543"/>
        <v>0</v>
      </c>
      <c r="BF2082" s="379">
        <f t="shared" si="4743"/>
        <v>0</v>
      </c>
      <c r="BG2082" s="380">
        <f t="shared" si="4544"/>
        <v>0</v>
      </c>
      <c r="BH2082" s="292">
        <f t="shared" si="4545"/>
        <v>0</v>
      </c>
      <c r="CA2082" s="303"/>
      <c r="CB2082" s="427"/>
      <c r="CC2082" s="375"/>
      <c r="CD2082" s="375"/>
      <c r="CE2082" s="375"/>
      <c r="CF2082" s="375"/>
      <c r="CG2082" s="375"/>
      <c r="CH2082" s="375"/>
      <c r="CI2082" s="375"/>
      <c r="CJ2082" s="375"/>
      <c r="CK2082" s="375"/>
      <c r="CL2082" s="375"/>
      <c r="CM2082" s="375"/>
      <c r="CN2082" s="311"/>
      <c r="CO2082" s="311"/>
      <c r="CP2082" s="311"/>
      <c r="CQ2082" s="311"/>
      <c r="CR2082" s="311"/>
      <c r="CS2082" s="311"/>
      <c r="CT2082" s="311"/>
      <c r="CU2082" s="311"/>
      <c r="CV2082" s="311"/>
      <c r="CW2082" s="311"/>
      <c r="CX2082" s="311"/>
      <c r="CY2082" s="311"/>
      <c r="CZ2082" s="311"/>
      <c r="DA2082" s="311"/>
      <c r="DB2082" s="311"/>
      <c r="DC2082" s="311"/>
      <c r="DD2082" s="311"/>
      <c r="DE2082" s="311"/>
      <c r="DG2082" s="610"/>
      <c r="DH2082" s="611"/>
      <c r="DI2082" s="415" t="s">
        <v>1919</v>
      </c>
      <c r="DJ2082" s="298"/>
      <c r="DK2082" s="298"/>
      <c r="DL2082" s="298"/>
      <c r="DM2082" s="298"/>
      <c r="DN2082" s="298"/>
      <c r="DO2082" s="298"/>
      <c r="DP2082" s="298"/>
      <c r="DQ2082" s="298"/>
      <c r="DR2082" s="298"/>
      <c r="DS2082" s="298"/>
      <c r="DT2082" s="298"/>
      <c r="DU2082" s="298">
        <f t="shared" ref="DU2082:DZ2082" si="4862">IF(OR(AND(DU2079="NS",DU2080=7),AND(DU2079="NA")),0,IF(OR(AND(IF(DU2079="NS",1,DU2079)&gt;DU2081*0.25,DU2080=0),AND(DU2079&gt;0,OR(DU2080=7,DU2081=0)),AND(DU2079&gt;0,DU2080=0,DU2081=0),AND(DU2079="NS",DU2080=0,DU2081=0)),1,0))</f>
        <v>0</v>
      </c>
      <c r="DV2082" s="298">
        <f t="shared" si="4862"/>
        <v>0</v>
      </c>
      <c r="DW2082" s="298">
        <f t="shared" si="4862"/>
        <v>0</v>
      </c>
      <c r="DX2082" s="298">
        <f t="shared" si="4862"/>
        <v>0</v>
      </c>
      <c r="DY2082" s="298">
        <f t="shared" si="4862"/>
        <v>0</v>
      </c>
      <c r="DZ2082" s="298">
        <f t="shared" si="4862"/>
        <v>0</v>
      </c>
      <c r="EA2082" s="298">
        <f>IF(OR(AND(EA2079="NS",EA2080=7),AND(EA2079="NA")),0,IF(OR(AND(IF(EA2079="NS",1,EA2079)&gt;EA2081*0.25,EA2080=0),AND(EA2079&gt;0,OR(EA2080=7,EA2081=0)),AND(EA2079&gt;0,EA2080=0,EA2081=0),AND(EA2079="NS",EA2080=0,EA2081=0)),1,0))</f>
        <v>0</v>
      </c>
      <c r="EB2082" s="298">
        <f t="shared" ref="EB2082:EL2082" si="4863">IF(OR(AND(EB2079="NS",EB2080=7),AND(EB2079="NA")),0,IF(OR(AND(IF(EB2079="NS",1,EB2079)&gt;EB2081*0.25,EB2080=0),AND(EB2079&gt;0,OR(EB2080=7,EB2081=0)),AND(EB2079&gt;0,EB2080=0,EB2081=0),AND(EB2079="NS",EB2080=0,EB2081=0)),1,0))</f>
        <v>0</v>
      </c>
      <c r="EC2082" s="298">
        <f t="shared" si="4863"/>
        <v>0</v>
      </c>
      <c r="ED2082" s="298">
        <f t="shared" si="4863"/>
        <v>0</v>
      </c>
      <c r="EE2082" s="298">
        <f t="shared" si="4863"/>
        <v>0</v>
      </c>
      <c r="EF2082" s="298">
        <f t="shared" si="4863"/>
        <v>0</v>
      </c>
      <c r="EG2082" s="298">
        <f t="shared" si="4863"/>
        <v>0</v>
      </c>
      <c r="EH2082" s="298">
        <f t="shared" si="4863"/>
        <v>0</v>
      </c>
      <c r="EI2082" s="298">
        <f t="shared" si="4863"/>
        <v>0</v>
      </c>
      <c r="EJ2082" s="298">
        <f t="shared" si="4863"/>
        <v>0</v>
      </c>
      <c r="EK2082" s="298">
        <f t="shared" si="4863"/>
        <v>0</v>
      </c>
      <c r="EL2082" s="302">
        <f t="shared" si="4863"/>
        <v>0</v>
      </c>
      <c r="EM2082" s="377">
        <f>SUM(DU2082:EL2082)</f>
        <v>0</v>
      </c>
    </row>
    <row r="2083" spans="1:143" ht="24" customHeight="1" x14ac:dyDescent="0.25">
      <c r="A2083" s="60"/>
      <c r="B2083" s="60"/>
      <c r="C2083" s="797"/>
      <c r="D2083" s="721"/>
      <c r="E2083" s="722"/>
      <c r="F2083" s="703" t="s">
        <v>420</v>
      </c>
      <c r="G2083" s="703"/>
      <c r="H2083" s="704" t="s">
        <v>421</v>
      </c>
      <c r="I2083" s="705"/>
      <c r="J2083" s="705"/>
      <c r="K2083" s="705"/>
      <c r="L2083" s="706"/>
      <c r="M2083" s="864"/>
      <c r="N2083" s="865"/>
      <c r="O2083" s="864"/>
      <c r="P2083" s="865"/>
      <c r="Q2083" s="864"/>
      <c r="R2083" s="865"/>
      <c r="S2083" s="868"/>
      <c r="T2083" s="869"/>
      <c r="U2083" s="280"/>
      <c r="V2083" s="280"/>
      <c r="W2083" s="628"/>
      <c r="X2083" s="628"/>
      <c r="Y2083" s="281"/>
      <c r="Z2083" s="281"/>
      <c r="AA2083" s="628"/>
      <c r="AB2083" s="628"/>
      <c r="AC2083" s="281"/>
      <c r="AD2083" s="281"/>
      <c r="AE2083" s="60"/>
      <c r="AF2083" s="259"/>
      <c r="AG2083" s="374">
        <f t="shared" si="4527"/>
        <v>18</v>
      </c>
      <c r="AH2083" s="399"/>
      <c r="AK2083" s="412">
        <f t="shared" si="4528"/>
        <v>0</v>
      </c>
      <c r="AL2083" s="379">
        <f t="shared" si="4738"/>
        <v>0</v>
      </c>
      <c r="AM2083" s="380">
        <f t="shared" si="4529"/>
        <v>0</v>
      </c>
      <c r="AN2083" s="292">
        <f t="shared" si="4530"/>
        <v>0</v>
      </c>
      <c r="AO2083" s="388">
        <f t="shared" si="4531"/>
        <v>0</v>
      </c>
      <c r="AP2083" s="379">
        <f t="shared" si="4739"/>
        <v>0</v>
      </c>
      <c r="AQ2083" s="380">
        <f t="shared" si="4532"/>
        <v>0</v>
      </c>
      <c r="AR2083" s="317">
        <f t="shared" si="4533"/>
        <v>0</v>
      </c>
      <c r="AS2083" s="388">
        <f t="shared" si="4534"/>
        <v>0</v>
      </c>
      <c r="AT2083" s="379">
        <f t="shared" si="4740"/>
        <v>0</v>
      </c>
      <c r="AU2083" s="380">
        <f t="shared" si="4535"/>
        <v>0</v>
      </c>
      <c r="AV2083" s="317">
        <f t="shared" si="4536"/>
        <v>0</v>
      </c>
      <c r="AW2083" s="388">
        <f t="shared" si="4537"/>
        <v>0</v>
      </c>
      <c r="AX2083" s="379">
        <f t="shared" si="4741"/>
        <v>0</v>
      </c>
      <c r="AY2083" s="380">
        <f t="shared" si="4538"/>
        <v>0</v>
      </c>
      <c r="AZ2083" s="292">
        <f t="shared" si="4539"/>
        <v>0</v>
      </c>
      <c r="BA2083" s="388">
        <f t="shared" si="4540"/>
        <v>0</v>
      </c>
      <c r="BB2083" s="379">
        <f t="shared" si="4742"/>
        <v>0</v>
      </c>
      <c r="BC2083" s="380">
        <f t="shared" si="4541"/>
        <v>0</v>
      </c>
      <c r="BD2083" s="292">
        <f t="shared" si="4542"/>
        <v>0</v>
      </c>
      <c r="BE2083" s="388">
        <f t="shared" si="4543"/>
        <v>0</v>
      </c>
      <c r="BF2083" s="379">
        <f t="shared" si="4743"/>
        <v>0</v>
      </c>
      <c r="BG2083" s="380">
        <f t="shared" si="4544"/>
        <v>0</v>
      </c>
      <c r="BH2083" s="292">
        <f t="shared" si="4545"/>
        <v>0</v>
      </c>
      <c r="CA2083" s="303"/>
      <c r="CB2083" s="421"/>
      <c r="CC2083" s="375"/>
      <c r="CD2083" s="375"/>
      <c r="CE2083" s="375"/>
      <c r="CF2083" s="375"/>
      <c r="CG2083" s="375"/>
      <c r="CH2083" s="375"/>
      <c r="CI2083" s="375"/>
      <c r="CJ2083" s="375"/>
      <c r="CK2083" s="375"/>
      <c r="CL2083" s="375"/>
      <c r="CM2083" s="375"/>
      <c r="CN2083" s="311"/>
      <c r="CO2083" s="311"/>
      <c r="CP2083" s="311"/>
      <c r="CQ2083" s="311"/>
      <c r="CR2083" s="311"/>
      <c r="CS2083" s="311"/>
      <c r="CT2083" s="311"/>
      <c r="CU2083" s="311"/>
      <c r="CV2083" s="311"/>
      <c r="CW2083" s="311"/>
      <c r="CX2083" s="311"/>
      <c r="CY2083" s="311"/>
      <c r="CZ2083" s="311"/>
      <c r="DA2083" s="311"/>
      <c r="DB2083" s="311"/>
      <c r="DC2083" s="311"/>
      <c r="DD2083" s="311"/>
      <c r="DE2083" s="311"/>
      <c r="DG2083" s="614" t="s">
        <v>420</v>
      </c>
      <c r="DH2083" s="615"/>
      <c r="DI2083" s="418" t="s">
        <v>1909</v>
      </c>
      <c r="DJ2083" s="419"/>
      <c r="DK2083" s="419"/>
      <c r="DL2083" s="419"/>
      <c r="DM2083" s="419"/>
      <c r="DN2083" s="419"/>
      <c r="DO2083" s="419"/>
      <c r="DP2083" s="419"/>
      <c r="DQ2083" s="419"/>
      <c r="DR2083" s="419"/>
      <c r="DS2083" s="419"/>
      <c r="DT2083" s="419"/>
      <c r="DU2083" s="419">
        <f t="shared" ref="DU2083:DZ2083" si="4864">M2083</f>
        <v>0</v>
      </c>
      <c r="DV2083" s="419">
        <f t="shared" si="4864"/>
        <v>0</v>
      </c>
      <c r="DW2083" s="419">
        <f t="shared" si="4864"/>
        <v>0</v>
      </c>
      <c r="DX2083" s="419">
        <f t="shared" si="4864"/>
        <v>0</v>
      </c>
      <c r="DY2083" s="419">
        <f t="shared" si="4864"/>
        <v>0</v>
      </c>
      <c r="DZ2083" s="419">
        <f t="shared" si="4864"/>
        <v>0</v>
      </c>
      <c r="EA2083" s="419">
        <f t="shared" ref="EA2083:EL2083" si="4865">S2083</f>
        <v>0</v>
      </c>
      <c r="EB2083" s="419">
        <f t="shared" si="4865"/>
        <v>0</v>
      </c>
      <c r="EC2083" s="419">
        <f t="shared" si="4865"/>
        <v>0</v>
      </c>
      <c r="ED2083" s="419">
        <f t="shared" si="4865"/>
        <v>0</v>
      </c>
      <c r="EE2083" s="419">
        <f t="shared" si="4865"/>
        <v>0</v>
      </c>
      <c r="EF2083" s="419">
        <f t="shared" si="4865"/>
        <v>0</v>
      </c>
      <c r="EG2083" s="419">
        <f t="shared" si="4865"/>
        <v>0</v>
      </c>
      <c r="EH2083" s="419">
        <f t="shared" si="4865"/>
        <v>0</v>
      </c>
      <c r="EI2083" s="419">
        <f t="shared" si="4865"/>
        <v>0</v>
      </c>
      <c r="EJ2083" s="419">
        <f t="shared" si="4865"/>
        <v>0</v>
      </c>
      <c r="EK2083" s="419">
        <f t="shared" si="4865"/>
        <v>0</v>
      </c>
      <c r="EL2083" s="420">
        <f t="shared" si="4865"/>
        <v>0</v>
      </c>
    </row>
    <row r="2084" spans="1:143" ht="36" customHeight="1" x14ac:dyDescent="0.25">
      <c r="A2084" s="60"/>
      <c r="B2084" s="60"/>
      <c r="C2084" s="795" t="s">
        <v>458</v>
      </c>
      <c r="D2084" s="717" t="s">
        <v>1494</v>
      </c>
      <c r="E2084" s="718"/>
      <c r="F2084" s="703" t="s">
        <v>424</v>
      </c>
      <c r="G2084" s="703"/>
      <c r="H2084" s="704" t="s">
        <v>425</v>
      </c>
      <c r="I2084" s="705"/>
      <c r="J2084" s="705"/>
      <c r="K2084" s="705"/>
      <c r="L2084" s="706"/>
      <c r="M2084" s="864"/>
      <c r="N2084" s="865"/>
      <c r="O2084" s="864"/>
      <c r="P2084" s="865"/>
      <c r="Q2084" s="864"/>
      <c r="R2084" s="865"/>
      <c r="S2084" s="868"/>
      <c r="T2084" s="869"/>
      <c r="U2084" s="280"/>
      <c r="V2084" s="280"/>
      <c r="W2084" s="628"/>
      <c r="X2084" s="628"/>
      <c r="Y2084" s="281"/>
      <c r="Z2084" s="281"/>
      <c r="AA2084" s="628"/>
      <c r="AB2084" s="628"/>
      <c r="AC2084" s="281"/>
      <c r="AD2084" s="281"/>
      <c r="AE2084" s="60"/>
      <c r="AF2084" s="259"/>
      <c r="AG2084" s="374">
        <f t="shared" si="4527"/>
        <v>18</v>
      </c>
      <c r="AH2084" s="399"/>
      <c r="AK2084" s="412">
        <f t="shared" si="4528"/>
        <v>0</v>
      </c>
      <c r="AL2084" s="379">
        <f t="shared" si="4738"/>
        <v>0</v>
      </c>
      <c r="AM2084" s="380">
        <f t="shared" si="4529"/>
        <v>0</v>
      </c>
      <c r="AN2084" s="292">
        <f t="shared" si="4530"/>
        <v>0</v>
      </c>
      <c r="AO2084" s="388">
        <f t="shared" si="4531"/>
        <v>0</v>
      </c>
      <c r="AP2084" s="379">
        <f t="shared" si="4739"/>
        <v>0</v>
      </c>
      <c r="AQ2084" s="380">
        <f t="shared" si="4532"/>
        <v>0</v>
      </c>
      <c r="AR2084" s="317">
        <f t="shared" si="4533"/>
        <v>0</v>
      </c>
      <c r="AS2084" s="388">
        <f t="shared" si="4534"/>
        <v>0</v>
      </c>
      <c r="AT2084" s="379">
        <f t="shared" si="4740"/>
        <v>0</v>
      </c>
      <c r="AU2084" s="380">
        <f t="shared" si="4535"/>
        <v>0</v>
      </c>
      <c r="AV2084" s="317">
        <f t="shared" si="4536"/>
        <v>0</v>
      </c>
      <c r="AW2084" s="388">
        <f t="shared" si="4537"/>
        <v>0</v>
      </c>
      <c r="AX2084" s="379">
        <f t="shared" si="4741"/>
        <v>0</v>
      </c>
      <c r="AY2084" s="380">
        <f t="shared" si="4538"/>
        <v>0</v>
      </c>
      <c r="AZ2084" s="292">
        <f t="shared" si="4539"/>
        <v>0</v>
      </c>
      <c r="BA2084" s="388">
        <f t="shared" si="4540"/>
        <v>0</v>
      </c>
      <c r="BB2084" s="379">
        <f t="shared" si="4742"/>
        <v>0</v>
      </c>
      <c r="BC2084" s="380">
        <f t="shared" si="4541"/>
        <v>0</v>
      </c>
      <c r="BD2084" s="292">
        <f t="shared" si="4542"/>
        <v>0</v>
      </c>
      <c r="BE2084" s="388">
        <f t="shared" si="4543"/>
        <v>0</v>
      </c>
      <c r="BF2084" s="379">
        <f t="shared" si="4743"/>
        <v>0</v>
      </c>
      <c r="BG2084" s="380">
        <f t="shared" si="4544"/>
        <v>0</v>
      </c>
      <c r="BH2084" s="292">
        <f t="shared" si="4545"/>
        <v>0</v>
      </c>
      <c r="CA2084" s="299" t="s">
        <v>60</v>
      </c>
      <c r="CB2084" s="421"/>
      <c r="CC2084" s="375"/>
      <c r="CD2084" s="375"/>
      <c r="CE2084" s="375"/>
      <c r="CF2084" s="375"/>
      <c r="CG2084" s="375"/>
      <c r="CH2084" s="375"/>
      <c r="CI2084" s="375"/>
      <c r="CJ2084" s="375"/>
      <c r="CK2084" s="375"/>
      <c r="CL2084" s="375"/>
      <c r="CM2084" s="375"/>
      <c r="CN2084" s="423">
        <f t="shared" ref="CN2084" si="4866">IF(M2084="",0,M2084)</f>
        <v>0</v>
      </c>
      <c r="CO2084" s="423">
        <f t="shared" ref="CO2084" si="4867">IF(N2084="",0,N2084)</f>
        <v>0</v>
      </c>
      <c r="CP2084" s="423">
        <f t="shared" ref="CP2084" si="4868">IF(O2084="",0,O2084)</f>
        <v>0</v>
      </c>
      <c r="CQ2084" s="423">
        <f t="shared" ref="CQ2084" si="4869">IF(P2084="",0,P2084)</f>
        <v>0</v>
      </c>
      <c r="CR2084" s="423">
        <f t="shared" ref="CR2084" si="4870">IF(Q2084="",0,Q2084)</f>
        <v>0</v>
      </c>
      <c r="CS2084" s="423">
        <f t="shared" ref="CS2084" si="4871">IF(R2084="",0,R2084)</f>
        <v>0</v>
      </c>
      <c r="CT2084" s="423">
        <f t="shared" ref="CT2084" si="4872">IF(S2084="",0,S2084)</f>
        <v>0</v>
      </c>
      <c r="CU2084" s="423">
        <f t="shared" ref="CU2084" si="4873">IF(T2084="",0,T2084)</f>
        <v>0</v>
      </c>
      <c r="CV2084" s="423">
        <f t="shared" ref="CV2084" si="4874">IF(U2084="",0,U2084)</f>
        <v>0</v>
      </c>
      <c r="CW2084" s="423">
        <f t="shared" ref="CW2084" si="4875">IF(V2084="",0,V2084)</f>
        <v>0</v>
      </c>
      <c r="CX2084" s="423">
        <f t="shared" ref="CX2084" si="4876">IF(W2084="",0,W2084)</f>
        <v>0</v>
      </c>
      <c r="CY2084" s="423">
        <f t="shared" ref="CY2084" si="4877">IF(X2084="",0,X2084)</f>
        <v>0</v>
      </c>
      <c r="CZ2084" s="423">
        <f t="shared" ref="CZ2084" si="4878">IF(Y2084="",0,Y2084)</f>
        <v>0</v>
      </c>
      <c r="DA2084" s="423">
        <f t="shared" ref="DA2084" si="4879">IF(Z2084="",0,Z2084)</f>
        <v>0</v>
      </c>
      <c r="DB2084" s="423">
        <f t="shared" ref="DB2084" si="4880">IF(AA2084="",0,AA2084)</f>
        <v>0</v>
      </c>
      <c r="DC2084" s="423">
        <f t="shared" ref="DC2084" si="4881">IF(AB2084="",0,AB2084)</f>
        <v>0</v>
      </c>
      <c r="DD2084" s="423">
        <f t="shared" ref="DD2084" si="4882">IF(AC2084="",0,AC2084)</f>
        <v>0</v>
      </c>
      <c r="DE2084" s="423">
        <f t="shared" ref="DE2084" si="4883">IF(AD2084="",0,AD2084)</f>
        <v>0</v>
      </c>
      <c r="DG2084" s="610"/>
      <c r="DH2084" s="611"/>
      <c r="DI2084" s="415" t="s">
        <v>1910</v>
      </c>
      <c r="DJ2084" s="416"/>
      <c r="DK2084" s="416"/>
      <c r="DL2084" s="416"/>
      <c r="DM2084" s="416"/>
      <c r="DN2084" s="416"/>
      <c r="DO2084" s="416"/>
      <c r="DP2084" s="416"/>
      <c r="DQ2084" s="416"/>
      <c r="DR2084" s="416"/>
      <c r="DS2084" s="416"/>
      <c r="DT2084" s="416"/>
      <c r="DU2084" s="416">
        <f t="shared" ref="DU2084:DZ2084" si="4884">COUNTIF(M2081:M2082,"NS")</f>
        <v>0</v>
      </c>
      <c r="DV2084" s="416">
        <f t="shared" si="4884"/>
        <v>0</v>
      </c>
      <c r="DW2084" s="416">
        <f t="shared" si="4884"/>
        <v>0</v>
      </c>
      <c r="DX2084" s="416">
        <f t="shared" si="4884"/>
        <v>0</v>
      </c>
      <c r="DY2084" s="416">
        <f t="shared" si="4884"/>
        <v>0</v>
      </c>
      <c r="DZ2084" s="416">
        <f t="shared" si="4884"/>
        <v>0</v>
      </c>
      <c r="EA2084" s="416">
        <f t="shared" ref="EA2084:EL2084" si="4885">COUNTIF(S2081:S2082,"NS")</f>
        <v>0</v>
      </c>
      <c r="EB2084" s="416">
        <f t="shared" si="4885"/>
        <v>0</v>
      </c>
      <c r="EC2084" s="416">
        <f t="shared" si="4885"/>
        <v>0</v>
      </c>
      <c r="ED2084" s="416">
        <f t="shared" si="4885"/>
        <v>0</v>
      </c>
      <c r="EE2084" s="416">
        <f t="shared" si="4885"/>
        <v>0</v>
      </c>
      <c r="EF2084" s="416">
        <f t="shared" si="4885"/>
        <v>0</v>
      </c>
      <c r="EG2084" s="416">
        <f t="shared" si="4885"/>
        <v>0</v>
      </c>
      <c r="EH2084" s="416">
        <f t="shared" si="4885"/>
        <v>0</v>
      </c>
      <c r="EI2084" s="416">
        <f t="shared" si="4885"/>
        <v>0</v>
      </c>
      <c r="EJ2084" s="416">
        <f t="shared" si="4885"/>
        <v>0</v>
      </c>
      <c r="EK2084" s="416">
        <f t="shared" si="4885"/>
        <v>0</v>
      </c>
      <c r="EL2084" s="417">
        <f t="shared" si="4885"/>
        <v>0</v>
      </c>
    </row>
    <row r="2085" spans="1:143" ht="36" customHeight="1" x14ac:dyDescent="0.25">
      <c r="A2085" s="60"/>
      <c r="B2085" s="60"/>
      <c r="C2085" s="796"/>
      <c r="D2085" s="719"/>
      <c r="E2085" s="720"/>
      <c r="F2085" s="702" t="s">
        <v>432</v>
      </c>
      <c r="G2085" s="702"/>
      <c r="H2085" s="188"/>
      <c r="I2085" s="700" t="s">
        <v>426</v>
      </c>
      <c r="J2085" s="700"/>
      <c r="K2085" s="700"/>
      <c r="L2085" s="701"/>
      <c r="M2085" s="864"/>
      <c r="N2085" s="865"/>
      <c r="O2085" s="864"/>
      <c r="P2085" s="865"/>
      <c r="Q2085" s="864"/>
      <c r="R2085" s="865"/>
      <c r="S2085" s="868"/>
      <c r="T2085" s="869"/>
      <c r="U2085" s="280"/>
      <c r="V2085" s="280"/>
      <c r="W2085" s="628"/>
      <c r="X2085" s="628"/>
      <c r="Y2085" s="281"/>
      <c r="Z2085" s="281"/>
      <c r="AA2085" s="628"/>
      <c r="AB2085" s="628"/>
      <c r="AC2085" s="281"/>
      <c r="AD2085" s="281"/>
      <c r="AE2085" s="60"/>
      <c r="AF2085" s="259"/>
      <c r="AG2085" s="374">
        <f t="shared" si="4527"/>
        <v>18</v>
      </c>
      <c r="AH2085" s="399"/>
      <c r="AK2085" s="412">
        <f t="shared" si="4528"/>
        <v>0</v>
      </c>
      <c r="AL2085" s="379">
        <f t="shared" si="4738"/>
        <v>0</v>
      </c>
      <c r="AM2085" s="380">
        <f t="shared" si="4529"/>
        <v>0</v>
      </c>
      <c r="AN2085" s="292">
        <f t="shared" si="4530"/>
        <v>0</v>
      </c>
      <c r="AO2085" s="388">
        <f t="shared" si="4531"/>
        <v>0</v>
      </c>
      <c r="AP2085" s="379">
        <f t="shared" si="4739"/>
        <v>0</v>
      </c>
      <c r="AQ2085" s="380">
        <f t="shared" si="4532"/>
        <v>0</v>
      </c>
      <c r="AR2085" s="317">
        <f t="shared" si="4533"/>
        <v>0</v>
      </c>
      <c r="AS2085" s="388">
        <f t="shared" si="4534"/>
        <v>0</v>
      </c>
      <c r="AT2085" s="379">
        <f t="shared" si="4740"/>
        <v>0</v>
      </c>
      <c r="AU2085" s="380">
        <f t="shared" si="4535"/>
        <v>0</v>
      </c>
      <c r="AV2085" s="317">
        <f t="shared" si="4536"/>
        <v>0</v>
      </c>
      <c r="AW2085" s="388">
        <f t="shared" si="4537"/>
        <v>0</v>
      </c>
      <c r="AX2085" s="379">
        <f t="shared" si="4741"/>
        <v>0</v>
      </c>
      <c r="AY2085" s="380">
        <f t="shared" si="4538"/>
        <v>0</v>
      </c>
      <c r="AZ2085" s="292">
        <f t="shared" si="4539"/>
        <v>0</v>
      </c>
      <c r="BA2085" s="388">
        <f t="shared" si="4540"/>
        <v>0</v>
      </c>
      <c r="BB2085" s="379">
        <f t="shared" si="4742"/>
        <v>0</v>
      </c>
      <c r="BC2085" s="380">
        <f t="shared" si="4541"/>
        <v>0</v>
      </c>
      <c r="BD2085" s="292">
        <f t="shared" si="4542"/>
        <v>0</v>
      </c>
      <c r="BE2085" s="388">
        <f t="shared" si="4543"/>
        <v>0</v>
      </c>
      <c r="BF2085" s="379">
        <f t="shared" si="4743"/>
        <v>0</v>
      </c>
      <c r="BG2085" s="380">
        <f t="shared" si="4544"/>
        <v>0</v>
      </c>
      <c r="BH2085" s="292">
        <f t="shared" si="4545"/>
        <v>0</v>
      </c>
      <c r="CA2085" s="299" t="s">
        <v>1917</v>
      </c>
      <c r="CB2085" s="421"/>
      <c r="CC2085" s="375"/>
      <c r="CD2085" s="375"/>
      <c r="CE2085" s="375"/>
      <c r="CF2085" s="375"/>
      <c r="CG2085" s="375"/>
      <c r="CH2085" s="375"/>
      <c r="CI2085" s="375"/>
      <c r="CJ2085" s="375"/>
      <c r="CK2085" s="375"/>
      <c r="CL2085" s="375"/>
      <c r="CM2085" s="375"/>
      <c r="CN2085" s="301">
        <f t="shared" ref="CN2085" si="4886">SUM(M2085:M2090)</f>
        <v>0</v>
      </c>
      <c r="CO2085" s="301">
        <f t="shared" ref="CO2085" si="4887">SUM(N2085:N2090)</f>
        <v>0</v>
      </c>
      <c r="CP2085" s="301">
        <f t="shared" ref="CP2085" si="4888">SUM(O2085:O2090)</f>
        <v>0</v>
      </c>
      <c r="CQ2085" s="301">
        <f t="shared" ref="CQ2085" si="4889">SUM(P2085:P2090)</f>
        <v>0</v>
      </c>
      <c r="CR2085" s="301">
        <f t="shared" ref="CR2085" si="4890">SUM(Q2085:Q2090)</f>
        <v>0</v>
      </c>
      <c r="CS2085" s="301">
        <f t="shared" ref="CS2085" si="4891">SUM(R2085:R2090)</f>
        <v>0</v>
      </c>
      <c r="CT2085" s="301">
        <f t="shared" ref="CT2085" si="4892">SUM(S2085:S2090)</f>
        <v>0</v>
      </c>
      <c r="CU2085" s="301">
        <f t="shared" ref="CU2085" si="4893">SUM(T2085:T2090)</f>
        <v>0</v>
      </c>
      <c r="CV2085" s="301">
        <f t="shared" ref="CV2085" si="4894">SUM(U2085:U2090)</f>
        <v>0</v>
      </c>
      <c r="CW2085" s="301">
        <f t="shared" ref="CW2085" si="4895">SUM(V2085:V2090)</f>
        <v>0</v>
      </c>
      <c r="CX2085" s="301">
        <f t="shared" ref="CX2085" si="4896">SUM(W2085:W2090)</f>
        <v>0</v>
      </c>
      <c r="CY2085" s="301">
        <f t="shared" ref="CY2085" si="4897">SUM(X2085:X2090)</f>
        <v>0</v>
      </c>
      <c r="CZ2085" s="301">
        <f t="shared" ref="CZ2085" si="4898">SUM(Y2085:Y2090)</f>
        <v>0</v>
      </c>
      <c r="DA2085" s="301">
        <f t="shared" ref="DA2085" si="4899">SUM(Z2085:Z2090)</f>
        <v>0</v>
      </c>
      <c r="DB2085" s="301">
        <f t="shared" ref="DB2085" si="4900">SUM(AA2085:AA2090)</f>
        <v>0</v>
      </c>
      <c r="DC2085" s="301">
        <f t="shared" ref="DC2085" si="4901">SUM(AB2085:AB2090)</f>
        <v>0</v>
      </c>
      <c r="DD2085" s="301">
        <f t="shared" ref="DD2085" si="4902">SUM(AC2085:AC2090)</f>
        <v>0</v>
      </c>
      <c r="DE2085" s="301">
        <f t="shared" ref="DE2085" si="4903">SUM(AD2085:AD2090)</f>
        <v>0</v>
      </c>
      <c r="DG2085" s="612"/>
      <c r="DH2085" s="613"/>
      <c r="DI2085" s="415" t="s">
        <v>1914</v>
      </c>
      <c r="DJ2085" s="416"/>
      <c r="DK2085" s="416"/>
      <c r="DL2085" s="416"/>
      <c r="DM2085" s="416"/>
      <c r="DN2085" s="416"/>
      <c r="DO2085" s="416"/>
      <c r="DP2085" s="416"/>
      <c r="DQ2085" s="416"/>
      <c r="DR2085" s="416"/>
      <c r="DS2085" s="416"/>
      <c r="DT2085" s="416"/>
      <c r="DU2085" s="416">
        <f t="shared" ref="DU2085:DZ2085" si="4904">SUM(M2081:M2083)</f>
        <v>0</v>
      </c>
      <c r="DV2085" s="416">
        <f t="shared" si="4904"/>
        <v>0</v>
      </c>
      <c r="DW2085" s="416">
        <f t="shared" si="4904"/>
        <v>0</v>
      </c>
      <c r="DX2085" s="416">
        <f t="shared" si="4904"/>
        <v>0</v>
      </c>
      <c r="DY2085" s="416">
        <f t="shared" si="4904"/>
        <v>0</v>
      </c>
      <c r="DZ2085" s="416">
        <f t="shared" si="4904"/>
        <v>0</v>
      </c>
      <c r="EA2085" s="416">
        <f t="shared" ref="EA2085:EL2085" si="4905">SUM(S2081:S2083)</f>
        <v>0</v>
      </c>
      <c r="EB2085" s="416">
        <f t="shared" si="4905"/>
        <v>0</v>
      </c>
      <c r="EC2085" s="416">
        <f t="shared" si="4905"/>
        <v>0</v>
      </c>
      <c r="ED2085" s="416">
        <f t="shared" si="4905"/>
        <v>0</v>
      </c>
      <c r="EE2085" s="416">
        <f t="shared" si="4905"/>
        <v>0</v>
      </c>
      <c r="EF2085" s="416">
        <f t="shared" si="4905"/>
        <v>0</v>
      </c>
      <c r="EG2085" s="416">
        <f t="shared" si="4905"/>
        <v>0</v>
      </c>
      <c r="EH2085" s="416">
        <f t="shared" si="4905"/>
        <v>0</v>
      </c>
      <c r="EI2085" s="416">
        <f t="shared" si="4905"/>
        <v>0</v>
      </c>
      <c r="EJ2085" s="416">
        <f t="shared" si="4905"/>
        <v>0</v>
      </c>
      <c r="EK2085" s="416">
        <f t="shared" si="4905"/>
        <v>0</v>
      </c>
      <c r="EL2085" s="417">
        <f t="shared" si="4905"/>
        <v>0</v>
      </c>
    </row>
    <row r="2086" spans="1:143" ht="36" customHeight="1" x14ac:dyDescent="0.25">
      <c r="A2086" s="60"/>
      <c r="B2086" s="60"/>
      <c r="C2086" s="796"/>
      <c r="D2086" s="719"/>
      <c r="E2086" s="720"/>
      <c r="F2086" s="702" t="s">
        <v>433</v>
      </c>
      <c r="G2086" s="702"/>
      <c r="H2086" s="188"/>
      <c r="I2086" s="700" t="s">
        <v>427</v>
      </c>
      <c r="J2086" s="700"/>
      <c r="K2086" s="700"/>
      <c r="L2086" s="701"/>
      <c r="M2086" s="864"/>
      <c r="N2086" s="865"/>
      <c r="O2086" s="864"/>
      <c r="P2086" s="865"/>
      <c r="Q2086" s="864"/>
      <c r="R2086" s="865"/>
      <c r="S2086" s="868"/>
      <c r="T2086" s="869"/>
      <c r="U2086" s="280"/>
      <c r="V2086" s="280"/>
      <c r="W2086" s="628"/>
      <c r="X2086" s="628"/>
      <c r="Y2086" s="281"/>
      <c r="Z2086" s="281"/>
      <c r="AA2086" s="628"/>
      <c r="AB2086" s="628"/>
      <c r="AC2086" s="281"/>
      <c r="AD2086" s="281"/>
      <c r="AE2086" s="60"/>
      <c r="AF2086" s="259"/>
      <c r="AG2086" s="374">
        <f t="shared" si="4527"/>
        <v>18</v>
      </c>
      <c r="AH2086" s="399"/>
      <c r="AK2086" s="412">
        <f t="shared" si="4528"/>
        <v>0</v>
      </c>
      <c r="AL2086" s="379">
        <f t="shared" ref="AL2086:AL2117" si="4906">COUNTIF(O2086:R2086,"ns")</f>
        <v>0</v>
      </c>
      <c r="AM2086" s="380">
        <f t="shared" si="4529"/>
        <v>0</v>
      </c>
      <c r="AN2086" s="292">
        <f t="shared" si="4530"/>
        <v>0</v>
      </c>
      <c r="AO2086" s="388">
        <f t="shared" si="4531"/>
        <v>0</v>
      </c>
      <c r="AP2086" s="379">
        <f t="shared" ref="AP2086:AP2117" si="4907">COUNTIF(AC2086,"ns")+COUNTIF(Y2086,"ns")+COUNTIF(U2086,"ns")+COUNTIF(E2241,"ns")+COUNTIF(I2241,"ns")+COUNTIF(M2241,"ns")+COUNTIF(Q2241,"ns")+COUNTIF(U2241,"ns")+COUNTIF(Y2241,"ns")+COUNTIF(AC2241,"ns")</f>
        <v>0</v>
      </c>
      <c r="AQ2086" s="380">
        <f t="shared" si="4532"/>
        <v>0</v>
      </c>
      <c r="AR2086" s="317">
        <f t="shared" si="4533"/>
        <v>0</v>
      </c>
      <c r="AS2086" s="388">
        <f t="shared" si="4534"/>
        <v>0</v>
      </c>
      <c r="AT2086" s="379">
        <f t="shared" ref="AT2086:AT2117" si="4908">COUNTIF(V2086,"ns")+COUNTIF(AD2086,"ns")+COUNTIF(Z2086,"ns")++COUNTIF(F2241,"ns")+COUNTIF(J2241,"ns")+COUNTIF(N2241,"ns")+COUNTIF(R2241,"ns")+COUNTIF(V2241,"ns")+COUNTIF(Z2241,"ns")+COUNTIF(AD2241,"ns")</f>
        <v>0</v>
      </c>
      <c r="AU2086" s="380">
        <f t="shared" si="4535"/>
        <v>0</v>
      </c>
      <c r="AV2086" s="317">
        <f t="shared" si="4536"/>
        <v>0</v>
      </c>
      <c r="AW2086" s="388">
        <f t="shared" si="4537"/>
        <v>0</v>
      </c>
      <c r="AX2086" s="379">
        <f t="shared" ref="AX2086:AX2117" si="4909">COUNTIF(U2086:V2086,"ns")</f>
        <v>0</v>
      </c>
      <c r="AY2086" s="380">
        <f t="shared" si="4538"/>
        <v>0</v>
      </c>
      <c r="AZ2086" s="292">
        <f t="shared" si="4539"/>
        <v>0</v>
      </c>
      <c r="BA2086" s="388">
        <f t="shared" si="4540"/>
        <v>0</v>
      </c>
      <c r="BB2086" s="379">
        <f t="shared" ref="BB2086:BB2117" si="4910">COUNTIF(Y2086:Z2086,"ns")</f>
        <v>0</v>
      </c>
      <c r="BC2086" s="380">
        <f t="shared" si="4541"/>
        <v>0</v>
      </c>
      <c r="BD2086" s="292">
        <f t="shared" si="4542"/>
        <v>0</v>
      </c>
      <c r="BE2086" s="388">
        <f t="shared" si="4543"/>
        <v>0</v>
      </c>
      <c r="BF2086" s="379">
        <f t="shared" ref="BF2086:BF2117" si="4911">COUNTIF(AC2086:AD2086,"ns")</f>
        <v>0</v>
      </c>
      <c r="BG2086" s="380">
        <f t="shared" si="4544"/>
        <v>0</v>
      </c>
      <c r="BH2086" s="292">
        <f t="shared" si="4545"/>
        <v>0</v>
      </c>
      <c r="CA2086" s="299" t="s">
        <v>1910</v>
      </c>
      <c r="CB2086" s="421"/>
      <c r="CC2086" s="375"/>
      <c r="CD2086" s="375"/>
      <c r="CE2086" s="375"/>
      <c r="CF2086" s="375"/>
      <c r="CG2086" s="375"/>
      <c r="CH2086" s="375"/>
      <c r="CI2086" s="375"/>
      <c r="CJ2086" s="375"/>
      <c r="CK2086" s="375"/>
      <c r="CL2086" s="375"/>
      <c r="CM2086" s="375"/>
      <c r="CN2086" s="422">
        <f t="shared" ref="CN2086" si="4912">IF(CN2084="NA",COUNTIF(M2085:M2090,"NA"),COUNTIF(M2085:M2090,"NS"))</f>
        <v>0</v>
      </c>
      <c r="CO2086" s="422">
        <f t="shared" ref="CO2086" si="4913">IF(CO2084="NA",COUNTIF(N2085:N2090,"NA"),COUNTIF(N2085:N2090,"NS"))</f>
        <v>0</v>
      </c>
      <c r="CP2086" s="422">
        <f t="shared" ref="CP2086" si="4914">IF(CP2084="NA",COUNTIF(O2085:O2090,"NA"),COUNTIF(O2085:O2090,"NS"))</f>
        <v>0</v>
      </c>
      <c r="CQ2086" s="422">
        <f t="shared" ref="CQ2086" si="4915">IF(CQ2084="NA",COUNTIF(P2085:P2090,"NA"),COUNTIF(P2085:P2090,"NS"))</f>
        <v>0</v>
      </c>
      <c r="CR2086" s="422">
        <f t="shared" ref="CR2086" si="4916">IF(CR2084="NA",COUNTIF(Q2085:Q2090,"NA"),COUNTIF(Q2085:Q2090,"NS"))</f>
        <v>0</v>
      </c>
      <c r="CS2086" s="422">
        <f t="shared" ref="CS2086" si="4917">IF(CS2084="NA",COUNTIF(R2085:R2090,"NA"),COUNTIF(R2085:R2090,"NS"))</f>
        <v>0</v>
      </c>
      <c r="CT2086" s="422">
        <f t="shared" ref="CT2086" si="4918">IF(CT2084="NA",COUNTIF(S2085:S2090,"NA"),COUNTIF(S2085:S2090,"NS"))</f>
        <v>0</v>
      </c>
      <c r="CU2086" s="422">
        <f t="shared" ref="CU2086" si="4919">IF(CU2084="NA",COUNTIF(T2085:T2090,"NA"),COUNTIF(T2085:T2090,"NS"))</f>
        <v>0</v>
      </c>
      <c r="CV2086" s="422">
        <f t="shared" ref="CV2086" si="4920">IF(CV2084="NA",COUNTIF(U2085:U2090,"NA"),COUNTIF(U2085:U2090,"NS"))</f>
        <v>0</v>
      </c>
      <c r="CW2086" s="422">
        <f t="shared" ref="CW2086" si="4921">IF(CW2084="NA",COUNTIF(V2085:V2090,"NA"),COUNTIF(V2085:V2090,"NS"))</f>
        <v>0</v>
      </c>
      <c r="CX2086" s="422">
        <f t="shared" ref="CX2086" si="4922">IF(CX2084="NA",COUNTIF(W2085:W2090,"NA"),COUNTIF(W2085:W2090,"NS"))</f>
        <v>0</v>
      </c>
      <c r="CY2086" s="422">
        <f t="shared" ref="CY2086" si="4923">IF(CY2084="NA",COUNTIF(X2085:X2090,"NA"),COUNTIF(X2085:X2090,"NS"))</f>
        <v>0</v>
      </c>
      <c r="CZ2086" s="422">
        <f t="shared" ref="CZ2086" si="4924">IF(CZ2084="NA",COUNTIF(Y2085:Y2090,"NA"),COUNTIF(Y2085:Y2090,"NS"))</f>
        <v>0</v>
      </c>
      <c r="DA2086" s="422">
        <f t="shared" ref="DA2086" si="4925">IF(DA2084="NA",COUNTIF(Z2085:Z2090,"NA"),COUNTIF(Z2085:Z2090,"NS"))</f>
        <v>0</v>
      </c>
      <c r="DB2086" s="422">
        <f t="shared" ref="DB2086" si="4926">IF(DB2084="NA",COUNTIF(AA2085:AA2090,"NA"),COUNTIF(AA2085:AA2090,"NS"))</f>
        <v>0</v>
      </c>
      <c r="DC2086" s="422">
        <f t="shared" ref="DC2086" si="4927">IF(DC2084="NA",COUNTIF(AB2085:AB2090,"NA"),COUNTIF(AB2085:AB2090,"NS"))</f>
        <v>0</v>
      </c>
      <c r="DD2086" s="422">
        <f t="shared" ref="DD2086" si="4928">IF(DD2084="NA",COUNTIF(AC2085:AC2090,"NA"),COUNTIF(AC2085:AC2090,"NS"))</f>
        <v>0</v>
      </c>
      <c r="DE2086" s="422">
        <f t="shared" ref="DE2086" si="4929">IF(DE2084="NA",COUNTIF(AD2085:AD2090,"NA"),COUNTIF(AD2085:AD2090,"NS"))</f>
        <v>0</v>
      </c>
      <c r="DG2086" s="612"/>
      <c r="DH2086" s="613"/>
      <c r="DI2086" s="415" t="s">
        <v>1919</v>
      </c>
      <c r="DJ2086" s="298"/>
      <c r="DK2086" s="298"/>
      <c r="DL2086" s="298"/>
      <c r="DM2086" s="298"/>
      <c r="DN2086" s="298"/>
      <c r="DO2086" s="298"/>
      <c r="DP2086" s="298"/>
      <c r="DQ2086" s="298"/>
      <c r="DR2086" s="298"/>
      <c r="DS2086" s="298"/>
      <c r="DT2086" s="298"/>
      <c r="DU2086" s="298">
        <f t="shared" ref="DU2086:DZ2086" si="4930">IF(OR(AND(DU2083="NS",DU2084=2),AND(DU2083="NA")),0,IF(OR(AND(IF(DU2083="NS",1,DU2083)&gt;DU2085*0.25,DU2084=0),AND(DU2083&gt;0,OR(DU2084=2,DU2085=0)),AND(DU2083&gt;0,DU2084=0,DU2085=0),AND(DU2083="NS",DU2084=0,DU2085=0)),1,0))</f>
        <v>0</v>
      </c>
      <c r="DV2086" s="298">
        <f t="shared" si="4930"/>
        <v>0</v>
      </c>
      <c r="DW2086" s="298">
        <f t="shared" si="4930"/>
        <v>0</v>
      </c>
      <c r="DX2086" s="298">
        <f t="shared" si="4930"/>
        <v>0</v>
      </c>
      <c r="DY2086" s="298">
        <f t="shared" si="4930"/>
        <v>0</v>
      </c>
      <c r="DZ2086" s="298">
        <f t="shared" si="4930"/>
        <v>0</v>
      </c>
      <c r="EA2086" s="298">
        <f>IF(OR(AND(EA2083="NS",EA2084=2),AND(EA2083="NA")),0,IF(OR(AND(IF(EA2083="NS",1,EA2083)&gt;EA2085*0.25,EA2084=0),AND(EA2083&gt;0,OR(EA2084=2,EA2085=0)),AND(EA2083&gt;0,EA2084=0,EA2085=0),AND(EA2083="NS",EA2084=0,EA2085=0)),1,0))</f>
        <v>0</v>
      </c>
      <c r="EB2086" s="298">
        <f t="shared" ref="EB2086:EL2086" si="4931">IF(OR(AND(EB2083="NS",EB2084=2),AND(EB2083="NA")),0,IF(OR(AND(IF(EB2083="NS",1,EB2083)&gt;EB2085*0.25,EB2084=0),AND(EB2083&gt;0,OR(EB2084=2,EB2085=0)),AND(EB2083&gt;0,EB2084=0,EB2085=0),AND(EB2083="NS",EB2084=0,EB2085=0)),1,0))</f>
        <v>0</v>
      </c>
      <c r="EC2086" s="298">
        <f t="shared" si="4931"/>
        <v>0</v>
      </c>
      <c r="ED2086" s="298">
        <f t="shared" si="4931"/>
        <v>0</v>
      </c>
      <c r="EE2086" s="298">
        <f t="shared" si="4931"/>
        <v>0</v>
      </c>
      <c r="EF2086" s="298">
        <f t="shared" si="4931"/>
        <v>0</v>
      </c>
      <c r="EG2086" s="298">
        <f t="shared" si="4931"/>
        <v>0</v>
      </c>
      <c r="EH2086" s="298">
        <f t="shared" si="4931"/>
        <v>0</v>
      </c>
      <c r="EI2086" s="298">
        <f t="shared" si="4931"/>
        <v>0</v>
      </c>
      <c r="EJ2086" s="298">
        <f t="shared" si="4931"/>
        <v>0</v>
      </c>
      <c r="EK2086" s="298">
        <f t="shared" si="4931"/>
        <v>0</v>
      </c>
      <c r="EL2086" s="302">
        <f t="shared" si="4931"/>
        <v>0</v>
      </c>
      <c r="EM2086" s="377">
        <f>SUM(DU2086:EL2086)</f>
        <v>0</v>
      </c>
    </row>
    <row r="2087" spans="1:143" ht="15" customHeight="1" x14ac:dyDescent="0.25">
      <c r="A2087" s="60"/>
      <c r="B2087" s="60"/>
      <c r="C2087" s="796"/>
      <c r="D2087" s="719"/>
      <c r="E2087" s="720"/>
      <c r="F2087" s="702" t="s">
        <v>434</v>
      </c>
      <c r="G2087" s="702"/>
      <c r="H2087" s="188"/>
      <c r="I2087" s="700" t="s">
        <v>428</v>
      </c>
      <c r="J2087" s="700"/>
      <c r="K2087" s="700"/>
      <c r="L2087" s="701"/>
      <c r="M2087" s="864"/>
      <c r="N2087" s="865"/>
      <c r="O2087" s="864"/>
      <c r="P2087" s="865"/>
      <c r="Q2087" s="864"/>
      <c r="R2087" s="865"/>
      <c r="S2087" s="868"/>
      <c r="T2087" s="869"/>
      <c r="U2087" s="280"/>
      <c r="V2087" s="280"/>
      <c r="W2087" s="628"/>
      <c r="X2087" s="628"/>
      <c r="Y2087" s="281"/>
      <c r="Z2087" s="281"/>
      <c r="AA2087" s="628"/>
      <c r="AB2087" s="628"/>
      <c r="AC2087" s="281"/>
      <c r="AD2087" s="281"/>
      <c r="AE2087" s="60"/>
      <c r="AF2087" s="259"/>
      <c r="AG2087" s="374">
        <f t="shared" ref="AG2087:AG2150" si="4932">IF(AND(M2087="NA",COUNTBLANK(O2087:AD2087)=16),6,COUNTBLANK(M2087:AD2087))</f>
        <v>18</v>
      </c>
      <c r="AH2087" s="399"/>
      <c r="AK2087" s="412">
        <f t="shared" ref="AK2087:AK2150" si="4933">M2087</f>
        <v>0</v>
      </c>
      <c r="AL2087" s="379">
        <f t="shared" si="4906"/>
        <v>0</v>
      </c>
      <c r="AM2087" s="380">
        <f t="shared" ref="AM2087:AM2150" si="4934">SUM(O2087:R2087)</f>
        <v>0</v>
      </c>
      <c r="AN2087" s="292">
        <f t="shared" ref="AN2087:AN2150" si="4935">IF($AG$2020=$AH$2020,0,IF(OR(AND(AK2087=0,AL2087&gt;0),AND(AK2087="ns",AM2087&gt;0),AND(AK2087="ns",AL2087=0,AM2087=0)),1,IF(OR(AND(AK2087&gt;0,AL2087=2),AND(AK2087="ns",AL2087=2),AND(AK2087="ns",AM2087=0,AL2087&gt;0),AK2087=AM2087),0,1)))</f>
        <v>0</v>
      </c>
      <c r="AO2087" s="388">
        <f t="shared" ref="AO2087:AO2150" si="4936">O2087</f>
        <v>0</v>
      </c>
      <c r="AP2087" s="379">
        <f t="shared" si="4907"/>
        <v>0</v>
      </c>
      <c r="AQ2087" s="380">
        <f t="shared" ref="AQ2087:AQ2150" si="4937">SUM(U2087,Y2087,AC2087,E2242,I2242,M2242,Q2242,U2242,Y2242,AC2242)</f>
        <v>0</v>
      </c>
      <c r="AR2087" s="317">
        <f t="shared" ref="AR2087:AR2150" si="4938">IF($AG$2020=$AH$2020,0,IF(OR(AND(AO2087=0,AP2087&gt;0),AND(AO2087="NS",AQ2087&gt;0),AND(AO2087="NS",AQ2087=0,AP2087=0)),1,IF(OR(AND(AP2087&gt;=2,AQ2087&lt;AO2087),AND(AO2087="NS",AQ2087=0,AP2087&gt;0),AO2087=AQ2087),0,1)))</f>
        <v>0</v>
      </c>
      <c r="AS2087" s="388">
        <f t="shared" ref="AS2087:AS2150" si="4939">Q2087</f>
        <v>0</v>
      </c>
      <c r="AT2087" s="379">
        <f t="shared" si="4908"/>
        <v>0</v>
      </c>
      <c r="AU2087" s="380">
        <f t="shared" ref="AU2087:AU2150" si="4940">SUM(Z2087,AD2087,V2087,F2242,J2242,N2242,R2242,V2242,Z2242,AD2242)</f>
        <v>0</v>
      </c>
      <c r="AV2087" s="317">
        <f t="shared" ref="AV2087:AV2150" si="4941">IF($AG$2020=$AH$2020,0,IF(OR(AND(AS2087=0,AT2087&gt;0),AND(AS2087="NS",AU2087&gt;0),AND(AS2087="NS",AU2087=0,AT2087=0)),1,IF(OR(AND(AT2087&gt;=2,AU2087&lt;AS2087),AND(AS2087="NS",AU2087=0,AT2087&gt;0),AS2087=AU2087),0,1)))</f>
        <v>0</v>
      </c>
      <c r="AW2087" s="388">
        <f t="shared" ref="AW2087:AW2150" si="4942">S2087</f>
        <v>0</v>
      </c>
      <c r="AX2087" s="379">
        <f t="shared" si="4909"/>
        <v>0</v>
      </c>
      <c r="AY2087" s="380">
        <f t="shared" ref="AY2087:AY2150" si="4943">SUM(U2087:V2087)</f>
        <v>0</v>
      </c>
      <c r="AZ2087" s="292">
        <f t="shared" ref="AZ2087:AZ2150" si="4944">IF($AG$2020=$AH$2020,0,IF(OR(AND(AW2087=0,AX2087&gt;0),AND(AW2087="ns",AY2087&gt;0),AND(AW2087="ns",AX2087=0,AY2087=0)),1,IF(OR(AND(AW2087&gt;0,AX2087=2),AND(AW2087="ns",AX2087=2),AND(AW2087="ns",AY2087=0,AX2087&gt;0),AW2087=AY2087),0,1)))</f>
        <v>0</v>
      </c>
      <c r="BA2087" s="388">
        <f t="shared" ref="BA2087:BA2150" si="4945">W2087</f>
        <v>0</v>
      </c>
      <c r="BB2087" s="379">
        <f t="shared" si="4910"/>
        <v>0</v>
      </c>
      <c r="BC2087" s="380">
        <f t="shared" ref="BC2087:BC2150" si="4946">SUM(Y2087:Z2087)</f>
        <v>0</v>
      </c>
      <c r="BD2087" s="292">
        <f t="shared" ref="BD2087:BD2150" si="4947">IF($AG$2020=$AH$2020,0,IF(OR(AND(BA2087=0,BB2087&gt;0),AND(BA2087="ns",BC2087&gt;0),AND(BA2087="ns",BB2087=0,BC2087=0)),1,IF(OR(AND(BA2087&gt;0,BB2087=2),AND(BA2087="ns",BB2087=2),AND(BA2087="ns",BC2087=0,BB2087&gt;0),BA2087=BC2087),0,1)))</f>
        <v>0</v>
      </c>
      <c r="BE2087" s="388">
        <f t="shared" ref="BE2087:BE2150" si="4948">AA2087</f>
        <v>0</v>
      </c>
      <c r="BF2087" s="379">
        <f t="shared" si="4911"/>
        <v>0</v>
      </c>
      <c r="BG2087" s="380">
        <f t="shared" ref="BG2087:BG2150" si="4949">SUM(AC2087:AD2087)</f>
        <v>0</v>
      </c>
      <c r="BH2087" s="292">
        <f t="shared" ref="BH2087:BH2150" si="4950">IF($AG$2020=$AH$2020,0,IF(OR(AND(BE2087=0,BF2087&gt;0),AND(BE2087="ns",BG2087&gt;0),AND(BE2087="ns",BF2087=0,BG2087=0)),1,IF(OR(AND(BE2087&gt;0,BF2087=2),AND(BE2087="ns",BF2087=2),AND(BE2087="ns",BG2087=0,BF2087&gt;0),BE2087=BG2087),0,1)))</f>
        <v>0</v>
      </c>
      <c r="CA2087" s="299" t="s">
        <v>1918</v>
      </c>
      <c r="CB2087" s="427"/>
      <c r="CC2087" s="375"/>
      <c r="CD2087" s="375"/>
      <c r="CE2087" s="375"/>
      <c r="CF2087" s="375"/>
      <c r="CG2087" s="375"/>
      <c r="CH2087" s="375"/>
      <c r="CI2087" s="375"/>
      <c r="CJ2087" s="375"/>
      <c r="CK2087" s="375"/>
      <c r="CL2087" s="375"/>
      <c r="CM2087" s="375"/>
      <c r="CN2087" s="425">
        <f t="shared" ref="CN2087:DD2087" si="4951">IF(OR(AND(CN2084=0,CN2086&gt;0),AND(CN2084="NS",CN2085&gt;0),AND(CN2084="NS",CN2085=0,CN2086=0)),1,IF(OR(AND(CN2086&gt;=2,CN2085&lt;CN2084),AND(CN2084="NS",CN2085=0,CN2086&gt;0),OR(CN2084=CN2085,AND(CN2084="",CN2086=0,CN2085=0))),0,1))</f>
        <v>0</v>
      </c>
      <c r="CO2087" s="425">
        <f t="shared" si="4951"/>
        <v>0</v>
      </c>
      <c r="CP2087" s="425">
        <f t="shared" si="4951"/>
        <v>0</v>
      </c>
      <c r="CQ2087" s="425">
        <f t="shared" si="4951"/>
        <v>0</v>
      </c>
      <c r="CR2087" s="425">
        <f t="shared" si="4951"/>
        <v>0</v>
      </c>
      <c r="CS2087" s="425">
        <f t="shared" si="4951"/>
        <v>0</v>
      </c>
      <c r="CT2087" s="425">
        <f t="shared" si="4951"/>
        <v>0</v>
      </c>
      <c r="CU2087" s="425">
        <f t="shared" si="4951"/>
        <v>0</v>
      </c>
      <c r="CV2087" s="425">
        <f t="shared" si="4951"/>
        <v>0</v>
      </c>
      <c r="CW2087" s="425">
        <f t="shared" si="4951"/>
        <v>0</v>
      </c>
      <c r="CX2087" s="425">
        <f t="shared" si="4951"/>
        <v>0</v>
      </c>
      <c r="CY2087" s="425">
        <f t="shared" si="4951"/>
        <v>0</v>
      </c>
      <c r="CZ2087" s="425">
        <f t="shared" si="4951"/>
        <v>0</v>
      </c>
      <c r="DA2087" s="425">
        <f t="shared" si="4951"/>
        <v>0</v>
      </c>
      <c r="DB2087" s="425">
        <f t="shared" si="4951"/>
        <v>0</v>
      </c>
      <c r="DC2087" s="425">
        <f t="shared" si="4951"/>
        <v>0</v>
      </c>
      <c r="DD2087" s="425">
        <f t="shared" si="4951"/>
        <v>0</v>
      </c>
      <c r="DE2087" s="425">
        <f t="shared" ref="DE2087" si="4952">IF(OR(AND(DE2084=0,DE2086&gt;0),AND(DE2084="NS",DE2085&gt;0),AND(DE2084="NS",DE2085=0,DE2086=0)),1,IF(OR(AND(DE2086&gt;=2,DE2085&lt;DE2084),AND(DE2084="NS",DE2085=0,DE2086&gt;0),OR(DE2084=DE2085,AND(DE2084="",DE2086=0,DE2085=0))),0,1))</f>
        <v>0</v>
      </c>
      <c r="DF2087" s="400">
        <f>SUM(CN2087:DE2087)</f>
        <v>0</v>
      </c>
      <c r="DG2087" s="612"/>
      <c r="DH2087" s="613"/>
      <c r="DI2087" s="415"/>
      <c r="DJ2087" s="416"/>
      <c r="DK2087" s="416"/>
      <c r="DL2087" s="416"/>
      <c r="DM2087" s="416"/>
      <c r="DN2087" s="416"/>
      <c r="DO2087" s="416"/>
      <c r="DP2087" s="416"/>
      <c r="DQ2087" s="416"/>
      <c r="DR2087" s="416"/>
      <c r="DS2087" s="416"/>
      <c r="DT2087" s="416"/>
      <c r="DU2087" s="416"/>
      <c r="DV2087" s="416"/>
      <c r="DW2087" s="416"/>
      <c r="DX2087" s="416"/>
      <c r="DY2087" s="416"/>
      <c r="DZ2087" s="416"/>
      <c r="EA2087" s="416"/>
      <c r="EB2087" s="416"/>
      <c r="EC2087" s="416"/>
      <c r="ED2087" s="416"/>
      <c r="EE2087" s="416"/>
      <c r="EF2087" s="416"/>
      <c r="EG2087" s="416"/>
      <c r="EH2087" s="416"/>
      <c r="EI2087" s="416"/>
      <c r="EJ2087" s="416"/>
      <c r="EK2087" s="416"/>
      <c r="EL2087" s="417"/>
    </row>
    <row r="2088" spans="1:143" ht="15" customHeight="1" x14ac:dyDescent="0.25">
      <c r="A2088" s="60"/>
      <c r="B2088" s="60"/>
      <c r="C2088" s="796"/>
      <c r="D2088" s="719"/>
      <c r="E2088" s="720"/>
      <c r="F2088" s="702" t="s">
        <v>435</v>
      </c>
      <c r="G2088" s="702"/>
      <c r="H2088" s="188"/>
      <c r="I2088" s="700" t="s">
        <v>429</v>
      </c>
      <c r="J2088" s="700"/>
      <c r="K2088" s="700"/>
      <c r="L2088" s="701"/>
      <c r="M2088" s="864"/>
      <c r="N2088" s="865"/>
      <c r="O2088" s="864"/>
      <c r="P2088" s="865"/>
      <c r="Q2088" s="864"/>
      <c r="R2088" s="865"/>
      <c r="S2088" s="868"/>
      <c r="T2088" s="869"/>
      <c r="U2088" s="280"/>
      <c r="V2088" s="280"/>
      <c r="W2088" s="628"/>
      <c r="X2088" s="628"/>
      <c r="Y2088" s="281"/>
      <c r="Z2088" s="281"/>
      <c r="AA2088" s="628"/>
      <c r="AB2088" s="628"/>
      <c r="AC2088" s="281"/>
      <c r="AD2088" s="281"/>
      <c r="AE2088" s="60"/>
      <c r="AF2088" s="259"/>
      <c r="AG2088" s="374">
        <f t="shared" si="4932"/>
        <v>18</v>
      </c>
      <c r="AH2088" s="399"/>
      <c r="AK2088" s="412">
        <f t="shared" si="4933"/>
        <v>0</v>
      </c>
      <c r="AL2088" s="379">
        <f t="shared" si="4906"/>
        <v>0</v>
      </c>
      <c r="AM2088" s="380">
        <f t="shared" si="4934"/>
        <v>0</v>
      </c>
      <c r="AN2088" s="292">
        <f t="shared" si="4935"/>
        <v>0</v>
      </c>
      <c r="AO2088" s="388">
        <f t="shared" si="4936"/>
        <v>0</v>
      </c>
      <c r="AP2088" s="379">
        <f t="shared" si="4907"/>
        <v>0</v>
      </c>
      <c r="AQ2088" s="380">
        <f t="shared" si="4937"/>
        <v>0</v>
      </c>
      <c r="AR2088" s="317">
        <f t="shared" si="4938"/>
        <v>0</v>
      </c>
      <c r="AS2088" s="388">
        <f t="shared" si="4939"/>
        <v>0</v>
      </c>
      <c r="AT2088" s="379">
        <f t="shared" si="4908"/>
        <v>0</v>
      </c>
      <c r="AU2088" s="380">
        <f t="shared" si="4940"/>
        <v>0</v>
      </c>
      <c r="AV2088" s="317">
        <f t="shared" si="4941"/>
        <v>0</v>
      </c>
      <c r="AW2088" s="388">
        <f t="shared" si="4942"/>
        <v>0</v>
      </c>
      <c r="AX2088" s="379">
        <f t="shared" si="4909"/>
        <v>0</v>
      </c>
      <c r="AY2088" s="380">
        <f t="shared" si="4943"/>
        <v>0</v>
      </c>
      <c r="AZ2088" s="292">
        <f t="shared" si="4944"/>
        <v>0</v>
      </c>
      <c r="BA2088" s="388">
        <f t="shared" si="4945"/>
        <v>0</v>
      </c>
      <c r="BB2088" s="379">
        <f t="shared" si="4910"/>
        <v>0</v>
      </c>
      <c r="BC2088" s="380">
        <f t="shared" si="4946"/>
        <v>0</v>
      </c>
      <c r="BD2088" s="292">
        <f t="shared" si="4947"/>
        <v>0</v>
      </c>
      <c r="BE2088" s="388">
        <f t="shared" si="4948"/>
        <v>0</v>
      </c>
      <c r="BF2088" s="379">
        <f t="shared" si="4911"/>
        <v>0</v>
      </c>
      <c r="BG2088" s="380">
        <f t="shared" si="4949"/>
        <v>0</v>
      </c>
      <c r="BH2088" s="292">
        <f t="shared" si="4950"/>
        <v>0</v>
      </c>
      <c r="CA2088" s="303"/>
      <c r="CB2088" s="427"/>
      <c r="CC2088" s="375"/>
      <c r="CD2088" s="375"/>
      <c r="CE2088" s="375"/>
      <c r="CF2088" s="375"/>
      <c r="CG2088" s="375"/>
      <c r="CH2088" s="375"/>
      <c r="CI2088" s="375"/>
      <c r="CJ2088" s="375"/>
      <c r="CK2088" s="375"/>
      <c r="CL2088" s="375"/>
      <c r="CM2088" s="375"/>
      <c r="CN2088" s="311"/>
      <c r="CO2088" s="311"/>
      <c r="CP2088" s="311"/>
      <c r="CQ2088" s="311"/>
      <c r="CR2088" s="311"/>
      <c r="CS2088" s="311"/>
      <c r="CT2088" s="311"/>
      <c r="CU2088" s="311"/>
      <c r="CV2088" s="311"/>
      <c r="CW2088" s="311"/>
      <c r="CX2088" s="311"/>
      <c r="CY2088" s="311"/>
      <c r="CZ2088" s="311"/>
      <c r="DA2088" s="311"/>
      <c r="DB2088" s="311"/>
      <c r="DC2088" s="311"/>
      <c r="DD2088" s="311"/>
      <c r="DE2088" s="311"/>
      <c r="DG2088" s="612"/>
      <c r="DH2088" s="613"/>
      <c r="DI2088" s="415"/>
      <c r="DJ2088" s="416"/>
      <c r="DK2088" s="416"/>
      <c r="DL2088" s="416"/>
      <c r="DM2088" s="416"/>
      <c r="DN2088" s="416"/>
      <c r="DO2088" s="416"/>
      <c r="DP2088" s="416"/>
      <c r="DQ2088" s="416"/>
      <c r="DR2088" s="416"/>
      <c r="DS2088" s="416"/>
      <c r="DT2088" s="416"/>
      <c r="DU2088" s="416"/>
      <c r="DV2088" s="416"/>
      <c r="DW2088" s="416"/>
      <c r="DX2088" s="416"/>
      <c r="DY2088" s="416"/>
      <c r="DZ2088" s="416"/>
      <c r="EA2088" s="416"/>
      <c r="EB2088" s="416"/>
      <c r="EC2088" s="416"/>
      <c r="ED2088" s="416"/>
      <c r="EE2088" s="416"/>
      <c r="EF2088" s="416"/>
      <c r="EG2088" s="416"/>
      <c r="EH2088" s="416"/>
      <c r="EI2088" s="416"/>
      <c r="EJ2088" s="416"/>
      <c r="EK2088" s="416"/>
      <c r="EL2088" s="417"/>
    </row>
    <row r="2089" spans="1:143" ht="15" customHeight="1" x14ac:dyDescent="0.25">
      <c r="A2089" s="60"/>
      <c r="B2089" s="60"/>
      <c r="C2089" s="796"/>
      <c r="D2089" s="719"/>
      <c r="E2089" s="720"/>
      <c r="F2089" s="702" t="s">
        <v>436</v>
      </c>
      <c r="G2089" s="702"/>
      <c r="H2089" s="188"/>
      <c r="I2089" s="700" t="s">
        <v>430</v>
      </c>
      <c r="J2089" s="700"/>
      <c r="K2089" s="700"/>
      <c r="L2089" s="701"/>
      <c r="M2089" s="864"/>
      <c r="N2089" s="865"/>
      <c r="O2089" s="864"/>
      <c r="P2089" s="865"/>
      <c r="Q2089" s="864"/>
      <c r="R2089" s="865"/>
      <c r="S2089" s="868"/>
      <c r="T2089" s="869"/>
      <c r="U2089" s="280"/>
      <c r="V2089" s="280"/>
      <c r="W2089" s="628"/>
      <c r="X2089" s="628"/>
      <c r="Y2089" s="281"/>
      <c r="Z2089" s="281"/>
      <c r="AA2089" s="628"/>
      <c r="AB2089" s="628"/>
      <c r="AC2089" s="281"/>
      <c r="AD2089" s="281"/>
      <c r="AE2089" s="60"/>
      <c r="AF2089" s="259"/>
      <c r="AG2089" s="374">
        <f t="shared" si="4932"/>
        <v>18</v>
      </c>
      <c r="AH2089" s="399"/>
      <c r="AK2089" s="412">
        <f t="shared" si="4933"/>
        <v>0</v>
      </c>
      <c r="AL2089" s="379">
        <f t="shared" si="4906"/>
        <v>0</v>
      </c>
      <c r="AM2089" s="380">
        <f t="shared" si="4934"/>
        <v>0</v>
      </c>
      <c r="AN2089" s="292">
        <f t="shared" si="4935"/>
        <v>0</v>
      </c>
      <c r="AO2089" s="388">
        <f t="shared" si="4936"/>
        <v>0</v>
      </c>
      <c r="AP2089" s="379">
        <f t="shared" si="4907"/>
        <v>0</v>
      </c>
      <c r="AQ2089" s="380">
        <f t="shared" si="4937"/>
        <v>0</v>
      </c>
      <c r="AR2089" s="317">
        <f t="shared" si="4938"/>
        <v>0</v>
      </c>
      <c r="AS2089" s="388">
        <f t="shared" si="4939"/>
        <v>0</v>
      </c>
      <c r="AT2089" s="379">
        <f t="shared" si="4908"/>
        <v>0</v>
      </c>
      <c r="AU2089" s="380">
        <f t="shared" si="4940"/>
        <v>0</v>
      </c>
      <c r="AV2089" s="317">
        <f t="shared" si="4941"/>
        <v>0</v>
      </c>
      <c r="AW2089" s="388">
        <f t="shared" si="4942"/>
        <v>0</v>
      </c>
      <c r="AX2089" s="379">
        <f t="shared" si="4909"/>
        <v>0</v>
      </c>
      <c r="AY2089" s="380">
        <f t="shared" si="4943"/>
        <v>0</v>
      </c>
      <c r="AZ2089" s="292">
        <f t="shared" si="4944"/>
        <v>0</v>
      </c>
      <c r="BA2089" s="388">
        <f t="shared" si="4945"/>
        <v>0</v>
      </c>
      <c r="BB2089" s="379">
        <f t="shared" si="4910"/>
        <v>0</v>
      </c>
      <c r="BC2089" s="380">
        <f t="shared" si="4946"/>
        <v>0</v>
      </c>
      <c r="BD2089" s="292">
        <f t="shared" si="4947"/>
        <v>0</v>
      </c>
      <c r="BE2089" s="388">
        <f t="shared" si="4948"/>
        <v>0</v>
      </c>
      <c r="BF2089" s="379">
        <f t="shared" si="4911"/>
        <v>0</v>
      </c>
      <c r="BG2089" s="380">
        <f t="shared" si="4949"/>
        <v>0</v>
      </c>
      <c r="BH2089" s="292">
        <f t="shared" si="4950"/>
        <v>0</v>
      </c>
      <c r="CA2089" s="303"/>
      <c r="CB2089" s="427"/>
      <c r="CC2089" s="375"/>
      <c r="CD2089" s="375"/>
      <c r="CE2089" s="375"/>
      <c r="CF2089" s="375"/>
      <c r="CG2089" s="375"/>
      <c r="CH2089" s="375"/>
      <c r="CI2089" s="375"/>
      <c r="CJ2089" s="375"/>
      <c r="CK2089" s="375"/>
      <c r="CL2089" s="375"/>
      <c r="CM2089" s="375"/>
      <c r="CN2089" s="311"/>
      <c r="CO2089" s="311"/>
      <c r="CP2089" s="311"/>
      <c r="CQ2089" s="311"/>
      <c r="CR2089" s="311"/>
      <c r="CS2089" s="311"/>
      <c r="CT2089" s="311"/>
      <c r="CU2089" s="311"/>
      <c r="CV2089" s="311"/>
      <c r="CW2089" s="311"/>
      <c r="CX2089" s="311"/>
      <c r="CY2089" s="311"/>
      <c r="CZ2089" s="311"/>
      <c r="DA2089" s="311"/>
      <c r="DB2089" s="311"/>
      <c r="DC2089" s="311"/>
      <c r="DD2089" s="311"/>
      <c r="DE2089" s="311"/>
      <c r="DG2089" s="612"/>
      <c r="DH2089" s="613"/>
      <c r="DI2089" s="415"/>
      <c r="DJ2089" s="416"/>
      <c r="DK2089" s="416"/>
      <c r="DL2089" s="416"/>
      <c r="DM2089" s="416"/>
      <c r="DN2089" s="416"/>
      <c r="DO2089" s="416"/>
      <c r="DP2089" s="416"/>
      <c r="DQ2089" s="416"/>
      <c r="DR2089" s="416"/>
      <c r="DS2089" s="416"/>
      <c r="DT2089" s="416"/>
      <c r="DU2089" s="416"/>
      <c r="DV2089" s="416"/>
      <c r="DW2089" s="416"/>
      <c r="DX2089" s="416"/>
      <c r="DY2089" s="416"/>
      <c r="DZ2089" s="416"/>
      <c r="EA2089" s="416"/>
      <c r="EB2089" s="416"/>
      <c r="EC2089" s="416"/>
      <c r="ED2089" s="416"/>
      <c r="EE2089" s="416"/>
      <c r="EF2089" s="416"/>
      <c r="EG2089" s="416"/>
      <c r="EH2089" s="416"/>
      <c r="EI2089" s="416"/>
      <c r="EJ2089" s="416"/>
      <c r="EK2089" s="416"/>
      <c r="EL2089" s="417"/>
    </row>
    <row r="2090" spans="1:143" ht="36" customHeight="1" x14ac:dyDescent="0.25">
      <c r="A2090" s="60"/>
      <c r="B2090" s="60"/>
      <c r="C2090" s="796"/>
      <c r="D2090" s="719"/>
      <c r="E2090" s="720"/>
      <c r="F2090" s="702" t="s">
        <v>437</v>
      </c>
      <c r="G2090" s="702"/>
      <c r="H2090" s="188"/>
      <c r="I2090" s="700" t="s">
        <v>431</v>
      </c>
      <c r="J2090" s="700"/>
      <c r="K2090" s="700"/>
      <c r="L2090" s="701"/>
      <c r="M2090" s="864"/>
      <c r="N2090" s="865"/>
      <c r="O2090" s="864"/>
      <c r="P2090" s="865"/>
      <c r="Q2090" s="864"/>
      <c r="R2090" s="865"/>
      <c r="S2090" s="868"/>
      <c r="T2090" s="869"/>
      <c r="U2090" s="280"/>
      <c r="V2090" s="280"/>
      <c r="W2090" s="628"/>
      <c r="X2090" s="628"/>
      <c r="Y2090" s="281"/>
      <c r="Z2090" s="281"/>
      <c r="AA2090" s="628"/>
      <c r="AB2090" s="628"/>
      <c r="AC2090" s="281"/>
      <c r="AD2090" s="281"/>
      <c r="AE2090" s="60"/>
      <c r="AF2090" s="259"/>
      <c r="AG2090" s="374">
        <f t="shared" si="4932"/>
        <v>18</v>
      </c>
      <c r="AH2090" s="399"/>
      <c r="AK2090" s="412">
        <f t="shared" si="4933"/>
        <v>0</v>
      </c>
      <c r="AL2090" s="379">
        <f t="shared" si="4906"/>
        <v>0</v>
      </c>
      <c r="AM2090" s="380">
        <f t="shared" si="4934"/>
        <v>0</v>
      </c>
      <c r="AN2090" s="292">
        <f t="shared" si="4935"/>
        <v>0</v>
      </c>
      <c r="AO2090" s="388">
        <f t="shared" si="4936"/>
        <v>0</v>
      </c>
      <c r="AP2090" s="379">
        <f t="shared" si="4907"/>
        <v>0</v>
      </c>
      <c r="AQ2090" s="380">
        <f t="shared" si="4937"/>
        <v>0</v>
      </c>
      <c r="AR2090" s="317">
        <f t="shared" si="4938"/>
        <v>0</v>
      </c>
      <c r="AS2090" s="388">
        <f t="shared" si="4939"/>
        <v>0</v>
      </c>
      <c r="AT2090" s="379">
        <f t="shared" si="4908"/>
        <v>0</v>
      </c>
      <c r="AU2090" s="380">
        <f t="shared" si="4940"/>
        <v>0</v>
      </c>
      <c r="AV2090" s="317">
        <f t="shared" si="4941"/>
        <v>0</v>
      </c>
      <c r="AW2090" s="388">
        <f t="shared" si="4942"/>
        <v>0</v>
      </c>
      <c r="AX2090" s="379">
        <f t="shared" si="4909"/>
        <v>0</v>
      </c>
      <c r="AY2090" s="380">
        <f t="shared" si="4943"/>
        <v>0</v>
      </c>
      <c r="AZ2090" s="292">
        <f t="shared" si="4944"/>
        <v>0</v>
      </c>
      <c r="BA2090" s="388">
        <f t="shared" si="4945"/>
        <v>0</v>
      </c>
      <c r="BB2090" s="379">
        <f t="shared" si="4910"/>
        <v>0</v>
      </c>
      <c r="BC2090" s="380">
        <f t="shared" si="4946"/>
        <v>0</v>
      </c>
      <c r="BD2090" s="292">
        <f t="shared" si="4947"/>
        <v>0</v>
      </c>
      <c r="BE2090" s="388">
        <f t="shared" si="4948"/>
        <v>0</v>
      </c>
      <c r="BF2090" s="379">
        <f t="shared" si="4911"/>
        <v>0</v>
      </c>
      <c r="BG2090" s="380">
        <f t="shared" si="4949"/>
        <v>0</v>
      </c>
      <c r="BH2090" s="292">
        <f t="shared" si="4950"/>
        <v>0</v>
      </c>
      <c r="CA2090" s="303"/>
      <c r="CB2090" s="421"/>
      <c r="CC2090" s="375"/>
      <c r="CD2090" s="375"/>
      <c r="CE2090" s="375"/>
      <c r="CF2090" s="375"/>
      <c r="CG2090" s="375"/>
      <c r="CH2090" s="375"/>
      <c r="CI2090" s="375"/>
      <c r="CJ2090" s="375"/>
      <c r="CK2090" s="375"/>
      <c r="CL2090" s="375"/>
      <c r="CM2090" s="375"/>
      <c r="CN2090" s="311"/>
      <c r="CO2090" s="311"/>
      <c r="CP2090" s="311"/>
      <c r="CQ2090" s="311"/>
      <c r="CR2090" s="311"/>
      <c r="CS2090" s="311"/>
      <c r="CT2090" s="311"/>
      <c r="CU2090" s="311"/>
      <c r="CV2090" s="311"/>
      <c r="CW2090" s="311"/>
      <c r="CX2090" s="311"/>
      <c r="CY2090" s="311"/>
      <c r="CZ2090" s="311"/>
      <c r="DA2090" s="311"/>
      <c r="DB2090" s="311"/>
      <c r="DC2090" s="311"/>
      <c r="DD2090" s="311"/>
      <c r="DE2090" s="311"/>
      <c r="DG2090" s="612"/>
      <c r="DH2090" s="613"/>
      <c r="DI2090" s="415"/>
      <c r="DJ2090" s="416"/>
      <c r="DK2090" s="416"/>
      <c r="DL2090" s="416"/>
      <c r="DM2090" s="416"/>
      <c r="DN2090" s="416"/>
      <c r="DO2090" s="416"/>
      <c r="DP2090" s="416"/>
      <c r="DQ2090" s="416"/>
      <c r="DR2090" s="416"/>
      <c r="DS2090" s="416"/>
      <c r="DT2090" s="416"/>
      <c r="DU2090" s="416"/>
      <c r="DV2090" s="416"/>
      <c r="DW2090" s="416"/>
      <c r="DX2090" s="416"/>
      <c r="DY2090" s="416"/>
      <c r="DZ2090" s="416"/>
      <c r="EA2090" s="416"/>
      <c r="EB2090" s="416"/>
      <c r="EC2090" s="416"/>
      <c r="ED2090" s="416"/>
      <c r="EE2090" s="416"/>
      <c r="EF2090" s="416"/>
      <c r="EG2090" s="416"/>
      <c r="EH2090" s="416"/>
      <c r="EI2090" s="416"/>
      <c r="EJ2090" s="416"/>
      <c r="EK2090" s="416"/>
      <c r="EL2090" s="417"/>
    </row>
    <row r="2091" spans="1:143" ht="15" customHeight="1" x14ac:dyDescent="0.25">
      <c r="A2091" s="60"/>
      <c r="B2091" s="60"/>
      <c r="C2091" s="796"/>
      <c r="D2091" s="719"/>
      <c r="E2091" s="720"/>
      <c r="F2091" s="712" t="s">
        <v>438</v>
      </c>
      <c r="G2091" s="713"/>
      <c r="H2091" s="704" t="s">
        <v>439</v>
      </c>
      <c r="I2091" s="705"/>
      <c r="J2091" s="705"/>
      <c r="K2091" s="705"/>
      <c r="L2091" s="706"/>
      <c r="M2091" s="864"/>
      <c r="N2091" s="865"/>
      <c r="O2091" s="864"/>
      <c r="P2091" s="865"/>
      <c r="Q2091" s="864"/>
      <c r="R2091" s="865"/>
      <c r="S2091" s="868"/>
      <c r="T2091" s="869"/>
      <c r="U2091" s="280"/>
      <c r="V2091" s="280"/>
      <c r="W2091" s="628"/>
      <c r="X2091" s="628"/>
      <c r="Y2091" s="281"/>
      <c r="Z2091" s="281"/>
      <c r="AA2091" s="628"/>
      <c r="AB2091" s="628"/>
      <c r="AC2091" s="281"/>
      <c r="AD2091" s="281"/>
      <c r="AE2091" s="60"/>
      <c r="AF2091" s="259"/>
      <c r="AG2091" s="374">
        <f t="shared" si="4932"/>
        <v>18</v>
      </c>
      <c r="AH2091" s="399"/>
      <c r="AK2091" s="412">
        <f t="shared" si="4933"/>
        <v>0</v>
      </c>
      <c r="AL2091" s="379">
        <f t="shared" si="4906"/>
        <v>0</v>
      </c>
      <c r="AM2091" s="380">
        <f t="shared" si="4934"/>
        <v>0</v>
      </c>
      <c r="AN2091" s="292">
        <f t="shared" si="4935"/>
        <v>0</v>
      </c>
      <c r="AO2091" s="388">
        <f t="shared" si="4936"/>
        <v>0</v>
      </c>
      <c r="AP2091" s="379">
        <f t="shared" si="4907"/>
        <v>0</v>
      </c>
      <c r="AQ2091" s="380">
        <f t="shared" si="4937"/>
        <v>0</v>
      </c>
      <c r="AR2091" s="317">
        <f t="shared" si="4938"/>
        <v>0</v>
      </c>
      <c r="AS2091" s="388">
        <f t="shared" si="4939"/>
        <v>0</v>
      </c>
      <c r="AT2091" s="379">
        <f t="shared" si="4908"/>
        <v>0</v>
      </c>
      <c r="AU2091" s="380">
        <f t="shared" si="4940"/>
        <v>0</v>
      </c>
      <c r="AV2091" s="317">
        <f t="shared" si="4941"/>
        <v>0</v>
      </c>
      <c r="AW2091" s="388">
        <f t="shared" si="4942"/>
        <v>0</v>
      </c>
      <c r="AX2091" s="379">
        <f t="shared" si="4909"/>
        <v>0</v>
      </c>
      <c r="AY2091" s="380">
        <f t="shared" si="4943"/>
        <v>0</v>
      </c>
      <c r="AZ2091" s="292">
        <f t="shared" si="4944"/>
        <v>0</v>
      </c>
      <c r="BA2091" s="388">
        <f t="shared" si="4945"/>
        <v>0</v>
      </c>
      <c r="BB2091" s="379">
        <f t="shared" si="4910"/>
        <v>0</v>
      </c>
      <c r="BC2091" s="380">
        <f t="shared" si="4946"/>
        <v>0</v>
      </c>
      <c r="BD2091" s="292">
        <f t="shared" si="4947"/>
        <v>0</v>
      </c>
      <c r="BE2091" s="388">
        <f t="shared" si="4948"/>
        <v>0</v>
      </c>
      <c r="BF2091" s="379">
        <f t="shared" si="4911"/>
        <v>0</v>
      </c>
      <c r="BG2091" s="380">
        <f t="shared" si="4949"/>
        <v>0</v>
      </c>
      <c r="BH2091" s="292">
        <f t="shared" si="4950"/>
        <v>0</v>
      </c>
      <c r="CA2091" s="299" t="s">
        <v>60</v>
      </c>
      <c r="CB2091" s="421"/>
      <c r="CC2091" s="375"/>
      <c r="CD2091" s="375"/>
      <c r="CE2091" s="375"/>
      <c r="CF2091" s="375"/>
      <c r="CG2091" s="375"/>
      <c r="CH2091" s="375"/>
      <c r="CI2091" s="375"/>
      <c r="CJ2091" s="375"/>
      <c r="CK2091" s="375"/>
      <c r="CL2091" s="375"/>
      <c r="CM2091" s="375"/>
      <c r="CN2091" s="423">
        <f t="shared" ref="CN2091" si="4953">IF(M2091="",0,M2091)</f>
        <v>0</v>
      </c>
      <c r="CO2091" s="423">
        <f t="shared" ref="CO2091" si="4954">IF(N2091="",0,N2091)</f>
        <v>0</v>
      </c>
      <c r="CP2091" s="423">
        <f t="shared" ref="CP2091" si="4955">IF(O2091="",0,O2091)</f>
        <v>0</v>
      </c>
      <c r="CQ2091" s="423">
        <f t="shared" ref="CQ2091" si="4956">IF(P2091="",0,P2091)</f>
        <v>0</v>
      </c>
      <c r="CR2091" s="423">
        <f t="shared" ref="CR2091" si="4957">IF(Q2091="",0,Q2091)</f>
        <v>0</v>
      </c>
      <c r="CS2091" s="423">
        <f t="shared" ref="CS2091" si="4958">IF(R2091="",0,R2091)</f>
        <v>0</v>
      </c>
      <c r="CT2091" s="423">
        <f t="shared" ref="CT2091" si="4959">IF(S2091="",0,S2091)</f>
        <v>0</v>
      </c>
      <c r="CU2091" s="423">
        <f t="shared" ref="CU2091" si="4960">IF(T2091="",0,T2091)</f>
        <v>0</v>
      </c>
      <c r="CV2091" s="423">
        <f t="shared" ref="CV2091" si="4961">IF(U2091="",0,U2091)</f>
        <v>0</v>
      </c>
      <c r="CW2091" s="423">
        <f t="shared" ref="CW2091" si="4962">IF(V2091="",0,V2091)</f>
        <v>0</v>
      </c>
      <c r="CX2091" s="423">
        <f t="shared" ref="CX2091" si="4963">IF(W2091="",0,W2091)</f>
        <v>0</v>
      </c>
      <c r="CY2091" s="423">
        <f t="shared" ref="CY2091" si="4964">IF(X2091="",0,X2091)</f>
        <v>0</v>
      </c>
      <c r="CZ2091" s="423">
        <f t="shared" ref="CZ2091" si="4965">IF(Y2091="",0,Y2091)</f>
        <v>0</v>
      </c>
      <c r="DA2091" s="423">
        <f t="shared" ref="DA2091" si="4966">IF(Z2091="",0,Z2091)</f>
        <v>0</v>
      </c>
      <c r="DB2091" s="423">
        <f t="shared" ref="DB2091" si="4967">IF(AA2091="",0,AA2091)</f>
        <v>0</v>
      </c>
      <c r="DC2091" s="423">
        <f t="shared" ref="DC2091" si="4968">IF(AB2091="",0,AB2091)</f>
        <v>0</v>
      </c>
      <c r="DD2091" s="423">
        <f t="shared" ref="DD2091" si="4969">IF(AC2091="",0,AC2091)</f>
        <v>0</v>
      </c>
      <c r="DE2091" s="423">
        <f t="shared" ref="DE2091" si="4970">IF(AD2091="",0,AD2091)</f>
        <v>0</v>
      </c>
      <c r="DG2091" s="610"/>
      <c r="DH2091" s="611"/>
      <c r="DI2091" s="415"/>
      <c r="DJ2091" s="416"/>
      <c r="DK2091" s="416"/>
      <c r="DL2091" s="416"/>
      <c r="DM2091" s="416"/>
      <c r="DN2091" s="416"/>
      <c r="DO2091" s="416"/>
      <c r="DP2091" s="416"/>
      <c r="DQ2091" s="416"/>
      <c r="DR2091" s="416"/>
      <c r="DS2091" s="416"/>
      <c r="DT2091" s="416"/>
      <c r="DU2091" s="416"/>
      <c r="DV2091" s="416"/>
      <c r="DW2091" s="416"/>
      <c r="DX2091" s="416"/>
      <c r="DY2091" s="416"/>
      <c r="DZ2091" s="416"/>
      <c r="EA2091" s="416"/>
      <c r="EB2091" s="416"/>
      <c r="EC2091" s="416"/>
      <c r="ED2091" s="416"/>
      <c r="EE2091" s="416"/>
      <c r="EF2091" s="416"/>
      <c r="EG2091" s="416"/>
      <c r="EH2091" s="416"/>
      <c r="EI2091" s="416"/>
      <c r="EJ2091" s="416"/>
      <c r="EK2091" s="416"/>
      <c r="EL2091" s="417"/>
    </row>
    <row r="2092" spans="1:143" ht="36" customHeight="1" x14ac:dyDescent="0.25">
      <c r="A2092" s="60"/>
      <c r="B2092" s="60"/>
      <c r="C2092" s="796"/>
      <c r="D2092" s="719"/>
      <c r="E2092" s="720"/>
      <c r="F2092" s="714" t="s">
        <v>444</v>
      </c>
      <c r="G2092" s="715"/>
      <c r="H2092" s="188"/>
      <c r="I2092" s="700" t="s">
        <v>440</v>
      </c>
      <c r="J2092" s="700"/>
      <c r="K2092" s="700"/>
      <c r="L2092" s="701"/>
      <c r="M2092" s="864"/>
      <c r="N2092" s="865"/>
      <c r="O2092" s="864"/>
      <c r="P2092" s="865"/>
      <c r="Q2092" s="864"/>
      <c r="R2092" s="865"/>
      <c r="S2092" s="868"/>
      <c r="T2092" s="869"/>
      <c r="U2092" s="280"/>
      <c r="V2092" s="280"/>
      <c r="W2092" s="628"/>
      <c r="X2092" s="628"/>
      <c r="Y2092" s="281"/>
      <c r="Z2092" s="281"/>
      <c r="AA2092" s="628"/>
      <c r="AB2092" s="628"/>
      <c r="AC2092" s="281"/>
      <c r="AD2092" s="281"/>
      <c r="AE2092" s="60"/>
      <c r="AF2092" s="259"/>
      <c r="AG2092" s="374">
        <f t="shared" si="4932"/>
        <v>18</v>
      </c>
      <c r="AH2092" s="399"/>
      <c r="AK2092" s="412">
        <f t="shared" si="4933"/>
        <v>0</v>
      </c>
      <c r="AL2092" s="379">
        <f t="shared" si="4906"/>
        <v>0</v>
      </c>
      <c r="AM2092" s="380">
        <f t="shared" si="4934"/>
        <v>0</v>
      </c>
      <c r="AN2092" s="292">
        <f t="shared" si="4935"/>
        <v>0</v>
      </c>
      <c r="AO2092" s="388">
        <f t="shared" si="4936"/>
        <v>0</v>
      </c>
      <c r="AP2092" s="379">
        <f t="shared" si="4907"/>
        <v>0</v>
      </c>
      <c r="AQ2092" s="380">
        <f t="shared" si="4937"/>
        <v>0</v>
      </c>
      <c r="AR2092" s="317">
        <f t="shared" si="4938"/>
        <v>0</v>
      </c>
      <c r="AS2092" s="388">
        <f t="shared" si="4939"/>
        <v>0</v>
      </c>
      <c r="AT2092" s="379">
        <f t="shared" si="4908"/>
        <v>0</v>
      </c>
      <c r="AU2092" s="380">
        <f t="shared" si="4940"/>
        <v>0</v>
      </c>
      <c r="AV2092" s="317">
        <f t="shared" si="4941"/>
        <v>0</v>
      </c>
      <c r="AW2092" s="388">
        <f t="shared" si="4942"/>
        <v>0</v>
      </c>
      <c r="AX2092" s="379">
        <f t="shared" si="4909"/>
        <v>0</v>
      </c>
      <c r="AY2092" s="380">
        <f t="shared" si="4943"/>
        <v>0</v>
      </c>
      <c r="AZ2092" s="292">
        <f t="shared" si="4944"/>
        <v>0</v>
      </c>
      <c r="BA2092" s="388">
        <f t="shared" si="4945"/>
        <v>0</v>
      </c>
      <c r="BB2092" s="379">
        <f t="shared" si="4910"/>
        <v>0</v>
      </c>
      <c r="BC2092" s="380">
        <f t="shared" si="4946"/>
        <v>0</v>
      </c>
      <c r="BD2092" s="292">
        <f t="shared" si="4947"/>
        <v>0</v>
      </c>
      <c r="BE2092" s="388">
        <f t="shared" si="4948"/>
        <v>0</v>
      </c>
      <c r="BF2092" s="379">
        <f t="shared" si="4911"/>
        <v>0</v>
      </c>
      <c r="BG2092" s="380">
        <f t="shared" si="4949"/>
        <v>0</v>
      </c>
      <c r="BH2092" s="292">
        <f t="shared" si="4950"/>
        <v>0</v>
      </c>
      <c r="CA2092" s="299" t="s">
        <v>1917</v>
      </c>
      <c r="CB2092" s="421"/>
      <c r="CC2092" s="375"/>
      <c r="CD2092" s="375"/>
      <c r="CE2092" s="375"/>
      <c r="CF2092" s="375"/>
      <c r="CG2092" s="375"/>
      <c r="CH2092" s="375"/>
      <c r="CI2092" s="375"/>
      <c r="CJ2092" s="375"/>
      <c r="CK2092" s="375"/>
      <c r="CL2092" s="375"/>
      <c r="CM2092" s="375"/>
      <c r="CN2092" s="301">
        <f t="shared" ref="CN2092" si="4971">SUM(M2092:M2095)</f>
        <v>0</v>
      </c>
      <c r="CO2092" s="301">
        <f t="shared" ref="CO2092" si="4972">SUM(N2092:N2095)</f>
        <v>0</v>
      </c>
      <c r="CP2092" s="301">
        <f t="shared" ref="CP2092" si="4973">SUM(O2092:O2095)</f>
        <v>0</v>
      </c>
      <c r="CQ2092" s="301">
        <f t="shared" ref="CQ2092" si="4974">SUM(P2092:P2095)</f>
        <v>0</v>
      </c>
      <c r="CR2092" s="301">
        <f t="shared" ref="CR2092" si="4975">SUM(Q2092:Q2095)</f>
        <v>0</v>
      </c>
      <c r="CS2092" s="301">
        <f t="shared" ref="CS2092" si="4976">SUM(R2092:R2095)</f>
        <v>0</v>
      </c>
      <c r="CT2092" s="301">
        <f t="shared" ref="CT2092" si="4977">SUM(S2092:S2095)</f>
        <v>0</v>
      </c>
      <c r="CU2092" s="301">
        <f t="shared" ref="CU2092" si="4978">SUM(T2092:T2095)</f>
        <v>0</v>
      </c>
      <c r="CV2092" s="301">
        <f t="shared" ref="CV2092" si="4979">SUM(U2092:U2095)</f>
        <v>0</v>
      </c>
      <c r="CW2092" s="301">
        <f t="shared" ref="CW2092" si="4980">SUM(V2092:V2095)</f>
        <v>0</v>
      </c>
      <c r="CX2092" s="301">
        <f t="shared" ref="CX2092" si="4981">SUM(W2092:W2095)</f>
        <v>0</v>
      </c>
      <c r="CY2092" s="301">
        <f t="shared" ref="CY2092" si="4982">SUM(X2092:X2095)</f>
        <v>0</v>
      </c>
      <c r="CZ2092" s="301">
        <f t="shared" ref="CZ2092" si="4983">SUM(Y2092:Y2095)</f>
        <v>0</v>
      </c>
      <c r="DA2092" s="301">
        <f t="shared" ref="DA2092" si="4984">SUM(Z2092:Z2095)</f>
        <v>0</v>
      </c>
      <c r="DB2092" s="301">
        <f t="shared" ref="DB2092" si="4985">SUM(AA2092:AA2095)</f>
        <v>0</v>
      </c>
      <c r="DC2092" s="301">
        <f t="shared" ref="DC2092" si="4986">SUM(AB2092:AB2095)</f>
        <v>0</v>
      </c>
      <c r="DD2092" s="301">
        <f t="shared" ref="DD2092" si="4987">SUM(AC2092:AC2095)</f>
        <v>0</v>
      </c>
      <c r="DE2092" s="301">
        <f t="shared" ref="DE2092" si="4988">SUM(AD2092:AD2095)</f>
        <v>0</v>
      </c>
      <c r="DG2092" s="612"/>
      <c r="DH2092" s="613"/>
      <c r="DI2092" s="415"/>
      <c r="DJ2092" s="416"/>
      <c r="DK2092" s="416"/>
      <c r="DL2092" s="416"/>
      <c r="DM2092" s="416"/>
      <c r="DN2092" s="416"/>
      <c r="DO2092" s="416"/>
      <c r="DP2092" s="416"/>
      <c r="DQ2092" s="416"/>
      <c r="DR2092" s="416"/>
      <c r="DS2092" s="416"/>
      <c r="DT2092" s="416"/>
      <c r="DU2092" s="416"/>
      <c r="DV2092" s="416"/>
      <c r="DW2092" s="416"/>
      <c r="DX2092" s="416"/>
      <c r="DY2092" s="416"/>
      <c r="DZ2092" s="416"/>
      <c r="EA2092" s="416"/>
      <c r="EB2092" s="416"/>
      <c r="EC2092" s="416"/>
      <c r="ED2092" s="416"/>
      <c r="EE2092" s="416"/>
      <c r="EF2092" s="416"/>
      <c r="EG2092" s="416"/>
      <c r="EH2092" s="416"/>
      <c r="EI2092" s="416"/>
      <c r="EJ2092" s="416"/>
      <c r="EK2092" s="416"/>
      <c r="EL2092" s="417"/>
    </row>
    <row r="2093" spans="1:143" ht="48" customHeight="1" x14ac:dyDescent="0.25">
      <c r="A2093" s="60"/>
      <c r="B2093" s="60"/>
      <c r="C2093" s="796"/>
      <c r="D2093" s="719"/>
      <c r="E2093" s="720"/>
      <c r="F2093" s="714" t="s">
        <v>445</v>
      </c>
      <c r="G2093" s="715"/>
      <c r="H2093" s="188"/>
      <c r="I2093" s="700" t="s">
        <v>441</v>
      </c>
      <c r="J2093" s="700"/>
      <c r="K2093" s="700"/>
      <c r="L2093" s="701"/>
      <c r="M2093" s="864"/>
      <c r="N2093" s="865"/>
      <c r="O2093" s="864"/>
      <c r="P2093" s="865"/>
      <c r="Q2093" s="864"/>
      <c r="R2093" s="865"/>
      <c r="S2093" s="868"/>
      <c r="T2093" s="869"/>
      <c r="U2093" s="280"/>
      <c r="V2093" s="280"/>
      <c r="W2093" s="628"/>
      <c r="X2093" s="628"/>
      <c r="Y2093" s="281"/>
      <c r="Z2093" s="281"/>
      <c r="AA2093" s="628"/>
      <c r="AB2093" s="628"/>
      <c r="AC2093" s="281"/>
      <c r="AD2093" s="281"/>
      <c r="AE2093" s="60"/>
      <c r="AF2093" s="259"/>
      <c r="AG2093" s="374">
        <f t="shared" si="4932"/>
        <v>18</v>
      </c>
      <c r="AH2093" s="399"/>
      <c r="AK2093" s="412">
        <f t="shared" si="4933"/>
        <v>0</v>
      </c>
      <c r="AL2093" s="379">
        <f t="shared" si="4906"/>
        <v>0</v>
      </c>
      <c r="AM2093" s="380">
        <f t="shared" si="4934"/>
        <v>0</v>
      </c>
      <c r="AN2093" s="292">
        <f t="shared" si="4935"/>
        <v>0</v>
      </c>
      <c r="AO2093" s="388">
        <f t="shared" si="4936"/>
        <v>0</v>
      </c>
      <c r="AP2093" s="379">
        <f t="shared" si="4907"/>
        <v>0</v>
      </c>
      <c r="AQ2093" s="380">
        <f t="shared" si="4937"/>
        <v>0</v>
      </c>
      <c r="AR2093" s="317">
        <f t="shared" si="4938"/>
        <v>0</v>
      </c>
      <c r="AS2093" s="388">
        <f t="shared" si="4939"/>
        <v>0</v>
      </c>
      <c r="AT2093" s="379">
        <f t="shared" si="4908"/>
        <v>0</v>
      </c>
      <c r="AU2093" s="380">
        <f t="shared" si="4940"/>
        <v>0</v>
      </c>
      <c r="AV2093" s="317">
        <f t="shared" si="4941"/>
        <v>0</v>
      </c>
      <c r="AW2093" s="388">
        <f t="shared" si="4942"/>
        <v>0</v>
      </c>
      <c r="AX2093" s="379">
        <f t="shared" si="4909"/>
        <v>0</v>
      </c>
      <c r="AY2093" s="380">
        <f t="shared" si="4943"/>
        <v>0</v>
      </c>
      <c r="AZ2093" s="292">
        <f t="shared" si="4944"/>
        <v>0</v>
      </c>
      <c r="BA2093" s="388">
        <f t="shared" si="4945"/>
        <v>0</v>
      </c>
      <c r="BB2093" s="379">
        <f t="shared" si="4910"/>
        <v>0</v>
      </c>
      <c r="BC2093" s="380">
        <f t="shared" si="4946"/>
        <v>0</v>
      </c>
      <c r="BD2093" s="292">
        <f t="shared" si="4947"/>
        <v>0</v>
      </c>
      <c r="BE2093" s="388">
        <f t="shared" si="4948"/>
        <v>0</v>
      </c>
      <c r="BF2093" s="379">
        <f t="shared" si="4911"/>
        <v>0</v>
      </c>
      <c r="BG2093" s="380">
        <f t="shared" si="4949"/>
        <v>0</v>
      </c>
      <c r="BH2093" s="292">
        <f t="shared" si="4950"/>
        <v>0</v>
      </c>
      <c r="CA2093" s="299" t="s">
        <v>1910</v>
      </c>
      <c r="CB2093" s="421"/>
      <c r="CC2093" s="375"/>
      <c r="CD2093" s="375"/>
      <c r="CE2093" s="375"/>
      <c r="CF2093" s="375"/>
      <c r="CG2093" s="375"/>
      <c r="CH2093" s="375"/>
      <c r="CI2093" s="375"/>
      <c r="CJ2093" s="375"/>
      <c r="CK2093" s="375"/>
      <c r="CL2093" s="375"/>
      <c r="CM2093" s="375"/>
      <c r="CN2093" s="422">
        <f t="shared" ref="CN2093" si="4989">IF(CN2091="NA",COUNTIF(M2092:M2095,"NA"),COUNTIF(M2092:M2095,"NS"))</f>
        <v>0</v>
      </c>
      <c r="CO2093" s="422">
        <f t="shared" ref="CO2093" si="4990">IF(CO2091="NA",COUNTIF(N2092:N2095,"NA"),COUNTIF(N2092:N2095,"NS"))</f>
        <v>0</v>
      </c>
      <c r="CP2093" s="422">
        <f t="shared" ref="CP2093" si="4991">IF(CP2091="NA",COUNTIF(O2092:O2095,"NA"),COUNTIF(O2092:O2095,"NS"))</f>
        <v>0</v>
      </c>
      <c r="CQ2093" s="422">
        <f t="shared" ref="CQ2093" si="4992">IF(CQ2091="NA",COUNTIF(P2092:P2095,"NA"),COUNTIF(P2092:P2095,"NS"))</f>
        <v>0</v>
      </c>
      <c r="CR2093" s="422">
        <f t="shared" ref="CR2093" si="4993">IF(CR2091="NA",COUNTIF(Q2092:Q2095,"NA"),COUNTIF(Q2092:Q2095,"NS"))</f>
        <v>0</v>
      </c>
      <c r="CS2093" s="422">
        <f t="shared" ref="CS2093" si="4994">IF(CS2091="NA",COUNTIF(R2092:R2095,"NA"),COUNTIF(R2092:R2095,"NS"))</f>
        <v>0</v>
      </c>
      <c r="CT2093" s="422">
        <f t="shared" ref="CT2093" si="4995">IF(CT2091="NA",COUNTIF(S2092:S2095,"NA"),COUNTIF(S2092:S2095,"NS"))</f>
        <v>0</v>
      </c>
      <c r="CU2093" s="422">
        <f t="shared" ref="CU2093" si="4996">IF(CU2091="NA",COUNTIF(T2092:T2095,"NA"),COUNTIF(T2092:T2095,"NS"))</f>
        <v>0</v>
      </c>
      <c r="CV2093" s="422">
        <f t="shared" ref="CV2093" si="4997">IF(CV2091="NA",COUNTIF(U2092:U2095,"NA"),COUNTIF(U2092:U2095,"NS"))</f>
        <v>0</v>
      </c>
      <c r="CW2093" s="422">
        <f t="shared" ref="CW2093" si="4998">IF(CW2091="NA",COUNTIF(V2092:V2095,"NA"),COUNTIF(V2092:V2095,"NS"))</f>
        <v>0</v>
      </c>
      <c r="CX2093" s="422">
        <f t="shared" ref="CX2093" si="4999">IF(CX2091="NA",COUNTIF(W2092:W2095,"NA"),COUNTIF(W2092:W2095,"NS"))</f>
        <v>0</v>
      </c>
      <c r="CY2093" s="422">
        <f t="shared" ref="CY2093" si="5000">IF(CY2091="NA",COUNTIF(X2092:X2095,"NA"),COUNTIF(X2092:X2095,"NS"))</f>
        <v>0</v>
      </c>
      <c r="CZ2093" s="422">
        <f t="shared" ref="CZ2093" si="5001">IF(CZ2091="NA",COUNTIF(Y2092:Y2095,"NA"),COUNTIF(Y2092:Y2095,"NS"))</f>
        <v>0</v>
      </c>
      <c r="DA2093" s="422">
        <f t="shared" ref="DA2093" si="5002">IF(DA2091="NA",COUNTIF(Z2092:Z2095,"NA"),COUNTIF(Z2092:Z2095,"NS"))</f>
        <v>0</v>
      </c>
      <c r="DB2093" s="422">
        <f t="shared" ref="DB2093" si="5003">IF(DB2091="NA",COUNTIF(AA2092:AA2095,"NA"),COUNTIF(AA2092:AA2095,"NS"))</f>
        <v>0</v>
      </c>
      <c r="DC2093" s="422">
        <f t="shared" ref="DC2093" si="5004">IF(DC2091="NA",COUNTIF(AB2092:AB2095,"NA"),COUNTIF(AB2092:AB2095,"NS"))</f>
        <v>0</v>
      </c>
      <c r="DD2093" s="422">
        <f t="shared" ref="DD2093" si="5005">IF(DD2091="NA",COUNTIF(AC2092:AC2095,"NA"),COUNTIF(AC2092:AC2095,"NS"))</f>
        <v>0</v>
      </c>
      <c r="DE2093" s="422">
        <f t="shared" ref="DE2093" si="5006">IF(DE2091="NA",COUNTIF(AD2092:AD2095,"NA"),COUNTIF(AD2092:AD2095,"NS"))</f>
        <v>0</v>
      </c>
      <c r="DG2093" s="612"/>
      <c r="DH2093" s="613"/>
      <c r="DI2093" s="415"/>
      <c r="DJ2093" s="416"/>
      <c r="DK2093" s="416"/>
      <c r="DL2093" s="416"/>
      <c r="DM2093" s="416"/>
      <c r="DN2093" s="416"/>
      <c r="DO2093" s="416"/>
      <c r="DP2093" s="416"/>
      <c r="DQ2093" s="416"/>
      <c r="DR2093" s="416"/>
      <c r="DS2093" s="416"/>
      <c r="DT2093" s="416"/>
      <c r="DU2093" s="416"/>
      <c r="DV2093" s="416"/>
      <c r="DW2093" s="416"/>
      <c r="DX2093" s="416"/>
      <c r="DY2093" s="416"/>
      <c r="DZ2093" s="416"/>
      <c r="EA2093" s="416"/>
      <c r="EB2093" s="416"/>
      <c r="EC2093" s="416"/>
      <c r="ED2093" s="416"/>
      <c r="EE2093" s="416"/>
      <c r="EF2093" s="416"/>
      <c r="EG2093" s="416"/>
      <c r="EH2093" s="416"/>
      <c r="EI2093" s="416"/>
      <c r="EJ2093" s="416"/>
      <c r="EK2093" s="416"/>
      <c r="EL2093" s="417"/>
    </row>
    <row r="2094" spans="1:143" ht="36" customHeight="1" x14ac:dyDescent="0.25">
      <c r="A2094" s="60"/>
      <c r="B2094" s="60"/>
      <c r="C2094" s="796"/>
      <c r="D2094" s="719"/>
      <c r="E2094" s="720"/>
      <c r="F2094" s="714" t="s">
        <v>446</v>
      </c>
      <c r="G2094" s="715"/>
      <c r="H2094" s="188"/>
      <c r="I2094" s="700" t="s">
        <v>442</v>
      </c>
      <c r="J2094" s="700"/>
      <c r="K2094" s="700"/>
      <c r="L2094" s="701"/>
      <c r="M2094" s="864"/>
      <c r="N2094" s="865"/>
      <c r="O2094" s="864"/>
      <c r="P2094" s="865"/>
      <c r="Q2094" s="864"/>
      <c r="R2094" s="865"/>
      <c r="S2094" s="868"/>
      <c r="T2094" s="869"/>
      <c r="U2094" s="280"/>
      <c r="V2094" s="280"/>
      <c r="W2094" s="628"/>
      <c r="X2094" s="628"/>
      <c r="Y2094" s="281"/>
      <c r="Z2094" s="281"/>
      <c r="AA2094" s="628"/>
      <c r="AB2094" s="628"/>
      <c r="AC2094" s="281"/>
      <c r="AD2094" s="281"/>
      <c r="AE2094" s="60"/>
      <c r="AF2094" s="259"/>
      <c r="AG2094" s="374">
        <f t="shared" si="4932"/>
        <v>18</v>
      </c>
      <c r="AH2094" s="399"/>
      <c r="AK2094" s="412">
        <f t="shared" si="4933"/>
        <v>0</v>
      </c>
      <c r="AL2094" s="379">
        <f t="shared" si="4906"/>
        <v>0</v>
      </c>
      <c r="AM2094" s="380">
        <f t="shared" si="4934"/>
        <v>0</v>
      </c>
      <c r="AN2094" s="292">
        <f t="shared" si="4935"/>
        <v>0</v>
      </c>
      <c r="AO2094" s="388">
        <f t="shared" si="4936"/>
        <v>0</v>
      </c>
      <c r="AP2094" s="379">
        <f t="shared" si="4907"/>
        <v>0</v>
      </c>
      <c r="AQ2094" s="380">
        <f t="shared" si="4937"/>
        <v>0</v>
      </c>
      <c r="AR2094" s="317">
        <f t="shared" si="4938"/>
        <v>0</v>
      </c>
      <c r="AS2094" s="388">
        <f t="shared" si="4939"/>
        <v>0</v>
      </c>
      <c r="AT2094" s="379">
        <f t="shared" si="4908"/>
        <v>0</v>
      </c>
      <c r="AU2094" s="380">
        <f t="shared" si="4940"/>
        <v>0</v>
      </c>
      <c r="AV2094" s="317">
        <f t="shared" si="4941"/>
        <v>0</v>
      </c>
      <c r="AW2094" s="388">
        <f t="shared" si="4942"/>
        <v>0</v>
      </c>
      <c r="AX2094" s="379">
        <f t="shared" si="4909"/>
        <v>0</v>
      </c>
      <c r="AY2094" s="380">
        <f t="shared" si="4943"/>
        <v>0</v>
      </c>
      <c r="AZ2094" s="292">
        <f t="shared" si="4944"/>
        <v>0</v>
      </c>
      <c r="BA2094" s="388">
        <f t="shared" si="4945"/>
        <v>0</v>
      </c>
      <c r="BB2094" s="379">
        <f t="shared" si="4910"/>
        <v>0</v>
      </c>
      <c r="BC2094" s="380">
        <f t="shared" si="4946"/>
        <v>0</v>
      </c>
      <c r="BD2094" s="292">
        <f t="shared" si="4947"/>
        <v>0</v>
      </c>
      <c r="BE2094" s="388">
        <f t="shared" si="4948"/>
        <v>0</v>
      </c>
      <c r="BF2094" s="379">
        <f t="shared" si="4911"/>
        <v>0</v>
      </c>
      <c r="BG2094" s="380">
        <f t="shared" si="4949"/>
        <v>0</v>
      </c>
      <c r="BH2094" s="292">
        <f t="shared" si="4950"/>
        <v>0</v>
      </c>
      <c r="CA2094" s="299" t="s">
        <v>1918</v>
      </c>
      <c r="CB2094" s="427"/>
      <c r="CC2094" s="375"/>
      <c r="CD2094" s="375"/>
      <c r="CE2094" s="375"/>
      <c r="CF2094" s="375"/>
      <c r="CG2094" s="375"/>
      <c r="CH2094" s="375"/>
      <c r="CI2094" s="375"/>
      <c r="CJ2094" s="375"/>
      <c r="CK2094" s="375"/>
      <c r="CL2094" s="375"/>
      <c r="CM2094" s="375"/>
      <c r="CN2094" s="425">
        <f t="shared" ref="CN2094:DD2094" si="5007">IF(OR(AND(CN2091=0,CN2093&gt;0),AND(CN2091="NS",CN2092&gt;0),AND(CN2091="NS",CN2092=0,CN2093=0)),1,IF(OR(AND(CN2093&gt;=2,CN2092&lt;CN2091),AND(CN2091="NS",CN2092=0,CN2093&gt;0),OR(CN2091=CN2092,AND(CN2091="",CN2093=0,CN2092=0))),0,1))</f>
        <v>0</v>
      </c>
      <c r="CO2094" s="425">
        <f t="shared" si="5007"/>
        <v>0</v>
      </c>
      <c r="CP2094" s="425">
        <f t="shared" si="5007"/>
        <v>0</v>
      </c>
      <c r="CQ2094" s="425">
        <f t="shared" si="5007"/>
        <v>0</v>
      </c>
      <c r="CR2094" s="425">
        <f t="shared" si="5007"/>
        <v>0</v>
      </c>
      <c r="CS2094" s="425">
        <f t="shared" si="5007"/>
        <v>0</v>
      </c>
      <c r="CT2094" s="425">
        <f t="shared" si="5007"/>
        <v>0</v>
      </c>
      <c r="CU2094" s="425">
        <f t="shared" si="5007"/>
        <v>0</v>
      </c>
      <c r="CV2094" s="425">
        <f t="shared" si="5007"/>
        <v>0</v>
      </c>
      <c r="CW2094" s="425">
        <f t="shared" si="5007"/>
        <v>0</v>
      </c>
      <c r="CX2094" s="425">
        <f t="shared" si="5007"/>
        <v>0</v>
      </c>
      <c r="CY2094" s="425">
        <f t="shared" si="5007"/>
        <v>0</v>
      </c>
      <c r="CZ2094" s="425">
        <f t="shared" si="5007"/>
        <v>0</v>
      </c>
      <c r="DA2094" s="425">
        <f t="shared" si="5007"/>
        <v>0</v>
      </c>
      <c r="DB2094" s="425">
        <f t="shared" si="5007"/>
        <v>0</v>
      </c>
      <c r="DC2094" s="425">
        <f t="shared" si="5007"/>
        <v>0</v>
      </c>
      <c r="DD2094" s="425">
        <f t="shared" si="5007"/>
        <v>0</v>
      </c>
      <c r="DE2094" s="425">
        <f t="shared" ref="DE2094" si="5008">IF(OR(AND(DE2091=0,DE2093&gt;0),AND(DE2091="NS",DE2092&gt;0),AND(DE2091="NS",DE2092=0,DE2093=0)),1,IF(OR(AND(DE2093&gt;=2,DE2092&lt;DE2091),AND(DE2091="NS",DE2092=0,DE2093&gt;0),OR(DE2091=DE2092,AND(DE2091="",DE2093=0,DE2092=0))),0,1))</f>
        <v>0</v>
      </c>
      <c r="DF2094" s="400">
        <f>SUM(CN2094:DE2094)</f>
        <v>0</v>
      </c>
      <c r="DG2094" s="612"/>
      <c r="DH2094" s="613"/>
      <c r="DI2094" s="415"/>
      <c r="DJ2094" s="416"/>
      <c r="DK2094" s="416"/>
      <c r="DL2094" s="416"/>
      <c r="DM2094" s="416"/>
      <c r="DN2094" s="416"/>
      <c r="DO2094" s="416"/>
      <c r="DP2094" s="416"/>
      <c r="DQ2094" s="416"/>
      <c r="DR2094" s="416"/>
      <c r="DS2094" s="416"/>
      <c r="DT2094" s="416"/>
      <c r="DU2094" s="416"/>
      <c r="DV2094" s="416"/>
      <c r="DW2094" s="416"/>
      <c r="DX2094" s="416"/>
      <c r="DY2094" s="416"/>
      <c r="DZ2094" s="416"/>
      <c r="EA2094" s="416"/>
      <c r="EB2094" s="416"/>
      <c r="EC2094" s="416"/>
      <c r="ED2094" s="416"/>
      <c r="EE2094" s="416"/>
      <c r="EF2094" s="416"/>
      <c r="EG2094" s="416"/>
      <c r="EH2094" s="416"/>
      <c r="EI2094" s="416"/>
      <c r="EJ2094" s="416"/>
      <c r="EK2094" s="416"/>
      <c r="EL2094" s="417"/>
    </row>
    <row r="2095" spans="1:143" ht="24" customHeight="1" x14ac:dyDescent="0.25">
      <c r="A2095" s="60"/>
      <c r="B2095" s="60"/>
      <c r="C2095" s="796"/>
      <c r="D2095" s="719"/>
      <c r="E2095" s="720"/>
      <c r="F2095" s="714" t="s">
        <v>447</v>
      </c>
      <c r="G2095" s="715"/>
      <c r="H2095" s="188"/>
      <c r="I2095" s="700" t="s">
        <v>443</v>
      </c>
      <c r="J2095" s="700"/>
      <c r="K2095" s="700"/>
      <c r="L2095" s="701"/>
      <c r="M2095" s="864"/>
      <c r="N2095" s="865"/>
      <c r="O2095" s="864"/>
      <c r="P2095" s="865"/>
      <c r="Q2095" s="864"/>
      <c r="R2095" s="865"/>
      <c r="S2095" s="868"/>
      <c r="T2095" s="869"/>
      <c r="U2095" s="280"/>
      <c r="V2095" s="280"/>
      <c r="W2095" s="628"/>
      <c r="X2095" s="628"/>
      <c r="Y2095" s="281"/>
      <c r="Z2095" s="281"/>
      <c r="AA2095" s="628"/>
      <c r="AB2095" s="628"/>
      <c r="AC2095" s="281"/>
      <c r="AD2095" s="281"/>
      <c r="AE2095" s="60"/>
      <c r="AF2095" s="259"/>
      <c r="AG2095" s="374">
        <f t="shared" si="4932"/>
        <v>18</v>
      </c>
      <c r="AH2095" s="399"/>
      <c r="AK2095" s="412">
        <f t="shared" si="4933"/>
        <v>0</v>
      </c>
      <c r="AL2095" s="379">
        <f t="shared" si="4906"/>
        <v>0</v>
      </c>
      <c r="AM2095" s="380">
        <f t="shared" si="4934"/>
        <v>0</v>
      </c>
      <c r="AN2095" s="292">
        <f t="shared" si="4935"/>
        <v>0</v>
      </c>
      <c r="AO2095" s="388">
        <f t="shared" si="4936"/>
        <v>0</v>
      </c>
      <c r="AP2095" s="379">
        <f t="shared" si="4907"/>
        <v>0</v>
      </c>
      <c r="AQ2095" s="380">
        <f t="shared" si="4937"/>
        <v>0</v>
      </c>
      <c r="AR2095" s="317">
        <f t="shared" si="4938"/>
        <v>0</v>
      </c>
      <c r="AS2095" s="388">
        <f t="shared" si="4939"/>
        <v>0</v>
      </c>
      <c r="AT2095" s="379">
        <f t="shared" si="4908"/>
        <v>0</v>
      </c>
      <c r="AU2095" s="380">
        <f t="shared" si="4940"/>
        <v>0</v>
      </c>
      <c r="AV2095" s="317">
        <f t="shared" si="4941"/>
        <v>0</v>
      </c>
      <c r="AW2095" s="388">
        <f t="shared" si="4942"/>
        <v>0</v>
      </c>
      <c r="AX2095" s="379">
        <f t="shared" si="4909"/>
        <v>0</v>
      </c>
      <c r="AY2095" s="380">
        <f t="shared" si="4943"/>
        <v>0</v>
      </c>
      <c r="AZ2095" s="292">
        <f t="shared" si="4944"/>
        <v>0</v>
      </c>
      <c r="BA2095" s="388">
        <f t="shared" si="4945"/>
        <v>0</v>
      </c>
      <c r="BB2095" s="379">
        <f t="shared" si="4910"/>
        <v>0</v>
      </c>
      <c r="BC2095" s="380">
        <f t="shared" si="4946"/>
        <v>0</v>
      </c>
      <c r="BD2095" s="292">
        <f t="shared" si="4947"/>
        <v>0</v>
      </c>
      <c r="BE2095" s="388">
        <f t="shared" si="4948"/>
        <v>0</v>
      </c>
      <c r="BF2095" s="379">
        <f t="shared" si="4911"/>
        <v>0</v>
      </c>
      <c r="BG2095" s="380">
        <f t="shared" si="4949"/>
        <v>0</v>
      </c>
      <c r="BH2095" s="292">
        <f t="shared" si="4950"/>
        <v>0</v>
      </c>
      <c r="CA2095" s="303"/>
      <c r="CB2095" s="427"/>
      <c r="CC2095" s="375"/>
      <c r="CD2095" s="375"/>
      <c r="CE2095" s="375"/>
      <c r="CF2095" s="375"/>
      <c r="CG2095" s="375"/>
      <c r="CH2095" s="375"/>
      <c r="CI2095" s="375"/>
      <c r="CJ2095" s="375"/>
      <c r="CK2095" s="375"/>
      <c r="CL2095" s="375"/>
      <c r="CM2095" s="375"/>
      <c r="CN2095" s="311"/>
      <c r="CO2095" s="311"/>
      <c r="CP2095" s="311"/>
      <c r="CQ2095" s="311"/>
      <c r="CR2095" s="311"/>
      <c r="CS2095" s="311"/>
      <c r="CT2095" s="311"/>
      <c r="CU2095" s="311"/>
      <c r="CV2095" s="311"/>
      <c r="CW2095" s="311"/>
      <c r="CX2095" s="311"/>
      <c r="CY2095" s="311"/>
      <c r="CZ2095" s="311"/>
      <c r="DA2095" s="311"/>
      <c r="DB2095" s="311"/>
      <c r="DC2095" s="311"/>
      <c r="DD2095" s="311"/>
      <c r="DE2095" s="311"/>
      <c r="DG2095" s="612"/>
      <c r="DH2095" s="613"/>
      <c r="DI2095" s="415"/>
      <c r="DJ2095" s="416"/>
      <c r="DK2095" s="416"/>
      <c r="DL2095" s="416"/>
      <c r="DM2095" s="416"/>
      <c r="DN2095" s="416"/>
      <c r="DO2095" s="416"/>
      <c r="DP2095" s="416"/>
      <c r="DQ2095" s="416"/>
      <c r="DR2095" s="416"/>
      <c r="DS2095" s="416"/>
      <c r="DT2095" s="416"/>
      <c r="DU2095" s="416"/>
      <c r="DV2095" s="416"/>
      <c r="DW2095" s="416"/>
      <c r="DX2095" s="416"/>
      <c r="DY2095" s="416"/>
      <c r="DZ2095" s="416"/>
      <c r="EA2095" s="416"/>
      <c r="EB2095" s="416"/>
      <c r="EC2095" s="416"/>
      <c r="ED2095" s="416"/>
      <c r="EE2095" s="416"/>
      <c r="EF2095" s="416"/>
      <c r="EG2095" s="416"/>
      <c r="EH2095" s="416"/>
      <c r="EI2095" s="416"/>
      <c r="EJ2095" s="416"/>
      <c r="EK2095" s="416"/>
      <c r="EL2095" s="417"/>
    </row>
    <row r="2096" spans="1:143" ht="48" customHeight="1" x14ac:dyDescent="0.25">
      <c r="A2096" s="60"/>
      <c r="B2096" s="60"/>
      <c r="C2096" s="796"/>
      <c r="D2096" s="719"/>
      <c r="E2096" s="720"/>
      <c r="F2096" s="703" t="s">
        <v>448</v>
      </c>
      <c r="G2096" s="703"/>
      <c r="H2096" s="704" t="s">
        <v>449</v>
      </c>
      <c r="I2096" s="705"/>
      <c r="J2096" s="705"/>
      <c r="K2096" s="705"/>
      <c r="L2096" s="706"/>
      <c r="M2096" s="864"/>
      <c r="N2096" s="865"/>
      <c r="O2096" s="864"/>
      <c r="P2096" s="865"/>
      <c r="Q2096" s="864"/>
      <c r="R2096" s="865"/>
      <c r="S2096" s="868"/>
      <c r="T2096" s="869"/>
      <c r="U2096" s="280"/>
      <c r="V2096" s="280"/>
      <c r="W2096" s="628"/>
      <c r="X2096" s="628"/>
      <c r="Y2096" s="281"/>
      <c r="Z2096" s="281"/>
      <c r="AA2096" s="628"/>
      <c r="AB2096" s="628"/>
      <c r="AC2096" s="281"/>
      <c r="AD2096" s="281"/>
      <c r="AE2096" s="60"/>
      <c r="AF2096" s="259"/>
      <c r="AG2096" s="374">
        <f t="shared" si="4932"/>
        <v>18</v>
      </c>
      <c r="AH2096" s="399"/>
      <c r="AK2096" s="412">
        <f t="shared" si="4933"/>
        <v>0</v>
      </c>
      <c r="AL2096" s="379">
        <f t="shared" si="4906"/>
        <v>0</v>
      </c>
      <c r="AM2096" s="380">
        <f t="shared" si="4934"/>
        <v>0</v>
      </c>
      <c r="AN2096" s="292">
        <f t="shared" si="4935"/>
        <v>0</v>
      </c>
      <c r="AO2096" s="388">
        <f t="shared" si="4936"/>
        <v>0</v>
      </c>
      <c r="AP2096" s="379">
        <f t="shared" si="4907"/>
        <v>0</v>
      </c>
      <c r="AQ2096" s="380">
        <f t="shared" si="4937"/>
        <v>0</v>
      </c>
      <c r="AR2096" s="317">
        <f t="shared" si="4938"/>
        <v>0</v>
      </c>
      <c r="AS2096" s="388">
        <f t="shared" si="4939"/>
        <v>0</v>
      </c>
      <c r="AT2096" s="379">
        <f t="shared" si="4908"/>
        <v>0</v>
      </c>
      <c r="AU2096" s="380">
        <f t="shared" si="4940"/>
        <v>0</v>
      </c>
      <c r="AV2096" s="317">
        <f t="shared" si="4941"/>
        <v>0</v>
      </c>
      <c r="AW2096" s="388">
        <f t="shared" si="4942"/>
        <v>0</v>
      </c>
      <c r="AX2096" s="379">
        <f t="shared" si="4909"/>
        <v>0</v>
      </c>
      <c r="AY2096" s="380">
        <f t="shared" si="4943"/>
        <v>0</v>
      </c>
      <c r="AZ2096" s="292">
        <f t="shared" si="4944"/>
        <v>0</v>
      </c>
      <c r="BA2096" s="388">
        <f t="shared" si="4945"/>
        <v>0</v>
      </c>
      <c r="BB2096" s="379">
        <f t="shared" si="4910"/>
        <v>0</v>
      </c>
      <c r="BC2096" s="380">
        <f t="shared" si="4946"/>
        <v>0</v>
      </c>
      <c r="BD2096" s="292">
        <f t="shared" si="4947"/>
        <v>0</v>
      </c>
      <c r="BE2096" s="388">
        <f t="shared" si="4948"/>
        <v>0</v>
      </c>
      <c r="BF2096" s="379">
        <f t="shared" si="4911"/>
        <v>0</v>
      </c>
      <c r="BG2096" s="380">
        <f t="shared" si="4949"/>
        <v>0</v>
      </c>
      <c r="BH2096" s="292">
        <f t="shared" si="4950"/>
        <v>0</v>
      </c>
      <c r="CA2096" s="303"/>
      <c r="CB2096" s="427"/>
      <c r="CC2096" s="375"/>
      <c r="CD2096" s="375"/>
      <c r="CE2096" s="375"/>
      <c r="CF2096" s="375"/>
      <c r="CG2096" s="375"/>
      <c r="CH2096" s="375"/>
      <c r="CI2096" s="375"/>
      <c r="CJ2096" s="375"/>
      <c r="CK2096" s="375"/>
      <c r="CL2096" s="375"/>
      <c r="CM2096" s="375"/>
      <c r="CN2096" s="311"/>
      <c r="CO2096" s="311"/>
      <c r="CP2096" s="311"/>
      <c r="CQ2096" s="311"/>
      <c r="CR2096" s="311"/>
      <c r="CS2096" s="311"/>
      <c r="CT2096" s="311"/>
      <c r="CU2096" s="311"/>
      <c r="CV2096" s="311"/>
      <c r="CW2096" s="311"/>
      <c r="CX2096" s="311"/>
      <c r="CY2096" s="311"/>
      <c r="CZ2096" s="311"/>
      <c r="DA2096" s="311"/>
      <c r="DB2096" s="311"/>
      <c r="DC2096" s="311"/>
      <c r="DD2096" s="311"/>
      <c r="DE2096" s="311"/>
      <c r="DG2096" s="610"/>
      <c r="DH2096" s="611"/>
      <c r="DI2096" s="415"/>
      <c r="DJ2096" s="416"/>
      <c r="DK2096" s="416"/>
      <c r="DL2096" s="416"/>
      <c r="DM2096" s="416"/>
      <c r="DN2096" s="416"/>
      <c r="DO2096" s="416"/>
      <c r="DP2096" s="416"/>
      <c r="DQ2096" s="416"/>
      <c r="DR2096" s="416"/>
      <c r="DS2096" s="416"/>
      <c r="DT2096" s="416"/>
      <c r="DU2096" s="416"/>
      <c r="DV2096" s="416"/>
      <c r="DW2096" s="416"/>
      <c r="DX2096" s="416"/>
      <c r="DY2096" s="416"/>
      <c r="DZ2096" s="416"/>
      <c r="EA2096" s="416"/>
      <c r="EB2096" s="416"/>
      <c r="EC2096" s="416"/>
      <c r="ED2096" s="416"/>
      <c r="EE2096" s="416"/>
      <c r="EF2096" s="416"/>
      <c r="EG2096" s="416"/>
      <c r="EH2096" s="416"/>
      <c r="EI2096" s="416"/>
      <c r="EJ2096" s="416"/>
      <c r="EK2096" s="416"/>
      <c r="EL2096" s="417"/>
    </row>
    <row r="2097" spans="1:143" ht="15" customHeight="1" x14ac:dyDescent="0.25">
      <c r="A2097" s="60"/>
      <c r="B2097" s="60"/>
      <c r="C2097" s="796"/>
      <c r="D2097" s="719"/>
      <c r="E2097" s="720"/>
      <c r="F2097" s="703" t="s">
        <v>450</v>
      </c>
      <c r="G2097" s="703"/>
      <c r="H2097" s="704" t="s">
        <v>451</v>
      </c>
      <c r="I2097" s="705"/>
      <c r="J2097" s="705"/>
      <c r="K2097" s="705"/>
      <c r="L2097" s="706"/>
      <c r="M2097" s="864"/>
      <c r="N2097" s="865"/>
      <c r="O2097" s="864"/>
      <c r="P2097" s="865"/>
      <c r="Q2097" s="864"/>
      <c r="R2097" s="865"/>
      <c r="S2097" s="868"/>
      <c r="T2097" s="869"/>
      <c r="U2097" s="280"/>
      <c r="V2097" s="280"/>
      <c r="W2097" s="628"/>
      <c r="X2097" s="628"/>
      <c r="Y2097" s="281"/>
      <c r="Z2097" s="281"/>
      <c r="AA2097" s="628"/>
      <c r="AB2097" s="628"/>
      <c r="AC2097" s="281"/>
      <c r="AD2097" s="281"/>
      <c r="AE2097" s="60"/>
      <c r="AF2097" s="259"/>
      <c r="AG2097" s="374">
        <f t="shared" si="4932"/>
        <v>18</v>
      </c>
      <c r="AH2097" s="399"/>
      <c r="AK2097" s="412">
        <f t="shared" si="4933"/>
        <v>0</v>
      </c>
      <c r="AL2097" s="379">
        <f t="shared" si="4906"/>
        <v>0</v>
      </c>
      <c r="AM2097" s="380">
        <f t="shared" si="4934"/>
        <v>0</v>
      </c>
      <c r="AN2097" s="292">
        <f t="shared" si="4935"/>
        <v>0</v>
      </c>
      <c r="AO2097" s="388">
        <f t="shared" si="4936"/>
        <v>0</v>
      </c>
      <c r="AP2097" s="379">
        <f t="shared" si="4907"/>
        <v>0</v>
      </c>
      <c r="AQ2097" s="380">
        <f t="shared" si="4937"/>
        <v>0</v>
      </c>
      <c r="AR2097" s="317">
        <f t="shared" si="4938"/>
        <v>0</v>
      </c>
      <c r="AS2097" s="388">
        <f t="shared" si="4939"/>
        <v>0</v>
      </c>
      <c r="AT2097" s="379">
        <f t="shared" si="4908"/>
        <v>0</v>
      </c>
      <c r="AU2097" s="380">
        <f t="shared" si="4940"/>
        <v>0</v>
      </c>
      <c r="AV2097" s="317">
        <f t="shared" si="4941"/>
        <v>0</v>
      </c>
      <c r="AW2097" s="388">
        <f t="shared" si="4942"/>
        <v>0</v>
      </c>
      <c r="AX2097" s="379">
        <f t="shared" si="4909"/>
        <v>0</v>
      </c>
      <c r="AY2097" s="380">
        <f t="shared" si="4943"/>
        <v>0</v>
      </c>
      <c r="AZ2097" s="292">
        <f t="shared" si="4944"/>
        <v>0</v>
      </c>
      <c r="BA2097" s="388">
        <f t="shared" si="4945"/>
        <v>0</v>
      </c>
      <c r="BB2097" s="379">
        <f t="shared" si="4910"/>
        <v>0</v>
      </c>
      <c r="BC2097" s="380">
        <f t="shared" si="4946"/>
        <v>0</v>
      </c>
      <c r="BD2097" s="292">
        <f t="shared" si="4947"/>
        <v>0</v>
      </c>
      <c r="BE2097" s="388">
        <f t="shared" si="4948"/>
        <v>0</v>
      </c>
      <c r="BF2097" s="379">
        <f t="shared" si="4911"/>
        <v>0</v>
      </c>
      <c r="BG2097" s="380">
        <f t="shared" si="4949"/>
        <v>0</v>
      </c>
      <c r="BH2097" s="292">
        <f t="shared" si="4950"/>
        <v>0</v>
      </c>
      <c r="CA2097" s="303"/>
      <c r="CB2097" s="427"/>
      <c r="CC2097" s="375"/>
      <c r="CD2097" s="375"/>
      <c r="CE2097" s="375"/>
      <c r="CF2097" s="375"/>
      <c r="CG2097" s="375"/>
      <c r="CH2097" s="375"/>
      <c r="CI2097" s="375"/>
      <c r="CJ2097" s="375"/>
      <c r="CK2097" s="375"/>
      <c r="CL2097" s="375"/>
      <c r="CM2097" s="375"/>
      <c r="CN2097" s="307"/>
      <c r="CO2097" s="307"/>
      <c r="CP2097" s="307"/>
      <c r="CQ2097" s="307"/>
      <c r="CR2097" s="307"/>
      <c r="CS2097" s="307"/>
      <c r="CT2097" s="307"/>
      <c r="CU2097" s="307"/>
      <c r="CV2097" s="307"/>
      <c r="CW2097" s="307"/>
      <c r="CX2097" s="307"/>
      <c r="CY2097" s="307"/>
      <c r="CZ2097" s="307"/>
      <c r="DA2097" s="307"/>
      <c r="DB2097" s="307"/>
      <c r="DC2097" s="307"/>
      <c r="DD2097" s="307"/>
      <c r="DE2097" s="307"/>
      <c r="DG2097" s="610"/>
      <c r="DH2097" s="611"/>
      <c r="DI2097" s="415"/>
      <c r="DJ2097" s="416"/>
      <c r="DK2097" s="416"/>
      <c r="DL2097" s="416"/>
      <c r="DM2097" s="416"/>
      <c r="DN2097" s="416"/>
      <c r="DO2097" s="416"/>
      <c r="DP2097" s="416"/>
      <c r="DQ2097" s="416"/>
      <c r="DR2097" s="416"/>
      <c r="DS2097" s="416"/>
      <c r="DT2097" s="416"/>
      <c r="DU2097" s="416"/>
      <c r="DV2097" s="416"/>
      <c r="DW2097" s="416"/>
      <c r="DX2097" s="416"/>
      <c r="DY2097" s="416"/>
      <c r="DZ2097" s="416"/>
      <c r="EA2097" s="416"/>
      <c r="EB2097" s="416"/>
      <c r="EC2097" s="416"/>
      <c r="ED2097" s="416"/>
      <c r="EE2097" s="416"/>
      <c r="EF2097" s="416"/>
      <c r="EG2097" s="416"/>
      <c r="EH2097" s="416"/>
      <c r="EI2097" s="416"/>
      <c r="EJ2097" s="416"/>
      <c r="EK2097" s="416"/>
      <c r="EL2097" s="417"/>
    </row>
    <row r="2098" spans="1:143" ht="15" customHeight="1" x14ac:dyDescent="0.25">
      <c r="A2098" s="60"/>
      <c r="B2098" s="60"/>
      <c r="C2098" s="796"/>
      <c r="D2098" s="719"/>
      <c r="E2098" s="720"/>
      <c r="F2098" s="703" t="s">
        <v>452</v>
      </c>
      <c r="G2098" s="703"/>
      <c r="H2098" s="704" t="s">
        <v>453</v>
      </c>
      <c r="I2098" s="705"/>
      <c r="J2098" s="705"/>
      <c r="K2098" s="705"/>
      <c r="L2098" s="706"/>
      <c r="M2098" s="864"/>
      <c r="N2098" s="865"/>
      <c r="O2098" s="864"/>
      <c r="P2098" s="865"/>
      <c r="Q2098" s="864"/>
      <c r="R2098" s="865"/>
      <c r="S2098" s="868"/>
      <c r="T2098" s="869"/>
      <c r="U2098" s="280"/>
      <c r="V2098" s="280"/>
      <c r="W2098" s="628"/>
      <c r="X2098" s="628"/>
      <c r="Y2098" s="281"/>
      <c r="Z2098" s="281"/>
      <c r="AA2098" s="628"/>
      <c r="AB2098" s="628"/>
      <c r="AC2098" s="281"/>
      <c r="AD2098" s="281"/>
      <c r="AE2098" s="60"/>
      <c r="AF2098" s="259"/>
      <c r="AG2098" s="374">
        <f t="shared" si="4932"/>
        <v>18</v>
      </c>
      <c r="AH2098" s="399"/>
      <c r="AK2098" s="412">
        <f t="shared" si="4933"/>
        <v>0</v>
      </c>
      <c r="AL2098" s="379">
        <f t="shared" si="4906"/>
        <v>0</v>
      </c>
      <c r="AM2098" s="380">
        <f t="shared" si="4934"/>
        <v>0</v>
      </c>
      <c r="AN2098" s="292">
        <f t="shared" si="4935"/>
        <v>0</v>
      </c>
      <c r="AO2098" s="388">
        <f t="shared" si="4936"/>
        <v>0</v>
      </c>
      <c r="AP2098" s="379">
        <f t="shared" si="4907"/>
        <v>0</v>
      </c>
      <c r="AQ2098" s="380">
        <f t="shared" si="4937"/>
        <v>0</v>
      </c>
      <c r="AR2098" s="317">
        <f t="shared" si="4938"/>
        <v>0</v>
      </c>
      <c r="AS2098" s="388">
        <f t="shared" si="4939"/>
        <v>0</v>
      </c>
      <c r="AT2098" s="379">
        <f t="shared" si="4908"/>
        <v>0</v>
      </c>
      <c r="AU2098" s="380">
        <f t="shared" si="4940"/>
        <v>0</v>
      </c>
      <c r="AV2098" s="317">
        <f t="shared" si="4941"/>
        <v>0</v>
      </c>
      <c r="AW2098" s="388">
        <f t="shared" si="4942"/>
        <v>0</v>
      </c>
      <c r="AX2098" s="379">
        <f t="shared" si="4909"/>
        <v>0</v>
      </c>
      <c r="AY2098" s="380">
        <f t="shared" si="4943"/>
        <v>0</v>
      </c>
      <c r="AZ2098" s="292">
        <f t="shared" si="4944"/>
        <v>0</v>
      </c>
      <c r="BA2098" s="388">
        <f t="shared" si="4945"/>
        <v>0</v>
      </c>
      <c r="BB2098" s="379">
        <f t="shared" si="4910"/>
        <v>0</v>
      </c>
      <c r="BC2098" s="380">
        <f t="shared" si="4946"/>
        <v>0</v>
      </c>
      <c r="BD2098" s="292">
        <f t="shared" si="4947"/>
        <v>0</v>
      </c>
      <c r="BE2098" s="388">
        <f t="shared" si="4948"/>
        <v>0</v>
      </c>
      <c r="BF2098" s="379">
        <f t="shared" si="4911"/>
        <v>0</v>
      </c>
      <c r="BG2098" s="380">
        <f t="shared" si="4949"/>
        <v>0</v>
      </c>
      <c r="BH2098" s="292">
        <f t="shared" si="4950"/>
        <v>0</v>
      </c>
      <c r="CA2098" s="303"/>
      <c r="CB2098" s="427"/>
      <c r="CC2098" s="375"/>
      <c r="CD2098" s="375"/>
      <c r="CE2098" s="375"/>
      <c r="CF2098" s="375"/>
      <c r="CG2098" s="375"/>
      <c r="CH2098" s="375"/>
      <c r="CI2098" s="375"/>
      <c r="CJ2098" s="375"/>
      <c r="CK2098" s="375"/>
      <c r="CL2098" s="375"/>
      <c r="CM2098" s="375"/>
      <c r="CN2098" s="311"/>
      <c r="CO2098" s="311"/>
      <c r="CP2098" s="311"/>
      <c r="CQ2098" s="311"/>
      <c r="CR2098" s="311"/>
      <c r="CS2098" s="311"/>
      <c r="CT2098" s="311"/>
      <c r="CU2098" s="311"/>
      <c r="CV2098" s="311"/>
      <c r="CW2098" s="311"/>
      <c r="CX2098" s="311"/>
      <c r="CY2098" s="311"/>
      <c r="CZ2098" s="311"/>
      <c r="DA2098" s="311"/>
      <c r="DB2098" s="311"/>
      <c r="DC2098" s="311"/>
      <c r="DD2098" s="311"/>
      <c r="DE2098" s="311"/>
      <c r="DG2098" s="610"/>
      <c r="DH2098" s="611"/>
      <c r="DI2098" s="415"/>
      <c r="DJ2098" s="416"/>
      <c r="DK2098" s="416"/>
      <c r="DL2098" s="416"/>
      <c r="DM2098" s="416"/>
      <c r="DN2098" s="416"/>
      <c r="DO2098" s="416"/>
      <c r="DP2098" s="416"/>
      <c r="DQ2098" s="416"/>
      <c r="DR2098" s="416"/>
      <c r="DS2098" s="416"/>
      <c r="DT2098" s="416"/>
      <c r="DU2098" s="416"/>
      <c r="DV2098" s="416"/>
      <c r="DW2098" s="416"/>
      <c r="DX2098" s="416"/>
      <c r="DY2098" s="416"/>
      <c r="DZ2098" s="416"/>
      <c r="EA2098" s="416"/>
      <c r="EB2098" s="416"/>
      <c r="EC2098" s="416"/>
      <c r="ED2098" s="416"/>
      <c r="EE2098" s="416"/>
      <c r="EF2098" s="416"/>
      <c r="EG2098" s="416"/>
      <c r="EH2098" s="416"/>
      <c r="EI2098" s="416"/>
      <c r="EJ2098" s="416"/>
      <c r="EK2098" s="416"/>
      <c r="EL2098" s="417"/>
    </row>
    <row r="2099" spans="1:143" ht="24" customHeight="1" x14ac:dyDescent="0.25">
      <c r="A2099" s="60"/>
      <c r="B2099" s="60"/>
      <c r="C2099" s="797"/>
      <c r="D2099" s="721"/>
      <c r="E2099" s="722"/>
      <c r="F2099" s="703" t="s">
        <v>454</v>
      </c>
      <c r="G2099" s="703"/>
      <c r="H2099" s="704" t="s">
        <v>455</v>
      </c>
      <c r="I2099" s="705"/>
      <c r="J2099" s="705"/>
      <c r="K2099" s="705"/>
      <c r="L2099" s="706"/>
      <c r="M2099" s="864"/>
      <c r="N2099" s="865"/>
      <c r="O2099" s="864"/>
      <c r="P2099" s="865"/>
      <c r="Q2099" s="864"/>
      <c r="R2099" s="865"/>
      <c r="S2099" s="868"/>
      <c r="T2099" s="869"/>
      <c r="U2099" s="280"/>
      <c r="V2099" s="280"/>
      <c r="W2099" s="628"/>
      <c r="X2099" s="628"/>
      <c r="Y2099" s="281"/>
      <c r="Z2099" s="281"/>
      <c r="AA2099" s="628"/>
      <c r="AB2099" s="628"/>
      <c r="AC2099" s="281"/>
      <c r="AD2099" s="281"/>
      <c r="AE2099" s="60"/>
      <c r="AF2099" s="259"/>
      <c r="AG2099" s="374">
        <f t="shared" si="4932"/>
        <v>18</v>
      </c>
      <c r="AH2099" s="399"/>
      <c r="AK2099" s="412">
        <f t="shared" si="4933"/>
        <v>0</v>
      </c>
      <c r="AL2099" s="379">
        <f t="shared" si="4906"/>
        <v>0</v>
      </c>
      <c r="AM2099" s="380">
        <f t="shared" si="4934"/>
        <v>0</v>
      </c>
      <c r="AN2099" s="292">
        <f t="shared" si="4935"/>
        <v>0</v>
      </c>
      <c r="AO2099" s="388">
        <f t="shared" si="4936"/>
        <v>0</v>
      </c>
      <c r="AP2099" s="379">
        <f t="shared" si="4907"/>
        <v>0</v>
      </c>
      <c r="AQ2099" s="380">
        <f t="shared" si="4937"/>
        <v>0</v>
      </c>
      <c r="AR2099" s="317">
        <f t="shared" si="4938"/>
        <v>0</v>
      </c>
      <c r="AS2099" s="388">
        <f t="shared" si="4939"/>
        <v>0</v>
      </c>
      <c r="AT2099" s="379">
        <f t="shared" si="4908"/>
        <v>0</v>
      </c>
      <c r="AU2099" s="380">
        <f t="shared" si="4940"/>
        <v>0</v>
      </c>
      <c r="AV2099" s="317">
        <f t="shared" si="4941"/>
        <v>0</v>
      </c>
      <c r="AW2099" s="388">
        <f t="shared" si="4942"/>
        <v>0</v>
      </c>
      <c r="AX2099" s="379">
        <f t="shared" si="4909"/>
        <v>0</v>
      </c>
      <c r="AY2099" s="380">
        <f t="shared" si="4943"/>
        <v>0</v>
      </c>
      <c r="AZ2099" s="292">
        <f t="shared" si="4944"/>
        <v>0</v>
      </c>
      <c r="BA2099" s="388">
        <f t="shared" si="4945"/>
        <v>0</v>
      </c>
      <c r="BB2099" s="379">
        <f t="shared" si="4910"/>
        <v>0</v>
      </c>
      <c r="BC2099" s="380">
        <f t="shared" si="4946"/>
        <v>0</v>
      </c>
      <c r="BD2099" s="292">
        <f t="shared" si="4947"/>
        <v>0</v>
      </c>
      <c r="BE2099" s="388">
        <f t="shared" si="4948"/>
        <v>0</v>
      </c>
      <c r="BF2099" s="379">
        <f t="shared" si="4911"/>
        <v>0</v>
      </c>
      <c r="BG2099" s="380">
        <f t="shared" si="4949"/>
        <v>0</v>
      </c>
      <c r="BH2099" s="292">
        <f t="shared" si="4950"/>
        <v>0</v>
      </c>
      <c r="CA2099" s="303"/>
      <c r="CB2099" s="421"/>
      <c r="CC2099" s="375"/>
      <c r="CD2099" s="375"/>
      <c r="CE2099" s="375"/>
      <c r="CF2099" s="375"/>
      <c r="CG2099" s="375"/>
      <c r="CH2099" s="375"/>
      <c r="CI2099" s="375"/>
      <c r="CJ2099" s="375"/>
      <c r="CK2099" s="375"/>
      <c r="CL2099" s="375"/>
      <c r="CM2099" s="375"/>
      <c r="CN2099" s="311"/>
      <c r="CO2099" s="311"/>
      <c r="CP2099" s="311"/>
      <c r="CQ2099" s="311"/>
      <c r="CR2099" s="311"/>
      <c r="CS2099" s="311"/>
      <c r="CT2099" s="311"/>
      <c r="CU2099" s="311"/>
      <c r="CV2099" s="311"/>
      <c r="CW2099" s="311"/>
      <c r="CX2099" s="311"/>
      <c r="CY2099" s="311"/>
      <c r="CZ2099" s="311"/>
      <c r="DA2099" s="311"/>
      <c r="DB2099" s="311"/>
      <c r="DC2099" s="311"/>
      <c r="DD2099" s="311"/>
      <c r="DE2099" s="311"/>
      <c r="DG2099" s="614" t="s">
        <v>454</v>
      </c>
      <c r="DH2099" s="615"/>
      <c r="DI2099" s="418" t="s">
        <v>1909</v>
      </c>
      <c r="DJ2099" s="419"/>
      <c r="DK2099" s="419"/>
      <c r="DL2099" s="419"/>
      <c r="DM2099" s="419"/>
      <c r="DN2099" s="419"/>
      <c r="DO2099" s="419"/>
      <c r="DP2099" s="419"/>
      <c r="DQ2099" s="419"/>
      <c r="DR2099" s="419"/>
      <c r="DS2099" s="419"/>
      <c r="DT2099" s="419"/>
      <c r="DU2099" s="419">
        <f t="shared" ref="DU2099:DZ2099" si="5009">M2099</f>
        <v>0</v>
      </c>
      <c r="DV2099" s="419">
        <f t="shared" si="5009"/>
        <v>0</v>
      </c>
      <c r="DW2099" s="419">
        <f t="shared" si="5009"/>
        <v>0</v>
      </c>
      <c r="DX2099" s="419">
        <f t="shared" si="5009"/>
        <v>0</v>
      </c>
      <c r="DY2099" s="419">
        <f t="shared" si="5009"/>
        <v>0</v>
      </c>
      <c r="DZ2099" s="419">
        <f t="shared" si="5009"/>
        <v>0</v>
      </c>
      <c r="EA2099" s="419">
        <f t="shared" ref="EA2099:EL2099" si="5010">S2099</f>
        <v>0</v>
      </c>
      <c r="EB2099" s="419">
        <f t="shared" si="5010"/>
        <v>0</v>
      </c>
      <c r="EC2099" s="419">
        <f t="shared" si="5010"/>
        <v>0</v>
      </c>
      <c r="ED2099" s="419">
        <f t="shared" si="5010"/>
        <v>0</v>
      </c>
      <c r="EE2099" s="419">
        <f t="shared" si="5010"/>
        <v>0</v>
      </c>
      <c r="EF2099" s="419">
        <f t="shared" si="5010"/>
        <v>0</v>
      </c>
      <c r="EG2099" s="419">
        <f t="shared" si="5010"/>
        <v>0</v>
      </c>
      <c r="EH2099" s="419">
        <f t="shared" si="5010"/>
        <v>0</v>
      </c>
      <c r="EI2099" s="419">
        <f t="shared" si="5010"/>
        <v>0</v>
      </c>
      <c r="EJ2099" s="419">
        <f t="shared" si="5010"/>
        <v>0</v>
      </c>
      <c r="EK2099" s="419">
        <f t="shared" si="5010"/>
        <v>0</v>
      </c>
      <c r="EL2099" s="420">
        <f t="shared" si="5010"/>
        <v>0</v>
      </c>
    </row>
    <row r="2100" spans="1:143" ht="60" customHeight="1" x14ac:dyDescent="0.25">
      <c r="A2100" s="60"/>
      <c r="B2100" s="60"/>
      <c r="C2100" s="795" t="s">
        <v>509</v>
      </c>
      <c r="D2100" s="717" t="s">
        <v>510</v>
      </c>
      <c r="E2100" s="718"/>
      <c r="F2100" s="703" t="s">
        <v>456</v>
      </c>
      <c r="G2100" s="703"/>
      <c r="H2100" s="704" t="s">
        <v>457</v>
      </c>
      <c r="I2100" s="705"/>
      <c r="J2100" s="705"/>
      <c r="K2100" s="705"/>
      <c r="L2100" s="706"/>
      <c r="M2100" s="864"/>
      <c r="N2100" s="865"/>
      <c r="O2100" s="864"/>
      <c r="P2100" s="865"/>
      <c r="Q2100" s="864"/>
      <c r="R2100" s="865"/>
      <c r="S2100" s="868"/>
      <c r="T2100" s="869"/>
      <c r="U2100" s="280"/>
      <c r="V2100" s="280"/>
      <c r="W2100" s="628"/>
      <c r="X2100" s="628"/>
      <c r="Y2100" s="281"/>
      <c r="Z2100" s="281"/>
      <c r="AA2100" s="628"/>
      <c r="AB2100" s="628"/>
      <c r="AC2100" s="281"/>
      <c r="AD2100" s="281"/>
      <c r="AE2100" s="60"/>
      <c r="AF2100" s="259"/>
      <c r="AG2100" s="374">
        <f t="shared" si="4932"/>
        <v>18</v>
      </c>
      <c r="AH2100" s="399"/>
      <c r="AK2100" s="412">
        <f t="shared" si="4933"/>
        <v>0</v>
      </c>
      <c r="AL2100" s="379">
        <f t="shared" si="4906"/>
        <v>0</v>
      </c>
      <c r="AM2100" s="380">
        <f t="shared" si="4934"/>
        <v>0</v>
      </c>
      <c r="AN2100" s="292">
        <f t="shared" si="4935"/>
        <v>0</v>
      </c>
      <c r="AO2100" s="388">
        <f t="shared" si="4936"/>
        <v>0</v>
      </c>
      <c r="AP2100" s="379">
        <f t="shared" si="4907"/>
        <v>0</v>
      </c>
      <c r="AQ2100" s="380">
        <f t="shared" si="4937"/>
        <v>0</v>
      </c>
      <c r="AR2100" s="317">
        <f t="shared" si="4938"/>
        <v>0</v>
      </c>
      <c r="AS2100" s="388">
        <f t="shared" si="4939"/>
        <v>0</v>
      </c>
      <c r="AT2100" s="379">
        <f t="shared" si="4908"/>
        <v>0</v>
      </c>
      <c r="AU2100" s="380">
        <f t="shared" si="4940"/>
        <v>0</v>
      </c>
      <c r="AV2100" s="317">
        <f t="shared" si="4941"/>
        <v>0</v>
      </c>
      <c r="AW2100" s="388">
        <f t="shared" si="4942"/>
        <v>0</v>
      </c>
      <c r="AX2100" s="379">
        <f t="shared" si="4909"/>
        <v>0</v>
      </c>
      <c r="AY2100" s="380">
        <f t="shared" si="4943"/>
        <v>0</v>
      </c>
      <c r="AZ2100" s="292">
        <f t="shared" si="4944"/>
        <v>0</v>
      </c>
      <c r="BA2100" s="388">
        <f t="shared" si="4945"/>
        <v>0</v>
      </c>
      <c r="BB2100" s="379">
        <f t="shared" si="4910"/>
        <v>0</v>
      </c>
      <c r="BC2100" s="380">
        <f t="shared" si="4946"/>
        <v>0</v>
      </c>
      <c r="BD2100" s="292">
        <f t="shared" si="4947"/>
        <v>0</v>
      </c>
      <c r="BE2100" s="388">
        <f t="shared" si="4948"/>
        <v>0</v>
      </c>
      <c r="BF2100" s="379">
        <f t="shared" si="4911"/>
        <v>0</v>
      </c>
      <c r="BG2100" s="380">
        <f t="shared" si="4949"/>
        <v>0</v>
      </c>
      <c r="BH2100" s="292">
        <f t="shared" si="4950"/>
        <v>0</v>
      </c>
      <c r="CA2100" s="299" t="s">
        <v>60</v>
      </c>
      <c r="CB2100" s="421"/>
      <c r="CC2100" s="375"/>
      <c r="CD2100" s="375"/>
      <c r="CE2100" s="375"/>
      <c r="CF2100" s="375"/>
      <c r="CG2100" s="375"/>
      <c r="CH2100" s="375"/>
      <c r="CI2100" s="375"/>
      <c r="CJ2100" s="375"/>
      <c r="CK2100" s="375"/>
      <c r="CL2100" s="375"/>
      <c r="CM2100" s="375"/>
      <c r="CN2100" s="423">
        <f t="shared" ref="CN2100" si="5011">IF(M2100="",0,M2100)</f>
        <v>0</v>
      </c>
      <c r="CO2100" s="423">
        <f t="shared" ref="CO2100" si="5012">IF(N2100="",0,N2100)</f>
        <v>0</v>
      </c>
      <c r="CP2100" s="423">
        <f t="shared" ref="CP2100" si="5013">IF(O2100="",0,O2100)</f>
        <v>0</v>
      </c>
      <c r="CQ2100" s="423">
        <f t="shared" ref="CQ2100" si="5014">IF(P2100="",0,P2100)</f>
        <v>0</v>
      </c>
      <c r="CR2100" s="423">
        <f t="shared" ref="CR2100" si="5015">IF(Q2100="",0,Q2100)</f>
        <v>0</v>
      </c>
      <c r="CS2100" s="423">
        <f t="shared" ref="CS2100" si="5016">IF(R2100="",0,R2100)</f>
        <v>0</v>
      </c>
      <c r="CT2100" s="423">
        <f t="shared" ref="CT2100" si="5017">IF(S2100="",0,S2100)</f>
        <v>0</v>
      </c>
      <c r="CU2100" s="423">
        <f t="shared" ref="CU2100" si="5018">IF(T2100="",0,T2100)</f>
        <v>0</v>
      </c>
      <c r="CV2100" s="423">
        <f t="shared" ref="CV2100" si="5019">IF(U2100="",0,U2100)</f>
        <v>0</v>
      </c>
      <c r="CW2100" s="423">
        <f t="shared" ref="CW2100" si="5020">IF(V2100="",0,V2100)</f>
        <v>0</v>
      </c>
      <c r="CX2100" s="423">
        <f t="shared" ref="CX2100" si="5021">IF(W2100="",0,W2100)</f>
        <v>0</v>
      </c>
      <c r="CY2100" s="423">
        <f t="shared" ref="CY2100" si="5022">IF(X2100="",0,X2100)</f>
        <v>0</v>
      </c>
      <c r="CZ2100" s="423">
        <f t="shared" ref="CZ2100" si="5023">IF(Y2100="",0,Y2100)</f>
        <v>0</v>
      </c>
      <c r="DA2100" s="423">
        <f t="shared" ref="DA2100" si="5024">IF(Z2100="",0,Z2100)</f>
        <v>0</v>
      </c>
      <c r="DB2100" s="423">
        <f t="shared" ref="DB2100" si="5025">IF(AA2100="",0,AA2100)</f>
        <v>0</v>
      </c>
      <c r="DC2100" s="423">
        <f t="shared" ref="DC2100" si="5026">IF(AB2100="",0,AB2100)</f>
        <v>0</v>
      </c>
      <c r="DD2100" s="423">
        <f t="shared" ref="DD2100" si="5027">IF(AC2100="",0,AC2100)</f>
        <v>0</v>
      </c>
      <c r="DE2100" s="423">
        <f t="shared" ref="DE2100" si="5028">IF(AD2100="",0,AD2100)</f>
        <v>0</v>
      </c>
      <c r="DG2100" s="610"/>
      <c r="DH2100" s="611"/>
      <c r="DI2100" s="415" t="s">
        <v>1910</v>
      </c>
      <c r="DJ2100" s="416"/>
      <c r="DK2100" s="416"/>
      <c r="DL2100" s="416"/>
      <c r="DM2100" s="416"/>
      <c r="DN2100" s="416"/>
      <c r="DO2100" s="416"/>
      <c r="DP2100" s="416"/>
      <c r="DQ2100" s="416"/>
      <c r="DR2100" s="416"/>
      <c r="DS2100" s="416"/>
      <c r="DT2100" s="416"/>
      <c r="DU2100" s="416">
        <f t="shared" ref="DU2100:DZ2100" si="5029">COUNTIF(M2084,"NS")+COUNTIF(M2091,"NS")+COUNTIF(M2096:M2098,"NS")</f>
        <v>0</v>
      </c>
      <c r="DV2100" s="416">
        <f t="shared" si="5029"/>
        <v>0</v>
      </c>
      <c r="DW2100" s="416">
        <f t="shared" si="5029"/>
        <v>0</v>
      </c>
      <c r="DX2100" s="416">
        <f t="shared" si="5029"/>
        <v>0</v>
      </c>
      <c r="DY2100" s="416">
        <f t="shared" si="5029"/>
        <v>0</v>
      </c>
      <c r="DZ2100" s="416">
        <f t="shared" si="5029"/>
        <v>0</v>
      </c>
      <c r="EA2100" s="416">
        <f t="shared" ref="EA2100:EL2100" si="5030">COUNTIF(S2084,"NS")+COUNTIF(S2091,"NS")+COUNTIF(S2096:S2098,"NS")</f>
        <v>0</v>
      </c>
      <c r="EB2100" s="416">
        <f t="shared" si="5030"/>
        <v>0</v>
      </c>
      <c r="EC2100" s="416">
        <f t="shared" si="5030"/>
        <v>0</v>
      </c>
      <c r="ED2100" s="416">
        <f t="shared" si="5030"/>
        <v>0</v>
      </c>
      <c r="EE2100" s="416">
        <f t="shared" si="5030"/>
        <v>0</v>
      </c>
      <c r="EF2100" s="416">
        <f t="shared" si="5030"/>
        <v>0</v>
      </c>
      <c r="EG2100" s="416">
        <f t="shared" si="5030"/>
        <v>0</v>
      </c>
      <c r="EH2100" s="416">
        <f t="shared" si="5030"/>
        <v>0</v>
      </c>
      <c r="EI2100" s="416">
        <f t="shared" si="5030"/>
        <v>0</v>
      </c>
      <c r="EJ2100" s="416">
        <f t="shared" si="5030"/>
        <v>0</v>
      </c>
      <c r="EK2100" s="416">
        <f t="shared" si="5030"/>
        <v>0</v>
      </c>
      <c r="EL2100" s="417">
        <f t="shared" si="5030"/>
        <v>0</v>
      </c>
    </row>
    <row r="2101" spans="1:143" ht="24" customHeight="1" x14ac:dyDescent="0.25">
      <c r="A2101" s="60"/>
      <c r="B2101" s="60"/>
      <c r="C2101" s="796"/>
      <c r="D2101" s="719"/>
      <c r="E2101" s="720"/>
      <c r="F2101" s="702" t="s">
        <v>465</v>
      </c>
      <c r="G2101" s="702"/>
      <c r="H2101" s="188"/>
      <c r="I2101" s="700" t="s">
        <v>460</v>
      </c>
      <c r="J2101" s="700"/>
      <c r="K2101" s="700"/>
      <c r="L2101" s="701"/>
      <c r="M2101" s="864"/>
      <c r="N2101" s="865"/>
      <c r="O2101" s="864"/>
      <c r="P2101" s="865"/>
      <c r="Q2101" s="864"/>
      <c r="R2101" s="865"/>
      <c r="S2101" s="868"/>
      <c r="T2101" s="869"/>
      <c r="U2101" s="280"/>
      <c r="V2101" s="280"/>
      <c r="W2101" s="628"/>
      <c r="X2101" s="628"/>
      <c r="Y2101" s="281"/>
      <c r="Z2101" s="281"/>
      <c r="AA2101" s="628"/>
      <c r="AB2101" s="628"/>
      <c r="AC2101" s="281"/>
      <c r="AD2101" s="281"/>
      <c r="AE2101" s="60"/>
      <c r="AF2101" s="259"/>
      <c r="AG2101" s="374">
        <f t="shared" si="4932"/>
        <v>18</v>
      </c>
      <c r="AH2101" s="399"/>
      <c r="AK2101" s="412">
        <f t="shared" si="4933"/>
        <v>0</v>
      </c>
      <c r="AL2101" s="379">
        <f t="shared" si="4906"/>
        <v>0</v>
      </c>
      <c r="AM2101" s="380">
        <f t="shared" si="4934"/>
        <v>0</v>
      </c>
      <c r="AN2101" s="292">
        <f t="shared" si="4935"/>
        <v>0</v>
      </c>
      <c r="AO2101" s="388">
        <f t="shared" si="4936"/>
        <v>0</v>
      </c>
      <c r="AP2101" s="379">
        <f t="shared" si="4907"/>
        <v>0</v>
      </c>
      <c r="AQ2101" s="380">
        <f t="shared" si="4937"/>
        <v>0</v>
      </c>
      <c r="AR2101" s="317">
        <f t="shared" si="4938"/>
        <v>0</v>
      </c>
      <c r="AS2101" s="388">
        <f t="shared" si="4939"/>
        <v>0</v>
      </c>
      <c r="AT2101" s="379">
        <f t="shared" si="4908"/>
        <v>0</v>
      </c>
      <c r="AU2101" s="380">
        <f t="shared" si="4940"/>
        <v>0</v>
      </c>
      <c r="AV2101" s="317">
        <f t="shared" si="4941"/>
        <v>0</v>
      </c>
      <c r="AW2101" s="388">
        <f t="shared" si="4942"/>
        <v>0</v>
      </c>
      <c r="AX2101" s="379">
        <f t="shared" si="4909"/>
        <v>0</v>
      </c>
      <c r="AY2101" s="380">
        <f t="shared" si="4943"/>
        <v>0</v>
      </c>
      <c r="AZ2101" s="292">
        <f t="shared" si="4944"/>
        <v>0</v>
      </c>
      <c r="BA2101" s="388">
        <f t="shared" si="4945"/>
        <v>0</v>
      </c>
      <c r="BB2101" s="379">
        <f t="shared" si="4910"/>
        <v>0</v>
      </c>
      <c r="BC2101" s="380">
        <f t="shared" si="4946"/>
        <v>0</v>
      </c>
      <c r="BD2101" s="292">
        <f t="shared" si="4947"/>
        <v>0</v>
      </c>
      <c r="BE2101" s="388">
        <f t="shared" si="4948"/>
        <v>0</v>
      </c>
      <c r="BF2101" s="379">
        <f t="shared" si="4911"/>
        <v>0</v>
      </c>
      <c r="BG2101" s="380">
        <f t="shared" si="4949"/>
        <v>0</v>
      </c>
      <c r="BH2101" s="292">
        <f t="shared" si="4950"/>
        <v>0</v>
      </c>
      <c r="CA2101" s="299" t="s">
        <v>1917</v>
      </c>
      <c r="CB2101" s="421"/>
      <c r="CC2101" s="375"/>
      <c r="CD2101" s="375"/>
      <c r="CE2101" s="375"/>
      <c r="CF2101" s="375"/>
      <c r="CG2101" s="375"/>
      <c r="CH2101" s="375"/>
      <c r="CI2101" s="375"/>
      <c r="CJ2101" s="375"/>
      <c r="CK2101" s="375"/>
      <c r="CL2101" s="375"/>
      <c r="CM2101" s="375"/>
      <c r="CN2101" s="301">
        <f t="shared" ref="CN2101" si="5031">SUM(M2101:M2105)</f>
        <v>0</v>
      </c>
      <c r="CO2101" s="301">
        <f t="shared" ref="CO2101" si="5032">SUM(N2101:N2105)</f>
        <v>0</v>
      </c>
      <c r="CP2101" s="301">
        <f t="shared" ref="CP2101" si="5033">SUM(O2101:O2105)</f>
        <v>0</v>
      </c>
      <c r="CQ2101" s="301">
        <f t="shared" ref="CQ2101" si="5034">SUM(P2101:P2105)</f>
        <v>0</v>
      </c>
      <c r="CR2101" s="301">
        <f t="shared" ref="CR2101" si="5035">SUM(Q2101:Q2105)</f>
        <v>0</v>
      </c>
      <c r="CS2101" s="301">
        <f t="shared" ref="CS2101" si="5036">SUM(R2101:R2105)</f>
        <v>0</v>
      </c>
      <c r="CT2101" s="301">
        <f t="shared" ref="CT2101" si="5037">SUM(S2101:S2105)</f>
        <v>0</v>
      </c>
      <c r="CU2101" s="301">
        <f t="shared" ref="CU2101" si="5038">SUM(T2101:T2105)</f>
        <v>0</v>
      </c>
      <c r="CV2101" s="301">
        <f t="shared" ref="CV2101" si="5039">SUM(U2101:U2105)</f>
        <v>0</v>
      </c>
      <c r="CW2101" s="301">
        <f t="shared" ref="CW2101" si="5040">SUM(V2101:V2105)</f>
        <v>0</v>
      </c>
      <c r="CX2101" s="301">
        <f t="shared" ref="CX2101" si="5041">SUM(W2101:W2105)</f>
        <v>0</v>
      </c>
      <c r="CY2101" s="301">
        <f t="shared" ref="CY2101" si="5042">SUM(X2101:X2105)</f>
        <v>0</v>
      </c>
      <c r="CZ2101" s="301">
        <f t="shared" ref="CZ2101" si="5043">SUM(Y2101:Y2105)</f>
        <v>0</v>
      </c>
      <c r="DA2101" s="301">
        <f t="shared" ref="DA2101" si="5044">SUM(Z2101:Z2105)</f>
        <v>0</v>
      </c>
      <c r="DB2101" s="301">
        <f t="shared" ref="DB2101" si="5045">SUM(AA2101:AA2105)</f>
        <v>0</v>
      </c>
      <c r="DC2101" s="301">
        <f t="shared" ref="DC2101" si="5046">SUM(AB2101:AB2105)</f>
        <v>0</v>
      </c>
      <c r="DD2101" s="301">
        <f t="shared" ref="DD2101" si="5047">SUM(AC2101:AC2105)</f>
        <v>0</v>
      </c>
      <c r="DE2101" s="301">
        <f t="shared" ref="DE2101" si="5048">SUM(AD2101:AD2105)</f>
        <v>0</v>
      </c>
      <c r="DG2101" s="612"/>
      <c r="DH2101" s="613"/>
      <c r="DI2101" s="415" t="s">
        <v>1914</v>
      </c>
      <c r="DJ2101" s="416"/>
      <c r="DK2101" s="416"/>
      <c r="DL2101" s="416"/>
      <c r="DM2101" s="416"/>
      <c r="DN2101" s="416"/>
      <c r="DO2101" s="416"/>
      <c r="DP2101" s="416"/>
      <c r="DQ2101" s="416"/>
      <c r="DR2101" s="416"/>
      <c r="DS2101" s="416"/>
      <c r="DT2101" s="416"/>
      <c r="DU2101" s="416">
        <f t="shared" ref="DU2101:DZ2101" si="5049">SUM(M2084,M2091,M2096:M2099)</f>
        <v>0</v>
      </c>
      <c r="DV2101" s="416">
        <f t="shared" si="5049"/>
        <v>0</v>
      </c>
      <c r="DW2101" s="416">
        <f t="shared" si="5049"/>
        <v>0</v>
      </c>
      <c r="DX2101" s="416">
        <f t="shared" si="5049"/>
        <v>0</v>
      </c>
      <c r="DY2101" s="416">
        <f t="shared" si="5049"/>
        <v>0</v>
      </c>
      <c r="DZ2101" s="416">
        <f t="shared" si="5049"/>
        <v>0</v>
      </c>
      <c r="EA2101" s="416">
        <f t="shared" ref="EA2101:EL2101" si="5050">SUM(S2084,S2091,S2096:S2099)</f>
        <v>0</v>
      </c>
      <c r="EB2101" s="416">
        <f t="shared" si="5050"/>
        <v>0</v>
      </c>
      <c r="EC2101" s="416">
        <f t="shared" si="5050"/>
        <v>0</v>
      </c>
      <c r="ED2101" s="416">
        <f t="shared" si="5050"/>
        <v>0</v>
      </c>
      <c r="EE2101" s="416">
        <f t="shared" si="5050"/>
        <v>0</v>
      </c>
      <c r="EF2101" s="416">
        <f t="shared" si="5050"/>
        <v>0</v>
      </c>
      <c r="EG2101" s="416">
        <f t="shared" si="5050"/>
        <v>0</v>
      </c>
      <c r="EH2101" s="416">
        <f t="shared" si="5050"/>
        <v>0</v>
      </c>
      <c r="EI2101" s="416">
        <f t="shared" si="5050"/>
        <v>0</v>
      </c>
      <c r="EJ2101" s="416">
        <f t="shared" si="5050"/>
        <v>0</v>
      </c>
      <c r="EK2101" s="416">
        <f t="shared" si="5050"/>
        <v>0</v>
      </c>
      <c r="EL2101" s="417">
        <f t="shared" si="5050"/>
        <v>0</v>
      </c>
    </row>
    <row r="2102" spans="1:143" ht="48" customHeight="1" x14ac:dyDescent="0.25">
      <c r="A2102" s="60"/>
      <c r="B2102" s="60"/>
      <c r="C2102" s="796"/>
      <c r="D2102" s="719"/>
      <c r="E2102" s="720"/>
      <c r="F2102" s="702" t="s">
        <v>466</v>
      </c>
      <c r="G2102" s="702"/>
      <c r="H2102" s="188"/>
      <c r="I2102" s="700" t="s">
        <v>461</v>
      </c>
      <c r="J2102" s="700"/>
      <c r="K2102" s="700"/>
      <c r="L2102" s="701"/>
      <c r="M2102" s="864"/>
      <c r="N2102" s="865"/>
      <c r="O2102" s="864"/>
      <c r="P2102" s="865"/>
      <c r="Q2102" s="864"/>
      <c r="R2102" s="865"/>
      <c r="S2102" s="868"/>
      <c r="T2102" s="869"/>
      <c r="U2102" s="280"/>
      <c r="V2102" s="280"/>
      <c r="W2102" s="628"/>
      <c r="X2102" s="628"/>
      <c r="Y2102" s="281"/>
      <c r="Z2102" s="281"/>
      <c r="AA2102" s="628"/>
      <c r="AB2102" s="628"/>
      <c r="AC2102" s="281"/>
      <c r="AD2102" s="281"/>
      <c r="AE2102" s="60"/>
      <c r="AF2102" s="259"/>
      <c r="AG2102" s="374">
        <f t="shared" si="4932"/>
        <v>18</v>
      </c>
      <c r="AH2102" s="399"/>
      <c r="AK2102" s="412">
        <f t="shared" si="4933"/>
        <v>0</v>
      </c>
      <c r="AL2102" s="379">
        <f t="shared" si="4906"/>
        <v>0</v>
      </c>
      <c r="AM2102" s="380">
        <f t="shared" si="4934"/>
        <v>0</v>
      </c>
      <c r="AN2102" s="292">
        <f t="shared" si="4935"/>
        <v>0</v>
      </c>
      <c r="AO2102" s="388">
        <f t="shared" si="4936"/>
        <v>0</v>
      </c>
      <c r="AP2102" s="379">
        <f t="shared" si="4907"/>
        <v>0</v>
      </c>
      <c r="AQ2102" s="380">
        <f t="shared" si="4937"/>
        <v>0</v>
      </c>
      <c r="AR2102" s="317">
        <f t="shared" si="4938"/>
        <v>0</v>
      </c>
      <c r="AS2102" s="388">
        <f t="shared" si="4939"/>
        <v>0</v>
      </c>
      <c r="AT2102" s="379">
        <f t="shared" si="4908"/>
        <v>0</v>
      </c>
      <c r="AU2102" s="380">
        <f t="shared" si="4940"/>
        <v>0</v>
      </c>
      <c r="AV2102" s="317">
        <f t="shared" si="4941"/>
        <v>0</v>
      </c>
      <c r="AW2102" s="388">
        <f t="shared" si="4942"/>
        <v>0</v>
      </c>
      <c r="AX2102" s="379">
        <f t="shared" si="4909"/>
        <v>0</v>
      </c>
      <c r="AY2102" s="380">
        <f t="shared" si="4943"/>
        <v>0</v>
      </c>
      <c r="AZ2102" s="292">
        <f t="shared" si="4944"/>
        <v>0</v>
      </c>
      <c r="BA2102" s="388">
        <f t="shared" si="4945"/>
        <v>0</v>
      </c>
      <c r="BB2102" s="379">
        <f t="shared" si="4910"/>
        <v>0</v>
      </c>
      <c r="BC2102" s="380">
        <f t="shared" si="4946"/>
        <v>0</v>
      </c>
      <c r="BD2102" s="292">
        <f t="shared" si="4947"/>
        <v>0</v>
      </c>
      <c r="BE2102" s="388">
        <f t="shared" si="4948"/>
        <v>0</v>
      </c>
      <c r="BF2102" s="379">
        <f t="shared" si="4911"/>
        <v>0</v>
      </c>
      <c r="BG2102" s="380">
        <f t="shared" si="4949"/>
        <v>0</v>
      </c>
      <c r="BH2102" s="292">
        <f t="shared" si="4950"/>
        <v>0</v>
      </c>
      <c r="CA2102" s="299" t="s">
        <v>1910</v>
      </c>
      <c r="CB2102" s="421"/>
      <c r="CC2102" s="375"/>
      <c r="CD2102" s="375"/>
      <c r="CE2102" s="375"/>
      <c r="CF2102" s="375"/>
      <c r="CG2102" s="375"/>
      <c r="CH2102" s="375"/>
      <c r="CI2102" s="375"/>
      <c r="CJ2102" s="375"/>
      <c r="CK2102" s="375"/>
      <c r="CL2102" s="375"/>
      <c r="CM2102" s="375"/>
      <c r="CN2102" s="422">
        <f t="shared" ref="CN2102" si="5051">IF(CN2100="NA",COUNTIF(M2101:M2105,"NA"),COUNTIF(M2101:M2105,"NS"))</f>
        <v>0</v>
      </c>
      <c r="CO2102" s="422">
        <f t="shared" ref="CO2102" si="5052">IF(CO2100="NA",COUNTIF(N2101:N2105,"NA"),COUNTIF(N2101:N2105,"NS"))</f>
        <v>0</v>
      </c>
      <c r="CP2102" s="422">
        <f t="shared" ref="CP2102" si="5053">IF(CP2100="NA",COUNTIF(O2101:O2105,"NA"),COUNTIF(O2101:O2105,"NS"))</f>
        <v>0</v>
      </c>
      <c r="CQ2102" s="422">
        <f t="shared" ref="CQ2102" si="5054">IF(CQ2100="NA",COUNTIF(P2101:P2105,"NA"),COUNTIF(P2101:P2105,"NS"))</f>
        <v>0</v>
      </c>
      <c r="CR2102" s="422">
        <f t="shared" ref="CR2102" si="5055">IF(CR2100="NA",COUNTIF(Q2101:Q2105,"NA"),COUNTIF(Q2101:Q2105,"NS"))</f>
        <v>0</v>
      </c>
      <c r="CS2102" s="422">
        <f t="shared" ref="CS2102" si="5056">IF(CS2100="NA",COUNTIF(R2101:R2105,"NA"),COUNTIF(R2101:R2105,"NS"))</f>
        <v>0</v>
      </c>
      <c r="CT2102" s="422">
        <f t="shared" ref="CT2102" si="5057">IF(CT2100="NA",COUNTIF(S2101:S2105,"NA"),COUNTIF(S2101:S2105,"NS"))</f>
        <v>0</v>
      </c>
      <c r="CU2102" s="422">
        <f t="shared" ref="CU2102" si="5058">IF(CU2100="NA",COUNTIF(T2101:T2105,"NA"),COUNTIF(T2101:T2105,"NS"))</f>
        <v>0</v>
      </c>
      <c r="CV2102" s="422">
        <f t="shared" ref="CV2102" si="5059">IF(CV2100="NA",COUNTIF(U2101:U2105,"NA"),COUNTIF(U2101:U2105,"NS"))</f>
        <v>0</v>
      </c>
      <c r="CW2102" s="422">
        <f t="shared" ref="CW2102" si="5060">IF(CW2100="NA",COUNTIF(V2101:V2105,"NA"),COUNTIF(V2101:V2105,"NS"))</f>
        <v>0</v>
      </c>
      <c r="CX2102" s="422">
        <f t="shared" ref="CX2102" si="5061">IF(CX2100="NA",COUNTIF(W2101:W2105,"NA"),COUNTIF(W2101:W2105,"NS"))</f>
        <v>0</v>
      </c>
      <c r="CY2102" s="422">
        <f t="shared" ref="CY2102" si="5062">IF(CY2100="NA",COUNTIF(X2101:X2105,"NA"),COUNTIF(X2101:X2105,"NS"))</f>
        <v>0</v>
      </c>
      <c r="CZ2102" s="422">
        <f t="shared" ref="CZ2102" si="5063">IF(CZ2100="NA",COUNTIF(Y2101:Y2105,"NA"),COUNTIF(Y2101:Y2105,"NS"))</f>
        <v>0</v>
      </c>
      <c r="DA2102" s="422">
        <f t="shared" ref="DA2102" si="5064">IF(DA2100="NA",COUNTIF(Z2101:Z2105,"NA"),COUNTIF(Z2101:Z2105,"NS"))</f>
        <v>0</v>
      </c>
      <c r="DB2102" s="422">
        <f t="shared" ref="DB2102" si="5065">IF(DB2100="NA",COUNTIF(AA2101:AA2105,"NA"),COUNTIF(AA2101:AA2105,"NS"))</f>
        <v>0</v>
      </c>
      <c r="DC2102" s="422">
        <f t="shared" ref="DC2102" si="5066">IF(DC2100="NA",COUNTIF(AB2101:AB2105,"NA"),COUNTIF(AB2101:AB2105,"NS"))</f>
        <v>0</v>
      </c>
      <c r="DD2102" s="422">
        <f t="shared" ref="DD2102" si="5067">IF(DD2100="NA",COUNTIF(AC2101:AC2105,"NA"),COUNTIF(AC2101:AC2105,"NS"))</f>
        <v>0</v>
      </c>
      <c r="DE2102" s="422">
        <f t="shared" ref="DE2102" si="5068">IF(DE2100="NA",COUNTIF(AD2101:AD2105,"NA"),COUNTIF(AD2101:AD2105,"NS"))</f>
        <v>0</v>
      </c>
      <c r="DG2102" s="612"/>
      <c r="DH2102" s="613"/>
      <c r="DI2102" s="415" t="s">
        <v>1919</v>
      </c>
      <c r="DJ2102" s="298"/>
      <c r="DK2102" s="298"/>
      <c r="DL2102" s="298"/>
      <c r="DM2102" s="298"/>
      <c r="DN2102" s="298"/>
      <c r="DO2102" s="298"/>
      <c r="DP2102" s="298"/>
      <c r="DQ2102" s="298"/>
      <c r="DR2102" s="298"/>
      <c r="DS2102" s="298"/>
      <c r="DT2102" s="298"/>
      <c r="DU2102" s="298">
        <f t="shared" ref="DU2102:DZ2102" si="5069">IF(OR(AND(DU2099="NS",DU2100=5),AND(DU2099="NA")),0,IF(OR(AND(IF(DU2099="NS",1,DU2099)&gt;DU2101*0.25,DU2100=0),AND(DU2099&gt;0,OR(DU2100=5,DU2101=0)),AND(DU2099&gt;0,DU2100=0,DU2101=0),AND(DU2099="NS",DU2100=0,DU2101=0)),1,0))</f>
        <v>0</v>
      </c>
      <c r="DV2102" s="298">
        <f t="shared" si="5069"/>
        <v>0</v>
      </c>
      <c r="DW2102" s="298">
        <f t="shared" si="5069"/>
        <v>0</v>
      </c>
      <c r="DX2102" s="298">
        <f t="shared" si="5069"/>
        <v>0</v>
      </c>
      <c r="DY2102" s="298">
        <f t="shared" si="5069"/>
        <v>0</v>
      </c>
      <c r="DZ2102" s="298">
        <f t="shared" si="5069"/>
        <v>0</v>
      </c>
      <c r="EA2102" s="298">
        <f>IF(OR(AND(EA2099="NS",EA2100=5),AND(EA2099="NA")),0,IF(OR(AND(IF(EA2099="NS",1,EA2099)&gt;EA2101*0.25,EA2100=0),AND(EA2099&gt;0,OR(EA2100=5,EA2101=0)),AND(EA2099&gt;0,EA2100=0,EA2101=0),AND(EA2099="NS",EA2100=0,EA2101=0)),1,0))</f>
        <v>0</v>
      </c>
      <c r="EB2102" s="298">
        <f t="shared" ref="EB2102:EL2102" si="5070">IF(OR(AND(EB2099="NS",EB2100=5),AND(EB2099="NA")),0,IF(OR(AND(IF(EB2099="NS",1,EB2099)&gt;EB2101*0.25,EB2100=0),AND(EB2099&gt;0,OR(EB2100=5,EB2101=0)),AND(EB2099&gt;0,EB2100=0,EB2101=0),AND(EB2099="NS",EB2100=0,EB2101=0)),1,0))</f>
        <v>0</v>
      </c>
      <c r="EC2102" s="298">
        <f t="shared" si="5070"/>
        <v>0</v>
      </c>
      <c r="ED2102" s="298">
        <f t="shared" si="5070"/>
        <v>0</v>
      </c>
      <c r="EE2102" s="298">
        <f t="shared" si="5070"/>
        <v>0</v>
      </c>
      <c r="EF2102" s="298">
        <f t="shared" si="5070"/>
        <v>0</v>
      </c>
      <c r="EG2102" s="298">
        <f t="shared" si="5070"/>
        <v>0</v>
      </c>
      <c r="EH2102" s="298">
        <f t="shared" si="5070"/>
        <v>0</v>
      </c>
      <c r="EI2102" s="298">
        <f t="shared" si="5070"/>
        <v>0</v>
      </c>
      <c r="EJ2102" s="298">
        <f t="shared" si="5070"/>
        <v>0</v>
      </c>
      <c r="EK2102" s="298">
        <f t="shared" si="5070"/>
        <v>0</v>
      </c>
      <c r="EL2102" s="302">
        <f t="shared" si="5070"/>
        <v>0</v>
      </c>
      <c r="EM2102" s="377">
        <f>SUM(DU2102:EL2102)</f>
        <v>0</v>
      </c>
    </row>
    <row r="2103" spans="1:143" ht="24" customHeight="1" x14ac:dyDescent="0.25">
      <c r="A2103" s="60"/>
      <c r="B2103" s="60"/>
      <c r="C2103" s="796"/>
      <c r="D2103" s="719"/>
      <c r="E2103" s="720"/>
      <c r="F2103" s="702" t="s">
        <v>467</v>
      </c>
      <c r="G2103" s="702"/>
      <c r="H2103" s="188"/>
      <c r="I2103" s="700" t="s">
        <v>462</v>
      </c>
      <c r="J2103" s="700"/>
      <c r="K2103" s="700"/>
      <c r="L2103" s="701"/>
      <c r="M2103" s="864"/>
      <c r="N2103" s="865"/>
      <c r="O2103" s="864"/>
      <c r="P2103" s="865"/>
      <c r="Q2103" s="864"/>
      <c r="R2103" s="865"/>
      <c r="S2103" s="868"/>
      <c r="T2103" s="869"/>
      <c r="U2103" s="280"/>
      <c r="V2103" s="280"/>
      <c r="W2103" s="628"/>
      <c r="X2103" s="628"/>
      <c r="Y2103" s="281"/>
      <c r="Z2103" s="281"/>
      <c r="AA2103" s="628"/>
      <c r="AB2103" s="628"/>
      <c r="AC2103" s="281"/>
      <c r="AD2103" s="281"/>
      <c r="AE2103" s="60"/>
      <c r="AF2103" s="259"/>
      <c r="AG2103" s="374">
        <f t="shared" si="4932"/>
        <v>18</v>
      </c>
      <c r="AH2103" s="399"/>
      <c r="AK2103" s="412">
        <f t="shared" si="4933"/>
        <v>0</v>
      </c>
      <c r="AL2103" s="379">
        <f t="shared" si="4906"/>
        <v>0</v>
      </c>
      <c r="AM2103" s="380">
        <f t="shared" si="4934"/>
        <v>0</v>
      </c>
      <c r="AN2103" s="292">
        <f t="shared" si="4935"/>
        <v>0</v>
      </c>
      <c r="AO2103" s="388">
        <f t="shared" si="4936"/>
        <v>0</v>
      </c>
      <c r="AP2103" s="379">
        <f t="shared" si="4907"/>
        <v>0</v>
      </c>
      <c r="AQ2103" s="380">
        <f t="shared" si="4937"/>
        <v>0</v>
      </c>
      <c r="AR2103" s="317">
        <f t="shared" si="4938"/>
        <v>0</v>
      </c>
      <c r="AS2103" s="388">
        <f t="shared" si="4939"/>
        <v>0</v>
      </c>
      <c r="AT2103" s="379">
        <f t="shared" si="4908"/>
        <v>0</v>
      </c>
      <c r="AU2103" s="380">
        <f t="shared" si="4940"/>
        <v>0</v>
      </c>
      <c r="AV2103" s="317">
        <f t="shared" si="4941"/>
        <v>0</v>
      </c>
      <c r="AW2103" s="388">
        <f t="shared" si="4942"/>
        <v>0</v>
      </c>
      <c r="AX2103" s="379">
        <f t="shared" si="4909"/>
        <v>0</v>
      </c>
      <c r="AY2103" s="380">
        <f t="shared" si="4943"/>
        <v>0</v>
      </c>
      <c r="AZ2103" s="292">
        <f t="shared" si="4944"/>
        <v>0</v>
      </c>
      <c r="BA2103" s="388">
        <f t="shared" si="4945"/>
        <v>0</v>
      </c>
      <c r="BB2103" s="379">
        <f t="shared" si="4910"/>
        <v>0</v>
      </c>
      <c r="BC2103" s="380">
        <f t="shared" si="4946"/>
        <v>0</v>
      </c>
      <c r="BD2103" s="292">
        <f t="shared" si="4947"/>
        <v>0</v>
      </c>
      <c r="BE2103" s="388">
        <f t="shared" si="4948"/>
        <v>0</v>
      </c>
      <c r="BF2103" s="379">
        <f t="shared" si="4911"/>
        <v>0</v>
      </c>
      <c r="BG2103" s="380">
        <f t="shared" si="4949"/>
        <v>0</v>
      </c>
      <c r="BH2103" s="292">
        <f t="shared" si="4950"/>
        <v>0</v>
      </c>
      <c r="CA2103" s="299" t="s">
        <v>1918</v>
      </c>
      <c r="CB2103" s="427"/>
      <c r="CC2103" s="375"/>
      <c r="CD2103" s="375"/>
      <c r="CE2103" s="375"/>
      <c r="CF2103" s="375"/>
      <c r="CG2103" s="375"/>
      <c r="CH2103" s="375"/>
      <c r="CI2103" s="375"/>
      <c r="CJ2103" s="375"/>
      <c r="CK2103" s="375"/>
      <c r="CL2103" s="375"/>
      <c r="CM2103" s="375"/>
      <c r="CN2103" s="425">
        <f t="shared" ref="CN2103:DD2103" si="5071">IF(OR(AND(CN2100=0,CN2102&gt;0),AND(CN2100="NS",CN2101&gt;0),AND(CN2100="NS",CN2101=0,CN2102=0)),1,IF(OR(AND(CN2102&gt;=2,CN2101&lt;CN2100),AND(CN2100="NS",CN2101=0,CN2102&gt;0),OR(CN2100=CN2101,AND(CN2100="",CN2102=0,CN2101=0))),0,1))</f>
        <v>0</v>
      </c>
      <c r="CO2103" s="425">
        <f t="shared" si="5071"/>
        <v>0</v>
      </c>
      <c r="CP2103" s="425">
        <f t="shared" si="5071"/>
        <v>0</v>
      </c>
      <c r="CQ2103" s="425">
        <f t="shared" si="5071"/>
        <v>0</v>
      </c>
      <c r="CR2103" s="425">
        <f t="shared" si="5071"/>
        <v>0</v>
      </c>
      <c r="CS2103" s="425">
        <f t="shared" si="5071"/>
        <v>0</v>
      </c>
      <c r="CT2103" s="425">
        <f t="shared" si="5071"/>
        <v>0</v>
      </c>
      <c r="CU2103" s="425">
        <f t="shared" si="5071"/>
        <v>0</v>
      </c>
      <c r="CV2103" s="425">
        <f t="shared" si="5071"/>
        <v>0</v>
      </c>
      <c r="CW2103" s="425">
        <f t="shared" si="5071"/>
        <v>0</v>
      </c>
      <c r="CX2103" s="425">
        <f t="shared" si="5071"/>
        <v>0</v>
      </c>
      <c r="CY2103" s="425">
        <f t="shared" si="5071"/>
        <v>0</v>
      </c>
      <c r="CZ2103" s="425">
        <f t="shared" si="5071"/>
        <v>0</v>
      </c>
      <c r="DA2103" s="425">
        <f t="shared" si="5071"/>
        <v>0</v>
      </c>
      <c r="DB2103" s="425">
        <f t="shared" si="5071"/>
        <v>0</v>
      </c>
      <c r="DC2103" s="425">
        <f t="shared" si="5071"/>
        <v>0</v>
      </c>
      <c r="DD2103" s="425">
        <f t="shared" si="5071"/>
        <v>0</v>
      </c>
      <c r="DE2103" s="425">
        <f t="shared" ref="DE2103" si="5072">IF(OR(AND(DE2100=0,DE2102&gt;0),AND(DE2100="NS",DE2101&gt;0),AND(DE2100="NS",DE2101=0,DE2102=0)),1,IF(OR(AND(DE2102&gt;=2,DE2101&lt;DE2100),AND(DE2100="NS",DE2101=0,DE2102&gt;0),OR(DE2100=DE2101,AND(DE2100="",DE2102=0,DE2101=0))),0,1))</f>
        <v>0</v>
      </c>
      <c r="DF2103" s="400">
        <f>SUM(CN2103:DE2103)</f>
        <v>0</v>
      </c>
      <c r="DG2103" s="612"/>
      <c r="DH2103" s="613"/>
      <c r="DI2103" s="415"/>
      <c r="DJ2103" s="416"/>
      <c r="DK2103" s="416"/>
      <c r="DL2103" s="416"/>
      <c r="DM2103" s="416"/>
      <c r="DN2103" s="416"/>
      <c r="DO2103" s="416"/>
      <c r="DP2103" s="416"/>
      <c r="DQ2103" s="416"/>
      <c r="DR2103" s="416"/>
      <c r="DS2103" s="416"/>
      <c r="DT2103" s="416"/>
      <c r="DU2103" s="416"/>
      <c r="DV2103" s="416"/>
      <c r="DW2103" s="416"/>
      <c r="DX2103" s="416"/>
      <c r="DY2103" s="416"/>
      <c r="DZ2103" s="416"/>
      <c r="EA2103" s="416"/>
      <c r="EB2103" s="416"/>
      <c r="EC2103" s="416"/>
      <c r="ED2103" s="416"/>
      <c r="EE2103" s="416"/>
      <c r="EF2103" s="416"/>
      <c r="EG2103" s="416"/>
      <c r="EH2103" s="416"/>
      <c r="EI2103" s="416"/>
      <c r="EJ2103" s="416"/>
      <c r="EK2103" s="416"/>
      <c r="EL2103" s="417"/>
    </row>
    <row r="2104" spans="1:143" ht="24" customHeight="1" x14ac:dyDescent="0.25">
      <c r="A2104" s="60"/>
      <c r="B2104" s="60"/>
      <c r="C2104" s="796"/>
      <c r="D2104" s="719"/>
      <c r="E2104" s="720"/>
      <c r="F2104" s="702" t="s">
        <v>468</v>
      </c>
      <c r="G2104" s="702"/>
      <c r="H2104" s="188"/>
      <c r="I2104" s="700" t="s">
        <v>463</v>
      </c>
      <c r="J2104" s="700"/>
      <c r="K2104" s="700"/>
      <c r="L2104" s="701"/>
      <c r="M2104" s="864"/>
      <c r="N2104" s="865"/>
      <c r="O2104" s="864"/>
      <c r="P2104" s="865"/>
      <c r="Q2104" s="864"/>
      <c r="R2104" s="865"/>
      <c r="S2104" s="868"/>
      <c r="T2104" s="869"/>
      <c r="U2104" s="280"/>
      <c r="V2104" s="280"/>
      <c r="W2104" s="628"/>
      <c r="X2104" s="628"/>
      <c r="Y2104" s="281"/>
      <c r="Z2104" s="281"/>
      <c r="AA2104" s="628"/>
      <c r="AB2104" s="628"/>
      <c r="AC2104" s="281"/>
      <c r="AD2104" s="281"/>
      <c r="AE2104" s="60"/>
      <c r="AF2104" s="259"/>
      <c r="AG2104" s="374">
        <f t="shared" si="4932"/>
        <v>18</v>
      </c>
      <c r="AH2104" s="399"/>
      <c r="AK2104" s="412">
        <f t="shared" si="4933"/>
        <v>0</v>
      </c>
      <c r="AL2104" s="379">
        <f t="shared" si="4906"/>
        <v>0</v>
      </c>
      <c r="AM2104" s="380">
        <f t="shared" si="4934"/>
        <v>0</v>
      </c>
      <c r="AN2104" s="292">
        <f t="shared" si="4935"/>
        <v>0</v>
      </c>
      <c r="AO2104" s="388">
        <f t="shared" si="4936"/>
        <v>0</v>
      </c>
      <c r="AP2104" s="379">
        <f t="shared" si="4907"/>
        <v>0</v>
      </c>
      <c r="AQ2104" s="380">
        <f t="shared" si="4937"/>
        <v>0</v>
      </c>
      <c r="AR2104" s="317">
        <f t="shared" si="4938"/>
        <v>0</v>
      </c>
      <c r="AS2104" s="388">
        <f t="shared" si="4939"/>
        <v>0</v>
      </c>
      <c r="AT2104" s="379">
        <f t="shared" si="4908"/>
        <v>0</v>
      </c>
      <c r="AU2104" s="380">
        <f t="shared" si="4940"/>
        <v>0</v>
      </c>
      <c r="AV2104" s="317">
        <f t="shared" si="4941"/>
        <v>0</v>
      </c>
      <c r="AW2104" s="388">
        <f t="shared" si="4942"/>
        <v>0</v>
      </c>
      <c r="AX2104" s="379">
        <f t="shared" si="4909"/>
        <v>0</v>
      </c>
      <c r="AY2104" s="380">
        <f t="shared" si="4943"/>
        <v>0</v>
      </c>
      <c r="AZ2104" s="292">
        <f t="shared" si="4944"/>
        <v>0</v>
      </c>
      <c r="BA2104" s="388">
        <f t="shared" si="4945"/>
        <v>0</v>
      </c>
      <c r="BB2104" s="379">
        <f t="shared" si="4910"/>
        <v>0</v>
      </c>
      <c r="BC2104" s="380">
        <f t="shared" si="4946"/>
        <v>0</v>
      </c>
      <c r="BD2104" s="292">
        <f t="shared" si="4947"/>
        <v>0</v>
      </c>
      <c r="BE2104" s="388">
        <f t="shared" si="4948"/>
        <v>0</v>
      </c>
      <c r="BF2104" s="379">
        <f t="shared" si="4911"/>
        <v>0</v>
      </c>
      <c r="BG2104" s="380">
        <f t="shared" si="4949"/>
        <v>0</v>
      </c>
      <c r="BH2104" s="292">
        <f t="shared" si="4950"/>
        <v>0</v>
      </c>
      <c r="CA2104" s="303"/>
      <c r="CB2104" s="427"/>
      <c r="CC2104" s="375"/>
      <c r="CD2104" s="375"/>
      <c r="CE2104" s="375"/>
      <c r="CF2104" s="375"/>
      <c r="CG2104" s="375"/>
      <c r="CH2104" s="375"/>
      <c r="CI2104" s="375"/>
      <c r="CJ2104" s="375"/>
      <c r="CK2104" s="375"/>
      <c r="CL2104" s="375"/>
      <c r="CM2104" s="375"/>
      <c r="CN2104" s="311"/>
      <c r="CO2104" s="311"/>
      <c r="CP2104" s="311"/>
      <c r="CQ2104" s="311"/>
      <c r="CR2104" s="311"/>
      <c r="CS2104" s="311"/>
      <c r="CT2104" s="311"/>
      <c r="CU2104" s="311"/>
      <c r="CV2104" s="311"/>
      <c r="CW2104" s="311"/>
      <c r="CX2104" s="311"/>
      <c r="CY2104" s="311"/>
      <c r="CZ2104" s="311"/>
      <c r="DA2104" s="311"/>
      <c r="DB2104" s="311"/>
      <c r="DC2104" s="311"/>
      <c r="DD2104" s="311"/>
      <c r="DE2104" s="311"/>
      <c r="DG2104" s="612"/>
      <c r="DH2104" s="613"/>
      <c r="DI2104" s="415"/>
      <c r="DJ2104" s="416"/>
      <c r="DK2104" s="416"/>
      <c r="DL2104" s="416"/>
      <c r="DM2104" s="416"/>
      <c r="DN2104" s="416"/>
      <c r="DO2104" s="416"/>
      <c r="DP2104" s="416"/>
      <c r="DQ2104" s="416"/>
      <c r="DR2104" s="416"/>
      <c r="DS2104" s="416"/>
      <c r="DT2104" s="416"/>
      <c r="DU2104" s="416"/>
      <c r="DV2104" s="416"/>
      <c r="DW2104" s="416"/>
      <c r="DX2104" s="416"/>
      <c r="DY2104" s="416"/>
      <c r="DZ2104" s="416"/>
      <c r="EA2104" s="416"/>
      <c r="EB2104" s="416"/>
      <c r="EC2104" s="416"/>
      <c r="ED2104" s="416"/>
      <c r="EE2104" s="416"/>
      <c r="EF2104" s="416"/>
      <c r="EG2104" s="416"/>
      <c r="EH2104" s="416"/>
      <c r="EI2104" s="416"/>
      <c r="EJ2104" s="416"/>
      <c r="EK2104" s="416"/>
      <c r="EL2104" s="417"/>
    </row>
    <row r="2105" spans="1:143" ht="72" customHeight="1" x14ac:dyDescent="0.25">
      <c r="A2105" s="60"/>
      <c r="B2105" s="60"/>
      <c r="C2105" s="796"/>
      <c r="D2105" s="719"/>
      <c r="E2105" s="720"/>
      <c r="F2105" s="702" t="s">
        <v>469</v>
      </c>
      <c r="G2105" s="702"/>
      <c r="H2105" s="188"/>
      <c r="I2105" s="700" t="s">
        <v>464</v>
      </c>
      <c r="J2105" s="700"/>
      <c r="K2105" s="700"/>
      <c r="L2105" s="701"/>
      <c r="M2105" s="864"/>
      <c r="N2105" s="865"/>
      <c r="O2105" s="864"/>
      <c r="P2105" s="865"/>
      <c r="Q2105" s="864"/>
      <c r="R2105" s="865"/>
      <c r="S2105" s="868"/>
      <c r="T2105" s="869"/>
      <c r="U2105" s="280"/>
      <c r="V2105" s="280"/>
      <c r="W2105" s="628"/>
      <c r="X2105" s="628"/>
      <c r="Y2105" s="281"/>
      <c r="Z2105" s="281"/>
      <c r="AA2105" s="628"/>
      <c r="AB2105" s="628"/>
      <c r="AC2105" s="281"/>
      <c r="AD2105" s="281"/>
      <c r="AE2105" s="60"/>
      <c r="AF2105" s="259"/>
      <c r="AG2105" s="374">
        <f t="shared" si="4932"/>
        <v>18</v>
      </c>
      <c r="AH2105" s="399"/>
      <c r="AK2105" s="412">
        <f t="shared" si="4933"/>
        <v>0</v>
      </c>
      <c r="AL2105" s="379">
        <f t="shared" si="4906"/>
        <v>0</v>
      </c>
      <c r="AM2105" s="380">
        <f t="shared" si="4934"/>
        <v>0</v>
      </c>
      <c r="AN2105" s="292">
        <f t="shared" si="4935"/>
        <v>0</v>
      </c>
      <c r="AO2105" s="388">
        <f t="shared" si="4936"/>
        <v>0</v>
      </c>
      <c r="AP2105" s="379">
        <f t="shared" si="4907"/>
        <v>0</v>
      </c>
      <c r="AQ2105" s="380">
        <f t="shared" si="4937"/>
        <v>0</v>
      </c>
      <c r="AR2105" s="317">
        <f t="shared" si="4938"/>
        <v>0</v>
      </c>
      <c r="AS2105" s="388">
        <f t="shared" si="4939"/>
        <v>0</v>
      </c>
      <c r="AT2105" s="379">
        <f t="shared" si="4908"/>
        <v>0</v>
      </c>
      <c r="AU2105" s="380">
        <f t="shared" si="4940"/>
        <v>0</v>
      </c>
      <c r="AV2105" s="317">
        <f t="shared" si="4941"/>
        <v>0</v>
      </c>
      <c r="AW2105" s="388">
        <f t="shared" si="4942"/>
        <v>0</v>
      </c>
      <c r="AX2105" s="379">
        <f t="shared" si="4909"/>
        <v>0</v>
      </c>
      <c r="AY2105" s="380">
        <f t="shared" si="4943"/>
        <v>0</v>
      </c>
      <c r="AZ2105" s="292">
        <f t="shared" si="4944"/>
        <v>0</v>
      </c>
      <c r="BA2105" s="388">
        <f t="shared" si="4945"/>
        <v>0</v>
      </c>
      <c r="BB2105" s="379">
        <f t="shared" si="4910"/>
        <v>0</v>
      </c>
      <c r="BC2105" s="380">
        <f t="shared" si="4946"/>
        <v>0</v>
      </c>
      <c r="BD2105" s="292">
        <f t="shared" si="4947"/>
        <v>0</v>
      </c>
      <c r="BE2105" s="388">
        <f t="shared" si="4948"/>
        <v>0</v>
      </c>
      <c r="BF2105" s="379">
        <f t="shared" si="4911"/>
        <v>0</v>
      </c>
      <c r="BG2105" s="380">
        <f t="shared" si="4949"/>
        <v>0</v>
      </c>
      <c r="BH2105" s="292">
        <f t="shared" si="4950"/>
        <v>0</v>
      </c>
      <c r="CA2105" s="303"/>
      <c r="CB2105" s="421"/>
      <c r="CC2105" s="375"/>
      <c r="CD2105" s="375"/>
      <c r="CE2105" s="375"/>
      <c r="CF2105" s="375"/>
      <c r="CG2105" s="375"/>
      <c r="CH2105" s="375"/>
      <c r="CI2105" s="375"/>
      <c r="CJ2105" s="375"/>
      <c r="CK2105" s="375"/>
      <c r="CL2105" s="375"/>
      <c r="CM2105" s="375"/>
      <c r="CN2105" s="311"/>
      <c r="CO2105" s="311"/>
      <c r="CP2105" s="311"/>
      <c r="CQ2105" s="311"/>
      <c r="CR2105" s="311"/>
      <c r="CS2105" s="311"/>
      <c r="CT2105" s="311"/>
      <c r="CU2105" s="311"/>
      <c r="CV2105" s="311"/>
      <c r="CW2105" s="311"/>
      <c r="CX2105" s="311"/>
      <c r="CY2105" s="311"/>
      <c r="CZ2105" s="311"/>
      <c r="DA2105" s="311"/>
      <c r="DB2105" s="311"/>
      <c r="DC2105" s="311"/>
      <c r="DD2105" s="311"/>
      <c r="DE2105" s="311"/>
      <c r="DG2105" s="612"/>
      <c r="DH2105" s="613"/>
      <c r="DI2105" s="415"/>
      <c r="DJ2105" s="416"/>
      <c r="DK2105" s="416"/>
      <c r="DL2105" s="416"/>
      <c r="DM2105" s="416"/>
      <c r="DN2105" s="416"/>
      <c r="DO2105" s="416"/>
      <c r="DP2105" s="416"/>
      <c r="DQ2105" s="416"/>
      <c r="DR2105" s="416"/>
      <c r="DS2105" s="416"/>
      <c r="DT2105" s="416"/>
      <c r="DU2105" s="416"/>
      <c r="DV2105" s="416"/>
      <c r="DW2105" s="416"/>
      <c r="DX2105" s="416"/>
      <c r="DY2105" s="416"/>
      <c r="DZ2105" s="416"/>
      <c r="EA2105" s="416"/>
      <c r="EB2105" s="416"/>
      <c r="EC2105" s="416"/>
      <c r="ED2105" s="416"/>
      <c r="EE2105" s="416"/>
      <c r="EF2105" s="416"/>
      <c r="EG2105" s="416"/>
      <c r="EH2105" s="416"/>
      <c r="EI2105" s="416"/>
      <c r="EJ2105" s="416"/>
      <c r="EK2105" s="416"/>
      <c r="EL2105" s="417"/>
    </row>
    <row r="2106" spans="1:143" ht="36" customHeight="1" x14ac:dyDescent="0.25">
      <c r="A2106" s="60"/>
      <c r="B2106" s="60"/>
      <c r="C2106" s="796"/>
      <c r="D2106" s="719"/>
      <c r="E2106" s="720"/>
      <c r="F2106" s="703" t="s">
        <v>470</v>
      </c>
      <c r="G2106" s="703"/>
      <c r="H2106" s="707" t="s">
        <v>471</v>
      </c>
      <c r="I2106" s="708"/>
      <c r="J2106" s="708"/>
      <c r="K2106" s="708"/>
      <c r="L2106" s="709"/>
      <c r="M2106" s="864"/>
      <c r="N2106" s="865"/>
      <c r="O2106" s="864"/>
      <c r="P2106" s="865"/>
      <c r="Q2106" s="864"/>
      <c r="R2106" s="865"/>
      <c r="S2106" s="868"/>
      <c r="T2106" s="869"/>
      <c r="U2106" s="280"/>
      <c r="V2106" s="280"/>
      <c r="W2106" s="628"/>
      <c r="X2106" s="628"/>
      <c r="Y2106" s="281"/>
      <c r="Z2106" s="281"/>
      <c r="AA2106" s="628"/>
      <c r="AB2106" s="628"/>
      <c r="AC2106" s="281"/>
      <c r="AD2106" s="281"/>
      <c r="AE2106" s="60"/>
      <c r="AF2106" s="259"/>
      <c r="AG2106" s="374">
        <f t="shared" si="4932"/>
        <v>18</v>
      </c>
      <c r="AH2106" s="399"/>
      <c r="AK2106" s="412">
        <f t="shared" si="4933"/>
        <v>0</v>
      </c>
      <c r="AL2106" s="379">
        <f t="shared" si="4906"/>
        <v>0</v>
      </c>
      <c r="AM2106" s="380">
        <f t="shared" si="4934"/>
        <v>0</v>
      </c>
      <c r="AN2106" s="292">
        <f t="shared" si="4935"/>
        <v>0</v>
      </c>
      <c r="AO2106" s="388">
        <f t="shared" si="4936"/>
        <v>0</v>
      </c>
      <c r="AP2106" s="379">
        <f t="shared" si="4907"/>
        <v>0</v>
      </c>
      <c r="AQ2106" s="380">
        <f t="shared" si="4937"/>
        <v>0</v>
      </c>
      <c r="AR2106" s="317">
        <f t="shared" si="4938"/>
        <v>0</v>
      </c>
      <c r="AS2106" s="388">
        <f t="shared" si="4939"/>
        <v>0</v>
      </c>
      <c r="AT2106" s="379">
        <f t="shared" si="4908"/>
        <v>0</v>
      </c>
      <c r="AU2106" s="380">
        <f t="shared" si="4940"/>
        <v>0</v>
      </c>
      <c r="AV2106" s="317">
        <f t="shared" si="4941"/>
        <v>0</v>
      </c>
      <c r="AW2106" s="388">
        <f t="shared" si="4942"/>
        <v>0</v>
      </c>
      <c r="AX2106" s="379">
        <f t="shared" si="4909"/>
        <v>0</v>
      </c>
      <c r="AY2106" s="380">
        <f t="shared" si="4943"/>
        <v>0</v>
      </c>
      <c r="AZ2106" s="292">
        <f t="shared" si="4944"/>
        <v>0</v>
      </c>
      <c r="BA2106" s="388">
        <f t="shared" si="4945"/>
        <v>0</v>
      </c>
      <c r="BB2106" s="379">
        <f t="shared" si="4910"/>
        <v>0</v>
      </c>
      <c r="BC2106" s="380">
        <f t="shared" si="4946"/>
        <v>0</v>
      </c>
      <c r="BD2106" s="292">
        <f t="shared" si="4947"/>
        <v>0</v>
      </c>
      <c r="BE2106" s="388">
        <f t="shared" si="4948"/>
        <v>0</v>
      </c>
      <c r="BF2106" s="379">
        <f t="shared" si="4911"/>
        <v>0</v>
      </c>
      <c r="BG2106" s="380">
        <f t="shared" si="4949"/>
        <v>0</v>
      </c>
      <c r="BH2106" s="292">
        <f t="shared" si="4950"/>
        <v>0</v>
      </c>
      <c r="CA2106" s="299" t="s">
        <v>60</v>
      </c>
      <c r="CB2106" s="421"/>
      <c r="CC2106" s="375"/>
      <c r="CD2106" s="375"/>
      <c r="CE2106" s="375"/>
      <c r="CF2106" s="375"/>
      <c r="CG2106" s="375"/>
      <c r="CH2106" s="375"/>
      <c r="CI2106" s="375"/>
      <c r="CJ2106" s="375"/>
      <c r="CK2106" s="375"/>
      <c r="CL2106" s="375"/>
      <c r="CM2106" s="375"/>
      <c r="CN2106" s="423">
        <f t="shared" ref="CN2106" si="5073">IF(M2106="",0,M2106)</f>
        <v>0</v>
      </c>
      <c r="CO2106" s="423">
        <f t="shared" ref="CO2106" si="5074">IF(N2106="",0,N2106)</f>
        <v>0</v>
      </c>
      <c r="CP2106" s="423">
        <f t="shared" ref="CP2106" si="5075">IF(O2106="",0,O2106)</f>
        <v>0</v>
      </c>
      <c r="CQ2106" s="423">
        <f t="shared" ref="CQ2106" si="5076">IF(P2106="",0,P2106)</f>
        <v>0</v>
      </c>
      <c r="CR2106" s="423">
        <f t="shared" ref="CR2106" si="5077">IF(Q2106="",0,Q2106)</f>
        <v>0</v>
      </c>
      <c r="CS2106" s="423">
        <f t="shared" ref="CS2106" si="5078">IF(R2106="",0,R2106)</f>
        <v>0</v>
      </c>
      <c r="CT2106" s="423">
        <f t="shared" ref="CT2106" si="5079">IF(S2106="",0,S2106)</f>
        <v>0</v>
      </c>
      <c r="CU2106" s="423">
        <f t="shared" ref="CU2106" si="5080">IF(T2106="",0,T2106)</f>
        <v>0</v>
      </c>
      <c r="CV2106" s="423">
        <f t="shared" ref="CV2106" si="5081">IF(U2106="",0,U2106)</f>
        <v>0</v>
      </c>
      <c r="CW2106" s="423">
        <f t="shared" ref="CW2106" si="5082">IF(V2106="",0,V2106)</f>
        <v>0</v>
      </c>
      <c r="CX2106" s="423">
        <f t="shared" ref="CX2106" si="5083">IF(W2106="",0,W2106)</f>
        <v>0</v>
      </c>
      <c r="CY2106" s="423">
        <f t="shared" ref="CY2106" si="5084">IF(X2106="",0,X2106)</f>
        <v>0</v>
      </c>
      <c r="CZ2106" s="423">
        <f t="shared" ref="CZ2106" si="5085">IF(Y2106="",0,Y2106)</f>
        <v>0</v>
      </c>
      <c r="DA2106" s="423">
        <f t="shared" ref="DA2106" si="5086">IF(Z2106="",0,Z2106)</f>
        <v>0</v>
      </c>
      <c r="DB2106" s="423">
        <f t="shared" ref="DB2106" si="5087">IF(AA2106="",0,AA2106)</f>
        <v>0</v>
      </c>
      <c r="DC2106" s="423">
        <f t="shared" ref="DC2106" si="5088">IF(AB2106="",0,AB2106)</f>
        <v>0</v>
      </c>
      <c r="DD2106" s="423">
        <f t="shared" ref="DD2106" si="5089">IF(AC2106="",0,AC2106)</f>
        <v>0</v>
      </c>
      <c r="DE2106" s="423">
        <f t="shared" ref="DE2106" si="5090">IF(AD2106="",0,AD2106)</f>
        <v>0</v>
      </c>
      <c r="DG2106" s="610"/>
      <c r="DH2106" s="611"/>
      <c r="DI2106" s="415"/>
      <c r="DJ2106" s="416"/>
      <c r="DK2106" s="416"/>
      <c r="DL2106" s="416"/>
      <c r="DM2106" s="416"/>
      <c r="DN2106" s="416"/>
      <c r="DO2106" s="416"/>
      <c r="DP2106" s="416"/>
      <c r="DQ2106" s="416"/>
      <c r="DR2106" s="416"/>
      <c r="DS2106" s="416"/>
      <c r="DT2106" s="416"/>
      <c r="DU2106" s="416"/>
      <c r="DV2106" s="416"/>
      <c r="DW2106" s="416"/>
      <c r="DX2106" s="416"/>
      <c r="DY2106" s="416"/>
      <c r="DZ2106" s="416"/>
      <c r="EA2106" s="416"/>
      <c r="EB2106" s="416"/>
      <c r="EC2106" s="416"/>
      <c r="ED2106" s="416"/>
      <c r="EE2106" s="416"/>
      <c r="EF2106" s="416"/>
      <c r="EG2106" s="416"/>
      <c r="EH2106" s="416"/>
      <c r="EI2106" s="416"/>
      <c r="EJ2106" s="416"/>
      <c r="EK2106" s="416"/>
      <c r="EL2106" s="417"/>
    </row>
    <row r="2107" spans="1:143" ht="24" customHeight="1" x14ac:dyDescent="0.25">
      <c r="A2107" s="60"/>
      <c r="B2107" s="60"/>
      <c r="C2107" s="796"/>
      <c r="D2107" s="719"/>
      <c r="E2107" s="720"/>
      <c r="F2107" s="702" t="s">
        <v>479</v>
      </c>
      <c r="G2107" s="702"/>
      <c r="H2107" s="188"/>
      <c r="I2107" s="710" t="s">
        <v>472</v>
      </c>
      <c r="J2107" s="710"/>
      <c r="K2107" s="710"/>
      <c r="L2107" s="711"/>
      <c r="M2107" s="864"/>
      <c r="N2107" s="865"/>
      <c r="O2107" s="864"/>
      <c r="P2107" s="865"/>
      <c r="Q2107" s="864"/>
      <c r="R2107" s="865"/>
      <c r="S2107" s="868"/>
      <c r="T2107" s="869"/>
      <c r="U2107" s="280"/>
      <c r="V2107" s="280"/>
      <c r="W2107" s="628"/>
      <c r="X2107" s="628"/>
      <c r="Y2107" s="281"/>
      <c r="Z2107" s="281"/>
      <c r="AA2107" s="628"/>
      <c r="AB2107" s="628"/>
      <c r="AC2107" s="281"/>
      <c r="AD2107" s="281"/>
      <c r="AE2107" s="60"/>
      <c r="AF2107" s="259"/>
      <c r="AG2107" s="374">
        <f t="shared" si="4932"/>
        <v>18</v>
      </c>
      <c r="AH2107" s="399"/>
      <c r="AK2107" s="412">
        <f t="shared" si="4933"/>
        <v>0</v>
      </c>
      <c r="AL2107" s="379">
        <f t="shared" si="4906"/>
        <v>0</v>
      </c>
      <c r="AM2107" s="380">
        <f t="shared" si="4934"/>
        <v>0</v>
      </c>
      <c r="AN2107" s="292">
        <f t="shared" si="4935"/>
        <v>0</v>
      </c>
      <c r="AO2107" s="388">
        <f t="shared" si="4936"/>
        <v>0</v>
      </c>
      <c r="AP2107" s="379">
        <f t="shared" si="4907"/>
        <v>0</v>
      </c>
      <c r="AQ2107" s="380">
        <f t="shared" si="4937"/>
        <v>0</v>
      </c>
      <c r="AR2107" s="317">
        <f t="shared" si="4938"/>
        <v>0</v>
      </c>
      <c r="AS2107" s="388">
        <f t="shared" si="4939"/>
        <v>0</v>
      </c>
      <c r="AT2107" s="379">
        <f t="shared" si="4908"/>
        <v>0</v>
      </c>
      <c r="AU2107" s="380">
        <f t="shared" si="4940"/>
        <v>0</v>
      </c>
      <c r="AV2107" s="317">
        <f t="shared" si="4941"/>
        <v>0</v>
      </c>
      <c r="AW2107" s="388">
        <f t="shared" si="4942"/>
        <v>0</v>
      </c>
      <c r="AX2107" s="379">
        <f t="shared" si="4909"/>
        <v>0</v>
      </c>
      <c r="AY2107" s="380">
        <f t="shared" si="4943"/>
        <v>0</v>
      </c>
      <c r="AZ2107" s="292">
        <f t="shared" si="4944"/>
        <v>0</v>
      </c>
      <c r="BA2107" s="388">
        <f t="shared" si="4945"/>
        <v>0</v>
      </c>
      <c r="BB2107" s="379">
        <f t="shared" si="4910"/>
        <v>0</v>
      </c>
      <c r="BC2107" s="380">
        <f t="shared" si="4946"/>
        <v>0</v>
      </c>
      <c r="BD2107" s="292">
        <f t="shared" si="4947"/>
        <v>0</v>
      </c>
      <c r="BE2107" s="388">
        <f t="shared" si="4948"/>
        <v>0</v>
      </c>
      <c r="BF2107" s="379">
        <f t="shared" si="4911"/>
        <v>0</v>
      </c>
      <c r="BG2107" s="380">
        <f t="shared" si="4949"/>
        <v>0</v>
      </c>
      <c r="BH2107" s="292">
        <f t="shared" si="4950"/>
        <v>0</v>
      </c>
      <c r="CA2107" s="299" t="s">
        <v>1917</v>
      </c>
      <c r="CB2107" s="421"/>
      <c r="CC2107" s="375"/>
      <c r="CD2107" s="375"/>
      <c r="CE2107" s="375"/>
      <c r="CF2107" s="375"/>
      <c r="CG2107" s="375"/>
      <c r="CH2107" s="375"/>
      <c r="CI2107" s="375"/>
      <c r="CJ2107" s="375"/>
      <c r="CK2107" s="375"/>
      <c r="CL2107" s="375"/>
      <c r="CM2107" s="375"/>
      <c r="CN2107" s="301">
        <f t="shared" ref="CN2107" si="5091">SUM(M2107:M2113)</f>
        <v>0</v>
      </c>
      <c r="CO2107" s="301">
        <f t="shared" ref="CO2107" si="5092">SUM(N2107:N2113)</f>
        <v>0</v>
      </c>
      <c r="CP2107" s="301">
        <f t="shared" ref="CP2107" si="5093">SUM(O2107:O2113)</f>
        <v>0</v>
      </c>
      <c r="CQ2107" s="301">
        <f t="shared" ref="CQ2107" si="5094">SUM(P2107:P2113)</f>
        <v>0</v>
      </c>
      <c r="CR2107" s="301">
        <f t="shared" ref="CR2107" si="5095">SUM(Q2107:Q2113)</f>
        <v>0</v>
      </c>
      <c r="CS2107" s="301">
        <f t="shared" ref="CS2107" si="5096">SUM(R2107:R2113)</f>
        <v>0</v>
      </c>
      <c r="CT2107" s="301">
        <f t="shared" ref="CT2107" si="5097">SUM(S2107:S2113)</f>
        <v>0</v>
      </c>
      <c r="CU2107" s="301">
        <f t="shared" ref="CU2107" si="5098">SUM(T2107:T2113)</f>
        <v>0</v>
      </c>
      <c r="CV2107" s="301">
        <f t="shared" ref="CV2107" si="5099">SUM(U2107:U2113)</f>
        <v>0</v>
      </c>
      <c r="CW2107" s="301">
        <f t="shared" ref="CW2107" si="5100">SUM(V2107:V2113)</f>
        <v>0</v>
      </c>
      <c r="CX2107" s="301">
        <f t="shared" ref="CX2107" si="5101">SUM(W2107:W2113)</f>
        <v>0</v>
      </c>
      <c r="CY2107" s="301">
        <f t="shared" ref="CY2107" si="5102">SUM(X2107:X2113)</f>
        <v>0</v>
      </c>
      <c r="CZ2107" s="301">
        <f t="shared" ref="CZ2107" si="5103">SUM(Y2107:Y2113)</f>
        <v>0</v>
      </c>
      <c r="DA2107" s="301">
        <f t="shared" ref="DA2107" si="5104">SUM(Z2107:Z2113)</f>
        <v>0</v>
      </c>
      <c r="DB2107" s="301">
        <f t="shared" ref="DB2107" si="5105">SUM(AA2107:AA2113)</f>
        <v>0</v>
      </c>
      <c r="DC2107" s="301">
        <f t="shared" ref="DC2107" si="5106">SUM(AB2107:AB2113)</f>
        <v>0</v>
      </c>
      <c r="DD2107" s="301">
        <f t="shared" ref="DD2107" si="5107">SUM(AC2107:AC2113)</f>
        <v>0</v>
      </c>
      <c r="DE2107" s="301">
        <f t="shared" ref="DE2107" si="5108">SUM(AD2107:AD2113)</f>
        <v>0</v>
      </c>
      <c r="DG2107" s="612"/>
      <c r="DH2107" s="613"/>
      <c r="DI2107" s="415"/>
      <c r="DJ2107" s="416"/>
      <c r="DK2107" s="416"/>
      <c r="DL2107" s="416"/>
      <c r="DM2107" s="416"/>
      <c r="DN2107" s="416"/>
      <c r="DO2107" s="416"/>
      <c r="DP2107" s="416"/>
      <c r="DQ2107" s="416"/>
      <c r="DR2107" s="416"/>
      <c r="DS2107" s="416"/>
      <c r="DT2107" s="416"/>
      <c r="DU2107" s="416"/>
      <c r="DV2107" s="416"/>
      <c r="DW2107" s="416"/>
      <c r="DX2107" s="416"/>
      <c r="DY2107" s="416"/>
      <c r="DZ2107" s="416"/>
      <c r="EA2107" s="416"/>
      <c r="EB2107" s="416"/>
      <c r="EC2107" s="416"/>
      <c r="ED2107" s="416"/>
      <c r="EE2107" s="416"/>
      <c r="EF2107" s="416"/>
      <c r="EG2107" s="416"/>
      <c r="EH2107" s="416"/>
      <c r="EI2107" s="416"/>
      <c r="EJ2107" s="416"/>
      <c r="EK2107" s="416"/>
      <c r="EL2107" s="417"/>
    </row>
    <row r="2108" spans="1:143" ht="24" customHeight="1" x14ac:dyDescent="0.25">
      <c r="A2108" s="60"/>
      <c r="B2108" s="60"/>
      <c r="C2108" s="796"/>
      <c r="D2108" s="719"/>
      <c r="E2108" s="720"/>
      <c r="F2108" s="702" t="s">
        <v>480</v>
      </c>
      <c r="G2108" s="702"/>
      <c r="H2108" s="188"/>
      <c r="I2108" s="710" t="s">
        <v>473</v>
      </c>
      <c r="J2108" s="710"/>
      <c r="K2108" s="710"/>
      <c r="L2108" s="711"/>
      <c r="M2108" s="864"/>
      <c r="N2108" s="865"/>
      <c r="O2108" s="864"/>
      <c r="P2108" s="865"/>
      <c r="Q2108" s="864"/>
      <c r="R2108" s="865"/>
      <c r="S2108" s="868"/>
      <c r="T2108" s="869"/>
      <c r="U2108" s="280"/>
      <c r="V2108" s="280"/>
      <c r="W2108" s="628"/>
      <c r="X2108" s="628"/>
      <c r="Y2108" s="281"/>
      <c r="Z2108" s="281"/>
      <c r="AA2108" s="628"/>
      <c r="AB2108" s="628"/>
      <c r="AC2108" s="281"/>
      <c r="AD2108" s="281"/>
      <c r="AE2108" s="60"/>
      <c r="AF2108" s="259"/>
      <c r="AG2108" s="374">
        <f t="shared" si="4932"/>
        <v>18</v>
      </c>
      <c r="AH2108" s="399"/>
      <c r="AK2108" s="412">
        <f t="shared" si="4933"/>
        <v>0</v>
      </c>
      <c r="AL2108" s="379">
        <f t="shared" si="4906"/>
        <v>0</v>
      </c>
      <c r="AM2108" s="380">
        <f t="shared" si="4934"/>
        <v>0</v>
      </c>
      <c r="AN2108" s="292">
        <f t="shared" si="4935"/>
        <v>0</v>
      </c>
      <c r="AO2108" s="388">
        <f t="shared" si="4936"/>
        <v>0</v>
      </c>
      <c r="AP2108" s="379">
        <f t="shared" si="4907"/>
        <v>0</v>
      </c>
      <c r="AQ2108" s="380">
        <f t="shared" si="4937"/>
        <v>0</v>
      </c>
      <c r="AR2108" s="317">
        <f t="shared" si="4938"/>
        <v>0</v>
      </c>
      <c r="AS2108" s="388">
        <f t="shared" si="4939"/>
        <v>0</v>
      </c>
      <c r="AT2108" s="379">
        <f t="shared" si="4908"/>
        <v>0</v>
      </c>
      <c r="AU2108" s="380">
        <f t="shared" si="4940"/>
        <v>0</v>
      </c>
      <c r="AV2108" s="317">
        <f t="shared" si="4941"/>
        <v>0</v>
      </c>
      <c r="AW2108" s="388">
        <f t="shared" si="4942"/>
        <v>0</v>
      </c>
      <c r="AX2108" s="379">
        <f t="shared" si="4909"/>
        <v>0</v>
      </c>
      <c r="AY2108" s="380">
        <f t="shared" si="4943"/>
        <v>0</v>
      </c>
      <c r="AZ2108" s="292">
        <f t="shared" si="4944"/>
        <v>0</v>
      </c>
      <c r="BA2108" s="388">
        <f t="shared" si="4945"/>
        <v>0</v>
      </c>
      <c r="BB2108" s="379">
        <f t="shared" si="4910"/>
        <v>0</v>
      </c>
      <c r="BC2108" s="380">
        <f t="shared" si="4946"/>
        <v>0</v>
      </c>
      <c r="BD2108" s="292">
        <f t="shared" si="4947"/>
        <v>0</v>
      </c>
      <c r="BE2108" s="388">
        <f t="shared" si="4948"/>
        <v>0</v>
      </c>
      <c r="BF2108" s="379">
        <f t="shared" si="4911"/>
        <v>0</v>
      </c>
      <c r="BG2108" s="380">
        <f t="shared" si="4949"/>
        <v>0</v>
      </c>
      <c r="BH2108" s="292">
        <f t="shared" si="4950"/>
        <v>0</v>
      </c>
      <c r="CA2108" s="299" t="s">
        <v>1910</v>
      </c>
      <c r="CB2108" s="421"/>
      <c r="CC2108" s="375"/>
      <c r="CD2108" s="375"/>
      <c r="CE2108" s="375"/>
      <c r="CF2108" s="375"/>
      <c r="CG2108" s="375"/>
      <c r="CH2108" s="375"/>
      <c r="CI2108" s="375"/>
      <c r="CJ2108" s="375"/>
      <c r="CK2108" s="375"/>
      <c r="CL2108" s="375"/>
      <c r="CM2108" s="375"/>
      <c r="CN2108" s="422">
        <f t="shared" ref="CN2108" si="5109">IF(CN2106="NA",COUNTIF(M2107:M2113,"NA"),COUNTIF(M2107:M2113,"NS"))</f>
        <v>0</v>
      </c>
      <c r="CO2108" s="422">
        <f t="shared" ref="CO2108" si="5110">IF(CO2106="NA",COUNTIF(N2107:N2113,"NA"),COUNTIF(N2107:N2113,"NS"))</f>
        <v>0</v>
      </c>
      <c r="CP2108" s="422">
        <f t="shared" ref="CP2108" si="5111">IF(CP2106="NA",COUNTIF(O2107:O2113,"NA"),COUNTIF(O2107:O2113,"NS"))</f>
        <v>0</v>
      </c>
      <c r="CQ2108" s="422">
        <f t="shared" ref="CQ2108" si="5112">IF(CQ2106="NA",COUNTIF(P2107:P2113,"NA"),COUNTIF(P2107:P2113,"NS"))</f>
        <v>0</v>
      </c>
      <c r="CR2108" s="422">
        <f t="shared" ref="CR2108" si="5113">IF(CR2106="NA",COUNTIF(Q2107:Q2113,"NA"),COUNTIF(Q2107:Q2113,"NS"))</f>
        <v>0</v>
      </c>
      <c r="CS2108" s="422">
        <f t="shared" ref="CS2108" si="5114">IF(CS2106="NA",COUNTIF(R2107:R2113,"NA"),COUNTIF(R2107:R2113,"NS"))</f>
        <v>0</v>
      </c>
      <c r="CT2108" s="422">
        <f t="shared" ref="CT2108" si="5115">IF(CT2106="NA",COUNTIF(S2107:S2113,"NA"),COUNTIF(S2107:S2113,"NS"))</f>
        <v>0</v>
      </c>
      <c r="CU2108" s="422">
        <f t="shared" ref="CU2108" si="5116">IF(CU2106="NA",COUNTIF(T2107:T2113,"NA"),COUNTIF(T2107:T2113,"NS"))</f>
        <v>0</v>
      </c>
      <c r="CV2108" s="422">
        <f t="shared" ref="CV2108" si="5117">IF(CV2106="NA",COUNTIF(U2107:U2113,"NA"),COUNTIF(U2107:U2113,"NS"))</f>
        <v>0</v>
      </c>
      <c r="CW2108" s="422">
        <f t="shared" ref="CW2108" si="5118">IF(CW2106="NA",COUNTIF(V2107:V2113,"NA"),COUNTIF(V2107:V2113,"NS"))</f>
        <v>0</v>
      </c>
      <c r="CX2108" s="422">
        <f t="shared" ref="CX2108" si="5119">IF(CX2106="NA",COUNTIF(W2107:W2113,"NA"),COUNTIF(W2107:W2113,"NS"))</f>
        <v>0</v>
      </c>
      <c r="CY2108" s="422">
        <f t="shared" ref="CY2108" si="5120">IF(CY2106="NA",COUNTIF(X2107:X2113,"NA"),COUNTIF(X2107:X2113,"NS"))</f>
        <v>0</v>
      </c>
      <c r="CZ2108" s="422">
        <f t="shared" ref="CZ2108" si="5121">IF(CZ2106="NA",COUNTIF(Y2107:Y2113,"NA"),COUNTIF(Y2107:Y2113,"NS"))</f>
        <v>0</v>
      </c>
      <c r="DA2108" s="422">
        <f t="shared" ref="DA2108" si="5122">IF(DA2106="NA",COUNTIF(Z2107:Z2113,"NA"),COUNTIF(Z2107:Z2113,"NS"))</f>
        <v>0</v>
      </c>
      <c r="DB2108" s="422">
        <f t="shared" ref="DB2108" si="5123">IF(DB2106="NA",COUNTIF(AA2107:AA2113,"NA"),COUNTIF(AA2107:AA2113,"NS"))</f>
        <v>0</v>
      </c>
      <c r="DC2108" s="422">
        <f t="shared" ref="DC2108" si="5124">IF(DC2106="NA",COUNTIF(AB2107:AB2113,"NA"),COUNTIF(AB2107:AB2113,"NS"))</f>
        <v>0</v>
      </c>
      <c r="DD2108" s="422">
        <f t="shared" ref="DD2108" si="5125">IF(DD2106="NA",COUNTIF(AC2107:AC2113,"NA"),COUNTIF(AC2107:AC2113,"NS"))</f>
        <v>0</v>
      </c>
      <c r="DE2108" s="422">
        <f t="shared" ref="DE2108" si="5126">IF(DE2106="NA",COUNTIF(AD2107:AD2113,"NA"),COUNTIF(AD2107:AD2113,"NS"))</f>
        <v>0</v>
      </c>
      <c r="DG2108" s="612"/>
      <c r="DH2108" s="613"/>
      <c r="DI2108" s="415"/>
      <c r="DJ2108" s="416"/>
      <c r="DK2108" s="416"/>
      <c r="DL2108" s="416"/>
      <c r="DM2108" s="416"/>
      <c r="DN2108" s="416"/>
      <c r="DO2108" s="416"/>
      <c r="DP2108" s="416"/>
      <c r="DQ2108" s="416"/>
      <c r="DR2108" s="416"/>
      <c r="DS2108" s="416"/>
      <c r="DT2108" s="416"/>
      <c r="DU2108" s="416"/>
      <c r="DV2108" s="416"/>
      <c r="DW2108" s="416"/>
      <c r="DX2108" s="416"/>
      <c r="DY2108" s="416"/>
      <c r="DZ2108" s="416"/>
      <c r="EA2108" s="416"/>
      <c r="EB2108" s="416"/>
      <c r="EC2108" s="416"/>
      <c r="ED2108" s="416"/>
      <c r="EE2108" s="416"/>
      <c r="EF2108" s="416"/>
      <c r="EG2108" s="416"/>
      <c r="EH2108" s="416"/>
      <c r="EI2108" s="416"/>
      <c r="EJ2108" s="416"/>
      <c r="EK2108" s="416"/>
      <c r="EL2108" s="417"/>
    </row>
    <row r="2109" spans="1:143" ht="24" customHeight="1" x14ac:dyDescent="0.25">
      <c r="A2109" s="60"/>
      <c r="B2109" s="60"/>
      <c r="C2109" s="796"/>
      <c r="D2109" s="719"/>
      <c r="E2109" s="720"/>
      <c r="F2109" s="702" t="s">
        <v>481</v>
      </c>
      <c r="G2109" s="702"/>
      <c r="H2109" s="188"/>
      <c r="I2109" s="710" t="s">
        <v>474</v>
      </c>
      <c r="J2109" s="710"/>
      <c r="K2109" s="710"/>
      <c r="L2109" s="711"/>
      <c r="M2109" s="864"/>
      <c r="N2109" s="865"/>
      <c r="O2109" s="864"/>
      <c r="P2109" s="865"/>
      <c r="Q2109" s="864"/>
      <c r="R2109" s="865"/>
      <c r="S2109" s="868"/>
      <c r="T2109" s="869"/>
      <c r="U2109" s="280"/>
      <c r="V2109" s="280"/>
      <c r="W2109" s="628"/>
      <c r="X2109" s="628"/>
      <c r="Y2109" s="281"/>
      <c r="Z2109" s="281"/>
      <c r="AA2109" s="628"/>
      <c r="AB2109" s="628"/>
      <c r="AC2109" s="281"/>
      <c r="AD2109" s="281"/>
      <c r="AE2109" s="60"/>
      <c r="AF2109" s="259"/>
      <c r="AG2109" s="374">
        <f t="shared" si="4932"/>
        <v>18</v>
      </c>
      <c r="AH2109" s="399"/>
      <c r="AK2109" s="412">
        <f t="shared" si="4933"/>
        <v>0</v>
      </c>
      <c r="AL2109" s="379">
        <f t="shared" si="4906"/>
        <v>0</v>
      </c>
      <c r="AM2109" s="380">
        <f t="shared" si="4934"/>
        <v>0</v>
      </c>
      <c r="AN2109" s="292">
        <f t="shared" si="4935"/>
        <v>0</v>
      </c>
      <c r="AO2109" s="388">
        <f t="shared" si="4936"/>
        <v>0</v>
      </c>
      <c r="AP2109" s="379">
        <f t="shared" si="4907"/>
        <v>0</v>
      </c>
      <c r="AQ2109" s="380">
        <f t="shared" si="4937"/>
        <v>0</v>
      </c>
      <c r="AR2109" s="317">
        <f t="shared" si="4938"/>
        <v>0</v>
      </c>
      <c r="AS2109" s="388">
        <f t="shared" si="4939"/>
        <v>0</v>
      </c>
      <c r="AT2109" s="379">
        <f t="shared" si="4908"/>
        <v>0</v>
      </c>
      <c r="AU2109" s="380">
        <f t="shared" si="4940"/>
        <v>0</v>
      </c>
      <c r="AV2109" s="317">
        <f t="shared" si="4941"/>
        <v>0</v>
      </c>
      <c r="AW2109" s="388">
        <f t="shared" si="4942"/>
        <v>0</v>
      </c>
      <c r="AX2109" s="379">
        <f t="shared" si="4909"/>
        <v>0</v>
      </c>
      <c r="AY2109" s="380">
        <f t="shared" si="4943"/>
        <v>0</v>
      </c>
      <c r="AZ2109" s="292">
        <f t="shared" si="4944"/>
        <v>0</v>
      </c>
      <c r="BA2109" s="388">
        <f t="shared" si="4945"/>
        <v>0</v>
      </c>
      <c r="BB2109" s="379">
        <f t="shared" si="4910"/>
        <v>0</v>
      </c>
      <c r="BC2109" s="380">
        <f t="shared" si="4946"/>
        <v>0</v>
      </c>
      <c r="BD2109" s="292">
        <f t="shared" si="4947"/>
        <v>0</v>
      </c>
      <c r="BE2109" s="388">
        <f t="shared" si="4948"/>
        <v>0</v>
      </c>
      <c r="BF2109" s="379">
        <f t="shared" si="4911"/>
        <v>0</v>
      </c>
      <c r="BG2109" s="380">
        <f t="shared" si="4949"/>
        <v>0</v>
      </c>
      <c r="BH2109" s="292">
        <f t="shared" si="4950"/>
        <v>0</v>
      </c>
      <c r="CA2109" s="299" t="s">
        <v>1918</v>
      </c>
      <c r="CB2109" s="427"/>
      <c r="CC2109" s="375"/>
      <c r="CD2109" s="375"/>
      <c r="CE2109" s="375"/>
      <c r="CF2109" s="375"/>
      <c r="CG2109" s="375"/>
      <c r="CH2109" s="375"/>
      <c r="CI2109" s="375"/>
      <c r="CJ2109" s="375"/>
      <c r="CK2109" s="375"/>
      <c r="CL2109" s="375"/>
      <c r="CM2109" s="375"/>
      <c r="CN2109" s="425">
        <f t="shared" ref="CN2109:DD2109" si="5127">IF(OR(AND(CN2106=0,CN2108&gt;0),AND(CN2106="NS",CN2107&gt;0),AND(CN2106="NS",CN2107=0,CN2108=0)),1,IF(OR(AND(CN2108&gt;=2,CN2107&lt;CN2106),AND(CN2106="NS",CN2107=0,CN2108&gt;0),OR(CN2106=CN2107,AND(CN2106="",CN2108=0,CN2107=0))),0,1))</f>
        <v>0</v>
      </c>
      <c r="CO2109" s="425">
        <f t="shared" si="5127"/>
        <v>0</v>
      </c>
      <c r="CP2109" s="425">
        <f t="shared" si="5127"/>
        <v>0</v>
      </c>
      <c r="CQ2109" s="425">
        <f t="shared" si="5127"/>
        <v>0</v>
      </c>
      <c r="CR2109" s="425">
        <f t="shared" si="5127"/>
        <v>0</v>
      </c>
      <c r="CS2109" s="425">
        <f t="shared" si="5127"/>
        <v>0</v>
      </c>
      <c r="CT2109" s="425">
        <f t="shared" si="5127"/>
        <v>0</v>
      </c>
      <c r="CU2109" s="425">
        <f t="shared" si="5127"/>
        <v>0</v>
      </c>
      <c r="CV2109" s="425">
        <f t="shared" si="5127"/>
        <v>0</v>
      </c>
      <c r="CW2109" s="425">
        <f t="shared" si="5127"/>
        <v>0</v>
      </c>
      <c r="CX2109" s="425">
        <f t="shared" si="5127"/>
        <v>0</v>
      </c>
      <c r="CY2109" s="425">
        <f t="shared" si="5127"/>
        <v>0</v>
      </c>
      <c r="CZ2109" s="425">
        <f t="shared" si="5127"/>
        <v>0</v>
      </c>
      <c r="DA2109" s="425">
        <f t="shared" si="5127"/>
        <v>0</v>
      </c>
      <c r="DB2109" s="425">
        <f t="shared" si="5127"/>
        <v>0</v>
      </c>
      <c r="DC2109" s="425">
        <f t="shared" si="5127"/>
        <v>0</v>
      </c>
      <c r="DD2109" s="425">
        <f t="shared" si="5127"/>
        <v>0</v>
      </c>
      <c r="DE2109" s="425">
        <f t="shared" ref="DE2109" si="5128">IF(OR(AND(DE2106=0,DE2108&gt;0),AND(DE2106="NS",DE2107&gt;0),AND(DE2106="NS",DE2107=0,DE2108=0)),1,IF(OR(AND(DE2108&gt;=2,DE2107&lt;DE2106),AND(DE2106="NS",DE2107=0,DE2108&gt;0),OR(DE2106=DE2107,AND(DE2106="",DE2108=0,DE2107=0))),0,1))</f>
        <v>0</v>
      </c>
      <c r="DF2109" s="400">
        <f>SUM(CN2109:DE2109)</f>
        <v>0</v>
      </c>
      <c r="DG2109" s="612"/>
      <c r="DH2109" s="613"/>
      <c r="DI2109" s="415"/>
      <c r="DJ2109" s="416"/>
      <c r="DK2109" s="416"/>
      <c r="DL2109" s="416"/>
      <c r="DM2109" s="416"/>
      <c r="DN2109" s="416"/>
      <c r="DO2109" s="416"/>
      <c r="DP2109" s="416"/>
      <c r="DQ2109" s="416"/>
      <c r="DR2109" s="416"/>
      <c r="DS2109" s="416"/>
      <c r="DT2109" s="416"/>
      <c r="DU2109" s="416"/>
      <c r="DV2109" s="416"/>
      <c r="DW2109" s="416"/>
      <c r="DX2109" s="416"/>
      <c r="DY2109" s="416"/>
      <c r="DZ2109" s="416"/>
      <c r="EA2109" s="416"/>
      <c r="EB2109" s="416"/>
      <c r="EC2109" s="416"/>
      <c r="ED2109" s="416"/>
      <c r="EE2109" s="416"/>
      <c r="EF2109" s="416"/>
      <c r="EG2109" s="416"/>
      <c r="EH2109" s="416"/>
      <c r="EI2109" s="416"/>
      <c r="EJ2109" s="416"/>
      <c r="EK2109" s="416"/>
      <c r="EL2109" s="417"/>
    </row>
    <row r="2110" spans="1:143" ht="24" customHeight="1" x14ac:dyDescent="0.25">
      <c r="A2110" s="60"/>
      <c r="B2110" s="60"/>
      <c r="C2110" s="796"/>
      <c r="D2110" s="719"/>
      <c r="E2110" s="720"/>
      <c r="F2110" s="702" t="s">
        <v>482</v>
      </c>
      <c r="G2110" s="702"/>
      <c r="H2110" s="188"/>
      <c r="I2110" s="710" t="s">
        <v>475</v>
      </c>
      <c r="J2110" s="710"/>
      <c r="K2110" s="710"/>
      <c r="L2110" s="711"/>
      <c r="M2110" s="864"/>
      <c r="N2110" s="865"/>
      <c r="O2110" s="864"/>
      <c r="P2110" s="865"/>
      <c r="Q2110" s="864"/>
      <c r="R2110" s="865"/>
      <c r="S2110" s="868"/>
      <c r="T2110" s="869"/>
      <c r="U2110" s="280"/>
      <c r="V2110" s="280"/>
      <c r="W2110" s="628"/>
      <c r="X2110" s="628"/>
      <c r="Y2110" s="281"/>
      <c r="Z2110" s="281"/>
      <c r="AA2110" s="628"/>
      <c r="AB2110" s="628"/>
      <c r="AC2110" s="281"/>
      <c r="AD2110" s="281"/>
      <c r="AE2110" s="60"/>
      <c r="AF2110" s="259"/>
      <c r="AG2110" s="374">
        <f t="shared" si="4932"/>
        <v>18</v>
      </c>
      <c r="AH2110" s="399"/>
      <c r="AK2110" s="412">
        <f t="shared" si="4933"/>
        <v>0</v>
      </c>
      <c r="AL2110" s="379">
        <f t="shared" si="4906"/>
        <v>0</v>
      </c>
      <c r="AM2110" s="380">
        <f t="shared" si="4934"/>
        <v>0</v>
      </c>
      <c r="AN2110" s="292">
        <f t="shared" si="4935"/>
        <v>0</v>
      </c>
      <c r="AO2110" s="388">
        <f t="shared" si="4936"/>
        <v>0</v>
      </c>
      <c r="AP2110" s="379">
        <f t="shared" si="4907"/>
        <v>0</v>
      </c>
      <c r="AQ2110" s="380">
        <f t="shared" si="4937"/>
        <v>0</v>
      </c>
      <c r="AR2110" s="317">
        <f t="shared" si="4938"/>
        <v>0</v>
      </c>
      <c r="AS2110" s="388">
        <f t="shared" si="4939"/>
        <v>0</v>
      </c>
      <c r="AT2110" s="379">
        <f t="shared" si="4908"/>
        <v>0</v>
      </c>
      <c r="AU2110" s="380">
        <f t="shared" si="4940"/>
        <v>0</v>
      </c>
      <c r="AV2110" s="317">
        <f t="shared" si="4941"/>
        <v>0</v>
      </c>
      <c r="AW2110" s="388">
        <f t="shared" si="4942"/>
        <v>0</v>
      </c>
      <c r="AX2110" s="379">
        <f t="shared" si="4909"/>
        <v>0</v>
      </c>
      <c r="AY2110" s="380">
        <f t="shared" si="4943"/>
        <v>0</v>
      </c>
      <c r="AZ2110" s="292">
        <f t="shared" si="4944"/>
        <v>0</v>
      </c>
      <c r="BA2110" s="388">
        <f t="shared" si="4945"/>
        <v>0</v>
      </c>
      <c r="BB2110" s="379">
        <f t="shared" si="4910"/>
        <v>0</v>
      </c>
      <c r="BC2110" s="380">
        <f t="shared" si="4946"/>
        <v>0</v>
      </c>
      <c r="BD2110" s="292">
        <f t="shared" si="4947"/>
        <v>0</v>
      </c>
      <c r="BE2110" s="388">
        <f t="shared" si="4948"/>
        <v>0</v>
      </c>
      <c r="BF2110" s="379">
        <f t="shared" si="4911"/>
        <v>0</v>
      </c>
      <c r="BG2110" s="380">
        <f t="shared" si="4949"/>
        <v>0</v>
      </c>
      <c r="BH2110" s="292">
        <f t="shared" si="4950"/>
        <v>0</v>
      </c>
      <c r="CA2110" s="303"/>
      <c r="CB2110" s="427"/>
      <c r="CC2110" s="375"/>
      <c r="CD2110" s="375"/>
      <c r="CE2110" s="375"/>
      <c r="CF2110" s="375"/>
      <c r="CG2110" s="375"/>
      <c r="CH2110" s="375"/>
      <c r="CI2110" s="375"/>
      <c r="CJ2110" s="375"/>
      <c r="CK2110" s="375"/>
      <c r="CL2110" s="375"/>
      <c r="CM2110" s="375"/>
      <c r="CN2110" s="311"/>
      <c r="CO2110" s="311"/>
      <c r="CP2110" s="311"/>
      <c r="CQ2110" s="311"/>
      <c r="CR2110" s="311"/>
      <c r="CS2110" s="311"/>
      <c r="CT2110" s="311"/>
      <c r="CU2110" s="311"/>
      <c r="CV2110" s="311"/>
      <c r="CW2110" s="311"/>
      <c r="CX2110" s="311"/>
      <c r="CY2110" s="311"/>
      <c r="CZ2110" s="311"/>
      <c r="DA2110" s="311"/>
      <c r="DB2110" s="311"/>
      <c r="DC2110" s="311"/>
      <c r="DD2110" s="311"/>
      <c r="DE2110" s="311"/>
      <c r="DG2110" s="612"/>
      <c r="DH2110" s="613"/>
      <c r="DI2110" s="415"/>
      <c r="DJ2110" s="416"/>
      <c r="DK2110" s="416"/>
      <c r="DL2110" s="416"/>
      <c r="DM2110" s="416"/>
      <c r="DN2110" s="416"/>
      <c r="DO2110" s="416"/>
      <c r="DP2110" s="416"/>
      <c r="DQ2110" s="416"/>
      <c r="DR2110" s="416"/>
      <c r="DS2110" s="416"/>
      <c r="DT2110" s="416"/>
      <c r="DU2110" s="416"/>
      <c r="DV2110" s="416"/>
      <c r="DW2110" s="416"/>
      <c r="DX2110" s="416"/>
      <c r="DY2110" s="416"/>
      <c r="DZ2110" s="416"/>
      <c r="EA2110" s="416"/>
      <c r="EB2110" s="416"/>
      <c r="EC2110" s="416"/>
      <c r="ED2110" s="416"/>
      <c r="EE2110" s="416"/>
      <c r="EF2110" s="416"/>
      <c r="EG2110" s="416"/>
      <c r="EH2110" s="416"/>
      <c r="EI2110" s="416"/>
      <c r="EJ2110" s="416"/>
      <c r="EK2110" s="416"/>
      <c r="EL2110" s="417"/>
    </row>
    <row r="2111" spans="1:143" ht="24" customHeight="1" x14ac:dyDescent="0.25">
      <c r="A2111" s="60"/>
      <c r="B2111" s="60"/>
      <c r="C2111" s="796"/>
      <c r="D2111" s="719"/>
      <c r="E2111" s="720"/>
      <c r="F2111" s="702" t="s">
        <v>483</v>
      </c>
      <c r="G2111" s="702"/>
      <c r="H2111" s="188"/>
      <c r="I2111" s="710" t="s">
        <v>476</v>
      </c>
      <c r="J2111" s="710"/>
      <c r="K2111" s="710"/>
      <c r="L2111" s="711"/>
      <c r="M2111" s="864"/>
      <c r="N2111" s="865"/>
      <c r="O2111" s="864"/>
      <c r="P2111" s="865"/>
      <c r="Q2111" s="864"/>
      <c r="R2111" s="865"/>
      <c r="S2111" s="868"/>
      <c r="T2111" s="869"/>
      <c r="U2111" s="280"/>
      <c r="V2111" s="280"/>
      <c r="W2111" s="628"/>
      <c r="X2111" s="628"/>
      <c r="Y2111" s="281"/>
      <c r="Z2111" s="281"/>
      <c r="AA2111" s="628"/>
      <c r="AB2111" s="628"/>
      <c r="AC2111" s="281"/>
      <c r="AD2111" s="281"/>
      <c r="AE2111" s="60"/>
      <c r="AF2111" s="259"/>
      <c r="AG2111" s="374">
        <f t="shared" si="4932"/>
        <v>18</v>
      </c>
      <c r="AH2111" s="399"/>
      <c r="AK2111" s="412">
        <f t="shared" si="4933"/>
        <v>0</v>
      </c>
      <c r="AL2111" s="379">
        <f t="shared" si="4906"/>
        <v>0</v>
      </c>
      <c r="AM2111" s="380">
        <f t="shared" si="4934"/>
        <v>0</v>
      </c>
      <c r="AN2111" s="292">
        <f t="shared" si="4935"/>
        <v>0</v>
      </c>
      <c r="AO2111" s="388">
        <f t="shared" si="4936"/>
        <v>0</v>
      </c>
      <c r="AP2111" s="379">
        <f t="shared" si="4907"/>
        <v>0</v>
      </c>
      <c r="AQ2111" s="380">
        <f t="shared" si="4937"/>
        <v>0</v>
      </c>
      <c r="AR2111" s="317">
        <f t="shared" si="4938"/>
        <v>0</v>
      </c>
      <c r="AS2111" s="388">
        <f t="shared" si="4939"/>
        <v>0</v>
      </c>
      <c r="AT2111" s="379">
        <f t="shared" si="4908"/>
        <v>0</v>
      </c>
      <c r="AU2111" s="380">
        <f t="shared" si="4940"/>
        <v>0</v>
      </c>
      <c r="AV2111" s="317">
        <f t="shared" si="4941"/>
        <v>0</v>
      </c>
      <c r="AW2111" s="388">
        <f t="shared" si="4942"/>
        <v>0</v>
      </c>
      <c r="AX2111" s="379">
        <f t="shared" si="4909"/>
        <v>0</v>
      </c>
      <c r="AY2111" s="380">
        <f t="shared" si="4943"/>
        <v>0</v>
      </c>
      <c r="AZ2111" s="292">
        <f t="shared" si="4944"/>
        <v>0</v>
      </c>
      <c r="BA2111" s="388">
        <f t="shared" si="4945"/>
        <v>0</v>
      </c>
      <c r="BB2111" s="379">
        <f t="shared" si="4910"/>
        <v>0</v>
      </c>
      <c r="BC2111" s="380">
        <f t="shared" si="4946"/>
        <v>0</v>
      </c>
      <c r="BD2111" s="292">
        <f t="shared" si="4947"/>
        <v>0</v>
      </c>
      <c r="BE2111" s="388">
        <f t="shared" si="4948"/>
        <v>0</v>
      </c>
      <c r="BF2111" s="379">
        <f t="shared" si="4911"/>
        <v>0</v>
      </c>
      <c r="BG2111" s="380">
        <f t="shared" si="4949"/>
        <v>0</v>
      </c>
      <c r="BH2111" s="292">
        <f t="shared" si="4950"/>
        <v>0</v>
      </c>
      <c r="CA2111" s="303"/>
      <c r="CB2111" s="427"/>
      <c r="CC2111" s="375"/>
      <c r="CD2111" s="375"/>
      <c r="CE2111" s="375"/>
      <c r="CF2111" s="375"/>
      <c r="CG2111" s="375"/>
      <c r="CH2111" s="375"/>
      <c r="CI2111" s="375"/>
      <c r="CJ2111" s="375"/>
      <c r="CK2111" s="375"/>
      <c r="CL2111" s="375"/>
      <c r="CM2111" s="375"/>
      <c r="CN2111" s="311"/>
      <c r="CO2111" s="311"/>
      <c r="CP2111" s="311"/>
      <c r="CQ2111" s="311"/>
      <c r="CR2111" s="311"/>
      <c r="CS2111" s="311"/>
      <c r="CT2111" s="311"/>
      <c r="CU2111" s="311"/>
      <c r="CV2111" s="311"/>
      <c r="CW2111" s="311"/>
      <c r="CX2111" s="311"/>
      <c r="CY2111" s="311"/>
      <c r="CZ2111" s="311"/>
      <c r="DA2111" s="311"/>
      <c r="DB2111" s="311"/>
      <c r="DC2111" s="311"/>
      <c r="DD2111" s="311"/>
      <c r="DE2111" s="311"/>
      <c r="DG2111" s="612"/>
      <c r="DH2111" s="613"/>
      <c r="DI2111" s="415"/>
      <c r="DJ2111" s="416"/>
      <c r="DK2111" s="416"/>
      <c r="DL2111" s="416"/>
      <c r="DM2111" s="416"/>
      <c r="DN2111" s="416"/>
      <c r="DO2111" s="416"/>
      <c r="DP2111" s="416"/>
      <c r="DQ2111" s="416"/>
      <c r="DR2111" s="416"/>
      <c r="DS2111" s="416"/>
      <c r="DT2111" s="416"/>
      <c r="DU2111" s="416"/>
      <c r="DV2111" s="416"/>
      <c r="DW2111" s="416"/>
      <c r="DX2111" s="416"/>
      <c r="DY2111" s="416"/>
      <c r="DZ2111" s="416"/>
      <c r="EA2111" s="416"/>
      <c r="EB2111" s="416"/>
      <c r="EC2111" s="416"/>
      <c r="ED2111" s="416"/>
      <c r="EE2111" s="416"/>
      <c r="EF2111" s="416"/>
      <c r="EG2111" s="416"/>
      <c r="EH2111" s="416"/>
      <c r="EI2111" s="416"/>
      <c r="EJ2111" s="416"/>
      <c r="EK2111" s="416"/>
      <c r="EL2111" s="417"/>
    </row>
    <row r="2112" spans="1:143" ht="24" customHeight="1" x14ac:dyDescent="0.25">
      <c r="A2112" s="60"/>
      <c r="B2112" s="60"/>
      <c r="C2112" s="796"/>
      <c r="D2112" s="719"/>
      <c r="E2112" s="720"/>
      <c r="F2112" s="702" t="s">
        <v>484</v>
      </c>
      <c r="G2112" s="702"/>
      <c r="H2112" s="188"/>
      <c r="I2112" s="700" t="s">
        <v>477</v>
      </c>
      <c r="J2112" s="700"/>
      <c r="K2112" s="700"/>
      <c r="L2112" s="701"/>
      <c r="M2112" s="864"/>
      <c r="N2112" s="865"/>
      <c r="O2112" s="864"/>
      <c r="P2112" s="865"/>
      <c r="Q2112" s="864"/>
      <c r="R2112" s="865"/>
      <c r="S2112" s="868"/>
      <c r="T2112" s="869"/>
      <c r="U2112" s="280"/>
      <c r="V2112" s="280"/>
      <c r="W2112" s="628"/>
      <c r="X2112" s="628"/>
      <c r="Y2112" s="281"/>
      <c r="Z2112" s="281"/>
      <c r="AA2112" s="628"/>
      <c r="AB2112" s="628"/>
      <c r="AC2112" s="281"/>
      <c r="AD2112" s="281"/>
      <c r="AE2112" s="60"/>
      <c r="AF2112" s="259"/>
      <c r="AG2112" s="374">
        <f t="shared" si="4932"/>
        <v>18</v>
      </c>
      <c r="AH2112" s="399"/>
      <c r="AK2112" s="412">
        <f t="shared" si="4933"/>
        <v>0</v>
      </c>
      <c r="AL2112" s="379">
        <f t="shared" si="4906"/>
        <v>0</v>
      </c>
      <c r="AM2112" s="380">
        <f t="shared" si="4934"/>
        <v>0</v>
      </c>
      <c r="AN2112" s="292">
        <f t="shared" si="4935"/>
        <v>0</v>
      </c>
      <c r="AO2112" s="388">
        <f t="shared" si="4936"/>
        <v>0</v>
      </c>
      <c r="AP2112" s="379">
        <f t="shared" si="4907"/>
        <v>0</v>
      </c>
      <c r="AQ2112" s="380">
        <f t="shared" si="4937"/>
        <v>0</v>
      </c>
      <c r="AR2112" s="317">
        <f t="shared" si="4938"/>
        <v>0</v>
      </c>
      <c r="AS2112" s="388">
        <f t="shared" si="4939"/>
        <v>0</v>
      </c>
      <c r="AT2112" s="379">
        <f t="shared" si="4908"/>
        <v>0</v>
      </c>
      <c r="AU2112" s="380">
        <f t="shared" si="4940"/>
        <v>0</v>
      </c>
      <c r="AV2112" s="317">
        <f t="shared" si="4941"/>
        <v>0</v>
      </c>
      <c r="AW2112" s="388">
        <f t="shared" si="4942"/>
        <v>0</v>
      </c>
      <c r="AX2112" s="379">
        <f t="shared" si="4909"/>
        <v>0</v>
      </c>
      <c r="AY2112" s="380">
        <f t="shared" si="4943"/>
        <v>0</v>
      </c>
      <c r="AZ2112" s="292">
        <f t="shared" si="4944"/>
        <v>0</v>
      </c>
      <c r="BA2112" s="388">
        <f t="shared" si="4945"/>
        <v>0</v>
      </c>
      <c r="BB2112" s="379">
        <f t="shared" si="4910"/>
        <v>0</v>
      </c>
      <c r="BC2112" s="380">
        <f t="shared" si="4946"/>
        <v>0</v>
      </c>
      <c r="BD2112" s="292">
        <f t="shared" si="4947"/>
        <v>0</v>
      </c>
      <c r="BE2112" s="388">
        <f t="shared" si="4948"/>
        <v>0</v>
      </c>
      <c r="BF2112" s="379">
        <f t="shared" si="4911"/>
        <v>0</v>
      </c>
      <c r="BG2112" s="380">
        <f t="shared" si="4949"/>
        <v>0</v>
      </c>
      <c r="BH2112" s="292">
        <f t="shared" si="4950"/>
        <v>0</v>
      </c>
      <c r="CA2112" s="303"/>
      <c r="CB2112" s="427"/>
      <c r="CC2112" s="375"/>
      <c r="CD2112" s="375"/>
      <c r="CE2112" s="375"/>
      <c r="CF2112" s="375"/>
      <c r="CG2112" s="375"/>
      <c r="CH2112" s="375"/>
      <c r="CI2112" s="375"/>
      <c r="CJ2112" s="375"/>
      <c r="CK2112" s="375"/>
      <c r="CL2112" s="375"/>
      <c r="CM2112" s="375"/>
      <c r="CN2112" s="311"/>
      <c r="CO2112" s="311"/>
      <c r="CP2112" s="311"/>
      <c r="CQ2112" s="311"/>
      <c r="CR2112" s="311"/>
      <c r="CS2112" s="311"/>
      <c r="CT2112" s="311"/>
      <c r="CU2112" s="311"/>
      <c r="CV2112" s="311"/>
      <c r="CW2112" s="311"/>
      <c r="CX2112" s="311"/>
      <c r="CY2112" s="311"/>
      <c r="CZ2112" s="311"/>
      <c r="DA2112" s="311"/>
      <c r="DB2112" s="311"/>
      <c r="DC2112" s="311"/>
      <c r="DD2112" s="311"/>
      <c r="DE2112" s="311"/>
      <c r="DG2112" s="612"/>
      <c r="DH2112" s="613"/>
      <c r="DI2112" s="415"/>
      <c r="DJ2112" s="416"/>
      <c r="DK2112" s="416"/>
      <c r="DL2112" s="416"/>
      <c r="DM2112" s="416"/>
      <c r="DN2112" s="416"/>
      <c r="DO2112" s="416"/>
      <c r="DP2112" s="416"/>
      <c r="DQ2112" s="416"/>
      <c r="DR2112" s="416"/>
      <c r="DS2112" s="416"/>
      <c r="DT2112" s="416"/>
      <c r="DU2112" s="416"/>
      <c r="DV2112" s="416"/>
      <c r="DW2112" s="416"/>
      <c r="DX2112" s="416"/>
      <c r="DY2112" s="416"/>
      <c r="DZ2112" s="416"/>
      <c r="EA2112" s="416"/>
      <c r="EB2112" s="416"/>
      <c r="EC2112" s="416"/>
      <c r="ED2112" s="416"/>
      <c r="EE2112" s="416"/>
      <c r="EF2112" s="416"/>
      <c r="EG2112" s="416"/>
      <c r="EH2112" s="416"/>
      <c r="EI2112" s="416"/>
      <c r="EJ2112" s="416"/>
      <c r="EK2112" s="416"/>
      <c r="EL2112" s="417"/>
    </row>
    <row r="2113" spans="1:143" ht="48" customHeight="1" x14ac:dyDescent="0.25">
      <c r="A2113" s="60"/>
      <c r="B2113" s="60"/>
      <c r="C2113" s="796"/>
      <c r="D2113" s="719"/>
      <c r="E2113" s="720"/>
      <c r="F2113" s="702" t="s">
        <v>485</v>
      </c>
      <c r="G2113" s="702"/>
      <c r="H2113" s="188"/>
      <c r="I2113" s="710" t="s">
        <v>478</v>
      </c>
      <c r="J2113" s="710"/>
      <c r="K2113" s="710"/>
      <c r="L2113" s="711"/>
      <c r="M2113" s="864"/>
      <c r="N2113" s="865"/>
      <c r="O2113" s="864"/>
      <c r="P2113" s="865"/>
      <c r="Q2113" s="864"/>
      <c r="R2113" s="865"/>
      <c r="S2113" s="868"/>
      <c r="T2113" s="869"/>
      <c r="U2113" s="280"/>
      <c r="V2113" s="280"/>
      <c r="W2113" s="628"/>
      <c r="X2113" s="628"/>
      <c r="Y2113" s="281"/>
      <c r="Z2113" s="281"/>
      <c r="AA2113" s="628"/>
      <c r="AB2113" s="628"/>
      <c r="AC2113" s="281"/>
      <c r="AD2113" s="281"/>
      <c r="AE2113" s="60"/>
      <c r="AF2113" s="259"/>
      <c r="AG2113" s="374">
        <f t="shared" si="4932"/>
        <v>18</v>
      </c>
      <c r="AH2113" s="399"/>
      <c r="AK2113" s="412">
        <f t="shared" si="4933"/>
        <v>0</v>
      </c>
      <c r="AL2113" s="379">
        <f t="shared" si="4906"/>
        <v>0</v>
      </c>
      <c r="AM2113" s="380">
        <f t="shared" si="4934"/>
        <v>0</v>
      </c>
      <c r="AN2113" s="292">
        <f t="shared" si="4935"/>
        <v>0</v>
      </c>
      <c r="AO2113" s="388">
        <f t="shared" si="4936"/>
        <v>0</v>
      </c>
      <c r="AP2113" s="379">
        <f t="shared" si="4907"/>
        <v>0</v>
      </c>
      <c r="AQ2113" s="380">
        <f t="shared" si="4937"/>
        <v>0</v>
      </c>
      <c r="AR2113" s="317">
        <f t="shared" si="4938"/>
        <v>0</v>
      </c>
      <c r="AS2113" s="388">
        <f t="shared" si="4939"/>
        <v>0</v>
      </c>
      <c r="AT2113" s="379">
        <f t="shared" si="4908"/>
        <v>0</v>
      </c>
      <c r="AU2113" s="380">
        <f t="shared" si="4940"/>
        <v>0</v>
      </c>
      <c r="AV2113" s="317">
        <f t="shared" si="4941"/>
        <v>0</v>
      </c>
      <c r="AW2113" s="388">
        <f t="shared" si="4942"/>
        <v>0</v>
      </c>
      <c r="AX2113" s="379">
        <f t="shared" si="4909"/>
        <v>0</v>
      </c>
      <c r="AY2113" s="380">
        <f t="shared" si="4943"/>
        <v>0</v>
      </c>
      <c r="AZ2113" s="292">
        <f t="shared" si="4944"/>
        <v>0</v>
      </c>
      <c r="BA2113" s="388">
        <f t="shared" si="4945"/>
        <v>0</v>
      </c>
      <c r="BB2113" s="379">
        <f t="shared" si="4910"/>
        <v>0</v>
      </c>
      <c r="BC2113" s="380">
        <f t="shared" si="4946"/>
        <v>0</v>
      </c>
      <c r="BD2113" s="292">
        <f t="shared" si="4947"/>
        <v>0</v>
      </c>
      <c r="BE2113" s="388">
        <f t="shared" si="4948"/>
        <v>0</v>
      </c>
      <c r="BF2113" s="379">
        <f t="shared" si="4911"/>
        <v>0</v>
      </c>
      <c r="BG2113" s="380">
        <f t="shared" si="4949"/>
        <v>0</v>
      </c>
      <c r="BH2113" s="292">
        <f t="shared" si="4950"/>
        <v>0</v>
      </c>
      <c r="CA2113" s="303"/>
      <c r="CB2113" s="427"/>
      <c r="CC2113" s="375"/>
      <c r="CD2113" s="375"/>
      <c r="CE2113" s="375"/>
      <c r="CF2113" s="375"/>
      <c r="CG2113" s="375"/>
      <c r="CH2113" s="375"/>
      <c r="CI2113" s="375"/>
      <c r="CJ2113" s="375"/>
      <c r="CK2113" s="375"/>
      <c r="CL2113" s="375"/>
      <c r="CM2113" s="375"/>
      <c r="CN2113" s="307"/>
      <c r="CO2113" s="307"/>
      <c r="CP2113" s="307"/>
      <c r="CQ2113" s="307"/>
      <c r="CR2113" s="307"/>
      <c r="CS2113" s="307"/>
      <c r="CT2113" s="307"/>
      <c r="CU2113" s="307"/>
      <c r="CV2113" s="307"/>
      <c r="CW2113" s="307"/>
      <c r="CX2113" s="307"/>
      <c r="CY2113" s="307"/>
      <c r="CZ2113" s="307"/>
      <c r="DA2113" s="307"/>
      <c r="DB2113" s="307"/>
      <c r="DC2113" s="307"/>
      <c r="DD2113" s="307"/>
      <c r="DE2113" s="307"/>
      <c r="DG2113" s="612"/>
      <c r="DH2113" s="613"/>
      <c r="DI2113" s="415"/>
      <c r="DJ2113" s="416"/>
      <c r="DK2113" s="416"/>
      <c r="DL2113" s="416"/>
      <c r="DM2113" s="416"/>
      <c r="DN2113" s="416"/>
      <c r="DO2113" s="416"/>
      <c r="DP2113" s="416"/>
      <c r="DQ2113" s="416"/>
      <c r="DR2113" s="416"/>
      <c r="DS2113" s="416"/>
      <c r="DT2113" s="416"/>
      <c r="DU2113" s="416"/>
      <c r="DV2113" s="416"/>
      <c r="DW2113" s="416"/>
      <c r="DX2113" s="416"/>
      <c r="DY2113" s="416"/>
      <c r="DZ2113" s="416"/>
      <c r="EA2113" s="416"/>
      <c r="EB2113" s="416"/>
      <c r="EC2113" s="416"/>
      <c r="ED2113" s="416"/>
      <c r="EE2113" s="416"/>
      <c r="EF2113" s="416"/>
      <c r="EG2113" s="416"/>
      <c r="EH2113" s="416"/>
      <c r="EI2113" s="416"/>
      <c r="EJ2113" s="416"/>
      <c r="EK2113" s="416"/>
      <c r="EL2113" s="417"/>
    </row>
    <row r="2114" spans="1:143" ht="15" customHeight="1" x14ac:dyDescent="0.25">
      <c r="A2114" s="60"/>
      <c r="B2114" s="60"/>
      <c r="C2114" s="796"/>
      <c r="D2114" s="719"/>
      <c r="E2114" s="720"/>
      <c r="F2114" s="703" t="s">
        <v>486</v>
      </c>
      <c r="G2114" s="703"/>
      <c r="H2114" s="707" t="s">
        <v>243</v>
      </c>
      <c r="I2114" s="708"/>
      <c r="J2114" s="708"/>
      <c r="K2114" s="708"/>
      <c r="L2114" s="709"/>
      <c r="M2114" s="864"/>
      <c r="N2114" s="865"/>
      <c r="O2114" s="864"/>
      <c r="P2114" s="865"/>
      <c r="Q2114" s="864"/>
      <c r="R2114" s="865"/>
      <c r="S2114" s="868"/>
      <c r="T2114" s="869"/>
      <c r="U2114" s="280"/>
      <c r="V2114" s="280"/>
      <c r="W2114" s="628"/>
      <c r="X2114" s="628"/>
      <c r="Y2114" s="281"/>
      <c r="Z2114" s="281"/>
      <c r="AA2114" s="628"/>
      <c r="AB2114" s="628"/>
      <c r="AC2114" s="281"/>
      <c r="AD2114" s="281"/>
      <c r="AE2114" s="60"/>
      <c r="AF2114" s="259"/>
      <c r="AG2114" s="374">
        <f t="shared" si="4932"/>
        <v>18</v>
      </c>
      <c r="AH2114" s="399"/>
      <c r="AK2114" s="412">
        <f t="shared" si="4933"/>
        <v>0</v>
      </c>
      <c r="AL2114" s="379">
        <f t="shared" si="4906"/>
        <v>0</v>
      </c>
      <c r="AM2114" s="380">
        <f t="shared" si="4934"/>
        <v>0</v>
      </c>
      <c r="AN2114" s="292">
        <f t="shared" si="4935"/>
        <v>0</v>
      </c>
      <c r="AO2114" s="388">
        <f t="shared" si="4936"/>
        <v>0</v>
      </c>
      <c r="AP2114" s="379">
        <f t="shared" si="4907"/>
        <v>0</v>
      </c>
      <c r="AQ2114" s="380">
        <f t="shared" si="4937"/>
        <v>0</v>
      </c>
      <c r="AR2114" s="317">
        <f t="shared" si="4938"/>
        <v>0</v>
      </c>
      <c r="AS2114" s="388">
        <f t="shared" si="4939"/>
        <v>0</v>
      </c>
      <c r="AT2114" s="379">
        <f t="shared" si="4908"/>
        <v>0</v>
      </c>
      <c r="AU2114" s="380">
        <f t="shared" si="4940"/>
        <v>0</v>
      </c>
      <c r="AV2114" s="317">
        <f t="shared" si="4941"/>
        <v>0</v>
      </c>
      <c r="AW2114" s="388">
        <f t="shared" si="4942"/>
        <v>0</v>
      </c>
      <c r="AX2114" s="379">
        <f t="shared" si="4909"/>
        <v>0</v>
      </c>
      <c r="AY2114" s="380">
        <f t="shared" si="4943"/>
        <v>0</v>
      </c>
      <c r="AZ2114" s="292">
        <f t="shared" si="4944"/>
        <v>0</v>
      </c>
      <c r="BA2114" s="388">
        <f t="shared" si="4945"/>
        <v>0</v>
      </c>
      <c r="BB2114" s="379">
        <f t="shared" si="4910"/>
        <v>0</v>
      </c>
      <c r="BC2114" s="380">
        <f t="shared" si="4946"/>
        <v>0</v>
      </c>
      <c r="BD2114" s="292">
        <f t="shared" si="4947"/>
        <v>0</v>
      </c>
      <c r="BE2114" s="388">
        <f t="shared" si="4948"/>
        <v>0</v>
      </c>
      <c r="BF2114" s="379">
        <f t="shared" si="4911"/>
        <v>0</v>
      </c>
      <c r="BG2114" s="380">
        <f t="shared" si="4949"/>
        <v>0</v>
      </c>
      <c r="BH2114" s="292">
        <f t="shared" si="4950"/>
        <v>0</v>
      </c>
      <c r="CA2114" s="303"/>
      <c r="CB2114" s="427"/>
      <c r="CC2114" s="375"/>
      <c r="CD2114" s="375"/>
      <c r="CE2114" s="375"/>
      <c r="CF2114" s="375"/>
      <c r="CG2114" s="375"/>
      <c r="CH2114" s="375"/>
      <c r="CI2114" s="375"/>
      <c r="CJ2114" s="375"/>
      <c r="CK2114" s="375"/>
      <c r="CL2114" s="375"/>
      <c r="CM2114" s="375"/>
      <c r="CN2114" s="311"/>
      <c r="CO2114" s="311"/>
      <c r="CP2114" s="311"/>
      <c r="CQ2114" s="311"/>
      <c r="CR2114" s="311"/>
      <c r="CS2114" s="311"/>
      <c r="CT2114" s="311"/>
      <c r="CU2114" s="311"/>
      <c r="CV2114" s="311"/>
      <c r="CW2114" s="311"/>
      <c r="CX2114" s="311"/>
      <c r="CY2114" s="311"/>
      <c r="CZ2114" s="311"/>
      <c r="DA2114" s="311"/>
      <c r="DB2114" s="311"/>
      <c r="DC2114" s="311"/>
      <c r="DD2114" s="311"/>
      <c r="DE2114" s="311"/>
      <c r="DG2114" s="610"/>
      <c r="DH2114" s="611"/>
      <c r="DI2114" s="415"/>
      <c r="DJ2114" s="416"/>
      <c r="DK2114" s="416"/>
      <c r="DL2114" s="416"/>
      <c r="DM2114" s="416"/>
      <c r="DN2114" s="416"/>
      <c r="DO2114" s="416"/>
      <c r="DP2114" s="416"/>
      <c r="DQ2114" s="416"/>
      <c r="DR2114" s="416"/>
      <c r="DS2114" s="416"/>
      <c r="DT2114" s="416"/>
      <c r="DU2114" s="416"/>
      <c r="DV2114" s="416"/>
      <c r="DW2114" s="416"/>
      <c r="DX2114" s="416"/>
      <c r="DY2114" s="416"/>
      <c r="DZ2114" s="416"/>
      <c r="EA2114" s="416"/>
      <c r="EB2114" s="416"/>
      <c r="EC2114" s="416"/>
      <c r="ED2114" s="416"/>
      <c r="EE2114" s="416"/>
      <c r="EF2114" s="416"/>
      <c r="EG2114" s="416"/>
      <c r="EH2114" s="416"/>
      <c r="EI2114" s="416"/>
      <c r="EJ2114" s="416"/>
      <c r="EK2114" s="416"/>
      <c r="EL2114" s="417"/>
    </row>
    <row r="2115" spans="1:143" ht="36" customHeight="1" x14ac:dyDescent="0.25">
      <c r="A2115" s="60"/>
      <c r="B2115" s="60"/>
      <c r="C2115" s="796"/>
      <c r="D2115" s="719"/>
      <c r="E2115" s="720"/>
      <c r="F2115" s="703" t="s">
        <v>487</v>
      </c>
      <c r="G2115" s="703"/>
      <c r="H2115" s="704" t="s">
        <v>488</v>
      </c>
      <c r="I2115" s="705"/>
      <c r="J2115" s="705"/>
      <c r="K2115" s="705"/>
      <c r="L2115" s="706"/>
      <c r="M2115" s="864"/>
      <c r="N2115" s="865"/>
      <c r="O2115" s="864"/>
      <c r="P2115" s="865"/>
      <c r="Q2115" s="864"/>
      <c r="R2115" s="865"/>
      <c r="S2115" s="868"/>
      <c r="T2115" s="869"/>
      <c r="U2115" s="280"/>
      <c r="V2115" s="280"/>
      <c r="W2115" s="628"/>
      <c r="X2115" s="628"/>
      <c r="Y2115" s="281"/>
      <c r="Z2115" s="281"/>
      <c r="AA2115" s="628"/>
      <c r="AB2115" s="628"/>
      <c r="AC2115" s="281"/>
      <c r="AD2115" s="281"/>
      <c r="AE2115" s="60"/>
      <c r="AF2115" s="259"/>
      <c r="AG2115" s="374">
        <f t="shared" si="4932"/>
        <v>18</v>
      </c>
      <c r="AH2115" s="399"/>
      <c r="AK2115" s="412">
        <f t="shared" si="4933"/>
        <v>0</v>
      </c>
      <c r="AL2115" s="379">
        <f t="shared" si="4906"/>
        <v>0</v>
      </c>
      <c r="AM2115" s="380">
        <f t="shared" si="4934"/>
        <v>0</v>
      </c>
      <c r="AN2115" s="292">
        <f t="shared" si="4935"/>
        <v>0</v>
      </c>
      <c r="AO2115" s="388">
        <f t="shared" si="4936"/>
        <v>0</v>
      </c>
      <c r="AP2115" s="379">
        <f t="shared" si="4907"/>
        <v>0</v>
      </c>
      <c r="AQ2115" s="380">
        <f t="shared" si="4937"/>
        <v>0</v>
      </c>
      <c r="AR2115" s="317">
        <f t="shared" si="4938"/>
        <v>0</v>
      </c>
      <c r="AS2115" s="388">
        <f t="shared" si="4939"/>
        <v>0</v>
      </c>
      <c r="AT2115" s="379">
        <f t="shared" si="4908"/>
        <v>0</v>
      </c>
      <c r="AU2115" s="380">
        <f t="shared" si="4940"/>
        <v>0</v>
      </c>
      <c r="AV2115" s="317">
        <f t="shared" si="4941"/>
        <v>0</v>
      </c>
      <c r="AW2115" s="388">
        <f t="shared" si="4942"/>
        <v>0</v>
      </c>
      <c r="AX2115" s="379">
        <f t="shared" si="4909"/>
        <v>0</v>
      </c>
      <c r="AY2115" s="380">
        <f t="shared" si="4943"/>
        <v>0</v>
      </c>
      <c r="AZ2115" s="292">
        <f t="shared" si="4944"/>
        <v>0</v>
      </c>
      <c r="BA2115" s="388">
        <f t="shared" si="4945"/>
        <v>0</v>
      </c>
      <c r="BB2115" s="379">
        <f t="shared" si="4910"/>
        <v>0</v>
      </c>
      <c r="BC2115" s="380">
        <f t="shared" si="4946"/>
        <v>0</v>
      </c>
      <c r="BD2115" s="292">
        <f t="shared" si="4947"/>
        <v>0</v>
      </c>
      <c r="BE2115" s="388">
        <f t="shared" si="4948"/>
        <v>0</v>
      </c>
      <c r="BF2115" s="379">
        <f t="shared" si="4911"/>
        <v>0</v>
      </c>
      <c r="BG2115" s="380">
        <f t="shared" si="4949"/>
        <v>0</v>
      </c>
      <c r="BH2115" s="292">
        <f t="shared" si="4950"/>
        <v>0</v>
      </c>
      <c r="CA2115" s="303"/>
      <c r="CB2115" s="427"/>
      <c r="CC2115" s="375"/>
      <c r="CD2115" s="375"/>
      <c r="CE2115" s="375"/>
      <c r="CF2115" s="375"/>
      <c r="CG2115" s="375"/>
      <c r="CH2115" s="375"/>
      <c r="CI2115" s="375"/>
      <c r="CJ2115" s="375"/>
      <c r="CK2115" s="375"/>
      <c r="CL2115" s="375"/>
      <c r="CM2115" s="375"/>
      <c r="CN2115" s="311"/>
      <c r="CO2115" s="311"/>
      <c r="CP2115" s="311"/>
      <c r="CQ2115" s="311"/>
      <c r="CR2115" s="311"/>
      <c r="CS2115" s="311"/>
      <c r="CT2115" s="311"/>
      <c r="CU2115" s="311"/>
      <c r="CV2115" s="311"/>
      <c r="CW2115" s="311"/>
      <c r="CX2115" s="311"/>
      <c r="CY2115" s="311"/>
      <c r="CZ2115" s="311"/>
      <c r="DA2115" s="311"/>
      <c r="DB2115" s="311"/>
      <c r="DC2115" s="311"/>
      <c r="DD2115" s="311"/>
      <c r="DE2115" s="311"/>
      <c r="DG2115" s="610"/>
      <c r="DH2115" s="611"/>
      <c r="DI2115" s="415"/>
      <c r="DJ2115" s="416"/>
      <c r="DK2115" s="416"/>
      <c r="DL2115" s="416"/>
      <c r="DM2115" s="416"/>
      <c r="DN2115" s="416"/>
      <c r="DO2115" s="416"/>
      <c r="DP2115" s="416"/>
      <c r="DQ2115" s="416"/>
      <c r="DR2115" s="416"/>
      <c r="DS2115" s="416"/>
      <c r="DT2115" s="416"/>
      <c r="DU2115" s="416"/>
      <c r="DV2115" s="416"/>
      <c r="DW2115" s="416"/>
      <c r="DX2115" s="416"/>
      <c r="DY2115" s="416"/>
      <c r="DZ2115" s="416"/>
      <c r="EA2115" s="416"/>
      <c r="EB2115" s="416"/>
      <c r="EC2115" s="416"/>
      <c r="ED2115" s="416"/>
      <c r="EE2115" s="416"/>
      <c r="EF2115" s="416"/>
      <c r="EG2115" s="416"/>
      <c r="EH2115" s="416"/>
      <c r="EI2115" s="416"/>
      <c r="EJ2115" s="416"/>
      <c r="EK2115" s="416"/>
      <c r="EL2115" s="417"/>
    </row>
    <row r="2116" spans="1:143" ht="24" customHeight="1" x14ac:dyDescent="0.25">
      <c r="A2116" s="60"/>
      <c r="B2116" s="60"/>
      <c r="C2116" s="796"/>
      <c r="D2116" s="719"/>
      <c r="E2116" s="720"/>
      <c r="F2116" s="703" t="s">
        <v>489</v>
      </c>
      <c r="G2116" s="703"/>
      <c r="H2116" s="704" t="s">
        <v>490</v>
      </c>
      <c r="I2116" s="705"/>
      <c r="J2116" s="705"/>
      <c r="K2116" s="705"/>
      <c r="L2116" s="706"/>
      <c r="M2116" s="864"/>
      <c r="N2116" s="865"/>
      <c r="O2116" s="864"/>
      <c r="P2116" s="865"/>
      <c r="Q2116" s="864"/>
      <c r="R2116" s="865"/>
      <c r="S2116" s="868"/>
      <c r="T2116" s="869"/>
      <c r="U2116" s="280"/>
      <c r="V2116" s="280"/>
      <c r="W2116" s="628"/>
      <c r="X2116" s="628"/>
      <c r="Y2116" s="281"/>
      <c r="Z2116" s="281"/>
      <c r="AA2116" s="628"/>
      <c r="AB2116" s="628"/>
      <c r="AC2116" s="281"/>
      <c r="AD2116" s="281"/>
      <c r="AE2116" s="60"/>
      <c r="AF2116" s="259"/>
      <c r="AG2116" s="374">
        <f t="shared" si="4932"/>
        <v>18</v>
      </c>
      <c r="AH2116" s="399"/>
      <c r="AK2116" s="412">
        <f t="shared" si="4933"/>
        <v>0</v>
      </c>
      <c r="AL2116" s="379">
        <f t="shared" si="4906"/>
        <v>0</v>
      </c>
      <c r="AM2116" s="380">
        <f t="shared" si="4934"/>
        <v>0</v>
      </c>
      <c r="AN2116" s="292">
        <f t="shared" si="4935"/>
        <v>0</v>
      </c>
      <c r="AO2116" s="388">
        <f t="shared" si="4936"/>
        <v>0</v>
      </c>
      <c r="AP2116" s="379">
        <f t="shared" si="4907"/>
        <v>0</v>
      </c>
      <c r="AQ2116" s="380">
        <f t="shared" si="4937"/>
        <v>0</v>
      </c>
      <c r="AR2116" s="317">
        <f t="shared" si="4938"/>
        <v>0</v>
      </c>
      <c r="AS2116" s="388">
        <f t="shared" si="4939"/>
        <v>0</v>
      </c>
      <c r="AT2116" s="379">
        <f t="shared" si="4908"/>
        <v>0</v>
      </c>
      <c r="AU2116" s="380">
        <f t="shared" si="4940"/>
        <v>0</v>
      </c>
      <c r="AV2116" s="317">
        <f t="shared" si="4941"/>
        <v>0</v>
      </c>
      <c r="AW2116" s="388">
        <f t="shared" si="4942"/>
        <v>0</v>
      </c>
      <c r="AX2116" s="379">
        <f t="shared" si="4909"/>
        <v>0</v>
      </c>
      <c r="AY2116" s="380">
        <f t="shared" si="4943"/>
        <v>0</v>
      </c>
      <c r="AZ2116" s="292">
        <f t="shared" si="4944"/>
        <v>0</v>
      </c>
      <c r="BA2116" s="388">
        <f t="shared" si="4945"/>
        <v>0</v>
      </c>
      <c r="BB2116" s="379">
        <f t="shared" si="4910"/>
        <v>0</v>
      </c>
      <c r="BC2116" s="380">
        <f t="shared" si="4946"/>
        <v>0</v>
      </c>
      <c r="BD2116" s="292">
        <f t="shared" si="4947"/>
        <v>0</v>
      </c>
      <c r="BE2116" s="388">
        <f t="shared" si="4948"/>
        <v>0</v>
      </c>
      <c r="BF2116" s="379">
        <f t="shared" si="4911"/>
        <v>0</v>
      </c>
      <c r="BG2116" s="380">
        <f t="shared" si="4949"/>
        <v>0</v>
      </c>
      <c r="BH2116" s="292">
        <f t="shared" si="4950"/>
        <v>0</v>
      </c>
      <c r="CA2116" s="303"/>
      <c r="CB2116" s="421"/>
      <c r="CC2116" s="375"/>
      <c r="CD2116" s="375"/>
      <c r="CE2116" s="375"/>
      <c r="CF2116" s="375"/>
      <c r="CG2116" s="375"/>
      <c r="CH2116" s="375"/>
      <c r="CI2116" s="375"/>
      <c r="CJ2116" s="375"/>
      <c r="CK2116" s="375"/>
      <c r="CL2116" s="375"/>
      <c r="CM2116" s="375"/>
      <c r="CN2116" s="311"/>
      <c r="CO2116" s="311"/>
      <c r="CP2116" s="311"/>
      <c r="CQ2116" s="311"/>
      <c r="CR2116" s="311"/>
      <c r="CS2116" s="311"/>
      <c r="CT2116" s="311"/>
      <c r="CU2116" s="311"/>
      <c r="CV2116" s="311"/>
      <c r="CW2116" s="311"/>
      <c r="CX2116" s="311"/>
      <c r="CY2116" s="311"/>
      <c r="CZ2116" s="311"/>
      <c r="DA2116" s="311"/>
      <c r="DB2116" s="311"/>
      <c r="DC2116" s="311"/>
      <c r="DD2116" s="311"/>
      <c r="DE2116" s="311"/>
      <c r="DG2116" s="610"/>
      <c r="DH2116" s="611"/>
      <c r="DI2116" s="415"/>
      <c r="DJ2116" s="416"/>
      <c r="DK2116" s="416"/>
      <c r="DL2116" s="416"/>
      <c r="DM2116" s="416"/>
      <c r="DN2116" s="416"/>
      <c r="DO2116" s="416"/>
      <c r="DP2116" s="416"/>
      <c r="DQ2116" s="416"/>
      <c r="DR2116" s="416"/>
      <c r="DS2116" s="416"/>
      <c r="DT2116" s="416"/>
      <c r="DU2116" s="416"/>
      <c r="DV2116" s="416"/>
      <c r="DW2116" s="416"/>
      <c r="DX2116" s="416"/>
      <c r="DY2116" s="416"/>
      <c r="DZ2116" s="416"/>
      <c r="EA2116" s="416"/>
      <c r="EB2116" s="416"/>
      <c r="EC2116" s="416"/>
      <c r="ED2116" s="416"/>
      <c r="EE2116" s="416"/>
      <c r="EF2116" s="416"/>
      <c r="EG2116" s="416"/>
      <c r="EH2116" s="416"/>
      <c r="EI2116" s="416"/>
      <c r="EJ2116" s="416"/>
      <c r="EK2116" s="416"/>
      <c r="EL2116" s="417"/>
    </row>
    <row r="2117" spans="1:143" ht="36" customHeight="1" x14ac:dyDescent="0.25">
      <c r="A2117" s="60"/>
      <c r="B2117" s="60"/>
      <c r="C2117" s="796"/>
      <c r="D2117" s="719"/>
      <c r="E2117" s="720"/>
      <c r="F2117" s="703" t="s">
        <v>491</v>
      </c>
      <c r="G2117" s="703"/>
      <c r="H2117" s="704" t="s">
        <v>492</v>
      </c>
      <c r="I2117" s="705"/>
      <c r="J2117" s="705"/>
      <c r="K2117" s="705"/>
      <c r="L2117" s="706"/>
      <c r="M2117" s="864"/>
      <c r="N2117" s="865"/>
      <c r="O2117" s="864"/>
      <c r="P2117" s="865"/>
      <c r="Q2117" s="864"/>
      <c r="R2117" s="865"/>
      <c r="S2117" s="868"/>
      <c r="T2117" s="869"/>
      <c r="U2117" s="280"/>
      <c r="V2117" s="280"/>
      <c r="W2117" s="628"/>
      <c r="X2117" s="628"/>
      <c r="Y2117" s="281"/>
      <c r="Z2117" s="281"/>
      <c r="AA2117" s="628"/>
      <c r="AB2117" s="628"/>
      <c r="AC2117" s="281"/>
      <c r="AD2117" s="281"/>
      <c r="AE2117" s="60"/>
      <c r="AF2117" s="259"/>
      <c r="AG2117" s="374">
        <f t="shared" si="4932"/>
        <v>18</v>
      </c>
      <c r="AH2117" s="399"/>
      <c r="AK2117" s="412">
        <f t="shared" si="4933"/>
        <v>0</v>
      </c>
      <c r="AL2117" s="379">
        <f t="shared" si="4906"/>
        <v>0</v>
      </c>
      <c r="AM2117" s="380">
        <f t="shared" si="4934"/>
        <v>0</v>
      </c>
      <c r="AN2117" s="292">
        <f t="shared" si="4935"/>
        <v>0</v>
      </c>
      <c r="AO2117" s="388">
        <f t="shared" si="4936"/>
        <v>0</v>
      </c>
      <c r="AP2117" s="379">
        <f t="shared" si="4907"/>
        <v>0</v>
      </c>
      <c r="AQ2117" s="380">
        <f t="shared" si="4937"/>
        <v>0</v>
      </c>
      <c r="AR2117" s="317">
        <f t="shared" si="4938"/>
        <v>0</v>
      </c>
      <c r="AS2117" s="388">
        <f t="shared" si="4939"/>
        <v>0</v>
      </c>
      <c r="AT2117" s="379">
        <f t="shared" si="4908"/>
        <v>0</v>
      </c>
      <c r="AU2117" s="380">
        <f t="shared" si="4940"/>
        <v>0</v>
      </c>
      <c r="AV2117" s="317">
        <f t="shared" si="4941"/>
        <v>0</v>
      </c>
      <c r="AW2117" s="388">
        <f t="shared" si="4942"/>
        <v>0</v>
      </c>
      <c r="AX2117" s="379">
        <f t="shared" si="4909"/>
        <v>0</v>
      </c>
      <c r="AY2117" s="380">
        <f t="shared" si="4943"/>
        <v>0</v>
      </c>
      <c r="AZ2117" s="292">
        <f t="shared" si="4944"/>
        <v>0</v>
      </c>
      <c r="BA2117" s="388">
        <f t="shared" si="4945"/>
        <v>0</v>
      </c>
      <c r="BB2117" s="379">
        <f t="shared" si="4910"/>
        <v>0</v>
      </c>
      <c r="BC2117" s="380">
        <f t="shared" si="4946"/>
        <v>0</v>
      </c>
      <c r="BD2117" s="292">
        <f t="shared" si="4947"/>
        <v>0</v>
      </c>
      <c r="BE2117" s="388">
        <f t="shared" si="4948"/>
        <v>0</v>
      </c>
      <c r="BF2117" s="379">
        <f t="shared" si="4911"/>
        <v>0</v>
      </c>
      <c r="BG2117" s="380">
        <f t="shared" si="4949"/>
        <v>0</v>
      </c>
      <c r="BH2117" s="292">
        <f t="shared" si="4950"/>
        <v>0</v>
      </c>
      <c r="CA2117" s="299" t="s">
        <v>60</v>
      </c>
      <c r="CB2117" s="421"/>
      <c r="CC2117" s="375"/>
      <c r="CD2117" s="375"/>
      <c r="CE2117" s="375"/>
      <c r="CF2117" s="375"/>
      <c r="CG2117" s="375"/>
      <c r="CH2117" s="375"/>
      <c r="CI2117" s="375"/>
      <c r="CJ2117" s="375"/>
      <c r="CK2117" s="375"/>
      <c r="CL2117" s="375"/>
      <c r="CM2117" s="375"/>
      <c r="CN2117" s="423">
        <f t="shared" ref="CN2117" si="5129">IF(M2117="",0,M2117)</f>
        <v>0</v>
      </c>
      <c r="CO2117" s="423">
        <f t="shared" ref="CO2117" si="5130">IF(N2117="",0,N2117)</f>
        <v>0</v>
      </c>
      <c r="CP2117" s="423">
        <f t="shared" ref="CP2117" si="5131">IF(O2117="",0,O2117)</f>
        <v>0</v>
      </c>
      <c r="CQ2117" s="423">
        <f t="shared" ref="CQ2117" si="5132">IF(P2117="",0,P2117)</f>
        <v>0</v>
      </c>
      <c r="CR2117" s="423">
        <f t="shared" ref="CR2117" si="5133">IF(Q2117="",0,Q2117)</f>
        <v>0</v>
      </c>
      <c r="CS2117" s="423">
        <f t="shared" ref="CS2117" si="5134">IF(R2117="",0,R2117)</f>
        <v>0</v>
      </c>
      <c r="CT2117" s="423">
        <f t="shared" ref="CT2117" si="5135">IF(S2117="",0,S2117)</f>
        <v>0</v>
      </c>
      <c r="CU2117" s="423">
        <f t="shared" ref="CU2117" si="5136">IF(T2117="",0,T2117)</f>
        <v>0</v>
      </c>
      <c r="CV2117" s="423">
        <f t="shared" ref="CV2117" si="5137">IF(U2117="",0,U2117)</f>
        <v>0</v>
      </c>
      <c r="CW2117" s="423">
        <f t="shared" ref="CW2117" si="5138">IF(V2117="",0,V2117)</f>
        <v>0</v>
      </c>
      <c r="CX2117" s="423">
        <f t="shared" ref="CX2117" si="5139">IF(W2117="",0,W2117)</f>
        <v>0</v>
      </c>
      <c r="CY2117" s="423">
        <f t="shared" ref="CY2117" si="5140">IF(X2117="",0,X2117)</f>
        <v>0</v>
      </c>
      <c r="CZ2117" s="423">
        <f t="shared" ref="CZ2117" si="5141">IF(Y2117="",0,Y2117)</f>
        <v>0</v>
      </c>
      <c r="DA2117" s="423">
        <f t="shared" ref="DA2117" si="5142">IF(Z2117="",0,Z2117)</f>
        <v>0</v>
      </c>
      <c r="DB2117" s="423">
        <f t="shared" ref="DB2117" si="5143">IF(AA2117="",0,AA2117)</f>
        <v>0</v>
      </c>
      <c r="DC2117" s="423">
        <f t="shared" ref="DC2117" si="5144">IF(AB2117="",0,AB2117)</f>
        <v>0</v>
      </c>
      <c r="DD2117" s="423">
        <f t="shared" ref="DD2117" si="5145">IF(AC2117="",0,AC2117)</f>
        <v>0</v>
      </c>
      <c r="DE2117" s="423">
        <f t="shared" ref="DE2117" si="5146">IF(AD2117="",0,AD2117)</f>
        <v>0</v>
      </c>
      <c r="DG2117" s="610"/>
      <c r="DH2117" s="611"/>
      <c r="DI2117" s="415"/>
      <c r="DJ2117" s="416"/>
      <c r="DK2117" s="416"/>
      <c r="DL2117" s="416"/>
      <c r="DM2117" s="416"/>
      <c r="DN2117" s="416"/>
      <c r="DO2117" s="416"/>
      <c r="DP2117" s="416"/>
      <c r="DQ2117" s="416"/>
      <c r="DR2117" s="416"/>
      <c r="DS2117" s="416"/>
      <c r="DT2117" s="416"/>
      <c r="DU2117" s="416"/>
      <c r="DV2117" s="416"/>
      <c r="DW2117" s="416"/>
      <c r="DX2117" s="416"/>
      <c r="DY2117" s="416"/>
      <c r="DZ2117" s="416"/>
      <c r="EA2117" s="416"/>
      <c r="EB2117" s="416"/>
      <c r="EC2117" s="416"/>
      <c r="ED2117" s="416"/>
      <c r="EE2117" s="416"/>
      <c r="EF2117" s="416"/>
      <c r="EG2117" s="416"/>
      <c r="EH2117" s="416"/>
      <c r="EI2117" s="416"/>
      <c r="EJ2117" s="416"/>
      <c r="EK2117" s="416"/>
      <c r="EL2117" s="417"/>
    </row>
    <row r="2118" spans="1:143" ht="24" customHeight="1" x14ac:dyDescent="0.25">
      <c r="A2118" s="60"/>
      <c r="B2118" s="60"/>
      <c r="C2118" s="796"/>
      <c r="D2118" s="719"/>
      <c r="E2118" s="720"/>
      <c r="F2118" s="716" t="s">
        <v>498</v>
      </c>
      <c r="G2118" s="716"/>
      <c r="H2118" s="188"/>
      <c r="I2118" s="700" t="s">
        <v>493</v>
      </c>
      <c r="J2118" s="700"/>
      <c r="K2118" s="700"/>
      <c r="L2118" s="701"/>
      <c r="M2118" s="864"/>
      <c r="N2118" s="865"/>
      <c r="O2118" s="864"/>
      <c r="P2118" s="865"/>
      <c r="Q2118" s="864"/>
      <c r="R2118" s="865"/>
      <c r="S2118" s="868"/>
      <c r="T2118" s="869"/>
      <c r="U2118" s="280"/>
      <c r="V2118" s="280"/>
      <c r="W2118" s="628"/>
      <c r="X2118" s="628"/>
      <c r="Y2118" s="281"/>
      <c r="Z2118" s="281"/>
      <c r="AA2118" s="628"/>
      <c r="AB2118" s="628"/>
      <c r="AC2118" s="281"/>
      <c r="AD2118" s="281"/>
      <c r="AE2118" s="60"/>
      <c r="AF2118" s="259"/>
      <c r="AG2118" s="374">
        <f t="shared" si="4932"/>
        <v>18</v>
      </c>
      <c r="AH2118" s="399"/>
      <c r="AK2118" s="412">
        <f t="shared" si="4933"/>
        <v>0</v>
      </c>
      <c r="AL2118" s="379">
        <f t="shared" ref="AL2118:AL2149" si="5147">COUNTIF(O2118:R2118,"ns")</f>
        <v>0</v>
      </c>
      <c r="AM2118" s="380">
        <f t="shared" si="4934"/>
        <v>0</v>
      </c>
      <c r="AN2118" s="292">
        <f t="shared" si="4935"/>
        <v>0</v>
      </c>
      <c r="AO2118" s="388">
        <f t="shared" si="4936"/>
        <v>0</v>
      </c>
      <c r="AP2118" s="379">
        <f t="shared" ref="AP2118:AP2149" si="5148">COUNTIF(AC2118,"ns")+COUNTIF(Y2118,"ns")+COUNTIF(U2118,"ns")+COUNTIF(E2273,"ns")+COUNTIF(I2273,"ns")+COUNTIF(M2273,"ns")+COUNTIF(Q2273,"ns")+COUNTIF(U2273,"ns")+COUNTIF(Y2273,"ns")+COUNTIF(AC2273,"ns")</f>
        <v>0</v>
      </c>
      <c r="AQ2118" s="380">
        <f t="shared" si="4937"/>
        <v>0</v>
      </c>
      <c r="AR2118" s="317">
        <f t="shared" si="4938"/>
        <v>0</v>
      </c>
      <c r="AS2118" s="388">
        <f t="shared" si="4939"/>
        <v>0</v>
      </c>
      <c r="AT2118" s="379">
        <f t="shared" ref="AT2118:AT2149" si="5149">COUNTIF(V2118,"ns")+COUNTIF(AD2118,"ns")+COUNTIF(Z2118,"ns")++COUNTIF(F2273,"ns")+COUNTIF(J2273,"ns")+COUNTIF(N2273,"ns")+COUNTIF(R2273,"ns")+COUNTIF(V2273,"ns")+COUNTIF(Z2273,"ns")+COUNTIF(AD2273,"ns")</f>
        <v>0</v>
      </c>
      <c r="AU2118" s="380">
        <f t="shared" si="4940"/>
        <v>0</v>
      </c>
      <c r="AV2118" s="317">
        <f t="shared" si="4941"/>
        <v>0</v>
      </c>
      <c r="AW2118" s="388">
        <f t="shared" si="4942"/>
        <v>0</v>
      </c>
      <c r="AX2118" s="379">
        <f t="shared" ref="AX2118:AX2149" si="5150">COUNTIF(U2118:V2118,"ns")</f>
        <v>0</v>
      </c>
      <c r="AY2118" s="380">
        <f t="shared" si="4943"/>
        <v>0</v>
      </c>
      <c r="AZ2118" s="292">
        <f t="shared" si="4944"/>
        <v>0</v>
      </c>
      <c r="BA2118" s="388">
        <f t="shared" si="4945"/>
        <v>0</v>
      </c>
      <c r="BB2118" s="379">
        <f t="shared" ref="BB2118:BB2149" si="5151">COUNTIF(Y2118:Z2118,"ns")</f>
        <v>0</v>
      </c>
      <c r="BC2118" s="380">
        <f t="shared" si="4946"/>
        <v>0</v>
      </c>
      <c r="BD2118" s="292">
        <f t="shared" si="4947"/>
        <v>0</v>
      </c>
      <c r="BE2118" s="388">
        <f t="shared" si="4948"/>
        <v>0</v>
      </c>
      <c r="BF2118" s="379">
        <f t="shared" ref="BF2118:BF2149" si="5152">COUNTIF(AC2118:AD2118,"ns")</f>
        <v>0</v>
      </c>
      <c r="BG2118" s="380">
        <f t="shared" si="4949"/>
        <v>0</v>
      </c>
      <c r="BH2118" s="292">
        <f t="shared" si="4950"/>
        <v>0</v>
      </c>
      <c r="CA2118" s="299" t="s">
        <v>1917</v>
      </c>
      <c r="CB2118" s="421"/>
      <c r="CC2118" s="375"/>
      <c r="CD2118" s="375"/>
      <c r="CE2118" s="375"/>
      <c r="CF2118" s="375"/>
      <c r="CG2118" s="375"/>
      <c r="CH2118" s="375"/>
      <c r="CI2118" s="375"/>
      <c r="CJ2118" s="375"/>
      <c r="CK2118" s="375"/>
      <c r="CL2118" s="375"/>
      <c r="CM2118" s="375"/>
      <c r="CN2118" s="301">
        <f t="shared" ref="CN2118" si="5153">SUM(M2118:M2122)</f>
        <v>0</v>
      </c>
      <c r="CO2118" s="301">
        <f t="shared" ref="CO2118" si="5154">SUM(N2118:N2122)</f>
        <v>0</v>
      </c>
      <c r="CP2118" s="301">
        <f t="shared" ref="CP2118" si="5155">SUM(O2118:O2122)</f>
        <v>0</v>
      </c>
      <c r="CQ2118" s="301">
        <f t="shared" ref="CQ2118" si="5156">SUM(P2118:P2122)</f>
        <v>0</v>
      </c>
      <c r="CR2118" s="301">
        <f t="shared" ref="CR2118" si="5157">SUM(Q2118:Q2122)</f>
        <v>0</v>
      </c>
      <c r="CS2118" s="301">
        <f t="shared" ref="CS2118" si="5158">SUM(R2118:R2122)</f>
        <v>0</v>
      </c>
      <c r="CT2118" s="301">
        <f t="shared" ref="CT2118" si="5159">SUM(S2118:S2122)</f>
        <v>0</v>
      </c>
      <c r="CU2118" s="301">
        <f t="shared" ref="CU2118" si="5160">SUM(T2118:T2122)</f>
        <v>0</v>
      </c>
      <c r="CV2118" s="301">
        <f t="shared" ref="CV2118" si="5161">SUM(U2118:U2122)</f>
        <v>0</v>
      </c>
      <c r="CW2118" s="301">
        <f t="shared" ref="CW2118" si="5162">SUM(V2118:V2122)</f>
        <v>0</v>
      </c>
      <c r="CX2118" s="301">
        <f t="shared" ref="CX2118" si="5163">SUM(W2118:W2122)</f>
        <v>0</v>
      </c>
      <c r="CY2118" s="301">
        <f t="shared" ref="CY2118" si="5164">SUM(X2118:X2122)</f>
        <v>0</v>
      </c>
      <c r="CZ2118" s="301">
        <f t="shared" ref="CZ2118" si="5165">SUM(Y2118:Y2122)</f>
        <v>0</v>
      </c>
      <c r="DA2118" s="301">
        <f t="shared" ref="DA2118" si="5166">SUM(Z2118:Z2122)</f>
        <v>0</v>
      </c>
      <c r="DB2118" s="301">
        <f t="shared" ref="DB2118" si="5167">SUM(AA2118:AA2122)</f>
        <v>0</v>
      </c>
      <c r="DC2118" s="301">
        <f t="shared" ref="DC2118" si="5168">SUM(AB2118:AB2122)</f>
        <v>0</v>
      </c>
      <c r="DD2118" s="301">
        <f t="shared" ref="DD2118" si="5169">SUM(AC2118:AC2122)</f>
        <v>0</v>
      </c>
      <c r="DE2118" s="301">
        <f t="shared" ref="DE2118" si="5170">SUM(AD2118:AD2122)</f>
        <v>0</v>
      </c>
      <c r="DG2118" s="616"/>
      <c r="DH2118" s="617"/>
      <c r="DI2118" s="415"/>
      <c r="DJ2118" s="416"/>
      <c r="DK2118" s="416"/>
      <c r="DL2118" s="416"/>
      <c r="DM2118" s="416"/>
      <c r="DN2118" s="416"/>
      <c r="DO2118" s="416"/>
      <c r="DP2118" s="416"/>
      <c r="DQ2118" s="416"/>
      <c r="DR2118" s="416"/>
      <c r="DS2118" s="416"/>
      <c r="DT2118" s="416"/>
      <c r="DU2118" s="416"/>
      <c r="DV2118" s="416"/>
      <c r="DW2118" s="416"/>
      <c r="DX2118" s="416"/>
      <c r="DY2118" s="416"/>
      <c r="DZ2118" s="416"/>
      <c r="EA2118" s="416"/>
      <c r="EB2118" s="416"/>
      <c r="EC2118" s="416"/>
      <c r="ED2118" s="416"/>
      <c r="EE2118" s="416"/>
      <c r="EF2118" s="416"/>
      <c r="EG2118" s="416"/>
      <c r="EH2118" s="416"/>
      <c r="EI2118" s="416"/>
      <c r="EJ2118" s="416"/>
      <c r="EK2118" s="416"/>
      <c r="EL2118" s="417"/>
    </row>
    <row r="2119" spans="1:143" ht="36" customHeight="1" x14ac:dyDescent="0.25">
      <c r="A2119" s="60"/>
      <c r="B2119" s="60"/>
      <c r="C2119" s="796"/>
      <c r="D2119" s="719"/>
      <c r="E2119" s="720"/>
      <c r="F2119" s="716" t="s">
        <v>499</v>
      </c>
      <c r="G2119" s="716"/>
      <c r="H2119" s="188"/>
      <c r="I2119" s="700" t="s">
        <v>494</v>
      </c>
      <c r="J2119" s="700"/>
      <c r="K2119" s="700"/>
      <c r="L2119" s="701"/>
      <c r="M2119" s="864"/>
      <c r="N2119" s="865"/>
      <c r="O2119" s="864"/>
      <c r="P2119" s="865"/>
      <c r="Q2119" s="864"/>
      <c r="R2119" s="865"/>
      <c r="S2119" s="868"/>
      <c r="T2119" s="869"/>
      <c r="U2119" s="280"/>
      <c r="V2119" s="280"/>
      <c r="W2119" s="628"/>
      <c r="X2119" s="628"/>
      <c r="Y2119" s="281"/>
      <c r="Z2119" s="281"/>
      <c r="AA2119" s="628"/>
      <c r="AB2119" s="628"/>
      <c r="AC2119" s="281"/>
      <c r="AD2119" s="281"/>
      <c r="AE2119" s="60"/>
      <c r="AF2119" s="259"/>
      <c r="AG2119" s="374">
        <f t="shared" si="4932"/>
        <v>18</v>
      </c>
      <c r="AH2119" s="399"/>
      <c r="AK2119" s="412">
        <f t="shared" si="4933"/>
        <v>0</v>
      </c>
      <c r="AL2119" s="379">
        <f t="shared" si="5147"/>
        <v>0</v>
      </c>
      <c r="AM2119" s="380">
        <f t="shared" si="4934"/>
        <v>0</v>
      </c>
      <c r="AN2119" s="292">
        <f t="shared" si="4935"/>
        <v>0</v>
      </c>
      <c r="AO2119" s="388">
        <f t="shared" si="4936"/>
        <v>0</v>
      </c>
      <c r="AP2119" s="379">
        <f t="shared" si="5148"/>
        <v>0</v>
      </c>
      <c r="AQ2119" s="380">
        <f t="shared" si="4937"/>
        <v>0</v>
      </c>
      <c r="AR2119" s="317">
        <f t="shared" si="4938"/>
        <v>0</v>
      </c>
      <c r="AS2119" s="388">
        <f t="shared" si="4939"/>
        <v>0</v>
      </c>
      <c r="AT2119" s="379">
        <f t="shared" si="5149"/>
        <v>0</v>
      </c>
      <c r="AU2119" s="380">
        <f t="shared" si="4940"/>
        <v>0</v>
      </c>
      <c r="AV2119" s="317">
        <f t="shared" si="4941"/>
        <v>0</v>
      </c>
      <c r="AW2119" s="388">
        <f t="shared" si="4942"/>
        <v>0</v>
      </c>
      <c r="AX2119" s="379">
        <f t="shared" si="5150"/>
        <v>0</v>
      </c>
      <c r="AY2119" s="380">
        <f t="shared" si="4943"/>
        <v>0</v>
      </c>
      <c r="AZ2119" s="292">
        <f t="shared" si="4944"/>
        <v>0</v>
      </c>
      <c r="BA2119" s="388">
        <f t="shared" si="4945"/>
        <v>0</v>
      </c>
      <c r="BB2119" s="379">
        <f t="shared" si="5151"/>
        <v>0</v>
      </c>
      <c r="BC2119" s="380">
        <f t="shared" si="4946"/>
        <v>0</v>
      </c>
      <c r="BD2119" s="292">
        <f t="shared" si="4947"/>
        <v>0</v>
      </c>
      <c r="BE2119" s="388">
        <f t="shared" si="4948"/>
        <v>0</v>
      </c>
      <c r="BF2119" s="379">
        <f t="shared" si="5152"/>
        <v>0</v>
      </c>
      <c r="BG2119" s="380">
        <f t="shared" si="4949"/>
        <v>0</v>
      </c>
      <c r="BH2119" s="292">
        <f t="shared" si="4950"/>
        <v>0</v>
      </c>
      <c r="CA2119" s="299" t="s">
        <v>1910</v>
      </c>
      <c r="CB2119" s="421"/>
      <c r="CC2119" s="375"/>
      <c r="CD2119" s="375"/>
      <c r="CE2119" s="375"/>
      <c r="CF2119" s="375"/>
      <c r="CG2119" s="375"/>
      <c r="CH2119" s="375"/>
      <c r="CI2119" s="375"/>
      <c r="CJ2119" s="375"/>
      <c r="CK2119" s="375"/>
      <c r="CL2119" s="375"/>
      <c r="CM2119" s="375"/>
      <c r="CN2119" s="422">
        <f t="shared" ref="CN2119" si="5171">IF(CN2117="NA",COUNTIF(M2118:M2122,"NA"),COUNTIF(M2118:M2122,"NS"))</f>
        <v>0</v>
      </c>
      <c r="CO2119" s="422">
        <f t="shared" ref="CO2119" si="5172">IF(CO2117="NA",COUNTIF(N2118:N2122,"NA"),COUNTIF(N2118:N2122,"NS"))</f>
        <v>0</v>
      </c>
      <c r="CP2119" s="422">
        <f t="shared" ref="CP2119" si="5173">IF(CP2117="NA",COUNTIF(O2118:O2122,"NA"),COUNTIF(O2118:O2122,"NS"))</f>
        <v>0</v>
      </c>
      <c r="CQ2119" s="422">
        <f t="shared" ref="CQ2119" si="5174">IF(CQ2117="NA",COUNTIF(P2118:P2122,"NA"),COUNTIF(P2118:P2122,"NS"))</f>
        <v>0</v>
      </c>
      <c r="CR2119" s="422">
        <f t="shared" ref="CR2119" si="5175">IF(CR2117="NA",COUNTIF(Q2118:Q2122,"NA"),COUNTIF(Q2118:Q2122,"NS"))</f>
        <v>0</v>
      </c>
      <c r="CS2119" s="422">
        <f t="shared" ref="CS2119" si="5176">IF(CS2117="NA",COUNTIF(R2118:R2122,"NA"),COUNTIF(R2118:R2122,"NS"))</f>
        <v>0</v>
      </c>
      <c r="CT2119" s="422">
        <f t="shared" ref="CT2119" si="5177">IF(CT2117="NA",COUNTIF(S2118:S2122,"NA"),COUNTIF(S2118:S2122,"NS"))</f>
        <v>0</v>
      </c>
      <c r="CU2119" s="422">
        <f t="shared" ref="CU2119" si="5178">IF(CU2117="NA",COUNTIF(T2118:T2122,"NA"),COUNTIF(T2118:T2122,"NS"))</f>
        <v>0</v>
      </c>
      <c r="CV2119" s="422">
        <f t="shared" ref="CV2119" si="5179">IF(CV2117="NA",COUNTIF(U2118:U2122,"NA"),COUNTIF(U2118:U2122,"NS"))</f>
        <v>0</v>
      </c>
      <c r="CW2119" s="422">
        <f t="shared" ref="CW2119" si="5180">IF(CW2117="NA",COUNTIF(V2118:V2122,"NA"),COUNTIF(V2118:V2122,"NS"))</f>
        <v>0</v>
      </c>
      <c r="CX2119" s="422">
        <f t="shared" ref="CX2119" si="5181">IF(CX2117="NA",COUNTIF(W2118:W2122,"NA"),COUNTIF(W2118:W2122,"NS"))</f>
        <v>0</v>
      </c>
      <c r="CY2119" s="422">
        <f t="shared" ref="CY2119" si="5182">IF(CY2117="NA",COUNTIF(X2118:X2122,"NA"),COUNTIF(X2118:X2122,"NS"))</f>
        <v>0</v>
      </c>
      <c r="CZ2119" s="422">
        <f t="shared" ref="CZ2119" si="5183">IF(CZ2117="NA",COUNTIF(Y2118:Y2122,"NA"),COUNTIF(Y2118:Y2122,"NS"))</f>
        <v>0</v>
      </c>
      <c r="DA2119" s="422">
        <f t="shared" ref="DA2119" si="5184">IF(DA2117="NA",COUNTIF(Z2118:Z2122,"NA"),COUNTIF(Z2118:Z2122,"NS"))</f>
        <v>0</v>
      </c>
      <c r="DB2119" s="422">
        <f t="shared" ref="DB2119" si="5185">IF(DB2117="NA",COUNTIF(AA2118:AA2122,"NA"),COUNTIF(AA2118:AA2122,"NS"))</f>
        <v>0</v>
      </c>
      <c r="DC2119" s="422">
        <f t="shared" ref="DC2119" si="5186">IF(DC2117="NA",COUNTIF(AB2118:AB2122,"NA"),COUNTIF(AB2118:AB2122,"NS"))</f>
        <v>0</v>
      </c>
      <c r="DD2119" s="422">
        <f t="shared" ref="DD2119" si="5187">IF(DD2117="NA",COUNTIF(AC2118:AC2122,"NA"),COUNTIF(AC2118:AC2122,"NS"))</f>
        <v>0</v>
      </c>
      <c r="DE2119" s="422">
        <f t="shared" ref="DE2119" si="5188">IF(DE2117="NA",COUNTIF(AD2118:AD2122,"NA"),COUNTIF(AD2118:AD2122,"NS"))</f>
        <v>0</v>
      </c>
      <c r="DG2119" s="616"/>
      <c r="DH2119" s="617"/>
      <c r="DI2119" s="415"/>
      <c r="DJ2119" s="416"/>
      <c r="DK2119" s="416"/>
      <c r="DL2119" s="416"/>
      <c r="DM2119" s="416"/>
      <c r="DN2119" s="416"/>
      <c r="DO2119" s="416"/>
      <c r="DP2119" s="416"/>
      <c r="DQ2119" s="416"/>
      <c r="DR2119" s="416"/>
      <c r="DS2119" s="416"/>
      <c r="DT2119" s="416"/>
      <c r="DU2119" s="416"/>
      <c r="DV2119" s="416"/>
      <c r="DW2119" s="416"/>
      <c r="DX2119" s="416"/>
      <c r="DY2119" s="416"/>
      <c r="DZ2119" s="416"/>
      <c r="EA2119" s="416"/>
      <c r="EB2119" s="416"/>
      <c r="EC2119" s="416"/>
      <c r="ED2119" s="416"/>
      <c r="EE2119" s="416"/>
      <c r="EF2119" s="416"/>
      <c r="EG2119" s="416"/>
      <c r="EH2119" s="416"/>
      <c r="EI2119" s="416"/>
      <c r="EJ2119" s="416"/>
      <c r="EK2119" s="416"/>
      <c r="EL2119" s="417"/>
    </row>
    <row r="2120" spans="1:143" ht="24" customHeight="1" x14ac:dyDescent="0.25">
      <c r="A2120" s="60"/>
      <c r="B2120" s="60"/>
      <c r="C2120" s="796"/>
      <c r="D2120" s="719"/>
      <c r="E2120" s="720"/>
      <c r="F2120" s="716" t="s">
        <v>500</v>
      </c>
      <c r="G2120" s="716"/>
      <c r="H2120" s="188"/>
      <c r="I2120" s="700" t="s">
        <v>495</v>
      </c>
      <c r="J2120" s="700"/>
      <c r="K2120" s="700"/>
      <c r="L2120" s="701"/>
      <c r="M2120" s="864"/>
      <c r="N2120" s="865"/>
      <c r="O2120" s="864"/>
      <c r="P2120" s="865"/>
      <c r="Q2120" s="864"/>
      <c r="R2120" s="865"/>
      <c r="S2120" s="868"/>
      <c r="T2120" s="869"/>
      <c r="U2120" s="280"/>
      <c r="V2120" s="280"/>
      <c r="W2120" s="628"/>
      <c r="X2120" s="628"/>
      <c r="Y2120" s="281"/>
      <c r="Z2120" s="281"/>
      <c r="AA2120" s="628"/>
      <c r="AB2120" s="628"/>
      <c r="AC2120" s="281"/>
      <c r="AD2120" s="281"/>
      <c r="AE2120" s="60"/>
      <c r="AF2120" s="259"/>
      <c r="AG2120" s="374">
        <f t="shared" si="4932"/>
        <v>18</v>
      </c>
      <c r="AH2120" s="399"/>
      <c r="AK2120" s="412">
        <f t="shared" si="4933"/>
        <v>0</v>
      </c>
      <c r="AL2120" s="379">
        <f t="shared" si="5147"/>
        <v>0</v>
      </c>
      <c r="AM2120" s="380">
        <f t="shared" si="4934"/>
        <v>0</v>
      </c>
      <c r="AN2120" s="292">
        <f t="shared" si="4935"/>
        <v>0</v>
      </c>
      <c r="AO2120" s="388">
        <f t="shared" si="4936"/>
        <v>0</v>
      </c>
      <c r="AP2120" s="379">
        <f t="shared" si="5148"/>
        <v>0</v>
      </c>
      <c r="AQ2120" s="380">
        <f t="shared" si="4937"/>
        <v>0</v>
      </c>
      <c r="AR2120" s="317">
        <f t="shared" si="4938"/>
        <v>0</v>
      </c>
      <c r="AS2120" s="388">
        <f t="shared" si="4939"/>
        <v>0</v>
      </c>
      <c r="AT2120" s="379">
        <f t="shared" si="5149"/>
        <v>0</v>
      </c>
      <c r="AU2120" s="380">
        <f t="shared" si="4940"/>
        <v>0</v>
      </c>
      <c r="AV2120" s="317">
        <f t="shared" si="4941"/>
        <v>0</v>
      </c>
      <c r="AW2120" s="388">
        <f t="shared" si="4942"/>
        <v>0</v>
      </c>
      <c r="AX2120" s="379">
        <f t="shared" si="5150"/>
        <v>0</v>
      </c>
      <c r="AY2120" s="380">
        <f t="shared" si="4943"/>
        <v>0</v>
      </c>
      <c r="AZ2120" s="292">
        <f t="shared" si="4944"/>
        <v>0</v>
      </c>
      <c r="BA2120" s="388">
        <f t="shared" si="4945"/>
        <v>0</v>
      </c>
      <c r="BB2120" s="379">
        <f t="shared" si="5151"/>
        <v>0</v>
      </c>
      <c r="BC2120" s="380">
        <f t="shared" si="4946"/>
        <v>0</v>
      </c>
      <c r="BD2120" s="292">
        <f t="shared" si="4947"/>
        <v>0</v>
      </c>
      <c r="BE2120" s="388">
        <f t="shared" si="4948"/>
        <v>0</v>
      </c>
      <c r="BF2120" s="379">
        <f t="shared" si="5152"/>
        <v>0</v>
      </c>
      <c r="BG2120" s="380">
        <f t="shared" si="4949"/>
        <v>0</v>
      </c>
      <c r="BH2120" s="292">
        <f t="shared" si="4950"/>
        <v>0</v>
      </c>
      <c r="CA2120" s="299" t="s">
        <v>1918</v>
      </c>
      <c r="CB2120" s="427"/>
      <c r="CC2120" s="375"/>
      <c r="CD2120" s="375"/>
      <c r="CE2120" s="375"/>
      <c r="CF2120" s="375"/>
      <c r="CG2120" s="375"/>
      <c r="CH2120" s="375"/>
      <c r="CI2120" s="375"/>
      <c r="CJ2120" s="375"/>
      <c r="CK2120" s="375"/>
      <c r="CL2120" s="375"/>
      <c r="CM2120" s="375"/>
      <c r="CN2120" s="425">
        <f t="shared" ref="CN2120:DD2120" si="5189">IF(OR(AND(CN2117=0,CN2119&gt;0),AND(CN2117="NS",CN2118&gt;0),AND(CN2117="NS",CN2118=0,CN2119=0)),1,IF(OR(AND(CN2119&gt;=2,CN2118&lt;CN2117),AND(CN2117="NS",CN2118=0,CN2119&gt;0),OR(CN2117=CN2118,AND(CN2117="",CN2119=0,CN2118=0))),0,1))</f>
        <v>0</v>
      </c>
      <c r="CO2120" s="425">
        <f t="shared" si="5189"/>
        <v>0</v>
      </c>
      <c r="CP2120" s="425">
        <f t="shared" si="5189"/>
        <v>0</v>
      </c>
      <c r="CQ2120" s="425">
        <f t="shared" si="5189"/>
        <v>0</v>
      </c>
      <c r="CR2120" s="425">
        <f t="shared" si="5189"/>
        <v>0</v>
      </c>
      <c r="CS2120" s="425">
        <f t="shared" si="5189"/>
        <v>0</v>
      </c>
      <c r="CT2120" s="425">
        <f t="shared" si="5189"/>
        <v>0</v>
      </c>
      <c r="CU2120" s="425">
        <f t="shared" si="5189"/>
        <v>0</v>
      </c>
      <c r="CV2120" s="425">
        <f t="shared" si="5189"/>
        <v>0</v>
      </c>
      <c r="CW2120" s="425">
        <f t="shared" si="5189"/>
        <v>0</v>
      </c>
      <c r="CX2120" s="425">
        <f t="shared" si="5189"/>
        <v>0</v>
      </c>
      <c r="CY2120" s="425">
        <f t="shared" si="5189"/>
        <v>0</v>
      </c>
      <c r="CZ2120" s="425">
        <f t="shared" si="5189"/>
        <v>0</v>
      </c>
      <c r="DA2120" s="425">
        <f t="shared" si="5189"/>
        <v>0</v>
      </c>
      <c r="DB2120" s="425">
        <f t="shared" si="5189"/>
        <v>0</v>
      </c>
      <c r="DC2120" s="425">
        <f t="shared" si="5189"/>
        <v>0</v>
      </c>
      <c r="DD2120" s="425">
        <f t="shared" si="5189"/>
        <v>0</v>
      </c>
      <c r="DE2120" s="425">
        <f t="shared" ref="DE2120" si="5190">IF(OR(AND(DE2117=0,DE2119&gt;0),AND(DE2117="NS",DE2118&gt;0),AND(DE2117="NS",DE2118=0,DE2119=0)),1,IF(OR(AND(DE2119&gt;=2,DE2118&lt;DE2117),AND(DE2117="NS",DE2118=0,DE2119&gt;0),OR(DE2117=DE2118,AND(DE2117="",DE2119=0,DE2118=0))),0,1))</f>
        <v>0</v>
      </c>
      <c r="DF2120" s="400">
        <f>SUM(CN2120:DE2120)</f>
        <v>0</v>
      </c>
      <c r="DG2120" s="616"/>
      <c r="DH2120" s="617"/>
      <c r="DI2120" s="415"/>
      <c r="DJ2120" s="416"/>
      <c r="DK2120" s="416"/>
      <c r="DL2120" s="416"/>
      <c r="DM2120" s="416"/>
      <c r="DN2120" s="416"/>
      <c r="DO2120" s="416"/>
      <c r="DP2120" s="416"/>
      <c r="DQ2120" s="416"/>
      <c r="DR2120" s="416"/>
      <c r="DS2120" s="416"/>
      <c r="DT2120" s="416"/>
      <c r="DU2120" s="416"/>
      <c r="DV2120" s="416"/>
      <c r="DW2120" s="416"/>
      <c r="DX2120" s="416"/>
      <c r="DY2120" s="416"/>
      <c r="DZ2120" s="416"/>
      <c r="EA2120" s="416"/>
      <c r="EB2120" s="416"/>
      <c r="EC2120" s="416"/>
      <c r="ED2120" s="416"/>
      <c r="EE2120" s="416"/>
      <c r="EF2120" s="416"/>
      <c r="EG2120" s="416"/>
      <c r="EH2120" s="416"/>
      <c r="EI2120" s="416"/>
      <c r="EJ2120" s="416"/>
      <c r="EK2120" s="416"/>
      <c r="EL2120" s="417"/>
    </row>
    <row r="2121" spans="1:143" ht="48" customHeight="1" x14ac:dyDescent="0.25">
      <c r="A2121" s="60"/>
      <c r="B2121" s="60"/>
      <c r="C2121" s="796"/>
      <c r="D2121" s="719"/>
      <c r="E2121" s="720"/>
      <c r="F2121" s="716" t="s">
        <v>501</v>
      </c>
      <c r="G2121" s="716"/>
      <c r="H2121" s="188"/>
      <c r="I2121" s="700" t="s">
        <v>496</v>
      </c>
      <c r="J2121" s="700"/>
      <c r="K2121" s="700"/>
      <c r="L2121" s="701"/>
      <c r="M2121" s="864"/>
      <c r="N2121" s="865"/>
      <c r="O2121" s="864"/>
      <c r="P2121" s="865"/>
      <c r="Q2121" s="864"/>
      <c r="R2121" s="865"/>
      <c r="S2121" s="868"/>
      <c r="T2121" s="869"/>
      <c r="U2121" s="280"/>
      <c r="V2121" s="280"/>
      <c r="W2121" s="628"/>
      <c r="X2121" s="628"/>
      <c r="Y2121" s="281"/>
      <c r="Z2121" s="281"/>
      <c r="AA2121" s="628"/>
      <c r="AB2121" s="628"/>
      <c r="AC2121" s="281"/>
      <c r="AD2121" s="281"/>
      <c r="AE2121" s="60"/>
      <c r="AF2121" s="259"/>
      <c r="AG2121" s="374">
        <f t="shared" si="4932"/>
        <v>18</v>
      </c>
      <c r="AH2121" s="399"/>
      <c r="AK2121" s="412">
        <f t="shared" si="4933"/>
        <v>0</v>
      </c>
      <c r="AL2121" s="379">
        <f t="shared" si="5147"/>
        <v>0</v>
      </c>
      <c r="AM2121" s="380">
        <f t="shared" si="4934"/>
        <v>0</v>
      </c>
      <c r="AN2121" s="292">
        <f t="shared" si="4935"/>
        <v>0</v>
      </c>
      <c r="AO2121" s="388">
        <f t="shared" si="4936"/>
        <v>0</v>
      </c>
      <c r="AP2121" s="379">
        <f t="shared" si="5148"/>
        <v>0</v>
      </c>
      <c r="AQ2121" s="380">
        <f t="shared" si="4937"/>
        <v>0</v>
      </c>
      <c r="AR2121" s="317">
        <f t="shared" si="4938"/>
        <v>0</v>
      </c>
      <c r="AS2121" s="388">
        <f t="shared" si="4939"/>
        <v>0</v>
      </c>
      <c r="AT2121" s="379">
        <f t="shared" si="5149"/>
        <v>0</v>
      </c>
      <c r="AU2121" s="380">
        <f t="shared" si="4940"/>
        <v>0</v>
      </c>
      <c r="AV2121" s="317">
        <f t="shared" si="4941"/>
        <v>0</v>
      </c>
      <c r="AW2121" s="388">
        <f t="shared" si="4942"/>
        <v>0</v>
      </c>
      <c r="AX2121" s="379">
        <f t="shared" si="5150"/>
        <v>0</v>
      </c>
      <c r="AY2121" s="380">
        <f t="shared" si="4943"/>
        <v>0</v>
      </c>
      <c r="AZ2121" s="292">
        <f t="shared" si="4944"/>
        <v>0</v>
      </c>
      <c r="BA2121" s="388">
        <f t="shared" si="4945"/>
        <v>0</v>
      </c>
      <c r="BB2121" s="379">
        <f t="shared" si="5151"/>
        <v>0</v>
      </c>
      <c r="BC2121" s="380">
        <f t="shared" si="4946"/>
        <v>0</v>
      </c>
      <c r="BD2121" s="292">
        <f t="shared" si="4947"/>
        <v>0</v>
      </c>
      <c r="BE2121" s="388">
        <f t="shared" si="4948"/>
        <v>0</v>
      </c>
      <c r="BF2121" s="379">
        <f t="shared" si="5152"/>
        <v>0</v>
      </c>
      <c r="BG2121" s="380">
        <f t="shared" si="4949"/>
        <v>0</v>
      </c>
      <c r="BH2121" s="292">
        <f t="shared" si="4950"/>
        <v>0</v>
      </c>
      <c r="CA2121" s="309"/>
      <c r="CB2121" s="427"/>
      <c r="CC2121" s="375"/>
      <c r="CD2121" s="375"/>
      <c r="CE2121" s="375"/>
      <c r="CF2121" s="375"/>
      <c r="CG2121" s="375"/>
      <c r="CH2121" s="375"/>
      <c r="CI2121" s="375"/>
      <c r="CJ2121" s="375"/>
      <c r="CK2121" s="375"/>
      <c r="CL2121" s="375"/>
      <c r="CM2121" s="375"/>
      <c r="CN2121" s="311"/>
      <c r="CO2121" s="311"/>
      <c r="CP2121" s="311"/>
      <c r="CQ2121" s="311"/>
      <c r="CR2121" s="311"/>
      <c r="CS2121" s="311"/>
      <c r="CT2121" s="311"/>
      <c r="CU2121" s="311"/>
      <c r="CV2121" s="311"/>
      <c r="CW2121" s="311"/>
      <c r="CX2121" s="311"/>
      <c r="CY2121" s="311"/>
      <c r="CZ2121" s="311"/>
      <c r="DA2121" s="311"/>
      <c r="DB2121" s="311"/>
      <c r="DC2121" s="311"/>
      <c r="DD2121" s="311"/>
      <c r="DE2121" s="311"/>
      <c r="DG2121" s="616"/>
      <c r="DH2121" s="617"/>
      <c r="DI2121" s="415"/>
      <c r="DJ2121" s="416"/>
      <c r="DK2121" s="416"/>
      <c r="DL2121" s="416"/>
      <c r="DM2121" s="416"/>
      <c r="DN2121" s="416"/>
      <c r="DO2121" s="416"/>
      <c r="DP2121" s="416"/>
      <c r="DQ2121" s="416"/>
      <c r="DR2121" s="416"/>
      <c r="DS2121" s="416"/>
      <c r="DT2121" s="416"/>
      <c r="DU2121" s="416"/>
      <c r="DV2121" s="416"/>
      <c r="DW2121" s="416"/>
      <c r="DX2121" s="416"/>
      <c r="DY2121" s="416"/>
      <c r="DZ2121" s="416"/>
      <c r="EA2121" s="416"/>
      <c r="EB2121" s="416"/>
      <c r="EC2121" s="416"/>
      <c r="ED2121" s="416"/>
      <c r="EE2121" s="416"/>
      <c r="EF2121" s="416"/>
      <c r="EG2121" s="416"/>
      <c r="EH2121" s="416"/>
      <c r="EI2121" s="416"/>
      <c r="EJ2121" s="416"/>
      <c r="EK2121" s="416"/>
      <c r="EL2121" s="417"/>
    </row>
    <row r="2122" spans="1:143" ht="60" customHeight="1" x14ac:dyDescent="0.25">
      <c r="A2122" s="60"/>
      <c r="B2122" s="60"/>
      <c r="C2122" s="796"/>
      <c r="D2122" s="719"/>
      <c r="E2122" s="720"/>
      <c r="F2122" s="716" t="s">
        <v>502</v>
      </c>
      <c r="G2122" s="716"/>
      <c r="H2122" s="188"/>
      <c r="I2122" s="700" t="s">
        <v>497</v>
      </c>
      <c r="J2122" s="700"/>
      <c r="K2122" s="700"/>
      <c r="L2122" s="701"/>
      <c r="M2122" s="864"/>
      <c r="N2122" s="865"/>
      <c r="O2122" s="864"/>
      <c r="P2122" s="865"/>
      <c r="Q2122" s="864"/>
      <c r="R2122" s="865"/>
      <c r="S2122" s="868"/>
      <c r="T2122" s="869"/>
      <c r="U2122" s="280"/>
      <c r="V2122" s="280"/>
      <c r="W2122" s="628"/>
      <c r="X2122" s="628"/>
      <c r="Y2122" s="281"/>
      <c r="Z2122" s="281"/>
      <c r="AA2122" s="628"/>
      <c r="AB2122" s="628"/>
      <c r="AC2122" s="281"/>
      <c r="AD2122" s="281"/>
      <c r="AE2122" s="60"/>
      <c r="AF2122" s="259"/>
      <c r="AG2122" s="374">
        <f t="shared" si="4932"/>
        <v>18</v>
      </c>
      <c r="AH2122" s="399"/>
      <c r="AK2122" s="412">
        <f t="shared" si="4933"/>
        <v>0</v>
      </c>
      <c r="AL2122" s="379">
        <f t="shared" si="5147"/>
        <v>0</v>
      </c>
      <c r="AM2122" s="380">
        <f t="shared" si="4934"/>
        <v>0</v>
      </c>
      <c r="AN2122" s="292">
        <f t="shared" si="4935"/>
        <v>0</v>
      </c>
      <c r="AO2122" s="388">
        <f t="shared" si="4936"/>
        <v>0</v>
      </c>
      <c r="AP2122" s="379">
        <f t="shared" si="5148"/>
        <v>0</v>
      </c>
      <c r="AQ2122" s="380">
        <f t="shared" si="4937"/>
        <v>0</v>
      </c>
      <c r="AR2122" s="317">
        <f t="shared" si="4938"/>
        <v>0</v>
      </c>
      <c r="AS2122" s="388">
        <f t="shared" si="4939"/>
        <v>0</v>
      </c>
      <c r="AT2122" s="379">
        <f t="shared" si="5149"/>
        <v>0</v>
      </c>
      <c r="AU2122" s="380">
        <f t="shared" si="4940"/>
        <v>0</v>
      </c>
      <c r="AV2122" s="317">
        <f t="shared" si="4941"/>
        <v>0</v>
      </c>
      <c r="AW2122" s="388">
        <f t="shared" si="4942"/>
        <v>0</v>
      </c>
      <c r="AX2122" s="379">
        <f t="shared" si="5150"/>
        <v>0</v>
      </c>
      <c r="AY2122" s="380">
        <f t="shared" si="4943"/>
        <v>0</v>
      </c>
      <c r="AZ2122" s="292">
        <f t="shared" si="4944"/>
        <v>0</v>
      </c>
      <c r="BA2122" s="388">
        <f t="shared" si="4945"/>
        <v>0</v>
      </c>
      <c r="BB2122" s="379">
        <f t="shared" si="5151"/>
        <v>0</v>
      </c>
      <c r="BC2122" s="380">
        <f t="shared" si="4946"/>
        <v>0</v>
      </c>
      <c r="BD2122" s="292">
        <f t="shared" si="4947"/>
        <v>0</v>
      </c>
      <c r="BE2122" s="388">
        <f t="shared" si="4948"/>
        <v>0</v>
      </c>
      <c r="BF2122" s="379">
        <f t="shared" si="5152"/>
        <v>0</v>
      </c>
      <c r="BG2122" s="380">
        <f t="shared" si="4949"/>
        <v>0</v>
      </c>
      <c r="BH2122" s="292">
        <f t="shared" si="4950"/>
        <v>0</v>
      </c>
      <c r="CA2122" s="309"/>
      <c r="CB2122" s="427"/>
      <c r="CC2122" s="375"/>
      <c r="CD2122" s="375"/>
      <c r="CE2122" s="375"/>
      <c r="CF2122" s="375"/>
      <c r="CG2122" s="375"/>
      <c r="CH2122" s="375"/>
      <c r="CI2122" s="375"/>
      <c r="CJ2122" s="375"/>
      <c r="CK2122" s="375"/>
      <c r="CL2122" s="375"/>
      <c r="CM2122" s="375"/>
      <c r="CN2122" s="311"/>
      <c r="CO2122" s="311"/>
      <c r="CP2122" s="311"/>
      <c r="CQ2122" s="311"/>
      <c r="CR2122" s="311"/>
      <c r="CS2122" s="311"/>
      <c r="CT2122" s="311"/>
      <c r="CU2122" s="311"/>
      <c r="CV2122" s="311"/>
      <c r="CW2122" s="311"/>
      <c r="CX2122" s="311"/>
      <c r="CY2122" s="311"/>
      <c r="CZ2122" s="311"/>
      <c r="DA2122" s="311"/>
      <c r="DB2122" s="311"/>
      <c r="DC2122" s="311"/>
      <c r="DD2122" s="311"/>
      <c r="DE2122" s="311"/>
      <c r="DG2122" s="616"/>
      <c r="DH2122" s="617"/>
      <c r="DI2122" s="415"/>
      <c r="DJ2122" s="416"/>
      <c r="DK2122" s="416"/>
      <c r="DL2122" s="416"/>
      <c r="DM2122" s="416"/>
      <c r="DN2122" s="416"/>
      <c r="DO2122" s="416"/>
      <c r="DP2122" s="416"/>
      <c r="DQ2122" s="416"/>
      <c r="DR2122" s="416"/>
      <c r="DS2122" s="416"/>
      <c r="DT2122" s="416"/>
      <c r="DU2122" s="416"/>
      <c r="DV2122" s="416"/>
      <c r="DW2122" s="416"/>
      <c r="DX2122" s="416"/>
      <c r="DY2122" s="416"/>
      <c r="DZ2122" s="416"/>
      <c r="EA2122" s="416"/>
      <c r="EB2122" s="416"/>
      <c r="EC2122" s="416"/>
      <c r="ED2122" s="416"/>
      <c r="EE2122" s="416"/>
      <c r="EF2122" s="416"/>
      <c r="EG2122" s="416"/>
      <c r="EH2122" s="416"/>
      <c r="EI2122" s="416"/>
      <c r="EJ2122" s="416"/>
      <c r="EK2122" s="416"/>
      <c r="EL2122" s="417"/>
    </row>
    <row r="2123" spans="1:143" ht="15" customHeight="1" x14ac:dyDescent="0.25">
      <c r="A2123" s="60"/>
      <c r="B2123" s="60"/>
      <c r="C2123" s="796"/>
      <c r="D2123" s="719"/>
      <c r="E2123" s="720"/>
      <c r="F2123" s="703" t="s">
        <v>503</v>
      </c>
      <c r="G2123" s="703"/>
      <c r="H2123" s="704" t="s">
        <v>504</v>
      </c>
      <c r="I2123" s="705"/>
      <c r="J2123" s="705"/>
      <c r="K2123" s="705"/>
      <c r="L2123" s="706"/>
      <c r="M2123" s="864"/>
      <c r="N2123" s="865"/>
      <c r="O2123" s="864"/>
      <c r="P2123" s="865"/>
      <c r="Q2123" s="864"/>
      <c r="R2123" s="865"/>
      <c r="S2123" s="868"/>
      <c r="T2123" s="869"/>
      <c r="U2123" s="280"/>
      <c r="V2123" s="280"/>
      <c r="W2123" s="628"/>
      <c r="X2123" s="628"/>
      <c r="Y2123" s="281"/>
      <c r="Z2123" s="281"/>
      <c r="AA2123" s="628"/>
      <c r="AB2123" s="628"/>
      <c r="AC2123" s="281"/>
      <c r="AD2123" s="281"/>
      <c r="AE2123" s="60"/>
      <c r="AF2123" s="259"/>
      <c r="AG2123" s="374">
        <f t="shared" si="4932"/>
        <v>18</v>
      </c>
      <c r="AH2123" s="399"/>
      <c r="AK2123" s="412">
        <f t="shared" si="4933"/>
        <v>0</v>
      </c>
      <c r="AL2123" s="379">
        <f t="shared" si="5147"/>
        <v>0</v>
      </c>
      <c r="AM2123" s="380">
        <f t="shared" si="4934"/>
        <v>0</v>
      </c>
      <c r="AN2123" s="292">
        <f t="shared" si="4935"/>
        <v>0</v>
      </c>
      <c r="AO2123" s="388">
        <f t="shared" si="4936"/>
        <v>0</v>
      </c>
      <c r="AP2123" s="379">
        <f t="shared" si="5148"/>
        <v>0</v>
      </c>
      <c r="AQ2123" s="380">
        <f t="shared" si="4937"/>
        <v>0</v>
      </c>
      <c r="AR2123" s="317">
        <f t="shared" si="4938"/>
        <v>0</v>
      </c>
      <c r="AS2123" s="388">
        <f t="shared" si="4939"/>
        <v>0</v>
      </c>
      <c r="AT2123" s="379">
        <f t="shared" si="5149"/>
        <v>0</v>
      </c>
      <c r="AU2123" s="380">
        <f t="shared" si="4940"/>
        <v>0</v>
      </c>
      <c r="AV2123" s="317">
        <f t="shared" si="4941"/>
        <v>0</v>
      </c>
      <c r="AW2123" s="388">
        <f t="shared" si="4942"/>
        <v>0</v>
      </c>
      <c r="AX2123" s="379">
        <f t="shared" si="5150"/>
        <v>0</v>
      </c>
      <c r="AY2123" s="380">
        <f t="shared" si="4943"/>
        <v>0</v>
      </c>
      <c r="AZ2123" s="292">
        <f t="shared" si="4944"/>
        <v>0</v>
      </c>
      <c r="BA2123" s="388">
        <f t="shared" si="4945"/>
        <v>0</v>
      </c>
      <c r="BB2123" s="379">
        <f t="shared" si="5151"/>
        <v>0</v>
      </c>
      <c r="BC2123" s="380">
        <f t="shared" si="4946"/>
        <v>0</v>
      </c>
      <c r="BD2123" s="292">
        <f t="shared" si="4947"/>
        <v>0</v>
      </c>
      <c r="BE2123" s="388">
        <f t="shared" si="4948"/>
        <v>0</v>
      </c>
      <c r="BF2123" s="379">
        <f t="shared" si="5152"/>
        <v>0</v>
      </c>
      <c r="BG2123" s="380">
        <f t="shared" si="4949"/>
        <v>0</v>
      </c>
      <c r="BH2123" s="292">
        <f t="shared" si="4950"/>
        <v>0</v>
      </c>
      <c r="CA2123" s="309"/>
      <c r="CB2123" s="427"/>
      <c r="CC2123" s="375"/>
      <c r="CD2123" s="375"/>
      <c r="CE2123" s="375"/>
      <c r="CF2123" s="375"/>
      <c r="CG2123" s="375"/>
      <c r="CH2123" s="375"/>
      <c r="CI2123" s="375"/>
      <c r="CJ2123" s="375"/>
      <c r="CK2123" s="375"/>
      <c r="CL2123" s="375"/>
      <c r="CM2123" s="375"/>
      <c r="CN2123" s="311"/>
      <c r="CO2123" s="311"/>
      <c r="CP2123" s="311"/>
      <c r="CQ2123" s="311"/>
      <c r="CR2123" s="311"/>
      <c r="CS2123" s="311"/>
      <c r="CT2123" s="311"/>
      <c r="CU2123" s="311"/>
      <c r="CV2123" s="311"/>
      <c r="CW2123" s="311"/>
      <c r="CX2123" s="311"/>
      <c r="CY2123" s="311"/>
      <c r="CZ2123" s="311"/>
      <c r="DA2123" s="311"/>
      <c r="DB2123" s="311"/>
      <c r="DC2123" s="311"/>
      <c r="DD2123" s="311"/>
      <c r="DE2123" s="311"/>
      <c r="DG2123" s="610"/>
      <c r="DH2123" s="611"/>
      <c r="DI2123" s="415"/>
      <c r="DJ2123" s="416"/>
      <c r="DK2123" s="416"/>
      <c r="DL2123" s="416"/>
      <c r="DM2123" s="416"/>
      <c r="DN2123" s="416"/>
      <c r="DO2123" s="416"/>
      <c r="DP2123" s="416"/>
      <c r="DQ2123" s="416"/>
      <c r="DR2123" s="416"/>
      <c r="DS2123" s="416"/>
      <c r="DT2123" s="416"/>
      <c r="DU2123" s="416"/>
      <c r="DV2123" s="416"/>
      <c r="DW2123" s="416"/>
      <c r="DX2123" s="416"/>
      <c r="DY2123" s="416"/>
      <c r="DZ2123" s="416"/>
      <c r="EA2123" s="416"/>
      <c r="EB2123" s="416"/>
      <c r="EC2123" s="416"/>
      <c r="ED2123" s="416"/>
      <c r="EE2123" s="416"/>
      <c r="EF2123" s="416"/>
      <c r="EG2123" s="416"/>
      <c r="EH2123" s="416"/>
      <c r="EI2123" s="416"/>
      <c r="EJ2123" s="416"/>
      <c r="EK2123" s="416"/>
      <c r="EL2123" s="417"/>
    </row>
    <row r="2124" spans="1:143" ht="15" customHeight="1" x14ac:dyDescent="0.25">
      <c r="A2124" s="60"/>
      <c r="B2124" s="60"/>
      <c r="C2124" s="796"/>
      <c r="D2124" s="719"/>
      <c r="E2124" s="720"/>
      <c r="F2124" s="703" t="s">
        <v>505</v>
      </c>
      <c r="G2124" s="703"/>
      <c r="H2124" s="704" t="s">
        <v>506</v>
      </c>
      <c r="I2124" s="705"/>
      <c r="J2124" s="705"/>
      <c r="K2124" s="705"/>
      <c r="L2124" s="706"/>
      <c r="M2124" s="864"/>
      <c r="N2124" s="865"/>
      <c r="O2124" s="864"/>
      <c r="P2124" s="865"/>
      <c r="Q2124" s="864"/>
      <c r="R2124" s="865"/>
      <c r="S2124" s="868"/>
      <c r="T2124" s="869"/>
      <c r="U2124" s="280"/>
      <c r="V2124" s="280"/>
      <c r="W2124" s="628"/>
      <c r="X2124" s="628"/>
      <c r="Y2124" s="281"/>
      <c r="Z2124" s="281"/>
      <c r="AA2124" s="628"/>
      <c r="AB2124" s="628"/>
      <c r="AC2124" s="281"/>
      <c r="AD2124" s="281"/>
      <c r="AE2124" s="60"/>
      <c r="AF2124" s="259"/>
      <c r="AG2124" s="374">
        <f t="shared" si="4932"/>
        <v>18</v>
      </c>
      <c r="AH2124" s="399"/>
      <c r="AK2124" s="412">
        <f t="shared" si="4933"/>
        <v>0</v>
      </c>
      <c r="AL2124" s="379">
        <f t="shared" si="5147"/>
        <v>0</v>
      </c>
      <c r="AM2124" s="380">
        <f t="shared" si="4934"/>
        <v>0</v>
      </c>
      <c r="AN2124" s="292">
        <f t="shared" si="4935"/>
        <v>0</v>
      </c>
      <c r="AO2124" s="388">
        <f t="shared" si="4936"/>
        <v>0</v>
      </c>
      <c r="AP2124" s="379">
        <f t="shared" si="5148"/>
        <v>0</v>
      </c>
      <c r="AQ2124" s="380">
        <f t="shared" si="4937"/>
        <v>0</v>
      </c>
      <c r="AR2124" s="317">
        <f t="shared" si="4938"/>
        <v>0</v>
      </c>
      <c r="AS2124" s="388">
        <f t="shared" si="4939"/>
        <v>0</v>
      </c>
      <c r="AT2124" s="379">
        <f t="shared" si="5149"/>
        <v>0</v>
      </c>
      <c r="AU2124" s="380">
        <f t="shared" si="4940"/>
        <v>0</v>
      </c>
      <c r="AV2124" s="317">
        <f t="shared" si="4941"/>
        <v>0</v>
      </c>
      <c r="AW2124" s="388">
        <f t="shared" si="4942"/>
        <v>0</v>
      </c>
      <c r="AX2124" s="379">
        <f t="shared" si="5150"/>
        <v>0</v>
      </c>
      <c r="AY2124" s="380">
        <f t="shared" si="4943"/>
        <v>0</v>
      </c>
      <c r="AZ2124" s="292">
        <f t="shared" si="4944"/>
        <v>0</v>
      </c>
      <c r="BA2124" s="388">
        <f t="shared" si="4945"/>
        <v>0</v>
      </c>
      <c r="BB2124" s="379">
        <f t="shared" si="5151"/>
        <v>0</v>
      </c>
      <c r="BC2124" s="380">
        <f t="shared" si="4946"/>
        <v>0</v>
      </c>
      <c r="BD2124" s="292">
        <f t="shared" si="4947"/>
        <v>0</v>
      </c>
      <c r="BE2124" s="388">
        <f t="shared" si="4948"/>
        <v>0</v>
      </c>
      <c r="BF2124" s="379">
        <f t="shared" si="5152"/>
        <v>0</v>
      </c>
      <c r="BG2124" s="380">
        <f t="shared" si="4949"/>
        <v>0</v>
      </c>
      <c r="BH2124" s="292">
        <f t="shared" si="4950"/>
        <v>0</v>
      </c>
      <c r="CA2124" s="309"/>
      <c r="CB2124" s="427"/>
      <c r="CC2124" s="375"/>
      <c r="CD2124" s="375"/>
      <c r="CE2124" s="375"/>
      <c r="CF2124" s="375"/>
      <c r="CG2124" s="375"/>
      <c r="CH2124" s="375"/>
      <c r="CI2124" s="375"/>
      <c r="CJ2124" s="375"/>
      <c r="CK2124" s="375"/>
      <c r="CL2124" s="375"/>
      <c r="CM2124" s="375"/>
      <c r="CN2124" s="311"/>
      <c r="CO2124" s="311"/>
      <c r="CP2124" s="311"/>
      <c r="CQ2124" s="311"/>
      <c r="CR2124" s="311"/>
      <c r="CS2124" s="311"/>
      <c r="CT2124" s="311"/>
      <c r="CU2124" s="311"/>
      <c r="CV2124" s="311"/>
      <c r="CW2124" s="311"/>
      <c r="CX2124" s="311"/>
      <c r="CY2124" s="311"/>
      <c r="CZ2124" s="311"/>
      <c r="DA2124" s="311"/>
      <c r="DB2124" s="311"/>
      <c r="DC2124" s="311"/>
      <c r="DD2124" s="311"/>
      <c r="DE2124" s="311"/>
      <c r="DG2124" s="610"/>
      <c r="DH2124" s="611"/>
      <c r="DI2124" s="415"/>
      <c r="DJ2124" s="416"/>
      <c r="DK2124" s="416"/>
      <c r="DL2124" s="416"/>
      <c r="DM2124" s="416"/>
      <c r="DN2124" s="416"/>
      <c r="DO2124" s="416"/>
      <c r="DP2124" s="416"/>
      <c r="DQ2124" s="416"/>
      <c r="DR2124" s="416"/>
      <c r="DS2124" s="416"/>
      <c r="DT2124" s="416"/>
      <c r="DU2124" s="416"/>
      <c r="DV2124" s="416"/>
      <c r="DW2124" s="416"/>
      <c r="DX2124" s="416"/>
      <c r="DY2124" s="416"/>
      <c r="DZ2124" s="416"/>
      <c r="EA2124" s="416"/>
      <c r="EB2124" s="416"/>
      <c r="EC2124" s="416"/>
      <c r="ED2124" s="416"/>
      <c r="EE2124" s="416"/>
      <c r="EF2124" s="416"/>
      <c r="EG2124" s="416"/>
      <c r="EH2124" s="416"/>
      <c r="EI2124" s="416"/>
      <c r="EJ2124" s="416"/>
      <c r="EK2124" s="416"/>
      <c r="EL2124" s="417"/>
    </row>
    <row r="2125" spans="1:143" ht="36" customHeight="1" x14ac:dyDescent="0.25">
      <c r="A2125" s="60"/>
      <c r="B2125" s="60"/>
      <c r="C2125" s="797"/>
      <c r="D2125" s="721"/>
      <c r="E2125" s="722"/>
      <c r="F2125" s="703" t="s">
        <v>507</v>
      </c>
      <c r="G2125" s="703"/>
      <c r="H2125" s="704" t="s">
        <v>508</v>
      </c>
      <c r="I2125" s="705"/>
      <c r="J2125" s="705"/>
      <c r="K2125" s="705"/>
      <c r="L2125" s="706"/>
      <c r="M2125" s="864"/>
      <c r="N2125" s="865"/>
      <c r="O2125" s="864"/>
      <c r="P2125" s="865"/>
      <c r="Q2125" s="864"/>
      <c r="R2125" s="865"/>
      <c r="S2125" s="868"/>
      <c r="T2125" s="869"/>
      <c r="U2125" s="280"/>
      <c r="V2125" s="280"/>
      <c r="W2125" s="628"/>
      <c r="X2125" s="628"/>
      <c r="Y2125" s="281"/>
      <c r="Z2125" s="281"/>
      <c r="AA2125" s="628"/>
      <c r="AB2125" s="628"/>
      <c r="AC2125" s="281"/>
      <c r="AD2125" s="281"/>
      <c r="AE2125" s="60"/>
      <c r="AF2125" s="259"/>
      <c r="AG2125" s="374">
        <f t="shared" si="4932"/>
        <v>18</v>
      </c>
      <c r="AH2125" s="399"/>
      <c r="AK2125" s="412">
        <f t="shared" si="4933"/>
        <v>0</v>
      </c>
      <c r="AL2125" s="379">
        <f t="shared" si="5147"/>
        <v>0</v>
      </c>
      <c r="AM2125" s="380">
        <f t="shared" si="4934"/>
        <v>0</v>
      </c>
      <c r="AN2125" s="292">
        <f t="shared" si="4935"/>
        <v>0</v>
      </c>
      <c r="AO2125" s="388">
        <f t="shared" si="4936"/>
        <v>0</v>
      </c>
      <c r="AP2125" s="379">
        <f t="shared" si="5148"/>
        <v>0</v>
      </c>
      <c r="AQ2125" s="380">
        <f t="shared" si="4937"/>
        <v>0</v>
      </c>
      <c r="AR2125" s="317">
        <f t="shared" si="4938"/>
        <v>0</v>
      </c>
      <c r="AS2125" s="388">
        <f t="shared" si="4939"/>
        <v>0</v>
      </c>
      <c r="AT2125" s="379">
        <f t="shared" si="5149"/>
        <v>0</v>
      </c>
      <c r="AU2125" s="380">
        <f t="shared" si="4940"/>
        <v>0</v>
      </c>
      <c r="AV2125" s="317">
        <f t="shared" si="4941"/>
        <v>0</v>
      </c>
      <c r="AW2125" s="388">
        <f t="shared" si="4942"/>
        <v>0</v>
      </c>
      <c r="AX2125" s="379">
        <f t="shared" si="5150"/>
        <v>0</v>
      </c>
      <c r="AY2125" s="380">
        <f t="shared" si="4943"/>
        <v>0</v>
      </c>
      <c r="AZ2125" s="292">
        <f t="shared" si="4944"/>
        <v>0</v>
      </c>
      <c r="BA2125" s="388">
        <f t="shared" si="4945"/>
        <v>0</v>
      </c>
      <c r="BB2125" s="379">
        <f t="shared" si="5151"/>
        <v>0</v>
      </c>
      <c r="BC2125" s="380">
        <f t="shared" si="4946"/>
        <v>0</v>
      </c>
      <c r="BD2125" s="292">
        <f t="shared" si="4947"/>
        <v>0</v>
      </c>
      <c r="BE2125" s="388">
        <f t="shared" si="4948"/>
        <v>0</v>
      </c>
      <c r="BF2125" s="379">
        <f t="shared" si="5152"/>
        <v>0</v>
      </c>
      <c r="BG2125" s="380">
        <f t="shared" si="4949"/>
        <v>0</v>
      </c>
      <c r="BH2125" s="292">
        <f t="shared" si="4950"/>
        <v>0</v>
      </c>
      <c r="CA2125" s="309"/>
      <c r="CB2125" s="421"/>
      <c r="CC2125" s="375"/>
      <c r="CD2125" s="375"/>
      <c r="CE2125" s="375"/>
      <c r="CF2125" s="375"/>
      <c r="CG2125" s="375"/>
      <c r="CH2125" s="375"/>
      <c r="CI2125" s="375"/>
      <c r="CJ2125" s="375"/>
      <c r="CK2125" s="375"/>
      <c r="CL2125" s="375"/>
      <c r="CM2125" s="375"/>
      <c r="CN2125" s="311"/>
      <c r="CO2125" s="311"/>
      <c r="CP2125" s="311"/>
      <c r="CQ2125" s="311"/>
      <c r="CR2125" s="311"/>
      <c r="CS2125" s="311"/>
      <c r="CT2125" s="311"/>
      <c r="CU2125" s="311"/>
      <c r="CV2125" s="311"/>
      <c r="CW2125" s="311"/>
      <c r="CX2125" s="311"/>
      <c r="CY2125" s="311"/>
      <c r="CZ2125" s="311"/>
      <c r="DA2125" s="311"/>
      <c r="DB2125" s="311"/>
      <c r="DC2125" s="311"/>
      <c r="DD2125" s="311"/>
      <c r="DE2125" s="311"/>
      <c r="DG2125" s="614" t="s">
        <v>507</v>
      </c>
      <c r="DH2125" s="615"/>
      <c r="DI2125" s="418" t="s">
        <v>1909</v>
      </c>
      <c r="DJ2125" s="419"/>
      <c r="DK2125" s="419"/>
      <c r="DL2125" s="419"/>
      <c r="DM2125" s="419"/>
      <c r="DN2125" s="419"/>
      <c r="DO2125" s="419"/>
      <c r="DP2125" s="419"/>
      <c r="DQ2125" s="419"/>
      <c r="DR2125" s="419"/>
      <c r="DS2125" s="419"/>
      <c r="DT2125" s="419"/>
      <c r="DU2125" s="419">
        <f t="shared" ref="DU2125:DZ2125" si="5191">M2125</f>
        <v>0</v>
      </c>
      <c r="DV2125" s="419">
        <f t="shared" si="5191"/>
        <v>0</v>
      </c>
      <c r="DW2125" s="419">
        <f t="shared" si="5191"/>
        <v>0</v>
      </c>
      <c r="DX2125" s="419">
        <f t="shared" si="5191"/>
        <v>0</v>
      </c>
      <c r="DY2125" s="419">
        <f t="shared" si="5191"/>
        <v>0</v>
      </c>
      <c r="DZ2125" s="419">
        <f t="shared" si="5191"/>
        <v>0</v>
      </c>
      <c r="EA2125" s="419">
        <f t="shared" ref="EA2125:EL2125" si="5192">S2125</f>
        <v>0</v>
      </c>
      <c r="EB2125" s="419">
        <f t="shared" si="5192"/>
        <v>0</v>
      </c>
      <c r="EC2125" s="419">
        <f t="shared" si="5192"/>
        <v>0</v>
      </c>
      <c r="ED2125" s="419">
        <f t="shared" si="5192"/>
        <v>0</v>
      </c>
      <c r="EE2125" s="419">
        <f t="shared" si="5192"/>
        <v>0</v>
      </c>
      <c r="EF2125" s="419">
        <f t="shared" si="5192"/>
        <v>0</v>
      </c>
      <c r="EG2125" s="419">
        <f t="shared" si="5192"/>
        <v>0</v>
      </c>
      <c r="EH2125" s="419">
        <f t="shared" si="5192"/>
        <v>0</v>
      </c>
      <c r="EI2125" s="419">
        <f t="shared" si="5192"/>
        <v>0</v>
      </c>
      <c r="EJ2125" s="419">
        <f t="shared" si="5192"/>
        <v>0</v>
      </c>
      <c r="EK2125" s="419">
        <f t="shared" si="5192"/>
        <v>0</v>
      </c>
      <c r="EL2125" s="420">
        <f t="shared" si="5192"/>
        <v>0</v>
      </c>
    </row>
    <row r="2126" spans="1:143" ht="24" customHeight="1" x14ac:dyDescent="0.25">
      <c r="A2126" s="60"/>
      <c r="B2126" s="60"/>
      <c r="C2126" s="781" t="s">
        <v>534</v>
      </c>
      <c r="D2126" s="717" t="s">
        <v>1495</v>
      </c>
      <c r="E2126" s="718"/>
      <c r="F2126" s="703" t="s">
        <v>511</v>
      </c>
      <c r="G2126" s="703"/>
      <c r="H2126" s="704" t="s">
        <v>512</v>
      </c>
      <c r="I2126" s="705"/>
      <c r="J2126" s="705"/>
      <c r="K2126" s="705"/>
      <c r="L2126" s="706"/>
      <c r="M2126" s="864"/>
      <c r="N2126" s="865"/>
      <c r="O2126" s="864"/>
      <c r="P2126" s="865"/>
      <c r="Q2126" s="864"/>
      <c r="R2126" s="865"/>
      <c r="S2126" s="868"/>
      <c r="T2126" s="869"/>
      <c r="U2126" s="280"/>
      <c r="V2126" s="280"/>
      <c r="W2126" s="628"/>
      <c r="X2126" s="628"/>
      <c r="Y2126" s="281"/>
      <c r="Z2126" s="281"/>
      <c r="AA2126" s="628"/>
      <c r="AB2126" s="628"/>
      <c r="AC2126" s="281"/>
      <c r="AD2126" s="281"/>
      <c r="AE2126" s="60"/>
      <c r="AF2126" s="259"/>
      <c r="AG2126" s="374">
        <f t="shared" si="4932"/>
        <v>18</v>
      </c>
      <c r="AH2126" s="399"/>
      <c r="AK2126" s="412">
        <f t="shared" si="4933"/>
        <v>0</v>
      </c>
      <c r="AL2126" s="379">
        <f t="shared" si="5147"/>
        <v>0</v>
      </c>
      <c r="AM2126" s="380">
        <f t="shared" si="4934"/>
        <v>0</v>
      </c>
      <c r="AN2126" s="292">
        <f t="shared" si="4935"/>
        <v>0</v>
      </c>
      <c r="AO2126" s="388">
        <f t="shared" si="4936"/>
        <v>0</v>
      </c>
      <c r="AP2126" s="379">
        <f t="shared" si="5148"/>
        <v>0</v>
      </c>
      <c r="AQ2126" s="380">
        <f t="shared" si="4937"/>
        <v>0</v>
      </c>
      <c r="AR2126" s="317">
        <f t="shared" si="4938"/>
        <v>0</v>
      </c>
      <c r="AS2126" s="388">
        <f t="shared" si="4939"/>
        <v>0</v>
      </c>
      <c r="AT2126" s="379">
        <f t="shared" si="5149"/>
        <v>0</v>
      </c>
      <c r="AU2126" s="380">
        <f t="shared" si="4940"/>
        <v>0</v>
      </c>
      <c r="AV2126" s="317">
        <f t="shared" si="4941"/>
        <v>0</v>
      </c>
      <c r="AW2126" s="388">
        <f t="shared" si="4942"/>
        <v>0</v>
      </c>
      <c r="AX2126" s="379">
        <f t="shared" si="5150"/>
        <v>0</v>
      </c>
      <c r="AY2126" s="380">
        <f t="shared" si="4943"/>
        <v>0</v>
      </c>
      <c r="AZ2126" s="292">
        <f t="shared" si="4944"/>
        <v>0</v>
      </c>
      <c r="BA2126" s="388">
        <f t="shared" si="4945"/>
        <v>0</v>
      </c>
      <c r="BB2126" s="379">
        <f t="shared" si="5151"/>
        <v>0</v>
      </c>
      <c r="BC2126" s="380">
        <f t="shared" si="4946"/>
        <v>0</v>
      </c>
      <c r="BD2126" s="292">
        <f t="shared" si="4947"/>
        <v>0</v>
      </c>
      <c r="BE2126" s="388">
        <f t="shared" si="4948"/>
        <v>0</v>
      </c>
      <c r="BF2126" s="379">
        <f t="shared" si="5152"/>
        <v>0</v>
      </c>
      <c r="BG2126" s="380">
        <f t="shared" si="4949"/>
        <v>0</v>
      </c>
      <c r="BH2126" s="292">
        <f t="shared" si="4950"/>
        <v>0</v>
      </c>
      <c r="CA2126" s="299" t="s">
        <v>60</v>
      </c>
      <c r="CB2126" s="421"/>
      <c r="CC2126" s="375"/>
      <c r="CD2126" s="375"/>
      <c r="CE2126" s="375"/>
      <c r="CF2126" s="375"/>
      <c r="CG2126" s="375"/>
      <c r="CH2126" s="375"/>
      <c r="CI2126" s="375"/>
      <c r="CJ2126" s="375"/>
      <c r="CK2126" s="375"/>
      <c r="CL2126" s="375"/>
      <c r="CM2126" s="375"/>
      <c r="CN2126" s="423">
        <f t="shared" ref="CN2126" si="5193">IF(M2126="",0,M2126)</f>
        <v>0</v>
      </c>
      <c r="CO2126" s="423">
        <f t="shared" ref="CO2126" si="5194">IF(N2126="",0,N2126)</f>
        <v>0</v>
      </c>
      <c r="CP2126" s="423">
        <f t="shared" ref="CP2126" si="5195">IF(O2126="",0,O2126)</f>
        <v>0</v>
      </c>
      <c r="CQ2126" s="423">
        <f t="shared" ref="CQ2126" si="5196">IF(P2126="",0,P2126)</f>
        <v>0</v>
      </c>
      <c r="CR2126" s="423">
        <f t="shared" ref="CR2126" si="5197">IF(Q2126="",0,Q2126)</f>
        <v>0</v>
      </c>
      <c r="CS2126" s="423">
        <f t="shared" ref="CS2126" si="5198">IF(R2126="",0,R2126)</f>
        <v>0</v>
      </c>
      <c r="CT2126" s="423">
        <f t="shared" ref="CT2126" si="5199">IF(S2126="",0,S2126)</f>
        <v>0</v>
      </c>
      <c r="CU2126" s="423">
        <f t="shared" ref="CU2126" si="5200">IF(T2126="",0,T2126)</f>
        <v>0</v>
      </c>
      <c r="CV2126" s="423">
        <f t="shared" ref="CV2126" si="5201">IF(U2126="",0,U2126)</f>
        <v>0</v>
      </c>
      <c r="CW2126" s="423">
        <f t="shared" ref="CW2126" si="5202">IF(V2126="",0,V2126)</f>
        <v>0</v>
      </c>
      <c r="CX2126" s="423">
        <f t="shared" ref="CX2126" si="5203">IF(W2126="",0,W2126)</f>
        <v>0</v>
      </c>
      <c r="CY2126" s="423">
        <f t="shared" ref="CY2126" si="5204">IF(X2126="",0,X2126)</f>
        <v>0</v>
      </c>
      <c r="CZ2126" s="423">
        <f t="shared" ref="CZ2126" si="5205">IF(Y2126="",0,Y2126)</f>
        <v>0</v>
      </c>
      <c r="DA2126" s="423">
        <f t="shared" ref="DA2126" si="5206">IF(Z2126="",0,Z2126)</f>
        <v>0</v>
      </c>
      <c r="DB2126" s="423">
        <f t="shared" ref="DB2126" si="5207">IF(AA2126="",0,AA2126)</f>
        <v>0</v>
      </c>
      <c r="DC2126" s="423">
        <f t="shared" ref="DC2126" si="5208">IF(AB2126="",0,AB2126)</f>
        <v>0</v>
      </c>
      <c r="DD2126" s="423">
        <f t="shared" ref="DD2126" si="5209">IF(AC2126="",0,AC2126)</f>
        <v>0</v>
      </c>
      <c r="DE2126" s="423">
        <f t="shared" ref="DE2126" si="5210">IF(AD2126="",0,AD2126)</f>
        <v>0</v>
      </c>
      <c r="DG2126" s="610"/>
      <c r="DH2126" s="611"/>
      <c r="DI2126" s="415" t="s">
        <v>1910</v>
      </c>
      <c r="DJ2126" s="416"/>
      <c r="DK2126" s="416"/>
      <c r="DL2126" s="416"/>
      <c r="DM2126" s="416"/>
      <c r="DN2126" s="416"/>
      <c r="DO2126" s="416"/>
      <c r="DP2126" s="416"/>
      <c r="DQ2126" s="416"/>
      <c r="DR2126" s="416"/>
      <c r="DS2126" s="416"/>
      <c r="DT2126" s="416"/>
      <c r="DU2126" s="416">
        <f t="shared" ref="DU2126:DZ2126" si="5211">COUNTIF(M2123:M2124,"NS")+COUNTIF(M2114:M2117,"NS")+COUNTIF(M2106,"NS")+COUNTIF(M2100,"NS")</f>
        <v>0</v>
      </c>
      <c r="DV2126" s="416">
        <f t="shared" si="5211"/>
        <v>0</v>
      </c>
      <c r="DW2126" s="416">
        <f t="shared" si="5211"/>
        <v>0</v>
      </c>
      <c r="DX2126" s="416">
        <f t="shared" si="5211"/>
        <v>0</v>
      </c>
      <c r="DY2126" s="416">
        <f t="shared" si="5211"/>
        <v>0</v>
      </c>
      <c r="DZ2126" s="416">
        <f t="shared" si="5211"/>
        <v>0</v>
      </c>
      <c r="EA2126" s="416">
        <f t="shared" ref="EA2126:EL2126" si="5212">COUNTIF(S2123:S2124,"NS")+COUNTIF(S2114:S2117,"NS")+COUNTIF(S2106,"NS")+COUNTIF(S2100,"NS")</f>
        <v>0</v>
      </c>
      <c r="EB2126" s="416">
        <f t="shared" si="5212"/>
        <v>0</v>
      </c>
      <c r="EC2126" s="416">
        <f t="shared" si="5212"/>
        <v>0</v>
      </c>
      <c r="ED2126" s="416">
        <f t="shared" si="5212"/>
        <v>0</v>
      </c>
      <c r="EE2126" s="416">
        <f t="shared" si="5212"/>
        <v>0</v>
      </c>
      <c r="EF2126" s="416">
        <f t="shared" si="5212"/>
        <v>0</v>
      </c>
      <c r="EG2126" s="416">
        <f t="shared" si="5212"/>
        <v>0</v>
      </c>
      <c r="EH2126" s="416">
        <f t="shared" si="5212"/>
        <v>0</v>
      </c>
      <c r="EI2126" s="416">
        <f t="shared" si="5212"/>
        <v>0</v>
      </c>
      <c r="EJ2126" s="416">
        <f t="shared" si="5212"/>
        <v>0</v>
      </c>
      <c r="EK2126" s="416">
        <f t="shared" si="5212"/>
        <v>0</v>
      </c>
      <c r="EL2126" s="417">
        <f t="shared" si="5212"/>
        <v>0</v>
      </c>
    </row>
    <row r="2127" spans="1:143" ht="24" customHeight="1" x14ac:dyDescent="0.25">
      <c r="A2127" s="60"/>
      <c r="B2127" s="60"/>
      <c r="C2127" s="782"/>
      <c r="D2127" s="719"/>
      <c r="E2127" s="720"/>
      <c r="F2127" s="702" t="s">
        <v>513</v>
      </c>
      <c r="G2127" s="702"/>
      <c r="H2127" s="188"/>
      <c r="I2127" s="700" t="s">
        <v>241</v>
      </c>
      <c r="J2127" s="700"/>
      <c r="K2127" s="700"/>
      <c r="L2127" s="701"/>
      <c r="M2127" s="864"/>
      <c r="N2127" s="865"/>
      <c r="O2127" s="864"/>
      <c r="P2127" s="865"/>
      <c r="Q2127" s="864"/>
      <c r="R2127" s="865"/>
      <c r="S2127" s="868"/>
      <c r="T2127" s="869"/>
      <c r="U2127" s="280"/>
      <c r="V2127" s="280"/>
      <c r="W2127" s="628"/>
      <c r="X2127" s="628"/>
      <c r="Y2127" s="281"/>
      <c r="Z2127" s="281"/>
      <c r="AA2127" s="628"/>
      <c r="AB2127" s="628"/>
      <c r="AC2127" s="281"/>
      <c r="AD2127" s="281"/>
      <c r="AE2127" s="60"/>
      <c r="AF2127" s="259"/>
      <c r="AG2127" s="374">
        <f t="shared" si="4932"/>
        <v>18</v>
      </c>
      <c r="AH2127" s="399"/>
      <c r="AK2127" s="412">
        <f t="shared" si="4933"/>
        <v>0</v>
      </c>
      <c r="AL2127" s="379">
        <f t="shared" si="5147"/>
        <v>0</v>
      </c>
      <c r="AM2127" s="380">
        <f t="shared" si="4934"/>
        <v>0</v>
      </c>
      <c r="AN2127" s="292">
        <f t="shared" si="4935"/>
        <v>0</v>
      </c>
      <c r="AO2127" s="388">
        <f t="shared" si="4936"/>
        <v>0</v>
      </c>
      <c r="AP2127" s="379">
        <f t="shared" si="5148"/>
        <v>0</v>
      </c>
      <c r="AQ2127" s="380">
        <f t="shared" si="4937"/>
        <v>0</v>
      </c>
      <c r="AR2127" s="317">
        <f t="shared" si="4938"/>
        <v>0</v>
      </c>
      <c r="AS2127" s="388">
        <f t="shared" si="4939"/>
        <v>0</v>
      </c>
      <c r="AT2127" s="379">
        <f t="shared" si="5149"/>
        <v>0</v>
      </c>
      <c r="AU2127" s="380">
        <f t="shared" si="4940"/>
        <v>0</v>
      </c>
      <c r="AV2127" s="317">
        <f t="shared" si="4941"/>
        <v>0</v>
      </c>
      <c r="AW2127" s="388">
        <f t="shared" si="4942"/>
        <v>0</v>
      </c>
      <c r="AX2127" s="379">
        <f t="shared" si="5150"/>
        <v>0</v>
      </c>
      <c r="AY2127" s="380">
        <f t="shared" si="4943"/>
        <v>0</v>
      </c>
      <c r="AZ2127" s="292">
        <f t="shared" si="4944"/>
        <v>0</v>
      </c>
      <c r="BA2127" s="388">
        <f t="shared" si="4945"/>
        <v>0</v>
      </c>
      <c r="BB2127" s="379">
        <f t="shared" si="5151"/>
        <v>0</v>
      </c>
      <c r="BC2127" s="380">
        <f t="shared" si="4946"/>
        <v>0</v>
      </c>
      <c r="BD2127" s="292">
        <f t="shared" si="4947"/>
        <v>0</v>
      </c>
      <c r="BE2127" s="388">
        <f t="shared" si="4948"/>
        <v>0</v>
      </c>
      <c r="BF2127" s="379">
        <f t="shared" si="5152"/>
        <v>0</v>
      </c>
      <c r="BG2127" s="380">
        <f t="shared" si="4949"/>
        <v>0</v>
      </c>
      <c r="BH2127" s="292">
        <f t="shared" si="4950"/>
        <v>0</v>
      </c>
      <c r="CA2127" s="299" t="s">
        <v>1917</v>
      </c>
      <c r="CB2127" s="421"/>
      <c r="CC2127" s="375"/>
      <c r="CD2127" s="375"/>
      <c r="CE2127" s="375"/>
      <c r="CF2127" s="375"/>
      <c r="CG2127" s="375"/>
      <c r="CH2127" s="375"/>
      <c r="CI2127" s="375"/>
      <c r="CJ2127" s="375"/>
      <c r="CK2127" s="375"/>
      <c r="CL2127" s="375"/>
      <c r="CM2127" s="375"/>
      <c r="CN2127" s="301">
        <f t="shared" ref="CN2127" si="5213">SUM(M2127:M2134)</f>
        <v>0</v>
      </c>
      <c r="CO2127" s="301">
        <f t="shared" ref="CO2127" si="5214">SUM(N2127:N2134)</f>
        <v>0</v>
      </c>
      <c r="CP2127" s="301">
        <f t="shared" ref="CP2127" si="5215">SUM(O2127:O2134)</f>
        <v>0</v>
      </c>
      <c r="CQ2127" s="301">
        <f t="shared" ref="CQ2127" si="5216">SUM(P2127:P2134)</f>
        <v>0</v>
      </c>
      <c r="CR2127" s="301">
        <f t="shared" ref="CR2127" si="5217">SUM(Q2127:Q2134)</f>
        <v>0</v>
      </c>
      <c r="CS2127" s="301">
        <f t="shared" ref="CS2127" si="5218">SUM(R2127:R2134)</f>
        <v>0</v>
      </c>
      <c r="CT2127" s="301">
        <f t="shared" ref="CT2127" si="5219">SUM(S2127:S2134)</f>
        <v>0</v>
      </c>
      <c r="CU2127" s="301">
        <f t="shared" ref="CU2127" si="5220">SUM(T2127:T2134)</f>
        <v>0</v>
      </c>
      <c r="CV2127" s="301">
        <f t="shared" ref="CV2127" si="5221">SUM(U2127:U2134)</f>
        <v>0</v>
      </c>
      <c r="CW2127" s="301">
        <f t="shared" ref="CW2127" si="5222">SUM(V2127:V2134)</f>
        <v>0</v>
      </c>
      <c r="CX2127" s="301">
        <f t="shared" ref="CX2127" si="5223">SUM(W2127:W2134)</f>
        <v>0</v>
      </c>
      <c r="CY2127" s="301">
        <f t="shared" ref="CY2127" si="5224">SUM(X2127:X2134)</f>
        <v>0</v>
      </c>
      <c r="CZ2127" s="301">
        <f t="shared" ref="CZ2127" si="5225">SUM(Y2127:Y2134)</f>
        <v>0</v>
      </c>
      <c r="DA2127" s="301">
        <f t="shared" ref="DA2127" si="5226">SUM(Z2127:Z2134)</f>
        <v>0</v>
      </c>
      <c r="DB2127" s="301">
        <f t="shared" ref="DB2127" si="5227">SUM(AA2127:AA2134)</f>
        <v>0</v>
      </c>
      <c r="DC2127" s="301">
        <f t="shared" ref="DC2127" si="5228">SUM(AB2127:AB2134)</f>
        <v>0</v>
      </c>
      <c r="DD2127" s="301">
        <f t="shared" ref="DD2127" si="5229">SUM(AC2127:AC2134)</f>
        <v>0</v>
      </c>
      <c r="DE2127" s="301">
        <f t="shared" ref="DE2127" si="5230">SUM(AD2127:AD2134)</f>
        <v>0</v>
      </c>
      <c r="DG2127" s="612"/>
      <c r="DH2127" s="613"/>
      <c r="DI2127" s="415" t="s">
        <v>1914</v>
      </c>
      <c r="DJ2127" s="416"/>
      <c r="DK2127" s="416"/>
      <c r="DL2127" s="416"/>
      <c r="DM2127" s="416"/>
      <c r="DN2127" s="416"/>
      <c r="DO2127" s="416"/>
      <c r="DP2127" s="416"/>
      <c r="DQ2127" s="416"/>
      <c r="DR2127" s="416"/>
      <c r="DS2127" s="416"/>
      <c r="DT2127" s="416"/>
      <c r="DU2127" s="416">
        <f t="shared" ref="DU2127:DZ2127" si="5231">SUM(M2123:M2125,M2114:M2117,M2106,M2100)</f>
        <v>0</v>
      </c>
      <c r="DV2127" s="416">
        <f t="shared" si="5231"/>
        <v>0</v>
      </c>
      <c r="DW2127" s="416">
        <f t="shared" si="5231"/>
        <v>0</v>
      </c>
      <c r="DX2127" s="416">
        <f t="shared" si="5231"/>
        <v>0</v>
      </c>
      <c r="DY2127" s="416">
        <f t="shared" si="5231"/>
        <v>0</v>
      </c>
      <c r="DZ2127" s="416">
        <f t="shared" si="5231"/>
        <v>0</v>
      </c>
      <c r="EA2127" s="416">
        <f t="shared" ref="EA2127:EL2127" si="5232">SUM(S2123:S2125,S2114:S2117,S2106,S2100)</f>
        <v>0</v>
      </c>
      <c r="EB2127" s="416">
        <f t="shared" si="5232"/>
        <v>0</v>
      </c>
      <c r="EC2127" s="416">
        <f t="shared" si="5232"/>
        <v>0</v>
      </c>
      <c r="ED2127" s="416">
        <f t="shared" si="5232"/>
        <v>0</v>
      </c>
      <c r="EE2127" s="416">
        <f t="shared" si="5232"/>
        <v>0</v>
      </c>
      <c r="EF2127" s="416">
        <f t="shared" si="5232"/>
        <v>0</v>
      </c>
      <c r="EG2127" s="416">
        <f t="shared" si="5232"/>
        <v>0</v>
      </c>
      <c r="EH2127" s="416">
        <f t="shared" si="5232"/>
        <v>0</v>
      </c>
      <c r="EI2127" s="416">
        <f t="shared" si="5232"/>
        <v>0</v>
      </c>
      <c r="EJ2127" s="416">
        <f t="shared" si="5232"/>
        <v>0</v>
      </c>
      <c r="EK2127" s="416">
        <f t="shared" si="5232"/>
        <v>0</v>
      </c>
      <c r="EL2127" s="417">
        <f t="shared" si="5232"/>
        <v>0</v>
      </c>
    </row>
    <row r="2128" spans="1:143" ht="15" customHeight="1" x14ac:dyDescent="0.25">
      <c r="A2128" s="60"/>
      <c r="B2128" s="60"/>
      <c r="C2128" s="782"/>
      <c r="D2128" s="719"/>
      <c r="E2128" s="720"/>
      <c r="F2128" s="702" t="s">
        <v>514</v>
      </c>
      <c r="G2128" s="702"/>
      <c r="H2128" s="188"/>
      <c r="I2128" s="700" t="s">
        <v>237</v>
      </c>
      <c r="J2128" s="700"/>
      <c r="K2128" s="700"/>
      <c r="L2128" s="701"/>
      <c r="M2128" s="864"/>
      <c r="N2128" s="865"/>
      <c r="O2128" s="864"/>
      <c r="P2128" s="865"/>
      <c r="Q2128" s="864"/>
      <c r="R2128" s="865"/>
      <c r="S2128" s="868"/>
      <c r="T2128" s="869"/>
      <c r="U2128" s="280"/>
      <c r="V2128" s="280"/>
      <c r="W2128" s="628"/>
      <c r="X2128" s="628"/>
      <c r="Y2128" s="281"/>
      <c r="Z2128" s="281"/>
      <c r="AA2128" s="628"/>
      <c r="AB2128" s="628"/>
      <c r="AC2128" s="281"/>
      <c r="AD2128" s="281"/>
      <c r="AE2128" s="60"/>
      <c r="AF2128" s="259"/>
      <c r="AG2128" s="374">
        <f t="shared" si="4932"/>
        <v>18</v>
      </c>
      <c r="AH2128" s="399"/>
      <c r="AK2128" s="412">
        <f t="shared" si="4933"/>
        <v>0</v>
      </c>
      <c r="AL2128" s="379">
        <f t="shared" si="5147"/>
        <v>0</v>
      </c>
      <c r="AM2128" s="380">
        <f t="shared" si="4934"/>
        <v>0</v>
      </c>
      <c r="AN2128" s="292">
        <f t="shared" si="4935"/>
        <v>0</v>
      </c>
      <c r="AO2128" s="388">
        <f t="shared" si="4936"/>
        <v>0</v>
      </c>
      <c r="AP2128" s="379">
        <f t="shared" si="5148"/>
        <v>0</v>
      </c>
      <c r="AQ2128" s="380">
        <f t="shared" si="4937"/>
        <v>0</v>
      </c>
      <c r="AR2128" s="317">
        <f t="shared" si="4938"/>
        <v>0</v>
      </c>
      <c r="AS2128" s="388">
        <f t="shared" si="4939"/>
        <v>0</v>
      </c>
      <c r="AT2128" s="379">
        <f t="shared" si="5149"/>
        <v>0</v>
      </c>
      <c r="AU2128" s="380">
        <f t="shared" si="4940"/>
        <v>0</v>
      </c>
      <c r="AV2128" s="317">
        <f t="shared" si="4941"/>
        <v>0</v>
      </c>
      <c r="AW2128" s="388">
        <f t="shared" si="4942"/>
        <v>0</v>
      </c>
      <c r="AX2128" s="379">
        <f t="shared" si="5150"/>
        <v>0</v>
      </c>
      <c r="AY2128" s="380">
        <f t="shared" si="4943"/>
        <v>0</v>
      </c>
      <c r="AZ2128" s="292">
        <f t="shared" si="4944"/>
        <v>0</v>
      </c>
      <c r="BA2128" s="388">
        <f t="shared" si="4945"/>
        <v>0</v>
      </c>
      <c r="BB2128" s="379">
        <f t="shared" si="5151"/>
        <v>0</v>
      </c>
      <c r="BC2128" s="380">
        <f t="shared" si="4946"/>
        <v>0</v>
      </c>
      <c r="BD2128" s="292">
        <f t="shared" si="4947"/>
        <v>0</v>
      </c>
      <c r="BE2128" s="388">
        <f t="shared" si="4948"/>
        <v>0</v>
      </c>
      <c r="BF2128" s="379">
        <f t="shared" si="5152"/>
        <v>0</v>
      </c>
      <c r="BG2128" s="380">
        <f t="shared" si="4949"/>
        <v>0</v>
      </c>
      <c r="BH2128" s="292">
        <f t="shared" si="4950"/>
        <v>0</v>
      </c>
      <c r="CA2128" s="299" t="s">
        <v>1910</v>
      </c>
      <c r="CB2128" s="421"/>
      <c r="CC2128" s="375"/>
      <c r="CD2128" s="375"/>
      <c r="CE2128" s="375"/>
      <c r="CF2128" s="375"/>
      <c r="CG2128" s="375"/>
      <c r="CH2128" s="375"/>
      <c r="CI2128" s="375"/>
      <c r="CJ2128" s="375"/>
      <c r="CK2128" s="375"/>
      <c r="CL2128" s="375"/>
      <c r="CM2128" s="375"/>
      <c r="CN2128" s="422">
        <f t="shared" ref="CN2128" si="5233">IF(CN2126="NA",COUNTIF(M2127:M2134,"NA"),COUNTIF(M2127:M2134,"NS"))</f>
        <v>0</v>
      </c>
      <c r="CO2128" s="422">
        <f t="shared" ref="CO2128" si="5234">IF(CO2126="NA",COUNTIF(N2127:N2134,"NA"),COUNTIF(N2127:N2134,"NS"))</f>
        <v>0</v>
      </c>
      <c r="CP2128" s="422">
        <f t="shared" ref="CP2128" si="5235">IF(CP2126="NA",COUNTIF(O2127:O2134,"NA"),COUNTIF(O2127:O2134,"NS"))</f>
        <v>0</v>
      </c>
      <c r="CQ2128" s="422">
        <f t="shared" ref="CQ2128" si="5236">IF(CQ2126="NA",COUNTIF(P2127:P2134,"NA"),COUNTIF(P2127:P2134,"NS"))</f>
        <v>0</v>
      </c>
      <c r="CR2128" s="422">
        <f t="shared" ref="CR2128" si="5237">IF(CR2126="NA",COUNTIF(Q2127:Q2134,"NA"),COUNTIF(Q2127:Q2134,"NS"))</f>
        <v>0</v>
      </c>
      <c r="CS2128" s="422">
        <f t="shared" ref="CS2128" si="5238">IF(CS2126="NA",COUNTIF(R2127:R2134,"NA"),COUNTIF(R2127:R2134,"NS"))</f>
        <v>0</v>
      </c>
      <c r="CT2128" s="422">
        <f t="shared" ref="CT2128" si="5239">IF(CT2126="NA",COUNTIF(S2127:S2134,"NA"),COUNTIF(S2127:S2134,"NS"))</f>
        <v>0</v>
      </c>
      <c r="CU2128" s="422">
        <f t="shared" ref="CU2128" si="5240">IF(CU2126="NA",COUNTIF(T2127:T2134,"NA"),COUNTIF(T2127:T2134,"NS"))</f>
        <v>0</v>
      </c>
      <c r="CV2128" s="422">
        <f t="shared" ref="CV2128" si="5241">IF(CV2126="NA",COUNTIF(U2127:U2134,"NA"),COUNTIF(U2127:U2134,"NS"))</f>
        <v>0</v>
      </c>
      <c r="CW2128" s="422">
        <f t="shared" ref="CW2128" si="5242">IF(CW2126="NA",COUNTIF(V2127:V2134,"NA"),COUNTIF(V2127:V2134,"NS"))</f>
        <v>0</v>
      </c>
      <c r="CX2128" s="422">
        <f t="shared" ref="CX2128" si="5243">IF(CX2126="NA",COUNTIF(W2127:W2134,"NA"),COUNTIF(W2127:W2134,"NS"))</f>
        <v>0</v>
      </c>
      <c r="CY2128" s="422">
        <f t="shared" ref="CY2128" si="5244">IF(CY2126="NA",COUNTIF(X2127:X2134,"NA"),COUNTIF(X2127:X2134,"NS"))</f>
        <v>0</v>
      </c>
      <c r="CZ2128" s="422">
        <f t="shared" ref="CZ2128" si="5245">IF(CZ2126="NA",COUNTIF(Y2127:Y2134,"NA"),COUNTIF(Y2127:Y2134,"NS"))</f>
        <v>0</v>
      </c>
      <c r="DA2128" s="422">
        <f t="shared" ref="DA2128" si="5246">IF(DA2126="NA",COUNTIF(Z2127:Z2134,"NA"),COUNTIF(Z2127:Z2134,"NS"))</f>
        <v>0</v>
      </c>
      <c r="DB2128" s="422">
        <f t="shared" ref="DB2128" si="5247">IF(DB2126="NA",COUNTIF(AA2127:AA2134,"NA"),COUNTIF(AA2127:AA2134,"NS"))</f>
        <v>0</v>
      </c>
      <c r="DC2128" s="422">
        <f t="shared" ref="DC2128" si="5248">IF(DC2126="NA",COUNTIF(AB2127:AB2134,"NA"),COUNTIF(AB2127:AB2134,"NS"))</f>
        <v>0</v>
      </c>
      <c r="DD2128" s="422">
        <f t="shared" ref="DD2128" si="5249">IF(DD2126="NA",COUNTIF(AC2127:AC2134,"NA"),COUNTIF(AC2127:AC2134,"NS"))</f>
        <v>0</v>
      </c>
      <c r="DE2128" s="422">
        <f t="shared" ref="DE2128" si="5250">IF(DE2126="NA",COUNTIF(AD2127:AD2134,"NA"),COUNTIF(AD2127:AD2134,"NS"))</f>
        <v>0</v>
      </c>
      <c r="DG2128" s="612"/>
      <c r="DH2128" s="613"/>
      <c r="DI2128" s="415" t="s">
        <v>1919</v>
      </c>
      <c r="DJ2128" s="298"/>
      <c r="DK2128" s="298"/>
      <c r="DL2128" s="298"/>
      <c r="DM2128" s="298"/>
      <c r="DN2128" s="298"/>
      <c r="DO2128" s="298"/>
      <c r="DP2128" s="298"/>
      <c r="DQ2128" s="298"/>
      <c r="DR2128" s="298"/>
      <c r="DS2128" s="298"/>
      <c r="DT2128" s="298"/>
      <c r="DU2128" s="298">
        <f t="shared" ref="DU2128:DZ2128" si="5251">IF(OR(AND(DU2125="NS",DU2126=8),AND(DU2125="NA")),0,IF(OR(AND(IF(DU2125="NS",1,DU2125)&gt;DU2127*0.25,DU2126=0),AND(DU2125&gt;0,OR(DU2126=8,DU2127=0)),AND(DU2125&gt;0,DU2126=0,DU2127=0),AND(DU2125="NS",DU2126=0,DU2127=0)),1,0))</f>
        <v>0</v>
      </c>
      <c r="DV2128" s="298">
        <f t="shared" si="5251"/>
        <v>0</v>
      </c>
      <c r="DW2128" s="298">
        <f t="shared" si="5251"/>
        <v>0</v>
      </c>
      <c r="DX2128" s="298">
        <f t="shared" si="5251"/>
        <v>0</v>
      </c>
      <c r="DY2128" s="298">
        <f t="shared" si="5251"/>
        <v>0</v>
      </c>
      <c r="DZ2128" s="298">
        <f t="shared" si="5251"/>
        <v>0</v>
      </c>
      <c r="EA2128" s="298">
        <f>IF(OR(AND(EA2125="NS",EA2126=8),AND(EA2125="NA")),0,IF(OR(AND(IF(EA2125="NS",1,EA2125)&gt;EA2127*0.25,EA2126=0),AND(EA2125&gt;0,OR(EA2126=8,EA2127=0)),AND(EA2125&gt;0,EA2126=0,EA2127=0),AND(EA2125="NS",EA2126=0,EA2127=0)),1,0))</f>
        <v>0</v>
      </c>
      <c r="EB2128" s="298">
        <f t="shared" ref="EB2128:EL2128" si="5252">IF(OR(AND(EB2125="NS",EB2126=8),AND(EB2125="NA")),0,IF(OR(AND(IF(EB2125="NS",1,EB2125)&gt;EB2127*0.25,EB2126=0),AND(EB2125&gt;0,OR(EB2126=8,EB2127=0)),AND(EB2125&gt;0,EB2126=0,EB2127=0),AND(EB2125="NS",EB2126=0,EB2127=0)),1,0))</f>
        <v>0</v>
      </c>
      <c r="EC2128" s="298">
        <f t="shared" si="5252"/>
        <v>0</v>
      </c>
      <c r="ED2128" s="298">
        <f t="shared" si="5252"/>
        <v>0</v>
      </c>
      <c r="EE2128" s="298">
        <f t="shared" si="5252"/>
        <v>0</v>
      </c>
      <c r="EF2128" s="298">
        <f t="shared" si="5252"/>
        <v>0</v>
      </c>
      <c r="EG2128" s="298">
        <f t="shared" si="5252"/>
        <v>0</v>
      </c>
      <c r="EH2128" s="298">
        <f t="shared" si="5252"/>
        <v>0</v>
      </c>
      <c r="EI2128" s="298">
        <f t="shared" si="5252"/>
        <v>0</v>
      </c>
      <c r="EJ2128" s="298">
        <f t="shared" si="5252"/>
        <v>0</v>
      </c>
      <c r="EK2128" s="298">
        <f t="shared" si="5252"/>
        <v>0</v>
      </c>
      <c r="EL2128" s="302">
        <f t="shared" si="5252"/>
        <v>0</v>
      </c>
      <c r="EM2128" s="377">
        <f>SUM(DU2128:EL2128)</f>
        <v>0</v>
      </c>
    </row>
    <row r="2129" spans="1:143" ht="15" customHeight="1" x14ac:dyDescent="0.25">
      <c r="A2129" s="60"/>
      <c r="B2129" s="60"/>
      <c r="C2129" s="782"/>
      <c r="D2129" s="719"/>
      <c r="E2129" s="720"/>
      <c r="F2129" s="702" t="s">
        <v>515</v>
      </c>
      <c r="G2129" s="702"/>
      <c r="H2129" s="188"/>
      <c r="I2129" s="700" t="s">
        <v>238</v>
      </c>
      <c r="J2129" s="700"/>
      <c r="K2129" s="700"/>
      <c r="L2129" s="701"/>
      <c r="M2129" s="864"/>
      <c r="N2129" s="865"/>
      <c r="O2129" s="864"/>
      <c r="P2129" s="865"/>
      <c r="Q2129" s="864"/>
      <c r="R2129" s="865"/>
      <c r="S2129" s="868"/>
      <c r="T2129" s="869"/>
      <c r="U2129" s="280"/>
      <c r="V2129" s="280"/>
      <c r="W2129" s="628"/>
      <c r="X2129" s="628"/>
      <c r="Y2129" s="281"/>
      <c r="Z2129" s="281"/>
      <c r="AA2129" s="628"/>
      <c r="AB2129" s="628"/>
      <c r="AC2129" s="281"/>
      <c r="AD2129" s="281"/>
      <c r="AE2129" s="60"/>
      <c r="AF2129" s="259"/>
      <c r="AG2129" s="374">
        <f t="shared" si="4932"/>
        <v>18</v>
      </c>
      <c r="AH2129" s="399"/>
      <c r="AK2129" s="412">
        <f t="shared" si="4933"/>
        <v>0</v>
      </c>
      <c r="AL2129" s="379">
        <f t="shared" si="5147"/>
        <v>0</v>
      </c>
      <c r="AM2129" s="380">
        <f t="shared" si="4934"/>
        <v>0</v>
      </c>
      <c r="AN2129" s="292">
        <f t="shared" si="4935"/>
        <v>0</v>
      </c>
      <c r="AO2129" s="388">
        <f t="shared" si="4936"/>
        <v>0</v>
      </c>
      <c r="AP2129" s="379">
        <f t="shared" si="5148"/>
        <v>0</v>
      </c>
      <c r="AQ2129" s="380">
        <f t="shared" si="4937"/>
        <v>0</v>
      </c>
      <c r="AR2129" s="317">
        <f t="shared" si="4938"/>
        <v>0</v>
      </c>
      <c r="AS2129" s="388">
        <f t="shared" si="4939"/>
        <v>0</v>
      </c>
      <c r="AT2129" s="379">
        <f t="shared" si="5149"/>
        <v>0</v>
      </c>
      <c r="AU2129" s="380">
        <f t="shared" si="4940"/>
        <v>0</v>
      </c>
      <c r="AV2129" s="317">
        <f t="shared" si="4941"/>
        <v>0</v>
      </c>
      <c r="AW2129" s="388">
        <f t="shared" si="4942"/>
        <v>0</v>
      </c>
      <c r="AX2129" s="379">
        <f t="shared" si="5150"/>
        <v>0</v>
      </c>
      <c r="AY2129" s="380">
        <f t="shared" si="4943"/>
        <v>0</v>
      </c>
      <c r="AZ2129" s="292">
        <f t="shared" si="4944"/>
        <v>0</v>
      </c>
      <c r="BA2129" s="388">
        <f t="shared" si="4945"/>
        <v>0</v>
      </c>
      <c r="BB2129" s="379">
        <f t="shared" si="5151"/>
        <v>0</v>
      </c>
      <c r="BC2129" s="380">
        <f t="shared" si="4946"/>
        <v>0</v>
      </c>
      <c r="BD2129" s="292">
        <f t="shared" si="4947"/>
        <v>0</v>
      </c>
      <c r="BE2129" s="388">
        <f t="shared" si="4948"/>
        <v>0</v>
      </c>
      <c r="BF2129" s="379">
        <f t="shared" si="5152"/>
        <v>0</v>
      </c>
      <c r="BG2129" s="380">
        <f t="shared" si="4949"/>
        <v>0</v>
      </c>
      <c r="BH2129" s="292">
        <f t="shared" si="4950"/>
        <v>0</v>
      </c>
      <c r="CA2129" s="299" t="s">
        <v>1918</v>
      </c>
      <c r="CB2129" s="427"/>
      <c r="CC2129" s="375"/>
      <c r="CD2129" s="375"/>
      <c r="CE2129" s="375"/>
      <c r="CF2129" s="375"/>
      <c r="CG2129" s="375"/>
      <c r="CH2129" s="375"/>
      <c r="CI2129" s="375"/>
      <c r="CJ2129" s="375"/>
      <c r="CK2129" s="375"/>
      <c r="CL2129" s="375"/>
      <c r="CM2129" s="375"/>
      <c r="CN2129" s="425">
        <f t="shared" ref="CN2129:DD2129" si="5253">IF(OR(AND(CN2126=0,CN2128&gt;0),AND(CN2126="NS",CN2127&gt;0),AND(CN2126="NS",CN2127=0,CN2128=0)),1,IF(OR(AND(CN2128&gt;=2,CN2127&lt;CN2126),AND(CN2126="NS",CN2127=0,CN2128&gt;0),OR(CN2126=CN2127,AND(CN2126="",CN2128=0,CN2127=0))),0,1))</f>
        <v>0</v>
      </c>
      <c r="CO2129" s="425">
        <f t="shared" si="5253"/>
        <v>0</v>
      </c>
      <c r="CP2129" s="425">
        <f t="shared" si="5253"/>
        <v>0</v>
      </c>
      <c r="CQ2129" s="425">
        <f t="shared" si="5253"/>
        <v>0</v>
      </c>
      <c r="CR2129" s="425">
        <f t="shared" si="5253"/>
        <v>0</v>
      </c>
      <c r="CS2129" s="425">
        <f t="shared" si="5253"/>
        <v>0</v>
      </c>
      <c r="CT2129" s="425">
        <f t="shared" si="5253"/>
        <v>0</v>
      </c>
      <c r="CU2129" s="425">
        <f t="shared" si="5253"/>
        <v>0</v>
      </c>
      <c r="CV2129" s="425">
        <f t="shared" si="5253"/>
        <v>0</v>
      </c>
      <c r="CW2129" s="425">
        <f t="shared" si="5253"/>
        <v>0</v>
      </c>
      <c r="CX2129" s="425">
        <f t="shared" si="5253"/>
        <v>0</v>
      </c>
      <c r="CY2129" s="425">
        <f t="shared" si="5253"/>
        <v>0</v>
      </c>
      <c r="CZ2129" s="425">
        <f t="shared" si="5253"/>
        <v>0</v>
      </c>
      <c r="DA2129" s="425">
        <f t="shared" si="5253"/>
        <v>0</v>
      </c>
      <c r="DB2129" s="425">
        <f t="shared" si="5253"/>
        <v>0</v>
      </c>
      <c r="DC2129" s="425">
        <f t="shared" si="5253"/>
        <v>0</v>
      </c>
      <c r="DD2129" s="425">
        <f t="shared" si="5253"/>
        <v>0</v>
      </c>
      <c r="DE2129" s="425">
        <f t="shared" ref="DE2129" si="5254">IF(OR(AND(DE2126=0,DE2128&gt;0),AND(DE2126="NS",DE2127&gt;0),AND(DE2126="NS",DE2127=0,DE2128=0)),1,IF(OR(AND(DE2128&gt;=2,DE2127&lt;DE2126),AND(DE2126="NS",DE2127=0,DE2128&gt;0),OR(DE2126=DE2127,AND(DE2126="",DE2128=0,DE2127=0))),0,1))</f>
        <v>0</v>
      </c>
      <c r="DF2129" s="400">
        <f>SUM(CN2129:DE2129)</f>
        <v>0</v>
      </c>
      <c r="DG2129" s="612"/>
      <c r="DH2129" s="613"/>
      <c r="DI2129" s="415"/>
      <c r="DJ2129" s="416"/>
      <c r="DK2129" s="416"/>
      <c r="DL2129" s="416"/>
      <c r="DM2129" s="416"/>
      <c r="DN2129" s="416"/>
      <c r="DO2129" s="416"/>
      <c r="DP2129" s="416"/>
      <c r="DQ2129" s="416"/>
      <c r="DR2129" s="416"/>
      <c r="DS2129" s="416"/>
      <c r="DT2129" s="416"/>
      <c r="DU2129" s="416"/>
      <c r="DV2129" s="416"/>
      <c r="DW2129" s="416"/>
      <c r="DX2129" s="416"/>
      <c r="DY2129" s="416"/>
      <c r="DZ2129" s="416"/>
      <c r="EA2129" s="416"/>
      <c r="EB2129" s="416"/>
      <c r="EC2129" s="416"/>
      <c r="ED2129" s="416"/>
      <c r="EE2129" s="416"/>
      <c r="EF2129" s="416"/>
      <c r="EG2129" s="416"/>
      <c r="EH2129" s="416"/>
      <c r="EI2129" s="416"/>
      <c r="EJ2129" s="416"/>
      <c r="EK2129" s="416"/>
      <c r="EL2129" s="417"/>
    </row>
    <row r="2130" spans="1:143" ht="15" customHeight="1" x14ac:dyDescent="0.25">
      <c r="A2130" s="60"/>
      <c r="B2130" s="60"/>
      <c r="C2130" s="782"/>
      <c r="D2130" s="719"/>
      <c r="E2130" s="720"/>
      <c r="F2130" s="702" t="s">
        <v>516</v>
      </c>
      <c r="G2130" s="702"/>
      <c r="H2130" s="188"/>
      <c r="I2130" s="700" t="s">
        <v>244</v>
      </c>
      <c r="J2130" s="700"/>
      <c r="K2130" s="700"/>
      <c r="L2130" s="701"/>
      <c r="M2130" s="864"/>
      <c r="N2130" s="865"/>
      <c r="O2130" s="864"/>
      <c r="P2130" s="865"/>
      <c r="Q2130" s="864"/>
      <c r="R2130" s="865"/>
      <c r="S2130" s="868"/>
      <c r="T2130" s="869"/>
      <c r="U2130" s="280"/>
      <c r="V2130" s="280"/>
      <c r="W2130" s="628"/>
      <c r="X2130" s="628"/>
      <c r="Y2130" s="281"/>
      <c r="Z2130" s="281"/>
      <c r="AA2130" s="628"/>
      <c r="AB2130" s="628"/>
      <c r="AC2130" s="281"/>
      <c r="AD2130" s="281"/>
      <c r="AE2130" s="60"/>
      <c r="AF2130" s="259"/>
      <c r="AG2130" s="374">
        <f t="shared" si="4932"/>
        <v>18</v>
      </c>
      <c r="AH2130" s="399"/>
      <c r="AK2130" s="412">
        <f t="shared" si="4933"/>
        <v>0</v>
      </c>
      <c r="AL2130" s="379">
        <f t="shared" si="5147"/>
        <v>0</v>
      </c>
      <c r="AM2130" s="380">
        <f t="shared" si="4934"/>
        <v>0</v>
      </c>
      <c r="AN2130" s="292">
        <f t="shared" si="4935"/>
        <v>0</v>
      </c>
      <c r="AO2130" s="388">
        <f t="shared" si="4936"/>
        <v>0</v>
      </c>
      <c r="AP2130" s="379">
        <f t="shared" si="5148"/>
        <v>0</v>
      </c>
      <c r="AQ2130" s="380">
        <f t="shared" si="4937"/>
        <v>0</v>
      </c>
      <c r="AR2130" s="317">
        <f t="shared" si="4938"/>
        <v>0</v>
      </c>
      <c r="AS2130" s="388">
        <f t="shared" si="4939"/>
        <v>0</v>
      </c>
      <c r="AT2130" s="379">
        <f t="shared" si="5149"/>
        <v>0</v>
      </c>
      <c r="AU2130" s="380">
        <f t="shared" si="4940"/>
        <v>0</v>
      </c>
      <c r="AV2130" s="317">
        <f t="shared" si="4941"/>
        <v>0</v>
      </c>
      <c r="AW2130" s="388">
        <f t="shared" si="4942"/>
        <v>0</v>
      </c>
      <c r="AX2130" s="379">
        <f t="shared" si="5150"/>
        <v>0</v>
      </c>
      <c r="AY2130" s="380">
        <f t="shared" si="4943"/>
        <v>0</v>
      </c>
      <c r="AZ2130" s="292">
        <f t="shared" si="4944"/>
        <v>0</v>
      </c>
      <c r="BA2130" s="388">
        <f t="shared" si="4945"/>
        <v>0</v>
      </c>
      <c r="BB2130" s="379">
        <f t="shared" si="5151"/>
        <v>0</v>
      </c>
      <c r="BC2130" s="380">
        <f t="shared" si="4946"/>
        <v>0</v>
      </c>
      <c r="BD2130" s="292">
        <f t="shared" si="4947"/>
        <v>0</v>
      </c>
      <c r="BE2130" s="388">
        <f t="shared" si="4948"/>
        <v>0</v>
      </c>
      <c r="BF2130" s="379">
        <f t="shared" si="5152"/>
        <v>0</v>
      </c>
      <c r="BG2130" s="380">
        <f t="shared" si="4949"/>
        <v>0</v>
      </c>
      <c r="BH2130" s="292">
        <f t="shared" si="4950"/>
        <v>0</v>
      </c>
      <c r="CA2130" s="303"/>
      <c r="CB2130" s="427"/>
      <c r="CC2130" s="375"/>
      <c r="CD2130" s="375"/>
      <c r="CE2130" s="375"/>
      <c r="CF2130" s="375"/>
      <c r="CG2130" s="375"/>
      <c r="CH2130" s="375"/>
      <c r="CI2130" s="375"/>
      <c r="CJ2130" s="375"/>
      <c r="CK2130" s="375"/>
      <c r="CL2130" s="375"/>
      <c r="CM2130" s="375"/>
      <c r="CN2130" s="311"/>
      <c r="CO2130" s="311"/>
      <c r="CP2130" s="311"/>
      <c r="CQ2130" s="311"/>
      <c r="CR2130" s="311"/>
      <c r="CS2130" s="311"/>
      <c r="CT2130" s="311"/>
      <c r="CU2130" s="311"/>
      <c r="CV2130" s="311"/>
      <c r="CW2130" s="311"/>
      <c r="CX2130" s="311"/>
      <c r="CY2130" s="311"/>
      <c r="CZ2130" s="311"/>
      <c r="DA2130" s="311"/>
      <c r="DB2130" s="311"/>
      <c r="DC2130" s="311"/>
      <c r="DD2130" s="311"/>
      <c r="DE2130" s="311"/>
      <c r="DG2130" s="612"/>
      <c r="DH2130" s="613"/>
      <c r="DI2130" s="415"/>
      <c r="DJ2130" s="416"/>
      <c r="DK2130" s="416"/>
      <c r="DL2130" s="416"/>
      <c r="DM2130" s="416"/>
      <c r="DN2130" s="416"/>
      <c r="DO2130" s="416"/>
      <c r="DP2130" s="416"/>
      <c r="DQ2130" s="416"/>
      <c r="DR2130" s="416"/>
      <c r="DS2130" s="416"/>
      <c r="DT2130" s="416"/>
      <c r="DU2130" s="416"/>
      <c r="DV2130" s="416"/>
      <c r="DW2130" s="416"/>
      <c r="DX2130" s="416"/>
      <c r="DY2130" s="416"/>
      <c r="DZ2130" s="416"/>
      <c r="EA2130" s="416"/>
      <c r="EB2130" s="416"/>
      <c r="EC2130" s="416"/>
      <c r="ED2130" s="416"/>
      <c r="EE2130" s="416"/>
      <c r="EF2130" s="416"/>
      <c r="EG2130" s="416"/>
      <c r="EH2130" s="416"/>
      <c r="EI2130" s="416"/>
      <c r="EJ2130" s="416"/>
      <c r="EK2130" s="416"/>
      <c r="EL2130" s="417"/>
    </row>
    <row r="2131" spans="1:143" ht="24" customHeight="1" x14ac:dyDescent="0.25">
      <c r="A2131" s="60"/>
      <c r="B2131" s="60"/>
      <c r="C2131" s="782"/>
      <c r="D2131" s="719"/>
      <c r="E2131" s="720"/>
      <c r="F2131" s="702" t="s">
        <v>517</v>
      </c>
      <c r="G2131" s="702"/>
      <c r="H2131" s="188"/>
      <c r="I2131" s="700" t="s">
        <v>242</v>
      </c>
      <c r="J2131" s="700"/>
      <c r="K2131" s="700"/>
      <c r="L2131" s="701"/>
      <c r="M2131" s="864"/>
      <c r="N2131" s="865"/>
      <c r="O2131" s="864"/>
      <c r="P2131" s="865"/>
      <c r="Q2131" s="864"/>
      <c r="R2131" s="865"/>
      <c r="S2131" s="868"/>
      <c r="T2131" s="869"/>
      <c r="U2131" s="280"/>
      <c r="V2131" s="280"/>
      <c r="W2131" s="628"/>
      <c r="X2131" s="628"/>
      <c r="Y2131" s="281"/>
      <c r="Z2131" s="281"/>
      <c r="AA2131" s="628"/>
      <c r="AB2131" s="628"/>
      <c r="AC2131" s="281"/>
      <c r="AD2131" s="281"/>
      <c r="AE2131" s="60"/>
      <c r="AF2131" s="259"/>
      <c r="AG2131" s="374">
        <f t="shared" si="4932"/>
        <v>18</v>
      </c>
      <c r="AH2131" s="399"/>
      <c r="AK2131" s="412">
        <f t="shared" si="4933"/>
        <v>0</v>
      </c>
      <c r="AL2131" s="379">
        <f t="shared" si="5147"/>
        <v>0</v>
      </c>
      <c r="AM2131" s="380">
        <f t="shared" si="4934"/>
        <v>0</v>
      </c>
      <c r="AN2131" s="292">
        <f t="shared" si="4935"/>
        <v>0</v>
      </c>
      <c r="AO2131" s="388">
        <f t="shared" si="4936"/>
        <v>0</v>
      </c>
      <c r="AP2131" s="379">
        <f t="shared" si="5148"/>
        <v>0</v>
      </c>
      <c r="AQ2131" s="380">
        <f t="shared" si="4937"/>
        <v>0</v>
      </c>
      <c r="AR2131" s="317">
        <f t="shared" si="4938"/>
        <v>0</v>
      </c>
      <c r="AS2131" s="388">
        <f t="shared" si="4939"/>
        <v>0</v>
      </c>
      <c r="AT2131" s="379">
        <f t="shared" si="5149"/>
        <v>0</v>
      </c>
      <c r="AU2131" s="380">
        <f t="shared" si="4940"/>
        <v>0</v>
      </c>
      <c r="AV2131" s="317">
        <f t="shared" si="4941"/>
        <v>0</v>
      </c>
      <c r="AW2131" s="388">
        <f t="shared" si="4942"/>
        <v>0</v>
      </c>
      <c r="AX2131" s="379">
        <f t="shared" si="5150"/>
        <v>0</v>
      </c>
      <c r="AY2131" s="380">
        <f t="shared" si="4943"/>
        <v>0</v>
      </c>
      <c r="AZ2131" s="292">
        <f t="shared" si="4944"/>
        <v>0</v>
      </c>
      <c r="BA2131" s="388">
        <f t="shared" si="4945"/>
        <v>0</v>
      </c>
      <c r="BB2131" s="379">
        <f t="shared" si="5151"/>
        <v>0</v>
      </c>
      <c r="BC2131" s="380">
        <f t="shared" si="4946"/>
        <v>0</v>
      </c>
      <c r="BD2131" s="292">
        <f t="shared" si="4947"/>
        <v>0</v>
      </c>
      <c r="BE2131" s="388">
        <f t="shared" si="4948"/>
        <v>0</v>
      </c>
      <c r="BF2131" s="379">
        <f t="shared" si="5152"/>
        <v>0</v>
      </c>
      <c r="BG2131" s="380">
        <f t="shared" si="4949"/>
        <v>0</v>
      </c>
      <c r="BH2131" s="292">
        <f t="shared" si="4950"/>
        <v>0</v>
      </c>
      <c r="CA2131" s="303"/>
      <c r="CB2131" s="427"/>
      <c r="CC2131" s="375"/>
      <c r="CD2131" s="375"/>
      <c r="CE2131" s="375"/>
      <c r="CF2131" s="375"/>
      <c r="CG2131" s="375"/>
      <c r="CH2131" s="375"/>
      <c r="CI2131" s="375"/>
      <c r="CJ2131" s="375"/>
      <c r="CK2131" s="375"/>
      <c r="CL2131" s="375"/>
      <c r="CM2131" s="375"/>
      <c r="CN2131" s="311"/>
      <c r="CO2131" s="311"/>
      <c r="CP2131" s="311"/>
      <c r="CQ2131" s="311"/>
      <c r="CR2131" s="311"/>
      <c r="CS2131" s="311"/>
      <c r="CT2131" s="311"/>
      <c r="CU2131" s="311"/>
      <c r="CV2131" s="311"/>
      <c r="CW2131" s="311"/>
      <c r="CX2131" s="311"/>
      <c r="CY2131" s="311"/>
      <c r="CZ2131" s="311"/>
      <c r="DA2131" s="311"/>
      <c r="DB2131" s="311"/>
      <c r="DC2131" s="311"/>
      <c r="DD2131" s="311"/>
      <c r="DE2131" s="311"/>
      <c r="DG2131" s="612"/>
      <c r="DH2131" s="613"/>
      <c r="DI2131" s="415"/>
      <c r="DJ2131" s="416"/>
      <c r="DK2131" s="416"/>
      <c r="DL2131" s="416"/>
      <c r="DM2131" s="416"/>
      <c r="DN2131" s="416"/>
      <c r="DO2131" s="416"/>
      <c r="DP2131" s="416"/>
      <c r="DQ2131" s="416"/>
      <c r="DR2131" s="416"/>
      <c r="DS2131" s="416"/>
      <c r="DT2131" s="416"/>
      <c r="DU2131" s="416"/>
      <c r="DV2131" s="416"/>
      <c r="DW2131" s="416"/>
      <c r="DX2131" s="416"/>
      <c r="DY2131" s="416"/>
      <c r="DZ2131" s="416"/>
      <c r="EA2131" s="416"/>
      <c r="EB2131" s="416"/>
      <c r="EC2131" s="416"/>
      <c r="ED2131" s="416"/>
      <c r="EE2131" s="416"/>
      <c r="EF2131" s="416"/>
      <c r="EG2131" s="416"/>
      <c r="EH2131" s="416"/>
      <c r="EI2131" s="416"/>
      <c r="EJ2131" s="416"/>
      <c r="EK2131" s="416"/>
      <c r="EL2131" s="417"/>
    </row>
    <row r="2132" spans="1:143" ht="24" customHeight="1" x14ac:dyDescent="0.25">
      <c r="A2132" s="60"/>
      <c r="B2132" s="60"/>
      <c r="C2132" s="782"/>
      <c r="D2132" s="719"/>
      <c r="E2132" s="720"/>
      <c r="F2132" s="702" t="s">
        <v>518</v>
      </c>
      <c r="G2132" s="702"/>
      <c r="H2132" s="188"/>
      <c r="I2132" s="700" t="s">
        <v>240</v>
      </c>
      <c r="J2132" s="700"/>
      <c r="K2132" s="700"/>
      <c r="L2132" s="701"/>
      <c r="M2132" s="864"/>
      <c r="N2132" s="865"/>
      <c r="O2132" s="864"/>
      <c r="P2132" s="865"/>
      <c r="Q2132" s="864"/>
      <c r="R2132" s="865"/>
      <c r="S2132" s="868"/>
      <c r="T2132" s="869"/>
      <c r="U2132" s="280"/>
      <c r="V2132" s="280"/>
      <c r="W2132" s="628"/>
      <c r="X2132" s="628"/>
      <c r="Y2132" s="281"/>
      <c r="Z2132" s="281"/>
      <c r="AA2132" s="628"/>
      <c r="AB2132" s="628"/>
      <c r="AC2132" s="281"/>
      <c r="AD2132" s="281"/>
      <c r="AE2132" s="60"/>
      <c r="AF2132" s="259"/>
      <c r="AG2132" s="374">
        <f t="shared" si="4932"/>
        <v>18</v>
      </c>
      <c r="AH2132" s="399"/>
      <c r="AK2132" s="412">
        <f t="shared" si="4933"/>
        <v>0</v>
      </c>
      <c r="AL2132" s="379">
        <f t="shared" si="5147"/>
        <v>0</v>
      </c>
      <c r="AM2132" s="380">
        <f t="shared" si="4934"/>
        <v>0</v>
      </c>
      <c r="AN2132" s="292">
        <f t="shared" si="4935"/>
        <v>0</v>
      </c>
      <c r="AO2132" s="388">
        <f t="shared" si="4936"/>
        <v>0</v>
      </c>
      <c r="AP2132" s="379">
        <f t="shared" si="5148"/>
        <v>0</v>
      </c>
      <c r="AQ2132" s="380">
        <f t="shared" si="4937"/>
        <v>0</v>
      </c>
      <c r="AR2132" s="317">
        <f t="shared" si="4938"/>
        <v>0</v>
      </c>
      <c r="AS2132" s="388">
        <f t="shared" si="4939"/>
        <v>0</v>
      </c>
      <c r="AT2132" s="379">
        <f t="shared" si="5149"/>
        <v>0</v>
      </c>
      <c r="AU2132" s="380">
        <f t="shared" si="4940"/>
        <v>0</v>
      </c>
      <c r="AV2132" s="317">
        <f t="shared" si="4941"/>
        <v>0</v>
      </c>
      <c r="AW2132" s="388">
        <f t="shared" si="4942"/>
        <v>0</v>
      </c>
      <c r="AX2132" s="379">
        <f t="shared" si="5150"/>
        <v>0</v>
      </c>
      <c r="AY2132" s="380">
        <f t="shared" si="4943"/>
        <v>0</v>
      </c>
      <c r="AZ2132" s="292">
        <f t="shared" si="4944"/>
        <v>0</v>
      </c>
      <c r="BA2132" s="388">
        <f t="shared" si="4945"/>
        <v>0</v>
      </c>
      <c r="BB2132" s="379">
        <f t="shared" si="5151"/>
        <v>0</v>
      </c>
      <c r="BC2132" s="380">
        <f t="shared" si="4946"/>
        <v>0</v>
      </c>
      <c r="BD2132" s="292">
        <f t="shared" si="4947"/>
        <v>0</v>
      </c>
      <c r="BE2132" s="388">
        <f t="shared" si="4948"/>
        <v>0</v>
      </c>
      <c r="BF2132" s="379">
        <f t="shared" si="5152"/>
        <v>0</v>
      </c>
      <c r="BG2132" s="380">
        <f t="shared" si="4949"/>
        <v>0</v>
      </c>
      <c r="BH2132" s="292">
        <f t="shared" si="4950"/>
        <v>0</v>
      </c>
      <c r="CA2132" s="303"/>
      <c r="CB2132" s="427"/>
      <c r="CC2132" s="375"/>
      <c r="CD2132" s="375"/>
      <c r="CE2132" s="375"/>
      <c r="CF2132" s="375"/>
      <c r="CG2132" s="375"/>
      <c r="CH2132" s="375"/>
      <c r="CI2132" s="375"/>
      <c r="CJ2132" s="375"/>
      <c r="CK2132" s="375"/>
      <c r="CL2132" s="375"/>
      <c r="CM2132" s="375"/>
      <c r="CN2132" s="307"/>
      <c r="CO2132" s="307"/>
      <c r="CP2132" s="307"/>
      <c r="CQ2132" s="307"/>
      <c r="CR2132" s="307"/>
      <c r="CS2132" s="307"/>
      <c r="CT2132" s="307"/>
      <c r="CU2132" s="307"/>
      <c r="CV2132" s="307"/>
      <c r="CW2132" s="307"/>
      <c r="CX2132" s="307"/>
      <c r="CY2132" s="307"/>
      <c r="CZ2132" s="307"/>
      <c r="DA2132" s="307"/>
      <c r="DB2132" s="307"/>
      <c r="DC2132" s="307"/>
      <c r="DD2132" s="307"/>
      <c r="DE2132" s="307"/>
      <c r="DG2132" s="612"/>
      <c r="DH2132" s="613"/>
      <c r="DI2132" s="415"/>
      <c r="DJ2132" s="416"/>
      <c r="DK2132" s="416"/>
      <c r="DL2132" s="416"/>
      <c r="DM2132" s="416"/>
      <c r="DN2132" s="416"/>
      <c r="DO2132" s="416"/>
      <c r="DP2132" s="416"/>
      <c r="DQ2132" s="416"/>
      <c r="DR2132" s="416"/>
      <c r="DS2132" s="416"/>
      <c r="DT2132" s="416"/>
      <c r="DU2132" s="416"/>
      <c r="DV2132" s="416"/>
      <c r="DW2132" s="416"/>
      <c r="DX2132" s="416"/>
      <c r="DY2132" s="416"/>
      <c r="DZ2132" s="416"/>
      <c r="EA2132" s="416"/>
      <c r="EB2132" s="416"/>
      <c r="EC2132" s="416"/>
      <c r="ED2132" s="416"/>
      <c r="EE2132" s="416"/>
      <c r="EF2132" s="416"/>
      <c r="EG2132" s="416"/>
      <c r="EH2132" s="416"/>
      <c r="EI2132" s="416"/>
      <c r="EJ2132" s="416"/>
      <c r="EK2132" s="416"/>
      <c r="EL2132" s="417"/>
    </row>
    <row r="2133" spans="1:143" ht="24" customHeight="1" x14ac:dyDescent="0.25">
      <c r="A2133" s="60"/>
      <c r="B2133" s="60"/>
      <c r="C2133" s="782"/>
      <c r="D2133" s="719"/>
      <c r="E2133" s="720"/>
      <c r="F2133" s="702" t="s">
        <v>519</v>
      </c>
      <c r="G2133" s="702"/>
      <c r="H2133" s="188"/>
      <c r="I2133" s="700" t="s">
        <v>245</v>
      </c>
      <c r="J2133" s="700"/>
      <c r="K2133" s="700"/>
      <c r="L2133" s="701"/>
      <c r="M2133" s="864"/>
      <c r="N2133" s="865"/>
      <c r="O2133" s="864"/>
      <c r="P2133" s="865"/>
      <c r="Q2133" s="864"/>
      <c r="R2133" s="865"/>
      <c r="S2133" s="868"/>
      <c r="T2133" s="869"/>
      <c r="U2133" s="280"/>
      <c r="V2133" s="280"/>
      <c r="W2133" s="628"/>
      <c r="X2133" s="628"/>
      <c r="Y2133" s="281"/>
      <c r="Z2133" s="281"/>
      <c r="AA2133" s="628"/>
      <c r="AB2133" s="628"/>
      <c r="AC2133" s="281"/>
      <c r="AD2133" s="281"/>
      <c r="AE2133" s="60"/>
      <c r="AF2133" s="259"/>
      <c r="AG2133" s="374">
        <f t="shared" si="4932"/>
        <v>18</v>
      </c>
      <c r="AH2133" s="399"/>
      <c r="AK2133" s="412">
        <f t="shared" si="4933"/>
        <v>0</v>
      </c>
      <c r="AL2133" s="379">
        <f t="shared" si="5147"/>
        <v>0</v>
      </c>
      <c r="AM2133" s="380">
        <f t="shared" si="4934"/>
        <v>0</v>
      </c>
      <c r="AN2133" s="292">
        <f t="shared" si="4935"/>
        <v>0</v>
      </c>
      <c r="AO2133" s="388">
        <f t="shared" si="4936"/>
        <v>0</v>
      </c>
      <c r="AP2133" s="379">
        <f t="shared" si="5148"/>
        <v>0</v>
      </c>
      <c r="AQ2133" s="380">
        <f t="shared" si="4937"/>
        <v>0</v>
      </c>
      <c r="AR2133" s="317">
        <f t="shared" si="4938"/>
        <v>0</v>
      </c>
      <c r="AS2133" s="388">
        <f t="shared" si="4939"/>
        <v>0</v>
      </c>
      <c r="AT2133" s="379">
        <f t="shared" si="5149"/>
        <v>0</v>
      </c>
      <c r="AU2133" s="380">
        <f t="shared" si="4940"/>
        <v>0</v>
      </c>
      <c r="AV2133" s="317">
        <f t="shared" si="4941"/>
        <v>0</v>
      </c>
      <c r="AW2133" s="388">
        <f t="shared" si="4942"/>
        <v>0</v>
      </c>
      <c r="AX2133" s="379">
        <f t="shared" si="5150"/>
        <v>0</v>
      </c>
      <c r="AY2133" s="380">
        <f t="shared" si="4943"/>
        <v>0</v>
      </c>
      <c r="AZ2133" s="292">
        <f t="shared" si="4944"/>
        <v>0</v>
      </c>
      <c r="BA2133" s="388">
        <f t="shared" si="4945"/>
        <v>0</v>
      </c>
      <c r="BB2133" s="379">
        <f t="shared" si="5151"/>
        <v>0</v>
      </c>
      <c r="BC2133" s="380">
        <f t="shared" si="4946"/>
        <v>0</v>
      </c>
      <c r="BD2133" s="292">
        <f t="shared" si="4947"/>
        <v>0</v>
      </c>
      <c r="BE2133" s="388">
        <f t="shared" si="4948"/>
        <v>0</v>
      </c>
      <c r="BF2133" s="379">
        <f t="shared" si="5152"/>
        <v>0</v>
      </c>
      <c r="BG2133" s="380">
        <f t="shared" si="4949"/>
        <v>0</v>
      </c>
      <c r="BH2133" s="292">
        <f t="shared" si="4950"/>
        <v>0</v>
      </c>
      <c r="CA2133" s="303"/>
      <c r="CB2133" s="427"/>
      <c r="CC2133" s="375"/>
      <c r="CD2133" s="375"/>
      <c r="CE2133" s="375"/>
      <c r="CF2133" s="375"/>
      <c r="CG2133" s="375"/>
      <c r="CH2133" s="375"/>
      <c r="CI2133" s="375"/>
      <c r="CJ2133" s="375"/>
      <c r="CK2133" s="375"/>
      <c r="CL2133" s="375"/>
      <c r="CM2133" s="375"/>
      <c r="CN2133" s="311"/>
      <c r="CO2133" s="311"/>
      <c r="CP2133" s="311"/>
      <c r="CQ2133" s="311"/>
      <c r="CR2133" s="311"/>
      <c r="CS2133" s="311"/>
      <c r="CT2133" s="311"/>
      <c r="CU2133" s="311"/>
      <c r="CV2133" s="311"/>
      <c r="CW2133" s="311"/>
      <c r="CX2133" s="311"/>
      <c r="CY2133" s="311"/>
      <c r="CZ2133" s="311"/>
      <c r="DA2133" s="311"/>
      <c r="DB2133" s="311"/>
      <c r="DC2133" s="311"/>
      <c r="DD2133" s="311"/>
      <c r="DE2133" s="311"/>
      <c r="DG2133" s="612"/>
      <c r="DH2133" s="613"/>
      <c r="DI2133" s="415"/>
      <c r="DJ2133" s="416"/>
      <c r="DK2133" s="416"/>
      <c r="DL2133" s="416"/>
      <c r="DM2133" s="416"/>
      <c r="DN2133" s="416"/>
      <c r="DO2133" s="416"/>
      <c r="DP2133" s="416"/>
      <c r="DQ2133" s="416"/>
      <c r="DR2133" s="416"/>
      <c r="DS2133" s="416"/>
      <c r="DT2133" s="416"/>
      <c r="DU2133" s="416"/>
      <c r="DV2133" s="416"/>
      <c r="DW2133" s="416"/>
      <c r="DX2133" s="416"/>
      <c r="DY2133" s="416"/>
      <c r="DZ2133" s="416"/>
      <c r="EA2133" s="416"/>
      <c r="EB2133" s="416"/>
      <c r="EC2133" s="416"/>
      <c r="ED2133" s="416"/>
      <c r="EE2133" s="416"/>
      <c r="EF2133" s="416"/>
      <c r="EG2133" s="416"/>
      <c r="EH2133" s="416"/>
      <c r="EI2133" s="416"/>
      <c r="EJ2133" s="416"/>
      <c r="EK2133" s="416"/>
      <c r="EL2133" s="417"/>
    </row>
    <row r="2134" spans="1:143" ht="35.25" customHeight="1" x14ac:dyDescent="0.25">
      <c r="A2134" s="60"/>
      <c r="B2134" s="60"/>
      <c r="C2134" s="782"/>
      <c r="D2134" s="719"/>
      <c r="E2134" s="720"/>
      <c r="F2134" s="702" t="s">
        <v>520</v>
      </c>
      <c r="G2134" s="702"/>
      <c r="H2134" s="188"/>
      <c r="I2134" s="700" t="s">
        <v>521</v>
      </c>
      <c r="J2134" s="700"/>
      <c r="K2134" s="700"/>
      <c r="L2134" s="701"/>
      <c r="M2134" s="864"/>
      <c r="N2134" s="865"/>
      <c r="O2134" s="864"/>
      <c r="P2134" s="865"/>
      <c r="Q2134" s="864"/>
      <c r="R2134" s="865"/>
      <c r="S2134" s="868"/>
      <c r="T2134" s="869"/>
      <c r="U2134" s="280"/>
      <c r="V2134" s="280"/>
      <c r="W2134" s="628"/>
      <c r="X2134" s="628"/>
      <c r="Y2134" s="281"/>
      <c r="Z2134" s="281"/>
      <c r="AA2134" s="628"/>
      <c r="AB2134" s="628"/>
      <c r="AC2134" s="281"/>
      <c r="AD2134" s="281"/>
      <c r="AE2134" s="60"/>
      <c r="AF2134" s="259"/>
      <c r="AG2134" s="374">
        <f t="shared" si="4932"/>
        <v>18</v>
      </c>
      <c r="AH2134" s="399"/>
      <c r="AK2134" s="412">
        <f t="shared" si="4933"/>
        <v>0</v>
      </c>
      <c r="AL2134" s="379">
        <f t="shared" si="5147"/>
        <v>0</v>
      </c>
      <c r="AM2134" s="380">
        <f t="shared" si="4934"/>
        <v>0</v>
      </c>
      <c r="AN2134" s="292">
        <f t="shared" si="4935"/>
        <v>0</v>
      </c>
      <c r="AO2134" s="388">
        <f t="shared" si="4936"/>
        <v>0</v>
      </c>
      <c r="AP2134" s="379">
        <f t="shared" si="5148"/>
        <v>0</v>
      </c>
      <c r="AQ2134" s="380">
        <f t="shared" si="4937"/>
        <v>0</v>
      </c>
      <c r="AR2134" s="317">
        <f t="shared" si="4938"/>
        <v>0</v>
      </c>
      <c r="AS2134" s="388">
        <f t="shared" si="4939"/>
        <v>0</v>
      </c>
      <c r="AT2134" s="379">
        <f t="shared" si="5149"/>
        <v>0</v>
      </c>
      <c r="AU2134" s="380">
        <f t="shared" si="4940"/>
        <v>0</v>
      </c>
      <c r="AV2134" s="317">
        <f t="shared" si="4941"/>
        <v>0</v>
      </c>
      <c r="AW2134" s="388">
        <f t="shared" si="4942"/>
        <v>0</v>
      </c>
      <c r="AX2134" s="379">
        <f t="shared" si="5150"/>
        <v>0</v>
      </c>
      <c r="AY2134" s="380">
        <f t="shared" si="4943"/>
        <v>0</v>
      </c>
      <c r="AZ2134" s="292">
        <f t="shared" si="4944"/>
        <v>0</v>
      </c>
      <c r="BA2134" s="388">
        <f t="shared" si="4945"/>
        <v>0</v>
      </c>
      <c r="BB2134" s="379">
        <f t="shared" si="5151"/>
        <v>0</v>
      </c>
      <c r="BC2134" s="380">
        <f t="shared" si="4946"/>
        <v>0</v>
      </c>
      <c r="BD2134" s="292">
        <f t="shared" si="4947"/>
        <v>0</v>
      </c>
      <c r="BE2134" s="388">
        <f t="shared" si="4948"/>
        <v>0</v>
      </c>
      <c r="BF2134" s="379">
        <f t="shared" si="5152"/>
        <v>0</v>
      </c>
      <c r="BG2134" s="380">
        <f t="shared" si="4949"/>
        <v>0</v>
      </c>
      <c r="BH2134" s="292">
        <f t="shared" si="4950"/>
        <v>0</v>
      </c>
      <c r="CA2134" s="303"/>
      <c r="CB2134" s="421"/>
      <c r="CC2134" s="375"/>
      <c r="CD2134" s="375"/>
      <c r="CE2134" s="375"/>
      <c r="CF2134" s="375"/>
      <c r="CG2134" s="375"/>
      <c r="CH2134" s="375"/>
      <c r="CI2134" s="375"/>
      <c r="CJ2134" s="375"/>
      <c r="CK2134" s="375"/>
      <c r="CL2134" s="375"/>
      <c r="CM2134" s="375"/>
      <c r="CN2134" s="311"/>
      <c r="CO2134" s="311"/>
      <c r="CP2134" s="311"/>
      <c r="CQ2134" s="311"/>
      <c r="CR2134" s="311"/>
      <c r="CS2134" s="311"/>
      <c r="CT2134" s="311"/>
      <c r="CU2134" s="311"/>
      <c r="CV2134" s="311"/>
      <c r="CW2134" s="311"/>
      <c r="CX2134" s="311"/>
      <c r="CY2134" s="311"/>
      <c r="CZ2134" s="311"/>
      <c r="DA2134" s="311"/>
      <c r="DB2134" s="311"/>
      <c r="DC2134" s="311"/>
      <c r="DD2134" s="311"/>
      <c r="DE2134" s="311"/>
      <c r="DG2134" s="612"/>
      <c r="DH2134" s="613"/>
      <c r="DI2134" s="415"/>
      <c r="DJ2134" s="416"/>
      <c r="DK2134" s="416"/>
      <c r="DL2134" s="416"/>
      <c r="DM2134" s="416"/>
      <c r="DN2134" s="416"/>
      <c r="DO2134" s="416"/>
      <c r="DP2134" s="416"/>
      <c r="DQ2134" s="416"/>
      <c r="DR2134" s="416"/>
      <c r="DS2134" s="416"/>
      <c r="DT2134" s="416"/>
      <c r="DU2134" s="416"/>
      <c r="DV2134" s="416"/>
      <c r="DW2134" s="416"/>
      <c r="DX2134" s="416"/>
      <c r="DY2134" s="416"/>
      <c r="DZ2134" s="416"/>
      <c r="EA2134" s="416"/>
      <c r="EB2134" s="416"/>
      <c r="EC2134" s="416"/>
      <c r="ED2134" s="416"/>
      <c r="EE2134" s="416"/>
      <c r="EF2134" s="416"/>
      <c r="EG2134" s="416"/>
      <c r="EH2134" s="416"/>
      <c r="EI2134" s="416"/>
      <c r="EJ2134" s="416"/>
      <c r="EK2134" s="416"/>
      <c r="EL2134" s="417"/>
    </row>
    <row r="2135" spans="1:143" ht="24" customHeight="1" x14ac:dyDescent="0.25">
      <c r="A2135" s="60"/>
      <c r="B2135" s="60"/>
      <c r="C2135" s="782"/>
      <c r="D2135" s="719"/>
      <c r="E2135" s="720"/>
      <c r="F2135" s="703" t="s">
        <v>522</v>
      </c>
      <c r="G2135" s="703"/>
      <c r="H2135" s="704" t="s">
        <v>523</v>
      </c>
      <c r="I2135" s="705"/>
      <c r="J2135" s="705"/>
      <c r="K2135" s="705"/>
      <c r="L2135" s="706"/>
      <c r="M2135" s="864"/>
      <c r="N2135" s="865"/>
      <c r="O2135" s="864"/>
      <c r="P2135" s="865"/>
      <c r="Q2135" s="864"/>
      <c r="R2135" s="865"/>
      <c r="S2135" s="868"/>
      <c r="T2135" s="869"/>
      <c r="U2135" s="280"/>
      <c r="V2135" s="280"/>
      <c r="W2135" s="628"/>
      <c r="X2135" s="628"/>
      <c r="Y2135" s="281"/>
      <c r="Z2135" s="281"/>
      <c r="AA2135" s="628"/>
      <c r="AB2135" s="628"/>
      <c r="AC2135" s="281"/>
      <c r="AD2135" s="281"/>
      <c r="AE2135" s="60"/>
      <c r="AF2135" s="259"/>
      <c r="AG2135" s="374">
        <f t="shared" si="4932"/>
        <v>18</v>
      </c>
      <c r="AH2135" s="399"/>
      <c r="AK2135" s="412">
        <f t="shared" si="4933"/>
        <v>0</v>
      </c>
      <c r="AL2135" s="379">
        <f t="shared" si="5147"/>
        <v>0</v>
      </c>
      <c r="AM2135" s="380">
        <f t="shared" si="4934"/>
        <v>0</v>
      </c>
      <c r="AN2135" s="292">
        <f t="shared" si="4935"/>
        <v>0</v>
      </c>
      <c r="AO2135" s="388">
        <f t="shared" si="4936"/>
        <v>0</v>
      </c>
      <c r="AP2135" s="379">
        <f t="shared" si="5148"/>
        <v>0</v>
      </c>
      <c r="AQ2135" s="380">
        <f t="shared" si="4937"/>
        <v>0</v>
      </c>
      <c r="AR2135" s="317">
        <f t="shared" si="4938"/>
        <v>0</v>
      </c>
      <c r="AS2135" s="388">
        <f t="shared" si="4939"/>
        <v>0</v>
      </c>
      <c r="AT2135" s="379">
        <f t="shared" si="5149"/>
        <v>0</v>
      </c>
      <c r="AU2135" s="380">
        <f t="shared" si="4940"/>
        <v>0</v>
      </c>
      <c r="AV2135" s="317">
        <f t="shared" si="4941"/>
        <v>0</v>
      </c>
      <c r="AW2135" s="388">
        <f t="shared" si="4942"/>
        <v>0</v>
      </c>
      <c r="AX2135" s="379">
        <f t="shared" si="5150"/>
        <v>0</v>
      </c>
      <c r="AY2135" s="380">
        <f t="shared" si="4943"/>
        <v>0</v>
      </c>
      <c r="AZ2135" s="292">
        <f t="shared" si="4944"/>
        <v>0</v>
      </c>
      <c r="BA2135" s="388">
        <f t="shared" si="4945"/>
        <v>0</v>
      </c>
      <c r="BB2135" s="379">
        <f t="shared" si="5151"/>
        <v>0</v>
      </c>
      <c r="BC2135" s="380">
        <f t="shared" si="4946"/>
        <v>0</v>
      </c>
      <c r="BD2135" s="292">
        <f t="shared" si="4947"/>
        <v>0</v>
      </c>
      <c r="BE2135" s="388">
        <f t="shared" si="4948"/>
        <v>0</v>
      </c>
      <c r="BF2135" s="379">
        <f t="shared" si="5152"/>
        <v>0</v>
      </c>
      <c r="BG2135" s="380">
        <f t="shared" si="4949"/>
        <v>0</v>
      </c>
      <c r="BH2135" s="292">
        <f t="shared" si="4950"/>
        <v>0</v>
      </c>
      <c r="CA2135" s="299" t="s">
        <v>60</v>
      </c>
      <c r="CB2135" s="421"/>
      <c r="CC2135" s="375"/>
      <c r="CD2135" s="375"/>
      <c r="CE2135" s="375"/>
      <c r="CF2135" s="375"/>
      <c r="CG2135" s="375"/>
      <c r="CH2135" s="375"/>
      <c r="CI2135" s="375"/>
      <c r="CJ2135" s="375"/>
      <c r="CK2135" s="375"/>
      <c r="CL2135" s="375"/>
      <c r="CM2135" s="375"/>
      <c r="CN2135" s="423">
        <f t="shared" ref="CN2135" si="5255">IF(M2135="",0,M2135)</f>
        <v>0</v>
      </c>
      <c r="CO2135" s="423">
        <f t="shared" ref="CO2135" si="5256">IF(N2135="",0,N2135)</f>
        <v>0</v>
      </c>
      <c r="CP2135" s="423">
        <f t="shared" ref="CP2135" si="5257">IF(O2135="",0,O2135)</f>
        <v>0</v>
      </c>
      <c r="CQ2135" s="423">
        <f t="shared" ref="CQ2135" si="5258">IF(P2135="",0,P2135)</f>
        <v>0</v>
      </c>
      <c r="CR2135" s="423">
        <f t="shared" ref="CR2135" si="5259">IF(Q2135="",0,Q2135)</f>
        <v>0</v>
      </c>
      <c r="CS2135" s="423">
        <f t="shared" ref="CS2135" si="5260">IF(R2135="",0,R2135)</f>
        <v>0</v>
      </c>
      <c r="CT2135" s="423">
        <f t="shared" ref="CT2135" si="5261">IF(S2135="",0,S2135)</f>
        <v>0</v>
      </c>
      <c r="CU2135" s="423">
        <f t="shared" ref="CU2135" si="5262">IF(T2135="",0,T2135)</f>
        <v>0</v>
      </c>
      <c r="CV2135" s="423">
        <f t="shared" ref="CV2135" si="5263">IF(U2135="",0,U2135)</f>
        <v>0</v>
      </c>
      <c r="CW2135" s="423">
        <f t="shared" ref="CW2135" si="5264">IF(V2135="",0,V2135)</f>
        <v>0</v>
      </c>
      <c r="CX2135" s="423">
        <f t="shared" ref="CX2135" si="5265">IF(W2135="",0,W2135)</f>
        <v>0</v>
      </c>
      <c r="CY2135" s="423">
        <f t="shared" ref="CY2135" si="5266">IF(X2135="",0,X2135)</f>
        <v>0</v>
      </c>
      <c r="CZ2135" s="423">
        <f t="shared" ref="CZ2135" si="5267">IF(Y2135="",0,Y2135)</f>
        <v>0</v>
      </c>
      <c r="DA2135" s="423">
        <f t="shared" ref="DA2135" si="5268">IF(Z2135="",0,Z2135)</f>
        <v>0</v>
      </c>
      <c r="DB2135" s="423">
        <f t="shared" ref="DB2135" si="5269">IF(AA2135="",0,AA2135)</f>
        <v>0</v>
      </c>
      <c r="DC2135" s="423">
        <f t="shared" ref="DC2135" si="5270">IF(AB2135="",0,AB2135)</f>
        <v>0</v>
      </c>
      <c r="DD2135" s="423">
        <f t="shared" ref="DD2135" si="5271">IF(AC2135="",0,AC2135)</f>
        <v>0</v>
      </c>
      <c r="DE2135" s="423">
        <f t="shared" ref="DE2135" si="5272">IF(AD2135="",0,AD2135)</f>
        <v>0</v>
      </c>
      <c r="DG2135" s="610"/>
      <c r="DH2135" s="611"/>
      <c r="DI2135" s="415"/>
      <c r="DJ2135" s="416"/>
      <c r="DK2135" s="416"/>
      <c r="DL2135" s="416"/>
      <c r="DM2135" s="416"/>
      <c r="DN2135" s="416"/>
      <c r="DO2135" s="416"/>
      <c r="DP2135" s="416"/>
      <c r="DQ2135" s="416"/>
      <c r="DR2135" s="416"/>
      <c r="DS2135" s="416"/>
      <c r="DT2135" s="416"/>
      <c r="DU2135" s="416"/>
      <c r="DV2135" s="416"/>
      <c r="DW2135" s="416"/>
      <c r="DX2135" s="416"/>
      <c r="DY2135" s="416"/>
      <c r="DZ2135" s="416"/>
      <c r="EA2135" s="416"/>
      <c r="EB2135" s="416"/>
      <c r="EC2135" s="416"/>
      <c r="ED2135" s="416"/>
      <c r="EE2135" s="416"/>
      <c r="EF2135" s="416"/>
      <c r="EG2135" s="416"/>
      <c r="EH2135" s="416"/>
      <c r="EI2135" s="416"/>
      <c r="EJ2135" s="416"/>
      <c r="EK2135" s="416"/>
      <c r="EL2135" s="417"/>
    </row>
    <row r="2136" spans="1:143" ht="24" customHeight="1" x14ac:dyDescent="0.25">
      <c r="A2136" s="60"/>
      <c r="B2136" s="60"/>
      <c r="C2136" s="782"/>
      <c r="D2136" s="719"/>
      <c r="E2136" s="720"/>
      <c r="F2136" s="714" t="s">
        <v>526</v>
      </c>
      <c r="G2136" s="715"/>
      <c r="H2136" s="188"/>
      <c r="I2136" s="700" t="s">
        <v>524</v>
      </c>
      <c r="J2136" s="700"/>
      <c r="K2136" s="700"/>
      <c r="L2136" s="701"/>
      <c r="M2136" s="864"/>
      <c r="N2136" s="865"/>
      <c r="O2136" s="864"/>
      <c r="P2136" s="865"/>
      <c r="Q2136" s="864"/>
      <c r="R2136" s="865"/>
      <c r="S2136" s="868"/>
      <c r="T2136" s="869"/>
      <c r="U2136" s="280"/>
      <c r="V2136" s="280"/>
      <c r="W2136" s="628"/>
      <c r="X2136" s="628"/>
      <c r="Y2136" s="281"/>
      <c r="Z2136" s="281"/>
      <c r="AA2136" s="628"/>
      <c r="AB2136" s="628"/>
      <c r="AC2136" s="281"/>
      <c r="AD2136" s="281"/>
      <c r="AE2136" s="60"/>
      <c r="AF2136" s="259"/>
      <c r="AG2136" s="374">
        <f t="shared" si="4932"/>
        <v>18</v>
      </c>
      <c r="AH2136" s="399"/>
      <c r="AK2136" s="412">
        <f t="shared" si="4933"/>
        <v>0</v>
      </c>
      <c r="AL2136" s="379">
        <f t="shared" si="5147"/>
        <v>0</v>
      </c>
      <c r="AM2136" s="380">
        <f t="shared" si="4934"/>
        <v>0</v>
      </c>
      <c r="AN2136" s="292">
        <f t="shared" si="4935"/>
        <v>0</v>
      </c>
      <c r="AO2136" s="388">
        <f t="shared" si="4936"/>
        <v>0</v>
      </c>
      <c r="AP2136" s="379">
        <f t="shared" si="5148"/>
        <v>0</v>
      </c>
      <c r="AQ2136" s="380">
        <f t="shared" si="4937"/>
        <v>0</v>
      </c>
      <c r="AR2136" s="317">
        <f t="shared" si="4938"/>
        <v>0</v>
      </c>
      <c r="AS2136" s="388">
        <f t="shared" si="4939"/>
        <v>0</v>
      </c>
      <c r="AT2136" s="379">
        <f t="shared" si="5149"/>
        <v>0</v>
      </c>
      <c r="AU2136" s="380">
        <f t="shared" si="4940"/>
        <v>0</v>
      </c>
      <c r="AV2136" s="317">
        <f t="shared" si="4941"/>
        <v>0</v>
      </c>
      <c r="AW2136" s="388">
        <f t="shared" si="4942"/>
        <v>0</v>
      </c>
      <c r="AX2136" s="379">
        <f t="shared" si="5150"/>
        <v>0</v>
      </c>
      <c r="AY2136" s="380">
        <f t="shared" si="4943"/>
        <v>0</v>
      </c>
      <c r="AZ2136" s="292">
        <f t="shared" si="4944"/>
        <v>0</v>
      </c>
      <c r="BA2136" s="388">
        <f t="shared" si="4945"/>
        <v>0</v>
      </c>
      <c r="BB2136" s="379">
        <f t="shared" si="5151"/>
        <v>0</v>
      </c>
      <c r="BC2136" s="380">
        <f t="shared" si="4946"/>
        <v>0</v>
      </c>
      <c r="BD2136" s="292">
        <f t="shared" si="4947"/>
        <v>0</v>
      </c>
      <c r="BE2136" s="388">
        <f t="shared" si="4948"/>
        <v>0</v>
      </c>
      <c r="BF2136" s="379">
        <f t="shared" si="5152"/>
        <v>0</v>
      </c>
      <c r="BG2136" s="380">
        <f t="shared" si="4949"/>
        <v>0</v>
      </c>
      <c r="BH2136" s="292">
        <f t="shared" si="4950"/>
        <v>0</v>
      </c>
      <c r="CA2136" s="299" t="s">
        <v>1917</v>
      </c>
      <c r="CB2136" s="421"/>
      <c r="CC2136" s="375"/>
      <c r="CD2136" s="375"/>
      <c r="CE2136" s="375"/>
      <c r="CF2136" s="375"/>
      <c r="CG2136" s="375"/>
      <c r="CH2136" s="375"/>
      <c r="CI2136" s="375"/>
      <c r="CJ2136" s="375"/>
      <c r="CK2136" s="375"/>
      <c r="CL2136" s="375"/>
      <c r="CM2136" s="375"/>
      <c r="CN2136" s="301">
        <f t="shared" ref="CN2136" si="5273">SUM(M2136:M2137)</f>
        <v>0</v>
      </c>
      <c r="CO2136" s="301">
        <f t="shared" ref="CO2136" si="5274">SUM(N2136:N2137)</f>
        <v>0</v>
      </c>
      <c r="CP2136" s="301">
        <f t="shared" ref="CP2136" si="5275">SUM(O2136:O2137)</f>
        <v>0</v>
      </c>
      <c r="CQ2136" s="301">
        <f t="shared" ref="CQ2136" si="5276">SUM(P2136:P2137)</f>
        <v>0</v>
      </c>
      <c r="CR2136" s="301">
        <f t="shared" ref="CR2136" si="5277">SUM(Q2136:Q2137)</f>
        <v>0</v>
      </c>
      <c r="CS2136" s="301">
        <f t="shared" ref="CS2136" si="5278">SUM(R2136:R2137)</f>
        <v>0</v>
      </c>
      <c r="CT2136" s="301">
        <f t="shared" ref="CT2136" si="5279">SUM(S2136:S2137)</f>
        <v>0</v>
      </c>
      <c r="CU2136" s="301">
        <f t="shared" ref="CU2136" si="5280">SUM(T2136:T2137)</f>
        <v>0</v>
      </c>
      <c r="CV2136" s="301">
        <f t="shared" ref="CV2136" si="5281">SUM(U2136:U2137)</f>
        <v>0</v>
      </c>
      <c r="CW2136" s="301">
        <f t="shared" ref="CW2136" si="5282">SUM(V2136:V2137)</f>
        <v>0</v>
      </c>
      <c r="CX2136" s="301">
        <f t="shared" ref="CX2136" si="5283">SUM(W2136:W2137)</f>
        <v>0</v>
      </c>
      <c r="CY2136" s="301">
        <f t="shared" ref="CY2136" si="5284">SUM(X2136:X2137)</f>
        <v>0</v>
      </c>
      <c r="CZ2136" s="301">
        <f t="shared" ref="CZ2136" si="5285">SUM(Y2136:Y2137)</f>
        <v>0</v>
      </c>
      <c r="DA2136" s="301">
        <f t="shared" ref="DA2136" si="5286">SUM(Z2136:Z2137)</f>
        <v>0</v>
      </c>
      <c r="DB2136" s="301">
        <f t="shared" ref="DB2136" si="5287">SUM(AA2136:AA2137)</f>
        <v>0</v>
      </c>
      <c r="DC2136" s="301">
        <f t="shared" ref="DC2136" si="5288">SUM(AB2136:AB2137)</f>
        <v>0</v>
      </c>
      <c r="DD2136" s="301">
        <f t="shared" ref="DD2136" si="5289">SUM(AC2136:AC2137)</f>
        <v>0</v>
      </c>
      <c r="DE2136" s="301">
        <f t="shared" ref="DE2136" si="5290">SUM(AD2136:AD2137)</f>
        <v>0</v>
      </c>
      <c r="DG2136" s="612"/>
      <c r="DH2136" s="613"/>
      <c r="DI2136" s="415"/>
      <c r="DJ2136" s="416"/>
      <c r="DK2136" s="416"/>
      <c r="DL2136" s="416"/>
      <c r="DM2136" s="416"/>
      <c r="DN2136" s="416"/>
      <c r="DO2136" s="416"/>
      <c r="DP2136" s="416"/>
      <c r="DQ2136" s="416"/>
      <c r="DR2136" s="416"/>
      <c r="DS2136" s="416"/>
      <c r="DT2136" s="416"/>
      <c r="DU2136" s="416"/>
      <c r="DV2136" s="416"/>
      <c r="DW2136" s="416"/>
      <c r="DX2136" s="416"/>
      <c r="DY2136" s="416"/>
      <c r="DZ2136" s="416"/>
      <c r="EA2136" s="416"/>
      <c r="EB2136" s="416"/>
      <c r="EC2136" s="416"/>
      <c r="ED2136" s="416"/>
      <c r="EE2136" s="416"/>
      <c r="EF2136" s="416"/>
      <c r="EG2136" s="416"/>
      <c r="EH2136" s="416"/>
      <c r="EI2136" s="416"/>
      <c r="EJ2136" s="416"/>
      <c r="EK2136" s="416"/>
      <c r="EL2136" s="417"/>
    </row>
    <row r="2137" spans="1:143" ht="36" customHeight="1" x14ac:dyDescent="0.25">
      <c r="A2137" s="60"/>
      <c r="B2137" s="60"/>
      <c r="C2137" s="782"/>
      <c r="D2137" s="719"/>
      <c r="E2137" s="720"/>
      <c r="F2137" s="714" t="s">
        <v>527</v>
      </c>
      <c r="G2137" s="715"/>
      <c r="H2137" s="188"/>
      <c r="I2137" s="700" t="s">
        <v>525</v>
      </c>
      <c r="J2137" s="700"/>
      <c r="K2137" s="700"/>
      <c r="L2137" s="701"/>
      <c r="M2137" s="864"/>
      <c r="N2137" s="865"/>
      <c r="O2137" s="864"/>
      <c r="P2137" s="865"/>
      <c r="Q2137" s="864"/>
      <c r="R2137" s="865"/>
      <c r="S2137" s="868"/>
      <c r="T2137" s="869"/>
      <c r="U2137" s="280"/>
      <c r="V2137" s="280"/>
      <c r="W2137" s="628"/>
      <c r="X2137" s="628"/>
      <c r="Y2137" s="281"/>
      <c r="Z2137" s="281"/>
      <c r="AA2137" s="628"/>
      <c r="AB2137" s="628"/>
      <c r="AC2137" s="281"/>
      <c r="AD2137" s="281"/>
      <c r="AE2137" s="60"/>
      <c r="AF2137" s="259"/>
      <c r="AG2137" s="374">
        <f t="shared" si="4932"/>
        <v>18</v>
      </c>
      <c r="AH2137" s="399"/>
      <c r="AK2137" s="412">
        <f t="shared" si="4933"/>
        <v>0</v>
      </c>
      <c r="AL2137" s="379">
        <f t="shared" si="5147"/>
        <v>0</v>
      </c>
      <c r="AM2137" s="380">
        <f t="shared" si="4934"/>
        <v>0</v>
      </c>
      <c r="AN2137" s="292">
        <f t="shared" si="4935"/>
        <v>0</v>
      </c>
      <c r="AO2137" s="388">
        <f t="shared" si="4936"/>
        <v>0</v>
      </c>
      <c r="AP2137" s="379">
        <f t="shared" si="5148"/>
        <v>0</v>
      </c>
      <c r="AQ2137" s="380">
        <f t="shared" si="4937"/>
        <v>0</v>
      </c>
      <c r="AR2137" s="317">
        <f t="shared" si="4938"/>
        <v>0</v>
      </c>
      <c r="AS2137" s="388">
        <f t="shared" si="4939"/>
        <v>0</v>
      </c>
      <c r="AT2137" s="379">
        <f t="shared" si="5149"/>
        <v>0</v>
      </c>
      <c r="AU2137" s="380">
        <f t="shared" si="4940"/>
        <v>0</v>
      </c>
      <c r="AV2137" s="317">
        <f t="shared" si="4941"/>
        <v>0</v>
      </c>
      <c r="AW2137" s="388">
        <f t="shared" si="4942"/>
        <v>0</v>
      </c>
      <c r="AX2137" s="379">
        <f t="shared" si="5150"/>
        <v>0</v>
      </c>
      <c r="AY2137" s="380">
        <f t="shared" si="4943"/>
        <v>0</v>
      </c>
      <c r="AZ2137" s="292">
        <f t="shared" si="4944"/>
        <v>0</v>
      </c>
      <c r="BA2137" s="388">
        <f t="shared" si="4945"/>
        <v>0</v>
      </c>
      <c r="BB2137" s="379">
        <f t="shared" si="5151"/>
        <v>0</v>
      </c>
      <c r="BC2137" s="380">
        <f t="shared" si="4946"/>
        <v>0</v>
      </c>
      <c r="BD2137" s="292">
        <f t="shared" si="4947"/>
        <v>0</v>
      </c>
      <c r="BE2137" s="388">
        <f t="shared" si="4948"/>
        <v>0</v>
      </c>
      <c r="BF2137" s="379">
        <f t="shared" si="5152"/>
        <v>0</v>
      </c>
      <c r="BG2137" s="380">
        <f t="shared" si="4949"/>
        <v>0</v>
      </c>
      <c r="BH2137" s="292">
        <f t="shared" si="4950"/>
        <v>0</v>
      </c>
      <c r="CA2137" s="299" t="s">
        <v>1910</v>
      </c>
      <c r="CB2137" s="421"/>
      <c r="CC2137" s="375"/>
      <c r="CD2137" s="375"/>
      <c r="CE2137" s="375"/>
      <c r="CF2137" s="375"/>
      <c r="CG2137" s="375"/>
      <c r="CH2137" s="375"/>
      <c r="CI2137" s="375"/>
      <c r="CJ2137" s="375"/>
      <c r="CK2137" s="375"/>
      <c r="CL2137" s="375"/>
      <c r="CM2137" s="375"/>
      <c r="CN2137" s="422">
        <f t="shared" ref="CN2137" si="5291">IF(CN2135="NA",COUNTIF(M2136:M2137,"NA"),COUNTIF(M2136:M2137,"NS"))</f>
        <v>0</v>
      </c>
      <c r="CO2137" s="422">
        <f t="shared" ref="CO2137" si="5292">IF(CO2135="NA",COUNTIF(N2136:N2137,"NA"),COUNTIF(N2136:N2137,"NS"))</f>
        <v>0</v>
      </c>
      <c r="CP2137" s="422">
        <f t="shared" ref="CP2137" si="5293">IF(CP2135="NA",COUNTIF(O2136:O2137,"NA"),COUNTIF(O2136:O2137,"NS"))</f>
        <v>0</v>
      </c>
      <c r="CQ2137" s="422">
        <f t="shared" ref="CQ2137" si="5294">IF(CQ2135="NA",COUNTIF(P2136:P2137,"NA"),COUNTIF(P2136:P2137,"NS"))</f>
        <v>0</v>
      </c>
      <c r="CR2137" s="422">
        <f t="shared" ref="CR2137" si="5295">IF(CR2135="NA",COUNTIF(Q2136:Q2137,"NA"),COUNTIF(Q2136:Q2137,"NS"))</f>
        <v>0</v>
      </c>
      <c r="CS2137" s="422">
        <f t="shared" ref="CS2137" si="5296">IF(CS2135="NA",COUNTIF(R2136:R2137,"NA"),COUNTIF(R2136:R2137,"NS"))</f>
        <v>0</v>
      </c>
      <c r="CT2137" s="422">
        <f t="shared" ref="CT2137" si="5297">IF(CT2135="NA",COUNTIF(S2136:S2137,"NA"),COUNTIF(S2136:S2137,"NS"))</f>
        <v>0</v>
      </c>
      <c r="CU2137" s="422">
        <f t="shared" ref="CU2137" si="5298">IF(CU2135="NA",COUNTIF(T2136:T2137,"NA"),COUNTIF(T2136:T2137,"NS"))</f>
        <v>0</v>
      </c>
      <c r="CV2137" s="422">
        <f t="shared" ref="CV2137" si="5299">IF(CV2135="NA",COUNTIF(U2136:U2137,"NA"),COUNTIF(U2136:U2137,"NS"))</f>
        <v>0</v>
      </c>
      <c r="CW2137" s="422">
        <f t="shared" ref="CW2137" si="5300">IF(CW2135="NA",COUNTIF(V2136:V2137,"NA"),COUNTIF(V2136:V2137,"NS"))</f>
        <v>0</v>
      </c>
      <c r="CX2137" s="422">
        <f t="shared" ref="CX2137" si="5301">IF(CX2135="NA",COUNTIF(W2136:W2137,"NA"),COUNTIF(W2136:W2137,"NS"))</f>
        <v>0</v>
      </c>
      <c r="CY2137" s="422">
        <f t="shared" ref="CY2137" si="5302">IF(CY2135="NA",COUNTIF(X2136:X2137,"NA"),COUNTIF(X2136:X2137,"NS"))</f>
        <v>0</v>
      </c>
      <c r="CZ2137" s="422">
        <f t="shared" ref="CZ2137" si="5303">IF(CZ2135="NA",COUNTIF(Y2136:Y2137,"NA"),COUNTIF(Y2136:Y2137,"NS"))</f>
        <v>0</v>
      </c>
      <c r="DA2137" s="422">
        <f t="shared" ref="DA2137" si="5304">IF(DA2135="NA",COUNTIF(Z2136:Z2137,"NA"),COUNTIF(Z2136:Z2137,"NS"))</f>
        <v>0</v>
      </c>
      <c r="DB2137" s="422">
        <f t="shared" ref="DB2137" si="5305">IF(DB2135="NA",COUNTIF(AA2136:AA2137,"NA"),COUNTIF(AA2136:AA2137,"NS"))</f>
        <v>0</v>
      </c>
      <c r="DC2137" s="422">
        <f t="shared" ref="DC2137" si="5306">IF(DC2135="NA",COUNTIF(AB2136:AB2137,"NA"),COUNTIF(AB2136:AB2137,"NS"))</f>
        <v>0</v>
      </c>
      <c r="DD2137" s="422">
        <f t="shared" ref="DD2137" si="5307">IF(DD2135="NA",COUNTIF(AC2136:AC2137,"NA"),COUNTIF(AC2136:AC2137,"NS"))</f>
        <v>0</v>
      </c>
      <c r="DE2137" s="422">
        <f t="shared" ref="DE2137" si="5308">IF(DE2135="NA",COUNTIF(AD2136:AD2137,"NA"),COUNTIF(AD2136:AD2137,"NS"))</f>
        <v>0</v>
      </c>
      <c r="DG2137" s="612"/>
      <c r="DH2137" s="613"/>
      <c r="DI2137" s="415"/>
      <c r="DJ2137" s="416"/>
      <c r="DK2137" s="416"/>
      <c r="DL2137" s="416"/>
      <c r="DM2137" s="416"/>
      <c r="DN2137" s="416"/>
      <c r="DO2137" s="416"/>
      <c r="DP2137" s="416"/>
      <c r="DQ2137" s="416"/>
      <c r="DR2137" s="416"/>
      <c r="DS2137" s="416"/>
      <c r="DT2137" s="416"/>
      <c r="DU2137" s="416"/>
      <c r="DV2137" s="416"/>
      <c r="DW2137" s="416"/>
      <c r="DX2137" s="416"/>
      <c r="DY2137" s="416"/>
      <c r="DZ2137" s="416"/>
      <c r="EA2137" s="416"/>
      <c r="EB2137" s="416"/>
      <c r="EC2137" s="416"/>
      <c r="ED2137" s="416"/>
      <c r="EE2137" s="416"/>
      <c r="EF2137" s="416"/>
      <c r="EG2137" s="416"/>
      <c r="EH2137" s="416"/>
      <c r="EI2137" s="416"/>
      <c r="EJ2137" s="416"/>
      <c r="EK2137" s="416"/>
      <c r="EL2137" s="417"/>
    </row>
    <row r="2138" spans="1:143" ht="15" customHeight="1" x14ac:dyDescent="0.25">
      <c r="A2138" s="60"/>
      <c r="B2138" s="60"/>
      <c r="C2138" s="782"/>
      <c r="D2138" s="719"/>
      <c r="E2138" s="720"/>
      <c r="F2138" s="703" t="s">
        <v>528</v>
      </c>
      <c r="G2138" s="703"/>
      <c r="H2138" s="704" t="s">
        <v>529</v>
      </c>
      <c r="I2138" s="705"/>
      <c r="J2138" s="705"/>
      <c r="K2138" s="705"/>
      <c r="L2138" s="706"/>
      <c r="M2138" s="864"/>
      <c r="N2138" s="865"/>
      <c r="O2138" s="864"/>
      <c r="P2138" s="865"/>
      <c r="Q2138" s="864"/>
      <c r="R2138" s="865"/>
      <c r="S2138" s="868"/>
      <c r="T2138" s="869"/>
      <c r="U2138" s="280"/>
      <c r="V2138" s="280"/>
      <c r="W2138" s="628"/>
      <c r="X2138" s="628"/>
      <c r="Y2138" s="281"/>
      <c r="Z2138" s="281"/>
      <c r="AA2138" s="628"/>
      <c r="AB2138" s="628"/>
      <c r="AC2138" s="281"/>
      <c r="AD2138" s="281"/>
      <c r="AE2138" s="60"/>
      <c r="AF2138" s="259"/>
      <c r="AG2138" s="374">
        <f t="shared" si="4932"/>
        <v>18</v>
      </c>
      <c r="AH2138" s="399"/>
      <c r="AK2138" s="412">
        <f t="shared" si="4933"/>
        <v>0</v>
      </c>
      <c r="AL2138" s="379">
        <f t="shared" si="5147"/>
        <v>0</v>
      </c>
      <c r="AM2138" s="380">
        <f t="shared" si="4934"/>
        <v>0</v>
      </c>
      <c r="AN2138" s="292">
        <f t="shared" si="4935"/>
        <v>0</v>
      </c>
      <c r="AO2138" s="388">
        <f t="shared" si="4936"/>
        <v>0</v>
      </c>
      <c r="AP2138" s="379">
        <f t="shared" si="5148"/>
        <v>0</v>
      </c>
      <c r="AQ2138" s="380">
        <f t="shared" si="4937"/>
        <v>0</v>
      </c>
      <c r="AR2138" s="317">
        <f t="shared" si="4938"/>
        <v>0</v>
      </c>
      <c r="AS2138" s="388">
        <f t="shared" si="4939"/>
        <v>0</v>
      </c>
      <c r="AT2138" s="379">
        <f t="shared" si="5149"/>
        <v>0</v>
      </c>
      <c r="AU2138" s="380">
        <f t="shared" si="4940"/>
        <v>0</v>
      </c>
      <c r="AV2138" s="317">
        <f t="shared" si="4941"/>
        <v>0</v>
      </c>
      <c r="AW2138" s="388">
        <f t="shared" si="4942"/>
        <v>0</v>
      </c>
      <c r="AX2138" s="379">
        <f t="shared" si="5150"/>
        <v>0</v>
      </c>
      <c r="AY2138" s="380">
        <f t="shared" si="4943"/>
        <v>0</v>
      </c>
      <c r="AZ2138" s="292">
        <f t="shared" si="4944"/>
        <v>0</v>
      </c>
      <c r="BA2138" s="388">
        <f t="shared" si="4945"/>
        <v>0</v>
      </c>
      <c r="BB2138" s="379">
        <f t="shared" si="5151"/>
        <v>0</v>
      </c>
      <c r="BC2138" s="380">
        <f t="shared" si="4946"/>
        <v>0</v>
      </c>
      <c r="BD2138" s="292">
        <f t="shared" si="4947"/>
        <v>0</v>
      </c>
      <c r="BE2138" s="388">
        <f t="shared" si="4948"/>
        <v>0</v>
      </c>
      <c r="BF2138" s="379">
        <f t="shared" si="5152"/>
        <v>0</v>
      </c>
      <c r="BG2138" s="380">
        <f t="shared" si="4949"/>
        <v>0</v>
      </c>
      <c r="BH2138" s="292">
        <f t="shared" si="4950"/>
        <v>0</v>
      </c>
      <c r="CA2138" s="308" t="s">
        <v>1918</v>
      </c>
      <c r="CB2138" s="427"/>
      <c r="CC2138" s="375"/>
      <c r="CD2138" s="375"/>
      <c r="CE2138" s="375"/>
      <c r="CF2138" s="375"/>
      <c r="CG2138" s="375"/>
      <c r="CH2138" s="375"/>
      <c r="CI2138" s="375"/>
      <c r="CJ2138" s="375"/>
      <c r="CK2138" s="375"/>
      <c r="CL2138" s="375"/>
      <c r="CM2138" s="375"/>
      <c r="CN2138" s="435">
        <f t="shared" ref="CN2138:DD2138" si="5309">IF(OR(AND(CN2135=0,CN2137&gt;0),AND(CN2135="NS",CN2136&gt;0),AND(CN2135="NS",CN2137=0,CN2136=0)),1,IF(OR(AND(CN2135&gt;0,CN2137=2),AND(CN2135="NS",CN2137=2),AND(CN2135="NS",CN2136=0,CN2137&gt;0),OR(CN2135=CN2136,AND(CN2135="",CN2137=0,CN2136=0))),0,1))</f>
        <v>0</v>
      </c>
      <c r="CO2138" s="435">
        <f t="shared" si="5309"/>
        <v>0</v>
      </c>
      <c r="CP2138" s="435">
        <f t="shared" si="5309"/>
        <v>0</v>
      </c>
      <c r="CQ2138" s="435">
        <f t="shared" si="5309"/>
        <v>0</v>
      </c>
      <c r="CR2138" s="435">
        <f t="shared" si="5309"/>
        <v>0</v>
      </c>
      <c r="CS2138" s="435">
        <f t="shared" si="5309"/>
        <v>0</v>
      </c>
      <c r="CT2138" s="435">
        <f t="shared" si="5309"/>
        <v>0</v>
      </c>
      <c r="CU2138" s="435">
        <f t="shared" si="5309"/>
        <v>0</v>
      </c>
      <c r="CV2138" s="435">
        <f t="shared" si="5309"/>
        <v>0</v>
      </c>
      <c r="CW2138" s="435">
        <f t="shared" si="5309"/>
        <v>0</v>
      </c>
      <c r="CX2138" s="435">
        <f t="shared" si="5309"/>
        <v>0</v>
      </c>
      <c r="CY2138" s="435">
        <f t="shared" si="5309"/>
        <v>0</v>
      </c>
      <c r="CZ2138" s="435">
        <f t="shared" si="5309"/>
        <v>0</v>
      </c>
      <c r="DA2138" s="435">
        <f t="shared" si="5309"/>
        <v>0</v>
      </c>
      <c r="DB2138" s="435">
        <f t="shared" si="5309"/>
        <v>0</v>
      </c>
      <c r="DC2138" s="435">
        <f t="shared" si="5309"/>
        <v>0</v>
      </c>
      <c r="DD2138" s="435">
        <f t="shared" si="5309"/>
        <v>0</v>
      </c>
      <c r="DE2138" s="435">
        <f t="shared" ref="DE2138" si="5310">IF(OR(AND(DE2135=0,DE2137&gt;0),AND(DE2135="NS",DE2136&gt;0),AND(DE2135="NS",DE2137=0,DE2136=0)),1,IF(OR(AND(DE2135&gt;0,DE2137=2),AND(DE2135="NS",DE2137=2),AND(DE2135="NS",DE2136=0,DE2137&gt;0),OR(DE2135=DE2136,AND(DE2135="",DE2137=0,DE2136=0))),0,1))</f>
        <v>0</v>
      </c>
      <c r="DF2138" s="400">
        <f>SUM(CN2138:DE2138)</f>
        <v>0</v>
      </c>
      <c r="DG2138" s="610"/>
      <c r="DH2138" s="611"/>
      <c r="DI2138" s="415"/>
      <c r="DJ2138" s="416"/>
      <c r="DK2138" s="416"/>
      <c r="DL2138" s="416"/>
      <c r="DM2138" s="416"/>
      <c r="DN2138" s="416"/>
      <c r="DO2138" s="416"/>
      <c r="DP2138" s="416"/>
      <c r="DQ2138" s="416"/>
      <c r="DR2138" s="416"/>
      <c r="DS2138" s="416"/>
      <c r="DT2138" s="416"/>
      <c r="DU2138" s="416"/>
      <c r="DV2138" s="416"/>
      <c r="DW2138" s="416"/>
      <c r="DX2138" s="416"/>
      <c r="DY2138" s="416"/>
      <c r="DZ2138" s="416"/>
      <c r="EA2138" s="416"/>
      <c r="EB2138" s="416"/>
      <c r="EC2138" s="416"/>
      <c r="ED2138" s="416"/>
      <c r="EE2138" s="416"/>
      <c r="EF2138" s="416"/>
      <c r="EG2138" s="416"/>
      <c r="EH2138" s="416"/>
      <c r="EI2138" s="416"/>
      <c r="EJ2138" s="416"/>
      <c r="EK2138" s="416"/>
      <c r="EL2138" s="417"/>
    </row>
    <row r="2139" spans="1:143" ht="15" customHeight="1" x14ac:dyDescent="0.25">
      <c r="A2139" s="60"/>
      <c r="B2139" s="60"/>
      <c r="C2139" s="782"/>
      <c r="D2139" s="719"/>
      <c r="E2139" s="720"/>
      <c r="F2139" s="703" t="s">
        <v>530</v>
      </c>
      <c r="G2139" s="703"/>
      <c r="H2139" s="704" t="s">
        <v>531</v>
      </c>
      <c r="I2139" s="705"/>
      <c r="J2139" s="705"/>
      <c r="K2139" s="705"/>
      <c r="L2139" s="706"/>
      <c r="M2139" s="864"/>
      <c r="N2139" s="865"/>
      <c r="O2139" s="864"/>
      <c r="P2139" s="865"/>
      <c r="Q2139" s="864"/>
      <c r="R2139" s="865"/>
      <c r="S2139" s="868"/>
      <c r="T2139" s="869"/>
      <c r="U2139" s="280"/>
      <c r="V2139" s="280"/>
      <c r="W2139" s="628"/>
      <c r="X2139" s="628"/>
      <c r="Y2139" s="281"/>
      <c r="Z2139" s="281"/>
      <c r="AA2139" s="628"/>
      <c r="AB2139" s="628"/>
      <c r="AC2139" s="281"/>
      <c r="AD2139" s="281"/>
      <c r="AE2139" s="60"/>
      <c r="AF2139" s="259"/>
      <c r="AG2139" s="374">
        <f t="shared" si="4932"/>
        <v>18</v>
      </c>
      <c r="AH2139" s="399"/>
      <c r="AK2139" s="412">
        <f t="shared" si="4933"/>
        <v>0</v>
      </c>
      <c r="AL2139" s="379">
        <f t="shared" si="5147"/>
        <v>0</v>
      </c>
      <c r="AM2139" s="380">
        <f t="shared" si="4934"/>
        <v>0</v>
      </c>
      <c r="AN2139" s="292">
        <f t="shared" si="4935"/>
        <v>0</v>
      </c>
      <c r="AO2139" s="388">
        <f t="shared" si="4936"/>
        <v>0</v>
      </c>
      <c r="AP2139" s="379">
        <f t="shared" si="5148"/>
        <v>0</v>
      </c>
      <c r="AQ2139" s="380">
        <f t="shared" si="4937"/>
        <v>0</v>
      </c>
      <c r="AR2139" s="317">
        <f t="shared" si="4938"/>
        <v>0</v>
      </c>
      <c r="AS2139" s="388">
        <f t="shared" si="4939"/>
        <v>0</v>
      </c>
      <c r="AT2139" s="379">
        <f t="shared" si="5149"/>
        <v>0</v>
      </c>
      <c r="AU2139" s="380">
        <f t="shared" si="4940"/>
        <v>0</v>
      </c>
      <c r="AV2139" s="317">
        <f t="shared" si="4941"/>
        <v>0</v>
      </c>
      <c r="AW2139" s="388">
        <f t="shared" si="4942"/>
        <v>0</v>
      </c>
      <c r="AX2139" s="379">
        <f t="shared" si="5150"/>
        <v>0</v>
      </c>
      <c r="AY2139" s="380">
        <f t="shared" si="4943"/>
        <v>0</v>
      </c>
      <c r="AZ2139" s="292">
        <f t="shared" si="4944"/>
        <v>0</v>
      </c>
      <c r="BA2139" s="388">
        <f t="shared" si="4945"/>
        <v>0</v>
      </c>
      <c r="BB2139" s="379">
        <f t="shared" si="5151"/>
        <v>0</v>
      </c>
      <c r="BC2139" s="380">
        <f t="shared" si="4946"/>
        <v>0</v>
      </c>
      <c r="BD2139" s="292">
        <f t="shared" si="4947"/>
        <v>0</v>
      </c>
      <c r="BE2139" s="388">
        <f t="shared" si="4948"/>
        <v>0</v>
      </c>
      <c r="BF2139" s="379">
        <f t="shared" si="5152"/>
        <v>0</v>
      </c>
      <c r="BG2139" s="380">
        <f t="shared" si="4949"/>
        <v>0</v>
      </c>
      <c r="BH2139" s="292">
        <f t="shared" si="4950"/>
        <v>0</v>
      </c>
      <c r="CA2139" s="309"/>
      <c r="CB2139" s="427"/>
      <c r="CC2139" s="375"/>
      <c r="CD2139" s="375"/>
      <c r="CE2139" s="375"/>
      <c r="CF2139" s="375"/>
      <c r="CG2139" s="375"/>
      <c r="CH2139" s="375"/>
      <c r="CI2139" s="375"/>
      <c r="CJ2139" s="375"/>
      <c r="CK2139" s="375"/>
      <c r="CL2139" s="375"/>
      <c r="CM2139" s="375"/>
      <c r="CN2139" s="311"/>
      <c r="CO2139" s="311"/>
      <c r="CP2139" s="311"/>
      <c r="CQ2139" s="311"/>
      <c r="CR2139" s="311"/>
      <c r="CS2139" s="311"/>
      <c r="CT2139" s="311"/>
      <c r="CU2139" s="311"/>
      <c r="CV2139" s="311"/>
      <c r="CW2139" s="311"/>
      <c r="CX2139" s="311"/>
      <c r="CY2139" s="311"/>
      <c r="CZ2139" s="311"/>
      <c r="DA2139" s="311"/>
      <c r="DB2139" s="311"/>
      <c r="DC2139" s="311"/>
      <c r="DD2139" s="311"/>
      <c r="DE2139" s="311"/>
      <c r="DG2139" s="610"/>
      <c r="DH2139" s="611"/>
      <c r="DI2139" s="415"/>
      <c r="DJ2139" s="416"/>
      <c r="DK2139" s="416"/>
      <c r="DL2139" s="416"/>
      <c r="DM2139" s="416"/>
      <c r="DN2139" s="416"/>
      <c r="DO2139" s="416"/>
      <c r="DP2139" s="416"/>
      <c r="DQ2139" s="416"/>
      <c r="DR2139" s="416"/>
      <c r="DS2139" s="416"/>
      <c r="DT2139" s="416"/>
      <c r="DU2139" s="416"/>
      <c r="DV2139" s="416"/>
      <c r="DW2139" s="416"/>
      <c r="DX2139" s="416"/>
      <c r="DY2139" s="416"/>
      <c r="DZ2139" s="416"/>
      <c r="EA2139" s="416"/>
      <c r="EB2139" s="416"/>
      <c r="EC2139" s="416"/>
      <c r="ED2139" s="416"/>
      <c r="EE2139" s="416"/>
      <c r="EF2139" s="416"/>
      <c r="EG2139" s="416"/>
      <c r="EH2139" s="416"/>
      <c r="EI2139" s="416"/>
      <c r="EJ2139" s="416"/>
      <c r="EK2139" s="416"/>
      <c r="EL2139" s="417"/>
    </row>
    <row r="2140" spans="1:143" ht="24" customHeight="1" x14ac:dyDescent="0.25">
      <c r="A2140" s="60"/>
      <c r="B2140" s="60"/>
      <c r="C2140" s="783"/>
      <c r="D2140" s="721"/>
      <c r="E2140" s="722"/>
      <c r="F2140" s="703" t="s">
        <v>532</v>
      </c>
      <c r="G2140" s="703"/>
      <c r="H2140" s="704" t="s">
        <v>533</v>
      </c>
      <c r="I2140" s="705"/>
      <c r="J2140" s="705"/>
      <c r="K2140" s="705"/>
      <c r="L2140" s="706"/>
      <c r="M2140" s="864"/>
      <c r="N2140" s="865"/>
      <c r="O2140" s="864"/>
      <c r="P2140" s="865"/>
      <c r="Q2140" s="864"/>
      <c r="R2140" s="865"/>
      <c r="S2140" s="868"/>
      <c r="T2140" s="869"/>
      <c r="U2140" s="280"/>
      <c r="V2140" s="280"/>
      <c r="W2140" s="628"/>
      <c r="X2140" s="628"/>
      <c r="Y2140" s="281"/>
      <c r="Z2140" s="281"/>
      <c r="AA2140" s="628"/>
      <c r="AB2140" s="628"/>
      <c r="AC2140" s="281"/>
      <c r="AD2140" s="281"/>
      <c r="AE2140" s="60"/>
      <c r="AF2140" s="259"/>
      <c r="AG2140" s="374">
        <f t="shared" si="4932"/>
        <v>18</v>
      </c>
      <c r="AH2140" s="399"/>
      <c r="AK2140" s="412">
        <f t="shared" si="4933"/>
        <v>0</v>
      </c>
      <c r="AL2140" s="379">
        <f t="shared" si="5147"/>
        <v>0</v>
      </c>
      <c r="AM2140" s="380">
        <f t="shared" si="4934"/>
        <v>0</v>
      </c>
      <c r="AN2140" s="292">
        <f t="shared" si="4935"/>
        <v>0</v>
      </c>
      <c r="AO2140" s="388">
        <f t="shared" si="4936"/>
        <v>0</v>
      </c>
      <c r="AP2140" s="379">
        <f t="shared" si="5148"/>
        <v>0</v>
      </c>
      <c r="AQ2140" s="380">
        <f t="shared" si="4937"/>
        <v>0</v>
      </c>
      <c r="AR2140" s="317">
        <f t="shared" si="4938"/>
        <v>0</v>
      </c>
      <c r="AS2140" s="388">
        <f t="shared" si="4939"/>
        <v>0</v>
      </c>
      <c r="AT2140" s="379">
        <f t="shared" si="5149"/>
        <v>0</v>
      </c>
      <c r="AU2140" s="380">
        <f t="shared" si="4940"/>
        <v>0</v>
      </c>
      <c r="AV2140" s="317">
        <f t="shared" si="4941"/>
        <v>0</v>
      </c>
      <c r="AW2140" s="388">
        <f t="shared" si="4942"/>
        <v>0</v>
      </c>
      <c r="AX2140" s="379">
        <f t="shared" si="5150"/>
        <v>0</v>
      </c>
      <c r="AY2140" s="380">
        <f t="shared" si="4943"/>
        <v>0</v>
      </c>
      <c r="AZ2140" s="292">
        <f t="shared" si="4944"/>
        <v>0</v>
      </c>
      <c r="BA2140" s="388">
        <f t="shared" si="4945"/>
        <v>0</v>
      </c>
      <c r="BB2140" s="379">
        <f t="shared" si="5151"/>
        <v>0</v>
      </c>
      <c r="BC2140" s="380">
        <f t="shared" si="4946"/>
        <v>0</v>
      </c>
      <c r="BD2140" s="292">
        <f t="shared" si="4947"/>
        <v>0</v>
      </c>
      <c r="BE2140" s="388">
        <f t="shared" si="4948"/>
        <v>0</v>
      </c>
      <c r="BF2140" s="379">
        <f t="shared" si="5152"/>
        <v>0</v>
      </c>
      <c r="BG2140" s="380">
        <f t="shared" si="4949"/>
        <v>0</v>
      </c>
      <c r="BH2140" s="292">
        <f t="shared" si="4950"/>
        <v>0</v>
      </c>
      <c r="CA2140" s="309"/>
      <c r="CB2140" s="427"/>
      <c r="CC2140" s="375"/>
      <c r="CD2140" s="375"/>
      <c r="CE2140" s="375"/>
      <c r="CF2140" s="375"/>
      <c r="CG2140" s="375"/>
      <c r="CH2140" s="375"/>
      <c r="CI2140" s="375"/>
      <c r="CJ2140" s="375"/>
      <c r="CK2140" s="375"/>
      <c r="CL2140" s="375"/>
      <c r="CM2140" s="375"/>
      <c r="CN2140" s="311"/>
      <c r="CO2140" s="311"/>
      <c r="CP2140" s="311"/>
      <c r="CQ2140" s="311"/>
      <c r="CR2140" s="311"/>
      <c r="CS2140" s="311"/>
      <c r="CT2140" s="311"/>
      <c r="CU2140" s="311"/>
      <c r="CV2140" s="311"/>
      <c r="CW2140" s="311"/>
      <c r="CX2140" s="311"/>
      <c r="CY2140" s="311"/>
      <c r="CZ2140" s="311"/>
      <c r="DA2140" s="311"/>
      <c r="DB2140" s="311"/>
      <c r="DC2140" s="311"/>
      <c r="DD2140" s="311"/>
      <c r="DE2140" s="311"/>
      <c r="DG2140" s="614" t="s">
        <v>532</v>
      </c>
      <c r="DH2140" s="615"/>
      <c r="DI2140" s="418" t="s">
        <v>1909</v>
      </c>
      <c r="DJ2140" s="419"/>
      <c r="DK2140" s="419"/>
      <c r="DL2140" s="419"/>
      <c r="DM2140" s="419"/>
      <c r="DN2140" s="419"/>
      <c r="DO2140" s="419"/>
      <c r="DP2140" s="419"/>
      <c r="DQ2140" s="419"/>
      <c r="DR2140" s="419"/>
      <c r="DS2140" s="419"/>
      <c r="DT2140" s="419"/>
      <c r="DU2140" s="419">
        <f t="shared" ref="DU2140:DZ2140" si="5311">M2140</f>
        <v>0</v>
      </c>
      <c r="DV2140" s="419">
        <f t="shared" si="5311"/>
        <v>0</v>
      </c>
      <c r="DW2140" s="419">
        <f t="shared" si="5311"/>
        <v>0</v>
      </c>
      <c r="DX2140" s="419">
        <f t="shared" si="5311"/>
        <v>0</v>
      </c>
      <c r="DY2140" s="419">
        <f t="shared" si="5311"/>
        <v>0</v>
      </c>
      <c r="DZ2140" s="419">
        <f t="shared" si="5311"/>
        <v>0</v>
      </c>
      <c r="EA2140" s="419">
        <f t="shared" ref="EA2140:EL2140" si="5312">S2140</f>
        <v>0</v>
      </c>
      <c r="EB2140" s="419">
        <f t="shared" si="5312"/>
        <v>0</v>
      </c>
      <c r="EC2140" s="419">
        <f t="shared" si="5312"/>
        <v>0</v>
      </c>
      <c r="ED2140" s="419">
        <f t="shared" si="5312"/>
        <v>0</v>
      </c>
      <c r="EE2140" s="419">
        <f t="shared" si="5312"/>
        <v>0</v>
      </c>
      <c r="EF2140" s="419">
        <f t="shared" si="5312"/>
        <v>0</v>
      </c>
      <c r="EG2140" s="419">
        <f t="shared" si="5312"/>
        <v>0</v>
      </c>
      <c r="EH2140" s="419">
        <f t="shared" si="5312"/>
        <v>0</v>
      </c>
      <c r="EI2140" s="419">
        <f t="shared" si="5312"/>
        <v>0</v>
      </c>
      <c r="EJ2140" s="419">
        <f t="shared" si="5312"/>
        <v>0</v>
      </c>
      <c r="EK2140" s="419">
        <f t="shared" si="5312"/>
        <v>0</v>
      </c>
      <c r="EL2140" s="420">
        <f t="shared" si="5312"/>
        <v>0</v>
      </c>
    </row>
    <row r="2141" spans="1:143" ht="15" customHeight="1" x14ac:dyDescent="0.25">
      <c r="A2141" s="60"/>
      <c r="B2141" s="60"/>
      <c r="C2141" s="781" t="s">
        <v>1496</v>
      </c>
      <c r="D2141" s="717" t="s">
        <v>597</v>
      </c>
      <c r="E2141" s="741"/>
      <c r="F2141" s="703" t="s">
        <v>536</v>
      </c>
      <c r="G2141" s="703"/>
      <c r="H2141" s="704" t="s">
        <v>537</v>
      </c>
      <c r="I2141" s="705"/>
      <c r="J2141" s="705"/>
      <c r="K2141" s="705"/>
      <c r="L2141" s="706"/>
      <c r="M2141" s="864"/>
      <c r="N2141" s="865"/>
      <c r="O2141" s="864"/>
      <c r="P2141" s="865"/>
      <c r="Q2141" s="864"/>
      <c r="R2141" s="865"/>
      <c r="S2141" s="868"/>
      <c r="T2141" s="869"/>
      <c r="U2141" s="280"/>
      <c r="V2141" s="280"/>
      <c r="W2141" s="628"/>
      <c r="X2141" s="628"/>
      <c r="Y2141" s="281"/>
      <c r="Z2141" s="281"/>
      <c r="AA2141" s="628"/>
      <c r="AB2141" s="628"/>
      <c r="AC2141" s="281"/>
      <c r="AD2141" s="281"/>
      <c r="AE2141" s="60"/>
      <c r="AF2141" s="259"/>
      <c r="AG2141" s="374">
        <f t="shared" si="4932"/>
        <v>18</v>
      </c>
      <c r="AH2141" s="399"/>
      <c r="AK2141" s="412">
        <f t="shared" si="4933"/>
        <v>0</v>
      </c>
      <c r="AL2141" s="379">
        <f t="shared" si="5147"/>
        <v>0</v>
      </c>
      <c r="AM2141" s="380">
        <f t="shared" si="4934"/>
        <v>0</v>
      </c>
      <c r="AN2141" s="292">
        <f t="shared" si="4935"/>
        <v>0</v>
      </c>
      <c r="AO2141" s="388">
        <f t="shared" si="4936"/>
        <v>0</v>
      </c>
      <c r="AP2141" s="379">
        <f t="shared" si="5148"/>
        <v>0</v>
      </c>
      <c r="AQ2141" s="380">
        <f t="shared" si="4937"/>
        <v>0</v>
      </c>
      <c r="AR2141" s="317">
        <f t="shared" si="4938"/>
        <v>0</v>
      </c>
      <c r="AS2141" s="388">
        <f t="shared" si="4939"/>
        <v>0</v>
      </c>
      <c r="AT2141" s="379">
        <f t="shared" si="5149"/>
        <v>0</v>
      </c>
      <c r="AU2141" s="380">
        <f t="shared" si="4940"/>
        <v>0</v>
      </c>
      <c r="AV2141" s="317">
        <f t="shared" si="4941"/>
        <v>0</v>
      </c>
      <c r="AW2141" s="388">
        <f t="shared" si="4942"/>
        <v>0</v>
      </c>
      <c r="AX2141" s="379">
        <f t="shared" si="5150"/>
        <v>0</v>
      </c>
      <c r="AY2141" s="380">
        <f t="shared" si="4943"/>
        <v>0</v>
      </c>
      <c r="AZ2141" s="292">
        <f t="shared" si="4944"/>
        <v>0</v>
      </c>
      <c r="BA2141" s="388">
        <f t="shared" si="4945"/>
        <v>0</v>
      </c>
      <c r="BB2141" s="379">
        <f t="shared" si="5151"/>
        <v>0</v>
      </c>
      <c r="BC2141" s="380">
        <f t="shared" si="4946"/>
        <v>0</v>
      </c>
      <c r="BD2141" s="292">
        <f t="shared" si="4947"/>
        <v>0</v>
      </c>
      <c r="BE2141" s="388">
        <f t="shared" si="4948"/>
        <v>0</v>
      </c>
      <c r="BF2141" s="379">
        <f t="shared" si="5152"/>
        <v>0</v>
      </c>
      <c r="BG2141" s="380">
        <f t="shared" si="4949"/>
        <v>0</v>
      </c>
      <c r="BH2141" s="292">
        <f t="shared" si="4950"/>
        <v>0</v>
      </c>
      <c r="CA2141" s="309"/>
      <c r="CB2141" s="427"/>
      <c r="CC2141" s="375"/>
      <c r="CD2141" s="375"/>
      <c r="CE2141" s="375"/>
      <c r="CF2141" s="375"/>
      <c r="CG2141" s="375"/>
      <c r="CH2141" s="375"/>
      <c r="CI2141" s="375"/>
      <c r="CJ2141" s="375"/>
      <c r="CK2141" s="375"/>
      <c r="CL2141" s="375"/>
      <c r="CM2141" s="375"/>
      <c r="CN2141" s="311"/>
      <c r="CO2141" s="311"/>
      <c r="CP2141" s="311"/>
      <c r="CQ2141" s="311"/>
      <c r="CR2141" s="311"/>
      <c r="CS2141" s="311"/>
      <c r="CT2141" s="311"/>
      <c r="CU2141" s="311"/>
      <c r="CV2141" s="311"/>
      <c r="CW2141" s="311"/>
      <c r="CX2141" s="311"/>
      <c r="CY2141" s="311"/>
      <c r="CZ2141" s="311"/>
      <c r="DA2141" s="311"/>
      <c r="DB2141" s="311"/>
      <c r="DC2141" s="311"/>
      <c r="DD2141" s="311"/>
      <c r="DE2141" s="311"/>
      <c r="DG2141" s="610"/>
      <c r="DH2141" s="611"/>
      <c r="DI2141" s="415" t="s">
        <v>1910</v>
      </c>
      <c r="DJ2141" s="416"/>
      <c r="DK2141" s="416"/>
      <c r="DL2141" s="416"/>
      <c r="DM2141" s="416"/>
      <c r="DN2141" s="416"/>
      <c r="DO2141" s="416"/>
      <c r="DP2141" s="416"/>
      <c r="DQ2141" s="416"/>
      <c r="DR2141" s="416"/>
      <c r="DS2141" s="416"/>
      <c r="DT2141" s="416"/>
      <c r="DU2141" s="416">
        <f t="shared" ref="DU2141:DZ2141" si="5313">COUNTIF(M2138:M2139,"NS")+COUNTIF(M2135,"NS")+COUNTIF(M2126,"NS")</f>
        <v>0</v>
      </c>
      <c r="DV2141" s="416">
        <f t="shared" si="5313"/>
        <v>0</v>
      </c>
      <c r="DW2141" s="416">
        <f t="shared" si="5313"/>
        <v>0</v>
      </c>
      <c r="DX2141" s="416">
        <f t="shared" si="5313"/>
        <v>0</v>
      </c>
      <c r="DY2141" s="416">
        <f t="shared" si="5313"/>
        <v>0</v>
      </c>
      <c r="DZ2141" s="416">
        <f t="shared" si="5313"/>
        <v>0</v>
      </c>
      <c r="EA2141" s="416">
        <f t="shared" ref="EA2141:EL2141" si="5314">COUNTIF(S2138:S2139,"NS")+COUNTIF(S2135,"NS")+COUNTIF(S2126,"NS")</f>
        <v>0</v>
      </c>
      <c r="EB2141" s="416">
        <f t="shared" si="5314"/>
        <v>0</v>
      </c>
      <c r="EC2141" s="416">
        <f t="shared" si="5314"/>
        <v>0</v>
      </c>
      <c r="ED2141" s="416">
        <f t="shared" si="5314"/>
        <v>0</v>
      </c>
      <c r="EE2141" s="416">
        <f t="shared" si="5314"/>
        <v>0</v>
      </c>
      <c r="EF2141" s="416">
        <f t="shared" si="5314"/>
        <v>0</v>
      </c>
      <c r="EG2141" s="416">
        <f t="shared" si="5314"/>
        <v>0</v>
      </c>
      <c r="EH2141" s="416">
        <f t="shared" si="5314"/>
        <v>0</v>
      </c>
      <c r="EI2141" s="416">
        <f t="shared" si="5314"/>
        <v>0</v>
      </c>
      <c r="EJ2141" s="416">
        <f t="shared" si="5314"/>
        <v>0</v>
      </c>
      <c r="EK2141" s="416">
        <f t="shared" si="5314"/>
        <v>0</v>
      </c>
      <c r="EL2141" s="417">
        <f t="shared" si="5314"/>
        <v>0</v>
      </c>
    </row>
    <row r="2142" spans="1:143" ht="15" customHeight="1" x14ac:dyDescent="0.25">
      <c r="A2142" s="60"/>
      <c r="B2142" s="60"/>
      <c r="C2142" s="782"/>
      <c r="D2142" s="742"/>
      <c r="E2142" s="743"/>
      <c r="F2142" s="703" t="s">
        <v>538</v>
      </c>
      <c r="G2142" s="703"/>
      <c r="H2142" s="704" t="s">
        <v>539</v>
      </c>
      <c r="I2142" s="705"/>
      <c r="J2142" s="705"/>
      <c r="K2142" s="705"/>
      <c r="L2142" s="706"/>
      <c r="M2142" s="864"/>
      <c r="N2142" s="865"/>
      <c r="O2142" s="864"/>
      <c r="P2142" s="865"/>
      <c r="Q2142" s="864"/>
      <c r="R2142" s="865"/>
      <c r="S2142" s="868"/>
      <c r="T2142" s="869"/>
      <c r="U2142" s="280"/>
      <c r="V2142" s="280"/>
      <c r="W2142" s="628"/>
      <c r="X2142" s="628"/>
      <c r="Y2142" s="281"/>
      <c r="Z2142" s="281"/>
      <c r="AA2142" s="628"/>
      <c r="AB2142" s="628"/>
      <c r="AC2142" s="281"/>
      <c r="AD2142" s="281"/>
      <c r="AE2142" s="60"/>
      <c r="AF2142" s="259"/>
      <c r="AG2142" s="374">
        <f t="shared" si="4932"/>
        <v>18</v>
      </c>
      <c r="AH2142" s="399"/>
      <c r="AK2142" s="412">
        <f t="shared" si="4933"/>
        <v>0</v>
      </c>
      <c r="AL2142" s="379">
        <f t="shared" si="5147"/>
        <v>0</v>
      </c>
      <c r="AM2142" s="380">
        <f t="shared" si="4934"/>
        <v>0</v>
      </c>
      <c r="AN2142" s="292">
        <f t="shared" si="4935"/>
        <v>0</v>
      </c>
      <c r="AO2142" s="388">
        <f t="shared" si="4936"/>
        <v>0</v>
      </c>
      <c r="AP2142" s="379">
        <f t="shared" si="5148"/>
        <v>0</v>
      </c>
      <c r="AQ2142" s="380">
        <f t="shared" si="4937"/>
        <v>0</v>
      </c>
      <c r="AR2142" s="317">
        <f t="shared" si="4938"/>
        <v>0</v>
      </c>
      <c r="AS2142" s="388">
        <f t="shared" si="4939"/>
        <v>0</v>
      </c>
      <c r="AT2142" s="379">
        <f t="shared" si="5149"/>
        <v>0</v>
      </c>
      <c r="AU2142" s="380">
        <f t="shared" si="4940"/>
        <v>0</v>
      </c>
      <c r="AV2142" s="317">
        <f t="shared" si="4941"/>
        <v>0</v>
      </c>
      <c r="AW2142" s="388">
        <f t="shared" si="4942"/>
        <v>0</v>
      </c>
      <c r="AX2142" s="379">
        <f t="shared" si="5150"/>
        <v>0</v>
      </c>
      <c r="AY2142" s="380">
        <f t="shared" si="4943"/>
        <v>0</v>
      </c>
      <c r="AZ2142" s="292">
        <f t="shared" si="4944"/>
        <v>0</v>
      </c>
      <c r="BA2142" s="388">
        <f t="shared" si="4945"/>
        <v>0</v>
      </c>
      <c r="BB2142" s="379">
        <f t="shared" si="5151"/>
        <v>0</v>
      </c>
      <c r="BC2142" s="380">
        <f t="shared" si="4946"/>
        <v>0</v>
      </c>
      <c r="BD2142" s="292">
        <f t="shared" si="4947"/>
        <v>0</v>
      </c>
      <c r="BE2142" s="388">
        <f t="shared" si="4948"/>
        <v>0</v>
      </c>
      <c r="BF2142" s="379">
        <f t="shared" si="5152"/>
        <v>0</v>
      </c>
      <c r="BG2142" s="380">
        <f t="shared" si="4949"/>
        <v>0</v>
      </c>
      <c r="BH2142" s="292">
        <f t="shared" si="4950"/>
        <v>0</v>
      </c>
      <c r="CA2142" s="309"/>
      <c r="CB2142" s="427"/>
      <c r="CC2142" s="375"/>
      <c r="CD2142" s="375"/>
      <c r="CE2142" s="375"/>
      <c r="CF2142" s="375"/>
      <c r="CG2142" s="375"/>
      <c r="CH2142" s="375"/>
      <c r="CI2142" s="375"/>
      <c r="CJ2142" s="375"/>
      <c r="CK2142" s="375"/>
      <c r="CL2142" s="375"/>
      <c r="CM2142" s="375"/>
      <c r="CN2142" s="311"/>
      <c r="CO2142" s="311"/>
      <c r="CP2142" s="311"/>
      <c r="CQ2142" s="311"/>
      <c r="CR2142" s="311"/>
      <c r="CS2142" s="311"/>
      <c r="CT2142" s="311"/>
      <c r="CU2142" s="311"/>
      <c r="CV2142" s="311"/>
      <c r="CW2142" s="311"/>
      <c r="CX2142" s="311"/>
      <c r="CY2142" s="311"/>
      <c r="CZ2142" s="311"/>
      <c r="DA2142" s="311"/>
      <c r="DB2142" s="311"/>
      <c r="DC2142" s="311"/>
      <c r="DD2142" s="311"/>
      <c r="DE2142" s="311"/>
      <c r="DG2142" s="610"/>
      <c r="DH2142" s="611"/>
      <c r="DI2142" s="415" t="s">
        <v>1914</v>
      </c>
      <c r="DJ2142" s="416"/>
      <c r="DK2142" s="416"/>
      <c r="DL2142" s="416"/>
      <c r="DM2142" s="416"/>
      <c r="DN2142" s="416"/>
      <c r="DO2142" s="416"/>
      <c r="DP2142" s="416"/>
      <c r="DQ2142" s="416"/>
      <c r="DR2142" s="416"/>
      <c r="DS2142" s="416"/>
      <c r="DT2142" s="416"/>
      <c r="DU2142" s="416">
        <f t="shared" ref="DU2142:DZ2142" si="5315">SUM(M2126,M2135,M2138:M2140)</f>
        <v>0</v>
      </c>
      <c r="DV2142" s="416">
        <f t="shared" si="5315"/>
        <v>0</v>
      </c>
      <c r="DW2142" s="416">
        <f t="shared" si="5315"/>
        <v>0</v>
      </c>
      <c r="DX2142" s="416">
        <f t="shared" si="5315"/>
        <v>0</v>
      </c>
      <c r="DY2142" s="416">
        <f t="shared" si="5315"/>
        <v>0</v>
      </c>
      <c r="DZ2142" s="416">
        <f t="shared" si="5315"/>
        <v>0</v>
      </c>
      <c r="EA2142" s="416">
        <f t="shared" ref="EA2142:EL2142" si="5316">SUM(S2126,S2135,S2138:S2140)</f>
        <v>0</v>
      </c>
      <c r="EB2142" s="416">
        <f t="shared" si="5316"/>
        <v>0</v>
      </c>
      <c r="EC2142" s="416">
        <f t="shared" si="5316"/>
        <v>0</v>
      </c>
      <c r="ED2142" s="416">
        <f t="shared" si="5316"/>
        <v>0</v>
      </c>
      <c r="EE2142" s="416">
        <f t="shared" si="5316"/>
        <v>0</v>
      </c>
      <c r="EF2142" s="416">
        <f t="shared" si="5316"/>
        <v>0</v>
      </c>
      <c r="EG2142" s="416">
        <f t="shared" si="5316"/>
        <v>0</v>
      </c>
      <c r="EH2142" s="416">
        <f t="shared" si="5316"/>
        <v>0</v>
      </c>
      <c r="EI2142" s="416">
        <f t="shared" si="5316"/>
        <v>0</v>
      </c>
      <c r="EJ2142" s="416">
        <f t="shared" si="5316"/>
        <v>0</v>
      </c>
      <c r="EK2142" s="416">
        <f t="shared" si="5316"/>
        <v>0</v>
      </c>
      <c r="EL2142" s="417">
        <f t="shared" si="5316"/>
        <v>0</v>
      </c>
    </row>
    <row r="2143" spans="1:143" ht="15" customHeight="1" x14ac:dyDescent="0.25">
      <c r="A2143" s="60"/>
      <c r="B2143" s="60"/>
      <c r="C2143" s="782"/>
      <c r="D2143" s="742"/>
      <c r="E2143" s="743"/>
      <c r="F2143" s="703" t="s">
        <v>540</v>
      </c>
      <c r="G2143" s="703"/>
      <c r="H2143" s="704" t="s">
        <v>541</v>
      </c>
      <c r="I2143" s="705"/>
      <c r="J2143" s="705"/>
      <c r="K2143" s="705"/>
      <c r="L2143" s="706"/>
      <c r="M2143" s="864"/>
      <c r="N2143" s="865"/>
      <c r="O2143" s="864"/>
      <c r="P2143" s="865"/>
      <c r="Q2143" s="864"/>
      <c r="R2143" s="865"/>
      <c r="S2143" s="868"/>
      <c r="T2143" s="869"/>
      <c r="U2143" s="280"/>
      <c r="V2143" s="280"/>
      <c r="W2143" s="628"/>
      <c r="X2143" s="628"/>
      <c r="Y2143" s="281"/>
      <c r="Z2143" s="281"/>
      <c r="AA2143" s="628"/>
      <c r="AB2143" s="628"/>
      <c r="AC2143" s="281"/>
      <c r="AD2143" s="281"/>
      <c r="AE2143" s="60"/>
      <c r="AF2143" s="259"/>
      <c r="AG2143" s="374">
        <f t="shared" si="4932"/>
        <v>18</v>
      </c>
      <c r="AH2143" s="399"/>
      <c r="AK2143" s="412">
        <f t="shared" si="4933"/>
        <v>0</v>
      </c>
      <c r="AL2143" s="379">
        <f t="shared" si="5147"/>
        <v>0</v>
      </c>
      <c r="AM2143" s="380">
        <f t="shared" si="4934"/>
        <v>0</v>
      </c>
      <c r="AN2143" s="292">
        <f t="shared" si="4935"/>
        <v>0</v>
      </c>
      <c r="AO2143" s="388">
        <f t="shared" si="4936"/>
        <v>0</v>
      </c>
      <c r="AP2143" s="379">
        <f t="shared" si="5148"/>
        <v>0</v>
      </c>
      <c r="AQ2143" s="380">
        <f t="shared" si="4937"/>
        <v>0</v>
      </c>
      <c r="AR2143" s="317">
        <f t="shared" si="4938"/>
        <v>0</v>
      </c>
      <c r="AS2143" s="388">
        <f t="shared" si="4939"/>
        <v>0</v>
      </c>
      <c r="AT2143" s="379">
        <f t="shared" si="5149"/>
        <v>0</v>
      </c>
      <c r="AU2143" s="380">
        <f t="shared" si="4940"/>
        <v>0</v>
      </c>
      <c r="AV2143" s="317">
        <f t="shared" si="4941"/>
        <v>0</v>
      </c>
      <c r="AW2143" s="388">
        <f t="shared" si="4942"/>
        <v>0</v>
      </c>
      <c r="AX2143" s="379">
        <f t="shared" si="5150"/>
        <v>0</v>
      </c>
      <c r="AY2143" s="380">
        <f t="shared" si="4943"/>
        <v>0</v>
      </c>
      <c r="AZ2143" s="292">
        <f t="shared" si="4944"/>
        <v>0</v>
      </c>
      <c r="BA2143" s="388">
        <f t="shared" si="4945"/>
        <v>0</v>
      </c>
      <c r="BB2143" s="379">
        <f t="shared" si="5151"/>
        <v>0</v>
      </c>
      <c r="BC2143" s="380">
        <f t="shared" si="4946"/>
        <v>0</v>
      </c>
      <c r="BD2143" s="292">
        <f t="shared" si="4947"/>
        <v>0</v>
      </c>
      <c r="BE2143" s="388">
        <f t="shared" si="4948"/>
        <v>0</v>
      </c>
      <c r="BF2143" s="379">
        <f t="shared" si="5152"/>
        <v>0</v>
      </c>
      <c r="BG2143" s="380">
        <f t="shared" si="4949"/>
        <v>0</v>
      </c>
      <c r="BH2143" s="292">
        <f t="shared" si="4950"/>
        <v>0</v>
      </c>
      <c r="CA2143" s="309"/>
      <c r="CB2143" s="427"/>
      <c r="CC2143" s="375"/>
      <c r="CD2143" s="375"/>
      <c r="CE2143" s="375"/>
      <c r="CF2143" s="375"/>
      <c r="CG2143" s="375"/>
      <c r="CH2143" s="375"/>
      <c r="CI2143" s="375"/>
      <c r="CJ2143" s="375"/>
      <c r="CK2143" s="375"/>
      <c r="CL2143" s="375"/>
      <c r="CM2143" s="375"/>
      <c r="CN2143" s="311"/>
      <c r="CO2143" s="311"/>
      <c r="CP2143" s="311"/>
      <c r="CQ2143" s="311"/>
      <c r="CR2143" s="311"/>
      <c r="CS2143" s="311"/>
      <c r="CT2143" s="311"/>
      <c r="CU2143" s="311"/>
      <c r="CV2143" s="311"/>
      <c r="CW2143" s="311"/>
      <c r="CX2143" s="311"/>
      <c r="CY2143" s="311"/>
      <c r="CZ2143" s="311"/>
      <c r="DA2143" s="311"/>
      <c r="DB2143" s="311"/>
      <c r="DC2143" s="311"/>
      <c r="DD2143" s="311"/>
      <c r="DE2143" s="311"/>
      <c r="DG2143" s="610"/>
      <c r="DH2143" s="611"/>
      <c r="DI2143" s="415" t="s">
        <v>1919</v>
      </c>
      <c r="DJ2143" s="298"/>
      <c r="DK2143" s="298"/>
      <c r="DL2143" s="298"/>
      <c r="DM2143" s="298"/>
      <c r="DN2143" s="298"/>
      <c r="DO2143" s="298"/>
      <c r="DP2143" s="298"/>
      <c r="DQ2143" s="298"/>
      <c r="DR2143" s="298"/>
      <c r="DS2143" s="298"/>
      <c r="DT2143" s="298"/>
      <c r="DU2143" s="298">
        <f t="shared" ref="DU2143:DZ2143" si="5317">IF(OR(AND(DU2140="NS",DU2141=4),AND(DU2140="NA")),0,IF(OR(AND(IF(DU2140="NS",1,DU2140)&gt;DU2142*0.25,DU2141=0),AND(DU2140&gt;0,OR(DU2141=4,DU2142=0)),AND(DU2140&gt;0,DU2141=0,DU2142=0),AND(DU2140="NS",DU2141=0,DU2142=0)),1,0))</f>
        <v>0</v>
      </c>
      <c r="DV2143" s="298">
        <f t="shared" si="5317"/>
        <v>0</v>
      </c>
      <c r="DW2143" s="298">
        <f t="shared" si="5317"/>
        <v>0</v>
      </c>
      <c r="DX2143" s="298">
        <f t="shared" si="5317"/>
        <v>0</v>
      </c>
      <c r="DY2143" s="298">
        <f t="shared" si="5317"/>
        <v>0</v>
      </c>
      <c r="DZ2143" s="298">
        <f t="shared" si="5317"/>
        <v>0</v>
      </c>
      <c r="EA2143" s="298">
        <f>IF(OR(AND(EA2140="NS",EA2141=4),AND(EA2140="NA")),0,IF(OR(AND(IF(EA2140="NS",1,EA2140)&gt;EA2142*0.25,EA2141=0),AND(EA2140&gt;0,OR(EA2141=4,EA2142=0)),AND(EA2140&gt;0,EA2141=0,EA2142=0),AND(EA2140="NS",EA2141=0,EA2142=0)),1,0))</f>
        <v>0</v>
      </c>
      <c r="EB2143" s="298">
        <f t="shared" ref="EB2143:EL2143" si="5318">IF(OR(AND(EB2140="NS",EB2141=4),AND(EB2140="NA")),0,IF(OR(AND(IF(EB2140="NS",1,EB2140)&gt;EB2142*0.25,EB2141=0),AND(EB2140&gt;0,OR(EB2141=4,EB2142=0)),AND(EB2140&gt;0,EB2141=0,EB2142=0),AND(EB2140="NS",EB2141=0,EB2142=0)),1,0))</f>
        <v>0</v>
      </c>
      <c r="EC2143" s="298">
        <f t="shared" si="5318"/>
        <v>0</v>
      </c>
      <c r="ED2143" s="298">
        <f t="shared" si="5318"/>
        <v>0</v>
      </c>
      <c r="EE2143" s="298">
        <f t="shared" si="5318"/>
        <v>0</v>
      </c>
      <c r="EF2143" s="298">
        <f t="shared" si="5318"/>
        <v>0</v>
      </c>
      <c r="EG2143" s="298">
        <f t="shared" si="5318"/>
        <v>0</v>
      </c>
      <c r="EH2143" s="298">
        <f t="shared" si="5318"/>
        <v>0</v>
      </c>
      <c r="EI2143" s="298">
        <f t="shared" si="5318"/>
        <v>0</v>
      </c>
      <c r="EJ2143" s="298">
        <f t="shared" si="5318"/>
        <v>0</v>
      </c>
      <c r="EK2143" s="298">
        <f t="shared" si="5318"/>
        <v>0</v>
      </c>
      <c r="EL2143" s="302">
        <f t="shared" si="5318"/>
        <v>0</v>
      </c>
      <c r="EM2143" s="377">
        <f>SUM(DU2143:EL2143)</f>
        <v>0</v>
      </c>
    </row>
    <row r="2144" spans="1:143" ht="15" customHeight="1" x14ac:dyDescent="0.25">
      <c r="A2144" s="60"/>
      <c r="B2144" s="60"/>
      <c r="C2144" s="782"/>
      <c r="D2144" s="742"/>
      <c r="E2144" s="743"/>
      <c r="F2144" s="703" t="s">
        <v>542</v>
      </c>
      <c r="G2144" s="703"/>
      <c r="H2144" s="704" t="s">
        <v>543</v>
      </c>
      <c r="I2144" s="705"/>
      <c r="J2144" s="705"/>
      <c r="K2144" s="705"/>
      <c r="L2144" s="706"/>
      <c r="M2144" s="864"/>
      <c r="N2144" s="865"/>
      <c r="O2144" s="864"/>
      <c r="P2144" s="865"/>
      <c r="Q2144" s="864"/>
      <c r="R2144" s="865"/>
      <c r="S2144" s="868"/>
      <c r="T2144" s="869"/>
      <c r="U2144" s="280"/>
      <c r="V2144" s="280"/>
      <c r="W2144" s="628"/>
      <c r="X2144" s="628"/>
      <c r="Y2144" s="281"/>
      <c r="Z2144" s="281"/>
      <c r="AA2144" s="628"/>
      <c r="AB2144" s="628"/>
      <c r="AC2144" s="281"/>
      <c r="AD2144" s="281"/>
      <c r="AE2144" s="60"/>
      <c r="AF2144" s="259"/>
      <c r="AG2144" s="374">
        <f t="shared" si="4932"/>
        <v>18</v>
      </c>
      <c r="AH2144" s="399"/>
      <c r="AK2144" s="412">
        <f t="shared" si="4933"/>
        <v>0</v>
      </c>
      <c r="AL2144" s="379">
        <f t="shared" si="5147"/>
        <v>0</v>
      </c>
      <c r="AM2144" s="380">
        <f t="shared" si="4934"/>
        <v>0</v>
      </c>
      <c r="AN2144" s="292">
        <f t="shared" si="4935"/>
        <v>0</v>
      </c>
      <c r="AO2144" s="388">
        <f t="shared" si="4936"/>
        <v>0</v>
      </c>
      <c r="AP2144" s="379">
        <f t="shared" si="5148"/>
        <v>0</v>
      </c>
      <c r="AQ2144" s="380">
        <f t="shared" si="4937"/>
        <v>0</v>
      </c>
      <c r="AR2144" s="317">
        <f t="shared" si="4938"/>
        <v>0</v>
      </c>
      <c r="AS2144" s="388">
        <f t="shared" si="4939"/>
        <v>0</v>
      </c>
      <c r="AT2144" s="379">
        <f t="shared" si="5149"/>
        <v>0</v>
      </c>
      <c r="AU2144" s="380">
        <f t="shared" si="4940"/>
        <v>0</v>
      </c>
      <c r="AV2144" s="317">
        <f t="shared" si="4941"/>
        <v>0</v>
      </c>
      <c r="AW2144" s="388">
        <f t="shared" si="4942"/>
        <v>0</v>
      </c>
      <c r="AX2144" s="379">
        <f t="shared" si="5150"/>
        <v>0</v>
      </c>
      <c r="AY2144" s="380">
        <f t="shared" si="4943"/>
        <v>0</v>
      </c>
      <c r="AZ2144" s="292">
        <f t="shared" si="4944"/>
        <v>0</v>
      </c>
      <c r="BA2144" s="388">
        <f t="shared" si="4945"/>
        <v>0</v>
      </c>
      <c r="BB2144" s="379">
        <f t="shared" si="5151"/>
        <v>0</v>
      </c>
      <c r="BC2144" s="380">
        <f t="shared" si="4946"/>
        <v>0</v>
      </c>
      <c r="BD2144" s="292">
        <f t="shared" si="4947"/>
        <v>0</v>
      </c>
      <c r="BE2144" s="388">
        <f t="shared" si="4948"/>
        <v>0</v>
      </c>
      <c r="BF2144" s="379">
        <f t="shared" si="5152"/>
        <v>0</v>
      </c>
      <c r="BG2144" s="380">
        <f t="shared" si="4949"/>
        <v>0</v>
      </c>
      <c r="BH2144" s="292">
        <f t="shared" si="4950"/>
        <v>0</v>
      </c>
      <c r="CA2144" s="309"/>
      <c r="CB2144" s="421"/>
      <c r="CC2144" s="375"/>
      <c r="CD2144" s="375"/>
      <c r="CE2144" s="375"/>
      <c r="CF2144" s="375"/>
      <c r="CG2144" s="375"/>
      <c r="CH2144" s="375"/>
      <c r="CI2144" s="375"/>
      <c r="CJ2144" s="375"/>
      <c r="CK2144" s="375"/>
      <c r="CL2144" s="375"/>
      <c r="CM2144" s="375"/>
      <c r="CN2144" s="311"/>
      <c r="CO2144" s="311"/>
      <c r="CP2144" s="311"/>
      <c r="CQ2144" s="311"/>
      <c r="CR2144" s="311"/>
      <c r="CS2144" s="311"/>
      <c r="CT2144" s="311"/>
      <c r="CU2144" s="311"/>
      <c r="CV2144" s="311"/>
      <c r="CW2144" s="311"/>
      <c r="CX2144" s="311"/>
      <c r="CY2144" s="311"/>
      <c r="CZ2144" s="311"/>
      <c r="DA2144" s="311"/>
      <c r="DB2144" s="311"/>
      <c r="DC2144" s="311"/>
      <c r="DD2144" s="311"/>
      <c r="DE2144" s="311"/>
      <c r="DG2144" s="610"/>
      <c r="DH2144" s="611"/>
      <c r="DI2144" s="415"/>
      <c r="DJ2144" s="416"/>
      <c r="DK2144" s="416"/>
      <c r="DL2144" s="416"/>
      <c r="DM2144" s="416"/>
      <c r="DN2144" s="416"/>
      <c r="DO2144" s="416"/>
      <c r="DP2144" s="416"/>
      <c r="DQ2144" s="416"/>
      <c r="DR2144" s="416"/>
      <c r="DS2144" s="416"/>
      <c r="DT2144" s="416"/>
      <c r="DU2144" s="416"/>
      <c r="DV2144" s="416"/>
      <c r="DW2144" s="416"/>
      <c r="DX2144" s="416"/>
      <c r="DY2144" s="416"/>
      <c r="DZ2144" s="416"/>
      <c r="EA2144" s="416"/>
      <c r="EB2144" s="416"/>
      <c r="EC2144" s="416"/>
      <c r="ED2144" s="416"/>
      <c r="EE2144" s="416"/>
      <c r="EF2144" s="416"/>
      <c r="EG2144" s="416"/>
      <c r="EH2144" s="416"/>
      <c r="EI2144" s="416"/>
      <c r="EJ2144" s="416"/>
      <c r="EK2144" s="416"/>
      <c r="EL2144" s="417"/>
    </row>
    <row r="2145" spans="1:142" ht="48" customHeight="1" x14ac:dyDescent="0.25">
      <c r="A2145" s="60"/>
      <c r="B2145" s="60"/>
      <c r="C2145" s="782"/>
      <c r="D2145" s="742"/>
      <c r="E2145" s="743"/>
      <c r="F2145" s="703" t="s">
        <v>544</v>
      </c>
      <c r="G2145" s="703"/>
      <c r="H2145" s="704" t="s">
        <v>545</v>
      </c>
      <c r="I2145" s="705"/>
      <c r="J2145" s="705"/>
      <c r="K2145" s="705"/>
      <c r="L2145" s="706"/>
      <c r="M2145" s="864"/>
      <c r="N2145" s="865"/>
      <c r="O2145" s="864"/>
      <c r="P2145" s="865"/>
      <c r="Q2145" s="864"/>
      <c r="R2145" s="865"/>
      <c r="S2145" s="868"/>
      <c r="T2145" s="869"/>
      <c r="U2145" s="280"/>
      <c r="V2145" s="280"/>
      <c r="W2145" s="628"/>
      <c r="X2145" s="628"/>
      <c r="Y2145" s="281"/>
      <c r="Z2145" s="281"/>
      <c r="AA2145" s="628"/>
      <c r="AB2145" s="628"/>
      <c r="AC2145" s="281"/>
      <c r="AD2145" s="281"/>
      <c r="AE2145" s="60"/>
      <c r="AF2145" s="259"/>
      <c r="AG2145" s="374">
        <f t="shared" si="4932"/>
        <v>18</v>
      </c>
      <c r="AH2145" s="399"/>
      <c r="AK2145" s="412">
        <f t="shared" si="4933"/>
        <v>0</v>
      </c>
      <c r="AL2145" s="379">
        <f t="shared" si="5147"/>
        <v>0</v>
      </c>
      <c r="AM2145" s="380">
        <f t="shared" si="4934"/>
        <v>0</v>
      </c>
      <c r="AN2145" s="292">
        <f t="shared" si="4935"/>
        <v>0</v>
      </c>
      <c r="AO2145" s="388">
        <f t="shared" si="4936"/>
        <v>0</v>
      </c>
      <c r="AP2145" s="379">
        <f t="shared" si="5148"/>
        <v>0</v>
      </c>
      <c r="AQ2145" s="380">
        <f t="shared" si="4937"/>
        <v>0</v>
      </c>
      <c r="AR2145" s="317">
        <f t="shared" si="4938"/>
        <v>0</v>
      </c>
      <c r="AS2145" s="388">
        <f t="shared" si="4939"/>
        <v>0</v>
      </c>
      <c r="AT2145" s="379">
        <f t="shared" si="5149"/>
        <v>0</v>
      </c>
      <c r="AU2145" s="380">
        <f t="shared" si="4940"/>
        <v>0</v>
      </c>
      <c r="AV2145" s="317">
        <f t="shared" si="4941"/>
        <v>0</v>
      </c>
      <c r="AW2145" s="388">
        <f t="shared" si="4942"/>
        <v>0</v>
      </c>
      <c r="AX2145" s="379">
        <f t="shared" si="5150"/>
        <v>0</v>
      </c>
      <c r="AY2145" s="380">
        <f t="shared" si="4943"/>
        <v>0</v>
      </c>
      <c r="AZ2145" s="292">
        <f t="shared" si="4944"/>
        <v>0</v>
      </c>
      <c r="BA2145" s="388">
        <f t="shared" si="4945"/>
        <v>0</v>
      </c>
      <c r="BB2145" s="379">
        <f t="shared" si="5151"/>
        <v>0</v>
      </c>
      <c r="BC2145" s="380">
        <f t="shared" si="4946"/>
        <v>0</v>
      </c>
      <c r="BD2145" s="292">
        <f t="shared" si="4947"/>
        <v>0</v>
      </c>
      <c r="BE2145" s="388">
        <f t="shared" si="4948"/>
        <v>0</v>
      </c>
      <c r="BF2145" s="379">
        <f t="shared" si="5152"/>
        <v>0</v>
      </c>
      <c r="BG2145" s="380">
        <f t="shared" si="4949"/>
        <v>0</v>
      </c>
      <c r="BH2145" s="292">
        <f t="shared" si="4950"/>
        <v>0</v>
      </c>
      <c r="CA2145" s="299" t="s">
        <v>60</v>
      </c>
      <c r="CB2145" s="421"/>
      <c r="CC2145" s="375"/>
      <c r="CD2145" s="375"/>
      <c r="CE2145" s="375"/>
      <c r="CF2145" s="375"/>
      <c r="CG2145" s="375"/>
      <c r="CH2145" s="375"/>
      <c r="CI2145" s="375"/>
      <c r="CJ2145" s="375"/>
      <c r="CK2145" s="375"/>
      <c r="CL2145" s="375"/>
      <c r="CM2145" s="375"/>
      <c r="CN2145" s="423">
        <f t="shared" ref="CN2145" si="5319">IF(M2145="",0,M2145)</f>
        <v>0</v>
      </c>
      <c r="CO2145" s="423">
        <f t="shared" ref="CO2145" si="5320">IF(N2145="",0,N2145)</f>
        <v>0</v>
      </c>
      <c r="CP2145" s="423">
        <f t="shared" ref="CP2145" si="5321">IF(O2145="",0,O2145)</f>
        <v>0</v>
      </c>
      <c r="CQ2145" s="423">
        <f t="shared" ref="CQ2145" si="5322">IF(P2145="",0,P2145)</f>
        <v>0</v>
      </c>
      <c r="CR2145" s="423">
        <f t="shared" ref="CR2145" si="5323">IF(Q2145="",0,Q2145)</f>
        <v>0</v>
      </c>
      <c r="CS2145" s="423">
        <f t="shared" ref="CS2145" si="5324">IF(R2145="",0,R2145)</f>
        <v>0</v>
      </c>
      <c r="CT2145" s="423">
        <f t="shared" ref="CT2145" si="5325">IF(S2145="",0,S2145)</f>
        <v>0</v>
      </c>
      <c r="CU2145" s="423">
        <f t="shared" ref="CU2145" si="5326">IF(T2145="",0,T2145)</f>
        <v>0</v>
      </c>
      <c r="CV2145" s="423">
        <f t="shared" ref="CV2145" si="5327">IF(U2145="",0,U2145)</f>
        <v>0</v>
      </c>
      <c r="CW2145" s="423">
        <f t="shared" ref="CW2145" si="5328">IF(V2145="",0,V2145)</f>
        <v>0</v>
      </c>
      <c r="CX2145" s="423">
        <f t="shared" ref="CX2145" si="5329">IF(W2145="",0,W2145)</f>
        <v>0</v>
      </c>
      <c r="CY2145" s="423">
        <f t="shared" ref="CY2145" si="5330">IF(X2145="",0,X2145)</f>
        <v>0</v>
      </c>
      <c r="CZ2145" s="423">
        <f t="shared" ref="CZ2145" si="5331">IF(Y2145="",0,Y2145)</f>
        <v>0</v>
      </c>
      <c r="DA2145" s="423">
        <f t="shared" ref="DA2145" si="5332">IF(Z2145="",0,Z2145)</f>
        <v>0</v>
      </c>
      <c r="DB2145" s="423">
        <f t="shared" ref="DB2145" si="5333">IF(AA2145="",0,AA2145)</f>
        <v>0</v>
      </c>
      <c r="DC2145" s="423">
        <f t="shared" ref="DC2145" si="5334">IF(AB2145="",0,AB2145)</f>
        <v>0</v>
      </c>
      <c r="DD2145" s="423">
        <f t="shared" ref="DD2145" si="5335">IF(AC2145="",0,AC2145)</f>
        <v>0</v>
      </c>
      <c r="DE2145" s="423">
        <f t="shared" ref="DE2145" si="5336">IF(AD2145="",0,AD2145)</f>
        <v>0</v>
      </c>
      <c r="DG2145" s="610"/>
      <c r="DH2145" s="611"/>
      <c r="DI2145" s="415"/>
      <c r="DJ2145" s="416"/>
      <c r="DK2145" s="416"/>
      <c r="DL2145" s="416"/>
      <c r="DM2145" s="416"/>
      <c r="DN2145" s="416"/>
      <c r="DO2145" s="416"/>
      <c r="DP2145" s="416"/>
      <c r="DQ2145" s="416"/>
      <c r="DR2145" s="416"/>
      <c r="DS2145" s="416"/>
      <c r="DT2145" s="416"/>
      <c r="DU2145" s="416"/>
      <c r="DV2145" s="416"/>
      <c r="DW2145" s="416"/>
      <c r="DX2145" s="416"/>
      <c r="DY2145" s="416"/>
      <c r="DZ2145" s="416"/>
      <c r="EA2145" s="416"/>
      <c r="EB2145" s="416"/>
      <c r="EC2145" s="416"/>
      <c r="ED2145" s="416"/>
      <c r="EE2145" s="416"/>
      <c r="EF2145" s="416"/>
      <c r="EG2145" s="416"/>
      <c r="EH2145" s="416"/>
      <c r="EI2145" s="416"/>
      <c r="EJ2145" s="416"/>
      <c r="EK2145" s="416"/>
      <c r="EL2145" s="417"/>
    </row>
    <row r="2146" spans="1:142" ht="60" customHeight="1" x14ac:dyDescent="0.25">
      <c r="A2146" s="60"/>
      <c r="B2146" s="60"/>
      <c r="C2146" s="782"/>
      <c r="D2146" s="742"/>
      <c r="E2146" s="743"/>
      <c r="F2146" s="702" t="s">
        <v>552</v>
      </c>
      <c r="G2146" s="702"/>
      <c r="H2146" s="188"/>
      <c r="I2146" s="700" t="s">
        <v>546</v>
      </c>
      <c r="J2146" s="700"/>
      <c r="K2146" s="700"/>
      <c r="L2146" s="701"/>
      <c r="M2146" s="864"/>
      <c r="N2146" s="865"/>
      <c r="O2146" s="864"/>
      <c r="P2146" s="865"/>
      <c r="Q2146" s="864"/>
      <c r="R2146" s="865"/>
      <c r="S2146" s="868"/>
      <c r="T2146" s="869"/>
      <c r="U2146" s="280"/>
      <c r="V2146" s="280"/>
      <c r="W2146" s="628"/>
      <c r="X2146" s="628"/>
      <c r="Y2146" s="281"/>
      <c r="Z2146" s="281"/>
      <c r="AA2146" s="628"/>
      <c r="AB2146" s="628"/>
      <c r="AC2146" s="281"/>
      <c r="AD2146" s="281"/>
      <c r="AE2146" s="60"/>
      <c r="AF2146" s="259"/>
      <c r="AG2146" s="374">
        <f t="shared" si="4932"/>
        <v>18</v>
      </c>
      <c r="AH2146" s="399"/>
      <c r="AK2146" s="412">
        <f t="shared" si="4933"/>
        <v>0</v>
      </c>
      <c r="AL2146" s="379">
        <f t="shared" si="5147"/>
        <v>0</v>
      </c>
      <c r="AM2146" s="380">
        <f t="shared" si="4934"/>
        <v>0</v>
      </c>
      <c r="AN2146" s="292">
        <f t="shared" si="4935"/>
        <v>0</v>
      </c>
      <c r="AO2146" s="388">
        <f t="shared" si="4936"/>
        <v>0</v>
      </c>
      <c r="AP2146" s="379">
        <f t="shared" si="5148"/>
        <v>0</v>
      </c>
      <c r="AQ2146" s="380">
        <f t="shared" si="4937"/>
        <v>0</v>
      </c>
      <c r="AR2146" s="317">
        <f t="shared" si="4938"/>
        <v>0</v>
      </c>
      <c r="AS2146" s="388">
        <f t="shared" si="4939"/>
        <v>0</v>
      </c>
      <c r="AT2146" s="379">
        <f t="shared" si="5149"/>
        <v>0</v>
      </c>
      <c r="AU2146" s="380">
        <f t="shared" si="4940"/>
        <v>0</v>
      </c>
      <c r="AV2146" s="317">
        <f t="shared" si="4941"/>
        <v>0</v>
      </c>
      <c r="AW2146" s="388">
        <f t="shared" si="4942"/>
        <v>0</v>
      </c>
      <c r="AX2146" s="379">
        <f t="shared" si="5150"/>
        <v>0</v>
      </c>
      <c r="AY2146" s="380">
        <f t="shared" si="4943"/>
        <v>0</v>
      </c>
      <c r="AZ2146" s="292">
        <f t="shared" si="4944"/>
        <v>0</v>
      </c>
      <c r="BA2146" s="388">
        <f t="shared" si="4945"/>
        <v>0</v>
      </c>
      <c r="BB2146" s="379">
        <f t="shared" si="5151"/>
        <v>0</v>
      </c>
      <c r="BC2146" s="380">
        <f t="shared" si="4946"/>
        <v>0</v>
      </c>
      <c r="BD2146" s="292">
        <f t="shared" si="4947"/>
        <v>0</v>
      </c>
      <c r="BE2146" s="388">
        <f t="shared" si="4948"/>
        <v>0</v>
      </c>
      <c r="BF2146" s="379">
        <f t="shared" si="5152"/>
        <v>0</v>
      </c>
      <c r="BG2146" s="380">
        <f t="shared" si="4949"/>
        <v>0</v>
      </c>
      <c r="BH2146" s="292">
        <f t="shared" si="4950"/>
        <v>0</v>
      </c>
      <c r="CA2146" s="299" t="s">
        <v>1917</v>
      </c>
      <c r="CB2146" s="421"/>
      <c r="CC2146" s="375"/>
      <c r="CD2146" s="375"/>
      <c r="CE2146" s="375"/>
      <c r="CF2146" s="375"/>
      <c r="CG2146" s="375"/>
      <c r="CH2146" s="375"/>
      <c r="CI2146" s="375"/>
      <c r="CJ2146" s="375"/>
      <c r="CK2146" s="375"/>
      <c r="CL2146" s="375"/>
      <c r="CM2146" s="375"/>
      <c r="CN2146" s="301">
        <f t="shared" ref="CN2146" si="5337">SUM(M2146:M2151)</f>
        <v>0</v>
      </c>
      <c r="CO2146" s="301">
        <f t="shared" ref="CO2146" si="5338">SUM(N2146:N2151)</f>
        <v>0</v>
      </c>
      <c r="CP2146" s="301">
        <f t="shared" ref="CP2146" si="5339">SUM(O2146:O2151)</f>
        <v>0</v>
      </c>
      <c r="CQ2146" s="301">
        <f t="shared" ref="CQ2146" si="5340">SUM(P2146:P2151)</f>
        <v>0</v>
      </c>
      <c r="CR2146" s="301">
        <f t="shared" ref="CR2146" si="5341">SUM(Q2146:Q2151)</f>
        <v>0</v>
      </c>
      <c r="CS2146" s="301">
        <f t="shared" ref="CS2146" si="5342">SUM(R2146:R2151)</f>
        <v>0</v>
      </c>
      <c r="CT2146" s="301">
        <f t="shared" ref="CT2146" si="5343">SUM(S2146:S2151)</f>
        <v>0</v>
      </c>
      <c r="CU2146" s="301">
        <f t="shared" ref="CU2146" si="5344">SUM(T2146:T2151)</f>
        <v>0</v>
      </c>
      <c r="CV2146" s="301">
        <f t="shared" ref="CV2146" si="5345">SUM(U2146:U2151)</f>
        <v>0</v>
      </c>
      <c r="CW2146" s="301">
        <f t="shared" ref="CW2146" si="5346">SUM(V2146:V2151)</f>
        <v>0</v>
      </c>
      <c r="CX2146" s="301">
        <f t="shared" ref="CX2146" si="5347">SUM(W2146:W2151)</f>
        <v>0</v>
      </c>
      <c r="CY2146" s="301">
        <f t="shared" ref="CY2146" si="5348">SUM(X2146:X2151)</f>
        <v>0</v>
      </c>
      <c r="CZ2146" s="301">
        <f t="shared" ref="CZ2146" si="5349">SUM(Y2146:Y2151)</f>
        <v>0</v>
      </c>
      <c r="DA2146" s="301">
        <f t="shared" ref="DA2146" si="5350">SUM(Z2146:Z2151)</f>
        <v>0</v>
      </c>
      <c r="DB2146" s="301">
        <f t="shared" ref="DB2146" si="5351">SUM(AA2146:AA2151)</f>
        <v>0</v>
      </c>
      <c r="DC2146" s="301">
        <f t="shared" ref="DC2146" si="5352">SUM(AB2146:AB2151)</f>
        <v>0</v>
      </c>
      <c r="DD2146" s="301">
        <f t="shared" ref="DD2146" si="5353">SUM(AC2146:AC2151)</f>
        <v>0</v>
      </c>
      <c r="DE2146" s="301">
        <f t="shared" ref="DE2146" si="5354">SUM(AD2146:AD2151)</f>
        <v>0</v>
      </c>
      <c r="DG2146" s="612"/>
      <c r="DH2146" s="613"/>
      <c r="DI2146" s="415"/>
      <c r="DJ2146" s="416"/>
      <c r="DK2146" s="416"/>
      <c r="DL2146" s="416"/>
      <c r="DM2146" s="416"/>
      <c r="DN2146" s="416"/>
      <c r="DO2146" s="416"/>
      <c r="DP2146" s="416"/>
      <c r="DQ2146" s="416"/>
      <c r="DR2146" s="416"/>
      <c r="DS2146" s="416"/>
      <c r="DT2146" s="416"/>
      <c r="DU2146" s="416"/>
      <c r="DV2146" s="416"/>
      <c r="DW2146" s="416"/>
      <c r="DX2146" s="416"/>
      <c r="DY2146" s="416"/>
      <c r="DZ2146" s="416"/>
      <c r="EA2146" s="416"/>
      <c r="EB2146" s="416"/>
      <c r="EC2146" s="416"/>
      <c r="ED2146" s="416"/>
      <c r="EE2146" s="416"/>
      <c r="EF2146" s="416"/>
      <c r="EG2146" s="416"/>
      <c r="EH2146" s="416"/>
      <c r="EI2146" s="416"/>
      <c r="EJ2146" s="416"/>
      <c r="EK2146" s="416"/>
      <c r="EL2146" s="417"/>
    </row>
    <row r="2147" spans="1:142" ht="72" customHeight="1" x14ac:dyDescent="0.25">
      <c r="A2147" s="60"/>
      <c r="B2147" s="60"/>
      <c r="C2147" s="782"/>
      <c r="D2147" s="742"/>
      <c r="E2147" s="743"/>
      <c r="F2147" s="702" t="s">
        <v>553</v>
      </c>
      <c r="G2147" s="702"/>
      <c r="H2147" s="188"/>
      <c r="I2147" s="700" t="s">
        <v>547</v>
      </c>
      <c r="J2147" s="700"/>
      <c r="K2147" s="700"/>
      <c r="L2147" s="701"/>
      <c r="M2147" s="864"/>
      <c r="N2147" s="865"/>
      <c r="O2147" s="864"/>
      <c r="P2147" s="865"/>
      <c r="Q2147" s="864"/>
      <c r="R2147" s="865"/>
      <c r="S2147" s="868"/>
      <c r="T2147" s="869"/>
      <c r="U2147" s="280"/>
      <c r="V2147" s="280"/>
      <c r="W2147" s="628"/>
      <c r="X2147" s="628"/>
      <c r="Y2147" s="281"/>
      <c r="Z2147" s="281"/>
      <c r="AA2147" s="628"/>
      <c r="AB2147" s="628"/>
      <c r="AC2147" s="281"/>
      <c r="AD2147" s="281"/>
      <c r="AE2147" s="60"/>
      <c r="AF2147" s="259"/>
      <c r="AG2147" s="374">
        <f t="shared" si="4932"/>
        <v>18</v>
      </c>
      <c r="AH2147" s="399"/>
      <c r="AK2147" s="412">
        <f t="shared" si="4933"/>
        <v>0</v>
      </c>
      <c r="AL2147" s="379">
        <f t="shared" si="5147"/>
        <v>0</v>
      </c>
      <c r="AM2147" s="380">
        <f t="shared" si="4934"/>
        <v>0</v>
      </c>
      <c r="AN2147" s="292">
        <f t="shared" si="4935"/>
        <v>0</v>
      </c>
      <c r="AO2147" s="388">
        <f t="shared" si="4936"/>
        <v>0</v>
      </c>
      <c r="AP2147" s="379">
        <f t="shared" si="5148"/>
        <v>0</v>
      </c>
      <c r="AQ2147" s="380">
        <f t="shared" si="4937"/>
        <v>0</v>
      </c>
      <c r="AR2147" s="317">
        <f t="shared" si="4938"/>
        <v>0</v>
      </c>
      <c r="AS2147" s="388">
        <f t="shared" si="4939"/>
        <v>0</v>
      </c>
      <c r="AT2147" s="379">
        <f t="shared" si="5149"/>
        <v>0</v>
      </c>
      <c r="AU2147" s="380">
        <f t="shared" si="4940"/>
        <v>0</v>
      </c>
      <c r="AV2147" s="317">
        <f t="shared" si="4941"/>
        <v>0</v>
      </c>
      <c r="AW2147" s="388">
        <f t="shared" si="4942"/>
        <v>0</v>
      </c>
      <c r="AX2147" s="379">
        <f t="shared" si="5150"/>
        <v>0</v>
      </c>
      <c r="AY2147" s="380">
        <f t="shared" si="4943"/>
        <v>0</v>
      </c>
      <c r="AZ2147" s="292">
        <f t="shared" si="4944"/>
        <v>0</v>
      </c>
      <c r="BA2147" s="388">
        <f t="shared" si="4945"/>
        <v>0</v>
      </c>
      <c r="BB2147" s="379">
        <f t="shared" si="5151"/>
        <v>0</v>
      </c>
      <c r="BC2147" s="380">
        <f t="shared" si="4946"/>
        <v>0</v>
      </c>
      <c r="BD2147" s="292">
        <f t="shared" si="4947"/>
        <v>0</v>
      </c>
      <c r="BE2147" s="388">
        <f t="shared" si="4948"/>
        <v>0</v>
      </c>
      <c r="BF2147" s="379">
        <f t="shared" si="5152"/>
        <v>0</v>
      </c>
      <c r="BG2147" s="380">
        <f t="shared" si="4949"/>
        <v>0</v>
      </c>
      <c r="BH2147" s="292">
        <f t="shared" si="4950"/>
        <v>0</v>
      </c>
      <c r="CA2147" s="299" t="s">
        <v>1910</v>
      </c>
      <c r="CB2147" s="421"/>
      <c r="CC2147" s="375"/>
      <c r="CD2147" s="375"/>
      <c r="CE2147" s="375"/>
      <c r="CF2147" s="375"/>
      <c r="CG2147" s="375"/>
      <c r="CH2147" s="375"/>
      <c r="CI2147" s="375"/>
      <c r="CJ2147" s="375"/>
      <c r="CK2147" s="375"/>
      <c r="CL2147" s="375"/>
      <c r="CM2147" s="375"/>
      <c r="CN2147" s="422">
        <f t="shared" ref="CN2147" si="5355">IF(CN2145="NA",COUNTIF(M2146:M2151,"NA"),COUNTIF(M2146:M2151,"NS"))</f>
        <v>0</v>
      </c>
      <c r="CO2147" s="422">
        <f t="shared" ref="CO2147" si="5356">IF(CO2145="NA",COUNTIF(N2146:N2151,"NA"),COUNTIF(N2146:N2151,"NS"))</f>
        <v>0</v>
      </c>
      <c r="CP2147" s="422">
        <f t="shared" ref="CP2147" si="5357">IF(CP2145="NA",COUNTIF(O2146:O2151,"NA"),COUNTIF(O2146:O2151,"NS"))</f>
        <v>0</v>
      </c>
      <c r="CQ2147" s="422">
        <f t="shared" ref="CQ2147" si="5358">IF(CQ2145="NA",COUNTIF(P2146:P2151,"NA"),COUNTIF(P2146:P2151,"NS"))</f>
        <v>0</v>
      </c>
      <c r="CR2147" s="422">
        <f t="shared" ref="CR2147" si="5359">IF(CR2145="NA",COUNTIF(Q2146:Q2151,"NA"),COUNTIF(Q2146:Q2151,"NS"))</f>
        <v>0</v>
      </c>
      <c r="CS2147" s="422">
        <f t="shared" ref="CS2147" si="5360">IF(CS2145="NA",COUNTIF(R2146:R2151,"NA"),COUNTIF(R2146:R2151,"NS"))</f>
        <v>0</v>
      </c>
      <c r="CT2147" s="422">
        <f t="shared" ref="CT2147" si="5361">IF(CT2145="NA",COUNTIF(S2146:S2151,"NA"),COUNTIF(S2146:S2151,"NS"))</f>
        <v>0</v>
      </c>
      <c r="CU2147" s="422">
        <f t="shared" ref="CU2147" si="5362">IF(CU2145="NA",COUNTIF(T2146:T2151,"NA"),COUNTIF(T2146:T2151,"NS"))</f>
        <v>0</v>
      </c>
      <c r="CV2147" s="422">
        <f t="shared" ref="CV2147" si="5363">IF(CV2145="NA",COUNTIF(U2146:U2151,"NA"),COUNTIF(U2146:U2151,"NS"))</f>
        <v>0</v>
      </c>
      <c r="CW2147" s="422">
        <f t="shared" ref="CW2147" si="5364">IF(CW2145="NA",COUNTIF(V2146:V2151,"NA"),COUNTIF(V2146:V2151,"NS"))</f>
        <v>0</v>
      </c>
      <c r="CX2147" s="422">
        <f t="shared" ref="CX2147" si="5365">IF(CX2145="NA",COUNTIF(W2146:W2151,"NA"),COUNTIF(W2146:W2151,"NS"))</f>
        <v>0</v>
      </c>
      <c r="CY2147" s="422">
        <f t="shared" ref="CY2147" si="5366">IF(CY2145="NA",COUNTIF(X2146:X2151,"NA"),COUNTIF(X2146:X2151,"NS"))</f>
        <v>0</v>
      </c>
      <c r="CZ2147" s="422">
        <f t="shared" ref="CZ2147" si="5367">IF(CZ2145="NA",COUNTIF(Y2146:Y2151,"NA"),COUNTIF(Y2146:Y2151,"NS"))</f>
        <v>0</v>
      </c>
      <c r="DA2147" s="422">
        <f t="shared" ref="DA2147" si="5368">IF(DA2145="NA",COUNTIF(Z2146:Z2151,"NA"),COUNTIF(Z2146:Z2151,"NS"))</f>
        <v>0</v>
      </c>
      <c r="DB2147" s="422">
        <f t="shared" ref="DB2147" si="5369">IF(DB2145="NA",COUNTIF(AA2146:AA2151,"NA"),COUNTIF(AA2146:AA2151,"NS"))</f>
        <v>0</v>
      </c>
      <c r="DC2147" s="422">
        <f t="shared" ref="DC2147" si="5370">IF(DC2145="NA",COUNTIF(AB2146:AB2151,"NA"),COUNTIF(AB2146:AB2151,"NS"))</f>
        <v>0</v>
      </c>
      <c r="DD2147" s="422">
        <f t="shared" ref="DD2147" si="5371">IF(DD2145="NA",COUNTIF(AC2146:AC2151,"NA"),COUNTIF(AC2146:AC2151,"NS"))</f>
        <v>0</v>
      </c>
      <c r="DE2147" s="422">
        <f t="shared" ref="DE2147" si="5372">IF(DE2145="NA",COUNTIF(AD2146:AD2151,"NA"),COUNTIF(AD2146:AD2151,"NS"))</f>
        <v>0</v>
      </c>
      <c r="DG2147" s="612"/>
      <c r="DH2147" s="613"/>
      <c r="DI2147" s="415"/>
      <c r="DJ2147" s="416"/>
      <c r="DK2147" s="416"/>
      <c r="DL2147" s="416"/>
      <c r="DM2147" s="416"/>
      <c r="DN2147" s="416"/>
      <c r="DO2147" s="416"/>
      <c r="DP2147" s="416"/>
      <c r="DQ2147" s="416"/>
      <c r="DR2147" s="416"/>
      <c r="DS2147" s="416"/>
      <c r="DT2147" s="416"/>
      <c r="DU2147" s="416"/>
      <c r="DV2147" s="416"/>
      <c r="DW2147" s="416"/>
      <c r="DX2147" s="416"/>
      <c r="DY2147" s="416"/>
      <c r="DZ2147" s="416"/>
      <c r="EA2147" s="416"/>
      <c r="EB2147" s="416"/>
      <c r="EC2147" s="416"/>
      <c r="ED2147" s="416"/>
      <c r="EE2147" s="416"/>
      <c r="EF2147" s="416"/>
      <c r="EG2147" s="416"/>
      <c r="EH2147" s="416"/>
      <c r="EI2147" s="416"/>
      <c r="EJ2147" s="416"/>
      <c r="EK2147" s="416"/>
      <c r="EL2147" s="417"/>
    </row>
    <row r="2148" spans="1:142" ht="72" customHeight="1" x14ac:dyDescent="0.25">
      <c r="A2148" s="60"/>
      <c r="B2148" s="60"/>
      <c r="C2148" s="782"/>
      <c r="D2148" s="742"/>
      <c r="E2148" s="743"/>
      <c r="F2148" s="702" t="s">
        <v>554</v>
      </c>
      <c r="G2148" s="702"/>
      <c r="H2148" s="188"/>
      <c r="I2148" s="700" t="s">
        <v>548</v>
      </c>
      <c r="J2148" s="700"/>
      <c r="K2148" s="700"/>
      <c r="L2148" s="701"/>
      <c r="M2148" s="864"/>
      <c r="N2148" s="865"/>
      <c r="O2148" s="864"/>
      <c r="P2148" s="865"/>
      <c r="Q2148" s="864"/>
      <c r="R2148" s="865"/>
      <c r="S2148" s="868"/>
      <c r="T2148" s="869"/>
      <c r="U2148" s="280"/>
      <c r="V2148" s="280"/>
      <c r="W2148" s="628"/>
      <c r="X2148" s="628"/>
      <c r="Y2148" s="281"/>
      <c r="Z2148" s="281"/>
      <c r="AA2148" s="628"/>
      <c r="AB2148" s="628"/>
      <c r="AC2148" s="281"/>
      <c r="AD2148" s="281"/>
      <c r="AE2148" s="60"/>
      <c r="AF2148" s="259"/>
      <c r="AG2148" s="374">
        <f t="shared" si="4932"/>
        <v>18</v>
      </c>
      <c r="AH2148" s="399"/>
      <c r="AK2148" s="412">
        <f t="shared" si="4933"/>
        <v>0</v>
      </c>
      <c r="AL2148" s="379">
        <f t="shared" si="5147"/>
        <v>0</v>
      </c>
      <c r="AM2148" s="380">
        <f t="shared" si="4934"/>
        <v>0</v>
      </c>
      <c r="AN2148" s="292">
        <f t="shared" si="4935"/>
        <v>0</v>
      </c>
      <c r="AO2148" s="388">
        <f t="shared" si="4936"/>
        <v>0</v>
      </c>
      <c r="AP2148" s="379">
        <f t="shared" si="5148"/>
        <v>0</v>
      </c>
      <c r="AQ2148" s="380">
        <f t="shared" si="4937"/>
        <v>0</v>
      </c>
      <c r="AR2148" s="317">
        <f t="shared" si="4938"/>
        <v>0</v>
      </c>
      <c r="AS2148" s="388">
        <f t="shared" si="4939"/>
        <v>0</v>
      </c>
      <c r="AT2148" s="379">
        <f t="shared" si="5149"/>
        <v>0</v>
      </c>
      <c r="AU2148" s="380">
        <f t="shared" si="4940"/>
        <v>0</v>
      </c>
      <c r="AV2148" s="317">
        <f t="shared" si="4941"/>
        <v>0</v>
      </c>
      <c r="AW2148" s="388">
        <f t="shared" si="4942"/>
        <v>0</v>
      </c>
      <c r="AX2148" s="379">
        <f t="shared" si="5150"/>
        <v>0</v>
      </c>
      <c r="AY2148" s="380">
        <f t="shared" si="4943"/>
        <v>0</v>
      </c>
      <c r="AZ2148" s="292">
        <f t="shared" si="4944"/>
        <v>0</v>
      </c>
      <c r="BA2148" s="388">
        <f t="shared" si="4945"/>
        <v>0</v>
      </c>
      <c r="BB2148" s="379">
        <f t="shared" si="5151"/>
        <v>0</v>
      </c>
      <c r="BC2148" s="380">
        <f t="shared" si="4946"/>
        <v>0</v>
      </c>
      <c r="BD2148" s="292">
        <f t="shared" si="4947"/>
        <v>0</v>
      </c>
      <c r="BE2148" s="388">
        <f t="shared" si="4948"/>
        <v>0</v>
      </c>
      <c r="BF2148" s="379">
        <f t="shared" si="5152"/>
        <v>0</v>
      </c>
      <c r="BG2148" s="380">
        <f t="shared" si="4949"/>
        <v>0</v>
      </c>
      <c r="BH2148" s="292">
        <f t="shared" si="4950"/>
        <v>0</v>
      </c>
      <c r="CA2148" s="299" t="s">
        <v>1918</v>
      </c>
      <c r="CB2148" s="427"/>
      <c r="CC2148" s="375"/>
      <c r="CD2148" s="375"/>
      <c r="CE2148" s="375"/>
      <c r="CF2148" s="375"/>
      <c r="CG2148" s="375"/>
      <c r="CH2148" s="375"/>
      <c r="CI2148" s="375"/>
      <c r="CJ2148" s="375"/>
      <c r="CK2148" s="375"/>
      <c r="CL2148" s="375"/>
      <c r="CM2148" s="375"/>
      <c r="CN2148" s="425">
        <f t="shared" ref="CN2148:DD2148" si="5373">IF(OR(AND(CN2145=0,CN2147&gt;0),AND(CN2145="NS",CN2146&gt;0),AND(CN2145="NS",CN2146=0,CN2147=0)),1,IF(OR(AND(CN2147&gt;=2,CN2146&lt;CN2145),AND(CN2145="NS",CN2146=0,CN2147&gt;0),OR(CN2145=CN2146,AND(CN2145="",CN2147=0,CN2146=0))),0,1))</f>
        <v>0</v>
      </c>
      <c r="CO2148" s="425">
        <f t="shared" si="5373"/>
        <v>0</v>
      </c>
      <c r="CP2148" s="425">
        <f t="shared" si="5373"/>
        <v>0</v>
      </c>
      <c r="CQ2148" s="425">
        <f t="shared" si="5373"/>
        <v>0</v>
      </c>
      <c r="CR2148" s="425">
        <f t="shared" si="5373"/>
        <v>0</v>
      </c>
      <c r="CS2148" s="425">
        <f t="shared" si="5373"/>
        <v>0</v>
      </c>
      <c r="CT2148" s="425">
        <f t="shared" si="5373"/>
        <v>0</v>
      </c>
      <c r="CU2148" s="425">
        <f t="shared" si="5373"/>
        <v>0</v>
      </c>
      <c r="CV2148" s="425">
        <f t="shared" si="5373"/>
        <v>0</v>
      </c>
      <c r="CW2148" s="425">
        <f t="shared" si="5373"/>
        <v>0</v>
      </c>
      <c r="CX2148" s="425">
        <f t="shared" si="5373"/>
        <v>0</v>
      </c>
      <c r="CY2148" s="425">
        <f t="shared" si="5373"/>
        <v>0</v>
      </c>
      <c r="CZ2148" s="425">
        <f t="shared" si="5373"/>
        <v>0</v>
      </c>
      <c r="DA2148" s="425">
        <f t="shared" si="5373"/>
        <v>0</v>
      </c>
      <c r="DB2148" s="425">
        <f t="shared" si="5373"/>
        <v>0</v>
      </c>
      <c r="DC2148" s="425">
        <f t="shared" si="5373"/>
        <v>0</v>
      </c>
      <c r="DD2148" s="425">
        <f t="shared" si="5373"/>
        <v>0</v>
      </c>
      <c r="DE2148" s="425">
        <f t="shared" ref="DE2148" si="5374">IF(OR(AND(DE2145=0,DE2147&gt;0),AND(DE2145="NS",DE2146&gt;0),AND(DE2145="NS",DE2146=0,DE2147=0)),1,IF(OR(AND(DE2147&gt;=2,DE2146&lt;DE2145),AND(DE2145="NS",DE2146=0,DE2147&gt;0),OR(DE2145=DE2146,AND(DE2145="",DE2147=0,DE2146=0))),0,1))</f>
        <v>0</v>
      </c>
      <c r="DF2148" s="400">
        <f>SUM(CN2148:DE2148)</f>
        <v>0</v>
      </c>
      <c r="DG2148" s="612"/>
      <c r="DH2148" s="613"/>
      <c r="DI2148" s="415"/>
      <c r="DJ2148" s="416"/>
      <c r="DK2148" s="416"/>
      <c r="DL2148" s="416"/>
      <c r="DM2148" s="416"/>
      <c r="DN2148" s="416"/>
      <c r="DO2148" s="416"/>
      <c r="DP2148" s="416"/>
      <c r="DQ2148" s="416"/>
      <c r="DR2148" s="416"/>
      <c r="DS2148" s="416"/>
      <c r="DT2148" s="416"/>
      <c r="DU2148" s="416"/>
      <c r="DV2148" s="416"/>
      <c r="DW2148" s="416"/>
      <c r="DX2148" s="416"/>
      <c r="DY2148" s="416"/>
      <c r="DZ2148" s="416"/>
      <c r="EA2148" s="416"/>
      <c r="EB2148" s="416"/>
      <c r="EC2148" s="416"/>
      <c r="ED2148" s="416"/>
      <c r="EE2148" s="416"/>
      <c r="EF2148" s="416"/>
      <c r="EG2148" s="416"/>
      <c r="EH2148" s="416"/>
      <c r="EI2148" s="416"/>
      <c r="EJ2148" s="416"/>
      <c r="EK2148" s="416"/>
      <c r="EL2148" s="417"/>
    </row>
    <row r="2149" spans="1:142" ht="36" customHeight="1" x14ac:dyDescent="0.25">
      <c r="A2149" s="60"/>
      <c r="B2149" s="60"/>
      <c r="C2149" s="782"/>
      <c r="D2149" s="742"/>
      <c r="E2149" s="743"/>
      <c r="F2149" s="702" t="s">
        <v>555</v>
      </c>
      <c r="G2149" s="702"/>
      <c r="H2149" s="188"/>
      <c r="I2149" s="700" t="s">
        <v>549</v>
      </c>
      <c r="J2149" s="700"/>
      <c r="K2149" s="700"/>
      <c r="L2149" s="701"/>
      <c r="M2149" s="864"/>
      <c r="N2149" s="865"/>
      <c r="O2149" s="864"/>
      <c r="P2149" s="865"/>
      <c r="Q2149" s="864"/>
      <c r="R2149" s="865"/>
      <c r="S2149" s="868"/>
      <c r="T2149" s="869"/>
      <c r="U2149" s="280"/>
      <c r="V2149" s="280"/>
      <c r="W2149" s="628"/>
      <c r="X2149" s="628"/>
      <c r="Y2149" s="281"/>
      <c r="Z2149" s="281"/>
      <c r="AA2149" s="628"/>
      <c r="AB2149" s="628"/>
      <c r="AC2149" s="281"/>
      <c r="AD2149" s="281"/>
      <c r="AE2149" s="60"/>
      <c r="AF2149" s="259"/>
      <c r="AG2149" s="374">
        <f t="shared" si="4932"/>
        <v>18</v>
      </c>
      <c r="AH2149" s="399"/>
      <c r="AK2149" s="412">
        <f t="shared" si="4933"/>
        <v>0</v>
      </c>
      <c r="AL2149" s="379">
        <f t="shared" si="5147"/>
        <v>0</v>
      </c>
      <c r="AM2149" s="380">
        <f t="shared" si="4934"/>
        <v>0</v>
      </c>
      <c r="AN2149" s="292">
        <f t="shared" si="4935"/>
        <v>0</v>
      </c>
      <c r="AO2149" s="388">
        <f t="shared" si="4936"/>
        <v>0</v>
      </c>
      <c r="AP2149" s="379">
        <f t="shared" si="5148"/>
        <v>0</v>
      </c>
      <c r="AQ2149" s="380">
        <f t="shared" si="4937"/>
        <v>0</v>
      </c>
      <c r="AR2149" s="317">
        <f t="shared" si="4938"/>
        <v>0</v>
      </c>
      <c r="AS2149" s="388">
        <f t="shared" si="4939"/>
        <v>0</v>
      </c>
      <c r="AT2149" s="379">
        <f t="shared" si="5149"/>
        <v>0</v>
      </c>
      <c r="AU2149" s="380">
        <f t="shared" si="4940"/>
        <v>0</v>
      </c>
      <c r="AV2149" s="317">
        <f t="shared" si="4941"/>
        <v>0</v>
      </c>
      <c r="AW2149" s="388">
        <f t="shared" si="4942"/>
        <v>0</v>
      </c>
      <c r="AX2149" s="379">
        <f t="shared" si="5150"/>
        <v>0</v>
      </c>
      <c r="AY2149" s="380">
        <f t="shared" si="4943"/>
        <v>0</v>
      </c>
      <c r="AZ2149" s="292">
        <f t="shared" si="4944"/>
        <v>0</v>
      </c>
      <c r="BA2149" s="388">
        <f t="shared" si="4945"/>
        <v>0</v>
      </c>
      <c r="BB2149" s="379">
        <f t="shared" si="5151"/>
        <v>0</v>
      </c>
      <c r="BC2149" s="380">
        <f t="shared" si="4946"/>
        <v>0</v>
      </c>
      <c r="BD2149" s="292">
        <f t="shared" si="4947"/>
        <v>0</v>
      </c>
      <c r="BE2149" s="388">
        <f t="shared" si="4948"/>
        <v>0</v>
      </c>
      <c r="BF2149" s="379">
        <f t="shared" si="5152"/>
        <v>0</v>
      </c>
      <c r="BG2149" s="380">
        <f t="shared" si="4949"/>
        <v>0</v>
      </c>
      <c r="BH2149" s="292">
        <f t="shared" si="4950"/>
        <v>0</v>
      </c>
      <c r="CA2149" s="309"/>
      <c r="CB2149" s="427"/>
      <c r="CC2149" s="375"/>
      <c r="CD2149" s="375"/>
      <c r="CE2149" s="375"/>
      <c r="CF2149" s="375"/>
      <c r="CG2149" s="375"/>
      <c r="CH2149" s="375"/>
      <c r="CI2149" s="375"/>
      <c r="CJ2149" s="375"/>
      <c r="CK2149" s="375"/>
      <c r="CL2149" s="375"/>
      <c r="CM2149" s="375"/>
      <c r="CN2149" s="311"/>
      <c r="CO2149" s="311"/>
      <c r="CP2149" s="311"/>
      <c r="CQ2149" s="311"/>
      <c r="CR2149" s="311"/>
      <c r="CS2149" s="311"/>
      <c r="CT2149" s="311"/>
      <c r="CU2149" s="311"/>
      <c r="CV2149" s="311"/>
      <c r="CW2149" s="311"/>
      <c r="CX2149" s="311"/>
      <c r="CY2149" s="311"/>
      <c r="CZ2149" s="311"/>
      <c r="DA2149" s="311"/>
      <c r="DB2149" s="311"/>
      <c r="DC2149" s="311"/>
      <c r="DD2149" s="311"/>
      <c r="DE2149" s="311"/>
      <c r="DG2149" s="612"/>
      <c r="DH2149" s="613"/>
      <c r="DI2149" s="415"/>
      <c r="DJ2149" s="416"/>
      <c r="DK2149" s="416"/>
      <c r="DL2149" s="416"/>
      <c r="DM2149" s="416"/>
      <c r="DN2149" s="416"/>
      <c r="DO2149" s="416"/>
      <c r="DP2149" s="416"/>
      <c r="DQ2149" s="416"/>
      <c r="DR2149" s="416"/>
      <c r="DS2149" s="416"/>
      <c r="DT2149" s="416"/>
      <c r="DU2149" s="416"/>
      <c r="DV2149" s="416"/>
      <c r="DW2149" s="416"/>
      <c r="DX2149" s="416"/>
      <c r="DY2149" s="416"/>
      <c r="DZ2149" s="416"/>
      <c r="EA2149" s="416"/>
      <c r="EB2149" s="416"/>
      <c r="EC2149" s="416"/>
      <c r="ED2149" s="416"/>
      <c r="EE2149" s="416"/>
      <c r="EF2149" s="416"/>
      <c r="EG2149" s="416"/>
      <c r="EH2149" s="416"/>
      <c r="EI2149" s="416"/>
      <c r="EJ2149" s="416"/>
      <c r="EK2149" s="416"/>
      <c r="EL2149" s="417"/>
    </row>
    <row r="2150" spans="1:142" ht="36" customHeight="1" x14ac:dyDescent="0.25">
      <c r="A2150" s="60"/>
      <c r="B2150" s="60"/>
      <c r="C2150" s="782"/>
      <c r="D2150" s="742"/>
      <c r="E2150" s="743"/>
      <c r="F2150" s="702" t="s">
        <v>556</v>
      </c>
      <c r="G2150" s="702"/>
      <c r="H2150" s="188"/>
      <c r="I2150" s="700" t="s">
        <v>550</v>
      </c>
      <c r="J2150" s="700"/>
      <c r="K2150" s="700"/>
      <c r="L2150" s="701"/>
      <c r="M2150" s="864"/>
      <c r="N2150" s="865"/>
      <c r="O2150" s="864"/>
      <c r="P2150" s="865"/>
      <c r="Q2150" s="864"/>
      <c r="R2150" s="865"/>
      <c r="S2150" s="868"/>
      <c r="T2150" s="869"/>
      <c r="U2150" s="280"/>
      <c r="V2150" s="280"/>
      <c r="W2150" s="628"/>
      <c r="X2150" s="628"/>
      <c r="Y2150" s="281"/>
      <c r="Z2150" s="281"/>
      <c r="AA2150" s="628"/>
      <c r="AB2150" s="628"/>
      <c r="AC2150" s="281"/>
      <c r="AD2150" s="281"/>
      <c r="AE2150" s="60"/>
      <c r="AF2150" s="259"/>
      <c r="AG2150" s="374">
        <f t="shared" si="4932"/>
        <v>18</v>
      </c>
      <c r="AH2150" s="399"/>
      <c r="AK2150" s="412">
        <f t="shared" si="4933"/>
        <v>0</v>
      </c>
      <c r="AL2150" s="379">
        <f t="shared" ref="AL2150:AL2170" si="5375">COUNTIF(O2150:R2150,"ns")</f>
        <v>0</v>
      </c>
      <c r="AM2150" s="380">
        <f t="shared" si="4934"/>
        <v>0</v>
      </c>
      <c r="AN2150" s="292">
        <f t="shared" si="4935"/>
        <v>0</v>
      </c>
      <c r="AO2150" s="388">
        <f t="shared" si="4936"/>
        <v>0</v>
      </c>
      <c r="AP2150" s="379">
        <f t="shared" ref="AP2150:AP2170" si="5376">COUNTIF(AC2150,"ns")+COUNTIF(Y2150,"ns")+COUNTIF(U2150,"ns")+COUNTIF(E2305,"ns")+COUNTIF(I2305,"ns")+COUNTIF(M2305,"ns")+COUNTIF(Q2305,"ns")+COUNTIF(U2305,"ns")+COUNTIF(Y2305,"ns")+COUNTIF(AC2305,"ns")</f>
        <v>0</v>
      </c>
      <c r="AQ2150" s="380">
        <f t="shared" si="4937"/>
        <v>0</v>
      </c>
      <c r="AR2150" s="317">
        <f t="shared" si="4938"/>
        <v>0</v>
      </c>
      <c r="AS2150" s="388">
        <f t="shared" si="4939"/>
        <v>0</v>
      </c>
      <c r="AT2150" s="379">
        <f t="shared" ref="AT2150:AT2170" si="5377">COUNTIF(V2150,"ns")+COUNTIF(AD2150,"ns")+COUNTIF(Z2150,"ns")++COUNTIF(F2305,"ns")+COUNTIF(J2305,"ns")+COUNTIF(N2305,"ns")+COUNTIF(R2305,"ns")+COUNTIF(V2305,"ns")+COUNTIF(Z2305,"ns")+COUNTIF(AD2305,"ns")</f>
        <v>0</v>
      </c>
      <c r="AU2150" s="380">
        <f t="shared" si="4940"/>
        <v>0</v>
      </c>
      <c r="AV2150" s="317">
        <f t="shared" si="4941"/>
        <v>0</v>
      </c>
      <c r="AW2150" s="388">
        <f t="shared" si="4942"/>
        <v>0</v>
      </c>
      <c r="AX2150" s="379">
        <f t="shared" ref="AX2150:AX2170" si="5378">COUNTIF(U2150:V2150,"ns")</f>
        <v>0</v>
      </c>
      <c r="AY2150" s="380">
        <f t="shared" si="4943"/>
        <v>0</v>
      </c>
      <c r="AZ2150" s="292">
        <f t="shared" si="4944"/>
        <v>0</v>
      </c>
      <c r="BA2150" s="388">
        <f t="shared" si="4945"/>
        <v>0</v>
      </c>
      <c r="BB2150" s="379">
        <f t="shared" ref="BB2150:BB2170" si="5379">COUNTIF(Y2150:Z2150,"ns")</f>
        <v>0</v>
      </c>
      <c r="BC2150" s="380">
        <f t="shared" si="4946"/>
        <v>0</v>
      </c>
      <c r="BD2150" s="292">
        <f t="shared" si="4947"/>
        <v>0</v>
      </c>
      <c r="BE2150" s="388">
        <f t="shared" si="4948"/>
        <v>0</v>
      </c>
      <c r="BF2150" s="379">
        <f t="shared" ref="BF2150:BF2170" si="5380">COUNTIF(AC2150:AD2150,"ns")</f>
        <v>0</v>
      </c>
      <c r="BG2150" s="380">
        <f t="shared" si="4949"/>
        <v>0</v>
      </c>
      <c r="BH2150" s="292">
        <f t="shared" si="4950"/>
        <v>0</v>
      </c>
      <c r="CA2150" s="436"/>
      <c r="CB2150" s="427"/>
      <c r="CC2150" s="375"/>
      <c r="CD2150" s="375"/>
      <c r="CE2150" s="375"/>
      <c r="CF2150" s="375"/>
      <c r="CG2150" s="375"/>
      <c r="CH2150" s="375"/>
      <c r="CI2150" s="375"/>
      <c r="CJ2150" s="375"/>
      <c r="CK2150" s="375"/>
      <c r="CL2150" s="375"/>
      <c r="CM2150" s="375"/>
      <c r="CN2150" s="439"/>
      <c r="CO2150" s="439"/>
      <c r="CP2150" s="439"/>
      <c r="CQ2150" s="439"/>
      <c r="CR2150" s="439"/>
      <c r="CS2150" s="439"/>
      <c r="CT2150" s="439"/>
      <c r="CU2150" s="439"/>
      <c r="CV2150" s="439"/>
      <c r="CW2150" s="439"/>
      <c r="CX2150" s="439"/>
      <c r="CY2150" s="439"/>
      <c r="CZ2150" s="439"/>
      <c r="DA2150" s="439"/>
      <c r="DB2150" s="439"/>
      <c r="DC2150" s="439"/>
      <c r="DD2150" s="439"/>
      <c r="DE2150" s="439"/>
      <c r="DG2150" s="612"/>
      <c r="DH2150" s="613"/>
      <c r="DI2150" s="415"/>
      <c r="DJ2150" s="416"/>
      <c r="DK2150" s="416"/>
      <c r="DL2150" s="416"/>
      <c r="DM2150" s="416"/>
      <c r="DN2150" s="416"/>
      <c r="DO2150" s="416"/>
      <c r="DP2150" s="416"/>
      <c r="DQ2150" s="416"/>
      <c r="DR2150" s="416"/>
      <c r="DS2150" s="416"/>
      <c r="DT2150" s="416"/>
      <c r="DU2150" s="416"/>
      <c r="DV2150" s="416"/>
      <c r="DW2150" s="416"/>
      <c r="DX2150" s="416"/>
      <c r="DY2150" s="416"/>
      <c r="DZ2150" s="416"/>
      <c r="EA2150" s="416"/>
      <c r="EB2150" s="416"/>
      <c r="EC2150" s="416"/>
      <c r="ED2150" s="416"/>
      <c r="EE2150" s="416"/>
      <c r="EF2150" s="416"/>
      <c r="EG2150" s="416"/>
      <c r="EH2150" s="416"/>
      <c r="EI2150" s="416"/>
      <c r="EJ2150" s="416"/>
      <c r="EK2150" s="416"/>
      <c r="EL2150" s="417"/>
    </row>
    <row r="2151" spans="1:142" ht="60" customHeight="1" x14ac:dyDescent="0.25">
      <c r="A2151" s="60"/>
      <c r="B2151" s="60"/>
      <c r="C2151" s="782"/>
      <c r="D2151" s="742"/>
      <c r="E2151" s="743"/>
      <c r="F2151" s="702" t="s">
        <v>557</v>
      </c>
      <c r="G2151" s="702"/>
      <c r="H2151" s="188"/>
      <c r="I2151" s="700" t="s">
        <v>551</v>
      </c>
      <c r="J2151" s="700"/>
      <c r="K2151" s="700"/>
      <c r="L2151" s="701"/>
      <c r="M2151" s="864"/>
      <c r="N2151" s="865"/>
      <c r="O2151" s="864"/>
      <c r="P2151" s="865"/>
      <c r="Q2151" s="864"/>
      <c r="R2151" s="865"/>
      <c r="S2151" s="868"/>
      <c r="T2151" s="869"/>
      <c r="U2151" s="280"/>
      <c r="V2151" s="280"/>
      <c r="W2151" s="628"/>
      <c r="X2151" s="628"/>
      <c r="Y2151" s="281"/>
      <c r="Z2151" s="281"/>
      <c r="AA2151" s="628"/>
      <c r="AB2151" s="628"/>
      <c r="AC2151" s="281"/>
      <c r="AD2151" s="281"/>
      <c r="AE2151" s="60"/>
      <c r="AF2151" s="259"/>
      <c r="AG2151" s="374">
        <f t="shared" ref="AG2151:AG2170" si="5381">IF(AND(M2151="NA",COUNTBLANK(O2151:AD2151)=16),6,COUNTBLANK(M2151:AD2151))</f>
        <v>18</v>
      </c>
      <c r="AH2151" s="399"/>
      <c r="AK2151" s="412">
        <f t="shared" ref="AK2151:AK2170" si="5382">M2151</f>
        <v>0</v>
      </c>
      <c r="AL2151" s="379">
        <f t="shared" si="5375"/>
        <v>0</v>
      </c>
      <c r="AM2151" s="380">
        <f t="shared" ref="AM2151:AM2170" si="5383">SUM(O2151:R2151)</f>
        <v>0</v>
      </c>
      <c r="AN2151" s="292">
        <f t="shared" ref="AN2151:AN2170" si="5384">IF($AG$2020=$AH$2020,0,IF(OR(AND(AK2151=0,AL2151&gt;0),AND(AK2151="ns",AM2151&gt;0),AND(AK2151="ns",AL2151=0,AM2151=0)),1,IF(OR(AND(AK2151&gt;0,AL2151=2),AND(AK2151="ns",AL2151=2),AND(AK2151="ns",AM2151=0,AL2151&gt;0),AK2151=AM2151),0,1)))</f>
        <v>0</v>
      </c>
      <c r="AO2151" s="388">
        <f t="shared" ref="AO2151:AO2170" si="5385">O2151</f>
        <v>0</v>
      </c>
      <c r="AP2151" s="379">
        <f t="shared" si="5376"/>
        <v>0</v>
      </c>
      <c r="AQ2151" s="380">
        <f t="shared" ref="AQ2151:AQ2170" si="5386">SUM(U2151,Y2151,AC2151,E2306,I2306,M2306,Q2306,U2306,Y2306,AC2306)</f>
        <v>0</v>
      </c>
      <c r="AR2151" s="317">
        <f t="shared" ref="AR2151:AR2170" si="5387">IF($AG$2020=$AH$2020,0,IF(OR(AND(AO2151=0,AP2151&gt;0),AND(AO2151="NS",AQ2151&gt;0),AND(AO2151="NS",AQ2151=0,AP2151=0)),1,IF(OR(AND(AP2151&gt;=2,AQ2151&lt;AO2151),AND(AO2151="NS",AQ2151=0,AP2151&gt;0),AO2151=AQ2151),0,1)))</f>
        <v>0</v>
      </c>
      <c r="AS2151" s="388">
        <f t="shared" ref="AS2151:AS2170" si="5388">Q2151</f>
        <v>0</v>
      </c>
      <c r="AT2151" s="379">
        <f t="shared" si="5377"/>
        <v>0</v>
      </c>
      <c r="AU2151" s="380">
        <f t="shared" ref="AU2151:AU2170" si="5389">SUM(Z2151,AD2151,V2151,F2306,J2306,N2306,R2306,V2306,Z2306,AD2306)</f>
        <v>0</v>
      </c>
      <c r="AV2151" s="317">
        <f t="shared" ref="AV2151:AV2170" si="5390">IF($AG$2020=$AH$2020,0,IF(OR(AND(AS2151=0,AT2151&gt;0),AND(AS2151="NS",AU2151&gt;0),AND(AS2151="NS",AU2151=0,AT2151=0)),1,IF(OR(AND(AT2151&gt;=2,AU2151&lt;AS2151),AND(AS2151="NS",AU2151=0,AT2151&gt;0),AS2151=AU2151),0,1)))</f>
        <v>0</v>
      </c>
      <c r="AW2151" s="388">
        <f t="shared" ref="AW2151:AW2170" si="5391">S2151</f>
        <v>0</v>
      </c>
      <c r="AX2151" s="379">
        <f t="shared" si="5378"/>
        <v>0</v>
      </c>
      <c r="AY2151" s="380">
        <f t="shared" ref="AY2151:AY2170" si="5392">SUM(U2151:V2151)</f>
        <v>0</v>
      </c>
      <c r="AZ2151" s="292">
        <f t="shared" ref="AZ2151:AZ2170" si="5393">IF($AG$2020=$AH$2020,0,IF(OR(AND(AW2151=0,AX2151&gt;0),AND(AW2151="ns",AY2151&gt;0),AND(AW2151="ns",AX2151=0,AY2151=0)),1,IF(OR(AND(AW2151&gt;0,AX2151=2),AND(AW2151="ns",AX2151=2),AND(AW2151="ns",AY2151=0,AX2151&gt;0),AW2151=AY2151),0,1)))</f>
        <v>0</v>
      </c>
      <c r="BA2151" s="388">
        <f t="shared" ref="BA2151:BA2170" si="5394">W2151</f>
        <v>0</v>
      </c>
      <c r="BB2151" s="379">
        <f t="shared" si="5379"/>
        <v>0</v>
      </c>
      <c r="BC2151" s="380">
        <f t="shared" ref="BC2151:BC2170" si="5395">SUM(Y2151:Z2151)</f>
        <v>0</v>
      </c>
      <c r="BD2151" s="292">
        <f t="shared" ref="BD2151:BD2170" si="5396">IF($AG$2020=$AH$2020,0,IF(OR(AND(BA2151=0,BB2151&gt;0),AND(BA2151="ns",BC2151&gt;0),AND(BA2151="ns",BB2151=0,BC2151=0)),1,IF(OR(AND(BA2151&gt;0,BB2151=2),AND(BA2151="ns",BB2151=2),AND(BA2151="ns",BC2151=0,BB2151&gt;0),BA2151=BC2151),0,1)))</f>
        <v>0</v>
      </c>
      <c r="BE2151" s="388">
        <f t="shared" ref="BE2151:BE2170" si="5397">AA2151</f>
        <v>0</v>
      </c>
      <c r="BF2151" s="379">
        <f t="shared" si="5380"/>
        <v>0</v>
      </c>
      <c r="BG2151" s="380">
        <f t="shared" ref="BG2151:BG2170" si="5398">SUM(AC2151:AD2151)</f>
        <v>0</v>
      </c>
      <c r="BH2151" s="292">
        <f t="shared" ref="BH2151:BH2170" si="5399">IF($AG$2020=$AH$2020,0,IF(OR(AND(BE2151=0,BF2151&gt;0),AND(BE2151="ns",BG2151&gt;0),AND(BE2151="ns",BF2151=0,BG2151=0)),1,IF(OR(AND(BE2151&gt;0,BF2151=2),AND(BE2151="ns",BF2151=2),AND(BE2151="ns",BG2151=0,BF2151&gt;0),BE2151=BG2151),0,1)))</f>
        <v>0</v>
      </c>
      <c r="CA2151" s="436"/>
      <c r="CB2151" s="427"/>
      <c r="CC2151" s="375"/>
      <c r="CD2151" s="375"/>
      <c r="CE2151" s="375"/>
      <c r="CF2151" s="375"/>
      <c r="CG2151" s="375"/>
      <c r="CH2151" s="375"/>
      <c r="CI2151" s="375"/>
      <c r="CJ2151" s="375"/>
      <c r="CK2151" s="375"/>
      <c r="CL2151" s="375"/>
      <c r="CM2151" s="375"/>
      <c r="CN2151" s="439"/>
      <c r="CO2151" s="439"/>
      <c r="CP2151" s="439"/>
      <c r="CQ2151" s="439"/>
      <c r="CR2151" s="439"/>
      <c r="CS2151" s="439"/>
      <c r="CT2151" s="439"/>
      <c r="CU2151" s="439"/>
      <c r="CV2151" s="439"/>
      <c r="CW2151" s="439"/>
      <c r="CX2151" s="439"/>
      <c r="CY2151" s="439"/>
      <c r="CZ2151" s="439"/>
      <c r="DA2151" s="439"/>
      <c r="DB2151" s="439"/>
      <c r="DC2151" s="439"/>
      <c r="DD2151" s="439"/>
      <c r="DE2151" s="439"/>
      <c r="DG2151" s="612"/>
      <c r="DH2151" s="613"/>
      <c r="DI2151" s="415"/>
      <c r="DJ2151" s="416"/>
      <c r="DK2151" s="416"/>
      <c r="DL2151" s="416"/>
      <c r="DM2151" s="416"/>
      <c r="DN2151" s="416"/>
      <c r="DO2151" s="416"/>
      <c r="DP2151" s="416"/>
      <c r="DQ2151" s="416"/>
      <c r="DR2151" s="416"/>
      <c r="DS2151" s="416"/>
      <c r="DT2151" s="416"/>
      <c r="DU2151" s="416"/>
      <c r="DV2151" s="416"/>
      <c r="DW2151" s="416"/>
      <c r="DX2151" s="416"/>
      <c r="DY2151" s="416"/>
      <c r="DZ2151" s="416"/>
      <c r="EA2151" s="416"/>
      <c r="EB2151" s="416"/>
      <c r="EC2151" s="416"/>
      <c r="ED2151" s="416"/>
      <c r="EE2151" s="416"/>
      <c r="EF2151" s="416"/>
      <c r="EG2151" s="416"/>
      <c r="EH2151" s="416"/>
      <c r="EI2151" s="416"/>
      <c r="EJ2151" s="416"/>
      <c r="EK2151" s="416"/>
      <c r="EL2151" s="417"/>
    </row>
    <row r="2152" spans="1:142" ht="36" customHeight="1" x14ac:dyDescent="0.25">
      <c r="A2152" s="60"/>
      <c r="B2152" s="60"/>
      <c r="C2152" s="782"/>
      <c r="D2152" s="742"/>
      <c r="E2152" s="743"/>
      <c r="F2152" s="703" t="s">
        <v>558</v>
      </c>
      <c r="G2152" s="703"/>
      <c r="H2152" s="704" t="s">
        <v>559</v>
      </c>
      <c r="I2152" s="705"/>
      <c r="J2152" s="705"/>
      <c r="K2152" s="705"/>
      <c r="L2152" s="706"/>
      <c r="M2152" s="864"/>
      <c r="N2152" s="865"/>
      <c r="O2152" s="864"/>
      <c r="P2152" s="865"/>
      <c r="Q2152" s="864"/>
      <c r="R2152" s="865"/>
      <c r="S2152" s="868"/>
      <c r="T2152" s="869"/>
      <c r="U2152" s="280"/>
      <c r="V2152" s="280"/>
      <c r="W2152" s="628"/>
      <c r="X2152" s="628"/>
      <c r="Y2152" s="281"/>
      <c r="Z2152" s="281"/>
      <c r="AA2152" s="628"/>
      <c r="AB2152" s="628"/>
      <c r="AC2152" s="281"/>
      <c r="AD2152" s="281"/>
      <c r="AE2152" s="60"/>
      <c r="AF2152" s="259"/>
      <c r="AG2152" s="374">
        <f t="shared" si="5381"/>
        <v>18</v>
      </c>
      <c r="AH2152" s="399"/>
      <c r="AK2152" s="412">
        <f t="shared" si="5382"/>
        <v>0</v>
      </c>
      <c r="AL2152" s="379">
        <f t="shared" si="5375"/>
        <v>0</v>
      </c>
      <c r="AM2152" s="380">
        <f t="shared" si="5383"/>
        <v>0</v>
      </c>
      <c r="AN2152" s="292">
        <f t="shared" si="5384"/>
        <v>0</v>
      </c>
      <c r="AO2152" s="388">
        <f t="shared" si="5385"/>
        <v>0</v>
      </c>
      <c r="AP2152" s="379">
        <f t="shared" si="5376"/>
        <v>0</v>
      </c>
      <c r="AQ2152" s="380">
        <f t="shared" si="5386"/>
        <v>0</v>
      </c>
      <c r="AR2152" s="317">
        <f t="shared" si="5387"/>
        <v>0</v>
      </c>
      <c r="AS2152" s="388">
        <f t="shared" si="5388"/>
        <v>0</v>
      </c>
      <c r="AT2152" s="379">
        <f t="shared" si="5377"/>
        <v>0</v>
      </c>
      <c r="AU2152" s="380">
        <f t="shared" si="5389"/>
        <v>0</v>
      </c>
      <c r="AV2152" s="317">
        <f t="shared" si="5390"/>
        <v>0</v>
      </c>
      <c r="AW2152" s="388">
        <f t="shared" si="5391"/>
        <v>0</v>
      </c>
      <c r="AX2152" s="379">
        <f t="shared" si="5378"/>
        <v>0</v>
      </c>
      <c r="AY2152" s="380">
        <f t="shared" si="5392"/>
        <v>0</v>
      </c>
      <c r="AZ2152" s="292">
        <f t="shared" si="5393"/>
        <v>0</v>
      </c>
      <c r="BA2152" s="388">
        <f t="shared" si="5394"/>
        <v>0</v>
      </c>
      <c r="BB2152" s="379">
        <f t="shared" si="5379"/>
        <v>0</v>
      </c>
      <c r="BC2152" s="380">
        <f t="shared" si="5395"/>
        <v>0</v>
      </c>
      <c r="BD2152" s="292">
        <f t="shared" si="5396"/>
        <v>0</v>
      </c>
      <c r="BE2152" s="388">
        <f t="shared" si="5397"/>
        <v>0</v>
      </c>
      <c r="BF2152" s="379">
        <f t="shared" si="5380"/>
        <v>0</v>
      </c>
      <c r="BG2152" s="380">
        <f t="shared" si="5398"/>
        <v>0</v>
      </c>
      <c r="BH2152" s="292">
        <f t="shared" si="5399"/>
        <v>0</v>
      </c>
      <c r="CA2152" s="436"/>
      <c r="CB2152" s="421"/>
      <c r="CC2152" s="375"/>
      <c r="CD2152" s="375"/>
      <c r="CE2152" s="375"/>
      <c r="CF2152" s="375"/>
      <c r="CG2152" s="375"/>
      <c r="CH2152" s="375"/>
      <c r="CI2152" s="375"/>
      <c r="CJ2152" s="375"/>
      <c r="CK2152" s="375"/>
      <c r="CL2152" s="375"/>
      <c r="CM2152" s="375"/>
      <c r="CN2152" s="439"/>
      <c r="CO2152" s="439"/>
      <c r="CP2152" s="439"/>
      <c r="CQ2152" s="439"/>
      <c r="CR2152" s="439"/>
      <c r="CS2152" s="439"/>
      <c r="CT2152" s="439"/>
      <c r="CU2152" s="439"/>
      <c r="CV2152" s="439"/>
      <c r="CW2152" s="439"/>
      <c r="CX2152" s="439"/>
      <c r="CY2152" s="439"/>
      <c r="CZ2152" s="439"/>
      <c r="DA2152" s="439"/>
      <c r="DB2152" s="439"/>
      <c r="DC2152" s="439"/>
      <c r="DD2152" s="439"/>
      <c r="DE2152" s="439"/>
      <c r="DG2152" s="610"/>
      <c r="DH2152" s="611"/>
      <c r="DI2152" s="415"/>
      <c r="DJ2152" s="416"/>
      <c r="DK2152" s="416"/>
      <c r="DL2152" s="416"/>
      <c r="DM2152" s="416"/>
      <c r="DN2152" s="416"/>
      <c r="DO2152" s="416"/>
      <c r="DP2152" s="416"/>
      <c r="DQ2152" s="416"/>
      <c r="DR2152" s="416"/>
      <c r="DS2152" s="416"/>
      <c r="DT2152" s="416"/>
      <c r="DU2152" s="416"/>
      <c r="DV2152" s="416"/>
      <c r="DW2152" s="416"/>
      <c r="DX2152" s="416"/>
      <c r="DY2152" s="416"/>
      <c r="DZ2152" s="416"/>
      <c r="EA2152" s="416"/>
      <c r="EB2152" s="416"/>
      <c r="EC2152" s="416"/>
      <c r="ED2152" s="416"/>
      <c r="EE2152" s="416"/>
      <c r="EF2152" s="416"/>
      <c r="EG2152" s="416"/>
      <c r="EH2152" s="416"/>
      <c r="EI2152" s="416"/>
      <c r="EJ2152" s="416"/>
      <c r="EK2152" s="416"/>
      <c r="EL2152" s="417"/>
    </row>
    <row r="2153" spans="1:142" ht="24" customHeight="1" x14ac:dyDescent="0.25">
      <c r="A2153" s="60"/>
      <c r="B2153" s="60"/>
      <c r="C2153" s="782"/>
      <c r="D2153" s="742"/>
      <c r="E2153" s="743"/>
      <c r="F2153" s="703" t="s">
        <v>560</v>
      </c>
      <c r="G2153" s="703"/>
      <c r="H2153" s="704" t="s">
        <v>561</v>
      </c>
      <c r="I2153" s="705"/>
      <c r="J2153" s="705"/>
      <c r="K2153" s="705"/>
      <c r="L2153" s="706"/>
      <c r="M2153" s="864"/>
      <c r="N2153" s="865"/>
      <c r="O2153" s="864"/>
      <c r="P2153" s="865"/>
      <c r="Q2153" s="864"/>
      <c r="R2153" s="865"/>
      <c r="S2153" s="868"/>
      <c r="T2153" s="869"/>
      <c r="U2153" s="280"/>
      <c r="V2153" s="280"/>
      <c r="W2153" s="628"/>
      <c r="X2153" s="628"/>
      <c r="Y2153" s="281"/>
      <c r="Z2153" s="281"/>
      <c r="AA2153" s="628"/>
      <c r="AB2153" s="628"/>
      <c r="AC2153" s="281"/>
      <c r="AD2153" s="281"/>
      <c r="AE2153" s="60"/>
      <c r="AF2153" s="259"/>
      <c r="AG2153" s="374">
        <f t="shared" si="5381"/>
        <v>18</v>
      </c>
      <c r="AH2153" s="399"/>
      <c r="AK2153" s="412">
        <f t="shared" si="5382"/>
        <v>0</v>
      </c>
      <c r="AL2153" s="379">
        <f t="shared" si="5375"/>
        <v>0</v>
      </c>
      <c r="AM2153" s="380">
        <f t="shared" si="5383"/>
        <v>0</v>
      </c>
      <c r="AN2153" s="292">
        <f t="shared" si="5384"/>
        <v>0</v>
      </c>
      <c r="AO2153" s="388">
        <f t="shared" si="5385"/>
        <v>0</v>
      </c>
      <c r="AP2153" s="379">
        <f t="shared" si="5376"/>
        <v>0</v>
      </c>
      <c r="AQ2153" s="380">
        <f t="shared" si="5386"/>
        <v>0</v>
      </c>
      <c r="AR2153" s="317">
        <f t="shared" si="5387"/>
        <v>0</v>
      </c>
      <c r="AS2153" s="388">
        <f t="shared" si="5388"/>
        <v>0</v>
      </c>
      <c r="AT2153" s="379">
        <f t="shared" si="5377"/>
        <v>0</v>
      </c>
      <c r="AU2153" s="380">
        <f t="shared" si="5389"/>
        <v>0</v>
      </c>
      <c r="AV2153" s="317">
        <f t="shared" si="5390"/>
        <v>0</v>
      </c>
      <c r="AW2153" s="388">
        <f t="shared" si="5391"/>
        <v>0</v>
      </c>
      <c r="AX2153" s="379">
        <f t="shared" si="5378"/>
        <v>0</v>
      </c>
      <c r="AY2153" s="380">
        <f t="shared" si="5392"/>
        <v>0</v>
      </c>
      <c r="AZ2153" s="292">
        <f t="shared" si="5393"/>
        <v>0</v>
      </c>
      <c r="BA2153" s="388">
        <f t="shared" si="5394"/>
        <v>0</v>
      </c>
      <c r="BB2153" s="379">
        <f t="shared" si="5379"/>
        <v>0</v>
      </c>
      <c r="BC2153" s="380">
        <f t="shared" si="5395"/>
        <v>0</v>
      </c>
      <c r="BD2153" s="292">
        <f t="shared" si="5396"/>
        <v>0</v>
      </c>
      <c r="BE2153" s="388">
        <f t="shared" si="5397"/>
        <v>0</v>
      </c>
      <c r="BF2153" s="379">
        <f t="shared" si="5380"/>
        <v>0</v>
      </c>
      <c r="BG2153" s="380">
        <f t="shared" si="5398"/>
        <v>0</v>
      </c>
      <c r="BH2153" s="292">
        <f t="shared" si="5399"/>
        <v>0</v>
      </c>
      <c r="CA2153" s="299" t="s">
        <v>60</v>
      </c>
      <c r="CB2153" s="421"/>
      <c r="CC2153" s="375"/>
      <c r="CD2153" s="375"/>
      <c r="CE2153" s="375"/>
      <c r="CF2153" s="375"/>
      <c r="CG2153" s="375"/>
      <c r="CH2153" s="375"/>
      <c r="CI2153" s="375"/>
      <c r="CJ2153" s="375"/>
      <c r="CK2153" s="375"/>
      <c r="CL2153" s="375"/>
      <c r="CM2153" s="375"/>
      <c r="CN2153" s="423">
        <f t="shared" ref="CN2153" si="5400">IF(M2153="",0,M2153)</f>
        <v>0</v>
      </c>
      <c r="CO2153" s="423">
        <f t="shared" ref="CO2153" si="5401">IF(N2153="",0,N2153)</f>
        <v>0</v>
      </c>
      <c r="CP2153" s="423">
        <f t="shared" ref="CP2153" si="5402">IF(O2153="",0,O2153)</f>
        <v>0</v>
      </c>
      <c r="CQ2153" s="423">
        <f t="shared" ref="CQ2153" si="5403">IF(P2153="",0,P2153)</f>
        <v>0</v>
      </c>
      <c r="CR2153" s="423">
        <f t="shared" ref="CR2153" si="5404">IF(Q2153="",0,Q2153)</f>
        <v>0</v>
      </c>
      <c r="CS2153" s="423">
        <f t="shared" ref="CS2153" si="5405">IF(R2153="",0,R2153)</f>
        <v>0</v>
      </c>
      <c r="CT2153" s="423">
        <f t="shared" ref="CT2153" si="5406">IF(S2153="",0,S2153)</f>
        <v>0</v>
      </c>
      <c r="CU2153" s="423">
        <f t="shared" ref="CU2153" si="5407">IF(T2153="",0,T2153)</f>
        <v>0</v>
      </c>
      <c r="CV2153" s="423">
        <f t="shared" ref="CV2153" si="5408">IF(U2153="",0,U2153)</f>
        <v>0</v>
      </c>
      <c r="CW2153" s="423">
        <f t="shared" ref="CW2153" si="5409">IF(V2153="",0,V2153)</f>
        <v>0</v>
      </c>
      <c r="CX2153" s="423">
        <f t="shared" ref="CX2153" si="5410">IF(W2153="",0,W2153)</f>
        <v>0</v>
      </c>
      <c r="CY2153" s="423">
        <f t="shared" ref="CY2153" si="5411">IF(X2153="",0,X2153)</f>
        <v>0</v>
      </c>
      <c r="CZ2153" s="423">
        <f t="shared" ref="CZ2153" si="5412">IF(Y2153="",0,Y2153)</f>
        <v>0</v>
      </c>
      <c r="DA2153" s="423">
        <f t="shared" ref="DA2153" si="5413">IF(Z2153="",0,Z2153)</f>
        <v>0</v>
      </c>
      <c r="DB2153" s="423">
        <f t="shared" ref="DB2153" si="5414">IF(AA2153="",0,AA2153)</f>
        <v>0</v>
      </c>
      <c r="DC2153" s="423">
        <f t="shared" ref="DC2153" si="5415">IF(AB2153="",0,AB2153)</f>
        <v>0</v>
      </c>
      <c r="DD2153" s="423">
        <f t="shared" ref="DD2153" si="5416">IF(AC2153="",0,AC2153)</f>
        <v>0</v>
      </c>
      <c r="DE2153" s="423">
        <f t="shared" ref="DE2153" si="5417">IF(AD2153="",0,AD2153)</f>
        <v>0</v>
      </c>
      <c r="DG2153" s="610"/>
      <c r="DH2153" s="611"/>
      <c r="DI2153" s="415"/>
      <c r="DJ2153" s="416"/>
      <c r="DK2153" s="416"/>
      <c r="DL2153" s="416"/>
      <c r="DM2153" s="416"/>
      <c r="DN2153" s="416"/>
      <c r="DO2153" s="416"/>
      <c r="DP2153" s="416"/>
      <c r="DQ2153" s="416"/>
      <c r="DR2153" s="416"/>
      <c r="DS2153" s="416"/>
      <c r="DT2153" s="416"/>
      <c r="DU2153" s="416"/>
      <c r="DV2153" s="416"/>
      <c r="DW2153" s="416"/>
      <c r="DX2153" s="416"/>
      <c r="DY2153" s="416"/>
      <c r="DZ2153" s="416"/>
      <c r="EA2153" s="416"/>
      <c r="EB2153" s="416"/>
      <c r="EC2153" s="416"/>
      <c r="ED2153" s="416"/>
      <c r="EE2153" s="416"/>
      <c r="EF2153" s="416"/>
      <c r="EG2153" s="416"/>
      <c r="EH2153" s="416"/>
      <c r="EI2153" s="416"/>
      <c r="EJ2153" s="416"/>
      <c r="EK2153" s="416"/>
      <c r="EL2153" s="417"/>
    </row>
    <row r="2154" spans="1:142" ht="24" customHeight="1" x14ac:dyDescent="0.25">
      <c r="A2154" s="60"/>
      <c r="B2154" s="60"/>
      <c r="C2154" s="782"/>
      <c r="D2154" s="742"/>
      <c r="E2154" s="743"/>
      <c r="F2154" s="702" t="s">
        <v>564</v>
      </c>
      <c r="G2154" s="702"/>
      <c r="H2154" s="188"/>
      <c r="I2154" s="700" t="s">
        <v>562</v>
      </c>
      <c r="J2154" s="700"/>
      <c r="K2154" s="700"/>
      <c r="L2154" s="701"/>
      <c r="M2154" s="864"/>
      <c r="N2154" s="865"/>
      <c r="O2154" s="864"/>
      <c r="P2154" s="865"/>
      <c r="Q2154" s="864"/>
      <c r="R2154" s="865"/>
      <c r="S2154" s="868"/>
      <c r="T2154" s="869"/>
      <c r="U2154" s="280"/>
      <c r="V2154" s="280"/>
      <c r="W2154" s="628"/>
      <c r="X2154" s="628"/>
      <c r="Y2154" s="281"/>
      <c r="Z2154" s="281"/>
      <c r="AA2154" s="628"/>
      <c r="AB2154" s="628"/>
      <c r="AC2154" s="281"/>
      <c r="AD2154" s="281"/>
      <c r="AE2154" s="60"/>
      <c r="AF2154" s="259"/>
      <c r="AG2154" s="374">
        <f t="shared" si="5381"/>
        <v>18</v>
      </c>
      <c r="AH2154" s="399"/>
      <c r="AK2154" s="412">
        <f t="shared" si="5382"/>
        <v>0</v>
      </c>
      <c r="AL2154" s="379">
        <f t="shared" si="5375"/>
        <v>0</v>
      </c>
      <c r="AM2154" s="380">
        <f t="shared" si="5383"/>
        <v>0</v>
      </c>
      <c r="AN2154" s="292">
        <f t="shared" si="5384"/>
        <v>0</v>
      </c>
      <c r="AO2154" s="388">
        <f t="shared" si="5385"/>
        <v>0</v>
      </c>
      <c r="AP2154" s="379">
        <f t="shared" si="5376"/>
        <v>0</v>
      </c>
      <c r="AQ2154" s="380">
        <f t="shared" si="5386"/>
        <v>0</v>
      </c>
      <c r="AR2154" s="317">
        <f t="shared" si="5387"/>
        <v>0</v>
      </c>
      <c r="AS2154" s="388">
        <f t="shared" si="5388"/>
        <v>0</v>
      </c>
      <c r="AT2154" s="379">
        <f t="shared" si="5377"/>
        <v>0</v>
      </c>
      <c r="AU2154" s="380">
        <f t="shared" si="5389"/>
        <v>0</v>
      </c>
      <c r="AV2154" s="317">
        <f t="shared" si="5390"/>
        <v>0</v>
      </c>
      <c r="AW2154" s="388">
        <f t="shared" si="5391"/>
        <v>0</v>
      </c>
      <c r="AX2154" s="379">
        <f t="shared" si="5378"/>
        <v>0</v>
      </c>
      <c r="AY2154" s="380">
        <f t="shared" si="5392"/>
        <v>0</v>
      </c>
      <c r="AZ2154" s="292">
        <f t="shared" si="5393"/>
        <v>0</v>
      </c>
      <c r="BA2154" s="388">
        <f t="shared" si="5394"/>
        <v>0</v>
      </c>
      <c r="BB2154" s="379">
        <f t="shared" si="5379"/>
        <v>0</v>
      </c>
      <c r="BC2154" s="380">
        <f t="shared" si="5395"/>
        <v>0</v>
      </c>
      <c r="BD2154" s="292">
        <f t="shared" si="5396"/>
        <v>0</v>
      </c>
      <c r="BE2154" s="388">
        <f t="shared" si="5397"/>
        <v>0</v>
      </c>
      <c r="BF2154" s="379">
        <f t="shared" si="5380"/>
        <v>0</v>
      </c>
      <c r="BG2154" s="380">
        <f t="shared" si="5398"/>
        <v>0</v>
      </c>
      <c r="BH2154" s="292">
        <f t="shared" si="5399"/>
        <v>0</v>
      </c>
      <c r="CA2154" s="299" t="s">
        <v>1917</v>
      </c>
      <c r="CB2154" s="421"/>
      <c r="CC2154" s="375"/>
      <c r="CD2154" s="375"/>
      <c r="CE2154" s="375"/>
      <c r="CF2154" s="375"/>
      <c r="CG2154" s="375"/>
      <c r="CH2154" s="375"/>
      <c r="CI2154" s="375"/>
      <c r="CJ2154" s="375"/>
      <c r="CK2154" s="375"/>
      <c r="CL2154" s="375"/>
      <c r="CM2154" s="375"/>
      <c r="CN2154" s="301">
        <f t="shared" ref="CN2154" si="5418">SUM(M2154:M2155)</f>
        <v>0</v>
      </c>
      <c r="CO2154" s="301">
        <f t="shared" ref="CO2154" si="5419">SUM(N2154:N2155)</f>
        <v>0</v>
      </c>
      <c r="CP2154" s="301">
        <f t="shared" ref="CP2154" si="5420">SUM(O2154:O2155)</f>
        <v>0</v>
      </c>
      <c r="CQ2154" s="301">
        <f t="shared" ref="CQ2154" si="5421">SUM(P2154:P2155)</f>
        <v>0</v>
      </c>
      <c r="CR2154" s="301">
        <f t="shared" ref="CR2154" si="5422">SUM(Q2154:Q2155)</f>
        <v>0</v>
      </c>
      <c r="CS2154" s="301">
        <f t="shared" ref="CS2154" si="5423">SUM(R2154:R2155)</f>
        <v>0</v>
      </c>
      <c r="CT2154" s="301">
        <f t="shared" ref="CT2154" si="5424">SUM(S2154:S2155)</f>
        <v>0</v>
      </c>
      <c r="CU2154" s="301">
        <f t="shared" ref="CU2154" si="5425">SUM(T2154:T2155)</f>
        <v>0</v>
      </c>
      <c r="CV2154" s="301">
        <f t="shared" ref="CV2154" si="5426">SUM(U2154:U2155)</f>
        <v>0</v>
      </c>
      <c r="CW2154" s="301">
        <f t="shared" ref="CW2154" si="5427">SUM(V2154:V2155)</f>
        <v>0</v>
      </c>
      <c r="CX2154" s="301">
        <f t="shared" ref="CX2154" si="5428">SUM(W2154:W2155)</f>
        <v>0</v>
      </c>
      <c r="CY2154" s="301">
        <f t="shared" ref="CY2154" si="5429">SUM(X2154:X2155)</f>
        <v>0</v>
      </c>
      <c r="CZ2154" s="301">
        <f t="shared" ref="CZ2154" si="5430">SUM(Y2154:Y2155)</f>
        <v>0</v>
      </c>
      <c r="DA2154" s="301">
        <f t="shared" ref="DA2154" si="5431">SUM(Z2154:Z2155)</f>
        <v>0</v>
      </c>
      <c r="DB2154" s="301">
        <f t="shared" ref="DB2154" si="5432">SUM(AA2154:AA2155)</f>
        <v>0</v>
      </c>
      <c r="DC2154" s="301">
        <f t="shared" ref="DC2154" si="5433">SUM(AB2154:AB2155)</f>
        <v>0</v>
      </c>
      <c r="DD2154" s="301">
        <f t="shared" ref="DD2154" si="5434">SUM(AC2154:AC2155)</f>
        <v>0</v>
      </c>
      <c r="DE2154" s="301">
        <f t="shared" ref="DE2154" si="5435">SUM(AD2154:AD2155)</f>
        <v>0</v>
      </c>
      <c r="DG2154" s="612"/>
      <c r="DH2154" s="613"/>
      <c r="DI2154" s="415"/>
      <c r="DJ2154" s="416"/>
      <c r="DK2154" s="416"/>
      <c r="DL2154" s="416"/>
      <c r="DM2154" s="416"/>
      <c r="DN2154" s="416"/>
      <c r="DO2154" s="416"/>
      <c r="DP2154" s="416"/>
      <c r="DQ2154" s="416"/>
      <c r="DR2154" s="416"/>
      <c r="DS2154" s="416"/>
      <c r="DT2154" s="416"/>
      <c r="DU2154" s="416"/>
      <c r="DV2154" s="416"/>
      <c r="DW2154" s="416"/>
      <c r="DX2154" s="416"/>
      <c r="DY2154" s="416"/>
      <c r="DZ2154" s="416"/>
      <c r="EA2154" s="416"/>
      <c r="EB2154" s="416"/>
      <c r="EC2154" s="416"/>
      <c r="ED2154" s="416"/>
      <c r="EE2154" s="416"/>
      <c r="EF2154" s="416"/>
      <c r="EG2154" s="416"/>
      <c r="EH2154" s="416"/>
      <c r="EI2154" s="416"/>
      <c r="EJ2154" s="416"/>
      <c r="EK2154" s="416"/>
      <c r="EL2154" s="417"/>
    </row>
    <row r="2155" spans="1:142" ht="24" customHeight="1" x14ac:dyDescent="0.25">
      <c r="A2155" s="60"/>
      <c r="B2155" s="60"/>
      <c r="C2155" s="782"/>
      <c r="D2155" s="742"/>
      <c r="E2155" s="743"/>
      <c r="F2155" s="702" t="s">
        <v>565</v>
      </c>
      <c r="G2155" s="702"/>
      <c r="H2155" s="188"/>
      <c r="I2155" s="700" t="s">
        <v>563</v>
      </c>
      <c r="J2155" s="700"/>
      <c r="K2155" s="700"/>
      <c r="L2155" s="701"/>
      <c r="M2155" s="864"/>
      <c r="N2155" s="865"/>
      <c r="O2155" s="864"/>
      <c r="P2155" s="865"/>
      <c r="Q2155" s="864"/>
      <c r="R2155" s="865"/>
      <c r="S2155" s="868"/>
      <c r="T2155" s="869"/>
      <c r="U2155" s="280"/>
      <c r="V2155" s="280"/>
      <c r="W2155" s="628"/>
      <c r="X2155" s="628"/>
      <c r="Y2155" s="281"/>
      <c r="Z2155" s="281"/>
      <c r="AA2155" s="628"/>
      <c r="AB2155" s="628"/>
      <c r="AC2155" s="281"/>
      <c r="AD2155" s="281"/>
      <c r="AE2155" s="60"/>
      <c r="AF2155" s="259"/>
      <c r="AG2155" s="374">
        <f t="shared" si="5381"/>
        <v>18</v>
      </c>
      <c r="AH2155" s="399"/>
      <c r="AK2155" s="412">
        <f t="shared" si="5382"/>
        <v>0</v>
      </c>
      <c r="AL2155" s="379">
        <f t="shared" si="5375"/>
        <v>0</v>
      </c>
      <c r="AM2155" s="380">
        <f t="shared" si="5383"/>
        <v>0</v>
      </c>
      <c r="AN2155" s="292">
        <f t="shared" si="5384"/>
        <v>0</v>
      </c>
      <c r="AO2155" s="388">
        <f t="shared" si="5385"/>
        <v>0</v>
      </c>
      <c r="AP2155" s="379">
        <f t="shared" si="5376"/>
        <v>0</v>
      </c>
      <c r="AQ2155" s="380">
        <f t="shared" si="5386"/>
        <v>0</v>
      </c>
      <c r="AR2155" s="317">
        <f t="shared" si="5387"/>
        <v>0</v>
      </c>
      <c r="AS2155" s="388">
        <f t="shared" si="5388"/>
        <v>0</v>
      </c>
      <c r="AT2155" s="379">
        <f t="shared" si="5377"/>
        <v>0</v>
      </c>
      <c r="AU2155" s="380">
        <f t="shared" si="5389"/>
        <v>0</v>
      </c>
      <c r="AV2155" s="317">
        <f t="shared" si="5390"/>
        <v>0</v>
      </c>
      <c r="AW2155" s="388">
        <f t="shared" si="5391"/>
        <v>0</v>
      </c>
      <c r="AX2155" s="379">
        <f t="shared" si="5378"/>
        <v>0</v>
      </c>
      <c r="AY2155" s="380">
        <f t="shared" si="5392"/>
        <v>0</v>
      </c>
      <c r="AZ2155" s="292">
        <f t="shared" si="5393"/>
        <v>0</v>
      </c>
      <c r="BA2155" s="388">
        <f t="shared" si="5394"/>
        <v>0</v>
      </c>
      <c r="BB2155" s="379">
        <f t="shared" si="5379"/>
        <v>0</v>
      </c>
      <c r="BC2155" s="380">
        <f t="shared" si="5395"/>
        <v>0</v>
      </c>
      <c r="BD2155" s="292">
        <f t="shared" si="5396"/>
        <v>0</v>
      </c>
      <c r="BE2155" s="388">
        <f t="shared" si="5397"/>
        <v>0</v>
      </c>
      <c r="BF2155" s="379">
        <f t="shared" si="5380"/>
        <v>0</v>
      </c>
      <c r="BG2155" s="380">
        <f t="shared" si="5398"/>
        <v>0</v>
      </c>
      <c r="BH2155" s="292">
        <f t="shared" si="5399"/>
        <v>0</v>
      </c>
      <c r="CA2155" s="299" t="s">
        <v>1910</v>
      </c>
      <c r="CB2155" s="421"/>
      <c r="CC2155" s="375"/>
      <c r="CD2155" s="375"/>
      <c r="CE2155" s="375"/>
      <c r="CF2155" s="375"/>
      <c r="CG2155" s="375"/>
      <c r="CH2155" s="375"/>
      <c r="CI2155" s="375"/>
      <c r="CJ2155" s="375"/>
      <c r="CK2155" s="375"/>
      <c r="CL2155" s="375"/>
      <c r="CM2155" s="375"/>
      <c r="CN2155" s="422">
        <f t="shared" ref="CN2155" si="5436">IF(CN2153="NA",COUNTIF(M2154:M2155,"NA"),COUNTIF(M2154:M2155,"NS"))</f>
        <v>0</v>
      </c>
      <c r="CO2155" s="422">
        <f t="shared" ref="CO2155" si="5437">IF(CO2153="NA",COUNTIF(N2154:N2155,"NA"),COUNTIF(N2154:N2155,"NS"))</f>
        <v>0</v>
      </c>
      <c r="CP2155" s="422">
        <f t="shared" ref="CP2155" si="5438">IF(CP2153="NA",COUNTIF(O2154:O2155,"NA"),COUNTIF(O2154:O2155,"NS"))</f>
        <v>0</v>
      </c>
      <c r="CQ2155" s="422">
        <f t="shared" ref="CQ2155" si="5439">IF(CQ2153="NA",COUNTIF(P2154:P2155,"NA"),COUNTIF(P2154:P2155,"NS"))</f>
        <v>0</v>
      </c>
      <c r="CR2155" s="422">
        <f t="shared" ref="CR2155" si="5440">IF(CR2153="NA",COUNTIF(Q2154:Q2155,"NA"),COUNTIF(Q2154:Q2155,"NS"))</f>
        <v>0</v>
      </c>
      <c r="CS2155" s="422">
        <f t="shared" ref="CS2155" si="5441">IF(CS2153="NA",COUNTIF(R2154:R2155,"NA"),COUNTIF(R2154:R2155,"NS"))</f>
        <v>0</v>
      </c>
      <c r="CT2155" s="422">
        <f t="shared" ref="CT2155" si="5442">IF(CT2153="NA",COUNTIF(S2154:S2155,"NA"),COUNTIF(S2154:S2155,"NS"))</f>
        <v>0</v>
      </c>
      <c r="CU2155" s="422">
        <f t="shared" ref="CU2155" si="5443">IF(CU2153="NA",COUNTIF(T2154:T2155,"NA"),COUNTIF(T2154:T2155,"NS"))</f>
        <v>0</v>
      </c>
      <c r="CV2155" s="422">
        <f t="shared" ref="CV2155" si="5444">IF(CV2153="NA",COUNTIF(U2154:U2155,"NA"),COUNTIF(U2154:U2155,"NS"))</f>
        <v>0</v>
      </c>
      <c r="CW2155" s="422">
        <f t="shared" ref="CW2155" si="5445">IF(CW2153="NA",COUNTIF(V2154:V2155,"NA"),COUNTIF(V2154:V2155,"NS"))</f>
        <v>0</v>
      </c>
      <c r="CX2155" s="422">
        <f t="shared" ref="CX2155" si="5446">IF(CX2153="NA",COUNTIF(W2154:W2155,"NA"),COUNTIF(W2154:W2155,"NS"))</f>
        <v>0</v>
      </c>
      <c r="CY2155" s="422">
        <f t="shared" ref="CY2155" si="5447">IF(CY2153="NA",COUNTIF(X2154:X2155,"NA"),COUNTIF(X2154:X2155,"NS"))</f>
        <v>0</v>
      </c>
      <c r="CZ2155" s="422">
        <f t="shared" ref="CZ2155" si="5448">IF(CZ2153="NA",COUNTIF(Y2154:Y2155,"NA"),COUNTIF(Y2154:Y2155,"NS"))</f>
        <v>0</v>
      </c>
      <c r="DA2155" s="422">
        <f t="shared" ref="DA2155" si="5449">IF(DA2153="NA",COUNTIF(Z2154:Z2155,"NA"),COUNTIF(Z2154:Z2155,"NS"))</f>
        <v>0</v>
      </c>
      <c r="DB2155" s="422">
        <f t="shared" ref="DB2155" si="5450">IF(DB2153="NA",COUNTIF(AA2154:AA2155,"NA"),COUNTIF(AA2154:AA2155,"NS"))</f>
        <v>0</v>
      </c>
      <c r="DC2155" s="422">
        <f t="shared" ref="DC2155" si="5451">IF(DC2153="NA",COUNTIF(AB2154:AB2155,"NA"),COUNTIF(AB2154:AB2155,"NS"))</f>
        <v>0</v>
      </c>
      <c r="DD2155" s="422">
        <f t="shared" ref="DD2155" si="5452">IF(DD2153="NA",COUNTIF(AC2154:AC2155,"NA"),COUNTIF(AC2154:AC2155,"NS"))</f>
        <v>0</v>
      </c>
      <c r="DE2155" s="422">
        <f t="shared" ref="DE2155" si="5453">IF(DE2153="NA",COUNTIF(AD2154:AD2155,"NA"),COUNTIF(AD2154:AD2155,"NS"))</f>
        <v>0</v>
      </c>
      <c r="DG2155" s="612"/>
      <c r="DH2155" s="613"/>
      <c r="DI2155" s="415"/>
      <c r="DJ2155" s="416"/>
      <c r="DK2155" s="416"/>
      <c r="DL2155" s="416"/>
      <c r="DM2155" s="416"/>
      <c r="DN2155" s="416"/>
      <c r="DO2155" s="416"/>
      <c r="DP2155" s="416"/>
      <c r="DQ2155" s="416"/>
      <c r="DR2155" s="416"/>
      <c r="DS2155" s="416"/>
      <c r="DT2155" s="416"/>
      <c r="DU2155" s="416"/>
      <c r="DV2155" s="416"/>
      <c r="DW2155" s="416"/>
      <c r="DX2155" s="416"/>
      <c r="DY2155" s="416"/>
      <c r="DZ2155" s="416"/>
      <c r="EA2155" s="416"/>
      <c r="EB2155" s="416"/>
      <c r="EC2155" s="416"/>
      <c r="ED2155" s="416"/>
      <c r="EE2155" s="416"/>
      <c r="EF2155" s="416"/>
      <c r="EG2155" s="416"/>
      <c r="EH2155" s="416"/>
      <c r="EI2155" s="416"/>
      <c r="EJ2155" s="416"/>
      <c r="EK2155" s="416"/>
      <c r="EL2155" s="417"/>
    </row>
    <row r="2156" spans="1:142" ht="24" customHeight="1" x14ac:dyDescent="0.25">
      <c r="A2156" s="60"/>
      <c r="B2156" s="60"/>
      <c r="C2156" s="782"/>
      <c r="D2156" s="742"/>
      <c r="E2156" s="743"/>
      <c r="F2156" s="703" t="s">
        <v>566</v>
      </c>
      <c r="G2156" s="703"/>
      <c r="H2156" s="704" t="s">
        <v>567</v>
      </c>
      <c r="I2156" s="705"/>
      <c r="J2156" s="705"/>
      <c r="K2156" s="705"/>
      <c r="L2156" s="706"/>
      <c r="M2156" s="864"/>
      <c r="N2156" s="865"/>
      <c r="O2156" s="864"/>
      <c r="P2156" s="865"/>
      <c r="Q2156" s="864"/>
      <c r="R2156" s="865"/>
      <c r="S2156" s="868"/>
      <c r="T2156" s="869"/>
      <c r="U2156" s="280"/>
      <c r="V2156" s="280"/>
      <c r="W2156" s="628"/>
      <c r="X2156" s="628"/>
      <c r="Y2156" s="281"/>
      <c r="Z2156" s="281"/>
      <c r="AA2156" s="628"/>
      <c r="AB2156" s="628"/>
      <c r="AC2156" s="281"/>
      <c r="AD2156" s="281"/>
      <c r="AE2156" s="60"/>
      <c r="AF2156" s="259"/>
      <c r="AG2156" s="374">
        <f t="shared" si="5381"/>
        <v>18</v>
      </c>
      <c r="AH2156" s="399"/>
      <c r="AK2156" s="412">
        <f t="shared" si="5382"/>
        <v>0</v>
      </c>
      <c r="AL2156" s="379">
        <f t="shared" si="5375"/>
        <v>0</v>
      </c>
      <c r="AM2156" s="380">
        <f t="shared" si="5383"/>
        <v>0</v>
      </c>
      <c r="AN2156" s="292">
        <f t="shared" si="5384"/>
        <v>0</v>
      </c>
      <c r="AO2156" s="388">
        <f t="shared" si="5385"/>
        <v>0</v>
      </c>
      <c r="AP2156" s="379">
        <f t="shared" si="5376"/>
        <v>0</v>
      </c>
      <c r="AQ2156" s="380">
        <f t="shared" si="5386"/>
        <v>0</v>
      </c>
      <c r="AR2156" s="317">
        <f t="shared" si="5387"/>
        <v>0</v>
      </c>
      <c r="AS2156" s="388">
        <f t="shared" si="5388"/>
        <v>0</v>
      </c>
      <c r="AT2156" s="379">
        <f t="shared" si="5377"/>
        <v>0</v>
      </c>
      <c r="AU2156" s="380">
        <f t="shared" si="5389"/>
        <v>0</v>
      </c>
      <c r="AV2156" s="317">
        <f t="shared" si="5390"/>
        <v>0</v>
      </c>
      <c r="AW2156" s="388">
        <f t="shared" si="5391"/>
        <v>0</v>
      </c>
      <c r="AX2156" s="379">
        <f t="shared" si="5378"/>
        <v>0</v>
      </c>
      <c r="AY2156" s="380">
        <f t="shared" si="5392"/>
        <v>0</v>
      </c>
      <c r="AZ2156" s="292">
        <f t="shared" si="5393"/>
        <v>0</v>
      </c>
      <c r="BA2156" s="388">
        <f t="shared" si="5394"/>
        <v>0</v>
      </c>
      <c r="BB2156" s="379">
        <f t="shared" si="5379"/>
        <v>0</v>
      </c>
      <c r="BC2156" s="380">
        <f t="shared" si="5395"/>
        <v>0</v>
      </c>
      <c r="BD2156" s="292">
        <f t="shared" si="5396"/>
        <v>0</v>
      </c>
      <c r="BE2156" s="388">
        <f t="shared" si="5397"/>
        <v>0</v>
      </c>
      <c r="BF2156" s="379">
        <f t="shared" si="5380"/>
        <v>0</v>
      </c>
      <c r="BG2156" s="380">
        <f t="shared" si="5398"/>
        <v>0</v>
      </c>
      <c r="BH2156" s="292">
        <f t="shared" si="5399"/>
        <v>0</v>
      </c>
      <c r="CA2156" s="308" t="s">
        <v>1918</v>
      </c>
      <c r="CB2156" s="427"/>
      <c r="CC2156" s="375"/>
      <c r="CD2156" s="375"/>
      <c r="CE2156" s="375"/>
      <c r="CF2156" s="375"/>
      <c r="CG2156" s="375"/>
      <c r="CH2156" s="375"/>
      <c r="CI2156" s="375"/>
      <c r="CJ2156" s="375"/>
      <c r="CK2156" s="375"/>
      <c r="CL2156" s="375"/>
      <c r="CM2156" s="375"/>
      <c r="CN2156" s="435">
        <f t="shared" ref="CN2156:DD2156" si="5454">IF(OR(AND(CN2153=0,CN2155&gt;0),AND(CN2153="NS",CN2154&gt;0),AND(CN2153="NS",CN2155=0,CN2154=0)),1,IF(OR(AND(CN2153&gt;0,CN2155=2),AND(CN2153="NS",CN2155=2),AND(CN2153="NS",CN2154=0,CN2155&gt;0),OR(CN2153=CN2154,AND(CN2153="",CN2155=0,CN2154=0))),0,1))</f>
        <v>0</v>
      </c>
      <c r="CO2156" s="435">
        <f t="shared" si="5454"/>
        <v>0</v>
      </c>
      <c r="CP2156" s="435">
        <f t="shared" si="5454"/>
        <v>0</v>
      </c>
      <c r="CQ2156" s="435">
        <f t="shared" si="5454"/>
        <v>0</v>
      </c>
      <c r="CR2156" s="435">
        <f t="shared" si="5454"/>
        <v>0</v>
      </c>
      <c r="CS2156" s="435">
        <f t="shared" si="5454"/>
        <v>0</v>
      </c>
      <c r="CT2156" s="435">
        <f t="shared" si="5454"/>
        <v>0</v>
      </c>
      <c r="CU2156" s="435">
        <f t="shared" si="5454"/>
        <v>0</v>
      </c>
      <c r="CV2156" s="435">
        <f t="shared" si="5454"/>
        <v>0</v>
      </c>
      <c r="CW2156" s="435">
        <f t="shared" si="5454"/>
        <v>0</v>
      </c>
      <c r="CX2156" s="435">
        <f t="shared" si="5454"/>
        <v>0</v>
      </c>
      <c r="CY2156" s="435">
        <f t="shared" si="5454"/>
        <v>0</v>
      </c>
      <c r="CZ2156" s="435">
        <f t="shared" si="5454"/>
        <v>0</v>
      </c>
      <c r="DA2156" s="435">
        <f t="shared" si="5454"/>
        <v>0</v>
      </c>
      <c r="DB2156" s="435">
        <f t="shared" si="5454"/>
        <v>0</v>
      </c>
      <c r="DC2156" s="435">
        <f t="shared" si="5454"/>
        <v>0</v>
      </c>
      <c r="DD2156" s="435">
        <f t="shared" si="5454"/>
        <v>0</v>
      </c>
      <c r="DE2156" s="435">
        <f t="shared" ref="DE2156" si="5455">IF(OR(AND(DE2153=0,DE2155&gt;0),AND(DE2153="NS",DE2154&gt;0),AND(DE2153="NS",DE2155=0,DE2154=0)),1,IF(OR(AND(DE2153&gt;0,DE2155=2),AND(DE2153="NS",DE2155=2),AND(DE2153="NS",DE2154=0,DE2155&gt;0),OR(DE2153=DE2154,AND(DE2153="",DE2155=0,DE2154=0))),0,1))</f>
        <v>0</v>
      </c>
      <c r="DF2156" s="400">
        <f>SUM(CN2156:DE2156)</f>
        <v>0</v>
      </c>
      <c r="DG2156" s="610"/>
      <c r="DH2156" s="611"/>
      <c r="DI2156" s="415"/>
      <c r="DJ2156" s="416"/>
      <c r="DK2156" s="416"/>
      <c r="DL2156" s="416"/>
      <c r="DM2156" s="416"/>
      <c r="DN2156" s="416"/>
      <c r="DO2156" s="416"/>
      <c r="DP2156" s="416"/>
      <c r="DQ2156" s="416"/>
      <c r="DR2156" s="416"/>
      <c r="DS2156" s="416"/>
      <c r="DT2156" s="416"/>
      <c r="DU2156" s="416"/>
      <c r="DV2156" s="416"/>
      <c r="DW2156" s="416"/>
      <c r="DX2156" s="416"/>
      <c r="DY2156" s="416"/>
      <c r="DZ2156" s="416"/>
      <c r="EA2156" s="416"/>
      <c r="EB2156" s="416"/>
      <c r="EC2156" s="416"/>
      <c r="ED2156" s="416"/>
      <c r="EE2156" s="416"/>
      <c r="EF2156" s="416"/>
      <c r="EG2156" s="416"/>
      <c r="EH2156" s="416"/>
      <c r="EI2156" s="416"/>
      <c r="EJ2156" s="416"/>
      <c r="EK2156" s="416"/>
      <c r="EL2156" s="417"/>
    </row>
    <row r="2157" spans="1:142" ht="48" customHeight="1" x14ac:dyDescent="0.25">
      <c r="A2157" s="60"/>
      <c r="B2157" s="60"/>
      <c r="C2157" s="782"/>
      <c r="D2157" s="742"/>
      <c r="E2157" s="743"/>
      <c r="F2157" s="703" t="s">
        <v>568</v>
      </c>
      <c r="G2157" s="703"/>
      <c r="H2157" s="704" t="s">
        <v>569</v>
      </c>
      <c r="I2157" s="705"/>
      <c r="J2157" s="705"/>
      <c r="K2157" s="705"/>
      <c r="L2157" s="706"/>
      <c r="M2157" s="864"/>
      <c r="N2157" s="865"/>
      <c r="O2157" s="864"/>
      <c r="P2157" s="865"/>
      <c r="Q2157" s="864"/>
      <c r="R2157" s="865"/>
      <c r="S2157" s="868"/>
      <c r="T2157" s="869"/>
      <c r="U2157" s="280"/>
      <c r="V2157" s="280"/>
      <c r="W2157" s="628"/>
      <c r="X2157" s="628"/>
      <c r="Y2157" s="281"/>
      <c r="Z2157" s="281"/>
      <c r="AA2157" s="628"/>
      <c r="AB2157" s="628"/>
      <c r="AC2157" s="281"/>
      <c r="AD2157" s="281"/>
      <c r="AE2157" s="60"/>
      <c r="AF2157" s="259"/>
      <c r="AG2157" s="374">
        <f t="shared" si="5381"/>
        <v>18</v>
      </c>
      <c r="AH2157" s="399"/>
      <c r="AK2157" s="412">
        <f t="shared" si="5382"/>
        <v>0</v>
      </c>
      <c r="AL2157" s="379">
        <f t="shared" si="5375"/>
        <v>0</v>
      </c>
      <c r="AM2157" s="380">
        <f t="shared" si="5383"/>
        <v>0</v>
      </c>
      <c r="AN2157" s="292">
        <f t="shared" si="5384"/>
        <v>0</v>
      </c>
      <c r="AO2157" s="388">
        <f t="shared" si="5385"/>
        <v>0</v>
      </c>
      <c r="AP2157" s="379">
        <f t="shared" si="5376"/>
        <v>0</v>
      </c>
      <c r="AQ2157" s="380">
        <f t="shared" si="5386"/>
        <v>0</v>
      </c>
      <c r="AR2157" s="317">
        <f t="shared" si="5387"/>
        <v>0</v>
      </c>
      <c r="AS2157" s="388">
        <f t="shared" si="5388"/>
        <v>0</v>
      </c>
      <c r="AT2157" s="379">
        <f t="shared" si="5377"/>
        <v>0</v>
      </c>
      <c r="AU2157" s="380">
        <f t="shared" si="5389"/>
        <v>0</v>
      </c>
      <c r="AV2157" s="317">
        <f t="shared" si="5390"/>
        <v>0</v>
      </c>
      <c r="AW2157" s="388">
        <f t="shared" si="5391"/>
        <v>0</v>
      </c>
      <c r="AX2157" s="379">
        <f t="shared" si="5378"/>
        <v>0</v>
      </c>
      <c r="AY2157" s="380">
        <f t="shared" si="5392"/>
        <v>0</v>
      </c>
      <c r="AZ2157" s="292">
        <f t="shared" si="5393"/>
        <v>0</v>
      </c>
      <c r="BA2157" s="388">
        <f t="shared" si="5394"/>
        <v>0</v>
      </c>
      <c r="BB2157" s="379">
        <f t="shared" si="5379"/>
        <v>0</v>
      </c>
      <c r="BC2157" s="380">
        <f t="shared" si="5395"/>
        <v>0</v>
      </c>
      <c r="BD2157" s="292">
        <f t="shared" si="5396"/>
        <v>0</v>
      </c>
      <c r="BE2157" s="388">
        <f t="shared" si="5397"/>
        <v>0</v>
      </c>
      <c r="BF2157" s="379">
        <f t="shared" si="5380"/>
        <v>0</v>
      </c>
      <c r="BG2157" s="380">
        <f t="shared" si="5398"/>
        <v>0</v>
      </c>
      <c r="BH2157" s="292">
        <f t="shared" si="5399"/>
        <v>0</v>
      </c>
      <c r="CA2157" s="436"/>
      <c r="CB2157" s="427"/>
      <c r="CC2157" s="375"/>
      <c r="CD2157" s="375"/>
      <c r="CE2157" s="375"/>
      <c r="CF2157" s="375"/>
      <c r="CG2157" s="375"/>
      <c r="CH2157" s="375"/>
      <c r="CI2157" s="375"/>
      <c r="CJ2157" s="375"/>
      <c r="CK2157" s="375"/>
      <c r="CL2157" s="375"/>
      <c r="CM2157" s="375"/>
      <c r="CN2157" s="439"/>
      <c r="CO2157" s="439"/>
      <c r="CP2157" s="439"/>
      <c r="CQ2157" s="439"/>
      <c r="CR2157" s="439"/>
      <c r="CS2157" s="439"/>
      <c r="CT2157" s="439"/>
      <c r="CU2157" s="439"/>
      <c r="CV2157" s="439"/>
      <c r="CW2157" s="439"/>
      <c r="CX2157" s="439"/>
      <c r="CY2157" s="439"/>
      <c r="CZ2157" s="439"/>
      <c r="DA2157" s="439"/>
      <c r="DB2157" s="439"/>
      <c r="DC2157" s="439"/>
      <c r="DD2157" s="439"/>
      <c r="DE2157" s="439"/>
      <c r="DG2157" s="610"/>
      <c r="DH2157" s="611"/>
      <c r="DI2157" s="415"/>
      <c r="DJ2157" s="416"/>
      <c r="DK2157" s="416"/>
      <c r="DL2157" s="416"/>
      <c r="DM2157" s="416"/>
      <c r="DN2157" s="416"/>
      <c r="DO2157" s="416"/>
      <c r="DP2157" s="416"/>
      <c r="DQ2157" s="416"/>
      <c r="DR2157" s="416"/>
      <c r="DS2157" s="416"/>
      <c r="DT2157" s="416"/>
      <c r="DU2157" s="416"/>
      <c r="DV2157" s="416"/>
      <c r="DW2157" s="416"/>
      <c r="DX2157" s="416"/>
      <c r="DY2157" s="416"/>
      <c r="DZ2157" s="416"/>
      <c r="EA2157" s="416"/>
      <c r="EB2157" s="416"/>
      <c r="EC2157" s="416"/>
      <c r="ED2157" s="416"/>
      <c r="EE2157" s="416"/>
      <c r="EF2157" s="416"/>
      <c r="EG2157" s="416"/>
      <c r="EH2157" s="416"/>
      <c r="EI2157" s="416"/>
      <c r="EJ2157" s="416"/>
      <c r="EK2157" s="416"/>
      <c r="EL2157" s="417"/>
    </row>
    <row r="2158" spans="1:142" ht="24" customHeight="1" x14ac:dyDescent="0.25">
      <c r="A2158" s="60"/>
      <c r="B2158" s="60"/>
      <c r="C2158" s="782"/>
      <c r="D2158" s="742"/>
      <c r="E2158" s="743"/>
      <c r="F2158" s="703" t="s">
        <v>570</v>
      </c>
      <c r="G2158" s="703"/>
      <c r="H2158" s="704" t="s">
        <v>571</v>
      </c>
      <c r="I2158" s="705"/>
      <c r="J2158" s="705"/>
      <c r="K2158" s="705"/>
      <c r="L2158" s="706"/>
      <c r="M2158" s="864"/>
      <c r="N2158" s="865"/>
      <c r="O2158" s="864"/>
      <c r="P2158" s="865"/>
      <c r="Q2158" s="864"/>
      <c r="R2158" s="865"/>
      <c r="S2158" s="868"/>
      <c r="T2158" s="869"/>
      <c r="U2158" s="280"/>
      <c r="V2158" s="280"/>
      <c r="W2158" s="628"/>
      <c r="X2158" s="628"/>
      <c r="Y2158" s="281"/>
      <c r="Z2158" s="281"/>
      <c r="AA2158" s="628"/>
      <c r="AB2158" s="628"/>
      <c r="AC2158" s="281"/>
      <c r="AD2158" s="281"/>
      <c r="AE2158" s="60"/>
      <c r="AF2158" s="259"/>
      <c r="AG2158" s="374">
        <f t="shared" si="5381"/>
        <v>18</v>
      </c>
      <c r="AH2158" s="399"/>
      <c r="AK2158" s="412">
        <f t="shared" si="5382"/>
        <v>0</v>
      </c>
      <c r="AL2158" s="379">
        <f t="shared" si="5375"/>
        <v>0</v>
      </c>
      <c r="AM2158" s="380">
        <f t="shared" si="5383"/>
        <v>0</v>
      </c>
      <c r="AN2158" s="292">
        <f t="shared" si="5384"/>
        <v>0</v>
      </c>
      <c r="AO2158" s="388">
        <f t="shared" si="5385"/>
        <v>0</v>
      </c>
      <c r="AP2158" s="379">
        <f t="shared" si="5376"/>
        <v>0</v>
      </c>
      <c r="AQ2158" s="380">
        <f t="shared" si="5386"/>
        <v>0</v>
      </c>
      <c r="AR2158" s="317">
        <f t="shared" si="5387"/>
        <v>0</v>
      </c>
      <c r="AS2158" s="388">
        <f t="shared" si="5388"/>
        <v>0</v>
      </c>
      <c r="AT2158" s="379">
        <f t="shared" si="5377"/>
        <v>0</v>
      </c>
      <c r="AU2158" s="380">
        <f t="shared" si="5389"/>
        <v>0</v>
      </c>
      <c r="AV2158" s="317">
        <f t="shared" si="5390"/>
        <v>0</v>
      </c>
      <c r="AW2158" s="388">
        <f t="shared" si="5391"/>
        <v>0</v>
      </c>
      <c r="AX2158" s="379">
        <f t="shared" si="5378"/>
        <v>0</v>
      </c>
      <c r="AY2158" s="380">
        <f t="shared" si="5392"/>
        <v>0</v>
      </c>
      <c r="AZ2158" s="292">
        <f t="shared" si="5393"/>
        <v>0</v>
      </c>
      <c r="BA2158" s="388">
        <f t="shared" si="5394"/>
        <v>0</v>
      </c>
      <c r="BB2158" s="379">
        <f t="shared" si="5379"/>
        <v>0</v>
      </c>
      <c r="BC2158" s="380">
        <f t="shared" si="5395"/>
        <v>0</v>
      </c>
      <c r="BD2158" s="292">
        <f t="shared" si="5396"/>
        <v>0</v>
      </c>
      <c r="BE2158" s="388">
        <f t="shared" si="5397"/>
        <v>0</v>
      </c>
      <c r="BF2158" s="379">
        <f t="shared" si="5380"/>
        <v>0</v>
      </c>
      <c r="BG2158" s="380">
        <f t="shared" si="5398"/>
        <v>0</v>
      </c>
      <c r="BH2158" s="292">
        <f t="shared" si="5399"/>
        <v>0</v>
      </c>
      <c r="CA2158" s="436"/>
      <c r="CB2158" s="427"/>
      <c r="CC2158" s="375"/>
      <c r="CD2158" s="375"/>
      <c r="CE2158" s="375"/>
      <c r="CF2158" s="375"/>
      <c r="CG2158" s="375"/>
      <c r="CH2158" s="375"/>
      <c r="CI2158" s="375"/>
      <c r="CJ2158" s="375"/>
      <c r="CK2158" s="375"/>
      <c r="CL2158" s="375"/>
      <c r="CM2158" s="375"/>
      <c r="CN2158" s="439"/>
      <c r="CO2158" s="439"/>
      <c r="CP2158" s="439"/>
      <c r="CQ2158" s="439"/>
      <c r="CR2158" s="439"/>
      <c r="CS2158" s="439"/>
      <c r="CT2158" s="439"/>
      <c r="CU2158" s="439"/>
      <c r="CV2158" s="439"/>
      <c r="CW2158" s="439"/>
      <c r="CX2158" s="439"/>
      <c r="CY2158" s="439"/>
      <c r="CZ2158" s="439"/>
      <c r="DA2158" s="439"/>
      <c r="DB2158" s="439"/>
      <c r="DC2158" s="439"/>
      <c r="DD2158" s="439"/>
      <c r="DE2158" s="439"/>
      <c r="DG2158" s="610"/>
      <c r="DH2158" s="611"/>
      <c r="DI2158" s="415"/>
      <c r="DJ2158" s="416"/>
      <c r="DK2158" s="416"/>
      <c r="DL2158" s="416"/>
      <c r="DM2158" s="416"/>
      <c r="DN2158" s="416"/>
      <c r="DO2158" s="416"/>
      <c r="DP2158" s="416"/>
      <c r="DQ2158" s="416"/>
      <c r="DR2158" s="416"/>
      <c r="DS2158" s="416"/>
      <c r="DT2158" s="416"/>
      <c r="DU2158" s="416"/>
      <c r="DV2158" s="416"/>
      <c r="DW2158" s="416"/>
      <c r="DX2158" s="416"/>
      <c r="DY2158" s="416"/>
      <c r="DZ2158" s="416"/>
      <c r="EA2158" s="416"/>
      <c r="EB2158" s="416"/>
      <c r="EC2158" s="416"/>
      <c r="ED2158" s="416"/>
      <c r="EE2158" s="416"/>
      <c r="EF2158" s="416"/>
      <c r="EG2158" s="416"/>
      <c r="EH2158" s="416"/>
      <c r="EI2158" s="416"/>
      <c r="EJ2158" s="416"/>
      <c r="EK2158" s="416"/>
      <c r="EL2158" s="417"/>
    </row>
    <row r="2159" spans="1:142" ht="36" customHeight="1" x14ac:dyDescent="0.25">
      <c r="A2159" s="60"/>
      <c r="B2159" s="60"/>
      <c r="C2159" s="782"/>
      <c r="D2159" s="742"/>
      <c r="E2159" s="743"/>
      <c r="F2159" s="703" t="s">
        <v>572</v>
      </c>
      <c r="G2159" s="703"/>
      <c r="H2159" s="704" t="s">
        <v>573</v>
      </c>
      <c r="I2159" s="705"/>
      <c r="J2159" s="705"/>
      <c r="K2159" s="705"/>
      <c r="L2159" s="706"/>
      <c r="M2159" s="864"/>
      <c r="N2159" s="865"/>
      <c r="O2159" s="864"/>
      <c r="P2159" s="865"/>
      <c r="Q2159" s="864"/>
      <c r="R2159" s="865"/>
      <c r="S2159" s="868"/>
      <c r="T2159" s="869"/>
      <c r="U2159" s="280"/>
      <c r="V2159" s="280"/>
      <c r="W2159" s="628"/>
      <c r="X2159" s="628"/>
      <c r="Y2159" s="281"/>
      <c r="Z2159" s="281"/>
      <c r="AA2159" s="628"/>
      <c r="AB2159" s="628"/>
      <c r="AC2159" s="281"/>
      <c r="AD2159" s="281"/>
      <c r="AE2159" s="60"/>
      <c r="AF2159" s="259"/>
      <c r="AG2159" s="374">
        <f t="shared" si="5381"/>
        <v>18</v>
      </c>
      <c r="AH2159" s="399"/>
      <c r="AK2159" s="412">
        <f t="shared" si="5382"/>
        <v>0</v>
      </c>
      <c r="AL2159" s="379">
        <f t="shared" si="5375"/>
        <v>0</v>
      </c>
      <c r="AM2159" s="380">
        <f t="shared" si="5383"/>
        <v>0</v>
      </c>
      <c r="AN2159" s="292">
        <f t="shared" si="5384"/>
        <v>0</v>
      </c>
      <c r="AO2159" s="388">
        <f t="shared" si="5385"/>
        <v>0</v>
      </c>
      <c r="AP2159" s="379">
        <f t="shared" si="5376"/>
        <v>0</v>
      </c>
      <c r="AQ2159" s="380">
        <f t="shared" si="5386"/>
        <v>0</v>
      </c>
      <c r="AR2159" s="317">
        <f t="shared" si="5387"/>
        <v>0</v>
      </c>
      <c r="AS2159" s="388">
        <f t="shared" si="5388"/>
        <v>0</v>
      </c>
      <c r="AT2159" s="379">
        <f t="shared" si="5377"/>
        <v>0</v>
      </c>
      <c r="AU2159" s="380">
        <f t="shared" si="5389"/>
        <v>0</v>
      </c>
      <c r="AV2159" s="317">
        <f t="shared" si="5390"/>
        <v>0</v>
      </c>
      <c r="AW2159" s="388">
        <f t="shared" si="5391"/>
        <v>0</v>
      </c>
      <c r="AX2159" s="379">
        <f t="shared" si="5378"/>
        <v>0</v>
      </c>
      <c r="AY2159" s="380">
        <f t="shared" si="5392"/>
        <v>0</v>
      </c>
      <c r="AZ2159" s="292">
        <f t="shared" si="5393"/>
        <v>0</v>
      </c>
      <c r="BA2159" s="388">
        <f t="shared" si="5394"/>
        <v>0</v>
      </c>
      <c r="BB2159" s="379">
        <f t="shared" si="5379"/>
        <v>0</v>
      </c>
      <c r="BC2159" s="380">
        <f t="shared" si="5395"/>
        <v>0</v>
      </c>
      <c r="BD2159" s="292">
        <f t="shared" si="5396"/>
        <v>0</v>
      </c>
      <c r="BE2159" s="388">
        <f t="shared" si="5397"/>
        <v>0</v>
      </c>
      <c r="BF2159" s="379">
        <f t="shared" si="5380"/>
        <v>0</v>
      </c>
      <c r="BG2159" s="380">
        <f t="shared" si="5398"/>
        <v>0</v>
      </c>
      <c r="BH2159" s="292">
        <f t="shared" si="5399"/>
        <v>0</v>
      </c>
      <c r="CA2159" s="436"/>
      <c r="CB2159" s="427"/>
      <c r="CC2159" s="375"/>
      <c r="CD2159" s="375"/>
      <c r="CE2159" s="375"/>
      <c r="CF2159" s="375"/>
      <c r="CG2159" s="375"/>
      <c r="CH2159" s="375"/>
      <c r="CI2159" s="375"/>
      <c r="CJ2159" s="375"/>
      <c r="CK2159" s="375"/>
      <c r="CL2159" s="375"/>
      <c r="CM2159" s="375"/>
      <c r="CN2159" s="439"/>
      <c r="CO2159" s="439"/>
      <c r="CP2159" s="439"/>
      <c r="CQ2159" s="439"/>
      <c r="CR2159" s="439"/>
      <c r="CS2159" s="439"/>
      <c r="CT2159" s="439"/>
      <c r="CU2159" s="439"/>
      <c r="CV2159" s="439"/>
      <c r="CW2159" s="439"/>
      <c r="CX2159" s="439"/>
      <c r="CY2159" s="439"/>
      <c r="CZ2159" s="439"/>
      <c r="DA2159" s="439"/>
      <c r="DB2159" s="439"/>
      <c r="DC2159" s="439"/>
      <c r="DD2159" s="439"/>
      <c r="DE2159" s="439"/>
      <c r="DG2159" s="610"/>
      <c r="DH2159" s="611"/>
      <c r="DI2159" s="415"/>
      <c r="DJ2159" s="416"/>
      <c r="DK2159" s="416"/>
      <c r="DL2159" s="416"/>
      <c r="DM2159" s="416"/>
      <c r="DN2159" s="416"/>
      <c r="DO2159" s="416"/>
      <c r="DP2159" s="416"/>
      <c r="DQ2159" s="416"/>
      <c r="DR2159" s="416"/>
      <c r="DS2159" s="416"/>
      <c r="DT2159" s="416"/>
      <c r="DU2159" s="416"/>
      <c r="DV2159" s="416"/>
      <c r="DW2159" s="416"/>
      <c r="DX2159" s="416"/>
      <c r="DY2159" s="416"/>
      <c r="DZ2159" s="416"/>
      <c r="EA2159" s="416"/>
      <c r="EB2159" s="416"/>
      <c r="EC2159" s="416"/>
      <c r="ED2159" s="416"/>
      <c r="EE2159" s="416"/>
      <c r="EF2159" s="416"/>
      <c r="EG2159" s="416"/>
      <c r="EH2159" s="416"/>
      <c r="EI2159" s="416"/>
      <c r="EJ2159" s="416"/>
      <c r="EK2159" s="416"/>
      <c r="EL2159" s="417"/>
    </row>
    <row r="2160" spans="1:142" ht="15" customHeight="1" x14ac:dyDescent="0.25">
      <c r="A2160" s="60"/>
      <c r="B2160" s="60"/>
      <c r="C2160" s="782"/>
      <c r="D2160" s="742"/>
      <c r="E2160" s="743"/>
      <c r="F2160" s="703" t="s">
        <v>574</v>
      </c>
      <c r="G2160" s="703"/>
      <c r="H2160" s="704" t="s">
        <v>575</v>
      </c>
      <c r="I2160" s="705"/>
      <c r="J2160" s="705"/>
      <c r="K2160" s="705"/>
      <c r="L2160" s="706"/>
      <c r="M2160" s="864"/>
      <c r="N2160" s="865"/>
      <c r="O2160" s="864"/>
      <c r="P2160" s="865"/>
      <c r="Q2160" s="864"/>
      <c r="R2160" s="865"/>
      <c r="S2160" s="868"/>
      <c r="T2160" s="869"/>
      <c r="U2160" s="280"/>
      <c r="V2160" s="280"/>
      <c r="W2160" s="628"/>
      <c r="X2160" s="628"/>
      <c r="Y2160" s="281"/>
      <c r="Z2160" s="281"/>
      <c r="AA2160" s="628"/>
      <c r="AB2160" s="628"/>
      <c r="AC2160" s="281"/>
      <c r="AD2160" s="281"/>
      <c r="AE2160" s="60"/>
      <c r="AF2160" s="259"/>
      <c r="AG2160" s="374">
        <f t="shared" si="5381"/>
        <v>18</v>
      </c>
      <c r="AH2160" s="399"/>
      <c r="AK2160" s="412">
        <f t="shared" si="5382"/>
        <v>0</v>
      </c>
      <c r="AL2160" s="379">
        <f t="shared" si="5375"/>
        <v>0</v>
      </c>
      <c r="AM2160" s="380">
        <f t="shared" si="5383"/>
        <v>0</v>
      </c>
      <c r="AN2160" s="292">
        <f t="shared" si="5384"/>
        <v>0</v>
      </c>
      <c r="AO2160" s="388">
        <f t="shared" si="5385"/>
        <v>0</v>
      </c>
      <c r="AP2160" s="379">
        <f t="shared" si="5376"/>
        <v>0</v>
      </c>
      <c r="AQ2160" s="380">
        <f t="shared" si="5386"/>
        <v>0</v>
      </c>
      <c r="AR2160" s="317">
        <f t="shared" si="5387"/>
        <v>0</v>
      </c>
      <c r="AS2160" s="388">
        <f t="shared" si="5388"/>
        <v>0</v>
      </c>
      <c r="AT2160" s="379">
        <f t="shared" si="5377"/>
        <v>0</v>
      </c>
      <c r="AU2160" s="380">
        <f t="shared" si="5389"/>
        <v>0</v>
      </c>
      <c r="AV2160" s="317">
        <f t="shared" si="5390"/>
        <v>0</v>
      </c>
      <c r="AW2160" s="388">
        <f t="shared" si="5391"/>
        <v>0</v>
      </c>
      <c r="AX2160" s="379">
        <f t="shared" si="5378"/>
        <v>0</v>
      </c>
      <c r="AY2160" s="380">
        <f t="shared" si="5392"/>
        <v>0</v>
      </c>
      <c r="AZ2160" s="292">
        <f t="shared" si="5393"/>
        <v>0</v>
      </c>
      <c r="BA2160" s="388">
        <f t="shared" si="5394"/>
        <v>0</v>
      </c>
      <c r="BB2160" s="379">
        <f t="shared" si="5379"/>
        <v>0</v>
      </c>
      <c r="BC2160" s="380">
        <f t="shared" si="5395"/>
        <v>0</v>
      </c>
      <c r="BD2160" s="292">
        <f t="shared" si="5396"/>
        <v>0</v>
      </c>
      <c r="BE2160" s="388">
        <f t="shared" si="5397"/>
        <v>0</v>
      </c>
      <c r="BF2160" s="379">
        <f t="shared" si="5380"/>
        <v>0</v>
      </c>
      <c r="BG2160" s="380">
        <f t="shared" si="5398"/>
        <v>0</v>
      </c>
      <c r="BH2160" s="292">
        <f t="shared" si="5399"/>
        <v>0</v>
      </c>
      <c r="CA2160" s="436"/>
      <c r="CB2160" s="427"/>
      <c r="CC2160" s="375"/>
      <c r="CD2160" s="375"/>
      <c r="CE2160" s="375"/>
      <c r="CF2160" s="375"/>
      <c r="CG2160" s="375"/>
      <c r="CH2160" s="375"/>
      <c r="CI2160" s="375"/>
      <c r="CJ2160" s="375"/>
      <c r="CK2160" s="375"/>
      <c r="CL2160" s="375"/>
      <c r="CM2160" s="375"/>
      <c r="CN2160" s="439"/>
      <c r="CO2160" s="439"/>
      <c r="CP2160" s="439"/>
      <c r="CQ2160" s="439"/>
      <c r="CR2160" s="439"/>
      <c r="CS2160" s="439"/>
      <c r="CT2160" s="439"/>
      <c r="CU2160" s="439"/>
      <c r="CV2160" s="439"/>
      <c r="CW2160" s="439"/>
      <c r="CX2160" s="439"/>
      <c r="CY2160" s="439"/>
      <c r="CZ2160" s="439"/>
      <c r="DA2160" s="439"/>
      <c r="DB2160" s="439"/>
      <c r="DC2160" s="439"/>
      <c r="DD2160" s="439"/>
      <c r="DE2160" s="439"/>
      <c r="DG2160" s="610"/>
      <c r="DH2160" s="611"/>
      <c r="DI2160" s="415"/>
      <c r="DJ2160" s="416"/>
      <c r="DK2160" s="416"/>
      <c r="DL2160" s="416"/>
      <c r="DM2160" s="416"/>
      <c r="DN2160" s="416"/>
      <c r="DO2160" s="416"/>
      <c r="DP2160" s="416"/>
      <c r="DQ2160" s="416"/>
      <c r="DR2160" s="416"/>
      <c r="DS2160" s="416"/>
      <c r="DT2160" s="416"/>
      <c r="DU2160" s="416"/>
      <c r="DV2160" s="416"/>
      <c r="DW2160" s="416"/>
      <c r="DX2160" s="416"/>
      <c r="DY2160" s="416"/>
      <c r="DZ2160" s="416"/>
      <c r="EA2160" s="416"/>
      <c r="EB2160" s="416"/>
      <c r="EC2160" s="416"/>
      <c r="ED2160" s="416"/>
      <c r="EE2160" s="416"/>
      <c r="EF2160" s="416"/>
      <c r="EG2160" s="416"/>
      <c r="EH2160" s="416"/>
      <c r="EI2160" s="416"/>
      <c r="EJ2160" s="416"/>
      <c r="EK2160" s="416"/>
      <c r="EL2160" s="417"/>
    </row>
    <row r="2161" spans="1:180" ht="36" customHeight="1" x14ac:dyDescent="0.25">
      <c r="A2161" s="60"/>
      <c r="B2161" s="60"/>
      <c r="C2161" s="782"/>
      <c r="D2161" s="742"/>
      <c r="E2161" s="743"/>
      <c r="F2161" s="703" t="s">
        <v>576</v>
      </c>
      <c r="G2161" s="703"/>
      <c r="H2161" s="704" t="s">
        <v>577</v>
      </c>
      <c r="I2161" s="705"/>
      <c r="J2161" s="705"/>
      <c r="K2161" s="705"/>
      <c r="L2161" s="706"/>
      <c r="M2161" s="864"/>
      <c r="N2161" s="865"/>
      <c r="O2161" s="864"/>
      <c r="P2161" s="865"/>
      <c r="Q2161" s="864"/>
      <c r="R2161" s="865"/>
      <c r="S2161" s="868"/>
      <c r="T2161" s="869"/>
      <c r="U2161" s="280"/>
      <c r="V2161" s="280"/>
      <c r="W2161" s="628"/>
      <c r="X2161" s="628"/>
      <c r="Y2161" s="281"/>
      <c r="Z2161" s="281"/>
      <c r="AA2161" s="628"/>
      <c r="AB2161" s="628"/>
      <c r="AC2161" s="281"/>
      <c r="AD2161" s="281"/>
      <c r="AE2161" s="60"/>
      <c r="AF2161" s="259"/>
      <c r="AG2161" s="374">
        <f t="shared" si="5381"/>
        <v>18</v>
      </c>
      <c r="AH2161" s="399"/>
      <c r="AK2161" s="412">
        <f t="shared" si="5382"/>
        <v>0</v>
      </c>
      <c r="AL2161" s="379">
        <f t="shared" si="5375"/>
        <v>0</v>
      </c>
      <c r="AM2161" s="380">
        <f t="shared" si="5383"/>
        <v>0</v>
      </c>
      <c r="AN2161" s="292">
        <f t="shared" si="5384"/>
        <v>0</v>
      </c>
      <c r="AO2161" s="388">
        <f t="shared" si="5385"/>
        <v>0</v>
      </c>
      <c r="AP2161" s="379">
        <f t="shared" si="5376"/>
        <v>0</v>
      </c>
      <c r="AQ2161" s="380">
        <f t="shared" si="5386"/>
        <v>0</v>
      </c>
      <c r="AR2161" s="317">
        <f t="shared" si="5387"/>
        <v>0</v>
      </c>
      <c r="AS2161" s="388">
        <f t="shared" si="5388"/>
        <v>0</v>
      </c>
      <c r="AT2161" s="379">
        <f t="shared" si="5377"/>
        <v>0</v>
      </c>
      <c r="AU2161" s="380">
        <f t="shared" si="5389"/>
        <v>0</v>
      </c>
      <c r="AV2161" s="317">
        <f t="shared" si="5390"/>
        <v>0</v>
      </c>
      <c r="AW2161" s="388">
        <f t="shared" si="5391"/>
        <v>0</v>
      </c>
      <c r="AX2161" s="379">
        <f t="shared" si="5378"/>
        <v>0</v>
      </c>
      <c r="AY2161" s="380">
        <f t="shared" si="5392"/>
        <v>0</v>
      </c>
      <c r="AZ2161" s="292">
        <f t="shared" si="5393"/>
        <v>0</v>
      </c>
      <c r="BA2161" s="388">
        <f t="shared" si="5394"/>
        <v>0</v>
      </c>
      <c r="BB2161" s="379">
        <f t="shared" si="5379"/>
        <v>0</v>
      </c>
      <c r="BC2161" s="380">
        <f t="shared" si="5395"/>
        <v>0</v>
      </c>
      <c r="BD2161" s="292">
        <f t="shared" si="5396"/>
        <v>0</v>
      </c>
      <c r="BE2161" s="388">
        <f t="shared" si="5397"/>
        <v>0</v>
      </c>
      <c r="BF2161" s="379">
        <f t="shared" si="5380"/>
        <v>0</v>
      </c>
      <c r="BG2161" s="380">
        <f t="shared" si="5398"/>
        <v>0</v>
      </c>
      <c r="BH2161" s="292">
        <f t="shared" si="5399"/>
        <v>0</v>
      </c>
      <c r="CA2161" s="436"/>
      <c r="CB2161" s="427"/>
      <c r="CC2161" s="375"/>
      <c r="CD2161" s="375"/>
      <c r="CE2161" s="375"/>
      <c r="CF2161" s="375"/>
      <c r="CG2161" s="375"/>
      <c r="CH2161" s="375"/>
      <c r="CI2161" s="375"/>
      <c r="CJ2161" s="375"/>
      <c r="CK2161" s="375"/>
      <c r="CL2161" s="375"/>
      <c r="CM2161" s="375"/>
      <c r="CN2161" s="439"/>
      <c r="CO2161" s="439"/>
      <c r="CP2161" s="439"/>
      <c r="CQ2161" s="439"/>
      <c r="CR2161" s="439"/>
      <c r="CS2161" s="439"/>
      <c r="CT2161" s="439"/>
      <c r="CU2161" s="439"/>
      <c r="CV2161" s="439"/>
      <c r="CW2161" s="439"/>
      <c r="CX2161" s="439"/>
      <c r="CY2161" s="439"/>
      <c r="CZ2161" s="439"/>
      <c r="DA2161" s="439"/>
      <c r="DB2161" s="439"/>
      <c r="DC2161" s="439"/>
      <c r="DD2161" s="439"/>
      <c r="DE2161" s="439"/>
      <c r="DG2161" s="610"/>
      <c r="DH2161" s="611"/>
      <c r="DI2161" s="415"/>
      <c r="DJ2161" s="416"/>
      <c r="DK2161" s="416"/>
      <c r="DL2161" s="416"/>
      <c r="DM2161" s="416"/>
      <c r="DN2161" s="416"/>
      <c r="DO2161" s="416"/>
      <c r="DP2161" s="416"/>
      <c r="DQ2161" s="416"/>
      <c r="DR2161" s="416"/>
      <c r="DS2161" s="416"/>
      <c r="DT2161" s="416"/>
      <c r="DU2161" s="416"/>
      <c r="DV2161" s="416"/>
      <c r="DW2161" s="416"/>
      <c r="DX2161" s="416"/>
      <c r="DY2161" s="416"/>
      <c r="DZ2161" s="416"/>
      <c r="EA2161" s="416"/>
      <c r="EB2161" s="416"/>
      <c r="EC2161" s="416"/>
      <c r="ED2161" s="416"/>
      <c r="EE2161" s="416"/>
      <c r="EF2161" s="416"/>
      <c r="EG2161" s="416"/>
      <c r="EH2161" s="416"/>
      <c r="EI2161" s="416"/>
      <c r="EJ2161" s="416"/>
      <c r="EK2161" s="416"/>
      <c r="EL2161" s="417"/>
    </row>
    <row r="2162" spans="1:180" ht="15" customHeight="1" x14ac:dyDescent="0.25">
      <c r="A2162" s="60"/>
      <c r="B2162" s="60"/>
      <c r="C2162" s="782"/>
      <c r="D2162" s="742"/>
      <c r="E2162" s="743"/>
      <c r="F2162" s="703" t="s">
        <v>578</v>
      </c>
      <c r="G2162" s="703"/>
      <c r="H2162" s="704" t="s">
        <v>579</v>
      </c>
      <c r="I2162" s="705"/>
      <c r="J2162" s="705"/>
      <c r="K2162" s="705"/>
      <c r="L2162" s="706"/>
      <c r="M2162" s="864"/>
      <c r="N2162" s="865"/>
      <c r="O2162" s="864"/>
      <c r="P2162" s="865"/>
      <c r="Q2162" s="864"/>
      <c r="R2162" s="865"/>
      <c r="S2162" s="868"/>
      <c r="T2162" s="869"/>
      <c r="U2162" s="280"/>
      <c r="V2162" s="280"/>
      <c r="W2162" s="628"/>
      <c r="X2162" s="628"/>
      <c r="Y2162" s="281"/>
      <c r="Z2162" s="281"/>
      <c r="AA2162" s="628"/>
      <c r="AB2162" s="628"/>
      <c r="AC2162" s="281"/>
      <c r="AD2162" s="281"/>
      <c r="AE2162" s="60"/>
      <c r="AF2162" s="259"/>
      <c r="AG2162" s="374">
        <f t="shared" si="5381"/>
        <v>18</v>
      </c>
      <c r="AH2162" s="399"/>
      <c r="AK2162" s="412">
        <f t="shared" si="5382"/>
        <v>0</v>
      </c>
      <c r="AL2162" s="379">
        <f t="shared" si="5375"/>
        <v>0</v>
      </c>
      <c r="AM2162" s="380">
        <f t="shared" si="5383"/>
        <v>0</v>
      </c>
      <c r="AN2162" s="292">
        <f t="shared" si="5384"/>
        <v>0</v>
      </c>
      <c r="AO2162" s="388">
        <f t="shared" si="5385"/>
        <v>0</v>
      </c>
      <c r="AP2162" s="379">
        <f t="shared" si="5376"/>
        <v>0</v>
      </c>
      <c r="AQ2162" s="380">
        <f t="shared" si="5386"/>
        <v>0</v>
      </c>
      <c r="AR2162" s="317">
        <f t="shared" si="5387"/>
        <v>0</v>
      </c>
      <c r="AS2162" s="388">
        <f t="shared" si="5388"/>
        <v>0</v>
      </c>
      <c r="AT2162" s="379">
        <f t="shared" si="5377"/>
        <v>0</v>
      </c>
      <c r="AU2162" s="380">
        <f t="shared" si="5389"/>
        <v>0</v>
      </c>
      <c r="AV2162" s="317">
        <f t="shared" si="5390"/>
        <v>0</v>
      </c>
      <c r="AW2162" s="388">
        <f t="shared" si="5391"/>
        <v>0</v>
      </c>
      <c r="AX2162" s="379">
        <f t="shared" si="5378"/>
        <v>0</v>
      </c>
      <c r="AY2162" s="380">
        <f t="shared" si="5392"/>
        <v>0</v>
      </c>
      <c r="AZ2162" s="292">
        <f t="shared" si="5393"/>
        <v>0</v>
      </c>
      <c r="BA2162" s="388">
        <f t="shared" si="5394"/>
        <v>0</v>
      </c>
      <c r="BB2162" s="379">
        <f t="shared" si="5379"/>
        <v>0</v>
      </c>
      <c r="BC2162" s="380">
        <f t="shared" si="5395"/>
        <v>0</v>
      </c>
      <c r="BD2162" s="292">
        <f t="shared" si="5396"/>
        <v>0</v>
      </c>
      <c r="BE2162" s="388">
        <f t="shared" si="5397"/>
        <v>0</v>
      </c>
      <c r="BF2162" s="379">
        <f t="shared" si="5380"/>
        <v>0</v>
      </c>
      <c r="BG2162" s="380">
        <f t="shared" si="5398"/>
        <v>0</v>
      </c>
      <c r="BH2162" s="292">
        <f t="shared" si="5399"/>
        <v>0</v>
      </c>
      <c r="CA2162" s="436"/>
      <c r="CB2162" s="427"/>
      <c r="CC2162" s="375"/>
      <c r="CD2162" s="375"/>
      <c r="CE2162" s="375"/>
      <c r="CF2162" s="375"/>
      <c r="CG2162" s="375"/>
      <c r="CH2162" s="375"/>
      <c r="CI2162" s="375"/>
      <c r="CJ2162" s="375"/>
      <c r="CK2162" s="375"/>
      <c r="CL2162" s="375"/>
      <c r="CM2162" s="375"/>
      <c r="CN2162" s="439"/>
      <c r="CO2162" s="439"/>
      <c r="CP2162" s="439"/>
      <c r="CQ2162" s="439"/>
      <c r="CR2162" s="439"/>
      <c r="CS2162" s="439"/>
      <c r="CT2162" s="439"/>
      <c r="CU2162" s="439"/>
      <c r="CV2162" s="439"/>
      <c r="CW2162" s="439"/>
      <c r="CX2162" s="439"/>
      <c r="CY2162" s="439"/>
      <c r="CZ2162" s="439"/>
      <c r="DA2162" s="439"/>
      <c r="DB2162" s="439"/>
      <c r="DC2162" s="439"/>
      <c r="DD2162" s="439"/>
      <c r="DE2162" s="439"/>
      <c r="DG2162" s="610"/>
      <c r="DH2162" s="611"/>
      <c r="DI2162" s="415"/>
      <c r="DJ2162" s="416"/>
      <c r="DK2162" s="416"/>
      <c r="DL2162" s="416"/>
      <c r="DM2162" s="416"/>
      <c r="DN2162" s="416"/>
      <c r="DO2162" s="416"/>
      <c r="DP2162" s="416"/>
      <c r="DQ2162" s="416"/>
      <c r="DR2162" s="416"/>
      <c r="DS2162" s="416"/>
      <c r="DT2162" s="416"/>
      <c r="DU2162" s="416"/>
      <c r="DV2162" s="416"/>
      <c r="DW2162" s="416"/>
      <c r="DX2162" s="416"/>
      <c r="DY2162" s="416"/>
      <c r="DZ2162" s="416"/>
      <c r="EA2162" s="416"/>
      <c r="EB2162" s="416"/>
      <c r="EC2162" s="416"/>
      <c r="ED2162" s="416"/>
      <c r="EE2162" s="416"/>
      <c r="EF2162" s="416"/>
      <c r="EG2162" s="416"/>
      <c r="EH2162" s="416"/>
      <c r="EI2162" s="416"/>
      <c r="EJ2162" s="416"/>
      <c r="EK2162" s="416"/>
      <c r="EL2162" s="417"/>
    </row>
    <row r="2163" spans="1:180" ht="24" customHeight="1" x14ac:dyDescent="0.25">
      <c r="A2163" s="60"/>
      <c r="B2163" s="60"/>
      <c r="C2163" s="782"/>
      <c r="D2163" s="742"/>
      <c r="E2163" s="743"/>
      <c r="F2163" s="703" t="s">
        <v>580</v>
      </c>
      <c r="G2163" s="703"/>
      <c r="H2163" s="704" t="s">
        <v>581</v>
      </c>
      <c r="I2163" s="705"/>
      <c r="J2163" s="705"/>
      <c r="K2163" s="705"/>
      <c r="L2163" s="706"/>
      <c r="M2163" s="864"/>
      <c r="N2163" s="865"/>
      <c r="O2163" s="864"/>
      <c r="P2163" s="865"/>
      <c r="Q2163" s="864"/>
      <c r="R2163" s="865"/>
      <c r="S2163" s="868"/>
      <c r="T2163" s="869"/>
      <c r="U2163" s="280"/>
      <c r="V2163" s="280"/>
      <c r="W2163" s="628"/>
      <c r="X2163" s="628"/>
      <c r="Y2163" s="281"/>
      <c r="Z2163" s="281"/>
      <c r="AA2163" s="628"/>
      <c r="AB2163" s="628"/>
      <c r="AC2163" s="281"/>
      <c r="AD2163" s="281"/>
      <c r="AE2163" s="60"/>
      <c r="AF2163" s="259"/>
      <c r="AG2163" s="374">
        <f t="shared" si="5381"/>
        <v>18</v>
      </c>
      <c r="AH2163" s="399"/>
      <c r="AK2163" s="412">
        <f t="shared" si="5382"/>
        <v>0</v>
      </c>
      <c r="AL2163" s="379">
        <f t="shared" si="5375"/>
        <v>0</v>
      </c>
      <c r="AM2163" s="380">
        <f t="shared" si="5383"/>
        <v>0</v>
      </c>
      <c r="AN2163" s="292">
        <f t="shared" si="5384"/>
        <v>0</v>
      </c>
      <c r="AO2163" s="388">
        <f t="shared" si="5385"/>
        <v>0</v>
      </c>
      <c r="AP2163" s="379">
        <f t="shared" si="5376"/>
        <v>0</v>
      </c>
      <c r="AQ2163" s="380">
        <f t="shared" si="5386"/>
        <v>0</v>
      </c>
      <c r="AR2163" s="317">
        <f t="shared" si="5387"/>
        <v>0</v>
      </c>
      <c r="AS2163" s="388">
        <f t="shared" si="5388"/>
        <v>0</v>
      </c>
      <c r="AT2163" s="379">
        <f t="shared" si="5377"/>
        <v>0</v>
      </c>
      <c r="AU2163" s="380">
        <f t="shared" si="5389"/>
        <v>0</v>
      </c>
      <c r="AV2163" s="317">
        <f t="shared" si="5390"/>
        <v>0</v>
      </c>
      <c r="AW2163" s="388">
        <f t="shared" si="5391"/>
        <v>0</v>
      </c>
      <c r="AX2163" s="379">
        <f t="shared" si="5378"/>
        <v>0</v>
      </c>
      <c r="AY2163" s="380">
        <f t="shared" si="5392"/>
        <v>0</v>
      </c>
      <c r="AZ2163" s="292">
        <f t="shared" si="5393"/>
        <v>0</v>
      </c>
      <c r="BA2163" s="388">
        <f t="shared" si="5394"/>
        <v>0</v>
      </c>
      <c r="BB2163" s="379">
        <f t="shared" si="5379"/>
        <v>0</v>
      </c>
      <c r="BC2163" s="380">
        <f t="shared" si="5395"/>
        <v>0</v>
      </c>
      <c r="BD2163" s="292">
        <f t="shared" si="5396"/>
        <v>0</v>
      </c>
      <c r="BE2163" s="388">
        <f t="shared" si="5397"/>
        <v>0</v>
      </c>
      <c r="BF2163" s="379">
        <f t="shared" si="5380"/>
        <v>0</v>
      </c>
      <c r="BG2163" s="380">
        <f t="shared" si="5398"/>
        <v>0</v>
      </c>
      <c r="BH2163" s="292">
        <f t="shared" si="5399"/>
        <v>0</v>
      </c>
      <c r="CA2163" s="436"/>
      <c r="CB2163" s="421"/>
      <c r="CC2163" s="375"/>
      <c r="CD2163" s="375"/>
      <c r="CE2163" s="375"/>
      <c r="CF2163" s="375"/>
      <c r="CG2163" s="375"/>
      <c r="CH2163" s="375"/>
      <c r="CI2163" s="375"/>
      <c r="CJ2163" s="375"/>
      <c r="CK2163" s="375"/>
      <c r="CL2163" s="375"/>
      <c r="CM2163" s="375"/>
      <c r="CN2163" s="439"/>
      <c r="CO2163" s="439"/>
      <c r="CP2163" s="439"/>
      <c r="CQ2163" s="439"/>
      <c r="CR2163" s="439"/>
      <c r="CS2163" s="439"/>
      <c r="CT2163" s="439"/>
      <c r="CU2163" s="439"/>
      <c r="CV2163" s="439"/>
      <c r="CW2163" s="439"/>
      <c r="CX2163" s="439"/>
      <c r="CY2163" s="439"/>
      <c r="CZ2163" s="439"/>
      <c r="DA2163" s="439"/>
      <c r="DB2163" s="439"/>
      <c r="DC2163" s="439"/>
      <c r="DD2163" s="439"/>
      <c r="DE2163" s="439"/>
      <c r="DG2163" s="610"/>
      <c r="DH2163" s="611"/>
      <c r="DI2163" s="415"/>
      <c r="DJ2163" s="416"/>
      <c r="DK2163" s="416"/>
      <c r="DL2163" s="416"/>
      <c r="DM2163" s="416"/>
      <c r="DN2163" s="416"/>
      <c r="DO2163" s="416"/>
      <c r="DP2163" s="416"/>
      <c r="DQ2163" s="416"/>
      <c r="DR2163" s="416"/>
      <c r="DS2163" s="416"/>
      <c r="DT2163" s="416"/>
      <c r="DU2163" s="416"/>
      <c r="DV2163" s="416"/>
      <c r="DW2163" s="416"/>
      <c r="DX2163" s="416"/>
      <c r="DY2163" s="416"/>
      <c r="DZ2163" s="416"/>
      <c r="EA2163" s="416"/>
      <c r="EB2163" s="416"/>
      <c r="EC2163" s="416"/>
      <c r="ED2163" s="416"/>
      <c r="EE2163" s="416"/>
      <c r="EF2163" s="416"/>
      <c r="EG2163" s="416"/>
      <c r="EH2163" s="416"/>
      <c r="EI2163" s="416"/>
      <c r="EJ2163" s="416"/>
      <c r="EK2163" s="416"/>
      <c r="EL2163" s="417"/>
    </row>
    <row r="2164" spans="1:180" ht="48" customHeight="1" x14ac:dyDescent="0.25">
      <c r="A2164" s="60"/>
      <c r="B2164" s="60"/>
      <c r="C2164" s="782"/>
      <c r="D2164" s="742"/>
      <c r="E2164" s="743"/>
      <c r="F2164" s="703" t="s">
        <v>582</v>
      </c>
      <c r="G2164" s="703"/>
      <c r="H2164" s="704" t="s">
        <v>583</v>
      </c>
      <c r="I2164" s="705"/>
      <c r="J2164" s="705"/>
      <c r="K2164" s="705"/>
      <c r="L2164" s="706"/>
      <c r="M2164" s="864"/>
      <c r="N2164" s="865"/>
      <c r="O2164" s="864"/>
      <c r="P2164" s="865"/>
      <c r="Q2164" s="864"/>
      <c r="R2164" s="865"/>
      <c r="S2164" s="868"/>
      <c r="T2164" s="869"/>
      <c r="U2164" s="280"/>
      <c r="V2164" s="280"/>
      <c r="W2164" s="628"/>
      <c r="X2164" s="628"/>
      <c r="Y2164" s="281"/>
      <c r="Z2164" s="281"/>
      <c r="AA2164" s="628"/>
      <c r="AB2164" s="628"/>
      <c r="AC2164" s="281"/>
      <c r="AD2164" s="281"/>
      <c r="AE2164" s="60"/>
      <c r="AF2164" s="259"/>
      <c r="AG2164" s="374">
        <f t="shared" si="5381"/>
        <v>18</v>
      </c>
      <c r="AH2164" s="399"/>
      <c r="AK2164" s="412">
        <f t="shared" si="5382"/>
        <v>0</v>
      </c>
      <c r="AL2164" s="379">
        <f t="shared" si="5375"/>
        <v>0</v>
      </c>
      <c r="AM2164" s="380">
        <f t="shared" si="5383"/>
        <v>0</v>
      </c>
      <c r="AN2164" s="292">
        <f t="shared" si="5384"/>
        <v>0</v>
      </c>
      <c r="AO2164" s="388">
        <f t="shared" si="5385"/>
        <v>0</v>
      </c>
      <c r="AP2164" s="379">
        <f t="shared" si="5376"/>
        <v>0</v>
      </c>
      <c r="AQ2164" s="380">
        <f t="shared" si="5386"/>
        <v>0</v>
      </c>
      <c r="AR2164" s="317">
        <f t="shared" si="5387"/>
        <v>0</v>
      </c>
      <c r="AS2164" s="388">
        <f t="shared" si="5388"/>
        <v>0</v>
      </c>
      <c r="AT2164" s="379">
        <f t="shared" si="5377"/>
        <v>0</v>
      </c>
      <c r="AU2164" s="380">
        <f t="shared" si="5389"/>
        <v>0</v>
      </c>
      <c r="AV2164" s="317">
        <f t="shared" si="5390"/>
        <v>0</v>
      </c>
      <c r="AW2164" s="388">
        <f t="shared" si="5391"/>
        <v>0</v>
      </c>
      <c r="AX2164" s="379">
        <f t="shared" si="5378"/>
        <v>0</v>
      </c>
      <c r="AY2164" s="380">
        <f t="shared" si="5392"/>
        <v>0</v>
      </c>
      <c r="AZ2164" s="292">
        <f t="shared" si="5393"/>
        <v>0</v>
      </c>
      <c r="BA2164" s="388">
        <f t="shared" si="5394"/>
        <v>0</v>
      </c>
      <c r="BB2164" s="379">
        <f t="shared" si="5379"/>
        <v>0</v>
      </c>
      <c r="BC2164" s="380">
        <f t="shared" si="5395"/>
        <v>0</v>
      </c>
      <c r="BD2164" s="292">
        <f t="shared" si="5396"/>
        <v>0</v>
      </c>
      <c r="BE2164" s="388">
        <f t="shared" si="5397"/>
        <v>0</v>
      </c>
      <c r="BF2164" s="379">
        <f t="shared" si="5380"/>
        <v>0</v>
      </c>
      <c r="BG2164" s="380">
        <f t="shared" si="5398"/>
        <v>0</v>
      </c>
      <c r="BH2164" s="292">
        <f t="shared" si="5399"/>
        <v>0</v>
      </c>
      <c r="CA2164" s="299" t="s">
        <v>60</v>
      </c>
      <c r="CB2164" s="421"/>
      <c r="CC2164" s="375"/>
      <c r="CD2164" s="375"/>
      <c r="CE2164" s="375"/>
      <c r="CF2164" s="375"/>
      <c r="CG2164" s="375"/>
      <c r="CH2164" s="375"/>
      <c r="CI2164" s="375"/>
      <c r="CJ2164" s="375"/>
      <c r="CK2164" s="375"/>
      <c r="CL2164" s="375"/>
      <c r="CM2164" s="375"/>
      <c r="CN2164" s="423">
        <f t="shared" ref="CN2164" si="5456">IF(M2164="",0,M2164)</f>
        <v>0</v>
      </c>
      <c r="CO2164" s="423">
        <f t="shared" ref="CO2164" si="5457">IF(N2164="",0,N2164)</f>
        <v>0</v>
      </c>
      <c r="CP2164" s="423">
        <f t="shared" ref="CP2164" si="5458">IF(O2164="",0,O2164)</f>
        <v>0</v>
      </c>
      <c r="CQ2164" s="423">
        <f t="shared" ref="CQ2164" si="5459">IF(P2164="",0,P2164)</f>
        <v>0</v>
      </c>
      <c r="CR2164" s="423">
        <f t="shared" ref="CR2164" si="5460">IF(Q2164="",0,Q2164)</f>
        <v>0</v>
      </c>
      <c r="CS2164" s="423">
        <f t="shared" ref="CS2164" si="5461">IF(R2164="",0,R2164)</f>
        <v>0</v>
      </c>
      <c r="CT2164" s="423">
        <f t="shared" ref="CT2164" si="5462">IF(S2164="",0,S2164)</f>
        <v>0</v>
      </c>
      <c r="CU2164" s="423">
        <f t="shared" ref="CU2164" si="5463">IF(T2164="",0,T2164)</f>
        <v>0</v>
      </c>
      <c r="CV2164" s="423">
        <f t="shared" ref="CV2164" si="5464">IF(U2164="",0,U2164)</f>
        <v>0</v>
      </c>
      <c r="CW2164" s="423">
        <f t="shared" ref="CW2164" si="5465">IF(V2164="",0,V2164)</f>
        <v>0</v>
      </c>
      <c r="CX2164" s="423">
        <f t="shared" ref="CX2164" si="5466">IF(W2164="",0,W2164)</f>
        <v>0</v>
      </c>
      <c r="CY2164" s="423">
        <f t="shared" ref="CY2164" si="5467">IF(X2164="",0,X2164)</f>
        <v>0</v>
      </c>
      <c r="CZ2164" s="423">
        <f t="shared" ref="CZ2164" si="5468">IF(Y2164="",0,Y2164)</f>
        <v>0</v>
      </c>
      <c r="DA2164" s="423">
        <f t="shared" ref="DA2164" si="5469">IF(Z2164="",0,Z2164)</f>
        <v>0</v>
      </c>
      <c r="DB2164" s="423">
        <f t="shared" ref="DB2164" si="5470">IF(AA2164="",0,AA2164)</f>
        <v>0</v>
      </c>
      <c r="DC2164" s="423">
        <f t="shared" ref="DC2164" si="5471">IF(AB2164="",0,AB2164)</f>
        <v>0</v>
      </c>
      <c r="DD2164" s="423">
        <f t="shared" ref="DD2164" si="5472">IF(AC2164="",0,AC2164)</f>
        <v>0</v>
      </c>
      <c r="DE2164" s="423">
        <f t="shared" ref="DE2164" si="5473">IF(AD2164="",0,AD2164)</f>
        <v>0</v>
      </c>
      <c r="DG2164" s="610"/>
      <c r="DH2164" s="611"/>
      <c r="DI2164" s="415"/>
      <c r="DJ2164" s="416"/>
      <c r="DK2164" s="416"/>
      <c r="DL2164" s="416"/>
      <c r="DM2164" s="416"/>
      <c r="DN2164" s="416"/>
      <c r="DO2164" s="416"/>
      <c r="DP2164" s="416"/>
      <c r="DQ2164" s="416"/>
      <c r="DR2164" s="416"/>
      <c r="DS2164" s="416"/>
      <c r="DT2164" s="416"/>
      <c r="DU2164" s="416"/>
      <c r="DV2164" s="416"/>
      <c r="DW2164" s="416"/>
      <c r="DX2164" s="416"/>
      <c r="DY2164" s="416"/>
      <c r="DZ2164" s="416"/>
      <c r="EA2164" s="416"/>
      <c r="EB2164" s="416"/>
      <c r="EC2164" s="416"/>
      <c r="ED2164" s="416"/>
      <c r="EE2164" s="416"/>
      <c r="EF2164" s="416"/>
      <c r="EG2164" s="416"/>
      <c r="EH2164" s="416"/>
      <c r="EI2164" s="416"/>
      <c r="EJ2164" s="416"/>
      <c r="EK2164" s="416"/>
      <c r="EL2164" s="417"/>
    </row>
    <row r="2165" spans="1:180" ht="36" customHeight="1" x14ac:dyDescent="0.25">
      <c r="A2165" s="60"/>
      <c r="B2165" s="60"/>
      <c r="C2165" s="782"/>
      <c r="D2165" s="742"/>
      <c r="E2165" s="743"/>
      <c r="F2165" s="714" t="s">
        <v>588</v>
      </c>
      <c r="G2165" s="715"/>
      <c r="H2165" s="188"/>
      <c r="I2165" s="700" t="s">
        <v>584</v>
      </c>
      <c r="J2165" s="700"/>
      <c r="K2165" s="700"/>
      <c r="L2165" s="701"/>
      <c r="M2165" s="864"/>
      <c r="N2165" s="865"/>
      <c r="O2165" s="864"/>
      <c r="P2165" s="865"/>
      <c r="Q2165" s="864"/>
      <c r="R2165" s="865"/>
      <c r="S2165" s="868"/>
      <c r="T2165" s="869"/>
      <c r="U2165" s="280"/>
      <c r="V2165" s="280"/>
      <c r="W2165" s="628"/>
      <c r="X2165" s="628"/>
      <c r="Y2165" s="281"/>
      <c r="Z2165" s="281"/>
      <c r="AA2165" s="628"/>
      <c r="AB2165" s="628"/>
      <c r="AC2165" s="281"/>
      <c r="AD2165" s="281"/>
      <c r="AE2165" s="60"/>
      <c r="AF2165" s="259"/>
      <c r="AG2165" s="374">
        <f t="shared" si="5381"/>
        <v>18</v>
      </c>
      <c r="AH2165" s="399"/>
      <c r="AK2165" s="412">
        <f t="shared" si="5382"/>
        <v>0</v>
      </c>
      <c r="AL2165" s="379">
        <f t="shared" si="5375"/>
        <v>0</v>
      </c>
      <c r="AM2165" s="380">
        <f t="shared" si="5383"/>
        <v>0</v>
      </c>
      <c r="AN2165" s="292">
        <f t="shared" si="5384"/>
        <v>0</v>
      </c>
      <c r="AO2165" s="388">
        <f t="shared" si="5385"/>
        <v>0</v>
      </c>
      <c r="AP2165" s="379">
        <f t="shared" si="5376"/>
        <v>0</v>
      </c>
      <c r="AQ2165" s="380">
        <f t="shared" si="5386"/>
        <v>0</v>
      </c>
      <c r="AR2165" s="317">
        <f t="shared" si="5387"/>
        <v>0</v>
      </c>
      <c r="AS2165" s="388">
        <f t="shared" si="5388"/>
        <v>0</v>
      </c>
      <c r="AT2165" s="379">
        <f t="shared" si="5377"/>
        <v>0</v>
      </c>
      <c r="AU2165" s="380">
        <f t="shared" si="5389"/>
        <v>0</v>
      </c>
      <c r="AV2165" s="317">
        <f t="shared" si="5390"/>
        <v>0</v>
      </c>
      <c r="AW2165" s="388">
        <f t="shared" si="5391"/>
        <v>0</v>
      </c>
      <c r="AX2165" s="379">
        <f t="shared" si="5378"/>
        <v>0</v>
      </c>
      <c r="AY2165" s="380">
        <f t="shared" si="5392"/>
        <v>0</v>
      </c>
      <c r="AZ2165" s="292">
        <f t="shared" si="5393"/>
        <v>0</v>
      </c>
      <c r="BA2165" s="388">
        <f t="shared" si="5394"/>
        <v>0</v>
      </c>
      <c r="BB2165" s="379">
        <f t="shared" si="5379"/>
        <v>0</v>
      </c>
      <c r="BC2165" s="380">
        <f t="shared" si="5395"/>
        <v>0</v>
      </c>
      <c r="BD2165" s="292">
        <f t="shared" si="5396"/>
        <v>0</v>
      </c>
      <c r="BE2165" s="388">
        <f t="shared" si="5397"/>
        <v>0</v>
      </c>
      <c r="BF2165" s="379">
        <f t="shared" si="5380"/>
        <v>0</v>
      </c>
      <c r="BG2165" s="380">
        <f t="shared" si="5398"/>
        <v>0</v>
      </c>
      <c r="BH2165" s="292">
        <f t="shared" si="5399"/>
        <v>0</v>
      </c>
      <c r="CA2165" s="299" t="s">
        <v>1917</v>
      </c>
      <c r="CB2165" s="421"/>
      <c r="CC2165" s="375"/>
      <c r="CD2165" s="375"/>
      <c r="CE2165" s="375"/>
      <c r="CF2165" s="375"/>
      <c r="CG2165" s="375"/>
      <c r="CH2165" s="375"/>
      <c r="CI2165" s="375"/>
      <c r="CJ2165" s="375"/>
      <c r="CK2165" s="375"/>
      <c r="CL2165" s="375"/>
      <c r="CM2165" s="375"/>
      <c r="CN2165" s="301">
        <f t="shared" ref="CN2165" si="5474">SUM(M2165:M2168)</f>
        <v>0</v>
      </c>
      <c r="CO2165" s="301">
        <f t="shared" ref="CO2165" si="5475">SUM(N2165:N2168)</f>
        <v>0</v>
      </c>
      <c r="CP2165" s="301">
        <f t="shared" ref="CP2165" si="5476">SUM(O2165:O2168)</f>
        <v>0</v>
      </c>
      <c r="CQ2165" s="301">
        <f t="shared" ref="CQ2165" si="5477">SUM(P2165:P2168)</f>
        <v>0</v>
      </c>
      <c r="CR2165" s="301">
        <f t="shared" ref="CR2165" si="5478">SUM(Q2165:Q2168)</f>
        <v>0</v>
      </c>
      <c r="CS2165" s="301">
        <f t="shared" ref="CS2165" si="5479">SUM(R2165:R2168)</f>
        <v>0</v>
      </c>
      <c r="CT2165" s="301">
        <f t="shared" ref="CT2165" si="5480">SUM(S2165:S2168)</f>
        <v>0</v>
      </c>
      <c r="CU2165" s="301">
        <f t="shared" ref="CU2165" si="5481">SUM(T2165:T2168)</f>
        <v>0</v>
      </c>
      <c r="CV2165" s="301">
        <f t="shared" ref="CV2165" si="5482">SUM(U2165:U2168)</f>
        <v>0</v>
      </c>
      <c r="CW2165" s="301">
        <f t="shared" ref="CW2165" si="5483">SUM(V2165:V2168)</f>
        <v>0</v>
      </c>
      <c r="CX2165" s="301">
        <f t="shared" ref="CX2165" si="5484">SUM(W2165:W2168)</f>
        <v>0</v>
      </c>
      <c r="CY2165" s="301">
        <f t="shared" ref="CY2165" si="5485">SUM(X2165:X2168)</f>
        <v>0</v>
      </c>
      <c r="CZ2165" s="301">
        <f t="shared" ref="CZ2165" si="5486">SUM(Y2165:Y2168)</f>
        <v>0</v>
      </c>
      <c r="DA2165" s="301">
        <f t="shared" ref="DA2165" si="5487">SUM(Z2165:Z2168)</f>
        <v>0</v>
      </c>
      <c r="DB2165" s="301">
        <f t="shared" ref="DB2165" si="5488">SUM(AA2165:AA2168)</f>
        <v>0</v>
      </c>
      <c r="DC2165" s="301">
        <f t="shared" ref="DC2165" si="5489">SUM(AB2165:AB2168)</f>
        <v>0</v>
      </c>
      <c r="DD2165" s="301">
        <f t="shared" ref="DD2165" si="5490">SUM(AC2165:AC2168)</f>
        <v>0</v>
      </c>
      <c r="DE2165" s="301">
        <f t="shared" ref="DE2165" si="5491">SUM(AD2165:AD2168)</f>
        <v>0</v>
      </c>
      <c r="DG2165" s="612"/>
      <c r="DH2165" s="613"/>
      <c r="DI2165" s="415"/>
      <c r="DJ2165" s="416"/>
      <c r="DK2165" s="416"/>
      <c r="DL2165" s="416"/>
      <c r="DM2165" s="416"/>
      <c r="DN2165" s="416"/>
      <c r="DO2165" s="416"/>
      <c r="DP2165" s="416"/>
      <c r="DQ2165" s="416"/>
      <c r="DR2165" s="416"/>
      <c r="DS2165" s="416"/>
      <c r="DT2165" s="416"/>
      <c r="DU2165" s="416"/>
      <c r="DV2165" s="416"/>
      <c r="DW2165" s="416"/>
      <c r="DX2165" s="416"/>
      <c r="DY2165" s="416"/>
      <c r="DZ2165" s="416"/>
      <c r="EA2165" s="416"/>
      <c r="EB2165" s="416"/>
      <c r="EC2165" s="416"/>
      <c r="ED2165" s="416"/>
      <c r="EE2165" s="416"/>
      <c r="EF2165" s="416"/>
      <c r="EG2165" s="416"/>
      <c r="EH2165" s="416"/>
      <c r="EI2165" s="416"/>
      <c r="EJ2165" s="416"/>
      <c r="EK2165" s="416"/>
      <c r="EL2165" s="417"/>
    </row>
    <row r="2166" spans="1:180" ht="24" customHeight="1" x14ac:dyDescent="0.25">
      <c r="A2166" s="60"/>
      <c r="B2166" s="60"/>
      <c r="C2166" s="782"/>
      <c r="D2166" s="742"/>
      <c r="E2166" s="743"/>
      <c r="F2166" s="714" t="s">
        <v>589</v>
      </c>
      <c r="G2166" s="715"/>
      <c r="H2166" s="188"/>
      <c r="I2166" s="700" t="s">
        <v>585</v>
      </c>
      <c r="J2166" s="700"/>
      <c r="K2166" s="700"/>
      <c r="L2166" s="701"/>
      <c r="M2166" s="864"/>
      <c r="N2166" s="865"/>
      <c r="O2166" s="864"/>
      <c r="P2166" s="865"/>
      <c r="Q2166" s="864"/>
      <c r="R2166" s="865"/>
      <c r="S2166" s="868"/>
      <c r="T2166" s="869"/>
      <c r="U2166" s="280"/>
      <c r="V2166" s="280"/>
      <c r="W2166" s="628"/>
      <c r="X2166" s="628"/>
      <c r="Y2166" s="281"/>
      <c r="Z2166" s="281"/>
      <c r="AA2166" s="628"/>
      <c r="AB2166" s="628"/>
      <c r="AC2166" s="281"/>
      <c r="AD2166" s="281"/>
      <c r="AE2166" s="60"/>
      <c r="AF2166" s="259"/>
      <c r="AG2166" s="374">
        <f t="shared" si="5381"/>
        <v>18</v>
      </c>
      <c r="AH2166" s="399"/>
      <c r="AK2166" s="412">
        <f t="shared" si="5382"/>
        <v>0</v>
      </c>
      <c r="AL2166" s="379">
        <f t="shared" si="5375"/>
        <v>0</v>
      </c>
      <c r="AM2166" s="380">
        <f t="shared" si="5383"/>
        <v>0</v>
      </c>
      <c r="AN2166" s="292">
        <f t="shared" si="5384"/>
        <v>0</v>
      </c>
      <c r="AO2166" s="388">
        <f t="shared" si="5385"/>
        <v>0</v>
      </c>
      <c r="AP2166" s="379">
        <f t="shared" si="5376"/>
        <v>0</v>
      </c>
      <c r="AQ2166" s="380">
        <f t="shared" si="5386"/>
        <v>0</v>
      </c>
      <c r="AR2166" s="317">
        <f t="shared" si="5387"/>
        <v>0</v>
      </c>
      <c r="AS2166" s="388">
        <f t="shared" si="5388"/>
        <v>0</v>
      </c>
      <c r="AT2166" s="379">
        <f t="shared" si="5377"/>
        <v>0</v>
      </c>
      <c r="AU2166" s="380">
        <f t="shared" si="5389"/>
        <v>0</v>
      </c>
      <c r="AV2166" s="317">
        <f t="shared" si="5390"/>
        <v>0</v>
      </c>
      <c r="AW2166" s="388">
        <f t="shared" si="5391"/>
        <v>0</v>
      </c>
      <c r="AX2166" s="379">
        <f t="shared" si="5378"/>
        <v>0</v>
      </c>
      <c r="AY2166" s="380">
        <f t="shared" si="5392"/>
        <v>0</v>
      </c>
      <c r="AZ2166" s="292">
        <f t="shared" si="5393"/>
        <v>0</v>
      </c>
      <c r="BA2166" s="388">
        <f t="shared" si="5394"/>
        <v>0</v>
      </c>
      <c r="BB2166" s="379">
        <f t="shared" si="5379"/>
        <v>0</v>
      </c>
      <c r="BC2166" s="380">
        <f t="shared" si="5395"/>
        <v>0</v>
      </c>
      <c r="BD2166" s="292">
        <f t="shared" si="5396"/>
        <v>0</v>
      </c>
      <c r="BE2166" s="388">
        <f t="shared" si="5397"/>
        <v>0</v>
      </c>
      <c r="BF2166" s="379">
        <f t="shared" si="5380"/>
        <v>0</v>
      </c>
      <c r="BG2166" s="380">
        <f t="shared" si="5398"/>
        <v>0</v>
      </c>
      <c r="BH2166" s="292">
        <f t="shared" si="5399"/>
        <v>0</v>
      </c>
      <c r="CA2166" s="299" t="s">
        <v>1910</v>
      </c>
      <c r="CB2166" s="421"/>
      <c r="CC2166" s="375"/>
      <c r="CD2166" s="375"/>
      <c r="CE2166" s="375"/>
      <c r="CF2166" s="375"/>
      <c r="CG2166" s="375"/>
      <c r="CH2166" s="375"/>
      <c r="CI2166" s="375"/>
      <c r="CJ2166" s="375"/>
      <c r="CK2166" s="375"/>
      <c r="CL2166" s="375"/>
      <c r="CM2166" s="375"/>
      <c r="CN2166" s="422">
        <f t="shared" ref="CN2166" si="5492">IF(CN2164="NA",COUNTIF(M2165:M2168,"NA"),COUNTIF(M2165:M2168,"NS"))</f>
        <v>0</v>
      </c>
      <c r="CO2166" s="422">
        <f t="shared" ref="CO2166" si="5493">IF(CO2164="NA",COUNTIF(N2165:N2168,"NA"),COUNTIF(N2165:N2168,"NS"))</f>
        <v>0</v>
      </c>
      <c r="CP2166" s="422">
        <f t="shared" ref="CP2166" si="5494">IF(CP2164="NA",COUNTIF(O2165:O2168,"NA"),COUNTIF(O2165:O2168,"NS"))</f>
        <v>0</v>
      </c>
      <c r="CQ2166" s="422">
        <f t="shared" ref="CQ2166" si="5495">IF(CQ2164="NA",COUNTIF(P2165:P2168,"NA"),COUNTIF(P2165:P2168,"NS"))</f>
        <v>0</v>
      </c>
      <c r="CR2166" s="422">
        <f t="shared" ref="CR2166" si="5496">IF(CR2164="NA",COUNTIF(Q2165:Q2168,"NA"),COUNTIF(Q2165:Q2168,"NS"))</f>
        <v>0</v>
      </c>
      <c r="CS2166" s="422">
        <f t="shared" ref="CS2166" si="5497">IF(CS2164="NA",COUNTIF(R2165:R2168,"NA"),COUNTIF(R2165:R2168,"NS"))</f>
        <v>0</v>
      </c>
      <c r="CT2166" s="422">
        <f t="shared" ref="CT2166" si="5498">IF(CT2164="NA",COUNTIF(S2165:S2168,"NA"),COUNTIF(S2165:S2168,"NS"))</f>
        <v>0</v>
      </c>
      <c r="CU2166" s="422">
        <f t="shared" ref="CU2166" si="5499">IF(CU2164="NA",COUNTIF(T2165:T2168,"NA"),COUNTIF(T2165:T2168,"NS"))</f>
        <v>0</v>
      </c>
      <c r="CV2166" s="422">
        <f t="shared" ref="CV2166" si="5500">IF(CV2164="NA",COUNTIF(U2165:U2168,"NA"),COUNTIF(U2165:U2168,"NS"))</f>
        <v>0</v>
      </c>
      <c r="CW2166" s="422">
        <f t="shared" ref="CW2166" si="5501">IF(CW2164="NA",COUNTIF(V2165:V2168,"NA"),COUNTIF(V2165:V2168,"NS"))</f>
        <v>0</v>
      </c>
      <c r="CX2166" s="422">
        <f t="shared" ref="CX2166" si="5502">IF(CX2164="NA",COUNTIF(W2165:W2168,"NA"),COUNTIF(W2165:W2168,"NS"))</f>
        <v>0</v>
      </c>
      <c r="CY2166" s="422">
        <f t="shared" ref="CY2166" si="5503">IF(CY2164="NA",COUNTIF(X2165:X2168,"NA"),COUNTIF(X2165:X2168,"NS"))</f>
        <v>0</v>
      </c>
      <c r="CZ2166" s="422">
        <f t="shared" ref="CZ2166" si="5504">IF(CZ2164="NA",COUNTIF(Y2165:Y2168,"NA"),COUNTIF(Y2165:Y2168,"NS"))</f>
        <v>0</v>
      </c>
      <c r="DA2166" s="422">
        <f t="shared" ref="DA2166" si="5505">IF(DA2164="NA",COUNTIF(Z2165:Z2168,"NA"),COUNTIF(Z2165:Z2168,"NS"))</f>
        <v>0</v>
      </c>
      <c r="DB2166" s="422">
        <f t="shared" ref="DB2166" si="5506">IF(DB2164="NA",COUNTIF(AA2165:AA2168,"NA"),COUNTIF(AA2165:AA2168,"NS"))</f>
        <v>0</v>
      </c>
      <c r="DC2166" s="422">
        <f t="shared" ref="DC2166" si="5507">IF(DC2164="NA",COUNTIF(AB2165:AB2168,"NA"),COUNTIF(AB2165:AB2168,"NS"))</f>
        <v>0</v>
      </c>
      <c r="DD2166" s="422">
        <f t="shared" ref="DD2166" si="5508">IF(DD2164="NA",COUNTIF(AC2165:AC2168,"NA"),COUNTIF(AC2165:AC2168,"NS"))</f>
        <v>0</v>
      </c>
      <c r="DE2166" s="422">
        <f t="shared" ref="DE2166" si="5509">IF(DE2164="NA",COUNTIF(AD2165:AD2168,"NA"),COUNTIF(AD2165:AD2168,"NS"))</f>
        <v>0</v>
      </c>
      <c r="DG2166" s="612"/>
      <c r="DH2166" s="613"/>
      <c r="DI2166" s="415"/>
      <c r="DJ2166" s="416"/>
      <c r="DK2166" s="416"/>
      <c r="DL2166" s="416"/>
      <c r="DM2166" s="416"/>
      <c r="DN2166" s="416"/>
      <c r="DO2166" s="416"/>
      <c r="DP2166" s="416"/>
      <c r="DQ2166" s="416"/>
      <c r="DR2166" s="416"/>
      <c r="DS2166" s="416"/>
      <c r="DT2166" s="416"/>
      <c r="DU2166" s="416"/>
      <c r="DV2166" s="416"/>
      <c r="DW2166" s="416"/>
      <c r="DX2166" s="416"/>
      <c r="DY2166" s="416"/>
      <c r="DZ2166" s="416"/>
      <c r="EA2166" s="416"/>
      <c r="EB2166" s="416"/>
      <c r="EC2166" s="416"/>
      <c r="ED2166" s="416"/>
      <c r="EE2166" s="416"/>
      <c r="EF2166" s="416"/>
      <c r="EG2166" s="416"/>
      <c r="EH2166" s="416"/>
      <c r="EI2166" s="416"/>
      <c r="EJ2166" s="416"/>
      <c r="EK2166" s="416"/>
      <c r="EL2166" s="417"/>
    </row>
    <row r="2167" spans="1:180" ht="48" customHeight="1" x14ac:dyDescent="0.25">
      <c r="A2167" s="60"/>
      <c r="B2167" s="60"/>
      <c r="C2167" s="782"/>
      <c r="D2167" s="742"/>
      <c r="E2167" s="743"/>
      <c r="F2167" s="714" t="s">
        <v>590</v>
      </c>
      <c r="G2167" s="715"/>
      <c r="H2167" s="188"/>
      <c r="I2167" s="700" t="s">
        <v>586</v>
      </c>
      <c r="J2167" s="700"/>
      <c r="K2167" s="700"/>
      <c r="L2167" s="701"/>
      <c r="M2167" s="864"/>
      <c r="N2167" s="865"/>
      <c r="O2167" s="864"/>
      <c r="P2167" s="865"/>
      <c r="Q2167" s="864"/>
      <c r="R2167" s="865"/>
      <c r="S2167" s="868"/>
      <c r="T2167" s="869"/>
      <c r="U2167" s="280"/>
      <c r="V2167" s="280"/>
      <c r="W2167" s="628"/>
      <c r="X2167" s="628"/>
      <c r="Y2167" s="281"/>
      <c r="Z2167" s="281"/>
      <c r="AA2167" s="628"/>
      <c r="AB2167" s="628"/>
      <c r="AC2167" s="281"/>
      <c r="AD2167" s="281"/>
      <c r="AE2167" s="60"/>
      <c r="AF2167" s="259"/>
      <c r="AG2167" s="374">
        <f t="shared" si="5381"/>
        <v>18</v>
      </c>
      <c r="AH2167" s="399"/>
      <c r="AK2167" s="412">
        <f t="shared" si="5382"/>
        <v>0</v>
      </c>
      <c r="AL2167" s="379">
        <f t="shared" si="5375"/>
        <v>0</v>
      </c>
      <c r="AM2167" s="380">
        <f t="shared" si="5383"/>
        <v>0</v>
      </c>
      <c r="AN2167" s="292">
        <f t="shared" si="5384"/>
        <v>0</v>
      </c>
      <c r="AO2167" s="388">
        <f t="shared" si="5385"/>
        <v>0</v>
      </c>
      <c r="AP2167" s="379">
        <f t="shared" si="5376"/>
        <v>0</v>
      </c>
      <c r="AQ2167" s="380">
        <f t="shared" si="5386"/>
        <v>0</v>
      </c>
      <c r="AR2167" s="317">
        <f t="shared" si="5387"/>
        <v>0</v>
      </c>
      <c r="AS2167" s="388">
        <f t="shared" si="5388"/>
        <v>0</v>
      </c>
      <c r="AT2167" s="379">
        <f t="shared" si="5377"/>
        <v>0</v>
      </c>
      <c r="AU2167" s="380">
        <f t="shared" si="5389"/>
        <v>0</v>
      </c>
      <c r="AV2167" s="317">
        <f t="shared" si="5390"/>
        <v>0</v>
      </c>
      <c r="AW2167" s="388">
        <f t="shared" si="5391"/>
        <v>0</v>
      </c>
      <c r="AX2167" s="379">
        <f t="shared" si="5378"/>
        <v>0</v>
      </c>
      <c r="AY2167" s="380">
        <f t="shared" si="5392"/>
        <v>0</v>
      </c>
      <c r="AZ2167" s="292">
        <f t="shared" si="5393"/>
        <v>0</v>
      </c>
      <c r="BA2167" s="388">
        <f t="shared" si="5394"/>
        <v>0</v>
      </c>
      <c r="BB2167" s="379">
        <f t="shared" si="5379"/>
        <v>0</v>
      </c>
      <c r="BC2167" s="380">
        <f t="shared" si="5395"/>
        <v>0</v>
      </c>
      <c r="BD2167" s="292">
        <f t="shared" si="5396"/>
        <v>0</v>
      </c>
      <c r="BE2167" s="388">
        <f t="shared" si="5397"/>
        <v>0</v>
      </c>
      <c r="BF2167" s="379">
        <f t="shared" si="5380"/>
        <v>0</v>
      </c>
      <c r="BG2167" s="380">
        <f t="shared" si="5398"/>
        <v>0</v>
      </c>
      <c r="BH2167" s="292">
        <f t="shared" si="5399"/>
        <v>0</v>
      </c>
      <c r="CA2167" s="299" t="s">
        <v>1918</v>
      </c>
      <c r="CB2167" s="398"/>
      <c r="CC2167" s="375"/>
      <c r="CD2167" s="375"/>
      <c r="CE2167" s="375"/>
      <c r="CF2167" s="375"/>
      <c r="CG2167" s="375"/>
      <c r="CH2167" s="375"/>
      <c r="CI2167" s="375"/>
      <c r="CJ2167" s="375"/>
      <c r="CK2167" s="375"/>
      <c r="CL2167" s="375"/>
      <c r="CM2167" s="375"/>
      <c r="CN2167" s="425">
        <f t="shared" ref="CN2167:DD2167" si="5510">IF(OR(AND(CN2164=0,CN2166&gt;0),AND(CN2164="NS",CN2165&gt;0),AND(CN2164="NS",CN2165=0,CN2166=0)),1,IF(OR(AND(CN2166&gt;=2,CN2165&lt;CN2164),AND(CN2164="NS",CN2165=0,CN2166&gt;0),OR(CN2164=CN2165,AND(CN2164="",CN2166=0,CN2165=0))),0,1))</f>
        <v>0</v>
      </c>
      <c r="CO2167" s="425">
        <f t="shared" si="5510"/>
        <v>0</v>
      </c>
      <c r="CP2167" s="425">
        <f t="shared" si="5510"/>
        <v>0</v>
      </c>
      <c r="CQ2167" s="425">
        <f t="shared" si="5510"/>
        <v>0</v>
      </c>
      <c r="CR2167" s="425">
        <f t="shared" si="5510"/>
        <v>0</v>
      </c>
      <c r="CS2167" s="425">
        <f t="shared" si="5510"/>
        <v>0</v>
      </c>
      <c r="CT2167" s="425">
        <f t="shared" si="5510"/>
        <v>0</v>
      </c>
      <c r="CU2167" s="425">
        <f t="shared" si="5510"/>
        <v>0</v>
      </c>
      <c r="CV2167" s="425">
        <f t="shared" si="5510"/>
        <v>0</v>
      </c>
      <c r="CW2167" s="425">
        <f t="shared" si="5510"/>
        <v>0</v>
      </c>
      <c r="CX2167" s="425">
        <f t="shared" si="5510"/>
        <v>0</v>
      </c>
      <c r="CY2167" s="425">
        <f t="shared" si="5510"/>
        <v>0</v>
      </c>
      <c r="CZ2167" s="425">
        <f t="shared" si="5510"/>
        <v>0</v>
      </c>
      <c r="DA2167" s="425">
        <f t="shared" si="5510"/>
        <v>0</v>
      </c>
      <c r="DB2167" s="425">
        <f t="shared" si="5510"/>
        <v>0</v>
      </c>
      <c r="DC2167" s="425">
        <f t="shared" si="5510"/>
        <v>0</v>
      </c>
      <c r="DD2167" s="425">
        <f t="shared" si="5510"/>
        <v>0</v>
      </c>
      <c r="DE2167" s="425">
        <f t="shared" ref="DE2167" si="5511">IF(OR(AND(DE2164=0,DE2166&gt;0),AND(DE2164="NS",DE2165&gt;0),AND(DE2164="NS",DE2165=0,DE2166=0)),1,IF(OR(AND(DE2166&gt;=2,DE2165&lt;DE2164),AND(DE2164="NS",DE2165=0,DE2166&gt;0),OR(DE2164=DE2165,AND(DE2164="",DE2166=0,DE2165=0))),0,1))</f>
        <v>0</v>
      </c>
      <c r="DF2167" s="400">
        <f>SUM(CN2167:DE2167)</f>
        <v>0</v>
      </c>
      <c r="DG2167" s="651" t="s">
        <v>594</v>
      </c>
      <c r="DH2167" s="652"/>
      <c r="DI2167" s="418" t="s">
        <v>1909</v>
      </c>
      <c r="DJ2167" s="419"/>
      <c r="DK2167" s="419"/>
      <c r="DL2167" s="419"/>
      <c r="DM2167" s="419"/>
      <c r="DN2167" s="419"/>
      <c r="DO2167" s="419"/>
      <c r="DP2167" s="419"/>
      <c r="DQ2167" s="419"/>
      <c r="DR2167" s="419"/>
      <c r="DS2167" s="419"/>
      <c r="DT2167" s="419"/>
      <c r="DU2167" s="419">
        <f t="shared" ref="DU2167:DZ2167" si="5512">M2170</f>
        <v>0</v>
      </c>
      <c r="DV2167" s="419">
        <f t="shared" si="5512"/>
        <v>0</v>
      </c>
      <c r="DW2167" s="419">
        <f t="shared" si="5512"/>
        <v>0</v>
      </c>
      <c r="DX2167" s="419">
        <f t="shared" si="5512"/>
        <v>0</v>
      </c>
      <c r="DY2167" s="419">
        <f t="shared" si="5512"/>
        <v>0</v>
      </c>
      <c r="DZ2167" s="419">
        <f t="shared" si="5512"/>
        <v>0</v>
      </c>
      <c r="EA2167" s="419">
        <f t="shared" ref="EA2167:EL2167" si="5513">S2170</f>
        <v>0</v>
      </c>
      <c r="EB2167" s="419">
        <f t="shared" si="5513"/>
        <v>0</v>
      </c>
      <c r="EC2167" s="419">
        <f t="shared" si="5513"/>
        <v>0</v>
      </c>
      <c r="ED2167" s="419">
        <f t="shared" si="5513"/>
        <v>0</v>
      </c>
      <c r="EE2167" s="419">
        <f t="shared" si="5513"/>
        <v>0</v>
      </c>
      <c r="EF2167" s="419">
        <f t="shared" si="5513"/>
        <v>0</v>
      </c>
      <c r="EG2167" s="419">
        <f t="shared" si="5513"/>
        <v>0</v>
      </c>
      <c r="EH2167" s="419">
        <f t="shared" si="5513"/>
        <v>0</v>
      </c>
      <c r="EI2167" s="419">
        <f t="shared" si="5513"/>
        <v>0</v>
      </c>
      <c r="EJ2167" s="419">
        <f t="shared" si="5513"/>
        <v>0</v>
      </c>
      <c r="EK2167" s="419">
        <f t="shared" si="5513"/>
        <v>0</v>
      </c>
      <c r="EL2167" s="420">
        <f t="shared" si="5513"/>
        <v>0</v>
      </c>
    </row>
    <row r="2168" spans="1:180" ht="60" customHeight="1" x14ac:dyDescent="0.25">
      <c r="A2168" s="60"/>
      <c r="B2168" s="60"/>
      <c r="C2168" s="782"/>
      <c r="D2168" s="742"/>
      <c r="E2168" s="743"/>
      <c r="F2168" s="714" t="s">
        <v>591</v>
      </c>
      <c r="G2168" s="715"/>
      <c r="H2168" s="188"/>
      <c r="I2168" s="700" t="s">
        <v>587</v>
      </c>
      <c r="J2168" s="700"/>
      <c r="K2168" s="700"/>
      <c r="L2168" s="701"/>
      <c r="M2168" s="864"/>
      <c r="N2168" s="865"/>
      <c r="O2168" s="864"/>
      <c r="P2168" s="865"/>
      <c r="Q2168" s="864"/>
      <c r="R2168" s="865"/>
      <c r="S2168" s="868"/>
      <c r="T2168" s="869"/>
      <c r="U2168" s="280"/>
      <c r="V2168" s="280"/>
      <c r="W2168" s="628"/>
      <c r="X2168" s="628"/>
      <c r="Y2168" s="281"/>
      <c r="Z2168" s="281"/>
      <c r="AA2168" s="628"/>
      <c r="AB2168" s="628"/>
      <c r="AC2168" s="281"/>
      <c r="AD2168" s="281"/>
      <c r="AE2168" s="60"/>
      <c r="AF2168" s="259"/>
      <c r="AG2168" s="374">
        <f t="shared" si="5381"/>
        <v>18</v>
      </c>
      <c r="AH2168" s="399"/>
      <c r="AK2168" s="412">
        <f t="shared" si="5382"/>
        <v>0</v>
      </c>
      <c r="AL2168" s="379">
        <f t="shared" si="5375"/>
        <v>0</v>
      </c>
      <c r="AM2168" s="380">
        <f t="shared" si="5383"/>
        <v>0</v>
      </c>
      <c r="AN2168" s="292">
        <f t="shared" si="5384"/>
        <v>0</v>
      </c>
      <c r="AO2168" s="388">
        <f t="shared" si="5385"/>
        <v>0</v>
      </c>
      <c r="AP2168" s="379">
        <f t="shared" si="5376"/>
        <v>0</v>
      </c>
      <c r="AQ2168" s="380">
        <f t="shared" si="5386"/>
        <v>0</v>
      </c>
      <c r="AR2168" s="317">
        <f t="shared" si="5387"/>
        <v>0</v>
      </c>
      <c r="AS2168" s="388">
        <f t="shared" si="5388"/>
        <v>0</v>
      </c>
      <c r="AT2168" s="379">
        <f t="shared" si="5377"/>
        <v>0</v>
      </c>
      <c r="AU2168" s="380">
        <f t="shared" si="5389"/>
        <v>0</v>
      </c>
      <c r="AV2168" s="317">
        <f t="shared" si="5390"/>
        <v>0</v>
      </c>
      <c r="AW2168" s="388">
        <f t="shared" si="5391"/>
        <v>0</v>
      </c>
      <c r="AX2168" s="379">
        <f t="shared" si="5378"/>
        <v>0</v>
      </c>
      <c r="AY2168" s="380">
        <f t="shared" si="5392"/>
        <v>0</v>
      </c>
      <c r="AZ2168" s="292">
        <f t="shared" si="5393"/>
        <v>0</v>
      </c>
      <c r="BA2168" s="388">
        <f t="shared" si="5394"/>
        <v>0</v>
      </c>
      <c r="BB2168" s="379">
        <f t="shared" si="5379"/>
        <v>0</v>
      </c>
      <c r="BC2168" s="380">
        <f t="shared" si="5395"/>
        <v>0</v>
      </c>
      <c r="BD2168" s="292">
        <f t="shared" si="5396"/>
        <v>0</v>
      </c>
      <c r="BE2168" s="388">
        <f t="shared" si="5397"/>
        <v>0</v>
      </c>
      <c r="BF2168" s="379">
        <f t="shared" si="5380"/>
        <v>0</v>
      </c>
      <c r="BG2168" s="380">
        <f t="shared" si="5398"/>
        <v>0</v>
      </c>
      <c r="BH2168" s="292">
        <f t="shared" si="5399"/>
        <v>0</v>
      </c>
      <c r="CA2168" s="413"/>
      <c r="CB2168" s="398"/>
      <c r="CC2168" s="398"/>
      <c r="CD2168" s="398"/>
      <c r="CE2168" s="398"/>
      <c r="CF2168" s="398"/>
      <c r="CG2168" s="398"/>
      <c r="CH2168" s="398"/>
      <c r="CI2168" s="398"/>
      <c r="CJ2168" s="398"/>
      <c r="CK2168" s="398"/>
      <c r="CL2168" s="398"/>
      <c r="CM2168" s="398"/>
      <c r="CN2168" s="398"/>
      <c r="CO2168" s="398"/>
      <c r="CP2168" s="398"/>
      <c r="CQ2168" s="398"/>
      <c r="CR2168" s="398"/>
      <c r="CS2168" s="398"/>
      <c r="CT2168" s="398"/>
      <c r="CU2168" s="398"/>
      <c r="CV2168" s="398"/>
      <c r="CW2168" s="398"/>
      <c r="CX2168" s="398"/>
      <c r="CY2168" s="398"/>
      <c r="CZ2168" s="398"/>
      <c r="DA2168" s="398"/>
      <c r="DB2168" s="398"/>
      <c r="DC2168" s="398"/>
      <c r="DD2168" s="398"/>
      <c r="DE2168" s="414"/>
      <c r="DG2168" s="440"/>
      <c r="DH2168" s="441"/>
      <c r="DI2168" s="415" t="s">
        <v>1910</v>
      </c>
      <c r="DJ2168" s="416"/>
      <c r="DK2168" s="416"/>
      <c r="DL2168" s="416"/>
      <c r="DM2168" s="416"/>
      <c r="DN2168" s="416"/>
      <c r="DO2168" s="416"/>
      <c r="DP2168" s="416"/>
      <c r="DQ2168" s="416"/>
      <c r="DR2168" s="416"/>
      <c r="DS2168" s="416"/>
      <c r="DT2168" s="416"/>
      <c r="DU2168" s="416">
        <f t="shared" ref="DU2168:DZ2168" si="5514">COUNTIF(M2169,"NS")+COUNTIF(M2156:M2164,"NS")+COUNTIF(M2152:M2153,"NS")+COUNTIF(M2141:M2145,"NS")</f>
        <v>0</v>
      </c>
      <c r="DV2168" s="416">
        <f t="shared" si="5514"/>
        <v>0</v>
      </c>
      <c r="DW2168" s="416">
        <f t="shared" si="5514"/>
        <v>0</v>
      </c>
      <c r="DX2168" s="416">
        <f t="shared" si="5514"/>
        <v>0</v>
      </c>
      <c r="DY2168" s="416">
        <f t="shared" si="5514"/>
        <v>0</v>
      </c>
      <c r="DZ2168" s="416">
        <f t="shared" si="5514"/>
        <v>0</v>
      </c>
      <c r="EA2168" s="416">
        <f t="shared" ref="EA2168:EL2168" si="5515">COUNTIF(S2169,"NS")+COUNTIF(S2156:S2164,"NS")+COUNTIF(S2152:S2153,"NS")+COUNTIF(S2141:S2145,"NS")</f>
        <v>0</v>
      </c>
      <c r="EB2168" s="416">
        <f t="shared" si="5515"/>
        <v>0</v>
      </c>
      <c r="EC2168" s="416">
        <f t="shared" si="5515"/>
        <v>0</v>
      </c>
      <c r="ED2168" s="416">
        <f t="shared" si="5515"/>
        <v>0</v>
      </c>
      <c r="EE2168" s="416">
        <f t="shared" si="5515"/>
        <v>0</v>
      </c>
      <c r="EF2168" s="416">
        <f t="shared" si="5515"/>
        <v>0</v>
      </c>
      <c r="EG2168" s="416">
        <f t="shared" si="5515"/>
        <v>0</v>
      </c>
      <c r="EH2168" s="416">
        <f t="shared" si="5515"/>
        <v>0</v>
      </c>
      <c r="EI2168" s="416">
        <f t="shared" si="5515"/>
        <v>0</v>
      </c>
      <c r="EJ2168" s="416">
        <f t="shared" si="5515"/>
        <v>0</v>
      </c>
      <c r="EK2168" s="416">
        <f t="shared" si="5515"/>
        <v>0</v>
      </c>
      <c r="EL2168" s="417">
        <f t="shared" si="5515"/>
        <v>0</v>
      </c>
    </row>
    <row r="2169" spans="1:180" ht="24" customHeight="1" thickBot="1" x14ac:dyDescent="0.3">
      <c r="A2169" s="60"/>
      <c r="B2169" s="60"/>
      <c r="C2169" s="782"/>
      <c r="D2169" s="742"/>
      <c r="E2169" s="743"/>
      <c r="F2169" s="703" t="s">
        <v>592</v>
      </c>
      <c r="G2169" s="703"/>
      <c r="H2169" s="704" t="s">
        <v>593</v>
      </c>
      <c r="I2169" s="705"/>
      <c r="J2169" s="705"/>
      <c r="K2169" s="705"/>
      <c r="L2169" s="706"/>
      <c r="M2169" s="864"/>
      <c r="N2169" s="865"/>
      <c r="O2169" s="864"/>
      <c r="P2169" s="865"/>
      <c r="Q2169" s="864"/>
      <c r="R2169" s="865"/>
      <c r="S2169" s="868"/>
      <c r="T2169" s="869"/>
      <c r="U2169" s="280"/>
      <c r="V2169" s="280"/>
      <c r="W2169" s="628"/>
      <c r="X2169" s="628"/>
      <c r="Y2169" s="281"/>
      <c r="Z2169" s="281"/>
      <c r="AA2169" s="628"/>
      <c r="AB2169" s="628"/>
      <c r="AC2169" s="281"/>
      <c r="AD2169" s="281"/>
      <c r="AE2169" s="60"/>
      <c r="AF2169" s="259"/>
      <c r="AG2169" s="374">
        <f t="shared" si="5381"/>
        <v>18</v>
      </c>
      <c r="AH2169" s="399"/>
      <c r="AK2169" s="412">
        <f t="shared" si="5382"/>
        <v>0</v>
      </c>
      <c r="AL2169" s="379">
        <f t="shared" si="5375"/>
        <v>0</v>
      </c>
      <c r="AM2169" s="380">
        <f t="shared" si="5383"/>
        <v>0</v>
      </c>
      <c r="AN2169" s="292">
        <f t="shared" si="5384"/>
        <v>0</v>
      </c>
      <c r="AO2169" s="388">
        <f t="shared" si="5385"/>
        <v>0</v>
      </c>
      <c r="AP2169" s="379">
        <f t="shared" si="5376"/>
        <v>0</v>
      </c>
      <c r="AQ2169" s="380">
        <f t="shared" si="5386"/>
        <v>0</v>
      </c>
      <c r="AR2169" s="317">
        <f t="shared" si="5387"/>
        <v>0</v>
      </c>
      <c r="AS2169" s="388">
        <f t="shared" si="5388"/>
        <v>0</v>
      </c>
      <c r="AT2169" s="379">
        <f t="shared" si="5377"/>
        <v>0</v>
      </c>
      <c r="AU2169" s="380">
        <f t="shared" si="5389"/>
        <v>0</v>
      </c>
      <c r="AV2169" s="317">
        <f t="shared" si="5390"/>
        <v>0</v>
      </c>
      <c r="AW2169" s="388">
        <f t="shared" si="5391"/>
        <v>0</v>
      </c>
      <c r="AX2169" s="379">
        <f t="shared" si="5378"/>
        <v>0</v>
      </c>
      <c r="AY2169" s="380">
        <f t="shared" si="5392"/>
        <v>0</v>
      </c>
      <c r="AZ2169" s="292">
        <f t="shared" si="5393"/>
        <v>0</v>
      </c>
      <c r="BA2169" s="388">
        <f t="shared" si="5394"/>
        <v>0</v>
      </c>
      <c r="BB2169" s="379">
        <f t="shared" si="5379"/>
        <v>0</v>
      </c>
      <c r="BC2169" s="380">
        <f t="shared" si="5395"/>
        <v>0</v>
      </c>
      <c r="BD2169" s="292">
        <f t="shared" si="5396"/>
        <v>0</v>
      </c>
      <c r="BE2169" s="388">
        <f t="shared" si="5397"/>
        <v>0</v>
      </c>
      <c r="BF2169" s="379">
        <f t="shared" si="5380"/>
        <v>0</v>
      </c>
      <c r="BG2169" s="380">
        <f t="shared" si="5398"/>
        <v>0</v>
      </c>
      <c r="BH2169" s="292">
        <f t="shared" si="5399"/>
        <v>0</v>
      </c>
      <c r="CA2169" s="413"/>
      <c r="CB2169" s="443"/>
      <c r="CC2169" s="398"/>
      <c r="CD2169" s="398"/>
      <c r="CE2169" s="398"/>
      <c r="CF2169" s="398"/>
      <c r="CG2169" s="398"/>
      <c r="CH2169" s="398"/>
      <c r="CI2169" s="398"/>
      <c r="CJ2169" s="398"/>
      <c r="CK2169" s="398"/>
      <c r="CL2169" s="398"/>
      <c r="CM2169" s="398"/>
      <c r="CN2169" s="398"/>
      <c r="CO2169" s="398"/>
      <c r="CP2169" s="398"/>
      <c r="CQ2169" s="398"/>
      <c r="CR2169" s="398"/>
      <c r="CS2169" s="398"/>
      <c r="CT2169" s="398"/>
      <c r="CU2169" s="398"/>
      <c r="CV2169" s="398"/>
      <c r="CW2169" s="398"/>
      <c r="CX2169" s="398"/>
      <c r="CY2169" s="398"/>
      <c r="CZ2169" s="398"/>
      <c r="DA2169" s="398"/>
      <c r="DB2169" s="398"/>
      <c r="DC2169" s="398"/>
      <c r="DD2169" s="398"/>
      <c r="DE2169" s="414"/>
      <c r="DG2169" s="440"/>
      <c r="DH2169" s="441"/>
      <c r="DI2169" s="415" t="s">
        <v>1914</v>
      </c>
      <c r="DJ2169" s="416"/>
      <c r="DK2169" s="416"/>
      <c r="DL2169" s="416"/>
      <c r="DM2169" s="416"/>
      <c r="DN2169" s="416"/>
      <c r="DO2169" s="416"/>
      <c r="DP2169" s="416"/>
      <c r="DQ2169" s="416"/>
      <c r="DR2169" s="416"/>
      <c r="DS2169" s="416"/>
      <c r="DT2169" s="416"/>
      <c r="DU2169" s="416">
        <f t="shared" ref="DU2169:DZ2169" si="5516">SUM(M2169:M2170,M2156:M2164,M2152:M2153,M2141:M2145)</f>
        <v>0</v>
      </c>
      <c r="DV2169" s="416">
        <f t="shared" si="5516"/>
        <v>0</v>
      </c>
      <c r="DW2169" s="416">
        <f t="shared" si="5516"/>
        <v>0</v>
      </c>
      <c r="DX2169" s="416">
        <f t="shared" si="5516"/>
        <v>0</v>
      </c>
      <c r="DY2169" s="416">
        <f t="shared" si="5516"/>
        <v>0</v>
      </c>
      <c r="DZ2169" s="416">
        <f t="shared" si="5516"/>
        <v>0</v>
      </c>
      <c r="EA2169" s="416">
        <f>SUM(S2169:S2170,S2156:S2164,S2152:S2153,S2141:S2145)</f>
        <v>0</v>
      </c>
      <c r="EB2169" s="416">
        <f t="shared" ref="EB2169:EL2169" si="5517">SUM(T2169,T2156:T2164,T2152:T2153,T2141:T2145)</f>
        <v>0</v>
      </c>
      <c r="EC2169" s="416">
        <f t="shared" si="5517"/>
        <v>0</v>
      </c>
      <c r="ED2169" s="416">
        <f t="shared" si="5517"/>
        <v>0</v>
      </c>
      <c r="EE2169" s="416">
        <f t="shared" si="5517"/>
        <v>0</v>
      </c>
      <c r="EF2169" s="416">
        <f t="shared" si="5517"/>
        <v>0</v>
      </c>
      <c r="EG2169" s="416">
        <f t="shared" si="5517"/>
        <v>0</v>
      </c>
      <c r="EH2169" s="416">
        <f t="shared" si="5517"/>
        <v>0</v>
      </c>
      <c r="EI2169" s="416">
        <f t="shared" si="5517"/>
        <v>0</v>
      </c>
      <c r="EJ2169" s="416">
        <f t="shared" si="5517"/>
        <v>0</v>
      </c>
      <c r="EK2169" s="416">
        <f t="shared" si="5517"/>
        <v>0</v>
      </c>
      <c r="EL2169" s="417">
        <f t="shared" si="5517"/>
        <v>0</v>
      </c>
    </row>
    <row r="2170" spans="1:180" ht="15" customHeight="1" thickBot="1" x14ac:dyDescent="0.3">
      <c r="A2170" s="60"/>
      <c r="B2170" s="60"/>
      <c r="C2170" s="783"/>
      <c r="D2170" s="744"/>
      <c r="E2170" s="745"/>
      <c r="F2170" s="703" t="s">
        <v>594</v>
      </c>
      <c r="G2170" s="703"/>
      <c r="H2170" s="704" t="s">
        <v>595</v>
      </c>
      <c r="I2170" s="705"/>
      <c r="J2170" s="705"/>
      <c r="K2170" s="705"/>
      <c r="L2170" s="706"/>
      <c r="M2170" s="864"/>
      <c r="N2170" s="865"/>
      <c r="O2170" s="864"/>
      <c r="P2170" s="865"/>
      <c r="Q2170" s="864"/>
      <c r="R2170" s="865"/>
      <c r="S2170" s="868"/>
      <c r="T2170" s="869"/>
      <c r="U2170" s="280"/>
      <c r="V2170" s="280"/>
      <c r="W2170" s="628"/>
      <c r="X2170" s="628"/>
      <c r="Y2170" s="281"/>
      <c r="Z2170" s="281"/>
      <c r="AA2170" s="628"/>
      <c r="AB2170" s="628"/>
      <c r="AC2170" s="281"/>
      <c r="AD2170" s="281"/>
      <c r="AE2170" s="60"/>
      <c r="AF2170" s="259"/>
      <c r="AG2170" s="374">
        <f t="shared" si="5381"/>
        <v>18</v>
      </c>
      <c r="AH2170" s="399"/>
      <c r="AK2170" s="412">
        <f t="shared" si="5382"/>
        <v>0</v>
      </c>
      <c r="AL2170" s="379">
        <f t="shared" si="5375"/>
        <v>0</v>
      </c>
      <c r="AM2170" s="380">
        <f t="shared" si="5383"/>
        <v>0</v>
      </c>
      <c r="AN2170" s="292">
        <f t="shared" si="5384"/>
        <v>0</v>
      </c>
      <c r="AO2170" s="388">
        <f t="shared" si="5385"/>
        <v>0</v>
      </c>
      <c r="AP2170" s="379">
        <f t="shared" si="5376"/>
        <v>0</v>
      </c>
      <c r="AQ2170" s="380">
        <f t="shared" si="5386"/>
        <v>0</v>
      </c>
      <c r="AR2170" s="317">
        <f t="shared" si="5387"/>
        <v>0</v>
      </c>
      <c r="AS2170" s="388">
        <f t="shared" si="5388"/>
        <v>0</v>
      </c>
      <c r="AT2170" s="379">
        <f t="shared" si="5377"/>
        <v>0</v>
      </c>
      <c r="AU2170" s="380">
        <f t="shared" si="5389"/>
        <v>0</v>
      </c>
      <c r="AV2170" s="317">
        <f t="shared" si="5390"/>
        <v>0</v>
      </c>
      <c r="AW2170" s="388">
        <f t="shared" si="5391"/>
        <v>0</v>
      </c>
      <c r="AX2170" s="379">
        <f t="shared" si="5378"/>
        <v>0</v>
      </c>
      <c r="AY2170" s="380">
        <f t="shared" si="5392"/>
        <v>0</v>
      </c>
      <c r="AZ2170" s="292">
        <f t="shared" si="5393"/>
        <v>0</v>
      </c>
      <c r="BA2170" s="388">
        <f t="shared" si="5394"/>
        <v>0</v>
      </c>
      <c r="BB2170" s="379">
        <f t="shared" si="5379"/>
        <v>0</v>
      </c>
      <c r="BC2170" s="380">
        <f t="shared" si="5395"/>
        <v>0</v>
      </c>
      <c r="BD2170" s="292">
        <f t="shared" si="5396"/>
        <v>0</v>
      </c>
      <c r="BE2170" s="388">
        <f t="shared" si="5397"/>
        <v>0</v>
      </c>
      <c r="BF2170" s="379">
        <f t="shared" si="5380"/>
        <v>0</v>
      </c>
      <c r="BG2170" s="380">
        <f t="shared" si="5398"/>
        <v>0</v>
      </c>
      <c r="BH2170" s="292">
        <f t="shared" si="5399"/>
        <v>0</v>
      </c>
      <c r="CA2170" s="442"/>
      <c r="CC2170" s="443"/>
      <c r="CD2170" s="443"/>
      <c r="CE2170" s="443"/>
      <c r="CF2170" s="443"/>
      <c r="CG2170" s="443"/>
      <c r="CH2170" s="443"/>
      <c r="CI2170" s="443"/>
      <c r="CJ2170" s="443"/>
      <c r="CK2170" s="443"/>
      <c r="CL2170" s="443"/>
      <c r="CM2170" s="443"/>
      <c r="CN2170" s="443"/>
      <c r="CO2170" s="443"/>
      <c r="CP2170" s="443"/>
      <c r="CQ2170" s="443"/>
      <c r="CR2170" s="443"/>
      <c r="CS2170" s="443"/>
      <c r="CT2170" s="443"/>
      <c r="CU2170" s="443"/>
      <c r="CV2170" s="443"/>
      <c r="CW2170" s="443"/>
      <c r="CX2170" s="443"/>
      <c r="CY2170" s="443"/>
      <c r="CZ2170" s="443"/>
      <c r="DA2170" s="443"/>
      <c r="DB2170" s="443"/>
      <c r="DC2170" s="443"/>
      <c r="DD2170" s="443"/>
      <c r="DE2170" s="444"/>
      <c r="DG2170" s="445"/>
      <c r="DH2170" s="446"/>
      <c r="DI2170" s="447" t="s">
        <v>1919</v>
      </c>
      <c r="DJ2170" s="313"/>
      <c r="DK2170" s="313"/>
      <c r="DL2170" s="313"/>
      <c r="DM2170" s="313"/>
      <c r="DN2170" s="313"/>
      <c r="DO2170" s="313"/>
      <c r="DP2170" s="313"/>
      <c r="DQ2170" s="313"/>
      <c r="DR2170" s="313"/>
      <c r="DS2170" s="313"/>
      <c r="DT2170" s="313"/>
      <c r="DU2170" s="313">
        <f t="shared" ref="DU2170:DZ2170" si="5518">IF(OR(AND(DU2167="NS",DU2168=17),AND(DU2167="NA")),0,IF(OR(AND(IF(DU2167="NS",1,DU2167)&gt;DU2169*0.25,DU2168=0),AND(DU2167&gt;0,OR(DU2168=17,DU2169=0)),AND(DU2167&gt;0,DU2168=0,DU2169=0),AND(DU2167="NS",DU2168=0,DU2169=0)),1,0))</f>
        <v>0</v>
      </c>
      <c r="DV2170" s="313">
        <f t="shared" si="5518"/>
        <v>0</v>
      </c>
      <c r="DW2170" s="313">
        <f t="shared" si="5518"/>
        <v>0</v>
      </c>
      <c r="DX2170" s="313">
        <f t="shared" si="5518"/>
        <v>0</v>
      </c>
      <c r="DY2170" s="313">
        <f t="shared" si="5518"/>
        <v>0</v>
      </c>
      <c r="DZ2170" s="313">
        <f t="shared" si="5518"/>
        <v>0</v>
      </c>
      <c r="EA2170" s="313">
        <f>IF(OR(AND(EA2167="NS",EA2168=17),AND(EA2167="NA")),0,IF(OR(AND(IF(EA2167="NS",1,EA2167)&gt;EA2169*0.25,EA2168=0),AND(EA2167&gt;0,OR(EA2168=17,EA2169=0)),AND(EA2167&gt;0,EA2168=0,EA2169=0),AND(EA2167="NS",EA2168=0,EA2169=0)),1,0))</f>
        <v>0</v>
      </c>
      <c r="EB2170" s="313">
        <f t="shared" ref="EB2170:EL2170" si="5519">IF(OR(AND(EB2167="NS",EB2168=4),AND(EB2167="NA")),0,IF(OR(AND(IF(EB2167="NS",1,EB2167)&gt;EB2169*0.25,EB2168=0),AND(EB2167&gt;0,OR(EB2168=4,EB2169=0)),AND(EB2167&gt;0,EB2168=0,EB2169=0),AND(EB2167="NS",EB2168=0,EB2169=0)),1,0))</f>
        <v>0</v>
      </c>
      <c r="EC2170" s="313">
        <f t="shared" si="5519"/>
        <v>0</v>
      </c>
      <c r="ED2170" s="313">
        <f t="shared" si="5519"/>
        <v>0</v>
      </c>
      <c r="EE2170" s="313">
        <f t="shared" si="5519"/>
        <v>0</v>
      </c>
      <c r="EF2170" s="313">
        <f t="shared" si="5519"/>
        <v>0</v>
      </c>
      <c r="EG2170" s="313">
        <f t="shared" si="5519"/>
        <v>0</v>
      </c>
      <c r="EH2170" s="313">
        <f t="shared" si="5519"/>
        <v>0</v>
      </c>
      <c r="EI2170" s="313">
        <f t="shared" si="5519"/>
        <v>0</v>
      </c>
      <c r="EJ2170" s="313">
        <f t="shared" si="5519"/>
        <v>0</v>
      </c>
      <c r="EK2170" s="313">
        <f t="shared" si="5519"/>
        <v>0</v>
      </c>
      <c r="EL2170" s="312">
        <f t="shared" si="5519"/>
        <v>0</v>
      </c>
      <c r="EM2170" s="377">
        <f>SUM(DU2170:EL2170)</f>
        <v>0</v>
      </c>
    </row>
    <row r="2171" spans="1:180" ht="15" customHeight="1" thickBot="1" x14ac:dyDescent="0.3">
      <c r="A2171" s="60"/>
      <c r="B2171" s="60"/>
      <c r="L2171" s="82" t="s">
        <v>64</v>
      </c>
      <c r="M2171" s="866">
        <f t="shared" ref="M2171" si="5520">IF(AND(SUM(COUNTIF(M2022:M2032,"NS"),COUNTIF(M2038:M2042,"NS"),COUNTIF(M2047:M2050,"NS"),COUNTIF(M2068,"NS"),COUNTIF(M2073:M2075,"NS"),COUNTIF(M2078:M2084,"NS"),COUNTIF(M2091,"NS"),COUNTIF(M2096:M2100,"NS"),COUNTIF(M2106,"NS"),COUNTIF(M2114:M2117,"NS"),COUNTIF(M2123:M2126,"NS"),COUNTIF(M2135,"NS"),COUNTIF(M2138:M2145,"NS"),COUNTIF(M2152:M2153,"NS"),COUNTIF(M2156:M2164,"NS"),COUNTIF(M2169:M2170,"NS"))&gt;0,SUM(M2022:M2032,M2038:M2042,M2047:M2050,M2068,M2073:M2075,M2078:M2084,M2091,M2096:M2100,M2106,M2114:M2117,M2123:M2126,M2135,M2138:M2145,M2152:M2153,M2156:M2164,M2169:M2170)=0),"NS",SUM(M2022:M2032,M2038:M2042,M2047:M2050,M2068,M2073:M2075,M2078:M2084,M2091,M2096:M2100,M2106,M2114:M2117,M2123:M2126,M2135,M2138:M2145,M2152:M2153,M2156:M2164,M2169:M2170))</f>
        <v>0</v>
      </c>
      <c r="N2171" s="867"/>
      <c r="O2171" s="866">
        <f t="shared" ref="O2171" si="5521">IF(AND(SUM(COUNTIF(O2022:O2032,"NS"),COUNTIF(O2038:O2042,"NS"),COUNTIF(O2047:O2050,"NS"),COUNTIF(O2068,"NS"),COUNTIF(O2073:O2075,"NS"),COUNTIF(O2078:O2084,"NS"),COUNTIF(O2091,"NS"),COUNTIF(O2096:O2100,"NS"),COUNTIF(O2106,"NS"),COUNTIF(O2114:O2117,"NS"),COUNTIF(O2123:O2126,"NS"),COUNTIF(O2135,"NS"),COUNTIF(O2138:O2145,"NS"),COUNTIF(O2152:O2153,"NS"),COUNTIF(O2156:O2164,"NS"),COUNTIF(O2169:O2170,"NS"))&gt;0,SUM(O2022:O2032,O2038:O2042,O2047:O2050,O2068,O2073:O2075,O2078:O2084,O2091,O2096:O2100,O2106,O2114:O2117,O2123:O2126,O2135,O2138:O2145,O2152:O2153,O2156:O2164,O2169:O2170)=0),"NS",SUM(O2022:O2032,O2038:O2042,O2047:O2050,O2068,O2073:O2075,O2078:O2084,O2091,O2096:O2100,O2106,O2114:O2117,O2123:O2126,O2135,O2138:O2145,O2152:O2153,O2156:O2164,O2169:O2170))</f>
        <v>0</v>
      </c>
      <c r="P2171" s="867"/>
      <c r="Q2171" s="866">
        <f t="shared" ref="Q2171" si="5522">IF(AND(SUM(COUNTIF(Q2022:Q2032,"NS"),COUNTIF(Q2038:Q2042,"NS"),COUNTIF(Q2047:Q2050,"NS"),COUNTIF(Q2068,"NS"),COUNTIF(Q2073:Q2075,"NS"),COUNTIF(Q2078:Q2084,"NS"),COUNTIF(Q2091,"NS"),COUNTIF(Q2096:Q2100,"NS"),COUNTIF(Q2106,"NS"),COUNTIF(Q2114:Q2117,"NS"),COUNTIF(Q2123:Q2126,"NS"),COUNTIF(Q2135,"NS"),COUNTIF(Q2138:Q2145,"NS"),COUNTIF(Q2152:Q2153,"NS"),COUNTIF(Q2156:Q2164,"NS"),COUNTIF(Q2169:Q2170,"NS"))&gt;0,SUM(Q2022:Q2032,Q2038:Q2042,Q2047:Q2050,Q2068,Q2073:Q2075,Q2078:Q2084,Q2091,Q2096:Q2100,Q2106,Q2114:Q2117,Q2123:Q2126,Q2135,Q2138:Q2145,Q2152:Q2153,Q2156:Q2164,Q2169:Q2170)=0),"NS",SUM(Q2022:Q2032,Q2038:Q2042,Q2047:Q2050,Q2068,Q2073:Q2075,Q2078:Q2084,Q2091,Q2096:Q2100,Q2106,Q2114:Q2117,Q2123:Q2126,Q2135,Q2138:Q2145,Q2152:Q2153,Q2156:Q2164,Q2169:Q2170))</f>
        <v>0</v>
      </c>
      <c r="R2171" s="867"/>
      <c r="S2171" s="866">
        <f t="shared" ref="S2171" si="5523">IF(AND(SUM(COUNTIF(S2022:S2032,"NS"),COUNTIF(S2038:S2042,"NS"),COUNTIF(S2047:S2050,"NS"),COUNTIF(S2068,"NS"),COUNTIF(S2073:S2075,"NS"),COUNTIF(S2078:S2084,"NS"),COUNTIF(S2091,"NS"),COUNTIF(S2096:S2100,"NS"),COUNTIF(S2106,"NS"),COUNTIF(S2114:S2117,"NS"),COUNTIF(S2123:S2126,"NS"),COUNTIF(S2135,"NS"),COUNTIF(S2138:S2145,"NS"),COUNTIF(S2152:S2153,"NS"),COUNTIF(S2156:S2164,"NS"),COUNTIF(S2169:S2170,"NS"))&gt;0,SUM(S2022:S2032,S2038:S2042,S2047:S2050,S2068,S2073:S2075,S2078:S2084,S2091,S2096:S2100,S2106,S2114:S2117,S2123:S2126,S2135,S2138:S2145,S2152:S2153,S2156:S2164,S2169:S2170)=0),"NS",SUM(S2022:S2032,S2038:S2042,S2047:S2050,S2068,S2073:S2075,S2078:S2084,S2091,S2096:S2100,S2106,S2114:S2117,S2123:S2126,S2135,S2138:S2145,S2152:S2153,S2156:S2164,S2169:S2170))</f>
        <v>0</v>
      </c>
      <c r="T2171" s="867"/>
      <c r="U2171" s="326">
        <f t="shared" ref="U2171" si="5524">IF(AND(SUM(COUNTIF(U2022:U2032,"NS"),COUNTIF(U2038:U2042,"NS"),COUNTIF(U2047:U2050,"NS"),COUNTIF(U2068,"NS"),COUNTIF(U2073:U2075,"NS"),COUNTIF(U2078:U2084,"NS"),COUNTIF(U2091,"NS"),COUNTIF(U2096:U2100,"NS"),COUNTIF(U2106,"NS"),COUNTIF(U2114:U2117,"NS"),COUNTIF(U2123:U2126,"NS"),COUNTIF(U2135,"NS"),COUNTIF(U2138:U2145,"NS"),COUNTIF(U2152:U2153,"NS"),COUNTIF(U2156:U2164,"NS"),COUNTIF(U2169:U2170,"NS"))&gt;0,SUM(U2022:U2032,U2038:U2042,U2047:U2050,U2068,U2073:U2075,U2078:U2084,U2091,U2096:U2100,U2106,U2114:U2117,U2123:U2126,U2135,U2138:U2145,U2152:U2153,U2156:U2164,U2169:U2170)=0),"NS",SUM(U2022:U2032,U2038:U2042,U2047:U2050,U2068,U2073:U2075,U2078:U2084,U2091,U2096:U2100,U2106,U2114:U2117,U2123:U2126,U2135,U2138:U2145,U2152:U2153,U2156:U2164,U2169:U2170))</f>
        <v>0</v>
      </c>
      <c r="V2171" s="326">
        <f t="shared" ref="V2171" si="5525">IF(AND(SUM(COUNTIF(V2022:V2032,"NS"),COUNTIF(V2038:V2042,"NS"),COUNTIF(V2047:V2050,"NS"),COUNTIF(V2068,"NS"),COUNTIF(V2073:V2075,"NS"),COUNTIF(V2078:V2084,"NS"),COUNTIF(V2091,"NS"),COUNTIF(V2096:V2100,"NS"),COUNTIF(V2106,"NS"),COUNTIF(V2114:V2117,"NS"),COUNTIF(V2123:V2126,"NS"),COUNTIF(V2135,"NS"),COUNTIF(V2138:V2145,"NS"),COUNTIF(V2152:V2153,"NS"),COUNTIF(V2156:V2164,"NS"),COUNTIF(V2169:V2170,"NS"))&gt;0,SUM(V2022:V2032,V2038:V2042,V2047:V2050,V2068,V2073:V2075,V2078:V2084,V2091,V2096:V2100,V2106,V2114:V2117,V2123:V2126,V2135,V2138:V2145,V2152:V2153,V2156:V2164,V2169:V2170)=0),"NS",SUM(V2022:V2032,V2038:V2042,V2047:V2050,V2068,V2073:V2075,V2078:V2084,V2091,V2096:V2100,V2106,V2114:V2117,V2123:V2126,V2135,V2138:V2145,V2152:V2153,V2156:V2164,V2169:V2170))</f>
        <v>0</v>
      </c>
      <c r="W2171" s="866">
        <f t="shared" ref="W2171" si="5526">IF(AND(SUM(COUNTIF(W2022:W2032,"NS"),COUNTIF(W2038:W2042,"NS"),COUNTIF(W2047:W2050,"NS"),COUNTIF(W2068,"NS"),COUNTIF(W2073:W2075,"NS"),COUNTIF(W2078:W2084,"NS"),COUNTIF(W2091,"NS"),COUNTIF(W2096:W2100,"NS"),COUNTIF(W2106,"NS"),COUNTIF(W2114:W2117,"NS"),COUNTIF(W2123:W2126,"NS"),COUNTIF(W2135,"NS"),COUNTIF(W2138:W2145,"NS"),COUNTIF(W2152:W2153,"NS"),COUNTIF(W2156:W2164,"NS"),COUNTIF(W2169:W2170,"NS"))&gt;0,SUM(W2022:W2032,W2038:W2042,W2047:W2050,W2068,W2073:W2075,W2078:W2084,W2091,W2096:W2100,W2106,W2114:W2117,W2123:W2126,W2135,W2138:W2145,W2152:W2153,W2156:W2164,W2169:W2170)=0),"NS",SUM(W2022:W2032,W2038:W2042,W2047:W2050,W2068,W2073:W2075,W2078:W2084,W2091,W2096:W2100,W2106,W2114:W2117,W2123:W2126,W2135,W2138:W2145,W2152:W2153,W2156:W2164,W2169:W2170))</f>
        <v>0</v>
      </c>
      <c r="X2171" s="867"/>
      <c r="Y2171" s="326">
        <f t="shared" ref="Y2171" si="5527">IF(AND(SUM(COUNTIF(Y2022:Y2032,"NS"),COUNTIF(Y2038:Y2042,"NS"),COUNTIF(Y2047:Y2050,"NS"),COUNTIF(Y2068,"NS"),COUNTIF(Y2073:Y2075,"NS"),COUNTIF(Y2078:Y2084,"NS"),COUNTIF(Y2091,"NS"),COUNTIF(Y2096:Y2100,"NS"),COUNTIF(Y2106,"NS"),COUNTIF(Y2114:Y2117,"NS"),COUNTIF(Y2123:Y2126,"NS"),COUNTIF(Y2135,"NS"),COUNTIF(Y2138:Y2145,"NS"),COUNTIF(Y2152:Y2153,"NS"),COUNTIF(Y2156:Y2164,"NS"),COUNTIF(Y2169:Y2170,"NS"))&gt;0,SUM(Y2022:Y2032,Y2038:Y2042,Y2047:Y2050,Y2068,Y2073:Y2075,Y2078:Y2084,Y2091,Y2096:Y2100,Y2106,Y2114:Y2117,Y2123:Y2126,Y2135,Y2138:Y2145,Y2152:Y2153,Y2156:Y2164,Y2169:Y2170)=0),"NS",SUM(Y2022:Y2032,Y2038:Y2042,Y2047:Y2050,Y2068,Y2073:Y2075,Y2078:Y2084,Y2091,Y2096:Y2100,Y2106,Y2114:Y2117,Y2123:Y2126,Y2135,Y2138:Y2145,Y2152:Y2153,Y2156:Y2164,Y2169:Y2170))</f>
        <v>0</v>
      </c>
      <c r="Z2171" s="326">
        <f t="shared" ref="Z2171" si="5528">IF(AND(SUM(COUNTIF(Z2022:Z2032,"NS"),COUNTIF(Z2038:Z2042,"NS"),COUNTIF(Z2047:Z2050,"NS"),COUNTIF(Z2068,"NS"),COUNTIF(Z2073:Z2075,"NS"),COUNTIF(Z2078:Z2084,"NS"),COUNTIF(Z2091,"NS"),COUNTIF(Z2096:Z2100,"NS"),COUNTIF(Z2106,"NS"),COUNTIF(Z2114:Z2117,"NS"),COUNTIF(Z2123:Z2126,"NS"),COUNTIF(Z2135,"NS"),COUNTIF(Z2138:Z2145,"NS"),COUNTIF(Z2152:Z2153,"NS"),COUNTIF(Z2156:Z2164,"NS"),COUNTIF(Z2169:Z2170,"NS"))&gt;0,SUM(Z2022:Z2032,Z2038:Z2042,Z2047:Z2050,Z2068,Z2073:Z2075,Z2078:Z2084,Z2091,Z2096:Z2100,Z2106,Z2114:Z2117,Z2123:Z2126,Z2135,Z2138:Z2145,Z2152:Z2153,Z2156:Z2164,Z2169:Z2170)=0),"NS",SUM(Z2022:Z2032,Z2038:Z2042,Z2047:Z2050,Z2068,Z2073:Z2075,Z2078:Z2084,Z2091,Z2096:Z2100,Z2106,Z2114:Z2117,Z2123:Z2126,Z2135,Z2138:Z2145,Z2152:Z2153,Z2156:Z2164,Z2169:Z2170))</f>
        <v>0</v>
      </c>
      <c r="AA2171" s="866">
        <f t="shared" ref="AA2171" si="5529">IF(AND(SUM(COUNTIF(AA2022:AA2032,"NS"),COUNTIF(AA2038:AA2042,"NS"),COUNTIF(AA2047:AA2050,"NS"),COUNTIF(AA2068,"NS"),COUNTIF(AA2073:AA2075,"NS"),COUNTIF(AA2078:AA2084,"NS"),COUNTIF(AA2091,"NS"),COUNTIF(AA2096:AA2100,"NS"),COUNTIF(AA2106,"NS"),COUNTIF(AA2114:AA2117,"NS"),COUNTIF(AA2123:AA2126,"NS"),COUNTIF(AA2135,"NS"),COUNTIF(AA2138:AA2145,"NS"),COUNTIF(AA2152:AA2153,"NS"),COUNTIF(AA2156:AA2164,"NS"),COUNTIF(AA2169:AA2170,"NS"))&gt;0,SUM(AA2022:AA2032,AA2038:AA2042,AA2047:AA2050,AA2068,AA2073:AA2075,AA2078:AA2084,AA2091,AA2096:AA2100,AA2106,AA2114:AA2117,AA2123:AA2126,AA2135,AA2138:AA2145,AA2152:AA2153,AA2156:AA2164,AA2169:AA2170)=0),"NS",SUM(AA2022:AA2032,AA2038:AA2042,AA2047:AA2050,AA2068,AA2073:AA2075,AA2078:AA2084,AA2091,AA2096:AA2100,AA2106,AA2114:AA2117,AA2123:AA2126,AA2135,AA2138:AA2145,AA2152:AA2153,AA2156:AA2164,AA2169:AA2170))</f>
        <v>0</v>
      </c>
      <c r="AB2171" s="867"/>
      <c r="AC2171" s="326">
        <f t="shared" ref="AC2171" si="5530">IF(AND(SUM(COUNTIF(AC2022:AC2032,"NS"),COUNTIF(AC2038:AC2042,"NS"),COUNTIF(AC2047:AC2050,"NS"),COUNTIF(AC2068,"NS"),COUNTIF(AC2073:AC2075,"NS"),COUNTIF(AC2078:AC2084,"NS"),COUNTIF(AC2091,"NS"),COUNTIF(AC2096:AC2100,"NS"),COUNTIF(AC2106,"NS"),COUNTIF(AC2114:AC2117,"NS"),COUNTIF(AC2123:AC2126,"NS"),COUNTIF(AC2135,"NS"),COUNTIF(AC2138:AC2145,"NS"),COUNTIF(AC2152:AC2153,"NS"),COUNTIF(AC2156:AC2164,"NS"),COUNTIF(AC2169:AC2170,"NS"))&gt;0,SUM(AC2022:AC2032,AC2038:AC2042,AC2047:AC2050,AC2068,AC2073:AC2075,AC2078:AC2084,AC2091,AC2096:AC2100,AC2106,AC2114:AC2117,AC2123:AC2126,AC2135,AC2138:AC2145,AC2152:AC2153,AC2156:AC2164,AC2169:AC2170)=0),"NS",SUM(AC2022:AC2032,AC2038:AC2042,AC2047:AC2050,AC2068,AC2073:AC2075,AC2078:AC2084,AC2091,AC2096:AC2100,AC2106,AC2114:AC2117,AC2123:AC2126,AC2135,AC2138:AC2145,AC2152:AC2153,AC2156:AC2164,AC2169:AC2170))</f>
        <v>0</v>
      </c>
      <c r="AD2171" s="326">
        <f t="shared" ref="AD2171" si="5531">IF(AND(SUM(COUNTIF(AD2022:AD2032,"NS"),COUNTIF(AD2038:AD2042,"NS"),COUNTIF(AD2047:AD2050,"NS"),COUNTIF(AD2068,"NS"),COUNTIF(AD2073:AD2075,"NS"),COUNTIF(AD2078:AD2084,"NS"),COUNTIF(AD2091,"NS"),COUNTIF(AD2096:AD2100,"NS"),COUNTIF(AD2106,"NS"),COUNTIF(AD2114:AD2117,"NS"),COUNTIF(AD2123:AD2126,"NS"),COUNTIF(AD2135,"NS"),COUNTIF(AD2138:AD2145,"NS"),COUNTIF(AD2152:AD2153,"NS"),COUNTIF(AD2156:AD2164,"NS"),COUNTIF(AD2169:AD2170,"NS"))&gt;0,SUM(AD2022:AD2032,AD2038:AD2042,AD2047:AD2050,AD2068,AD2073:AD2075,AD2078:AD2084,AD2091,AD2096:AD2100,AD2106,AD2114:AD2117,AD2123:AD2126,AD2135,AD2138:AD2145,AD2152:AD2153,AD2156:AD2164,AD2169:AD2170)=0),"NS",SUM(AD2022:AD2032,AD2038:AD2042,AD2047:AD2050,AD2068,AD2073:AD2075,AD2078:AD2084,AD2091,AD2096:AD2100,AD2106,AD2114:AD2117,AD2123:AD2126,AD2135,AD2138:AD2145,AD2152:AD2153,AD2156:AD2164,AD2169:AD2170))</f>
        <v>0</v>
      </c>
      <c r="AE2171" s="60"/>
      <c r="AF2171" s="259"/>
      <c r="AG2171" s="375"/>
      <c r="AH2171" s="399"/>
      <c r="AK2171" s="375"/>
      <c r="AL2171" s="378"/>
      <c r="AM2171" s="374"/>
      <c r="AN2171" s="387">
        <f>SUM(AN2022:AN2170)</f>
        <v>0</v>
      </c>
      <c r="AO2171" s="375"/>
      <c r="AP2171" s="378"/>
      <c r="AQ2171" s="374"/>
      <c r="AR2171" s="387">
        <f>SUM(AR2022:AR2170)</f>
        <v>0</v>
      </c>
      <c r="AS2171" s="375"/>
      <c r="AT2171" s="378"/>
      <c r="AU2171" s="374"/>
      <c r="AV2171" s="387">
        <f>SUM(AV2022:AV2170)</f>
        <v>0</v>
      </c>
      <c r="AW2171" s="375"/>
      <c r="AX2171" s="378"/>
      <c r="AY2171" s="374"/>
      <c r="AZ2171" s="387">
        <f>SUM(AZ2022:AZ2170)</f>
        <v>0</v>
      </c>
      <c r="BA2171" s="375"/>
      <c r="BB2171" s="378"/>
      <c r="BC2171" s="374"/>
      <c r="BD2171" s="387">
        <f>SUM(BD2022:BD2170)</f>
        <v>0</v>
      </c>
      <c r="BE2171" s="375"/>
      <c r="BF2171" s="378"/>
      <c r="BG2171" s="374"/>
      <c r="BH2171" s="387">
        <f>SUM(BH2022:BH2170)</f>
        <v>0</v>
      </c>
      <c r="DF2171" s="387">
        <f>SUM(DF2035:DF2170)</f>
        <v>0</v>
      </c>
      <c r="DG2171" s="375"/>
      <c r="DH2171" s="375"/>
      <c r="DI2171" s="375"/>
      <c r="DJ2171" s="375"/>
      <c r="DK2171" s="375"/>
      <c r="DL2171" s="375"/>
      <c r="DM2171" s="375"/>
      <c r="DN2171" s="375"/>
      <c r="DO2171" s="375"/>
      <c r="DP2171" s="375"/>
      <c r="DQ2171" s="375"/>
      <c r="DR2171" s="375"/>
      <c r="DS2171" s="375"/>
      <c r="DT2171" s="375"/>
      <c r="DU2171" s="375"/>
      <c r="DV2171" s="375"/>
      <c r="DW2171" s="375"/>
      <c r="DX2171" s="375"/>
      <c r="DY2171" s="375"/>
      <c r="DZ2171" s="375"/>
      <c r="EA2171" s="375"/>
      <c r="EB2171" s="375"/>
      <c r="EC2171" s="375"/>
      <c r="ED2171" s="375"/>
      <c r="EE2171" s="375"/>
      <c r="EF2171" s="375"/>
      <c r="EG2171" s="375"/>
      <c r="EH2171" s="375"/>
      <c r="EI2171" s="375"/>
      <c r="EJ2171" s="375"/>
      <c r="EK2171" s="375"/>
      <c r="EL2171" s="375"/>
      <c r="EM2171" s="375">
        <f>SUM(EM2029:EM2170)</f>
        <v>0</v>
      </c>
    </row>
    <row r="2172" spans="1:180" ht="15" customHeight="1" x14ac:dyDescent="0.25">
      <c r="A2172" s="60"/>
      <c r="B2172" s="582" t="str">
        <f>IF(SUM(AN2171:AV2171)&gt;=1,"Error: Verificar la suma por fila de Total, Hombres y Mujeres tabla i) Y ii)","")</f>
        <v/>
      </c>
      <c r="C2172" s="582"/>
      <c r="D2172" s="582"/>
      <c r="E2172" s="582"/>
      <c r="F2172" s="582"/>
      <c r="G2172" s="582"/>
      <c r="H2172" s="582"/>
      <c r="I2172" s="582"/>
      <c r="J2172" s="582"/>
      <c r="K2172" s="582"/>
      <c r="L2172" s="582"/>
      <c r="M2172" s="582"/>
      <c r="N2172" s="582"/>
      <c r="O2172" s="582"/>
      <c r="P2172" s="582"/>
      <c r="Q2172" s="582" t="str">
        <f>IF(SUM(AZ2171:BH2171)&gt;=1,"Error: Verificar la suma de subtotales por fila tabla i) ","")</f>
        <v/>
      </c>
      <c r="R2172" s="582"/>
      <c r="S2172" s="582"/>
      <c r="T2172" s="582"/>
      <c r="U2172" s="582"/>
      <c r="V2172" s="582"/>
      <c r="W2172" s="582"/>
      <c r="X2172" s="582"/>
      <c r="Y2172" s="582"/>
      <c r="Z2172" s="582"/>
      <c r="AA2172" s="582"/>
      <c r="AB2172" s="582"/>
      <c r="AC2172" s="582"/>
      <c r="AD2172" s="582"/>
      <c r="AE2172" s="60"/>
      <c r="AF2172" s="259"/>
      <c r="AG2172" s="375"/>
      <c r="AH2172" s="399"/>
      <c r="DG2172" s="375"/>
      <c r="DH2172" s="375"/>
      <c r="DI2172" s="375"/>
      <c r="DJ2172" s="375"/>
      <c r="DK2172" s="375"/>
      <c r="DL2172" s="375"/>
      <c r="DM2172" s="375"/>
      <c r="DN2172" s="375"/>
      <c r="DO2172" s="375"/>
      <c r="DP2172" s="375"/>
      <c r="DQ2172" s="375"/>
      <c r="DR2172" s="375"/>
      <c r="DS2172" s="375"/>
      <c r="DT2172" s="375"/>
      <c r="DU2172" s="375"/>
      <c r="DV2172" s="375"/>
      <c r="DW2172" s="375"/>
      <c r="DX2172" s="375"/>
      <c r="DY2172" s="375"/>
      <c r="DZ2172" s="375"/>
      <c r="EA2172" s="375"/>
      <c r="EB2172" s="375"/>
      <c r="EC2172" s="375"/>
      <c r="ED2172" s="375"/>
      <c r="EE2172" s="375"/>
      <c r="EF2172" s="375"/>
      <c r="EG2172" s="375"/>
      <c r="EH2172" s="375"/>
      <c r="EI2172" s="375"/>
      <c r="EJ2172" s="375"/>
      <c r="EK2172" s="375"/>
      <c r="EL2172" s="375"/>
    </row>
    <row r="2173" spans="1:180" ht="15" customHeight="1" x14ac:dyDescent="0.25">
      <c r="A2173" s="60"/>
      <c r="B2173" s="878" t="str">
        <f>IF(SUM(DF2171)&gt;=1,"Error: Verificar la suma por desagregados tabla i) ","")</f>
        <v/>
      </c>
      <c r="C2173" s="878"/>
      <c r="D2173" s="878"/>
      <c r="E2173" s="878"/>
      <c r="F2173" s="878"/>
      <c r="G2173" s="878"/>
      <c r="H2173" s="878"/>
      <c r="I2173" s="878"/>
      <c r="J2173" s="878"/>
      <c r="K2173" s="878"/>
      <c r="L2173" s="878"/>
      <c r="M2173" s="878"/>
      <c r="N2173" s="878"/>
      <c r="O2173" s="878"/>
      <c r="P2173" s="878"/>
      <c r="Q2173" s="879" t="str">
        <f>IF(OR(AG2020=AH2020,AG2020=AI2020),"","Error: Debe completar toda la información requerida taabla i)")</f>
        <v/>
      </c>
      <c r="R2173" s="879"/>
      <c r="S2173" s="879"/>
      <c r="T2173" s="879"/>
      <c r="U2173" s="879"/>
      <c r="V2173" s="879"/>
      <c r="W2173" s="879"/>
      <c r="X2173" s="879"/>
      <c r="Y2173" s="879"/>
      <c r="Z2173" s="879"/>
      <c r="AA2173" s="879"/>
      <c r="AB2173" s="870" t="s">
        <v>892</v>
      </c>
      <c r="AC2173" s="870"/>
      <c r="AD2173" s="870"/>
      <c r="AE2173" s="60"/>
      <c r="AF2173" s="259"/>
      <c r="AG2173" s="375"/>
      <c r="AH2173" s="399"/>
      <c r="DG2173" s="375"/>
      <c r="DH2173" s="375"/>
      <c r="DI2173" s="375"/>
      <c r="DJ2173" s="375"/>
      <c r="DK2173" s="375"/>
      <c r="DL2173" s="375"/>
      <c r="DM2173" s="375"/>
      <c r="DN2173" s="375"/>
      <c r="DO2173" s="375"/>
      <c r="DP2173" s="375"/>
      <c r="DQ2173" s="375"/>
      <c r="DR2173" s="375"/>
      <c r="DS2173" s="375"/>
      <c r="DT2173" s="375"/>
      <c r="DU2173" s="375"/>
      <c r="DV2173" s="375"/>
      <c r="DW2173" s="375"/>
      <c r="DX2173" s="375"/>
      <c r="DY2173" s="375"/>
      <c r="DZ2173" s="375"/>
      <c r="EA2173" s="375"/>
      <c r="EB2173" s="375"/>
      <c r="EC2173" s="375"/>
      <c r="ED2173" s="375"/>
      <c r="EE2173" s="375"/>
      <c r="EF2173" s="375"/>
      <c r="EG2173" s="375"/>
      <c r="EH2173" s="375"/>
      <c r="EI2173" s="375"/>
      <c r="EJ2173" s="375"/>
      <c r="EK2173" s="375"/>
      <c r="EL2173" s="375"/>
    </row>
    <row r="2174" spans="1:180" ht="24" customHeight="1" thickBot="1" x14ac:dyDescent="0.3">
      <c r="A2174" s="60"/>
      <c r="B2174" s="60"/>
      <c r="C2174" s="871" t="s">
        <v>288</v>
      </c>
      <c r="D2174" s="556" t="s">
        <v>1283</v>
      </c>
      <c r="E2174" s="557"/>
      <c r="F2174" s="557"/>
      <c r="G2174" s="557"/>
      <c r="H2174" s="557"/>
      <c r="I2174" s="557"/>
      <c r="J2174" s="557"/>
      <c r="K2174" s="557"/>
      <c r="L2174" s="557"/>
      <c r="M2174" s="557"/>
      <c r="N2174" s="557"/>
      <c r="O2174" s="557"/>
      <c r="P2174" s="557"/>
      <c r="Q2174" s="557"/>
      <c r="R2174" s="557"/>
      <c r="S2174" s="557"/>
      <c r="T2174" s="557"/>
      <c r="U2174" s="557"/>
      <c r="V2174" s="557"/>
      <c r="W2174" s="557"/>
      <c r="X2174" s="557"/>
      <c r="Y2174" s="557"/>
      <c r="Z2174" s="557"/>
      <c r="AA2174" s="557"/>
      <c r="AB2174" s="557"/>
      <c r="AC2174" s="557"/>
      <c r="AD2174" s="558"/>
      <c r="AE2174" s="60"/>
      <c r="AF2174" s="259"/>
      <c r="AG2174" s="285" t="s">
        <v>1908</v>
      </c>
      <c r="AH2174" s="285"/>
      <c r="AI2174" s="285"/>
      <c r="DG2174" s="375"/>
      <c r="DH2174" s="375"/>
      <c r="DI2174" s="375"/>
      <c r="DJ2174" s="375"/>
      <c r="DK2174" s="375"/>
      <c r="DL2174" s="375"/>
      <c r="DM2174" s="375"/>
      <c r="DN2174" s="375"/>
      <c r="DO2174" s="375"/>
      <c r="DP2174" s="375"/>
      <c r="DQ2174" s="375"/>
      <c r="DR2174" s="375"/>
      <c r="DS2174" s="375"/>
      <c r="DT2174" s="375"/>
      <c r="DU2174" s="375"/>
      <c r="DV2174" s="375"/>
      <c r="DW2174" s="375"/>
      <c r="DX2174" s="375"/>
      <c r="DY2174" s="375"/>
      <c r="DZ2174" s="375"/>
      <c r="EA2174" s="375"/>
      <c r="EB2174" s="375"/>
      <c r="EC2174" s="375"/>
      <c r="ED2174" s="375"/>
      <c r="EE2174" s="375"/>
      <c r="EF2174" s="375"/>
      <c r="EG2174" s="375"/>
      <c r="EH2174" s="375"/>
      <c r="EI2174" s="375"/>
      <c r="EJ2174" s="375"/>
      <c r="EK2174" s="375"/>
      <c r="EL2174" s="375"/>
    </row>
    <row r="2175" spans="1:180" ht="85.5" customHeight="1" thickBot="1" x14ac:dyDescent="0.3">
      <c r="A2175" s="60"/>
      <c r="B2175" s="60"/>
      <c r="C2175" s="872"/>
      <c r="D2175" s="559" t="s">
        <v>1271</v>
      </c>
      <c r="E2175" s="560"/>
      <c r="F2175" s="561"/>
      <c r="G2175" s="559" t="s">
        <v>681</v>
      </c>
      <c r="H2175" s="560"/>
      <c r="I2175" s="560"/>
      <c r="J2175" s="560"/>
      <c r="K2175" s="559" t="s">
        <v>1272</v>
      </c>
      <c r="L2175" s="560"/>
      <c r="M2175" s="560"/>
      <c r="N2175" s="561"/>
      <c r="O2175" s="559" t="s">
        <v>1273</v>
      </c>
      <c r="P2175" s="560"/>
      <c r="Q2175" s="560"/>
      <c r="R2175" s="561"/>
      <c r="S2175" s="559" t="s">
        <v>1489</v>
      </c>
      <c r="T2175" s="560"/>
      <c r="U2175" s="560"/>
      <c r="V2175" s="561"/>
      <c r="W2175" s="559" t="s">
        <v>1490</v>
      </c>
      <c r="X2175" s="560"/>
      <c r="Y2175" s="560"/>
      <c r="Z2175" s="561"/>
      <c r="AA2175" s="559" t="s">
        <v>1491</v>
      </c>
      <c r="AB2175" s="560"/>
      <c r="AC2175" s="560"/>
      <c r="AD2175" s="561"/>
      <c r="AE2175" s="60"/>
      <c r="AF2175" s="259"/>
      <c r="AG2175" s="285">
        <f>COUNTBLANK(D2177:AD2325)</f>
        <v>4023</v>
      </c>
      <c r="AH2175" s="285">
        <v>4023</v>
      </c>
      <c r="AI2175" s="285">
        <f>IF(SUM(AG2177:AG2184)=0,AG2175,1)</f>
        <v>1</v>
      </c>
      <c r="CE2175" s="410"/>
      <c r="EM2175" s="400"/>
      <c r="EN2175" s="400"/>
      <c r="EO2175" s="400"/>
      <c r="ET2175" s="375"/>
      <c r="EU2175" s="375"/>
      <c r="EV2175" s="375"/>
      <c r="FF2175" s="400"/>
      <c r="FG2175" s="400"/>
      <c r="FH2175" s="400"/>
      <c r="FV2175" s="375"/>
      <c r="FW2175" s="375"/>
      <c r="FX2175" s="375"/>
    </row>
    <row r="2176" spans="1:180" ht="43.5" customHeight="1" x14ac:dyDescent="0.25">
      <c r="A2176" s="60"/>
      <c r="B2176" s="60"/>
      <c r="C2176" s="873"/>
      <c r="D2176" s="233" t="s">
        <v>78</v>
      </c>
      <c r="E2176" s="150" t="s">
        <v>61</v>
      </c>
      <c r="F2176" s="189" t="s">
        <v>62</v>
      </c>
      <c r="G2176" s="955" t="s">
        <v>78</v>
      </c>
      <c r="H2176" s="957"/>
      <c r="I2176" s="150" t="s">
        <v>61</v>
      </c>
      <c r="J2176" s="189" t="s">
        <v>62</v>
      </c>
      <c r="K2176" s="955" t="s">
        <v>78</v>
      </c>
      <c r="L2176" s="957"/>
      <c r="M2176" s="150" t="s">
        <v>61</v>
      </c>
      <c r="N2176" s="189" t="s">
        <v>62</v>
      </c>
      <c r="O2176" s="955" t="s">
        <v>78</v>
      </c>
      <c r="P2176" s="957"/>
      <c r="Q2176" s="150" t="s">
        <v>61</v>
      </c>
      <c r="R2176" s="189" t="s">
        <v>62</v>
      </c>
      <c r="S2176" s="955" t="s">
        <v>78</v>
      </c>
      <c r="T2176" s="957"/>
      <c r="U2176" s="150" t="s">
        <v>61</v>
      </c>
      <c r="V2176" s="189" t="s">
        <v>62</v>
      </c>
      <c r="W2176" s="955" t="s">
        <v>78</v>
      </c>
      <c r="X2176" s="957"/>
      <c r="Y2176" s="150" t="s">
        <v>61</v>
      </c>
      <c r="Z2176" s="189" t="s">
        <v>62</v>
      </c>
      <c r="AA2176" s="955" t="s">
        <v>78</v>
      </c>
      <c r="AB2176" s="957"/>
      <c r="AC2176" s="150" t="s">
        <v>61</v>
      </c>
      <c r="AD2176" s="189" t="s">
        <v>62</v>
      </c>
      <c r="AE2176" s="60"/>
      <c r="AF2176" s="259"/>
      <c r="AG2176" s="375" t="s">
        <v>1942</v>
      </c>
      <c r="AH2176" s="375"/>
      <c r="AI2176" s="375"/>
      <c r="AJ2176" s="407" t="s">
        <v>1913</v>
      </c>
      <c r="AK2176" s="405" t="s">
        <v>1910</v>
      </c>
      <c r="AL2176" s="406" t="s">
        <v>1914</v>
      </c>
      <c r="AM2176" s="406" t="s">
        <v>1915</v>
      </c>
      <c r="AN2176" s="407" t="s">
        <v>1913</v>
      </c>
      <c r="AO2176" s="405" t="s">
        <v>1910</v>
      </c>
      <c r="AP2176" s="406" t="s">
        <v>1914</v>
      </c>
      <c r="AQ2176" s="406" t="s">
        <v>1915</v>
      </c>
      <c r="AR2176" s="407" t="s">
        <v>1913</v>
      </c>
      <c r="AS2176" s="405" t="s">
        <v>1910</v>
      </c>
      <c r="AT2176" s="406" t="s">
        <v>1914</v>
      </c>
      <c r="AU2176" s="406" t="s">
        <v>1915</v>
      </c>
      <c r="AV2176" s="407" t="s">
        <v>1913</v>
      </c>
      <c r="AW2176" s="405" t="s">
        <v>1910</v>
      </c>
      <c r="AX2176" s="406" t="s">
        <v>1914</v>
      </c>
      <c r="AY2176" s="406" t="s">
        <v>1915</v>
      </c>
      <c r="AZ2176" s="407" t="s">
        <v>1913</v>
      </c>
      <c r="BA2176" s="405" t="s">
        <v>1910</v>
      </c>
      <c r="BB2176" s="406" t="s">
        <v>1914</v>
      </c>
      <c r="BC2176" s="406" t="s">
        <v>1915</v>
      </c>
      <c r="BD2176" s="407" t="s">
        <v>1913</v>
      </c>
      <c r="BE2176" s="405" t="s">
        <v>1910</v>
      </c>
      <c r="BF2176" s="406" t="s">
        <v>1914</v>
      </c>
      <c r="BG2176" s="406" t="s">
        <v>1915</v>
      </c>
      <c r="BH2176" s="407" t="s">
        <v>1913</v>
      </c>
      <c r="BI2176" s="405" t="s">
        <v>1910</v>
      </c>
      <c r="BJ2176" s="406" t="s">
        <v>1914</v>
      </c>
      <c r="BK2176" s="408" t="s">
        <v>1915</v>
      </c>
      <c r="CD2176" s="409"/>
      <c r="CE2176" s="398"/>
      <c r="CF2176" s="410"/>
      <c r="CG2176" s="410"/>
      <c r="CH2176" s="410"/>
      <c r="CI2176" s="410"/>
      <c r="CJ2176" s="410"/>
      <c r="CK2176" s="410"/>
      <c r="CL2176" s="410"/>
      <c r="CM2176" s="410"/>
      <c r="CN2176" s="410"/>
      <c r="CO2176" s="410"/>
      <c r="CP2176" s="410"/>
      <c r="CQ2176" s="410"/>
      <c r="CR2176" s="410"/>
      <c r="CS2176" s="410"/>
      <c r="CT2176" s="410"/>
      <c r="CU2176" s="410"/>
      <c r="CV2176" s="410"/>
      <c r="CW2176" s="410"/>
      <c r="CX2176" s="410"/>
      <c r="CY2176" s="410"/>
      <c r="CZ2176" s="410"/>
      <c r="DA2176" s="410"/>
      <c r="DB2176" s="410"/>
      <c r="DC2176" s="410"/>
      <c r="DD2176" s="410"/>
      <c r="DE2176" s="410"/>
      <c r="DF2176" s="410"/>
      <c r="DG2176" s="410"/>
      <c r="DH2176" s="411"/>
      <c r="DJ2176" s="409"/>
      <c r="DK2176" s="410"/>
      <c r="DL2176" s="410"/>
      <c r="DM2176" s="410"/>
      <c r="DN2176" s="410"/>
      <c r="DO2176" s="410"/>
      <c r="DP2176" s="410"/>
      <c r="DQ2176" s="410"/>
      <c r="DR2176" s="410"/>
      <c r="DS2176" s="410"/>
      <c r="DT2176" s="410"/>
      <c r="DU2176" s="410"/>
      <c r="DV2176" s="410"/>
      <c r="DW2176" s="410"/>
      <c r="DX2176" s="410"/>
      <c r="DY2176" s="410"/>
      <c r="DZ2176" s="410"/>
      <c r="EA2176" s="410"/>
      <c r="EB2176" s="410"/>
      <c r="EC2176" s="410"/>
      <c r="ED2176" s="410"/>
      <c r="EE2176" s="410"/>
      <c r="EF2176" s="410"/>
      <c r="EG2176" s="410"/>
      <c r="EH2176" s="410"/>
      <c r="EI2176" s="410"/>
      <c r="EJ2176" s="410"/>
      <c r="EK2176" s="410"/>
      <c r="EL2176" s="410"/>
      <c r="EM2176" s="410"/>
      <c r="EN2176" s="410"/>
      <c r="EO2176" s="411"/>
      <c r="ET2176" s="375"/>
      <c r="EU2176" s="375"/>
      <c r="EV2176" s="375"/>
      <c r="FF2176" s="400"/>
      <c r="FG2176" s="400"/>
      <c r="FH2176" s="400"/>
      <c r="FV2176" s="375"/>
      <c r="FW2176" s="375"/>
      <c r="FX2176" s="375"/>
    </row>
    <row r="2177" spans="1:180" ht="38.25" customHeight="1" x14ac:dyDescent="0.25">
      <c r="A2177" s="182"/>
      <c r="B2177" s="182"/>
      <c r="C2177" s="236" t="s">
        <v>290</v>
      </c>
      <c r="D2177" s="280"/>
      <c r="E2177" s="281"/>
      <c r="F2177" s="281"/>
      <c r="G2177" s="628"/>
      <c r="H2177" s="628"/>
      <c r="I2177" s="281"/>
      <c r="J2177" s="281"/>
      <c r="K2177" s="628"/>
      <c r="L2177" s="628"/>
      <c r="M2177" s="281"/>
      <c r="N2177" s="281"/>
      <c r="O2177" s="628"/>
      <c r="P2177" s="628"/>
      <c r="Q2177" s="281"/>
      <c r="R2177" s="281"/>
      <c r="S2177" s="628"/>
      <c r="T2177" s="628"/>
      <c r="U2177" s="281"/>
      <c r="V2177" s="281"/>
      <c r="W2177" s="628"/>
      <c r="X2177" s="628"/>
      <c r="Y2177" s="281"/>
      <c r="Z2177" s="281"/>
      <c r="AA2177" s="628"/>
      <c r="AB2177" s="628"/>
      <c r="AC2177" s="281"/>
      <c r="AD2177" s="281"/>
      <c r="AE2177" s="60"/>
      <c r="AF2177" s="259"/>
      <c r="AG2177" s="375">
        <f>IF(AND($M2022="NA",COUNTBLANK(D2177:AD2177)=27),6,COUNTBLANK(D2177:AD2177))</f>
        <v>27</v>
      </c>
      <c r="AH2177" s="375"/>
      <c r="AI2177" s="375"/>
      <c r="AJ2177" s="388">
        <f t="shared" ref="AJ2177:AJ2208" si="5532">D2177</f>
        <v>0</v>
      </c>
      <c r="AK2177" s="379">
        <f t="shared" ref="AK2177:AK2208" si="5533">COUNTIF(E2177:F2177,"ns")</f>
        <v>0</v>
      </c>
      <c r="AL2177" s="380">
        <f t="shared" ref="AL2177:AL2208" si="5534">SUM(E2177:F2177)</f>
        <v>0</v>
      </c>
      <c r="AM2177" s="292">
        <f t="shared" ref="AM2177:AM2208" si="5535">IF($AG$2175=$AH$2175,0,IF(OR(AND(AJ2177=0,AK2177&gt;0),AND(AJ2177="ns",AL2177&gt;0),AND(AJ2177="ns",AK2177=0,AL2177=0)),1,IF(OR(AND(AJ2177&gt;0,AK2177=2),AND(AJ2177="ns",AK2177=2),AND(AJ2177="ns",AL2177=0,AK2177&gt;0),AJ2177=AL2177),0,1)))</f>
        <v>0</v>
      </c>
      <c r="AN2177" s="388">
        <f t="shared" ref="AN2177:AN2208" si="5536">G2177</f>
        <v>0</v>
      </c>
      <c r="AO2177" s="379">
        <f t="shared" ref="AO2177:AO2208" si="5537">COUNTIF(I2177:J2177,"ns")</f>
        <v>0</v>
      </c>
      <c r="AP2177" s="380">
        <f t="shared" ref="AP2177:AP2208" si="5538">SUM(I2177:J2177)</f>
        <v>0</v>
      </c>
      <c r="AQ2177" s="292">
        <f t="shared" ref="AQ2177:AQ2208" si="5539">IF($AG$2175=$AH$2175,0,IF(OR(AND(AN2177=0,AO2177&gt;0),AND(AN2177="ns",AP2177&gt;0),AND(AN2177="ns",AO2177=0,AP2177=0)),1,IF(OR(AND(AN2177&gt;0,AO2177=2),AND(AN2177="ns",AO2177=2),AND(AN2177="ns",AP2177=0,AO2177&gt;0),AN2177=AP2177),0,1)))</f>
        <v>0</v>
      </c>
      <c r="AR2177" s="388">
        <f t="shared" ref="AR2177:AR2208" si="5540">K2177</f>
        <v>0</v>
      </c>
      <c r="AS2177" s="379">
        <f t="shared" ref="AS2177:AS2208" si="5541">COUNTIF(M2177:N2177,"ns")</f>
        <v>0</v>
      </c>
      <c r="AT2177" s="380">
        <f t="shared" ref="AT2177:AT2208" si="5542">SUM(M2177:N2177)</f>
        <v>0</v>
      </c>
      <c r="AU2177" s="292">
        <f t="shared" ref="AU2177:AU2208" si="5543">IF($AG$2175=$AH$2175,0,IF(OR(AND(AR2177=0,AS2177&gt;0),AND(AR2177="ns",AT2177&gt;0),AND(AR2177="ns",AS2177=0,AT2177=0)),1,IF(OR(AND(AR2177&gt;0,AS2177=2),AND(AR2177="ns",AS2177=2),AND(AR2177="ns",AT2177=0,AS2177&gt;0),AR2177=AT2177),0,1)))</f>
        <v>0</v>
      </c>
      <c r="AV2177" s="388">
        <f t="shared" ref="AV2177:AV2208" si="5544">O2177</f>
        <v>0</v>
      </c>
      <c r="AW2177" s="379">
        <f t="shared" ref="AW2177:AW2208" si="5545">COUNTIF(Q2177:R2177,"ns")</f>
        <v>0</v>
      </c>
      <c r="AX2177" s="380">
        <f t="shared" ref="AX2177:AX2208" si="5546">SUM(Q2177:R2177)</f>
        <v>0</v>
      </c>
      <c r="AY2177" s="292">
        <f t="shared" ref="AY2177:AY2208" si="5547">IF($AG$2175=$AH$2175,0,IF(OR(AND(AV2177=0,AW2177&gt;0),AND(AV2177="ns",AX2177&gt;0),AND(AV2177="ns",AW2177=0,AX2177=0)),1,IF(OR(AND(AV2177&gt;0,AW2177=2),AND(AV2177="ns",AW2177=2),AND(AV2177="ns",AX2177=0,AW2177&gt;0),AV2177=AX2177),0,1)))</f>
        <v>0</v>
      </c>
      <c r="AZ2177" s="388">
        <f t="shared" ref="AZ2177:AZ2208" si="5548">S2177</f>
        <v>0</v>
      </c>
      <c r="BA2177" s="379">
        <f t="shared" ref="BA2177:BA2208" si="5549">COUNTIF(U2177:V2177,"ns")</f>
        <v>0</v>
      </c>
      <c r="BB2177" s="380">
        <f t="shared" ref="BB2177:BB2208" si="5550">SUM(U2177:V2177)</f>
        <v>0</v>
      </c>
      <c r="BC2177" s="292">
        <f t="shared" ref="BC2177:BC2208" si="5551">IF($AG$2175=$AH$2175,0,IF(OR(AND(AZ2177=0,BA2177&gt;0),AND(AZ2177="ns",BB2177&gt;0),AND(AZ2177="ns",BA2177=0,BB2177=0)),1,IF(OR(AND(AZ2177&gt;0,BA2177=2),AND(AZ2177="ns",BA2177=2),AND(AZ2177="ns",BB2177=0,BA2177&gt;0),AZ2177=BB2177),0,1)))</f>
        <v>0</v>
      </c>
      <c r="BD2177" s="388">
        <f t="shared" ref="BD2177:BD2208" si="5552">W2177</f>
        <v>0</v>
      </c>
      <c r="BE2177" s="379">
        <f t="shared" ref="BE2177:BE2208" si="5553">COUNTIF(Y2177:Z2177,"ns")</f>
        <v>0</v>
      </c>
      <c r="BF2177" s="380">
        <f t="shared" ref="BF2177:BF2208" si="5554">SUM(Y2177:Z2177)</f>
        <v>0</v>
      </c>
      <c r="BG2177" s="292">
        <f t="shared" ref="BG2177:BG2208" si="5555">IF($AG$2175=$AH$2175,0,IF(OR(AND(BD2177=0,BE2177&gt;0),AND(BD2177="ns",BF2177&gt;0),AND(BD2177="ns",BE2177=0,BF2177=0)),1,IF(OR(AND(BD2177&gt;0,BE2177=2),AND(BD2177="ns",BE2177=2),AND(BD2177="ns",BF2177=0,BE2177&gt;0),BD2177=BF2177),0,1)))</f>
        <v>0</v>
      </c>
      <c r="BH2177" s="388">
        <f t="shared" ref="BH2177:BH2208" si="5556">AA2177</f>
        <v>0</v>
      </c>
      <c r="BI2177" s="379">
        <f t="shared" ref="BI2177:BI2208" si="5557">COUNTIF(AC2177:AD2177,"ns")</f>
        <v>0</v>
      </c>
      <c r="BJ2177" s="380">
        <f t="shared" ref="BJ2177:BJ2208" si="5558">SUM(AC2177:AD2177)</f>
        <v>0</v>
      </c>
      <c r="BK2177" s="292">
        <f t="shared" ref="BK2177:BK2208" si="5559">IF($AG$2175=$AH$2175,0,IF(OR(AND(BH2177=0,BI2177&gt;0),AND(BH2177="ns",BJ2177&gt;0),AND(BH2177="ns",BI2177=0,BJ2177=0)),1,IF(OR(AND(BH2177&gt;0,BI2177=2),AND(BH2177="ns",BI2177=2),AND(BH2177="ns",BJ2177=0,BI2177&gt;0),BH2177=BJ2177),0,1)))</f>
        <v>0</v>
      </c>
      <c r="CD2177" s="413"/>
      <c r="CE2177" s="398"/>
      <c r="CF2177" s="398"/>
      <c r="CG2177" s="398"/>
      <c r="CH2177" s="398"/>
      <c r="CI2177" s="398"/>
      <c r="CJ2177" s="398"/>
      <c r="CK2177" s="398"/>
      <c r="CL2177" s="398"/>
      <c r="CM2177" s="398"/>
      <c r="CN2177" s="398"/>
      <c r="CO2177" s="398"/>
      <c r="CP2177" s="398"/>
      <c r="CQ2177" s="398"/>
      <c r="CR2177" s="398"/>
      <c r="CS2177" s="398"/>
      <c r="CT2177" s="398"/>
      <c r="CU2177" s="398"/>
      <c r="CV2177" s="398"/>
      <c r="CW2177" s="398"/>
      <c r="CX2177" s="398"/>
      <c r="CY2177" s="398"/>
      <c r="CZ2177" s="398"/>
      <c r="DA2177" s="398"/>
      <c r="DB2177" s="398"/>
      <c r="DC2177" s="398"/>
      <c r="DD2177" s="398"/>
      <c r="DE2177" s="398"/>
      <c r="DF2177" s="398"/>
      <c r="DG2177" s="398"/>
      <c r="DH2177" s="414"/>
      <c r="DJ2177" s="610"/>
      <c r="DK2177" s="611"/>
      <c r="DL2177" s="415"/>
      <c r="DM2177" s="416"/>
      <c r="DN2177" s="416"/>
      <c r="DO2177" s="416"/>
      <c r="DP2177" s="416"/>
      <c r="DQ2177" s="416"/>
      <c r="DR2177" s="416"/>
      <c r="DS2177" s="416"/>
      <c r="DT2177" s="416"/>
      <c r="DU2177" s="416"/>
      <c r="DV2177" s="416"/>
      <c r="DW2177" s="416"/>
      <c r="DX2177" s="416"/>
      <c r="DY2177" s="416"/>
      <c r="DZ2177" s="416"/>
      <c r="EA2177" s="416"/>
      <c r="EB2177" s="416"/>
      <c r="EC2177" s="416"/>
      <c r="ED2177" s="416"/>
      <c r="EE2177" s="416"/>
      <c r="EF2177" s="416"/>
      <c r="EG2177" s="416"/>
      <c r="EH2177" s="416"/>
      <c r="EI2177" s="416"/>
      <c r="EJ2177" s="416"/>
      <c r="EK2177" s="416"/>
      <c r="EL2177" s="416"/>
      <c r="EM2177" s="416"/>
      <c r="EN2177" s="416"/>
      <c r="EO2177" s="417"/>
      <c r="ET2177" s="375"/>
      <c r="EU2177" s="375"/>
      <c r="EV2177" s="375"/>
      <c r="FF2177" s="400"/>
      <c r="FG2177" s="400"/>
      <c r="FH2177" s="400"/>
      <c r="FV2177" s="375"/>
      <c r="FW2177" s="375"/>
      <c r="FX2177" s="375"/>
    </row>
    <row r="2178" spans="1:180" ht="38.25" customHeight="1" x14ac:dyDescent="0.25">
      <c r="A2178" s="182"/>
      <c r="B2178" s="182"/>
      <c r="C2178" s="236" t="s">
        <v>291</v>
      </c>
      <c r="D2178" s="280"/>
      <c r="E2178" s="281"/>
      <c r="F2178" s="281"/>
      <c r="G2178" s="628"/>
      <c r="H2178" s="628"/>
      <c r="I2178" s="281"/>
      <c r="J2178" s="281"/>
      <c r="K2178" s="628"/>
      <c r="L2178" s="628"/>
      <c r="M2178" s="281"/>
      <c r="N2178" s="281"/>
      <c r="O2178" s="628"/>
      <c r="P2178" s="628"/>
      <c r="Q2178" s="281"/>
      <c r="R2178" s="281"/>
      <c r="S2178" s="628"/>
      <c r="T2178" s="628"/>
      <c r="U2178" s="281"/>
      <c r="V2178" s="281"/>
      <c r="W2178" s="628"/>
      <c r="X2178" s="628"/>
      <c r="Y2178" s="281"/>
      <c r="Z2178" s="281"/>
      <c r="AA2178" s="628"/>
      <c r="AB2178" s="628"/>
      <c r="AC2178" s="281"/>
      <c r="AD2178" s="281"/>
      <c r="AE2178" s="60"/>
      <c r="AF2178" s="259"/>
      <c r="AG2178" s="375">
        <f t="shared" ref="AG2178:AG2241" si="5560">IF(AND($M2023="NA",COUNTBLANK(D2178:AD2178)=27),6,COUNTBLANK(D2178:AD2178))</f>
        <v>27</v>
      </c>
      <c r="AH2178" s="375"/>
      <c r="AI2178" s="375"/>
      <c r="AJ2178" s="388">
        <f t="shared" si="5532"/>
        <v>0</v>
      </c>
      <c r="AK2178" s="379">
        <f t="shared" si="5533"/>
        <v>0</v>
      </c>
      <c r="AL2178" s="380">
        <f t="shared" si="5534"/>
        <v>0</v>
      </c>
      <c r="AM2178" s="292">
        <f t="shared" si="5535"/>
        <v>0</v>
      </c>
      <c r="AN2178" s="388">
        <f t="shared" si="5536"/>
        <v>0</v>
      </c>
      <c r="AO2178" s="379">
        <f t="shared" si="5537"/>
        <v>0</v>
      </c>
      <c r="AP2178" s="380">
        <f t="shared" si="5538"/>
        <v>0</v>
      </c>
      <c r="AQ2178" s="292">
        <f t="shared" si="5539"/>
        <v>0</v>
      </c>
      <c r="AR2178" s="388">
        <f t="shared" si="5540"/>
        <v>0</v>
      </c>
      <c r="AS2178" s="379">
        <f t="shared" si="5541"/>
        <v>0</v>
      </c>
      <c r="AT2178" s="380">
        <f t="shared" si="5542"/>
        <v>0</v>
      </c>
      <c r="AU2178" s="292">
        <f t="shared" si="5543"/>
        <v>0</v>
      </c>
      <c r="AV2178" s="388">
        <f t="shared" si="5544"/>
        <v>0</v>
      </c>
      <c r="AW2178" s="379">
        <f t="shared" si="5545"/>
        <v>0</v>
      </c>
      <c r="AX2178" s="380">
        <f t="shared" si="5546"/>
        <v>0</v>
      </c>
      <c r="AY2178" s="292">
        <f t="shared" si="5547"/>
        <v>0</v>
      </c>
      <c r="AZ2178" s="388">
        <f t="shared" si="5548"/>
        <v>0</v>
      </c>
      <c r="BA2178" s="379">
        <f t="shared" si="5549"/>
        <v>0</v>
      </c>
      <c r="BB2178" s="380">
        <f t="shared" si="5550"/>
        <v>0</v>
      </c>
      <c r="BC2178" s="292">
        <f t="shared" si="5551"/>
        <v>0</v>
      </c>
      <c r="BD2178" s="388">
        <f t="shared" si="5552"/>
        <v>0</v>
      </c>
      <c r="BE2178" s="379">
        <f t="shared" si="5553"/>
        <v>0</v>
      </c>
      <c r="BF2178" s="380">
        <f t="shared" si="5554"/>
        <v>0</v>
      </c>
      <c r="BG2178" s="292">
        <f t="shared" si="5555"/>
        <v>0</v>
      </c>
      <c r="BH2178" s="388">
        <f t="shared" si="5556"/>
        <v>0</v>
      </c>
      <c r="BI2178" s="379">
        <f t="shared" si="5557"/>
        <v>0</v>
      </c>
      <c r="BJ2178" s="380">
        <f t="shared" si="5558"/>
        <v>0</v>
      </c>
      <c r="BK2178" s="292">
        <f t="shared" si="5559"/>
        <v>0</v>
      </c>
      <c r="CD2178" s="413"/>
      <c r="CE2178" s="398"/>
      <c r="CF2178" s="398"/>
      <c r="CG2178" s="398"/>
      <c r="CH2178" s="398"/>
      <c r="CI2178" s="398"/>
      <c r="CJ2178" s="398"/>
      <c r="CK2178" s="398"/>
      <c r="CL2178" s="398"/>
      <c r="CM2178" s="398"/>
      <c r="CN2178" s="398"/>
      <c r="CO2178" s="398"/>
      <c r="CP2178" s="398"/>
      <c r="CQ2178" s="398"/>
      <c r="CR2178" s="398"/>
      <c r="CS2178" s="398"/>
      <c r="CT2178" s="398"/>
      <c r="CU2178" s="398"/>
      <c r="CV2178" s="398"/>
      <c r="CW2178" s="398"/>
      <c r="CX2178" s="398"/>
      <c r="CY2178" s="398"/>
      <c r="CZ2178" s="398"/>
      <c r="DA2178" s="398"/>
      <c r="DB2178" s="398"/>
      <c r="DC2178" s="398"/>
      <c r="DD2178" s="398"/>
      <c r="DE2178" s="398"/>
      <c r="DF2178" s="398"/>
      <c r="DG2178" s="398"/>
      <c r="DH2178" s="414"/>
      <c r="DJ2178" s="610"/>
      <c r="DK2178" s="611"/>
      <c r="DL2178" s="415"/>
      <c r="DM2178" s="416"/>
      <c r="DN2178" s="416"/>
      <c r="DO2178" s="416"/>
      <c r="DP2178" s="416"/>
      <c r="DQ2178" s="416"/>
      <c r="DR2178" s="416"/>
      <c r="DS2178" s="416"/>
      <c r="DT2178" s="416"/>
      <c r="DU2178" s="416"/>
      <c r="DV2178" s="416"/>
      <c r="DW2178" s="416"/>
      <c r="DX2178" s="416"/>
      <c r="DY2178" s="416"/>
      <c r="DZ2178" s="416"/>
      <c r="EA2178" s="416"/>
      <c r="EB2178" s="416"/>
      <c r="EC2178" s="416"/>
      <c r="ED2178" s="416"/>
      <c r="EE2178" s="416"/>
      <c r="EF2178" s="416"/>
      <c r="EG2178" s="416"/>
      <c r="EH2178" s="416"/>
      <c r="EI2178" s="416"/>
      <c r="EJ2178" s="416"/>
      <c r="EK2178" s="416"/>
      <c r="EL2178" s="416"/>
      <c r="EM2178" s="416"/>
      <c r="EN2178" s="416"/>
      <c r="EO2178" s="417"/>
      <c r="ET2178" s="375"/>
      <c r="EU2178" s="375"/>
      <c r="EV2178" s="375"/>
      <c r="FF2178" s="400"/>
      <c r="FG2178" s="400"/>
      <c r="FH2178" s="400"/>
      <c r="FV2178" s="375"/>
      <c r="FW2178" s="375"/>
      <c r="FX2178" s="375"/>
    </row>
    <row r="2179" spans="1:180" ht="38.25" customHeight="1" x14ac:dyDescent="0.25">
      <c r="A2179" s="182"/>
      <c r="B2179" s="182"/>
      <c r="C2179" s="236" t="s">
        <v>292</v>
      </c>
      <c r="D2179" s="280"/>
      <c r="E2179" s="281"/>
      <c r="F2179" s="281"/>
      <c r="G2179" s="628"/>
      <c r="H2179" s="628"/>
      <c r="I2179" s="281"/>
      <c r="J2179" s="281"/>
      <c r="K2179" s="628"/>
      <c r="L2179" s="628"/>
      <c r="M2179" s="281"/>
      <c r="N2179" s="281"/>
      <c r="O2179" s="628"/>
      <c r="P2179" s="628"/>
      <c r="Q2179" s="281"/>
      <c r="R2179" s="281"/>
      <c r="S2179" s="628"/>
      <c r="T2179" s="628"/>
      <c r="U2179" s="281"/>
      <c r="V2179" s="281"/>
      <c r="W2179" s="628"/>
      <c r="X2179" s="628"/>
      <c r="Y2179" s="281"/>
      <c r="Z2179" s="281"/>
      <c r="AA2179" s="628"/>
      <c r="AB2179" s="628"/>
      <c r="AC2179" s="281"/>
      <c r="AD2179" s="281"/>
      <c r="AE2179" s="60"/>
      <c r="AF2179" s="259"/>
      <c r="AG2179" s="375">
        <f t="shared" si="5560"/>
        <v>27</v>
      </c>
      <c r="AH2179" s="375"/>
      <c r="AI2179" s="375"/>
      <c r="AJ2179" s="388">
        <f t="shared" si="5532"/>
        <v>0</v>
      </c>
      <c r="AK2179" s="379">
        <f t="shared" si="5533"/>
        <v>0</v>
      </c>
      <c r="AL2179" s="380">
        <f t="shared" si="5534"/>
        <v>0</v>
      </c>
      <c r="AM2179" s="292">
        <f t="shared" si="5535"/>
        <v>0</v>
      </c>
      <c r="AN2179" s="388">
        <f t="shared" si="5536"/>
        <v>0</v>
      </c>
      <c r="AO2179" s="379">
        <f t="shared" si="5537"/>
        <v>0</v>
      </c>
      <c r="AP2179" s="380">
        <f t="shared" si="5538"/>
        <v>0</v>
      </c>
      <c r="AQ2179" s="292">
        <f t="shared" si="5539"/>
        <v>0</v>
      </c>
      <c r="AR2179" s="388">
        <f t="shared" si="5540"/>
        <v>0</v>
      </c>
      <c r="AS2179" s="379">
        <f t="shared" si="5541"/>
        <v>0</v>
      </c>
      <c r="AT2179" s="380">
        <f t="shared" si="5542"/>
        <v>0</v>
      </c>
      <c r="AU2179" s="292">
        <f t="shared" si="5543"/>
        <v>0</v>
      </c>
      <c r="AV2179" s="388">
        <f t="shared" si="5544"/>
        <v>0</v>
      </c>
      <c r="AW2179" s="379">
        <f t="shared" si="5545"/>
        <v>0</v>
      </c>
      <c r="AX2179" s="380">
        <f t="shared" si="5546"/>
        <v>0</v>
      </c>
      <c r="AY2179" s="292">
        <f t="shared" si="5547"/>
        <v>0</v>
      </c>
      <c r="AZ2179" s="388">
        <f t="shared" si="5548"/>
        <v>0</v>
      </c>
      <c r="BA2179" s="379">
        <f t="shared" si="5549"/>
        <v>0</v>
      </c>
      <c r="BB2179" s="380">
        <f t="shared" si="5550"/>
        <v>0</v>
      </c>
      <c r="BC2179" s="292">
        <f t="shared" si="5551"/>
        <v>0</v>
      </c>
      <c r="BD2179" s="388">
        <f t="shared" si="5552"/>
        <v>0</v>
      </c>
      <c r="BE2179" s="379">
        <f t="shared" si="5553"/>
        <v>0</v>
      </c>
      <c r="BF2179" s="380">
        <f t="shared" si="5554"/>
        <v>0</v>
      </c>
      <c r="BG2179" s="292">
        <f t="shared" si="5555"/>
        <v>0</v>
      </c>
      <c r="BH2179" s="388">
        <f t="shared" si="5556"/>
        <v>0</v>
      </c>
      <c r="BI2179" s="379">
        <f t="shared" si="5557"/>
        <v>0</v>
      </c>
      <c r="BJ2179" s="380">
        <f t="shared" si="5558"/>
        <v>0</v>
      </c>
      <c r="BK2179" s="292">
        <f t="shared" si="5559"/>
        <v>0</v>
      </c>
      <c r="CD2179" s="413"/>
      <c r="CE2179" s="398"/>
      <c r="CF2179" s="398"/>
      <c r="CG2179" s="398"/>
      <c r="CH2179" s="398"/>
      <c r="CI2179" s="398"/>
      <c r="CJ2179" s="398"/>
      <c r="CK2179" s="398"/>
      <c r="CL2179" s="398"/>
      <c r="CM2179" s="398"/>
      <c r="CN2179" s="398"/>
      <c r="CO2179" s="398"/>
      <c r="CP2179" s="398"/>
      <c r="CQ2179" s="398"/>
      <c r="CR2179" s="398"/>
      <c r="CS2179" s="398"/>
      <c r="CT2179" s="398"/>
      <c r="CU2179" s="398"/>
      <c r="CV2179" s="398"/>
      <c r="CW2179" s="398"/>
      <c r="CX2179" s="398"/>
      <c r="CY2179" s="398"/>
      <c r="CZ2179" s="398"/>
      <c r="DA2179" s="398"/>
      <c r="DB2179" s="398"/>
      <c r="DC2179" s="398"/>
      <c r="DD2179" s="398"/>
      <c r="DE2179" s="398"/>
      <c r="DF2179" s="398"/>
      <c r="DG2179" s="398"/>
      <c r="DH2179" s="414"/>
      <c r="DJ2179" s="610"/>
      <c r="DK2179" s="611"/>
      <c r="DL2179" s="415"/>
      <c r="DM2179" s="416"/>
      <c r="DN2179" s="416"/>
      <c r="DO2179" s="416"/>
      <c r="DP2179" s="416"/>
      <c r="DQ2179" s="416"/>
      <c r="DR2179" s="416"/>
      <c r="DS2179" s="416"/>
      <c r="DT2179" s="416"/>
      <c r="DU2179" s="416"/>
      <c r="DV2179" s="416"/>
      <c r="DW2179" s="416"/>
      <c r="DX2179" s="416"/>
      <c r="DY2179" s="416"/>
      <c r="DZ2179" s="416"/>
      <c r="EA2179" s="416"/>
      <c r="EB2179" s="416"/>
      <c r="EC2179" s="416"/>
      <c r="ED2179" s="416"/>
      <c r="EE2179" s="416"/>
      <c r="EF2179" s="416"/>
      <c r="EG2179" s="416"/>
      <c r="EH2179" s="416"/>
      <c r="EI2179" s="416"/>
      <c r="EJ2179" s="416"/>
      <c r="EK2179" s="416"/>
      <c r="EL2179" s="416"/>
      <c r="EM2179" s="416"/>
      <c r="EN2179" s="416"/>
      <c r="EO2179" s="417"/>
      <c r="ET2179" s="375"/>
      <c r="EU2179" s="375"/>
      <c r="EV2179" s="375"/>
      <c r="FF2179" s="400"/>
      <c r="FG2179" s="400"/>
      <c r="FH2179" s="400"/>
      <c r="FV2179" s="375"/>
      <c r="FW2179" s="375"/>
      <c r="FX2179" s="375"/>
    </row>
    <row r="2180" spans="1:180" ht="38.25" customHeight="1" x14ac:dyDescent="0.25">
      <c r="A2180" s="182"/>
      <c r="B2180" s="182"/>
      <c r="C2180" s="236" t="s">
        <v>293</v>
      </c>
      <c r="D2180" s="280"/>
      <c r="E2180" s="281"/>
      <c r="F2180" s="281"/>
      <c r="G2180" s="628"/>
      <c r="H2180" s="628"/>
      <c r="I2180" s="281"/>
      <c r="J2180" s="281"/>
      <c r="K2180" s="628"/>
      <c r="L2180" s="628"/>
      <c r="M2180" s="281"/>
      <c r="N2180" s="281"/>
      <c r="O2180" s="628"/>
      <c r="P2180" s="628"/>
      <c r="Q2180" s="281"/>
      <c r="R2180" s="281"/>
      <c r="S2180" s="628"/>
      <c r="T2180" s="628"/>
      <c r="U2180" s="281"/>
      <c r="V2180" s="281"/>
      <c r="W2180" s="628"/>
      <c r="X2180" s="628"/>
      <c r="Y2180" s="281"/>
      <c r="Z2180" s="281"/>
      <c r="AA2180" s="628"/>
      <c r="AB2180" s="628"/>
      <c r="AC2180" s="281"/>
      <c r="AD2180" s="281"/>
      <c r="AE2180" s="60"/>
      <c r="AF2180" s="259"/>
      <c r="AG2180" s="375">
        <f t="shared" si="5560"/>
        <v>27</v>
      </c>
      <c r="AH2180" s="375"/>
      <c r="AI2180" s="375"/>
      <c r="AJ2180" s="388">
        <f t="shared" si="5532"/>
        <v>0</v>
      </c>
      <c r="AK2180" s="379">
        <f t="shared" si="5533"/>
        <v>0</v>
      </c>
      <c r="AL2180" s="380">
        <f t="shared" si="5534"/>
        <v>0</v>
      </c>
      <c r="AM2180" s="292">
        <f t="shared" si="5535"/>
        <v>0</v>
      </c>
      <c r="AN2180" s="388">
        <f t="shared" si="5536"/>
        <v>0</v>
      </c>
      <c r="AO2180" s="379">
        <f t="shared" si="5537"/>
        <v>0</v>
      </c>
      <c r="AP2180" s="380">
        <f t="shared" si="5538"/>
        <v>0</v>
      </c>
      <c r="AQ2180" s="292">
        <f t="shared" si="5539"/>
        <v>0</v>
      </c>
      <c r="AR2180" s="388">
        <f t="shared" si="5540"/>
        <v>0</v>
      </c>
      <c r="AS2180" s="379">
        <f t="shared" si="5541"/>
        <v>0</v>
      </c>
      <c r="AT2180" s="380">
        <f t="shared" si="5542"/>
        <v>0</v>
      </c>
      <c r="AU2180" s="292">
        <f t="shared" si="5543"/>
        <v>0</v>
      </c>
      <c r="AV2180" s="388">
        <f t="shared" si="5544"/>
        <v>0</v>
      </c>
      <c r="AW2180" s="379">
        <f t="shared" si="5545"/>
        <v>0</v>
      </c>
      <c r="AX2180" s="380">
        <f t="shared" si="5546"/>
        <v>0</v>
      </c>
      <c r="AY2180" s="292">
        <f t="shared" si="5547"/>
        <v>0</v>
      </c>
      <c r="AZ2180" s="388">
        <f t="shared" si="5548"/>
        <v>0</v>
      </c>
      <c r="BA2180" s="379">
        <f t="shared" si="5549"/>
        <v>0</v>
      </c>
      <c r="BB2180" s="380">
        <f t="shared" si="5550"/>
        <v>0</v>
      </c>
      <c r="BC2180" s="292">
        <f t="shared" si="5551"/>
        <v>0</v>
      </c>
      <c r="BD2180" s="388">
        <f t="shared" si="5552"/>
        <v>0</v>
      </c>
      <c r="BE2180" s="379">
        <f t="shared" si="5553"/>
        <v>0</v>
      </c>
      <c r="BF2180" s="380">
        <f t="shared" si="5554"/>
        <v>0</v>
      </c>
      <c r="BG2180" s="292">
        <f t="shared" si="5555"/>
        <v>0</v>
      </c>
      <c r="BH2180" s="388">
        <f t="shared" si="5556"/>
        <v>0</v>
      </c>
      <c r="BI2180" s="379">
        <f t="shared" si="5557"/>
        <v>0</v>
      </c>
      <c r="BJ2180" s="380">
        <f t="shared" si="5558"/>
        <v>0</v>
      </c>
      <c r="BK2180" s="292">
        <f t="shared" si="5559"/>
        <v>0</v>
      </c>
      <c r="CD2180" s="413"/>
      <c r="CE2180" s="398"/>
      <c r="CF2180" s="398"/>
      <c r="CG2180" s="398"/>
      <c r="CH2180" s="398"/>
      <c r="CI2180" s="398"/>
      <c r="CJ2180" s="398"/>
      <c r="CK2180" s="398"/>
      <c r="CL2180" s="398"/>
      <c r="CM2180" s="398"/>
      <c r="CN2180" s="398"/>
      <c r="CO2180" s="398"/>
      <c r="CP2180" s="398"/>
      <c r="CQ2180" s="398"/>
      <c r="CR2180" s="398"/>
      <c r="CS2180" s="398"/>
      <c r="CT2180" s="398"/>
      <c r="CU2180" s="398"/>
      <c r="CV2180" s="398"/>
      <c r="CW2180" s="398"/>
      <c r="CX2180" s="398"/>
      <c r="CY2180" s="398"/>
      <c r="CZ2180" s="398"/>
      <c r="DA2180" s="398"/>
      <c r="DB2180" s="398"/>
      <c r="DC2180" s="398"/>
      <c r="DD2180" s="398"/>
      <c r="DE2180" s="398"/>
      <c r="DF2180" s="398"/>
      <c r="DG2180" s="398"/>
      <c r="DH2180" s="414"/>
      <c r="DJ2180" s="610"/>
      <c r="DK2180" s="611"/>
      <c r="DL2180" s="415"/>
      <c r="DM2180" s="416"/>
      <c r="DN2180" s="416"/>
      <c r="DO2180" s="416"/>
      <c r="DP2180" s="416"/>
      <c r="DQ2180" s="416"/>
      <c r="DR2180" s="416"/>
      <c r="DS2180" s="416"/>
      <c r="DT2180" s="416"/>
      <c r="DU2180" s="416"/>
      <c r="DV2180" s="416"/>
      <c r="DW2180" s="416"/>
      <c r="DX2180" s="416"/>
      <c r="DY2180" s="416"/>
      <c r="DZ2180" s="416"/>
      <c r="EA2180" s="416"/>
      <c r="EB2180" s="416"/>
      <c r="EC2180" s="416"/>
      <c r="ED2180" s="416"/>
      <c r="EE2180" s="416"/>
      <c r="EF2180" s="416"/>
      <c r="EG2180" s="416"/>
      <c r="EH2180" s="416"/>
      <c r="EI2180" s="416"/>
      <c r="EJ2180" s="416"/>
      <c r="EK2180" s="416"/>
      <c r="EL2180" s="416"/>
      <c r="EM2180" s="416"/>
      <c r="EN2180" s="416"/>
      <c r="EO2180" s="417"/>
      <c r="ET2180" s="375"/>
      <c r="EU2180" s="375"/>
      <c r="EV2180" s="375"/>
      <c r="FF2180" s="400"/>
      <c r="FG2180" s="400"/>
      <c r="FH2180" s="400"/>
      <c r="FV2180" s="375"/>
      <c r="FW2180" s="375"/>
      <c r="FX2180" s="375"/>
    </row>
    <row r="2181" spans="1:180" ht="38.25" customHeight="1" x14ac:dyDescent="0.25">
      <c r="A2181" s="182"/>
      <c r="B2181" s="182"/>
      <c r="C2181" s="236" t="s">
        <v>294</v>
      </c>
      <c r="D2181" s="280"/>
      <c r="E2181" s="281"/>
      <c r="F2181" s="281"/>
      <c r="G2181" s="628"/>
      <c r="H2181" s="628"/>
      <c r="I2181" s="281"/>
      <c r="J2181" s="281"/>
      <c r="K2181" s="628"/>
      <c r="L2181" s="628"/>
      <c r="M2181" s="281"/>
      <c r="N2181" s="281"/>
      <c r="O2181" s="628"/>
      <c r="P2181" s="628"/>
      <c r="Q2181" s="281"/>
      <c r="R2181" s="281"/>
      <c r="S2181" s="628"/>
      <c r="T2181" s="628"/>
      <c r="U2181" s="281"/>
      <c r="V2181" s="281"/>
      <c r="W2181" s="628"/>
      <c r="X2181" s="628"/>
      <c r="Y2181" s="281"/>
      <c r="Z2181" s="281"/>
      <c r="AA2181" s="628"/>
      <c r="AB2181" s="628"/>
      <c r="AC2181" s="281"/>
      <c r="AD2181" s="281"/>
      <c r="AE2181" s="60"/>
      <c r="AF2181" s="259"/>
      <c r="AG2181" s="375">
        <f t="shared" si="5560"/>
        <v>27</v>
      </c>
      <c r="AH2181" s="375"/>
      <c r="AI2181" s="375"/>
      <c r="AJ2181" s="388">
        <f t="shared" si="5532"/>
        <v>0</v>
      </c>
      <c r="AK2181" s="379">
        <f t="shared" si="5533"/>
        <v>0</v>
      </c>
      <c r="AL2181" s="380">
        <f t="shared" si="5534"/>
        <v>0</v>
      </c>
      <c r="AM2181" s="292">
        <f t="shared" si="5535"/>
        <v>0</v>
      </c>
      <c r="AN2181" s="388">
        <f t="shared" si="5536"/>
        <v>0</v>
      </c>
      <c r="AO2181" s="379">
        <f t="shared" si="5537"/>
        <v>0</v>
      </c>
      <c r="AP2181" s="380">
        <f t="shared" si="5538"/>
        <v>0</v>
      </c>
      <c r="AQ2181" s="292">
        <f t="shared" si="5539"/>
        <v>0</v>
      </c>
      <c r="AR2181" s="388">
        <f t="shared" si="5540"/>
        <v>0</v>
      </c>
      <c r="AS2181" s="379">
        <f t="shared" si="5541"/>
        <v>0</v>
      </c>
      <c r="AT2181" s="380">
        <f t="shared" si="5542"/>
        <v>0</v>
      </c>
      <c r="AU2181" s="292">
        <f t="shared" si="5543"/>
        <v>0</v>
      </c>
      <c r="AV2181" s="388">
        <f t="shared" si="5544"/>
        <v>0</v>
      </c>
      <c r="AW2181" s="379">
        <f t="shared" si="5545"/>
        <v>0</v>
      </c>
      <c r="AX2181" s="380">
        <f t="shared" si="5546"/>
        <v>0</v>
      </c>
      <c r="AY2181" s="292">
        <f t="shared" si="5547"/>
        <v>0</v>
      </c>
      <c r="AZ2181" s="388">
        <f t="shared" si="5548"/>
        <v>0</v>
      </c>
      <c r="BA2181" s="379">
        <f t="shared" si="5549"/>
        <v>0</v>
      </c>
      <c r="BB2181" s="380">
        <f t="shared" si="5550"/>
        <v>0</v>
      </c>
      <c r="BC2181" s="292">
        <f t="shared" si="5551"/>
        <v>0</v>
      </c>
      <c r="BD2181" s="388">
        <f t="shared" si="5552"/>
        <v>0</v>
      </c>
      <c r="BE2181" s="379">
        <f t="shared" si="5553"/>
        <v>0</v>
      </c>
      <c r="BF2181" s="380">
        <f t="shared" si="5554"/>
        <v>0</v>
      </c>
      <c r="BG2181" s="292">
        <f t="shared" si="5555"/>
        <v>0</v>
      </c>
      <c r="BH2181" s="388">
        <f t="shared" si="5556"/>
        <v>0</v>
      </c>
      <c r="BI2181" s="379">
        <f t="shared" si="5557"/>
        <v>0</v>
      </c>
      <c r="BJ2181" s="380">
        <f t="shared" si="5558"/>
        <v>0</v>
      </c>
      <c r="BK2181" s="292">
        <f t="shared" si="5559"/>
        <v>0</v>
      </c>
      <c r="CD2181" s="413"/>
      <c r="CE2181" s="398"/>
      <c r="CF2181" s="398"/>
      <c r="CG2181" s="398"/>
      <c r="CH2181" s="398"/>
      <c r="CI2181" s="398"/>
      <c r="CJ2181" s="398"/>
      <c r="CK2181" s="398"/>
      <c r="CL2181" s="398"/>
      <c r="CM2181" s="398"/>
      <c r="CN2181" s="398"/>
      <c r="CO2181" s="398"/>
      <c r="CP2181" s="398"/>
      <c r="CQ2181" s="398"/>
      <c r="CR2181" s="398"/>
      <c r="CS2181" s="398"/>
      <c r="CT2181" s="398"/>
      <c r="CU2181" s="398"/>
      <c r="CV2181" s="398"/>
      <c r="CW2181" s="398"/>
      <c r="CX2181" s="398"/>
      <c r="CY2181" s="398"/>
      <c r="CZ2181" s="398"/>
      <c r="DA2181" s="398"/>
      <c r="DB2181" s="398"/>
      <c r="DC2181" s="398"/>
      <c r="DD2181" s="398"/>
      <c r="DE2181" s="398"/>
      <c r="DF2181" s="398"/>
      <c r="DG2181" s="398"/>
      <c r="DH2181" s="414"/>
      <c r="DJ2181" s="614" t="s">
        <v>294</v>
      </c>
      <c r="DK2181" s="615"/>
      <c r="DL2181" s="418" t="s">
        <v>1920</v>
      </c>
      <c r="DM2181" s="419"/>
      <c r="DN2181" s="419"/>
      <c r="DO2181" s="419">
        <f t="shared" ref="DO2181:EO2181" si="5561">D2181</f>
        <v>0</v>
      </c>
      <c r="DP2181" s="419">
        <f t="shared" si="5561"/>
        <v>0</v>
      </c>
      <c r="DQ2181" s="419">
        <f t="shared" si="5561"/>
        <v>0</v>
      </c>
      <c r="DR2181" s="419">
        <f t="shared" si="5561"/>
        <v>0</v>
      </c>
      <c r="DS2181" s="419">
        <f t="shared" si="5561"/>
        <v>0</v>
      </c>
      <c r="DT2181" s="419">
        <f t="shared" si="5561"/>
        <v>0</v>
      </c>
      <c r="DU2181" s="419">
        <f t="shared" si="5561"/>
        <v>0</v>
      </c>
      <c r="DV2181" s="419">
        <f t="shared" si="5561"/>
        <v>0</v>
      </c>
      <c r="DW2181" s="419">
        <f t="shared" si="5561"/>
        <v>0</v>
      </c>
      <c r="DX2181" s="419">
        <f t="shared" si="5561"/>
        <v>0</v>
      </c>
      <c r="DY2181" s="419">
        <f t="shared" si="5561"/>
        <v>0</v>
      </c>
      <c r="DZ2181" s="419">
        <f t="shared" si="5561"/>
        <v>0</v>
      </c>
      <c r="EA2181" s="419">
        <f t="shared" si="5561"/>
        <v>0</v>
      </c>
      <c r="EB2181" s="419">
        <f t="shared" si="5561"/>
        <v>0</v>
      </c>
      <c r="EC2181" s="419">
        <f t="shared" si="5561"/>
        <v>0</v>
      </c>
      <c r="ED2181" s="419">
        <f t="shared" si="5561"/>
        <v>0</v>
      </c>
      <c r="EE2181" s="419">
        <f t="shared" si="5561"/>
        <v>0</v>
      </c>
      <c r="EF2181" s="419">
        <f t="shared" si="5561"/>
        <v>0</v>
      </c>
      <c r="EG2181" s="419">
        <f t="shared" si="5561"/>
        <v>0</v>
      </c>
      <c r="EH2181" s="419">
        <f t="shared" si="5561"/>
        <v>0</v>
      </c>
      <c r="EI2181" s="419">
        <f t="shared" si="5561"/>
        <v>0</v>
      </c>
      <c r="EJ2181" s="419">
        <f t="shared" si="5561"/>
        <v>0</v>
      </c>
      <c r="EK2181" s="419">
        <f t="shared" si="5561"/>
        <v>0</v>
      </c>
      <c r="EL2181" s="419">
        <f t="shared" si="5561"/>
        <v>0</v>
      </c>
      <c r="EM2181" s="419">
        <f t="shared" si="5561"/>
        <v>0</v>
      </c>
      <c r="EN2181" s="419">
        <f t="shared" si="5561"/>
        <v>0</v>
      </c>
      <c r="EO2181" s="420">
        <f t="shared" si="5561"/>
        <v>0</v>
      </c>
      <c r="ET2181" s="375"/>
      <c r="EU2181" s="375"/>
      <c r="EV2181" s="375"/>
      <c r="FF2181" s="400"/>
      <c r="FG2181" s="400"/>
      <c r="FH2181" s="400"/>
      <c r="FV2181" s="375"/>
      <c r="FW2181" s="375"/>
      <c r="FX2181" s="375"/>
    </row>
    <row r="2182" spans="1:180" ht="38.25" customHeight="1" x14ac:dyDescent="0.25">
      <c r="A2182" s="184"/>
      <c r="B2182" s="184"/>
      <c r="C2182" s="236" t="s">
        <v>302</v>
      </c>
      <c r="D2182" s="280"/>
      <c r="E2182" s="281"/>
      <c r="F2182" s="281"/>
      <c r="G2182" s="628"/>
      <c r="H2182" s="628"/>
      <c r="I2182" s="281"/>
      <c r="J2182" s="281"/>
      <c r="K2182" s="628"/>
      <c r="L2182" s="628"/>
      <c r="M2182" s="281"/>
      <c r="N2182" s="281"/>
      <c r="O2182" s="628"/>
      <c r="P2182" s="628"/>
      <c r="Q2182" s="281"/>
      <c r="R2182" s="281"/>
      <c r="S2182" s="628"/>
      <c r="T2182" s="628"/>
      <c r="U2182" s="281"/>
      <c r="V2182" s="281"/>
      <c r="W2182" s="628"/>
      <c r="X2182" s="628"/>
      <c r="Y2182" s="281"/>
      <c r="Z2182" s="281"/>
      <c r="AA2182" s="628"/>
      <c r="AB2182" s="628"/>
      <c r="AC2182" s="281"/>
      <c r="AD2182" s="281"/>
      <c r="AE2182" s="60"/>
      <c r="AF2182" s="259"/>
      <c r="AG2182" s="375">
        <f t="shared" si="5560"/>
        <v>27</v>
      </c>
      <c r="AH2182" s="375"/>
      <c r="AI2182" s="375"/>
      <c r="AJ2182" s="388">
        <f t="shared" si="5532"/>
        <v>0</v>
      </c>
      <c r="AK2182" s="379">
        <f t="shared" si="5533"/>
        <v>0</v>
      </c>
      <c r="AL2182" s="380">
        <f t="shared" si="5534"/>
        <v>0</v>
      </c>
      <c r="AM2182" s="292">
        <f t="shared" si="5535"/>
        <v>0</v>
      </c>
      <c r="AN2182" s="388">
        <f t="shared" si="5536"/>
        <v>0</v>
      </c>
      <c r="AO2182" s="379">
        <f t="shared" si="5537"/>
        <v>0</v>
      </c>
      <c r="AP2182" s="380">
        <f t="shared" si="5538"/>
        <v>0</v>
      </c>
      <c r="AQ2182" s="292">
        <f t="shared" si="5539"/>
        <v>0</v>
      </c>
      <c r="AR2182" s="388">
        <f t="shared" si="5540"/>
        <v>0</v>
      </c>
      <c r="AS2182" s="379">
        <f t="shared" si="5541"/>
        <v>0</v>
      </c>
      <c r="AT2182" s="380">
        <f t="shared" si="5542"/>
        <v>0</v>
      </c>
      <c r="AU2182" s="292">
        <f t="shared" si="5543"/>
        <v>0</v>
      </c>
      <c r="AV2182" s="388">
        <f t="shared" si="5544"/>
        <v>0</v>
      </c>
      <c r="AW2182" s="379">
        <f t="shared" si="5545"/>
        <v>0</v>
      </c>
      <c r="AX2182" s="380">
        <f t="shared" si="5546"/>
        <v>0</v>
      </c>
      <c r="AY2182" s="292">
        <f t="shared" si="5547"/>
        <v>0</v>
      </c>
      <c r="AZ2182" s="388">
        <f t="shared" si="5548"/>
        <v>0</v>
      </c>
      <c r="BA2182" s="379">
        <f t="shared" si="5549"/>
        <v>0</v>
      </c>
      <c r="BB2182" s="380">
        <f t="shared" si="5550"/>
        <v>0</v>
      </c>
      <c r="BC2182" s="292">
        <f t="shared" si="5551"/>
        <v>0</v>
      </c>
      <c r="BD2182" s="388">
        <f t="shared" si="5552"/>
        <v>0</v>
      </c>
      <c r="BE2182" s="379">
        <f t="shared" si="5553"/>
        <v>0</v>
      </c>
      <c r="BF2182" s="380">
        <f t="shared" si="5554"/>
        <v>0</v>
      </c>
      <c r="BG2182" s="292">
        <f t="shared" si="5555"/>
        <v>0</v>
      </c>
      <c r="BH2182" s="388">
        <f t="shared" si="5556"/>
        <v>0</v>
      </c>
      <c r="BI2182" s="379">
        <f t="shared" si="5557"/>
        <v>0</v>
      </c>
      <c r="BJ2182" s="380">
        <f t="shared" si="5558"/>
        <v>0</v>
      </c>
      <c r="BK2182" s="292">
        <f t="shared" si="5559"/>
        <v>0</v>
      </c>
      <c r="CD2182" s="413"/>
      <c r="CE2182" s="398"/>
      <c r="CF2182" s="398"/>
      <c r="CG2182" s="398"/>
      <c r="CH2182" s="398"/>
      <c r="CI2182" s="398"/>
      <c r="CJ2182" s="398"/>
      <c r="CK2182" s="398"/>
      <c r="CL2182" s="398"/>
      <c r="CM2182" s="398"/>
      <c r="CN2182" s="398"/>
      <c r="CO2182" s="398"/>
      <c r="CP2182" s="398"/>
      <c r="CQ2182" s="398"/>
      <c r="CR2182" s="398"/>
      <c r="CS2182" s="398"/>
      <c r="CT2182" s="398"/>
      <c r="CU2182" s="398"/>
      <c r="CV2182" s="398"/>
      <c r="CW2182" s="398"/>
      <c r="CX2182" s="398"/>
      <c r="CY2182" s="398"/>
      <c r="CZ2182" s="398"/>
      <c r="DA2182" s="398"/>
      <c r="DB2182" s="398"/>
      <c r="DC2182" s="398"/>
      <c r="DD2182" s="398"/>
      <c r="DE2182" s="398"/>
      <c r="DF2182" s="398"/>
      <c r="DG2182" s="398"/>
      <c r="DH2182" s="414"/>
      <c r="DJ2182" s="647"/>
      <c r="DK2182" s="648"/>
      <c r="DL2182" s="415" t="s">
        <v>1910</v>
      </c>
      <c r="DM2182" s="416"/>
      <c r="DN2182" s="416"/>
      <c r="DO2182" s="416">
        <f t="shared" ref="DO2182:EO2182" si="5562">COUNTIF(D2177:D2180,"NS")</f>
        <v>0</v>
      </c>
      <c r="DP2182" s="416">
        <f t="shared" si="5562"/>
        <v>0</v>
      </c>
      <c r="DQ2182" s="416">
        <f t="shared" si="5562"/>
        <v>0</v>
      </c>
      <c r="DR2182" s="416">
        <f t="shared" si="5562"/>
        <v>0</v>
      </c>
      <c r="DS2182" s="416">
        <f t="shared" si="5562"/>
        <v>0</v>
      </c>
      <c r="DT2182" s="416">
        <f t="shared" si="5562"/>
        <v>0</v>
      </c>
      <c r="DU2182" s="416">
        <f t="shared" si="5562"/>
        <v>0</v>
      </c>
      <c r="DV2182" s="416">
        <f t="shared" si="5562"/>
        <v>0</v>
      </c>
      <c r="DW2182" s="416">
        <f t="shared" si="5562"/>
        <v>0</v>
      </c>
      <c r="DX2182" s="416">
        <f t="shared" si="5562"/>
        <v>0</v>
      </c>
      <c r="DY2182" s="416">
        <f t="shared" si="5562"/>
        <v>0</v>
      </c>
      <c r="DZ2182" s="416">
        <f t="shared" si="5562"/>
        <v>0</v>
      </c>
      <c r="EA2182" s="416">
        <f t="shared" si="5562"/>
        <v>0</v>
      </c>
      <c r="EB2182" s="416">
        <f t="shared" si="5562"/>
        <v>0</v>
      </c>
      <c r="EC2182" s="416">
        <f t="shared" si="5562"/>
        <v>0</v>
      </c>
      <c r="ED2182" s="416">
        <f t="shared" si="5562"/>
        <v>0</v>
      </c>
      <c r="EE2182" s="416">
        <f t="shared" si="5562"/>
        <v>0</v>
      </c>
      <c r="EF2182" s="416">
        <f t="shared" si="5562"/>
        <v>0</v>
      </c>
      <c r="EG2182" s="416">
        <f t="shared" si="5562"/>
        <v>0</v>
      </c>
      <c r="EH2182" s="416">
        <f t="shared" si="5562"/>
        <v>0</v>
      </c>
      <c r="EI2182" s="416">
        <f t="shared" si="5562"/>
        <v>0</v>
      </c>
      <c r="EJ2182" s="416">
        <f t="shared" si="5562"/>
        <v>0</v>
      </c>
      <c r="EK2182" s="416">
        <f t="shared" si="5562"/>
        <v>0</v>
      </c>
      <c r="EL2182" s="416">
        <f t="shared" si="5562"/>
        <v>0</v>
      </c>
      <c r="EM2182" s="416">
        <f t="shared" si="5562"/>
        <v>0</v>
      </c>
      <c r="EN2182" s="416">
        <f t="shared" si="5562"/>
        <v>0</v>
      </c>
      <c r="EO2182" s="417">
        <f t="shared" si="5562"/>
        <v>0</v>
      </c>
      <c r="ET2182" s="375"/>
      <c r="EU2182" s="375"/>
      <c r="EV2182" s="375"/>
      <c r="FF2182" s="400"/>
      <c r="FG2182" s="400"/>
      <c r="FH2182" s="400"/>
      <c r="FV2182" s="375"/>
      <c r="FW2182" s="375"/>
      <c r="FX2182" s="375"/>
    </row>
    <row r="2183" spans="1:180" ht="38.25" customHeight="1" x14ac:dyDescent="0.25">
      <c r="A2183" s="184"/>
      <c r="B2183" s="184"/>
      <c r="C2183" s="236" t="s">
        <v>303</v>
      </c>
      <c r="D2183" s="280"/>
      <c r="E2183" s="281"/>
      <c r="F2183" s="281"/>
      <c r="G2183" s="628"/>
      <c r="H2183" s="628"/>
      <c r="I2183" s="281"/>
      <c r="J2183" s="281"/>
      <c r="K2183" s="628"/>
      <c r="L2183" s="628"/>
      <c r="M2183" s="281"/>
      <c r="N2183" s="281"/>
      <c r="O2183" s="628"/>
      <c r="P2183" s="628"/>
      <c r="Q2183" s="281"/>
      <c r="R2183" s="281"/>
      <c r="S2183" s="628"/>
      <c r="T2183" s="628"/>
      <c r="U2183" s="281"/>
      <c r="V2183" s="281"/>
      <c r="W2183" s="628"/>
      <c r="X2183" s="628"/>
      <c r="Y2183" s="281"/>
      <c r="Z2183" s="281"/>
      <c r="AA2183" s="628"/>
      <c r="AB2183" s="628"/>
      <c r="AC2183" s="281"/>
      <c r="AD2183" s="281"/>
      <c r="AE2183" s="60"/>
      <c r="AF2183" s="259"/>
      <c r="AG2183" s="375">
        <f t="shared" si="5560"/>
        <v>27</v>
      </c>
      <c r="AH2183" s="375"/>
      <c r="AI2183" s="375"/>
      <c r="AJ2183" s="388">
        <f t="shared" si="5532"/>
        <v>0</v>
      </c>
      <c r="AK2183" s="379">
        <f t="shared" si="5533"/>
        <v>0</v>
      </c>
      <c r="AL2183" s="380">
        <f t="shared" si="5534"/>
        <v>0</v>
      </c>
      <c r="AM2183" s="292">
        <f t="shared" si="5535"/>
        <v>0</v>
      </c>
      <c r="AN2183" s="388">
        <f t="shared" si="5536"/>
        <v>0</v>
      </c>
      <c r="AO2183" s="379">
        <f t="shared" si="5537"/>
        <v>0</v>
      </c>
      <c r="AP2183" s="380">
        <f t="shared" si="5538"/>
        <v>0</v>
      </c>
      <c r="AQ2183" s="292">
        <f t="shared" si="5539"/>
        <v>0</v>
      </c>
      <c r="AR2183" s="388">
        <f t="shared" si="5540"/>
        <v>0</v>
      </c>
      <c r="AS2183" s="379">
        <f t="shared" si="5541"/>
        <v>0</v>
      </c>
      <c r="AT2183" s="380">
        <f t="shared" si="5542"/>
        <v>0</v>
      </c>
      <c r="AU2183" s="292">
        <f t="shared" si="5543"/>
        <v>0</v>
      </c>
      <c r="AV2183" s="388">
        <f t="shared" si="5544"/>
        <v>0</v>
      </c>
      <c r="AW2183" s="379">
        <f t="shared" si="5545"/>
        <v>0</v>
      </c>
      <c r="AX2183" s="380">
        <f t="shared" si="5546"/>
        <v>0</v>
      </c>
      <c r="AY2183" s="292">
        <f t="shared" si="5547"/>
        <v>0</v>
      </c>
      <c r="AZ2183" s="388">
        <f t="shared" si="5548"/>
        <v>0</v>
      </c>
      <c r="BA2183" s="379">
        <f t="shared" si="5549"/>
        <v>0</v>
      </c>
      <c r="BB2183" s="380">
        <f t="shared" si="5550"/>
        <v>0</v>
      </c>
      <c r="BC2183" s="292">
        <f t="shared" si="5551"/>
        <v>0</v>
      </c>
      <c r="BD2183" s="388">
        <f t="shared" si="5552"/>
        <v>0</v>
      </c>
      <c r="BE2183" s="379">
        <f t="shared" si="5553"/>
        <v>0</v>
      </c>
      <c r="BF2183" s="380">
        <f t="shared" si="5554"/>
        <v>0</v>
      </c>
      <c r="BG2183" s="292">
        <f t="shared" si="5555"/>
        <v>0</v>
      </c>
      <c r="BH2183" s="388">
        <f t="shared" si="5556"/>
        <v>0</v>
      </c>
      <c r="BI2183" s="379">
        <f t="shared" si="5557"/>
        <v>0</v>
      </c>
      <c r="BJ2183" s="380">
        <f t="shared" si="5558"/>
        <v>0</v>
      </c>
      <c r="BK2183" s="292">
        <f t="shared" si="5559"/>
        <v>0</v>
      </c>
      <c r="CD2183" s="413"/>
      <c r="CE2183" s="398"/>
      <c r="CF2183" s="398"/>
      <c r="CG2183" s="398"/>
      <c r="CH2183" s="398"/>
      <c r="CI2183" s="398"/>
      <c r="CJ2183" s="398"/>
      <c r="CK2183" s="398"/>
      <c r="CL2183" s="398"/>
      <c r="CM2183" s="398"/>
      <c r="CN2183" s="398"/>
      <c r="CO2183" s="398"/>
      <c r="CP2183" s="398"/>
      <c r="CQ2183" s="398"/>
      <c r="CR2183" s="398"/>
      <c r="CS2183" s="398"/>
      <c r="CT2183" s="398"/>
      <c r="CU2183" s="398"/>
      <c r="CV2183" s="398"/>
      <c r="CW2183" s="398"/>
      <c r="CX2183" s="398"/>
      <c r="CY2183" s="398"/>
      <c r="CZ2183" s="398"/>
      <c r="DA2183" s="398"/>
      <c r="DB2183" s="398"/>
      <c r="DC2183" s="398"/>
      <c r="DD2183" s="398"/>
      <c r="DE2183" s="398"/>
      <c r="DF2183" s="398"/>
      <c r="DG2183" s="398"/>
      <c r="DH2183" s="414"/>
      <c r="DJ2183" s="647"/>
      <c r="DK2183" s="648"/>
      <c r="DL2183" s="415" t="s">
        <v>1914</v>
      </c>
      <c r="DM2183" s="416"/>
      <c r="DN2183" s="416"/>
      <c r="DO2183" s="416">
        <f t="shared" ref="DO2183:EO2183" si="5563">SUM(D2177:D2181)</f>
        <v>0</v>
      </c>
      <c r="DP2183" s="416">
        <f t="shared" si="5563"/>
        <v>0</v>
      </c>
      <c r="DQ2183" s="416">
        <f t="shared" si="5563"/>
        <v>0</v>
      </c>
      <c r="DR2183" s="416">
        <f t="shared" si="5563"/>
        <v>0</v>
      </c>
      <c r="DS2183" s="416">
        <f t="shared" si="5563"/>
        <v>0</v>
      </c>
      <c r="DT2183" s="416">
        <f t="shared" si="5563"/>
        <v>0</v>
      </c>
      <c r="DU2183" s="416">
        <f t="shared" si="5563"/>
        <v>0</v>
      </c>
      <c r="DV2183" s="416">
        <f t="shared" si="5563"/>
        <v>0</v>
      </c>
      <c r="DW2183" s="416">
        <f t="shared" si="5563"/>
        <v>0</v>
      </c>
      <c r="DX2183" s="416">
        <f t="shared" si="5563"/>
        <v>0</v>
      </c>
      <c r="DY2183" s="416">
        <f t="shared" si="5563"/>
        <v>0</v>
      </c>
      <c r="DZ2183" s="416">
        <f t="shared" si="5563"/>
        <v>0</v>
      </c>
      <c r="EA2183" s="416">
        <f t="shared" si="5563"/>
        <v>0</v>
      </c>
      <c r="EB2183" s="416">
        <f t="shared" si="5563"/>
        <v>0</v>
      </c>
      <c r="EC2183" s="416">
        <f t="shared" si="5563"/>
        <v>0</v>
      </c>
      <c r="ED2183" s="416">
        <f t="shared" si="5563"/>
        <v>0</v>
      </c>
      <c r="EE2183" s="416">
        <f t="shared" si="5563"/>
        <v>0</v>
      </c>
      <c r="EF2183" s="416">
        <f t="shared" si="5563"/>
        <v>0</v>
      </c>
      <c r="EG2183" s="416">
        <f t="shared" si="5563"/>
        <v>0</v>
      </c>
      <c r="EH2183" s="416">
        <f t="shared" si="5563"/>
        <v>0</v>
      </c>
      <c r="EI2183" s="416">
        <f t="shared" si="5563"/>
        <v>0</v>
      </c>
      <c r="EJ2183" s="416">
        <f t="shared" si="5563"/>
        <v>0</v>
      </c>
      <c r="EK2183" s="416">
        <f t="shared" si="5563"/>
        <v>0</v>
      </c>
      <c r="EL2183" s="416">
        <f t="shared" si="5563"/>
        <v>0</v>
      </c>
      <c r="EM2183" s="416">
        <f t="shared" si="5563"/>
        <v>0</v>
      </c>
      <c r="EN2183" s="416">
        <f t="shared" si="5563"/>
        <v>0</v>
      </c>
      <c r="EO2183" s="417">
        <f t="shared" si="5563"/>
        <v>0</v>
      </c>
      <c r="ET2183" s="375"/>
      <c r="EU2183" s="375"/>
      <c r="EV2183" s="375"/>
      <c r="FF2183" s="400"/>
      <c r="FG2183" s="400"/>
      <c r="FH2183" s="400"/>
      <c r="FV2183" s="375"/>
      <c r="FW2183" s="375"/>
      <c r="FX2183" s="375"/>
    </row>
    <row r="2184" spans="1:180" ht="38.25" customHeight="1" x14ac:dyDescent="0.25">
      <c r="A2184" s="184"/>
      <c r="B2184" s="184"/>
      <c r="C2184" s="236" t="s">
        <v>304</v>
      </c>
      <c r="D2184" s="280"/>
      <c r="E2184" s="281"/>
      <c r="F2184" s="281"/>
      <c r="G2184" s="628"/>
      <c r="H2184" s="628"/>
      <c r="I2184" s="281"/>
      <c r="J2184" s="281"/>
      <c r="K2184" s="628"/>
      <c r="L2184" s="628"/>
      <c r="M2184" s="281"/>
      <c r="N2184" s="281"/>
      <c r="O2184" s="628"/>
      <c r="P2184" s="628"/>
      <c r="Q2184" s="281"/>
      <c r="R2184" s="281"/>
      <c r="S2184" s="628"/>
      <c r="T2184" s="628"/>
      <c r="U2184" s="281"/>
      <c r="V2184" s="281"/>
      <c r="W2184" s="628"/>
      <c r="X2184" s="628"/>
      <c r="Y2184" s="281"/>
      <c r="Z2184" s="281"/>
      <c r="AA2184" s="628"/>
      <c r="AB2184" s="628"/>
      <c r="AC2184" s="281"/>
      <c r="AD2184" s="281"/>
      <c r="AE2184" s="60"/>
      <c r="AF2184" s="259"/>
      <c r="AG2184" s="375">
        <f t="shared" si="5560"/>
        <v>27</v>
      </c>
      <c r="AH2184" s="375"/>
      <c r="AI2184" s="375"/>
      <c r="AJ2184" s="388">
        <f t="shared" si="5532"/>
        <v>0</v>
      </c>
      <c r="AK2184" s="379">
        <f t="shared" si="5533"/>
        <v>0</v>
      </c>
      <c r="AL2184" s="380">
        <f t="shared" si="5534"/>
        <v>0</v>
      </c>
      <c r="AM2184" s="292">
        <f t="shared" si="5535"/>
        <v>0</v>
      </c>
      <c r="AN2184" s="388">
        <f t="shared" si="5536"/>
        <v>0</v>
      </c>
      <c r="AO2184" s="379">
        <f t="shared" si="5537"/>
        <v>0</v>
      </c>
      <c r="AP2184" s="380">
        <f t="shared" si="5538"/>
        <v>0</v>
      </c>
      <c r="AQ2184" s="292">
        <f t="shared" si="5539"/>
        <v>0</v>
      </c>
      <c r="AR2184" s="388">
        <f t="shared" si="5540"/>
        <v>0</v>
      </c>
      <c r="AS2184" s="379">
        <f t="shared" si="5541"/>
        <v>0</v>
      </c>
      <c r="AT2184" s="380">
        <f t="shared" si="5542"/>
        <v>0</v>
      </c>
      <c r="AU2184" s="292">
        <f t="shared" si="5543"/>
        <v>0</v>
      </c>
      <c r="AV2184" s="388">
        <f t="shared" si="5544"/>
        <v>0</v>
      </c>
      <c r="AW2184" s="379">
        <f t="shared" si="5545"/>
        <v>0</v>
      </c>
      <c r="AX2184" s="380">
        <f t="shared" si="5546"/>
        <v>0</v>
      </c>
      <c r="AY2184" s="292">
        <f t="shared" si="5547"/>
        <v>0</v>
      </c>
      <c r="AZ2184" s="388">
        <f t="shared" si="5548"/>
        <v>0</v>
      </c>
      <c r="BA2184" s="379">
        <f t="shared" si="5549"/>
        <v>0</v>
      </c>
      <c r="BB2184" s="380">
        <f t="shared" si="5550"/>
        <v>0</v>
      </c>
      <c r="BC2184" s="292">
        <f t="shared" si="5551"/>
        <v>0</v>
      </c>
      <c r="BD2184" s="388">
        <f t="shared" si="5552"/>
        <v>0</v>
      </c>
      <c r="BE2184" s="379">
        <f t="shared" si="5553"/>
        <v>0</v>
      </c>
      <c r="BF2184" s="380">
        <f t="shared" si="5554"/>
        <v>0</v>
      </c>
      <c r="BG2184" s="292">
        <f t="shared" si="5555"/>
        <v>0</v>
      </c>
      <c r="BH2184" s="388">
        <f t="shared" si="5556"/>
        <v>0</v>
      </c>
      <c r="BI2184" s="379">
        <f t="shared" si="5557"/>
        <v>0</v>
      </c>
      <c r="BJ2184" s="380">
        <f t="shared" si="5558"/>
        <v>0</v>
      </c>
      <c r="BK2184" s="292">
        <f t="shared" si="5559"/>
        <v>0</v>
      </c>
      <c r="CD2184" s="413"/>
      <c r="CE2184" s="398"/>
      <c r="CF2184" s="398"/>
      <c r="CG2184" s="398"/>
      <c r="CH2184" s="398"/>
      <c r="CI2184" s="398"/>
      <c r="CJ2184" s="398"/>
      <c r="CK2184" s="398"/>
      <c r="CL2184" s="398"/>
      <c r="CM2184" s="398"/>
      <c r="CN2184" s="398"/>
      <c r="CO2184" s="398"/>
      <c r="CP2184" s="398"/>
      <c r="CQ2184" s="398"/>
      <c r="CR2184" s="398"/>
      <c r="CS2184" s="398"/>
      <c r="CT2184" s="398"/>
      <c r="CU2184" s="398"/>
      <c r="CV2184" s="398"/>
      <c r="CW2184" s="398"/>
      <c r="CX2184" s="398"/>
      <c r="CY2184" s="398"/>
      <c r="CZ2184" s="398"/>
      <c r="DA2184" s="398"/>
      <c r="DB2184" s="398"/>
      <c r="DC2184" s="398"/>
      <c r="DD2184" s="398"/>
      <c r="DE2184" s="398"/>
      <c r="DF2184" s="398"/>
      <c r="DG2184" s="398"/>
      <c r="DH2184" s="414"/>
      <c r="DJ2184" s="647"/>
      <c r="DK2184" s="648"/>
      <c r="DL2184" s="415" t="s">
        <v>1919</v>
      </c>
      <c r="DM2184" s="298"/>
      <c r="DN2184" s="298"/>
      <c r="DO2184" s="298">
        <f t="shared" ref="DO2184:EC2184" si="5564">IF(OR(AND(DO2181="NS",DO2182=4),AND(DO2181="NA")),0,IF(OR(AND(IF(DO2181="NS",1,DO2181)&gt;DO2183*0.25,DO2182=0),AND(DO2181&gt;0,OR(DO2182=4,DO2183=0)),AND(DO2181&gt;0,DO2182=0,DO2183=0),AND(DO2181="NS",DO2182=0,DO2183=0)),1,0))</f>
        <v>0</v>
      </c>
      <c r="DP2184" s="298">
        <f t="shared" si="5564"/>
        <v>0</v>
      </c>
      <c r="DQ2184" s="298">
        <f t="shared" si="5564"/>
        <v>0</v>
      </c>
      <c r="DR2184" s="298">
        <f t="shared" si="5564"/>
        <v>0</v>
      </c>
      <c r="DS2184" s="298">
        <f t="shared" si="5564"/>
        <v>0</v>
      </c>
      <c r="DT2184" s="298">
        <f t="shared" si="5564"/>
        <v>0</v>
      </c>
      <c r="DU2184" s="298">
        <f t="shared" si="5564"/>
        <v>0</v>
      </c>
      <c r="DV2184" s="298">
        <f t="shared" si="5564"/>
        <v>0</v>
      </c>
      <c r="DW2184" s="298">
        <f t="shared" si="5564"/>
        <v>0</v>
      </c>
      <c r="DX2184" s="298">
        <f t="shared" si="5564"/>
        <v>0</v>
      </c>
      <c r="DY2184" s="298">
        <f t="shared" si="5564"/>
        <v>0</v>
      </c>
      <c r="DZ2184" s="298">
        <f t="shared" si="5564"/>
        <v>0</v>
      </c>
      <c r="EA2184" s="298">
        <f t="shared" si="5564"/>
        <v>0</v>
      </c>
      <c r="EB2184" s="298">
        <f t="shared" si="5564"/>
        <v>0</v>
      </c>
      <c r="EC2184" s="298">
        <f t="shared" si="5564"/>
        <v>0</v>
      </c>
      <c r="ED2184" s="298">
        <f>IF(OR(AND(ED2181="NS",ED2182=4),AND(ED2181="NA")),0,IF(OR(AND(IF(ED2181="NS",1,ED2181)&gt;ED2183*0.25,ED2182=0),AND(ED2181&gt;0,OR(ED2182=4,ED2183=0)),AND(ED2181&gt;0,ED2182=0,ED2183=0),AND(ED2181="NS",ED2182=0,ED2183=0)),1,0))</f>
        <v>0</v>
      </c>
      <c r="EE2184" s="298">
        <f t="shared" ref="EE2184:EO2184" si="5565">IF(OR(AND(EE2181="NS",EE2182=4),AND(EE2181="NA")),0,IF(OR(AND(IF(EE2181="NS",1,EE2181)&gt;EE2183*0.25,EE2182=0),AND(EE2181&gt;0,OR(EE2182=4,EE2183=0)),AND(EE2181&gt;0,EE2182=0,EE2183=0),AND(EE2181="NS",EE2182=0,EE2183=0)),1,0))</f>
        <v>0</v>
      </c>
      <c r="EF2184" s="298">
        <f t="shared" si="5565"/>
        <v>0</v>
      </c>
      <c r="EG2184" s="298">
        <f t="shared" si="5565"/>
        <v>0</v>
      </c>
      <c r="EH2184" s="298">
        <f t="shared" si="5565"/>
        <v>0</v>
      </c>
      <c r="EI2184" s="298">
        <f t="shared" si="5565"/>
        <v>0</v>
      </c>
      <c r="EJ2184" s="298">
        <f t="shared" si="5565"/>
        <v>0</v>
      </c>
      <c r="EK2184" s="298">
        <f t="shared" si="5565"/>
        <v>0</v>
      </c>
      <c r="EL2184" s="298">
        <f t="shared" si="5565"/>
        <v>0</v>
      </c>
      <c r="EM2184" s="298">
        <f t="shared" si="5565"/>
        <v>0</v>
      </c>
      <c r="EN2184" s="298">
        <f t="shared" si="5565"/>
        <v>0</v>
      </c>
      <c r="EO2184" s="302">
        <f t="shared" si="5565"/>
        <v>0</v>
      </c>
      <c r="EP2184" s="377">
        <f>SUM(DO2184:EO2184)</f>
        <v>0</v>
      </c>
      <c r="ET2184" s="375"/>
      <c r="EU2184" s="375"/>
      <c r="EV2184" s="375"/>
      <c r="FF2184" s="400"/>
      <c r="FG2184" s="400"/>
      <c r="FH2184" s="400"/>
      <c r="FV2184" s="375"/>
      <c r="FW2184" s="375"/>
      <c r="FX2184" s="375"/>
    </row>
    <row r="2185" spans="1:180" ht="38.25" customHeight="1" x14ac:dyDescent="0.25">
      <c r="A2185" s="184"/>
      <c r="B2185" s="184"/>
      <c r="C2185" s="236" t="s">
        <v>305</v>
      </c>
      <c r="D2185" s="280"/>
      <c r="E2185" s="281"/>
      <c r="F2185" s="281"/>
      <c r="G2185" s="628"/>
      <c r="H2185" s="628"/>
      <c r="I2185" s="281"/>
      <c r="J2185" s="281"/>
      <c r="K2185" s="628"/>
      <c r="L2185" s="628"/>
      <c r="M2185" s="281"/>
      <c r="N2185" s="281"/>
      <c r="O2185" s="628"/>
      <c r="P2185" s="628"/>
      <c r="Q2185" s="281"/>
      <c r="R2185" s="281"/>
      <c r="S2185" s="628"/>
      <c r="T2185" s="628"/>
      <c r="U2185" s="281"/>
      <c r="V2185" s="281"/>
      <c r="W2185" s="628"/>
      <c r="X2185" s="628"/>
      <c r="Y2185" s="281"/>
      <c r="Z2185" s="281"/>
      <c r="AA2185" s="628"/>
      <c r="AB2185" s="628"/>
      <c r="AC2185" s="281"/>
      <c r="AD2185" s="281"/>
      <c r="AE2185" s="60"/>
      <c r="AF2185" s="259"/>
      <c r="AG2185" s="375">
        <f t="shared" si="5560"/>
        <v>27</v>
      </c>
      <c r="AH2185" s="375"/>
      <c r="AI2185" s="375"/>
      <c r="AJ2185" s="388">
        <f t="shared" si="5532"/>
        <v>0</v>
      </c>
      <c r="AK2185" s="379">
        <f t="shared" si="5533"/>
        <v>0</v>
      </c>
      <c r="AL2185" s="380">
        <f t="shared" si="5534"/>
        <v>0</v>
      </c>
      <c r="AM2185" s="292">
        <f t="shared" si="5535"/>
        <v>0</v>
      </c>
      <c r="AN2185" s="388">
        <f t="shared" si="5536"/>
        <v>0</v>
      </c>
      <c r="AO2185" s="379">
        <f t="shared" si="5537"/>
        <v>0</v>
      </c>
      <c r="AP2185" s="380">
        <f t="shared" si="5538"/>
        <v>0</v>
      </c>
      <c r="AQ2185" s="292">
        <f t="shared" si="5539"/>
        <v>0</v>
      </c>
      <c r="AR2185" s="388">
        <f t="shared" si="5540"/>
        <v>0</v>
      </c>
      <c r="AS2185" s="379">
        <f t="shared" si="5541"/>
        <v>0</v>
      </c>
      <c r="AT2185" s="380">
        <f t="shared" si="5542"/>
        <v>0</v>
      </c>
      <c r="AU2185" s="292">
        <f t="shared" si="5543"/>
        <v>0</v>
      </c>
      <c r="AV2185" s="388">
        <f t="shared" si="5544"/>
        <v>0</v>
      </c>
      <c r="AW2185" s="379">
        <f t="shared" si="5545"/>
        <v>0</v>
      </c>
      <c r="AX2185" s="380">
        <f t="shared" si="5546"/>
        <v>0</v>
      </c>
      <c r="AY2185" s="292">
        <f t="shared" si="5547"/>
        <v>0</v>
      </c>
      <c r="AZ2185" s="388">
        <f t="shared" si="5548"/>
        <v>0</v>
      </c>
      <c r="BA2185" s="379">
        <f t="shared" si="5549"/>
        <v>0</v>
      </c>
      <c r="BB2185" s="380">
        <f t="shared" si="5550"/>
        <v>0</v>
      </c>
      <c r="BC2185" s="292">
        <f t="shared" si="5551"/>
        <v>0</v>
      </c>
      <c r="BD2185" s="388">
        <f t="shared" si="5552"/>
        <v>0</v>
      </c>
      <c r="BE2185" s="379">
        <f t="shared" si="5553"/>
        <v>0</v>
      </c>
      <c r="BF2185" s="380">
        <f t="shared" si="5554"/>
        <v>0</v>
      </c>
      <c r="BG2185" s="292">
        <f t="shared" si="5555"/>
        <v>0</v>
      </c>
      <c r="BH2185" s="388">
        <f t="shared" si="5556"/>
        <v>0</v>
      </c>
      <c r="BI2185" s="379">
        <f t="shared" si="5557"/>
        <v>0</v>
      </c>
      <c r="BJ2185" s="380">
        <f t="shared" si="5558"/>
        <v>0</v>
      </c>
      <c r="BK2185" s="292">
        <f t="shared" si="5559"/>
        <v>0</v>
      </c>
      <c r="CD2185" s="413"/>
      <c r="CE2185" s="398"/>
      <c r="CF2185" s="398"/>
      <c r="CG2185" s="398"/>
      <c r="CH2185" s="398"/>
      <c r="CI2185" s="398"/>
      <c r="CJ2185" s="398"/>
      <c r="CK2185" s="398"/>
      <c r="CL2185" s="398"/>
      <c r="CM2185" s="398"/>
      <c r="CN2185" s="398"/>
      <c r="CO2185" s="398"/>
      <c r="CP2185" s="398"/>
      <c r="CQ2185" s="398"/>
      <c r="CR2185" s="398"/>
      <c r="CS2185" s="398"/>
      <c r="CT2185" s="398"/>
      <c r="CU2185" s="398"/>
      <c r="CV2185" s="398"/>
      <c r="CW2185" s="398"/>
      <c r="CX2185" s="398"/>
      <c r="CY2185" s="398"/>
      <c r="CZ2185" s="398"/>
      <c r="DA2185" s="398"/>
      <c r="DB2185" s="398"/>
      <c r="DC2185" s="398"/>
      <c r="DD2185" s="398"/>
      <c r="DE2185" s="398"/>
      <c r="DF2185" s="398"/>
      <c r="DG2185" s="398"/>
      <c r="DH2185" s="414"/>
      <c r="DJ2185" s="647"/>
      <c r="DK2185" s="648"/>
      <c r="DL2185" s="415" t="s">
        <v>311</v>
      </c>
      <c r="DM2185" s="416"/>
      <c r="DN2185" s="416"/>
      <c r="DO2185" s="416"/>
      <c r="DP2185" s="416"/>
      <c r="DQ2185" s="416"/>
      <c r="DR2185" s="416"/>
      <c r="DS2185" s="416"/>
      <c r="DT2185" s="416"/>
      <c r="DU2185" s="416"/>
      <c r="DV2185" s="416"/>
      <c r="DW2185" s="416"/>
      <c r="DX2185" s="416"/>
      <c r="DY2185" s="416"/>
      <c r="DZ2185" s="416"/>
      <c r="EA2185" s="416"/>
      <c r="EB2185" s="416"/>
      <c r="EC2185" s="416"/>
      <c r="ED2185" s="416"/>
      <c r="EE2185" s="416"/>
      <c r="EF2185" s="416"/>
      <c r="EG2185" s="416"/>
      <c r="EH2185" s="416"/>
      <c r="EI2185" s="416"/>
      <c r="EJ2185" s="416"/>
      <c r="EK2185" s="416"/>
      <c r="EL2185" s="416"/>
      <c r="EM2185" s="416"/>
      <c r="EN2185" s="416"/>
      <c r="EO2185" s="417"/>
      <c r="ET2185" s="375"/>
      <c r="EU2185" s="375"/>
      <c r="EV2185" s="375"/>
      <c r="FF2185" s="400"/>
      <c r="FG2185" s="400"/>
      <c r="FH2185" s="400"/>
      <c r="FV2185" s="375"/>
      <c r="FW2185" s="375"/>
      <c r="FX2185" s="375"/>
    </row>
    <row r="2186" spans="1:180" ht="38.25" customHeight="1" x14ac:dyDescent="0.25">
      <c r="A2186" s="184"/>
      <c r="B2186" s="184"/>
      <c r="C2186" s="236" t="s">
        <v>306</v>
      </c>
      <c r="D2186" s="280"/>
      <c r="E2186" s="281"/>
      <c r="F2186" s="281"/>
      <c r="G2186" s="628"/>
      <c r="H2186" s="628"/>
      <c r="I2186" s="281"/>
      <c r="J2186" s="281"/>
      <c r="K2186" s="628"/>
      <c r="L2186" s="628"/>
      <c r="M2186" s="281"/>
      <c r="N2186" s="281"/>
      <c r="O2186" s="628"/>
      <c r="P2186" s="628"/>
      <c r="Q2186" s="281"/>
      <c r="R2186" s="281"/>
      <c r="S2186" s="628"/>
      <c r="T2186" s="628"/>
      <c r="U2186" s="281"/>
      <c r="V2186" s="281"/>
      <c r="W2186" s="628"/>
      <c r="X2186" s="628"/>
      <c r="Y2186" s="281"/>
      <c r="Z2186" s="281"/>
      <c r="AA2186" s="628"/>
      <c r="AB2186" s="628"/>
      <c r="AC2186" s="281"/>
      <c r="AD2186" s="281"/>
      <c r="AE2186" s="60"/>
      <c r="AF2186" s="259"/>
      <c r="AG2186" s="375">
        <f t="shared" si="5560"/>
        <v>27</v>
      </c>
      <c r="AH2186" s="375"/>
      <c r="AI2186" s="375"/>
      <c r="AJ2186" s="388">
        <f t="shared" si="5532"/>
        <v>0</v>
      </c>
      <c r="AK2186" s="379">
        <f t="shared" si="5533"/>
        <v>0</v>
      </c>
      <c r="AL2186" s="380">
        <f t="shared" si="5534"/>
        <v>0</v>
      </c>
      <c r="AM2186" s="292">
        <f t="shared" si="5535"/>
        <v>0</v>
      </c>
      <c r="AN2186" s="388">
        <f t="shared" si="5536"/>
        <v>0</v>
      </c>
      <c r="AO2186" s="379">
        <f t="shared" si="5537"/>
        <v>0</v>
      </c>
      <c r="AP2186" s="380">
        <f t="shared" si="5538"/>
        <v>0</v>
      </c>
      <c r="AQ2186" s="292">
        <f t="shared" si="5539"/>
        <v>0</v>
      </c>
      <c r="AR2186" s="388">
        <f t="shared" si="5540"/>
        <v>0</v>
      </c>
      <c r="AS2186" s="379">
        <f t="shared" si="5541"/>
        <v>0</v>
      </c>
      <c r="AT2186" s="380">
        <f t="shared" si="5542"/>
        <v>0</v>
      </c>
      <c r="AU2186" s="292">
        <f t="shared" si="5543"/>
        <v>0</v>
      </c>
      <c r="AV2186" s="388">
        <f t="shared" si="5544"/>
        <v>0</v>
      </c>
      <c r="AW2186" s="379">
        <f t="shared" si="5545"/>
        <v>0</v>
      </c>
      <c r="AX2186" s="380">
        <f t="shared" si="5546"/>
        <v>0</v>
      </c>
      <c r="AY2186" s="292">
        <f t="shared" si="5547"/>
        <v>0</v>
      </c>
      <c r="AZ2186" s="388">
        <f t="shared" si="5548"/>
        <v>0</v>
      </c>
      <c r="BA2186" s="379">
        <f t="shared" si="5549"/>
        <v>0</v>
      </c>
      <c r="BB2186" s="380">
        <f t="shared" si="5550"/>
        <v>0</v>
      </c>
      <c r="BC2186" s="292">
        <f t="shared" si="5551"/>
        <v>0</v>
      </c>
      <c r="BD2186" s="388">
        <f t="shared" si="5552"/>
        <v>0</v>
      </c>
      <c r="BE2186" s="379">
        <f t="shared" si="5553"/>
        <v>0</v>
      </c>
      <c r="BF2186" s="380">
        <f t="shared" si="5554"/>
        <v>0</v>
      </c>
      <c r="BG2186" s="292">
        <f t="shared" si="5555"/>
        <v>0</v>
      </c>
      <c r="BH2186" s="388">
        <f t="shared" si="5556"/>
        <v>0</v>
      </c>
      <c r="BI2186" s="379">
        <f t="shared" si="5557"/>
        <v>0</v>
      </c>
      <c r="BJ2186" s="380">
        <f t="shared" si="5558"/>
        <v>0</v>
      </c>
      <c r="BK2186" s="292">
        <f t="shared" si="5559"/>
        <v>0</v>
      </c>
      <c r="CD2186" s="413"/>
      <c r="CE2186" s="421"/>
      <c r="CF2186" s="398"/>
      <c r="CG2186" s="398"/>
      <c r="CH2186" s="398"/>
      <c r="CI2186" s="398"/>
      <c r="CJ2186" s="398"/>
      <c r="CK2186" s="398"/>
      <c r="CL2186" s="398"/>
      <c r="CM2186" s="398"/>
      <c r="CN2186" s="398"/>
      <c r="CO2186" s="398"/>
      <c r="CP2186" s="398"/>
      <c r="CQ2186" s="398"/>
      <c r="CR2186" s="398"/>
      <c r="CS2186" s="398"/>
      <c r="CT2186" s="398"/>
      <c r="CU2186" s="398"/>
      <c r="CV2186" s="398"/>
      <c r="CW2186" s="398"/>
      <c r="CX2186" s="398"/>
      <c r="CY2186" s="398"/>
      <c r="CZ2186" s="398"/>
      <c r="DA2186" s="398"/>
      <c r="DB2186" s="398"/>
      <c r="DC2186" s="398"/>
      <c r="DD2186" s="398"/>
      <c r="DE2186" s="398"/>
      <c r="DF2186" s="398"/>
      <c r="DG2186" s="398"/>
      <c r="DH2186" s="414"/>
      <c r="DJ2186" s="647"/>
      <c r="DK2186" s="648"/>
      <c r="DL2186" s="415"/>
      <c r="DM2186" s="416"/>
      <c r="DN2186" s="416"/>
      <c r="DO2186" s="416"/>
      <c r="DP2186" s="416"/>
      <c r="DQ2186" s="416"/>
      <c r="DR2186" s="416"/>
      <c r="DS2186" s="416"/>
      <c r="DT2186" s="416"/>
      <c r="DU2186" s="416"/>
      <c r="DV2186" s="416"/>
      <c r="DW2186" s="416"/>
      <c r="DX2186" s="416"/>
      <c r="DY2186" s="416"/>
      <c r="DZ2186" s="416"/>
      <c r="EA2186" s="416"/>
      <c r="EB2186" s="416"/>
      <c r="EC2186" s="416"/>
      <c r="ED2186" s="416"/>
      <c r="EE2186" s="416"/>
      <c r="EF2186" s="416"/>
      <c r="EG2186" s="416"/>
      <c r="EH2186" s="416"/>
      <c r="EI2186" s="416"/>
      <c r="EJ2186" s="416"/>
      <c r="EK2186" s="416"/>
      <c r="EL2186" s="416"/>
      <c r="EM2186" s="416"/>
      <c r="EN2186" s="416"/>
      <c r="EO2186" s="417"/>
      <c r="ET2186" s="375"/>
      <c r="EU2186" s="375"/>
      <c r="EV2186" s="375"/>
      <c r="FF2186" s="400"/>
      <c r="FG2186" s="400"/>
      <c r="FH2186" s="400"/>
      <c r="FV2186" s="375"/>
      <c r="FW2186" s="375"/>
      <c r="FX2186" s="375"/>
    </row>
    <row r="2187" spans="1:180" ht="38.25" customHeight="1" x14ac:dyDescent="0.25">
      <c r="A2187" s="184"/>
      <c r="B2187" s="184"/>
      <c r="C2187" s="236" t="s">
        <v>307</v>
      </c>
      <c r="D2187" s="280"/>
      <c r="E2187" s="281"/>
      <c r="F2187" s="281"/>
      <c r="G2187" s="628"/>
      <c r="H2187" s="628"/>
      <c r="I2187" s="281"/>
      <c r="J2187" s="281"/>
      <c r="K2187" s="628"/>
      <c r="L2187" s="628"/>
      <c r="M2187" s="281"/>
      <c r="N2187" s="281"/>
      <c r="O2187" s="628"/>
      <c r="P2187" s="628"/>
      <c r="Q2187" s="281"/>
      <c r="R2187" s="281"/>
      <c r="S2187" s="628"/>
      <c r="T2187" s="628"/>
      <c r="U2187" s="281"/>
      <c r="V2187" s="281"/>
      <c r="W2187" s="628"/>
      <c r="X2187" s="628"/>
      <c r="Y2187" s="281"/>
      <c r="Z2187" s="281"/>
      <c r="AA2187" s="628"/>
      <c r="AB2187" s="628"/>
      <c r="AC2187" s="281"/>
      <c r="AD2187" s="281"/>
      <c r="AE2187" s="60"/>
      <c r="AF2187" s="259"/>
      <c r="AG2187" s="375">
        <f t="shared" si="5560"/>
        <v>27</v>
      </c>
      <c r="AH2187" s="375"/>
      <c r="AI2187" s="375"/>
      <c r="AJ2187" s="388">
        <f t="shared" si="5532"/>
        <v>0</v>
      </c>
      <c r="AK2187" s="379">
        <f t="shared" si="5533"/>
        <v>0</v>
      </c>
      <c r="AL2187" s="380">
        <f t="shared" si="5534"/>
        <v>0</v>
      </c>
      <c r="AM2187" s="292">
        <f t="shared" si="5535"/>
        <v>0</v>
      </c>
      <c r="AN2187" s="388">
        <f t="shared" si="5536"/>
        <v>0</v>
      </c>
      <c r="AO2187" s="379">
        <f t="shared" si="5537"/>
        <v>0</v>
      </c>
      <c r="AP2187" s="380">
        <f t="shared" si="5538"/>
        <v>0</v>
      </c>
      <c r="AQ2187" s="292">
        <f t="shared" si="5539"/>
        <v>0</v>
      </c>
      <c r="AR2187" s="388">
        <f t="shared" si="5540"/>
        <v>0</v>
      </c>
      <c r="AS2187" s="379">
        <f t="shared" si="5541"/>
        <v>0</v>
      </c>
      <c r="AT2187" s="380">
        <f t="shared" si="5542"/>
        <v>0</v>
      </c>
      <c r="AU2187" s="292">
        <f t="shared" si="5543"/>
        <v>0</v>
      </c>
      <c r="AV2187" s="388">
        <f t="shared" si="5544"/>
        <v>0</v>
      </c>
      <c r="AW2187" s="379">
        <f t="shared" si="5545"/>
        <v>0</v>
      </c>
      <c r="AX2187" s="380">
        <f t="shared" si="5546"/>
        <v>0</v>
      </c>
      <c r="AY2187" s="292">
        <f t="shared" si="5547"/>
        <v>0</v>
      </c>
      <c r="AZ2187" s="388">
        <f t="shared" si="5548"/>
        <v>0</v>
      </c>
      <c r="BA2187" s="379">
        <f t="shared" si="5549"/>
        <v>0</v>
      </c>
      <c r="BB2187" s="380">
        <f t="shared" si="5550"/>
        <v>0</v>
      </c>
      <c r="BC2187" s="292">
        <f t="shared" si="5551"/>
        <v>0</v>
      </c>
      <c r="BD2187" s="388">
        <f t="shared" si="5552"/>
        <v>0</v>
      </c>
      <c r="BE2187" s="379">
        <f t="shared" si="5553"/>
        <v>0</v>
      </c>
      <c r="BF2187" s="380">
        <f t="shared" si="5554"/>
        <v>0</v>
      </c>
      <c r="BG2187" s="292">
        <f t="shared" si="5555"/>
        <v>0</v>
      </c>
      <c r="BH2187" s="388">
        <f t="shared" si="5556"/>
        <v>0</v>
      </c>
      <c r="BI2187" s="379">
        <f t="shared" si="5557"/>
        <v>0</v>
      </c>
      <c r="BJ2187" s="380">
        <f t="shared" si="5558"/>
        <v>0</v>
      </c>
      <c r="BK2187" s="292">
        <f t="shared" si="5559"/>
        <v>0</v>
      </c>
      <c r="CD2187" s="299" t="s">
        <v>60</v>
      </c>
      <c r="CE2187" s="423">
        <f t="shared" ref="CE2187" si="5566">IF(D2187="",0,D2187)</f>
        <v>0</v>
      </c>
      <c r="CF2187" s="423">
        <f t="shared" ref="CF2187" si="5567">IF(E2187="",0,E2187)</f>
        <v>0</v>
      </c>
      <c r="CG2187" s="423">
        <f t="shared" ref="CG2187" si="5568">IF(F2187="",0,F2187)</f>
        <v>0</v>
      </c>
      <c r="CH2187" s="423">
        <f t="shared" ref="CH2187" si="5569">IF(G2187="",0,G2187)</f>
        <v>0</v>
      </c>
      <c r="CI2187" s="423">
        <f t="shared" ref="CI2187" si="5570">IF(H2187="",0,H2187)</f>
        <v>0</v>
      </c>
      <c r="CJ2187" s="423">
        <f t="shared" ref="CJ2187" si="5571">IF(I2187="",0,I2187)</f>
        <v>0</v>
      </c>
      <c r="CK2187" s="423">
        <f t="shared" ref="CK2187" si="5572">IF(J2187="",0,J2187)</f>
        <v>0</v>
      </c>
      <c r="CL2187" s="423">
        <f t="shared" ref="CL2187" si="5573">IF(K2187="",0,K2187)</f>
        <v>0</v>
      </c>
      <c r="CM2187" s="423">
        <f t="shared" ref="CM2187" si="5574">IF(L2187="",0,L2187)</f>
        <v>0</v>
      </c>
      <c r="CN2187" s="423">
        <f t="shared" ref="CN2187" si="5575">IF(M2187="",0,M2187)</f>
        <v>0</v>
      </c>
      <c r="CO2187" s="423">
        <f t="shared" ref="CO2187" si="5576">IF(N2187="",0,N2187)</f>
        <v>0</v>
      </c>
      <c r="CP2187" s="423">
        <f t="shared" ref="CP2187" si="5577">IF(O2187="",0,O2187)</f>
        <v>0</v>
      </c>
      <c r="CQ2187" s="423">
        <f t="shared" ref="CQ2187" si="5578">IF(P2187="",0,P2187)</f>
        <v>0</v>
      </c>
      <c r="CR2187" s="423">
        <f t="shared" ref="CR2187" si="5579">IF(Q2187="",0,Q2187)</f>
        <v>0</v>
      </c>
      <c r="CS2187" s="423">
        <f t="shared" ref="CS2187" si="5580">IF(R2187="",0,R2187)</f>
        <v>0</v>
      </c>
      <c r="CT2187" s="423">
        <f t="shared" ref="CT2187" si="5581">IF(S2187="",0,S2187)</f>
        <v>0</v>
      </c>
      <c r="CU2187" s="423">
        <f t="shared" ref="CU2187" si="5582">IF(T2187="",0,T2187)</f>
        <v>0</v>
      </c>
      <c r="CV2187" s="423">
        <f t="shared" ref="CV2187" si="5583">IF(U2187="",0,U2187)</f>
        <v>0</v>
      </c>
      <c r="CW2187" s="423">
        <f t="shared" ref="CW2187" si="5584">IF(V2187="",0,V2187)</f>
        <v>0</v>
      </c>
      <c r="CX2187" s="423">
        <f t="shared" ref="CX2187" si="5585">IF(W2187="",0,W2187)</f>
        <v>0</v>
      </c>
      <c r="CY2187" s="423">
        <f t="shared" ref="CY2187" si="5586">IF(X2187="",0,X2187)</f>
        <v>0</v>
      </c>
      <c r="CZ2187" s="423">
        <f t="shared" ref="CZ2187" si="5587">IF(Y2187="",0,Y2187)</f>
        <v>0</v>
      </c>
      <c r="DA2187" s="423">
        <f t="shared" ref="DA2187" si="5588">IF(Z2187="",0,Z2187)</f>
        <v>0</v>
      </c>
      <c r="DB2187" s="423">
        <f t="shared" ref="DB2187" si="5589">IF(AA2187="",0,AA2187)</f>
        <v>0</v>
      </c>
      <c r="DC2187" s="423">
        <f t="shared" ref="DC2187" si="5590">IF(AB2187="",0,AB2187)</f>
        <v>0</v>
      </c>
      <c r="DD2187" s="423">
        <f t="shared" ref="DD2187" si="5591">IF(AC2187="",0,AC2187)</f>
        <v>0</v>
      </c>
      <c r="DE2187" s="423">
        <f t="shared" ref="DE2187" si="5592">IF(AD2187="",0,AD2187)</f>
        <v>0</v>
      </c>
      <c r="DF2187" s="300"/>
      <c r="DG2187" s="300"/>
      <c r="DH2187" s="300"/>
      <c r="DJ2187" s="647"/>
      <c r="DK2187" s="648"/>
      <c r="DL2187" s="415"/>
      <c r="DM2187" s="416"/>
      <c r="DN2187" s="416"/>
      <c r="DO2187" s="416"/>
      <c r="DP2187" s="416"/>
      <c r="DQ2187" s="416"/>
      <c r="DR2187" s="416"/>
      <c r="DS2187" s="416"/>
      <c r="DT2187" s="416"/>
      <c r="DU2187" s="416"/>
      <c r="DV2187" s="416"/>
      <c r="DW2187" s="416"/>
      <c r="DX2187" s="416"/>
      <c r="DY2187" s="416"/>
      <c r="DZ2187" s="416"/>
      <c r="EA2187" s="416"/>
      <c r="EB2187" s="416"/>
      <c r="EC2187" s="416"/>
      <c r="ED2187" s="416"/>
      <c r="EE2187" s="416"/>
      <c r="EF2187" s="416"/>
      <c r="EG2187" s="416"/>
      <c r="EH2187" s="416"/>
      <c r="EI2187" s="416"/>
      <c r="EJ2187" s="416"/>
      <c r="EK2187" s="416"/>
      <c r="EL2187" s="416"/>
      <c r="EM2187" s="416"/>
      <c r="EN2187" s="416"/>
      <c r="EO2187" s="417"/>
      <c r="ET2187" s="375"/>
      <c r="EU2187" s="375"/>
      <c r="EV2187" s="375"/>
      <c r="FF2187" s="400"/>
      <c r="FG2187" s="400"/>
      <c r="FH2187" s="400"/>
      <c r="FV2187" s="375"/>
      <c r="FW2187" s="375"/>
      <c r="FX2187" s="375"/>
    </row>
    <row r="2188" spans="1:180" ht="38.25" customHeight="1" x14ac:dyDescent="0.25">
      <c r="A2188" s="183"/>
      <c r="B2188" s="183"/>
      <c r="C2188" s="237" t="s">
        <v>319</v>
      </c>
      <c r="D2188" s="280"/>
      <c r="E2188" s="281"/>
      <c r="F2188" s="281"/>
      <c r="G2188" s="628"/>
      <c r="H2188" s="628"/>
      <c r="I2188" s="281"/>
      <c r="J2188" s="281"/>
      <c r="K2188" s="628"/>
      <c r="L2188" s="628"/>
      <c r="M2188" s="281"/>
      <c r="N2188" s="281"/>
      <c r="O2188" s="628"/>
      <c r="P2188" s="628"/>
      <c r="Q2188" s="281"/>
      <c r="R2188" s="281"/>
      <c r="S2188" s="628"/>
      <c r="T2188" s="628"/>
      <c r="U2188" s="281"/>
      <c r="V2188" s="281"/>
      <c r="W2188" s="628"/>
      <c r="X2188" s="628"/>
      <c r="Y2188" s="281"/>
      <c r="Z2188" s="281"/>
      <c r="AA2188" s="628"/>
      <c r="AB2188" s="628"/>
      <c r="AC2188" s="281"/>
      <c r="AD2188" s="281"/>
      <c r="AE2188" s="60"/>
      <c r="AF2188" s="259"/>
      <c r="AG2188" s="375">
        <f t="shared" si="5560"/>
        <v>27</v>
      </c>
      <c r="AH2188" s="375"/>
      <c r="AI2188" s="375"/>
      <c r="AJ2188" s="388">
        <f t="shared" si="5532"/>
        <v>0</v>
      </c>
      <c r="AK2188" s="379">
        <f t="shared" si="5533"/>
        <v>0</v>
      </c>
      <c r="AL2188" s="380">
        <f t="shared" si="5534"/>
        <v>0</v>
      </c>
      <c r="AM2188" s="292">
        <f t="shared" si="5535"/>
        <v>0</v>
      </c>
      <c r="AN2188" s="388">
        <f t="shared" si="5536"/>
        <v>0</v>
      </c>
      <c r="AO2188" s="379">
        <f t="shared" si="5537"/>
        <v>0</v>
      </c>
      <c r="AP2188" s="380">
        <f t="shared" si="5538"/>
        <v>0</v>
      </c>
      <c r="AQ2188" s="292">
        <f t="shared" si="5539"/>
        <v>0</v>
      </c>
      <c r="AR2188" s="388">
        <f t="shared" si="5540"/>
        <v>0</v>
      </c>
      <c r="AS2188" s="379">
        <f t="shared" si="5541"/>
        <v>0</v>
      </c>
      <c r="AT2188" s="380">
        <f t="shared" si="5542"/>
        <v>0</v>
      </c>
      <c r="AU2188" s="292">
        <f t="shared" si="5543"/>
        <v>0</v>
      </c>
      <c r="AV2188" s="388">
        <f t="shared" si="5544"/>
        <v>0</v>
      </c>
      <c r="AW2188" s="379">
        <f t="shared" si="5545"/>
        <v>0</v>
      </c>
      <c r="AX2188" s="380">
        <f t="shared" si="5546"/>
        <v>0</v>
      </c>
      <c r="AY2188" s="292">
        <f t="shared" si="5547"/>
        <v>0</v>
      </c>
      <c r="AZ2188" s="388">
        <f t="shared" si="5548"/>
        <v>0</v>
      </c>
      <c r="BA2188" s="379">
        <f t="shared" si="5549"/>
        <v>0</v>
      </c>
      <c r="BB2188" s="380">
        <f t="shared" si="5550"/>
        <v>0</v>
      </c>
      <c r="BC2188" s="292">
        <f t="shared" si="5551"/>
        <v>0</v>
      </c>
      <c r="BD2188" s="388">
        <f t="shared" si="5552"/>
        <v>0</v>
      </c>
      <c r="BE2188" s="379">
        <f t="shared" si="5553"/>
        <v>0</v>
      </c>
      <c r="BF2188" s="380">
        <f t="shared" si="5554"/>
        <v>0</v>
      </c>
      <c r="BG2188" s="292">
        <f t="shared" si="5555"/>
        <v>0</v>
      </c>
      <c r="BH2188" s="388">
        <f t="shared" si="5556"/>
        <v>0</v>
      </c>
      <c r="BI2188" s="379">
        <f t="shared" si="5557"/>
        <v>0</v>
      </c>
      <c r="BJ2188" s="380">
        <f t="shared" si="5558"/>
        <v>0</v>
      </c>
      <c r="BK2188" s="292">
        <f t="shared" si="5559"/>
        <v>0</v>
      </c>
      <c r="CD2188" s="299" t="s">
        <v>1917</v>
      </c>
      <c r="CE2188" s="301">
        <f t="shared" ref="CE2188" si="5593">SUM(D2188:D2192)</f>
        <v>0</v>
      </c>
      <c r="CF2188" s="301">
        <f t="shared" ref="CF2188" si="5594">SUM(E2188:E2192)</f>
        <v>0</v>
      </c>
      <c r="CG2188" s="301">
        <f t="shared" ref="CG2188" si="5595">SUM(F2188:F2192)</f>
        <v>0</v>
      </c>
      <c r="CH2188" s="301">
        <f t="shared" ref="CH2188" si="5596">SUM(G2188:G2192)</f>
        <v>0</v>
      </c>
      <c r="CI2188" s="301">
        <f t="shared" ref="CI2188" si="5597">SUM(H2188:H2192)</f>
        <v>0</v>
      </c>
      <c r="CJ2188" s="301">
        <f t="shared" ref="CJ2188" si="5598">SUM(I2188:I2192)</f>
        <v>0</v>
      </c>
      <c r="CK2188" s="301">
        <f t="shared" ref="CK2188" si="5599">SUM(J2188:J2192)</f>
        <v>0</v>
      </c>
      <c r="CL2188" s="301">
        <f t="shared" ref="CL2188" si="5600">SUM(K2188:K2192)</f>
        <v>0</v>
      </c>
      <c r="CM2188" s="301">
        <f t="shared" ref="CM2188" si="5601">SUM(L2188:L2192)</f>
        <v>0</v>
      </c>
      <c r="CN2188" s="301">
        <f t="shared" ref="CN2188" si="5602">SUM(M2188:M2192)</f>
        <v>0</v>
      </c>
      <c r="CO2188" s="301">
        <f t="shared" ref="CO2188" si="5603">SUM(N2188:N2192)</f>
        <v>0</v>
      </c>
      <c r="CP2188" s="301">
        <f t="shared" ref="CP2188" si="5604">SUM(O2188:O2192)</f>
        <v>0</v>
      </c>
      <c r="CQ2188" s="301">
        <f t="shared" ref="CQ2188" si="5605">SUM(P2188:P2192)</f>
        <v>0</v>
      </c>
      <c r="CR2188" s="301">
        <f t="shared" ref="CR2188" si="5606">SUM(Q2188:Q2192)</f>
        <v>0</v>
      </c>
      <c r="CS2188" s="301">
        <f t="shared" ref="CS2188" si="5607">SUM(R2188:R2192)</f>
        <v>0</v>
      </c>
      <c r="CT2188" s="301">
        <f t="shared" ref="CT2188" si="5608">SUM(S2188:S2192)</f>
        <v>0</v>
      </c>
      <c r="CU2188" s="301">
        <f t="shared" ref="CU2188" si="5609">SUM(T2188:T2192)</f>
        <v>0</v>
      </c>
      <c r="CV2188" s="301">
        <f t="shared" ref="CV2188" si="5610">SUM(U2188:U2192)</f>
        <v>0</v>
      </c>
      <c r="CW2188" s="301">
        <f t="shared" ref="CW2188" si="5611">SUM(V2188:V2192)</f>
        <v>0</v>
      </c>
      <c r="CX2188" s="301">
        <f t="shared" ref="CX2188" si="5612">SUM(W2188:W2192)</f>
        <v>0</v>
      </c>
      <c r="CY2188" s="301">
        <f t="shared" ref="CY2188" si="5613">SUM(X2188:X2192)</f>
        <v>0</v>
      </c>
      <c r="CZ2188" s="301">
        <f t="shared" ref="CZ2188" si="5614">SUM(Y2188:Y2192)</f>
        <v>0</v>
      </c>
      <c r="DA2188" s="301">
        <f t="shared" ref="DA2188" si="5615">SUM(Z2188:Z2192)</f>
        <v>0</v>
      </c>
      <c r="DB2188" s="301">
        <f t="shared" ref="DB2188" si="5616">SUM(AA2188:AA2192)</f>
        <v>0</v>
      </c>
      <c r="DC2188" s="301">
        <f t="shared" ref="DC2188" si="5617">SUM(AB2188:AB2192)</f>
        <v>0</v>
      </c>
      <c r="DD2188" s="301">
        <f t="shared" ref="DD2188" si="5618">SUM(AC2188:AC2192)</f>
        <v>0</v>
      </c>
      <c r="DE2188" s="301">
        <f t="shared" ref="DE2188" si="5619">SUM(AD2188:AD2192)</f>
        <v>0</v>
      </c>
      <c r="DF2188" s="301"/>
      <c r="DG2188" s="301"/>
      <c r="DH2188" s="301"/>
      <c r="DJ2188" s="616"/>
      <c r="DK2188" s="617"/>
      <c r="DL2188" s="415"/>
      <c r="DM2188" s="416"/>
      <c r="DN2188" s="416"/>
      <c r="DO2188" s="416"/>
      <c r="DP2188" s="416"/>
      <c r="DQ2188" s="416"/>
      <c r="DR2188" s="416"/>
      <c r="DS2188" s="416"/>
      <c r="DT2188" s="416"/>
      <c r="DU2188" s="416"/>
      <c r="DV2188" s="416"/>
      <c r="DW2188" s="416"/>
      <c r="DX2188" s="416"/>
      <c r="DY2188" s="416"/>
      <c r="DZ2188" s="416"/>
      <c r="EA2188" s="416"/>
      <c r="EB2188" s="416"/>
      <c r="EC2188" s="416"/>
      <c r="ED2188" s="416"/>
      <c r="EE2188" s="416"/>
      <c r="EF2188" s="416"/>
      <c r="EG2188" s="416"/>
      <c r="EH2188" s="416"/>
      <c r="EI2188" s="416"/>
      <c r="EJ2188" s="416"/>
      <c r="EK2188" s="416"/>
      <c r="EL2188" s="416"/>
      <c r="EM2188" s="416"/>
      <c r="EN2188" s="416"/>
      <c r="EO2188" s="417"/>
      <c r="ET2188" s="375"/>
      <c r="EU2188" s="375"/>
      <c r="EV2188" s="375"/>
      <c r="FF2188" s="400"/>
      <c r="FG2188" s="400"/>
      <c r="FH2188" s="400"/>
      <c r="FV2188" s="375"/>
      <c r="FW2188" s="375"/>
      <c r="FX2188" s="375"/>
    </row>
    <row r="2189" spans="1:180" ht="38.25" customHeight="1" x14ac:dyDescent="0.25">
      <c r="A2189" s="183"/>
      <c r="B2189" s="183"/>
      <c r="C2189" s="237" t="s">
        <v>320</v>
      </c>
      <c r="D2189" s="280"/>
      <c r="E2189" s="281"/>
      <c r="F2189" s="281"/>
      <c r="G2189" s="628"/>
      <c r="H2189" s="628"/>
      <c r="I2189" s="281"/>
      <c r="J2189" s="281"/>
      <c r="K2189" s="628"/>
      <c r="L2189" s="628"/>
      <c r="M2189" s="281"/>
      <c r="N2189" s="281"/>
      <c r="O2189" s="628"/>
      <c r="P2189" s="628"/>
      <c r="Q2189" s="281"/>
      <c r="R2189" s="281"/>
      <c r="S2189" s="628"/>
      <c r="T2189" s="628"/>
      <c r="U2189" s="281"/>
      <c r="V2189" s="281"/>
      <c r="W2189" s="628"/>
      <c r="X2189" s="628"/>
      <c r="Y2189" s="281"/>
      <c r="Z2189" s="281"/>
      <c r="AA2189" s="628"/>
      <c r="AB2189" s="628"/>
      <c r="AC2189" s="281"/>
      <c r="AD2189" s="281"/>
      <c r="AE2189" s="60"/>
      <c r="AF2189" s="259"/>
      <c r="AG2189" s="375">
        <f t="shared" si="5560"/>
        <v>27</v>
      </c>
      <c r="AH2189" s="375"/>
      <c r="AI2189" s="375"/>
      <c r="AJ2189" s="388">
        <f t="shared" si="5532"/>
        <v>0</v>
      </c>
      <c r="AK2189" s="379">
        <f t="shared" si="5533"/>
        <v>0</v>
      </c>
      <c r="AL2189" s="380">
        <f t="shared" si="5534"/>
        <v>0</v>
      </c>
      <c r="AM2189" s="292">
        <f t="shared" si="5535"/>
        <v>0</v>
      </c>
      <c r="AN2189" s="388">
        <f t="shared" si="5536"/>
        <v>0</v>
      </c>
      <c r="AO2189" s="379">
        <f t="shared" si="5537"/>
        <v>0</v>
      </c>
      <c r="AP2189" s="380">
        <f t="shared" si="5538"/>
        <v>0</v>
      </c>
      <c r="AQ2189" s="292">
        <f t="shared" si="5539"/>
        <v>0</v>
      </c>
      <c r="AR2189" s="388">
        <f t="shared" si="5540"/>
        <v>0</v>
      </c>
      <c r="AS2189" s="379">
        <f t="shared" si="5541"/>
        <v>0</v>
      </c>
      <c r="AT2189" s="380">
        <f t="shared" si="5542"/>
        <v>0</v>
      </c>
      <c r="AU2189" s="292">
        <f t="shared" si="5543"/>
        <v>0</v>
      </c>
      <c r="AV2189" s="388">
        <f t="shared" si="5544"/>
        <v>0</v>
      </c>
      <c r="AW2189" s="379">
        <f t="shared" si="5545"/>
        <v>0</v>
      </c>
      <c r="AX2189" s="380">
        <f t="shared" si="5546"/>
        <v>0</v>
      </c>
      <c r="AY2189" s="292">
        <f t="shared" si="5547"/>
        <v>0</v>
      </c>
      <c r="AZ2189" s="388">
        <f t="shared" si="5548"/>
        <v>0</v>
      </c>
      <c r="BA2189" s="379">
        <f t="shared" si="5549"/>
        <v>0</v>
      </c>
      <c r="BB2189" s="380">
        <f t="shared" si="5550"/>
        <v>0</v>
      </c>
      <c r="BC2189" s="292">
        <f t="shared" si="5551"/>
        <v>0</v>
      </c>
      <c r="BD2189" s="388">
        <f t="shared" si="5552"/>
        <v>0</v>
      </c>
      <c r="BE2189" s="379">
        <f t="shared" si="5553"/>
        <v>0</v>
      </c>
      <c r="BF2189" s="380">
        <f t="shared" si="5554"/>
        <v>0</v>
      </c>
      <c r="BG2189" s="292">
        <f t="shared" si="5555"/>
        <v>0</v>
      </c>
      <c r="BH2189" s="388">
        <f t="shared" si="5556"/>
        <v>0</v>
      </c>
      <c r="BI2189" s="379">
        <f t="shared" si="5557"/>
        <v>0</v>
      </c>
      <c r="BJ2189" s="380">
        <f t="shared" si="5558"/>
        <v>0</v>
      </c>
      <c r="BK2189" s="292">
        <f t="shared" si="5559"/>
        <v>0</v>
      </c>
      <c r="CD2189" s="299" t="s">
        <v>1910</v>
      </c>
      <c r="CE2189" s="422">
        <f t="shared" ref="CE2189" si="5620">IF(CE2187="NA",COUNTIF(D2188:D2192,"NA"),COUNTIF(D2188:D2192,"NS"))</f>
        <v>0</v>
      </c>
      <c r="CF2189" s="422">
        <f t="shared" ref="CF2189" si="5621">IF(CF2187="NA",COUNTIF(E2188:E2192,"NA"),COUNTIF(E2188:E2192,"NS"))</f>
        <v>0</v>
      </c>
      <c r="CG2189" s="422">
        <f t="shared" ref="CG2189" si="5622">IF(CG2187="NA",COUNTIF(F2188:F2192,"NA"),COUNTIF(F2188:F2192,"NS"))</f>
        <v>0</v>
      </c>
      <c r="CH2189" s="422">
        <f t="shared" ref="CH2189" si="5623">IF(CH2187="NA",COUNTIF(G2188:G2192,"NA"),COUNTIF(G2188:G2192,"NS"))</f>
        <v>0</v>
      </c>
      <c r="CI2189" s="422">
        <f t="shared" ref="CI2189" si="5624">IF(CI2187="NA",COUNTIF(H2188:H2192,"NA"),COUNTIF(H2188:H2192,"NS"))</f>
        <v>0</v>
      </c>
      <c r="CJ2189" s="422">
        <f t="shared" ref="CJ2189" si="5625">IF(CJ2187="NA",COUNTIF(I2188:I2192,"NA"),COUNTIF(I2188:I2192,"NS"))</f>
        <v>0</v>
      </c>
      <c r="CK2189" s="422">
        <f t="shared" ref="CK2189" si="5626">IF(CK2187="NA",COUNTIF(J2188:J2192,"NA"),COUNTIF(J2188:J2192,"NS"))</f>
        <v>0</v>
      </c>
      <c r="CL2189" s="422">
        <f t="shared" ref="CL2189" si="5627">IF(CL2187="NA",COUNTIF(K2188:K2192,"NA"),COUNTIF(K2188:K2192,"NS"))</f>
        <v>0</v>
      </c>
      <c r="CM2189" s="422">
        <f t="shared" ref="CM2189" si="5628">IF(CM2187="NA",COUNTIF(L2188:L2192,"NA"),COUNTIF(L2188:L2192,"NS"))</f>
        <v>0</v>
      </c>
      <c r="CN2189" s="422">
        <f t="shared" ref="CN2189" si="5629">IF(CN2187="NA",COUNTIF(M2188:M2192,"NA"),COUNTIF(M2188:M2192,"NS"))</f>
        <v>0</v>
      </c>
      <c r="CO2189" s="422">
        <f t="shared" ref="CO2189" si="5630">IF(CO2187="NA",COUNTIF(N2188:N2192,"NA"),COUNTIF(N2188:N2192,"NS"))</f>
        <v>0</v>
      </c>
      <c r="CP2189" s="422">
        <f t="shared" ref="CP2189" si="5631">IF(CP2187="NA",COUNTIF(O2188:O2192,"NA"),COUNTIF(O2188:O2192,"NS"))</f>
        <v>0</v>
      </c>
      <c r="CQ2189" s="422">
        <f t="shared" ref="CQ2189" si="5632">IF(CQ2187="NA",COUNTIF(P2188:P2192,"NA"),COUNTIF(P2188:P2192,"NS"))</f>
        <v>0</v>
      </c>
      <c r="CR2189" s="422">
        <f t="shared" ref="CR2189" si="5633">IF(CR2187="NA",COUNTIF(Q2188:Q2192,"NA"),COUNTIF(Q2188:Q2192,"NS"))</f>
        <v>0</v>
      </c>
      <c r="CS2189" s="422">
        <f t="shared" ref="CS2189" si="5634">IF(CS2187="NA",COUNTIF(R2188:R2192,"NA"),COUNTIF(R2188:R2192,"NS"))</f>
        <v>0</v>
      </c>
      <c r="CT2189" s="422">
        <f t="shared" ref="CT2189" si="5635">IF(CT2187="NA",COUNTIF(S2188:S2192,"NA"),COUNTIF(S2188:S2192,"NS"))</f>
        <v>0</v>
      </c>
      <c r="CU2189" s="422">
        <f t="shared" ref="CU2189" si="5636">IF(CU2187="NA",COUNTIF(T2188:T2192,"NA"),COUNTIF(T2188:T2192,"NS"))</f>
        <v>0</v>
      </c>
      <c r="CV2189" s="422">
        <f t="shared" ref="CV2189" si="5637">IF(CV2187="NA",COUNTIF(U2188:U2192,"NA"),COUNTIF(U2188:U2192,"NS"))</f>
        <v>0</v>
      </c>
      <c r="CW2189" s="422">
        <f t="shared" ref="CW2189" si="5638">IF(CW2187="NA",COUNTIF(V2188:V2192,"NA"),COUNTIF(V2188:V2192,"NS"))</f>
        <v>0</v>
      </c>
      <c r="CX2189" s="422">
        <f t="shared" ref="CX2189" si="5639">IF(CX2187="NA",COUNTIF(W2188:W2192,"NA"),COUNTIF(W2188:W2192,"NS"))</f>
        <v>0</v>
      </c>
      <c r="CY2189" s="422">
        <f t="shared" ref="CY2189" si="5640">IF(CY2187="NA",COUNTIF(X2188:X2192,"NA"),COUNTIF(X2188:X2192,"NS"))</f>
        <v>0</v>
      </c>
      <c r="CZ2189" s="422">
        <f t="shared" ref="CZ2189" si="5641">IF(CZ2187="NA",COUNTIF(Y2188:Y2192,"NA"),COUNTIF(Y2188:Y2192,"NS"))</f>
        <v>0</v>
      </c>
      <c r="DA2189" s="422">
        <f t="shared" ref="DA2189" si="5642">IF(DA2187="NA",COUNTIF(Z2188:Z2192,"NA"),COUNTIF(Z2188:Z2192,"NS"))</f>
        <v>0</v>
      </c>
      <c r="DB2189" s="422">
        <f t="shared" ref="DB2189" si="5643">IF(DB2187="NA",COUNTIF(AA2188:AA2192,"NA"),COUNTIF(AA2188:AA2192,"NS"))</f>
        <v>0</v>
      </c>
      <c r="DC2189" s="422">
        <f t="shared" ref="DC2189" si="5644">IF(DC2187="NA",COUNTIF(AB2188:AB2192,"NA"),COUNTIF(AB2188:AB2192,"NS"))</f>
        <v>0</v>
      </c>
      <c r="DD2189" s="422">
        <f t="shared" ref="DD2189" si="5645">IF(DD2187="NA",COUNTIF(AC2188:AC2192,"NA"),COUNTIF(AC2188:AC2192,"NS"))</f>
        <v>0</v>
      </c>
      <c r="DE2189" s="422">
        <f t="shared" ref="DE2189" si="5646">IF(DE2187="NA",COUNTIF(AD2188:AD2192,"NA"),COUNTIF(AD2188:AD2192,"NS"))</f>
        <v>0</v>
      </c>
      <c r="DF2189" s="300"/>
      <c r="DG2189" s="300"/>
      <c r="DH2189" s="300"/>
      <c r="DJ2189" s="616"/>
      <c r="DK2189" s="617"/>
      <c r="DL2189" s="415"/>
      <c r="DM2189" s="416"/>
      <c r="DN2189" s="416"/>
      <c r="DO2189" s="416"/>
      <c r="DP2189" s="416"/>
      <c r="DQ2189" s="416"/>
      <c r="DR2189" s="416"/>
      <c r="DS2189" s="416"/>
      <c r="DT2189" s="416"/>
      <c r="DU2189" s="416"/>
      <c r="DV2189" s="416"/>
      <c r="DW2189" s="416"/>
      <c r="DX2189" s="416"/>
      <c r="DY2189" s="416"/>
      <c r="DZ2189" s="416"/>
      <c r="EA2189" s="416"/>
      <c r="EB2189" s="416"/>
      <c r="EC2189" s="416"/>
      <c r="ED2189" s="416"/>
      <c r="EE2189" s="416"/>
      <c r="EF2189" s="416"/>
      <c r="EG2189" s="416"/>
      <c r="EH2189" s="416"/>
      <c r="EI2189" s="416"/>
      <c r="EJ2189" s="416"/>
      <c r="EK2189" s="416"/>
      <c r="EL2189" s="416"/>
      <c r="EM2189" s="416"/>
      <c r="EN2189" s="416"/>
      <c r="EO2189" s="417"/>
      <c r="ET2189" s="375"/>
      <c r="EU2189" s="375"/>
      <c r="EV2189" s="375"/>
      <c r="FF2189" s="400"/>
      <c r="FG2189" s="400"/>
      <c r="FH2189" s="400"/>
      <c r="FV2189" s="375"/>
      <c r="FW2189" s="375"/>
      <c r="FX2189" s="375"/>
    </row>
    <row r="2190" spans="1:180" ht="38.25" customHeight="1" x14ac:dyDescent="0.25">
      <c r="A2190" s="183"/>
      <c r="B2190" s="183"/>
      <c r="C2190" s="237" t="s">
        <v>321</v>
      </c>
      <c r="D2190" s="280"/>
      <c r="E2190" s="281"/>
      <c r="F2190" s="281"/>
      <c r="G2190" s="628"/>
      <c r="H2190" s="628"/>
      <c r="I2190" s="281"/>
      <c r="J2190" s="281"/>
      <c r="K2190" s="628"/>
      <c r="L2190" s="628"/>
      <c r="M2190" s="281"/>
      <c r="N2190" s="281"/>
      <c r="O2190" s="628"/>
      <c r="P2190" s="628"/>
      <c r="Q2190" s="281"/>
      <c r="R2190" s="281"/>
      <c r="S2190" s="628"/>
      <c r="T2190" s="628"/>
      <c r="U2190" s="281"/>
      <c r="V2190" s="281"/>
      <c r="W2190" s="628"/>
      <c r="X2190" s="628"/>
      <c r="Y2190" s="281"/>
      <c r="Z2190" s="281"/>
      <c r="AA2190" s="628"/>
      <c r="AB2190" s="628"/>
      <c r="AC2190" s="281"/>
      <c r="AD2190" s="281"/>
      <c r="AE2190" s="60"/>
      <c r="AF2190" s="259"/>
      <c r="AG2190" s="375">
        <f t="shared" si="5560"/>
        <v>27</v>
      </c>
      <c r="AH2190" s="375"/>
      <c r="AI2190" s="375"/>
      <c r="AJ2190" s="388">
        <f t="shared" si="5532"/>
        <v>0</v>
      </c>
      <c r="AK2190" s="379">
        <f t="shared" si="5533"/>
        <v>0</v>
      </c>
      <c r="AL2190" s="380">
        <f t="shared" si="5534"/>
        <v>0</v>
      </c>
      <c r="AM2190" s="292">
        <f t="shared" si="5535"/>
        <v>0</v>
      </c>
      <c r="AN2190" s="388">
        <f t="shared" si="5536"/>
        <v>0</v>
      </c>
      <c r="AO2190" s="379">
        <f t="shared" si="5537"/>
        <v>0</v>
      </c>
      <c r="AP2190" s="380">
        <f t="shared" si="5538"/>
        <v>0</v>
      </c>
      <c r="AQ2190" s="292">
        <f t="shared" si="5539"/>
        <v>0</v>
      </c>
      <c r="AR2190" s="388">
        <f t="shared" si="5540"/>
        <v>0</v>
      </c>
      <c r="AS2190" s="379">
        <f t="shared" si="5541"/>
        <v>0</v>
      </c>
      <c r="AT2190" s="380">
        <f t="shared" si="5542"/>
        <v>0</v>
      </c>
      <c r="AU2190" s="292">
        <f t="shared" si="5543"/>
        <v>0</v>
      </c>
      <c r="AV2190" s="388">
        <f t="shared" si="5544"/>
        <v>0</v>
      </c>
      <c r="AW2190" s="379">
        <f t="shared" si="5545"/>
        <v>0</v>
      </c>
      <c r="AX2190" s="380">
        <f t="shared" si="5546"/>
        <v>0</v>
      </c>
      <c r="AY2190" s="292">
        <f t="shared" si="5547"/>
        <v>0</v>
      </c>
      <c r="AZ2190" s="388">
        <f t="shared" si="5548"/>
        <v>0</v>
      </c>
      <c r="BA2190" s="379">
        <f t="shared" si="5549"/>
        <v>0</v>
      </c>
      <c r="BB2190" s="380">
        <f t="shared" si="5550"/>
        <v>0</v>
      </c>
      <c r="BC2190" s="292">
        <f t="shared" si="5551"/>
        <v>0</v>
      </c>
      <c r="BD2190" s="388">
        <f t="shared" si="5552"/>
        <v>0</v>
      </c>
      <c r="BE2190" s="379">
        <f t="shared" si="5553"/>
        <v>0</v>
      </c>
      <c r="BF2190" s="380">
        <f t="shared" si="5554"/>
        <v>0</v>
      </c>
      <c r="BG2190" s="292">
        <f t="shared" si="5555"/>
        <v>0</v>
      </c>
      <c r="BH2190" s="388">
        <f t="shared" si="5556"/>
        <v>0</v>
      </c>
      <c r="BI2190" s="379">
        <f t="shared" si="5557"/>
        <v>0</v>
      </c>
      <c r="BJ2190" s="380">
        <f t="shared" si="5558"/>
        <v>0</v>
      </c>
      <c r="BK2190" s="292">
        <f t="shared" si="5559"/>
        <v>0</v>
      </c>
      <c r="CD2190" s="299" t="s">
        <v>1918</v>
      </c>
      <c r="CE2190" s="425">
        <f t="shared" ref="CE2190:DD2190" si="5647">IF(OR(AND(CE2187=0,CE2189&gt;0),AND(CE2187="NS",CE2188&gt;0),AND(CE2187="NS",CE2188=0,CE2189=0)),1,IF(OR(AND(CE2189&gt;=2,CE2188&lt;CE2187),AND(CE2187="NS",CE2188=0,CE2189&gt;0),OR(CE2187=CE2188,AND(CE2187="",CE2189=0,CE2188=0))),0,1))</f>
        <v>0</v>
      </c>
      <c r="CF2190" s="425">
        <f t="shared" si="5647"/>
        <v>0</v>
      </c>
      <c r="CG2190" s="425">
        <f t="shared" si="5647"/>
        <v>0</v>
      </c>
      <c r="CH2190" s="425">
        <f t="shared" si="5647"/>
        <v>0</v>
      </c>
      <c r="CI2190" s="425">
        <f t="shared" si="5647"/>
        <v>0</v>
      </c>
      <c r="CJ2190" s="425">
        <f t="shared" si="5647"/>
        <v>0</v>
      </c>
      <c r="CK2190" s="425">
        <f t="shared" si="5647"/>
        <v>0</v>
      </c>
      <c r="CL2190" s="425">
        <f t="shared" si="5647"/>
        <v>0</v>
      </c>
      <c r="CM2190" s="425">
        <f t="shared" si="5647"/>
        <v>0</v>
      </c>
      <c r="CN2190" s="425">
        <f t="shared" si="5647"/>
        <v>0</v>
      </c>
      <c r="CO2190" s="425">
        <f t="shared" si="5647"/>
        <v>0</v>
      </c>
      <c r="CP2190" s="425">
        <f t="shared" si="5647"/>
        <v>0</v>
      </c>
      <c r="CQ2190" s="425">
        <f t="shared" si="5647"/>
        <v>0</v>
      </c>
      <c r="CR2190" s="425">
        <f t="shared" si="5647"/>
        <v>0</v>
      </c>
      <c r="CS2190" s="425">
        <f t="shared" si="5647"/>
        <v>0</v>
      </c>
      <c r="CT2190" s="425">
        <f t="shared" si="5647"/>
        <v>0</v>
      </c>
      <c r="CU2190" s="425">
        <f t="shared" si="5647"/>
        <v>0</v>
      </c>
      <c r="CV2190" s="425">
        <f t="shared" si="5647"/>
        <v>0</v>
      </c>
      <c r="CW2190" s="425">
        <f t="shared" si="5647"/>
        <v>0</v>
      </c>
      <c r="CX2190" s="425">
        <f t="shared" si="5647"/>
        <v>0</v>
      </c>
      <c r="CY2190" s="425">
        <f t="shared" si="5647"/>
        <v>0</v>
      </c>
      <c r="CZ2190" s="425">
        <f t="shared" si="5647"/>
        <v>0</v>
      </c>
      <c r="DA2190" s="425">
        <f t="shared" si="5647"/>
        <v>0</v>
      </c>
      <c r="DB2190" s="425">
        <f t="shared" si="5647"/>
        <v>0</v>
      </c>
      <c r="DC2190" s="425">
        <f t="shared" si="5647"/>
        <v>0</v>
      </c>
      <c r="DD2190" s="425">
        <f t="shared" si="5647"/>
        <v>0</v>
      </c>
      <c r="DE2190" s="425">
        <f t="shared" ref="DE2190" si="5648">IF(OR(AND(DE2187=0,DE2189&gt;0),AND(DE2187="NS",DE2188&gt;0),AND(DE2187="NS",DE2188=0,DE2189=0)),1,IF(OR(AND(DE2189&gt;=2,DE2188&lt;DE2187),AND(DE2187="NS",DE2188=0,DE2189&gt;0),OR(DE2187=DE2188,AND(DE2187="",DE2189=0,DE2188=0))),0,1))</f>
        <v>0</v>
      </c>
      <c r="DF2190" s="302"/>
      <c r="DG2190" s="302"/>
      <c r="DH2190" s="302"/>
      <c r="DI2190" s="400">
        <f>SUM(CE2190:DH2190)</f>
        <v>0</v>
      </c>
      <c r="DJ2190" s="616"/>
      <c r="DK2190" s="617"/>
      <c r="DL2190" s="415"/>
      <c r="DM2190" s="416"/>
      <c r="DN2190" s="416"/>
      <c r="DO2190" s="416"/>
      <c r="DP2190" s="416"/>
      <c r="DQ2190" s="416"/>
      <c r="DR2190" s="416"/>
      <c r="DS2190" s="416"/>
      <c r="DT2190" s="416"/>
      <c r="DU2190" s="416"/>
      <c r="DV2190" s="416"/>
      <c r="DW2190" s="416"/>
      <c r="DX2190" s="416"/>
      <c r="DY2190" s="416"/>
      <c r="DZ2190" s="416"/>
      <c r="EA2190" s="416"/>
      <c r="EB2190" s="416"/>
      <c r="EC2190" s="416"/>
      <c r="ED2190" s="416"/>
      <c r="EE2190" s="416"/>
      <c r="EF2190" s="416"/>
      <c r="EG2190" s="416"/>
      <c r="EH2190" s="416"/>
      <c r="EI2190" s="416"/>
      <c r="EJ2190" s="416"/>
      <c r="EK2190" s="416"/>
      <c r="EL2190" s="416"/>
      <c r="EM2190" s="416"/>
      <c r="EN2190" s="416"/>
      <c r="EO2190" s="417"/>
      <c r="ET2190" s="375"/>
      <c r="EU2190" s="375"/>
      <c r="EV2190" s="375"/>
      <c r="FF2190" s="400"/>
      <c r="FG2190" s="400"/>
      <c r="FH2190" s="400"/>
      <c r="FV2190" s="375"/>
      <c r="FW2190" s="375"/>
      <c r="FX2190" s="375"/>
    </row>
    <row r="2191" spans="1:180" ht="38.25" customHeight="1" x14ac:dyDescent="0.25">
      <c r="A2191" s="183"/>
      <c r="B2191" s="183"/>
      <c r="C2191" s="237" t="s">
        <v>322</v>
      </c>
      <c r="D2191" s="280"/>
      <c r="E2191" s="281"/>
      <c r="F2191" s="281"/>
      <c r="G2191" s="628"/>
      <c r="H2191" s="628"/>
      <c r="I2191" s="281"/>
      <c r="J2191" s="281"/>
      <c r="K2191" s="628"/>
      <c r="L2191" s="628"/>
      <c r="M2191" s="281"/>
      <c r="N2191" s="281"/>
      <c r="O2191" s="628"/>
      <c r="P2191" s="628"/>
      <c r="Q2191" s="281"/>
      <c r="R2191" s="281"/>
      <c r="S2191" s="628"/>
      <c r="T2191" s="628"/>
      <c r="U2191" s="281"/>
      <c r="V2191" s="281"/>
      <c r="W2191" s="628"/>
      <c r="X2191" s="628"/>
      <c r="Y2191" s="281"/>
      <c r="Z2191" s="281"/>
      <c r="AA2191" s="628"/>
      <c r="AB2191" s="628"/>
      <c r="AC2191" s="281"/>
      <c r="AD2191" s="281"/>
      <c r="AE2191" s="60"/>
      <c r="AF2191" s="259"/>
      <c r="AG2191" s="375">
        <f t="shared" si="5560"/>
        <v>27</v>
      </c>
      <c r="AH2191" s="375"/>
      <c r="AI2191" s="375"/>
      <c r="AJ2191" s="388">
        <f t="shared" si="5532"/>
        <v>0</v>
      </c>
      <c r="AK2191" s="379">
        <f t="shared" si="5533"/>
        <v>0</v>
      </c>
      <c r="AL2191" s="380">
        <f t="shared" si="5534"/>
        <v>0</v>
      </c>
      <c r="AM2191" s="292">
        <f t="shared" si="5535"/>
        <v>0</v>
      </c>
      <c r="AN2191" s="388">
        <f t="shared" si="5536"/>
        <v>0</v>
      </c>
      <c r="AO2191" s="379">
        <f t="shared" si="5537"/>
        <v>0</v>
      </c>
      <c r="AP2191" s="380">
        <f t="shared" si="5538"/>
        <v>0</v>
      </c>
      <c r="AQ2191" s="292">
        <f t="shared" si="5539"/>
        <v>0</v>
      </c>
      <c r="AR2191" s="388">
        <f t="shared" si="5540"/>
        <v>0</v>
      </c>
      <c r="AS2191" s="379">
        <f t="shared" si="5541"/>
        <v>0</v>
      </c>
      <c r="AT2191" s="380">
        <f t="shared" si="5542"/>
        <v>0</v>
      </c>
      <c r="AU2191" s="292">
        <f t="shared" si="5543"/>
        <v>0</v>
      </c>
      <c r="AV2191" s="388">
        <f t="shared" si="5544"/>
        <v>0</v>
      </c>
      <c r="AW2191" s="379">
        <f t="shared" si="5545"/>
        <v>0</v>
      </c>
      <c r="AX2191" s="380">
        <f t="shared" si="5546"/>
        <v>0</v>
      </c>
      <c r="AY2191" s="292">
        <f t="shared" si="5547"/>
        <v>0</v>
      </c>
      <c r="AZ2191" s="388">
        <f t="shared" si="5548"/>
        <v>0</v>
      </c>
      <c r="BA2191" s="379">
        <f t="shared" si="5549"/>
        <v>0</v>
      </c>
      <c r="BB2191" s="380">
        <f t="shared" si="5550"/>
        <v>0</v>
      </c>
      <c r="BC2191" s="292">
        <f t="shared" si="5551"/>
        <v>0</v>
      </c>
      <c r="BD2191" s="388">
        <f t="shared" si="5552"/>
        <v>0</v>
      </c>
      <c r="BE2191" s="379">
        <f t="shared" si="5553"/>
        <v>0</v>
      </c>
      <c r="BF2191" s="380">
        <f t="shared" si="5554"/>
        <v>0</v>
      </c>
      <c r="BG2191" s="292">
        <f t="shared" si="5555"/>
        <v>0</v>
      </c>
      <c r="BH2191" s="388">
        <f t="shared" si="5556"/>
        <v>0</v>
      </c>
      <c r="BI2191" s="379">
        <f t="shared" si="5557"/>
        <v>0</v>
      </c>
      <c r="BJ2191" s="380">
        <f t="shared" si="5558"/>
        <v>0</v>
      </c>
      <c r="BK2191" s="292">
        <f t="shared" si="5559"/>
        <v>0</v>
      </c>
      <c r="CD2191" s="426"/>
      <c r="CE2191" s="430"/>
      <c r="CF2191" s="430"/>
      <c r="CG2191" s="430"/>
      <c r="CH2191" s="430"/>
      <c r="CI2191" s="430"/>
      <c r="CJ2191" s="430"/>
      <c r="CK2191" s="430"/>
      <c r="CL2191" s="430"/>
      <c r="CM2191" s="430"/>
      <c r="CN2191" s="430"/>
      <c r="CO2191" s="430"/>
      <c r="CP2191" s="430"/>
      <c r="CQ2191" s="430"/>
      <c r="CR2191" s="430"/>
      <c r="CS2191" s="430"/>
      <c r="CT2191" s="430"/>
      <c r="CU2191" s="430"/>
      <c r="CV2191" s="430"/>
      <c r="CW2191" s="430"/>
      <c r="CX2191" s="430"/>
      <c r="CY2191" s="430"/>
      <c r="CZ2191" s="430"/>
      <c r="DA2191" s="430"/>
      <c r="DB2191" s="430"/>
      <c r="DC2191" s="430"/>
      <c r="DD2191" s="430"/>
      <c r="DE2191" s="430"/>
      <c r="DF2191" s="430"/>
      <c r="DG2191" s="430"/>
      <c r="DH2191" s="430"/>
      <c r="DJ2191" s="616"/>
      <c r="DK2191" s="617"/>
      <c r="DL2191" s="415"/>
      <c r="DM2191" s="416"/>
      <c r="DN2191" s="416"/>
      <c r="DO2191" s="416"/>
      <c r="DP2191" s="416"/>
      <c r="DQ2191" s="416"/>
      <c r="DR2191" s="416"/>
      <c r="DS2191" s="416"/>
      <c r="DT2191" s="416"/>
      <c r="DU2191" s="416"/>
      <c r="DV2191" s="416"/>
      <c r="DW2191" s="416"/>
      <c r="DX2191" s="416"/>
      <c r="DY2191" s="416"/>
      <c r="DZ2191" s="416"/>
      <c r="EA2191" s="416"/>
      <c r="EB2191" s="416"/>
      <c r="EC2191" s="416"/>
      <c r="ED2191" s="416"/>
      <c r="EE2191" s="416"/>
      <c r="EF2191" s="416"/>
      <c r="EG2191" s="416"/>
      <c r="EH2191" s="416"/>
      <c r="EI2191" s="416"/>
      <c r="EJ2191" s="416"/>
      <c r="EK2191" s="416"/>
      <c r="EL2191" s="416"/>
      <c r="EM2191" s="416"/>
      <c r="EN2191" s="416"/>
      <c r="EO2191" s="417"/>
      <c r="ET2191" s="375"/>
      <c r="EU2191" s="375"/>
      <c r="EV2191" s="375"/>
      <c r="FF2191" s="400"/>
      <c r="FG2191" s="400"/>
      <c r="FH2191" s="400"/>
      <c r="FV2191" s="375"/>
      <c r="FW2191" s="375"/>
      <c r="FX2191" s="375"/>
    </row>
    <row r="2192" spans="1:180" ht="38.25" customHeight="1" x14ac:dyDescent="0.25">
      <c r="A2192" s="183"/>
      <c r="B2192" s="183"/>
      <c r="C2192" s="237" t="s">
        <v>323</v>
      </c>
      <c r="D2192" s="280"/>
      <c r="E2192" s="281"/>
      <c r="F2192" s="281"/>
      <c r="G2192" s="628"/>
      <c r="H2192" s="628"/>
      <c r="I2192" s="281"/>
      <c r="J2192" s="281"/>
      <c r="K2192" s="628"/>
      <c r="L2192" s="628"/>
      <c r="M2192" s="281"/>
      <c r="N2192" s="281"/>
      <c r="O2192" s="628"/>
      <c r="P2192" s="628"/>
      <c r="Q2192" s="281"/>
      <c r="R2192" s="281"/>
      <c r="S2192" s="628"/>
      <c r="T2192" s="628"/>
      <c r="U2192" s="281"/>
      <c r="V2192" s="281"/>
      <c r="W2192" s="628"/>
      <c r="X2192" s="628"/>
      <c r="Y2192" s="281"/>
      <c r="Z2192" s="281"/>
      <c r="AA2192" s="628"/>
      <c r="AB2192" s="628"/>
      <c r="AC2192" s="281"/>
      <c r="AD2192" s="281"/>
      <c r="AE2192" s="60"/>
      <c r="AF2192" s="259"/>
      <c r="AG2192" s="375">
        <f t="shared" si="5560"/>
        <v>27</v>
      </c>
      <c r="AH2192" s="375"/>
      <c r="AI2192" s="375"/>
      <c r="AJ2192" s="388">
        <f t="shared" si="5532"/>
        <v>0</v>
      </c>
      <c r="AK2192" s="379">
        <f t="shared" si="5533"/>
        <v>0</v>
      </c>
      <c r="AL2192" s="380">
        <f t="shared" si="5534"/>
        <v>0</v>
      </c>
      <c r="AM2192" s="292">
        <f t="shared" si="5535"/>
        <v>0</v>
      </c>
      <c r="AN2192" s="388">
        <f t="shared" si="5536"/>
        <v>0</v>
      </c>
      <c r="AO2192" s="379">
        <f t="shared" si="5537"/>
        <v>0</v>
      </c>
      <c r="AP2192" s="380">
        <f t="shared" si="5538"/>
        <v>0</v>
      </c>
      <c r="AQ2192" s="292">
        <f t="shared" si="5539"/>
        <v>0</v>
      </c>
      <c r="AR2192" s="388">
        <f t="shared" si="5540"/>
        <v>0</v>
      </c>
      <c r="AS2192" s="379">
        <f t="shared" si="5541"/>
        <v>0</v>
      </c>
      <c r="AT2192" s="380">
        <f t="shared" si="5542"/>
        <v>0</v>
      </c>
      <c r="AU2192" s="292">
        <f t="shared" si="5543"/>
        <v>0</v>
      </c>
      <c r="AV2192" s="388">
        <f t="shared" si="5544"/>
        <v>0</v>
      </c>
      <c r="AW2192" s="379">
        <f t="shared" si="5545"/>
        <v>0</v>
      </c>
      <c r="AX2192" s="380">
        <f t="shared" si="5546"/>
        <v>0</v>
      </c>
      <c r="AY2192" s="292">
        <f t="shared" si="5547"/>
        <v>0</v>
      </c>
      <c r="AZ2192" s="388">
        <f t="shared" si="5548"/>
        <v>0</v>
      </c>
      <c r="BA2192" s="379">
        <f t="shared" si="5549"/>
        <v>0</v>
      </c>
      <c r="BB2192" s="380">
        <f t="shared" si="5550"/>
        <v>0</v>
      </c>
      <c r="BC2192" s="292">
        <f t="shared" si="5551"/>
        <v>0</v>
      </c>
      <c r="BD2192" s="388">
        <f t="shared" si="5552"/>
        <v>0</v>
      </c>
      <c r="BE2192" s="379">
        <f t="shared" si="5553"/>
        <v>0</v>
      </c>
      <c r="BF2192" s="380">
        <f t="shared" si="5554"/>
        <v>0</v>
      </c>
      <c r="BG2192" s="292">
        <f t="shared" si="5555"/>
        <v>0</v>
      </c>
      <c r="BH2192" s="388">
        <f t="shared" si="5556"/>
        <v>0</v>
      </c>
      <c r="BI2192" s="379">
        <f t="shared" si="5557"/>
        <v>0</v>
      </c>
      <c r="BJ2192" s="380">
        <f t="shared" si="5558"/>
        <v>0</v>
      </c>
      <c r="BK2192" s="292">
        <f t="shared" si="5559"/>
        <v>0</v>
      </c>
      <c r="CD2192" s="303"/>
      <c r="CE2192" s="311"/>
      <c r="CF2192" s="311"/>
      <c r="CG2192" s="311"/>
      <c r="CH2192" s="311"/>
      <c r="CI2192" s="311"/>
      <c r="CJ2192" s="311"/>
      <c r="CK2192" s="311"/>
      <c r="CL2192" s="311"/>
      <c r="CM2192" s="311"/>
      <c r="CN2192" s="311"/>
      <c r="CO2192" s="311"/>
      <c r="CP2192" s="311"/>
      <c r="CQ2192" s="311"/>
      <c r="CR2192" s="311"/>
      <c r="CS2192" s="311"/>
      <c r="CT2192" s="311"/>
      <c r="CU2192" s="311"/>
      <c r="CV2192" s="311"/>
      <c r="CW2192" s="311"/>
      <c r="CX2192" s="311"/>
      <c r="CY2192" s="311"/>
      <c r="CZ2192" s="311"/>
      <c r="DA2192" s="311"/>
      <c r="DB2192" s="311"/>
      <c r="DC2192" s="311"/>
      <c r="DD2192" s="311"/>
      <c r="DE2192" s="311"/>
      <c r="DF2192" s="305"/>
      <c r="DG2192" s="305"/>
      <c r="DH2192" s="305"/>
      <c r="DJ2192" s="616"/>
      <c r="DK2192" s="617"/>
      <c r="DL2192" s="415"/>
      <c r="DM2192" s="416"/>
      <c r="DN2192" s="416"/>
      <c r="DO2192" s="416"/>
      <c r="DP2192" s="416"/>
      <c r="DQ2192" s="416"/>
      <c r="DR2192" s="416"/>
      <c r="DS2192" s="416"/>
      <c r="DT2192" s="416"/>
      <c r="DU2192" s="416"/>
      <c r="DV2192" s="416"/>
      <c r="DW2192" s="416"/>
      <c r="DX2192" s="416"/>
      <c r="DY2192" s="416"/>
      <c r="DZ2192" s="416"/>
      <c r="EA2192" s="416"/>
      <c r="EB2192" s="416"/>
      <c r="EC2192" s="416"/>
      <c r="ED2192" s="416"/>
      <c r="EE2192" s="416"/>
      <c r="EF2192" s="416"/>
      <c r="EG2192" s="416"/>
      <c r="EH2192" s="416"/>
      <c r="EI2192" s="416"/>
      <c r="EJ2192" s="416"/>
      <c r="EK2192" s="416"/>
      <c r="EL2192" s="416"/>
      <c r="EM2192" s="416"/>
      <c r="EN2192" s="416"/>
      <c r="EO2192" s="417"/>
      <c r="ET2192" s="375"/>
      <c r="EU2192" s="375"/>
      <c r="EV2192" s="375"/>
      <c r="FF2192" s="400"/>
      <c r="FG2192" s="400"/>
      <c r="FH2192" s="400"/>
      <c r="FV2192" s="375"/>
      <c r="FW2192" s="375"/>
      <c r="FX2192" s="375"/>
    </row>
    <row r="2193" spans="1:180" ht="38.25" customHeight="1" x14ac:dyDescent="0.25">
      <c r="A2193" s="182"/>
      <c r="B2193" s="182"/>
      <c r="C2193" s="236" t="s">
        <v>324</v>
      </c>
      <c r="D2193" s="280"/>
      <c r="E2193" s="281"/>
      <c r="F2193" s="281"/>
      <c r="G2193" s="628"/>
      <c r="H2193" s="628"/>
      <c r="I2193" s="281"/>
      <c r="J2193" s="281"/>
      <c r="K2193" s="628"/>
      <c r="L2193" s="628"/>
      <c r="M2193" s="281"/>
      <c r="N2193" s="281"/>
      <c r="O2193" s="628"/>
      <c r="P2193" s="628"/>
      <c r="Q2193" s="281"/>
      <c r="R2193" s="281"/>
      <c r="S2193" s="628"/>
      <c r="T2193" s="628"/>
      <c r="U2193" s="281"/>
      <c r="V2193" s="281"/>
      <c r="W2193" s="628"/>
      <c r="X2193" s="628"/>
      <c r="Y2193" s="281"/>
      <c r="Z2193" s="281"/>
      <c r="AA2193" s="628"/>
      <c r="AB2193" s="628"/>
      <c r="AC2193" s="281"/>
      <c r="AD2193" s="281"/>
      <c r="AE2193" s="60"/>
      <c r="AF2193" s="259"/>
      <c r="AG2193" s="375">
        <f t="shared" si="5560"/>
        <v>27</v>
      </c>
      <c r="AH2193" s="375"/>
      <c r="AI2193" s="375"/>
      <c r="AJ2193" s="388">
        <f t="shared" si="5532"/>
        <v>0</v>
      </c>
      <c r="AK2193" s="379">
        <f t="shared" si="5533"/>
        <v>0</v>
      </c>
      <c r="AL2193" s="380">
        <f t="shared" si="5534"/>
        <v>0</v>
      </c>
      <c r="AM2193" s="292">
        <f t="shared" si="5535"/>
        <v>0</v>
      </c>
      <c r="AN2193" s="388">
        <f t="shared" si="5536"/>
        <v>0</v>
      </c>
      <c r="AO2193" s="379">
        <f t="shared" si="5537"/>
        <v>0</v>
      </c>
      <c r="AP2193" s="380">
        <f t="shared" si="5538"/>
        <v>0</v>
      </c>
      <c r="AQ2193" s="292">
        <f t="shared" si="5539"/>
        <v>0</v>
      </c>
      <c r="AR2193" s="388">
        <f t="shared" si="5540"/>
        <v>0</v>
      </c>
      <c r="AS2193" s="379">
        <f t="shared" si="5541"/>
        <v>0</v>
      </c>
      <c r="AT2193" s="380">
        <f t="shared" si="5542"/>
        <v>0</v>
      </c>
      <c r="AU2193" s="292">
        <f t="shared" si="5543"/>
        <v>0</v>
      </c>
      <c r="AV2193" s="388">
        <f t="shared" si="5544"/>
        <v>0</v>
      </c>
      <c r="AW2193" s="379">
        <f t="shared" si="5545"/>
        <v>0</v>
      </c>
      <c r="AX2193" s="380">
        <f t="shared" si="5546"/>
        <v>0</v>
      </c>
      <c r="AY2193" s="292">
        <f t="shared" si="5547"/>
        <v>0</v>
      </c>
      <c r="AZ2193" s="388">
        <f t="shared" si="5548"/>
        <v>0</v>
      </c>
      <c r="BA2193" s="379">
        <f t="shared" si="5549"/>
        <v>0</v>
      </c>
      <c r="BB2193" s="380">
        <f t="shared" si="5550"/>
        <v>0</v>
      </c>
      <c r="BC2193" s="292">
        <f t="shared" si="5551"/>
        <v>0</v>
      </c>
      <c r="BD2193" s="388">
        <f t="shared" si="5552"/>
        <v>0</v>
      </c>
      <c r="BE2193" s="379">
        <f t="shared" si="5553"/>
        <v>0</v>
      </c>
      <c r="BF2193" s="380">
        <f t="shared" si="5554"/>
        <v>0</v>
      </c>
      <c r="BG2193" s="292">
        <f t="shared" si="5555"/>
        <v>0</v>
      </c>
      <c r="BH2193" s="388">
        <f t="shared" si="5556"/>
        <v>0</v>
      </c>
      <c r="BI2193" s="379">
        <f t="shared" si="5557"/>
        <v>0</v>
      </c>
      <c r="BJ2193" s="380">
        <f t="shared" si="5558"/>
        <v>0</v>
      </c>
      <c r="BK2193" s="292">
        <f t="shared" si="5559"/>
        <v>0</v>
      </c>
      <c r="CD2193" s="303"/>
      <c r="CE2193" s="311"/>
      <c r="CF2193" s="311"/>
      <c r="CG2193" s="311"/>
      <c r="CH2193" s="311"/>
      <c r="CI2193" s="311"/>
      <c r="CJ2193" s="311"/>
      <c r="CK2193" s="311"/>
      <c r="CL2193" s="311"/>
      <c r="CM2193" s="311"/>
      <c r="CN2193" s="311"/>
      <c r="CO2193" s="311"/>
      <c r="CP2193" s="311"/>
      <c r="CQ2193" s="311"/>
      <c r="CR2193" s="311"/>
      <c r="CS2193" s="311"/>
      <c r="CT2193" s="311"/>
      <c r="CU2193" s="311"/>
      <c r="CV2193" s="311"/>
      <c r="CW2193" s="311"/>
      <c r="CX2193" s="311"/>
      <c r="CY2193" s="311"/>
      <c r="CZ2193" s="311"/>
      <c r="DA2193" s="311"/>
      <c r="DB2193" s="311"/>
      <c r="DC2193" s="311"/>
      <c r="DD2193" s="311"/>
      <c r="DE2193" s="311"/>
      <c r="DF2193" s="305"/>
      <c r="DG2193" s="305"/>
      <c r="DH2193" s="305"/>
      <c r="DJ2193" s="614" t="s">
        <v>324</v>
      </c>
      <c r="DK2193" s="615"/>
      <c r="DL2193" s="418" t="s">
        <v>1909</v>
      </c>
      <c r="DM2193" s="419"/>
      <c r="DN2193" s="419"/>
      <c r="DO2193" s="419">
        <f t="shared" ref="DO2193:EO2193" si="5649">D2193</f>
        <v>0</v>
      </c>
      <c r="DP2193" s="419">
        <f t="shared" si="5649"/>
        <v>0</v>
      </c>
      <c r="DQ2193" s="419">
        <f t="shared" si="5649"/>
        <v>0</v>
      </c>
      <c r="DR2193" s="419">
        <f t="shared" si="5649"/>
        <v>0</v>
      </c>
      <c r="DS2193" s="419">
        <f t="shared" si="5649"/>
        <v>0</v>
      </c>
      <c r="DT2193" s="419">
        <f t="shared" si="5649"/>
        <v>0</v>
      </c>
      <c r="DU2193" s="419">
        <f t="shared" si="5649"/>
        <v>0</v>
      </c>
      <c r="DV2193" s="419">
        <f t="shared" si="5649"/>
        <v>0</v>
      </c>
      <c r="DW2193" s="419">
        <f t="shared" si="5649"/>
        <v>0</v>
      </c>
      <c r="DX2193" s="419">
        <f t="shared" si="5649"/>
        <v>0</v>
      </c>
      <c r="DY2193" s="419">
        <f t="shared" si="5649"/>
        <v>0</v>
      </c>
      <c r="DZ2193" s="419">
        <f t="shared" si="5649"/>
        <v>0</v>
      </c>
      <c r="EA2193" s="419">
        <f t="shared" si="5649"/>
        <v>0</v>
      </c>
      <c r="EB2193" s="419">
        <f t="shared" si="5649"/>
        <v>0</v>
      </c>
      <c r="EC2193" s="419">
        <f t="shared" si="5649"/>
        <v>0</v>
      </c>
      <c r="ED2193" s="419">
        <f t="shared" si="5649"/>
        <v>0</v>
      </c>
      <c r="EE2193" s="419">
        <f t="shared" si="5649"/>
        <v>0</v>
      </c>
      <c r="EF2193" s="419">
        <f t="shared" si="5649"/>
        <v>0</v>
      </c>
      <c r="EG2193" s="419">
        <f t="shared" si="5649"/>
        <v>0</v>
      </c>
      <c r="EH2193" s="419">
        <f t="shared" si="5649"/>
        <v>0</v>
      </c>
      <c r="EI2193" s="419">
        <f t="shared" si="5649"/>
        <v>0</v>
      </c>
      <c r="EJ2193" s="419">
        <f t="shared" si="5649"/>
        <v>0</v>
      </c>
      <c r="EK2193" s="419">
        <f t="shared" si="5649"/>
        <v>0</v>
      </c>
      <c r="EL2193" s="419">
        <f t="shared" si="5649"/>
        <v>0</v>
      </c>
      <c r="EM2193" s="419">
        <f t="shared" si="5649"/>
        <v>0</v>
      </c>
      <c r="EN2193" s="419">
        <f t="shared" si="5649"/>
        <v>0</v>
      </c>
      <c r="EO2193" s="420">
        <f t="shared" si="5649"/>
        <v>0</v>
      </c>
      <c r="ET2193" s="375"/>
      <c r="EU2193" s="375"/>
      <c r="EV2193" s="375"/>
      <c r="FF2193" s="400"/>
      <c r="FG2193" s="400"/>
      <c r="FH2193" s="400"/>
      <c r="FV2193" s="375"/>
      <c r="FW2193" s="375"/>
      <c r="FX2193" s="375"/>
    </row>
    <row r="2194" spans="1:180" ht="38.25" customHeight="1" x14ac:dyDescent="0.25">
      <c r="A2194" s="182"/>
      <c r="B2194" s="182"/>
      <c r="C2194" s="236" t="s">
        <v>328</v>
      </c>
      <c r="D2194" s="280"/>
      <c r="E2194" s="281"/>
      <c r="F2194" s="281"/>
      <c r="G2194" s="628"/>
      <c r="H2194" s="628"/>
      <c r="I2194" s="281"/>
      <c r="J2194" s="281"/>
      <c r="K2194" s="628"/>
      <c r="L2194" s="628"/>
      <c r="M2194" s="281"/>
      <c r="N2194" s="281"/>
      <c r="O2194" s="628"/>
      <c r="P2194" s="628"/>
      <c r="Q2194" s="281"/>
      <c r="R2194" s="281"/>
      <c r="S2194" s="628"/>
      <c r="T2194" s="628"/>
      <c r="U2194" s="281"/>
      <c r="V2194" s="281"/>
      <c r="W2194" s="628"/>
      <c r="X2194" s="628"/>
      <c r="Y2194" s="281"/>
      <c r="Z2194" s="281"/>
      <c r="AA2194" s="628"/>
      <c r="AB2194" s="628"/>
      <c r="AC2194" s="281"/>
      <c r="AD2194" s="281"/>
      <c r="AE2194" s="60"/>
      <c r="AF2194" s="259"/>
      <c r="AG2194" s="375">
        <f t="shared" si="5560"/>
        <v>27</v>
      </c>
      <c r="AH2194" s="375"/>
      <c r="AI2194" s="375"/>
      <c r="AJ2194" s="388">
        <f t="shared" si="5532"/>
        <v>0</v>
      </c>
      <c r="AK2194" s="379">
        <f t="shared" si="5533"/>
        <v>0</v>
      </c>
      <c r="AL2194" s="380">
        <f t="shared" si="5534"/>
        <v>0</v>
      </c>
      <c r="AM2194" s="292">
        <f t="shared" si="5535"/>
        <v>0</v>
      </c>
      <c r="AN2194" s="388">
        <f t="shared" si="5536"/>
        <v>0</v>
      </c>
      <c r="AO2194" s="379">
        <f t="shared" si="5537"/>
        <v>0</v>
      </c>
      <c r="AP2194" s="380">
        <f t="shared" si="5538"/>
        <v>0</v>
      </c>
      <c r="AQ2194" s="292">
        <f t="shared" si="5539"/>
        <v>0</v>
      </c>
      <c r="AR2194" s="388">
        <f t="shared" si="5540"/>
        <v>0</v>
      </c>
      <c r="AS2194" s="379">
        <f t="shared" si="5541"/>
        <v>0</v>
      </c>
      <c r="AT2194" s="380">
        <f t="shared" si="5542"/>
        <v>0</v>
      </c>
      <c r="AU2194" s="292">
        <f t="shared" si="5543"/>
        <v>0</v>
      </c>
      <c r="AV2194" s="388">
        <f t="shared" si="5544"/>
        <v>0</v>
      </c>
      <c r="AW2194" s="379">
        <f t="shared" si="5545"/>
        <v>0</v>
      </c>
      <c r="AX2194" s="380">
        <f t="shared" si="5546"/>
        <v>0</v>
      </c>
      <c r="AY2194" s="292">
        <f t="shared" si="5547"/>
        <v>0</v>
      </c>
      <c r="AZ2194" s="388">
        <f t="shared" si="5548"/>
        <v>0</v>
      </c>
      <c r="BA2194" s="379">
        <f t="shared" si="5549"/>
        <v>0</v>
      </c>
      <c r="BB2194" s="380">
        <f t="shared" si="5550"/>
        <v>0</v>
      </c>
      <c r="BC2194" s="292">
        <f t="shared" si="5551"/>
        <v>0</v>
      </c>
      <c r="BD2194" s="388">
        <f t="shared" si="5552"/>
        <v>0</v>
      </c>
      <c r="BE2194" s="379">
        <f t="shared" si="5553"/>
        <v>0</v>
      </c>
      <c r="BF2194" s="380">
        <f t="shared" si="5554"/>
        <v>0</v>
      </c>
      <c r="BG2194" s="292">
        <f t="shared" si="5555"/>
        <v>0</v>
      </c>
      <c r="BH2194" s="388">
        <f t="shared" si="5556"/>
        <v>0</v>
      </c>
      <c r="BI2194" s="379">
        <f t="shared" si="5557"/>
        <v>0</v>
      </c>
      <c r="BJ2194" s="380">
        <f t="shared" si="5558"/>
        <v>0</v>
      </c>
      <c r="BK2194" s="292">
        <f t="shared" si="5559"/>
        <v>0</v>
      </c>
      <c r="CD2194" s="303"/>
      <c r="CE2194" s="311"/>
      <c r="CF2194" s="311"/>
      <c r="CG2194" s="311"/>
      <c r="CH2194" s="311"/>
      <c r="CI2194" s="311"/>
      <c r="CJ2194" s="311"/>
      <c r="CK2194" s="311"/>
      <c r="CL2194" s="311"/>
      <c r="CM2194" s="311"/>
      <c r="CN2194" s="311"/>
      <c r="CO2194" s="311"/>
      <c r="CP2194" s="311"/>
      <c r="CQ2194" s="311"/>
      <c r="CR2194" s="311"/>
      <c r="CS2194" s="311"/>
      <c r="CT2194" s="311"/>
      <c r="CU2194" s="311"/>
      <c r="CV2194" s="311"/>
      <c r="CW2194" s="311"/>
      <c r="CX2194" s="311"/>
      <c r="CY2194" s="311"/>
      <c r="CZ2194" s="311"/>
      <c r="DA2194" s="311"/>
      <c r="DB2194" s="311"/>
      <c r="DC2194" s="311"/>
      <c r="DD2194" s="311"/>
      <c r="DE2194" s="311"/>
      <c r="DF2194" s="305"/>
      <c r="DG2194" s="305"/>
      <c r="DH2194" s="305"/>
      <c r="DJ2194" s="610"/>
      <c r="DK2194" s="611"/>
      <c r="DL2194" s="415" t="s">
        <v>1910</v>
      </c>
      <c r="DM2194" s="416"/>
      <c r="DN2194" s="416"/>
      <c r="DO2194" s="416">
        <f t="shared" ref="DO2194:EO2194" si="5650">COUNTIF(D2182:D2187,"NS")</f>
        <v>0</v>
      </c>
      <c r="DP2194" s="416">
        <f t="shared" si="5650"/>
        <v>0</v>
      </c>
      <c r="DQ2194" s="416">
        <f t="shared" si="5650"/>
        <v>0</v>
      </c>
      <c r="DR2194" s="416">
        <f t="shared" si="5650"/>
        <v>0</v>
      </c>
      <c r="DS2194" s="416">
        <f t="shared" si="5650"/>
        <v>0</v>
      </c>
      <c r="DT2194" s="416">
        <f t="shared" si="5650"/>
        <v>0</v>
      </c>
      <c r="DU2194" s="416">
        <f t="shared" si="5650"/>
        <v>0</v>
      </c>
      <c r="DV2194" s="416">
        <f t="shared" si="5650"/>
        <v>0</v>
      </c>
      <c r="DW2194" s="416">
        <f t="shared" si="5650"/>
        <v>0</v>
      </c>
      <c r="DX2194" s="416">
        <f t="shared" si="5650"/>
        <v>0</v>
      </c>
      <c r="DY2194" s="416">
        <f t="shared" si="5650"/>
        <v>0</v>
      </c>
      <c r="DZ2194" s="416">
        <f t="shared" si="5650"/>
        <v>0</v>
      </c>
      <c r="EA2194" s="416">
        <f t="shared" si="5650"/>
        <v>0</v>
      </c>
      <c r="EB2194" s="416">
        <f t="shared" si="5650"/>
        <v>0</v>
      </c>
      <c r="EC2194" s="416">
        <f t="shared" si="5650"/>
        <v>0</v>
      </c>
      <c r="ED2194" s="416">
        <f t="shared" si="5650"/>
        <v>0</v>
      </c>
      <c r="EE2194" s="416">
        <f t="shared" si="5650"/>
        <v>0</v>
      </c>
      <c r="EF2194" s="416">
        <f t="shared" si="5650"/>
        <v>0</v>
      </c>
      <c r="EG2194" s="416">
        <f t="shared" si="5650"/>
        <v>0</v>
      </c>
      <c r="EH2194" s="416">
        <f t="shared" si="5650"/>
        <v>0</v>
      </c>
      <c r="EI2194" s="416">
        <f t="shared" si="5650"/>
        <v>0</v>
      </c>
      <c r="EJ2194" s="416">
        <f t="shared" si="5650"/>
        <v>0</v>
      </c>
      <c r="EK2194" s="416">
        <f t="shared" si="5650"/>
        <v>0</v>
      </c>
      <c r="EL2194" s="416">
        <f t="shared" si="5650"/>
        <v>0</v>
      </c>
      <c r="EM2194" s="416">
        <f t="shared" si="5650"/>
        <v>0</v>
      </c>
      <c r="EN2194" s="416">
        <f t="shared" si="5650"/>
        <v>0</v>
      </c>
      <c r="EO2194" s="417">
        <f t="shared" si="5650"/>
        <v>0</v>
      </c>
      <c r="ET2194" s="375"/>
      <c r="EU2194" s="375"/>
      <c r="EV2194" s="375"/>
      <c r="FF2194" s="400"/>
      <c r="FG2194" s="400"/>
      <c r="FH2194" s="400"/>
      <c r="FV2194" s="375"/>
      <c r="FW2194" s="375"/>
      <c r="FX2194" s="375"/>
    </row>
    <row r="2195" spans="1:180" ht="38.25" customHeight="1" x14ac:dyDescent="0.25">
      <c r="A2195" s="182"/>
      <c r="B2195" s="182"/>
      <c r="C2195" s="236" t="s">
        <v>329</v>
      </c>
      <c r="D2195" s="280"/>
      <c r="E2195" s="281"/>
      <c r="F2195" s="281"/>
      <c r="G2195" s="628"/>
      <c r="H2195" s="628"/>
      <c r="I2195" s="281"/>
      <c r="J2195" s="281"/>
      <c r="K2195" s="628"/>
      <c r="L2195" s="628"/>
      <c r="M2195" s="281"/>
      <c r="N2195" s="281"/>
      <c r="O2195" s="628"/>
      <c r="P2195" s="628"/>
      <c r="Q2195" s="281"/>
      <c r="R2195" s="281"/>
      <c r="S2195" s="628"/>
      <c r="T2195" s="628"/>
      <c r="U2195" s="281"/>
      <c r="V2195" s="281"/>
      <c r="W2195" s="628"/>
      <c r="X2195" s="628"/>
      <c r="Y2195" s="281"/>
      <c r="Z2195" s="281"/>
      <c r="AA2195" s="628"/>
      <c r="AB2195" s="628"/>
      <c r="AC2195" s="281"/>
      <c r="AD2195" s="281"/>
      <c r="AE2195" s="60"/>
      <c r="AF2195" s="259"/>
      <c r="AG2195" s="375">
        <f t="shared" si="5560"/>
        <v>27</v>
      </c>
      <c r="AH2195" s="375"/>
      <c r="AI2195" s="375"/>
      <c r="AJ2195" s="388">
        <f t="shared" si="5532"/>
        <v>0</v>
      </c>
      <c r="AK2195" s="379">
        <f t="shared" si="5533"/>
        <v>0</v>
      </c>
      <c r="AL2195" s="380">
        <f t="shared" si="5534"/>
        <v>0</v>
      </c>
      <c r="AM2195" s="292">
        <f t="shared" si="5535"/>
        <v>0</v>
      </c>
      <c r="AN2195" s="388">
        <f t="shared" si="5536"/>
        <v>0</v>
      </c>
      <c r="AO2195" s="379">
        <f t="shared" si="5537"/>
        <v>0</v>
      </c>
      <c r="AP2195" s="380">
        <f t="shared" si="5538"/>
        <v>0</v>
      </c>
      <c r="AQ2195" s="292">
        <f t="shared" si="5539"/>
        <v>0</v>
      </c>
      <c r="AR2195" s="388">
        <f t="shared" si="5540"/>
        <v>0</v>
      </c>
      <c r="AS2195" s="379">
        <f t="shared" si="5541"/>
        <v>0</v>
      </c>
      <c r="AT2195" s="380">
        <f t="shared" si="5542"/>
        <v>0</v>
      </c>
      <c r="AU2195" s="292">
        <f t="shared" si="5543"/>
        <v>0</v>
      </c>
      <c r="AV2195" s="388">
        <f t="shared" si="5544"/>
        <v>0</v>
      </c>
      <c r="AW2195" s="379">
        <f t="shared" si="5545"/>
        <v>0</v>
      </c>
      <c r="AX2195" s="380">
        <f t="shared" si="5546"/>
        <v>0</v>
      </c>
      <c r="AY2195" s="292">
        <f t="shared" si="5547"/>
        <v>0</v>
      </c>
      <c r="AZ2195" s="388">
        <f t="shared" si="5548"/>
        <v>0</v>
      </c>
      <c r="BA2195" s="379">
        <f t="shared" si="5549"/>
        <v>0</v>
      </c>
      <c r="BB2195" s="380">
        <f t="shared" si="5550"/>
        <v>0</v>
      </c>
      <c r="BC2195" s="292">
        <f t="shared" si="5551"/>
        <v>0</v>
      </c>
      <c r="BD2195" s="388">
        <f t="shared" si="5552"/>
        <v>0</v>
      </c>
      <c r="BE2195" s="379">
        <f t="shared" si="5553"/>
        <v>0</v>
      </c>
      <c r="BF2195" s="380">
        <f t="shared" si="5554"/>
        <v>0</v>
      </c>
      <c r="BG2195" s="292">
        <f t="shared" si="5555"/>
        <v>0</v>
      </c>
      <c r="BH2195" s="388">
        <f t="shared" si="5556"/>
        <v>0</v>
      </c>
      <c r="BI2195" s="379">
        <f t="shared" si="5557"/>
        <v>0</v>
      </c>
      <c r="BJ2195" s="380">
        <f t="shared" si="5558"/>
        <v>0</v>
      </c>
      <c r="BK2195" s="292">
        <f t="shared" si="5559"/>
        <v>0</v>
      </c>
      <c r="CD2195" s="303"/>
      <c r="CE2195" s="311"/>
      <c r="CF2195" s="311"/>
      <c r="CG2195" s="311"/>
      <c r="CH2195" s="311"/>
      <c r="CI2195" s="311"/>
      <c r="CJ2195" s="311"/>
      <c r="CK2195" s="311"/>
      <c r="CL2195" s="311"/>
      <c r="CM2195" s="311"/>
      <c r="CN2195" s="311"/>
      <c r="CO2195" s="311"/>
      <c r="CP2195" s="311"/>
      <c r="CQ2195" s="311"/>
      <c r="CR2195" s="311"/>
      <c r="CS2195" s="311"/>
      <c r="CT2195" s="311"/>
      <c r="CU2195" s="311"/>
      <c r="CV2195" s="311"/>
      <c r="CW2195" s="311"/>
      <c r="CX2195" s="311"/>
      <c r="CY2195" s="311"/>
      <c r="CZ2195" s="311"/>
      <c r="DA2195" s="311"/>
      <c r="DB2195" s="311"/>
      <c r="DC2195" s="311"/>
      <c r="DD2195" s="311"/>
      <c r="DE2195" s="311"/>
      <c r="DF2195" s="305"/>
      <c r="DG2195" s="305"/>
      <c r="DH2195" s="305"/>
      <c r="DJ2195" s="610"/>
      <c r="DK2195" s="611"/>
      <c r="DL2195" s="415" t="s">
        <v>1914</v>
      </c>
      <c r="DM2195" s="416"/>
      <c r="DN2195" s="416"/>
      <c r="DO2195" s="416">
        <f t="shared" ref="DO2195:EO2195" si="5651">SUM(D2182:D2187,D2193)</f>
        <v>0</v>
      </c>
      <c r="DP2195" s="416">
        <f t="shared" si="5651"/>
        <v>0</v>
      </c>
      <c r="DQ2195" s="416">
        <f t="shared" si="5651"/>
        <v>0</v>
      </c>
      <c r="DR2195" s="416">
        <f t="shared" si="5651"/>
        <v>0</v>
      </c>
      <c r="DS2195" s="416">
        <f t="shared" si="5651"/>
        <v>0</v>
      </c>
      <c r="DT2195" s="416">
        <f t="shared" si="5651"/>
        <v>0</v>
      </c>
      <c r="DU2195" s="416">
        <f t="shared" si="5651"/>
        <v>0</v>
      </c>
      <c r="DV2195" s="416">
        <f t="shared" si="5651"/>
        <v>0</v>
      </c>
      <c r="DW2195" s="416">
        <f t="shared" si="5651"/>
        <v>0</v>
      </c>
      <c r="DX2195" s="416">
        <f t="shared" si="5651"/>
        <v>0</v>
      </c>
      <c r="DY2195" s="416">
        <f t="shared" si="5651"/>
        <v>0</v>
      </c>
      <c r="DZ2195" s="416">
        <f t="shared" si="5651"/>
        <v>0</v>
      </c>
      <c r="EA2195" s="416">
        <f t="shared" si="5651"/>
        <v>0</v>
      </c>
      <c r="EB2195" s="416">
        <f t="shared" si="5651"/>
        <v>0</v>
      </c>
      <c r="EC2195" s="416">
        <f t="shared" si="5651"/>
        <v>0</v>
      </c>
      <c r="ED2195" s="416">
        <f t="shared" si="5651"/>
        <v>0</v>
      </c>
      <c r="EE2195" s="416">
        <f t="shared" si="5651"/>
        <v>0</v>
      </c>
      <c r="EF2195" s="416">
        <f t="shared" si="5651"/>
        <v>0</v>
      </c>
      <c r="EG2195" s="416">
        <f t="shared" si="5651"/>
        <v>0</v>
      </c>
      <c r="EH2195" s="416">
        <f t="shared" si="5651"/>
        <v>0</v>
      </c>
      <c r="EI2195" s="416">
        <f t="shared" si="5651"/>
        <v>0</v>
      </c>
      <c r="EJ2195" s="416">
        <f t="shared" si="5651"/>
        <v>0</v>
      </c>
      <c r="EK2195" s="416">
        <f t="shared" si="5651"/>
        <v>0</v>
      </c>
      <c r="EL2195" s="416">
        <f t="shared" si="5651"/>
        <v>0</v>
      </c>
      <c r="EM2195" s="416">
        <f t="shared" si="5651"/>
        <v>0</v>
      </c>
      <c r="EN2195" s="416">
        <f t="shared" si="5651"/>
        <v>0</v>
      </c>
      <c r="EO2195" s="417">
        <f t="shared" si="5651"/>
        <v>0</v>
      </c>
      <c r="ET2195" s="375"/>
      <c r="EU2195" s="375"/>
      <c r="EV2195" s="375"/>
      <c r="FF2195" s="400"/>
      <c r="FG2195" s="400"/>
      <c r="FH2195" s="400"/>
      <c r="FV2195" s="375"/>
      <c r="FW2195" s="375"/>
      <c r="FX2195" s="375"/>
    </row>
    <row r="2196" spans="1:180" ht="38.25" customHeight="1" x14ac:dyDescent="0.25">
      <c r="A2196" s="182"/>
      <c r="B2196" s="182"/>
      <c r="C2196" s="236" t="s">
        <v>330</v>
      </c>
      <c r="D2196" s="280"/>
      <c r="E2196" s="281"/>
      <c r="F2196" s="281"/>
      <c r="G2196" s="628"/>
      <c r="H2196" s="628"/>
      <c r="I2196" s="281"/>
      <c r="J2196" s="281"/>
      <c r="K2196" s="628"/>
      <c r="L2196" s="628"/>
      <c r="M2196" s="281"/>
      <c r="N2196" s="281"/>
      <c r="O2196" s="628"/>
      <c r="P2196" s="628"/>
      <c r="Q2196" s="281"/>
      <c r="R2196" s="281"/>
      <c r="S2196" s="628"/>
      <c r="T2196" s="628"/>
      <c r="U2196" s="281"/>
      <c r="V2196" s="281"/>
      <c r="W2196" s="628"/>
      <c r="X2196" s="628"/>
      <c r="Y2196" s="281"/>
      <c r="Z2196" s="281"/>
      <c r="AA2196" s="628"/>
      <c r="AB2196" s="628"/>
      <c r="AC2196" s="281"/>
      <c r="AD2196" s="281"/>
      <c r="AE2196" s="60"/>
      <c r="AF2196" s="259"/>
      <c r="AG2196" s="375">
        <f t="shared" si="5560"/>
        <v>27</v>
      </c>
      <c r="AH2196" s="375"/>
      <c r="AI2196" s="375"/>
      <c r="AJ2196" s="388">
        <f t="shared" si="5532"/>
        <v>0</v>
      </c>
      <c r="AK2196" s="379">
        <f t="shared" si="5533"/>
        <v>0</v>
      </c>
      <c r="AL2196" s="380">
        <f t="shared" si="5534"/>
        <v>0</v>
      </c>
      <c r="AM2196" s="292">
        <f t="shared" si="5535"/>
        <v>0</v>
      </c>
      <c r="AN2196" s="388">
        <f t="shared" si="5536"/>
        <v>0</v>
      </c>
      <c r="AO2196" s="379">
        <f t="shared" si="5537"/>
        <v>0</v>
      </c>
      <c r="AP2196" s="380">
        <f t="shared" si="5538"/>
        <v>0</v>
      </c>
      <c r="AQ2196" s="292">
        <f t="shared" si="5539"/>
        <v>0</v>
      </c>
      <c r="AR2196" s="388">
        <f t="shared" si="5540"/>
        <v>0</v>
      </c>
      <c r="AS2196" s="379">
        <f t="shared" si="5541"/>
        <v>0</v>
      </c>
      <c r="AT2196" s="380">
        <f t="shared" si="5542"/>
        <v>0</v>
      </c>
      <c r="AU2196" s="292">
        <f t="shared" si="5543"/>
        <v>0</v>
      </c>
      <c r="AV2196" s="388">
        <f t="shared" si="5544"/>
        <v>0</v>
      </c>
      <c r="AW2196" s="379">
        <f t="shared" si="5545"/>
        <v>0</v>
      </c>
      <c r="AX2196" s="380">
        <f t="shared" si="5546"/>
        <v>0</v>
      </c>
      <c r="AY2196" s="292">
        <f t="shared" si="5547"/>
        <v>0</v>
      </c>
      <c r="AZ2196" s="388">
        <f t="shared" si="5548"/>
        <v>0</v>
      </c>
      <c r="BA2196" s="379">
        <f t="shared" si="5549"/>
        <v>0</v>
      </c>
      <c r="BB2196" s="380">
        <f t="shared" si="5550"/>
        <v>0</v>
      </c>
      <c r="BC2196" s="292">
        <f t="shared" si="5551"/>
        <v>0</v>
      </c>
      <c r="BD2196" s="388">
        <f t="shared" si="5552"/>
        <v>0</v>
      </c>
      <c r="BE2196" s="379">
        <f t="shared" si="5553"/>
        <v>0</v>
      </c>
      <c r="BF2196" s="380">
        <f t="shared" si="5554"/>
        <v>0</v>
      </c>
      <c r="BG2196" s="292">
        <f t="shared" si="5555"/>
        <v>0</v>
      </c>
      <c r="BH2196" s="388">
        <f t="shared" si="5556"/>
        <v>0</v>
      </c>
      <c r="BI2196" s="379">
        <f t="shared" si="5557"/>
        <v>0</v>
      </c>
      <c r="BJ2196" s="380">
        <f t="shared" si="5558"/>
        <v>0</v>
      </c>
      <c r="BK2196" s="292">
        <f t="shared" si="5559"/>
        <v>0</v>
      </c>
      <c r="CD2196" s="303"/>
      <c r="CE2196" s="311"/>
      <c r="CF2196" s="311"/>
      <c r="CG2196" s="311"/>
      <c r="CH2196" s="311"/>
      <c r="CI2196" s="311"/>
      <c r="CJ2196" s="311"/>
      <c r="CK2196" s="311"/>
      <c r="CL2196" s="311"/>
      <c r="CM2196" s="311"/>
      <c r="CN2196" s="311"/>
      <c r="CO2196" s="311"/>
      <c r="CP2196" s="311"/>
      <c r="CQ2196" s="311"/>
      <c r="CR2196" s="311"/>
      <c r="CS2196" s="311"/>
      <c r="CT2196" s="311"/>
      <c r="CU2196" s="311"/>
      <c r="CV2196" s="311"/>
      <c r="CW2196" s="311"/>
      <c r="CX2196" s="311"/>
      <c r="CY2196" s="311"/>
      <c r="CZ2196" s="311"/>
      <c r="DA2196" s="311"/>
      <c r="DB2196" s="311"/>
      <c r="DC2196" s="311"/>
      <c r="DD2196" s="311"/>
      <c r="DE2196" s="311"/>
      <c r="DF2196" s="305"/>
      <c r="DG2196" s="305"/>
      <c r="DH2196" s="305"/>
      <c r="DJ2196" s="610"/>
      <c r="DK2196" s="611"/>
      <c r="DL2196" s="415" t="s">
        <v>1919</v>
      </c>
      <c r="DM2196" s="298"/>
      <c r="DN2196" s="298"/>
      <c r="DO2196" s="298">
        <f t="shared" ref="DO2196:EC2196" si="5652">IF(OR(AND(DO2193="NS",DO2194=6),AND(DO2193="NA")),0,IF(OR(
AND(IF(DO2193="NS",1,DO2193)&gt;DO2195*0.25,DO2194=0),
AND(DO2193&gt;0,OR(DO2194=6,DO2195=0)),
AND(DO2193&gt;0,DO2194=0,DO2195=0),
AND(DO2193="NS",DO2194=0,DO2195=0)),1,0))</f>
        <v>0</v>
      </c>
      <c r="DP2196" s="298">
        <f t="shared" si="5652"/>
        <v>0</v>
      </c>
      <c r="DQ2196" s="298">
        <f t="shared" si="5652"/>
        <v>0</v>
      </c>
      <c r="DR2196" s="298">
        <f t="shared" si="5652"/>
        <v>0</v>
      </c>
      <c r="DS2196" s="298">
        <f t="shared" si="5652"/>
        <v>0</v>
      </c>
      <c r="DT2196" s="298">
        <f t="shared" si="5652"/>
        <v>0</v>
      </c>
      <c r="DU2196" s="298">
        <f t="shared" si="5652"/>
        <v>0</v>
      </c>
      <c r="DV2196" s="298">
        <f t="shared" si="5652"/>
        <v>0</v>
      </c>
      <c r="DW2196" s="298">
        <f t="shared" si="5652"/>
        <v>0</v>
      </c>
      <c r="DX2196" s="298">
        <f t="shared" si="5652"/>
        <v>0</v>
      </c>
      <c r="DY2196" s="298">
        <f t="shared" si="5652"/>
        <v>0</v>
      </c>
      <c r="DZ2196" s="298">
        <f t="shared" si="5652"/>
        <v>0</v>
      </c>
      <c r="EA2196" s="298">
        <f t="shared" si="5652"/>
        <v>0</v>
      </c>
      <c r="EB2196" s="298">
        <f t="shared" si="5652"/>
        <v>0</v>
      </c>
      <c r="EC2196" s="298">
        <f t="shared" si="5652"/>
        <v>0</v>
      </c>
      <c r="ED2196" s="298">
        <f>IF(OR(AND(ED2193="NS",ED2194=6),AND(ED2193="NA")),0,IF(OR(
AND(IF(ED2193="NS",1,ED2193)&gt;ED2195*0.25,ED2194=0),
AND(ED2193&gt;0,OR(ED2194=6,ED2195=0)),
AND(ED2193&gt;0,ED2194=0,ED2195=0),
AND(ED2193="NS",ED2194=0,ED2195=0)),1,0))</f>
        <v>0</v>
      </c>
      <c r="EE2196" s="298">
        <f t="shared" ref="EE2196:EO2196" si="5653">IF(OR(AND(EE2193="NS",EE2194=6),AND(EE2193="NA")),0,IF(OR(
AND(IF(EE2193="NS",1,EE2193)&gt;EE2195*0.25,EE2194=0),
AND(EE2193&gt;0,OR(EE2194=6,EE2195=0)),
AND(EE2193&gt;0,EE2194=0,EE2195=0),
AND(EE2193="NS",EE2194=0,EE2195=0)),1,0))</f>
        <v>0</v>
      </c>
      <c r="EF2196" s="298">
        <f t="shared" si="5653"/>
        <v>0</v>
      </c>
      <c r="EG2196" s="298">
        <f t="shared" si="5653"/>
        <v>0</v>
      </c>
      <c r="EH2196" s="298">
        <f t="shared" si="5653"/>
        <v>0</v>
      </c>
      <c r="EI2196" s="298">
        <f t="shared" si="5653"/>
        <v>0</v>
      </c>
      <c r="EJ2196" s="298">
        <f t="shared" si="5653"/>
        <v>0</v>
      </c>
      <c r="EK2196" s="298">
        <f t="shared" si="5653"/>
        <v>0</v>
      </c>
      <c r="EL2196" s="298">
        <f t="shared" si="5653"/>
        <v>0</v>
      </c>
      <c r="EM2196" s="298">
        <f t="shared" si="5653"/>
        <v>0</v>
      </c>
      <c r="EN2196" s="298">
        <f t="shared" si="5653"/>
        <v>0</v>
      </c>
      <c r="EO2196" s="302">
        <f t="shared" si="5653"/>
        <v>0</v>
      </c>
      <c r="EP2196" s="377">
        <f>SUM(DO2196:EO2196)</f>
        <v>0</v>
      </c>
      <c r="ET2196" s="375"/>
      <c r="EU2196" s="375"/>
      <c r="EV2196" s="375"/>
      <c r="FF2196" s="400"/>
      <c r="FG2196" s="400"/>
      <c r="FH2196" s="400"/>
      <c r="FV2196" s="375"/>
      <c r="FW2196" s="375"/>
      <c r="FX2196" s="375"/>
    </row>
    <row r="2197" spans="1:180" ht="38.25" customHeight="1" x14ac:dyDescent="0.25">
      <c r="A2197" s="182"/>
      <c r="B2197" s="182"/>
      <c r="C2197" s="236" t="s">
        <v>331</v>
      </c>
      <c r="D2197" s="280"/>
      <c r="E2197" s="281"/>
      <c r="F2197" s="281"/>
      <c r="G2197" s="628"/>
      <c r="H2197" s="628"/>
      <c r="I2197" s="281"/>
      <c r="J2197" s="281"/>
      <c r="K2197" s="628"/>
      <c r="L2197" s="628"/>
      <c r="M2197" s="281"/>
      <c r="N2197" s="281"/>
      <c r="O2197" s="628"/>
      <c r="P2197" s="628"/>
      <c r="Q2197" s="281"/>
      <c r="R2197" s="281"/>
      <c r="S2197" s="628"/>
      <c r="T2197" s="628"/>
      <c r="U2197" s="281"/>
      <c r="V2197" s="281"/>
      <c r="W2197" s="628"/>
      <c r="X2197" s="628"/>
      <c r="Y2197" s="281"/>
      <c r="Z2197" s="281"/>
      <c r="AA2197" s="628"/>
      <c r="AB2197" s="628"/>
      <c r="AC2197" s="281"/>
      <c r="AD2197" s="281"/>
      <c r="AE2197" s="60"/>
      <c r="AF2197" s="259"/>
      <c r="AG2197" s="375">
        <f t="shared" si="5560"/>
        <v>27</v>
      </c>
      <c r="AH2197" s="375"/>
      <c r="AI2197" s="375"/>
      <c r="AJ2197" s="388">
        <f t="shared" si="5532"/>
        <v>0</v>
      </c>
      <c r="AK2197" s="379">
        <f t="shared" si="5533"/>
        <v>0</v>
      </c>
      <c r="AL2197" s="380">
        <f t="shared" si="5534"/>
        <v>0</v>
      </c>
      <c r="AM2197" s="292">
        <f t="shared" si="5535"/>
        <v>0</v>
      </c>
      <c r="AN2197" s="388">
        <f t="shared" si="5536"/>
        <v>0</v>
      </c>
      <c r="AO2197" s="379">
        <f t="shared" si="5537"/>
        <v>0</v>
      </c>
      <c r="AP2197" s="380">
        <f t="shared" si="5538"/>
        <v>0</v>
      </c>
      <c r="AQ2197" s="292">
        <f t="shared" si="5539"/>
        <v>0</v>
      </c>
      <c r="AR2197" s="388">
        <f t="shared" si="5540"/>
        <v>0</v>
      </c>
      <c r="AS2197" s="379">
        <f t="shared" si="5541"/>
        <v>0</v>
      </c>
      <c r="AT2197" s="380">
        <f t="shared" si="5542"/>
        <v>0</v>
      </c>
      <c r="AU2197" s="292">
        <f t="shared" si="5543"/>
        <v>0</v>
      </c>
      <c r="AV2197" s="388">
        <f t="shared" si="5544"/>
        <v>0</v>
      </c>
      <c r="AW2197" s="379">
        <f t="shared" si="5545"/>
        <v>0</v>
      </c>
      <c r="AX2197" s="380">
        <f t="shared" si="5546"/>
        <v>0</v>
      </c>
      <c r="AY2197" s="292">
        <f t="shared" si="5547"/>
        <v>0</v>
      </c>
      <c r="AZ2197" s="388">
        <f t="shared" si="5548"/>
        <v>0</v>
      </c>
      <c r="BA2197" s="379">
        <f t="shared" si="5549"/>
        <v>0</v>
      </c>
      <c r="BB2197" s="380">
        <f t="shared" si="5550"/>
        <v>0</v>
      </c>
      <c r="BC2197" s="292">
        <f t="shared" si="5551"/>
        <v>0</v>
      </c>
      <c r="BD2197" s="388">
        <f t="shared" si="5552"/>
        <v>0</v>
      </c>
      <c r="BE2197" s="379">
        <f t="shared" si="5553"/>
        <v>0</v>
      </c>
      <c r="BF2197" s="380">
        <f t="shared" si="5554"/>
        <v>0</v>
      </c>
      <c r="BG2197" s="292">
        <f t="shared" si="5555"/>
        <v>0</v>
      </c>
      <c r="BH2197" s="388">
        <f t="shared" si="5556"/>
        <v>0</v>
      </c>
      <c r="BI2197" s="379">
        <f t="shared" si="5557"/>
        <v>0</v>
      </c>
      <c r="BJ2197" s="380">
        <f t="shared" si="5558"/>
        <v>0</v>
      </c>
      <c r="BK2197" s="292">
        <f t="shared" si="5559"/>
        <v>0</v>
      </c>
      <c r="CD2197" s="299" t="s">
        <v>60</v>
      </c>
      <c r="CE2197" s="423">
        <f t="shared" ref="CE2197" si="5654">IF(D2197="",0,D2197)</f>
        <v>0</v>
      </c>
      <c r="CF2197" s="423">
        <f t="shared" ref="CF2197" si="5655">IF(E2197="",0,E2197)</f>
        <v>0</v>
      </c>
      <c r="CG2197" s="423">
        <f t="shared" ref="CG2197" si="5656">IF(F2197="",0,F2197)</f>
        <v>0</v>
      </c>
      <c r="CH2197" s="423">
        <f t="shared" ref="CH2197" si="5657">IF(G2197="",0,G2197)</f>
        <v>0</v>
      </c>
      <c r="CI2197" s="423">
        <f t="shared" ref="CI2197" si="5658">IF(H2197="",0,H2197)</f>
        <v>0</v>
      </c>
      <c r="CJ2197" s="423">
        <f t="shared" ref="CJ2197" si="5659">IF(I2197="",0,I2197)</f>
        <v>0</v>
      </c>
      <c r="CK2197" s="423">
        <f t="shared" ref="CK2197" si="5660">IF(J2197="",0,J2197)</f>
        <v>0</v>
      </c>
      <c r="CL2197" s="423">
        <f t="shared" ref="CL2197" si="5661">IF(K2197="",0,K2197)</f>
        <v>0</v>
      </c>
      <c r="CM2197" s="423">
        <f t="shared" ref="CM2197" si="5662">IF(L2197="",0,L2197)</f>
        <v>0</v>
      </c>
      <c r="CN2197" s="423">
        <f t="shared" ref="CN2197" si="5663">IF(M2197="",0,M2197)</f>
        <v>0</v>
      </c>
      <c r="CO2197" s="423">
        <f t="shared" ref="CO2197" si="5664">IF(N2197="",0,N2197)</f>
        <v>0</v>
      </c>
      <c r="CP2197" s="423">
        <f t="shared" ref="CP2197" si="5665">IF(O2197="",0,O2197)</f>
        <v>0</v>
      </c>
      <c r="CQ2197" s="423">
        <f t="shared" ref="CQ2197" si="5666">IF(P2197="",0,P2197)</f>
        <v>0</v>
      </c>
      <c r="CR2197" s="423">
        <f t="shared" ref="CR2197" si="5667">IF(Q2197="",0,Q2197)</f>
        <v>0</v>
      </c>
      <c r="CS2197" s="423">
        <f t="shared" ref="CS2197" si="5668">IF(R2197="",0,R2197)</f>
        <v>0</v>
      </c>
      <c r="CT2197" s="423">
        <f t="shared" ref="CT2197" si="5669">IF(S2197="",0,S2197)</f>
        <v>0</v>
      </c>
      <c r="CU2197" s="423">
        <f t="shared" ref="CU2197" si="5670">IF(T2197="",0,T2197)</f>
        <v>0</v>
      </c>
      <c r="CV2197" s="423">
        <f t="shared" ref="CV2197" si="5671">IF(U2197="",0,U2197)</f>
        <v>0</v>
      </c>
      <c r="CW2197" s="423">
        <f t="shared" ref="CW2197" si="5672">IF(V2197="",0,V2197)</f>
        <v>0</v>
      </c>
      <c r="CX2197" s="423">
        <f t="shared" ref="CX2197" si="5673">IF(W2197="",0,W2197)</f>
        <v>0</v>
      </c>
      <c r="CY2197" s="423">
        <f t="shared" ref="CY2197" si="5674">IF(X2197="",0,X2197)</f>
        <v>0</v>
      </c>
      <c r="CZ2197" s="423">
        <f t="shared" ref="CZ2197" si="5675">IF(Y2197="",0,Y2197)</f>
        <v>0</v>
      </c>
      <c r="DA2197" s="423">
        <f t="shared" ref="DA2197" si="5676">IF(Z2197="",0,Z2197)</f>
        <v>0</v>
      </c>
      <c r="DB2197" s="423">
        <f t="shared" ref="DB2197" si="5677">IF(AA2197="",0,AA2197)</f>
        <v>0</v>
      </c>
      <c r="DC2197" s="423">
        <f t="shared" ref="DC2197" si="5678">IF(AB2197="",0,AB2197)</f>
        <v>0</v>
      </c>
      <c r="DD2197" s="423">
        <f t="shared" ref="DD2197" si="5679">IF(AC2197="",0,AC2197)</f>
        <v>0</v>
      </c>
      <c r="DE2197" s="423">
        <f t="shared" ref="DE2197" si="5680">IF(AD2197="",0,AD2197)</f>
        <v>0</v>
      </c>
      <c r="DF2197" s="300"/>
      <c r="DG2197" s="300"/>
      <c r="DH2197" s="300"/>
      <c r="DJ2197" s="610"/>
      <c r="DK2197" s="611"/>
      <c r="DL2197" s="415"/>
      <c r="DM2197" s="416"/>
      <c r="DN2197" s="416"/>
      <c r="DO2197" s="416"/>
      <c r="DP2197" s="416"/>
      <c r="DQ2197" s="416"/>
      <c r="DR2197" s="416"/>
      <c r="DS2197" s="416"/>
      <c r="DT2197" s="416"/>
      <c r="DU2197" s="416"/>
      <c r="DV2197" s="416"/>
      <c r="DW2197" s="416"/>
      <c r="DX2197" s="416"/>
      <c r="DY2197" s="416"/>
      <c r="DZ2197" s="416"/>
      <c r="EA2197" s="416"/>
      <c r="EB2197" s="416"/>
      <c r="EC2197" s="416"/>
      <c r="ED2197" s="416"/>
      <c r="EE2197" s="416"/>
      <c r="EF2197" s="416"/>
      <c r="EG2197" s="416"/>
      <c r="EH2197" s="416"/>
      <c r="EI2197" s="416"/>
      <c r="EJ2197" s="416"/>
      <c r="EK2197" s="416"/>
      <c r="EL2197" s="416"/>
      <c r="EM2197" s="416"/>
      <c r="EN2197" s="416"/>
      <c r="EO2197" s="417"/>
      <c r="ET2197" s="375"/>
      <c r="EU2197" s="375"/>
      <c r="EV2197" s="375"/>
      <c r="FF2197" s="400"/>
      <c r="FG2197" s="400"/>
      <c r="FH2197" s="400"/>
      <c r="FV2197" s="375"/>
      <c r="FW2197" s="375"/>
      <c r="FX2197" s="375"/>
    </row>
    <row r="2198" spans="1:180" ht="38.25" customHeight="1" x14ac:dyDescent="0.25">
      <c r="A2198" s="152"/>
      <c r="B2198" s="152"/>
      <c r="C2198" s="237" t="s">
        <v>340</v>
      </c>
      <c r="D2198" s="280"/>
      <c r="E2198" s="281"/>
      <c r="F2198" s="281"/>
      <c r="G2198" s="628"/>
      <c r="H2198" s="628"/>
      <c r="I2198" s="281"/>
      <c r="J2198" s="281"/>
      <c r="K2198" s="628"/>
      <c r="L2198" s="628"/>
      <c r="M2198" s="281"/>
      <c r="N2198" s="281"/>
      <c r="O2198" s="628"/>
      <c r="P2198" s="628"/>
      <c r="Q2198" s="281"/>
      <c r="R2198" s="281"/>
      <c r="S2198" s="628"/>
      <c r="T2198" s="628"/>
      <c r="U2198" s="281"/>
      <c r="V2198" s="281"/>
      <c r="W2198" s="628"/>
      <c r="X2198" s="628"/>
      <c r="Y2198" s="281"/>
      <c r="Z2198" s="281"/>
      <c r="AA2198" s="628"/>
      <c r="AB2198" s="628"/>
      <c r="AC2198" s="281"/>
      <c r="AD2198" s="281"/>
      <c r="AE2198" s="60"/>
      <c r="AF2198" s="259"/>
      <c r="AG2198" s="375">
        <f t="shared" si="5560"/>
        <v>27</v>
      </c>
      <c r="AH2198" s="375"/>
      <c r="AI2198" s="375"/>
      <c r="AJ2198" s="388">
        <f t="shared" si="5532"/>
        <v>0</v>
      </c>
      <c r="AK2198" s="379">
        <f t="shared" si="5533"/>
        <v>0</v>
      </c>
      <c r="AL2198" s="380">
        <f t="shared" si="5534"/>
        <v>0</v>
      </c>
      <c r="AM2198" s="292">
        <f t="shared" si="5535"/>
        <v>0</v>
      </c>
      <c r="AN2198" s="388">
        <f t="shared" si="5536"/>
        <v>0</v>
      </c>
      <c r="AO2198" s="379">
        <f t="shared" si="5537"/>
        <v>0</v>
      </c>
      <c r="AP2198" s="380">
        <f t="shared" si="5538"/>
        <v>0</v>
      </c>
      <c r="AQ2198" s="292">
        <f t="shared" si="5539"/>
        <v>0</v>
      </c>
      <c r="AR2198" s="388">
        <f t="shared" si="5540"/>
        <v>0</v>
      </c>
      <c r="AS2198" s="379">
        <f t="shared" si="5541"/>
        <v>0</v>
      </c>
      <c r="AT2198" s="380">
        <f t="shared" si="5542"/>
        <v>0</v>
      </c>
      <c r="AU2198" s="292">
        <f t="shared" si="5543"/>
        <v>0</v>
      </c>
      <c r="AV2198" s="388">
        <f t="shared" si="5544"/>
        <v>0</v>
      </c>
      <c r="AW2198" s="379">
        <f t="shared" si="5545"/>
        <v>0</v>
      </c>
      <c r="AX2198" s="380">
        <f t="shared" si="5546"/>
        <v>0</v>
      </c>
      <c r="AY2198" s="292">
        <f t="shared" si="5547"/>
        <v>0</v>
      </c>
      <c r="AZ2198" s="388">
        <f t="shared" si="5548"/>
        <v>0</v>
      </c>
      <c r="BA2198" s="379">
        <f t="shared" si="5549"/>
        <v>0</v>
      </c>
      <c r="BB2198" s="380">
        <f t="shared" si="5550"/>
        <v>0</v>
      </c>
      <c r="BC2198" s="292">
        <f t="shared" si="5551"/>
        <v>0</v>
      </c>
      <c r="BD2198" s="388">
        <f t="shared" si="5552"/>
        <v>0</v>
      </c>
      <c r="BE2198" s="379">
        <f t="shared" si="5553"/>
        <v>0</v>
      </c>
      <c r="BF2198" s="380">
        <f t="shared" si="5554"/>
        <v>0</v>
      </c>
      <c r="BG2198" s="292">
        <f t="shared" si="5555"/>
        <v>0</v>
      </c>
      <c r="BH2198" s="388">
        <f t="shared" si="5556"/>
        <v>0</v>
      </c>
      <c r="BI2198" s="379">
        <f t="shared" si="5557"/>
        <v>0</v>
      </c>
      <c r="BJ2198" s="380">
        <f t="shared" si="5558"/>
        <v>0</v>
      </c>
      <c r="BK2198" s="292">
        <f t="shared" si="5559"/>
        <v>0</v>
      </c>
      <c r="CD2198" s="299" t="s">
        <v>1917</v>
      </c>
      <c r="CE2198" s="301">
        <f t="shared" ref="CE2198" si="5681">SUM(D2198:D2201)</f>
        <v>0</v>
      </c>
      <c r="CF2198" s="301">
        <f t="shared" ref="CF2198" si="5682">SUM(E2198:E2201)</f>
        <v>0</v>
      </c>
      <c r="CG2198" s="301">
        <f t="shared" ref="CG2198" si="5683">SUM(F2198:F2201)</f>
        <v>0</v>
      </c>
      <c r="CH2198" s="301">
        <f t="shared" ref="CH2198" si="5684">SUM(G2198:G2201)</f>
        <v>0</v>
      </c>
      <c r="CI2198" s="301">
        <f t="shared" ref="CI2198" si="5685">SUM(H2198:H2201)</f>
        <v>0</v>
      </c>
      <c r="CJ2198" s="301">
        <f t="shared" ref="CJ2198" si="5686">SUM(I2198:I2201)</f>
        <v>0</v>
      </c>
      <c r="CK2198" s="301">
        <f t="shared" ref="CK2198" si="5687">SUM(J2198:J2201)</f>
        <v>0</v>
      </c>
      <c r="CL2198" s="301">
        <f t="shared" ref="CL2198" si="5688">SUM(K2198:K2201)</f>
        <v>0</v>
      </c>
      <c r="CM2198" s="301">
        <f t="shared" ref="CM2198" si="5689">SUM(L2198:L2201)</f>
        <v>0</v>
      </c>
      <c r="CN2198" s="301">
        <f t="shared" ref="CN2198" si="5690">SUM(M2198:M2201)</f>
        <v>0</v>
      </c>
      <c r="CO2198" s="301">
        <f t="shared" ref="CO2198" si="5691">SUM(N2198:N2201)</f>
        <v>0</v>
      </c>
      <c r="CP2198" s="301">
        <f t="shared" ref="CP2198" si="5692">SUM(O2198:O2201)</f>
        <v>0</v>
      </c>
      <c r="CQ2198" s="301">
        <f t="shared" ref="CQ2198" si="5693">SUM(P2198:P2201)</f>
        <v>0</v>
      </c>
      <c r="CR2198" s="301">
        <f t="shared" ref="CR2198" si="5694">SUM(Q2198:Q2201)</f>
        <v>0</v>
      </c>
      <c r="CS2198" s="301">
        <f t="shared" ref="CS2198" si="5695">SUM(R2198:R2201)</f>
        <v>0</v>
      </c>
      <c r="CT2198" s="301">
        <f t="shared" ref="CT2198" si="5696">SUM(S2198:S2201)</f>
        <v>0</v>
      </c>
      <c r="CU2198" s="301">
        <f t="shared" ref="CU2198" si="5697">SUM(T2198:T2201)</f>
        <v>0</v>
      </c>
      <c r="CV2198" s="301">
        <f t="shared" ref="CV2198" si="5698">SUM(U2198:U2201)</f>
        <v>0</v>
      </c>
      <c r="CW2198" s="301">
        <f t="shared" ref="CW2198" si="5699">SUM(V2198:V2201)</f>
        <v>0</v>
      </c>
      <c r="CX2198" s="301">
        <f t="shared" ref="CX2198" si="5700">SUM(W2198:W2201)</f>
        <v>0</v>
      </c>
      <c r="CY2198" s="301">
        <f t="shared" ref="CY2198" si="5701">SUM(X2198:X2201)</f>
        <v>0</v>
      </c>
      <c r="CZ2198" s="301">
        <f t="shared" ref="CZ2198" si="5702">SUM(Y2198:Y2201)</f>
        <v>0</v>
      </c>
      <c r="DA2198" s="301">
        <f t="shared" ref="DA2198" si="5703">SUM(Z2198:Z2201)</f>
        <v>0</v>
      </c>
      <c r="DB2198" s="301">
        <f t="shared" ref="DB2198" si="5704">SUM(AA2198:AA2201)</f>
        <v>0</v>
      </c>
      <c r="DC2198" s="301">
        <f t="shared" ref="DC2198" si="5705">SUM(AB2198:AB2201)</f>
        <v>0</v>
      </c>
      <c r="DD2198" s="301">
        <f t="shared" ref="DD2198" si="5706">SUM(AC2198:AC2201)</f>
        <v>0</v>
      </c>
      <c r="DE2198" s="301">
        <f t="shared" ref="DE2198" si="5707">SUM(AD2198:AD2201)</f>
        <v>0</v>
      </c>
      <c r="DF2198" s="301"/>
      <c r="DG2198" s="301"/>
      <c r="DH2198" s="301"/>
      <c r="DJ2198" s="612"/>
      <c r="DK2198" s="613"/>
      <c r="DL2198" s="415"/>
      <c r="DM2198" s="416"/>
      <c r="DN2198" s="416"/>
      <c r="DO2198" s="416"/>
      <c r="DP2198" s="416"/>
      <c r="DQ2198" s="416"/>
      <c r="DR2198" s="416"/>
      <c r="DS2198" s="416"/>
      <c r="DT2198" s="416"/>
      <c r="DU2198" s="416"/>
      <c r="DV2198" s="416"/>
      <c r="DW2198" s="416"/>
      <c r="DX2198" s="416"/>
      <c r="DY2198" s="416"/>
      <c r="DZ2198" s="416"/>
      <c r="EA2198" s="416"/>
      <c r="EB2198" s="416"/>
      <c r="EC2198" s="416"/>
      <c r="ED2198" s="416"/>
      <c r="EE2198" s="416"/>
      <c r="EF2198" s="416"/>
      <c r="EG2198" s="416"/>
      <c r="EH2198" s="416"/>
      <c r="EI2198" s="416"/>
      <c r="EJ2198" s="416"/>
      <c r="EK2198" s="416"/>
      <c r="EL2198" s="416"/>
      <c r="EM2198" s="416"/>
      <c r="EN2198" s="416"/>
      <c r="EO2198" s="417"/>
      <c r="ET2198" s="375"/>
      <c r="EU2198" s="375"/>
      <c r="EV2198" s="375"/>
      <c r="FF2198" s="400"/>
      <c r="FG2198" s="400"/>
      <c r="FH2198" s="400"/>
      <c r="FV2198" s="375"/>
      <c r="FW2198" s="375"/>
      <c r="FX2198" s="375"/>
    </row>
    <row r="2199" spans="1:180" ht="38.25" customHeight="1" x14ac:dyDescent="0.25">
      <c r="A2199" s="152"/>
      <c r="B2199" s="152"/>
      <c r="C2199" s="237" t="s">
        <v>341</v>
      </c>
      <c r="D2199" s="280"/>
      <c r="E2199" s="281"/>
      <c r="F2199" s="281"/>
      <c r="G2199" s="628"/>
      <c r="H2199" s="628"/>
      <c r="I2199" s="281"/>
      <c r="J2199" s="281"/>
      <c r="K2199" s="628"/>
      <c r="L2199" s="628"/>
      <c r="M2199" s="281"/>
      <c r="N2199" s="281"/>
      <c r="O2199" s="628"/>
      <c r="P2199" s="628"/>
      <c r="Q2199" s="281"/>
      <c r="R2199" s="281"/>
      <c r="S2199" s="628"/>
      <c r="T2199" s="628"/>
      <c r="U2199" s="281"/>
      <c r="V2199" s="281"/>
      <c r="W2199" s="628"/>
      <c r="X2199" s="628"/>
      <c r="Y2199" s="281"/>
      <c r="Z2199" s="281"/>
      <c r="AA2199" s="628"/>
      <c r="AB2199" s="628"/>
      <c r="AC2199" s="281"/>
      <c r="AD2199" s="281"/>
      <c r="AE2199" s="60"/>
      <c r="AF2199" s="259"/>
      <c r="AG2199" s="375">
        <f t="shared" si="5560"/>
        <v>27</v>
      </c>
      <c r="AH2199" s="375"/>
      <c r="AI2199" s="375"/>
      <c r="AJ2199" s="388">
        <f t="shared" si="5532"/>
        <v>0</v>
      </c>
      <c r="AK2199" s="379">
        <f t="shared" si="5533"/>
        <v>0</v>
      </c>
      <c r="AL2199" s="380">
        <f t="shared" si="5534"/>
        <v>0</v>
      </c>
      <c r="AM2199" s="292">
        <f t="shared" si="5535"/>
        <v>0</v>
      </c>
      <c r="AN2199" s="388">
        <f t="shared" si="5536"/>
        <v>0</v>
      </c>
      <c r="AO2199" s="379">
        <f t="shared" si="5537"/>
        <v>0</v>
      </c>
      <c r="AP2199" s="380">
        <f t="shared" si="5538"/>
        <v>0</v>
      </c>
      <c r="AQ2199" s="292">
        <f t="shared" si="5539"/>
        <v>0</v>
      </c>
      <c r="AR2199" s="388">
        <f t="shared" si="5540"/>
        <v>0</v>
      </c>
      <c r="AS2199" s="379">
        <f t="shared" si="5541"/>
        <v>0</v>
      </c>
      <c r="AT2199" s="380">
        <f t="shared" si="5542"/>
        <v>0</v>
      </c>
      <c r="AU2199" s="292">
        <f t="shared" si="5543"/>
        <v>0</v>
      </c>
      <c r="AV2199" s="388">
        <f t="shared" si="5544"/>
        <v>0</v>
      </c>
      <c r="AW2199" s="379">
        <f t="shared" si="5545"/>
        <v>0</v>
      </c>
      <c r="AX2199" s="380">
        <f t="shared" si="5546"/>
        <v>0</v>
      </c>
      <c r="AY2199" s="292">
        <f t="shared" si="5547"/>
        <v>0</v>
      </c>
      <c r="AZ2199" s="388">
        <f t="shared" si="5548"/>
        <v>0</v>
      </c>
      <c r="BA2199" s="379">
        <f t="shared" si="5549"/>
        <v>0</v>
      </c>
      <c r="BB2199" s="380">
        <f t="shared" si="5550"/>
        <v>0</v>
      </c>
      <c r="BC2199" s="292">
        <f t="shared" si="5551"/>
        <v>0</v>
      </c>
      <c r="BD2199" s="388">
        <f t="shared" si="5552"/>
        <v>0</v>
      </c>
      <c r="BE2199" s="379">
        <f t="shared" si="5553"/>
        <v>0</v>
      </c>
      <c r="BF2199" s="380">
        <f t="shared" si="5554"/>
        <v>0</v>
      </c>
      <c r="BG2199" s="292">
        <f t="shared" si="5555"/>
        <v>0</v>
      </c>
      <c r="BH2199" s="388">
        <f t="shared" si="5556"/>
        <v>0</v>
      </c>
      <c r="BI2199" s="379">
        <f t="shared" si="5557"/>
        <v>0</v>
      </c>
      <c r="BJ2199" s="380">
        <f t="shared" si="5558"/>
        <v>0</v>
      </c>
      <c r="BK2199" s="292">
        <f t="shared" si="5559"/>
        <v>0</v>
      </c>
      <c r="CD2199" s="299" t="s">
        <v>1910</v>
      </c>
      <c r="CE2199" s="423">
        <f t="shared" ref="CE2199" si="5708">COUNTIF(D2198:D2201,"NS")</f>
        <v>0</v>
      </c>
      <c r="CF2199" s="423">
        <f t="shared" ref="CF2199" si="5709">COUNTIF(E2198:E2201,"NS")</f>
        <v>0</v>
      </c>
      <c r="CG2199" s="423">
        <f t="shared" ref="CG2199" si="5710">COUNTIF(F2198:F2201,"NS")</f>
        <v>0</v>
      </c>
      <c r="CH2199" s="423">
        <f t="shared" ref="CH2199" si="5711">COUNTIF(G2198:G2201,"NS")</f>
        <v>0</v>
      </c>
      <c r="CI2199" s="423">
        <f t="shared" ref="CI2199" si="5712">COUNTIF(H2198:H2201,"NS")</f>
        <v>0</v>
      </c>
      <c r="CJ2199" s="423">
        <f t="shared" ref="CJ2199" si="5713">COUNTIF(I2198:I2201,"NS")</f>
        <v>0</v>
      </c>
      <c r="CK2199" s="423">
        <f t="shared" ref="CK2199" si="5714">COUNTIF(J2198:J2201,"NS")</f>
        <v>0</v>
      </c>
      <c r="CL2199" s="423">
        <f t="shared" ref="CL2199" si="5715">COUNTIF(K2198:K2201,"NS")</f>
        <v>0</v>
      </c>
      <c r="CM2199" s="423">
        <f t="shared" ref="CM2199" si="5716">COUNTIF(L2198:L2201,"NS")</f>
        <v>0</v>
      </c>
      <c r="CN2199" s="423">
        <f t="shared" ref="CN2199" si="5717">COUNTIF(M2198:M2201,"NS")</f>
        <v>0</v>
      </c>
      <c r="CO2199" s="423">
        <f t="shared" ref="CO2199" si="5718">COUNTIF(N2198:N2201,"NS")</f>
        <v>0</v>
      </c>
      <c r="CP2199" s="423">
        <f t="shared" ref="CP2199" si="5719">COUNTIF(O2198:O2201,"NS")</f>
        <v>0</v>
      </c>
      <c r="CQ2199" s="423">
        <f t="shared" ref="CQ2199" si="5720">COUNTIF(P2198:P2201,"NS")</f>
        <v>0</v>
      </c>
      <c r="CR2199" s="423">
        <f t="shared" ref="CR2199" si="5721">COUNTIF(Q2198:Q2201,"NS")</f>
        <v>0</v>
      </c>
      <c r="CS2199" s="423">
        <f t="shared" ref="CS2199" si="5722">COUNTIF(R2198:R2201,"NS")</f>
        <v>0</v>
      </c>
      <c r="CT2199" s="423">
        <f t="shared" ref="CT2199" si="5723">COUNTIF(S2198:S2201,"NS")</f>
        <v>0</v>
      </c>
      <c r="CU2199" s="423">
        <f t="shared" ref="CU2199" si="5724">COUNTIF(T2198:T2201,"NS")</f>
        <v>0</v>
      </c>
      <c r="CV2199" s="423">
        <f t="shared" ref="CV2199" si="5725">COUNTIF(U2198:U2201,"NS")</f>
        <v>0</v>
      </c>
      <c r="CW2199" s="423">
        <f t="shared" ref="CW2199" si="5726">COUNTIF(V2198:V2201,"NS")</f>
        <v>0</v>
      </c>
      <c r="CX2199" s="423">
        <f t="shared" ref="CX2199" si="5727">COUNTIF(W2198:W2201,"NS")</f>
        <v>0</v>
      </c>
      <c r="CY2199" s="423">
        <f t="shared" ref="CY2199" si="5728">COUNTIF(X2198:X2201,"NS")</f>
        <v>0</v>
      </c>
      <c r="CZ2199" s="423">
        <f t="shared" ref="CZ2199" si="5729">COUNTIF(Y2198:Y2201,"NS")</f>
        <v>0</v>
      </c>
      <c r="DA2199" s="423">
        <f t="shared" ref="DA2199" si="5730">COUNTIF(Z2198:Z2201,"NS")</f>
        <v>0</v>
      </c>
      <c r="DB2199" s="423">
        <f t="shared" ref="DB2199" si="5731">COUNTIF(AA2198:AA2201,"NS")</f>
        <v>0</v>
      </c>
      <c r="DC2199" s="423">
        <f t="shared" ref="DC2199" si="5732">COUNTIF(AB2198:AB2201,"NS")</f>
        <v>0</v>
      </c>
      <c r="DD2199" s="423">
        <f t="shared" ref="DD2199" si="5733">COUNTIF(AC2198:AC2201,"NS")</f>
        <v>0</v>
      </c>
      <c r="DE2199" s="423">
        <f t="shared" ref="DE2199" si="5734">COUNTIF(AD2198:AD2201,"NS")</f>
        <v>0</v>
      </c>
      <c r="DF2199" s="300"/>
      <c r="DG2199" s="300"/>
      <c r="DH2199" s="300"/>
      <c r="DJ2199" s="612"/>
      <c r="DK2199" s="613"/>
      <c r="DL2199" s="415"/>
      <c r="DM2199" s="416"/>
      <c r="DN2199" s="416"/>
      <c r="DO2199" s="416"/>
      <c r="DP2199" s="416"/>
      <c r="DQ2199" s="416"/>
      <c r="DR2199" s="416"/>
      <c r="DS2199" s="416"/>
      <c r="DT2199" s="416"/>
      <c r="DU2199" s="416"/>
      <c r="DV2199" s="416"/>
      <c r="DW2199" s="416"/>
      <c r="DX2199" s="416"/>
      <c r="DY2199" s="416"/>
      <c r="DZ2199" s="416"/>
      <c r="EA2199" s="416"/>
      <c r="EB2199" s="416"/>
      <c r="EC2199" s="416"/>
      <c r="ED2199" s="416"/>
      <c r="EE2199" s="416"/>
      <c r="EF2199" s="416"/>
      <c r="EG2199" s="416"/>
      <c r="EH2199" s="416"/>
      <c r="EI2199" s="416"/>
      <c r="EJ2199" s="416"/>
      <c r="EK2199" s="416"/>
      <c r="EL2199" s="416"/>
      <c r="EM2199" s="416"/>
      <c r="EN2199" s="416"/>
      <c r="EO2199" s="417"/>
      <c r="ET2199" s="375"/>
      <c r="EU2199" s="375"/>
      <c r="EV2199" s="375"/>
      <c r="FF2199" s="400"/>
      <c r="FG2199" s="400"/>
      <c r="FH2199" s="400"/>
      <c r="FV2199" s="375"/>
      <c r="FW2199" s="375"/>
      <c r="FX2199" s="375"/>
    </row>
    <row r="2200" spans="1:180" ht="38.25" customHeight="1" x14ac:dyDescent="0.25">
      <c r="A2200" s="152"/>
      <c r="B2200" s="152"/>
      <c r="C2200" s="237" t="s">
        <v>342</v>
      </c>
      <c r="D2200" s="280"/>
      <c r="E2200" s="281"/>
      <c r="F2200" s="281"/>
      <c r="G2200" s="628"/>
      <c r="H2200" s="628"/>
      <c r="I2200" s="281"/>
      <c r="J2200" s="281"/>
      <c r="K2200" s="628"/>
      <c r="L2200" s="628"/>
      <c r="M2200" s="281"/>
      <c r="N2200" s="281"/>
      <c r="O2200" s="628"/>
      <c r="P2200" s="628"/>
      <c r="Q2200" s="281"/>
      <c r="R2200" s="281"/>
      <c r="S2200" s="628"/>
      <c r="T2200" s="628"/>
      <c r="U2200" s="281"/>
      <c r="V2200" s="281"/>
      <c r="W2200" s="628"/>
      <c r="X2200" s="628"/>
      <c r="Y2200" s="281"/>
      <c r="Z2200" s="281"/>
      <c r="AA2200" s="628"/>
      <c r="AB2200" s="628"/>
      <c r="AC2200" s="281"/>
      <c r="AD2200" s="281"/>
      <c r="AE2200" s="60"/>
      <c r="AF2200" s="259"/>
      <c r="AG2200" s="375">
        <f t="shared" si="5560"/>
        <v>27</v>
      </c>
      <c r="AH2200" s="375"/>
      <c r="AI2200" s="375"/>
      <c r="AJ2200" s="388">
        <f t="shared" si="5532"/>
        <v>0</v>
      </c>
      <c r="AK2200" s="379">
        <f t="shared" si="5533"/>
        <v>0</v>
      </c>
      <c r="AL2200" s="380">
        <f t="shared" si="5534"/>
        <v>0</v>
      </c>
      <c r="AM2200" s="292">
        <f t="shared" si="5535"/>
        <v>0</v>
      </c>
      <c r="AN2200" s="388">
        <f t="shared" si="5536"/>
        <v>0</v>
      </c>
      <c r="AO2200" s="379">
        <f t="shared" si="5537"/>
        <v>0</v>
      </c>
      <c r="AP2200" s="380">
        <f t="shared" si="5538"/>
        <v>0</v>
      </c>
      <c r="AQ2200" s="292">
        <f t="shared" si="5539"/>
        <v>0</v>
      </c>
      <c r="AR2200" s="388">
        <f t="shared" si="5540"/>
        <v>0</v>
      </c>
      <c r="AS2200" s="379">
        <f t="shared" si="5541"/>
        <v>0</v>
      </c>
      <c r="AT2200" s="380">
        <f t="shared" si="5542"/>
        <v>0</v>
      </c>
      <c r="AU2200" s="292">
        <f t="shared" si="5543"/>
        <v>0</v>
      </c>
      <c r="AV2200" s="388">
        <f t="shared" si="5544"/>
        <v>0</v>
      </c>
      <c r="AW2200" s="379">
        <f t="shared" si="5545"/>
        <v>0</v>
      </c>
      <c r="AX2200" s="380">
        <f t="shared" si="5546"/>
        <v>0</v>
      </c>
      <c r="AY2200" s="292">
        <f t="shared" si="5547"/>
        <v>0</v>
      </c>
      <c r="AZ2200" s="388">
        <f t="shared" si="5548"/>
        <v>0</v>
      </c>
      <c r="BA2200" s="379">
        <f t="shared" si="5549"/>
        <v>0</v>
      </c>
      <c r="BB2200" s="380">
        <f t="shared" si="5550"/>
        <v>0</v>
      </c>
      <c r="BC2200" s="292">
        <f t="shared" si="5551"/>
        <v>0</v>
      </c>
      <c r="BD2200" s="388">
        <f t="shared" si="5552"/>
        <v>0</v>
      </c>
      <c r="BE2200" s="379">
        <f t="shared" si="5553"/>
        <v>0</v>
      </c>
      <c r="BF2200" s="380">
        <f t="shared" si="5554"/>
        <v>0</v>
      </c>
      <c r="BG2200" s="292">
        <f t="shared" si="5555"/>
        <v>0</v>
      </c>
      <c r="BH2200" s="388">
        <f t="shared" si="5556"/>
        <v>0</v>
      </c>
      <c r="BI2200" s="379">
        <f t="shared" si="5557"/>
        <v>0</v>
      </c>
      <c r="BJ2200" s="380">
        <f t="shared" si="5558"/>
        <v>0</v>
      </c>
      <c r="BK2200" s="292">
        <f t="shared" si="5559"/>
        <v>0</v>
      </c>
      <c r="CD2200" s="299" t="s">
        <v>1918</v>
      </c>
      <c r="CE2200" s="425">
        <f t="shared" ref="CE2200:DD2200" si="5735">IF(OR(AND(CE2197=0,CE2199&gt;0),AND(CE2197="NS",CE2198&gt;0),AND(CE2197="NS",CE2198=0,CE2199=0)),1,IF(OR(AND(CE2199&gt;=2,CE2198&lt;CE2197),AND(CE2197="NS",CE2198=0,CE2199&gt;0),OR(CE2197=CE2198,AND(CE2197="",CE2199=0,CE2198=0))),0,1))</f>
        <v>0</v>
      </c>
      <c r="CF2200" s="425">
        <f t="shared" si="5735"/>
        <v>0</v>
      </c>
      <c r="CG2200" s="425">
        <f t="shared" si="5735"/>
        <v>0</v>
      </c>
      <c r="CH2200" s="425">
        <f t="shared" si="5735"/>
        <v>0</v>
      </c>
      <c r="CI2200" s="425">
        <f t="shared" si="5735"/>
        <v>0</v>
      </c>
      <c r="CJ2200" s="425">
        <f t="shared" si="5735"/>
        <v>0</v>
      </c>
      <c r="CK2200" s="425">
        <f t="shared" si="5735"/>
        <v>0</v>
      </c>
      <c r="CL2200" s="425">
        <f t="shared" si="5735"/>
        <v>0</v>
      </c>
      <c r="CM2200" s="425">
        <f t="shared" si="5735"/>
        <v>0</v>
      </c>
      <c r="CN2200" s="425">
        <f t="shared" si="5735"/>
        <v>0</v>
      </c>
      <c r="CO2200" s="425">
        <f t="shared" si="5735"/>
        <v>0</v>
      </c>
      <c r="CP2200" s="425">
        <f t="shared" si="5735"/>
        <v>0</v>
      </c>
      <c r="CQ2200" s="425">
        <f t="shared" si="5735"/>
        <v>0</v>
      </c>
      <c r="CR2200" s="425">
        <f t="shared" si="5735"/>
        <v>0</v>
      </c>
      <c r="CS2200" s="425">
        <f t="shared" si="5735"/>
        <v>0</v>
      </c>
      <c r="CT2200" s="425">
        <f t="shared" si="5735"/>
        <v>0</v>
      </c>
      <c r="CU2200" s="425">
        <f t="shared" si="5735"/>
        <v>0</v>
      </c>
      <c r="CV2200" s="425">
        <f t="shared" si="5735"/>
        <v>0</v>
      </c>
      <c r="CW2200" s="425">
        <f t="shared" si="5735"/>
        <v>0</v>
      </c>
      <c r="CX2200" s="425">
        <f t="shared" si="5735"/>
        <v>0</v>
      </c>
      <c r="CY2200" s="425">
        <f t="shared" si="5735"/>
        <v>0</v>
      </c>
      <c r="CZ2200" s="425">
        <f t="shared" si="5735"/>
        <v>0</v>
      </c>
      <c r="DA2200" s="425">
        <f t="shared" si="5735"/>
        <v>0</v>
      </c>
      <c r="DB2200" s="425">
        <f t="shared" si="5735"/>
        <v>0</v>
      </c>
      <c r="DC2200" s="425">
        <f t="shared" si="5735"/>
        <v>0</v>
      </c>
      <c r="DD2200" s="425">
        <f t="shared" si="5735"/>
        <v>0</v>
      </c>
      <c r="DE2200" s="425">
        <f t="shared" ref="DE2200" si="5736">IF(OR(AND(DE2197=0,DE2199&gt;0),AND(DE2197="NS",DE2198&gt;0),AND(DE2197="NS",DE2198=0,DE2199=0)),1,IF(OR(AND(DE2199&gt;=2,DE2198&lt;DE2197),AND(DE2197="NS",DE2198=0,DE2199&gt;0),OR(DE2197=DE2198,AND(DE2197="",DE2199=0,DE2198=0))),0,1))</f>
        <v>0</v>
      </c>
      <c r="DF2200" s="302"/>
      <c r="DG2200" s="302"/>
      <c r="DH2200" s="302"/>
      <c r="DI2200" s="400">
        <f>SUM(CE2200:DH2200)</f>
        <v>0</v>
      </c>
      <c r="DJ2200" s="612"/>
      <c r="DK2200" s="613"/>
      <c r="DL2200" s="415"/>
      <c r="DM2200" s="416"/>
      <c r="DN2200" s="416"/>
      <c r="DO2200" s="416"/>
      <c r="DP2200" s="416"/>
      <c r="DQ2200" s="416"/>
      <c r="DR2200" s="416"/>
      <c r="DS2200" s="416"/>
      <c r="DT2200" s="416"/>
      <c r="DU2200" s="416"/>
      <c r="DV2200" s="416"/>
      <c r="DW2200" s="416"/>
      <c r="DX2200" s="416"/>
      <c r="DY2200" s="416"/>
      <c r="DZ2200" s="416"/>
      <c r="EA2200" s="416"/>
      <c r="EB2200" s="416"/>
      <c r="EC2200" s="416"/>
      <c r="ED2200" s="416"/>
      <c r="EE2200" s="416"/>
      <c r="EF2200" s="416"/>
      <c r="EG2200" s="416"/>
      <c r="EH2200" s="416"/>
      <c r="EI2200" s="416"/>
      <c r="EJ2200" s="416"/>
      <c r="EK2200" s="416"/>
      <c r="EL2200" s="416"/>
      <c r="EM2200" s="416"/>
      <c r="EN2200" s="416"/>
      <c r="EO2200" s="417"/>
      <c r="ET2200" s="375"/>
      <c r="EU2200" s="375"/>
      <c r="EV2200" s="375"/>
      <c r="FF2200" s="400"/>
      <c r="FG2200" s="400"/>
      <c r="FH2200" s="400"/>
      <c r="FV2200" s="375"/>
      <c r="FW2200" s="375"/>
      <c r="FX2200" s="375"/>
    </row>
    <row r="2201" spans="1:180" ht="38.25" customHeight="1" x14ac:dyDescent="0.25">
      <c r="A2201" s="152"/>
      <c r="B2201" s="152"/>
      <c r="C2201" s="237" t="s">
        <v>343</v>
      </c>
      <c r="D2201" s="280"/>
      <c r="E2201" s="281"/>
      <c r="F2201" s="281"/>
      <c r="G2201" s="628"/>
      <c r="H2201" s="628"/>
      <c r="I2201" s="281"/>
      <c r="J2201" s="281"/>
      <c r="K2201" s="628"/>
      <c r="L2201" s="628"/>
      <c r="M2201" s="281"/>
      <c r="N2201" s="281"/>
      <c r="O2201" s="628"/>
      <c r="P2201" s="628"/>
      <c r="Q2201" s="281"/>
      <c r="R2201" s="281"/>
      <c r="S2201" s="628"/>
      <c r="T2201" s="628"/>
      <c r="U2201" s="281"/>
      <c r="V2201" s="281"/>
      <c r="W2201" s="628"/>
      <c r="X2201" s="628"/>
      <c r="Y2201" s="281"/>
      <c r="Z2201" s="281"/>
      <c r="AA2201" s="628"/>
      <c r="AB2201" s="628"/>
      <c r="AC2201" s="281"/>
      <c r="AD2201" s="281"/>
      <c r="AE2201" s="60"/>
      <c r="AF2201" s="259"/>
      <c r="AG2201" s="375">
        <f t="shared" si="5560"/>
        <v>27</v>
      </c>
      <c r="AH2201" s="375"/>
      <c r="AI2201" s="375"/>
      <c r="AJ2201" s="388">
        <f t="shared" si="5532"/>
        <v>0</v>
      </c>
      <c r="AK2201" s="379">
        <f t="shared" si="5533"/>
        <v>0</v>
      </c>
      <c r="AL2201" s="380">
        <f t="shared" si="5534"/>
        <v>0</v>
      </c>
      <c r="AM2201" s="292">
        <f t="shared" si="5535"/>
        <v>0</v>
      </c>
      <c r="AN2201" s="388">
        <f t="shared" si="5536"/>
        <v>0</v>
      </c>
      <c r="AO2201" s="379">
        <f t="shared" si="5537"/>
        <v>0</v>
      </c>
      <c r="AP2201" s="380">
        <f t="shared" si="5538"/>
        <v>0</v>
      </c>
      <c r="AQ2201" s="292">
        <f t="shared" si="5539"/>
        <v>0</v>
      </c>
      <c r="AR2201" s="388">
        <f t="shared" si="5540"/>
        <v>0</v>
      </c>
      <c r="AS2201" s="379">
        <f t="shared" si="5541"/>
        <v>0</v>
      </c>
      <c r="AT2201" s="380">
        <f t="shared" si="5542"/>
        <v>0</v>
      </c>
      <c r="AU2201" s="292">
        <f t="shared" si="5543"/>
        <v>0</v>
      </c>
      <c r="AV2201" s="388">
        <f t="shared" si="5544"/>
        <v>0</v>
      </c>
      <c r="AW2201" s="379">
        <f t="shared" si="5545"/>
        <v>0</v>
      </c>
      <c r="AX2201" s="380">
        <f t="shared" si="5546"/>
        <v>0</v>
      </c>
      <c r="AY2201" s="292">
        <f t="shared" si="5547"/>
        <v>0</v>
      </c>
      <c r="AZ2201" s="388">
        <f t="shared" si="5548"/>
        <v>0</v>
      </c>
      <c r="BA2201" s="379">
        <f t="shared" si="5549"/>
        <v>0</v>
      </c>
      <c r="BB2201" s="380">
        <f t="shared" si="5550"/>
        <v>0</v>
      </c>
      <c r="BC2201" s="292">
        <f t="shared" si="5551"/>
        <v>0</v>
      </c>
      <c r="BD2201" s="388">
        <f t="shared" si="5552"/>
        <v>0</v>
      </c>
      <c r="BE2201" s="379">
        <f t="shared" si="5553"/>
        <v>0</v>
      </c>
      <c r="BF2201" s="380">
        <f t="shared" si="5554"/>
        <v>0</v>
      </c>
      <c r="BG2201" s="292">
        <f t="shared" si="5555"/>
        <v>0</v>
      </c>
      <c r="BH2201" s="388">
        <f t="shared" si="5556"/>
        <v>0</v>
      </c>
      <c r="BI2201" s="379">
        <f t="shared" si="5557"/>
        <v>0</v>
      </c>
      <c r="BJ2201" s="380">
        <f t="shared" si="5558"/>
        <v>0</v>
      </c>
      <c r="BK2201" s="292">
        <f t="shared" si="5559"/>
        <v>0</v>
      </c>
      <c r="CD2201" s="303"/>
      <c r="CE2201" s="311"/>
      <c r="CF2201" s="311"/>
      <c r="CG2201" s="311"/>
      <c r="CH2201" s="311"/>
      <c r="CI2201" s="311"/>
      <c r="CJ2201" s="311"/>
      <c r="CK2201" s="311"/>
      <c r="CL2201" s="311"/>
      <c r="CM2201" s="311"/>
      <c r="CN2201" s="311"/>
      <c r="CO2201" s="311"/>
      <c r="CP2201" s="311"/>
      <c r="CQ2201" s="311"/>
      <c r="CR2201" s="311"/>
      <c r="CS2201" s="311"/>
      <c r="CT2201" s="311"/>
      <c r="CU2201" s="311"/>
      <c r="CV2201" s="311"/>
      <c r="CW2201" s="311"/>
      <c r="CX2201" s="311"/>
      <c r="CY2201" s="311"/>
      <c r="CZ2201" s="311"/>
      <c r="DA2201" s="311"/>
      <c r="DB2201" s="311"/>
      <c r="DC2201" s="311"/>
      <c r="DD2201" s="311"/>
      <c r="DE2201" s="311"/>
      <c r="DF2201" s="305"/>
      <c r="DG2201" s="305"/>
      <c r="DH2201" s="305"/>
      <c r="DJ2201" s="612"/>
      <c r="DK2201" s="613"/>
      <c r="DL2201" s="415"/>
      <c r="DM2201" s="416"/>
      <c r="DN2201" s="416"/>
      <c r="DO2201" s="416"/>
      <c r="DP2201" s="416"/>
      <c r="DQ2201" s="416"/>
      <c r="DR2201" s="416"/>
      <c r="DS2201" s="416"/>
      <c r="DT2201" s="416"/>
      <c r="DU2201" s="416"/>
      <c r="DV2201" s="416"/>
      <c r="DW2201" s="416"/>
      <c r="DX2201" s="416"/>
      <c r="DY2201" s="416"/>
      <c r="DZ2201" s="416"/>
      <c r="EA2201" s="416"/>
      <c r="EB2201" s="416"/>
      <c r="EC2201" s="416"/>
      <c r="ED2201" s="416"/>
      <c r="EE2201" s="416"/>
      <c r="EF2201" s="416"/>
      <c r="EG2201" s="416"/>
      <c r="EH2201" s="416"/>
      <c r="EI2201" s="416"/>
      <c r="EJ2201" s="416"/>
      <c r="EK2201" s="416"/>
      <c r="EL2201" s="416"/>
      <c r="EM2201" s="416"/>
      <c r="EN2201" s="416"/>
      <c r="EO2201" s="417"/>
      <c r="ET2201" s="375"/>
      <c r="EU2201" s="375"/>
      <c r="EV2201" s="375"/>
      <c r="FF2201" s="400"/>
      <c r="FG2201" s="400"/>
      <c r="FH2201" s="400"/>
      <c r="FV2201" s="375"/>
      <c r="FW2201" s="375"/>
      <c r="FX2201" s="375"/>
    </row>
    <row r="2202" spans="1:180" ht="38.25" customHeight="1" x14ac:dyDescent="0.25">
      <c r="A2202" s="182"/>
      <c r="B2202" s="182"/>
      <c r="C2202" s="236" t="s">
        <v>344</v>
      </c>
      <c r="D2202" s="280"/>
      <c r="E2202" s="281"/>
      <c r="F2202" s="281"/>
      <c r="G2202" s="628"/>
      <c r="H2202" s="628"/>
      <c r="I2202" s="281"/>
      <c r="J2202" s="281"/>
      <c r="K2202" s="628"/>
      <c r="L2202" s="628"/>
      <c r="M2202" s="281"/>
      <c r="N2202" s="281"/>
      <c r="O2202" s="628"/>
      <c r="P2202" s="628"/>
      <c r="Q2202" s="281"/>
      <c r="R2202" s="281"/>
      <c r="S2202" s="628"/>
      <c r="T2202" s="628"/>
      <c r="U2202" s="281"/>
      <c r="V2202" s="281"/>
      <c r="W2202" s="628"/>
      <c r="X2202" s="628"/>
      <c r="Y2202" s="281"/>
      <c r="Z2202" s="281"/>
      <c r="AA2202" s="628"/>
      <c r="AB2202" s="628"/>
      <c r="AC2202" s="281"/>
      <c r="AD2202" s="281"/>
      <c r="AE2202" s="60"/>
      <c r="AF2202" s="259"/>
      <c r="AG2202" s="375">
        <f t="shared" si="5560"/>
        <v>27</v>
      </c>
      <c r="AH2202" s="375"/>
      <c r="AI2202" s="375"/>
      <c r="AJ2202" s="388">
        <f t="shared" si="5532"/>
        <v>0</v>
      </c>
      <c r="AK2202" s="379">
        <f t="shared" si="5533"/>
        <v>0</v>
      </c>
      <c r="AL2202" s="380">
        <f t="shared" si="5534"/>
        <v>0</v>
      </c>
      <c r="AM2202" s="292">
        <f t="shared" si="5535"/>
        <v>0</v>
      </c>
      <c r="AN2202" s="388">
        <f t="shared" si="5536"/>
        <v>0</v>
      </c>
      <c r="AO2202" s="379">
        <f t="shared" si="5537"/>
        <v>0</v>
      </c>
      <c r="AP2202" s="380">
        <f t="shared" si="5538"/>
        <v>0</v>
      </c>
      <c r="AQ2202" s="292">
        <f t="shared" si="5539"/>
        <v>0</v>
      </c>
      <c r="AR2202" s="388">
        <f t="shared" si="5540"/>
        <v>0</v>
      </c>
      <c r="AS2202" s="379">
        <f t="shared" si="5541"/>
        <v>0</v>
      </c>
      <c r="AT2202" s="380">
        <f t="shared" si="5542"/>
        <v>0</v>
      </c>
      <c r="AU2202" s="292">
        <f t="shared" si="5543"/>
        <v>0</v>
      </c>
      <c r="AV2202" s="388">
        <f t="shared" si="5544"/>
        <v>0</v>
      </c>
      <c r="AW2202" s="379">
        <f t="shared" si="5545"/>
        <v>0</v>
      </c>
      <c r="AX2202" s="380">
        <f t="shared" si="5546"/>
        <v>0</v>
      </c>
      <c r="AY2202" s="292">
        <f t="shared" si="5547"/>
        <v>0</v>
      </c>
      <c r="AZ2202" s="388">
        <f t="shared" si="5548"/>
        <v>0</v>
      </c>
      <c r="BA2202" s="379">
        <f t="shared" si="5549"/>
        <v>0</v>
      </c>
      <c r="BB2202" s="380">
        <f t="shared" si="5550"/>
        <v>0</v>
      </c>
      <c r="BC2202" s="292">
        <f t="shared" si="5551"/>
        <v>0</v>
      </c>
      <c r="BD2202" s="388">
        <f t="shared" si="5552"/>
        <v>0</v>
      </c>
      <c r="BE2202" s="379">
        <f t="shared" si="5553"/>
        <v>0</v>
      </c>
      <c r="BF2202" s="380">
        <f t="shared" si="5554"/>
        <v>0</v>
      </c>
      <c r="BG2202" s="292">
        <f t="shared" si="5555"/>
        <v>0</v>
      </c>
      <c r="BH2202" s="388">
        <f t="shared" si="5556"/>
        <v>0</v>
      </c>
      <c r="BI2202" s="379">
        <f t="shared" si="5557"/>
        <v>0</v>
      </c>
      <c r="BJ2202" s="380">
        <f t="shared" si="5558"/>
        <v>0</v>
      </c>
      <c r="BK2202" s="292">
        <f t="shared" si="5559"/>
        <v>0</v>
      </c>
      <c r="CD2202" s="303"/>
      <c r="CE2202" s="311"/>
      <c r="CF2202" s="311"/>
      <c r="CG2202" s="311"/>
      <c r="CH2202" s="311"/>
      <c r="CI2202" s="311"/>
      <c r="CJ2202" s="311"/>
      <c r="CK2202" s="311"/>
      <c r="CL2202" s="311"/>
      <c r="CM2202" s="311"/>
      <c r="CN2202" s="311"/>
      <c r="CO2202" s="311"/>
      <c r="CP2202" s="311"/>
      <c r="CQ2202" s="311"/>
      <c r="CR2202" s="311"/>
      <c r="CS2202" s="311"/>
      <c r="CT2202" s="311"/>
      <c r="CU2202" s="311"/>
      <c r="CV2202" s="311"/>
      <c r="CW2202" s="311"/>
      <c r="CX2202" s="311"/>
      <c r="CY2202" s="311"/>
      <c r="CZ2202" s="311"/>
      <c r="DA2202" s="311"/>
      <c r="DB2202" s="311"/>
      <c r="DC2202" s="311"/>
      <c r="DD2202" s="311"/>
      <c r="DE2202" s="311"/>
      <c r="DF2202" s="305"/>
      <c r="DG2202" s="305"/>
      <c r="DH2202" s="305"/>
      <c r="DJ2202" s="610"/>
      <c r="DK2202" s="611"/>
      <c r="DL2202" s="415"/>
      <c r="DM2202" s="416"/>
      <c r="DN2202" s="416"/>
      <c r="DO2202" s="416"/>
      <c r="DP2202" s="416"/>
      <c r="DQ2202" s="416"/>
      <c r="DR2202" s="416"/>
      <c r="DS2202" s="416"/>
      <c r="DT2202" s="416"/>
      <c r="DU2202" s="416"/>
      <c r="DV2202" s="416"/>
      <c r="DW2202" s="416"/>
      <c r="DX2202" s="416"/>
      <c r="DY2202" s="416"/>
      <c r="DZ2202" s="416"/>
      <c r="EA2202" s="416"/>
      <c r="EB2202" s="416"/>
      <c r="EC2202" s="416"/>
      <c r="ED2202" s="416"/>
      <c r="EE2202" s="416"/>
      <c r="EF2202" s="416"/>
      <c r="EG2202" s="416"/>
      <c r="EH2202" s="416"/>
      <c r="EI2202" s="416"/>
      <c r="EJ2202" s="416"/>
      <c r="EK2202" s="416"/>
      <c r="EL2202" s="416"/>
      <c r="EM2202" s="416"/>
      <c r="EN2202" s="416"/>
      <c r="EO2202" s="417"/>
      <c r="ET2202" s="375"/>
      <c r="EU2202" s="375"/>
      <c r="EV2202" s="375"/>
      <c r="FF2202" s="400"/>
      <c r="FG2202" s="400"/>
      <c r="FH2202" s="400"/>
      <c r="FV2202" s="375"/>
      <c r="FW2202" s="375"/>
      <c r="FX2202" s="375"/>
    </row>
    <row r="2203" spans="1:180" ht="38.25" customHeight="1" x14ac:dyDescent="0.25">
      <c r="A2203" s="182"/>
      <c r="B2203" s="182"/>
      <c r="C2203" s="236" t="s">
        <v>345</v>
      </c>
      <c r="D2203" s="280"/>
      <c r="E2203" s="281"/>
      <c r="F2203" s="281"/>
      <c r="G2203" s="628"/>
      <c r="H2203" s="628"/>
      <c r="I2203" s="281"/>
      <c r="J2203" s="281"/>
      <c r="K2203" s="628"/>
      <c r="L2203" s="628"/>
      <c r="M2203" s="281"/>
      <c r="N2203" s="281"/>
      <c r="O2203" s="628"/>
      <c r="P2203" s="628"/>
      <c r="Q2203" s="281"/>
      <c r="R2203" s="281"/>
      <c r="S2203" s="628"/>
      <c r="T2203" s="628"/>
      <c r="U2203" s="281"/>
      <c r="V2203" s="281"/>
      <c r="W2203" s="628"/>
      <c r="X2203" s="628"/>
      <c r="Y2203" s="281"/>
      <c r="Z2203" s="281"/>
      <c r="AA2203" s="628"/>
      <c r="AB2203" s="628"/>
      <c r="AC2203" s="281"/>
      <c r="AD2203" s="281"/>
      <c r="AE2203" s="60"/>
      <c r="AF2203" s="259"/>
      <c r="AG2203" s="375">
        <f t="shared" si="5560"/>
        <v>27</v>
      </c>
      <c r="AH2203" s="375"/>
      <c r="AI2203" s="375"/>
      <c r="AJ2203" s="388">
        <f t="shared" si="5532"/>
        <v>0</v>
      </c>
      <c r="AK2203" s="379">
        <f t="shared" si="5533"/>
        <v>0</v>
      </c>
      <c r="AL2203" s="380">
        <f t="shared" si="5534"/>
        <v>0</v>
      </c>
      <c r="AM2203" s="292">
        <f t="shared" si="5535"/>
        <v>0</v>
      </c>
      <c r="AN2203" s="388">
        <f t="shared" si="5536"/>
        <v>0</v>
      </c>
      <c r="AO2203" s="379">
        <f t="shared" si="5537"/>
        <v>0</v>
      </c>
      <c r="AP2203" s="380">
        <f t="shared" si="5538"/>
        <v>0</v>
      </c>
      <c r="AQ2203" s="292">
        <f t="shared" si="5539"/>
        <v>0</v>
      </c>
      <c r="AR2203" s="388">
        <f t="shared" si="5540"/>
        <v>0</v>
      </c>
      <c r="AS2203" s="379">
        <f t="shared" si="5541"/>
        <v>0</v>
      </c>
      <c r="AT2203" s="380">
        <f t="shared" si="5542"/>
        <v>0</v>
      </c>
      <c r="AU2203" s="292">
        <f t="shared" si="5543"/>
        <v>0</v>
      </c>
      <c r="AV2203" s="388">
        <f t="shared" si="5544"/>
        <v>0</v>
      </c>
      <c r="AW2203" s="379">
        <f t="shared" si="5545"/>
        <v>0</v>
      </c>
      <c r="AX2203" s="380">
        <f t="shared" si="5546"/>
        <v>0</v>
      </c>
      <c r="AY2203" s="292">
        <f t="shared" si="5547"/>
        <v>0</v>
      </c>
      <c r="AZ2203" s="388">
        <f t="shared" si="5548"/>
        <v>0</v>
      </c>
      <c r="BA2203" s="379">
        <f t="shared" si="5549"/>
        <v>0</v>
      </c>
      <c r="BB2203" s="380">
        <f t="shared" si="5550"/>
        <v>0</v>
      </c>
      <c r="BC2203" s="292">
        <f t="shared" si="5551"/>
        <v>0</v>
      </c>
      <c r="BD2203" s="388">
        <f t="shared" si="5552"/>
        <v>0</v>
      </c>
      <c r="BE2203" s="379">
        <f t="shared" si="5553"/>
        <v>0</v>
      </c>
      <c r="BF2203" s="380">
        <f t="shared" si="5554"/>
        <v>0</v>
      </c>
      <c r="BG2203" s="292">
        <f t="shared" si="5555"/>
        <v>0</v>
      </c>
      <c r="BH2203" s="388">
        <f t="shared" si="5556"/>
        <v>0</v>
      </c>
      <c r="BI2203" s="379">
        <f t="shared" si="5557"/>
        <v>0</v>
      </c>
      <c r="BJ2203" s="380">
        <f t="shared" si="5558"/>
        <v>0</v>
      </c>
      <c r="BK2203" s="292">
        <f t="shared" si="5559"/>
        <v>0</v>
      </c>
      <c r="CD2203" s="303"/>
      <c r="CE2203" s="307"/>
      <c r="CF2203" s="307"/>
      <c r="CG2203" s="307"/>
      <c r="CH2203" s="307"/>
      <c r="CI2203" s="307"/>
      <c r="CJ2203" s="307"/>
      <c r="CK2203" s="307"/>
      <c r="CL2203" s="307"/>
      <c r="CM2203" s="307"/>
      <c r="CN2203" s="307"/>
      <c r="CO2203" s="307"/>
      <c r="CP2203" s="307"/>
      <c r="CQ2203" s="307"/>
      <c r="CR2203" s="307"/>
      <c r="CS2203" s="307"/>
      <c r="CT2203" s="307"/>
      <c r="CU2203" s="307"/>
      <c r="CV2203" s="307"/>
      <c r="CW2203" s="307"/>
      <c r="CX2203" s="307"/>
      <c r="CY2203" s="307"/>
      <c r="CZ2203" s="307"/>
      <c r="DA2203" s="307"/>
      <c r="DB2203" s="307"/>
      <c r="DC2203" s="307"/>
      <c r="DD2203" s="307"/>
      <c r="DE2203" s="307"/>
      <c r="DF2203" s="307"/>
      <c r="DG2203" s="307"/>
      <c r="DH2203" s="307"/>
      <c r="DJ2203" s="610"/>
      <c r="DK2203" s="611"/>
      <c r="DL2203" s="415"/>
      <c r="DM2203" s="416"/>
      <c r="DN2203" s="416"/>
      <c r="DO2203" s="416"/>
      <c r="DP2203" s="416"/>
      <c r="DQ2203" s="416"/>
      <c r="DR2203" s="416"/>
      <c r="DS2203" s="416"/>
      <c r="DT2203" s="416"/>
      <c r="DU2203" s="416"/>
      <c r="DV2203" s="416"/>
      <c r="DW2203" s="416"/>
      <c r="DX2203" s="416"/>
      <c r="DY2203" s="416"/>
      <c r="DZ2203" s="416"/>
      <c r="EA2203" s="416"/>
      <c r="EB2203" s="416"/>
      <c r="EC2203" s="416"/>
      <c r="ED2203" s="416"/>
      <c r="EE2203" s="416"/>
      <c r="EF2203" s="416"/>
      <c r="EG2203" s="416"/>
      <c r="EH2203" s="416"/>
      <c r="EI2203" s="416"/>
      <c r="EJ2203" s="416"/>
      <c r="EK2203" s="416"/>
      <c r="EL2203" s="416"/>
      <c r="EM2203" s="416"/>
      <c r="EN2203" s="416"/>
      <c r="EO2203" s="417"/>
      <c r="ET2203" s="375"/>
      <c r="EU2203" s="375"/>
      <c r="EV2203" s="375"/>
      <c r="FF2203" s="400"/>
      <c r="FG2203" s="400"/>
      <c r="FH2203" s="400"/>
      <c r="FV2203" s="375"/>
      <c r="FW2203" s="375"/>
      <c r="FX2203" s="375"/>
    </row>
    <row r="2204" spans="1:180" ht="38.25" customHeight="1" x14ac:dyDescent="0.25">
      <c r="A2204" s="182"/>
      <c r="B2204" s="182"/>
      <c r="C2204" s="236" t="s">
        <v>346</v>
      </c>
      <c r="D2204" s="280"/>
      <c r="E2204" s="281"/>
      <c r="F2204" s="281"/>
      <c r="G2204" s="628"/>
      <c r="H2204" s="628"/>
      <c r="I2204" s="281"/>
      <c r="J2204" s="281"/>
      <c r="K2204" s="628"/>
      <c r="L2204" s="628"/>
      <c r="M2204" s="281"/>
      <c r="N2204" s="281"/>
      <c r="O2204" s="628"/>
      <c r="P2204" s="628"/>
      <c r="Q2204" s="281"/>
      <c r="R2204" s="281"/>
      <c r="S2204" s="628"/>
      <c r="T2204" s="628"/>
      <c r="U2204" s="281"/>
      <c r="V2204" s="281"/>
      <c r="W2204" s="628"/>
      <c r="X2204" s="628"/>
      <c r="Y2204" s="281"/>
      <c r="Z2204" s="281"/>
      <c r="AA2204" s="628"/>
      <c r="AB2204" s="628"/>
      <c r="AC2204" s="281"/>
      <c r="AD2204" s="281"/>
      <c r="AE2204" s="60"/>
      <c r="AF2204" s="259"/>
      <c r="AG2204" s="375">
        <f t="shared" si="5560"/>
        <v>27</v>
      </c>
      <c r="AH2204" s="375"/>
      <c r="AI2204" s="375"/>
      <c r="AJ2204" s="388">
        <f t="shared" si="5532"/>
        <v>0</v>
      </c>
      <c r="AK2204" s="379">
        <f t="shared" si="5533"/>
        <v>0</v>
      </c>
      <c r="AL2204" s="380">
        <f t="shared" si="5534"/>
        <v>0</v>
      </c>
      <c r="AM2204" s="292">
        <f t="shared" si="5535"/>
        <v>0</v>
      </c>
      <c r="AN2204" s="388">
        <f t="shared" si="5536"/>
        <v>0</v>
      </c>
      <c r="AO2204" s="379">
        <f t="shared" si="5537"/>
        <v>0</v>
      </c>
      <c r="AP2204" s="380">
        <f t="shared" si="5538"/>
        <v>0</v>
      </c>
      <c r="AQ2204" s="292">
        <f t="shared" si="5539"/>
        <v>0</v>
      </c>
      <c r="AR2204" s="388">
        <f t="shared" si="5540"/>
        <v>0</v>
      </c>
      <c r="AS2204" s="379">
        <f t="shared" si="5541"/>
        <v>0</v>
      </c>
      <c r="AT2204" s="380">
        <f t="shared" si="5542"/>
        <v>0</v>
      </c>
      <c r="AU2204" s="292">
        <f t="shared" si="5543"/>
        <v>0</v>
      </c>
      <c r="AV2204" s="388">
        <f t="shared" si="5544"/>
        <v>0</v>
      </c>
      <c r="AW2204" s="379">
        <f t="shared" si="5545"/>
        <v>0</v>
      </c>
      <c r="AX2204" s="380">
        <f t="shared" si="5546"/>
        <v>0</v>
      </c>
      <c r="AY2204" s="292">
        <f t="shared" si="5547"/>
        <v>0</v>
      </c>
      <c r="AZ2204" s="388">
        <f t="shared" si="5548"/>
        <v>0</v>
      </c>
      <c r="BA2204" s="379">
        <f t="shared" si="5549"/>
        <v>0</v>
      </c>
      <c r="BB2204" s="380">
        <f t="shared" si="5550"/>
        <v>0</v>
      </c>
      <c r="BC2204" s="292">
        <f t="shared" si="5551"/>
        <v>0</v>
      </c>
      <c r="BD2204" s="388">
        <f t="shared" si="5552"/>
        <v>0</v>
      </c>
      <c r="BE2204" s="379">
        <f t="shared" si="5553"/>
        <v>0</v>
      </c>
      <c r="BF2204" s="380">
        <f t="shared" si="5554"/>
        <v>0</v>
      </c>
      <c r="BG2204" s="292">
        <f t="shared" si="5555"/>
        <v>0</v>
      </c>
      <c r="BH2204" s="388">
        <f t="shared" si="5556"/>
        <v>0</v>
      </c>
      <c r="BI2204" s="379">
        <f t="shared" si="5557"/>
        <v>0</v>
      </c>
      <c r="BJ2204" s="380">
        <f t="shared" si="5558"/>
        <v>0</v>
      </c>
      <c r="BK2204" s="292">
        <f t="shared" si="5559"/>
        <v>0</v>
      </c>
      <c r="CD2204" s="303"/>
      <c r="CE2204" s="311"/>
      <c r="CF2204" s="311"/>
      <c r="CG2204" s="311"/>
      <c r="CH2204" s="311"/>
      <c r="CI2204" s="311"/>
      <c r="CJ2204" s="311"/>
      <c r="CK2204" s="311"/>
      <c r="CL2204" s="311"/>
      <c r="CM2204" s="311"/>
      <c r="CN2204" s="311"/>
      <c r="CO2204" s="311"/>
      <c r="CP2204" s="311"/>
      <c r="CQ2204" s="311"/>
      <c r="CR2204" s="311"/>
      <c r="CS2204" s="311"/>
      <c r="CT2204" s="311"/>
      <c r="CU2204" s="311"/>
      <c r="CV2204" s="311"/>
      <c r="CW2204" s="311"/>
      <c r="CX2204" s="311"/>
      <c r="CY2204" s="311"/>
      <c r="CZ2204" s="311"/>
      <c r="DA2204" s="311"/>
      <c r="DB2204" s="311"/>
      <c r="DC2204" s="311"/>
      <c r="DD2204" s="311"/>
      <c r="DE2204" s="311"/>
      <c r="DF2204" s="305"/>
      <c r="DG2204" s="305"/>
      <c r="DH2204" s="305"/>
      <c r="DJ2204" s="614" t="s">
        <v>346</v>
      </c>
      <c r="DK2204" s="615"/>
      <c r="DL2204" s="418" t="s">
        <v>1909</v>
      </c>
      <c r="DM2204" s="419"/>
      <c r="DN2204" s="419"/>
      <c r="DO2204" s="419">
        <f t="shared" ref="DO2204:EO2204" si="5737">D2204</f>
        <v>0</v>
      </c>
      <c r="DP2204" s="419">
        <f t="shared" si="5737"/>
        <v>0</v>
      </c>
      <c r="DQ2204" s="419">
        <f t="shared" si="5737"/>
        <v>0</v>
      </c>
      <c r="DR2204" s="419">
        <f t="shared" si="5737"/>
        <v>0</v>
      </c>
      <c r="DS2204" s="419">
        <f t="shared" si="5737"/>
        <v>0</v>
      </c>
      <c r="DT2204" s="419">
        <f t="shared" si="5737"/>
        <v>0</v>
      </c>
      <c r="DU2204" s="419">
        <f t="shared" si="5737"/>
        <v>0</v>
      </c>
      <c r="DV2204" s="419">
        <f t="shared" si="5737"/>
        <v>0</v>
      </c>
      <c r="DW2204" s="419">
        <f t="shared" si="5737"/>
        <v>0</v>
      </c>
      <c r="DX2204" s="419">
        <f t="shared" si="5737"/>
        <v>0</v>
      </c>
      <c r="DY2204" s="419">
        <f t="shared" si="5737"/>
        <v>0</v>
      </c>
      <c r="DZ2204" s="419">
        <f t="shared" si="5737"/>
        <v>0</v>
      </c>
      <c r="EA2204" s="419">
        <f t="shared" si="5737"/>
        <v>0</v>
      </c>
      <c r="EB2204" s="419">
        <f t="shared" si="5737"/>
        <v>0</v>
      </c>
      <c r="EC2204" s="419">
        <f t="shared" si="5737"/>
        <v>0</v>
      </c>
      <c r="ED2204" s="419">
        <f t="shared" si="5737"/>
        <v>0</v>
      </c>
      <c r="EE2204" s="419">
        <f t="shared" si="5737"/>
        <v>0</v>
      </c>
      <c r="EF2204" s="419">
        <f t="shared" si="5737"/>
        <v>0</v>
      </c>
      <c r="EG2204" s="419">
        <f t="shared" si="5737"/>
        <v>0</v>
      </c>
      <c r="EH2204" s="419">
        <f t="shared" si="5737"/>
        <v>0</v>
      </c>
      <c r="EI2204" s="419">
        <f t="shared" si="5737"/>
        <v>0</v>
      </c>
      <c r="EJ2204" s="419">
        <f t="shared" si="5737"/>
        <v>0</v>
      </c>
      <c r="EK2204" s="419">
        <f t="shared" si="5737"/>
        <v>0</v>
      </c>
      <c r="EL2204" s="419">
        <f t="shared" si="5737"/>
        <v>0</v>
      </c>
      <c r="EM2204" s="419">
        <f t="shared" si="5737"/>
        <v>0</v>
      </c>
      <c r="EN2204" s="419">
        <f t="shared" si="5737"/>
        <v>0</v>
      </c>
      <c r="EO2204" s="420">
        <f t="shared" si="5737"/>
        <v>0</v>
      </c>
      <c r="ET2204" s="375"/>
      <c r="EU2204" s="375"/>
      <c r="EV2204" s="375"/>
      <c r="FF2204" s="400"/>
      <c r="FG2204" s="400"/>
      <c r="FH2204" s="400"/>
      <c r="FV2204" s="375"/>
      <c r="FW2204" s="375"/>
      <c r="FX2204" s="375"/>
    </row>
    <row r="2205" spans="1:180" ht="38.25" customHeight="1" x14ac:dyDescent="0.25">
      <c r="A2205" s="182"/>
      <c r="B2205" s="182"/>
      <c r="C2205" s="236" t="s">
        <v>352</v>
      </c>
      <c r="D2205" s="280"/>
      <c r="E2205" s="281"/>
      <c r="F2205" s="281"/>
      <c r="G2205" s="628"/>
      <c r="H2205" s="628"/>
      <c r="I2205" s="281"/>
      <c r="J2205" s="281"/>
      <c r="K2205" s="628"/>
      <c r="L2205" s="628"/>
      <c r="M2205" s="281"/>
      <c r="N2205" s="281"/>
      <c r="O2205" s="628"/>
      <c r="P2205" s="628"/>
      <c r="Q2205" s="281"/>
      <c r="R2205" s="281"/>
      <c r="S2205" s="628"/>
      <c r="T2205" s="628"/>
      <c r="U2205" s="281"/>
      <c r="V2205" s="281"/>
      <c r="W2205" s="628"/>
      <c r="X2205" s="628"/>
      <c r="Y2205" s="281"/>
      <c r="Z2205" s="281"/>
      <c r="AA2205" s="628"/>
      <c r="AB2205" s="628"/>
      <c r="AC2205" s="281"/>
      <c r="AD2205" s="281"/>
      <c r="AE2205" s="60"/>
      <c r="AF2205" s="259"/>
      <c r="AG2205" s="375">
        <f t="shared" si="5560"/>
        <v>27</v>
      </c>
      <c r="AH2205" s="375"/>
      <c r="AI2205" s="375"/>
      <c r="AJ2205" s="388">
        <f t="shared" si="5532"/>
        <v>0</v>
      </c>
      <c r="AK2205" s="379">
        <f t="shared" si="5533"/>
        <v>0</v>
      </c>
      <c r="AL2205" s="380">
        <f t="shared" si="5534"/>
        <v>0</v>
      </c>
      <c r="AM2205" s="292">
        <f t="shared" si="5535"/>
        <v>0</v>
      </c>
      <c r="AN2205" s="388">
        <f t="shared" si="5536"/>
        <v>0</v>
      </c>
      <c r="AO2205" s="379">
        <f t="shared" si="5537"/>
        <v>0</v>
      </c>
      <c r="AP2205" s="380">
        <f t="shared" si="5538"/>
        <v>0</v>
      </c>
      <c r="AQ2205" s="292">
        <f t="shared" si="5539"/>
        <v>0</v>
      </c>
      <c r="AR2205" s="388">
        <f t="shared" si="5540"/>
        <v>0</v>
      </c>
      <c r="AS2205" s="379">
        <f t="shared" si="5541"/>
        <v>0</v>
      </c>
      <c r="AT2205" s="380">
        <f t="shared" si="5542"/>
        <v>0</v>
      </c>
      <c r="AU2205" s="292">
        <f t="shared" si="5543"/>
        <v>0</v>
      </c>
      <c r="AV2205" s="388">
        <f t="shared" si="5544"/>
        <v>0</v>
      </c>
      <c r="AW2205" s="379">
        <f t="shared" si="5545"/>
        <v>0</v>
      </c>
      <c r="AX2205" s="380">
        <f t="shared" si="5546"/>
        <v>0</v>
      </c>
      <c r="AY2205" s="292">
        <f t="shared" si="5547"/>
        <v>0</v>
      </c>
      <c r="AZ2205" s="388">
        <f t="shared" si="5548"/>
        <v>0</v>
      </c>
      <c r="BA2205" s="379">
        <f t="shared" si="5549"/>
        <v>0</v>
      </c>
      <c r="BB2205" s="380">
        <f t="shared" si="5550"/>
        <v>0</v>
      </c>
      <c r="BC2205" s="292">
        <f t="shared" si="5551"/>
        <v>0</v>
      </c>
      <c r="BD2205" s="388">
        <f t="shared" si="5552"/>
        <v>0</v>
      </c>
      <c r="BE2205" s="379">
        <f t="shared" si="5553"/>
        <v>0</v>
      </c>
      <c r="BF2205" s="380">
        <f t="shared" si="5554"/>
        <v>0</v>
      </c>
      <c r="BG2205" s="292">
        <f t="shared" si="5555"/>
        <v>0</v>
      </c>
      <c r="BH2205" s="388">
        <f t="shared" si="5556"/>
        <v>0</v>
      </c>
      <c r="BI2205" s="379">
        <f t="shared" si="5557"/>
        <v>0</v>
      </c>
      <c r="BJ2205" s="380">
        <f t="shared" si="5558"/>
        <v>0</v>
      </c>
      <c r="BK2205" s="292">
        <f t="shared" si="5559"/>
        <v>0</v>
      </c>
      <c r="CD2205" s="299" t="s">
        <v>60</v>
      </c>
      <c r="CE2205" s="423">
        <f t="shared" ref="CE2205" si="5738">IF(D2205="",0,D2205)</f>
        <v>0</v>
      </c>
      <c r="CF2205" s="423">
        <f t="shared" ref="CF2205" si="5739">IF(E2205="",0,E2205)</f>
        <v>0</v>
      </c>
      <c r="CG2205" s="423">
        <f t="shared" ref="CG2205" si="5740">IF(F2205="",0,F2205)</f>
        <v>0</v>
      </c>
      <c r="CH2205" s="423">
        <f t="shared" ref="CH2205" si="5741">IF(G2205="",0,G2205)</f>
        <v>0</v>
      </c>
      <c r="CI2205" s="423">
        <f t="shared" ref="CI2205" si="5742">IF(H2205="",0,H2205)</f>
        <v>0</v>
      </c>
      <c r="CJ2205" s="423">
        <f t="shared" ref="CJ2205" si="5743">IF(I2205="",0,I2205)</f>
        <v>0</v>
      </c>
      <c r="CK2205" s="423">
        <f t="shared" ref="CK2205" si="5744">IF(J2205="",0,J2205)</f>
        <v>0</v>
      </c>
      <c r="CL2205" s="423">
        <f t="shared" ref="CL2205" si="5745">IF(K2205="",0,K2205)</f>
        <v>0</v>
      </c>
      <c r="CM2205" s="423">
        <f t="shared" ref="CM2205" si="5746">IF(L2205="",0,L2205)</f>
        <v>0</v>
      </c>
      <c r="CN2205" s="423">
        <f t="shared" ref="CN2205" si="5747">IF(M2205="",0,M2205)</f>
        <v>0</v>
      </c>
      <c r="CO2205" s="423">
        <f t="shared" ref="CO2205" si="5748">IF(N2205="",0,N2205)</f>
        <v>0</v>
      </c>
      <c r="CP2205" s="423">
        <f t="shared" ref="CP2205" si="5749">IF(O2205="",0,O2205)</f>
        <v>0</v>
      </c>
      <c r="CQ2205" s="423">
        <f t="shared" ref="CQ2205" si="5750">IF(P2205="",0,P2205)</f>
        <v>0</v>
      </c>
      <c r="CR2205" s="423">
        <f t="shared" ref="CR2205" si="5751">IF(Q2205="",0,Q2205)</f>
        <v>0</v>
      </c>
      <c r="CS2205" s="423">
        <f t="shared" ref="CS2205" si="5752">IF(R2205="",0,R2205)</f>
        <v>0</v>
      </c>
      <c r="CT2205" s="423">
        <f t="shared" ref="CT2205" si="5753">IF(S2205="",0,S2205)</f>
        <v>0</v>
      </c>
      <c r="CU2205" s="423">
        <f t="shared" ref="CU2205" si="5754">IF(T2205="",0,T2205)</f>
        <v>0</v>
      </c>
      <c r="CV2205" s="423">
        <f t="shared" ref="CV2205" si="5755">IF(U2205="",0,U2205)</f>
        <v>0</v>
      </c>
      <c r="CW2205" s="423">
        <f t="shared" ref="CW2205" si="5756">IF(V2205="",0,V2205)</f>
        <v>0</v>
      </c>
      <c r="CX2205" s="423">
        <f t="shared" ref="CX2205" si="5757">IF(W2205="",0,W2205)</f>
        <v>0</v>
      </c>
      <c r="CY2205" s="423">
        <f t="shared" ref="CY2205" si="5758">IF(X2205="",0,X2205)</f>
        <v>0</v>
      </c>
      <c r="CZ2205" s="423">
        <f t="shared" ref="CZ2205" si="5759">IF(Y2205="",0,Y2205)</f>
        <v>0</v>
      </c>
      <c r="DA2205" s="423">
        <f t="shared" ref="DA2205" si="5760">IF(Z2205="",0,Z2205)</f>
        <v>0</v>
      </c>
      <c r="DB2205" s="423">
        <f t="shared" ref="DB2205" si="5761">IF(AA2205="",0,AA2205)</f>
        <v>0</v>
      </c>
      <c r="DC2205" s="423">
        <f t="shared" ref="DC2205" si="5762">IF(AB2205="",0,AB2205)</f>
        <v>0</v>
      </c>
      <c r="DD2205" s="423">
        <f t="shared" ref="DD2205" si="5763">IF(AC2205="",0,AC2205)</f>
        <v>0</v>
      </c>
      <c r="DE2205" s="423">
        <f t="shared" ref="DE2205" si="5764">IF(AD2205="",0,AD2205)</f>
        <v>0</v>
      </c>
      <c r="DF2205" s="300"/>
      <c r="DG2205" s="300"/>
      <c r="DH2205" s="300"/>
      <c r="DJ2205" s="610"/>
      <c r="DK2205" s="611"/>
      <c r="DL2205" s="415" t="s">
        <v>1910</v>
      </c>
      <c r="DM2205" s="416"/>
      <c r="DN2205" s="416"/>
      <c r="DO2205" s="416">
        <f t="shared" ref="DO2205:EO2205" si="5765">COUNTIF(D2194:D2197,"NS")+COUNTIF(D2202:D2203,"NS")</f>
        <v>0</v>
      </c>
      <c r="DP2205" s="416">
        <f t="shared" si="5765"/>
        <v>0</v>
      </c>
      <c r="DQ2205" s="416">
        <f t="shared" si="5765"/>
        <v>0</v>
      </c>
      <c r="DR2205" s="416">
        <f t="shared" si="5765"/>
        <v>0</v>
      </c>
      <c r="DS2205" s="416">
        <f t="shared" si="5765"/>
        <v>0</v>
      </c>
      <c r="DT2205" s="416">
        <f t="shared" si="5765"/>
        <v>0</v>
      </c>
      <c r="DU2205" s="416">
        <f t="shared" si="5765"/>
        <v>0</v>
      </c>
      <c r="DV2205" s="416">
        <f t="shared" si="5765"/>
        <v>0</v>
      </c>
      <c r="DW2205" s="416">
        <f t="shared" si="5765"/>
        <v>0</v>
      </c>
      <c r="DX2205" s="416">
        <f t="shared" si="5765"/>
        <v>0</v>
      </c>
      <c r="DY2205" s="416">
        <f t="shared" si="5765"/>
        <v>0</v>
      </c>
      <c r="DZ2205" s="416">
        <f t="shared" si="5765"/>
        <v>0</v>
      </c>
      <c r="EA2205" s="416">
        <f t="shared" si="5765"/>
        <v>0</v>
      </c>
      <c r="EB2205" s="416">
        <f t="shared" si="5765"/>
        <v>0</v>
      </c>
      <c r="EC2205" s="416">
        <f t="shared" si="5765"/>
        <v>0</v>
      </c>
      <c r="ED2205" s="416">
        <f t="shared" si="5765"/>
        <v>0</v>
      </c>
      <c r="EE2205" s="416">
        <f t="shared" si="5765"/>
        <v>0</v>
      </c>
      <c r="EF2205" s="416">
        <f t="shared" si="5765"/>
        <v>0</v>
      </c>
      <c r="EG2205" s="416">
        <f t="shared" si="5765"/>
        <v>0</v>
      </c>
      <c r="EH2205" s="416">
        <f t="shared" si="5765"/>
        <v>0</v>
      </c>
      <c r="EI2205" s="416">
        <f t="shared" si="5765"/>
        <v>0</v>
      </c>
      <c r="EJ2205" s="416">
        <f t="shared" si="5765"/>
        <v>0</v>
      </c>
      <c r="EK2205" s="416">
        <f t="shared" si="5765"/>
        <v>0</v>
      </c>
      <c r="EL2205" s="416">
        <f t="shared" si="5765"/>
        <v>0</v>
      </c>
      <c r="EM2205" s="416">
        <f t="shared" si="5765"/>
        <v>0</v>
      </c>
      <c r="EN2205" s="416">
        <f t="shared" si="5765"/>
        <v>0</v>
      </c>
      <c r="EO2205" s="417">
        <f t="shared" si="5765"/>
        <v>0</v>
      </c>
      <c r="ET2205" s="375"/>
      <c r="EU2205" s="375"/>
      <c r="EV2205" s="375"/>
      <c r="FF2205" s="400"/>
      <c r="FG2205" s="400"/>
      <c r="FH2205" s="400"/>
      <c r="FV2205" s="375"/>
      <c r="FW2205" s="375"/>
      <c r="FX2205" s="375"/>
    </row>
    <row r="2206" spans="1:180" ht="38.25" customHeight="1" x14ac:dyDescent="0.25">
      <c r="A2206" s="152"/>
      <c r="B2206" s="152"/>
      <c r="C2206" s="237" t="s">
        <v>371</v>
      </c>
      <c r="D2206" s="280"/>
      <c r="E2206" s="281"/>
      <c r="F2206" s="281"/>
      <c r="G2206" s="628"/>
      <c r="H2206" s="628"/>
      <c r="I2206" s="281"/>
      <c r="J2206" s="281"/>
      <c r="K2206" s="628"/>
      <c r="L2206" s="628"/>
      <c r="M2206" s="281"/>
      <c r="N2206" s="281"/>
      <c r="O2206" s="628"/>
      <c r="P2206" s="628"/>
      <c r="Q2206" s="281"/>
      <c r="R2206" s="281"/>
      <c r="S2206" s="628"/>
      <c r="T2206" s="628"/>
      <c r="U2206" s="281"/>
      <c r="V2206" s="281"/>
      <c r="W2206" s="628"/>
      <c r="X2206" s="628"/>
      <c r="Y2206" s="281"/>
      <c r="Z2206" s="281"/>
      <c r="AA2206" s="628"/>
      <c r="AB2206" s="628"/>
      <c r="AC2206" s="281"/>
      <c r="AD2206" s="281"/>
      <c r="AE2206" s="60"/>
      <c r="AF2206" s="259"/>
      <c r="AG2206" s="375">
        <f t="shared" si="5560"/>
        <v>27</v>
      </c>
      <c r="AH2206" s="375"/>
      <c r="AI2206" s="375"/>
      <c r="AJ2206" s="388">
        <f t="shared" si="5532"/>
        <v>0</v>
      </c>
      <c r="AK2206" s="379">
        <f t="shared" si="5533"/>
        <v>0</v>
      </c>
      <c r="AL2206" s="380">
        <f t="shared" si="5534"/>
        <v>0</v>
      </c>
      <c r="AM2206" s="292">
        <f t="shared" si="5535"/>
        <v>0</v>
      </c>
      <c r="AN2206" s="388">
        <f t="shared" si="5536"/>
        <v>0</v>
      </c>
      <c r="AO2206" s="379">
        <f t="shared" si="5537"/>
        <v>0</v>
      </c>
      <c r="AP2206" s="380">
        <f t="shared" si="5538"/>
        <v>0</v>
      </c>
      <c r="AQ2206" s="292">
        <f t="shared" si="5539"/>
        <v>0</v>
      </c>
      <c r="AR2206" s="388">
        <f t="shared" si="5540"/>
        <v>0</v>
      </c>
      <c r="AS2206" s="379">
        <f t="shared" si="5541"/>
        <v>0</v>
      </c>
      <c r="AT2206" s="380">
        <f t="shared" si="5542"/>
        <v>0</v>
      </c>
      <c r="AU2206" s="292">
        <f t="shared" si="5543"/>
        <v>0</v>
      </c>
      <c r="AV2206" s="388">
        <f t="shared" si="5544"/>
        <v>0</v>
      </c>
      <c r="AW2206" s="379">
        <f t="shared" si="5545"/>
        <v>0</v>
      </c>
      <c r="AX2206" s="380">
        <f t="shared" si="5546"/>
        <v>0</v>
      </c>
      <c r="AY2206" s="292">
        <f t="shared" si="5547"/>
        <v>0</v>
      </c>
      <c r="AZ2206" s="388">
        <f t="shared" si="5548"/>
        <v>0</v>
      </c>
      <c r="BA2206" s="379">
        <f t="shared" si="5549"/>
        <v>0</v>
      </c>
      <c r="BB2206" s="380">
        <f t="shared" si="5550"/>
        <v>0</v>
      </c>
      <c r="BC2206" s="292">
        <f t="shared" si="5551"/>
        <v>0</v>
      </c>
      <c r="BD2206" s="388">
        <f t="shared" si="5552"/>
        <v>0</v>
      </c>
      <c r="BE2206" s="379">
        <f t="shared" si="5553"/>
        <v>0</v>
      </c>
      <c r="BF2206" s="380">
        <f t="shared" si="5554"/>
        <v>0</v>
      </c>
      <c r="BG2206" s="292">
        <f t="shared" si="5555"/>
        <v>0</v>
      </c>
      <c r="BH2206" s="388">
        <f t="shared" si="5556"/>
        <v>0</v>
      </c>
      <c r="BI2206" s="379">
        <f t="shared" si="5557"/>
        <v>0</v>
      </c>
      <c r="BJ2206" s="380">
        <f t="shared" si="5558"/>
        <v>0</v>
      </c>
      <c r="BK2206" s="292">
        <f t="shared" si="5559"/>
        <v>0</v>
      </c>
      <c r="CD2206" s="299" t="s">
        <v>1917</v>
      </c>
      <c r="CE2206" s="301">
        <f t="shared" ref="CE2206" si="5766">SUM(D2206:D2222)</f>
        <v>0</v>
      </c>
      <c r="CF2206" s="301">
        <f t="shared" ref="CF2206" si="5767">SUM(E2206:E2222)</f>
        <v>0</v>
      </c>
      <c r="CG2206" s="301">
        <f t="shared" ref="CG2206" si="5768">SUM(F2206:F2222)</f>
        <v>0</v>
      </c>
      <c r="CH2206" s="301">
        <f t="shared" ref="CH2206" si="5769">SUM(G2206:G2222)</f>
        <v>0</v>
      </c>
      <c r="CI2206" s="301">
        <f t="shared" ref="CI2206" si="5770">SUM(H2206:H2222)</f>
        <v>0</v>
      </c>
      <c r="CJ2206" s="301">
        <f t="shared" ref="CJ2206" si="5771">SUM(I2206:I2222)</f>
        <v>0</v>
      </c>
      <c r="CK2206" s="301">
        <f t="shared" ref="CK2206" si="5772">SUM(J2206:J2222)</f>
        <v>0</v>
      </c>
      <c r="CL2206" s="301">
        <f t="shared" ref="CL2206" si="5773">SUM(K2206:K2222)</f>
        <v>0</v>
      </c>
      <c r="CM2206" s="301">
        <f t="shared" ref="CM2206" si="5774">SUM(L2206:L2222)</f>
        <v>0</v>
      </c>
      <c r="CN2206" s="301">
        <f t="shared" ref="CN2206" si="5775">SUM(M2206:M2222)</f>
        <v>0</v>
      </c>
      <c r="CO2206" s="301">
        <f t="shared" ref="CO2206" si="5776">SUM(N2206:N2222)</f>
        <v>0</v>
      </c>
      <c r="CP2206" s="301">
        <f t="shared" ref="CP2206" si="5777">SUM(O2206:O2222)</f>
        <v>0</v>
      </c>
      <c r="CQ2206" s="301">
        <f t="shared" ref="CQ2206" si="5778">SUM(P2206:P2222)</f>
        <v>0</v>
      </c>
      <c r="CR2206" s="301">
        <f t="shared" ref="CR2206" si="5779">SUM(Q2206:Q2222)</f>
        <v>0</v>
      </c>
      <c r="CS2206" s="301">
        <f t="shared" ref="CS2206" si="5780">SUM(R2206:R2222)</f>
        <v>0</v>
      </c>
      <c r="CT2206" s="301">
        <f t="shared" ref="CT2206" si="5781">SUM(S2206:S2222)</f>
        <v>0</v>
      </c>
      <c r="CU2206" s="301">
        <f t="shared" ref="CU2206" si="5782">SUM(T2206:T2222)</f>
        <v>0</v>
      </c>
      <c r="CV2206" s="301">
        <f t="shared" ref="CV2206" si="5783">SUM(U2206:U2222)</f>
        <v>0</v>
      </c>
      <c r="CW2206" s="301">
        <f t="shared" ref="CW2206" si="5784">SUM(V2206:V2222)</f>
        <v>0</v>
      </c>
      <c r="CX2206" s="301">
        <f t="shared" ref="CX2206" si="5785">SUM(W2206:W2222)</f>
        <v>0</v>
      </c>
      <c r="CY2206" s="301">
        <f t="shared" ref="CY2206" si="5786">SUM(X2206:X2222)</f>
        <v>0</v>
      </c>
      <c r="CZ2206" s="301">
        <f t="shared" ref="CZ2206" si="5787">SUM(Y2206:Y2222)</f>
        <v>0</v>
      </c>
      <c r="DA2206" s="301">
        <f t="shared" ref="DA2206" si="5788">SUM(Z2206:Z2222)</f>
        <v>0</v>
      </c>
      <c r="DB2206" s="301">
        <f t="shared" ref="DB2206" si="5789">SUM(AA2206:AA2222)</f>
        <v>0</v>
      </c>
      <c r="DC2206" s="301">
        <f t="shared" ref="DC2206" si="5790">SUM(AB2206:AB2222)</f>
        <v>0</v>
      </c>
      <c r="DD2206" s="301">
        <f t="shared" ref="DD2206" si="5791">SUM(AC2206:AC2222)</f>
        <v>0</v>
      </c>
      <c r="DE2206" s="301">
        <f t="shared" ref="DE2206" si="5792">SUM(AD2206:AD2222)</f>
        <v>0</v>
      </c>
      <c r="DF2206" s="301"/>
      <c r="DG2206" s="301"/>
      <c r="DH2206" s="301"/>
      <c r="DJ2206" s="612"/>
      <c r="DK2206" s="613"/>
      <c r="DL2206" s="415" t="s">
        <v>1914</v>
      </c>
      <c r="DM2206" s="416"/>
      <c r="DN2206" s="416"/>
      <c r="DO2206" s="416">
        <f t="shared" ref="DO2206:EO2206" si="5793">SUM(D2194:D2197,D2202:D2204)</f>
        <v>0</v>
      </c>
      <c r="DP2206" s="416">
        <f t="shared" si="5793"/>
        <v>0</v>
      </c>
      <c r="DQ2206" s="416">
        <f t="shared" si="5793"/>
        <v>0</v>
      </c>
      <c r="DR2206" s="416">
        <f t="shared" si="5793"/>
        <v>0</v>
      </c>
      <c r="DS2206" s="416">
        <f t="shared" si="5793"/>
        <v>0</v>
      </c>
      <c r="DT2206" s="416">
        <f t="shared" si="5793"/>
        <v>0</v>
      </c>
      <c r="DU2206" s="416">
        <f t="shared" si="5793"/>
        <v>0</v>
      </c>
      <c r="DV2206" s="416">
        <f t="shared" si="5793"/>
        <v>0</v>
      </c>
      <c r="DW2206" s="416">
        <f t="shared" si="5793"/>
        <v>0</v>
      </c>
      <c r="DX2206" s="416">
        <f t="shared" si="5793"/>
        <v>0</v>
      </c>
      <c r="DY2206" s="416">
        <f t="shared" si="5793"/>
        <v>0</v>
      </c>
      <c r="DZ2206" s="416">
        <f t="shared" si="5793"/>
        <v>0</v>
      </c>
      <c r="EA2206" s="416">
        <f t="shared" si="5793"/>
        <v>0</v>
      </c>
      <c r="EB2206" s="416">
        <f t="shared" si="5793"/>
        <v>0</v>
      </c>
      <c r="EC2206" s="416">
        <f t="shared" si="5793"/>
        <v>0</v>
      </c>
      <c r="ED2206" s="416">
        <f t="shared" si="5793"/>
        <v>0</v>
      </c>
      <c r="EE2206" s="416">
        <f t="shared" si="5793"/>
        <v>0</v>
      </c>
      <c r="EF2206" s="416">
        <f t="shared" si="5793"/>
        <v>0</v>
      </c>
      <c r="EG2206" s="416">
        <f t="shared" si="5793"/>
        <v>0</v>
      </c>
      <c r="EH2206" s="416">
        <f t="shared" si="5793"/>
        <v>0</v>
      </c>
      <c r="EI2206" s="416">
        <f t="shared" si="5793"/>
        <v>0</v>
      </c>
      <c r="EJ2206" s="416">
        <f t="shared" si="5793"/>
        <v>0</v>
      </c>
      <c r="EK2206" s="416">
        <f t="shared" si="5793"/>
        <v>0</v>
      </c>
      <c r="EL2206" s="416">
        <f t="shared" si="5793"/>
        <v>0</v>
      </c>
      <c r="EM2206" s="416">
        <f t="shared" si="5793"/>
        <v>0</v>
      </c>
      <c r="EN2206" s="416">
        <f t="shared" si="5793"/>
        <v>0</v>
      </c>
      <c r="EO2206" s="417">
        <f t="shared" si="5793"/>
        <v>0</v>
      </c>
      <c r="ET2206" s="375"/>
      <c r="EU2206" s="375"/>
      <c r="EV2206" s="375"/>
      <c r="FF2206" s="400"/>
      <c r="FG2206" s="400"/>
      <c r="FH2206" s="400"/>
      <c r="FV2206" s="375"/>
      <c r="FW2206" s="375"/>
      <c r="FX2206" s="375"/>
    </row>
    <row r="2207" spans="1:180" ht="38.25" customHeight="1" x14ac:dyDescent="0.25">
      <c r="A2207" s="183"/>
      <c r="B2207" s="183"/>
      <c r="C2207" s="237" t="s">
        <v>372</v>
      </c>
      <c r="D2207" s="280"/>
      <c r="E2207" s="281"/>
      <c r="F2207" s="281"/>
      <c r="G2207" s="628"/>
      <c r="H2207" s="628"/>
      <c r="I2207" s="281"/>
      <c r="J2207" s="281"/>
      <c r="K2207" s="628"/>
      <c r="L2207" s="628"/>
      <c r="M2207" s="281"/>
      <c r="N2207" s="281"/>
      <c r="O2207" s="628"/>
      <c r="P2207" s="628"/>
      <c r="Q2207" s="281"/>
      <c r="R2207" s="281"/>
      <c r="S2207" s="628"/>
      <c r="T2207" s="628"/>
      <c r="U2207" s="281"/>
      <c r="V2207" s="281"/>
      <c r="W2207" s="628"/>
      <c r="X2207" s="628"/>
      <c r="Y2207" s="281"/>
      <c r="Z2207" s="281"/>
      <c r="AA2207" s="628"/>
      <c r="AB2207" s="628"/>
      <c r="AC2207" s="281"/>
      <c r="AD2207" s="281"/>
      <c r="AE2207" s="60"/>
      <c r="AF2207" s="259"/>
      <c r="AG2207" s="375">
        <f t="shared" si="5560"/>
        <v>27</v>
      </c>
      <c r="AH2207" s="375"/>
      <c r="AI2207" s="375"/>
      <c r="AJ2207" s="388">
        <f t="shared" si="5532"/>
        <v>0</v>
      </c>
      <c r="AK2207" s="379">
        <f t="shared" si="5533"/>
        <v>0</v>
      </c>
      <c r="AL2207" s="380">
        <f t="shared" si="5534"/>
        <v>0</v>
      </c>
      <c r="AM2207" s="292">
        <f t="shared" si="5535"/>
        <v>0</v>
      </c>
      <c r="AN2207" s="388">
        <f t="shared" si="5536"/>
        <v>0</v>
      </c>
      <c r="AO2207" s="379">
        <f t="shared" si="5537"/>
        <v>0</v>
      </c>
      <c r="AP2207" s="380">
        <f t="shared" si="5538"/>
        <v>0</v>
      </c>
      <c r="AQ2207" s="292">
        <f t="shared" si="5539"/>
        <v>0</v>
      </c>
      <c r="AR2207" s="388">
        <f t="shared" si="5540"/>
        <v>0</v>
      </c>
      <c r="AS2207" s="379">
        <f t="shared" si="5541"/>
        <v>0</v>
      </c>
      <c r="AT2207" s="380">
        <f t="shared" si="5542"/>
        <v>0</v>
      </c>
      <c r="AU2207" s="292">
        <f t="shared" si="5543"/>
        <v>0</v>
      </c>
      <c r="AV2207" s="388">
        <f t="shared" si="5544"/>
        <v>0</v>
      </c>
      <c r="AW2207" s="379">
        <f t="shared" si="5545"/>
        <v>0</v>
      </c>
      <c r="AX2207" s="380">
        <f t="shared" si="5546"/>
        <v>0</v>
      </c>
      <c r="AY2207" s="292">
        <f t="shared" si="5547"/>
        <v>0</v>
      </c>
      <c r="AZ2207" s="388">
        <f t="shared" si="5548"/>
        <v>0</v>
      </c>
      <c r="BA2207" s="379">
        <f t="shared" si="5549"/>
        <v>0</v>
      </c>
      <c r="BB2207" s="380">
        <f t="shared" si="5550"/>
        <v>0</v>
      </c>
      <c r="BC2207" s="292">
        <f t="shared" si="5551"/>
        <v>0</v>
      </c>
      <c r="BD2207" s="388">
        <f t="shared" si="5552"/>
        <v>0</v>
      </c>
      <c r="BE2207" s="379">
        <f t="shared" si="5553"/>
        <v>0</v>
      </c>
      <c r="BF2207" s="380">
        <f t="shared" si="5554"/>
        <v>0</v>
      </c>
      <c r="BG2207" s="292">
        <f t="shared" si="5555"/>
        <v>0</v>
      </c>
      <c r="BH2207" s="388">
        <f t="shared" si="5556"/>
        <v>0</v>
      </c>
      <c r="BI2207" s="379">
        <f t="shared" si="5557"/>
        <v>0</v>
      </c>
      <c r="BJ2207" s="380">
        <f t="shared" si="5558"/>
        <v>0</v>
      </c>
      <c r="BK2207" s="292">
        <f t="shared" si="5559"/>
        <v>0</v>
      </c>
      <c r="CD2207" s="299" t="s">
        <v>1910</v>
      </c>
      <c r="CE2207" s="422">
        <f t="shared" ref="CE2207" si="5794">IF(CE2205="NA",COUNTIF(D2206:D2222,"NA"),COUNTIF(D2206:D2222,"NS"))</f>
        <v>0</v>
      </c>
      <c r="CF2207" s="422">
        <f t="shared" ref="CF2207" si="5795">IF(CF2205="NA",COUNTIF(E2206:E2222,"NA"),COUNTIF(E2206:E2222,"NS"))</f>
        <v>0</v>
      </c>
      <c r="CG2207" s="422">
        <f t="shared" ref="CG2207" si="5796">IF(CG2205="NA",COUNTIF(F2206:F2222,"NA"),COUNTIF(F2206:F2222,"NS"))</f>
        <v>0</v>
      </c>
      <c r="CH2207" s="422">
        <f t="shared" ref="CH2207" si="5797">IF(CH2205="NA",COUNTIF(G2206:G2222,"NA"),COUNTIF(G2206:G2222,"NS"))</f>
        <v>0</v>
      </c>
      <c r="CI2207" s="422">
        <f t="shared" ref="CI2207" si="5798">IF(CI2205="NA",COUNTIF(H2206:H2222,"NA"),COUNTIF(H2206:H2222,"NS"))</f>
        <v>0</v>
      </c>
      <c r="CJ2207" s="422">
        <f t="shared" ref="CJ2207" si="5799">IF(CJ2205="NA",COUNTIF(I2206:I2222,"NA"),COUNTIF(I2206:I2222,"NS"))</f>
        <v>0</v>
      </c>
      <c r="CK2207" s="422">
        <f t="shared" ref="CK2207" si="5800">IF(CK2205="NA",COUNTIF(J2206:J2222,"NA"),COUNTIF(J2206:J2222,"NS"))</f>
        <v>0</v>
      </c>
      <c r="CL2207" s="422">
        <f t="shared" ref="CL2207" si="5801">IF(CL2205="NA",COUNTIF(K2206:K2222,"NA"),COUNTIF(K2206:K2222,"NS"))</f>
        <v>0</v>
      </c>
      <c r="CM2207" s="422">
        <f t="shared" ref="CM2207" si="5802">IF(CM2205="NA",COUNTIF(L2206:L2222,"NA"),COUNTIF(L2206:L2222,"NS"))</f>
        <v>0</v>
      </c>
      <c r="CN2207" s="422">
        <f t="shared" ref="CN2207" si="5803">IF(CN2205="NA",COUNTIF(M2206:M2222,"NA"),COUNTIF(M2206:M2222,"NS"))</f>
        <v>0</v>
      </c>
      <c r="CO2207" s="422">
        <f t="shared" ref="CO2207" si="5804">IF(CO2205="NA",COUNTIF(N2206:N2222,"NA"),COUNTIF(N2206:N2222,"NS"))</f>
        <v>0</v>
      </c>
      <c r="CP2207" s="422">
        <f t="shared" ref="CP2207" si="5805">IF(CP2205="NA",COUNTIF(O2206:O2222,"NA"),COUNTIF(O2206:O2222,"NS"))</f>
        <v>0</v>
      </c>
      <c r="CQ2207" s="422">
        <f t="shared" ref="CQ2207" si="5806">IF(CQ2205="NA",COUNTIF(P2206:P2222,"NA"),COUNTIF(P2206:P2222,"NS"))</f>
        <v>0</v>
      </c>
      <c r="CR2207" s="422">
        <f t="shared" ref="CR2207" si="5807">IF(CR2205="NA",COUNTIF(Q2206:Q2222,"NA"),COUNTIF(Q2206:Q2222,"NS"))</f>
        <v>0</v>
      </c>
      <c r="CS2207" s="422">
        <f t="shared" ref="CS2207" si="5808">IF(CS2205="NA",COUNTIF(R2206:R2222,"NA"),COUNTIF(R2206:R2222,"NS"))</f>
        <v>0</v>
      </c>
      <c r="CT2207" s="422">
        <f t="shared" ref="CT2207" si="5809">IF(CT2205="NA",COUNTIF(S2206:S2222,"NA"),COUNTIF(S2206:S2222,"NS"))</f>
        <v>0</v>
      </c>
      <c r="CU2207" s="422">
        <f t="shared" ref="CU2207" si="5810">IF(CU2205="NA",COUNTIF(T2206:T2222,"NA"),COUNTIF(T2206:T2222,"NS"))</f>
        <v>0</v>
      </c>
      <c r="CV2207" s="422">
        <f t="shared" ref="CV2207" si="5811">IF(CV2205="NA",COUNTIF(U2206:U2222,"NA"),COUNTIF(U2206:U2222,"NS"))</f>
        <v>0</v>
      </c>
      <c r="CW2207" s="422">
        <f t="shared" ref="CW2207" si="5812">IF(CW2205="NA",COUNTIF(V2206:V2222,"NA"),COUNTIF(V2206:V2222,"NS"))</f>
        <v>0</v>
      </c>
      <c r="CX2207" s="422">
        <f t="shared" ref="CX2207" si="5813">IF(CX2205="NA",COUNTIF(W2206:W2222,"NA"),COUNTIF(W2206:W2222,"NS"))</f>
        <v>0</v>
      </c>
      <c r="CY2207" s="422">
        <f t="shared" ref="CY2207" si="5814">IF(CY2205="NA",COUNTIF(X2206:X2222,"NA"),COUNTIF(X2206:X2222,"NS"))</f>
        <v>0</v>
      </c>
      <c r="CZ2207" s="422">
        <f t="shared" ref="CZ2207" si="5815">IF(CZ2205="NA",COUNTIF(Y2206:Y2222,"NA"),COUNTIF(Y2206:Y2222,"NS"))</f>
        <v>0</v>
      </c>
      <c r="DA2207" s="422">
        <f t="shared" ref="DA2207" si="5816">IF(DA2205="NA",COUNTIF(Z2206:Z2222,"NA"),COUNTIF(Z2206:Z2222,"NS"))</f>
        <v>0</v>
      </c>
      <c r="DB2207" s="422">
        <f t="shared" ref="DB2207" si="5817">IF(DB2205="NA",COUNTIF(AA2206:AA2222,"NA"),COUNTIF(AA2206:AA2222,"NS"))</f>
        <v>0</v>
      </c>
      <c r="DC2207" s="422">
        <f t="shared" ref="DC2207" si="5818">IF(DC2205="NA",COUNTIF(AB2206:AB2222,"NA"),COUNTIF(AB2206:AB2222,"NS"))</f>
        <v>0</v>
      </c>
      <c r="DD2207" s="422">
        <f t="shared" ref="DD2207" si="5819">IF(DD2205="NA",COUNTIF(AC2206:AC2222,"NA"),COUNTIF(AC2206:AC2222,"NS"))</f>
        <v>0</v>
      </c>
      <c r="DE2207" s="422">
        <f t="shared" ref="DE2207" si="5820">IF(DE2205="NA",COUNTIF(AD2206:AD2222,"NA"),COUNTIF(AD2206:AD2222,"NS"))</f>
        <v>0</v>
      </c>
      <c r="DF2207" s="300"/>
      <c r="DG2207" s="300"/>
      <c r="DH2207" s="300"/>
      <c r="DJ2207" s="616"/>
      <c r="DK2207" s="617"/>
      <c r="DL2207" s="415" t="s">
        <v>1919</v>
      </c>
      <c r="DM2207" s="298"/>
      <c r="DN2207" s="298"/>
      <c r="DO2207" s="298">
        <f t="shared" ref="DO2207:EC2207" si="5821">IF(OR(AND(DO2204="NS",DO2205=6),AND(DO2204="NA")),0,IF(OR(AND(IF(DO2204="NS",1,DO2204)&gt;DO2206*0.25,DO2205=0),AND(DO2204&gt;0,OR(DO2205=6,DO2206=0)),AND(DO2204&gt;0,DO2205=0,DO2206=0),AND(DO2204="NS",DO2205=0,DO2206=0)),1,0))</f>
        <v>0</v>
      </c>
      <c r="DP2207" s="298">
        <f t="shared" si="5821"/>
        <v>0</v>
      </c>
      <c r="DQ2207" s="298">
        <f t="shared" si="5821"/>
        <v>0</v>
      </c>
      <c r="DR2207" s="298">
        <f t="shared" si="5821"/>
        <v>0</v>
      </c>
      <c r="DS2207" s="298">
        <f t="shared" si="5821"/>
        <v>0</v>
      </c>
      <c r="DT2207" s="298">
        <f t="shared" si="5821"/>
        <v>0</v>
      </c>
      <c r="DU2207" s="298">
        <f t="shared" si="5821"/>
        <v>0</v>
      </c>
      <c r="DV2207" s="298">
        <f t="shared" si="5821"/>
        <v>0</v>
      </c>
      <c r="DW2207" s="298">
        <f t="shared" si="5821"/>
        <v>0</v>
      </c>
      <c r="DX2207" s="298">
        <f t="shared" si="5821"/>
        <v>0</v>
      </c>
      <c r="DY2207" s="298">
        <f t="shared" si="5821"/>
        <v>0</v>
      </c>
      <c r="DZ2207" s="298">
        <f t="shared" si="5821"/>
        <v>0</v>
      </c>
      <c r="EA2207" s="298">
        <f t="shared" si="5821"/>
        <v>0</v>
      </c>
      <c r="EB2207" s="298">
        <f t="shared" si="5821"/>
        <v>0</v>
      </c>
      <c r="EC2207" s="298">
        <f t="shared" si="5821"/>
        <v>0</v>
      </c>
      <c r="ED2207" s="298">
        <f>IF(OR(AND(ED2204="NS",ED2205=6),AND(ED2204="NA")),0,IF(OR(AND(IF(ED2204="NS",1,ED2204)&gt;ED2206*0.25,ED2205=0),AND(ED2204&gt;0,OR(ED2205=6,ED2206=0)),AND(ED2204&gt;0,ED2205=0,ED2206=0),AND(ED2204="NS",ED2205=0,ED2206=0)),1,0))</f>
        <v>0</v>
      </c>
      <c r="EE2207" s="298">
        <f t="shared" ref="EE2207:EO2207" si="5822">IF(OR(AND(EE2204="NS",EE2205=6),AND(EE2204="NA")),0,IF(OR(AND(IF(EE2204="NS",1,EE2204)&gt;EE2206*0.25,EE2205=0),AND(EE2204&gt;0,OR(EE2205=6,EE2206=0)),AND(EE2204&gt;0,EE2205=0,EE2206=0),AND(EE2204="NS",EE2205=0,EE2206=0)),1,0))</f>
        <v>0</v>
      </c>
      <c r="EF2207" s="298">
        <f t="shared" si="5822"/>
        <v>0</v>
      </c>
      <c r="EG2207" s="298">
        <f t="shared" si="5822"/>
        <v>0</v>
      </c>
      <c r="EH2207" s="298">
        <f t="shared" si="5822"/>
        <v>0</v>
      </c>
      <c r="EI2207" s="298">
        <f t="shared" si="5822"/>
        <v>0</v>
      </c>
      <c r="EJ2207" s="298">
        <f t="shared" si="5822"/>
        <v>0</v>
      </c>
      <c r="EK2207" s="298">
        <f t="shared" si="5822"/>
        <v>0</v>
      </c>
      <c r="EL2207" s="298">
        <f t="shared" si="5822"/>
        <v>0</v>
      </c>
      <c r="EM2207" s="298">
        <f t="shared" si="5822"/>
        <v>0</v>
      </c>
      <c r="EN2207" s="298">
        <f t="shared" si="5822"/>
        <v>0</v>
      </c>
      <c r="EO2207" s="302">
        <f t="shared" si="5822"/>
        <v>0</v>
      </c>
      <c r="EP2207" s="377">
        <f>SUM(DO2207:EO2207)</f>
        <v>0</v>
      </c>
      <c r="ET2207" s="375"/>
      <c r="EU2207" s="375"/>
      <c r="EV2207" s="375"/>
      <c r="FF2207" s="400"/>
      <c r="FG2207" s="400"/>
      <c r="FH2207" s="400"/>
      <c r="FV2207" s="375"/>
      <c r="FW2207" s="375"/>
      <c r="FX2207" s="375"/>
    </row>
    <row r="2208" spans="1:180" ht="38.25" customHeight="1" x14ac:dyDescent="0.25">
      <c r="A2208" s="183"/>
      <c r="B2208" s="183"/>
      <c r="C2208" s="237" t="s">
        <v>373</v>
      </c>
      <c r="D2208" s="280"/>
      <c r="E2208" s="281"/>
      <c r="F2208" s="281"/>
      <c r="G2208" s="628"/>
      <c r="H2208" s="628"/>
      <c r="I2208" s="281"/>
      <c r="J2208" s="281"/>
      <c r="K2208" s="628"/>
      <c r="L2208" s="628"/>
      <c r="M2208" s="281"/>
      <c r="N2208" s="281"/>
      <c r="O2208" s="628"/>
      <c r="P2208" s="628"/>
      <c r="Q2208" s="281"/>
      <c r="R2208" s="281"/>
      <c r="S2208" s="628"/>
      <c r="T2208" s="628"/>
      <c r="U2208" s="281"/>
      <c r="V2208" s="281"/>
      <c r="W2208" s="628"/>
      <c r="X2208" s="628"/>
      <c r="Y2208" s="281"/>
      <c r="Z2208" s="281"/>
      <c r="AA2208" s="628"/>
      <c r="AB2208" s="628"/>
      <c r="AC2208" s="281"/>
      <c r="AD2208" s="281"/>
      <c r="AE2208" s="60"/>
      <c r="AF2208" s="259"/>
      <c r="AG2208" s="375">
        <f t="shared" si="5560"/>
        <v>27</v>
      </c>
      <c r="AH2208" s="375"/>
      <c r="AI2208" s="375"/>
      <c r="AJ2208" s="388">
        <f t="shared" si="5532"/>
        <v>0</v>
      </c>
      <c r="AK2208" s="379">
        <f t="shared" si="5533"/>
        <v>0</v>
      </c>
      <c r="AL2208" s="380">
        <f t="shared" si="5534"/>
        <v>0</v>
      </c>
      <c r="AM2208" s="292">
        <f t="shared" si="5535"/>
        <v>0</v>
      </c>
      <c r="AN2208" s="388">
        <f t="shared" si="5536"/>
        <v>0</v>
      </c>
      <c r="AO2208" s="379">
        <f t="shared" si="5537"/>
        <v>0</v>
      </c>
      <c r="AP2208" s="380">
        <f t="shared" si="5538"/>
        <v>0</v>
      </c>
      <c r="AQ2208" s="292">
        <f t="shared" si="5539"/>
        <v>0</v>
      </c>
      <c r="AR2208" s="388">
        <f t="shared" si="5540"/>
        <v>0</v>
      </c>
      <c r="AS2208" s="379">
        <f t="shared" si="5541"/>
        <v>0</v>
      </c>
      <c r="AT2208" s="380">
        <f t="shared" si="5542"/>
        <v>0</v>
      </c>
      <c r="AU2208" s="292">
        <f t="shared" si="5543"/>
        <v>0</v>
      </c>
      <c r="AV2208" s="388">
        <f t="shared" si="5544"/>
        <v>0</v>
      </c>
      <c r="AW2208" s="379">
        <f t="shared" si="5545"/>
        <v>0</v>
      </c>
      <c r="AX2208" s="380">
        <f t="shared" si="5546"/>
        <v>0</v>
      </c>
      <c r="AY2208" s="292">
        <f t="shared" si="5547"/>
        <v>0</v>
      </c>
      <c r="AZ2208" s="388">
        <f t="shared" si="5548"/>
        <v>0</v>
      </c>
      <c r="BA2208" s="379">
        <f t="shared" si="5549"/>
        <v>0</v>
      </c>
      <c r="BB2208" s="380">
        <f t="shared" si="5550"/>
        <v>0</v>
      </c>
      <c r="BC2208" s="292">
        <f t="shared" si="5551"/>
        <v>0</v>
      </c>
      <c r="BD2208" s="388">
        <f t="shared" si="5552"/>
        <v>0</v>
      </c>
      <c r="BE2208" s="379">
        <f t="shared" si="5553"/>
        <v>0</v>
      </c>
      <c r="BF2208" s="380">
        <f t="shared" si="5554"/>
        <v>0</v>
      </c>
      <c r="BG2208" s="292">
        <f t="shared" si="5555"/>
        <v>0</v>
      </c>
      <c r="BH2208" s="388">
        <f t="shared" si="5556"/>
        <v>0</v>
      </c>
      <c r="BI2208" s="379">
        <f t="shared" si="5557"/>
        <v>0</v>
      </c>
      <c r="BJ2208" s="380">
        <f t="shared" si="5558"/>
        <v>0</v>
      </c>
      <c r="BK2208" s="292">
        <f t="shared" si="5559"/>
        <v>0</v>
      </c>
      <c r="CD2208" s="299" t="s">
        <v>1918</v>
      </c>
      <c r="CE2208" s="425">
        <f t="shared" ref="CE2208:DD2208" si="5823">IF(OR(AND(CE2205=0,CE2207&gt;0),AND(CE2205="NS",CE2206&gt;0),AND(CE2205="NS",CE2206=0,CE2207=0)),1,IF(OR(AND(CE2207&gt;=2,CE2206&lt;CE2205),AND(CE2205="NS",CE2206=0,CE2207&gt;0),OR(CE2205=CE2206,AND(CE2205="",CE2207=0,CE2206=0))),0,1))</f>
        <v>0</v>
      </c>
      <c r="CF2208" s="425">
        <f t="shared" si="5823"/>
        <v>0</v>
      </c>
      <c r="CG2208" s="425">
        <f t="shared" si="5823"/>
        <v>0</v>
      </c>
      <c r="CH2208" s="425">
        <f t="shared" si="5823"/>
        <v>0</v>
      </c>
      <c r="CI2208" s="425">
        <f t="shared" si="5823"/>
        <v>0</v>
      </c>
      <c r="CJ2208" s="425">
        <f t="shared" si="5823"/>
        <v>0</v>
      </c>
      <c r="CK2208" s="425">
        <f t="shared" si="5823"/>
        <v>0</v>
      </c>
      <c r="CL2208" s="425">
        <f t="shared" si="5823"/>
        <v>0</v>
      </c>
      <c r="CM2208" s="425">
        <f t="shared" si="5823"/>
        <v>0</v>
      </c>
      <c r="CN2208" s="425">
        <f t="shared" si="5823"/>
        <v>0</v>
      </c>
      <c r="CO2208" s="425">
        <f t="shared" si="5823"/>
        <v>0</v>
      </c>
      <c r="CP2208" s="425">
        <f t="shared" si="5823"/>
        <v>0</v>
      </c>
      <c r="CQ2208" s="425">
        <f t="shared" si="5823"/>
        <v>0</v>
      </c>
      <c r="CR2208" s="425">
        <f t="shared" si="5823"/>
        <v>0</v>
      </c>
      <c r="CS2208" s="425">
        <f t="shared" si="5823"/>
        <v>0</v>
      </c>
      <c r="CT2208" s="425">
        <f t="shared" si="5823"/>
        <v>0</v>
      </c>
      <c r="CU2208" s="425">
        <f t="shared" si="5823"/>
        <v>0</v>
      </c>
      <c r="CV2208" s="425">
        <f t="shared" si="5823"/>
        <v>0</v>
      </c>
      <c r="CW2208" s="425">
        <f t="shared" si="5823"/>
        <v>0</v>
      </c>
      <c r="CX2208" s="425">
        <f t="shared" si="5823"/>
        <v>0</v>
      </c>
      <c r="CY2208" s="425">
        <f t="shared" si="5823"/>
        <v>0</v>
      </c>
      <c r="CZ2208" s="425">
        <f t="shared" si="5823"/>
        <v>0</v>
      </c>
      <c r="DA2208" s="425">
        <f t="shared" si="5823"/>
        <v>0</v>
      </c>
      <c r="DB2208" s="425">
        <f t="shared" si="5823"/>
        <v>0</v>
      </c>
      <c r="DC2208" s="425">
        <f t="shared" si="5823"/>
        <v>0</v>
      </c>
      <c r="DD2208" s="425">
        <f t="shared" si="5823"/>
        <v>0</v>
      </c>
      <c r="DE2208" s="425">
        <f t="shared" ref="DE2208" si="5824">IF(OR(AND(DE2205=0,DE2207&gt;0),AND(DE2205="NS",DE2206&gt;0),AND(DE2205="NS",DE2206=0,DE2207=0)),1,IF(OR(AND(DE2207&gt;=2,DE2206&lt;DE2205),AND(DE2205="NS",DE2206=0,DE2207&gt;0),OR(DE2205=DE2206,AND(DE2205="",DE2207=0,DE2206=0))),0,1))</f>
        <v>0</v>
      </c>
      <c r="DF2208" s="302"/>
      <c r="DG2208" s="302"/>
      <c r="DH2208" s="302"/>
      <c r="DI2208" s="400">
        <f>SUM(CE2208:DH2208)</f>
        <v>0</v>
      </c>
      <c r="DJ2208" s="616"/>
      <c r="DK2208" s="617"/>
      <c r="DL2208" s="415"/>
      <c r="DM2208" s="416"/>
      <c r="DN2208" s="416"/>
      <c r="DO2208" s="416"/>
      <c r="DP2208" s="416"/>
      <c r="DQ2208" s="416"/>
      <c r="DR2208" s="416"/>
      <c r="DS2208" s="416"/>
      <c r="DT2208" s="416"/>
      <c r="DU2208" s="416"/>
      <c r="DV2208" s="416"/>
      <c r="DW2208" s="416"/>
      <c r="DX2208" s="416"/>
      <c r="DY2208" s="416"/>
      <c r="DZ2208" s="416"/>
      <c r="EA2208" s="416"/>
      <c r="EB2208" s="416"/>
      <c r="EC2208" s="416"/>
      <c r="ED2208" s="416"/>
      <c r="EE2208" s="416"/>
      <c r="EF2208" s="416"/>
      <c r="EG2208" s="416"/>
      <c r="EH2208" s="416"/>
      <c r="EI2208" s="416"/>
      <c r="EJ2208" s="416"/>
      <c r="EK2208" s="416"/>
      <c r="EL2208" s="416"/>
      <c r="EM2208" s="416"/>
      <c r="EN2208" s="416"/>
      <c r="EO2208" s="417"/>
      <c r="ET2208" s="375"/>
      <c r="EU2208" s="375"/>
      <c r="EV2208" s="375"/>
      <c r="FF2208" s="400"/>
      <c r="FG2208" s="400"/>
      <c r="FH2208" s="400"/>
      <c r="FV2208" s="375"/>
      <c r="FW2208" s="375"/>
      <c r="FX2208" s="375"/>
    </row>
    <row r="2209" spans="1:180" ht="38.25" customHeight="1" x14ac:dyDescent="0.25">
      <c r="A2209" s="183"/>
      <c r="B2209" s="183"/>
      <c r="C2209" s="237" t="s">
        <v>374</v>
      </c>
      <c r="D2209" s="280"/>
      <c r="E2209" s="281"/>
      <c r="F2209" s="281"/>
      <c r="G2209" s="628"/>
      <c r="H2209" s="628"/>
      <c r="I2209" s="281"/>
      <c r="J2209" s="281"/>
      <c r="K2209" s="628"/>
      <c r="L2209" s="628"/>
      <c r="M2209" s="281"/>
      <c r="N2209" s="281"/>
      <c r="O2209" s="628"/>
      <c r="P2209" s="628"/>
      <c r="Q2209" s="281"/>
      <c r="R2209" s="281"/>
      <c r="S2209" s="628"/>
      <c r="T2209" s="628"/>
      <c r="U2209" s="281"/>
      <c r="V2209" s="281"/>
      <c r="W2209" s="628"/>
      <c r="X2209" s="628"/>
      <c r="Y2209" s="281"/>
      <c r="Z2209" s="281"/>
      <c r="AA2209" s="628"/>
      <c r="AB2209" s="628"/>
      <c r="AC2209" s="281"/>
      <c r="AD2209" s="281"/>
      <c r="AE2209" s="60"/>
      <c r="AF2209" s="259"/>
      <c r="AG2209" s="375">
        <f t="shared" si="5560"/>
        <v>27</v>
      </c>
      <c r="AH2209" s="375"/>
      <c r="AI2209" s="375"/>
      <c r="AJ2209" s="388">
        <f t="shared" ref="AJ2209:AJ2240" si="5825">D2209</f>
        <v>0</v>
      </c>
      <c r="AK2209" s="379">
        <f t="shared" ref="AK2209:AK2240" si="5826">COUNTIF(E2209:F2209,"ns")</f>
        <v>0</v>
      </c>
      <c r="AL2209" s="380">
        <f t="shared" ref="AL2209:AL2240" si="5827">SUM(E2209:F2209)</f>
        <v>0</v>
      </c>
      <c r="AM2209" s="292">
        <f t="shared" ref="AM2209:AM2240" si="5828">IF($AG$2175=$AH$2175,0,IF(OR(AND(AJ2209=0,AK2209&gt;0),AND(AJ2209="ns",AL2209&gt;0),AND(AJ2209="ns",AK2209=0,AL2209=0)),1,IF(OR(AND(AJ2209&gt;0,AK2209=2),AND(AJ2209="ns",AK2209=2),AND(AJ2209="ns",AL2209=0,AK2209&gt;0),AJ2209=AL2209),0,1)))</f>
        <v>0</v>
      </c>
      <c r="AN2209" s="388">
        <f t="shared" ref="AN2209:AN2240" si="5829">G2209</f>
        <v>0</v>
      </c>
      <c r="AO2209" s="379">
        <f t="shared" ref="AO2209:AO2240" si="5830">COUNTIF(I2209:J2209,"ns")</f>
        <v>0</v>
      </c>
      <c r="AP2209" s="380">
        <f t="shared" ref="AP2209:AP2240" si="5831">SUM(I2209:J2209)</f>
        <v>0</v>
      </c>
      <c r="AQ2209" s="292">
        <f t="shared" ref="AQ2209:AQ2240" si="5832">IF($AG$2175=$AH$2175,0,IF(OR(AND(AN2209=0,AO2209&gt;0),AND(AN2209="ns",AP2209&gt;0),AND(AN2209="ns",AO2209=0,AP2209=0)),1,IF(OR(AND(AN2209&gt;0,AO2209=2),AND(AN2209="ns",AO2209=2),AND(AN2209="ns",AP2209=0,AO2209&gt;0),AN2209=AP2209),0,1)))</f>
        <v>0</v>
      </c>
      <c r="AR2209" s="388">
        <f t="shared" ref="AR2209:AR2240" si="5833">K2209</f>
        <v>0</v>
      </c>
      <c r="AS2209" s="379">
        <f t="shared" ref="AS2209:AS2240" si="5834">COUNTIF(M2209:N2209,"ns")</f>
        <v>0</v>
      </c>
      <c r="AT2209" s="380">
        <f t="shared" ref="AT2209:AT2240" si="5835">SUM(M2209:N2209)</f>
        <v>0</v>
      </c>
      <c r="AU2209" s="292">
        <f t="shared" ref="AU2209:AU2240" si="5836">IF($AG$2175=$AH$2175,0,IF(OR(AND(AR2209=0,AS2209&gt;0),AND(AR2209="ns",AT2209&gt;0),AND(AR2209="ns",AS2209=0,AT2209=0)),1,IF(OR(AND(AR2209&gt;0,AS2209=2),AND(AR2209="ns",AS2209=2),AND(AR2209="ns",AT2209=0,AS2209&gt;0),AR2209=AT2209),0,1)))</f>
        <v>0</v>
      </c>
      <c r="AV2209" s="388">
        <f t="shared" ref="AV2209:AV2240" si="5837">O2209</f>
        <v>0</v>
      </c>
      <c r="AW2209" s="379">
        <f t="shared" ref="AW2209:AW2240" si="5838">COUNTIF(Q2209:R2209,"ns")</f>
        <v>0</v>
      </c>
      <c r="AX2209" s="380">
        <f t="shared" ref="AX2209:AX2240" si="5839">SUM(Q2209:R2209)</f>
        <v>0</v>
      </c>
      <c r="AY2209" s="292">
        <f t="shared" ref="AY2209:AY2240" si="5840">IF($AG$2175=$AH$2175,0,IF(OR(AND(AV2209=0,AW2209&gt;0),AND(AV2209="ns",AX2209&gt;0),AND(AV2209="ns",AW2209=0,AX2209=0)),1,IF(OR(AND(AV2209&gt;0,AW2209=2),AND(AV2209="ns",AW2209=2),AND(AV2209="ns",AX2209=0,AW2209&gt;0),AV2209=AX2209),0,1)))</f>
        <v>0</v>
      </c>
      <c r="AZ2209" s="388">
        <f t="shared" ref="AZ2209:AZ2240" si="5841">S2209</f>
        <v>0</v>
      </c>
      <c r="BA2209" s="379">
        <f t="shared" ref="BA2209:BA2240" si="5842">COUNTIF(U2209:V2209,"ns")</f>
        <v>0</v>
      </c>
      <c r="BB2209" s="380">
        <f t="shared" ref="BB2209:BB2240" si="5843">SUM(U2209:V2209)</f>
        <v>0</v>
      </c>
      <c r="BC2209" s="292">
        <f t="shared" ref="BC2209:BC2240" si="5844">IF($AG$2175=$AH$2175,0,IF(OR(AND(AZ2209=0,BA2209&gt;0),AND(AZ2209="ns",BB2209&gt;0),AND(AZ2209="ns",BA2209=0,BB2209=0)),1,IF(OR(AND(AZ2209&gt;0,BA2209=2),AND(AZ2209="ns",BA2209=2),AND(AZ2209="ns",BB2209=0,BA2209&gt;0),AZ2209=BB2209),0,1)))</f>
        <v>0</v>
      </c>
      <c r="BD2209" s="388">
        <f t="shared" ref="BD2209:BD2240" si="5845">W2209</f>
        <v>0</v>
      </c>
      <c r="BE2209" s="379">
        <f t="shared" ref="BE2209:BE2240" si="5846">COUNTIF(Y2209:Z2209,"ns")</f>
        <v>0</v>
      </c>
      <c r="BF2209" s="380">
        <f t="shared" ref="BF2209:BF2240" si="5847">SUM(Y2209:Z2209)</f>
        <v>0</v>
      </c>
      <c r="BG2209" s="292">
        <f t="shared" ref="BG2209:BG2240" si="5848">IF($AG$2175=$AH$2175,0,IF(OR(AND(BD2209=0,BE2209&gt;0),AND(BD2209="ns",BF2209&gt;0),AND(BD2209="ns",BE2209=0,BF2209=0)),1,IF(OR(AND(BD2209&gt;0,BE2209=2),AND(BD2209="ns",BE2209=2),AND(BD2209="ns",BF2209=0,BE2209&gt;0),BD2209=BF2209),0,1)))</f>
        <v>0</v>
      </c>
      <c r="BH2209" s="388">
        <f t="shared" ref="BH2209:BH2240" si="5849">AA2209</f>
        <v>0</v>
      </c>
      <c r="BI2209" s="379">
        <f t="shared" ref="BI2209:BI2240" si="5850">COUNTIF(AC2209:AD2209,"ns")</f>
        <v>0</v>
      </c>
      <c r="BJ2209" s="380">
        <f t="shared" ref="BJ2209:BJ2240" si="5851">SUM(AC2209:AD2209)</f>
        <v>0</v>
      </c>
      <c r="BK2209" s="292">
        <f t="shared" ref="BK2209:BK2240" si="5852">IF($AG$2175=$AH$2175,0,IF(OR(AND(BH2209=0,BI2209&gt;0),AND(BH2209="ns",BJ2209&gt;0),AND(BH2209="ns",BI2209=0,BJ2209=0)),1,IF(OR(AND(BH2209&gt;0,BI2209=2),AND(BH2209="ns",BI2209=2),AND(BH2209="ns",BJ2209=0,BI2209&gt;0),BH2209=BJ2209),0,1)))</f>
        <v>0</v>
      </c>
      <c r="CD2209" s="303"/>
      <c r="CE2209" s="311"/>
      <c r="CF2209" s="311"/>
      <c r="CG2209" s="311"/>
      <c r="CH2209" s="311"/>
      <c r="CI2209" s="311"/>
      <c r="CJ2209" s="311"/>
      <c r="CK2209" s="311"/>
      <c r="CL2209" s="311"/>
      <c r="CM2209" s="311"/>
      <c r="CN2209" s="311"/>
      <c r="CO2209" s="311"/>
      <c r="CP2209" s="311"/>
      <c r="CQ2209" s="311"/>
      <c r="CR2209" s="311"/>
      <c r="CS2209" s="311"/>
      <c r="CT2209" s="311"/>
      <c r="CU2209" s="311"/>
      <c r="CV2209" s="311"/>
      <c r="CW2209" s="311"/>
      <c r="CX2209" s="311"/>
      <c r="CY2209" s="311"/>
      <c r="CZ2209" s="311"/>
      <c r="DA2209" s="311"/>
      <c r="DB2209" s="311"/>
      <c r="DC2209" s="311"/>
      <c r="DD2209" s="311"/>
      <c r="DE2209" s="311"/>
      <c r="DF2209" s="305"/>
      <c r="DG2209" s="305"/>
      <c r="DH2209" s="305"/>
      <c r="DJ2209" s="616"/>
      <c r="DK2209" s="617"/>
      <c r="DL2209" s="415"/>
      <c r="DM2209" s="416"/>
      <c r="DN2209" s="416"/>
      <c r="DO2209" s="416"/>
      <c r="DP2209" s="416"/>
      <c r="DQ2209" s="416"/>
      <c r="DR2209" s="416"/>
      <c r="DS2209" s="416"/>
      <c r="DT2209" s="416"/>
      <c r="DU2209" s="416"/>
      <c r="DV2209" s="416"/>
      <c r="DW2209" s="416"/>
      <c r="DX2209" s="416"/>
      <c r="DY2209" s="416"/>
      <c r="DZ2209" s="416"/>
      <c r="EA2209" s="416"/>
      <c r="EB2209" s="416"/>
      <c r="EC2209" s="416"/>
      <c r="ED2209" s="416"/>
      <c r="EE2209" s="416"/>
      <c r="EF2209" s="416"/>
      <c r="EG2209" s="416"/>
      <c r="EH2209" s="416"/>
      <c r="EI2209" s="416"/>
      <c r="EJ2209" s="416"/>
      <c r="EK2209" s="416"/>
      <c r="EL2209" s="416"/>
      <c r="EM2209" s="416"/>
      <c r="EN2209" s="416"/>
      <c r="EO2209" s="417"/>
      <c r="ET2209" s="375"/>
      <c r="EU2209" s="375"/>
      <c r="EV2209" s="375"/>
      <c r="FF2209" s="400"/>
      <c r="FG2209" s="400"/>
      <c r="FH2209" s="400"/>
      <c r="FV2209" s="375"/>
      <c r="FW2209" s="375"/>
      <c r="FX2209" s="375"/>
    </row>
    <row r="2210" spans="1:180" ht="38.25" customHeight="1" x14ac:dyDescent="0.25">
      <c r="A2210" s="183"/>
      <c r="B2210" s="183"/>
      <c r="C2210" s="237" t="s">
        <v>375</v>
      </c>
      <c r="D2210" s="280"/>
      <c r="E2210" s="281"/>
      <c r="F2210" s="281"/>
      <c r="G2210" s="628"/>
      <c r="H2210" s="628"/>
      <c r="I2210" s="281"/>
      <c r="J2210" s="281"/>
      <c r="K2210" s="628"/>
      <c r="L2210" s="628"/>
      <c r="M2210" s="281"/>
      <c r="N2210" s="281"/>
      <c r="O2210" s="628"/>
      <c r="P2210" s="628"/>
      <c r="Q2210" s="281"/>
      <c r="R2210" s="281"/>
      <c r="S2210" s="628"/>
      <c r="T2210" s="628"/>
      <c r="U2210" s="281"/>
      <c r="V2210" s="281"/>
      <c r="W2210" s="628"/>
      <c r="X2210" s="628"/>
      <c r="Y2210" s="281"/>
      <c r="Z2210" s="281"/>
      <c r="AA2210" s="628"/>
      <c r="AB2210" s="628"/>
      <c r="AC2210" s="281"/>
      <c r="AD2210" s="281"/>
      <c r="AE2210" s="60"/>
      <c r="AF2210" s="259"/>
      <c r="AG2210" s="375">
        <f t="shared" si="5560"/>
        <v>27</v>
      </c>
      <c r="AH2210" s="375"/>
      <c r="AI2210" s="375"/>
      <c r="AJ2210" s="388">
        <f t="shared" si="5825"/>
        <v>0</v>
      </c>
      <c r="AK2210" s="379">
        <f t="shared" si="5826"/>
        <v>0</v>
      </c>
      <c r="AL2210" s="380">
        <f t="shared" si="5827"/>
        <v>0</v>
      </c>
      <c r="AM2210" s="292">
        <f t="shared" si="5828"/>
        <v>0</v>
      </c>
      <c r="AN2210" s="388">
        <f t="shared" si="5829"/>
        <v>0</v>
      </c>
      <c r="AO2210" s="379">
        <f t="shared" si="5830"/>
        <v>0</v>
      </c>
      <c r="AP2210" s="380">
        <f t="shared" si="5831"/>
        <v>0</v>
      </c>
      <c r="AQ2210" s="292">
        <f t="shared" si="5832"/>
        <v>0</v>
      </c>
      <c r="AR2210" s="388">
        <f t="shared" si="5833"/>
        <v>0</v>
      </c>
      <c r="AS2210" s="379">
        <f t="shared" si="5834"/>
        <v>0</v>
      </c>
      <c r="AT2210" s="380">
        <f t="shared" si="5835"/>
        <v>0</v>
      </c>
      <c r="AU2210" s="292">
        <f t="shared" si="5836"/>
        <v>0</v>
      </c>
      <c r="AV2210" s="388">
        <f t="shared" si="5837"/>
        <v>0</v>
      </c>
      <c r="AW2210" s="379">
        <f t="shared" si="5838"/>
        <v>0</v>
      </c>
      <c r="AX2210" s="380">
        <f t="shared" si="5839"/>
        <v>0</v>
      </c>
      <c r="AY2210" s="292">
        <f t="shared" si="5840"/>
        <v>0</v>
      </c>
      <c r="AZ2210" s="388">
        <f t="shared" si="5841"/>
        <v>0</v>
      </c>
      <c r="BA2210" s="379">
        <f t="shared" si="5842"/>
        <v>0</v>
      </c>
      <c r="BB2210" s="380">
        <f t="shared" si="5843"/>
        <v>0</v>
      </c>
      <c r="BC2210" s="292">
        <f t="shared" si="5844"/>
        <v>0</v>
      </c>
      <c r="BD2210" s="388">
        <f t="shared" si="5845"/>
        <v>0</v>
      </c>
      <c r="BE2210" s="379">
        <f t="shared" si="5846"/>
        <v>0</v>
      </c>
      <c r="BF2210" s="380">
        <f t="shared" si="5847"/>
        <v>0</v>
      </c>
      <c r="BG2210" s="292">
        <f t="shared" si="5848"/>
        <v>0</v>
      </c>
      <c r="BH2210" s="388">
        <f t="shared" si="5849"/>
        <v>0</v>
      </c>
      <c r="BI2210" s="379">
        <f t="shared" si="5850"/>
        <v>0</v>
      </c>
      <c r="BJ2210" s="380">
        <f t="shared" si="5851"/>
        <v>0</v>
      </c>
      <c r="BK2210" s="292">
        <f t="shared" si="5852"/>
        <v>0</v>
      </c>
      <c r="CD2210" s="303"/>
      <c r="CE2210" s="311"/>
      <c r="CF2210" s="311"/>
      <c r="CG2210" s="311"/>
      <c r="CH2210" s="311"/>
      <c r="CI2210" s="311"/>
      <c r="CJ2210" s="311"/>
      <c r="CK2210" s="311"/>
      <c r="CL2210" s="311"/>
      <c r="CM2210" s="311"/>
      <c r="CN2210" s="311"/>
      <c r="CO2210" s="311"/>
      <c r="CP2210" s="311"/>
      <c r="CQ2210" s="311"/>
      <c r="CR2210" s="311"/>
      <c r="CS2210" s="311"/>
      <c r="CT2210" s="311"/>
      <c r="CU2210" s="311"/>
      <c r="CV2210" s="311"/>
      <c r="CW2210" s="311"/>
      <c r="CX2210" s="311"/>
      <c r="CY2210" s="311"/>
      <c r="CZ2210" s="311"/>
      <c r="DA2210" s="311"/>
      <c r="DB2210" s="311"/>
      <c r="DC2210" s="311"/>
      <c r="DD2210" s="311"/>
      <c r="DE2210" s="311"/>
      <c r="DF2210" s="305"/>
      <c r="DG2210" s="305"/>
      <c r="DH2210" s="305"/>
      <c r="DJ2210" s="616"/>
      <c r="DK2210" s="617"/>
      <c r="DL2210" s="415"/>
      <c r="DM2210" s="416"/>
      <c r="DN2210" s="416"/>
      <c r="DO2210" s="416"/>
      <c r="DP2210" s="416"/>
      <c r="DQ2210" s="416"/>
      <c r="DR2210" s="416"/>
      <c r="DS2210" s="416"/>
      <c r="DT2210" s="416"/>
      <c r="DU2210" s="416"/>
      <c r="DV2210" s="416"/>
      <c r="DW2210" s="416"/>
      <c r="DX2210" s="416"/>
      <c r="DY2210" s="416"/>
      <c r="DZ2210" s="416"/>
      <c r="EA2210" s="416"/>
      <c r="EB2210" s="416"/>
      <c r="EC2210" s="416"/>
      <c r="ED2210" s="416"/>
      <c r="EE2210" s="416"/>
      <c r="EF2210" s="416"/>
      <c r="EG2210" s="416"/>
      <c r="EH2210" s="416"/>
      <c r="EI2210" s="416"/>
      <c r="EJ2210" s="416"/>
      <c r="EK2210" s="416"/>
      <c r="EL2210" s="416"/>
      <c r="EM2210" s="416"/>
      <c r="EN2210" s="416"/>
      <c r="EO2210" s="417"/>
      <c r="ET2210" s="375"/>
      <c r="EU2210" s="375"/>
      <c r="EV2210" s="375"/>
      <c r="FF2210" s="400"/>
      <c r="FG2210" s="400"/>
      <c r="FH2210" s="400"/>
      <c r="FV2210" s="375"/>
      <c r="FW2210" s="375"/>
      <c r="FX2210" s="375"/>
    </row>
    <row r="2211" spans="1:180" ht="38.25" customHeight="1" x14ac:dyDescent="0.25">
      <c r="A2211" s="183"/>
      <c r="B2211" s="183"/>
      <c r="C2211" s="237" t="s">
        <v>376</v>
      </c>
      <c r="D2211" s="280"/>
      <c r="E2211" s="281"/>
      <c r="F2211" s="281"/>
      <c r="G2211" s="628"/>
      <c r="H2211" s="628"/>
      <c r="I2211" s="281"/>
      <c r="J2211" s="281"/>
      <c r="K2211" s="628"/>
      <c r="L2211" s="628"/>
      <c r="M2211" s="281"/>
      <c r="N2211" s="281"/>
      <c r="O2211" s="628"/>
      <c r="P2211" s="628"/>
      <c r="Q2211" s="281"/>
      <c r="R2211" s="281"/>
      <c r="S2211" s="628"/>
      <c r="T2211" s="628"/>
      <c r="U2211" s="281"/>
      <c r="V2211" s="281"/>
      <c r="W2211" s="628"/>
      <c r="X2211" s="628"/>
      <c r="Y2211" s="281"/>
      <c r="Z2211" s="281"/>
      <c r="AA2211" s="628"/>
      <c r="AB2211" s="628"/>
      <c r="AC2211" s="281"/>
      <c r="AD2211" s="281"/>
      <c r="AE2211" s="60"/>
      <c r="AF2211" s="259"/>
      <c r="AG2211" s="375">
        <f t="shared" si="5560"/>
        <v>27</v>
      </c>
      <c r="AH2211" s="375"/>
      <c r="AI2211" s="375"/>
      <c r="AJ2211" s="388">
        <f t="shared" si="5825"/>
        <v>0</v>
      </c>
      <c r="AK2211" s="379">
        <f t="shared" si="5826"/>
        <v>0</v>
      </c>
      <c r="AL2211" s="380">
        <f t="shared" si="5827"/>
        <v>0</v>
      </c>
      <c r="AM2211" s="292">
        <f t="shared" si="5828"/>
        <v>0</v>
      </c>
      <c r="AN2211" s="388">
        <f t="shared" si="5829"/>
        <v>0</v>
      </c>
      <c r="AO2211" s="379">
        <f t="shared" si="5830"/>
        <v>0</v>
      </c>
      <c r="AP2211" s="380">
        <f t="shared" si="5831"/>
        <v>0</v>
      </c>
      <c r="AQ2211" s="292">
        <f t="shared" si="5832"/>
        <v>0</v>
      </c>
      <c r="AR2211" s="388">
        <f t="shared" si="5833"/>
        <v>0</v>
      </c>
      <c r="AS2211" s="379">
        <f t="shared" si="5834"/>
        <v>0</v>
      </c>
      <c r="AT2211" s="380">
        <f t="shared" si="5835"/>
        <v>0</v>
      </c>
      <c r="AU2211" s="292">
        <f t="shared" si="5836"/>
        <v>0</v>
      </c>
      <c r="AV2211" s="388">
        <f t="shared" si="5837"/>
        <v>0</v>
      </c>
      <c r="AW2211" s="379">
        <f t="shared" si="5838"/>
        <v>0</v>
      </c>
      <c r="AX2211" s="380">
        <f t="shared" si="5839"/>
        <v>0</v>
      </c>
      <c r="AY2211" s="292">
        <f t="shared" si="5840"/>
        <v>0</v>
      </c>
      <c r="AZ2211" s="388">
        <f t="shared" si="5841"/>
        <v>0</v>
      </c>
      <c r="BA2211" s="379">
        <f t="shared" si="5842"/>
        <v>0</v>
      </c>
      <c r="BB2211" s="380">
        <f t="shared" si="5843"/>
        <v>0</v>
      </c>
      <c r="BC2211" s="292">
        <f t="shared" si="5844"/>
        <v>0</v>
      </c>
      <c r="BD2211" s="388">
        <f t="shared" si="5845"/>
        <v>0</v>
      </c>
      <c r="BE2211" s="379">
        <f t="shared" si="5846"/>
        <v>0</v>
      </c>
      <c r="BF2211" s="380">
        <f t="shared" si="5847"/>
        <v>0</v>
      </c>
      <c r="BG2211" s="292">
        <f t="shared" si="5848"/>
        <v>0</v>
      </c>
      <c r="BH2211" s="388">
        <f t="shared" si="5849"/>
        <v>0</v>
      </c>
      <c r="BI2211" s="379">
        <f t="shared" si="5850"/>
        <v>0</v>
      </c>
      <c r="BJ2211" s="380">
        <f t="shared" si="5851"/>
        <v>0</v>
      </c>
      <c r="BK2211" s="292">
        <f t="shared" si="5852"/>
        <v>0</v>
      </c>
      <c r="CD2211" s="303"/>
      <c r="CE2211" s="311"/>
      <c r="CF2211" s="311"/>
      <c r="CG2211" s="311"/>
      <c r="CH2211" s="311"/>
      <c r="CI2211" s="311"/>
      <c r="CJ2211" s="311"/>
      <c r="CK2211" s="311"/>
      <c r="CL2211" s="311"/>
      <c r="CM2211" s="311"/>
      <c r="CN2211" s="311"/>
      <c r="CO2211" s="311"/>
      <c r="CP2211" s="311"/>
      <c r="CQ2211" s="311"/>
      <c r="CR2211" s="311"/>
      <c r="CS2211" s="311"/>
      <c r="CT2211" s="311"/>
      <c r="CU2211" s="311"/>
      <c r="CV2211" s="311"/>
      <c r="CW2211" s="311"/>
      <c r="CX2211" s="311"/>
      <c r="CY2211" s="311"/>
      <c r="CZ2211" s="311"/>
      <c r="DA2211" s="311"/>
      <c r="DB2211" s="311"/>
      <c r="DC2211" s="311"/>
      <c r="DD2211" s="311"/>
      <c r="DE2211" s="311"/>
      <c r="DF2211" s="305"/>
      <c r="DG2211" s="305"/>
      <c r="DH2211" s="305"/>
      <c r="DJ2211" s="616"/>
      <c r="DK2211" s="617"/>
      <c r="DL2211" s="415"/>
      <c r="DM2211" s="416"/>
      <c r="DN2211" s="416"/>
      <c r="DO2211" s="416"/>
      <c r="DP2211" s="416"/>
      <c r="DQ2211" s="416"/>
      <c r="DR2211" s="416"/>
      <c r="DS2211" s="416"/>
      <c r="DT2211" s="416"/>
      <c r="DU2211" s="416"/>
      <c r="DV2211" s="416"/>
      <c r="DW2211" s="416"/>
      <c r="DX2211" s="416"/>
      <c r="DY2211" s="416"/>
      <c r="DZ2211" s="416"/>
      <c r="EA2211" s="416"/>
      <c r="EB2211" s="416"/>
      <c r="EC2211" s="416"/>
      <c r="ED2211" s="416"/>
      <c r="EE2211" s="416"/>
      <c r="EF2211" s="416"/>
      <c r="EG2211" s="416"/>
      <c r="EH2211" s="416"/>
      <c r="EI2211" s="416"/>
      <c r="EJ2211" s="416"/>
      <c r="EK2211" s="416"/>
      <c r="EL2211" s="416"/>
      <c r="EM2211" s="416"/>
      <c r="EN2211" s="416"/>
      <c r="EO2211" s="417"/>
      <c r="ET2211" s="375"/>
      <c r="EU2211" s="375"/>
      <c r="EV2211" s="375"/>
      <c r="FF2211" s="400"/>
      <c r="FG2211" s="400"/>
      <c r="FH2211" s="400"/>
      <c r="FV2211" s="375"/>
      <c r="FW2211" s="375"/>
      <c r="FX2211" s="375"/>
    </row>
    <row r="2212" spans="1:180" ht="38.25" customHeight="1" x14ac:dyDescent="0.25">
      <c r="A2212" s="183"/>
      <c r="B2212" s="183"/>
      <c r="C2212" s="237" t="s">
        <v>377</v>
      </c>
      <c r="D2212" s="280"/>
      <c r="E2212" s="281"/>
      <c r="F2212" s="281"/>
      <c r="G2212" s="628"/>
      <c r="H2212" s="628"/>
      <c r="I2212" s="281"/>
      <c r="J2212" s="281"/>
      <c r="K2212" s="628"/>
      <c r="L2212" s="628"/>
      <c r="M2212" s="281"/>
      <c r="N2212" s="281"/>
      <c r="O2212" s="628"/>
      <c r="P2212" s="628"/>
      <c r="Q2212" s="281"/>
      <c r="R2212" s="281"/>
      <c r="S2212" s="628"/>
      <c r="T2212" s="628"/>
      <c r="U2212" s="281"/>
      <c r="V2212" s="281"/>
      <c r="W2212" s="628"/>
      <c r="X2212" s="628"/>
      <c r="Y2212" s="281"/>
      <c r="Z2212" s="281"/>
      <c r="AA2212" s="628"/>
      <c r="AB2212" s="628"/>
      <c r="AC2212" s="281"/>
      <c r="AD2212" s="281"/>
      <c r="AE2212" s="60"/>
      <c r="AF2212" s="259"/>
      <c r="AG2212" s="375">
        <f t="shared" si="5560"/>
        <v>27</v>
      </c>
      <c r="AH2212" s="375"/>
      <c r="AI2212" s="375"/>
      <c r="AJ2212" s="388">
        <f t="shared" si="5825"/>
        <v>0</v>
      </c>
      <c r="AK2212" s="379">
        <f t="shared" si="5826"/>
        <v>0</v>
      </c>
      <c r="AL2212" s="380">
        <f t="shared" si="5827"/>
        <v>0</v>
      </c>
      <c r="AM2212" s="292">
        <f t="shared" si="5828"/>
        <v>0</v>
      </c>
      <c r="AN2212" s="388">
        <f t="shared" si="5829"/>
        <v>0</v>
      </c>
      <c r="AO2212" s="379">
        <f t="shared" si="5830"/>
        <v>0</v>
      </c>
      <c r="AP2212" s="380">
        <f t="shared" si="5831"/>
        <v>0</v>
      </c>
      <c r="AQ2212" s="292">
        <f t="shared" si="5832"/>
        <v>0</v>
      </c>
      <c r="AR2212" s="388">
        <f t="shared" si="5833"/>
        <v>0</v>
      </c>
      <c r="AS2212" s="379">
        <f t="shared" si="5834"/>
        <v>0</v>
      </c>
      <c r="AT2212" s="380">
        <f t="shared" si="5835"/>
        <v>0</v>
      </c>
      <c r="AU2212" s="292">
        <f t="shared" si="5836"/>
        <v>0</v>
      </c>
      <c r="AV2212" s="388">
        <f t="shared" si="5837"/>
        <v>0</v>
      </c>
      <c r="AW2212" s="379">
        <f t="shared" si="5838"/>
        <v>0</v>
      </c>
      <c r="AX2212" s="380">
        <f t="shared" si="5839"/>
        <v>0</v>
      </c>
      <c r="AY2212" s="292">
        <f t="shared" si="5840"/>
        <v>0</v>
      </c>
      <c r="AZ2212" s="388">
        <f t="shared" si="5841"/>
        <v>0</v>
      </c>
      <c r="BA2212" s="379">
        <f t="shared" si="5842"/>
        <v>0</v>
      </c>
      <c r="BB2212" s="380">
        <f t="shared" si="5843"/>
        <v>0</v>
      </c>
      <c r="BC2212" s="292">
        <f t="shared" si="5844"/>
        <v>0</v>
      </c>
      <c r="BD2212" s="388">
        <f t="shared" si="5845"/>
        <v>0</v>
      </c>
      <c r="BE2212" s="379">
        <f t="shared" si="5846"/>
        <v>0</v>
      </c>
      <c r="BF2212" s="380">
        <f t="shared" si="5847"/>
        <v>0</v>
      </c>
      <c r="BG2212" s="292">
        <f t="shared" si="5848"/>
        <v>0</v>
      </c>
      <c r="BH2212" s="388">
        <f t="shared" si="5849"/>
        <v>0</v>
      </c>
      <c r="BI2212" s="379">
        <f t="shared" si="5850"/>
        <v>0</v>
      </c>
      <c r="BJ2212" s="380">
        <f t="shared" si="5851"/>
        <v>0</v>
      </c>
      <c r="BK2212" s="292">
        <f t="shared" si="5852"/>
        <v>0</v>
      </c>
      <c r="CD2212" s="303"/>
      <c r="CE2212" s="311"/>
      <c r="CF2212" s="311"/>
      <c r="CG2212" s="311"/>
      <c r="CH2212" s="311"/>
      <c r="CI2212" s="311"/>
      <c r="CJ2212" s="311"/>
      <c r="CK2212" s="311"/>
      <c r="CL2212" s="311"/>
      <c r="CM2212" s="311"/>
      <c r="CN2212" s="311"/>
      <c r="CO2212" s="311"/>
      <c r="CP2212" s="311"/>
      <c r="CQ2212" s="311"/>
      <c r="CR2212" s="311"/>
      <c r="CS2212" s="311"/>
      <c r="CT2212" s="311"/>
      <c r="CU2212" s="311"/>
      <c r="CV2212" s="311"/>
      <c r="CW2212" s="311"/>
      <c r="CX2212" s="311"/>
      <c r="CY2212" s="311"/>
      <c r="CZ2212" s="311"/>
      <c r="DA2212" s="311"/>
      <c r="DB2212" s="311"/>
      <c r="DC2212" s="311"/>
      <c r="DD2212" s="311"/>
      <c r="DE2212" s="311"/>
      <c r="DF2212" s="305"/>
      <c r="DG2212" s="305"/>
      <c r="DH2212" s="305"/>
      <c r="DJ2212" s="616"/>
      <c r="DK2212" s="617"/>
      <c r="DL2212" s="415"/>
      <c r="DM2212" s="416"/>
      <c r="DN2212" s="416"/>
      <c r="DO2212" s="416"/>
      <c r="DP2212" s="416"/>
      <c r="DQ2212" s="416"/>
      <c r="DR2212" s="416"/>
      <c r="DS2212" s="416"/>
      <c r="DT2212" s="416"/>
      <c r="DU2212" s="416"/>
      <c r="DV2212" s="416"/>
      <c r="DW2212" s="416"/>
      <c r="DX2212" s="416"/>
      <c r="DY2212" s="416"/>
      <c r="DZ2212" s="416"/>
      <c r="EA2212" s="416"/>
      <c r="EB2212" s="416"/>
      <c r="EC2212" s="416"/>
      <c r="ED2212" s="416"/>
      <c r="EE2212" s="416"/>
      <c r="EF2212" s="416"/>
      <c r="EG2212" s="416"/>
      <c r="EH2212" s="416"/>
      <c r="EI2212" s="416"/>
      <c r="EJ2212" s="416"/>
      <c r="EK2212" s="416"/>
      <c r="EL2212" s="416"/>
      <c r="EM2212" s="416"/>
      <c r="EN2212" s="416"/>
      <c r="EO2212" s="417"/>
      <c r="ET2212" s="375"/>
      <c r="EU2212" s="375"/>
      <c r="EV2212" s="375"/>
      <c r="FF2212" s="400"/>
      <c r="FG2212" s="400"/>
      <c r="FH2212" s="400"/>
      <c r="FV2212" s="375"/>
      <c r="FW2212" s="375"/>
      <c r="FX2212" s="375"/>
    </row>
    <row r="2213" spans="1:180" ht="38.25" customHeight="1" x14ac:dyDescent="0.25">
      <c r="A2213" s="183"/>
      <c r="B2213" s="183"/>
      <c r="C2213" s="237" t="s">
        <v>378</v>
      </c>
      <c r="D2213" s="280"/>
      <c r="E2213" s="281"/>
      <c r="F2213" s="281"/>
      <c r="G2213" s="628"/>
      <c r="H2213" s="628"/>
      <c r="I2213" s="281"/>
      <c r="J2213" s="281"/>
      <c r="K2213" s="628"/>
      <c r="L2213" s="628"/>
      <c r="M2213" s="281"/>
      <c r="N2213" s="281"/>
      <c r="O2213" s="628"/>
      <c r="P2213" s="628"/>
      <c r="Q2213" s="281"/>
      <c r="R2213" s="281"/>
      <c r="S2213" s="628"/>
      <c r="T2213" s="628"/>
      <c r="U2213" s="281"/>
      <c r="V2213" s="281"/>
      <c r="W2213" s="628"/>
      <c r="X2213" s="628"/>
      <c r="Y2213" s="281"/>
      <c r="Z2213" s="281"/>
      <c r="AA2213" s="628"/>
      <c r="AB2213" s="628"/>
      <c r="AC2213" s="281"/>
      <c r="AD2213" s="281"/>
      <c r="AE2213" s="60"/>
      <c r="AF2213" s="259"/>
      <c r="AG2213" s="375">
        <f t="shared" si="5560"/>
        <v>27</v>
      </c>
      <c r="AH2213" s="375"/>
      <c r="AI2213" s="375"/>
      <c r="AJ2213" s="388">
        <f t="shared" si="5825"/>
        <v>0</v>
      </c>
      <c r="AK2213" s="379">
        <f t="shared" si="5826"/>
        <v>0</v>
      </c>
      <c r="AL2213" s="380">
        <f t="shared" si="5827"/>
        <v>0</v>
      </c>
      <c r="AM2213" s="292">
        <f t="shared" si="5828"/>
        <v>0</v>
      </c>
      <c r="AN2213" s="388">
        <f t="shared" si="5829"/>
        <v>0</v>
      </c>
      <c r="AO2213" s="379">
        <f t="shared" si="5830"/>
        <v>0</v>
      </c>
      <c r="AP2213" s="380">
        <f t="shared" si="5831"/>
        <v>0</v>
      </c>
      <c r="AQ2213" s="292">
        <f t="shared" si="5832"/>
        <v>0</v>
      </c>
      <c r="AR2213" s="388">
        <f t="shared" si="5833"/>
        <v>0</v>
      </c>
      <c r="AS2213" s="379">
        <f t="shared" si="5834"/>
        <v>0</v>
      </c>
      <c r="AT2213" s="380">
        <f t="shared" si="5835"/>
        <v>0</v>
      </c>
      <c r="AU2213" s="292">
        <f t="shared" si="5836"/>
        <v>0</v>
      </c>
      <c r="AV2213" s="388">
        <f t="shared" si="5837"/>
        <v>0</v>
      </c>
      <c r="AW2213" s="379">
        <f t="shared" si="5838"/>
        <v>0</v>
      </c>
      <c r="AX2213" s="380">
        <f t="shared" si="5839"/>
        <v>0</v>
      </c>
      <c r="AY2213" s="292">
        <f t="shared" si="5840"/>
        <v>0</v>
      </c>
      <c r="AZ2213" s="388">
        <f t="shared" si="5841"/>
        <v>0</v>
      </c>
      <c r="BA2213" s="379">
        <f t="shared" si="5842"/>
        <v>0</v>
      </c>
      <c r="BB2213" s="380">
        <f t="shared" si="5843"/>
        <v>0</v>
      </c>
      <c r="BC2213" s="292">
        <f t="shared" si="5844"/>
        <v>0</v>
      </c>
      <c r="BD2213" s="388">
        <f t="shared" si="5845"/>
        <v>0</v>
      </c>
      <c r="BE2213" s="379">
        <f t="shared" si="5846"/>
        <v>0</v>
      </c>
      <c r="BF2213" s="380">
        <f t="shared" si="5847"/>
        <v>0</v>
      </c>
      <c r="BG2213" s="292">
        <f t="shared" si="5848"/>
        <v>0</v>
      </c>
      <c r="BH2213" s="388">
        <f t="shared" si="5849"/>
        <v>0</v>
      </c>
      <c r="BI2213" s="379">
        <f t="shared" si="5850"/>
        <v>0</v>
      </c>
      <c r="BJ2213" s="380">
        <f t="shared" si="5851"/>
        <v>0</v>
      </c>
      <c r="BK2213" s="292">
        <f t="shared" si="5852"/>
        <v>0</v>
      </c>
      <c r="CD2213" s="303"/>
      <c r="CE2213" s="311"/>
      <c r="CF2213" s="311"/>
      <c r="CG2213" s="311"/>
      <c r="CH2213" s="311"/>
      <c r="CI2213" s="311"/>
      <c r="CJ2213" s="311"/>
      <c r="CK2213" s="311"/>
      <c r="CL2213" s="311"/>
      <c r="CM2213" s="311"/>
      <c r="CN2213" s="311"/>
      <c r="CO2213" s="311"/>
      <c r="CP2213" s="311"/>
      <c r="CQ2213" s="311"/>
      <c r="CR2213" s="311"/>
      <c r="CS2213" s="311"/>
      <c r="CT2213" s="311"/>
      <c r="CU2213" s="311"/>
      <c r="CV2213" s="311"/>
      <c r="CW2213" s="311"/>
      <c r="CX2213" s="311"/>
      <c r="CY2213" s="311"/>
      <c r="CZ2213" s="311"/>
      <c r="DA2213" s="311"/>
      <c r="DB2213" s="311"/>
      <c r="DC2213" s="311"/>
      <c r="DD2213" s="311"/>
      <c r="DE2213" s="311"/>
      <c r="DF2213" s="305"/>
      <c r="DG2213" s="305"/>
      <c r="DH2213" s="305"/>
      <c r="DJ2213" s="616"/>
      <c r="DK2213" s="617"/>
      <c r="DL2213" s="415"/>
      <c r="DM2213" s="416"/>
      <c r="DN2213" s="416"/>
      <c r="DO2213" s="416"/>
      <c r="DP2213" s="416"/>
      <c r="DQ2213" s="416"/>
      <c r="DR2213" s="416"/>
      <c r="DS2213" s="416"/>
      <c r="DT2213" s="416"/>
      <c r="DU2213" s="416"/>
      <c r="DV2213" s="416"/>
      <c r="DW2213" s="416"/>
      <c r="DX2213" s="416"/>
      <c r="DY2213" s="416"/>
      <c r="DZ2213" s="416"/>
      <c r="EA2213" s="416"/>
      <c r="EB2213" s="416"/>
      <c r="EC2213" s="416"/>
      <c r="ED2213" s="416"/>
      <c r="EE2213" s="416"/>
      <c r="EF2213" s="416"/>
      <c r="EG2213" s="416"/>
      <c r="EH2213" s="416"/>
      <c r="EI2213" s="416"/>
      <c r="EJ2213" s="416"/>
      <c r="EK2213" s="416"/>
      <c r="EL2213" s="416"/>
      <c r="EM2213" s="416"/>
      <c r="EN2213" s="416"/>
      <c r="EO2213" s="417"/>
      <c r="ET2213" s="375"/>
      <c r="EU2213" s="375"/>
      <c r="EV2213" s="375"/>
      <c r="FF2213" s="400"/>
      <c r="FG2213" s="400"/>
      <c r="FH2213" s="400"/>
      <c r="FV2213" s="375"/>
      <c r="FW2213" s="375"/>
      <c r="FX2213" s="375"/>
    </row>
    <row r="2214" spans="1:180" ht="38.25" customHeight="1" x14ac:dyDescent="0.25">
      <c r="A2214" s="183"/>
      <c r="B2214" s="183"/>
      <c r="C2214" s="237" t="s">
        <v>379</v>
      </c>
      <c r="D2214" s="280"/>
      <c r="E2214" s="281"/>
      <c r="F2214" s="281"/>
      <c r="G2214" s="628"/>
      <c r="H2214" s="628"/>
      <c r="I2214" s="281"/>
      <c r="J2214" s="281"/>
      <c r="K2214" s="628"/>
      <c r="L2214" s="628"/>
      <c r="M2214" s="281"/>
      <c r="N2214" s="281"/>
      <c r="O2214" s="628"/>
      <c r="P2214" s="628"/>
      <c r="Q2214" s="281"/>
      <c r="R2214" s="281"/>
      <c r="S2214" s="628"/>
      <c r="T2214" s="628"/>
      <c r="U2214" s="281"/>
      <c r="V2214" s="281"/>
      <c r="W2214" s="628"/>
      <c r="X2214" s="628"/>
      <c r="Y2214" s="281"/>
      <c r="Z2214" s="281"/>
      <c r="AA2214" s="628"/>
      <c r="AB2214" s="628"/>
      <c r="AC2214" s="281"/>
      <c r="AD2214" s="281"/>
      <c r="AE2214" s="60"/>
      <c r="AF2214" s="259"/>
      <c r="AG2214" s="375">
        <f t="shared" si="5560"/>
        <v>27</v>
      </c>
      <c r="AH2214" s="375"/>
      <c r="AI2214" s="375"/>
      <c r="AJ2214" s="388">
        <f t="shared" si="5825"/>
        <v>0</v>
      </c>
      <c r="AK2214" s="379">
        <f t="shared" si="5826"/>
        <v>0</v>
      </c>
      <c r="AL2214" s="380">
        <f t="shared" si="5827"/>
        <v>0</v>
      </c>
      <c r="AM2214" s="292">
        <f t="shared" si="5828"/>
        <v>0</v>
      </c>
      <c r="AN2214" s="388">
        <f t="shared" si="5829"/>
        <v>0</v>
      </c>
      <c r="AO2214" s="379">
        <f t="shared" si="5830"/>
        <v>0</v>
      </c>
      <c r="AP2214" s="380">
        <f t="shared" si="5831"/>
        <v>0</v>
      </c>
      <c r="AQ2214" s="292">
        <f t="shared" si="5832"/>
        <v>0</v>
      </c>
      <c r="AR2214" s="388">
        <f t="shared" si="5833"/>
        <v>0</v>
      </c>
      <c r="AS2214" s="379">
        <f t="shared" si="5834"/>
        <v>0</v>
      </c>
      <c r="AT2214" s="380">
        <f t="shared" si="5835"/>
        <v>0</v>
      </c>
      <c r="AU2214" s="292">
        <f t="shared" si="5836"/>
        <v>0</v>
      </c>
      <c r="AV2214" s="388">
        <f t="shared" si="5837"/>
        <v>0</v>
      </c>
      <c r="AW2214" s="379">
        <f t="shared" si="5838"/>
        <v>0</v>
      </c>
      <c r="AX2214" s="380">
        <f t="shared" si="5839"/>
        <v>0</v>
      </c>
      <c r="AY2214" s="292">
        <f t="shared" si="5840"/>
        <v>0</v>
      </c>
      <c r="AZ2214" s="388">
        <f t="shared" si="5841"/>
        <v>0</v>
      </c>
      <c r="BA2214" s="379">
        <f t="shared" si="5842"/>
        <v>0</v>
      </c>
      <c r="BB2214" s="380">
        <f t="shared" si="5843"/>
        <v>0</v>
      </c>
      <c r="BC2214" s="292">
        <f t="shared" si="5844"/>
        <v>0</v>
      </c>
      <c r="BD2214" s="388">
        <f t="shared" si="5845"/>
        <v>0</v>
      </c>
      <c r="BE2214" s="379">
        <f t="shared" si="5846"/>
        <v>0</v>
      </c>
      <c r="BF2214" s="380">
        <f t="shared" si="5847"/>
        <v>0</v>
      </c>
      <c r="BG2214" s="292">
        <f t="shared" si="5848"/>
        <v>0</v>
      </c>
      <c r="BH2214" s="388">
        <f t="shared" si="5849"/>
        <v>0</v>
      </c>
      <c r="BI2214" s="379">
        <f t="shared" si="5850"/>
        <v>0</v>
      </c>
      <c r="BJ2214" s="380">
        <f t="shared" si="5851"/>
        <v>0</v>
      </c>
      <c r="BK2214" s="292">
        <f t="shared" si="5852"/>
        <v>0</v>
      </c>
      <c r="CD2214" s="303"/>
      <c r="CE2214" s="311"/>
      <c r="CF2214" s="311"/>
      <c r="CG2214" s="311"/>
      <c r="CH2214" s="311"/>
      <c r="CI2214" s="311"/>
      <c r="CJ2214" s="311"/>
      <c r="CK2214" s="311"/>
      <c r="CL2214" s="311"/>
      <c r="CM2214" s="311"/>
      <c r="CN2214" s="311"/>
      <c r="CO2214" s="311"/>
      <c r="CP2214" s="311"/>
      <c r="CQ2214" s="311"/>
      <c r="CR2214" s="311"/>
      <c r="CS2214" s="311"/>
      <c r="CT2214" s="311"/>
      <c r="CU2214" s="311"/>
      <c r="CV2214" s="311"/>
      <c r="CW2214" s="311"/>
      <c r="CX2214" s="311"/>
      <c r="CY2214" s="311"/>
      <c r="CZ2214" s="311"/>
      <c r="DA2214" s="311"/>
      <c r="DB2214" s="311"/>
      <c r="DC2214" s="311"/>
      <c r="DD2214" s="311"/>
      <c r="DE2214" s="311"/>
      <c r="DF2214" s="305"/>
      <c r="DG2214" s="305"/>
      <c r="DH2214" s="305"/>
      <c r="DJ2214" s="616"/>
      <c r="DK2214" s="617"/>
      <c r="DL2214" s="415"/>
      <c r="DM2214" s="416"/>
      <c r="DN2214" s="416"/>
      <c r="DO2214" s="416"/>
      <c r="DP2214" s="416"/>
      <c r="DQ2214" s="416"/>
      <c r="DR2214" s="416"/>
      <c r="DS2214" s="416"/>
      <c r="DT2214" s="416"/>
      <c r="DU2214" s="416"/>
      <c r="DV2214" s="416"/>
      <c r="DW2214" s="416"/>
      <c r="DX2214" s="416"/>
      <c r="DY2214" s="416"/>
      <c r="DZ2214" s="416"/>
      <c r="EA2214" s="416"/>
      <c r="EB2214" s="416"/>
      <c r="EC2214" s="416"/>
      <c r="ED2214" s="416"/>
      <c r="EE2214" s="416"/>
      <c r="EF2214" s="416"/>
      <c r="EG2214" s="416"/>
      <c r="EH2214" s="416"/>
      <c r="EI2214" s="416"/>
      <c r="EJ2214" s="416"/>
      <c r="EK2214" s="416"/>
      <c r="EL2214" s="416"/>
      <c r="EM2214" s="416"/>
      <c r="EN2214" s="416"/>
      <c r="EO2214" s="417"/>
      <c r="ET2214" s="375"/>
      <c r="EU2214" s="375"/>
      <c r="EV2214" s="375"/>
      <c r="FF2214" s="400"/>
      <c r="FG2214" s="400"/>
      <c r="FH2214" s="400"/>
      <c r="FV2214" s="375"/>
      <c r="FW2214" s="375"/>
      <c r="FX2214" s="375"/>
    </row>
    <row r="2215" spans="1:180" ht="38.25" customHeight="1" x14ac:dyDescent="0.25">
      <c r="A2215" s="183"/>
      <c r="B2215" s="183"/>
      <c r="C2215" s="237" t="s">
        <v>380</v>
      </c>
      <c r="D2215" s="280"/>
      <c r="E2215" s="281"/>
      <c r="F2215" s="281"/>
      <c r="G2215" s="628"/>
      <c r="H2215" s="628"/>
      <c r="I2215" s="281"/>
      <c r="J2215" s="281"/>
      <c r="K2215" s="628"/>
      <c r="L2215" s="628"/>
      <c r="M2215" s="281"/>
      <c r="N2215" s="281"/>
      <c r="O2215" s="628"/>
      <c r="P2215" s="628"/>
      <c r="Q2215" s="281"/>
      <c r="R2215" s="281"/>
      <c r="S2215" s="628"/>
      <c r="T2215" s="628"/>
      <c r="U2215" s="281"/>
      <c r="V2215" s="281"/>
      <c r="W2215" s="628"/>
      <c r="X2215" s="628"/>
      <c r="Y2215" s="281"/>
      <c r="Z2215" s="281"/>
      <c r="AA2215" s="628"/>
      <c r="AB2215" s="628"/>
      <c r="AC2215" s="281"/>
      <c r="AD2215" s="281"/>
      <c r="AE2215" s="60"/>
      <c r="AF2215" s="259"/>
      <c r="AG2215" s="375">
        <f t="shared" si="5560"/>
        <v>27</v>
      </c>
      <c r="AH2215" s="375"/>
      <c r="AI2215" s="375"/>
      <c r="AJ2215" s="388">
        <f t="shared" si="5825"/>
        <v>0</v>
      </c>
      <c r="AK2215" s="379">
        <f t="shared" si="5826"/>
        <v>0</v>
      </c>
      <c r="AL2215" s="380">
        <f t="shared" si="5827"/>
        <v>0</v>
      </c>
      <c r="AM2215" s="292">
        <f t="shared" si="5828"/>
        <v>0</v>
      </c>
      <c r="AN2215" s="388">
        <f t="shared" si="5829"/>
        <v>0</v>
      </c>
      <c r="AO2215" s="379">
        <f t="shared" si="5830"/>
        <v>0</v>
      </c>
      <c r="AP2215" s="380">
        <f t="shared" si="5831"/>
        <v>0</v>
      </c>
      <c r="AQ2215" s="292">
        <f t="shared" si="5832"/>
        <v>0</v>
      </c>
      <c r="AR2215" s="388">
        <f t="shared" si="5833"/>
        <v>0</v>
      </c>
      <c r="AS2215" s="379">
        <f t="shared" si="5834"/>
        <v>0</v>
      </c>
      <c r="AT2215" s="380">
        <f t="shared" si="5835"/>
        <v>0</v>
      </c>
      <c r="AU2215" s="292">
        <f t="shared" si="5836"/>
        <v>0</v>
      </c>
      <c r="AV2215" s="388">
        <f t="shared" si="5837"/>
        <v>0</v>
      </c>
      <c r="AW2215" s="379">
        <f t="shared" si="5838"/>
        <v>0</v>
      </c>
      <c r="AX2215" s="380">
        <f t="shared" si="5839"/>
        <v>0</v>
      </c>
      <c r="AY2215" s="292">
        <f t="shared" si="5840"/>
        <v>0</v>
      </c>
      <c r="AZ2215" s="388">
        <f t="shared" si="5841"/>
        <v>0</v>
      </c>
      <c r="BA2215" s="379">
        <f t="shared" si="5842"/>
        <v>0</v>
      </c>
      <c r="BB2215" s="380">
        <f t="shared" si="5843"/>
        <v>0</v>
      </c>
      <c r="BC2215" s="292">
        <f t="shared" si="5844"/>
        <v>0</v>
      </c>
      <c r="BD2215" s="388">
        <f t="shared" si="5845"/>
        <v>0</v>
      </c>
      <c r="BE2215" s="379">
        <f t="shared" si="5846"/>
        <v>0</v>
      </c>
      <c r="BF2215" s="380">
        <f t="shared" si="5847"/>
        <v>0</v>
      </c>
      <c r="BG2215" s="292">
        <f t="shared" si="5848"/>
        <v>0</v>
      </c>
      <c r="BH2215" s="388">
        <f t="shared" si="5849"/>
        <v>0</v>
      </c>
      <c r="BI2215" s="379">
        <f t="shared" si="5850"/>
        <v>0</v>
      </c>
      <c r="BJ2215" s="380">
        <f t="shared" si="5851"/>
        <v>0</v>
      </c>
      <c r="BK2215" s="292">
        <f t="shared" si="5852"/>
        <v>0</v>
      </c>
      <c r="CD2215" s="303"/>
      <c r="CE2215" s="311"/>
      <c r="CF2215" s="311"/>
      <c r="CG2215" s="311"/>
      <c r="CH2215" s="311"/>
      <c r="CI2215" s="311"/>
      <c r="CJ2215" s="311"/>
      <c r="CK2215" s="311"/>
      <c r="CL2215" s="311"/>
      <c r="CM2215" s="311"/>
      <c r="CN2215" s="311"/>
      <c r="CO2215" s="311"/>
      <c r="CP2215" s="311"/>
      <c r="CQ2215" s="311"/>
      <c r="CR2215" s="311"/>
      <c r="CS2215" s="311"/>
      <c r="CT2215" s="311"/>
      <c r="CU2215" s="311"/>
      <c r="CV2215" s="311"/>
      <c r="CW2215" s="311"/>
      <c r="CX2215" s="311"/>
      <c r="CY2215" s="311"/>
      <c r="CZ2215" s="311"/>
      <c r="DA2215" s="311"/>
      <c r="DB2215" s="311"/>
      <c r="DC2215" s="311"/>
      <c r="DD2215" s="311"/>
      <c r="DE2215" s="311"/>
      <c r="DF2215" s="305"/>
      <c r="DG2215" s="305"/>
      <c r="DH2215" s="305"/>
      <c r="DJ2215" s="616"/>
      <c r="DK2215" s="617"/>
      <c r="DL2215" s="415"/>
      <c r="DM2215" s="416"/>
      <c r="DN2215" s="416"/>
      <c r="DO2215" s="416"/>
      <c r="DP2215" s="416"/>
      <c r="DQ2215" s="416"/>
      <c r="DR2215" s="416"/>
      <c r="DS2215" s="416"/>
      <c r="DT2215" s="416"/>
      <c r="DU2215" s="416"/>
      <c r="DV2215" s="416"/>
      <c r="DW2215" s="416"/>
      <c r="DX2215" s="416"/>
      <c r="DY2215" s="416"/>
      <c r="DZ2215" s="416"/>
      <c r="EA2215" s="416"/>
      <c r="EB2215" s="416"/>
      <c r="EC2215" s="416"/>
      <c r="ED2215" s="416"/>
      <c r="EE2215" s="416"/>
      <c r="EF2215" s="416"/>
      <c r="EG2215" s="416"/>
      <c r="EH2215" s="416"/>
      <c r="EI2215" s="416"/>
      <c r="EJ2215" s="416"/>
      <c r="EK2215" s="416"/>
      <c r="EL2215" s="416"/>
      <c r="EM2215" s="416"/>
      <c r="EN2215" s="416"/>
      <c r="EO2215" s="417"/>
      <c r="ET2215" s="375"/>
      <c r="EU2215" s="375"/>
      <c r="EV2215" s="375"/>
      <c r="FF2215" s="400"/>
      <c r="FG2215" s="400"/>
      <c r="FH2215" s="400"/>
      <c r="FV2215" s="375"/>
      <c r="FW2215" s="375"/>
      <c r="FX2215" s="375"/>
    </row>
    <row r="2216" spans="1:180" ht="38.25" customHeight="1" x14ac:dyDescent="0.25">
      <c r="A2216" s="183"/>
      <c r="B2216" s="183"/>
      <c r="C2216" s="237" t="s">
        <v>381</v>
      </c>
      <c r="D2216" s="280"/>
      <c r="E2216" s="281"/>
      <c r="F2216" s="281"/>
      <c r="G2216" s="628"/>
      <c r="H2216" s="628"/>
      <c r="I2216" s="281"/>
      <c r="J2216" s="281"/>
      <c r="K2216" s="628"/>
      <c r="L2216" s="628"/>
      <c r="M2216" s="281"/>
      <c r="N2216" s="281"/>
      <c r="O2216" s="628"/>
      <c r="P2216" s="628"/>
      <c r="Q2216" s="281"/>
      <c r="R2216" s="281"/>
      <c r="S2216" s="628"/>
      <c r="T2216" s="628"/>
      <c r="U2216" s="281"/>
      <c r="V2216" s="281"/>
      <c r="W2216" s="628"/>
      <c r="X2216" s="628"/>
      <c r="Y2216" s="281"/>
      <c r="Z2216" s="281"/>
      <c r="AA2216" s="628"/>
      <c r="AB2216" s="628"/>
      <c r="AC2216" s="281"/>
      <c r="AD2216" s="281"/>
      <c r="AE2216" s="60"/>
      <c r="AF2216" s="259"/>
      <c r="AG2216" s="375">
        <f t="shared" si="5560"/>
        <v>27</v>
      </c>
      <c r="AH2216" s="375"/>
      <c r="AI2216" s="375"/>
      <c r="AJ2216" s="388">
        <f t="shared" si="5825"/>
        <v>0</v>
      </c>
      <c r="AK2216" s="379">
        <f t="shared" si="5826"/>
        <v>0</v>
      </c>
      <c r="AL2216" s="380">
        <f t="shared" si="5827"/>
        <v>0</v>
      </c>
      <c r="AM2216" s="292">
        <f t="shared" si="5828"/>
        <v>0</v>
      </c>
      <c r="AN2216" s="388">
        <f t="shared" si="5829"/>
        <v>0</v>
      </c>
      <c r="AO2216" s="379">
        <f t="shared" si="5830"/>
        <v>0</v>
      </c>
      <c r="AP2216" s="380">
        <f t="shared" si="5831"/>
        <v>0</v>
      </c>
      <c r="AQ2216" s="292">
        <f t="shared" si="5832"/>
        <v>0</v>
      </c>
      <c r="AR2216" s="388">
        <f t="shared" si="5833"/>
        <v>0</v>
      </c>
      <c r="AS2216" s="379">
        <f t="shared" si="5834"/>
        <v>0</v>
      </c>
      <c r="AT2216" s="380">
        <f t="shared" si="5835"/>
        <v>0</v>
      </c>
      <c r="AU2216" s="292">
        <f t="shared" si="5836"/>
        <v>0</v>
      </c>
      <c r="AV2216" s="388">
        <f t="shared" si="5837"/>
        <v>0</v>
      </c>
      <c r="AW2216" s="379">
        <f t="shared" si="5838"/>
        <v>0</v>
      </c>
      <c r="AX2216" s="380">
        <f t="shared" si="5839"/>
        <v>0</v>
      </c>
      <c r="AY2216" s="292">
        <f t="shared" si="5840"/>
        <v>0</v>
      </c>
      <c r="AZ2216" s="388">
        <f t="shared" si="5841"/>
        <v>0</v>
      </c>
      <c r="BA2216" s="379">
        <f t="shared" si="5842"/>
        <v>0</v>
      </c>
      <c r="BB2216" s="380">
        <f t="shared" si="5843"/>
        <v>0</v>
      </c>
      <c r="BC2216" s="292">
        <f t="shared" si="5844"/>
        <v>0</v>
      </c>
      <c r="BD2216" s="388">
        <f t="shared" si="5845"/>
        <v>0</v>
      </c>
      <c r="BE2216" s="379">
        <f t="shared" si="5846"/>
        <v>0</v>
      </c>
      <c r="BF2216" s="380">
        <f t="shared" si="5847"/>
        <v>0</v>
      </c>
      <c r="BG2216" s="292">
        <f t="shared" si="5848"/>
        <v>0</v>
      </c>
      <c r="BH2216" s="388">
        <f t="shared" si="5849"/>
        <v>0</v>
      </c>
      <c r="BI2216" s="379">
        <f t="shared" si="5850"/>
        <v>0</v>
      </c>
      <c r="BJ2216" s="380">
        <f t="shared" si="5851"/>
        <v>0</v>
      </c>
      <c r="BK2216" s="292">
        <f t="shared" si="5852"/>
        <v>0</v>
      </c>
      <c r="CD2216" s="303"/>
      <c r="CE2216" s="311"/>
      <c r="CF2216" s="311"/>
      <c r="CG2216" s="311"/>
      <c r="CH2216" s="311"/>
      <c r="CI2216" s="311"/>
      <c r="CJ2216" s="311"/>
      <c r="CK2216" s="311"/>
      <c r="CL2216" s="311"/>
      <c r="CM2216" s="311"/>
      <c r="CN2216" s="311"/>
      <c r="CO2216" s="311"/>
      <c r="CP2216" s="311"/>
      <c r="CQ2216" s="311"/>
      <c r="CR2216" s="311"/>
      <c r="CS2216" s="311"/>
      <c r="CT2216" s="311"/>
      <c r="CU2216" s="311"/>
      <c r="CV2216" s="311"/>
      <c r="CW2216" s="311"/>
      <c r="CX2216" s="311"/>
      <c r="CY2216" s="311"/>
      <c r="CZ2216" s="311"/>
      <c r="DA2216" s="311"/>
      <c r="DB2216" s="311"/>
      <c r="DC2216" s="311"/>
      <c r="DD2216" s="311"/>
      <c r="DE2216" s="311"/>
      <c r="DF2216" s="305"/>
      <c r="DG2216" s="305"/>
      <c r="DH2216" s="305"/>
      <c r="DJ2216" s="616"/>
      <c r="DK2216" s="617"/>
      <c r="DL2216" s="415"/>
      <c r="DM2216" s="416"/>
      <c r="DN2216" s="416"/>
      <c r="DO2216" s="416"/>
      <c r="DP2216" s="416"/>
      <c r="DQ2216" s="416"/>
      <c r="DR2216" s="416"/>
      <c r="DS2216" s="416"/>
      <c r="DT2216" s="416"/>
      <c r="DU2216" s="416"/>
      <c r="DV2216" s="416"/>
      <c r="DW2216" s="416"/>
      <c r="DX2216" s="416"/>
      <c r="DY2216" s="416"/>
      <c r="DZ2216" s="416"/>
      <c r="EA2216" s="416"/>
      <c r="EB2216" s="416"/>
      <c r="EC2216" s="416"/>
      <c r="ED2216" s="416"/>
      <c r="EE2216" s="416"/>
      <c r="EF2216" s="416"/>
      <c r="EG2216" s="416"/>
      <c r="EH2216" s="416"/>
      <c r="EI2216" s="416"/>
      <c r="EJ2216" s="416"/>
      <c r="EK2216" s="416"/>
      <c r="EL2216" s="416"/>
      <c r="EM2216" s="416"/>
      <c r="EN2216" s="416"/>
      <c r="EO2216" s="417"/>
      <c r="ET2216" s="375"/>
      <c r="EU2216" s="375"/>
      <c r="EV2216" s="375"/>
      <c r="FF2216" s="400"/>
      <c r="FG2216" s="400"/>
      <c r="FH2216" s="400"/>
      <c r="FV2216" s="375"/>
      <c r="FW2216" s="375"/>
      <c r="FX2216" s="375"/>
    </row>
    <row r="2217" spans="1:180" ht="38.25" customHeight="1" x14ac:dyDescent="0.25">
      <c r="A2217" s="183"/>
      <c r="B2217" s="183"/>
      <c r="C2217" s="237" t="s">
        <v>382</v>
      </c>
      <c r="D2217" s="280"/>
      <c r="E2217" s="281"/>
      <c r="F2217" s="281"/>
      <c r="G2217" s="628"/>
      <c r="H2217" s="628"/>
      <c r="I2217" s="281"/>
      <c r="J2217" s="281"/>
      <c r="K2217" s="628"/>
      <c r="L2217" s="628"/>
      <c r="M2217" s="281"/>
      <c r="N2217" s="281"/>
      <c r="O2217" s="628"/>
      <c r="P2217" s="628"/>
      <c r="Q2217" s="281"/>
      <c r="R2217" s="281"/>
      <c r="S2217" s="628"/>
      <c r="T2217" s="628"/>
      <c r="U2217" s="281"/>
      <c r="V2217" s="281"/>
      <c r="W2217" s="628"/>
      <c r="X2217" s="628"/>
      <c r="Y2217" s="281"/>
      <c r="Z2217" s="281"/>
      <c r="AA2217" s="628"/>
      <c r="AB2217" s="628"/>
      <c r="AC2217" s="281"/>
      <c r="AD2217" s="281"/>
      <c r="AE2217" s="60"/>
      <c r="AF2217" s="259"/>
      <c r="AG2217" s="375">
        <f t="shared" si="5560"/>
        <v>27</v>
      </c>
      <c r="AH2217" s="375"/>
      <c r="AI2217" s="375"/>
      <c r="AJ2217" s="388">
        <f t="shared" si="5825"/>
        <v>0</v>
      </c>
      <c r="AK2217" s="379">
        <f t="shared" si="5826"/>
        <v>0</v>
      </c>
      <c r="AL2217" s="380">
        <f t="shared" si="5827"/>
        <v>0</v>
      </c>
      <c r="AM2217" s="292">
        <f t="shared" si="5828"/>
        <v>0</v>
      </c>
      <c r="AN2217" s="388">
        <f t="shared" si="5829"/>
        <v>0</v>
      </c>
      <c r="AO2217" s="379">
        <f t="shared" si="5830"/>
        <v>0</v>
      </c>
      <c r="AP2217" s="380">
        <f t="shared" si="5831"/>
        <v>0</v>
      </c>
      <c r="AQ2217" s="292">
        <f t="shared" si="5832"/>
        <v>0</v>
      </c>
      <c r="AR2217" s="388">
        <f t="shared" si="5833"/>
        <v>0</v>
      </c>
      <c r="AS2217" s="379">
        <f t="shared" si="5834"/>
        <v>0</v>
      </c>
      <c r="AT2217" s="380">
        <f t="shared" si="5835"/>
        <v>0</v>
      </c>
      <c r="AU2217" s="292">
        <f t="shared" si="5836"/>
        <v>0</v>
      </c>
      <c r="AV2217" s="388">
        <f t="shared" si="5837"/>
        <v>0</v>
      </c>
      <c r="AW2217" s="379">
        <f t="shared" si="5838"/>
        <v>0</v>
      </c>
      <c r="AX2217" s="380">
        <f t="shared" si="5839"/>
        <v>0</v>
      </c>
      <c r="AY2217" s="292">
        <f t="shared" si="5840"/>
        <v>0</v>
      </c>
      <c r="AZ2217" s="388">
        <f t="shared" si="5841"/>
        <v>0</v>
      </c>
      <c r="BA2217" s="379">
        <f t="shared" si="5842"/>
        <v>0</v>
      </c>
      <c r="BB2217" s="380">
        <f t="shared" si="5843"/>
        <v>0</v>
      </c>
      <c r="BC2217" s="292">
        <f t="shared" si="5844"/>
        <v>0</v>
      </c>
      <c r="BD2217" s="388">
        <f t="shared" si="5845"/>
        <v>0</v>
      </c>
      <c r="BE2217" s="379">
        <f t="shared" si="5846"/>
        <v>0</v>
      </c>
      <c r="BF2217" s="380">
        <f t="shared" si="5847"/>
        <v>0</v>
      </c>
      <c r="BG2217" s="292">
        <f t="shared" si="5848"/>
        <v>0</v>
      </c>
      <c r="BH2217" s="388">
        <f t="shared" si="5849"/>
        <v>0</v>
      </c>
      <c r="BI2217" s="379">
        <f t="shared" si="5850"/>
        <v>0</v>
      </c>
      <c r="BJ2217" s="380">
        <f t="shared" si="5851"/>
        <v>0</v>
      </c>
      <c r="BK2217" s="292">
        <f t="shared" si="5852"/>
        <v>0</v>
      </c>
      <c r="CD2217" s="303"/>
      <c r="CE2217" s="311"/>
      <c r="CF2217" s="311"/>
      <c r="CG2217" s="311"/>
      <c r="CH2217" s="311"/>
      <c r="CI2217" s="311"/>
      <c r="CJ2217" s="311"/>
      <c r="CK2217" s="311"/>
      <c r="CL2217" s="311"/>
      <c r="CM2217" s="311"/>
      <c r="CN2217" s="311"/>
      <c r="CO2217" s="311"/>
      <c r="CP2217" s="311"/>
      <c r="CQ2217" s="311"/>
      <c r="CR2217" s="311"/>
      <c r="CS2217" s="311"/>
      <c r="CT2217" s="311"/>
      <c r="CU2217" s="311"/>
      <c r="CV2217" s="311"/>
      <c r="CW2217" s="311"/>
      <c r="CX2217" s="311"/>
      <c r="CY2217" s="311"/>
      <c r="CZ2217" s="311"/>
      <c r="DA2217" s="311"/>
      <c r="DB2217" s="311"/>
      <c r="DC2217" s="311"/>
      <c r="DD2217" s="311"/>
      <c r="DE2217" s="311"/>
      <c r="DF2217" s="305"/>
      <c r="DG2217" s="305"/>
      <c r="DH2217" s="305"/>
      <c r="DJ2217" s="616"/>
      <c r="DK2217" s="617"/>
      <c r="DL2217" s="415"/>
      <c r="DM2217" s="416"/>
      <c r="DN2217" s="416"/>
      <c r="DO2217" s="416"/>
      <c r="DP2217" s="416"/>
      <c r="DQ2217" s="416"/>
      <c r="DR2217" s="416"/>
      <c r="DS2217" s="416"/>
      <c r="DT2217" s="416"/>
      <c r="DU2217" s="416"/>
      <c r="DV2217" s="416"/>
      <c r="DW2217" s="416"/>
      <c r="DX2217" s="416"/>
      <c r="DY2217" s="416"/>
      <c r="DZ2217" s="416"/>
      <c r="EA2217" s="416"/>
      <c r="EB2217" s="416"/>
      <c r="EC2217" s="416"/>
      <c r="ED2217" s="416"/>
      <c r="EE2217" s="416"/>
      <c r="EF2217" s="416"/>
      <c r="EG2217" s="416"/>
      <c r="EH2217" s="416"/>
      <c r="EI2217" s="416"/>
      <c r="EJ2217" s="416"/>
      <c r="EK2217" s="416"/>
      <c r="EL2217" s="416"/>
      <c r="EM2217" s="416"/>
      <c r="EN2217" s="416"/>
      <c r="EO2217" s="417"/>
      <c r="ET2217" s="375"/>
      <c r="EU2217" s="375"/>
      <c r="EV2217" s="375"/>
      <c r="FF2217" s="400"/>
      <c r="FG2217" s="400"/>
      <c r="FH2217" s="400"/>
      <c r="FV2217" s="375"/>
      <c r="FW2217" s="375"/>
      <c r="FX2217" s="375"/>
    </row>
    <row r="2218" spans="1:180" ht="38.25" customHeight="1" x14ac:dyDescent="0.25">
      <c r="A2218" s="183"/>
      <c r="B2218" s="183"/>
      <c r="C2218" s="237" t="s">
        <v>383</v>
      </c>
      <c r="D2218" s="280"/>
      <c r="E2218" s="281"/>
      <c r="F2218" s="281"/>
      <c r="G2218" s="628"/>
      <c r="H2218" s="628"/>
      <c r="I2218" s="281"/>
      <c r="J2218" s="281"/>
      <c r="K2218" s="628"/>
      <c r="L2218" s="628"/>
      <c r="M2218" s="281"/>
      <c r="N2218" s="281"/>
      <c r="O2218" s="628"/>
      <c r="P2218" s="628"/>
      <c r="Q2218" s="281"/>
      <c r="R2218" s="281"/>
      <c r="S2218" s="628"/>
      <c r="T2218" s="628"/>
      <c r="U2218" s="281"/>
      <c r="V2218" s="281"/>
      <c r="W2218" s="628"/>
      <c r="X2218" s="628"/>
      <c r="Y2218" s="281"/>
      <c r="Z2218" s="281"/>
      <c r="AA2218" s="628"/>
      <c r="AB2218" s="628"/>
      <c r="AC2218" s="281"/>
      <c r="AD2218" s="281"/>
      <c r="AE2218" s="60"/>
      <c r="AF2218" s="259"/>
      <c r="AG2218" s="375">
        <f t="shared" si="5560"/>
        <v>27</v>
      </c>
      <c r="AH2218" s="375"/>
      <c r="AI2218" s="375"/>
      <c r="AJ2218" s="388">
        <f t="shared" si="5825"/>
        <v>0</v>
      </c>
      <c r="AK2218" s="379">
        <f t="shared" si="5826"/>
        <v>0</v>
      </c>
      <c r="AL2218" s="380">
        <f t="shared" si="5827"/>
        <v>0</v>
      </c>
      <c r="AM2218" s="292">
        <f t="shared" si="5828"/>
        <v>0</v>
      </c>
      <c r="AN2218" s="388">
        <f t="shared" si="5829"/>
        <v>0</v>
      </c>
      <c r="AO2218" s="379">
        <f t="shared" si="5830"/>
        <v>0</v>
      </c>
      <c r="AP2218" s="380">
        <f t="shared" si="5831"/>
        <v>0</v>
      </c>
      <c r="AQ2218" s="292">
        <f t="shared" si="5832"/>
        <v>0</v>
      </c>
      <c r="AR2218" s="388">
        <f t="shared" si="5833"/>
        <v>0</v>
      </c>
      <c r="AS2218" s="379">
        <f t="shared" si="5834"/>
        <v>0</v>
      </c>
      <c r="AT2218" s="380">
        <f t="shared" si="5835"/>
        <v>0</v>
      </c>
      <c r="AU2218" s="292">
        <f t="shared" si="5836"/>
        <v>0</v>
      </c>
      <c r="AV2218" s="388">
        <f t="shared" si="5837"/>
        <v>0</v>
      </c>
      <c r="AW2218" s="379">
        <f t="shared" si="5838"/>
        <v>0</v>
      </c>
      <c r="AX2218" s="380">
        <f t="shared" si="5839"/>
        <v>0</v>
      </c>
      <c r="AY2218" s="292">
        <f t="shared" si="5840"/>
        <v>0</v>
      </c>
      <c r="AZ2218" s="388">
        <f t="shared" si="5841"/>
        <v>0</v>
      </c>
      <c r="BA2218" s="379">
        <f t="shared" si="5842"/>
        <v>0</v>
      </c>
      <c r="BB2218" s="380">
        <f t="shared" si="5843"/>
        <v>0</v>
      </c>
      <c r="BC2218" s="292">
        <f t="shared" si="5844"/>
        <v>0</v>
      </c>
      <c r="BD2218" s="388">
        <f t="shared" si="5845"/>
        <v>0</v>
      </c>
      <c r="BE2218" s="379">
        <f t="shared" si="5846"/>
        <v>0</v>
      </c>
      <c r="BF2218" s="380">
        <f t="shared" si="5847"/>
        <v>0</v>
      </c>
      <c r="BG2218" s="292">
        <f t="shared" si="5848"/>
        <v>0</v>
      </c>
      <c r="BH2218" s="388">
        <f t="shared" si="5849"/>
        <v>0</v>
      </c>
      <c r="BI2218" s="379">
        <f t="shared" si="5850"/>
        <v>0</v>
      </c>
      <c r="BJ2218" s="380">
        <f t="shared" si="5851"/>
        <v>0</v>
      </c>
      <c r="BK2218" s="292">
        <f t="shared" si="5852"/>
        <v>0</v>
      </c>
      <c r="CD2218" s="303"/>
      <c r="CE2218" s="311"/>
      <c r="CF2218" s="311"/>
      <c r="CG2218" s="311"/>
      <c r="CH2218" s="311"/>
      <c r="CI2218" s="311"/>
      <c r="CJ2218" s="311"/>
      <c r="CK2218" s="311"/>
      <c r="CL2218" s="311"/>
      <c r="CM2218" s="311"/>
      <c r="CN2218" s="311"/>
      <c r="CO2218" s="311"/>
      <c r="CP2218" s="311"/>
      <c r="CQ2218" s="311"/>
      <c r="CR2218" s="311"/>
      <c r="CS2218" s="311"/>
      <c r="CT2218" s="311"/>
      <c r="CU2218" s="311"/>
      <c r="CV2218" s="311"/>
      <c r="CW2218" s="311"/>
      <c r="CX2218" s="311"/>
      <c r="CY2218" s="311"/>
      <c r="CZ2218" s="311"/>
      <c r="DA2218" s="311"/>
      <c r="DB2218" s="311"/>
      <c r="DC2218" s="311"/>
      <c r="DD2218" s="311"/>
      <c r="DE2218" s="311"/>
      <c r="DF2218" s="305"/>
      <c r="DG2218" s="305"/>
      <c r="DH2218" s="305"/>
      <c r="DJ2218" s="616"/>
      <c r="DK2218" s="617"/>
      <c r="DL2218" s="415"/>
      <c r="DM2218" s="416"/>
      <c r="DN2218" s="416"/>
      <c r="DO2218" s="416"/>
      <c r="DP2218" s="416"/>
      <c r="DQ2218" s="416"/>
      <c r="DR2218" s="416"/>
      <c r="DS2218" s="416"/>
      <c r="DT2218" s="416"/>
      <c r="DU2218" s="416"/>
      <c r="DV2218" s="416"/>
      <c r="DW2218" s="416"/>
      <c r="DX2218" s="416"/>
      <c r="DY2218" s="416"/>
      <c r="DZ2218" s="416"/>
      <c r="EA2218" s="416"/>
      <c r="EB2218" s="416"/>
      <c r="EC2218" s="416"/>
      <c r="ED2218" s="416"/>
      <c r="EE2218" s="416"/>
      <c r="EF2218" s="416"/>
      <c r="EG2218" s="416"/>
      <c r="EH2218" s="416"/>
      <c r="EI2218" s="416"/>
      <c r="EJ2218" s="416"/>
      <c r="EK2218" s="416"/>
      <c r="EL2218" s="416"/>
      <c r="EM2218" s="416"/>
      <c r="EN2218" s="416"/>
      <c r="EO2218" s="417"/>
      <c r="ET2218" s="375"/>
      <c r="EU2218" s="375"/>
      <c r="EV2218" s="375"/>
      <c r="FF2218" s="400"/>
      <c r="FG2218" s="400"/>
      <c r="FH2218" s="400"/>
      <c r="FV2218" s="375"/>
      <c r="FW2218" s="375"/>
      <c r="FX2218" s="375"/>
    </row>
    <row r="2219" spans="1:180" ht="38.25" customHeight="1" x14ac:dyDescent="0.25">
      <c r="A2219" s="183"/>
      <c r="B2219" s="183"/>
      <c r="C2219" s="237" t="s">
        <v>384</v>
      </c>
      <c r="D2219" s="280"/>
      <c r="E2219" s="281"/>
      <c r="F2219" s="281"/>
      <c r="G2219" s="628"/>
      <c r="H2219" s="628"/>
      <c r="I2219" s="281"/>
      <c r="J2219" s="281"/>
      <c r="K2219" s="628"/>
      <c r="L2219" s="628"/>
      <c r="M2219" s="281"/>
      <c r="N2219" s="281"/>
      <c r="O2219" s="628"/>
      <c r="P2219" s="628"/>
      <c r="Q2219" s="281"/>
      <c r="R2219" s="281"/>
      <c r="S2219" s="628"/>
      <c r="T2219" s="628"/>
      <c r="U2219" s="281"/>
      <c r="V2219" s="281"/>
      <c r="W2219" s="628"/>
      <c r="X2219" s="628"/>
      <c r="Y2219" s="281"/>
      <c r="Z2219" s="281"/>
      <c r="AA2219" s="628"/>
      <c r="AB2219" s="628"/>
      <c r="AC2219" s="281"/>
      <c r="AD2219" s="281"/>
      <c r="AE2219" s="60"/>
      <c r="AF2219" s="259"/>
      <c r="AG2219" s="375">
        <f t="shared" si="5560"/>
        <v>27</v>
      </c>
      <c r="AH2219" s="375"/>
      <c r="AI2219" s="375"/>
      <c r="AJ2219" s="388">
        <f t="shared" si="5825"/>
        <v>0</v>
      </c>
      <c r="AK2219" s="379">
        <f t="shared" si="5826"/>
        <v>0</v>
      </c>
      <c r="AL2219" s="380">
        <f t="shared" si="5827"/>
        <v>0</v>
      </c>
      <c r="AM2219" s="292">
        <f t="shared" si="5828"/>
        <v>0</v>
      </c>
      <c r="AN2219" s="388">
        <f t="shared" si="5829"/>
        <v>0</v>
      </c>
      <c r="AO2219" s="379">
        <f t="shared" si="5830"/>
        <v>0</v>
      </c>
      <c r="AP2219" s="380">
        <f t="shared" si="5831"/>
        <v>0</v>
      </c>
      <c r="AQ2219" s="292">
        <f t="shared" si="5832"/>
        <v>0</v>
      </c>
      <c r="AR2219" s="388">
        <f t="shared" si="5833"/>
        <v>0</v>
      </c>
      <c r="AS2219" s="379">
        <f t="shared" si="5834"/>
        <v>0</v>
      </c>
      <c r="AT2219" s="380">
        <f t="shared" si="5835"/>
        <v>0</v>
      </c>
      <c r="AU2219" s="292">
        <f t="shared" si="5836"/>
        <v>0</v>
      </c>
      <c r="AV2219" s="388">
        <f t="shared" si="5837"/>
        <v>0</v>
      </c>
      <c r="AW2219" s="379">
        <f t="shared" si="5838"/>
        <v>0</v>
      </c>
      <c r="AX2219" s="380">
        <f t="shared" si="5839"/>
        <v>0</v>
      </c>
      <c r="AY2219" s="292">
        <f t="shared" si="5840"/>
        <v>0</v>
      </c>
      <c r="AZ2219" s="388">
        <f t="shared" si="5841"/>
        <v>0</v>
      </c>
      <c r="BA2219" s="379">
        <f t="shared" si="5842"/>
        <v>0</v>
      </c>
      <c r="BB2219" s="380">
        <f t="shared" si="5843"/>
        <v>0</v>
      </c>
      <c r="BC2219" s="292">
        <f t="shared" si="5844"/>
        <v>0</v>
      </c>
      <c r="BD2219" s="388">
        <f t="shared" si="5845"/>
        <v>0</v>
      </c>
      <c r="BE2219" s="379">
        <f t="shared" si="5846"/>
        <v>0</v>
      </c>
      <c r="BF2219" s="380">
        <f t="shared" si="5847"/>
        <v>0</v>
      </c>
      <c r="BG2219" s="292">
        <f t="shared" si="5848"/>
        <v>0</v>
      </c>
      <c r="BH2219" s="388">
        <f t="shared" si="5849"/>
        <v>0</v>
      </c>
      <c r="BI2219" s="379">
        <f t="shared" si="5850"/>
        <v>0</v>
      </c>
      <c r="BJ2219" s="380">
        <f t="shared" si="5851"/>
        <v>0</v>
      </c>
      <c r="BK2219" s="292">
        <f t="shared" si="5852"/>
        <v>0</v>
      </c>
      <c r="CD2219" s="303"/>
      <c r="CE2219" s="311"/>
      <c r="CF2219" s="311"/>
      <c r="CG2219" s="311"/>
      <c r="CH2219" s="311"/>
      <c r="CI2219" s="311"/>
      <c r="CJ2219" s="311"/>
      <c r="CK2219" s="311"/>
      <c r="CL2219" s="311"/>
      <c r="CM2219" s="311"/>
      <c r="CN2219" s="311"/>
      <c r="CO2219" s="311"/>
      <c r="CP2219" s="311"/>
      <c r="CQ2219" s="311"/>
      <c r="CR2219" s="311"/>
      <c r="CS2219" s="311"/>
      <c r="CT2219" s="311"/>
      <c r="CU2219" s="311"/>
      <c r="CV2219" s="311"/>
      <c r="CW2219" s="311"/>
      <c r="CX2219" s="311"/>
      <c r="CY2219" s="311"/>
      <c r="CZ2219" s="311"/>
      <c r="DA2219" s="311"/>
      <c r="DB2219" s="311"/>
      <c r="DC2219" s="311"/>
      <c r="DD2219" s="311"/>
      <c r="DE2219" s="311"/>
      <c r="DF2219" s="305"/>
      <c r="DG2219" s="305"/>
      <c r="DH2219" s="305"/>
      <c r="DJ2219" s="616"/>
      <c r="DK2219" s="617"/>
      <c r="DL2219" s="415"/>
      <c r="DM2219" s="416"/>
      <c r="DN2219" s="416"/>
      <c r="DO2219" s="416"/>
      <c r="DP2219" s="416"/>
      <c r="DQ2219" s="416"/>
      <c r="DR2219" s="416"/>
      <c r="DS2219" s="416"/>
      <c r="DT2219" s="416"/>
      <c r="DU2219" s="416"/>
      <c r="DV2219" s="416"/>
      <c r="DW2219" s="416"/>
      <c r="DX2219" s="416"/>
      <c r="DY2219" s="416"/>
      <c r="DZ2219" s="416"/>
      <c r="EA2219" s="416"/>
      <c r="EB2219" s="416"/>
      <c r="EC2219" s="416"/>
      <c r="ED2219" s="416"/>
      <c r="EE2219" s="416"/>
      <c r="EF2219" s="416"/>
      <c r="EG2219" s="416"/>
      <c r="EH2219" s="416"/>
      <c r="EI2219" s="416"/>
      <c r="EJ2219" s="416"/>
      <c r="EK2219" s="416"/>
      <c r="EL2219" s="416"/>
      <c r="EM2219" s="416"/>
      <c r="EN2219" s="416"/>
      <c r="EO2219" s="417"/>
      <c r="ET2219" s="375"/>
      <c r="EU2219" s="375"/>
      <c r="EV2219" s="375"/>
      <c r="FF2219" s="400"/>
      <c r="FG2219" s="400"/>
      <c r="FH2219" s="400"/>
      <c r="FV2219" s="375"/>
      <c r="FW2219" s="375"/>
      <c r="FX2219" s="375"/>
    </row>
    <row r="2220" spans="1:180" ht="38.25" customHeight="1" x14ac:dyDescent="0.25">
      <c r="A2220" s="183"/>
      <c r="B2220" s="183"/>
      <c r="C2220" s="237" t="s">
        <v>385</v>
      </c>
      <c r="D2220" s="280"/>
      <c r="E2220" s="281"/>
      <c r="F2220" s="281"/>
      <c r="G2220" s="628"/>
      <c r="H2220" s="628"/>
      <c r="I2220" s="281"/>
      <c r="J2220" s="281"/>
      <c r="K2220" s="628"/>
      <c r="L2220" s="628"/>
      <c r="M2220" s="281"/>
      <c r="N2220" s="281"/>
      <c r="O2220" s="628"/>
      <c r="P2220" s="628"/>
      <c r="Q2220" s="281"/>
      <c r="R2220" s="281"/>
      <c r="S2220" s="628"/>
      <c r="T2220" s="628"/>
      <c r="U2220" s="281"/>
      <c r="V2220" s="281"/>
      <c r="W2220" s="628"/>
      <c r="X2220" s="628"/>
      <c r="Y2220" s="281"/>
      <c r="Z2220" s="281"/>
      <c r="AA2220" s="628"/>
      <c r="AB2220" s="628"/>
      <c r="AC2220" s="281"/>
      <c r="AD2220" s="281"/>
      <c r="AE2220" s="60"/>
      <c r="AF2220" s="259"/>
      <c r="AG2220" s="375">
        <f t="shared" si="5560"/>
        <v>27</v>
      </c>
      <c r="AH2220" s="375"/>
      <c r="AI2220" s="375"/>
      <c r="AJ2220" s="388">
        <f t="shared" si="5825"/>
        <v>0</v>
      </c>
      <c r="AK2220" s="379">
        <f t="shared" si="5826"/>
        <v>0</v>
      </c>
      <c r="AL2220" s="380">
        <f t="shared" si="5827"/>
        <v>0</v>
      </c>
      <c r="AM2220" s="292">
        <f t="shared" si="5828"/>
        <v>0</v>
      </c>
      <c r="AN2220" s="388">
        <f t="shared" si="5829"/>
        <v>0</v>
      </c>
      <c r="AO2220" s="379">
        <f t="shared" si="5830"/>
        <v>0</v>
      </c>
      <c r="AP2220" s="380">
        <f t="shared" si="5831"/>
        <v>0</v>
      </c>
      <c r="AQ2220" s="292">
        <f t="shared" si="5832"/>
        <v>0</v>
      </c>
      <c r="AR2220" s="388">
        <f t="shared" si="5833"/>
        <v>0</v>
      </c>
      <c r="AS2220" s="379">
        <f t="shared" si="5834"/>
        <v>0</v>
      </c>
      <c r="AT2220" s="380">
        <f t="shared" si="5835"/>
        <v>0</v>
      </c>
      <c r="AU2220" s="292">
        <f t="shared" si="5836"/>
        <v>0</v>
      </c>
      <c r="AV2220" s="388">
        <f t="shared" si="5837"/>
        <v>0</v>
      </c>
      <c r="AW2220" s="379">
        <f t="shared" si="5838"/>
        <v>0</v>
      </c>
      <c r="AX2220" s="380">
        <f t="shared" si="5839"/>
        <v>0</v>
      </c>
      <c r="AY2220" s="292">
        <f t="shared" si="5840"/>
        <v>0</v>
      </c>
      <c r="AZ2220" s="388">
        <f t="shared" si="5841"/>
        <v>0</v>
      </c>
      <c r="BA2220" s="379">
        <f t="shared" si="5842"/>
        <v>0</v>
      </c>
      <c r="BB2220" s="380">
        <f t="shared" si="5843"/>
        <v>0</v>
      </c>
      <c r="BC2220" s="292">
        <f t="shared" si="5844"/>
        <v>0</v>
      </c>
      <c r="BD2220" s="388">
        <f t="shared" si="5845"/>
        <v>0</v>
      </c>
      <c r="BE2220" s="379">
        <f t="shared" si="5846"/>
        <v>0</v>
      </c>
      <c r="BF2220" s="380">
        <f t="shared" si="5847"/>
        <v>0</v>
      </c>
      <c r="BG2220" s="292">
        <f t="shared" si="5848"/>
        <v>0</v>
      </c>
      <c r="BH2220" s="388">
        <f t="shared" si="5849"/>
        <v>0</v>
      </c>
      <c r="BI2220" s="379">
        <f t="shared" si="5850"/>
        <v>0</v>
      </c>
      <c r="BJ2220" s="380">
        <f t="shared" si="5851"/>
        <v>0</v>
      </c>
      <c r="BK2220" s="292">
        <f t="shared" si="5852"/>
        <v>0</v>
      </c>
      <c r="CD2220" s="303"/>
      <c r="CE2220" s="311"/>
      <c r="CF2220" s="311"/>
      <c r="CG2220" s="311"/>
      <c r="CH2220" s="311"/>
      <c r="CI2220" s="311"/>
      <c r="CJ2220" s="311"/>
      <c r="CK2220" s="311"/>
      <c r="CL2220" s="311"/>
      <c r="CM2220" s="311"/>
      <c r="CN2220" s="311"/>
      <c r="CO2220" s="311"/>
      <c r="CP2220" s="311"/>
      <c r="CQ2220" s="311"/>
      <c r="CR2220" s="311"/>
      <c r="CS2220" s="311"/>
      <c r="CT2220" s="311"/>
      <c r="CU2220" s="311"/>
      <c r="CV2220" s="311"/>
      <c r="CW2220" s="311"/>
      <c r="CX2220" s="311"/>
      <c r="CY2220" s="311"/>
      <c r="CZ2220" s="311"/>
      <c r="DA2220" s="311"/>
      <c r="DB2220" s="311"/>
      <c r="DC2220" s="311"/>
      <c r="DD2220" s="311"/>
      <c r="DE2220" s="311"/>
      <c r="DF2220" s="305"/>
      <c r="DG2220" s="305"/>
      <c r="DH2220" s="305"/>
      <c r="DJ2220" s="616"/>
      <c r="DK2220" s="617"/>
      <c r="DL2220" s="415"/>
      <c r="DM2220" s="416"/>
      <c r="DN2220" s="416"/>
      <c r="DO2220" s="416"/>
      <c r="DP2220" s="416"/>
      <c r="DQ2220" s="416"/>
      <c r="DR2220" s="416"/>
      <c r="DS2220" s="416"/>
      <c r="DT2220" s="416"/>
      <c r="DU2220" s="416"/>
      <c r="DV2220" s="416"/>
      <c r="DW2220" s="416"/>
      <c r="DX2220" s="416"/>
      <c r="DY2220" s="416"/>
      <c r="DZ2220" s="416"/>
      <c r="EA2220" s="416"/>
      <c r="EB2220" s="416"/>
      <c r="EC2220" s="416"/>
      <c r="ED2220" s="416"/>
      <c r="EE2220" s="416"/>
      <c r="EF2220" s="416"/>
      <c r="EG2220" s="416"/>
      <c r="EH2220" s="416"/>
      <c r="EI2220" s="416"/>
      <c r="EJ2220" s="416"/>
      <c r="EK2220" s="416"/>
      <c r="EL2220" s="416"/>
      <c r="EM2220" s="416"/>
      <c r="EN2220" s="416"/>
      <c r="EO2220" s="417"/>
      <c r="ET2220" s="375"/>
      <c r="EU2220" s="375"/>
      <c r="EV2220" s="375"/>
      <c r="FF2220" s="400"/>
      <c r="FG2220" s="400"/>
      <c r="FH2220" s="400"/>
      <c r="FV2220" s="375"/>
      <c r="FW2220" s="375"/>
      <c r="FX2220" s="375"/>
    </row>
    <row r="2221" spans="1:180" ht="38.25" customHeight="1" x14ac:dyDescent="0.25">
      <c r="A2221" s="183"/>
      <c r="B2221" s="183"/>
      <c r="C2221" s="237" t="s">
        <v>386</v>
      </c>
      <c r="D2221" s="280"/>
      <c r="E2221" s="281"/>
      <c r="F2221" s="281"/>
      <c r="G2221" s="628"/>
      <c r="H2221" s="628"/>
      <c r="I2221" s="281"/>
      <c r="J2221" s="281"/>
      <c r="K2221" s="628"/>
      <c r="L2221" s="628"/>
      <c r="M2221" s="281"/>
      <c r="N2221" s="281"/>
      <c r="O2221" s="628"/>
      <c r="P2221" s="628"/>
      <c r="Q2221" s="281"/>
      <c r="R2221" s="281"/>
      <c r="S2221" s="628"/>
      <c r="T2221" s="628"/>
      <c r="U2221" s="281"/>
      <c r="V2221" s="281"/>
      <c r="W2221" s="628"/>
      <c r="X2221" s="628"/>
      <c r="Y2221" s="281"/>
      <c r="Z2221" s="281"/>
      <c r="AA2221" s="628"/>
      <c r="AB2221" s="628"/>
      <c r="AC2221" s="281"/>
      <c r="AD2221" s="281"/>
      <c r="AE2221" s="60"/>
      <c r="AF2221" s="259"/>
      <c r="AG2221" s="375">
        <f t="shared" si="5560"/>
        <v>27</v>
      </c>
      <c r="AH2221" s="375"/>
      <c r="AI2221" s="375"/>
      <c r="AJ2221" s="388">
        <f t="shared" si="5825"/>
        <v>0</v>
      </c>
      <c r="AK2221" s="379">
        <f t="shared" si="5826"/>
        <v>0</v>
      </c>
      <c r="AL2221" s="380">
        <f t="shared" si="5827"/>
        <v>0</v>
      </c>
      <c r="AM2221" s="292">
        <f t="shared" si="5828"/>
        <v>0</v>
      </c>
      <c r="AN2221" s="388">
        <f t="shared" si="5829"/>
        <v>0</v>
      </c>
      <c r="AO2221" s="379">
        <f t="shared" si="5830"/>
        <v>0</v>
      </c>
      <c r="AP2221" s="380">
        <f t="shared" si="5831"/>
        <v>0</v>
      </c>
      <c r="AQ2221" s="292">
        <f t="shared" si="5832"/>
        <v>0</v>
      </c>
      <c r="AR2221" s="388">
        <f t="shared" si="5833"/>
        <v>0</v>
      </c>
      <c r="AS2221" s="379">
        <f t="shared" si="5834"/>
        <v>0</v>
      </c>
      <c r="AT2221" s="380">
        <f t="shared" si="5835"/>
        <v>0</v>
      </c>
      <c r="AU2221" s="292">
        <f t="shared" si="5836"/>
        <v>0</v>
      </c>
      <c r="AV2221" s="388">
        <f t="shared" si="5837"/>
        <v>0</v>
      </c>
      <c r="AW2221" s="379">
        <f t="shared" si="5838"/>
        <v>0</v>
      </c>
      <c r="AX2221" s="380">
        <f t="shared" si="5839"/>
        <v>0</v>
      </c>
      <c r="AY2221" s="292">
        <f t="shared" si="5840"/>
        <v>0</v>
      </c>
      <c r="AZ2221" s="388">
        <f t="shared" si="5841"/>
        <v>0</v>
      </c>
      <c r="BA2221" s="379">
        <f t="shared" si="5842"/>
        <v>0</v>
      </c>
      <c r="BB2221" s="380">
        <f t="shared" si="5843"/>
        <v>0</v>
      </c>
      <c r="BC2221" s="292">
        <f t="shared" si="5844"/>
        <v>0</v>
      </c>
      <c r="BD2221" s="388">
        <f t="shared" si="5845"/>
        <v>0</v>
      </c>
      <c r="BE2221" s="379">
        <f t="shared" si="5846"/>
        <v>0</v>
      </c>
      <c r="BF2221" s="380">
        <f t="shared" si="5847"/>
        <v>0</v>
      </c>
      <c r="BG2221" s="292">
        <f t="shared" si="5848"/>
        <v>0</v>
      </c>
      <c r="BH2221" s="388">
        <f t="shared" si="5849"/>
        <v>0</v>
      </c>
      <c r="BI2221" s="379">
        <f t="shared" si="5850"/>
        <v>0</v>
      </c>
      <c r="BJ2221" s="380">
        <f t="shared" si="5851"/>
        <v>0</v>
      </c>
      <c r="BK2221" s="292">
        <f t="shared" si="5852"/>
        <v>0</v>
      </c>
      <c r="CD2221" s="303"/>
      <c r="CE2221" s="311"/>
      <c r="CF2221" s="311"/>
      <c r="CG2221" s="311"/>
      <c r="CH2221" s="311"/>
      <c r="CI2221" s="311"/>
      <c r="CJ2221" s="311"/>
      <c r="CK2221" s="311"/>
      <c r="CL2221" s="311"/>
      <c r="CM2221" s="311"/>
      <c r="CN2221" s="311"/>
      <c r="CO2221" s="311"/>
      <c r="CP2221" s="311"/>
      <c r="CQ2221" s="311"/>
      <c r="CR2221" s="311"/>
      <c r="CS2221" s="311"/>
      <c r="CT2221" s="311"/>
      <c r="CU2221" s="311"/>
      <c r="CV2221" s="311"/>
      <c r="CW2221" s="311"/>
      <c r="CX2221" s="311"/>
      <c r="CY2221" s="311"/>
      <c r="CZ2221" s="311"/>
      <c r="DA2221" s="311"/>
      <c r="DB2221" s="311"/>
      <c r="DC2221" s="311"/>
      <c r="DD2221" s="311"/>
      <c r="DE2221" s="311"/>
      <c r="DF2221" s="305"/>
      <c r="DG2221" s="305"/>
      <c r="DH2221" s="305"/>
      <c r="DJ2221" s="616"/>
      <c r="DK2221" s="617"/>
      <c r="DL2221" s="415"/>
      <c r="DM2221" s="416"/>
      <c r="DN2221" s="416"/>
      <c r="DO2221" s="416"/>
      <c r="DP2221" s="416"/>
      <c r="DQ2221" s="416"/>
      <c r="DR2221" s="416"/>
      <c r="DS2221" s="416"/>
      <c r="DT2221" s="416"/>
      <c r="DU2221" s="416"/>
      <c r="DV2221" s="416"/>
      <c r="DW2221" s="416"/>
      <c r="DX2221" s="416"/>
      <c r="DY2221" s="416"/>
      <c r="DZ2221" s="416"/>
      <c r="EA2221" s="416"/>
      <c r="EB2221" s="416"/>
      <c r="EC2221" s="416"/>
      <c r="ED2221" s="416"/>
      <c r="EE2221" s="416"/>
      <c r="EF2221" s="416"/>
      <c r="EG2221" s="416"/>
      <c r="EH2221" s="416"/>
      <c r="EI2221" s="416"/>
      <c r="EJ2221" s="416"/>
      <c r="EK2221" s="416"/>
      <c r="EL2221" s="416"/>
      <c r="EM2221" s="416"/>
      <c r="EN2221" s="416"/>
      <c r="EO2221" s="417"/>
      <c r="ET2221" s="375"/>
      <c r="EU2221" s="375"/>
      <c r="EV2221" s="375"/>
      <c r="FF2221" s="400"/>
      <c r="FG2221" s="400"/>
      <c r="FH2221" s="400"/>
      <c r="FV2221" s="375"/>
      <c r="FW2221" s="375"/>
      <c r="FX2221" s="375"/>
    </row>
    <row r="2222" spans="1:180" ht="38.25" customHeight="1" x14ac:dyDescent="0.25">
      <c r="A2222" s="183"/>
      <c r="B2222" s="183"/>
      <c r="C2222" s="237" t="s">
        <v>387</v>
      </c>
      <c r="D2222" s="280"/>
      <c r="E2222" s="281"/>
      <c r="F2222" s="281"/>
      <c r="G2222" s="628"/>
      <c r="H2222" s="628"/>
      <c r="I2222" s="281"/>
      <c r="J2222" s="281"/>
      <c r="K2222" s="628"/>
      <c r="L2222" s="628"/>
      <c r="M2222" s="281"/>
      <c r="N2222" s="281"/>
      <c r="O2222" s="628"/>
      <c r="P2222" s="628"/>
      <c r="Q2222" s="281"/>
      <c r="R2222" s="281"/>
      <c r="S2222" s="628"/>
      <c r="T2222" s="628"/>
      <c r="U2222" s="281"/>
      <c r="V2222" s="281"/>
      <c r="W2222" s="628"/>
      <c r="X2222" s="628"/>
      <c r="Y2222" s="281"/>
      <c r="Z2222" s="281"/>
      <c r="AA2222" s="628"/>
      <c r="AB2222" s="628"/>
      <c r="AC2222" s="281"/>
      <c r="AD2222" s="281"/>
      <c r="AE2222" s="60"/>
      <c r="AF2222" s="259"/>
      <c r="AG2222" s="375">
        <f t="shared" si="5560"/>
        <v>27</v>
      </c>
      <c r="AH2222" s="375"/>
      <c r="AI2222" s="375"/>
      <c r="AJ2222" s="388">
        <f t="shared" si="5825"/>
        <v>0</v>
      </c>
      <c r="AK2222" s="379">
        <f t="shared" si="5826"/>
        <v>0</v>
      </c>
      <c r="AL2222" s="380">
        <f t="shared" si="5827"/>
        <v>0</v>
      </c>
      <c r="AM2222" s="292">
        <f t="shared" si="5828"/>
        <v>0</v>
      </c>
      <c r="AN2222" s="388">
        <f t="shared" si="5829"/>
        <v>0</v>
      </c>
      <c r="AO2222" s="379">
        <f t="shared" si="5830"/>
        <v>0</v>
      </c>
      <c r="AP2222" s="380">
        <f t="shared" si="5831"/>
        <v>0</v>
      </c>
      <c r="AQ2222" s="292">
        <f t="shared" si="5832"/>
        <v>0</v>
      </c>
      <c r="AR2222" s="388">
        <f t="shared" si="5833"/>
        <v>0</v>
      </c>
      <c r="AS2222" s="379">
        <f t="shared" si="5834"/>
        <v>0</v>
      </c>
      <c r="AT2222" s="380">
        <f t="shared" si="5835"/>
        <v>0</v>
      </c>
      <c r="AU2222" s="292">
        <f t="shared" si="5836"/>
        <v>0</v>
      </c>
      <c r="AV2222" s="388">
        <f t="shared" si="5837"/>
        <v>0</v>
      </c>
      <c r="AW2222" s="379">
        <f t="shared" si="5838"/>
        <v>0</v>
      </c>
      <c r="AX2222" s="380">
        <f t="shared" si="5839"/>
        <v>0</v>
      </c>
      <c r="AY2222" s="292">
        <f t="shared" si="5840"/>
        <v>0</v>
      </c>
      <c r="AZ2222" s="388">
        <f t="shared" si="5841"/>
        <v>0</v>
      </c>
      <c r="BA2222" s="379">
        <f t="shared" si="5842"/>
        <v>0</v>
      </c>
      <c r="BB2222" s="380">
        <f t="shared" si="5843"/>
        <v>0</v>
      </c>
      <c r="BC2222" s="292">
        <f t="shared" si="5844"/>
        <v>0</v>
      </c>
      <c r="BD2222" s="388">
        <f t="shared" si="5845"/>
        <v>0</v>
      </c>
      <c r="BE2222" s="379">
        <f t="shared" si="5846"/>
        <v>0</v>
      </c>
      <c r="BF2222" s="380">
        <f t="shared" si="5847"/>
        <v>0</v>
      </c>
      <c r="BG2222" s="292">
        <f t="shared" si="5848"/>
        <v>0</v>
      </c>
      <c r="BH2222" s="388">
        <f t="shared" si="5849"/>
        <v>0</v>
      </c>
      <c r="BI2222" s="379">
        <f t="shared" si="5850"/>
        <v>0</v>
      </c>
      <c r="BJ2222" s="380">
        <f t="shared" si="5851"/>
        <v>0</v>
      </c>
      <c r="BK2222" s="292">
        <f t="shared" si="5852"/>
        <v>0</v>
      </c>
      <c r="CD2222" s="303"/>
      <c r="CE2222" s="311"/>
      <c r="CF2222" s="311"/>
      <c r="CG2222" s="311"/>
      <c r="CH2222" s="311"/>
      <c r="CI2222" s="311"/>
      <c r="CJ2222" s="311"/>
      <c r="CK2222" s="311"/>
      <c r="CL2222" s="311"/>
      <c r="CM2222" s="311"/>
      <c r="CN2222" s="311"/>
      <c r="CO2222" s="311"/>
      <c r="CP2222" s="311"/>
      <c r="CQ2222" s="311"/>
      <c r="CR2222" s="311"/>
      <c r="CS2222" s="311"/>
      <c r="CT2222" s="311"/>
      <c r="CU2222" s="311"/>
      <c r="CV2222" s="311"/>
      <c r="CW2222" s="311"/>
      <c r="CX2222" s="311"/>
      <c r="CY2222" s="311"/>
      <c r="CZ2222" s="311"/>
      <c r="DA2222" s="311"/>
      <c r="DB2222" s="311"/>
      <c r="DC2222" s="311"/>
      <c r="DD2222" s="311"/>
      <c r="DE2222" s="311"/>
      <c r="DF2222" s="305"/>
      <c r="DG2222" s="305"/>
      <c r="DH2222" s="305"/>
      <c r="DJ2222" s="616"/>
      <c r="DK2222" s="617"/>
      <c r="DL2222" s="415"/>
      <c r="DM2222" s="416"/>
      <c r="DN2222" s="416"/>
      <c r="DO2222" s="416"/>
      <c r="DP2222" s="416"/>
      <c r="DQ2222" s="416"/>
      <c r="DR2222" s="416"/>
      <c r="DS2222" s="416"/>
      <c r="DT2222" s="416"/>
      <c r="DU2222" s="416"/>
      <c r="DV2222" s="416"/>
      <c r="DW2222" s="416"/>
      <c r="DX2222" s="416"/>
      <c r="DY2222" s="416"/>
      <c r="DZ2222" s="416"/>
      <c r="EA2222" s="416"/>
      <c r="EB2222" s="416"/>
      <c r="EC2222" s="416"/>
      <c r="ED2222" s="416"/>
      <c r="EE2222" s="416"/>
      <c r="EF2222" s="416"/>
      <c r="EG2222" s="416"/>
      <c r="EH2222" s="416"/>
      <c r="EI2222" s="416"/>
      <c r="EJ2222" s="416"/>
      <c r="EK2222" s="416"/>
      <c r="EL2222" s="416"/>
      <c r="EM2222" s="416"/>
      <c r="EN2222" s="416"/>
      <c r="EO2222" s="417"/>
      <c r="ET2222" s="375"/>
      <c r="EU2222" s="375"/>
      <c r="EV2222" s="375"/>
      <c r="FF2222" s="400"/>
      <c r="FG2222" s="400"/>
      <c r="FH2222" s="400"/>
      <c r="FV2222" s="375"/>
      <c r="FW2222" s="375"/>
      <c r="FX2222" s="375"/>
    </row>
    <row r="2223" spans="1:180" ht="38.25" customHeight="1" x14ac:dyDescent="0.25">
      <c r="A2223" s="182"/>
      <c r="B2223" s="182"/>
      <c r="C2223" s="236" t="s">
        <v>388</v>
      </c>
      <c r="D2223" s="280"/>
      <c r="E2223" s="281"/>
      <c r="F2223" s="281"/>
      <c r="G2223" s="628"/>
      <c r="H2223" s="628"/>
      <c r="I2223" s="281"/>
      <c r="J2223" s="281"/>
      <c r="K2223" s="628"/>
      <c r="L2223" s="628"/>
      <c r="M2223" s="281"/>
      <c r="N2223" s="281"/>
      <c r="O2223" s="628"/>
      <c r="P2223" s="628"/>
      <c r="Q2223" s="281"/>
      <c r="R2223" s="281"/>
      <c r="S2223" s="628"/>
      <c r="T2223" s="628"/>
      <c r="U2223" s="281"/>
      <c r="V2223" s="281"/>
      <c r="W2223" s="628"/>
      <c r="X2223" s="628"/>
      <c r="Y2223" s="281"/>
      <c r="Z2223" s="281"/>
      <c r="AA2223" s="628"/>
      <c r="AB2223" s="628"/>
      <c r="AC2223" s="281"/>
      <c r="AD2223" s="281"/>
      <c r="AE2223" s="60"/>
      <c r="AF2223" s="259"/>
      <c r="AG2223" s="375">
        <f t="shared" si="5560"/>
        <v>27</v>
      </c>
      <c r="AH2223" s="375"/>
      <c r="AI2223" s="375"/>
      <c r="AJ2223" s="388">
        <f t="shared" si="5825"/>
        <v>0</v>
      </c>
      <c r="AK2223" s="379">
        <f t="shared" si="5826"/>
        <v>0</v>
      </c>
      <c r="AL2223" s="380">
        <f t="shared" si="5827"/>
        <v>0</v>
      </c>
      <c r="AM2223" s="292">
        <f t="shared" si="5828"/>
        <v>0</v>
      </c>
      <c r="AN2223" s="388">
        <f t="shared" si="5829"/>
        <v>0</v>
      </c>
      <c r="AO2223" s="379">
        <f t="shared" si="5830"/>
        <v>0</v>
      </c>
      <c r="AP2223" s="380">
        <f t="shared" si="5831"/>
        <v>0</v>
      </c>
      <c r="AQ2223" s="292">
        <f t="shared" si="5832"/>
        <v>0</v>
      </c>
      <c r="AR2223" s="388">
        <f t="shared" si="5833"/>
        <v>0</v>
      </c>
      <c r="AS2223" s="379">
        <f t="shared" si="5834"/>
        <v>0</v>
      </c>
      <c r="AT2223" s="380">
        <f t="shared" si="5835"/>
        <v>0</v>
      </c>
      <c r="AU2223" s="292">
        <f t="shared" si="5836"/>
        <v>0</v>
      </c>
      <c r="AV2223" s="388">
        <f t="shared" si="5837"/>
        <v>0</v>
      </c>
      <c r="AW2223" s="379">
        <f t="shared" si="5838"/>
        <v>0</v>
      </c>
      <c r="AX2223" s="380">
        <f t="shared" si="5839"/>
        <v>0</v>
      </c>
      <c r="AY2223" s="292">
        <f t="shared" si="5840"/>
        <v>0</v>
      </c>
      <c r="AZ2223" s="388">
        <f t="shared" si="5841"/>
        <v>0</v>
      </c>
      <c r="BA2223" s="379">
        <f t="shared" si="5842"/>
        <v>0</v>
      </c>
      <c r="BB2223" s="380">
        <f t="shared" si="5843"/>
        <v>0</v>
      </c>
      <c r="BC2223" s="292">
        <f t="shared" si="5844"/>
        <v>0</v>
      </c>
      <c r="BD2223" s="388">
        <f t="shared" si="5845"/>
        <v>0</v>
      </c>
      <c r="BE2223" s="379">
        <f t="shared" si="5846"/>
        <v>0</v>
      </c>
      <c r="BF2223" s="380">
        <f t="shared" si="5847"/>
        <v>0</v>
      </c>
      <c r="BG2223" s="292">
        <f t="shared" si="5848"/>
        <v>0</v>
      </c>
      <c r="BH2223" s="388">
        <f t="shared" si="5849"/>
        <v>0</v>
      </c>
      <c r="BI2223" s="379">
        <f t="shared" si="5850"/>
        <v>0</v>
      </c>
      <c r="BJ2223" s="380">
        <f t="shared" si="5851"/>
        <v>0</v>
      </c>
      <c r="BK2223" s="292">
        <f t="shared" si="5852"/>
        <v>0</v>
      </c>
      <c r="CD2223" s="299" t="s">
        <v>60</v>
      </c>
      <c r="CE2223" s="423">
        <f t="shared" ref="CE2223" si="5853">IF(D2223="",0,D2223)</f>
        <v>0</v>
      </c>
      <c r="CF2223" s="423">
        <f t="shared" ref="CF2223" si="5854">IF(E2223="",0,E2223)</f>
        <v>0</v>
      </c>
      <c r="CG2223" s="423">
        <f t="shared" ref="CG2223" si="5855">IF(F2223="",0,F2223)</f>
        <v>0</v>
      </c>
      <c r="CH2223" s="423">
        <f t="shared" ref="CH2223" si="5856">IF(G2223="",0,G2223)</f>
        <v>0</v>
      </c>
      <c r="CI2223" s="423">
        <f t="shared" ref="CI2223" si="5857">IF(H2223="",0,H2223)</f>
        <v>0</v>
      </c>
      <c r="CJ2223" s="423">
        <f t="shared" ref="CJ2223" si="5858">IF(I2223="",0,I2223)</f>
        <v>0</v>
      </c>
      <c r="CK2223" s="423">
        <f t="shared" ref="CK2223" si="5859">IF(J2223="",0,J2223)</f>
        <v>0</v>
      </c>
      <c r="CL2223" s="423">
        <f t="shared" ref="CL2223" si="5860">IF(K2223="",0,K2223)</f>
        <v>0</v>
      </c>
      <c r="CM2223" s="423">
        <f t="shared" ref="CM2223" si="5861">IF(L2223="",0,L2223)</f>
        <v>0</v>
      </c>
      <c r="CN2223" s="423">
        <f t="shared" ref="CN2223" si="5862">IF(M2223="",0,M2223)</f>
        <v>0</v>
      </c>
      <c r="CO2223" s="423">
        <f t="shared" ref="CO2223" si="5863">IF(N2223="",0,N2223)</f>
        <v>0</v>
      </c>
      <c r="CP2223" s="423">
        <f t="shared" ref="CP2223" si="5864">IF(O2223="",0,O2223)</f>
        <v>0</v>
      </c>
      <c r="CQ2223" s="423">
        <f t="shared" ref="CQ2223" si="5865">IF(P2223="",0,P2223)</f>
        <v>0</v>
      </c>
      <c r="CR2223" s="423">
        <f t="shared" ref="CR2223" si="5866">IF(Q2223="",0,Q2223)</f>
        <v>0</v>
      </c>
      <c r="CS2223" s="423">
        <f t="shared" ref="CS2223" si="5867">IF(R2223="",0,R2223)</f>
        <v>0</v>
      </c>
      <c r="CT2223" s="423">
        <f t="shared" ref="CT2223" si="5868">IF(S2223="",0,S2223)</f>
        <v>0</v>
      </c>
      <c r="CU2223" s="423">
        <f t="shared" ref="CU2223" si="5869">IF(T2223="",0,T2223)</f>
        <v>0</v>
      </c>
      <c r="CV2223" s="423">
        <f t="shared" ref="CV2223" si="5870">IF(U2223="",0,U2223)</f>
        <v>0</v>
      </c>
      <c r="CW2223" s="423">
        <f t="shared" ref="CW2223" si="5871">IF(V2223="",0,V2223)</f>
        <v>0</v>
      </c>
      <c r="CX2223" s="423">
        <f t="shared" ref="CX2223" si="5872">IF(W2223="",0,W2223)</f>
        <v>0</v>
      </c>
      <c r="CY2223" s="423">
        <f t="shared" ref="CY2223" si="5873">IF(X2223="",0,X2223)</f>
        <v>0</v>
      </c>
      <c r="CZ2223" s="423">
        <f t="shared" ref="CZ2223" si="5874">IF(Y2223="",0,Y2223)</f>
        <v>0</v>
      </c>
      <c r="DA2223" s="423">
        <f t="shared" ref="DA2223" si="5875">IF(Z2223="",0,Z2223)</f>
        <v>0</v>
      </c>
      <c r="DB2223" s="423">
        <f t="shared" ref="DB2223" si="5876">IF(AA2223="",0,AA2223)</f>
        <v>0</v>
      </c>
      <c r="DC2223" s="423">
        <f t="shared" ref="DC2223" si="5877">IF(AB2223="",0,AB2223)</f>
        <v>0</v>
      </c>
      <c r="DD2223" s="423">
        <f t="shared" ref="DD2223" si="5878">IF(AC2223="",0,AC2223)</f>
        <v>0</v>
      </c>
      <c r="DE2223" s="423">
        <f t="shared" ref="DE2223" si="5879">IF(AD2223="",0,AD2223)</f>
        <v>0</v>
      </c>
      <c r="DF2223" s="300"/>
      <c r="DG2223" s="300"/>
      <c r="DH2223" s="300"/>
      <c r="DJ2223" s="610"/>
      <c r="DK2223" s="611"/>
      <c r="DL2223" s="415"/>
      <c r="DM2223" s="416"/>
      <c r="DN2223" s="416"/>
      <c r="DO2223" s="416"/>
      <c r="DP2223" s="416"/>
      <c r="DQ2223" s="416"/>
      <c r="DR2223" s="416"/>
      <c r="DS2223" s="416"/>
      <c r="DT2223" s="416"/>
      <c r="DU2223" s="416"/>
      <c r="DV2223" s="416"/>
      <c r="DW2223" s="416"/>
      <c r="DX2223" s="416"/>
      <c r="DY2223" s="416"/>
      <c r="DZ2223" s="416"/>
      <c r="EA2223" s="416"/>
      <c r="EB2223" s="416"/>
      <c r="EC2223" s="416"/>
      <c r="ED2223" s="416"/>
      <c r="EE2223" s="416"/>
      <c r="EF2223" s="416"/>
      <c r="EG2223" s="416"/>
      <c r="EH2223" s="416"/>
      <c r="EI2223" s="416"/>
      <c r="EJ2223" s="416"/>
      <c r="EK2223" s="416"/>
      <c r="EL2223" s="416"/>
      <c r="EM2223" s="416"/>
      <c r="EN2223" s="416"/>
      <c r="EO2223" s="417"/>
      <c r="ET2223" s="375"/>
      <c r="EU2223" s="375"/>
      <c r="EV2223" s="375"/>
      <c r="FF2223" s="400"/>
      <c r="FG2223" s="400"/>
      <c r="FH2223" s="400"/>
      <c r="FV2223" s="375"/>
      <c r="FW2223" s="375"/>
      <c r="FX2223" s="375"/>
    </row>
    <row r="2224" spans="1:180" ht="38.25" customHeight="1" x14ac:dyDescent="0.25">
      <c r="A2224" s="152"/>
      <c r="B2224" s="152"/>
      <c r="C2224" s="237" t="s">
        <v>390</v>
      </c>
      <c r="D2224" s="280"/>
      <c r="E2224" s="281"/>
      <c r="F2224" s="281"/>
      <c r="G2224" s="628"/>
      <c r="H2224" s="628"/>
      <c r="I2224" s="281"/>
      <c r="J2224" s="281"/>
      <c r="K2224" s="628"/>
      <c r="L2224" s="628"/>
      <c r="M2224" s="281"/>
      <c r="N2224" s="281"/>
      <c r="O2224" s="628"/>
      <c r="P2224" s="628"/>
      <c r="Q2224" s="281"/>
      <c r="R2224" s="281"/>
      <c r="S2224" s="628"/>
      <c r="T2224" s="628"/>
      <c r="U2224" s="281"/>
      <c r="V2224" s="281"/>
      <c r="W2224" s="628"/>
      <c r="X2224" s="628"/>
      <c r="Y2224" s="281"/>
      <c r="Z2224" s="281"/>
      <c r="AA2224" s="628"/>
      <c r="AB2224" s="628"/>
      <c r="AC2224" s="281"/>
      <c r="AD2224" s="281"/>
      <c r="AE2224" s="60"/>
      <c r="AF2224" s="259"/>
      <c r="AG2224" s="375">
        <f t="shared" si="5560"/>
        <v>27</v>
      </c>
      <c r="AH2224" s="375"/>
      <c r="AI2224" s="375"/>
      <c r="AJ2224" s="388">
        <f t="shared" si="5825"/>
        <v>0</v>
      </c>
      <c r="AK2224" s="379">
        <f t="shared" si="5826"/>
        <v>0</v>
      </c>
      <c r="AL2224" s="380">
        <f t="shared" si="5827"/>
        <v>0</v>
      </c>
      <c r="AM2224" s="292">
        <f t="shared" si="5828"/>
        <v>0</v>
      </c>
      <c r="AN2224" s="388">
        <f t="shared" si="5829"/>
        <v>0</v>
      </c>
      <c r="AO2224" s="379">
        <f t="shared" si="5830"/>
        <v>0</v>
      </c>
      <c r="AP2224" s="380">
        <f t="shared" si="5831"/>
        <v>0</v>
      </c>
      <c r="AQ2224" s="292">
        <f t="shared" si="5832"/>
        <v>0</v>
      </c>
      <c r="AR2224" s="388">
        <f t="shared" si="5833"/>
        <v>0</v>
      </c>
      <c r="AS2224" s="379">
        <f t="shared" si="5834"/>
        <v>0</v>
      </c>
      <c r="AT2224" s="380">
        <f t="shared" si="5835"/>
        <v>0</v>
      </c>
      <c r="AU2224" s="292">
        <f t="shared" si="5836"/>
        <v>0</v>
      </c>
      <c r="AV2224" s="388">
        <f t="shared" si="5837"/>
        <v>0</v>
      </c>
      <c r="AW2224" s="379">
        <f t="shared" si="5838"/>
        <v>0</v>
      </c>
      <c r="AX2224" s="380">
        <f t="shared" si="5839"/>
        <v>0</v>
      </c>
      <c r="AY2224" s="292">
        <f t="shared" si="5840"/>
        <v>0</v>
      </c>
      <c r="AZ2224" s="388">
        <f t="shared" si="5841"/>
        <v>0</v>
      </c>
      <c r="BA2224" s="379">
        <f t="shared" si="5842"/>
        <v>0</v>
      </c>
      <c r="BB2224" s="380">
        <f t="shared" si="5843"/>
        <v>0</v>
      </c>
      <c r="BC2224" s="292">
        <f t="shared" si="5844"/>
        <v>0</v>
      </c>
      <c r="BD2224" s="388">
        <f t="shared" si="5845"/>
        <v>0</v>
      </c>
      <c r="BE2224" s="379">
        <f t="shared" si="5846"/>
        <v>0</v>
      </c>
      <c r="BF2224" s="380">
        <f t="shared" si="5847"/>
        <v>0</v>
      </c>
      <c r="BG2224" s="292">
        <f t="shared" si="5848"/>
        <v>0</v>
      </c>
      <c r="BH2224" s="388">
        <f t="shared" si="5849"/>
        <v>0</v>
      </c>
      <c r="BI2224" s="379">
        <f t="shared" si="5850"/>
        <v>0</v>
      </c>
      <c r="BJ2224" s="380">
        <f t="shared" si="5851"/>
        <v>0</v>
      </c>
      <c r="BK2224" s="292">
        <f t="shared" si="5852"/>
        <v>0</v>
      </c>
      <c r="CD2224" s="299" t="s">
        <v>1917</v>
      </c>
      <c r="CE2224" s="301">
        <f t="shared" ref="CE2224" si="5880">SUM(D2224:D2227)</f>
        <v>0</v>
      </c>
      <c r="CF2224" s="301">
        <f t="shared" ref="CF2224" si="5881">SUM(E2224:E2227)</f>
        <v>0</v>
      </c>
      <c r="CG2224" s="301">
        <f t="shared" ref="CG2224" si="5882">SUM(F2224:F2227)</f>
        <v>0</v>
      </c>
      <c r="CH2224" s="301">
        <f t="shared" ref="CH2224" si="5883">SUM(G2224:G2227)</f>
        <v>0</v>
      </c>
      <c r="CI2224" s="301">
        <f t="shared" ref="CI2224" si="5884">SUM(H2224:H2227)</f>
        <v>0</v>
      </c>
      <c r="CJ2224" s="301">
        <f t="shared" ref="CJ2224" si="5885">SUM(I2224:I2227)</f>
        <v>0</v>
      </c>
      <c r="CK2224" s="301">
        <f t="shared" ref="CK2224" si="5886">SUM(J2224:J2227)</f>
        <v>0</v>
      </c>
      <c r="CL2224" s="301">
        <f t="shared" ref="CL2224" si="5887">SUM(K2224:K2227)</f>
        <v>0</v>
      </c>
      <c r="CM2224" s="301">
        <f t="shared" ref="CM2224" si="5888">SUM(L2224:L2227)</f>
        <v>0</v>
      </c>
      <c r="CN2224" s="301">
        <f t="shared" ref="CN2224" si="5889">SUM(M2224:M2227)</f>
        <v>0</v>
      </c>
      <c r="CO2224" s="301">
        <f t="shared" ref="CO2224" si="5890">SUM(N2224:N2227)</f>
        <v>0</v>
      </c>
      <c r="CP2224" s="301">
        <f t="shared" ref="CP2224" si="5891">SUM(O2224:O2227)</f>
        <v>0</v>
      </c>
      <c r="CQ2224" s="301">
        <f t="shared" ref="CQ2224" si="5892">SUM(P2224:P2227)</f>
        <v>0</v>
      </c>
      <c r="CR2224" s="301">
        <f t="shared" ref="CR2224" si="5893">SUM(Q2224:Q2227)</f>
        <v>0</v>
      </c>
      <c r="CS2224" s="301">
        <f t="shared" ref="CS2224" si="5894">SUM(R2224:R2227)</f>
        <v>0</v>
      </c>
      <c r="CT2224" s="301">
        <f t="shared" ref="CT2224" si="5895">SUM(S2224:S2227)</f>
        <v>0</v>
      </c>
      <c r="CU2224" s="301">
        <f t="shared" ref="CU2224" si="5896">SUM(T2224:T2227)</f>
        <v>0</v>
      </c>
      <c r="CV2224" s="301">
        <f t="shared" ref="CV2224" si="5897">SUM(U2224:U2227)</f>
        <v>0</v>
      </c>
      <c r="CW2224" s="301">
        <f t="shared" ref="CW2224" si="5898">SUM(V2224:V2227)</f>
        <v>0</v>
      </c>
      <c r="CX2224" s="301">
        <f t="shared" ref="CX2224" si="5899">SUM(W2224:W2227)</f>
        <v>0</v>
      </c>
      <c r="CY2224" s="301">
        <f t="shared" ref="CY2224" si="5900">SUM(X2224:X2227)</f>
        <v>0</v>
      </c>
      <c r="CZ2224" s="301">
        <f t="shared" ref="CZ2224" si="5901">SUM(Y2224:Y2227)</f>
        <v>0</v>
      </c>
      <c r="DA2224" s="301">
        <f t="shared" ref="DA2224" si="5902">SUM(Z2224:Z2227)</f>
        <v>0</v>
      </c>
      <c r="DB2224" s="301">
        <f t="shared" ref="DB2224" si="5903">SUM(AA2224:AA2227)</f>
        <v>0</v>
      </c>
      <c r="DC2224" s="301">
        <f t="shared" ref="DC2224" si="5904">SUM(AB2224:AB2227)</f>
        <v>0</v>
      </c>
      <c r="DD2224" s="301">
        <f t="shared" ref="DD2224" si="5905">SUM(AC2224:AC2227)</f>
        <v>0</v>
      </c>
      <c r="DE2224" s="301">
        <f t="shared" ref="DE2224" si="5906">SUM(AD2224:AD2227)</f>
        <v>0</v>
      </c>
      <c r="DF2224" s="301"/>
      <c r="DG2224" s="301"/>
      <c r="DH2224" s="301"/>
      <c r="DJ2224" s="612"/>
      <c r="DK2224" s="613"/>
      <c r="DL2224" s="415"/>
      <c r="DM2224" s="416"/>
      <c r="DN2224" s="416"/>
      <c r="DO2224" s="416"/>
      <c r="DP2224" s="416"/>
      <c r="DQ2224" s="416"/>
      <c r="DR2224" s="416"/>
      <c r="DS2224" s="416"/>
      <c r="DT2224" s="416"/>
      <c r="DU2224" s="416"/>
      <c r="DV2224" s="416"/>
      <c r="DW2224" s="416"/>
      <c r="DX2224" s="416"/>
      <c r="DY2224" s="416"/>
      <c r="DZ2224" s="416"/>
      <c r="EA2224" s="416"/>
      <c r="EB2224" s="416"/>
      <c r="EC2224" s="416"/>
      <c r="ED2224" s="416"/>
      <c r="EE2224" s="416"/>
      <c r="EF2224" s="416"/>
      <c r="EG2224" s="416"/>
      <c r="EH2224" s="416"/>
      <c r="EI2224" s="416"/>
      <c r="EJ2224" s="416"/>
      <c r="EK2224" s="416"/>
      <c r="EL2224" s="416"/>
      <c r="EM2224" s="416"/>
      <c r="EN2224" s="416"/>
      <c r="EO2224" s="417"/>
      <c r="ET2224" s="375"/>
      <c r="EU2224" s="375"/>
      <c r="EV2224" s="375"/>
      <c r="FF2224" s="400"/>
      <c r="FG2224" s="400"/>
      <c r="FH2224" s="400"/>
      <c r="FV2224" s="375"/>
      <c r="FW2224" s="375"/>
      <c r="FX2224" s="375"/>
    </row>
    <row r="2225" spans="1:180" ht="38.25" customHeight="1" x14ac:dyDescent="0.25">
      <c r="A2225" s="152"/>
      <c r="B2225" s="152"/>
      <c r="C2225" s="237" t="s">
        <v>391</v>
      </c>
      <c r="D2225" s="280"/>
      <c r="E2225" s="281"/>
      <c r="F2225" s="281"/>
      <c r="G2225" s="628"/>
      <c r="H2225" s="628"/>
      <c r="I2225" s="281"/>
      <c r="J2225" s="281"/>
      <c r="K2225" s="628"/>
      <c r="L2225" s="628"/>
      <c r="M2225" s="281"/>
      <c r="N2225" s="281"/>
      <c r="O2225" s="628"/>
      <c r="P2225" s="628"/>
      <c r="Q2225" s="281"/>
      <c r="R2225" s="281"/>
      <c r="S2225" s="628"/>
      <c r="T2225" s="628"/>
      <c r="U2225" s="281"/>
      <c r="V2225" s="281"/>
      <c r="W2225" s="628"/>
      <c r="X2225" s="628"/>
      <c r="Y2225" s="281"/>
      <c r="Z2225" s="281"/>
      <c r="AA2225" s="628"/>
      <c r="AB2225" s="628"/>
      <c r="AC2225" s="281"/>
      <c r="AD2225" s="281"/>
      <c r="AE2225" s="60"/>
      <c r="AF2225" s="259"/>
      <c r="AG2225" s="375">
        <f t="shared" si="5560"/>
        <v>27</v>
      </c>
      <c r="AH2225" s="375"/>
      <c r="AI2225" s="375"/>
      <c r="AJ2225" s="388">
        <f t="shared" si="5825"/>
        <v>0</v>
      </c>
      <c r="AK2225" s="379">
        <f t="shared" si="5826"/>
        <v>0</v>
      </c>
      <c r="AL2225" s="380">
        <f t="shared" si="5827"/>
        <v>0</v>
      </c>
      <c r="AM2225" s="292">
        <f t="shared" si="5828"/>
        <v>0</v>
      </c>
      <c r="AN2225" s="388">
        <f t="shared" si="5829"/>
        <v>0</v>
      </c>
      <c r="AO2225" s="379">
        <f t="shared" si="5830"/>
        <v>0</v>
      </c>
      <c r="AP2225" s="380">
        <f t="shared" si="5831"/>
        <v>0</v>
      </c>
      <c r="AQ2225" s="292">
        <f t="shared" si="5832"/>
        <v>0</v>
      </c>
      <c r="AR2225" s="388">
        <f t="shared" si="5833"/>
        <v>0</v>
      </c>
      <c r="AS2225" s="379">
        <f t="shared" si="5834"/>
        <v>0</v>
      </c>
      <c r="AT2225" s="380">
        <f t="shared" si="5835"/>
        <v>0</v>
      </c>
      <c r="AU2225" s="292">
        <f t="shared" si="5836"/>
        <v>0</v>
      </c>
      <c r="AV2225" s="388">
        <f t="shared" si="5837"/>
        <v>0</v>
      </c>
      <c r="AW2225" s="379">
        <f t="shared" si="5838"/>
        <v>0</v>
      </c>
      <c r="AX2225" s="380">
        <f t="shared" si="5839"/>
        <v>0</v>
      </c>
      <c r="AY2225" s="292">
        <f t="shared" si="5840"/>
        <v>0</v>
      </c>
      <c r="AZ2225" s="388">
        <f t="shared" si="5841"/>
        <v>0</v>
      </c>
      <c r="BA2225" s="379">
        <f t="shared" si="5842"/>
        <v>0</v>
      </c>
      <c r="BB2225" s="380">
        <f t="shared" si="5843"/>
        <v>0</v>
      </c>
      <c r="BC2225" s="292">
        <f t="shared" si="5844"/>
        <v>0</v>
      </c>
      <c r="BD2225" s="388">
        <f t="shared" si="5845"/>
        <v>0</v>
      </c>
      <c r="BE2225" s="379">
        <f t="shared" si="5846"/>
        <v>0</v>
      </c>
      <c r="BF2225" s="380">
        <f t="shared" si="5847"/>
        <v>0</v>
      </c>
      <c r="BG2225" s="292">
        <f t="shared" si="5848"/>
        <v>0</v>
      </c>
      <c r="BH2225" s="388">
        <f t="shared" si="5849"/>
        <v>0</v>
      </c>
      <c r="BI2225" s="379">
        <f t="shared" si="5850"/>
        <v>0</v>
      </c>
      <c r="BJ2225" s="380">
        <f t="shared" si="5851"/>
        <v>0</v>
      </c>
      <c r="BK2225" s="292">
        <f t="shared" si="5852"/>
        <v>0</v>
      </c>
      <c r="CD2225" s="299" t="s">
        <v>1910</v>
      </c>
      <c r="CE2225" s="422">
        <f t="shared" ref="CE2225" si="5907">IF(CE2223="NA",COUNTIF(D2224:D2227,"NA"),COUNTIF(D2224:D2227,"NS"))</f>
        <v>0</v>
      </c>
      <c r="CF2225" s="422">
        <f t="shared" ref="CF2225" si="5908">IF(CF2223="NA",COUNTIF(E2224:E2227,"NA"),COUNTIF(E2224:E2227,"NS"))</f>
        <v>0</v>
      </c>
      <c r="CG2225" s="422">
        <f t="shared" ref="CG2225" si="5909">IF(CG2223="NA",COUNTIF(F2224:F2227,"NA"),COUNTIF(F2224:F2227,"NS"))</f>
        <v>0</v>
      </c>
      <c r="CH2225" s="422">
        <f t="shared" ref="CH2225" si="5910">IF(CH2223="NA",COUNTIF(G2224:G2227,"NA"),COUNTIF(G2224:G2227,"NS"))</f>
        <v>0</v>
      </c>
      <c r="CI2225" s="422">
        <f t="shared" ref="CI2225" si="5911">IF(CI2223="NA",COUNTIF(H2224:H2227,"NA"),COUNTIF(H2224:H2227,"NS"))</f>
        <v>0</v>
      </c>
      <c r="CJ2225" s="422">
        <f t="shared" ref="CJ2225" si="5912">IF(CJ2223="NA",COUNTIF(I2224:I2227,"NA"),COUNTIF(I2224:I2227,"NS"))</f>
        <v>0</v>
      </c>
      <c r="CK2225" s="422">
        <f t="shared" ref="CK2225" si="5913">IF(CK2223="NA",COUNTIF(J2224:J2227,"NA"),COUNTIF(J2224:J2227,"NS"))</f>
        <v>0</v>
      </c>
      <c r="CL2225" s="422">
        <f t="shared" ref="CL2225" si="5914">IF(CL2223="NA",COUNTIF(K2224:K2227,"NA"),COUNTIF(K2224:K2227,"NS"))</f>
        <v>0</v>
      </c>
      <c r="CM2225" s="422">
        <f t="shared" ref="CM2225" si="5915">IF(CM2223="NA",COUNTIF(L2224:L2227,"NA"),COUNTIF(L2224:L2227,"NS"))</f>
        <v>0</v>
      </c>
      <c r="CN2225" s="422">
        <f t="shared" ref="CN2225" si="5916">IF(CN2223="NA",COUNTIF(M2224:M2227,"NA"),COUNTIF(M2224:M2227,"NS"))</f>
        <v>0</v>
      </c>
      <c r="CO2225" s="422">
        <f t="shared" ref="CO2225" si="5917">IF(CO2223="NA",COUNTIF(N2224:N2227,"NA"),COUNTIF(N2224:N2227,"NS"))</f>
        <v>0</v>
      </c>
      <c r="CP2225" s="422">
        <f t="shared" ref="CP2225" si="5918">IF(CP2223="NA",COUNTIF(O2224:O2227,"NA"),COUNTIF(O2224:O2227,"NS"))</f>
        <v>0</v>
      </c>
      <c r="CQ2225" s="422">
        <f t="shared" ref="CQ2225" si="5919">IF(CQ2223="NA",COUNTIF(P2224:P2227,"NA"),COUNTIF(P2224:P2227,"NS"))</f>
        <v>0</v>
      </c>
      <c r="CR2225" s="422">
        <f t="shared" ref="CR2225" si="5920">IF(CR2223="NA",COUNTIF(Q2224:Q2227,"NA"),COUNTIF(Q2224:Q2227,"NS"))</f>
        <v>0</v>
      </c>
      <c r="CS2225" s="422">
        <f t="shared" ref="CS2225" si="5921">IF(CS2223="NA",COUNTIF(R2224:R2227,"NA"),COUNTIF(R2224:R2227,"NS"))</f>
        <v>0</v>
      </c>
      <c r="CT2225" s="422">
        <f t="shared" ref="CT2225" si="5922">IF(CT2223="NA",COUNTIF(S2224:S2227,"NA"),COUNTIF(S2224:S2227,"NS"))</f>
        <v>0</v>
      </c>
      <c r="CU2225" s="422">
        <f t="shared" ref="CU2225" si="5923">IF(CU2223="NA",COUNTIF(T2224:T2227,"NA"),COUNTIF(T2224:T2227,"NS"))</f>
        <v>0</v>
      </c>
      <c r="CV2225" s="422">
        <f t="shared" ref="CV2225" si="5924">IF(CV2223="NA",COUNTIF(U2224:U2227,"NA"),COUNTIF(U2224:U2227,"NS"))</f>
        <v>0</v>
      </c>
      <c r="CW2225" s="422">
        <f t="shared" ref="CW2225" si="5925">IF(CW2223="NA",COUNTIF(V2224:V2227,"NA"),COUNTIF(V2224:V2227,"NS"))</f>
        <v>0</v>
      </c>
      <c r="CX2225" s="422">
        <f t="shared" ref="CX2225" si="5926">IF(CX2223="NA",COUNTIF(W2224:W2227,"NA"),COUNTIF(W2224:W2227,"NS"))</f>
        <v>0</v>
      </c>
      <c r="CY2225" s="422">
        <f t="shared" ref="CY2225" si="5927">IF(CY2223="NA",COUNTIF(X2224:X2227,"NA"),COUNTIF(X2224:X2227,"NS"))</f>
        <v>0</v>
      </c>
      <c r="CZ2225" s="422">
        <f t="shared" ref="CZ2225" si="5928">IF(CZ2223="NA",COUNTIF(Y2224:Y2227,"NA"),COUNTIF(Y2224:Y2227,"NS"))</f>
        <v>0</v>
      </c>
      <c r="DA2225" s="422">
        <f t="shared" ref="DA2225" si="5929">IF(DA2223="NA",COUNTIF(Z2224:Z2227,"NA"),COUNTIF(Z2224:Z2227,"NS"))</f>
        <v>0</v>
      </c>
      <c r="DB2225" s="422">
        <f t="shared" ref="DB2225" si="5930">IF(DB2223="NA",COUNTIF(AA2224:AA2227,"NA"),COUNTIF(AA2224:AA2227,"NS"))</f>
        <v>0</v>
      </c>
      <c r="DC2225" s="422">
        <f t="shared" ref="DC2225" si="5931">IF(DC2223="NA",COUNTIF(AB2224:AB2227,"NA"),COUNTIF(AB2224:AB2227,"NS"))</f>
        <v>0</v>
      </c>
      <c r="DD2225" s="422">
        <f t="shared" ref="DD2225" si="5932">IF(DD2223="NA",COUNTIF(AC2224:AC2227,"NA"),COUNTIF(AC2224:AC2227,"NS"))</f>
        <v>0</v>
      </c>
      <c r="DE2225" s="422">
        <f t="shared" ref="DE2225" si="5933">IF(DE2223="NA",COUNTIF(AD2224:AD2227,"NA"),COUNTIF(AD2224:AD2227,"NS"))</f>
        <v>0</v>
      </c>
      <c r="DF2225" s="300"/>
      <c r="DG2225" s="300"/>
      <c r="DH2225" s="300"/>
      <c r="DJ2225" s="612"/>
      <c r="DK2225" s="613"/>
      <c r="DL2225" s="415"/>
      <c r="DM2225" s="416"/>
      <c r="DN2225" s="416"/>
      <c r="DO2225" s="416"/>
      <c r="DP2225" s="416"/>
      <c r="DQ2225" s="416"/>
      <c r="DR2225" s="416"/>
      <c r="DS2225" s="416"/>
      <c r="DT2225" s="416"/>
      <c r="DU2225" s="416"/>
      <c r="DV2225" s="416"/>
      <c r="DW2225" s="416"/>
      <c r="DX2225" s="416"/>
      <c r="DY2225" s="416"/>
      <c r="DZ2225" s="416"/>
      <c r="EA2225" s="416"/>
      <c r="EB2225" s="416"/>
      <c r="EC2225" s="416"/>
      <c r="ED2225" s="416"/>
      <c r="EE2225" s="416"/>
      <c r="EF2225" s="416"/>
      <c r="EG2225" s="416"/>
      <c r="EH2225" s="416"/>
      <c r="EI2225" s="416"/>
      <c r="EJ2225" s="416"/>
      <c r="EK2225" s="416"/>
      <c r="EL2225" s="416"/>
      <c r="EM2225" s="416"/>
      <c r="EN2225" s="416"/>
      <c r="EO2225" s="417"/>
      <c r="ET2225" s="375"/>
      <c r="EU2225" s="375"/>
      <c r="EV2225" s="375"/>
      <c r="FF2225" s="400"/>
      <c r="FG2225" s="400"/>
      <c r="FH2225" s="400"/>
      <c r="FV2225" s="375"/>
      <c r="FW2225" s="375"/>
      <c r="FX2225" s="375"/>
    </row>
    <row r="2226" spans="1:180" ht="38.25" customHeight="1" x14ac:dyDescent="0.25">
      <c r="A2226" s="152"/>
      <c r="B2226" s="152"/>
      <c r="C2226" s="237" t="s">
        <v>392</v>
      </c>
      <c r="D2226" s="280"/>
      <c r="E2226" s="281"/>
      <c r="F2226" s="281"/>
      <c r="G2226" s="628"/>
      <c r="H2226" s="628"/>
      <c r="I2226" s="281"/>
      <c r="J2226" s="281"/>
      <c r="K2226" s="628"/>
      <c r="L2226" s="628"/>
      <c r="M2226" s="281"/>
      <c r="N2226" s="281"/>
      <c r="O2226" s="628"/>
      <c r="P2226" s="628"/>
      <c r="Q2226" s="281"/>
      <c r="R2226" s="281"/>
      <c r="S2226" s="628"/>
      <c r="T2226" s="628"/>
      <c r="U2226" s="281"/>
      <c r="V2226" s="281"/>
      <c r="W2226" s="628"/>
      <c r="X2226" s="628"/>
      <c r="Y2226" s="281"/>
      <c r="Z2226" s="281"/>
      <c r="AA2226" s="628"/>
      <c r="AB2226" s="628"/>
      <c r="AC2226" s="281"/>
      <c r="AD2226" s="281"/>
      <c r="AE2226" s="60"/>
      <c r="AF2226" s="259"/>
      <c r="AG2226" s="375">
        <f t="shared" si="5560"/>
        <v>27</v>
      </c>
      <c r="AH2226" s="375"/>
      <c r="AI2226" s="375"/>
      <c r="AJ2226" s="388">
        <f t="shared" si="5825"/>
        <v>0</v>
      </c>
      <c r="AK2226" s="379">
        <f t="shared" si="5826"/>
        <v>0</v>
      </c>
      <c r="AL2226" s="380">
        <f t="shared" si="5827"/>
        <v>0</v>
      </c>
      <c r="AM2226" s="292">
        <f t="shared" si="5828"/>
        <v>0</v>
      </c>
      <c r="AN2226" s="388">
        <f t="shared" si="5829"/>
        <v>0</v>
      </c>
      <c r="AO2226" s="379">
        <f t="shared" si="5830"/>
        <v>0</v>
      </c>
      <c r="AP2226" s="380">
        <f t="shared" si="5831"/>
        <v>0</v>
      </c>
      <c r="AQ2226" s="292">
        <f t="shared" si="5832"/>
        <v>0</v>
      </c>
      <c r="AR2226" s="388">
        <f t="shared" si="5833"/>
        <v>0</v>
      </c>
      <c r="AS2226" s="379">
        <f t="shared" si="5834"/>
        <v>0</v>
      </c>
      <c r="AT2226" s="380">
        <f t="shared" si="5835"/>
        <v>0</v>
      </c>
      <c r="AU2226" s="292">
        <f t="shared" si="5836"/>
        <v>0</v>
      </c>
      <c r="AV2226" s="388">
        <f t="shared" si="5837"/>
        <v>0</v>
      </c>
      <c r="AW2226" s="379">
        <f t="shared" si="5838"/>
        <v>0</v>
      </c>
      <c r="AX2226" s="380">
        <f t="shared" si="5839"/>
        <v>0</v>
      </c>
      <c r="AY2226" s="292">
        <f t="shared" si="5840"/>
        <v>0</v>
      </c>
      <c r="AZ2226" s="388">
        <f t="shared" si="5841"/>
        <v>0</v>
      </c>
      <c r="BA2226" s="379">
        <f t="shared" si="5842"/>
        <v>0</v>
      </c>
      <c r="BB2226" s="380">
        <f t="shared" si="5843"/>
        <v>0</v>
      </c>
      <c r="BC2226" s="292">
        <f t="shared" si="5844"/>
        <v>0</v>
      </c>
      <c r="BD2226" s="388">
        <f t="shared" si="5845"/>
        <v>0</v>
      </c>
      <c r="BE2226" s="379">
        <f t="shared" si="5846"/>
        <v>0</v>
      </c>
      <c r="BF2226" s="380">
        <f t="shared" si="5847"/>
        <v>0</v>
      </c>
      <c r="BG2226" s="292">
        <f t="shared" si="5848"/>
        <v>0</v>
      </c>
      <c r="BH2226" s="388">
        <f t="shared" si="5849"/>
        <v>0</v>
      </c>
      <c r="BI2226" s="379">
        <f t="shared" si="5850"/>
        <v>0</v>
      </c>
      <c r="BJ2226" s="380">
        <f t="shared" si="5851"/>
        <v>0</v>
      </c>
      <c r="BK2226" s="292">
        <f t="shared" si="5852"/>
        <v>0</v>
      </c>
      <c r="CD2226" s="299" t="s">
        <v>1918</v>
      </c>
      <c r="CE2226" s="425">
        <f t="shared" ref="CE2226:DD2226" si="5934">IF(OR(AND(CE2223=0,CE2225&gt;0),AND(CE2223="NS",CE2224&gt;0),AND(CE2223="NS",CE2224=0,CE2225=0)),1,IF(OR(AND(CE2225&gt;=2,CE2224&lt;CE2223),AND(CE2223="NS",CE2224=0,CE2225&gt;0),OR(CE2223=CE2224,AND(CE2223="",CE2225=0,CE2224=0))),0,1))</f>
        <v>0</v>
      </c>
      <c r="CF2226" s="425">
        <f t="shared" si="5934"/>
        <v>0</v>
      </c>
      <c r="CG2226" s="425">
        <f t="shared" si="5934"/>
        <v>0</v>
      </c>
      <c r="CH2226" s="425">
        <f t="shared" si="5934"/>
        <v>0</v>
      </c>
      <c r="CI2226" s="425">
        <f t="shared" si="5934"/>
        <v>0</v>
      </c>
      <c r="CJ2226" s="425">
        <f t="shared" si="5934"/>
        <v>0</v>
      </c>
      <c r="CK2226" s="425">
        <f t="shared" si="5934"/>
        <v>0</v>
      </c>
      <c r="CL2226" s="425">
        <f t="shared" si="5934"/>
        <v>0</v>
      </c>
      <c r="CM2226" s="425">
        <f t="shared" si="5934"/>
        <v>0</v>
      </c>
      <c r="CN2226" s="425">
        <f t="shared" si="5934"/>
        <v>0</v>
      </c>
      <c r="CO2226" s="425">
        <f t="shared" si="5934"/>
        <v>0</v>
      </c>
      <c r="CP2226" s="425">
        <f t="shared" si="5934"/>
        <v>0</v>
      </c>
      <c r="CQ2226" s="425">
        <f t="shared" si="5934"/>
        <v>0</v>
      </c>
      <c r="CR2226" s="425">
        <f t="shared" si="5934"/>
        <v>0</v>
      </c>
      <c r="CS2226" s="425">
        <f t="shared" si="5934"/>
        <v>0</v>
      </c>
      <c r="CT2226" s="425">
        <f t="shared" si="5934"/>
        <v>0</v>
      </c>
      <c r="CU2226" s="425">
        <f t="shared" si="5934"/>
        <v>0</v>
      </c>
      <c r="CV2226" s="425">
        <f t="shared" si="5934"/>
        <v>0</v>
      </c>
      <c r="CW2226" s="425">
        <f t="shared" si="5934"/>
        <v>0</v>
      </c>
      <c r="CX2226" s="425">
        <f t="shared" si="5934"/>
        <v>0</v>
      </c>
      <c r="CY2226" s="425">
        <f t="shared" si="5934"/>
        <v>0</v>
      </c>
      <c r="CZ2226" s="425">
        <f t="shared" si="5934"/>
        <v>0</v>
      </c>
      <c r="DA2226" s="425">
        <f t="shared" si="5934"/>
        <v>0</v>
      </c>
      <c r="DB2226" s="425">
        <f t="shared" si="5934"/>
        <v>0</v>
      </c>
      <c r="DC2226" s="425">
        <f t="shared" si="5934"/>
        <v>0</v>
      </c>
      <c r="DD2226" s="425">
        <f t="shared" si="5934"/>
        <v>0</v>
      </c>
      <c r="DE2226" s="425">
        <f t="shared" ref="DE2226" si="5935">IF(OR(AND(DE2223=0,DE2225&gt;0),AND(DE2223="NS",DE2224&gt;0),AND(DE2223="NS",DE2224=0,DE2225=0)),1,IF(OR(AND(DE2225&gt;=2,DE2224&lt;DE2223),AND(DE2223="NS",DE2224=0,DE2225&gt;0),OR(DE2223=DE2224,AND(DE2223="",DE2225=0,DE2224=0))),0,1))</f>
        <v>0</v>
      </c>
      <c r="DF2226" s="302"/>
      <c r="DG2226" s="302"/>
      <c r="DH2226" s="302"/>
      <c r="DI2226" s="400">
        <f>SUM(CE2226:DH2226)</f>
        <v>0</v>
      </c>
      <c r="DJ2226" s="612"/>
      <c r="DK2226" s="613"/>
      <c r="DL2226" s="415"/>
      <c r="DM2226" s="416"/>
      <c r="DN2226" s="416"/>
      <c r="DO2226" s="416"/>
      <c r="DP2226" s="416"/>
      <c r="DQ2226" s="416"/>
      <c r="DR2226" s="416"/>
      <c r="DS2226" s="416"/>
      <c r="DT2226" s="416"/>
      <c r="DU2226" s="416"/>
      <c r="DV2226" s="416"/>
      <c r="DW2226" s="416"/>
      <c r="DX2226" s="416"/>
      <c r="DY2226" s="416"/>
      <c r="DZ2226" s="416"/>
      <c r="EA2226" s="416"/>
      <c r="EB2226" s="416"/>
      <c r="EC2226" s="416"/>
      <c r="ED2226" s="416"/>
      <c r="EE2226" s="416"/>
      <c r="EF2226" s="416"/>
      <c r="EG2226" s="416"/>
      <c r="EH2226" s="416"/>
      <c r="EI2226" s="416"/>
      <c r="EJ2226" s="416"/>
      <c r="EK2226" s="416"/>
      <c r="EL2226" s="416"/>
      <c r="EM2226" s="416"/>
      <c r="EN2226" s="416"/>
      <c r="EO2226" s="417"/>
      <c r="ET2226" s="375"/>
      <c r="EU2226" s="375"/>
      <c r="EV2226" s="375"/>
      <c r="FF2226" s="400"/>
      <c r="FG2226" s="400"/>
      <c r="FH2226" s="400"/>
      <c r="FV2226" s="375"/>
      <c r="FW2226" s="375"/>
      <c r="FX2226" s="375"/>
    </row>
    <row r="2227" spans="1:180" ht="38.25" customHeight="1" x14ac:dyDescent="0.25">
      <c r="A2227" s="152"/>
      <c r="B2227" s="152"/>
      <c r="C2227" s="237" t="s">
        <v>393</v>
      </c>
      <c r="D2227" s="280"/>
      <c r="E2227" s="281"/>
      <c r="F2227" s="281"/>
      <c r="G2227" s="628"/>
      <c r="H2227" s="628"/>
      <c r="I2227" s="281"/>
      <c r="J2227" s="281"/>
      <c r="K2227" s="628"/>
      <c r="L2227" s="628"/>
      <c r="M2227" s="281"/>
      <c r="N2227" s="281"/>
      <c r="O2227" s="628"/>
      <c r="P2227" s="628"/>
      <c r="Q2227" s="281"/>
      <c r="R2227" s="281"/>
      <c r="S2227" s="628"/>
      <c r="T2227" s="628"/>
      <c r="U2227" s="281"/>
      <c r="V2227" s="281"/>
      <c r="W2227" s="628"/>
      <c r="X2227" s="628"/>
      <c r="Y2227" s="281"/>
      <c r="Z2227" s="281"/>
      <c r="AA2227" s="628"/>
      <c r="AB2227" s="628"/>
      <c r="AC2227" s="281"/>
      <c r="AD2227" s="281"/>
      <c r="AE2227" s="60"/>
      <c r="AF2227" s="259"/>
      <c r="AG2227" s="375">
        <f t="shared" si="5560"/>
        <v>27</v>
      </c>
      <c r="AH2227" s="375"/>
      <c r="AI2227" s="375"/>
      <c r="AJ2227" s="388">
        <f t="shared" si="5825"/>
        <v>0</v>
      </c>
      <c r="AK2227" s="379">
        <f t="shared" si="5826"/>
        <v>0</v>
      </c>
      <c r="AL2227" s="380">
        <f t="shared" si="5827"/>
        <v>0</v>
      </c>
      <c r="AM2227" s="292">
        <f t="shared" si="5828"/>
        <v>0</v>
      </c>
      <c r="AN2227" s="388">
        <f t="shared" si="5829"/>
        <v>0</v>
      </c>
      <c r="AO2227" s="379">
        <f t="shared" si="5830"/>
        <v>0</v>
      </c>
      <c r="AP2227" s="380">
        <f t="shared" si="5831"/>
        <v>0</v>
      </c>
      <c r="AQ2227" s="292">
        <f t="shared" si="5832"/>
        <v>0</v>
      </c>
      <c r="AR2227" s="388">
        <f t="shared" si="5833"/>
        <v>0</v>
      </c>
      <c r="AS2227" s="379">
        <f t="shared" si="5834"/>
        <v>0</v>
      </c>
      <c r="AT2227" s="380">
        <f t="shared" si="5835"/>
        <v>0</v>
      </c>
      <c r="AU2227" s="292">
        <f t="shared" si="5836"/>
        <v>0</v>
      </c>
      <c r="AV2227" s="388">
        <f t="shared" si="5837"/>
        <v>0</v>
      </c>
      <c r="AW2227" s="379">
        <f t="shared" si="5838"/>
        <v>0</v>
      </c>
      <c r="AX2227" s="380">
        <f t="shared" si="5839"/>
        <v>0</v>
      </c>
      <c r="AY2227" s="292">
        <f t="shared" si="5840"/>
        <v>0</v>
      </c>
      <c r="AZ2227" s="388">
        <f t="shared" si="5841"/>
        <v>0</v>
      </c>
      <c r="BA2227" s="379">
        <f t="shared" si="5842"/>
        <v>0</v>
      </c>
      <c r="BB2227" s="380">
        <f t="shared" si="5843"/>
        <v>0</v>
      </c>
      <c r="BC2227" s="292">
        <f t="shared" si="5844"/>
        <v>0</v>
      </c>
      <c r="BD2227" s="388">
        <f t="shared" si="5845"/>
        <v>0</v>
      </c>
      <c r="BE2227" s="379">
        <f t="shared" si="5846"/>
        <v>0</v>
      </c>
      <c r="BF2227" s="380">
        <f t="shared" si="5847"/>
        <v>0</v>
      </c>
      <c r="BG2227" s="292">
        <f t="shared" si="5848"/>
        <v>0</v>
      </c>
      <c r="BH2227" s="388">
        <f t="shared" si="5849"/>
        <v>0</v>
      </c>
      <c r="BI2227" s="379">
        <f t="shared" si="5850"/>
        <v>0</v>
      </c>
      <c r="BJ2227" s="380">
        <f t="shared" si="5851"/>
        <v>0</v>
      </c>
      <c r="BK2227" s="292">
        <f t="shared" si="5852"/>
        <v>0</v>
      </c>
      <c r="CD2227" s="303"/>
      <c r="CE2227" s="311"/>
      <c r="CF2227" s="311"/>
      <c r="CG2227" s="311"/>
      <c r="CH2227" s="311"/>
      <c r="CI2227" s="311"/>
      <c r="CJ2227" s="311"/>
      <c r="CK2227" s="311"/>
      <c r="CL2227" s="311"/>
      <c r="CM2227" s="311"/>
      <c r="CN2227" s="311"/>
      <c r="CO2227" s="311"/>
      <c r="CP2227" s="311"/>
      <c r="CQ2227" s="311"/>
      <c r="CR2227" s="311"/>
      <c r="CS2227" s="311"/>
      <c r="CT2227" s="311"/>
      <c r="CU2227" s="311"/>
      <c r="CV2227" s="311"/>
      <c r="CW2227" s="311"/>
      <c r="CX2227" s="311"/>
      <c r="CY2227" s="311"/>
      <c r="CZ2227" s="311"/>
      <c r="DA2227" s="311"/>
      <c r="DB2227" s="311"/>
      <c r="DC2227" s="311"/>
      <c r="DD2227" s="311"/>
      <c r="DE2227" s="311"/>
      <c r="DF2227" s="305"/>
      <c r="DG2227" s="305"/>
      <c r="DH2227" s="305"/>
      <c r="DJ2227" s="612"/>
      <c r="DK2227" s="613"/>
      <c r="DL2227" s="415"/>
      <c r="DM2227" s="416"/>
      <c r="DN2227" s="416"/>
      <c r="DO2227" s="416"/>
      <c r="DP2227" s="416"/>
      <c r="DQ2227" s="416"/>
      <c r="DR2227" s="416"/>
      <c r="DS2227" s="416"/>
      <c r="DT2227" s="416"/>
      <c r="DU2227" s="416"/>
      <c r="DV2227" s="416"/>
      <c r="DW2227" s="416"/>
      <c r="DX2227" s="416"/>
      <c r="DY2227" s="416"/>
      <c r="DZ2227" s="416"/>
      <c r="EA2227" s="416"/>
      <c r="EB2227" s="416"/>
      <c r="EC2227" s="416"/>
      <c r="ED2227" s="416"/>
      <c r="EE2227" s="416"/>
      <c r="EF2227" s="416"/>
      <c r="EG2227" s="416"/>
      <c r="EH2227" s="416"/>
      <c r="EI2227" s="416"/>
      <c r="EJ2227" s="416"/>
      <c r="EK2227" s="416"/>
      <c r="EL2227" s="416"/>
      <c r="EM2227" s="416"/>
      <c r="EN2227" s="416"/>
      <c r="EO2227" s="417"/>
      <c r="ET2227" s="375"/>
      <c r="EU2227" s="375"/>
      <c r="EV2227" s="375"/>
      <c r="FF2227" s="400"/>
      <c r="FG2227" s="400"/>
      <c r="FH2227" s="400"/>
      <c r="FV2227" s="375"/>
      <c r="FW2227" s="375"/>
      <c r="FX2227" s="375"/>
    </row>
    <row r="2228" spans="1:180" ht="38.25" customHeight="1" x14ac:dyDescent="0.25">
      <c r="A2228" s="182"/>
      <c r="B2228" s="182"/>
      <c r="C2228" s="236" t="s">
        <v>398</v>
      </c>
      <c r="D2228" s="280"/>
      <c r="E2228" s="281"/>
      <c r="F2228" s="281"/>
      <c r="G2228" s="628"/>
      <c r="H2228" s="628"/>
      <c r="I2228" s="281"/>
      <c r="J2228" s="281"/>
      <c r="K2228" s="628"/>
      <c r="L2228" s="628"/>
      <c r="M2228" s="281"/>
      <c r="N2228" s="281"/>
      <c r="O2228" s="628"/>
      <c r="P2228" s="628"/>
      <c r="Q2228" s="281"/>
      <c r="R2228" s="281"/>
      <c r="S2228" s="628"/>
      <c r="T2228" s="628"/>
      <c r="U2228" s="281"/>
      <c r="V2228" s="281"/>
      <c r="W2228" s="628"/>
      <c r="X2228" s="628"/>
      <c r="Y2228" s="281"/>
      <c r="Z2228" s="281"/>
      <c r="AA2228" s="628"/>
      <c r="AB2228" s="628"/>
      <c r="AC2228" s="281"/>
      <c r="AD2228" s="281"/>
      <c r="AE2228" s="60"/>
      <c r="AF2228" s="259"/>
      <c r="AG2228" s="375">
        <f t="shared" si="5560"/>
        <v>27</v>
      </c>
      <c r="AH2228" s="375"/>
      <c r="AI2228" s="375"/>
      <c r="AJ2228" s="388">
        <f t="shared" si="5825"/>
        <v>0</v>
      </c>
      <c r="AK2228" s="379">
        <f t="shared" si="5826"/>
        <v>0</v>
      </c>
      <c r="AL2228" s="380">
        <f t="shared" si="5827"/>
        <v>0</v>
      </c>
      <c r="AM2228" s="292">
        <f t="shared" si="5828"/>
        <v>0</v>
      </c>
      <c r="AN2228" s="388">
        <f t="shared" si="5829"/>
        <v>0</v>
      </c>
      <c r="AO2228" s="379">
        <f t="shared" si="5830"/>
        <v>0</v>
      </c>
      <c r="AP2228" s="380">
        <f t="shared" si="5831"/>
        <v>0</v>
      </c>
      <c r="AQ2228" s="292">
        <f t="shared" si="5832"/>
        <v>0</v>
      </c>
      <c r="AR2228" s="388">
        <f t="shared" si="5833"/>
        <v>0</v>
      </c>
      <c r="AS2228" s="379">
        <f t="shared" si="5834"/>
        <v>0</v>
      </c>
      <c r="AT2228" s="380">
        <f t="shared" si="5835"/>
        <v>0</v>
      </c>
      <c r="AU2228" s="292">
        <f t="shared" si="5836"/>
        <v>0</v>
      </c>
      <c r="AV2228" s="388">
        <f t="shared" si="5837"/>
        <v>0</v>
      </c>
      <c r="AW2228" s="379">
        <f t="shared" si="5838"/>
        <v>0</v>
      </c>
      <c r="AX2228" s="380">
        <f t="shared" si="5839"/>
        <v>0</v>
      </c>
      <c r="AY2228" s="292">
        <f t="shared" si="5840"/>
        <v>0</v>
      </c>
      <c r="AZ2228" s="388">
        <f t="shared" si="5841"/>
        <v>0</v>
      </c>
      <c r="BA2228" s="379">
        <f t="shared" si="5842"/>
        <v>0</v>
      </c>
      <c r="BB2228" s="380">
        <f t="shared" si="5843"/>
        <v>0</v>
      </c>
      <c r="BC2228" s="292">
        <f t="shared" si="5844"/>
        <v>0</v>
      </c>
      <c r="BD2228" s="388">
        <f t="shared" si="5845"/>
        <v>0</v>
      </c>
      <c r="BE2228" s="379">
        <f t="shared" si="5846"/>
        <v>0</v>
      </c>
      <c r="BF2228" s="380">
        <f t="shared" si="5847"/>
        <v>0</v>
      </c>
      <c r="BG2228" s="292">
        <f t="shared" si="5848"/>
        <v>0</v>
      </c>
      <c r="BH2228" s="388">
        <f t="shared" si="5849"/>
        <v>0</v>
      </c>
      <c r="BI2228" s="379">
        <f t="shared" si="5850"/>
        <v>0</v>
      </c>
      <c r="BJ2228" s="380">
        <f t="shared" si="5851"/>
        <v>0</v>
      </c>
      <c r="BK2228" s="292">
        <f t="shared" si="5852"/>
        <v>0</v>
      </c>
      <c r="CD2228" s="303"/>
      <c r="CE2228" s="311"/>
      <c r="CF2228" s="311"/>
      <c r="CG2228" s="311"/>
      <c r="CH2228" s="311"/>
      <c r="CI2228" s="311"/>
      <c r="CJ2228" s="311"/>
      <c r="CK2228" s="311"/>
      <c r="CL2228" s="311"/>
      <c r="CM2228" s="311"/>
      <c r="CN2228" s="311"/>
      <c r="CO2228" s="311"/>
      <c r="CP2228" s="311"/>
      <c r="CQ2228" s="311"/>
      <c r="CR2228" s="311"/>
      <c r="CS2228" s="311"/>
      <c r="CT2228" s="311"/>
      <c r="CU2228" s="311"/>
      <c r="CV2228" s="311"/>
      <c r="CW2228" s="311"/>
      <c r="CX2228" s="311"/>
      <c r="CY2228" s="311"/>
      <c r="CZ2228" s="311"/>
      <c r="DA2228" s="311"/>
      <c r="DB2228" s="311"/>
      <c r="DC2228" s="311"/>
      <c r="DD2228" s="311"/>
      <c r="DE2228" s="311"/>
      <c r="DF2228" s="305"/>
      <c r="DG2228" s="305"/>
      <c r="DH2228" s="305"/>
      <c r="DJ2228" s="610"/>
      <c r="DK2228" s="611"/>
      <c r="DL2228" s="415"/>
      <c r="DM2228" s="416"/>
      <c r="DN2228" s="416"/>
      <c r="DO2228" s="416"/>
      <c r="DP2228" s="416"/>
      <c r="DQ2228" s="416"/>
      <c r="DR2228" s="416"/>
      <c r="DS2228" s="416"/>
      <c r="DT2228" s="416"/>
      <c r="DU2228" s="416"/>
      <c r="DV2228" s="416"/>
      <c r="DW2228" s="416"/>
      <c r="DX2228" s="416"/>
      <c r="DY2228" s="416"/>
      <c r="DZ2228" s="416"/>
      <c r="EA2228" s="416"/>
      <c r="EB2228" s="416"/>
      <c r="EC2228" s="416"/>
      <c r="ED2228" s="416"/>
      <c r="EE2228" s="416"/>
      <c r="EF2228" s="416"/>
      <c r="EG2228" s="416"/>
      <c r="EH2228" s="416"/>
      <c r="EI2228" s="416"/>
      <c r="EJ2228" s="416"/>
      <c r="EK2228" s="416"/>
      <c r="EL2228" s="416"/>
      <c r="EM2228" s="416"/>
      <c r="EN2228" s="416"/>
      <c r="EO2228" s="417"/>
      <c r="ET2228" s="375"/>
      <c r="EU2228" s="375"/>
      <c r="EV2228" s="375"/>
      <c r="FF2228" s="400"/>
      <c r="FG2228" s="400"/>
      <c r="FH2228" s="400"/>
      <c r="FV2228" s="375"/>
      <c r="FW2228" s="375"/>
      <c r="FX2228" s="375"/>
    </row>
    <row r="2229" spans="1:180" ht="38.25" customHeight="1" x14ac:dyDescent="0.25">
      <c r="A2229" s="182"/>
      <c r="B2229" s="182"/>
      <c r="C2229" s="236" t="s">
        <v>400</v>
      </c>
      <c r="D2229" s="280"/>
      <c r="E2229" s="281"/>
      <c r="F2229" s="281"/>
      <c r="G2229" s="628"/>
      <c r="H2229" s="628"/>
      <c r="I2229" s="281"/>
      <c r="J2229" s="281"/>
      <c r="K2229" s="628"/>
      <c r="L2229" s="628"/>
      <c r="M2229" s="281"/>
      <c r="N2229" s="281"/>
      <c r="O2229" s="628"/>
      <c r="P2229" s="628"/>
      <c r="Q2229" s="281"/>
      <c r="R2229" s="281"/>
      <c r="S2229" s="628"/>
      <c r="T2229" s="628"/>
      <c r="U2229" s="281"/>
      <c r="V2229" s="281"/>
      <c r="W2229" s="628"/>
      <c r="X2229" s="628"/>
      <c r="Y2229" s="281"/>
      <c r="Z2229" s="281"/>
      <c r="AA2229" s="628"/>
      <c r="AB2229" s="628"/>
      <c r="AC2229" s="281"/>
      <c r="AD2229" s="281"/>
      <c r="AE2229" s="60"/>
      <c r="AF2229" s="259"/>
      <c r="AG2229" s="375">
        <f t="shared" si="5560"/>
        <v>27</v>
      </c>
      <c r="AH2229" s="375"/>
      <c r="AI2229" s="375"/>
      <c r="AJ2229" s="388">
        <f t="shared" si="5825"/>
        <v>0</v>
      </c>
      <c r="AK2229" s="379">
        <f t="shared" si="5826"/>
        <v>0</v>
      </c>
      <c r="AL2229" s="380">
        <f t="shared" si="5827"/>
        <v>0</v>
      </c>
      <c r="AM2229" s="292">
        <f t="shared" si="5828"/>
        <v>0</v>
      </c>
      <c r="AN2229" s="388">
        <f t="shared" si="5829"/>
        <v>0</v>
      </c>
      <c r="AO2229" s="379">
        <f t="shared" si="5830"/>
        <v>0</v>
      </c>
      <c r="AP2229" s="380">
        <f t="shared" si="5831"/>
        <v>0</v>
      </c>
      <c r="AQ2229" s="292">
        <f t="shared" si="5832"/>
        <v>0</v>
      </c>
      <c r="AR2229" s="388">
        <f t="shared" si="5833"/>
        <v>0</v>
      </c>
      <c r="AS2229" s="379">
        <f t="shared" si="5834"/>
        <v>0</v>
      </c>
      <c r="AT2229" s="380">
        <f t="shared" si="5835"/>
        <v>0</v>
      </c>
      <c r="AU2229" s="292">
        <f t="shared" si="5836"/>
        <v>0</v>
      </c>
      <c r="AV2229" s="388">
        <f t="shared" si="5837"/>
        <v>0</v>
      </c>
      <c r="AW2229" s="379">
        <f t="shared" si="5838"/>
        <v>0</v>
      </c>
      <c r="AX2229" s="380">
        <f t="shared" si="5839"/>
        <v>0</v>
      </c>
      <c r="AY2229" s="292">
        <f t="shared" si="5840"/>
        <v>0</v>
      </c>
      <c r="AZ2229" s="388">
        <f t="shared" si="5841"/>
        <v>0</v>
      </c>
      <c r="BA2229" s="379">
        <f t="shared" si="5842"/>
        <v>0</v>
      </c>
      <c r="BB2229" s="380">
        <f t="shared" si="5843"/>
        <v>0</v>
      </c>
      <c r="BC2229" s="292">
        <f t="shared" si="5844"/>
        <v>0</v>
      </c>
      <c r="BD2229" s="388">
        <f t="shared" si="5845"/>
        <v>0</v>
      </c>
      <c r="BE2229" s="379">
        <f t="shared" si="5846"/>
        <v>0</v>
      </c>
      <c r="BF2229" s="380">
        <f t="shared" si="5847"/>
        <v>0</v>
      </c>
      <c r="BG2229" s="292">
        <f t="shared" si="5848"/>
        <v>0</v>
      </c>
      <c r="BH2229" s="388">
        <f t="shared" si="5849"/>
        <v>0</v>
      </c>
      <c r="BI2229" s="379">
        <f t="shared" si="5850"/>
        <v>0</v>
      </c>
      <c r="BJ2229" s="380">
        <f t="shared" si="5851"/>
        <v>0</v>
      </c>
      <c r="BK2229" s="292">
        <f t="shared" si="5852"/>
        <v>0</v>
      </c>
      <c r="CD2229" s="303"/>
      <c r="CE2229" s="311"/>
      <c r="CF2229" s="311"/>
      <c r="CG2229" s="311"/>
      <c r="CH2229" s="311"/>
      <c r="CI2229" s="311"/>
      <c r="CJ2229" s="311"/>
      <c r="CK2229" s="311"/>
      <c r="CL2229" s="311"/>
      <c r="CM2229" s="311"/>
      <c r="CN2229" s="311"/>
      <c r="CO2229" s="311"/>
      <c r="CP2229" s="311"/>
      <c r="CQ2229" s="311"/>
      <c r="CR2229" s="311"/>
      <c r="CS2229" s="311"/>
      <c r="CT2229" s="311"/>
      <c r="CU2229" s="311"/>
      <c r="CV2229" s="311"/>
      <c r="CW2229" s="311"/>
      <c r="CX2229" s="311"/>
      <c r="CY2229" s="311"/>
      <c r="CZ2229" s="311"/>
      <c r="DA2229" s="311"/>
      <c r="DB2229" s="311"/>
      <c r="DC2229" s="311"/>
      <c r="DD2229" s="311"/>
      <c r="DE2229" s="311"/>
      <c r="DF2229" s="305"/>
      <c r="DG2229" s="305"/>
      <c r="DH2229" s="305"/>
      <c r="DJ2229" s="610"/>
      <c r="DK2229" s="611"/>
      <c r="DL2229" s="415"/>
      <c r="DM2229" s="416"/>
      <c r="DN2229" s="416"/>
      <c r="DO2229" s="416"/>
      <c r="DP2229" s="416"/>
      <c r="DQ2229" s="416"/>
      <c r="DR2229" s="416"/>
      <c r="DS2229" s="416"/>
      <c r="DT2229" s="416"/>
      <c r="DU2229" s="416"/>
      <c r="DV2229" s="416"/>
      <c r="DW2229" s="416"/>
      <c r="DX2229" s="416"/>
      <c r="DY2229" s="416"/>
      <c r="DZ2229" s="416"/>
      <c r="EA2229" s="416"/>
      <c r="EB2229" s="416"/>
      <c r="EC2229" s="416"/>
      <c r="ED2229" s="416"/>
      <c r="EE2229" s="416"/>
      <c r="EF2229" s="416"/>
      <c r="EG2229" s="416"/>
      <c r="EH2229" s="416"/>
      <c r="EI2229" s="416"/>
      <c r="EJ2229" s="416"/>
      <c r="EK2229" s="416"/>
      <c r="EL2229" s="416"/>
      <c r="EM2229" s="416"/>
      <c r="EN2229" s="416"/>
      <c r="EO2229" s="417"/>
      <c r="ET2229" s="375"/>
      <c r="EU2229" s="375"/>
      <c r="EV2229" s="375"/>
      <c r="FF2229" s="400"/>
      <c r="FG2229" s="400"/>
      <c r="FH2229" s="400"/>
      <c r="FV2229" s="375"/>
      <c r="FW2229" s="375"/>
      <c r="FX2229" s="375"/>
    </row>
    <row r="2230" spans="1:180" ht="38.25" customHeight="1" x14ac:dyDescent="0.25">
      <c r="A2230" s="182"/>
      <c r="B2230" s="182"/>
      <c r="C2230" s="236" t="s">
        <v>402</v>
      </c>
      <c r="D2230" s="280"/>
      <c r="E2230" s="281"/>
      <c r="F2230" s="281"/>
      <c r="G2230" s="628"/>
      <c r="H2230" s="628"/>
      <c r="I2230" s="281"/>
      <c r="J2230" s="281"/>
      <c r="K2230" s="628"/>
      <c r="L2230" s="628"/>
      <c r="M2230" s="281"/>
      <c r="N2230" s="281"/>
      <c r="O2230" s="628"/>
      <c r="P2230" s="628"/>
      <c r="Q2230" s="281"/>
      <c r="R2230" s="281"/>
      <c r="S2230" s="628"/>
      <c r="T2230" s="628"/>
      <c r="U2230" s="281"/>
      <c r="V2230" s="281"/>
      <c r="W2230" s="628"/>
      <c r="X2230" s="628"/>
      <c r="Y2230" s="281"/>
      <c r="Z2230" s="281"/>
      <c r="AA2230" s="628"/>
      <c r="AB2230" s="628"/>
      <c r="AC2230" s="281"/>
      <c r="AD2230" s="281"/>
      <c r="AE2230" s="60"/>
      <c r="AF2230" s="259"/>
      <c r="AG2230" s="375">
        <f t="shared" si="5560"/>
        <v>27</v>
      </c>
      <c r="AH2230" s="375"/>
      <c r="AI2230" s="375"/>
      <c r="AJ2230" s="388">
        <f t="shared" si="5825"/>
        <v>0</v>
      </c>
      <c r="AK2230" s="379">
        <f t="shared" si="5826"/>
        <v>0</v>
      </c>
      <c r="AL2230" s="380">
        <f t="shared" si="5827"/>
        <v>0</v>
      </c>
      <c r="AM2230" s="292">
        <f t="shared" si="5828"/>
        <v>0</v>
      </c>
      <c r="AN2230" s="388">
        <f t="shared" si="5829"/>
        <v>0</v>
      </c>
      <c r="AO2230" s="379">
        <f t="shared" si="5830"/>
        <v>0</v>
      </c>
      <c r="AP2230" s="380">
        <f t="shared" si="5831"/>
        <v>0</v>
      </c>
      <c r="AQ2230" s="292">
        <f t="shared" si="5832"/>
        <v>0</v>
      </c>
      <c r="AR2230" s="388">
        <f t="shared" si="5833"/>
        <v>0</v>
      </c>
      <c r="AS2230" s="379">
        <f t="shared" si="5834"/>
        <v>0</v>
      </c>
      <c r="AT2230" s="380">
        <f t="shared" si="5835"/>
        <v>0</v>
      </c>
      <c r="AU2230" s="292">
        <f t="shared" si="5836"/>
        <v>0</v>
      </c>
      <c r="AV2230" s="388">
        <f t="shared" si="5837"/>
        <v>0</v>
      </c>
      <c r="AW2230" s="379">
        <f t="shared" si="5838"/>
        <v>0</v>
      </c>
      <c r="AX2230" s="380">
        <f t="shared" si="5839"/>
        <v>0</v>
      </c>
      <c r="AY2230" s="292">
        <f t="shared" si="5840"/>
        <v>0</v>
      </c>
      <c r="AZ2230" s="388">
        <f t="shared" si="5841"/>
        <v>0</v>
      </c>
      <c r="BA2230" s="379">
        <f t="shared" si="5842"/>
        <v>0</v>
      </c>
      <c r="BB2230" s="380">
        <f t="shared" si="5843"/>
        <v>0</v>
      </c>
      <c r="BC2230" s="292">
        <f t="shared" si="5844"/>
        <v>0</v>
      </c>
      <c r="BD2230" s="388">
        <f t="shared" si="5845"/>
        <v>0</v>
      </c>
      <c r="BE2230" s="379">
        <f t="shared" si="5846"/>
        <v>0</v>
      </c>
      <c r="BF2230" s="380">
        <f t="shared" si="5847"/>
        <v>0</v>
      </c>
      <c r="BG2230" s="292">
        <f t="shared" si="5848"/>
        <v>0</v>
      </c>
      <c r="BH2230" s="388">
        <f t="shared" si="5849"/>
        <v>0</v>
      </c>
      <c r="BI2230" s="379">
        <f t="shared" si="5850"/>
        <v>0</v>
      </c>
      <c r="BJ2230" s="380">
        <f t="shared" si="5851"/>
        <v>0</v>
      </c>
      <c r="BK2230" s="292">
        <f t="shared" si="5852"/>
        <v>0</v>
      </c>
      <c r="CD2230" s="299" t="s">
        <v>60</v>
      </c>
      <c r="CE2230" s="423">
        <f t="shared" ref="CE2230" si="5936">IF(D2230="",0,D2230)</f>
        <v>0</v>
      </c>
      <c r="CF2230" s="423">
        <f t="shared" ref="CF2230" si="5937">IF(E2230="",0,E2230)</f>
        <v>0</v>
      </c>
      <c r="CG2230" s="423">
        <f t="shared" ref="CG2230" si="5938">IF(F2230="",0,F2230)</f>
        <v>0</v>
      </c>
      <c r="CH2230" s="423">
        <f t="shared" ref="CH2230" si="5939">IF(G2230="",0,G2230)</f>
        <v>0</v>
      </c>
      <c r="CI2230" s="423">
        <f t="shared" ref="CI2230" si="5940">IF(H2230="",0,H2230)</f>
        <v>0</v>
      </c>
      <c r="CJ2230" s="423">
        <f t="shared" ref="CJ2230" si="5941">IF(I2230="",0,I2230)</f>
        <v>0</v>
      </c>
      <c r="CK2230" s="423">
        <f t="shared" ref="CK2230" si="5942">IF(J2230="",0,J2230)</f>
        <v>0</v>
      </c>
      <c r="CL2230" s="423">
        <f t="shared" ref="CL2230" si="5943">IF(K2230="",0,K2230)</f>
        <v>0</v>
      </c>
      <c r="CM2230" s="423">
        <f t="shared" ref="CM2230" si="5944">IF(L2230="",0,L2230)</f>
        <v>0</v>
      </c>
      <c r="CN2230" s="423">
        <f t="shared" ref="CN2230" si="5945">IF(M2230="",0,M2230)</f>
        <v>0</v>
      </c>
      <c r="CO2230" s="423">
        <f t="shared" ref="CO2230" si="5946">IF(N2230="",0,N2230)</f>
        <v>0</v>
      </c>
      <c r="CP2230" s="423">
        <f t="shared" ref="CP2230" si="5947">IF(O2230="",0,O2230)</f>
        <v>0</v>
      </c>
      <c r="CQ2230" s="423">
        <f t="shared" ref="CQ2230" si="5948">IF(P2230="",0,P2230)</f>
        <v>0</v>
      </c>
      <c r="CR2230" s="423">
        <f t="shared" ref="CR2230" si="5949">IF(Q2230="",0,Q2230)</f>
        <v>0</v>
      </c>
      <c r="CS2230" s="423">
        <f t="shared" ref="CS2230" si="5950">IF(R2230="",0,R2230)</f>
        <v>0</v>
      </c>
      <c r="CT2230" s="423">
        <f t="shared" ref="CT2230" si="5951">IF(S2230="",0,S2230)</f>
        <v>0</v>
      </c>
      <c r="CU2230" s="423">
        <f t="shared" ref="CU2230" si="5952">IF(T2230="",0,T2230)</f>
        <v>0</v>
      </c>
      <c r="CV2230" s="423">
        <f t="shared" ref="CV2230" si="5953">IF(U2230="",0,U2230)</f>
        <v>0</v>
      </c>
      <c r="CW2230" s="423">
        <f t="shared" ref="CW2230" si="5954">IF(V2230="",0,V2230)</f>
        <v>0</v>
      </c>
      <c r="CX2230" s="423">
        <f t="shared" ref="CX2230" si="5955">IF(W2230="",0,W2230)</f>
        <v>0</v>
      </c>
      <c r="CY2230" s="423">
        <f t="shared" ref="CY2230" si="5956">IF(X2230="",0,X2230)</f>
        <v>0</v>
      </c>
      <c r="CZ2230" s="423">
        <f t="shared" ref="CZ2230" si="5957">IF(Y2230="",0,Y2230)</f>
        <v>0</v>
      </c>
      <c r="DA2230" s="423">
        <f t="shared" ref="DA2230" si="5958">IF(Z2230="",0,Z2230)</f>
        <v>0</v>
      </c>
      <c r="DB2230" s="423">
        <f t="shared" ref="DB2230" si="5959">IF(AA2230="",0,AA2230)</f>
        <v>0</v>
      </c>
      <c r="DC2230" s="423">
        <f t="shared" ref="DC2230" si="5960">IF(AB2230="",0,AB2230)</f>
        <v>0</v>
      </c>
      <c r="DD2230" s="423">
        <f t="shared" ref="DD2230" si="5961">IF(AC2230="",0,AC2230)</f>
        <v>0</v>
      </c>
      <c r="DE2230" s="423">
        <f t="shared" ref="DE2230" si="5962">IF(AD2230="",0,AD2230)</f>
        <v>0</v>
      </c>
      <c r="DF2230" s="300"/>
      <c r="DG2230" s="300"/>
      <c r="DH2230" s="300"/>
      <c r="DJ2230" s="610"/>
      <c r="DK2230" s="611"/>
      <c r="DL2230" s="415"/>
      <c r="DM2230" s="416"/>
      <c r="DN2230" s="416"/>
      <c r="DO2230" s="416"/>
      <c r="DP2230" s="416"/>
      <c r="DQ2230" s="416"/>
      <c r="DR2230" s="416"/>
      <c r="DS2230" s="416"/>
      <c r="DT2230" s="416"/>
      <c r="DU2230" s="416"/>
      <c r="DV2230" s="416"/>
      <c r="DW2230" s="416"/>
      <c r="DX2230" s="416"/>
      <c r="DY2230" s="416"/>
      <c r="DZ2230" s="416"/>
      <c r="EA2230" s="416"/>
      <c r="EB2230" s="416"/>
      <c r="EC2230" s="416"/>
      <c r="ED2230" s="416"/>
      <c r="EE2230" s="416"/>
      <c r="EF2230" s="416"/>
      <c r="EG2230" s="416"/>
      <c r="EH2230" s="416"/>
      <c r="EI2230" s="416"/>
      <c r="EJ2230" s="416"/>
      <c r="EK2230" s="416"/>
      <c r="EL2230" s="416"/>
      <c r="EM2230" s="416"/>
      <c r="EN2230" s="416"/>
      <c r="EO2230" s="417"/>
      <c r="ET2230" s="375"/>
      <c r="EU2230" s="375"/>
      <c r="EV2230" s="375"/>
      <c r="FF2230" s="400"/>
      <c r="FG2230" s="400"/>
      <c r="FH2230" s="400"/>
      <c r="FV2230" s="375"/>
      <c r="FW2230" s="375"/>
      <c r="FX2230" s="375"/>
    </row>
    <row r="2231" spans="1:180" ht="38.25" customHeight="1" x14ac:dyDescent="0.25">
      <c r="A2231" s="183"/>
      <c r="B2231" s="183"/>
      <c r="C2231" s="237" t="s">
        <v>404</v>
      </c>
      <c r="D2231" s="280"/>
      <c r="E2231" s="281"/>
      <c r="F2231" s="281"/>
      <c r="G2231" s="628"/>
      <c r="H2231" s="628"/>
      <c r="I2231" s="281"/>
      <c r="J2231" s="281"/>
      <c r="K2231" s="628"/>
      <c r="L2231" s="628"/>
      <c r="M2231" s="281"/>
      <c r="N2231" s="281"/>
      <c r="O2231" s="628"/>
      <c r="P2231" s="628"/>
      <c r="Q2231" s="281"/>
      <c r="R2231" s="281"/>
      <c r="S2231" s="628"/>
      <c r="T2231" s="628"/>
      <c r="U2231" s="281"/>
      <c r="V2231" s="281"/>
      <c r="W2231" s="628"/>
      <c r="X2231" s="628"/>
      <c r="Y2231" s="281"/>
      <c r="Z2231" s="281"/>
      <c r="AA2231" s="628"/>
      <c r="AB2231" s="628"/>
      <c r="AC2231" s="281"/>
      <c r="AD2231" s="281"/>
      <c r="AE2231" s="60"/>
      <c r="AF2231" s="259"/>
      <c r="AG2231" s="375">
        <f t="shared" si="5560"/>
        <v>27</v>
      </c>
      <c r="AH2231" s="375"/>
      <c r="AI2231" s="375"/>
      <c r="AJ2231" s="388">
        <f t="shared" si="5825"/>
        <v>0</v>
      </c>
      <c r="AK2231" s="379">
        <f t="shared" si="5826"/>
        <v>0</v>
      </c>
      <c r="AL2231" s="380">
        <f t="shared" si="5827"/>
        <v>0</v>
      </c>
      <c r="AM2231" s="292">
        <f t="shared" si="5828"/>
        <v>0</v>
      </c>
      <c r="AN2231" s="388">
        <f t="shared" si="5829"/>
        <v>0</v>
      </c>
      <c r="AO2231" s="379">
        <f t="shared" si="5830"/>
        <v>0</v>
      </c>
      <c r="AP2231" s="380">
        <f t="shared" si="5831"/>
        <v>0</v>
      </c>
      <c r="AQ2231" s="292">
        <f t="shared" si="5832"/>
        <v>0</v>
      </c>
      <c r="AR2231" s="388">
        <f t="shared" si="5833"/>
        <v>0</v>
      </c>
      <c r="AS2231" s="379">
        <f t="shared" si="5834"/>
        <v>0</v>
      </c>
      <c r="AT2231" s="380">
        <f t="shared" si="5835"/>
        <v>0</v>
      </c>
      <c r="AU2231" s="292">
        <f t="shared" si="5836"/>
        <v>0</v>
      </c>
      <c r="AV2231" s="388">
        <f t="shared" si="5837"/>
        <v>0</v>
      </c>
      <c r="AW2231" s="379">
        <f t="shared" si="5838"/>
        <v>0</v>
      </c>
      <c r="AX2231" s="380">
        <f t="shared" si="5839"/>
        <v>0</v>
      </c>
      <c r="AY2231" s="292">
        <f t="shared" si="5840"/>
        <v>0</v>
      </c>
      <c r="AZ2231" s="388">
        <f t="shared" si="5841"/>
        <v>0</v>
      </c>
      <c r="BA2231" s="379">
        <f t="shared" si="5842"/>
        <v>0</v>
      </c>
      <c r="BB2231" s="380">
        <f t="shared" si="5843"/>
        <v>0</v>
      </c>
      <c r="BC2231" s="292">
        <f t="shared" si="5844"/>
        <v>0</v>
      </c>
      <c r="BD2231" s="388">
        <f t="shared" si="5845"/>
        <v>0</v>
      </c>
      <c r="BE2231" s="379">
        <f t="shared" si="5846"/>
        <v>0</v>
      </c>
      <c r="BF2231" s="380">
        <f t="shared" si="5847"/>
        <v>0</v>
      </c>
      <c r="BG2231" s="292">
        <f t="shared" si="5848"/>
        <v>0</v>
      </c>
      <c r="BH2231" s="388">
        <f t="shared" si="5849"/>
        <v>0</v>
      </c>
      <c r="BI2231" s="379">
        <f t="shared" si="5850"/>
        <v>0</v>
      </c>
      <c r="BJ2231" s="380">
        <f t="shared" si="5851"/>
        <v>0</v>
      </c>
      <c r="BK2231" s="292">
        <f t="shared" si="5852"/>
        <v>0</v>
      </c>
      <c r="CD2231" s="299" t="s">
        <v>1917</v>
      </c>
      <c r="CE2231" s="301">
        <f t="shared" ref="CE2231" si="5963">SUM(D2231:D2232)</f>
        <v>0</v>
      </c>
      <c r="CF2231" s="301">
        <f t="shared" ref="CF2231" si="5964">SUM(E2231:E2232)</f>
        <v>0</v>
      </c>
      <c r="CG2231" s="301">
        <f t="shared" ref="CG2231" si="5965">SUM(F2231:F2232)</f>
        <v>0</v>
      </c>
      <c r="CH2231" s="301">
        <f t="shared" ref="CH2231" si="5966">SUM(G2231:G2232)</f>
        <v>0</v>
      </c>
      <c r="CI2231" s="301">
        <f t="shared" ref="CI2231" si="5967">SUM(H2231:H2232)</f>
        <v>0</v>
      </c>
      <c r="CJ2231" s="301">
        <f t="shared" ref="CJ2231" si="5968">SUM(I2231:I2232)</f>
        <v>0</v>
      </c>
      <c r="CK2231" s="301">
        <f t="shared" ref="CK2231" si="5969">SUM(J2231:J2232)</f>
        <v>0</v>
      </c>
      <c r="CL2231" s="301">
        <f t="shared" ref="CL2231" si="5970">SUM(K2231:K2232)</f>
        <v>0</v>
      </c>
      <c r="CM2231" s="301">
        <f t="shared" ref="CM2231" si="5971">SUM(L2231:L2232)</f>
        <v>0</v>
      </c>
      <c r="CN2231" s="301">
        <f t="shared" ref="CN2231" si="5972">SUM(M2231:M2232)</f>
        <v>0</v>
      </c>
      <c r="CO2231" s="301">
        <f t="shared" ref="CO2231" si="5973">SUM(N2231:N2232)</f>
        <v>0</v>
      </c>
      <c r="CP2231" s="301">
        <f t="shared" ref="CP2231" si="5974">SUM(O2231:O2232)</f>
        <v>0</v>
      </c>
      <c r="CQ2231" s="301">
        <f t="shared" ref="CQ2231" si="5975">SUM(P2231:P2232)</f>
        <v>0</v>
      </c>
      <c r="CR2231" s="301">
        <f t="shared" ref="CR2231" si="5976">SUM(Q2231:Q2232)</f>
        <v>0</v>
      </c>
      <c r="CS2231" s="301">
        <f t="shared" ref="CS2231" si="5977">SUM(R2231:R2232)</f>
        <v>0</v>
      </c>
      <c r="CT2231" s="301">
        <f t="shared" ref="CT2231" si="5978">SUM(S2231:S2232)</f>
        <v>0</v>
      </c>
      <c r="CU2231" s="301">
        <f t="shared" ref="CU2231" si="5979">SUM(T2231:T2232)</f>
        <v>0</v>
      </c>
      <c r="CV2231" s="301">
        <f t="shared" ref="CV2231" si="5980">SUM(U2231:U2232)</f>
        <v>0</v>
      </c>
      <c r="CW2231" s="301">
        <f t="shared" ref="CW2231" si="5981">SUM(V2231:V2232)</f>
        <v>0</v>
      </c>
      <c r="CX2231" s="301">
        <f t="shared" ref="CX2231" si="5982">SUM(W2231:W2232)</f>
        <v>0</v>
      </c>
      <c r="CY2231" s="301">
        <f t="shared" ref="CY2231" si="5983">SUM(X2231:X2232)</f>
        <v>0</v>
      </c>
      <c r="CZ2231" s="301">
        <f t="shared" ref="CZ2231" si="5984">SUM(Y2231:Y2232)</f>
        <v>0</v>
      </c>
      <c r="DA2231" s="301">
        <f t="shared" ref="DA2231" si="5985">SUM(Z2231:Z2232)</f>
        <v>0</v>
      </c>
      <c r="DB2231" s="301">
        <f t="shared" ref="DB2231" si="5986">SUM(AA2231:AA2232)</f>
        <v>0</v>
      </c>
      <c r="DC2231" s="301">
        <f t="shared" ref="DC2231" si="5987">SUM(AB2231:AB2232)</f>
        <v>0</v>
      </c>
      <c r="DD2231" s="301">
        <f t="shared" ref="DD2231" si="5988">SUM(AC2231:AC2232)</f>
        <v>0</v>
      </c>
      <c r="DE2231" s="301">
        <f t="shared" ref="DE2231" si="5989">SUM(AD2231:AD2232)</f>
        <v>0</v>
      </c>
      <c r="DF2231" s="301"/>
      <c r="DG2231" s="301"/>
      <c r="DH2231" s="301"/>
      <c r="DJ2231" s="616"/>
      <c r="DK2231" s="617"/>
      <c r="DL2231" s="415"/>
      <c r="DM2231" s="416"/>
      <c r="DN2231" s="416"/>
      <c r="DO2231" s="416"/>
      <c r="DP2231" s="416"/>
      <c r="DQ2231" s="416"/>
      <c r="DR2231" s="416"/>
      <c r="DS2231" s="416"/>
      <c r="DT2231" s="416"/>
      <c r="DU2231" s="416"/>
      <c r="DV2231" s="416"/>
      <c r="DW2231" s="416"/>
      <c r="DX2231" s="416"/>
      <c r="DY2231" s="416"/>
      <c r="DZ2231" s="416"/>
      <c r="EA2231" s="416"/>
      <c r="EB2231" s="416"/>
      <c r="EC2231" s="416"/>
      <c r="ED2231" s="416"/>
      <c r="EE2231" s="416"/>
      <c r="EF2231" s="416"/>
      <c r="EG2231" s="416"/>
      <c r="EH2231" s="416"/>
      <c r="EI2231" s="416"/>
      <c r="EJ2231" s="416"/>
      <c r="EK2231" s="416"/>
      <c r="EL2231" s="416"/>
      <c r="EM2231" s="416"/>
      <c r="EN2231" s="416"/>
      <c r="EO2231" s="417"/>
      <c r="ET2231" s="375"/>
      <c r="EU2231" s="375"/>
      <c r="EV2231" s="375"/>
      <c r="FF2231" s="400"/>
      <c r="FG2231" s="400"/>
      <c r="FH2231" s="400"/>
      <c r="FV2231" s="375"/>
      <c r="FW2231" s="375"/>
      <c r="FX2231" s="375"/>
    </row>
    <row r="2232" spans="1:180" ht="38.25" customHeight="1" x14ac:dyDescent="0.25">
      <c r="A2232" s="183"/>
      <c r="B2232" s="183"/>
      <c r="C2232" s="237" t="s">
        <v>406</v>
      </c>
      <c r="D2232" s="280"/>
      <c r="E2232" s="281"/>
      <c r="F2232" s="281"/>
      <c r="G2232" s="628"/>
      <c r="H2232" s="628"/>
      <c r="I2232" s="281"/>
      <c r="J2232" s="281"/>
      <c r="K2232" s="628"/>
      <c r="L2232" s="628"/>
      <c r="M2232" s="281"/>
      <c r="N2232" s="281"/>
      <c r="O2232" s="628"/>
      <c r="P2232" s="628"/>
      <c r="Q2232" s="281"/>
      <c r="R2232" s="281"/>
      <c r="S2232" s="628"/>
      <c r="T2232" s="628"/>
      <c r="U2232" s="281"/>
      <c r="V2232" s="281"/>
      <c r="W2232" s="628"/>
      <c r="X2232" s="628"/>
      <c r="Y2232" s="281"/>
      <c r="Z2232" s="281"/>
      <c r="AA2232" s="628"/>
      <c r="AB2232" s="628"/>
      <c r="AC2232" s="281"/>
      <c r="AD2232" s="281"/>
      <c r="AE2232" s="60"/>
      <c r="AF2232" s="259"/>
      <c r="AG2232" s="375">
        <f t="shared" si="5560"/>
        <v>27</v>
      </c>
      <c r="AH2232" s="375"/>
      <c r="AI2232" s="375"/>
      <c r="AJ2232" s="388">
        <f t="shared" si="5825"/>
        <v>0</v>
      </c>
      <c r="AK2232" s="379">
        <f t="shared" si="5826"/>
        <v>0</v>
      </c>
      <c r="AL2232" s="380">
        <f t="shared" si="5827"/>
        <v>0</v>
      </c>
      <c r="AM2232" s="292">
        <f t="shared" si="5828"/>
        <v>0</v>
      </c>
      <c r="AN2232" s="388">
        <f t="shared" si="5829"/>
        <v>0</v>
      </c>
      <c r="AO2232" s="379">
        <f t="shared" si="5830"/>
        <v>0</v>
      </c>
      <c r="AP2232" s="380">
        <f t="shared" si="5831"/>
        <v>0</v>
      </c>
      <c r="AQ2232" s="292">
        <f t="shared" si="5832"/>
        <v>0</v>
      </c>
      <c r="AR2232" s="388">
        <f t="shared" si="5833"/>
        <v>0</v>
      </c>
      <c r="AS2232" s="379">
        <f t="shared" si="5834"/>
        <v>0</v>
      </c>
      <c r="AT2232" s="380">
        <f t="shared" si="5835"/>
        <v>0</v>
      </c>
      <c r="AU2232" s="292">
        <f t="shared" si="5836"/>
        <v>0</v>
      </c>
      <c r="AV2232" s="388">
        <f t="shared" si="5837"/>
        <v>0</v>
      </c>
      <c r="AW2232" s="379">
        <f t="shared" si="5838"/>
        <v>0</v>
      </c>
      <c r="AX2232" s="380">
        <f t="shared" si="5839"/>
        <v>0</v>
      </c>
      <c r="AY2232" s="292">
        <f t="shared" si="5840"/>
        <v>0</v>
      </c>
      <c r="AZ2232" s="388">
        <f t="shared" si="5841"/>
        <v>0</v>
      </c>
      <c r="BA2232" s="379">
        <f t="shared" si="5842"/>
        <v>0</v>
      </c>
      <c r="BB2232" s="380">
        <f t="shared" si="5843"/>
        <v>0</v>
      </c>
      <c r="BC2232" s="292">
        <f t="shared" si="5844"/>
        <v>0</v>
      </c>
      <c r="BD2232" s="388">
        <f t="shared" si="5845"/>
        <v>0</v>
      </c>
      <c r="BE2232" s="379">
        <f t="shared" si="5846"/>
        <v>0</v>
      </c>
      <c r="BF2232" s="380">
        <f t="shared" si="5847"/>
        <v>0</v>
      </c>
      <c r="BG2232" s="292">
        <f t="shared" si="5848"/>
        <v>0</v>
      </c>
      <c r="BH2232" s="388">
        <f t="shared" si="5849"/>
        <v>0</v>
      </c>
      <c r="BI2232" s="379">
        <f t="shared" si="5850"/>
        <v>0</v>
      </c>
      <c r="BJ2232" s="380">
        <f t="shared" si="5851"/>
        <v>0</v>
      </c>
      <c r="BK2232" s="292">
        <f t="shared" si="5852"/>
        <v>0</v>
      </c>
      <c r="CD2232" s="299" t="s">
        <v>1910</v>
      </c>
      <c r="CE2232" s="422">
        <f t="shared" ref="CE2232" si="5990">IF(CE2230="NA",COUNTIF(D2231:D2232,"NA"),COUNTIF(D2231:D2232,"NS"))</f>
        <v>0</v>
      </c>
      <c r="CF2232" s="422">
        <f t="shared" ref="CF2232" si="5991">IF(CF2230="NA",COUNTIF(E2231:E2232,"NA"),COUNTIF(E2231:E2232,"NS"))</f>
        <v>0</v>
      </c>
      <c r="CG2232" s="422">
        <f t="shared" ref="CG2232" si="5992">IF(CG2230="NA",COUNTIF(F2231:F2232,"NA"),COUNTIF(F2231:F2232,"NS"))</f>
        <v>0</v>
      </c>
      <c r="CH2232" s="422">
        <f t="shared" ref="CH2232" si="5993">IF(CH2230="NA",COUNTIF(G2231:G2232,"NA"),COUNTIF(G2231:G2232,"NS"))</f>
        <v>0</v>
      </c>
      <c r="CI2232" s="422">
        <f t="shared" ref="CI2232" si="5994">IF(CI2230="NA",COUNTIF(H2231:H2232,"NA"),COUNTIF(H2231:H2232,"NS"))</f>
        <v>0</v>
      </c>
      <c r="CJ2232" s="422">
        <f t="shared" ref="CJ2232" si="5995">IF(CJ2230="NA",COUNTIF(I2231:I2232,"NA"),COUNTIF(I2231:I2232,"NS"))</f>
        <v>0</v>
      </c>
      <c r="CK2232" s="422">
        <f t="shared" ref="CK2232" si="5996">IF(CK2230="NA",COUNTIF(J2231:J2232,"NA"),COUNTIF(J2231:J2232,"NS"))</f>
        <v>0</v>
      </c>
      <c r="CL2232" s="422">
        <f t="shared" ref="CL2232" si="5997">IF(CL2230="NA",COUNTIF(K2231:K2232,"NA"),COUNTIF(K2231:K2232,"NS"))</f>
        <v>0</v>
      </c>
      <c r="CM2232" s="422">
        <f t="shared" ref="CM2232" si="5998">IF(CM2230="NA",COUNTIF(L2231:L2232,"NA"),COUNTIF(L2231:L2232,"NS"))</f>
        <v>0</v>
      </c>
      <c r="CN2232" s="422">
        <f t="shared" ref="CN2232" si="5999">IF(CN2230="NA",COUNTIF(M2231:M2232,"NA"),COUNTIF(M2231:M2232,"NS"))</f>
        <v>0</v>
      </c>
      <c r="CO2232" s="422">
        <f t="shared" ref="CO2232" si="6000">IF(CO2230="NA",COUNTIF(N2231:N2232,"NA"),COUNTIF(N2231:N2232,"NS"))</f>
        <v>0</v>
      </c>
      <c r="CP2232" s="422">
        <f t="shared" ref="CP2232" si="6001">IF(CP2230="NA",COUNTIF(O2231:O2232,"NA"),COUNTIF(O2231:O2232,"NS"))</f>
        <v>0</v>
      </c>
      <c r="CQ2232" s="422">
        <f t="shared" ref="CQ2232" si="6002">IF(CQ2230="NA",COUNTIF(P2231:P2232,"NA"),COUNTIF(P2231:P2232,"NS"))</f>
        <v>0</v>
      </c>
      <c r="CR2232" s="422">
        <f t="shared" ref="CR2232" si="6003">IF(CR2230="NA",COUNTIF(Q2231:Q2232,"NA"),COUNTIF(Q2231:Q2232,"NS"))</f>
        <v>0</v>
      </c>
      <c r="CS2232" s="422">
        <f t="shared" ref="CS2232" si="6004">IF(CS2230="NA",COUNTIF(R2231:R2232,"NA"),COUNTIF(R2231:R2232,"NS"))</f>
        <v>0</v>
      </c>
      <c r="CT2232" s="422">
        <f t="shared" ref="CT2232" si="6005">IF(CT2230="NA",COUNTIF(S2231:S2232,"NA"),COUNTIF(S2231:S2232,"NS"))</f>
        <v>0</v>
      </c>
      <c r="CU2232" s="422">
        <f t="shared" ref="CU2232" si="6006">IF(CU2230="NA",COUNTIF(T2231:T2232,"NA"),COUNTIF(T2231:T2232,"NS"))</f>
        <v>0</v>
      </c>
      <c r="CV2232" s="422">
        <f t="shared" ref="CV2232" si="6007">IF(CV2230="NA",COUNTIF(U2231:U2232,"NA"),COUNTIF(U2231:U2232,"NS"))</f>
        <v>0</v>
      </c>
      <c r="CW2232" s="422">
        <f t="shared" ref="CW2232" si="6008">IF(CW2230="NA",COUNTIF(V2231:V2232,"NA"),COUNTIF(V2231:V2232,"NS"))</f>
        <v>0</v>
      </c>
      <c r="CX2232" s="422">
        <f t="shared" ref="CX2232" si="6009">IF(CX2230="NA",COUNTIF(W2231:W2232,"NA"),COUNTIF(W2231:W2232,"NS"))</f>
        <v>0</v>
      </c>
      <c r="CY2232" s="422">
        <f t="shared" ref="CY2232" si="6010">IF(CY2230="NA",COUNTIF(X2231:X2232,"NA"),COUNTIF(X2231:X2232,"NS"))</f>
        <v>0</v>
      </c>
      <c r="CZ2232" s="422">
        <f t="shared" ref="CZ2232" si="6011">IF(CZ2230="NA",COUNTIF(Y2231:Y2232,"NA"),COUNTIF(Y2231:Y2232,"NS"))</f>
        <v>0</v>
      </c>
      <c r="DA2232" s="422">
        <f t="shared" ref="DA2232" si="6012">IF(DA2230="NA",COUNTIF(Z2231:Z2232,"NA"),COUNTIF(Z2231:Z2232,"NS"))</f>
        <v>0</v>
      </c>
      <c r="DB2232" s="422">
        <f t="shared" ref="DB2232" si="6013">IF(DB2230="NA",COUNTIF(AA2231:AA2232,"NA"),COUNTIF(AA2231:AA2232,"NS"))</f>
        <v>0</v>
      </c>
      <c r="DC2232" s="422">
        <f t="shared" ref="DC2232" si="6014">IF(DC2230="NA",COUNTIF(AB2231:AB2232,"NA"),COUNTIF(AB2231:AB2232,"NS"))</f>
        <v>0</v>
      </c>
      <c r="DD2232" s="422">
        <f t="shared" ref="DD2232" si="6015">IF(DD2230="NA",COUNTIF(AC2231:AC2232,"NA"),COUNTIF(AC2231:AC2232,"NS"))</f>
        <v>0</v>
      </c>
      <c r="DE2232" s="422">
        <f t="shared" ref="DE2232" si="6016">IF(DE2230="NA",COUNTIF(AD2231:AD2232,"NA"),COUNTIF(AD2231:AD2232,"NS"))</f>
        <v>0</v>
      </c>
      <c r="DF2232" s="300"/>
      <c r="DG2232" s="300"/>
      <c r="DH2232" s="300"/>
      <c r="DJ2232" s="616"/>
      <c r="DK2232" s="617"/>
      <c r="DL2232" s="415"/>
      <c r="DM2232" s="416"/>
      <c r="DN2232" s="416"/>
      <c r="DO2232" s="416"/>
      <c r="DP2232" s="416"/>
      <c r="DQ2232" s="416"/>
      <c r="DR2232" s="416"/>
      <c r="DS2232" s="416"/>
      <c r="DT2232" s="416"/>
      <c r="DU2232" s="416"/>
      <c r="DV2232" s="416"/>
      <c r="DW2232" s="416"/>
      <c r="DX2232" s="416"/>
      <c r="DY2232" s="416"/>
      <c r="DZ2232" s="416"/>
      <c r="EA2232" s="416"/>
      <c r="EB2232" s="416"/>
      <c r="EC2232" s="416"/>
      <c r="ED2232" s="416"/>
      <c r="EE2232" s="416"/>
      <c r="EF2232" s="416"/>
      <c r="EG2232" s="416"/>
      <c r="EH2232" s="416"/>
      <c r="EI2232" s="416"/>
      <c r="EJ2232" s="416"/>
      <c r="EK2232" s="416"/>
      <c r="EL2232" s="416"/>
      <c r="EM2232" s="416"/>
      <c r="EN2232" s="416"/>
      <c r="EO2232" s="417"/>
      <c r="ET2232" s="375"/>
      <c r="EU2232" s="375"/>
      <c r="EV2232" s="375"/>
      <c r="FF2232" s="400"/>
      <c r="FG2232" s="400"/>
      <c r="FH2232" s="400"/>
      <c r="FV2232" s="375"/>
      <c r="FW2232" s="375"/>
      <c r="FX2232" s="375"/>
    </row>
    <row r="2233" spans="1:180" ht="38.25" customHeight="1" x14ac:dyDescent="0.25">
      <c r="A2233" s="182"/>
      <c r="B2233" s="182"/>
      <c r="C2233" s="236" t="s">
        <v>408</v>
      </c>
      <c r="D2233" s="280"/>
      <c r="E2233" s="281"/>
      <c r="F2233" s="281"/>
      <c r="G2233" s="628"/>
      <c r="H2233" s="628"/>
      <c r="I2233" s="281"/>
      <c r="J2233" s="281"/>
      <c r="K2233" s="628"/>
      <c r="L2233" s="628"/>
      <c r="M2233" s="281"/>
      <c r="N2233" s="281"/>
      <c r="O2233" s="628"/>
      <c r="P2233" s="628"/>
      <c r="Q2233" s="281"/>
      <c r="R2233" s="281"/>
      <c r="S2233" s="628"/>
      <c r="T2233" s="628"/>
      <c r="U2233" s="281"/>
      <c r="V2233" s="281"/>
      <c r="W2233" s="628"/>
      <c r="X2233" s="628"/>
      <c r="Y2233" s="281"/>
      <c r="Z2233" s="281"/>
      <c r="AA2233" s="628"/>
      <c r="AB2233" s="628"/>
      <c r="AC2233" s="281"/>
      <c r="AD2233" s="281"/>
      <c r="AE2233" s="60"/>
      <c r="AF2233" s="259"/>
      <c r="AG2233" s="375">
        <f t="shared" si="5560"/>
        <v>27</v>
      </c>
      <c r="AH2233" s="375"/>
      <c r="AI2233" s="375"/>
      <c r="AJ2233" s="388">
        <f t="shared" si="5825"/>
        <v>0</v>
      </c>
      <c r="AK2233" s="379">
        <f t="shared" si="5826"/>
        <v>0</v>
      </c>
      <c r="AL2233" s="380">
        <f t="shared" si="5827"/>
        <v>0</v>
      </c>
      <c r="AM2233" s="292">
        <f t="shared" si="5828"/>
        <v>0</v>
      </c>
      <c r="AN2233" s="388">
        <f t="shared" si="5829"/>
        <v>0</v>
      </c>
      <c r="AO2233" s="379">
        <f t="shared" si="5830"/>
        <v>0</v>
      </c>
      <c r="AP2233" s="380">
        <f t="shared" si="5831"/>
        <v>0</v>
      </c>
      <c r="AQ2233" s="292">
        <f t="shared" si="5832"/>
        <v>0</v>
      </c>
      <c r="AR2233" s="388">
        <f t="shared" si="5833"/>
        <v>0</v>
      </c>
      <c r="AS2233" s="379">
        <f t="shared" si="5834"/>
        <v>0</v>
      </c>
      <c r="AT2233" s="380">
        <f t="shared" si="5835"/>
        <v>0</v>
      </c>
      <c r="AU2233" s="292">
        <f t="shared" si="5836"/>
        <v>0</v>
      </c>
      <c r="AV2233" s="388">
        <f t="shared" si="5837"/>
        <v>0</v>
      </c>
      <c r="AW2233" s="379">
        <f t="shared" si="5838"/>
        <v>0</v>
      </c>
      <c r="AX2233" s="380">
        <f t="shared" si="5839"/>
        <v>0</v>
      </c>
      <c r="AY2233" s="292">
        <f t="shared" si="5840"/>
        <v>0</v>
      </c>
      <c r="AZ2233" s="388">
        <f t="shared" si="5841"/>
        <v>0</v>
      </c>
      <c r="BA2233" s="379">
        <f t="shared" si="5842"/>
        <v>0</v>
      </c>
      <c r="BB2233" s="380">
        <f t="shared" si="5843"/>
        <v>0</v>
      </c>
      <c r="BC2233" s="292">
        <f t="shared" si="5844"/>
        <v>0</v>
      </c>
      <c r="BD2233" s="388">
        <f t="shared" si="5845"/>
        <v>0</v>
      </c>
      <c r="BE2233" s="379">
        <f t="shared" si="5846"/>
        <v>0</v>
      </c>
      <c r="BF2233" s="380">
        <f t="shared" si="5847"/>
        <v>0</v>
      </c>
      <c r="BG2233" s="292">
        <f t="shared" si="5848"/>
        <v>0</v>
      </c>
      <c r="BH2233" s="388">
        <f t="shared" si="5849"/>
        <v>0</v>
      </c>
      <c r="BI2233" s="379">
        <f t="shared" si="5850"/>
        <v>0</v>
      </c>
      <c r="BJ2233" s="380">
        <f t="shared" si="5851"/>
        <v>0</v>
      </c>
      <c r="BK2233" s="292">
        <f t="shared" si="5852"/>
        <v>0</v>
      </c>
      <c r="CD2233" s="308" t="s">
        <v>1918</v>
      </c>
      <c r="CE2233" s="435">
        <f t="shared" ref="CE2233:DD2233" si="6017">IF(OR(AND(CE2230=0,CE2232&gt;0),AND(CE2230="NS",CE2231&gt;0),AND(CE2230="NS",CE2232=0,CE2231=0)),1,IF(OR(AND(CE2230&gt;0,CE2232=2),AND(CE2230="NS",CE2232=2),AND(CE2230="NS",CE2231=0,CE2232&gt;0),OR(CE2230=CE2231,AND(CE2230="",CE2232=0,CE2231=0))),0,1))</f>
        <v>0</v>
      </c>
      <c r="CF2233" s="435">
        <f t="shared" si="6017"/>
        <v>0</v>
      </c>
      <c r="CG2233" s="435">
        <f t="shared" si="6017"/>
        <v>0</v>
      </c>
      <c r="CH2233" s="435">
        <f t="shared" si="6017"/>
        <v>0</v>
      </c>
      <c r="CI2233" s="435">
        <f t="shared" si="6017"/>
        <v>0</v>
      </c>
      <c r="CJ2233" s="435">
        <f t="shared" si="6017"/>
        <v>0</v>
      </c>
      <c r="CK2233" s="435">
        <f t="shared" si="6017"/>
        <v>0</v>
      </c>
      <c r="CL2233" s="435">
        <f t="shared" si="6017"/>
        <v>0</v>
      </c>
      <c r="CM2233" s="435">
        <f t="shared" si="6017"/>
        <v>0</v>
      </c>
      <c r="CN2233" s="435">
        <f t="shared" si="6017"/>
        <v>0</v>
      </c>
      <c r="CO2233" s="435">
        <f t="shared" si="6017"/>
        <v>0</v>
      </c>
      <c r="CP2233" s="435">
        <f t="shared" si="6017"/>
        <v>0</v>
      </c>
      <c r="CQ2233" s="435">
        <f t="shared" si="6017"/>
        <v>0</v>
      </c>
      <c r="CR2233" s="435">
        <f t="shared" si="6017"/>
        <v>0</v>
      </c>
      <c r="CS2233" s="435">
        <f t="shared" si="6017"/>
        <v>0</v>
      </c>
      <c r="CT2233" s="435">
        <f t="shared" si="6017"/>
        <v>0</v>
      </c>
      <c r="CU2233" s="435">
        <f t="shared" si="6017"/>
        <v>0</v>
      </c>
      <c r="CV2233" s="435">
        <f t="shared" si="6017"/>
        <v>0</v>
      </c>
      <c r="CW2233" s="435">
        <f t="shared" si="6017"/>
        <v>0</v>
      </c>
      <c r="CX2233" s="435">
        <f t="shared" si="6017"/>
        <v>0</v>
      </c>
      <c r="CY2233" s="435">
        <f t="shared" si="6017"/>
        <v>0</v>
      </c>
      <c r="CZ2233" s="435">
        <f t="shared" si="6017"/>
        <v>0</v>
      </c>
      <c r="DA2233" s="435">
        <f t="shared" si="6017"/>
        <v>0</v>
      </c>
      <c r="DB2233" s="435">
        <f t="shared" si="6017"/>
        <v>0</v>
      </c>
      <c r="DC2233" s="435">
        <f t="shared" si="6017"/>
        <v>0</v>
      </c>
      <c r="DD2233" s="435">
        <f t="shared" si="6017"/>
        <v>0</v>
      </c>
      <c r="DE2233" s="435">
        <f t="shared" ref="DE2233" si="6018">IF(OR(AND(DE2230=0,DE2232&gt;0),AND(DE2230="NS",DE2231&gt;0),AND(DE2230="NS",DE2232=0,DE2231=0)),1,IF(OR(AND(DE2230&gt;0,DE2232=2),AND(DE2230="NS",DE2232=2),AND(DE2230="NS",DE2231=0,DE2232&gt;0),OR(DE2230=DE2231,AND(DE2230="",DE2232=0,DE2231=0))),0,1))</f>
        <v>0</v>
      </c>
      <c r="DF2233" s="465"/>
      <c r="DG2233" s="465"/>
      <c r="DH2233" s="465"/>
      <c r="DI2233" s="400">
        <f>SUM(CE2233:DH2233)</f>
        <v>0</v>
      </c>
      <c r="DJ2233" s="610"/>
      <c r="DK2233" s="611"/>
      <c r="DL2233" s="415"/>
      <c r="DM2233" s="416"/>
      <c r="DN2233" s="416"/>
      <c r="DO2233" s="416"/>
      <c r="DP2233" s="416"/>
      <c r="DQ2233" s="416"/>
      <c r="DR2233" s="416"/>
      <c r="DS2233" s="416"/>
      <c r="DT2233" s="416"/>
      <c r="DU2233" s="416"/>
      <c r="DV2233" s="416"/>
      <c r="DW2233" s="416"/>
      <c r="DX2233" s="416"/>
      <c r="DY2233" s="416"/>
      <c r="DZ2233" s="416"/>
      <c r="EA2233" s="416"/>
      <c r="EB2233" s="416"/>
      <c r="EC2233" s="416"/>
      <c r="ED2233" s="416"/>
      <c r="EE2233" s="416"/>
      <c r="EF2233" s="416"/>
      <c r="EG2233" s="416"/>
      <c r="EH2233" s="416"/>
      <c r="EI2233" s="416"/>
      <c r="EJ2233" s="416"/>
      <c r="EK2233" s="416"/>
      <c r="EL2233" s="416"/>
      <c r="EM2233" s="416"/>
      <c r="EN2233" s="416"/>
      <c r="EO2233" s="417"/>
      <c r="ET2233" s="375"/>
      <c r="EU2233" s="375"/>
      <c r="EV2233" s="375"/>
      <c r="FF2233" s="400"/>
      <c r="FG2233" s="400"/>
      <c r="FH2233" s="400"/>
      <c r="FV2233" s="375"/>
      <c r="FW2233" s="375"/>
      <c r="FX2233" s="375"/>
    </row>
    <row r="2234" spans="1:180" ht="38.25" customHeight="1" x14ac:dyDescent="0.25">
      <c r="A2234" s="182"/>
      <c r="B2234" s="182"/>
      <c r="C2234" s="236" t="s">
        <v>410</v>
      </c>
      <c r="D2234" s="280"/>
      <c r="E2234" s="281"/>
      <c r="F2234" s="281"/>
      <c r="G2234" s="628"/>
      <c r="H2234" s="628"/>
      <c r="I2234" s="281"/>
      <c r="J2234" s="281"/>
      <c r="K2234" s="628"/>
      <c r="L2234" s="628"/>
      <c r="M2234" s="281"/>
      <c r="N2234" s="281"/>
      <c r="O2234" s="628"/>
      <c r="P2234" s="628"/>
      <c r="Q2234" s="281"/>
      <c r="R2234" s="281"/>
      <c r="S2234" s="628"/>
      <c r="T2234" s="628"/>
      <c r="U2234" s="281"/>
      <c r="V2234" s="281"/>
      <c r="W2234" s="628"/>
      <c r="X2234" s="628"/>
      <c r="Y2234" s="281"/>
      <c r="Z2234" s="281"/>
      <c r="AA2234" s="628"/>
      <c r="AB2234" s="628"/>
      <c r="AC2234" s="281"/>
      <c r="AD2234" s="281"/>
      <c r="AE2234" s="60"/>
      <c r="AF2234" s="259"/>
      <c r="AG2234" s="375">
        <f t="shared" si="5560"/>
        <v>27</v>
      </c>
      <c r="AH2234" s="375"/>
      <c r="AI2234" s="375"/>
      <c r="AJ2234" s="388">
        <f t="shared" si="5825"/>
        <v>0</v>
      </c>
      <c r="AK2234" s="379">
        <f t="shared" si="5826"/>
        <v>0</v>
      </c>
      <c r="AL2234" s="380">
        <f t="shared" si="5827"/>
        <v>0</v>
      </c>
      <c r="AM2234" s="292">
        <f t="shared" si="5828"/>
        <v>0</v>
      </c>
      <c r="AN2234" s="388">
        <f t="shared" si="5829"/>
        <v>0</v>
      </c>
      <c r="AO2234" s="379">
        <f t="shared" si="5830"/>
        <v>0</v>
      </c>
      <c r="AP2234" s="380">
        <f t="shared" si="5831"/>
        <v>0</v>
      </c>
      <c r="AQ2234" s="292">
        <f t="shared" si="5832"/>
        <v>0</v>
      </c>
      <c r="AR2234" s="388">
        <f t="shared" si="5833"/>
        <v>0</v>
      </c>
      <c r="AS2234" s="379">
        <f t="shared" si="5834"/>
        <v>0</v>
      </c>
      <c r="AT2234" s="380">
        <f t="shared" si="5835"/>
        <v>0</v>
      </c>
      <c r="AU2234" s="292">
        <f t="shared" si="5836"/>
        <v>0</v>
      </c>
      <c r="AV2234" s="388">
        <f t="shared" si="5837"/>
        <v>0</v>
      </c>
      <c r="AW2234" s="379">
        <f t="shared" si="5838"/>
        <v>0</v>
      </c>
      <c r="AX2234" s="380">
        <f t="shared" si="5839"/>
        <v>0</v>
      </c>
      <c r="AY2234" s="292">
        <f t="shared" si="5840"/>
        <v>0</v>
      </c>
      <c r="AZ2234" s="388">
        <f t="shared" si="5841"/>
        <v>0</v>
      </c>
      <c r="BA2234" s="379">
        <f t="shared" si="5842"/>
        <v>0</v>
      </c>
      <c r="BB2234" s="380">
        <f t="shared" si="5843"/>
        <v>0</v>
      </c>
      <c r="BC2234" s="292">
        <f t="shared" si="5844"/>
        <v>0</v>
      </c>
      <c r="BD2234" s="388">
        <f t="shared" si="5845"/>
        <v>0</v>
      </c>
      <c r="BE2234" s="379">
        <f t="shared" si="5846"/>
        <v>0</v>
      </c>
      <c r="BF2234" s="380">
        <f t="shared" si="5847"/>
        <v>0</v>
      </c>
      <c r="BG2234" s="292">
        <f t="shared" si="5848"/>
        <v>0</v>
      </c>
      <c r="BH2234" s="388">
        <f t="shared" si="5849"/>
        <v>0</v>
      </c>
      <c r="BI2234" s="379">
        <f t="shared" si="5850"/>
        <v>0</v>
      </c>
      <c r="BJ2234" s="380">
        <f t="shared" si="5851"/>
        <v>0</v>
      </c>
      <c r="BK2234" s="292">
        <f t="shared" si="5852"/>
        <v>0</v>
      </c>
      <c r="CD2234" s="303"/>
      <c r="CE2234" s="311"/>
      <c r="CF2234" s="311"/>
      <c r="CG2234" s="311"/>
      <c r="CH2234" s="311"/>
      <c r="CI2234" s="311"/>
      <c r="CJ2234" s="311"/>
      <c r="CK2234" s="311"/>
      <c r="CL2234" s="311"/>
      <c r="CM2234" s="311"/>
      <c r="CN2234" s="311"/>
      <c r="CO2234" s="311"/>
      <c r="CP2234" s="311"/>
      <c r="CQ2234" s="311"/>
      <c r="CR2234" s="311"/>
      <c r="CS2234" s="311"/>
      <c r="CT2234" s="311"/>
      <c r="CU2234" s="311"/>
      <c r="CV2234" s="311"/>
      <c r="CW2234" s="311"/>
      <c r="CX2234" s="311"/>
      <c r="CY2234" s="311"/>
      <c r="CZ2234" s="311"/>
      <c r="DA2234" s="311"/>
      <c r="DB2234" s="311"/>
      <c r="DC2234" s="311"/>
      <c r="DD2234" s="311"/>
      <c r="DE2234" s="311"/>
      <c r="DF2234" s="305"/>
      <c r="DG2234" s="305"/>
      <c r="DH2234" s="305"/>
      <c r="DJ2234" s="614" t="s">
        <v>412</v>
      </c>
      <c r="DK2234" s="615"/>
      <c r="DL2234" s="418" t="s">
        <v>1909</v>
      </c>
      <c r="DM2234" s="419"/>
      <c r="DN2234" s="419"/>
      <c r="DO2234" s="419">
        <f t="shared" ref="DO2234:EO2234" si="6019">D2235</f>
        <v>0</v>
      </c>
      <c r="DP2234" s="419">
        <f t="shared" si="6019"/>
        <v>0</v>
      </c>
      <c r="DQ2234" s="419">
        <f t="shared" si="6019"/>
        <v>0</v>
      </c>
      <c r="DR2234" s="419">
        <f t="shared" si="6019"/>
        <v>0</v>
      </c>
      <c r="DS2234" s="419">
        <f t="shared" si="6019"/>
        <v>0</v>
      </c>
      <c r="DT2234" s="419">
        <f t="shared" si="6019"/>
        <v>0</v>
      </c>
      <c r="DU2234" s="419">
        <f t="shared" si="6019"/>
        <v>0</v>
      </c>
      <c r="DV2234" s="419">
        <f t="shared" si="6019"/>
        <v>0</v>
      </c>
      <c r="DW2234" s="419">
        <f t="shared" si="6019"/>
        <v>0</v>
      </c>
      <c r="DX2234" s="419">
        <f t="shared" si="6019"/>
        <v>0</v>
      </c>
      <c r="DY2234" s="419">
        <f t="shared" si="6019"/>
        <v>0</v>
      </c>
      <c r="DZ2234" s="419">
        <f t="shared" si="6019"/>
        <v>0</v>
      </c>
      <c r="EA2234" s="419">
        <f t="shared" si="6019"/>
        <v>0</v>
      </c>
      <c r="EB2234" s="419">
        <f t="shared" si="6019"/>
        <v>0</v>
      </c>
      <c r="EC2234" s="419">
        <f t="shared" si="6019"/>
        <v>0</v>
      </c>
      <c r="ED2234" s="419">
        <f t="shared" si="6019"/>
        <v>0</v>
      </c>
      <c r="EE2234" s="419">
        <f t="shared" si="6019"/>
        <v>0</v>
      </c>
      <c r="EF2234" s="419">
        <f t="shared" si="6019"/>
        <v>0</v>
      </c>
      <c r="EG2234" s="419">
        <f t="shared" si="6019"/>
        <v>0</v>
      </c>
      <c r="EH2234" s="419">
        <f t="shared" si="6019"/>
        <v>0</v>
      </c>
      <c r="EI2234" s="419">
        <f t="shared" si="6019"/>
        <v>0</v>
      </c>
      <c r="EJ2234" s="419">
        <f t="shared" si="6019"/>
        <v>0</v>
      </c>
      <c r="EK2234" s="419">
        <f t="shared" si="6019"/>
        <v>0</v>
      </c>
      <c r="EL2234" s="419">
        <f t="shared" si="6019"/>
        <v>0</v>
      </c>
      <c r="EM2234" s="419">
        <f t="shared" si="6019"/>
        <v>0</v>
      </c>
      <c r="EN2234" s="419">
        <f t="shared" si="6019"/>
        <v>0</v>
      </c>
      <c r="EO2234" s="420">
        <f t="shared" si="6019"/>
        <v>0</v>
      </c>
      <c r="ET2234" s="375"/>
      <c r="EU2234" s="375"/>
      <c r="EV2234" s="375"/>
      <c r="FF2234" s="400"/>
      <c r="FG2234" s="400"/>
      <c r="FH2234" s="400"/>
      <c r="FV2234" s="375"/>
      <c r="FW2234" s="375"/>
      <c r="FX2234" s="375"/>
    </row>
    <row r="2235" spans="1:180" ht="38.25" customHeight="1" x14ac:dyDescent="0.25">
      <c r="A2235" s="182"/>
      <c r="B2235" s="182"/>
      <c r="C2235" s="236" t="s">
        <v>412</v>
      </c>
      <c r="D2235" s="280"/>
      <c r="E2235" s="281"/>
      <c r="F2235" s="281"/>
      <c r="G2235" s="628"/>
      <c r="H2235" s="628"/>
      <c r="I2235" s="281"/>
      <c r="J2235" s="281"/>
      <c r="K2235" s="628"/>
      <c r="L2235" s="628"/>
      <c r="M2235" s="281"/>
      <c r="N2235" s="281"/>
      <c r="O2235" s="628"/>
      <c r="P2235" s="628"/>
      <c r="Q2235" s="281"/>
      <c r="R2235" s="281"/>
      <c r="S2235" s="628"/>
      <c r="T2235" s="628"/>
      <c r="U2235" s="281"/>
      <c r="V2235" s="281"/>
      <c r="W2235" s="628"/>
      <c r="X2235" s="628"/>
      <c r="Y2235" s="281"/>
      <c r="Z2235" s="281"/>
      <c r="AA2235" s="628"/>
      <c r="AB2235" s="628"/>
      <c r="AC2235" s="281"/>
      <c r="AD2235" s="281"/>
      <c r="AE2235" s="60"/>
      <c r="AF2235" s="259"/>
      <c r="AG2235" s="375">
        <f t="shared" si="5560"/>
        <v>27</v>
      </c>
      <c r="AH2235" s="375"/>
      <c r="AI2235" s="375"/>
      <c r="AJ2235" s="388">
        <f t="shared" si="5825"/>
        <v>0</v>
      </c>
      <c r="AK2235" s="379">
        <f t="shared" si="5826"/>
        <v>0</v>
      </c>
      <c r="AL2235" s="380">
        <f t="shared" si="5827"/>
        <v>0</v>
      </c>
      <c r="AM2235" s="292">
        <f t="shared" si="5828"/>
        <v>0</v>
      </c>
      <c r="AN2235" s="388">
        <f t="shared" si="5829"/>
        <v>0</v>
      </c>
      <c r="AO2235" s="379">
        <f t="shared" si="5830"/>
        <v>0</v>
      </c>
      <c r="AP2235" s="380">
        <f t="shared" si="5831"/>
        <v>0</v>
      </c>
      <c r="AQ2235" s="292">
        <f t="shared" si="5832"/>
        <v>0</v>
      </c>
      <c r="AR2235" s="388">
        <f t="shared" si="5833"/>
        <v>0</v>
      </c>
      <c r="AS2235" s="379">
        <f t="shared" si="5834"/>
        <v>0</v>
      </c>
      <c r="AT2235" s="380">
        <f t="shared" si="5835"/>
        <v>0</v>
      </c>
      <c r="AU2235" s="292">
        <f t="shared" si="5836"/>
        <v>0</v>
      </c>
      <c r="AV2235" s="388">
        <f t="shared" si="5837"/>
        <v>0</v>
      </c>
      <c r="AW2235" s="379">
        <f t="shared" si="5838"/>
        <v>0</v>
      </c>
      <c r="AX2235" s="380">
        <f t="shared" si="5839"/>
        <v>0</v>
      </c>
      <c r="AY2235" s="292">
        <f t="shared" si="5840"/>
        <v>0</v>
      </c>
      <c r="AZ2235" s="388">
        <f t="shared" si="5841"/>
        <v>0</v>
      </c>
      <c r="BA2235" s="379">
        <f t="shared" si="5842"/>
        <v>0</v>
      </c>
      <c r="BB2235" s="380">
        <f t="shared" si="5843"/>
        <v>0</v>
      </c>
      <c r="BC2235" s="292">
        <f t="shared" si="5844"/>
        <v>0</v>
      </c>
      <c r="BD2235" s="388">
        <f t="shared" si="5845"/>
        <v>0</v>
      </c>
      <c r="BE2235" s="379">
        <f t="shared" si="5846"/>
        <v>0</v>
      </c>
      <c r="BF2235" s="380">
        <f t="shared" si="5847"/>
        <v>0</v>
      </c>
      <c r="BG2235" s="292">
        <f t="shared" si="5848"/>
        <v>0</v>
      </c>
      <c r="BH2235" s="388">
        <f t="shared" si="5849"/>
        <v>0</v>
      </c>
      <c r="BI2235" s="379">
        <f t="shared" si="5850"/>
        <v>0</v>
      </c>
      <c r="BJ2235" s="380">
        <f t="shared" si="5851"/>
        <v>0</v>
      </c>
      <c r="BK2235" s="292">
        <f t="shared" si="5852"/>
        <v>0</v>
      </c>
      <c r="CD2235" s="303"/>
      <c r="CE2235" s="311"/>
      <c r="CF2235" s="311"/>
      <c r="CG2235" s="311"/>
      <c r="CH2235" s="311"/>
      <c r="CI2235" s="311"/>
      <c r="CJ2235" s="311"/>
      <c r="CK2235" s="311"/>
      <c r="CL2235" s="311"/>
      <c r="CM2235" s="311"/>
      <c r="CN2235" s="311"/>
      <c r="CO2235" s="311"/>
      <c r="CP2235" s="311"/>
      <c r="CQ2235" s="311"/>
      <c r="CR2235" s="311"/>
      <c r="CS2235" s="311"/>
      <c r="CT2235" s="311"/>
      <c r="CU2235" s="311"/>
      <c r="CV2235" s="311"/>
      <c r="CW2235" s="311"/>
      <c r="CX2235" s="311"/>
      <c r="CY2235" s="311"/>
      <c r="CZ2235" s="311"/>
      <c r="DA2235" s="311"/>
      <c r="DB2235" s="311"/>
      <c r="DC2235" s="311"/>
      <c r="DD2235" s="311"/>
      <c r="DE2235" s="311"/>
      <c r="DF2235" s="305"/>
      <c r="DG2235" s="305"/>
      <c r="DH2235" s="305"/>
      <c r="DJ2235" s="413"/>
      <c r="DK2235" s="398"/>
      <c r="DL2235" s="415" t="s">
        <v>1910</v>
      </c>
      <c r="DM2235" s="416"/>
      <c r="DN2235" s="416"/>
      <c r="DO2235" s="416">
        <f t="shared" ref="DO2235:EO2235" si="6020">COUNTIF(D2228:D2230,"NS")+COUNTIF(D2233:D2234,"NS")+COUNTIF(D2223,"NS")+COUNTIF(D2205,"NS")</f>
        <v>0</v>
      </c>
      <c r="DP2235" s="416">
        <f t="shared" si="6020"/>
        <v>0</v>
      </c>
      <c r="DQ2235" s="416">
        <f t="shared" si="6020"/>
        <v>0</v>
      </c>
      <c r="DR2235" s="416">
        <f t="shared" si="6020"/>
        <v>0</v>
      </c>
      <c r="DS2235" s="416">
        <f t="shared" si="6020"/>
        <v>0</v>
      </c>
      <c r="DT2235" s="416">
        <f t="shared" si="6020"/>
        <v>0</v>
      </c>
      <c r="DU2235" s="416">
        <f t="shared" si="6020"/>
        <v>0</v>
      </c>
      <c r="DV2235" s="416">
        <f t="shared" si="6020"/>
        <v>0</v>
      </c>
      <c r="DW2235" s="416">
        <f t="shared" si="6020"/>
        <v>0</v>
      </c>
      <c r="DX2235" s="416">
        <f t="shared" si="6020"/>
        <v>0</v>
      </c>
      <c r="DY2235" s="416">
        <f t="shared" si="6020"/>
        <v>0</v>
      </c>
      <c r="DZ2235" s="416">
        <f t="shared" si="6020"/>
        <v>0</v>
      </c>
      <c r="EA2235" s="416">
        <f t="shared" si="6020"/>
        <v>0</v>
      </c>
      <c r="EB2235" s="416">
        <f t="shared" si="6020"/>
        <v>0</v>
      </c>
      <c r="EC2235" s="416">
        <f t="shared" si="6020"/>
        <v>0</v>
      </c>
      <c r="ED2235" s="416">
        <f t="shared" si="6020"/>
        <v>0</v>
      </c>
      <c r="EE2235" s="416">
        <f t="shared" si="6020"/>
        <v>0</v>
      </c>
      <c r="EF2235" s="416">
        <f t="shared" si="6020"/>
        <v>0</v>
      </c>
      <c r="EG2235" s="416">
        <f t="shared" si="6020"/>
        <v>0</v>
      </c>
      <c r="EH2235" s="416">
        <f t="shared" si="6020"/>
        <v>0</v>
      </c>
      <c r="EI2235" s="416">
        <f t="shared" si="6020"/>
        <v>0</v>
      </c>
      <c r="EJ2235" s="416">
        <f t="shared" si="6020"/>
        <v>0</v>
      </c>
      <c r="EK2235" s="416">
        <f t="shared" si="6020"/>
        <v>0</v>
      </c>
      <c r="EL2235" s="416">
        <f t="shared" si="6020"/>
        <v>0</v>
      </c>
      <c r="EM2235" s="416">
        <f t="shared" si="6020"/>
        <v>0</v>
      </c>
      <c r="EN2235" s="416">
        <f t="shared" si="6020"/>
        <v>0</v>
      </c>
      <c r="EO2235" s="417">
        <f t="shared" si="6020"/>
        <v>0</v>
      </c>
      <c r="ET2235" s="375"/>
      <c r="EU2235" s="375"/>
      <c r="EV2235" s="375"/>
      <c r="FF2235" s="400"/>
      <c r="FG2235" s="400"/>
      <c r="FH2235" s="400"/>
      <c r="FV2235" s="375"/>
      <c r="FW2235" s="375"/>
      <c r="FX2235" s="375"/>
    </row>
    <row r="2236" spans="1:180" ht="38.25" customHeight="1" x14ac:dyDescent="0.25">
      <c r="A2236" s="182"/>
      <c r="B2236" s="182"/>
      <c r="C2236" s="236" t="s">
        <v>416</v>
      </c>
      <c r="D2236" s="280"/>
      <c r="E2236" s="281"/>
      <c r="F2236" s="281"/>
      <c r="G2236" s="628"/>
      <c r="H2236" s="628"/>
      <c r="I2236" s="281"/>
      <c r="J2236" s="281"/>
      <c r="K2236" s="628"/>
      <c r="L2236" s="628"/>
      <c r="M2236" s="281"/>
      <c r="N2236" s="281"/>
      <c r="O2236" s="628"/>
      <c r="P2236" s="628"/>
      <c r="Q2236" s="281"/>
      <c r="R2236" s="281"/>
      <c r="S2236" s="628"/>
      <c r="T2236" s="628"/>
      <c r="U2236" s="281"/>
      <c r="V2236" s="281"/>
      <c r="W2236" s="628"/>
      <c r="X2236" s="628"/>
      <c r="Y2236" s="281"/>
      <c r="Z2236" s="281"/>
      <c r="AA2236" s="628"/>
      <c r="AB2236" s="628"/>
      <c r="AC2236" s="281"/>
      <c r="AD2236" s="281"/>
      <c r="AE2236" s="60"/>
      <c r="AF2236" s="259"/>
      <c r="AG2236" s="375">
        <f t="shared" si="5560"/>
        <v>27</v>
      </c>
      <c r="AH2236" s="375"/>
      <c r="AI2236" s="375"/>
      <c r="AJ2236" s="388">
        <f t="shared" si="5825"/>
        <v>0</v>
      </c>
      <c r="AK2236" s="379">
        <f t="shared" si="5826"/>
        <v>0</v>
      </c>
      <c r="AL2236" s="380">
        <f t="shared" si="5827"/>
        <v>0</v>
      </c>
      <c r="AM2236" s="292">
        <f t="shared" si="5828"/>
        <v>0</v>
      </c>
      <c r="AN2236" s="388">
        <f t="shared" si="5829"/>
        <v>0</v>
      </c>
      <c r="AO2236" s="379">
        <f t="shared" si="5830"/>
        <v>0</v>
      </c>
      <c r="AP2236" s="380">
        <f t="shared" si="5831"/>
        <v>0</v>
      </c>
      <c r="AQ2236" s="292">
        <f t="shared" si="5832"/>
        <v>0</v>
      </c>
      <c r="AR2236" s="388">
        <f t="shared" si="5833"/>
        <v>0</v>
      </c>
      <c r="AS2236" s="379">
        <f t="shared" si="5834"/>
        <v>0</v>
      </c>
      <c r="AT2236" s="380">
        <f t="shared" si="5835"/>
        <v>0</v>
      </c>
      <c r="AU2236" s="292">
        <f t="shared" si="5836"/>
        <v>0</v>
      </c>
      <c r="AV2236" s="388">
        <f t="shared" si="5837"/>
        <v>0</v>
      </c>
      <c r="AW2236" s="379">
        <f t="shared" si="5838"/>
        <v>0</v>
      </c>
      <c r="AX2236" s="380">
        <f t="shared" si="5839"/>
        <v>0</v>
      </c>
      <c r="AY2236" s="292">
        <f t="shared" si="5840"/>
        <v>0</v>
      </c>
      <c r="AZ2236" s="388">
        <f t="shared" si="5841"/>
        <v>0</v>
      </c>
      <c r="BA2236" s="379">
        <f t="shared" si="5842"/>
        <v>0</v>
      </c>
      <c r="BB2236" s="380">
        <f t="shared" si="5843"/>
        <v>0</v>
      </c>
      <c r="BC2236" s="292">
        <f t="shared" si="5844"/>
        <v>0</v>
      </c>
      <c r="BD2236" s="388">
        <f t="shared" si="5845"/>
        <v>0</v>
      </c>
      <c r="BE2236" s="379">
        <f t="shared" si="5846"/>
        <v>0</v>
      </c>
      <c r="BF2236" s="380">
        <f t="shared" si="5847"/>
        <v>0</v>
      </c>
      <c r="BG2236" s="292">
        <f t="shared" si="5848"/>
        <v>0</v>
      </c>
      <c r="BH2236" s="388">
        <f t="shared" si="5849"/>
        <v>0</v>
      </c>
      <c r="BI2236" s="379">
        <f t="shared" si="5850"/>
        <v>0</v>
      </c>
      <c r="BJ2236" s="380">
        <f t="shared" si="5851"/>
        <v>0</v>
      </c>
      <c r="BK2236" s="292">
        <f t="shared" si="5852"/>
        <v>0</v>
      </c>
      <c r="CD2236" s="303"/>
      <c r="CE2236" s="311"/>
      <c r="CF2236" s="311"/>
      <c r="CG2236" s="311"/>
      <c r="CH2236" s="311"/>
      <c r="CI2236" s="311"/>
      <c r="CJ2236" s="311"/>
      <c r="CK2236" s="311"/>
      <c r="CL2236" s="311"/>
      <c r="CM2236" s="311"/>
      <c r="CN2236" s="311"/>
      <c r="CO2236" s="311"/>
      <c r="CP2236" s="311"/>
      <c r="CQ2236" s="311"/>
      <c r="CR2236" s="311"/>
      <c r="CS2236" s="311"/>
      <c r="CT2236" s="311"/>
      <c r="CU2236" s="311"/>
      <c r="CV2236" s="311"/>
      <c r="CW2236" s="311"/>
      <c r="CX2236" s="311"/>
      <c r="CY2236" s="311"/>
      <c r="CZ2236" s="311"/>
      <c r="DA2236" s="311"/>
      <c r="DB2236" s="311"/>
      <c r="DC2236" s="311"/>
      <c r="DD2236" s="311"/>
      <c r="DE2236" s="311"/>
      <c r="DF2236" s="305"/>
      <c r="DG2236" s="305"/>
      <c r="DH2236" s="305"/>
      <c r="DJ2236" s="610"/>
      <c r="DK2236" s="611"/>
      <c r="DL2236" s="415" t="s">
        <v>1914</v>
      </c>
      <c r="DM2236" s="416"/>
      <c r="DN2236" s="416"/>
      <c r="DO2236" s="416">
        <f t="shared" ref="DO2236:EO2236" si="6021">SUM(D2233:D2235,D2228:D2230,D2223,D2205)</f>
        <v>0</v>
      </c>
      <c r="DP2236" s="416">
        <f t="shared" si="6021"/>
        <v>0</v>
      </c>
      <c r="DQ2236" s="416">
        <f t="shared" si="6021"/>
        <v>0</v>
      </c>
      <c r="DR2236" s="416">
        <f t="shared" si="6021"/>
        <v>0</v>
      </c>
      <c r="DS2236" s="416">
        <f t="shared" si="6021"/>
        <v>0</v>
      </c>
      <c r="DT2236" s="416">
        <f t="shared" si="6021"/>
        <v>0</v>
      </c>
      <c r="DU2236" s="416">
        <f t="shared" si="6021"/>
        <v>0</v>
      </c>
      <c r="DV2236" s="416">
        <f t="shared" si="6021"/>
        <v>0</v>
      </c>
      <c r="DW2236" s="416">
        <f t="shared" si="6021"/>
        <v>0</v>
      </c>
      <c r="DX2236" s="416">
        <f t="shared" si="6021"/>
        <v>0</v>
      </c>
      <c r="DY2236" s="416">
        <f t="shared" si="6021"/>
        <v>0</v>
      </c>
      <c r="DZ2236" s="416">
        <f t="shared" si="6021"/>
        <v>0</v>
      </c>
      <c r="EA2236" s="416">
        <f t="shared" si="6021"/>
        <v>0</v>
      </c>
      <c r="EB2236" s="416">
        <f t="shared" si="6021"/>
        <v>0</v>
      </c>
      <c r="EC2236" s="416">
        <f t="shared" si="6021"/>
        <v>0</v>
      </c>
      <c r="ED2236" s="416">
        <f t="shared" si="6021"/>
        <v>0</v>
      </c>
      <c r="EE2236" s="416">
        <f t="shared" si="6021"/>
        <v>0</v>
      </c>
      <c r="EF2236" s="416">
        <f t="shared" si="6021"/>
        <v>0</v>
      </c>
      <c r="EG2236" s="416">
        <f t="shared" si="6021"/>
        <v>0</v>
      </c>
      <c r="EH2236" s="416">
        <f t="shared" si="6021"/>
        <v>0</v>
      </c>
      <c r="EI2236" s="416">
        <f t="shared" si="6021"/>
        <v>0</v>
      </c>
      <c r="EJ2236" s="416">
        <f t="shared" si="6021"/>
        <v>0</v>
      </c>
      <c r="EK2236" s="416">
        <f t="shared" si="6021"/>
        <v>0</v>
      </c>
      <c r="EL2236" s="416">
        <f t="shared" si="6021"/>
        <v>0</v>
      </c>
      <c r="EM2236" s="416">
        <f t="shared" si="6021"/>
        <v>0</v>
      </c>
      <c r="EN2236" s="416">
        <f t="shared" si="6021"/>
        <v>0</v>
      </c>
      <c r="EO2236" s="417">
        <f t="shared" si="6021"/>
        <v>0</v>
      </c>
      <c r="ET2236" s="375"/>
      <c r="EU2236" s="375"/>
      <c r="EV2236" s="375"/>
      <c r="FF2236" s="400"/>
      <c r="FG2236" s="400"/>
      <c r="FH2236" s="400"/>
      <c r="FV2236" s="375"/>
      <c r="FW2236" s="375"/>
      <c r="FX2236" s="375"/>
    </row>
    <row r="2237" spans="1:180" ht="38.25" customHeight="1" x14ac:dyDescent="0.25">
      <c r="A2237" s="182"/>
      <c r="B2237" s="182"/>
      <c r="C2237" s="236" t="s">
        <v>418</v>
      </c>
      <c r="D2237" s="280"/>
      <c r="E2237" s="281"/>
      <c r="F2237" s="281"/>
      <c r="G2237" s="628"/>
      <c r="H2237" s="628"/>
      <c r="I2237" s="281"/>
      <c r="J2237" s="281"/>
      <c r="K2237" s="628"/>
      <c r="L2237" s="628"/>
      <c r="M2237" s="281"/>
      <c r="N2237" s="281"/>
      <c r="O2237" s="628"/>
      <c r="P2237" s="628"/>
      <c r="Q2237" s="281"/>
      <c r="R2237" s="281"/>
      <c r="S2237" s="628"/>
      <c r="T2237" s="628"/>
      <c r="U2237" s="281"/>
      <c r="V2237" s="281"/>
      <c r="W2237" s="628"/>
      <c r="X2237" s="628"/>
      <c r="Y2237" s="281"/>
      <c r="Z2237" s="281"/>
      <c r="AA2237" s="628"/>
      <c r="AB2237" s="628"/>
      <c r="AC2237" s="281"/>
      <c r="AD2237" s="281"/>
      <c r="AE2237" s="60"/>
      <c r="AF2237" s="259"/>
      <c r="AG2237" s="375">
        <f t="shared" si="5560"/>
        <v>27</v>
      </c>
      <c r="AH2237" s="375"/>
      <c r="AI2237" s="375"/>
      <c r="AJ2237" s="388">
        <f t="shared" si="5825"/>
        <v>0</v>
      </c>
      <c r="AK2237" s="379">
        <f t="shared" si="5826"/>
        <v>0</v>
      </c>
      <c r="AL2237" s="380">
        <f t="shared" si="5827"/>
        <v>0</v>
      </c>
      <c r="AM2237" s="292">
        <f t="shared" si="5828"/>
        <v>0</v>
      </c>
      <c r="AN2237" s="388">
        <f t="shared" si="5829"/>
        <v>0</v>
      </c>
      <c r="AO2237" s="379">
        <f t="shared" si="5830"/>
        <v>0</v>
      </c>
      <c r="AP2237" s="380">
        <f t="shared" si="5831"/>
        <v>0</v>
      </c>
      <c r="AQ2237" s="292">
        <f t="shared" si="5832"/>
        <v>0</v>
      </c>
      <c r="AR2237" s="388">
        <f t="shared" si="5833"/>
        <v>0</v>
      </c>
      <c r="AS2237" s="379">
        <f t="shared" si="5834"/>
        <v>0</v>
      </c>
      <c r="AT2237" s="380">
        <f t="shared" si="5835"/>
        <v>0</v>
      </c>
      <c r="AU2237" s="292">
        <f t="shared" si="5836"/>
        <v>0</v>
      </c>
      <c r="AV2237" s="388">
        <f t="shared" si="5837"/>
        <v>0</v>
      </c>
      <c r="AW2237" s="379">
        <f t="shared" si="5838"/>
        <v>0</v>
      </c>
      <c r="AX2237" s="380">
        <f t="shared" si="5839"/>
        <v>0</v>
      </c>
      <c r="AY2237" s="292">
        <f t="shared" si="5840"/>
        <v>0</v>
      </c>
      <c r="AZ2237" s="388">
        <f t="shared" si="5841"/>
        <v>0</v>
      </c>
      <c r="BA2237" s="379">
        <f t="shared" si="5842"/>
        <v>0</v>
      </c>
      <c r="BB2237" s="380">
        <f t="shared" si="5843"/>
        <v>0</v>
      </c>
      <c r="BC2237" s="292">
        <f t="shared" si="5844"/>
        <v>0</v>
      </c>
      <c r="BD2237" s="388">
        <f t="shared" si="5845"/>
        <v>0</v>
      </c>
      <c r="BE2237" s="379">
        <f t="shared" si="5846"/>
        <v>0</v>
      </c>
      <c r="BF2237" s="380">
        <f t="shared" si="5847"/>
        <v>0</v>
      </c>
      <c r="BG2237" s="292">
        <f t="shared" si="5848"/>
        <v>0</v>
      </c>
      <c r="BH2237" s="388">
        <f t="shared" si="5849"/>
        <v>0</v>
      </c>
      <c r="BI2237" s="379">
        <f t="shared" si="5850"/>
        <v>0</v>
      </c>
      <c r="BJ2237" s="380">
        <f t="shared" si="5851"/>
        <v>0</v>
      </c>
      <c r="BK2237" s="292">
        <f t="shared" si="5852"/>
        <v>0</v>
      </c>
      <c r="CD2237" s="303"/>
      <c r="CE2237" s="311"/>
      <c r="CF2237" s="311"/>
      <c r="CG2237" s="311"/>
      <c r="CH2237" s="311"/>
      <c r="CI2237" s="311"/>
      <c r="CJ2237" s="311"/>
      <c r="CK2237" s="311"/>
      <c r="CL2237" s="311"/>
      <c r="CM2237" s="311"/>
      <c r="CN2237" s="311"/>
      <c r="CO2237" s="311"/>
      <c r="CP2237" s="311"/>
      <c r="CQ2237" s="311"/>
      <c r="CR2237" s="311"/>
      <c r="CS2237" s="311"/>
      <c r="CT2237" s="311"/>
      <c r="CU2237" s="311"/>
      <c r="CV2237" s="311"/>
      <c r="CW2237" s="311"/>
      <c r="CX2237" s="311"/>
      <c r="CY2237" s="311"/>
      <c r="CZ2237" s="311"/>
      <c r="DA2237" s="311"/>
      <c r="DB2237" s="311"/>
      <c r="DC2237" s="311"/>
      <c r="DD2237" s="311"/>
      <c r="DE2237" s="311"/>
      <c r="DF2237" s="305"/>
      <c r="DG2237" s="305"/>
      <c r="DH2237" s="305"/>
      <c r="DJ2237" s="610"/>
      <c r="DK2237" s="611"/>
      <c r="DL2237" s="415" t="s">
        <v>1919</v>
      </c>
      <c r="DM2237" s="298"/>
      <c r="DN2237" s="298"/>
      <c r="DO2237" s="298">
        <f t="shared" ref="DO2237:EC2237" si="6022">IF(OR(AND(DO2234="NS",DO2235=7),AND(DO2234="NA")),0,IF(OR(AND(IF(DO2234="NS",1,DO2234)&gt;DO2236*0.25,DO2235=0),AND(DO2234&gt;0,OR(DO2235=7,DO2236=0)),AND(DO2234&gt;0,DO2235=0,DO2236=0),AND(DO2234="NS",DO2235=0,DO2236=0)),1,0))</f>
        <v>0</v>
      </c>
      <c r="DP2237" s="298">
        <f t="shared" si="6022"/>
        <v>0</v>
      </c>
      <c r="DQ2237" s="298">
        <f t="shared" si="6022"/>
        <v>0</v>
      </c>
      <c r="DR2237" s="298">
        <f t="shared" si="6022"/>
        <v>0</v>
      </c>
      <c r="DS2237" s="298">
        <f t="shared" si="6022"/>
        <v>0</v>
      </c>
      <c r="DT2237" s="298">
        <f t="shared" si="6022"/>
        <v>0</v>
      </c>
      <c r="DU2237" s="298">
        <f t="shared" si="6022"/>
        <v>0</v>
      </c>
      <c r="DV2237" s="298">
        <f t="shared" si="6022"/>
        <v>0</v>
      </c>
      <c r="DW2237" s="298">
        <f t="shared" si="6022"/>
        <v>0</v>
      </c>
      <c r="DX2237" s="298">
        <f t="shared" si="6022"/>
        <v>0</v>
      </c>
      <c r="DY2237" s="298">
        <f t="shared" si="6022"/>
        <v>0</v>
      </c>
      <c r="DZ2237" s="298">
        <f t="shared" si="6022"/>
        <v>0</v>
      </c>
      <c r="EA2237" s="298">
        <f t="shared" si="6022"/>
        <v>0</v>
      </c>
      <c r="EB2237" s="298">
        <f t="shared" si="6022"/>
        <v>0</v>
      </c>
      <c r="EC2237" s="298">
        <f t="shared" si="6022"/>
        <v>0</v>
      </c>
      <c r="ED2237" s="298">
        <f>IF(OR(AND(ED2234="NS",ED2235=7),AND(ED2234="NA")),0,IF(OR(AND(IF(ED2234="NS",1,ED2234)&gt;ED2236*0.25,ED2235=0),AND(ED2234&gt;0,OR(ED2235=7,ED2236=0)),AND(ED2234&gt;0,ED2235=0,ED2236=0),AND(ED2234="NS",ED2235=0,ED2236=0)),1,0))</f>
        <v>0</v>
      </c>
      <c r="EE2237" s="298">
        <f t="shared" ref="EE2237:EO2237" si="6023">IF(OR(AND(EE2234="NS",EE2235=7),AND(EE2234="NA")),0,IF(OR(AND(IF(EE2234="NS",1,EE2234)&gt;EE2236*0.25,EE2235=0),AND(EE2234&gt;0,OR(EE2235=7,EE2236=0)),AND(EE2234&gt;0,EE2235=0,EE2236=0),AND(EE2234="NS",EE2235=0,EE2236=0)),1,0))</f>
        <v>0</v>
      </c>
      <c r="EF2237" s="298">
        <f t="shared" si="6023"/>
        <v>0</v>
      </c>
      <c r="EG2237" s="298">
        <f t="shared" si="6023"/>
        <v>0</v>
      </c>
      <c r="EH2237" s="298">
        <f t="shared" si="6023"/>
        <v>0</v>
      </c>
      <c r="EI2237" s="298">
        <f t="shared" si="6023"/>
        <v>0</v>
      </c>
      <c r="EJ2237" s="298">
        <f t="shared" si="6023"/>
        <v>0</v>
      </c>
      <c r="EK2237" s="298">
        <f t="shared" si="6023"/>
        <v>0</v>
      </c>
      <c r="EL2237" s="298">
        <f t="shared" si="6023"/>
        <v>0</v>
      </c>
      <c r="EM2237" s="298">
        <f t="shared" si="6023"/>
        <v>0</v>
      </c>
      <c r="EN2237" s="298">
        <f t="shared" si="6023"/>
        <v>0</v>
      </c>
      <c r="EO2237" s="302">
        <f t="shared" si="6023"/>
        <v>0</v>
      </c>
      <c r="EP2237" s="377">
        <f>SUM(DO2237:EO2237)</f>
        <v>0</v>
      </c>
      <c r="ET2237" s="375"/>
      <c r="EU2237" s="375"/>
      <c r="EV2237" s="375"/>
      <c r="FF2237" s="400"/>
      <c r="FG2237" s="400"/>
      <c r="FH2237" s="400"/>
      <c r="FV2237" s="375"/>
      <c r="FW2237" s="375"/>
      <c r="FX2237" s="375"/>
    </row>
    <row r="2238" spans="1:180" ht="38.25" customHeight="1" x14ac:dyDescent="0.25">
      <c r="A2238" s="182"/>
      <c r="B2238" s="182"/>
      <c r="C2238" s="236" t="s">
        <v>420</v>
      </c>
      <c r="D2238" s="280"/>
      <c r="E2238" s="281"/>
      <c r="F2238" s="281"/>
      <c r="G2238" s="628"/>
      <c r="H2238" s="628"/>
      <c r="I2238" s="281"/>
      <c r="J2238" s="281"/>
      <c r="K2238" s="628"/>
      <c r="L2238" s="628"/>
      <c r="M2238" s="281"/>
      <c r="N2238" s="281"/>
      <c r="O2238" s="628"/>
      <c r="P2238" s="628"/>
      <c r="Q2238" s="281"/>
      <c r="R2238" s="281"/>
      <c r="S2238" s="628"/>
      <c r="T2238" s="628"/>
      <c r="U2238" s="281"/>
      <c r="V2238" s="281"/>
      <c r="W2238" s="628"/>
      <c r="X2238" s="628"/>
      <c r="Y2238" s="281"/>
      <c r="Z2238" s="281"/>
      <c r="AA2238" s="628"/>
      <c r="AB2238" s="628"/>
      <c r="AC2238" s="281"/>
      <c r="AD2238" s="281"/>
      <c r="AE2238" s="60"/>
      <c r="AF2238" s="259"/>
      <c r="AG2238" s="375">
        <f t="shared" si="5560"/>
        <v>27</v>
      </c>
      <c r="AH2238" s="375"/>
      <c r="AI2238" s="375"/>
      <c r="AJ2238" s="388">
        <f t="shared" si="5825"/>
        <v>0</v>
      </c>
      <c r="AK2238" s="379">
        <f t="shared" si="5826"/>
        <v>0</v>
      </c>
      <c r="AL2238" s="380">
        <f t="shared" si="5827"/>
        <v>0</v>
      </c>
      <c r="AM2238" s="292">
        <f t="shared" si="5828"/>
        <v>0</v>
      </c>
      <c r="AN2238" s="388">
        <f t="shared" si="5829"/>
        <v>0</v>
      </c>
      <c r="AO2238" s="379">
        <f t="shared" si="5830"/>
        <v>0</v>
      </c>
      <c r="AP2238" s="380">
        <f t="shared" si="5831"/>
        <v>0</v>
      </c>
      <c r="AQ2238" s="292">
        <f t="shared" si="5832"/>
        <v>0</v>
      </c>
      <c r="AR2238" s="388">
        <f t="shared" si="5833"/>
        <v>0</v>
      </c>
      <c r="AS2238" s="379">
        <f t="shared" si="5834"/>
        <v>0</v>
      </c>
      <c r="AT2238" s="380">
        <f t="shared" si="5835"/>
        <v>0</v>
      </c>
      <c r="AU2238" s="292">
        <f t="shared" si="5836"/>
        <v>0</v>
      </c>
      <c r="AV2238" s="388">
        <f t="shared" si="5837"/>
        <v>0</v>
      </c>
      <c r="AW2238" s="379">
        <f t="shared" si="5838"/>
        <v>0</v>
      </c>
      <c r="AX2238" s="380">
        <f t="shared" si="5839"/>
        <v>0</v>
      </c>
      <c r="AY2238" s="292">
        <f t="shared" si="5840"/>
        <v>0</v>
      </c>
      <c r="AZ2238" s="388">
        <f t="shared" si="5841"/>
        <v>0</v>
      </c>
      <c r="BA2238" s="379">
        <f t="shared" si="5842"/>
        <v>0</v>
      </c>
      <c r="BB2238" s="380">
        <f t="shared" si="5843"/>
        <v>0</v>
      </c>
      <c r="BC2238" s="292">
        <f t="shared" si="5844"/>
        <v>0</v>
      </c>
      <c r="BD2238" s="388">
        <f t="shared" si="5845"/>
        <v>0</v>
      </c>
      <c r="BE2238" s="379">
        <f t="shared" si="5846"/>
        <v>0</v>
      </c>
      <c r="BF2238" s="380">
        <f t="shared" si="5847"/>
        <v>0</v>
      </c>
      <c r="BG2238" s="292">
        <f t="shared" si="5848"/>
        <v>0</v>
      </c>
      <c r="BH2238" s="388">
        <f t="shared" si="5849"/>
        <v>0</v>
      </c>
      <c r="BI2238" s="379">
        <f t="shared" si="5850"/>
        <v>0</v>
      </c>
      <c r="BJ2238" s="380">
        <f t="shared" si="5851"/>
        <v>0</v>
      </c>
      <c r="BK2238" s="292">
        <f t="shared" si="5852"/>
        <v>0</v>
      </c>
      <c r="CD2238" s="303"/>
      <c r="CE2238" s="311"/>
      <c r="CF2238" s="311"/>
      <c r="CG2238" s="311"/>
      <c r="CH2238" s="311"/>
      <c r="CI2238" s="311"/>
      <c r="CJ2238" s="311"/>
      <c r="CK2238" s="311"/>
      <c r="CL2238" s="311"/>
      <c r="CM2238" s="311"/>
      <c r="CN2238" s="311"/>
      <c r="CO2238" s="311"/>
      <c r="CP2238" s="311"/>
      <c r="CQ2238" s="311"/>
      <c r="CR2238" s="311"/>
      <c r="CS2238" s="311"/>
      <c r="CT2238" s="311"/>
      <c r="CU2238" s="311"/>
      <c r="CV2238" s="311"/>
      <c r="CW2238" s="311"/>
      <c r="CX2238" s="311"/>
      <c r="CY2238" s="311"/>
      <c r="CZ2238" s="311"/>
      <c r="DA2238" s="311"/>
      <c r="DB2238" s="311"/>
      <c r="DC2238" s="311"/>
      <c r="DD2238" s="311"/>
      <c r="DE2238" s="311"/>
      <c r="DF2238" s="305"/>
      <c r="DG2238" s="305"/>
      <c r="DH2238" s="305"/>
      <c r="DJ2238" s="614" t="s">
        <v>420</v>
      </c>
      <c r="DK2238" s="615"/>
      <c r="DL2238" s="418" t="s">
        <v>1909</v>
      </c>
      <c r="DM2238" s="419"/>
      <c r="DN2238" s="419"/>
      <c r="DO2238" s="419">
        <f t="shared" ref="DO2238:EO2238" si="6024">D2238</f>
        <v>0</v>
      </c>
      <c r="DP2238" s="419">
        <f t="shared" si="6024"/>
        <v>0</v>
      </c>
      <c r="DQ2238" s="419">
        <f t="shared" si="6024"/>
        <v>0</v>
      </c>
      <c r="DR2238" s="419">
        <f t="shared" si="6024"/>
        <v>0</v>
      </c>
      <c r="DS2238" s="419">
        <f t="shared" si="6024"/>
        <v>0</v>
      </c>
      <c r="DT2238" s="419">
        <f t="shared" si="6024"/>
        <v>0</v>
      </c>
      <c r="DU2238" s="419">
        <f t="shared" si="6024"/>
        <v>0</v>
      </c>
      <c r="DV2238" s="419">
        <f t="shared" si="6024"/>
        <v>0</v>
      </c>
      <c r="DW2238" s="419">
        <f t="shared" si="6024"/>
        <v>0</v>
      </c>
      <c r="DX2238" s="419">
        <f t="shared" si="6024"/>
        <v>0</v>
      </c>
      <c r="DY2238" s="419">
        <f t="shared" si="6024"/>
        <v>0</v>
      </c>
      <c r="DZ2238" s="419">
        <f t="shared" si="6024"/>
        <v>0</v>
      </c>
      <c r="EA2238" s="419">
        <f t="shared" si="6024"/>
        <v>0</v>
      </c>
      <c r="EB2238" s="419">
        <f t="shared" si="6024"/>
        <v>0</v>
      </c>
      <c r="EC2238" s="419">
        <f t="shared" si="6024"/>
        <v>0</v>
      </c>
      <c r="ED2238" s="419">
        <f t="shared" si="6024"/>
        <v>0</v>
      </c>
      <c r="EE2238" s="419">
        <f t="shared" si="6024"/>
        <v>0</v>
      </c>
      <c r="EF2238" s="419">
        <f t="shared" si="6024"/>
        <v>0</v>
      </c>
      <c r="EG2238" s="419">
        <f t="shared" si="6024"/>
        <v>0</v>
      </c>
      <c r="EH2238" s="419">
        <f t="shared" si="6024"/>
        <v>0</v>
      </c>
      <c r="EI2238" s="419">
        <f t="shared" si="6024"/>
        <v>0</v>
      </c>
      <c r="EJ2238" s="419">
        <f t="shared" si="6024"/>
        <v>0</v>
      </c>
      <c r="EK2238" s="419">
        <f t="shared" si="6024"/>
        <v>0</v>
      </c>
      <c r="EL2238" s="419">
        <f t="shared" si="6024"/>
        <v>0</v>
      </c>
      <c r="EM2238" s="419">
        <f t="shared" si="6024"/>
        <v>0</v>
      </c>
      <c r="EN2238" s="419">
        <f t="shared" si="6024"/>
        <v>0</v>
      </c>
      <c r="EO2238" s="420">
        <f t="shared" si="6024"/>
        <v>0</v>
      </c>
      <c r="ET2238" s="375"/>
      <c r="EU2238" s="375"/>
      <c r="EV2238" s="375"/>
      <c r="FF2238" s="400"/>
      <c r="FG2238" s="400"/>
      <c r="FH2238" s="400"/>
      <c r="FV2238" s="375"/>
      <c r="FW2238" s="375"/>
      <c r="FX2238" s="375"/>
    </row>
    <row r="2239" spans="1:180" ht="38.25" customHeight="1" x14ac:dyDescent="0.25">
      <c r="A2239" s="182"/>
      <c r="B2239" s="182"/>
      <c r="C2239" s="236" t="s">
        <v>424</v>
      </c>
      <c r="D2239" s="280"/>
      <c r="E2239" s="281"/>
      <c r="F2239" s="281"/>
      <c r="G2239" s="628"/>
      <c r="H2239" s="628"/>
      <c r="I2239" s="281"/>
      <c r="J2239" s="281"/>
      <c r="K2239" s="628"/>
      <c r="L2239" s="628"/>
      <c r="M2239" s="281"/>
      <c r="N2239" s="281"/>
      <c r="O2239" s="628"/>
      <c r="P2239" s="628"/>
      <c r="Q2239" s="281"/>
      <c r="R2239" s="281"/>
      <c r="S2239" s="628"/>
      <c r="T2239" s="628"/>
      <c r="U2239" s="281"/>
      <c r="V2239" s="281"/>
      <c r="W2239" s="628"/>
      <c r="X2239" s="628"/>
      <c r="Y2239" s="281"/>
      <c r="Z2239" s="281"/>
      <c r="AA2239" s="628"/>
      <c r="AB2239" s="628"/>
      <c r="AC2239" s="281"/>
      <c r="AD2239" s="281"/>
      <c r="AE2239" s="60"/>
      <c r="AF2239" s="259"/>
      <c r="AG2239" s="375">
        <f t="shared" si="5560"/>
        <v>27</v>
      </c>
      <c r="AH2239" s="375"/>
      <c r="AI2239" s="375"/>
      <c r="AJ2239" s="388">
        <f t="shared" si="5825"/>
        <v>0</v>
      </c>
      <c r="AK2239" s="379">
        <f t="shared" si="5826"/>
        <v>0</v>
      </c>
      <c r="AL2239" s="380">
        <f t="shared" si="5827"/>
        <v>0</v>
      </c>
      <c r="AM2239" s="292">
        <f t="shared" si="5828"/>
        <v>0</v>
      </c>
      <c r="AN2239" s="388">
        <f t="shared" si="5829"/>
        <v>0</v>
      </c>
      <c r="AO2239" s="379">
        <f t="shared" si="5830"/>
        <v>0</v>
      </c>
      <c r="AP2239" s="380">
        <f t="shared" si="5831"/>
        <v>0</v>
      </c>
      <c r="AQ2239" s="292">
        <f t="shared" si="5832"/>
        <v>0</v>
      </c>
      <c r="AR2239" s="388">
        <f t="shared" si="5833"/>
        <v>0</v>
      </c>
      <c r="AS2239" s="379">
        <f t="shared" si="5834"/>
        <v>0</v>
      </c>
      <c r="AT2239" s="380">
        <f t="shared" si="5835"/>
        <v>0</v>
      </c>
      <c r="AU2239" s="292">
        <f t="shared" si="5836"/>
        <v>0</v>
      </c>
      <c r="AV2239" s="388">
        <f t="shared" si="5837"/>
        <v>0</v>
      </c>
      <c r="AW2239" s="379">
        <f t="shared" si="5838"/>
        <v>0</v>
      </c>
      <c r="AX2239" s="380">
        <f t="shared" si="5839"/>
        <v>0</v>
      </c>
      <c r="AY2239" s="292">
        <f t="shared" si="5840"/>
        <v>0</v>
      </c>
      <c r="AZ2239" s="388">
        <f t="shared" si="5841"/>
        <v>0</v>
      </c>
      <c r="BA2239" s="379">
        <f t="shared" si="5842"/>
        <v>0</v>
      </c>
      <c r="BB2239" s="380">
        <f t="shared" si="5843"/>
        <v>0</v>
      </c>
      <c r="BC2239" s="292">
        <f t="shared" si="5844"/>
        <v>0</v>
      </c>
      <c r="BD2239" s="388">
        <f t="shared" si="5845"/>
        <v>0</v>
      </c>
      <c r="BE2239" s="379">
        <f t="shared" si="5846"/>
        <v>0</v>
      </c>
      <c r="BF2239" s="380">
        <f t="shared" si="5847"/>
        <v>0</v>
      </c>
      <c r="BG2239" s="292">
        <f t="shared" si="5848"/>
        <v>0</v>
      </c>
      <c r="BH2239" s="388">
        <f t="shared" si="5849"/>
        <v>0</v>
      </c>
      <c r="BI2239" s="379">
        <f t="shared" si="5850"/>
        <v>0</v>
      </c>
      <c r="BJ2239" s="380">
        <f t="shared" si="5851"/>
        <v>0</v>
      </c>
      <c r="BK2239" s="292">
        <f t="shared" si="5852"/>
        <v>0</v>
      </c>
      <c r="CD2239" s="299" t="s">
        <v>60</v>
      </c>
      <c r="CE2239" s="423">
        <f t="shared" ref="CE2239" si="6025">IF(D2239="",0,D2239)</f>
        <v>0</v>
      </c>
      <c r="CF2239" s="423">
        <f t="shared" ref="CF2239" si="6026">IF(E2239="",0,E2239)</f>
        <v>0</v>
      </c>
      <c r="CG2239" s="423">
        <f t="shared" ref="CG2239" si="6027">IF(F2239="",0,F2239)</f>
        <v>0</v>
      </c>
      <c r="CH2239" s="423">
        <f t="shared" ref="CH2239" si="6028">IF(G2239="",0,G2239)</f>
        <v>0</v>
      </c>
      <c r="CI2239" s="423">
        <f t="shared" ref="CI2239" si="6029">IF(H2239="",0,H2239)</f>
        <v>0</v>
      </c>
      <c r="CJ2239" s="423">
        <f t="shared" ref="CJ2239" si="6030">IF(I2239="",0,I2239)</f>
        <v>0</v>
      </c>
      <c r="CK2239" s="423">
        <f t="shared" ref="CK2239" si="6031">IF(J2239="",0,J2239)</f>
        <v>0</v>
      </c>
      <c r="CL2239" s="423">
        <f t="shared" ref="CL2239" si="6032">IF(K2239="",0,K2239)</f>
        <v>0</v>
      </c>
      <c r="CM2239" s="423">
        <f t="shared" ref="CM2239" si="6033">IF(L2239="",0,L2239)</f>
        <v>0</v>
      </c>
      <c r="CN2239" s="423">
        <f t="shared" ref="CN2239" si="6034">IF(M2239="",0,M2239)</f>
        <v>0</v>
      </c>
      <c r="CO2239" s="423">
        <f t="shared" ref="CO2239" si="6035">IF(N2239="",0,N2239)</f>
        <v>0</v>
      </c>
      <c r="CP2239" s="423">
        <f t="shared" ref="CP2239" si="6036">IF(O2239="",0,O2239)</f>
        <v>0</v>
      </c>
      <c r="CQ2239" s="423">
        <f t="shared" ref="CQ2239" si="6037">IF(P2239="",0,P2239)</f>
        <v>0</v>
      </c>
      <c r="CR2239" s="423">
        <f t="shared" ref="CR2239" si="6038">IF(Q2239="",0,Q2239)</f>
        <v>0</v>
      </c>
      <c r="CS2239" s="423">
        <f t="shared" ref="CS2239" si="6039">IF(R2239="",0,R2239)</f>
        <v>0</v>
      </c>
      <c r="CT2239" s="423">
        <f t="shared" ref="CT2239" si="6040">IF(S2239="",0,S2239)</f>
        <v>0</v>
      </c>
      <c r="CU2239" s="423">
        <f t="shared" ref="CU2239" si="6041">IF(T2239="",0,T2239)</f>
        <v>0</v>
      </c>
      <c r="CV2239" s="423">
        <f t="shared" ref="CV2239" si="6042">IF(U2239="",0,U2239)</f>
        <v>0</v>
      </c>
      <c r="CW2239" s="423">
        <f t="shared" ref="CW2239" si="6043">IF(V2239="",0,V2239)</f>
        <v>0</v>
      </c>
      <c r="CX2239" s="423">
        <f t="shared" ref="CX2239" si="6044">IF(W2239="",0,W2239)</f>
        <v>0</v>
      </c>
      <c r="CY2239" s="423">
        <f t="shared" ref="CY2239" si="6045">IF(X2239="",0,X2239)</f>
        <v>0</v>
      </c>
      <c r="CZ2239" s="423">
        <f t="shared" ref="CZ2239" si="6046">IF(Y2239="",0,Y2239)</f>
        <v>0</v>
      </c>
      <c r="DA2239" s="423">
        <f t="shared" ref="DA2239" si="6047">IF(Z2239="",0,Z2239)</f>
        <v>0</v>
      </c>
      <c r="DB2239" s="423">
        <f t="shared" ref="DB2239" si="6048">IF(AA2239="",0,AA2239)</f>
        <v>0</v>
      </c>
      <c r="DC2239" s="423">
        <f t="shared" ref="DC2239" si="6049">IF(AB2239="",0,AB2239)</f>
        <v>0</v>
      </c>
      <c r="DD2239" s="423">
        <f t="shared" ref="DD2239" si="6050">IF(AC2239="",0,AC2239)</f>
        <v>0</v>
      </c>
      <c r="DE2239" s="423">
        <f t="shared" ref="DE2239" si="6051">IF(AD2239="",0,AD2239)</f>
        <v>0</v>
      </c>
      <c r="DF2239" s="300"/>
      <c r="DG2239" s="300"/>
      <c r="DH2239" s="300"/>
      <c r="DJ2239" s="610"/>
      <c r="DK2239" s="611"/>
      <c r="DL2239" s="415" t="s">
        <v>1910</v>
      </c>
      <c r="DM2239" s="416"/>
      <c r="DN2239" s="416"/>
      <c r="DO2239" s="416">
        <f t="shared" ref="DO2239:EO2239" si="6052">COUNTIF(D2236:D2237,"NS")</f>
        <v>0</v>
      </c>
      <c r="DP2239" s="416">
        <f t="shared" si="6052"/>
        <v>0</v>
      </c>
      <c r="DQ2239" s="416">
        <f t="shared" si="6052"/>
        <v>0</v>
      </c>
      <c r="DR2239" s="416">
        <f t="shared" si="6052"/>
        <v>0</v>
      </c>
      <c r="DS2239" s="416">
        <f t="shared" si="6052"/>
        <v>0</v>
      </c>
      <c r="DT2239" s="416">
        <f t="shared" si="6052"/>
        <v>0</v>
      </c>
      <c r="DU2239" s="416">
        <f t="shared" si="6052"/>
        <v>0</v>
      </c>
      <c r="DV2239" s="416">
        <f t="shared" si="6052"/>
        <v>0</v>
      </c>
      <c r="DW2239" s="416">
        <f t="shared" si="6052"/>
        <v>0</v>
      </c>
      <c r="DX2239" s="416">
        <f t="shared" si="6052"/>
        <v>0</v>
      </c>
      <c r="DY2239" s="416">
        <f t="shared" si="6052"/>
        <v>0</v>
      </c>
      <c r="DZ2239" s="416">
        <f t="shared" si="6052"/>
        <v>0</v>
      </c>
      <c r="EA2239" s="416">
        <f t="shared" si="6052"/>
        <v>0</v>
      </c>
      <c r="EB2239" s="416">
        <f t="shared" si="6052"/>
        <v>0</v>
      </c>
      <c r="EC2239" s="416">
        <f t="shared" si="6052"/>
        <v>0</v>
      </c>
      <c r="ED2239" s="416">
        <f t="shared" si="6052"/>
        <v>0</v>
      </c>
      <c r="EE2239" s="416">
        <f t="shared" si="6052"/>
        <v>0</v>
      </c>
      <c r="EF2239" s="416">
        <f t="shared" si="6052"/>
        <v>0</v>
      </c>
      <c r="EG2239" s="416">
        <f t="shared" si="6052"/>
        <v>0</v>
      </c>
      <c r="EH2239" s="416">
        <f t="shared" si="6052"/>
        <v>0</v>
      </c>
      <c r="EI2239" s="416">
        <f t="shared" si="6052"/>
        <v>0</v>
      </c>
      <c r="EJ2239" s="416">
        <f t="shared" si="6052"/>
        <v>0</v>
      </c>
      <c r="EK2239" s="416">
        <f t="shared" si="6052"/>
        <v>0</v>
      </c>
      <c r="EL2239" s="416">
        <f t="shared" si="6052"/>
        <v>0</v>
      </c>
      <c r="EM2239" s="416">
        <f t="shared" si="6052"/>
        <v>0</v>
      </c>
      <c r="EN2239" s="416">
        <f t="shared" si="6052"/>
        <v>0</v>
      </c>
      <c r="EO2239" s="417">
        <f t="shared" si="6052"/>
        <v>0</v>
      </c>
      <c r="ET2239" s="375"/>
      <c r="EU2239" s="375"/>
      <c r="EV2239" s="375"/>
      <c r="FF2239" s="400"/>
      <c r="FG2239" s="400"/>
      <c r="FH2239" s="400"/>
      <c r="FV2239" s="375"/>
      <c r="FW2239" s="375"/>
      <c r="FX2239" s="375"/>
    </row>
    <row r="2240" spans="1:180" ht="38.25" customHeight="1" x14ac:dyDescent="0.25">
      <c r="A2240" s="152"/>
      <c r="B2240" s="152"/>
      <c r="C2240" s="237" t="s">
        <v>432</v>
      </c>
      <c r="D2240" s="280"/>
      <c r="E2240" s="281"/>
      <c r="F2240" s="281"/>
      <c r="G2240" s="628"/>
      <c r="H2240" s="628"/>
      <c r="I2240" s="281"/>
      <c r="J2240" s="281"/>
      <c r="K2240" s="628"/>
      <c r="L2240" s="628"/>
      <c r="M2240" s="281"/>
      <c r="N2240" s="281"/>
      <c r="O2240" s="628"/>
      <c r="P2240" s="628"/>
      <c r="Q2240" s="281"/>
      <c r="R2240" s="281"/>
      <c r="S2240" s="628"/>
      <c r="T2240" s="628"/>
      <c r="U2240" s="281"/>
      <c r="V2240" s="281"/>
      <c r="W2240" s="628"/>
      <c r="X2240" s="628"/>
      <c r="Y2240" s="281"/>
      <c r="Z2240" s="281"/>
      <c r="AA2240" s="628"/>
      <c r="AB2240" s="628"/>
      <c r="AC2240" s="281"/>
      <c r="AD2240" s="281"/>
      <c r="AE2240" s="60"/>
      <c r="AF2240" s="259"/>
      <c r="AG2240" s="375">
        <f t="shared" si="5560"/>
        <v>27</v>
      </c>
      <c r="AH2240" s="375"/>
      <c r="AI2240" s="375"/>
      <c r="AJ2240" s="388">
        <f t="shared" si="5825"/>
        <v>0</v>
      </c>
      <c r="AK2240" s="379">
        <f t="shared" si="5826"/>
        <v>0</v>
      </c>
      <c r="AL2240" s="380">
        <f t="shared" si="5827"/>
        <v>0</v>
      </c>
      <c r="AM2240" s="292">
        <f t="shared" si="5828"/>
        <v>0</v>
      </c>
      <c r="AN2240" s="388">
        <f t="shared" si="5829"/>
        <v>0</v>
      </c>
      <c r="AO2240" s="379">
        <f t="shared" si="5830"/>
        <v>0</v>
      </c>
      <c r="AP2240" s="380">
        <f t="shared" si="5831"/>
        <v>0</v>
      </c>
      <c r="AQ2240" s="292">
        <f t="shared" si="5832"/>
        <v>0</v>
      </c>
      <c r="AR2240" s="388">
        <f t="shared" si="5833"/>
        <v>0</v>
      </c>
      <c r="AS2240" s="379">
        <f t="shared" si="5834"/>
        <v>0</v>
      </c>
      <c r="AT2240" s="380">
        <f t="shared" si="5835"/>
        <v>0</v>
      </c>
      <c r="AU2240" s="292">
        <f t="shared" si="5836"/>
        <v>0</v>
      </c>
      <c r="AV2240" s="388">
        <f t="shared" si="5837"/>
        <v>0</v>
      </c>
      <c r="AW2240" s="379">
        <f t="shared" si="5838"/>
        <v>0</v>
      </c>
      <c r="AX2240" s="380">
        <f t="shared" si="5839"/>
        <v>0</v>
      </c>
      <c r="AY2240" s="292">
        <f t="shared" si="5840"/>
        <v>0</v>
      </c>
      <c r="AZ2240" s="388">
        <f t="shared" si="5841"/>
        <v>0</v>
      </c>
      <c r="BA2240" s="379">
        <f t="shared" si="5842"/>
        <v>0</v>
      </c>
      <c r="BB2240" s="380">
        <f t="shared" si="5843"/>
        <v>0</v>
      </c>
      <c r="BC2240" s="292">
        <f t="shared" si="5844"/>
        <v>0</v>
      </c>
      <c r="BD2240" s="388">
        <f t="shared" si="5845"/>
        <v>0</v>
      </c>
      <c r="BE2240" s="379">
        <f t="shared" si="5846"/>
        <v>0</v>
      </c>
      <c r="BF2240" s="380">
        <f t="shared" si="5847"/>
        <v>0</v>
      </c>
      <c r="BG2240" s="292">
        <f t="shared" si="5848"/>
        <v>0</v>
      </c>
      <c r="BH2240" s="388">
        <f t="shared" si="5849"/>
        <v>0</v>
      </c>
      <c r="BI2240" s="379">
        <f t="shared" si="5850"/>
        <v>0</v>
      </c>
      <c r="BJ2240" s="380">
        <f t="shared" si="5851"/>
        <v>0</v>
      </c>
      <c r="BK2240" s="292">
        <f t="shared" si="5852"/>
        <v>0</v>
      </c>
      <c r="CD2240" s="299" t="s">
        <v>1917</v>
      </c>
      <c r="CE2240" s="301">
        <f t="shared" ref="CE2240" si="6053">SUM(D2240:D2245)</f>
        <v>0</v>
      </c>
      <c r="CF2240" s="301">
        <f t="shared" ref="CF2240" si="6054">SUM(E2240:E2245)</f>
        <v>0</v>
      </c>
      <c r="CG2240" s="301">
        <f t="shared" ref="CG2240" si="6055">SUM(F2240:F2245)</f>
        <v>0</v>
      </c>
      <c r="CH2240" s="301">
        <f t="shared" ref="CH2240" si="6056">SUM(G2240:G2245)</f>
        <v>0</v>
      </c>
      <c r="CI2240" s="301">
        <f t="shared" ref="CI2240" si="6057">SUM(H2240:H2245)</f>
        <v>0</v>
      </c>
      <c r="CJ2240" s="301">
        <f t="shared" ref="CJ2240" si="6058">SUM(I2240:I2245)</f>
        <v>0</v>
      </c>
      <c r="CK2240" s="301">
        <f t="shared" ref="CK2240" si="6059">SUM(J2240:J2245)</f>
        <v>0</v>
      </c>
      <c r="CL2240" s="301">
        <f t="shared" ref="CL2240" si="6060">SUM(K2240:K2245)</f>
        <v>0</v>
      </c>
      <c r="CM2240" s="301">
        <f t="shared" ref="CM2240" si="6061">SUM(L2240:L2245)</f>
        <v>0</v>
      </c>
      <c r="CN2240" s="301">
        <f t="shared" ref="CN2240" si="6062">SUM(M2240:M2245)</f>
        <v>0</v>
      </c>
      <c r="CO2240" s="301">
        <f t="shared" ref="CO2240" si="6063">SUM(N2240:N2245)</f>
        <v>0</v>
      </c>
      <c r="CP2240" s="301">
        <f t="shared" ref="CP2240" si="6064">SUM(O2240:O2245)</f>
        <v>0</v>
      </c>
      <c r="CQ2240" s="301">
        <f t="shared" ref="CQ2240" si="6065">SUM(P2240:P2245)</f>
        <v>0</v>
      </c>
      <c r="CR2240" s="301">
        <f t="shared" ref="CR2240" si="6066">SUM(Q2240:Q2245)</f>
        <v>0</v>
      </c>
      <c r="CS2240" s="301">
        <f t="shared" ref="CS2240" si="6067">SUM(R2240:R2245)</f>
        <v>0</v>
      </c>
      <c r="CT2240" s="301">
        <f t="shared" ref="CT2240" si="6068">SUM(S2240:S2245)</f>
        <v>0</v>
      </c>
      <c r="CU2240" s="301">
        <f t="shared" ref="CU2240" si="6069">SUM(T2240:T2245)</f>
        <v>0</v>
      </c>
      <c r="CV2240" s="301">
        <f t="shared" ref="CV2240" si="6070">SUM(U2240:U2245)</f>
        <v>0</v>
      </c>
      <c r="CW2240" s="301">
        <f t="shared" ref="CW2240" si="6071">SUM(V2240:V2245)</f>
        <v>0</v>
      </c>
      <c r="CX2240" s="301">
        <f t="shared" ref="CX2240" si="6072">SUM(W2240:W2245)</f>
        <v>0</v>
      </c>
      <c r="CY2240" s="301">
        <f t="shared" ref="CY2240" si="6073">SUM(X2240:X2245)</f>
        <v>0</v>
      </c>
      <c r="CZ2240" s="301">
        <f t="shared" ref="CZ2240" si="6074">SUM(Y2240:Y2245)</f>
        <v>0</v>
      </c>
      <c r="DA2240" s="301">
        <f t="shared" ref="DA2240" si="6075">SUM(Z2240:Z2245)</f>
        <v>0</v>
      </c>
      <c r="DB2240" s="301">
        <f t="shared" ref="DB2240" si="6076">SUM(AA2240:AA2245)</f>
        <v>0</v>
      </c>
      <c r="DC2240" s="301">
        <f t="shared" ref="DC2240" si="6077">SUM(AB2240:AB2245)</f>
        <v>0</v>
      </c>
      <c r="DD2240" s="301">
        <f t="shared" ref="DD2240" si="6078">SUM(AC2240:AC2245)</f>
        <v>0</v>
      </c>
      <c r="DE2240" s="301">
        <f t="shared" ref="DE2240" si="6079">SUM(AD2240:AD2245)</f>
        <v>0</v>
      </c>
      <c r="DF2240" s="301"/>
      <c r="DG2240" s="301"/>
      <c r="DH2240" s="301"/>
      <c r="DJ2240" s="612"/>
      <c r="DK2240" s="613"/>
      <c r="DL2240" s="415" t="s">
        <v>1914</v>
      </c>
      <c r="DM2240" s="416"/>
      <c r="DN2240" s="416"/>
      <c r="DO2240" s="416">
        <f t="shared" ref="DO2240:EO2240" si="6080">SUM(D2236:D2238)</f>
        <v>0</v>
      </c>
      <c r="DP2240" s="416">
        <f t="shared" si="6080"/>
        <v>0</v>
      </c>
      <c r="DQ2240" s="416">
        <f t="shared" si="6080"/>
        <v>0</v>
      </c>
      <c r="DR2240" s="416">
        <f t="shared" si="6080"/>
        <v>0</v>
      </c>
      <c r="DS2240" s="416">
        <f t="shared" si="6080"/>
        <v>0</v>
      </c>
      <c r="DT2240" s="416">
        <f t="shared" si="6080"/>
        <v>0</v>
      </c>
      <c r="DU2240" s="416">
        <f t="shared" si="6080"/>
        <v>0</v>
      </c>
      <c r="DV2240" s="416">
        <f t="shared" si="6080"/>
        <v>0</v>
      </c>
      <c r="DW2240" s="416">
        <f t="shared" si="6080"/>
        <v>0</v>
      </c>
      <c r="DX2240" s="416">
        <f t="shared" si="6080"/>
        <v>0</v>
      </c>
      <c r="DY2240" s="416">
        <f t="shared" si="6080"/>
        <v>0</v>
      </c>
      <c r="DZ2240" s="416">
        <f t="shared" si="6080"/>
        <v>0</v>
      </c>
      <c r="EA2240" s="416">
        <f t="shared" si="6080"/>
        <v>0</v>
      </c>
      <c r="EB2240" s="416">
        <f t="shared" si="6080"/>
        <v>0</v>
      </c>
      <c r="EC2240" s="416">
        <f t="shared" si="6080"/>
        <v>0</v>
      </c>
      <c r="ED2240" s="416">
        <f t="shared" si="6080"/>
        <v>0</v>
      </c>
      <c r="EE2240" s="416">
        <f t="shared" si="6080"/>
        <v>0</v>
      </c>
      <c r="EF2240" s="416">
        <f t="shared" si="6080"/>
        <v>0</v>
      </c>
      <c r="EG2240" s="416">
        <f t="shared" si="6080"/>
        <v>0</v>
      </c>
      <c r="EH2240" s="416">
        <f t="shared" si="6080"/>
        <v>0</v>
      </c>
      <c r="EI2240" s="416">
        <f t="shared" si="6080"/>
        <v>0</v>
      </c>
      <c r="EJ2240" s="416">
        <f t="shared" si="6080"/>
        <v>0</v>
      </c>
      <c r="EK2240" s="416">
        <f t="shared" si="6080"/>
        <v>0</v>
      </c>
      <c r="EL2240" s="416">
        <f t="shared" si="6080"/>
        <v>0</v>
      </c>
      <c r="EM2240" s="416">
        <f t="shared" si="6080"/>
        <v>0</v>
      </c>
      <c r="EN2240" s="416">
        <f t="shared" si="6080"/>
        <v>0</v>
      </c>
      <c r="EO2240" s="417">
        <f t="shared" si="6080"/>
        <v>0</v>
      </c>
      <c r="ET2240" s="375"/>
      <c r="EU2240" s="375"/>
      <c r="EV2240" s="375"/>
      <c r="FF2240" s="400"/>
      <c r="FG2240" s="400"/>
      <c r="FH2240" s="400"/>
      <c r="FV2240" s="375"/>
      <c r="FW2240" s="375"/>
      <c r="FX2240" s="375"/>
    </row>
    <row r="2241" spans="1:180" ht="38.25" customHeight="1" x14ac:dyDescent="0.25">
      <c r="A2241" s="152"/>
      <c r="B2241" s="152"/>
      <c r="C2241" s="237" t="s">
        <v>433</v>
      </c>
      <c r="D2241" s="280"/>
      <c r="E2241" s="281"/>
      <c r="F2241" s="281"/>
      <c r="G2241" s="628"/>
      <c r="H2241" s="628"/>
      <c r="I2241" s="281"/>
      <c r="J2241" s="281"/>
      <c r="K2241" s="628"/>
      <c r="L2241" s="628"/>
      <c r="M2241" s="281"/>
      <c r="N2241" s="281"/>
      <c r="O2241" s="628"/>
      <c r="P2241" s="628"/>
      <c r="Q2241" s="281"/>
      <c r="R2241" s="281"/>
      <c r="S2241" s="628"/>
      <c r="T2241" s="628"/>
      <c r="U2241" s="281"/>
      <c r="V2241" s="281"/>
      <c r="W2241" s="628"/>
      <c r="X2241" s="628"/>
      <c r="Y2241" s="281"/>
      <c r="Z2241" s="281"/>
      <c r="AA2241" s="628"/>
      <c r="AB2241" s="628"/>
      <c r="AC2241" s="281"/>
      <c r="AD2241" s="281"/>
      <c r="AE2241" s="60"/>
      <c r="AF2241" s="259"/>
      <c r="AG2241" s="375">
        <f t="shared" si="5560"/>
        <v>27</v>
      </c>
      <c r="AH2241" s="375"/>
      <c r="AI2241" s="375"/>
      <c r="AJ2241" s="388">
        <f t="shared" ref="AJ2241:AJ2272" si="6081">D2241</f>
        <v>0</v>
      </c>
      <c r="AK2241" s="379">
        <f t="shared" ref="AK2241:AK2272" si="6082">COUNTIF(E2241:F2241,"ns")</f>
        <v>0</v>
      </c>
      <c r="AL2241" s="380">
        <f t="shared" ref="AL2241:AL2272" si="6083">SUM(E2241:F2241)</f>
        <v>0</v>
      </c>
      <c r="AM2241" s="292">
        <f t="shared" ref="AM2241:AM2272" si="6084">IF($AG$2175=$AH$2175,0,IF(OR(AND(AJ2241=0,AK2241&gt;0),AND(AJ2241="ns",AL2241&gt;0),AND(AJ2241="ns",AK2241=0,AL2241=0)),1,IF(OR(AND(AJ2241&gt;0,AK2241=2),AND(AJ2241="ns",AK2241=2),AND(AJ2241="ns",AL2241=0,AK2241&gt;0),AJ2241=AL2241),0,1)))</f>
        <v>0</v>
      </c>
      <c r="AN2241" s="388">
        <f t="shared" ref="AN2241:AN2272" si="6085">G2241</f>
        <v>0</v>
      </c>
      <c r="AO2241" s="379">
        <f t="shared" ref="AO2241:AO2272" si="6086">COUNTIF(I2241:J2241,"ns")</f>
        <v>0</v>
      </c>
      <c r="AP2241" s="380">
        <f t="shared" ref="AP2241:AP2272" si="6087">SUM(I2241:J2241)</f>
        <v>0</v>
      </c>
      <c r="AQ2241" s="292">
        <f t="shared" ref="AQ2241:AQ2272" si="6088">IF($AG$2175=$AH$2175,0,IF(OR(AND(AN2241=0,AO2241&gt;0),AND(AN2241="ns",AP2241&gt;0),AND(AN2241="ns",AO2241=0,AP2241=0)),1,IF(OR(AND(AN2241&gt;0,AO2241=2),AND(AN2241="ns",AO2241=2),AND(AN2241="ns",AP2241=0,AO2241&gt;0),AN2241=AP2241),0,1)))</f>
        <v>0</v>
      </c>
      <c r="AR2241" s="388">
        <f t="shared" ref="AR2241:AR2272" si="6089">K2241</f>
        <v>0</v>
      </c>
      <c r="AS2241" s="379">
        <f t="shared" ref="AS2241:AS2272" si="6090">COUNTIF(M2241:N2241,"ns")</f>
        <v>0</v>
      </c>
      <c r="AT2241" s="380">
        <f t="shared" ref="AT2241:AT2272" si="6091">SUM(M2241:N2241)</f>
        <v>0</v>
      </c>
      <c r="AU2241" s="292">
        <f t="shared" ref="AU2241:AU2272" si="6092">IF($AG$2175=$AH$2175,0,IF(OR(AND(AR2241=0,AS2241&gt;0),AND(AR2241="ns",AT2241&gt;0),AND(AR2241="ns",AS2241=0,AT2241=0)),1,IF(OR(AND(AR2241&gt;0,AS2241=2),AND(AR2241="ns",AS2241=2),AND(AR2241="ns",AT2241=0,AS2241&gt;0),AR2241=AT2241),0,1)))</f>
        <v>0</v>
      </c>
      <c r="AV2241" s="388">
        <f t="shared" ref="AV2241:AV2272" si="6093">O2241</f>
        <v>0</v>
      </c>
      <c r="AW2241" s="379">
        <f t="shared" ref="AW2241:AW2272" si="6094">COUNTIF(Q2241:R2241,"ns")</f>
        <v>0</v>
      </c>
      <c r="AX2241" s="380">
        <f t="shared" ref="AX2241:AX2272" si="6095">SUM(Q2241:R2241)</f>
        <v>0</v>
      </c>
      <c r="AY2241" s="292">
        <f t="shared" ref="AY2241:AY2272" si="6096">IF($AG$2175=$AH$2175,0,IF(OR(AND(AV2241=0,AW2241&gt;0),AND(AV2241="ns",AX2241&gt;0),AND(AV2241="ns",AW2241=0,AX2241=0)),1,IF(OR(AND(AV2241&gt;0,AW2241=2),AND(AV2241="ns",AW2241=2),AND(AV2241="ns",AX2241=0,AW2241&gt;0),AV2241=AX2241),0,1)))</f>
        <v>0</v>
      </c>
      <c r="AZ2241" s="388">
        <f t="shared" ref="AZ2241:AZ2272" si="6097">S2241</f>
        <v>0</v>
      </c>
      <c r="BA2241" s="379">
        <f t="shared" ref="BA2241:BA2272" si="6098">COUNTIF(U2241:V2241,"ns")</f>
        <v>0</v>
      </c>
      <c r="BB2241" s="380">
        <f t="shared" ref="BB2241:BB2272" si="6099">SUM(U2241:V2241)</f>
        <v>0</v>
      </c>
      <c r="BC2241" s="292">
        <f t="shared" ref="BC2241:BC2272" si="6100">IF($AG$2175=$AH$2175,0,IF(OR(AND(AZ2241=0,BA2241&gt;0),AND(AZ2241="ns",BB2241&gt;0),AND(AZ2241="ns",BA2241=0,BB2241=0)),1,IF(OR(AND(AZ2241&gt;0,BA2241=2),AND(AZ2241="ns",BA2241=2),AND(AZ2241="ns",BB2241=0,BA2241&gt;0),AZ2241=BB2241),0,1)))</f>
        <v>0</v>
      </c>
      <c r="BD2241" s="388">
        <f t="shared" ref="BD2241:BD2272" si="6101">W2241</f>
        <v>0</v>
      </c>
      <c r="BE2241" s="379">
        <f t="shared" ref="BE2241:BE2272" si="6102">COUNTIF(Y2241:Z2241,"ns")</f>
        <v>0</v>
      </c>
      <c r="BF2241" s="380">
        <f t="shared" ref="BF2241:BF2272" si="6103">SUM(Y2241:Z2241)</f>
        <v>0</v>
      </c>
      <c r="BG2241" s="292">
        <f t="shared" ref="BG2241:BG2272" si="6104">IF($AG$2175=$AH$2175,0,IF(OR(AND(BD2241=0,BE2241&gt;0),AND(BD2241="ns",BF2241&gt;0),AND(BD2241="ns",BE2241=0,BF2241=0)),1,IF(OR(AND(BD2241&gt;0,BE2241=2),AND(BD2241="ns",BE2241=2),AND(BD2241="ns",BF2241=0,BE2241&gt;0),BD2241=BF2241),0,1)))</f>
        <v>0</v>
      </c>
      <c r="BH2241" s="388">
        <f t="shared" ref="BH2241:BH2272" si="6105">AA2241</f>
        <v>0</v>
      </c>
      <c r="BI2241" s="379">
        <f t="shared" ref="BI2241:BI2272" si="6106">COUNTIF(AC2241:AD2241,"ns")</f>
        <v>0</v>
      </c>
      <c r="BJ2241" s="380">
        <f t="shared" ref="BJ2241:BJ2272" si="6107">SUM(AC2241:AD2241)</f>
        <v>0</v>
      </c>
      <c r="BK2241" s="292">
        <f t="shared" ref="BK2241:BK2272" si="6108">IF($AG$2175=$AH$2175,0,IF(OR(AND(BH2241=0,BI2241&gt;0),AND(BH2241="ns",BJ2241&gt;0),AND(BH2241="ns",BI2241=0,BJ2241=0)),1,IF(OR(AND(BH2241&gt;0,BI2241=2),AND(BH2241="ns",BI2241=2),AND(BH2241="ns",BJ2241=0,BI2241&gt;0),BH2241=BJ2241),0,1)))</f>
        <v>0</v>
      </c>
      <c r="CD2241" s="299" t="s">
        <v>1910</v>
      </c>
      <c r="CE2241" s="422">
        <f t="shared" ref="CE2241" si="6109">IF(CE2239="NA",COUNTIF(D2240:D2245,"NA"),COUNTIF(D2240:D2245,"NS"))</f>
        <v>0</v>
      </c>
      <c r="CF2241" s="422">
        <f t="shared" ref="CF2241" si="6110">IF(CF2239="NA",COUNTIF(E2240:E2245,"NA"),COUNTIF(E2240:E2245,"NS"))</f>
        <v>0</v>
      </c>
      <c r="CG2241" s="422">
        <f t="shared" ref="CG2241" si="6111">IF(CG2239="NA",COUNTIF(F2240:F2245,"NA"),COUNTIF(F2240:F2245,"NS"))</f>
        <v>0</v>
      </c>
      <c r="CH2241" s="422">
        <f t="shared" ref="CH2241" si="6112">IF(CH2239="NA",COUNTIF(G2240:G2245,"NA"),COUNTIF(G2240:G2245,"NS"))</f>
        <v>0</v>
      </c>
      <c r="CI2241" s="422">
        <f t="shared" ref="CI2241" si="6113">IF(CI2239="NA",COUNTIF(H2240:H2245,"NA"),COUNTIF(H2240:H2245,"NS"))</f>
        <v>0</v>
      </c>
      <c r="CJ2241" s="422">
        <f t="shared" ref="CJ2241" si="6114">IF(CJ2239="NA",COUNTIF(I2240:I2245,"NA"),COUNTIF(I2240:I2245,"NS"))</f>
        <v>0</v>
      </c>
      <c r="CK2241" s="422">
        <f t="shared" ref="CK2241" si="6115">IF(CK2239="NA",COUNTIF(J2240:J2245,"NA"),COUNTIF(J2240:J2245,"NS"))</f>
        <v>0</v>
      </c>
      <c r="CL2241" s="422">
        <f t="shared" ref="CL2241" si="6116">IF(CL2239="NA",COUNTIF(K2240:K2245,"NA"),COUNTIF(K2240:K2245,"NS"))</f>
        <v>0</v>
      </c>
      <c r="CM2241" s="422">
        <f t="shared" ref="CM2241" si="6117">IF(CM2239="NA",COUNTIF(L2240:L2245,"NA"),COUNTIF(L2240:L2245,"NS"))</f>
        <v>0</v>
      </c>
      <c r="CN2241" s="422">
        <f t="shared" ref="CN2241" si="6118">IF(CN2239="NA",COUNTIF(M2240:M2245,"NA"),COUNTIF(M2240:M2245,"NS"))</f>
        <v>0</v>
      </c>
      <c r="CO2241" s="422">
        <f t="shared" ref="CO2241" si="6119">IF(CO2239="NA",COUNTIF(N2240:N2245,"NA"),COUNTIF(N2240:N2245,"NS"))</f>
        <v>0</v>
      </c>
      <c r="CP2241" s="422">
        <f t="shared" ref="CP2241" si="6120">IF(CP2239="NA",COUNTIF(O2240:O2245,"NA"),COUNTIF(O2240:O2245,"NS"))</f>
        <v>0</v>
      </c>
      <c r="CQ2241" s="422">
        <f t="shared" ref="CQ2241" si="6121">IF(CQ2239="NA",COUNTIF(P2240:P2245,"NA"),COUNTIF(P2240:P2245,"NS"))</f>
        <v>0</v>
      </c>
      <c r="CR2241" s="422">
        <f t="shared" ref="CR2241" si="6122">IF(CR2239="NA",COUNTIF(Q2240:Q2245,"NA"),COUNTIF(Q2240:Q2245,"NS"))</f>
        <v>0</v>
      </c>
      <c r="CS2241" s="422">
        <f t="shared" ref="CS2241" si="6123">IF(CS2239="NA",COUNTIF(R2240:R2245,"NA"),COUNTIF(R2240:R2245,"NS"))</f>
        <v>0</v>
      </c>
      <c r="CT2241" s="422">
        <f t="shared" ref="CT2241" si="6124">IF(CT2239="NA",COUNTIF(S2240:S2245,"NA"),COUNTIF(S2240:S2245,"NS"))</f>
        <v>0</v>
      </c>
      <c r="CU2241" s="422">
        <f t="shared" ref="CU2241" si="6125">IF(CU2239="NA",COUNTIF(T2240:T2245,"NA"),COUNTIF(T2240:T2245,"NS"))</f>
        <v>0</v>
      </c>
      <c r="CV2241" s="422">
        <f t="shared" ref="CV2241" si="6126">IF(CV2239="NA",COUNTIF(U2240:U2245,"NA"),COUNTIF(U2240:U2245,"NS"))</f>
        <v>0</v>
      </c>
      <c r="CW2241" s="422">
        <f t="shared" ref="CW2241" si="6127">IF(CW2239="NA",COUNTIF(V2240:V2245,"NA"),COUNTIF(V2240:V2245,"NS"))</f>
        <v>0</v>
      </c>
      <c r="CX2241" s="422">
        <f t="shared" ref="CX2241" si="6128">IF(CX2239="NA",COUNTIF(W2240:W2245,"NA"),COUNTIF(W2240:W2245,"NS"))</f>
        <v>0</v>
      </c>
      <c r="CY2241" s="422">
        <f t="shared" ref="CY2241" si="6129">IF(CY2239="NA",COUNTIF(X2240:X2245,"NA"),COUNTIF(X2240:X2245,"NS"))</f>
        <v>0</v>
      </c>
      <c r="CZ2241" s="422">
        <f t="shared" ref="CZ2241" si="6130">IF(CZ2239="NA",COUNTIF(Y2240:Y2245,"NA"),COUNTIF(Y2240:Y2245,"NS"))</f>
        <v>0</v>
      </c>
      <c r="DA2241" s="422">
        <f t="shared" ref="DA2241" si="6131">IF(DA2239="NA",COUNTIF(Z2240:Z2245,"NA"),COUNTIF(Z2240:Z2245,"NS"))</f>
        <v>0</v>
      </c>
      <c r="DB2241" s="422">
        <f t="shared" ref="DB2241" si="6132">IF(DB2239="NA",COUNTIF(AA2240:AA2245,"NA"),COUNTIF(AA2240:AA2245,"NS"))</f>
        <v>0</v>
      </c>
      <c r="DC2241" s="422">
        <f t="shared" ref="DC2241" si="6133">IF(DC2239="NA",COUNTIF(AB2240:AB2245,"NA"),COUNTIF(AB2240:AB2245,"NS"))</f>
        <v>0</v>
      </c>
      <c r="DD2241" s="422">
        <f t="shared" ref="DD2241" si="6134">IF(DD2239="NA",COUNTIF(AC2240:AC2245,"NA"),COUNTIF(AC2240:AC2245,"NS"))</f>
        <v>0</v>
      </c>
      <c r="DE2241" s="422">
        <f t="shared" ref="DE2241" si="6135">IF(DE2239="NA",COUNTIF(AD2240:AD2245,"NA"),COUNTIF(AD2240:AD2245,"NS"))</f>
        <v>0</v>
      </c>
      <c r="DF2241" s="300"/>
      <c r="DG2241" s="300"/>
      <c r="DH2241" s="300"/>
      <c r="DJ2241" s="612"/>
      <c r="DK2241" s="613"/>
      <c r="DL2241" s="415" t="s">
        <v>1919</v>
      </c>
      <c r="DM2241" s="298"/>
      <c r="DN2241" s="298"/>
      <c r="DO2241" s="298">
        <f t="shared" ref="DO2241:EC2241" si="6136">IF(OR(AND(DO2238="NS",DO2239=2),AND(DO2238="NA")),0,IF(OR(AND(IF(DO2238="NS",1,DO2238)&gt;DO2240*0.25,DO2239=0),AND(DO2238&gt;0,OR(DO2239=2,DO2240=0)),AND(DO2238&gt;0,DO2239=0,DO2240=0),AND(DO2238="NS",DO2239=0,DO2240=0)),1,0))</f>
        <v>0</v>
      </c>
      <c r="DP2241" s="298">
        <f t="shared" si="6136"/>
        <v>0</v>
      </c>
      <c r="DQ2241" s="298">
        <f t="shared" si="6136"/>
        <v>0</v>
      </c>
      <c r="DR2241" s="298">
        <f t="shared" si="6136"/>
        <v>0</v>
      </c>
      <c r="DS2241" s="298">
        <f t="shared" si="6136"/>
        <v>0</v>
      </c>
      <c r="DT2241" s="298">
        <f t="shared" si="6136"/>
        <v>0</v>
      </c>
      <c r="DU2241" s="298">
        <f t="shared" si="6136"/>
        <v>0</v>
      </c>
      <c r="DV2241" s="298">
        <f t="shared" si="6136"/>
        <v>0</v>
      </c>
      <c r="DW2241" s="298">
        <f t="shared" si="6136"/>
        <v>0</v>
      </c>
      <c r="DX2241" s="298">
        <f t="shared" si="6136"/>
        <v>0</v>
      </c>
      <c r="DY2241" s="298">
        <f t="shared" si="6136"/>
        <v>0</v>
      </c>
      <c r="DZ2241" s="298">
        <f t="shared" si="6136"/>
        <v>0</v>
      </c>
      <c r="EA2241" s="298">
        <f t="shared" si="6136"/>
        <v>0</v>
      </c>
      <c r="EB2241" s="298">
        <f t="shared" si="6136"/>
        <v>0</v>
      </c>
      <c r="EC2241" s="298">
        <f t="shared" si="6136"/>
        <v>0</v>
      </c>
      <c r="ED2241" s="298">
        <f>IF(OR(AND(ED2238="NS",ED2239=2),AND(ED2238="NA")),0,IF(OR(AND(IF(ED2238="NS",1,ED2238)&gt;ED2240*0.25,ED2239=0),AND(ED2238&gt;0,OR(ED2239=2,ED2240=0)),AND(ED2238&gt;0,ED2239=0,ED2240=0),AND(ED2238="NS",ED2239=0,ED2240=0)),1,0))</f>
        <v>0</v>
      </c>
      <c r="EE2241" s="298">
        <f t="shared" ref="EE2241:EO2241" si="6137">IF(OR(AND(EE2238="NS",EE2239=2),AND(EE2238="NA")),0,IF(OR(AND(IF(EE2238="NS",1,EE2238)&gt;EE2240*0.25,EE2239=0),AND(EE2238&gt;0,OR(EE2239=2,EE2240=0)),AND(EE2238&gt;0,EE2239=0,EE2240=0),AND(EE2238="NS",EE2239=0,EE2240=0)),1,0))</f>
        <v>0</v>
      </c>
      <c r="EF2241" s="298">
        <f t="shared" si="6137"/>
        <v>0</v>
      </c>
      <c r="EG2241" s="298">
        <f t="shared" si="6137"/>
        <v>0</v>
      </c>
      <c r="EH2241" s="298">
        <f t="shared" si="6137"/>
        <v>0</v>
      </c>
      <c r="EI2241" s="298">
        <f t="shared" si="6137"/>
        <v>0</v>
      </c>
      <c r="EJ2241" s="298">
        <f t="shared" si="6137"/>
        <v>0</v>
      </c>
      <c r="EK2241" s="298">
        <f t="shared" si="6137"/>
        <v>0</v>
      </c>
      <c r="EL2241" s="298">
        <f t="shared" si="6137"/>
        <v>0</v>
      </c>
      <c r="EM2241" s="298">
        <f t="shared" si="6137"/>
        <v>0</v>
      </c>
      <c r="EN2241" s="298">
        <f t="shared" si="6137"/>
        <v>0</v>
      </c>
      <c r="EO2241" s="302">
        <f t="shared" si="6137"/>
        <v>0</v>
      </c>
      <c r="EP2241" s="377">
        <f>SUM(DO2241:EO2241)</f>
        <v>0</v>
      </c>
      <c r="ET2241" s="375"/>
      <c r="EU2241" s="375"/>
      <c r="EV2241" s="375"/>
      <c r="FF2241" s="400"/>
      <c r="FG2241" s="400"/>
      <c r="FH2241" s="400"/>
      <c r="FV2241" s="375"/>
      <c r="FW2241" s="375"/>
      <c r="FX2241" s="375"/>
    </row>
    <row r="2242" spans="1:180" ht="38.25" customHeight="1" x14ac:dyDescent="0.25">
      <c r="A2242" s="152"/>
      <c r="B2242" s="152"/>
      <c r="C2242" s="237" t="s">
        <v>434</v>
      </c>
      <c r="D2242" s="280"/>
      <c r="E2242" s="281"/>
      <c r="F2242" s="281"/>
      <c r="G2242" s="628"/>
      <c r="H2242" s="628"/>
      <c r="I2242" s="281"/>
      <c r="J2242" s="281"/>
      <c r="K2242" s="628"/>
      <c r="L2242" s="628"/>
      <c r="M2242" s="281"/>
      <c r="N2242" s="281"/>
      <c r="O2242" s="628"/>
      <c r="P2242" s="628"/>
      <c r="Q2242" s="281"/>
      <c r="R2242" s="281"/>
      <c r="S2242" s="628"/>
      <c r="T2242" s="628"/>
      <c r="U2242" s="281"/>
      <c r="V2242" s="281"/>
      <c r="W2242" s="628"/>
      <c r="X2242" s="628"/>
      <c r="Y2242" s="281"/>
      <c r="Z2242" s="281"/>
      <c r="AA2242" s="628"/>
      <c r="AB2242" s="628"/>
      <c r="AC2242" s="281"/>
      <c r="AD2242" s="281"/>
      <c r="AE2242" s="60"/>
      <c r="AF2242" s="259"/>
      <c r="AG2242" s="375">
        <f t="shared" ref="AG2242:AG2305" si="6138">IF(AND($M2087="NA",COUNTBLANK(D2242:AD2242)=27),6,COUNTBLANK(D2242:AD2242))</f>
        <v>27</v>
      </c>
      <c r="AH2242" s="375"/>
      <c r="AI2242" s="375"/>
      <c r="AJ2242" s="388">
        <f t="shared" si="6081"/>
        <v>0</v>
      </c>
      <c r="AK2242" s="379">
        <f t="shared" si="6082"/>
        <v>0</v>
      </c>
      <c r="AL2242" s="380">
        <f t="shared" si="6083"/>
        <v>0</v>
      </c>
      <c r="AM2242" s="292">
        <f t="shared" si="6084"/>
        <v>0</v>
      </c>
      <c r="AN2242" s="388">
        <f t="shared" si="6085"/>
        <v>0</v>
      </c>
      <c r="AO2242" s="379">
        <f t="shared" si="6086"/>
        <v>0</v>
      </c>
      <c r="AP2242" s="380">
        <f t="shared" si="6087"/>
        <v>0</v>
      </c>
      <c r="AQ2242" s="292">
        <f t="shared" si="6088"/>
        <v>0</v>
      </c>
      <c r="AR2242" s="388">
        <f t="shared" si="6089"/>
        <v>0</v>
      </c>
      <c r="AS2242" s="379">
        <f t="shared" si="6090"/>
        <v>0</v>
      </c>
      <c r="AT2242" s="380">
        <f t="shared" si="6091"/>
        <v>0</v>
      </c>
      <c r="AU2242" s="292">
        <f t="shared" si="6092"/>
        <v>0</v>
      </c>
      <c r="AV2242" s="388">
        <f t="shared" si="6093"/>
        <v>0</v>
      </c>
      <c r="AW2242" s="379">
        <f t="shared" si="6094"/>
        <v>0</v>
      </c>
      <c r="AX2242" s="380">
        <f t="shared" si="6095"/>
        <v>0</v>
      </c>
      <c r="AY2242" s="292">
        <f t="shared" si="6096"/>
        <v>0</v>
      </c>
      <c r="AZ2242" s="388">
        <f t="shared" si="6097"/>
        <v>0</v>
      </c>
      <c r="BA2242" s="379">
        <f t="shared" si="6098"/>
        <v>0</v>
      </c>
      <c r="BB2242" s="380">
        <f t="shared" si="6099"/>
        <v>0</v>
      </c>
      <c r="BC2242" s="292">
        <f t="shared" si="6100"/>
        <v>0</v>
      </c>
      <c r="BD2242" s="388">
        <f t="shared" si="6101"/>
        <v>0</v>
      </c>
      <c r="BE2242" s="379">
        <f t="shared" si="6102"/>
        <v>0</v>
      </c>
      <c r="BF2242" s="380">
        <f t="shared" si="6103"/>
        <v>0</v>
      </c>
      <c r="BG2242" s="292">
        <f t="shared" si="6104"/>
        <v>0</v>
      </c>
      <c r="BH2242" s="388">
        <f t="shared" si="6105"/>
        <v>0</v>
      </c>
      <c r="BI2242" s="379">
        <f t="shared" si="6106"/>
        <v>0</v>
      </c>
      <c r="BJ2242" s="380">
        <f t="shared" si="6107"/>
        <v>0</v>
      </c>
      <c r="BK2242" s="292">
        <f t="shared" si="6108"/>
        <v>0</v>
      </c>
      <c r="CD2242" s="299" t="s">
        <v>1918</v>
      </c>
      <c r="CE2242" s="425">
        <f t="shared" ref="CE2242:DD2242" si="6139">IF(OR(AND(CE2239=0,CE2241&gt;0),AND(CE2239="NS",CE2240&gt;0),AND(CE2239="NS",CE2240=0,CE2241=0)),1,IF(OR(AND(CE2241&gt;=2,CE2240&lt;CE2239),AND(CE2239="NS",CE2240=0,CE2241&gt;0),OR(CE2239=CE2240,AND(CE2239="",CE2241=0,CE2240=0))),0,1))</f>
        <v>0</v>
      </c>
      <c r="CF2242" s="425">
        <f t="shared" si="6139"/>
        <v>0</v>
      </c>
      <c r="CG2242" s="425">
        <f t="shared" si="6139"/>
        <v>0</v>
      </c>
      <c r="CH2242" s="425">
        <f t="shared" si="6139"/>
        <v>0</v>
      </c>
      <c r="CI2242" s="425">
        <f t="shared" si="6139"/>
        <v>0</v>
      </c>
      <c r="CJ2242" s="425">
        <f t="shared" si="6139"/>
        <v>0</v>
      </c>
      <c r="CK2242" s="425">
        <f t="shared" si="6139"/>
        <v>0</v>
      </c>
      <c r="CL2242" s="425">
        <f t="shared" si="6139"/>
        <v>0</v>
      </c>
      <c r="CM2242" s="425">
        <f t="shared" si="6139"/>
        <v>0</v>
      </c>
      <c r="CN2242" s="425">
        <f t="shared" si="6139"/>
        <v>0</v>
      </c>
      <c r="CO2242" s="425">
        <f t="shared" si="6139"/>
        <v>0</v>
      </c>
      <c r="CP2242" s="425">
        <f t="shared" si="6139"/>
        <v>0</v>
      </c>
      <c r="CQ2242" s="425">
        <f t="shared" si="6139"/>
        <v>0</v>
      </c>
      <c r="CR2242" s="425">
        <f t="shared" si="6139"/>
        <v>0</v>
      </c>
      <c r="CS2242" s="425">
        <f t="shared" si="6139"/>
        <v>0</v>
      </c>
      <c r="CT2242" s="425">
        <f t="shared" si="6139"/>
        <v>0</v>
      </c>
      <c r="CU2242" s="425">
        <f t="shared" si="6139"/>
        <v>0</v>
      </c>
      <c r="CV2242" s="425">
        <f t="shared" si="6139"/>
        <v>0</v>
      </c>
      <c r="CW2242" s="425">
        <f t="shared" si="6139"/>
        <v>0</v>
      </c>
      <c r="CX2242" s="425">
        <f t="shared" si="6139"/>
        <v>0</v>
      </c>
      <c r="CY2242" s="425">
        <f t="shared" si="6139"/>
        <v>0</v>
      </c>
      <c r="CZ2242" s="425">
        <f t="shared" si="6139"/>
        <v>0</v>
      </c>
      <c r="DA2242" s="425">
        <f t="shared" si="6139"/>
        <v>0</v>
      </c>
      <c r="DB2242" s="425">
        <f t="shared" si="6139"/>
        <v>0</v>
      </c>
      <c r="DC2242" s="425">
        <f t="shared" si="6139"/>
        <v>0</v>
      </c>
      <c r="DD2242" s="425">
        <f t="shared" si="6139"/>
        <v>0</v>
      </c>
      <c r="DE2242" s="425">
        <f t="shared" ref="DE2242" si="6140">IF(OR(AND(DE2239=0,DE2241&gt;0),AND(DE2239="NS",DE2240&gt;0),AND(DE2239="NS",DE2240=0,DE2241=0)),1,IF(OR(AND(DE2241&gt;=2,DE2240&lt;DE2239),AND(DE2239="NS",DE2240=0,DE2241&gt;0),OR(DE2239=DE2240,AND(DE2239="",DE2241=0,DE2240=0))),0,1))</f>
        <v>0</v>
      </c>
      <c r="DF2242" s="302"/>
      <c r="DG2242" s="302"/>
      <c r="DH2242" s="302"/>
      <c r="DI2242" s="400">
        <f>SUM(CE2242:DH2242)</f>
        <v>0</v>
      </c>
      <c r="DJ2242" s="612"/>
      <c r="DK2242" s="613"/>
      <c r="DL2242" s="415"/>
      <c r="DM2242" s="416"/>
      <c r="DN2242" s="416"/>
      <c r="DO2242" s="416"/>
      <c r="DP2242" s="416"/>
      <c r="DQ2242" s="416"/>
      <c r="DR2242" s="416"/>
      <c r="DS2242" s="416"/>
      <c r="DT2242" s="416"/>
      <c r="DU2242" s="416"/>
      <c r="DV2242" s="416"/>
      <c r="DW2242" s="416"/>
      <c r="DX2242" s="416"/>
      <c r="DY2242" s="416"/>
      <c r="DZ2242" s="416"/>
      <c r="EA2242" s="416"/>
      <c r="EB2242" s="416"/>
      <c r="EC2242" s="416"/>
      <c r="ED2242" s="416"/>
      <c r="EE2242" s="416"/>
      <c r="EF2242" s="416"/>
      <c r="EG2242" s="416"/>
      <c r="EH2242" s="416"/>
      <c r="EI2242" s="416"/>
      <c r="EJ2242" s="416"/>
      <c r="EK2242" s="416"/>
      <c r="EL2242" s="416"/>
      <c r="EM2242" s="416"/>
      <c r="EN2242" s="416"/>
      <c r="EO2242" s="417"/>
      <c r="ET2242" s="375"/>
      <c r="EU2242" s="375"/>
      <c r="EV2242" s="375"/>
      <c r="FF2242" s="400"/>
      <c r="FG2242" s="400"/>
      <c r="FH2242" s="400"/>
      <c r="FV2242" s="375"/>
      <c r="FW2242" s="375"/>
      <c r="FX2242" s="375"/>
    </row>
    <row r="2243" spans="1:180" ht="38.25" customHeight="1" x14ac:dyDescent="0.25">
      <c r="A2243" s="152"/>
      <c r="B2243" s="152"/>
      <c r="C2243" s="237" t="s">
        <v>435</v>
      </c>
      <c r="D2243" s="280"/>
      <c r="E2243" s="281"/>
      <c r="F2243" s="281"/>
      <c r="G2243" s="628"/>
      <c r="H2243" s="628"/>
      <c r="I2243" s="281"/>
      <c r="J2243" s="281"/>
      <c r="K2243" s="628"/>
      <c r="L2243" s="628"/>
      <c r="M2243" s="281"/>
      <c r="N2243" s="281"/>
      <c r="O2243" s="628"/>
      <c r="P2243" s="628"/>
      <c r="Q2243" s="281"/>
      <c r="R2243" s="281"/>
      <c r="S2243" s="628"/>
      <c r="T2243" s="628"/>
      <c r="U2243" s="281"/>
      <c r="V2243" s="281"/>
      <c r="W2243" s="628"/>
      <c r="X2243" s="628"/>
      <c r="Y2243" s="281"/>
      <c r="Z2243" s="281"/>
      <c r="AA2243" s="628"/>
      <c r="AB2243" s="628"/>
      <c r="AC2243" s="281"/>
      <c r="AD2243" s="281"/>
      <c r="AE2243" s="60"/>
      <c r="AF2243" s="259"/>
      <c r="AG2243" s="375">
        <f t="shared" si="6138"/>
        <v>27</v>
      </c>
      <c r="AH2243" s="375"/>
      <c r="AI2243" s="375"/>
      <c r="AJ2243" s="388">
        <f t="shared" si="6081"/>
        <v>0</v>
      </c>
      <c r="AK2243" s="379">
        <f t="shared" si="6082"/>
        <v>0</v>
      </c>
      <c r="AL2243" s="380">
        <f t="shared" si="6083"/>
        <v>0</v>
      </c>
      <c r="AM2243" s="292">
        <f t="shared" si="6084"/>
        <v>0</v>
      </c>
      <c r="AN2243" s="388">
        <f t="shared" si="6085"/>
        <v>0</v>
      </c>
      <c r="AO2243" s="379">
        <f t="shared" si="6086"/>
        <v>0</v>
      </c>
      <c r="AP2243" s="380">
        <f t="shared" si="6087"/>
        <v>0</v>
      </c>
      <c r="AQ2243" s="292">
        <f t="shared" si="6088"/>
        <v>0</v>
      </c>
      <c r="AR2243" s="388">
        <f t="shared" si="6089"/>
        <v>0</v>
      </c>
      <c r="AS2243" s="379">
        <f t="shared" si="6090"/>
        <v>0</v>
      </c>
      <c r="AT2243" s="380">
        <f t="shared" si="6091"/>
        <v>0</v>
      </c>
      <c r="AU2243" s="292">
        <f t="shared" si="6092"/>
        <v>0</v>
      </c>
      <c r="AV2243" s="388">
        <f t="shared" si="6093"/>
        <v>0</v>
      </c>
      <c r="AW2243" s="379">
        <f t="shared" si="6094"/>
        <v>0</v>
      </c>
      <c r="AX2243" s="380">
        <f t="shared" si="6095"/>
        <v>0</v>
      </c>
      <c r="AY2243" s="292">
        <f t="shared" si="6096"/>
        <v>0</v>
      </c>
      <c r="AZ2243" s="388">
        <f t="shared" si="6097"/>
        <v>0</v>
      </c>
      <c r="BA2243" s="379">
        <f t="shared" si="6098"/>
        <v>0</v>
      </c>
      <c r="BB2243" s="380">
        <f t="shared" si="6099"/>
        <v>0</v>
      </c>
      <c r="BC2243" s="292">
        <f t="shared" si="6100"/>
        <v>0</v>
      </c>
      <c r="BD2243" s="388">
        <f t="shared" si="6101"/>
        <v>0</v>
      </c>
      <c r="BE2243" s="379">
        <f t="shared" si="6102"/>
        <v>0</v>
      </c>
      <c r="BF2243" s="380">
        <f t="shared" si="6103"/>
        <v>0</v>
      </c>
      <c r="BG2243" s="292">
        <f t="shared" si="6104"/>
        <v>0</v>
      </c>
      <c r="BH2243" s="388">
        <f t="shared" si="6105"/>
        <v>0</v>
      </c>
      <c r="BI2243" s="379">
        <f t="shared" si="6106"/>
        <v>0</v>
      </c>
      <c r="BJ2243" s="380">
        <f t="shared" si="6107"/>
        <v>0</v>
      </c>
      <c r="BK2243" s="292">
        <f t="shared" si="6108"/>
        <v>0</v>
      </c>
      <c r="CD2243" s="303"/>
      <c r="CE2243" s="311"/>
      <c r="CF2243" s="311"/>
      <c r="CG2243" s="311"/>
      <c r="CH2243" s="311"/>
      <c r="CI2243" s="311"/>
      <c r="CJ2243" s="311"/>
      <c r="CK2243" s="311"/>
      <c r="CL2243" s="311"/>
      <c r="CM2243" s="311"/>
      <c r="CN2243" s="311"/>
      <c r="CO2243" s="311"/>
      <c r="CP2243" s="311"/>
      <c r="CQ2243" s="311"/>
      <c r="CR2243" s="311"/>
      <c r="CS2243" s="311"/>
      <c r="CT2243" s="311"/>
      <c r="CU2243" s="311"/>
      <c r="CV2243" s="311"/>
      <c r="CW2243" s="311"/>
      <c r="CX2243" s="311"/>
      <c r="CY2243" s="311"/>
      <c r="CZ2243" s="311"/>
      <c r="DA2243" s="311"/>
      <c r="DB2243" s="311"/>
      <c r="DC2243" s="311"/>
      <c r="DD2243" s="311"/>
      <c r="DE2243" s="311"/>
      <c r="DF2243" s="305"/>
      <c r="DG2243" s="305"/>
      <c r="DH2243" s="305"/>
      <c r="DJ2243" s="612"/>
      <c r="DK2243" s="613"/>
      <c r="DL2243" s="415"/>
      <c r="DM2243" s="416"/>
      <c r="DN2243" s="416"/>
      <c r="DO2243" s="416"/>
      <c r="DP2243" s="416"/>
      <c r="DQ2243" s="416"/>
      <c r="DR2243" s="416"/>
      <c r="DS2243" s="416"/>
      <c r="DT2243" s="416"/>
      <c r="DU2243" s="416"/>
      <c r="DV2243" s="416"/>
      <c r="DW2243" s="416"/>
      <c r="DX2243" s="416"/>
      <c r="DY2243" s="416"/>
      <c r="DZ2243" s="416"/>
      <c r="EA2243" s="416"/>
      <c r="EB2243" s="416"/>
      <c r="EC2243" s="416"/>
      <c r="ED2243" s="416"/>
      <c r="EE2243" s="416"/>
      <c r="EF2243" s="416"/>
      <c r="EG2243" s="416"/>
      <c r="EH2243" s="416"/>
      <c r="EI2243" s="416"/>
      <c r="EJ2243" s="416"/>
      <c r="EK2243" s="416"/>
      <c r="EL2243" s="416"/>
      <c r="EM2243" s="416"/>
      <c r="EN2243" s="416"/>
      <c r="EO2243" s="417"/>
      <c r="ET2243" s="375"/>
      <c r="EU2243" s="375"/>
      <c r="EV2243" s="375"/>
      <c r="FF2243" s="400"/>
      <c r="FG2243" s="400"/>
      <c r="FH2243" s="400"/>
      <c r="FV2243" s="375"/>
      <c r="FW2243" s="375"/>
      <c r="FX2243" s="375"/>
    </row>
    <row r="2244" spans="1:180" ht="38.25" customHeight="1" x14ac:dyDescent="0.25">
      <c r="A2244" s="152"/>
      <c r="B2244" s="152"/>
      <c r="C2244" s="237" t="s">
        <v>436</v>
      </c>
      <c r="D2244" s="280"/>
      <c r="E2244" s="281"/>
      <c r="F2244" s="281"/>
      <c r="G2244" s="628"/>
      <c r="H2244" s="628"/>
      <c r="I2244" s="281"/>
      <c r="J2244" s="281"/>
      <c r="K2244" s="628"/>
      <c r="L2244" s="628"/>
      <c r="M2244" s="281"/>
      <c r="N2244" s="281"/>
      <c r="O2244" s="628"/>
      <c r="P2244" s="628"/>
      <c r="Q2244" s="281"/>
      <c r="R2244" s="281"/>
      <c r="S2244" s="628"/>
      <c r="T2244" s="628"/>
      <c r="U2244" s="281"/>
      <c r="V2244" s="281"/>
      <c r="W2244" s="628"/>
      <c r="X2244" s="628"/>
      <c r="Y2244" s="281"/>
      <c r="Z2244" s="281"/>
      <c r="AA2244" s="628"/>
      <c r="AB2244" s="628"/>
      <c r="AC2244" s="281"/>
      <c r="AD2244" s="281"/>
      <c r="AE2244" s="60"/>
      <c r="AF2244" s="259"/>
      <c r="AG2244" s="375">
        <f t="shared" si="6138"/>
        <v>27</v>
      </c>
      <c r="AH2244" s="375"/>
      <c r="AI2244" s="375"/>
      <c r="AJ2244" s="388">
        <f t="shared" si="6081"/>
        <v>0</v>
      </c>
      <c r="AK2244" s="379">
        <f t="shared" si="6082"/>
        <v>0</v>
      </c>
      <c r="AL2244" s="380">
        <f t="shared" si="6083"/>
        <v>0</v>
      </c>
      <c r="AM2244" s="292">
        <f t="shared" si="6084"/>
        <v>0</v>
      </c>
      <c r="AN2244" s="388">
        <f t="shared" si="6085"/>
        <v>0</v>
      </c>
      <c r="AO2244" s="379">
        <f t="shared" si="6086"/>
        <v>0</v>
      </c>
      <c r="AP2244" s="380">
        <f t="shared" si="6087"/>
        <v>0</v>
      </c>
      <c r="AQ2244" s="292">
        <f t="shared" si="6088"/>
        <v>0</v>
      </c>
      <c r="AR2244" s="388">
        <f t="shared" si="6089"/>
        <v>0</v>
      </c>
      <c r="AS2244" s="379">
        <f t="shared" si="6090"/>
        <v>0</v>
      </c>
      <c r="AT2244" s="380">
        <f t="shared" si="6091"/>
        <v>0</v>
      </c>
      <c r="AU2244" s="292">
        <f t="shared" si="6092"/>
        <v>0</v>
      </c>
      <c r="AV2244" s="388">
        <f t="shared" si="6093"/>
        <v>0</v>
      </c>
      <c r="AW2244" s="379">
        <f t="shared" si="6094"/>
        <v>0</v>
      </c>
      <c r="AX2244" s="380">
        <f t="shared" si="6095"/>
        <v>0</v>
      </c>
      <c r="AY2244" s="292">
        <f t="shared" si="6096"/>
        <v>0</v>
      </c>
      <c r="AZ2244" s="388">
        <f t="shared" si="6097"/>
        <v>0</v>
      </c>
      <c r="BA2244" s="379">
        <f t="shared" si="6098"/>
        <v>0</v>
      </c>
      <c r="BB2244" s="380">
        <f t="shared" si="6099"/>
        <v>0</v>
      </c>
      <c r="BC2244" s="292">
        <f t="shared" si="6100"/>
        <v>0</v>
      </c>
      <c r="BD2244" s="388">
        <f t="shared" si="6101"/>
        <v>0</v>
      </c>
      <c r="BE2244" s="379">
        <f t="shared" si="6102"/>
        <v>0</v>
      </c>
      <c r="BF2244" s="380">
        <f t="shared" si="6103"/>
        <v>0</v>
      </c>
      <c r="BG2244" s="292">
        <f t="shared" si="6104"/>
        <v>0</v>
      </c>
      <c r="BH2244" s="388">
        <f t="shared" si="6105"/>
        <v>0</v>
      </c>
      <c r="BI2244" s="379">
        <f t="shared" si="6106"/>
        <v>0</v>
      </c>
      <c r="BJ2244" s="380">
        <f t="shared" si="6107"/>
        <v>0</v>
      </c>
      <c r="BK2244" s="292">
        <f t="shared" si="6108"/>
        <v>0</v>
      </c>
      <c r="CD2244" s="303"/>
      <c r="CE2244" s="311"/>
      <c r="CF2244" s="311"/>
      <c r="CG2244" s="311"/>
      <c r="CH2244" s="311"/>
      <c r="CI2244" s="311"/>
      <c r="CJ2244" s="311"/>
      <c r="CK2244" s="311"/>
      <c r="CL2244" s="311"/>
      <c r="CM2244" s="311"/>
      <c r="CN2244" s="311"/>
      <c r="CO2244" s="311"/>
      <c r="CP2244" s="311"/>
      <c r="CQ2244" s="311"/>
      <c r="CR2244" s="311"/>
      <c r="CS2244" s="311"/>
      <c r="CT2244" s="311"/>
      <c r="CU2244" s="311"/>
      <c r="CV2244" s="311"/>
      <c r="CW2244" s="311"/>
      <c r="CX2244" s="311"/>
      <c r="CY2244" s="311"/>
      <c r="CZ2244" s="311"/>
      <c r="DA2244" s="311"/>
      <c r="DB2244" s="311"/>
      <c r="DC2244" s="311"/>
      <c r="DD2244" s="311"/>
      <c r="DE2244" s="311"/>
      <c r="DF2244" s="305"/>
      <c r="DG2244" s="305"/>
      <c r="DH2244" s="305"/>
      <c r="DJ2244" s="612"/>
      <c r="DK2244" s="613"/>
      <c r="DL2244" s="415"/>
      <c r="DM2244" s="416"/>
      <c r="DN2244" s="416"/>
      <c r="DO2244" s="416"/>
      <c r="DP2244" s="416"/>
      <c r="DQ2244" s="416"/>
      <c r="DR2244" s="416"/>
      <c r="DS2244" s="416"/>
      <c r="DT2244" s="416"/>
      <c r="DU2244" s="416"/>
      <c r="DV2244" s="416"/>
      <c r="DW2244" s="416"/>
      <c r="DX2244" s="416"/>
      <c r="DY2244" s="416"/>
      <c r="DZ2244" s="416"/>
      <c r="EA2244" s="416"/>
      <c r="EB2244" s="416"/>
      <c r="EC2244" s="416"/>
      <c r="ED2244" s="416"/>
      <c r="EE2244" s="416"/>
      <c r="EF2244" s="416"/>
      <c r="EG2244" s="416"/>
      <c r="EH2244" s="416"/>
      <c r="EI2244" s="416"/>
      <c r="EJ2244" s="416"/>
      <c r="EK2244" s="416"/>
      <c r="EL2244" s="416"/>
      <c r="EM2244" s="416"/>
      <c r="EN2244" s="416"/>
      <c r="EO2244" s="417"/>
      <c r="ET2244" s="375"/>
      <c r="EU2244" s="375"/>
      <c r="EV2244" s="375"/>
      <c r="FF2244" s="400"/>
      <c r="FG2244" s="400"/>
      <c r="FH2244" s="400"/>
      <c r="FV2244" s="375"/>
      <c r="FW2244" s="375"/>
      <c r="FX2244" s="375"/>
    </row>
    <row r="2245" spans="1:180" ht="38.25" customHeight="1" x14ac:dyDescent="0.25">
      <c r="A2245" s="152"/>
      <c r="B2245" s="152"/>
      <c r="C2245" s="237" t="s">
        <v>437</v>
      </c>
      <c r="D2245" s="280"/>
      <c r="E2245" s="281"/>
      <c r="F2245" s="281"/>
      <c r="G2245" s="628"/>
      <c r="H2245" s="628"/>
      <c r="I2245" s="281"/>
      <c r="J2245" s="281"/>
      <c r="K2245" s="628"/>
      <c r="L2245" s="628"/>
      <c r="M2245" s="281"/>
      <c r="N2245" s="281"/>
      <c r="O2245" s="628"/>
      <c r="P2245" s="628"/>
      <c r="Q2245" s="281"/>
      <c r="R2245" s="281"/>
      <c r="S2245" s="628"/>
      <c r="T2245" s="628"/>
      <c r="U2245" s="281"/>
      <c r="V2245" s="281"/>
      <c r="W2245" s="628"/>
      <c r="X2245" s="628"/>
      <c r="Y2245" s="281"/>
      <c r="Z2245" s="281"/>
      <c r="AA2245" s="628"/>
      <c r="AB2245" s="628"/>
      <c r="AC2245" s="281"/>
      <c r="AD2245" s="281"/>
      <c r="AE2245" s="60"/>
      <c r="AF2245" s="259"/>
      <c r="AG2245" s="375">
        <f t="shared" si="6138"/>
        <v>27</v>
      </c>
      <c r="AH2245" s="375"/>
      <c r="AI2245" s="375"/>
      <c r="AJ2245" s="388">
        <f t="shared" si="6081"/>
        <v>0</v>
      </c>
      <c r="AK2245" s="379">
        <f t="shared" si="6082"/>
        <v>0</v>
      </c>
      <c r="AL2245" s="380">
        <f t="shared" si="6083"/>
        <v>0</v>
      </c>
      <c r="AM2245" s="292">
        <f t="shared" si="6084"/>
        <v>0</v>
      </c>
      <c r="AN2245" s="388">
        <f t="shared" si="6085"/>
        <v>0</v>
      </c>
      <c r="AO2245" s="379">
        <f t="shared" si="6086"/>
        <v>0</v>
      </c>
      <c r="AP2245" s="380">
        <f t="shared" si="6087"/>
        <v>0</v>
      </c>
      <c r="AQ2245" s="292">
        <f t="shared" si="6088"/>
        <v>0</v>
      </c>
      <c r="AR2245" s="388">
        <f t="shared" si="6089"/>
        <v>0</v>
      </c>
      <c r="AS2245" s="379">
        <f t="shared" si="6090"/>
        <v>0</v>
      </c>
      <c r="AT2245" s="380">
        <f t="shared" si="6091"/>
        <v>0</v>
      </c>
      <c r="AU2245" s="292">
        <f t="shared" si="6092"/>
        <v>0</v>
      </c>
      <c r="AV2245" s="388">
        <f t="shared" si="6093"/>
        <v>0</v>
      </c>
      <c r="AW2245" s="379">
        <f t="shared" si="6094"/>
        <v>0</v>
      </c>
      <c r="AX2245" s="380">
        <f t="shared" si="6095"/>
        <v>0</v>
      </c>
      <c r="AY2245" s="292">
        <f t="shared" si="6096"/>
        <v>0</v>
      </c>
      <c r="AZ2245" s="388">
        <f t="shared" si="6097"/>
        <v>0</v>
      </c>
      <c r="BA2245" s="379">
        <f t="shared" si="6098"/>
        <v>0</v>
      </c>
      <c r="BB2245" s="380">
        <f t="shared" si="6099"/>
        <v>0</v>
      </c>
      <c r="BC2245" s="292">
        <f t="shared" si="6100"/>
        <v>0</v>
      </c>
      <c r="BD2245" s="388">
        <f t="shared" si="6101"/>
        <v>0</v>
      </c>
      <c r="BE2245" s="379">
        <f t="shared" si="6102"/>
        <v>0</v>
      </c>
      <c r="BF2245" s="380">
        <f t="shared" si="6103"/>
        <v>0</v>
      </c>
      <c r="BG2245" s="292">
        <f t="shared" si="6104"/>
        <v>0</v>
      </c>
      <c r="BH2245" s="388">
        <f t="shared" si="6105"/>
        <v>0</v>
      </c>
      <c r="BI2245" s="379">
        <f t="shared" si="6106"/>
        <v>0</v>
      </c>
      <c r="BJ2245" s="380">
        <f t="shared" si="6107"/>
        <v>0</v>
      </c>
      <c r="BK2245" s="292">
        <f t="shared" si="6108"/>
        <v>0</v>
      </c>
      <c r="CD2245" s="303"/>
      <c r="CE2245" s="311"/>
      <c r="CF2245" s="311"/>
      <c r="CG2245" s="311"/>
      <c r="CH2245" s="311"/>
      <c r="CI2245" s="311"/>
      <c r="CJ2245" s="311"/>
      <c r="CK2245" s="311"/>
      <c r="CL2245" s="311"/>
      <c r="CM2245" s="311"/>
      <c r="CN2245" s="311"/>
      <c r="CO2245" s="311"/>
      <c r="CP2245" s="311"/>
      <c r="CQ2245" s="311"/>
      <c r="CR2245" s="311"/>
      <c r="CS2245" s="311"/>
      <c r="CT2245" s="311"/>
      <c r="CU2245" s="311"/>
      <c r="CV2245" s="311"/>
      <c r="CW2245" s="311"/>
      <c r="CX2245" s="311"/>
      <c r="CY2245" s="311"/>
      <c r="CZ2245" s="311"/>
      <c r="DA2245" s="311"/>
      <c r="DB2245" s="311"/>
      <c r="DC2245" s="311"/>
      <c r="DD2245" s="311"/>
      <c r="DE2245" s="311"/>
      <c r="DF2245" s="305"/>
      <c r="DG2245" s="305"/>
      <c r="DH2245" s="305"/>
      <c r="DJ2245" s="612"/>
      <c r="DK2245" s="613"/>
      <c r="DL2245" s="415"/>
      <c r="DM2245" s="416"/>
      <c r="DN2245" s="416"/>
      <c r="DO2245" s="416"/>
      <c r="DP2245" s="416"/>
      <c r="DQ2245" s="416"/>
      <c r="DR2245" s="416"/>
      <c r="DS2245" s="416"/>
      <c r="DT2245" s="416"/>
      <c r="DU2245" s="416"/>
      <c r="DV2245" s="416"/>
      <c r="DW2245" s="416"/>
      <c r="DX2245" s="416"/>
      <c r="DY2245" s="416"/>
      <c r="DZ2245" s="416"/>
      <c r="EA2245" s="416"/>
      <c r="EB2245" s="416"/>
      <c r="EC2245" s="416"/>
      <c r="ED2245" s="416"/>
      <c r="EE2245" s="416"/>
      <c r="EF2245" s="416"/>
      <c r="EG2245" s="416"/>
      <c r="EH2245" s="416"/>
      <c r="EI2245" s="416"/>
      <c r="EJ2245" s="416"/>
      <c r="EK2245" s="416"/>
      <c r="EL2245" s="416"/>
      <c r="EM2245" s="416"/>
      <c r="EN2245" s="416"/>
      <c r="EO2245" s="417"/>
      <c r="ET2245" s="375"/>
      <c r="EU2245" s="375"/>
      <c r="EV2245" s="375"/>
      <c r="FF2245" s="400"/>
      <c r="FG2245" s="400"/>
      <c r="FH2245" s="400"/>
      <c r="FV2245" s="375"/>
      <c r="FW2245" s="375"/>
      <c r="FX2245" s="375"/>
    </row>
    <row r="2246" spans="1:180" ht="38.25" customHeight="1" x14ac:dyDescent="0.25">
      <c r="A2246" s="182"/>
      <c r="B2246" s="182"/>
      <c r="C2246" s="236" t="s">
        <v>438</v>
      </c>
      <c r="D2246" s="280"/>
      <c r="E2246" s="281"/>
      <c r="F2246" s="281"/>
      <c r="G2246" s="628"/>
      <c r="H2246" s="628"/>
      <c r="I2246" s="281"/>
      <c r="J2246" s="281"/>
      <c r="K2246" s="628"/>
      <c r="L2246" s="628"/>
      <c r="M2246" s="281"/>
      <c r="N2246" s="281"/>
      <c r="O2246" s="628"/>
      <c r="P2246" s="628"/>
      <c r="Q2246" s="281"/>
      <c r="R2246" s="281"/>
      <c r="S2246" s="628"/>
      <c r="T2246" s="628"/>
      <c r="U2246" s="281"/>
      <c r="V2246" s="281"/>
      <c r="W2246" s="628"/>
      <c r="X2246" s="628"/>
      <c r="Y2246" s="281"/>
      <c r="Z2246" s="281"/>
      <c r="AA2246" s="628"/>
      <c r="AB2246" s="628"/>
      <c r="AC2246" s="281"/>
      <c r="AD2246" s="281"/>
      <c r="AE2246" s="60"/>
      <c r="AF2246" s="259"/>
      <c r="AG2246" s="375">
        <f t="shared" si="6138"/>
        <v>27</v>
      </c>
      <c r="AH2246" s="375"/>
      <c r="AI2246" s="375"/>
      <c r="AJ2246" s="388">
        <f t="shared" si="6081"/>
        <v>0</v>
      </c>
      <c r="AK2246" s="379">
        <f t="shared" si="6082"/>
        <v>0</v>
      </c>
      <c r="AL2246" s="380">
        <f t="shared" si="6083"/>
        <v>0</v>
      </c>
      <c r="AM2246" s="292">
        <f t="shared" si="6084"/>
        <v>0</v>
      </c>
      <c r="AN2246" s="388">
        <f t="shared" si="6085"/>
        <v>0</v>
      </c>
      <c r="AO2246" s="379">
        <f t="shared" si="6086"/>
        <v>0</v>
      </c>
      <c r="AP2246" s="380">
        <f t="shared" si="6087"/>
        <v>0</v>
      </c>
      <c r="AQ2246" s="292">
        <f t="shared" si="6088"/>
        <v>0</v>
      </c>
      <c r="AR2246" s="388">
        <f t="shared" si="6089"/>
        <v>0</v>
      </c>
      <c r="AS2246" s="379">
        <f t="shared" si="6090"/>
        <v>0</v>
      </c>
      <c r="AT2246" s="380">
        <f t="shared" si="6091"/>
        <v>0</v>
      </c>
      <c r="AU2246" s="292">
        <f t="shared" si="6092"/>
        <v>0</v>
      </c>
      <c r="AV2246" s="388">
        <f t="shared" si="6093"/>
        <v>0</v>
      </c>
      <c r="AW2246" s="379">
        <f t="shared" si="6094"/>
        <v>0</v>
      </c>
      <c r="AX2246" s="380">
        <f t="shared" si="6095"/>
        <v>0</v>
      </c>
      <c r="AY2246" s="292">
        <f t="shared" si="6096"/>
        <v>0</v>
      </c>
      <c r="AZ2246" s="388">
        <f t="shared" si="6097"/>
        <v>0</v>
      </c>
      <c r="BA2246" s="379">
        <f t="shared" si="6098"/>
        <v>0</v>
      </c>
      <c r="BB2246" s="380">
        <f t="shared" si="6099"/>
        <v>0</v>
      </c>
      <c r="BC2246" s="292">
        <f t="shared" si="6100"/>
        <v>0</v>
      </c>
      <c r="BD2246" s="388">
        <f t="shared" si="6101"/>
        <v>0</v>
      </c>
      <c r="BE2246" s="379">
        <f t="shared" si="6102"/>
        <v>0</v>
      </c>
      <c r="BF2246" s="380">
        <f t="shared" si="6103"/>
        <v>0</v>
      </c>
      <c r="BG2246" s="292">
        <f t="shared" si="6104"/>
        <v>0</v>
      </c>
      <c r="BH2246" s="388">
        <f t="shared" si="6105"/>
        <v>0</v>
      </c>
      <c r="BI2246" s="379">
        <f t="shared" si="6106"/>
        <v>0</v>
      </c>
      <c r="BJ2246" s="380">
        <f t="shared" si="6107"/>
        <v>0</v>
      </c>
      <c r="BK2246" s="292">
        <f t="shared" si="6108"/>
        <v>0</v>
      </c>
      <c r="CD2246" s="299" t="s">
        <v>60</v>
      </c>
      <c r="CE2246" s="423">
        <f t="shared" ref="CE2246" si="6141">IF(D2246="",0,D2246)</f>
        <v>0</v>
      </c>
      <c r="CF2246" s="423">
        <f t="shared" ref="CF2246" si="6142">IF(E2246="",0,E2246)</f>
        <v>0</v>
      </c>
      <c r="CG2246" s="423">
        <f t="shared" ref="CG2246" si="6143">IF(F2246="",0,F2246)</f>
        <v>0</v>
      </c>
      <c r="CH2246" s="423">
        <f t="shared" ref="CH2246" si="6144">IF(G2246="",0,G2246)</f>
        <v>0</v>
      </c>
      <c r="CI2246" s="423">
        <f t="shared" ref="CI2246" si="6145">IF(H2246="",0,H2246)</f>
        <v>0</v>
      </c>
      <c r="CJ2246" s="423">
        <f t="shared" ref="CJ2246" si="6146">IF(I2246="",0,I2246)</f>
        <v>0</v>
      </c>
      <c r="CK2246" s="423">
        <f t="shared" ref="CK2246" si="6147">IF(J2246="",0,J2246)</f>
        <v>0</v>
      </c>
      <c r="CL2246" s="423">
        <f t="shared" ref="CL2246" si="6148">IF(K2246="",0,K2246)</f>
        <v>0</v>
      </c>
      <c r="CM2246" s="423">
        <f t="shared" ref="CM2246" si="6149">IF(L2246="",0,L2246)</f>
        <v>0</v>
      </c>
      <c r="CN2246" s="423">
        <f t="shared" ref="CN2246" si="6150">IF(M2246="",0,M2246)</f>
        <v>0</v>
      </c>
      <c r="CO2246" s="423">
        <f t="shared" ref="CO2246" si="6151">IF(N2246="",0,N2246)</f>
        <v>0</v>
      </c>
      <c r="CP2246" s="423">
        <f t="shared" ref="CP2246" si="6152">IF(O2246="",0,O2246)</f>
        <v>0</v>
      </c>
      <c r="CQ2246" s="423">
        <f t="shared" ref="CQ2246" si="6153">IF(P2246="",0,P2246)</f>
        <v>0</v>
      </c>
      <c r="CR2246" s="423">
        <f t="shared" ref="CR2246" si="6154">IF(Q2246="",0,Q2246)</f>
        <v>0</v>
      </c>
      <c r="CS2246" s="423">
        <f t="shared" ref="CS2246" si="6155">IF(R2246="",0,R2246)</f>
        <v>0</v>
      </c>
      <c r="CT2246" s="423">
        <f t="shared" ref="CT2246" si="6156">IF(S2246="",0,S2246)</f>
        <v>0</v>
      </c>
      <c r="CU2246" s="423">
        <f t="shared" ref="CU2246" si="6157">IF(T2246="",0,T2246)</f>
        <v>0</v>
      </c>
      <c r="CV2246" s="423">
        <f t="shared" ref="CV2246" si="6158">IF(U2246="",0,U2246)</f>
        <v>0</v>
      </c>
      <c r="CW2246" s="423">
        <f t="shared" ref="CW2246" si="6159">IF(V2246="",0,V2246)</f>
        <v>0</v>
      </c>
      <c r="CX2246" s="423">
        <f t="shared" ref="CX2246" si="6160">IF(W2246="",0,W2246)</f>
        <v>0</v>
      </c>
      <c r="CY2246" s="423">
        <f t="shared" ref="CY2246" si="6161">IF(X2246="",0,X2246)</f>
        <v>0</v>
      </c>
      <c r="CZ2246" s="423">
        <f t="shared" ref="CZ2246" si="6162">IF(Y2246="",0,Y2246)</f>
        <v>0</v>
      </c>
      <c r="DA2246" s="423">
        <f t="shared" ref="DA2246" si="6163">IF(Z2246="",0,Z2246)</f>
        <v>0</v>
      </c>
      <c r="DB2246" s="423">
        <f t="shared" ref="DB2246" si="6164">IF(AA2246="",0,AA2246)</f>
        <v>0</v>
      </c>
      <c r="DC2246" s="423">
        <f t="shared" ref="DC2246" si="6165">IF(AB2246="",0,AB2246)</f>
        <v>0</v>
      </c>
      <c r="DD2246" s="423">
        <f t="shared" ref="DD2246" si="6166">IF(AC2246="",0,AC2246)</f>
        <v>0</v>
      </c>
      <c r="DE2246" s="423">
        <f t="shared" ref="DE2246" si="6167">IF(AD2246="",0,AD2246)</f>
        <v>0</v>
      </c>
      <c r="DF2246" s="300"/>
      <c r="DG2246" s="300"/>
      <c r="DH2246" s="300"/>
      <c r="DJ2246" s="610"/>
      <c r="DK2246" s="611"/>
      <c r="DL2246" s="415"/>
      <c r="DM2246" s="416"/>
      <c r="DN2246" s="416"/>
      <c r="DO2246" s="416"/>
      <c r="DP2246" s="416"/>
      <c r="DQ2246" s="416"/>
      <c r="DR2246" s="416"/>
      <c r="DS2246" s="416"/>
      <c r="DT2246" s="416"/>
      <c r="DU2246" s="416"/>
      <c r="DV2246" s="416"/>
      <c r="DW2246" s="416"/>
      <c r="DX2246" s="416"/>
      <c r="DY2246" s="416"/>
      <c r="DZ2246" s="416"/>
      <c r="EA2246" s="416"/>
      <c r="EB2246" s="416"/>
      <c r="EC2246" s="416"/>
      <c r="ED2246" s="416"/>
      <c r="EE2246" s="416"/>
      <c r="EF2246" s="416"/>
      <c r="EG2246" s="416"/>
      <c r="EH2246" s="416"/>
      <c r="EI2246" s="416"/>
      <c r="EJ2246" s="416"/>
      <c r="EK2246" s="416"/>
      <c r="EL2246" s="416"/>
      <c r="EM2246" s="416"/>
      <c r="EN2246" s="416"/>
      <c r="EO2246" s="417"/>
      <c r="ET2246" s="375"/>
      <c r="EU2246" s="375"/>
      <c r="EV2246" s="375"/>
      <c r="FF2246" s="400"/>
      <c r="FG2246" s="400"/>
      <c r="FH2246" s="400"/>
      <c r="FV2246" s="375"/>
      <c r="FW2246" s="375"/>
      <c r="FX2246" s="375"/>
    </row>
    <row r="2247" spans="1:180" ht="38.25" customHeight="1" x14ac:dyDescent="0.25">
      <c r="A2247" s="152"/>
      <c r="B2247" s="152"/>
      <c r="C2247" s="237" t="s">
        <v>444</v>
      </c>
      <c r="D2247" s="280"/>
      <c r="E2247" s="281"/>
      <c r="F2247" s="281"/>
      <c r="G2247" s="628"/>
      <c r="H2247" s="628"/>
      <c r="I2247" s="281"/>
      <c r="J2247" s="281"/>
      <c r="K2247" s="628"/>
      <c r="L2247" s="628"/>
      <c r="M2247" s="281"/>
      <c r="N2247" s="281"/>
      <c r="O2247" s="628"/>
      <c r="P2247" s="628"/>
      <c r="Q2247" s="281"/>
      <c r="R2247" s="281"/>
      <c r="S2247" s="628"/>
      <c r="T2247" s="628"/>
      <c r="U2247" s="281"/>
      <c r="V2247" s="281"/>
      <c r="W2247" s="628"/>
      <c r="X2247" s="628"/>
      <c r="Y2247" s="281"/>
      <c r="Z2247" s="281"/>
      <c r="AA2247" s="628"/>
      <c r="AB2247" s="628"/>
      <c r="AC2247" s="281"/>
      <c r="AD2247" s="281"/>
      <c r="AE2247" s="60"/>
      <c r="AF2247" s="259"/>
      <c r="AG2247" s="375">
        <f t="shared" si="6138"/>
        <v>27</v>
      </c>
      <c r="AH2247" s="375"/>
      <c r="AI2247" s="375"/>
      <c r="AJ2247" s="388">
        <f t="shared" si="6081"/>
        <v>0</v>
      </c>
      <c r="AK2247" s="379">
        <f t="shared" si="6082"/>
        <v>0</v>
      </c>
      <c r="AL2247" s="380">
        <f t="shared" si="6083"/>
        <v>0</v>
      </c>
      <c r="AM2247" s="292">
        <f t="shared" si="6084"/>
        <v>0</v>
      </c>
      <c r="AN2247" s="388">
        <f t="shared" si="6085"/>
        <v>0</v>
      </c>
      <c r="AO2247" s="379">
        <f t="shared" si="6086"/>
        <v>0</v>
      </c>
      <c r="AP2247" s="380">
        <f t="shared" si="6087"/>
        <v>0</v>
      </c>
      <c r="AQ2247" s="292">
        <f t="shared" si="6088"/>
        <v>0</v>
      </c>
      <c r="AR2247" s="388">
        <f t="shared" si="6089"/>
        <v>0</v>
      </c>
      <c r="AS2247" s="379">
        <f t="shared" si="6090"/>
        <v>0</v>
      </c>
      <c r="AT2247" s="380">
        <f t="shared" si="6091"/>
        <v>0</v>
      </c>
      <c r="AU2247" s="292">
        <f t="shared" si="6092"/>
        <v>0</v>
      </c>
      <c r="AV2247" s="388">
        <f t="shared" si="6093"/>
        <v>0</v>
      </c>
      <c r="AW2247" s="379">
        <f t="shared" si="6094"/>
        <v>0</v>
      </c>
      <c r="AX2247" s="380">
        <f t="shared" si="6095"/>
        <v>0</v>
      </c>
      <c r="AY2247" s="292">
        <f t="shared" si="6096"/>
        <v>0</v>
      </c>
      <c r="AZ2247" s="388">
        <f t="shared" si="6097"/>
        <v>0</v>
      </c>
      <c r="BA2247" s="379">
        <f t="shared" si="6098"/>
        <v>0</v>
      </c>
      <c r="BB2247" s="380">
        <f t="shared" si="6099"/>
        <v>0</v>
      </c>
      <c r="BC2247" s="292">
        <f t="shared" si="6100"/>
        <v>0</v>
      </c>
      <c r="BD2247" s="388">
        <f t="shared" si="6101"/>
        <v>0</v>
      </c>
      <c r="BE2247" s="379">
        <f t="shared" si="6102"/>
        <v>0</v>
      </c>
      <c r="BF2247" s="380">
        <f t="shared" si="6103"/>
        <v>0</v>
      </c>
      <c r="BG2247" s="292">
        <f t="shared" si="6104"/>
        <v>0</v>
      </c>
      <c r="BH2247" s="388">
        <f t="shared" si="6105"/>
        <v>0</v>
      </c>
      <c r="BI2247" s="379">
        <f t="shared" si="6106"/>
        <v>0</v>
      </c>
      <c r="BJ2247" s="380">
        <f t="shared" si="6107"/>
        <v>0</v>
      </c>
      <c r="BK2247" s="292">
        <f t="shared" si="6108"/>
        <v>0</v>
      </c>
      <c r="CD2247" s="299" t="s">
        <v>1917</v>
      </c>
      <c r="CE2247" s="301">
        <f t="shared" ref="CE2247" si="6168">SUM(D2247:D2250)</f>
        <v>0</v>
      </c>
      <c r="CF2247" s="301">
        <f t="shared" ref="CF2247" si="6169">SUM(E2247:E2250)</f>
        <v>0</v>
      </c>
      <c r="CG2247" s="301">
        <f t="shared" ref="CG2247" si="6170">SUM(F2247:F2250)</f>
        <v>0</v>
      </c>
      <c r="CH2247" s="301">
        <f t="shared" ref="CH2247" si="6171">SUM(G2247:G2250)</f>
        <v>0</v>
      </c>
      <c r="CI2247" s="301">
        <f t="shared" ref="CI2247" si="6172">SUM(H2247:H2250)</f>
        <v>0</v>
      </c>
      <c r="CJ2247" s="301">
        <f t="shared" ref="CJ2247" si="6173">SUM(I2247:I2250)</f>
        <v>0</v>
      </c>
      <c r="CK2247" s="301">
        <f t="shared" ref="CK2247" si="6174">SUM(J2247:J2250)</f>
        <v>0</v>
      </c>
      <c r="CL2247" s="301">
        <f t="shared" ref="CL2247" si="6175">SUM(K2247:K2250)</f>
        <v>0</v>
      </c>
      <c r="CM2247" s="301">
        <f t="shared" ref="CM2247" si="6176">SUM(L2247:L2250)</f>
        <v>0</v>
      </c>
      <c r="CN2247" s="301">
        <f t="shared" ref="CN2247" si="6177">SUM(M2247:M2250)</f>
        <v>0</v>
      </c>
      <c r="CO2247" s="301">
        <f t="shared" ref="CO2247" si="6178">SUM(N2247:N2250)</f>
        <v>0</v>
      </c>
      <c r="CP2247" s="301">
        <f t="shared" ref="CP2247" si="6179">SUM(O2247:O2250)</f>
        <v>0</v>
      </c>
      <c r="CQ2247" s="301">
        <f t="shared" ref="CQ2247" si="6180">SUM(P2247:P2250)</f>
        <v>0</v>
      </c>
      <c r="CR2247" s="301">
        <f t="shared" ref="CR2247" si="6181">SUM(Q2247:Q2250)</f>
        <v>0</v>
      </c>
      <c r="CS2247" s="301">
        <f t="shared" ref="CS2247" si="6182">SUM(R2247:R2250)</f>
        <v>0</v>
      </c>
      <c r="CT2247" s="301">
        <f t="shared" ref="CT2247" si="6183">SUM(S2247:S2250)</f>
        <v>0</v>
      </c>
      <c r="CU2247" s="301">
        <f t="shared" ref="CU2247" si="6184">SUM(T2247:T2250)</f>
        <v>0</v>
      </c>
      <c r="CV2247" s="301">
        <f t="shared" ref="CV2247" si="6185">SUM(U2247:U2250)</f>
        <v>0</v>
      </c>
      <c r="CW2247" s="301">
        <f t="shared" ref="CW2247" si="6186">SUM(V2247:V2250)</f>
        <v>0</v>
      </c>
      <c r="CX2247" s="301">
        <f t="shared" ref="CX2247" si="6187">SUM(W2247:W2250)</f>
        <v>0</v>
      </c>
      <c r="CY2247" s="301">
        <f t="shared" ref="CY2247" si="6188">SUM(X2247:X2250)</f>
        <v>0</v>
      </c>
      <c r="CZ2247" s="301">
        <f t="shared" ref="CZ2247" si="6189">SUM(Y2247:Y2250)</f>
        <v>0</v>
      </c>
      <c r="DA2247" s="301">
        <f t="shared" ref="DA2247" si="6190">SUM(Z2247:Z2250)</f>
        <v>0</v>
      </c>
      <c r="DB2247" s="301">
        <f t="shared" ref="DB2247" si="6191">SUM(AA2247:AA2250)</f>
        <v>0</v>
      </c>
      <c r="DC2247" s="301">
        <f t="shared" ref="DC2247" si="6192">SUM(AB2247:AB2250)</f>
        <v>0</v>
      </c>
      <c r="DD2247" s="301">
        <f t="shared" ref="DD2247" si="6193">SUM(AC2247:AC2250)</f>
        <v>0</v>
      </c>
      <c r="DE2247" s="301">
        <f t="shared" ref="DE2247" si="6194">SUM(AD2247:AD2250)</f>
        <v>0</v>
      </c>
      <c r="DF2247" s="301"/>
      <c r="DG2247" s="301"/>
      <c r="DH2247" s="301"/>
      <c r="DJ2247" s="612"/>
      <c r="DK2247" s="613"/>
      <c r="DL2247" s="415"/>
      <c r="DM2247" s="416"/>
      <c r="DN2247" s="416"/>
      <c r="DO2247" s="416"/>
      <c r="DP2247" s="416"/>
      <c r="DQ2247" s="416"/>
      <c r="DR2247" s="416"/>
      <c r="DS2247" s="416"/>
      <c r="DT2247" s="416"/>
      <c r="DU2247" s="416"/>
      <c r="DV2247" s="416"/>
      <c r="DW2247" s="416"/>
      <c r="DX2247" s="416"/>
      <c r="DY2247" s="416"/>
      <c r="DZ2247" s="416"/>
      <c r="EA2247" s="416"/>
      <c r="EB2247" s="416"/>
      <c r="EC2247" s="416"/>
      <c r="ED2247" s="416"/>
      <c r="EE2247" s="416"/>
      <c r="EF2247" s="416"/>
      <c r="EG2247" s="416"/>
      <c r="EH2247" s="416"/>
      <c r="EI2247" s="416"/>
      <c r="EJ2247" s="416"/>
      <c r="EK2247" s="416"/>
      <c r="EL2247" s="416"/>
      <c r="EM2247" s="416"/>
      <c r="EN2247" s="416"/>
      <c r="EO2247" s="417"/>
      <c r="ET2247" s="375"/>
      <c r="EU2247" s="375"/>
      <c r="EV2247" s="375"/>
      <c r="FF2247" s="400"/>
      <c r="FG2247" s="400"/>
      <c r="FH2247" s="400"/>
      <c r="FV2247" s="375"/>
      <c r="FW2247" s="375"/>
      <c r="FX2247" s="375"/>
    </row>
    <row r="2248" spans="1:180" ht="38.25" customHeight="1" x14ac:dyDescent="0.25">
      <c r="A2248" s="152"/>
      <c r="B2248" s="152"/>
      <c r="C2248" s="237" t="s">
        <v>445</v>
      </c>
      <c r="D2248" s="280"/>
      <c r="E2248" s="281"/>
      <c r="F2248" s="281"/>
      <c r="G2248" s="628"/>
      <c r="H2248" s="628"/>
      <c r="I2248" s="281"/>
      <c r="J2248" s="281"/>
      <c r="K2248" s="628"/>
      <c r="L2248" s="628"/>
      <c r="M2248" s="281"/>
      <c r="N2248" s="281"/>
      <c r="O2248" s="628"/>
      <c r="P2248" s="628"/>
      <c r="Q2248" s="281"/>
      <c r="R2248" s="281"/>
      <c r="S2248" s="628"/>
      <c r="T2248" s="628"/>
      <c r="U2248" s="281"/>
      <c r="V2248" s="281"/>
      <c r="W2248" s="628"/>
      <c r="X2248" s="628"/>
      <c r="Y2248" s="281"/>
      <c r="Z2248" s="281"/>
      <c r="AA2248" s="628"/>
      <c r="AB2248" s="628"/>
      <c r="AC2248" s="281"/>
      <c r="AD2248" s="281"/>
      <c r="AE2248" s="60"/>
      <c r="AF2248" s="259"/>
      <c r="AG2248" s="375">
        <f t="shared" si="6138"/>
        <v>27</v>
      </c>
      <c r="AH2248" s="375"/>
      <c r="AI2248" s="375"/>
      <c r="AJ2248" s="388">
        <f t="shared" si="6081"/>
        <v>0</v>
      </c>
      <c r="AK2248" s="379">
        <f t="shared" si="6082"/>
        <v>0</v>
      </c>
      <c r="AL2248" s="380">
        <f t="shared" si="6083"/>
        <v>0</v>
      </c>
      <c r="AM2248" s="292">
        <f t="shared" si="6084"/>
        <v>0</v>
      </c>
      <c r="AN2248" s="388">
        <f t="shared" si="6085"/>
        <v>0</v>
      </c>
      <c r="AO2248" s="379">
        <f t="shared" si="6086"/>
        <v>0</v>
      </c>
      <c r="AP2248" s="380">
        <f t="shared" si="6087"/>
        <v>0</v>
      </c>
      <c r="AQ2248" s="292">
        <f t="shared" si="6088"/>
        <v>0</v>
      </c>
      <c r="AR2248" s="388">
        <f t="shared" si="6089"/>
        <v>0</v>
      </c>
      <c r="AS2248" s="379">
        <f t="shared" si="6090"/>
        <v>0</v>
      </c>
      <c r="AT2248" s="380">
        <f t="shared" si="6091"/>
        <v>0</v>
      </c>
      <c r="AU2248" s="292">
        <f t="shared" si="6092"/>
        <v>0</v>
      </c>
      <c r="AV2248" s="388">
        <f t="shared" si="6093"/>
        <v>0</v>
      </c>
      <c r="AW2248" s="379">
        <f t="shared" si="6094"/>
        <v>0</v>
      </c>
      <c r="AX2248" s="380">
        <f t="shared" si="6095"/>
        <v>0</v>
      </c>
      <c r="AY2248" s="292">
        <f t="shared" si="6096"/>
        <v>0</v>
      </c>
      <c r="AZ2248" s="388">
        <f t="shared" si="6097"/>
        <v>0</v>
      </c>
      <c r="BA2248" s="379">
        <f t="shared" si="6098"/>
        <v>0</v>
      </c>
      <c r="BB2248" s="380">
        <f t="shared" si="6099"/>
        <v>0</v>
      </c>
      <c r="BC2248" s="292">
        <f t="shared" si="6100"/>
        <v>0</v>
      </c>
      <c r="BD2248" s="388">
        <f t="shared" si="6101"/>
        <v>0</v>
      </c>
      <c r="BE2248" s="379">
        <f t="shared" si="6102"/>
        <v>0</v>
      </c>
      <c r="BF2248" s="380">
        <f t="shared" si="6103"/>
        <v>0</v>
      </c>
      <c r="BG2248" s="292">
        <f t="shared" si="6104"/>
        <v>0</v>
      </c>
      <c r="BH2248" s="388">
        <f t="shared" si="6105"/>
        <v>0</v>
      </c>
      <c r="BI2248" s="379">
        <f t="shared" si="6106"/>
        <v>0</v>
      </c>
      <c r="BJ2248" s="380">
        <f t="shared" si="6107"/>
        <v>0</v>
      </c>
      <c r="BK2248" s="292">
        <f t="shared" si="6108"/>
        <v>0</v>
      </c>
      <c r="CD2248" s="299" t="s">
        <v>1910</v>
      </c>
      <c r="CE2248" s="422">
        <f t="shared" ref="CE2248" si="6195">IF(CE2246="NA",COUNTIF(D2247:D2250,"NA"),COUNTIF(D2247:D2250,"NS"))</f>
        <v>0</v>
      </c>
      <c r="CF2248" s="422">
        <f t="shared" ref="CF2248" si="6196">IF(CF2246="NA",COUNTIF(E2247:E2250,"NA"),COUNTIF(E2247:E2250,"NS"))</f>
        <v>0</v>
      </c>
      <c r="CG2248" s="422">
        <f t="shared" ref="CG2248" si="6197">IF(CG2246="NA",COUNTIF(F2247:F2250,"NA"),COUNTIF(F2247:F2250,"NS"))</f>
        <v>0</v>
      </c>
      <c r="CH2248" s="422">
        <f t="shared" ref="CH2248" si="6198">IF(CH2246="NA",COUNTIF(G2247:G2250,"NA"),COUNTIF(G2247:G2250,"NS"))</f>
        <v>0</v>
      </c>
      <c r="CI2248" s="422">
        <f t="shared" ref="CI2248" si="6199">IF(CI2246="NA",COUNTIF(H2247:H2250,"NA"),COUNTIF(H2247:H2250,"NS"))</f>
        <v>0</v>
      </c>
      <c r="CJ2248" s="422">
        <f t="shared" ref="CJ2248" si="6200">IF(CJ2246="NA",COUNTIF(I2247:I2250,"NA"),COUNTIF(I2247:I2250,"NS"))</f>
        <v>0</v>
      </c>
      <c r="CK2248" s="422">
        <f t="shared" ref="CK2248" si="6201">IF(CK2246="NA",COUNTIF(J2247:J2250,"NA"),COUNTIF(J2247:J2250,"NS"))</f>
        <v>0</v>
      </c>
      <c r="CL2248" s="422">
        <f t="shared" ref="CL2248" si="6202">IF(CL2246="NA",COUNTIF(K2247:K2250,"NA"),COUNTIF(K2247:K2250,"NS"))</f>
        <v>0</v>
      </c>
      <c r="CM2248" s="422">
        <f t="shared" ref="CM2248" si="6203">IF(CM2246="NA",COUNTIF(L2247:L2250,"NA"),COUNTIF(L2247:L2250,"NS"))</f>
        <v>0</v>
      </c>
      <c r="CN2248" s="422">
        <f t="shared" ref="CN2248" si="6204">IF(CN2246="NA",COUNTIF(M2247:M2250,"NA"),COUNTIF(M2247:M2250,"NS"))</f>
        <v>0</v>
      </c>
      <c r="CO2248" s="422">
        <f t="shared" ref="CO2248" si="6205">IF(CO2246="NA",COUNTIF(N2247:N2250,"NA"),COUNTIF(N2247:N2250,"NS"))</f>
        <v>0</v>
      </c>
      <c r="CP2248" s="422">
        <f t="shared" ref="CP2248" si="6206">IF(CP2246="NA",COUNTIF(O2247:O2250,"NA"),COUNTIF(O2247:O2250,"NS"))</f>
        <v>0</v>
      </c>
      <c r="CQ2248" s="422">
        <f t="shared" ref="CQ2248" si="6207">IF(CQ2246="NA",COUNTIF(P2247:P2250,"NA"),COUNTIF(P2247:P2250,"NS"))</f>
        <v>0</v>
      </c>
      <c r="CR2248" s="422">
        <f t="shared" ref="CR2248" si="6208">IF(CR2246="NA",COUNTIF(Q2247:Q2250,"NA"),COUNTIF(Q2247:Q2250,"NS"))</f>
        <v>0</v>
      </c>
      <c r="CS2248" s="422">
        <f t="shared" ref="CS2248" si="6209">IF(CS2246="NA",COUNTIF(R2247:R2250,"NA"),COUNTIF(R2247:R2250,"NS"))</f>
        <v>0</v>
      </c>
      <c r="CT2248" s="422">
        <f t="shared" ref="CT2248" si="6210">IF(CT2246="NA",COUNTIF(S2247:S2250,"NA"),COUNTIF(S2247:S2250,"NS"))</f>
        <v>0</v>
      </c>
      <c r="CU2248" s="422">
        <f t="shared" ref="CU2248" si="6211">IF(CU2246="NA",COUNTIF(T2247:T2250,"NA"),COUNTIF(T2247:T2250,"NS"))</f>
        <v>0</v>
      </c>
      <c r="CV2248" s="422">
        <f t="shared" ref="CV2248" si="6212">IF(CV2246="NA",COUNTIF(U2247:U2250,"NA"),COUNTIF(U2247:U2250,"NS"))</f>
        <v>0</v>
      </c>
      <c r="CW2248" s="422">
        <f t="shared" ref="CW2248" si="6213">IF(CW2246="NA",COUNTIF(V2247:V2250,"NA"),COUNTIF(V2247:V2250,"NS"))</f>
        <v>0</v>
      </c>
      <c r="CX2248" s="422">
        <f t="shared" ref="CX2248" si="6214">IF(CX2246="NA",COUNTIF(W2247:W2250,"NA"),COUNTIF(W2247:W2250,"NS"))</f>
        <v>0</v>
      </c>
      <c r="CY2248" s="422">
        <f t="shared" ref="CY2248" si="6215">IF(CY2246="NA",COUNTIF(X2247:X2250,"NA"),COUNTIF(X2247:X2250,"NS"))</f>
        <v>0</v>
      </c>
      <c r="CZ2248" s="422">
        <f t="shared" ref="CZ2248" si="6216">IF(CZ2246="NA",COUNTIF(Y2247:Y2250,"NA"),COUNTIF(Y2247:Y2250,"NS"))</f>
        <v>0</v>
      </c>
      <c r="DA2248" s="422">
        <f t="shared" ref="DA2248" si="6217">IF(DA2246="NA",COUNTIF(Z2247:Z2250,"NA"),COUNTIF(Z2247:Z2250,"NS"))</f>
        <v>0</v>
      </c>
      <c r="DB2248" s="422">
        <f t="shared" ref="DB2248" si="6218">IF(DB2246="NA",COUNTIF(AA2247:AA2250,"NA"),COUNTIF(AA2247:AA2250,"NS"))</f>
        <v>0</v>
      </c>
      <c r="DC2248" s="422">
        <f t="shared" ref="DC2248" si="6219">IF(DC2246="NA",COUNTIF(AB2247:AB2250,"NA"),COUNTIF(AB2247:AB2250,"NS"))</f>
        <v>0</v>
      </c>
      <c r="DD2248" s="422">
        <f t="shared" ref="DD2248" si="6220">IF(DD2246="NA",COUNTIF(AC2247:AC2250,"NA"),COUNTIF(AC2247:AC2250,"NS"))</f>
        <v>0</v>
      </c>
      <c r="DE2248" s="422">
        <f t="shared" ref="DE2248" si="6221">IF(DE2246="NA",COUNTIF(AD2247:AD2250,"NA"),COUNTIF(AD2247:AD2250,"NS"))</f>
        <v>0</v>
      </c>
      <c r="DF2248" s="300"/>
      <c r="DG2248" s="300"/>
      <c r="DH2248" s="300"/>
      <c r="DJ2248" s="612"/>
      <c r="DK2248" s="613"/>
      <c r="DL2248" s="415"/>
      <c r="DM2248" s="416"/>
      <c r="DN2248" s="416"/>
      <c r="DO2248" s="416"/>
      <c r="DP2248" s="416"/>
      <c r="DQ2248" s="416"/>
      <c r="DR2248" s="416"/>
      <c r="DS2248" s="416"/>
      <c r="DT2248" s="416"/>
      <c r="DU2248" s="416"/>
      <c r="DV2248" s="416"/>
      <c r="DW2248" s="416"/>
      <c r="DX2248" s="416"/>
      <c r="DY2248" s="416"/>
      <c r="DZ2248" s="416"/>
      <c r="EA2248" s="416"/>
      <c r="EB2248" s="416"/>
      <c r="EC2248" s="416"/>
      <c r="ED2248" s="416"/>
      <c r="EE2248" s="416"/>
      <c r="EF2248" s="416"/>
      <c r="EG2248" s="416"/>
      <c r="EH2248" s="416"/>
      <c r="EI2248" s="416"/>
      <c r="EJ2248" s="416"/>
      <c r="EK2248" s="416"/>
      <c r="EL2248" s="416"/>
      <c r="EM2248" s="416"/>
      <c r="EN2248" s="416"/>
      <c r="EO2248" s="417"/>
      <c r="ET2248" s="375"/>
      <c r="EU2248" s="375"/>
      <c r="EV2248" s="375"/>
      <c r="FF2248" s="400"/>
      <c r="FG2248" s="400"/>
      <c r="FH2248" s="400"/>
      <c r="FV2248" s="375"/>
      <c r="FW2248" s="375"/>
      <c r="FX2248" s="375"/>
    </row>
    <row r="2249" spans="1:180" ht="38.25" customHeight="1" x14ac:dyDescent="0.25">
      <c r="A2249" s="152"/>
      <c r="B2249" s="152"/>
      <c r="C2249" s="237" t="s">
        <v>446</v>
      </c>
      <c r="D2249" s="280"/>
      <c r="E2249" s="281"/>
      <c r="F2249" s="281"/>
      <c r="G2249" s="628"/>
      <c r="H2249" s="628"/>
      <c r="I2249" s="281"/>
      <c r="J2249" s="281"/>
      <c r="K2249" s="628"/>
      <c r="L2249" s="628"/>
      <c r="M2249" s="281"/>
      <c r="N2249" s="281"/>
      <c r="O2249" s="628"/>
      <c r="P2249" s="628"/>
      <c r="Q2249" s="281"/>
      <c r="R2249" s="281"/>
      <c r="S2249" s="628"/>
      <c r="T2249" s="628"/>
      <c r="U2249" s="281"/>
      <c r="V2249" s="281"/>
      <c r="W2249" s="628"/>
      <c r="X2249" s="628"/>
      <c r="Y2249" s="281"/>
      <c r="Z2249" s="281"/>
      <c r="AA2249" s="628"/>
      <c r="AB2249" s="628"/>
      <c r="AC2249" s="281"/>
      <c r="AD2249" s="281"/>
      <c r="AE2249" s="60"/>
      <c r="AF2249" s="259"/>
      <c r="AG2249" s="375">
        <f t="shared" si="6138"/>
        <v>27</v>
      </c>
      <c r="AH2249" s="375"/>
      <c r="AI2249" s="375"/>
      <c r="AJ2249" s="388">
        <f t="shared" si="6081"/>
        <v>0</v>
      </c>
      <c r="AK2249" s="379">
        <f t="shared" si="6082"/>
        <v>0</v>
      </c>
      <c r="AL2249" s="380">
        <f t="shared" si="6083"/>
        <v>0</v>
      </c>
      <c r="AM2249" s="292">
        <f t="shared" si="6084"/>
        <v>0</v>
      </c>
      <c r="AN2249" s="388">
        <f t="shared" si="6085"/>
        <v>0</v>
      </c>
      <c r="AO2249" s="379">
        <f t="shared" si="6086"/>
        <v>0</v>
      </c>
      <c r="AP2249" s="380">
        <f t="shared" si="6087"/>
        <v>0</v>
      </c>
      <c r="AQ2249" s="292">
        <f t="shared" si="6088"/>
        <v>0</v>
      </c>
      <c r="AR2249" s="388">
        <f t="shared" si="6089"/>
        <v>0</v>
      </c>
      <c r="AS2249" s="379">
        <f t="shared" si="6090"/>
        <v>0</v>
      </c>
      <c r="AT2249" s="380">
        <f t="shared" si="6091"/>
        <v>0</v>
      </c>
      <c r="AU2249" s="292">
        <f t="shared" si="6092"/>
        <v>0</v>
      </c>
      <c r="AV2249" s="388">
        <f t="shared" si="6093"/>
        <v>0</v>
      </c>
      <c r="AW2249" s="379">
        <f t="shared" si="6094"/>
        <v>0</v>
      </c>
      <c r="AX2249" s="380">
        <f t="shared" si="6095"/>
        <v>0</v>
      </c>
      <c r="AY2249" s="292">
        <f t="shared" si="6096"/>
        <v>0</v>
      </c>
      <c r="AZ2249" s="388">
        <f t="shared" si="6097"/>
        <v>0</v>
      </c>
      <c r="BA2249" s="379">
        <f t="shared" si="6098"/>
        <v>0</v>
      </c>
      <c r="BB2249" s="380">
        <f t="shared" si="6099"/>
        <v>0</v>
      </c>
      <c r="BC2249" s="292">
        <f t="shared" si="6100"/>
        <v>0</v>
      </c>
      <c r="BD2249" s="388">
        <f t="shared" si="6101"/>
        <v>0</v>
      </c>
      <c r="BE2249" s="379">
        <f t="shared" si="6102"/>
        <v>0</v>
      </c>
      <c r="BF2249" s="380">
        <f t="shared" si="6103"/>
        <v>0</v>
      </c>
      <c r="BG2249" s="292">
        <f t="shared" si="6104"/>
        <v>0</v>
      </c>
      <c r="BH2249" s="388">
        <f t="shared" si="6105"/>
        <v>0</v>
      </c>
      <c r="BI2249" s="379">
        <f t="shared" si="6106"/>
        <v>0</v>
      </c>
      <c r="BJ2249" s="380">
        <f t="shared" si="6107"/>
        <v>0</v>
      </c>
      <c r="BK2249" s="292">
        <f t="shared" si="6108"/>
        <v>0</v>
      </c>
      <c r="CD2249" s="299" t="s">
        <v>1918</v>
      </c>
      <c r="CE2249" s="425">
        <f t="shared" ref="CE2249:DD2249" si="6222">IF(OR(AND(CE2246=0,CE2248&gt;0),AND(CE2246="NS",CE2247&gt;0),AND(CE2246="NS",CE2247=0,CE2248=0)),1,IF(OR(AND(CE2248&gt;=2,CE2247&lt;CE2246),AND(CE2246="NS",CE2247=0,CE2248&gt;0),OR(CE2246=CE2247,AND(CE2246="",CE2248=0,CE2247=0))),0,1))</f>
        <v>0</v>
      </c>
      <c r="CF2249" s="425">
        <f t="shared" si="6222"/>
        <v>0</v>
      </c>
      <c r="CG2249" s="425">
        <f t="shared" si="6222"/>
        <v>0</v>
      </c>
      <c r="CH2249" s="425">
        <f t="shared" si="6222"/>
        <v>0</v>
      </c>
      <c r="CI2249" s="425">
        <f t="shared" si="6222"/>
        <v>0</v>
      </c>
      <c r="CJ2249" s="425">
        <f t="shared" si="6222"/>
        <v>0</v>
      </c>
      <c r="CK2249" s="425">
        <f t="shared" si="6222"/>
        <v>0</v>
      </c>
      <c r="CL2249" s="425">
        <f t="shared" si="6222"/>
        <v>0</v>
      </c>
      <c r="CM2249" s="425">
        <f t="shared" si="6222"/>
        <v>0</v>
      </c>
      <c r="CN2249" s="425">
        <f t="shared" si="6222"/>
        <v>0</v>
      </c>
      <c r="CO2249" s="425">
        <f t="shared" si="6222"/>
        <v>0</v>
      </c>
      <c r="CP2249" s="425">
        <f t="shared" si="6222"/>
        <v>0</v>
      </c>
      <c r="CQ2249" s="425">
        <f t="shared" si="6222"/>
        <v>0</v>
      </c>
      <c r="CR2249" s="425">
        <f t="shared" si="6222"/>
        <v>0</v>
      </c>
      <c r="CS2249" s="425">
        <f t="shared" si="6222"/>
        <v>0</v>
      </c>
      <c r="CT2249" s="425">
        <f t="shared" si="6222"/>
        <v>0</v>
      </c>
      <c r="CU2249" s="425">
        <f t="shared" si="6222"/>
        <v>0</v>
      </c>
      <c r="CV2249" s="425">
        <f t="shared" si="6222"/>
        <v>0</v>
      </c>
      <c r="CW2249" s="425">
        <f t="shared" si="6222"/>
        <v>0</v>
      </c>
      <c r="CX2249" s="425">
        <f t="shared" si="6222"/>
        <v>0</v>
      </c>
      <c r="CY2249" s="425">
        <f t="shared" si="6222"/>
        <v>0</v>
      </c>
      <c r="CZ2249" s="425">
        <f t="shared" si="6222"/>
        <v>0</v>
      </c>
      <c r="DA2249" s="425">
        <f t="shared" si="6222"/>
        <v>0</v>
      </c>
      <c r="DB2249" s="425">
        <f t="shared" si="6222"/>
        <v>0</v>
      </c>
      <c r="DC2249" s="425">
        <f t="shared" si="6222"/>
        <v>0</v>
      </c>
      <c r="DD2249" s="425">
        <f t="shared" si="6222"/>
        <v>0</v>
      </c>
      <c r="DE2249" s="425">
        <f t="shared" ref="DE2249" si="6223">IF(OR(AND(DE2246=0,DE2248&gt;0),AND(DE2246="NS",DE2247&gt;0),AND(DE2246="NS",DE2247=0,DE2248=0)),1,IF(OR(AND(DE2248&gt;=2,DE2247&lt;DE2246),AND(DE2246="NS",DE2247=0,DE2248&gt;0),OR(DE2246=DE2247,AND(DE2246="",DE2248=0,DE2247=0))),0,1))</f>
        <v>0</v>
      </c>
      <c r="DF2249" s="302"/>
      <c r="DG2249" s="302"/>
      <c r="DH2249" s="302"/>
      <c r="DI2249" s="400">
        <f>SUM(CE2249:DH2249)</f>
        <v>0</v>
      </c>
      <c r="DJ2249" s="612"/>
      <c r="DK2249" s="613"/>
      <c r="DL2249" s="415"/>
      <c r="DM2249" s="416"/>
      <c r="DN2249" s="416"/>
      <c r="DO2249" s="416"/>
      <c r="DP2249" s="416"/>
      <c r="DQ2249" s="416"/>
      <c r="DR2249" s="416"/>
      <c r="DS2249" s="416"/>
      <c r="DT2249" s="416"/>
      <c r="DU2249" s="416"/>
      <c r="DV2249" s="416"/>
      <c r="DW2249" s="416"/>
      <c r="DX2249" s="416"/>
      <c r="DY2249" s="416"/>
      <c r="DZ2249" s="416"/>
      <c r="EA2249" s="416"/>
      <c r="EB2249" s="416"/>
      <c r="EC2249" s="416"/>
      <c r="ED2249" s="416"/>
      <c r="EE2249" s="416"/>
      <c r="EF2249" s="416"/>
      <c r="EG2249" s="416"/>
      <c r="EH2249" s="416"/>
      <c r="EI2249" s="416"/>
      <c r="EJ2249" s="416"/>
      <c r="EK2249" s="416"/>
      <c r="EL2249" s="416"/>
      <c r="EM2249" s="416"/>
      <c r="EN2249" s="416"/>
      <c r="EO2249" s="417"/>
      <c r="ET2249" s="375"/>
      <c r="EU2249" s="375"/>
      <c r="EV2249" s="375"/>
      <c r="FF2249" s="400"/>
      <c r="FG2249" s="400"/>
      <c r="FH2249" s="400"/>
      <c r="FV2249" s="375"/>
      <c r="FW2249" s="375"/>
      <c r="FX2249" s="375"/>
    </row>
    <row r="2250" spans="1:180" ht="38.25" customHeight="1" x14ac:dyDescent="0.25">
      <c r="A2250" s="152"/>
      <c r="B2250" s="152"/>
      <c r="C2250" s="237" t="s">
        <v>447</v>
      </c>
      <c r="D2250" s="280"/>
      <c r="E2250" s="281"/>
      <c r="F2250" s="281"/>
      <c r="G2250" s="628"/>
      <c r="H2250" s="628"/>
      <c r="I2250" s="281"/>
      <c r="J2250" s="281"/>
      <c r="K2250" s="628"/>
      <c r="L2250" s="628"/>
      <c r="M2250" s="281"/>
      <c r="N2250" s="281"/>
      <c r="O2250" s="628"/>
      <c r="P2250" s="628"/>
      <c r="Q2250" s="281"/>
      <c r="R2250" s="281"/>
      <c r="S2250" s="628"/>
      <c r="T2250" s="628"/>
      <c r="U2250" s="281"/>
      <c r="V2250" s="281"/>
      <c r="W2250" s="628"/>
      <c r="X2250" s="628"/>
      <c r="Y2250" s="281"/>
      <c r="Z2250" s="281"/>
      <c r="AA2250" s="628"/>
      <c r="AB2250" s="628"/>
      <c r="AC2250" s="281"/>
      <c r="AD2250" s="281"/>
      <c r="AE2250" s="60"/>
      <c r="AF2250" s="259"/>
      <c r="AG2250" s="375">
        <f t="shared" si="6138"/>
        <v>27</v>
      </c>
      <c r="AH2250" s="375"/>
      <c r="AI2250" s="375"/>
      <c r="AJ2250" s="388">
        <f t="shared" si="6081"/>
        <v>0</v>
      </c>
      <c r="AK2250" s="379">
        <f t="shared" si="6082"/>
        <v>0</v>
      </c>
      <c r="AL2250" s="380">
        <f t="shared" si="6083"/>
        <v>0</v>
      </c>
      <c r="AM2250" s="292">
        <f t="shared" si="6084"/>
        <v>0</v>
      </c>
      <c r="AN2250" s="388">
        <f t="shared" si="6085"/>
        <v>0</v>
      </c>
      <c r="AO2250" s="379">
        <f t="shared" si="6086"/>
        <v>0</v>
      </c>
      <c r="AP2250" s="380">
        <f t="shared" si="6087"/>
        <v>0</v>
      </c>
      <c r="AQ2250" s="292">
        <f t="shared" si="6088"/>
        <v>0</v>
      </c>
      <c r="AR2250" s="388">
        <f t="shared" si="6089"/>
        <v>0</v>
      </c>
      <c r="AS2250" s="379">
        <f t="shared" si="6090"/>
        <v>0</v>
      </c>
      <c r="AT2250" s="380">
        <f t="shared" si="6091"/>
        <v>0</v>
      </c>
      <c r="AU2250" s="292">
        <f t="shared" si="6092"/>
        <v>0</v>
      </c>
      <c r="AV2250" s="388">
        <f t="shared" si="6093"/>
        <v>0</v>
      </c>
      <c r="AW2250" s="379">
        <f t="shared" si="6094"/>
        <v>0</v>
      </c>
      <c r="AX2250" s="380">
        <f t="shared" si="6095"/>
        <v>0</v>
      </c>
      <c r="AY2250" s="292">
        <f t="shared" si="6096"/>
        <v>0</v>
      </c>
      <c r="AZ2250" s="388">
        <f t="shared" si="6097"/>
        <v>0</v>
      </c>
      <c r="BA2250" s="379">
        <f t="shared" si="6098"/>
        <v>0</v>
      </c>
      <c r="BB2250" s="380">
        <f t="shared" si="6099"/>
        <v>0</v>
      </c>
      <c r="BC2250" s="292">
        <f t="shared" si="6100"/>
        <v>0</v>
      </c>
      <c r="BD2250" s="388">
        <f t="shared" si="6101"/>
        <v>0</v>
      </c>
      <c r="BE2250" s="379">
        <f t="shared" si="6102"/>
        <v>0</v>
      </c>
      <c r="BF2250" s="380">
        <f t="shared" si="6103"/>
        <v>0</v>
      </c>
      <c r="BG2250" s="292">
        <f t="shared" si="6104"/>
        <v>0</v>
      </c>
      <c r="BH2250" s="388">
        <f t="shared" si="6105"/>
        <v>0</v>
      </c>
      <c r="BI2250" s="379">
        <f t="shared" si="6106"/>
        <v>0</v>
      </c>
      <c r="BJ2250" s="380">
        <f t="shared" si="6107"/>
        <v>0</v>
      </c>
      <c r="BK2250" s="292">
        <f t="shared" si="6108"/>
        <v>0</v>
      </c>
      <c r="CD2250" s="303"/>
      <c r="CE2250" s="311"/>
      <c r="CF2250" s="311"/>
      <c r="CG2250" s="311"/>
      <c r="CH2250" s="311"/>
      <c r="CI2250" s="311"/>
      <c r="CJ2250" s="311"/>
      <c r="CK2250" s="311"/>
      <c r="CL2250" s="311"/>
      <c r="CM2250" s="311"/>
      <c r="CN2250" s="311"/>
      <c r="CO2250" s="311"/>
      <c r="CP2250" s="311"/>
      <c r="CQ2250" s="311"/>
      <c r="CR2250" s="311"/>
      <c r="CS2250" s="311"/>
      <c r="CT2250" s="311"/>
      <c r="CU2250" s="311"/>
      <c r="CV2250" s="311"/>
      <c r="CW2250" s="311"/>
      <c r="CX2250" s="311"/>
      <c r="CY2250" s="311"/>
      <c r="CZ2250" s="311"/>
      <c r="DA2250" s="311"/>
      <c r="DB2250" s="311"/>
      <c r="DC2250" s="311"/>
      <c r="DD2250" s="311"/>
      <c r="DE2250" s="311"/>
      <c r="DF2250" s="305"/>
      <c r="DG2250" s="305"/>
      <c r="DH2250" s="305"/>
      <c r="DJ2250" s="612"/>
      <c r="DK2250" s="613"/>
      <c r="DL2250" s="415"/>
      <c r="DM2250" s="416"/>
      <c r="DN2250" s="416"/>
      <c r="DO2250" s="416"/>
      <c r="DP2250" s="416"/>
      <c r="DQ2250" s="416"/>
      <c r="DR2250" s="416"/>
      <c r="DS2250" s="416"/>
      <c r="DT2250" s="416"/>
      <c r="DU2250" s="416"/>
      <c r="DV2250" s="416"/>
      <c r="DW2250" s="416"/>
      <c r="DX2250" s="416"/>
      <c r="DY2250" s="416"/>
      <c r="DZ2250" s="416"/>
      <c r="EA2250" s="416"/>
      <c r="EB2250" s="416"/>
      <c r="EC2250" s="416"/>
      <c r="ED2250" s="416"/>
      <c r="EE2250" s="416"/>
      <c r="EF2250" s="416"/>
      <c r="EG2250" s="416"/>
      <c r="EH2250" s="416"/>
      <c r="EI2250" s="416"/>
      <c r="EJ2250" s="416"/>
      <c r="EK2250" s="416"/>
      <c r="EL2250" s="416"/>
      <c r="EM2250" s="416"/>
      <c r="EN2250" s="416"/>
      <c r="EO2250" s="417"/>
      <c r="ET2250" s="375"/>
      <c r="EU2250" s="375"/>
      <c r="EV2250" s="375"/>
      <c r="FF2250" s="400"/>
      <c r="FG2250" s="400"/>
      <c r="FH2250" s="400"/>
      <c r="FV2250" s="375"/>
      <c r="FW2250" s="375"/>
      <c r="FX2250" s="375"/>
    </row>
    <row r="2251" spans="1:180" ht="38.25" customHeight="1" x14ac:dyDescent="0.25">
      <c r="A2251" s="182"/>
      <c r="B2251" s="182"/>
      <c r="C2251" s="236" t="s">
        <v>448</v>
      </c>
      <c r="D2251" s="280"/>
      <c r="E2251" s="281"/>
      <c r="F2251" s="281"/>
      <c r="G2251" s="628"/>
      <c r="H2251" s="628"/>
      <c r="I2251" s="281"/>
      <c r="J2251" s="281"/>
      <c r="K2251" s="628"/>
      <c r="L2251" s="628"/>
      <c r="M2251" s="281"/>
      <c r="N2251" s="281"/>
      <c r="O2251" s="628"/>
      <c r="P2251" s="628"/>
      <c r="Q2251" s="281"/>
      <c r="R2251" s="281"/>
      <c r="S2251" s="628"/>
      <c r="T2251" s="628"/>
      <c r="U2251" s="281"/>
      <c r="V2251" s="281"/>
      <c r="W2251" s="628"/>
      <c r="X2251" s="628"/>
      <c r="Y2251" s="281"/>
      <c r="Z2251" s="281"/>
      <c r="AA2251" s="628"/>
      <c r="AB2251" s="628"/>
      <c r="AC2251" s="281"/>
      <c r="AD2251" s="281"/>
      <c r="AE2251" s="60"/>
      <c r="AF2251" s="259"/>
      <c r="AG2251" s="375">
        <f t="shared" si="6138"/>
        <v>27</v>
      </c>
      <c r="AH2251" s="375"/>
      <c r="AI2251" s="375"/>
      <c r="AJ2251" s="388">
        <f t="shared" si="6081"/>
        <v>0</v>
      </c>
      <c r="AK2251" s="379">
        <f t="shared" si="6082"/>
        <v>0</v>
      </c>
      <c r="AL2251" s="380">
        <f t="shared" si="6083"/>
        <v>0</v>
      </c>
      <c r="AM2251" s="292">
        <f t="shared" si="6084"/>
        <v>0</v>
      </c>
      <c r="AN2251" s="388">
        <f t="shared" si="6085"/>
        <v>0</v>
      </c>
      <c r="AO2251" s="379">
        <f t="shared" si="6086"/>
        <v>0</v>
      </c>
      <c r="AP2251" s="380">
        <f t="shared" si="6087"/>
        <v>0</v>
      </c>
      <c r="AQ2251" s="292">
        <f t="shared" si="6088"/>
        <v>0</v>
      </c>
      <c r="AR2251" s="388">
        <f t="shared" si="6089"/>
        <v>0</v>
      </c>
      <c r="AS2251" s="379">
        <f t="shared" si="6090"/>
        <v>0</v>
      </c>
      <c r="AT2251" s="380">
        <f t="shared" si="6091"/>
        <v>0</v>
      </c>
      <c r="AU2251" s="292">
        <f t="shared" si="6092"/>
        <v>0</v>
      </c>
      <c r="AV2251" s="388">
        <f t="shared" si="6093"/>
        <v>0</v>
      </c>
      <c r="AW2251" s="379">
        <f t="shared" si="6094"/>
        <v>0</v>
      </c>
      <c r="AX2251" s="380">
        <f t="shared" si="6095"/>
        <v>0</v>
      </c>
      <c r="AY2251" s="292">
        <f t="shared" si="6096"/>
        <v>0</v>
      </c>
      <c r="AZ2251" s="388">
        <f t="shared" si="6097"/>
        <v>0</v>
      </c>
      <c r="BA2251" s="379">
        <f t="shared" si="6098"/>
        <v>0</v>
      </c>
      <c r="BB2251" s="380">
        <f t="shared" si="6099"/>
        <v>0</v>
      </c>
      <c r="BC2251" s="292">
        <f t="shared" si="6100"/>
        <v>0</v>
      </c>
      <c r="BD2251" s="388">
        <f t="shared" si="6101"/>
        <v>0</v>
      </c>
      <c r="BE2251" s="379">
        <f t="shared" si="6102"/>
        <v>0</v>
      </c>
      <c r="BF2251" s="380">
        <f t="shared" si="6103"/>
        <v>0</v>
      </c>
      <c r="BG2251" s="292">
        <f t="shared" si="6104"/>
        <v>0</v>
      </c>
      <c r="BH2251" s="388">
        <f t="shared" si="6105"/>
        <v>0</v>
      </c>
      <c r="BI2251" s="379">
        <f t="shared" si="6106"/>
        <v>0</v>
      </c>
      <c r="BJ2251" s="380">
        <f t="shared" si="6107"/>
        <v>0</v>
      </c>
      <c r="BK2251" s="292">
        <f t="shared" si="6108"/>
        <v>0</v>
      </c>
      <c r="CD2251" s="303"/>
      <c r="CE2251" s="311"/>
      <c r="CF2251" s="311"/>
      <c r="CG2251" s="311"/>
      <c r="CH2251" s="311"/>
      <c r="CI2251" s="311"/>
      <c r="CJ2251" s="311"/>
      <c r="CK2251" s="311"/>
      <c r="CL2251" s="311"/>
      <c r="CM2251" s="311"/>
      <c r="CN2251" s="311"/>
      <c r="CO2251" s="311"/>
      <c r="CP2251" s="311"/>
      <c r="CQ2251" s="311"/>
      <c r="CR2251" s="311"/>
      <c r="CS2251" s="311"/>
      <c r="CT2251" s="311"/>
      <c r="CU2251" s="311"/>
      <c r="CV2251" s="311"/>
      <c r="CW2251" s="311"/>
      <c r="CX2251" s="311"/>
      <c r="CY2251" s="311"/>
      <c r="CZ2251" s="311"/>
      <c r="DA2251" s="311"/>
      <c r="DB2251" s="311"/>
      <c r="DC2251" s="311"/>
      <c r="DD2251" s="311"/>
      <c r="DE2251" s="311"/>
      <c r="DF2251" s="305"/>
      <c r="DG2251" s="305"/>
      <c r="DH2251" s="305"/>
      <c r="DJ2251" s="610"/>
      <c r="DK2251" s="611"/>
      <c r="DL2251" s="415"/>
      <c r="DM2251" s="416"/>
      <c r="DN2251" s="416"/>
      <c r="DO2251" s="416"/>
      <c r="DP2251" s="416"/>
      <c r="DQ2251" s="416"/>
      <c r="DR2251" s="416"/>
      <c r="DS2251" s="416"/>
      <c r="DT2251" s="416"/>
      <c r="DU2251" s="416"/>
      <c r="DV2251" s="416"/>
      <c r="DW2251" s="416"/>
      <c r="DX2251" s="416"/>
      <c r="DY2251" s="416"/>
      <c r="DZ2251" s="416"/>
      <c r="EA2251" s="416"/>
      <c r="EB2251" s="416"/>
      <c r="EC2251" s="416"/>
      <c r="ED2251" s="416"/>
      <c r="EE2251" s="416"/>
      <c r="EF2251" s="416"/>
      <c r="EG2251" s="416"/>
      <c r="EH2251" s="416"/>
      <c r="EI2251" s="416"/>
      <c r="EJ2251" s="416"/>
      <c r="EK2251" s="416"/>
      <c r="EL2251" s="416"/>
      <c r="EM2251" s="416"/>
      <c r="EN2251" s="416"/>
      <c r="EO2251" s="417"/>
      <c r="ET2251" s="375"/>
      <c r="EU2251" s="375"/>
      <c r="EV2251" s="375"/>
      <c r="FF2251" s="400"/>
      <c r="FG2251" s="400"/>
      <c r="FH2251" s="400"/>
      <c r="FV2251" s="375"/>
      <c r="FW2251" s="375"/>
      <c r="FX2251" s="375"/>
    </row>
    <row r="2252" spans="1:180" ht="38.25" customHeight="1" x14ac:dyDescent="0.25">
      <c r="A2252" s="182"/>
      <c r="B2252" s="182"/>
      <c r="C2252" s="236" t="s">
        <v>450</v>
      </c>
      <c r="D2252" s="280"/>
      <c r="E2252" s="281"/>
      <c r="F2252" s="281"/>
      <c r="G2252" s="628"/>
      <c r="H2252" s="628"/>
      <c r="I2252" s="281"/>
      <c r="J2252" s="281"/>
      <c r="K2252" s="628"/>
      <c r="L2252" s="628"/>
      <c r="M2252" s="281"/>
      <c r="N2252" s="281"/>
      <c r="O2252" s="628"/>
      <c r="P2252" s="628"/>
      <c r="Q2252" s="281"/>
      <c r="R2252" s="281"/>
      <c r="S2252" s="628"/>
      <c r="T2252" s="628"/>
      <c r="U2252" s="281"/>
      <c r="V2252" s="281"/>
      <c r="W2252" s="628"/>
      <c r="X2252" s="628"/>
      <c r="Y2252" s="281"/>
      <c r="Z2252" s="281"/>
      <c r="AA2252" s="628"/>
      <c r="AB2252" s="628"/>
      <c r="AC2252" s="281"/>
      <c r="AD2252" s="281"/>
      <c r="AE2252" s="60"/>
      <c r="AF2252" s="259"/>
      <c r="AG2252" s="375">
        <f t="shared" si="6138"/>
        <v>27</v>
      </c>
      <c r="AH2252" s="375"/>
      <c r="AI2252" s="375"/>
      <c r="AJ2252" s="388">
        <f t="shared" si="6081"/>
        <v>0</v>
      </c>
      <c r="AK2252" s="379">
        <f t="shared" si="6082"/>
        <v>0</v>
      </c>
      <c r="AL2252" s="380">
        <f t="shared" si="6083"/>
        <v>0</v>
      </c>
      <c r="AM2252" s="292">
        <f t="shared" si="6084"/>
        <v>0</v>
      </c>
      <c r="AN2252" s="388">
        <f t="shared" si="6085"/>
        <v>0</v>
      </c>
      <c r="AO2252" s="379">
        <f t="shared" si="6086"/>
        <v>0</v>
      </c>
      <c r="AP2252" s="380">
        <f t="shared" si="6087"/>
        <v>0</v>
      </c>
      <c r="AQ2252" s="292">
        <f t="shared" si="6088"/>
        <v>0</v>
      </c>
      <c r="AR2252" s="388">
        <f t="shared" si="6089"/>
        <v>0</v>
      </c>
      <c r="AS2252" s="379">
        <f t="shared" si="6090"/>
        <v>0</v>
      </c>
      <c r="AT2252" s="380">
        <f t="shared" si="6091"/>
        <v>0</v>
      </c>
      <c r="AU2252" s="292">
        <f t="shared" si="6092"/>
        <v>0</v>
      </c>
      <c r="AV2252" s="388">
        <f t="shared" si="6093"/>
        <v>0</v>
      </c>
      <c r="AW2252" s="379">
        <f t="shared" si="6094"/>
        <v>0</v>
      </c>
      <c r="AX2252" s="380">
        <f t="shared" si="6095"/>
        <v>0</v>
      </c>
      <c r="AY2252" s="292">
        <f t="shared" si="6096"/>
        <v>0</v>
      </c>
      <c r="AZ2252" s="388">
        <f t="shared" si="6097"/>
        <v>0</v>
      </c>
      <c r="BA2252" s="379">
        <f t="shared" si="6098"/>
        <v>0</v>
      </c>
      <c r="BB2252" s="380">
        <f t="shared" si="6099"/>
        <v>0</v>
      </c>
      <c r="BC2252" s="292">
        <f t="shared" si="6100"/>
        <v>0</v>
      </c>
      <c r="BD2252" s="388">
        <f t="shared" si="6101"/>
        <v>0</v>
      </c>
      <c r="BE2252" s="379">
        <f t="shared" si="6102"/>
        <v>0</v>
      </c>
      <c r="BF2252" s="380">
        <f t="shared" si="6103"/>
        <v>0</v>
      </c>
      <c r="BG2252" s="292">
        <f t="shared" si="6104"/>
        <v>0</v>
      </c>
      <c r="BH2252" s="388">
        <f t="shared" si="6105"/>
        <v>0</v>
      </c>
      <c r="BI2252" s="379">
        <f t="shared" si="6106"/>
        <v>0</v>
      </c>
      <c r="BJ2252" s="380">
        <f t="shared" si="6107"/>
        <v>0</v>
      </c>
      <c r="BK2252" s="292">
        <f t="shared" si="6108"/>
        <v>0</v>
      </c>
      <c r="CD2252" s="303"/>
      <c r="CE2252" s="307"/>
      <c r="CF2252" s="307"/>
      <c r="CG2252" s="307"/>
      <c r="CH2252" s="307"/>
      <c r="CI2252" s="307"/>
      <c r="CJ2252" s="307"/>
      <c r="CK2252" s="307"/>
      <c r="CL2252" s="307"/>
      <c r="CM2252" s="307"/>
      <c r="CN2252" s="307"/>
      <c r="CO2252" s="307"/>
      <c r="CP2252" s="307"/>
      <c r="CQ2252" s="307"/>
      <c r="CR2252" s="307"/>
      <c r="CS2252" s="307"/>
      <c r="CT2252" s="307"/>
      <c r="CU2252" s="307"/>
      <c r="CV2252" s="307"/>
      <c r="CW2252" s="307"/>
      <c r="CX2252" s="307"/>
      <c r="CY2252" s="307"/>
      <c r="CZ2252" s="307"/>
      <c r="DA2252" s="307"/>
      <c r="DB2252" s="307"/>
      <c r="DC2252" s="307"/>
      <c r="DD2252" s="307"/>
      <c r="DE2252" s="307"/>
      <c r="DF2252" s="307"/>
      <c r="DG2252" s="307"/>
      <c r="DH2252" s="307"/>
      <c r="DJ2252" s="610"/>
      <c r="DK2252" s="611"/>
      <c r="DL2252" s="415"/>
      <c r="DM2252" s="416"/>
      <c r="DN2252" s="416"/>
      <c r="DO2252" s="416"/>
      <c r="DP2252" s="416"/>
      <c r="DQ2252" s="416"/>
      <c r="DR2252" s="416"/>
      <c r="DS2252" s="416"/>
      <c r="DT2252" s="416"/>
      <c r="DU2252" s="416"/>
      <c r="DV2252" s="416"/>
      <c r="DW2252" s="416"/>
      <c r="DX2252" s="416"/>
      <c r="DY2252" s="416"/>
      <c r="DZ2252" s="416"/>
      <c r="EA2252" s="416"/>
      <c r="EB2252" s="416"/>
      <c r="EC2252" s="416"/>
      <c r="ED2252" s="416"/>
      <c r="EE2252" s="416"/>
      <c r="EF2252" s="416"/>
      <c r="EG2252" s="416"/>
      <c r="EH2252" s="416"/>
      <c r="EI2252" s="416"/>
      <c r="EJ2252" s="416"/>
      <c r="EK2252" s="416"/>
      <c r="EL2252" s="416"/>
      <c r="EM2252" s="416"/>
      <c r="EN2252" s="416"/>
      <c r="EO2252" s="417"/>
      <c r="ET2252" s="375"/>
      <c r="EU2252" s="375"/>
      <c r="EV2252" s="375"/>
      <c r="FF2252" s="400"/>
      <c r="FG2252" s="400"/>
      <c r="FH2252" s="400"/>
      <c r="FV2252" s="375"/>
      <c r="FW2252" s="375"/>
      <c r="FX2252" s="375"/>
    </row>
    <row r="2253" spans="1:180" ht="38.25" customHeight="1" x14ac:dyDescent="0.25">
      <c r="A2253" s="182"/>
      <c r="B2253" s="182"/>
      <c r="C2253" s="236" t="s">
        <v>452</v>
      </c>
      <c r="D2253" s="280"/>
      <c r="E2253" s="281"/>
      <c r="F2253" s="281"/>
      <c r="G2253" s="628"/>
      <c r="H2253" s="628"/>
      <c r="I2253" s="281"/>
      <c r="J2253" s="281"/>
      <c r="K2253" s="628"/>
      <c r="L2253" s="628"/>
      <c r="M2253" s="281"/>
      <c r="N2253" s="281"/>
      <c r="O2253" s="628"/>
      <c r="P2253" s="628"/>
      <c r="Q2253" s="281"/>
      <c r="R2253" s="281"/>
      <c r="S2253" s="628"/>
      <c r="T2253" s="628"/>
      <c r="U2253" s="281"/>
      <c r="V2253" s="281"/>
      <c r="W2253" s="628"/>
      <c r="X2253" s="628"/>
      <c r="Y2253" s="281"/>
      <c r="Z2253" s="281"/>
      <c r="AA2253" s="628"/>
      <c r="AB2253" s="628"/>
      <c r="AC2253" s="281"/>
      <c r="AD2253" s="281"/>
      <c r="AE2253" s="60"/>
      <c r="AF2253" s="259"/>
      <c r="AG2253" s="375">
        <f t="shared" si="6138"/>
        <v>27</v>
      </c>
      <c r="AH2253" s="375"/>
      <c r="AI2253" s="375"/>
      <c r="AJ2253" s="388">
        <f t="shared" si="6081"/>
        <v>0</v>
      </c>
      <c r="AK2253" s="379">
        <f t="shared" si="6082"/>
        <v>0</v>
      </c>
      <c r="AL2253" s="380">
        <f t="shared" si="6083"/>
        <v>0</v>
      </c>
      <c r="AM2253" s="292">
        <f t="shared" si="6084"/>
        <v>0</v>
      </c>
      <c r="AN2253" s="388">
        <f t="shared" si="6085"/>
        <v>0</v>
      </c>
      <c r="AO2253" s="379">
        <f t="shared" si="6086"/>
        <v>0</v>
      </c>
      <c r="AP2253" s="380">
        <f t="shared" si="6087"/>
        <v>0</v>
      </c>
      <c r="AQ2253" s="292">
        <f t="shared" si="6088"/>
        <v>0</v>
      </c>
      <c r="AR2253" s="388">
        <f t="shared" si="6089"/>
        <v>0</v>
      </c>
      <c r="AS2253" s="379">
        <f t="shared" si="6090"/>
        <v>0</v>
      </c>
      <c r="AT2253" s="380">
        <f t="shared" si="6091"/>
        <v>0</v>
      </c>
      <c r="AU2253" s="292">
        <f t="shared" si="6092"/>
        <v>0</v>
      </c>
      <c r="AV2253" s="388">
        <f t="shared" si="6093"/>
        <v>0</v>
      </c>
      <c r="AW2253" s="379">
        <f t="shared" si="6094"/>
        <v>0</v>
      </c>
      <c r="AX2253" s="380">
        <f t="shared" si="6095"/>
        <v>0</v>
      </c>
      <c r="AY2253" s="292">
        <f t="shared" si="6096"/>
        <v>0</v>
      </c>
      <c r="AZ2253" s="388">
        <f t="shared" si="6097"/>
        <v>0</v>
      </c>
      <c r="BA2253" s="379">
        <f t="shared" si="6098"/>
        <v>0</v>
      </c>
      <c r="BB2253" s="380">
        <f t="shared" si="6099"/>
        <v>0</v>
      </c>
      <c r="BC2253" s="292">
        <f t="shared" si="6100"/>
        <v>0</v>
      </c>
      <c r="BD2253" s="388">
        <f t="shared" si="6101"/>
        <v>0</v>
      </c>
      <c r="BE2253" s="379">
        <f t="shared" si="6102"/>
        <v>0</v>
      </c>
      <c r="BF2253" s="380">
        <f t="shared" si="6103"/>
        <v>0</v>
      </c>
      <c r="BG2253" s="292">
        <f t="shared" si="6104"/>
        <v>0</v>
      </c>
      <c r="BH2253" s="388">
        <f t="shared" si="6105"/>
        <v>0</v>
      </c>
      <c r="BI2253" s="379">
        <f t="shared" si="6106"/>
        <v>0</v>
      </c>
      <c r="BJ2253" s="380">
        <f t="shared" si="6107"/>
        <v>0</v>
      </c>
      <c r="BK2253" s="292">
        <f t="shared" si="6108"/>
        <v>0</v>
      </c>
      <c r="CD2253" s="303"/>
      <c r="CE2253" s="311"/>
      <c r="CF2253" s="311"/>
      <c r="CG2253" s="311"/>
      <c r="CH2253" s="311"/>
      <c r="CI2253" s="311"/>
      <c r="CJ2253" s="311"/>
      <c r="CK2253" s="311"/>
      <c r="CL2253" s="311"/>
      <c r="CM2253" s="311"/>
      <c r="CN2253" s="311"/>
      <c r="CO2253" s="311"/>
      <c r="CP2253" s="311"/>
      <c r="CQ2253" s="311"/>
      <c r="CR2253" s="311"/>
      <c r="CS2253" s="311"/>
      <c r="CT2253" s="311"/>
      <c r="CU2253" s="311"/>
      <c r="CV2253" s="311"/>
      <c r="CW2253" s="311"/>
      <c r="CX2253" s="311"/>
      <c r="CY2253" s="311"/>
      <c r="CZ2253" s="311"/>
      <c r="DA2253" s="311"/>
      <c r="DB2253" s="311"/>
      <c r="DC2253" s="311"/>
      <c r="DD2253" s="311"/>
      <c r="DE2253" s="311"/>
      <c r="DF2253" s="305"/>
      <c r="DG2253" s="305"/>
      <c r="DH2253" s="305"/>
      <c r="DJ2253" s="610"/>
      <c r="DK2253" s="611"/>
      <c r="DL2253" s="415"/>
      <c r="DM2253" s="416"/>
      <c r="DN2253" s="416"/>
      <c r="DO2253" s="416"/>
      <c r="DP2253" s="416"/>
      <c r="DQ2253" s="416"/>
      <c r="DR2253" s="416"/>
      <c r="DS2253" s="416"/>
      <c r="DT2253" s="416"/>
      <c r="DU2253" s="416"/>
      <c r="DV2253" s="416"/>
      <c r="DW2253" s="416"/>
      <c r="DX2253" s="416"/>
      <c r="DY2253" s="416"/>
      <c r="DZ2253" s="416"/>
      <c r="EA2253" s="416"/>
      <c r="EB2253" s="416"/>
      <c r="EC2253" s="416"/>
      <c r="ED2253" s="416"/>
      <c r="EE2253" s="416"/>
      <c r="EF2253" s="416"/>
      <c r="EG2253" s="416"/>
      <c r="EH2253" s="416"/>
      <c r="EI2253" s="416"/>
      <c r="EJ2253" s="416"/>
      <c r="EK2253" s="416"/>
      <c r="EL2253" s="416"/>
      <c r="EM2253" s="416"/>
      <c r="EN2253" s="416"/>
      <c r="EO2253" s="417"/>
      <c r="ET2253" s="375"/>
      <c r="EU2253" s="375"/>
      <c r="EV2253" s="375"/>
      <c r="FF2253" s="400"/>
      <c r="FG2253" s="400"/>
      <c r="FH2253" s="400"/>
      <c r="FV2253" s="375"/>
      <c r="FW2253" s="375"/>
      <c r="FX2253" s="375"/>
    </row>
    <row r="2254" spans="1:180" ht="38.25" customHeight="1" x14ac:dyDescent="0.25">
      <c r="A2254" s="182"/>
      <c r="B2254" s="182"/>
      <c r="C2254" s="236" t="s">
        <v>454</v>
      </c>
      <c r="D2254" s="280"/>
      <c r="E2254" s="281"/>
      <c r="F2254" s="281"/>
      <c r="G2254" s="628"/>
      <c r="H2254" s="628"/>
      <c r="I2254" s="281"/>
      <c r="J2254" s="281"/>
      <c r="K2254" s="628"/>
      <c r="L2254" s="628"/>
      <c r="M2254" s="281"/>
      <c r="N2254" s="281"/>
      <c r="O2254" s="628"/>
      <c r="P2254" s="628"/>
      <c r="Q2254" s="281"/>
      <c r="R2254" s="281"/>
      <c r="S2254" s="628"/>
      <c r="T2254" s="628"/>
      <c r="U2254" s="281"/>
      <c r="V2254" s="281"/>
      <c r="W2254" s="628"/>
      <c r="X2254" s="628"/>
      <c r="Y2254" s="281"/>
      <c r="Z2254" s="281"/>
      <c r="AA2254" s="628"/>
      <c r="AB2254" s="628"/>
      <c r="AC2254" s="281"/>
      <c r="AD2254" s="281"/>
      <c r="AE2254" s="60"/>
      <c r="AF2254" s="259"/>
      <c r="AG2254" s="375">
        <f t="shared" si="6138"/>
        <v>27</v>
      </c>
      <c r="AH2254" s="375"/>
      <c r="AI2254" s="375"/>
      <c r="AJ2254" s="388">
        <f t="shared" si="6081"/>
        <v>0</v>
      </c>
      <c r="AK2254" s="379">
        <f t="shared" si="6082"/>
        <v>0</v>
      </c>
      <c r="AL2254" s="380">
        <f t="shared" si="6083"/>
        <v>0</v>
      </c>
      <c r="AM2254" s="292">
        <f t="shared" si="6084"/>
        <v>0</v>
      </c>
      <c r="AN2254" s="388">
        <f t="shared" si="6085"/>
        <v>0</v>
      </c>
      <c r="AO2254" s="379">
        <f t="shared" si="6086"/>
        <v>0</v>
      </c>
      <c r="AP2254" s="380">
        <f t="shared" si="6087"/>
        <v>0</v>
      </c>
      <c r="AQ2254" s="292">
        <f t="shared" si="6088"/>
        <v>0</v>
      </c>
      <c r="AR2254" s="388">
        <f t="shared" si="6089"/>
        <v>0</v>
      </c>
      <c r="AS2254" s="379">
        <f t="shared" si="6090"/>
        <v>0</v>
      </c>
      <c r="AT2254" s="380">
        <f t="shared" si="6091"/>
        <v>0</v>
      </c>
      <c r="AU2254" s="292">
        <f t="shared" si="6092"/>
        <v>0</v>
      </c>
      <c r="AV2254" s="388">
        <f t="shared" si="6093"/>
        <v>0</v>
      </c>
      <c r="AW2254" s="379">
        <f t="shared" si="6094"/>
        <v>0</v>
      </c>
      <c r="AX2254" s="380">
        <f t="shared" si="6095"/>
        <v>0</v>
      </c>
      <c r="AY2254" s="292">
        <f t="shared" si="6096"/>
        <v>0</v>
      </c>
      <c r="AZ2254" s="388">
        <f t="shared" si="6097"/>
        <v>0</v>
      </c>
      <c r="BA2254" s="379">
        <f t="shared" si="6098"/>
        <v>0</v>
      </c>
      <c r="BB2254" s="380">
        <f t="shared" si="6099"/>
        <v>0</v>
      </c>
      <c r="BC2254" s="292">
        <f t="shared" si="6100"/>
        <v>0</v>
      </c>
      <c r="BD2254" s="388">
        <f t="shared" si="6101"/>
        <v>0</v>
      </c>
      <c r="BE2254" s="379">
        <f t="shared" si="6102"/>
        <v>0</v>
      </c>
      <c r="BF2254" s="380">
        <f t="shared" si="6103"/>
        <v>0</v>
      </c>
      <c r="BG2254" s="292">
        <f t="shared" si="6104"/>
        <v>0</v>
      </c>
      <c r="BH2254" s="388">
        <f t="shared" si="6105"/>
        <v>0</v>
      </c>
      <c r="BI2254" s="379">
        <f t="shared" si="6106"/>
        <v>0</v>
      </c>
      <c r="BJ2254" s="380">
        <f t="shared" si="6107"/>
        <v>0</v>
      </c>
      <c r="BK2254" s="292">
        <f t="shared" si="6108"/>
        <v>0</v>
      </c>
      <c r="CD2254" s="303"/>
      <c r="CE2254" s="311"/>
      <c r="CF2254" s="311"/>
      <c r="CG2254" s="311"/>
      <c r="CH2254" s="311"/>
      <c r="CI2254" s="311"/>
      <c r="CJ2254" s="311"/>
      <c r="CK2254" s="311"/>
      <c r="CL2254" s="311"/>
      <c r="CM2254" s="311"/>
      <c r="CN2254" s="311"/>
      <c r="CO2254" s="311"/>
      <c r="CP2254" s="311"/>
      <c r="CQ2254" s="311"/>
      <c r="CR2254" s="311"/>
      <c r="CS2254" s="311"/>
      <c r="CT2254" s="311"/>
      <c r="CU2254" s="311"/>
      <c r="CV2254" s="311"/>
      <c r="CW2254" s="311"/>
      <c r="CX2254" s="311"/>
      <c r="CY2254" s="311"/>
      <c r="CZ2254" s="311"/>
      <c r="DA2254" s="311"/>
      <c r="DB2254" s="311"/>
      <c r="DC2254" s="311"/>
      <c r="DD2254" s="311"/>
      <c r="DE2254" s="311"/>
      <c r="DF2254" s="305"/>
      <c r="DG2254" s="305"/>
      <c r="DH2254" s="305"/>
      <c r="DJ2254" s="614" t="s">
        <v>454</v>
      </c>
      <c r="DK2254" s="615"/>
      <c r="DL2254" s="418" t="s">
        <v>1909</v>
      </c>
      <c r="DM2254" s="419"/>
      <c r="DN2254" s="419"/>
      <c r="DO2254" s="419">
        <f t="shared" ref="DO2254:EO2254" si="6224">D2254</f>
        <v>0</v>
      </c>
      <c r="DP2254" s="419">
        <f t="shared" si="6224"/>
        <v>0</v>
      </c>
      <c r="DQ2254" s="419">
        <f t="shared" si="6224"/>
        <v>0</v>
      </c>
      <c r="DR2254" s="419">
        <f t="shared" si="6224"/>
        <v>0</v>
      </c>
      <c r="DS2254" s="419">
        <f t="shared" si="6224"/>
        <v>0</v>
      </c>
      <c r="DT2254" s="419">
        <f t="shared" si="6224"/>
        <v>0</v>
      </c>
      <c r="DU2254" s="419">
        <f t="shared" si="6224"/>
        <v>0</v>
      </c>
      <c r="DV2254" s="419">
        <f t="shared" si="6224"/>
        <v>0</v>
      </c>
      <c r="DW2254" s="419">
        <f t="shared" si="6224"/>
        <v>0</v>
      </c>
      <c r="DX2254" s="419">
        <f t="shared" si="6224"/>
        <v>0</v>
      </c>
      <c r="DY2254" s="419">
        <f t="shared" si="6224"/>
        <v>0</v>
      </c>
      <c r="DZ2254" s="419">
        <f t="shared" si="6224"/>
        <v>0</v>
      </c>
      <c r="EA2254" s="419">
        <f t="shared" si="6224"/>
        <v>0</v>
      </c>
      <c r="EB2254" s="419">
        <f t="shared" si="6224"/>
        <v>0</v>
      </c>
      <c r="EC2254" s="419">
        <f t="shared" si="6224"/>
        <v>0</v>
      </c>
      <c r="ED2254" s="419">
        <f t="shared" si="6224"/>
        <v>0</v>
      </c>
      <c r="EE2254" s="419">
        <f t="shared" si="6224"/>
        <v>0</v>
      </c>
      <c r="EF2254" s="419">
        <f t="shared" si="6224"/>
        <v>0</v>
      </c>
      <c r="EG2254" s="419">
        <f t="shared" si="6224"/>
        <v>0</v>
      </c>
      <c r="EH2254" s="419">
        <f t="shared" si="6224"/>
        <v>0</v>
      </c>
      <c r="EI2254" s="419">
        <f t="shared" si="6224"/>
        <v>0</v>
      </c>
      <c r="EJ2254" s="419">
        <f t="shared" si="6224"/>
        <v>0</v>
      </c>
      <c r="EK2254" s="419">
        <f t="shared" si="6224"/>
        <v>0</v>
      </c>
      <c r="EL2254" s="419">
        <f t="shared" si="6224"/>
        <v>0</v>
      </c>
      <c r="EM2254" s="419">
        <f t="shared" si="6224"/>
        <v>0</v>
      </c>
      <c r="EN2254" s="419">
        <f t="shared" si="6224"/>
        <v>0</v>
      </c>
      <c r="EO2254" s="420">
        <f t="shared" si="6224"/>
        <v>0</v>
      </c>
      <c r="ET2254" s="375"/>
      <c r="EU2254" s="375"/>
      <c r="EV2254" s="375"/>
      <c r="FF2254" s="400"/>
      <c r="FG2254" s="400"/>
      <c r="FH2254" s="400"/>
      <c r="FV2254" s="375"/>
      <c r="FW2254" s="375"/>
      <c r="FX2254" s="375"/>
    </row>
    <row r="2255" spans="1:180" ht="38.25" customHeight="1" x14ac:dyDescent="0.25">
      <c r="A2255" s="182"/>
      <c r="B2255" s="182"/>
      <c r="C2255" s="236" t="s">
        <v>456</v>
      </c>
      <c r="D2255" s="280"/>
      <c r="E2255" s="281"/>
      <c r="F2255" s="281"/>
      <c r="G2255" s="628"/>
      <c r="H2255" s="628"/>
      <c r="I2255" s="281"/>
      <c r="J2255" s="281"/>
      <c r="K2255" s="628"/>
      <c r="L2255" s="628"/>
      <c r="M2255" s="281"/>
      <c r="N2255" s="281"/>
      <c r="O2255" s="628"/>
      <c r="P2255" s="628"/>
      <c r="Q2255" s="281"/>
      <c r="R2255" s="281"/>
      <c r="S2255" s="628"/>
      <c r="T2255" s="628"/>
      <c r="U2255" s="281"/>
      <c r="V2255" s="281"/>
      <c r="W2255" s="628"/>
      <c r="X2255" s="628"/>
      <c r="Y2255" s="281"/>
      <c r="Z2255" s="281"/>
      <c r="AA2255" s="628"/>
      <c r="AB2255" s="628"/>
      <c r="AC2255" s="281"/>
      <c r="AD2255" s="281"/>
      <c r="AE2255" s="60"/>
      <c r="AF2255" s="259"/>
      <c r="AG2255" s="375">
        <f t="shared" si="6138"/>
        <v>27</v>
      </c>
      <c r="AH2255" s="375"/>
      <c r="AI2255" s="375"/>
      <c r="AJ2255" s="388">
        <f t="shared" si="6081"/>
        <v>0</v>
      </c>
      <c r="AK2255" s="379">
        <f t="shared" si="6082"/>
        <v>0</v>
      </c>
      <c r="AL2255" s="380">
        <f t="shared" si="6083"/>
        <v>0</v>
      </c>
      <c r="AM2255" s="292">
        <f t="shared" si="6084"/>
        <v>0</v>
      </c>
      <c r="AN2255" s="388">
        <f t="shared" si="6085"/>
        <v>0</v>
      </c>
      <c r="AO2255" s="379">
        <f t="shared" si="6086"/>
        <v>0</v>
      </c>
      <c r="AP2255" s="380">
        <f t="shared" si="6087"/>
        <v>0</v>
      </c>
      <c r="AQ2255" s="292">
        <f t="shared" si="6088"/>
        <v>0</v>
      </c>
      <c r="AR2255" s="388">
        <f t="shared" si="6089"/>
        <v>0</v>
      </c>
      <c r="AS2255" s="379">
        <f t="shared" si="6090"/>
        <v>0</v>
      </c>
      <c r="AT2255" s="380">
        <f t="shared" si="6091"/>
        <v>0</v>
      </c>
      <c r="AU2255" s="292">
        <f t="shared" si="6092"/>
        <v>0</v>
      </c>
      <c r="AV2255" s="388">
        <f t="shared" si="6093"/>
        <v>0</v>
      </c>
      <c r="AW2255" s="379">
        <f t="shared" si="6094"/>
        <v>0</v>
      </c>
      <c r="AX2255" s="380">
        <f t="shared" si="6095"/>
        <v>0</v>
      </c>
      <c r="AY2255" s="292">
        <f t="shared" si="6096"/>
        <v>0</v>
      </c>
      <c r="AZ2255" s="388">
        <f t="shared" si="6097"/>
        <v>0</v>
      </c>
      <c r="BA2255" s="379">
        <f t="shared" si="6098"/>
        <v>0</v>
      </c>
      <c r="BB2255" s="380">
        <f t="shared" si="6099"/>
        <v>0</v>
      </c>
      <c r="BC2255" s="292">
        <f t="shared" si="6100"/>
        <v>0</v>
      </c>
      <c r="BD2255" s="388">
        <f t="shared" si="6101"/>
        <v>0</v>
      </c>
      <c r="BE2255" s="379">
        <f t="shared" si="6102"/>
        <v>0</v>
      </c>
      <c r="BF2255" s="380">
        <f t="shared" si="6103"/>
        <v>0</v>
      </c>
      <c r="BG2255" s="292">
        <f t="shared" si="6104"/>
        <v>0</v>
      </c>
      <c r="BH2255" s="388">
        <f t="shared" si="6105"/>
        <v>0</v>
      </c>
      <c r="BI2255" s="379">
        <f t="shared" si="6106"/>
        <v>0</v>
      </c>
      <c r="BJ2255" s="380">
        <f t="shared" si="6107"/>
        <v>0</v>
      </c>
      <c r="BK2255" s="292">
        <f t="shared" si="6108"/>
        <v>0</v>
      </c>
      <c r="CD2255" s="299" t="s">
        <v>60</v>
      </c>
      <c r="CE2255" s="423">
        <f t="shared" ref="CE2255" si="6225">IF(D2255="",0,D2255)</f>
        <v>0</v>
      </c>
      <c r="CF2255" s="423">
        <f t="shared" ref="CF2255" si="6226">IF(E2255="",0,E2255)</f>
        <v>0</v>
      </c>
      <c r="CG2255" s="423">
        <f t="shared" ref="CG2255" si="6227">IF(F2255="",0,F2255)</f>
        <v>0</v>
      </c>
      <c r="CH2255" s="423">
        <f t="shared" ref="CH2255" si="6228">IF(G2255="",0,G2255)</f>
        <v>0</v>
      </c>
      <c r="CI2255" s="423">
        <f t="shared" ref="CI2255" si="6229">IF(H2255="",0,H2255)</f>
        <v>0</v>
      </c>
      <c r="CJ2255" s="423">
        <f t="shared" ref="CJ2255" si="6230">IF(I2255="",0,I2255)</f>
        <v>0</v>
      </c>
      <c r="CK2255" s="423">
        <f t="shared" ref="CK2255" si="6231">IF(J2255="",0,J2255)</f>
        <v>0</v>
      </c>
      <c r="CL2255" s="423">
        <f t="shared" ref="CL2255" si="6232">IF(K2255="",0,K2255)</f>
        <v>0</v>
      </c>
      <c r="CM2255" s="423">
        <f t="shared" ref="CM2255" si="6233">IF(L2255="",0,L2255)</f>
        <v>0</v>
      </c>
      <c r="CN2255" s="423">
        <f t="shared" ref="CN2255" si="6234">IF(M2255="",0,M2255)</f>
        <v>0</v>
      </c>
      <c r="CO2255" s="423">
        <f t="shared" ref="CO2255" si="6235">IF(N2255="",0,N2255)</f>
        <v>0</v>
      </c>
      <c r="CP2255" s="423">
        <f t="shared" ref="CP2255" si="6236">IF(O2255="",0,O2255)</f>
        <v>0</v>
      </c>
      <c r="CQ2255" s="423">
        <f t="shared" ref="CQ2255" si="6237">IF(P2255="",0,P2255)</f>
        <v>0</v>
      </c>
      <c r="CR2255" s="423">
        <f t="shared" ref="CR2255" si="6238">IF(Q2255="",0,Q2255)</f>
        <v>0</v>
      </c>
      <c r="CS2255" s="423">
        <f t="shared" ref="CS2255" si="6239">IF(R2255="",0,R2255)</f>
        <v>0</v>
      </c>
      <c r="CT2255" s="423">
        <f t="shared" ref="CT2255" si="6240">IF(S2255="",0,S2255)</f>
        <v>0</v>
      </c>
      <c r="CU2255" s="423">
        <f t="shared" ref="CU2255" si="6241">IF(T2255="",0,T2255)</f>
        <v>0</v>
      </c>
      <c r="CV2255" s="423">
        <f t="shared" ref="CV2255" si="6242">IF(U2255="",0,U2255)</f>
        <v>0</v>
      </c>
      <c r="CW2255" s="423">
        <f t="shared" ref="CW2255" si="6243">IF(V2255="",0,V2255)</f>
        <v>0</v>
      </c>
      <c r="CX2255" s="423">
        <f t="shared" ref="CX2255" si="6244">IF(W2255="",0,W2255)</f>
        <v>0</v>
      </c>
      <c r="CY2255" s="423">
        <f t="shared" ref="CY2255" si="6245">IF(X2255="",0,X2255)</f>
        <v>0</v>
      </c>
      <c r="CZ2255" s="423">
        <f t="shared" ref="CZ2255" si="6246">IF(Y2255="",0,Y2255)</f>
        <v>0</v>
      </c>
      <c r="DA2255" s="423">
        <f t="shared" ref="DA2255" si="6247">IF(Z2255="",0,Z2255)</f>
        <v>0</v>
      </c>
      <c r="DB2255" s="423">
        <f t="shared" ref="DB2255" si="6248">IF(AA2255="",0,AA2255)</f>
        <v>0</v>
      </c>
      <c r="DC2255" s="423">
        <f t="shared" ref="DC2255" si="6249">IF(AB2255="",0,AB2255)</f>
        <v>0</v>
      </c>
      <c r="DD2255" s="423">
        <f t="shared" ref="DD2255" si="6250">IF(AC2255="",0,AC2255)</f>
        <v>0</v>
      </c>
      <c r="DE2255" s="423">
        <f t="shared" ref="DE2255" si="6251">IF(AD2255="",0,AD2255)</f>
        <v>0</v>
      </c>
      <c r="DF2255" s="300"/>
      <c r="DG2255" s="300"/>
      <c r="DH2255" s="300"/>
      <c r="DJ2255" s="610"/>
      <c r="DK2255" s="611"/>
      <c r="DL2255" s="415" t="s">
        <v>1910</v>
      </c>
      <c r="DM2255" s="416"/>
      <c r="DN2255" s="416"/>
      <c r="DO2255" s="416">
        <f t="shared" ref="DO2255:EO2255" si="6252">COUNTIF(D2239,"NS")+COUNTIF(D2246,"NS")+COUNTIF(D2251:D2253,"NS")</f>
        <v>0</v>
      </c>
      <c r="DP2255" s="416">
        <f t="shared" si="6252"/>
        <v>0</v>
      </c>
      <c r="DQ2255" s="416">
        <f t="shared" si="6252"/>
        <v>0</v>
      </c>
      <c r="DR2255" s="416">
        <f t="shared" si="6252"/>
        <v>0</v>
      </c>
      <c r="DS2255" s="416">
        <f t="shared" si="6252"/>
        <v>0</v>
      </c>
      <c r="DT2255" s="416">
        <f t="shared" si="6252"/>
        <v>0</v>
      </c>
      <c r="DU2255" s="416">
        <f t="shared" si="6252"/>
        <v>0</v>
      </c>
      <c r="DV2255" s="416">
        <f t="shared" si="6252"/>
        <v>0</v>
      </c>
      <c r="DW2255" s="416">
        <f t="shared" si="6252"/>
        <v>0</v>
      </c>
      <c r="DX2255" s="416">
        <f t="shared" si="6252"/>
        <v>0</v>
      </c>
      <c r="DY2255" s="416">
        <f t="shared" si="6252"/>
        <v>0</v>
      </c>
      <c r="DZ2255" s="416">
        <f t="shared" si="6252"/>
        <v>0</v>
      </c>
      <c r="EA2255" s="416">
        <f t="shared" si="6252"/>
        <v>0</v>
      </c>
      <c r="EB2255" s="416">
        <f t="shared" si="6252"/>
        <v>0</v>
      </c>
      <c r="EC2255" s="416">
        <f t="shared" si="6252"/>
        <v>0</v>
      </c>
      <c r="ED2255" s="416">
        <f t="shared" si="6252"/>
        <v>0</v>
      </c>
      <c r="EE2255" s="416">
        <f t="shared" si="6252"/>
        <v>0</v>
      </c>
      <c r="EF2255" s="416">
        <f t="shared" si="6252"/>
        <v>0</v>
      </c>
      <c r="EG2255" s="416">
        <f t="shared" si="6252"/>
        <v>0</v>
      </c>
      <c r="EH2255" s="416">
        <f t="shared" si="6252"/>
        <v>0</v>
      </c>
      <c r="EI2255" s="416">
        <f t="shared" si="6252"/>
        <v>0</v>
      </c>
      <c r="EJ2255" s="416">
        <f t="shared" si="6252"/>
        <v>0</v>
      </c>
      <c r="EK2255" s="416">
        <f t="shared" si="6252"/>
        <v>0</v>
      </c>
      <c r="EL2255" s="416">
        <f t="shared" si="6252"/>
        <v>0</v>
      </c>
      <c r="EM2255" s="416">
        <f t="shared" si="6252"/>
        <v>0</v>
      </c>
      <c r="EN2255" s="416">
        <f t="shared" si="6252"/>
        <v>0</v>
      </c>
      <c r="EO2255" s="417">
        <f t="shared" si="6252"/>
        <v>0</v>
      </c>
      <c r="ET2255" s="375"/>
      <c r="EU2255" s="375"/>
      <c r="EV2255" s="375"/>
      <c r="FF2255" s="400"/>
      <c r="FG2255" s="400"/>
      <c r="FH2255" s="400"/>
      <c r="FV2255" s="375"/>
      <c r="FW2255" s="375"/>
      <c r="FX2255" s="375"/>
    </row>
    <row r="2256" spans="1:180" ht="38.25" customHeight="1" x14ac:dyDescent="0.25">
      <c r="A2256" s="152"/>
      <c r="B2256" s="152"/>
      <c r="C2256" s="237" t="s">
        <v>465</v>
      </c>
      <c r="D2256" s="280"/>
      <c r="E2256" s="281"/>
      <c r="F2256" s="281"/>
      <c r="G2256" s="628"/>
      <c r="H2256" s="628"/>
      <c r="I2256" s="281"/>
      <c r="J2256" s="281"/>
      <c r="K2256" s="628"/>
      <c r="L2256" s="628"/>
      <c r="M2256" s="281"/>
      <c r="N2256" s="281"/>
      <c r="O2256" s="628"/>
      <c r="P2256" s="628"/>
      <c r="Q2256" s="281"/>
      <c r="R2256" s="281"/>
      <c r="S2256" s="628"/>
      <c r="T2256" s="628"/>
      <c r="U2256" s="281"/>
      <c r="V2256" s="281"/>
      <c r="W2256" s="628"/>
      <c r="X2256" s="628"/>
      <c r="Y2256" s="281"/>
      <c r="Z2256" s="281"/>
      <c r="AA2256" s="628"/>
      <c r="AB2256" s="628"/>
      <c r="AC2256" s="281"/>
      <c r="AD2256" s="281"/>
      <c r="AE2256" s="60"/>
      <c r="AF2256" s="259"/>
      <c r="AG2256" s="375">
        <f t="shared" si="6138"/>
        <v>27</v>
      </c>
      <c r="AH2256" s="375"/>
      <c r="AI2256" s="375"/>
      <c r="AJ2256" s="388">
        <f t="shared" si="6081"/>
        <v>0</v>
      </c>
      <c r="AK2256" s="379">
        <f t="shared" si="6082"/>
        <v>0</v>
      </c>
      <c r="AL2256" s="380">
        <f t="shared" si="6083"/>
        <v>0</v>
      </c>
      <c r="AM2256" s="292">
        <f t="shared" si="6084"/>
        <v>0</v>
      </c>
      <c r="AN2256" s="388">
        <f t="shared" si="6085"/>
        <v>0</v>
      </c>
      <c r="AO2256" s="379">
        <f t="shared" si="6086"/>
        <v>0</v>
      </c>
      <c r="AP2256" s="380">
        <f t="shared" si="6087"/>
        <v>0</v>
      </c>
      <c r="AQ2256" s="292">
        <f t="shared" si="6088"/>
        <v>0</v>
      </c>
      <c r="AR2256" s="388">
        <f t="shared" si="6089"/>
        <v>0</v>
      </c>
      <c r="AS2256" s="379">
        <f t="shared" si="6090"/>
        <v>0</v>
      </c>
      <c r="AT2256" s="380">
        <f t="shared" si="6091"/>
        <v>0</v>
      </c>
      <c r="AU2256" s="292">
        <f t="shared" si="6092"/>
        <v>0</v>
      </c>
      <c r="AV2256" s="388">
        <f t="shared" si="6093"/>
        <v>0</v>
      </c>
      <c r="AW2256" s="379">
        <f t="shared" si="6094"/>
        <v>0</v>
      </c>
      <c r="AX2256" s="380">
        <f t="shared" si="6095"/>
        <v>0</v>
      </c>
      <c r="AY2256" s="292">
        <f t="shared" si="6096"/>
        <v>0</v>
      </c>
      <c r="AZ2256" s="388">
        <f t="shared" si="6097"/>
        <v>0</v>
      </c>
      <c r="BA2256" s="379">
        <f t="shared" si="6098"/>
        <v>0</v>
      </c>
      <c r="BB2256" s="380">
        <f t="shared" si="6099"/>
        <v>0</v>
      </c>
      <c r="BC2256" s="292">
        <f t="shared" si="6100"/>
        <v>0</v>
      </c>
      <c r="BD2256" s="388">
        <f t="shared" si="6101"/>
        <v>0</v>
      </c>
      <c r="BE2256" s="379">
        <f t="shared" si="6102"/>
        <v>0</v>
      </c>
      <c r="BF2256" s="380">
        <f t="shared" si="6103"/>
        <v>0</v>
      </c>
      <c r="BG2256" s="292">
        <f t="shared" si="6104"/>
        <v>0</v>
      </c>
      <c r="BH2256" s="388">
        <f t="shared" si="6105"/>
        <v>0</v>
      </c>
      <c r="BI2256" s="379">
        <f t="shared" si="6106"/>
        <v>0</v>
      </c>
      <c r="BJ2256" s="380">
        <f t="shared" si="6107"/>
        <v>0</v>
      </c>
      <c r="BK2256" s="292">
        <f t="shared" si="6108"/>
        <v>0</v>
      </c>
      <c r="CD2256" s="299" t="s">
        <v>1917</v>
      </c>
      <c r="CE2256" s="301">
        <f t="shared" ref="CE2256" si="6253">SUM(D2256:D2260)</f>
        <v>0</v>
      </c>
      <c r="CF2256" s="301">
        <f t="shared" ref="CF2256" si="6254">SUM(E2256:E2260)</f>
        <v>0</v>
      </c>
      <c r="CG2256" s="301">
        <f t="shared" ref="CG2256" si="6255">SUM(F2256:F2260)</f>
        <v>0</v>
      </c>
      <c r="CH2256" s="301">
        <f t="shared" ref="CH2256" si="6256">SUM(G2256:G2260)</f>
        <v>0</v>
      </c>
      <c r="CI2256" s="301">
        <f t="shared" ref="CI2256" si="6257">SUM(H2256:H2260)</f>
        <v>0</v>
      </c>
      <c r="CJ2256" s="301">
        <f t="shared" ref="CJ2256" si="6258">SUM(I2256:I2260)</f>
        <v>0</v>
      </c>
      <c r="CK2256" s="301">
        <f t="shared" ref="CK2256" si="6259">SUM(J2256:J2260)</f>
        <v>0</v>
      </c>
      <c r="CL2256" s="301">
        <f t="shared" ref="CL2256" si="6260">SUM(K2256:K2260)</f>
        <v>0</v>
      </c>
      <c r="CM2256" s="301">
        <f t="shared" ref="CM2256" si="6261">SUM(L2256:L2260)</f>
        <v>0</v>
      </c>
      <c r="CN2256" s="301">
        <f t="shared" ref="CN2256" si="6262">SUM(M2256:M2260)</f>
        <v>0</v>
      </c>
      <c r="CO2256" s="301">
        <f t="shared" ref="CO2256" si="6263">SUM(N2256:N2260)</f>
        <v>0</v>
      </c>
      <c r="CP2256" s="301">
        <f t="shared" ref="CP2256" si="6264">SUM(O2256:O2260)</f>
        <v>0</v>
      </c>
      <c r="CQ2256" s="301">
        <f t="shared" ref="CQ2256" si="6265">SUM(P2256:P2260)</f>
        <v>0</v>
      </c>
      <c r="CR2256" s="301">
        <f t="shared" ref="CR2256" si="6266">SUM(Q2256:Q2260)</f>
        <v>0</v>
      </c>
      <c r="CS2256" s="301">
        <f t="shared" ref="CS2256" si="6267">SUM(R2256:R2260)</f>
        <v>0</v>
      </c>
      <c r="CT2256" s="301">
        <f t="shared" ref="CT2256" si="6268">SUM(S2256:S2260)</f>
        <v>0</v>
      </c>
      <c r="CU2256" s="301">
        <f t="shared" ref="CU2256" si="6269">SUM(T2256:T2260)</f>
        <v>0</v>
      </c>
      <c r="CV2256" s="301">
        <f t="shared" ref="CV2256" si="6270">SUM(U2256:U2260)</f>
        <v>0</v>
      </c>
      <c r="CW2256" s="301">
        <f t="shared" ref="CW2256" si="6271">SUM(V2256:V2260)</f>
        <v>0</v>
      </c>
      <c r="CX2256" s="301">
        <f t="shared" ref="CX2256" si="6272">SUM(W2256:W2260)</f>
        <v>0</v>
      </c>
      <c r="CY2256" s="301">
        <f t="shared" ref="CY2256" si="6273">SUM(X2256:X2260)</f>
        <v>0</v>
      </c>
      <c r="CZ2256" s="301">
        <f t="shared" ref="CZ2256" si="6274">SUM(Y2256:Y2260)</f>
        <v>0</v>
      </c>
      <c r="DA2256" s="301">
        <f t="shared" ref="DA2256" si="6275">SUM(Z2256:Z2260)</f>
        <v>0</v>
      </c>
      <c r="DB2256" s="301">
        <f t="shared" ref="DB2256" si="6276">SUM(AA2256:AA2260)</f>
        <v>0</v>
      </c>
      <c r="DC2256" s="301">
        <f t="shared" ref="DC2256" si="6277">SUM(AB2256:AB2260)</f>
        <v>0</v>
      </c>
      <c r="DD2256" s="301">
        <f t="shared" ref="DD2256" si="6278">SUM(AC2256:AC2260)</f>
        <v>0</v>
      </c>
      <c r="DE2256" s="301">
        <f t="shared" ref="DE2256" si="6279">SUM(AD2256:AD2260)</f>
        <v>0</v>
      </c>
      <c r="DF2256" s="301"/>
      <c r="DG2256" s="301"/>
      <c r="DH2256" s="301"/>
      <c r="DJ2256" s="612"/>
      <c r="DK2256" s="613"/>
      <c r="DL2256" s="415" t="s">
        <v>1914</v>
      </c>
      <c r="DM2256" s="416"/>
      <c r="DN2256" s="416"/>
      <c r="DO2256" s="416">
        <f t="shared" ref="DO2256:EO2256" si="6280">SUM(D2239,D2246,D2251:D2254)</f>
        <v>0</v>
      </c>
      <c r="DP2256" s="416">
        <f t="shared" si="6280"/>
        <v>0</v>
      </c>
      <c r="DQ2256" s="416">
        <f t="shared" si="6280"/>
        <v>0</v>
      </c>
      <c r="DR2256" s="416">
        <f t="shared" si="6280"/>
        <v>0</v>
      </c>
      <c r="DS2256" s="416">
        <f t="shared" si="6280"/>
        <v>0</v>
      </c>
      <c r="DT2256" s="416">
        <f t="shared" si="6280"/>
        <v>0</v>
      </c>
      <c r="DU2256" s="416">
        <f t="shared" si="6280"/>
        <v>0</v>
      </c>
      <c r="DV2256" s="416">
        <f t="shared" si="6280"/>
        <v>0</v>
      </c>
      <c r="DW2256" s="416">
        <f t="shared" si="6280"/>
        <v>0</v>
      </c>
      <c r="DX2256" s="416">
        <f t="shared" si="6280"/>
        <v>0</v>
      </c>
      <c r="DY2256" s="416">
        <f t="shared" si="6280"/>
        <v>0</v>
      </c>
      <c r="DZ2256" s="416">
        <f t="shared" si="6280"/>
        <v>0</v>
      </c>
      <c r="EA2256" s="416">
        <f t="shared" si="6280"/>
        <v>0</v>
      </c>
      <c r="EB2256" s="416">
        <f t="shared" si="6280"/>
        <v>0</v>
      </c>
      <c r="EC2256" s="416">
        <f t="shared" si="6280"/>
        <v>0</v>
      </c>
      <c r="ED2256" s="416">
        <f t="shared" si="6280"/>
        <v>0</v>
      </c>
      <c r="EE2256" s="416">
        <f t="shared" si="6280"/>
        <v>0</v>
      </c>
      <c r="EF2256" s="416">
        <f t="shared" si="6280"/>
        <v>0</v>
      </c>
      <c r="EG2256" s="416">
        <f t="shared" si="6280"/>
        <v>0</v>
      </c>
      <c r="EH2256" s="416">
        <f t="shared" si="6280"/>
        <v>0</v>
      </c>
      <c r="EI2256" s="416">
        <f t="shared" si="6280"/>
        <v>0</v>
      </c>
      <c r="EJ2256" s="416">
        <f t="shared" si="6280"/>
        <v>0</v>
      </c>
      <c r="EK2256" s="416">
        <f t="shared" si="6280"/>
        <v>0</v>
      </c>
      <c r="EL2256" s="416">
        <f t="shared" si="6280"/>
        <v>0</v>
      </c>
      <c r="EM2256" s="416">
        <f t="shared" si="6280"/>
        <v>0</v>
      </c>
      <c r="EN2256" s="416">
        <f t="shared" si="6280"/>
        <v>0</v>
      </c>
      <c r="EO2256" s="417">
        <f t="shared" si="6280"/>
        <v>0</v>
      </c>
      <c r="ET2256" s="375"/>
      <c r="EU2256" s="375"/>
      <c r="EV2256" s="375"/>
      <c r="FF2256" s="400"/>
      <c r="FG2256" s="400"/>
      <c r="FH2256" s="400"/>
      <c r="FV2256" s="375"/>
      <c r="FW2256" s="375"/>
      <c r="FX2256" s="375"/>
    </row>
    <row r="2257" spans="1:180" ht="38.25" customHeight="1" x14ac:dyDescent="0.25">
      <c r="A2257" s="152"/>
      <c r="B2257" s="152"/>
      <c r="C2257" s="237" t="s">
        <v>466</v>
      </c>
      <c r="D2257" s="280"/>
      <c r="E2257" s="281"/>
      <c r="F2257" s="281"/>
      <c r="G2257" s="628"/>
      <c r="H2257" s="628"/>
      <c r="I2257" s="281"/>
      <c r="J2257" s="281"/>
      <c r="K2257" s="628"/>
      <c r="L2257" s="628"/>
      <c r="M2257" s="281"/>
      <c r="N2257" s="281"/>
      <c r="O2257" s="628"/>
      <c r="P2257" s="628"/>
      <c r="Q2257" s="281"/>
      <c r="R2257" s="281"/>
      <c r="S2257" s="628"/>
      <c r="T2257" s="628"/>
      <c r="U2257" s="281"/>
      <c r="V2257" s="281"/>
      <c r="W2257" s="628"/>
      <c r="X2257" s="628"/>
      <c r="Y2257" s="281"/>
      <c r="Z2257" s="281"/>
      <c r="AA2257" s="628"/>
      <c r="AB2257" s="628"/>
      <c r="AC2257" s="281"/>
      <c r="AD2257" s="281"/>
      <c r="AE2257" s="60"/>
      <c r="AF2257" s="259"/>
      <c r="AG2257" s="375">
        <f t="shared" si="6138"/>
        <v>27</v>
      </c>
      <c r="AH2257" s="375"/>
      <c r="AI2257" s="375"/>
      <c r="AJ2257" s="388">
        <f t="shared" si="6081"/>
        <v>0</v>
      </c>
      <c r="AK2257" s="379">
        <f t="shared" si="6082"/>
        <v>0</v>
      </c>
      <c r="AL2257" s="380">
        <f t="shared" si="6083"/>
        <v>0</v>
      </c>
      <c r="AM2257" s="292">
        <f t="shared" si="6084"/>
        <v>0</v>
      </c>
      <c r="AN2257" s="388">
        <f t="shared" si="6085"/>
        <v>0</v>
      </c>
      <c r="AO2257" s="379">
        <f t="shared" si="6086"/>
        <v>0</v>
      </c>
      <c r="AP2257" s="380">
        <f t="shared" si="6087"/>
        <v>0</v>
      </c>
      <c r="AQ2257" s="292">
        <f t="shared" si="6088"/>
        <v>0</v>
      </c>
      <c r="AR2257" s="388">
        <f t="shared" si="6089"/>
        <v>0</v>
      </c>
      <c r="AS2257" s="379">
        <f t="shared" si="6090"/>
        <v>0</v>
      </c>
      <c r="AT2257" s="380">
        <f t="shared" si="6091"/>
        <v>0</v>
      </c>
      <c r="AU2257" s="292">
        <f t="shared" si="6092"/>
        <v>0</v>
      </c>
      <c r="AV2257" s="388">
        <f t="shared" si="6093"/>
        <v>0</v>
      </c>
      <c r="AW2257" s="379">
        <f t="shared" si="6094"/>
        <v>0</v>
      </c>
      <c r="AX2257" s="380">
        <f t="shared" si="6095"/>
        <v>0</v>
      </c>
      <c r="AY2257" s="292">
        <f t="shared" si="6096"/>
        <v>0</v>
      </c>
      <c r="AZ2257" s="388">
        <f t="shared" si="6097"/>
        <v>0</v>
      </c>
      <c r="BA2257" s="379">
        <f t="shared" si="6098"/>
        <v>0</v>
      </c>
      <c r="BB2257" s="380">
        <f t="shared" si="6099"/>
        <v>0</v>
      </c>
      <c r="BC2257" s="292">
        <f t="shared" si="6100"/>
        <v>0</v>
      </c>
      <c r="BD2257" s="388">
        <f t="shared" si="6101"/>
        <v>0</v>
      </c>
      <c r="BE2257" s="379">
        <f t="shared" si="6102"/>
        <v>0</v>
      </c>
      <c r="BF2257" s="380">
        <f t="shared" si="6103"/>
        <v>0</v>
      </c>
      <c r="BG2257" s="292">
        <f t="shared" si="6104"/>
        <v>0</v>
      </c>
      <c r="BH2257" s="388">
        <f t="shared" si="6105"/>
        <v>0</v>
      </c>
      <c r="BI2257" s="379">
        <f t="shared" si="6106"/>
        <v>0</v>
      </c>
      <c r="BJ2257" s="380">
        <f t="shared" si="6107"/>
        <v>0</v>
      </c>
      <c r="BK2257" s="292">
        <f t="shared" si="6108"/>
        <v>0</v>
      </c>
      <c r="CD2257" s="299" t="s">
        <v>1910</v>
      </c>
      <c r="CE2257" s="422">
        <f t="shared" ref="CE2257" si="6281">IF(CE2255="NA",COUNTIF(D2256:D2260,"NA"),COUNTIF(D2256:D2260,"NS"))</f>
        <v>0</v>
      </c>
      <c r="CF2257" s="422">
        <f t="shared" ref="CF2257" si="6282">IF(CF2255="NA",COUNTIF(E2256:E2260,"NA"),COUNTIF(E2256:E2260,"NS"))</f>
        <v>0</v>
      </c>
      <c r="CG2257" s="422">
        <f t="shared" ref="CG2257" si="6283">IF(CG2255="NA",COUNTIF(F2256:F2260,"NA"),COUNTIF(F2256:F2260,"NS"))</f>
        <v>0</v>
      </c>
      <c r="CH2257" s="422">
        <f t="shared" ref="CH2257" si="6284">IF(CH2255="NA",COUNTIF(G2256:G2260,"NA"),COUNTIF(G2256:G2260,"NS"))</f>
        <v>0</v>
      </c>
      <c r="CI2257" s="422">
        <f t="shared" ref="CI2257" si="6285">IF(CI2255="NA",COUNTIF(H2256:H2260,"NA"),COUNTIF(H2256:H2260,"NS"))</f>
        <v>0</v>
      </c>
      <c r="CJ2257" s="422">
        <f t="shared" ref="CJ2257" si="6286">IF(CJ2255="NA",COUNTIF(I2256:I2260,"NA"),COUNTIF(I2256:I2260,"NS"))</f>
        <v>0</v>
      </c>
      <c r="CK2257" s="422">
        <f t="shared" ref="CK2257" si="6287">IF(CK2255="NA",COUNTIF(J2256:J2260,"NA"),COUNTIF(J2256:J2260,"NS"))</f>
        <v>0</v>
      </c>
      <c r="CL2257" s="422">
        <f t="shared" ref="CL2257" si="6288">IF(CL2255="NA",COUNTIF(K2256:K2260,"NA"),COUNTIF(K2256:K2260,"NS"))</f>
        <v>0</v>
      </c>
      <c r="CM2257" s="422">
        <f t="shared" ref="CM2257" si="6289">IF(CM2255="NA",COUNTIF(L2256:L2260,"NA"),COUNTIF(L2256:L2260,"NS"))</f>
        <v>0</v>
      </c>
      <c r="CN2257" s="422">
        <f t="shared" ref="CN2257" si="6290">IF(CN2255="NA",COUNTIF(M2256:M2260,"NA"),COUNTIF(M2256:M2260,"NS"))</f>
        <v>0</v>
      </c>
      <c r="CO2257" s="422">
        <f t="shared" ref="CO2257" si="6291">IF(CO2255="NA",COUNTIF(N2256:N2260,"NA"),COUNTIF(N2256:N2260,"NS"))</f>
        <v>0</v>
      </c>
      <c r="CP2257" s="422">
        <f t="shared" ref="CP2257" si="6292">IF(CP2255="NA",COUNTIF(O2256:O2260,"NA"),COUNTIF(O2256:O2260,"NS"))</f>
        <v>0</v>
      </c>
      <c r="CQ2257" s="422">
        <f t="shared" ref="CQ2257" si="6293">IF(CQ2255="NA",COUNTIF(P2256:P2260,"NA"),COUNTIF(P2256:P2260,"NS"))</f>
        <v>0</v>
      </c>
      <c r="CR2257" s="422">
        <f t="shared" ref="CR2257" si="6294">IF(CR2255="NA",COUNTIF(Q2256:Q2260,"NA"),COUNTIF(Q2256:Q2260,"NS"))</f>
        <v>0</v>
      </c>
      <c r="CS2257" s="422">
        <f t="shared" ref="CS2257" si="6295">IF(CS2255="NA",COUNTIF(R2256:R2260,"NA"),COUNTIF(R2256:R2260,"NS"))</f>
        <v>0</v>
      </c>
      <c r="CT2257" s="422">
        <f t="shared" ref="CT2257" si="6296">IF(CT2255="NA",COUNTIF(S2256:S2260,"NA"),COUNTIF(S2256:S2260,"NS"))</f>
        <v>0</v>
      </c>
      <c r="CU2257" s="422">
        <f t="shared" ref="CU2257" si="6297">IF(CU2255="NA",COUNTIF(T2256:T2260,"NA"),COUNTIF(T2256:T2260,"NS"))</f>
        <v>0</v>
      </c>
      <c r="CV2257" s="422">
        <f t="shared" ref="CV2257" si="6298">IF(CV2255="NA",COUNTIF(U2256:U2260,"NA"),COUNTIF(U2256:U2260,"NS"))</f>
        <v>0</v>
      </c>
      <c r="CW2257" s="422">
        <f t="shared" ref="CW2257" si="6299">IF(CW2255="NA",COUNTIF(V2256:V2260,"NA"),COUNTIF(V2256:V2260,"NS"))</f>
        <v>0</v>
      </c>
      <c r="CX2257" s="422">
        <f t="shared" ref="CX2257" si="6300">IF(CX2255="NA",COUNTIF(W2256:W2260,"NA"),COUNTIF(W2256:W2260,"NS"))</f>
        <v>0</v>
      </c>
      <c r="CY2257" s="422">
        <f t="shared" ref="CY2257" si="6301">IF(CY2255="NA",COUNTIF(X2256:X2260,"NA"),COUNTIF(X2256:X2260,"NS"))</f>
        <v>0</v>
      </c>
      <c r="CZ2257" s="422">
        <f t="shared" ref="CZ2257" si="6302">IF(CZ2255="NA",COUNTIF(Y2256:Y2260,"NA"),COUNTIF(Y2256:Y2260,"NS"))</f>
        <v>0</v>
      </c>
      <c r="DA2257" s="422">
        <f t="shared" ref="DA2257" si="6303">IF(DA2255="NA",COUNTIF(Z2256:Z2260,"NA"),COUNTIF(Z2256:Z2260,"NS"))</f>
        <v>0</v>
      </c>
      <c r="DB2257" s="422">
        <f t="shared" ref="DB2257" si="6304">IF(DB2255="NA",COUNTIF(AA2256:AA2260,"NA"),COUNTIF(AA2256:AA2260,"NS"))</f>
        <v>0</v>
      </c>
      <c r="DC2257" s="422">
        <f t="shared" ref="DC2257" si="6305">IF(DC2255="NA",COUNTIF(AB2256:AB2260,"NA"),COUNTIF(AB2256:AB2260,"NS"))</f>
        <v>0</v>
      </c>
      <c r="DD2257" s="422">
        <f t="shared" ref="DD2257" si="6306">IF(DD2255="NA",COUNTIF(AC2256:AC2260,"NA"),COUNTIF(AC2256:AC2260,"NS"))</f>
        <v>0</v>
      </c>
      <c r="DE2257" s="422">
        <f t="shared" ref="DE2257" si="6307">IF(DE2255="NA",COUNTIF(AD2256:AD2260,"NA"),COUNTIF(AD2256:AD2260,"NS"))</f>
        <v>0</v>
      </c>
      <c r="DF2257" s="300"/>
      <c r="DG2257" s="300"/>
      <c r="DH2257" s="300"/>
      <c r="DJ2257" s="612"/>
      <c r="DK2257" s="613"/>
      <c r="DL2257" s="415" t="s">
        <v>1919</v>
      </c>
      <c r="DM2257" s="298"/>
      <c r="DN2257" s="298"/>
      <c r="DO2257" s="298">
        <f t="shared" ref="DO2257:EC2257" si="6308">IF(OR(AND(DO2254="NS",DO2255=5),AND(DO2254="NA")),0,IF(OR(AND(IF(DO2254="NS",1,DO2254)&gt;DO2256*0.25,DO2255=0),AND(DO2254&gt;0,OR(DO2255=5,DO2256=0)),AND(DO2254&gt;0,DO2255=0,DO2256=0),AND(DO2254="NS",DO2255=0,DO2256=0)),1,0))</f>
        <v>0</v>
      </c>
      <c r="DP2257" s="298">
        <f t="shared" si="6308"/>
        <v>0</v>
      </c>
      <c r="DQ2257" s="298">
        <f t="shared" si="6308"/>
        <v>0</v>
      </c>
      <c r="DR2257" s="298">
        <f t="shared" si="6308"/>
        <v>0</v>
      </c>
      <c r="DS2257" s="298">
        <f t="shared" si="6308"/>
        <v>0</v>
      </c>
      <c r="DT2257" s="298">
        <f t="shared" si="6308"/>
        <v>0</v>
      </c>
      <c r="DU2257" s="298">
        <f t="shared" si="6308"/>
        <v>0</v>
      </c>
      <c r="DV2257" s="298">
        <f t="shared" si="6308"/>
        <v>0</v>
      </c>
      <c r="DW2257" s="298">
        <f t="shared" si="6308"/>
        <v>0</v>
      </c>
      <c r="DX2257" s="298">
        <f t="shared" si="6308"/>
        <v>0</v>
      </c>
      <c r="DY2257" s="298">
        <f t="shared" si="6308"/>
        <v>0</v>
      </c>
      <c r="DZ2257" s="298">
        <f t="shared" si="6308"/>
        <v>0</v>
      </c>
      <c r="EA2257" s="298">
        <f t="shared" si="6308"/>
        <v>0</v>
      </c>
      <c r="EB2257" s="298">
        <f t="shared" si="6308"/>
        <v>0</v>
      </c>
      <c r="EC2257" s="298">
        <f t="shared" si="6308"/>
        <v>0</v>
      </c>
      <c r="ED2257" s="298">
        <f>IF(OR(AND(ED2254="NS",ED2255=5),AND(ED2254="NA")),0,IF(OR(AND(IF(ED2254="NS",1,ED2254)&gt;ED2256*0.25,ED2255=0),AND(ED2254&gt;0,OR(ED2255=5,ED2256=0)),AND(ED2254&gt;0,ED2255=0,ED2256=0),AND(ED2254="NS",ED2255=0,ED2256=0)),1,0))</f>
        <v>0</v>
      </c>
      <c r="EE2257" s="298">
        <f t="shared" ref="EE2257:EO2257" si="6309">IF(OR(AND(EE2254="NS",EE2255=5),AND(EE2254="NA")),0,IF(OR(AND(IF(EE2254="NS",1,EE2254)&gt;EE2256*0.25,EE2255=0),AND(EE2254&gt;0,OR(EE2255=5,EE2256=0)),AND(EE2254&gt;0,EE2255=0,EE2256=0),AND(EE2254="NS",EE2255=0,EE2256=0)),1,0))</f>
        <v>0</v>
      </c>
      <c r="EF2257" s="298">
        <f t="shared" si="6309"/>
        <v>0</v>
      </c>
      <c r="EG2257" s="298">
        <f t="shared" si="6309"/>
        <v>0</v>
      </c>
      <c r="EH2257" s="298">
        <f t="shared" si="6309"/>
        <v>0</v>
      </c>
      <c r="EI2257" s="298">
        <f t="shared" si="6309"/>
        <v>0</v>
      </c>
      <c r="EJ2257" s="298">
        <f t="shared" si="6309"/>
        <v>0</v>
      </c>
      <c r="EK2257" s="298">
        <f t="shared" si="6309"/>
        <v>0</v>
      </c>
      <c r="EL2257" s="298">
        <f t="shared" si="6309"/>
        <v>0</v>
      </c>
      <c r="EM2257" s="298">
        <f t="shared" si="6309"/>
        <v>0</v>
      </c>
      <c r="EN2257" s="298">
        <f t="shared" si="6309"/>
        <v>0</v>
      </c>
      <c r="EO2257" s="302">
        <f t="shared" si="6309"/>
        <v>0</v>
      </c>
      <c r="EP2257" s="377">
        <f>SUM(DO2257:EO2257)</f>
        <v>0</v>
      </c>
      <c r="ET2257" s="375"/>
      <c r="EU2257" s="375"/>
      <c r="EV2257" s="375"/>
      <c r="FF2257" s="400"/>
      <c r="FG2257" s="400"/>
      <c r="FH2257" s="400"/>
      <c r="FV2257" s="375"/>
      <c r="FW2257" s="375"/>
      <c r="FX2257" s="375"/>
    </row>
    <row r="2258" spans="1:180" ht="38.25" customHeight="1" x14ac:dyDescent="0.25">
      <c r="A2258" s="152"/>
      <c r="B2258" s="152"/>
      <c r="C2258" s="237" t="s">
        <v>467</v>
      </c>
      <c r="D2258" s="280"/>
      <c r="E2258" s="281"/>
      <c r="F2258" s="281"/>
      <c r="G2258" s="628"/>
      <c r="H2258" s="628"/>
      <c r="I2258" s="281"/>
      <c r="J2258" s="281"/>
      <c r="K2258" s="628"/>
      <c r="L2258" s="628"/>
      <c r="M2258" s="281"/>
      <c r="N2258" s="281"/>
      <c r="O2258" s="628"/>
      <c r="P2258" s="628"/>
      <c r="Q2258" s="281"/>
      <c r="R2258" s="281"/>
      <c r="S2258" s="628"/>
      <c r="T2258" s="628"/>
      <c r="U2258" s="281"/>
      <c r="V2258" s="281"/>
      <c r="W2258" s="628"/>
      <c r="X2258" s="628"/>
      <c r="Y2258" s="281"/>
      <c r="Z2258" s="281"/>
      <c r="AA2258" s="628"/>
      <c r="AB2258" s="628"/>
      <c r="AC2258" s="281"/>
      <c r="AD2258" s="281"/>
      <c r="AE2258" s="60"/>
      <c r="AF2258" s="259"/>
      <c r="AG2258" s="375">
        <f t="shared" si="6138"/>
        <v>27</v>
      </c>
      <c r="AH2258" s="375"/>
      <c r="AI2258" s="375"/>
      <c r="AJ2258" s="388">
        <f t="shared" si="6081"/>
        <v>0</v>
      </c>
      <c r="AK2258" s="379">
        <f t="shared" si="6082"/>
        <v>0</v>
      </c>
      <c r="AL2258" s="380">
        <f t="shared" si="6083"/>
        <v>0</v>
      </c>
      <c r="AM2258" s="292">
        <f t="shared" si="6084"/>
        <v>0</v>
      </c>
      <c r="AN2258" s="388">
        <f t="shared" si="6085"/>
        <v>0</v>
      </c>
      <c r="AO2258" s="379">
        <f t="shared" si="6086"/>
        <v>0</v>
      </c>
      <c r="AP2258" s="380">
        <f t="shared" si="6087"/>
        <v>0</v>
      </c>
      <c r="AQ2258" s="292">
        <f t="shared" si="6088"/>
        <v>0</v>
      </c>
      <c r="AR2258" s="388">
        <f t="shared" si="6089"/>
        <v>0</v>
      </c>
      <c r="AS2258" s="379">
        <f t="shared" si="6090"/>
        <v>0</v>
      </c>
      <c r="AT2258" s="380">
        <f t="shared" si="6091"/>
        <v>0</v>
      </c>
      <c r="AU2258" s="292">
        <f t="shared" si="6092"/>
        <v>0</v>
      </c>
      <c r="AV2258" s="388">
        <f t="shared" si="6093"/>
        <v>0</v>
      </c>
      <c r="AW2258" s="379">
        <f t="shared" si="6094"/>
        <v>0</v>
      </c>
      <c r="AX2258" s="380">
        <f t="shared" si="6095"/>
        <v>0</v>
      </c>
      <c r="AY2258" s="292">
        <f t="shared" si="6096"/>
        <v>0</v>
      </c>
      <c r="AZ2258" s="388">
        <f t="shared" si="6097"/>
        <v>0</v>
      </c>
      <c r="BA2258" s="379">
        <f t="shared" si="6098"/>
        <v>0</v>
      </c>
      <c r="BB2258" s="380">
        <f t="shared" si="6099"/>
        <v>0</v>
      </c>
      <c r="BC2258" s="292">
        <f t="shared" si="6100"/>
        <v>0</v>
      </c>
      <c r="BD2258" s="388">
        <f t="shared" si="6101"/>
        <v>0</v>
      </c>
      <c r="BE2258" s="379">
        <f t="shared" si="6102"/>
        <v>0</v>
      </c>
      <c r="BF2258" s="380">
        <f t="shared" si="6103"/>
        <v>0</v>
      </c>
      <c r="BG2258" s="292">
        <f t="shared" si="6104"/>
        <v>0</v>
      </c>
      <c r="BH2258" s="388">
        <f t="shared" si="6105"/>
        <v>0</v>
      </c>
      <c r="BI2258" s="379">
        <f t="shared" si="6106"/>
        <v>0</v>
      </c>
      <c r="BJ2258" s="380">
        <f t="shared" si="6107"/>
        <v>0</v>
      </c>
      <c r="BK2258" s="292">
        <f t="shared" si="6108"/>
        <v>0</v>
      </c>
      <c r="CD2258" s="299" t="s">
        <v>1918</v>
      </c>
      <c r="CE2258" s="425">
        <f t="shared" ref="CE2258:DD2258" si="6310">IF(OR(AND(CE2255=0,CE2257&gt;0),AND(CE2255="NS",CE2256&gt;0),AND(CE2255="NS",CE2256=0,CE2257=0)),1,IF(OR(AND(CE2257&gt;=2,CE2256&lt;CE2255),AND(CE2255="NS",CE2256=0,CE2257&gt;0),OR(CE2255=CE2256,AND(CE2255="",CE2257=0,CE2256=0))),0,1))</f>
        <v>0</v>
      </c>
      <c r="CF2258" s="425">
        <f t="shared" si="6310"/>
        <v>0</v>
      </c>
      <c r="CG2258" s="425">
        <f t="shared" si="6310"/>
        <v>0</v>
      </c>
      <c r="CH2258" s="425">
        <f t="shared" si="6310"/>
        <v>0</v>
      </c>
      <c r="CI2258" s="425">
        <f t="shared" si="6310"/>
        <v>0</v>
      </c>
      <c r="CJ2258" s="425">
        <f t="shared" si="6310"/>
        <v>0</v>
      </c>
      <c r="CK2258" s="425">
        <f t="shared" si="6310"/>
        <v>0</v>
      </c>
      <c r="CL2258" s="425">
        <f t="shared" si="6310"/>
        <v>0</v>
      </c>
      <c r="CM2258" s="425">
        <f t="shared" si="6310"/>
        <v>0</v>
      </c>
      <c r="CN2258" s="425">
        <f t="shared" si="6310"/>
        <v>0</v>
      </c>
      <c r="CO2258" s="425">
        <f t="shared" si="6310"/>
        <v>0</v>
      </c>
      <c r="CP2258" s="425">
        <f t="shared" si="6310"/>
        <v>0</v>
      </c>
      <c r="CQ2258" s="425">
        <f t="shared" si="6310"/>
        <v>0</v>
      </c>
      <c r="CR2258" s="425">
        <f t="shared" si="6310"/>
        <v>0</v>
      </c>
      <c r="CS2258" s="425">
        <f t="shared" si="6310"/>
        <v>0</v>
      </c>
      <c r="CT2258" s="425">
        <f t="shared" si="6310"/>
        <v>0</v>
      </c>
      <c r="CU2258" s="425">
        <f t="shared" si="6310"/>
        <v>0</v>
      </c>
      <c r="CV2258" s="425">
        <f t="shared" si="6310"/>
        <v>0</v>
      </c>
      <c r="CW2258" s="425">
        <f t="shared" si="6310"/>
        <v>0</v>
      </c>
      <c r="CX2258" s="425">
        <f t="shared" si="6310"/>
        <v>0</v>
      </c>
      <c r="CY2258" s="425">
        <f t="shared" si="6310"/>
        <v>0</v>
      </c>
      <c r="CZ2258" s="425">
        <f t="shared" si="6310"/>
        <v>0</v>
      </c>
      <c r="DA2258" s="425">
        <f t="shared" si="6310"/>
        <v>0</v>
      </c>
      <c r="DB2258" s="425">
        <f t="shared" si="6310"/>
        <v>0</v>
      </c>
      <c r="DC2258" s="425">
        <f t="shared" si="6310"/>
        <v>0</v>
      </c>
      <c r="DD2258" s="425">
        <f t="shared" si="6310"/>
        <v>0</v>
      </c>
      <c r="DE2258" s="425">
        <f t="shared" ref="DE2258" si="6311">IF(OR(AND(DE2255=0,DE2257&gt;0),AND(DE2255="NS",DE2256&gt;0),AND(DE2255="NS",DE2256=0,DE2257=0)),1,IF(OR(AND(DE2257&gt;=2,DE2256&lt;DE2255),AND(DE2255="NS",DE2256=0,DE2257&gt;0),OR(DE2255=DE2256,AND(DE2255="",DE2257=0,DE2256=0))),0,1))</f>
        <v>0</v>
      </c>
      <c r="DF2258" s="302"/>
      <c r="DG2258" s="302"/>
      <c r="DH2258" s="302"/>
      <c r="DI2258" s="400">
        <f>SUM(CE2258:DH2258)</f>
        <v>0</v>
      </c>
      <c r="DJ2258" s="612"/>
      <c r="DK2258" s="613"/>
      <c r="DL2258" s="415"/>
      <c r="DM2258" s="416"/>
      <c r="DN2258" s="416"/>
      <c r="DO2258" s="416"/>
      <c r="DP2258" s="416"/>
      <c r="DQ2258" s="416"/>
      <c r="DR2258" s="416"/>
      <c r="DS2258" s="416"/>
      <c r="DT2258" s="416"/>
      <c r="DU2258" s="416"/>
      <c r="DV2258" s="416"/>
      <c r="DW2258" s="416"/>
      <c r="DX2258" s="416"/>
      <c r="DY2258" s="416"/>
      <c r="DZ2258" s="416"/>
      <c r="EA2258" s="416"/>
      <c r="EB2258" s="416"/>
      <c r="EC2258" s="416"/>
      <c r="ED2258" s="416"/>
      <c r="EE2258" s="416"/>
      <c r="EF2258" s="416"/>
      <c r="EG2258" s="416"/>
      <c r="EH2258" s="416"/>
      <c r="EI2258" s="416"/>
      <c r="EJ2258" s="416"/>
      <c r="EK2258" s="416"/>
      <c r="EL2258" s="416"/>
      <c r="EM2258" s="416"/>
      <c r="EN2258" s="416"/>
      <c r="EO2258" s="417"/>
      <c r="ET2258" s="375"/>
      <c r="EU2258" s="375"/>
      <c r="EV2258" s="375"/>
      <c r="FF2258" s="400"/>
      <c r="FG2258" s="400"/>
      <c r="FH2258" s="400"/>
      <c r="FV2258" s="375"/>
      <c r="FW2258" s="375"/>
      <c r="FX2258" s="375"/>
    </row>
    <row r="2259" spans="1:180" ht="38.25" customHeight="1" x14ac:dyDescent="0.25">
      <c r="A2259" s="152"/>
      <c r="B2259" s="152"/>
      <c r="C2259" s="237" t="s">
        <v>468</v>
      </c>
      <c r="D2259" s="280"/>
      <c r="E2259" s="281"/>
      <c r="F2259" s="281"/>
      <c r="G2259" s="628"/>
      <c r="H2259" s="628"/>
      <c r="I2259" s="281"/>
      <c r="J2259" s="281"/>
      <c r="K2259" s="628"/>
      <c r="L2259" s="628"/>
      <c r="M2259" s="281"/>
      <c r="N2259" s="281"/>
      <c r="O2259" s="628"/>
      <c r="P2259" s="628"/>
      <c r="Q2259" s="281"/>
      <c r="R2259" s="281"/>
      <c r="S2259" s="628"/>
      <c r="T2259" s="628"/>
      <c r="U2259" s="281"/>
      <c r="V2259" s="281"/>
      <c r="W2259" s="628"/>
      <c r="X2259" s="628"/>
      <c r="Y2259" s="281"/>
      <c r="Z2259" s="281"/>
      <c r="AA2259" s="628"/>
      <c r="AB2259" s="628"/>
      <c r="AC2259" s="281"/>
      <c r="AD2259" s="281"/>
      <c r="AE2259" s="60"/>
      <c r="AF2259" s="259"/>
      <c r="AG2259" s="375">
        <f t="shared" si="6138"/>
        <v>27</v>
      </c>
      <c r="AH2259" s="375"/>
      <c r="AI2259" s="375"/>
      <c r="AJ2259" s="388">
        <f t="shared" si="6081"/>
        <v>0</v>
      </c>
      <c r="AK2259" s="379">
        <f t="shared" si="6082"/>
        <v>0</v>
      </c>
      <c r="AL2259" s="380">
        <f t="shared" si="6083"/>
        <v>0</v>
      </c>
      <c r="AM2259" s="292">
        <f t="shared" si="6084"/>
        <v>0</v>
      </c>
      <c r="AN2259" s="388">
        <f t="shared" si="6085"/>
        <v>0</v>
      </c>
      <c r="AO2259" s="379">
        <f t="shared" si="6086"/>
        <v>0</v>
      </c>
      <c r="AP2259" s="380">
        <f t="shared" si="6087"/>
        <v>0</v>
      </c>
      <c r="AQ2259" s="292">
        <f t="shared" si="6088"/>
        <v>0</v>
      </c>
      <c r="AR2259" s="388">
        <f t="shared" si="6089"/>
        <v>0</v>
      </c>
      <c r="AS2259" s="379">
        <f t="shared" si="6090"/>
        <v>0</v>
      </c>
      <c r="AT2259" s="380">
        <f t="shared" si="6091"/>
        <v>0</v>
      </c>
      <c r="AU2259" s="292">
        <f t="shared" si="6092"/>
        <v>0</v>
      </c>
      <c r="AV2259" s="388">
        <f t="shared" si="6093"/>
        <v>0</v>
      </c>
      <c r="AW2259" s="379">
        <f t="shared" si="6094"/>
        <v>0</v>
      </c>
      <c r="AX2259" s="380">
        <f t="shared" si="6095"/>
        <v>0</v>
      </c>
      <c r="AY2259" s="292">
        <f t="shared" si="6096"/>
        <v>0</v>
      </c>
      <c r="AZ2259" s="388">
        <f t="shared" si="6097"/>
        <v>0</v>
      </c>
      <c r="BA2259" s="379">
        <f t="shared" si="6098"/>
        <v>0</v>
      </c>
      <c r="BB2259" s="380">
        <f t="shared" si="6099"/>
        <v>0</v>
      </c>
      <c r="BC2259" s="292">
        <f t="shared" si="6100"/>
        <v>0</v>
      </c>
      <c r="BD2259" s="388">
        <f t="shared" si="6101"/>
        <v>0</v>
      </c>
      <c r="BE2259" s="379">
        <f t="shared" si="6102"/>
        <v>0</v>
      </c>
      <c r="BF2259" s="380">
        <f t="shared" si="6103"/>
        <v>0</v>
      </c>
      <c r="BG2259" s="292">
        <f t="shared" si="6104"/>
        <v>0</v>
      </c>
      <c r="BH2259" s="388">
        <f t="shared" si="6105"/>
        <v>0</v>
      </c>
      <c r="BI2259" s="379">
        <f t="shared" si="6106"/>
        <v>0</v>
      </c>
      <c r="BJ2259" s="380">
        <f t="shared" si="6107"/>
        <v>0</v>
      </c>
      <c r="BK2259" s="292">
        <f t="shared" si="6108"/>
        <v>0</v>
      </c>
      <c r="CD2259" s="303"/>
      <c r="CE2259" s="311"/>
      <c r="CF2259" s="311"/>
      <c r="CG2259" s="311"/>
      <c r="CH2259" s="311"/>
      <c r="CI2259" s="311"/>
      <c r="CJ2259" s="311"/>
      <c r="CK2259" s="311"/>
      <c r="CL2259" s="311"/>
      <c r="CM2259" s="311"/>
      <c r="CN2259" s="311"/>
      <c r="CO2259" s="311"/>
      <c r="CP2259" s="311"/>
      <c r="CQ2259" s="311"/>
      <c r="CR2259" s="311"/>
      <c r="CS2259" s="311"/>
      <c r="CT2259" s="311"/>
      <c r="CU2259" s="311"/>
      <c r="CV2259" s="311"/>
      <c r="CW2259" s="311"/>
      <c r="CX2259" s="311"/>
      <c r="CY2259" s="311"/>
      <c r="CZ2259" s="311"/>
      <c r="DA2259" s="311"/>
      <c r="DB2259" s="311"/>
      <c r="DC2259" s="311"/>
      <c r="DD2259" s="311"/>
      <c r="DE2259" s="311"/>
      <c r="DF2259" s="305"/>
      <c r="DG2259" s="305"/>
      <c r="DH2259" s="305"/>
      <c r="DJ2259" s="612"/>
      <c r="DK2259" s="613"/>
      <c r="DL2259" s="415"/>
      <c r="DM2259" s="416"/>
      <c r="DN2259" s="416"/>
      <c r="DO2259" s="416"/>
      <c r="DP2259" s="416"/>
      <c r="DQ2259" s="416"/>
      <c r="DR2259" s="416"/>
      <c r="DS2259" s="416"/>
      <c r="DT2259" s="416"/>
      <c r="DU2259" s="416"/>
      <c r="DV2259" s="416"/>
      <c r="DW2259" s="416"/>
      <c r="DX2259" s="416"/>
      <c r="DY2259" s="416"/>
      <c r="DZ2259" s="416"/>
      <c r="EA2259" s="416"/>
      <c r="EB2259" s="416"/>
      <c r="EC2259" s="416"/>
      <c r="ED2259" s="416"/>
      <c r="EE2259" s="416"/>
      <c r="EF2259" s="416"/>
      <c r="EG2259" s="416"/>
      <c r="EH2259" s="416"/>
      <c r="EI2259" s="416"/>
      <c r="EJ2259" s="416"/>
      <c r="EK2259" s="416"/>
      <c r="EL2259" s="416"/>
      <c r="EM2259" s="416"/>
      <c r="EN2259" s="416"/>
      <c r="EO2259" s="417"/>
      <c r="ET2259" s="375"/>
      <c r="EU2259" s="375"/>
      <c r="EV2259" s="375"/>
      <c r="FF2259" s="400"/>
      <c r="FG2259" s="400"/>
      <c r="FH2259" s="400"/>
      <c r="FV2259" s="375"/>
      <c r="FW2259" s="375"/>
      <c r="FX2259" s="375"/>
    </row>
    <row r="2260" spans="1:180" ht="38.25" customHeight="1" x14ac:dyDescent="0.25">
      <c r="A2260" s="152"/>
      <c r="B2260" s="152"/>
      <c r="C2260" s="237" t="s">
        <v>469</v>
      </c>
      <c r="D2260" s="280"/>
      <c r="E2260" s="281"/>
      <c r="F2260" s="281"/>
      <c r="G2260" s="628"/>
      <c r="H2260" s="628"/>
      <c r="I2260" s="281"/>
      <c r="J2260" s="281"/>
      <c r="K2260" s="628"/>
      <c r="L2260" s="628"/>
      <c r="M2260" s="281"/>
      <c r="N2260" s="281"/>
      <c r="O2260" s="628"/>
      <c r="P2260" s="628"/>
      <c r="Q2260" s="281"/>
      <c r="R2260" s="281"/>
      <c r="S2260" s="628"/>
      <c r="T2260" s="628"/>
      <c r="U2260" s="281"/>
      <c r="V2260" s="281"/>
      <c r="W2260" s="628"/>
      <c r="X2260" s="628"/>
      <c r="Y2260" s="281"/>
      <c r="Z2260" s="281"/>
      <c r="AA2260" s="628"/>
      <c r="AB2260" s="628"/>
      <c r="AC2260" s="281"/>
      <c r="AD2260" s="281"/>
      <c r="AE2260" s="60"/>
      <c r="AF2260" s="259"/>
      <c r="AG2260" s="375">
        <f t="shared" si="6138"/>
        <v>27</v>
      </c>
      <c r="AH2260" s="375"/>
      <c r="AI2260" s="375"/>
      <c r="AJ2260" s="388">
        <f t="shared" si="6081"/>
        <v>0</v>
      </c>
      <c r="AK2260" s="379">
        <f t="shared" si="6082"/>
        <v>0</v>
      </c>
      <c r="AL2260" s="380">
        <f t="shared" si="6083"/>
        <v>0</v>
      </c>
      <c r="AM2260" s="292">
        <f t="shared" si="6084"/>
        <v>0</v>
      </c>
      <c r="AN2260" s="388">
        <f t="shared" si="6085"/>
        <v>0</v>
      </c>
      <c r="AO2260" s="379">
        <f t="shared" si="6086"/>
        <v>0</v>
      </c>
      <c r="AP2260" s="380">
        <f t="shared" si="6087"/>
        <v>0</v>
      </c>
      <c r="AQ2260" s="292">
        <f t="shared" si="6088"/>
        <v>0</v>
      </c>
      <c r="AR2260" s="388">
        <f t="shared" si="6089"/>
        <v>0</v>
      </c>
      <c r="AS2260" s="379">
        <f t="shared" si="6090"/>
        <v>0</v>
      </c>
      <c r="AT2260" s="380">
        <f t="shared" si="6091"/>
        <v>0</v>
      </c>
      <c r="AU2260" s="292">
        <f t="shared" si="6092"/>
        <v>0</v>
      </c>
      <c r="AV2260" s="388">
        <f t="shared" si="6093"/>
        <v>0</v>
      </c>
      <c r="AW2260" s="379">
        <f t="shared" si="6094"/>
        <v>0</v>
      </c>
      <c r="AX2260" s="380">
        <f t="shared" si="6095"/>
        <v>0</v>
      </c>
      <c r="AY2260" s="292">
        <f t="shared" si="6096"/>
        <v>0</v>
      </c>
      <c r="AZ2260" s="388">
        <f t="shared" si="6097"/>
        <v>0</v>
      </c>
      <c r="BA2260" s="379">
        <f t="shared" si="6098"/>
        <v>0</v>
      </c>
      <c r="BB2260" s="380">
        <f t="shared" si="6099"/>
        <v>0</v>
      </c>
      <c r="BC2260" s="292">
        <f t="shared" si="6100"/>
        <v>0</v>
      </c>
      <c r="BD2260" s="388">
        <f t="shared" si="6101"/>
        <v>0</v>
      </c>
      <c r="BE2260" s="379">
        <f t="shared" si="6102"/>
        <v>0</v>
      </c>
      <c r="BF2260" s="380">
        <f t="shared" si="6103"/>
        <v>0</v>
      </c>
      <c r="BG2260" s="292">
        <f t="shared" si="6104"/>
        <v>0</v>
      </c>
      <c r="BH2260" s="388">
        <f t="shared" si="6105"/>
        <v>0</v>
      </c>
      <c r="BI2260" s="379">
        <f t="shared" si="6106"/>
        <v>0</v>
      </c>
      <c r="BJ2260" s="380">
        <f t="shared" si="6107"/>
        <v>0</v>
      </c>
      <c r="BK2260" s="292">
        <f t="shared" si="6108"/>
        <v>0</v>
      </c>
      <c r="CD2260" s="303"/>
      <c r="CE2260" s="311"/>
      <c r="CF2260" s="311"/>
      <c r="CG2260" s="311"/>
      <c r="CH2260" s="311"/>
      <c r="CI2260" s="311"/>
      <c r="CJ2260" s="311"/>
      <c r="CK2260" s="311"/>
      <c r="CL2260" s="311"/>
      <c r="CM2260" s="311"/>
      <c r="CN2260" s="311"/>
      <c r="CO2260" s="311"/>
      <c r="CP2260" s="311"/>
      <c r="CQ2260" s="311"/>
      <c r="CR2260" s="311"/>
      <c r="CS2260" s="311"/>
      <c r="CT2260" s="311"/>
      <c r="CU2260" s="311"/>
      <c r="CV2260" s="311"/>
      <c r="CW2260" s="311"/>
      <c r="CX2260" s="311"/>
      <c r="CY2260" s="311"/>
      <c r="CZ2260" s="311"/>
      <c r="DA2260" s="311"/>
      <c r="DB2260" s="311"/>
      <c r="DC2260" s="311"/>
      <c r="DD2260" s="311"/>
      <c r="DE2260" s="311"/>
      <c r="DF2260" s="305"/>
      <c r="DG2260" s="305"/>
      <c r="DH2260" s="305"/>
      <c r="DJ2260" s="612"/>
      <c r="DK2260" s="613"/>
      <c r="DL2260" s="415"/>
      <c r="DM2260" s="416"/>
      <c r="DN2260" s="416"/>
      <c r="DO2260" s="416"/>
      <c r="DP2260" s="416"/>
      <c r="DQ2260" s="416"/>
      <c r="DR2260" s="416"/>
      <c r="DS2260" s="416"/>
      <c r="DT2260" s="416"/>
      <c r="DU2260" s="416"/>
      <c r="DV2260" s="416"/>
      <c r="DW2260" s="416"/>
      <c r="DX2260" s="416"/>
      <c r="DY2260" s="416"/>
      <c r="DZ2260" s="416"/>
      <c r="EA2260" s="416"/>
      <c r="EB2260" s="416"/>
      <c r="EC2260" s="416"/>
      <c r="ED2260" s="416"/>
      <c r="EE2260" s="416"/>
      <c r="EF2260" s="416"/>
      <c r="EG2260" s="416"/>
      <c r="EH2260" s="416"/>
      <c r="EI2260" s="416"/>
      <c r="EJ2260" s="416"/>
      <c r="EK2260" s="416"/>
      <c r="EL2260" s="416"/>
      <c r="EM2260" s="416"/>
      <c r="EN2260" s="416"/>
      <c r="EO2260" s="417"/>
      <c r="ET2260" s="375"/>
      <c r="EU2260" s="375"/>
      <c r="EV2260" s="375"/>
      <c r="FF2260" s="400"/>
      <c r="FG2260" s="400"/>
      <c r="FH2260" s="400"/>
      <c r="FV2260" s="375"/>
      <c r="FW2260" s="375"/>
      <c r="FX2260" s="375"/>
    </row>
    <row r="2261" spans="1:180" ht="38.25" customHeight="1" x14ac:dyDescent="0.25">
      <c r="A2261" s="182"/>
      <c r="B2261" s="182"/>
      <c r="C2261" s="236" t="s">
        <v>470</v>
      </c>
      <c r="D2261" s="280"/>
      <c r="E2261" s="281"/>
      <c r="F2261" s="281"/>
      <c r="G2261" s="628"/>
      <c r="H2261" s="628"/>
      <c r="I2261" s="281"/>
      <c r="J2261" s="281"/>
      <c r="K2261" s="628"/>
      <c r="L2261" s="628"/>
      <c r="M2261" s="281"/>
      <c r="N2261" s="281"/>
      <c r="O2261" s="628"/>
      <c r="P2261" s="628"/>
      <c r="Q2261" s="281"/>
      <c r="R2261" s="281"/>
      <c r="S2261" s="628"/>
      <c r="T2261" s="628"/>
      <c r="U2261" s="281"/>
      <c r="V2261" s="281"/>
      <c r="W2261" s="628"/>
      <c r="X2261" s="628"/>
      <c r="Y2261" s="281"/>
      <c r="Z2261" s="281"/>
      <c r="AA2261" s="628"/>
      <c r="AB2261" s="628"/>
      <c r="AC2261" s="281"/>
      <c r="AD2261" s="281"/>
      <c r="AE2261" s="60"/>
      <c r="AF2261" s="259"/>
      <c r="AG2261" s="375">
        <f t="shared" si="6138"/>
        <v>27</v>
      </c>
      <c r="AH2261" s="375"/>
      <c r="AI2261" s="375"/>
      <c r="AJ2261" s="388">
        <f t="shared" si="6081"/>
        <v>0</v>
      </c>
      <c r="AK2261" s="379">
        <f t="shared" si="6082"/>
        <v>0</v>
      </c>
      <c r="AL2261" s="380">
        <f t="shared" si="6083"/>
        <v>0</v>
      </c>
      <c r="AM2261" s="292">
        <f t="shared" si="6084"/>
        <v>0</v>
      </c>
      <c r="AN2261" s="388">
        <f t="shared" si="6085"/>
        <v>0</v>
      </c>
      <c r="AO2261" s="379">
        <f t="shared" si="6086"/>
        <v>0</v>
      </c>
      <c r="AP2261" s="380">
        <f t="shared" si="6087"/>
        <v>0</v>
      </c>
      <c r="AQ2261" s="292">
        <f t="shared" si="6088"/>
        <v>0</v>
      </c>
      <c r="AR2261" s="388">
        <f t="shared" si="6089"/>
        <v>0</v>
      </c>
      <c r="AS2261" s="379">
        <f t="shared" si="6090"/>
        <v>0</v>
      </c>
      <c r="AT2261" s="380">
        <f t="shared" si="6091"/>
        <v>0</v>
      </c>
      <c r="AU2261" s="292">
        <f t="shared" si="6092"/>
        <v>0</v>
      </c>
      <c r="AV2261" s="388">
        <f t="shared" si="6093"/>
        <v>0</v>
      </c>
      <c r="AW2261" s="379">
        <f t="shared" si="6094"/>
        <v>0</v>
      </c>
      <c r="AX2261" s="380">
        <f t="shared" si="6095"/>
        <v>0</v>
      </c>
      <c r="AY2261" s="292">
        <f t="shared" si="6096"/>
        <v>0</v>
      </c>
      <c r="AZ2261" s="388">
        <f t="shared" si="6097"/>
        <v>0</v>
      </c>
      <c r="BA2261" s="379">
        <f t="shared" si="6098"/>
        <v>0</v>
      </c>
      <c r="BB2261" s="380">
        <f t="shared" si="6099"/>
        <v>0</v>
      </c>
      <c r="BC2261" s="292">
        <f t="shared" si="6100"/>
        <v>0</v>
      </c>
      <c r="BD2261" s="388">
        <f t="shared" si="6101"/>
        <v>0</v>
      </c>
      <c r="BE2261" s="379">
        <f t="shared" si="6102"/>
        <v>0</v>
      </c>
      <c r="BF2261" s="380">
        <f t="shared" si="6103"/>
        <v>0</v>
      </c>
      <c r="BG2261" s="292">
        <f t="shared" si="6104"/>
        <v>0</v>
      </c>
      <c r="BH2261" s="388">
        <f t="shared" si="6105"/>
        <v>0</v>
      </c>
      <c r="BI2261" s="379">
        <f t="shared" si="6106"/>
        <v>0</v>
      </c>
      <c r="BJ2261" s="380">
        <f t="shared" si="6107"/>
        <v>0</v>
      </c>
      <c r="BK2261" s="292">
        <f t="shared" si="6108"/>
        <v>0</v>
      </c>
      <c r="CD2261" s="299" t="s">
        <v>60</v>
      </c>
      <c r="CE2261" s="423">
        <f t="shared" ref="CE2261" si="6312">IF(D2261="",0,D2261)</f>
        <v>0</v>
      </c>
      <c r="CF2261" s="423">
        <f t="shared" ref="CF2261" si="6313">IF(E2261="",0,E2261)</f>
        <v>0</v>
      </c>
      <c r="CG2261" s="423">
        <f t="shared" ref="CG2261" si="6314">IF(F2261="",0,F2261)</f>
        <v>0</v>
      </c>
      <c r="CH2261" s="423">
        <f t="shared" ref="CH2261" si="6315">IF(G2261="",0,G2261)</f>
        <v>0</v>
      </c>
      <c r="CI2261" s="423">
        <f t="shared" ref="CI2261" si="6316">IF(H2261="",0,H2261)</f>
        <v>0</v>
      </c>
      <c r="CJ2261" s="423">
        <f t="shared" ref="CJ2261" si="6317">IF(I2261="",0,I2261)</f>
        <v>0</v>
      </c>
      <c r="CK2261" s="423">
        <f t="shared" ref="CK2261" si="6318">IF(J2261="",0,J2261)</f>
        <v>0</v>
      </c>
      <c r="CL2261" s="423">
        <f t="shared" ref="CL2261" si="6319">IF(K2261="",0,K2261)</f>
        <v>0</v>
      </c>
      <c r="CM2261" s="423">
        <f t="shared" ref="CM2261" si="6320">IF(L2261="",0,L2261)</f>
        <v>0</v>
      </c>
      <c r="CN2261" s="423">
        <f t="shared" ref="CN2261" si="6321">IF(M2261="",0,M2261)</f>
        <v>0</v>
      </c>
      <c r="CO2261" s="423">
        <f t="shared" ref="CO2261" si="6322">IF(N2261="",0,N2261)</f>
        <v>0</v>
      </c>
      <c r="CP2261" s="423">
        <f t="shared" ref="CP2261" si="6323">IF(O2261="",0,O2261)</f>
        <v>0</v>
      </c>
      <c r="CQ2261" s="423">
        <f t="shared" ref="CQ2261" si="6324">IF(P2261="",0,P2261)</f>
        <v>0</v>
      </c>
      <c r="CR2261" s="423">
        <f t="shared" ref="CR2261" si="6325">IF(Q2261="",0,Q2261)</f>
        <v>0</v>
      </c>
      <c r="CS2261" s="423">
        <f t="shared" ref="CS2261" si="6326">IF(R2261="",0,R2261)</f>
        <v>0</v>
      </c>
      <c r="CT2261" s="423">
        <f t="shared" ref="CT2261" si="6327">IF(S2261="",0,S2261)</f>
        <v>0</v>
      </c>
      <c r="CU2261" s="423">
        <f t="shared" ref="CU2261" si="6328">IF(T2261="",0,T2261)</f>
        <v>0</v>
      </c>
      <c r="CV2261" s="423">
        <f t="shared" ref="CV2261" si="6329">IF(U2261="",0,U2261)</f>
        <v>0</v>
      </c>
      <c r="CW2261" s="423">
        <f t="shared" ref="CW2261" si="6330">IF(V2261="",0,V2261)</f>
        <v>0</v>
      </c>
      <c r="CX2261" s="423">
        <f t="shared" ref="CX2261" si="6331">IF(W2261="",0,W2261)</f>
        <v>0</v>
      </c>
      <c r="CY2261" s="423">
        <f t="shared" ref="CY2261" si="6332">IF(X2261="",0,X2261)</f>
        <v>0</v>
      </c>
      <c r="CZ2261" s="423">
        <f t="shared" ref="CZ2261" si="6333">IF(Y2261="",0,Y2261)</f>
        <v>0</v>
      </c>
      <c r="DA2261" s="423">
        <f t="shared" ref="DA2261" si="6334">IF(Z2261="",0,Z2261)</f>
        <v>0</v>
      </c>
      <c r="DB2261" s="423">
        <f t="shared" ref="DB2261" si="6335">IF(AA2261="",0,AA2261)</f>
        <v>0</v>
      </c>
      <c r="DC2261" s="423">
        <f t="shared" ref="DC2261" si="6336">IF(AB2261="",0,AB2261)</f>
        <v>0</v>
      </c>
      <c r="DD2261" s="423">
        <f t="shared" ref="DD2261" si="6337">IF(AC2261="",0,AC2261)</f>
        <v>0</v>
      </c>
      <c r="DE2261" s="423">
        <f t="shared" ref="DE2261" si="6338">IF(AD2261="",0,AD2261)</f>
        <v>0</v>
      </c>
      <c r="DF2261" s="300"/>
      <c r="DG2261" s="300"/>
      <c r="DH2261" s="300"/>
      <c r="DJ2261" s="610"/>
      <c r="DK2261" s="611"/>
      <c r="DL2261" s="415"/>
      <c r="DM2261" s="416"/>
      <c r="DN2261" s="416"/>
      <c r="DO2261" s="416"/>
      <c r="DP2261" s="416"/>
      <c r="DQ2261" s="416"/>
      <c r="DR2261" s="416"/>
      <c r="DS2261" s="416"/>
      <c r="DT2261" s="416"/>
      <c r="DU2261" s="416"/>
      <c r="DV2261" s="416"/>
      <c r="DW2261" s="416"/>
      <c r="DX2261" s="416"/>
      <c r="DY2261" s="416"/>
      <c r="DZ2261" s="416"/>
      <c r="EA2261" s="416"/>
      <c r="EB2261" s="416"/>
      <c r="EC2261" s="416"/>
      <c r="ED2261" s="416"/>
      <c r="EE2261" s="416"/>
      <c r="EF2261" s="416"/>
      <c r="EG2261" s="416"/>
      <c r="EH2261" s="416"/>
      <c r="EI2261" s="416"/>
      <c r="EJ2261" s="416"/>
      <c r="EK2261" s="416"/>
      <c r="EL2261" s="416"/>
      <c r="EM2261" s="416"/>
      <c r="EN2261" s="416"/>
      <c r="EO2261" s="417"/>
      <c r="ET2261" s="375"/>
      <c r="EU2261" s="375"/>
      <c r="EV2261" s="375"/>
      <c r="FF2261" s="400"/>
      <c r="FG2261" s="400"/>
      <c r="FH2261" s="400"/>
      <c r="FV2261" s="375"/>
      <c r="FW2261" s="375"/>
      <c r="FX2261" s="375"/>
    </row>
    <row r="2262" spans="1:180" ht="38.25" customHeight="1" x14ac:dyDescent="0.25">
      <c r="A2262" s="152"/>
      <c r="B2262" s="152"/>
      <c r="C2262" s="237" t="s">
        <v>479</v>
      </c>
      <c r="D2262" s="280"/>
      <c r="E2262" s="281"/>
      <c r="F2262" s="281"/>
      <c r="G2262" s="628"/>
      <c r="H2262" s="628"/>
      <c r="I2262" s="281"/>
      <c r="J2262" s="281"/>
      <c r="K2262" s="628"/>
      <c r="L2262" s="628"/>
      <c r="M2262" s="281"/>
      <c r="N2262" s="281"/>
      <c r="O2262" s="628"/>
      <c r="P2262" s="628"/>
      <c r="Q2262" s="281"/>
      <c r="R2262" s="281"/>
      <c r="S2262" s="628"/>
      <c r="T2262" s="628"/>
      <c r="U2262" s="281"/>
      <c r="V2262" s="281"/>
      <c r="W2262" s="628"/>
      <c r="X2262" s="628"/>
      <c r="Y2262" s="281"/>
      <c r="Z2262" s="281"/>
      <c r="AA2262" s="628"/>
      <c r="AB2262" s="628"/>
      <c r="AC2262" s="281"/>
      <c r="AD2262" s="281"/>
      <c r="AE2262" s="60"/>
      <c r="AF2262" s="259"/>
      <c r="AG2262" s="375">
        <f t="shared" si="6138"/>
        <v>27</v>
      </c>
      <c r="AH2262" s="375"/>
      <c r="AI2262" s="375"/>
      <c r="AJ2262" s="388">
        <f t="shared" si="6081"/>
        <v>0</v>
      </c>
      <c r="AK2262" s="379">
        <f t="shared" si="6082"/>
        <v>0</v>
      </c>
      <c r="AL2262" s="380">
        <f t="shared" si="6083"/>
        <v>0</v>
      </c>
      <c r="AM2262" s="292">
        <f t="shared" si="6084"/>
        <v>0</v>
      </c>
      <c r="AN2262" s="388">
        <f t="shared" si="6085"/>
        <v>0</v>
      </c>
      <c r="AO2262" s="379">
        <f t="shared" si="6086"/>
        <v>0</v>
      </c>
      <c r="AP2262" s="380">
        <f t="shared" si="6087"/>
        <v>0</v>
      </c>
      <c r="AQ2262" s="292">
        <f t="shared" si="6088"/>
        <v>0</v>
      </c>
      <c r="AR2262" s="388">
        <f t="shared" si="6089"/>
        <v>0</v>
      </c>
      <c r="AS2262" s="379">
        <f t="shared" si="6090"/>
        <v>0</v>
      </c>
      <c r="AT2262" s="380">
        <f t="shared" si="6091"/>
        <v>0</v>
      </c>
      <c r="AU2262" s="292">
        <f t="shared" si="6092"/>
        <v>0</v>
      </c>
      <c r="AV2262" s="388">
        <f t="shared" si="6093"/>
        <v>0</v>
      </c>
      <c r="AW2262" s="379">
        <f t="shared" si="6094"/>
        <v>0</v>
      </c>
      <c r="AX2262" s="380">
        <f t="shared" si="6095"/>
        <v>0</v>
      </c>
      <c r="AY2262" s="292">
        <f t="shared" si="6096"/>
        <v>0</v>
      </c>
      <c r="AZ2262" s="388">
        <f t="shared" si="6097"/>
        <v>0</v>
      </c>
      <c r="BA2262" s="379">
        <f t="shared" si="6098"/>
        <v>0</v>
      </c>
      <c r="BB2262" s="380">
        <f t="shared" si="6099"/>
        <v>0</v>
      </c>
      <c r="BC2262" s="292">
        <f t="shared" si="6100"/>
        <v>0</v>
      </c>
      <c r="BD2262" s="388">
        <f t="shared" si="6101"/>
        <v>0</v>
      </c>
      <c r="BE2262" s="379">
        <f t="shared" si="6102"/>
        <v>0</v>
      </c>
      <c r="BF2262" s="380">
        <f t="shared" si="6103"/>
        <v>0</v>
      </c>
      <c r="BG2262" s="292">
        <f t="shared" si="6104"/>
        <v>0</v>
      </c>
      <c r="BH2262" s="388">
        <f t="shared" si="6105"/>
        <v>0</v>
      </c>
      <c r="BI2262" s="379">
        <f t="shared" si="6106"/>
        <v>0</v>
      </c>
      <c r="BJ2262" s="380">
        <f t="shared" si="6107"/>
        <v>0</v>
      </c>
      <c r="BK2262" s="292">
        <f t="shared" si="6108"/>
        <v>0</v>
      </c>
      <c r="CD2262" s="299" t="s">
        <v>1917</v>
      </c>
      <c r="CE2262" s="301">
        <f t="shared" ref="CE2262" si="6339">SUM(D2262:D2268)</f>
        <v>0</v>
      </c>
      <c r="CF2262" s="301">
        <f t="shared" ref="CF2262" si="6340">SUM(E2262:E2268)</f>
        <v>0</v>
      </c>
      <c r="CG2262" s="301">
        <f t="shared" ref="CG2262" si="6341">SUM(F2262:F2268)</f>
        <v>0</v>
      </c>
      <c r="CH2262" s="301">
        <f t="shared" ref="CH2262" si="6342">SUM(G2262:G2268)</f>
        <v>0</v>
      </c>
      <c r="CI2262" s="301">
        <f t="shared" ref="CI2262" si="6343">SUM(H2262:H2268)</f>
        <v>0</v>
      </c>
      <c r="CJ2262" s="301">
        <f t="shared" ref="CJ2262" si="6344">SUM(I2262:I2268)</f>
        <v>0</v>
      </c>
      <c r="CK2262" s="301">
        <f t="shared" ref="CK2262" si="6345">SUM(J2262:J2268)</f>
        <v>0</v>
      </c>
      <c r="CL2262" s="301">
        <f t="shared" ref="CL2262" si="6346">SUM(K2262:K2268)</f>
        <v>0</v>
      </c>
      <c r="CM2262" s="301">
        <f t="shared" ref="CM2262" si="6347">SUM(L2262:L2268)</f>
        <v>0</v>
      </c>
      <c r="CN2262" s="301">
        <f t="shared" ref="CN2262" si="6348">SUM(M2262:M2268)</f>
        <v>0</v>
      </c>
      <c r="CO2262" s="301">
        <f t="shared" ref="CO2262" si="6349">SUM(N2262:N2268)</f>
        <v>0</v>
      </c>
      <c r="CP2262" s="301">
        <f t="shared" ref="CP2262" si="6350">SUM(O2262:O2268)</f>
        <v>0</v>
      </c>
      <c r="CQ2262" s="301">
        <f t="shared" ref="CQ2262" si="6351">SUM(P2262:P2268)</f>
        <v>0</v>
      </c>
      <c r="CR2262" s="301">
        <f t="shared" ref="CR2262" si="6352">SUM(Q2262:Q2268)</f>
        <v>0</v>
      </c>
      <c r="CS2262" s="301">
        <f t="shared" ref="CS2262" si="6353">SUM(R2262:R2268)</f>
        <v>0</v>
      </c>
      <c r="CT2262" s="301">
        <f t="shared" ref="CT2262" si="6354">SUM(S2262:S2268)</f>
        <v>0</v>
      </c>
      <c r="CU2262" s="301">
        <f t="shared" ref="CU2262" si="6355">SUM(T2262:T2268)</f>
        <v>0</v>
      </c>
      <c r="CV2262" s="301">
        <f t="shared" ref="CV2262" si="6356">SUM(U2262:U2268)</f>
        <v>0</v>
      </c>
      <c r="CW2262" s="301">
        <f t="shared" ref="CW2262" si="6357">SUM(V2262:V2268)</f>
        <v>0</v>
      </c>
      <c r="CX2262" s="301">
        <f t="shared" ref="CX2262" si="6358">SUM(W2262:W2268)</f>
        <v>0</v>
      </c>
      <c r="CY2262" s="301">
        <f t="shared" ref="CY2262" si="6359">SUM(X2262:X2268)</f>
        <v>0</v>
      </c>
      <c r="CZ2262" s="301">
        <f t="shared" ref="CZ2262" si="6360">SUM(Y2262:Y2268)</f>
        <v>0</v>
      </c>
      <c r="DA2262" s="301">
        <f t="shared" ref="DA2262" si="6361">SUM(Z2262:Z2268)</f>
        <v>0</v>
      </c>
      <c r="DB2262" s="301">
        <f t="shared" ref="DB2262" si="6362">SUM(AA2262:AA2268)</f>
        <v>0</v>
      </c>
      <c r="DC2262" s="301">
        <f t="shared" ref="DC2262" si="6363">SUM(AB2262:AB2268)</f>
        <v>0</v>
      </c>
      <c r="DD2262" s="301">
        <f t="shared" ref="DD2262" si="6364">SUM(AC2262:AC2268)</f>
        <v>0</v>
      </c>
      <c r="DE2262" s="301">
        <f t="shared" ref="DE2262" si="6365">SUM(AD2262:AD2268)</f>
        <v>0</v>
      </c>
      <c r="DF2262" s="301"/>
      <c r="DG2262" s="301"/>
      <c r="DH2262" s="301"/>
      <c r="DJ2262" s="612"/>
      <c r="DK2262" s="613"/>
      <c r="DL2262" s="415"/>
      <c r="DM2262" s="416"/>
      <c r="DN2262" s="416"/>
      <c r="DO2262" s="416"/>
      <c r="DP2262" s="416"/>
      <c r="DQ2262" s="416"/>
      <c r="DR2262" s="416"/>
      <c r="DS2262" s="416"/>
      <c r="DT2262" s="416"/>
      <c r="DU2262" s="416"/>
      <c r="DV2262" s="416"/>
      <c r="DW2262" s="416"/>
      <c r="DX2262" s="416"/>
      <c r="DY2262" s="416"/>
      <c r="DZ2262" s="416"/>
      <c r="EA2262" s="416"/>
      <c r="EB2262" s="416"/>
      <c r="EC2262" s="416"/>
      <c r="ED2262" s="416"/>
      <c r="EE2262" s="416"/>
      <c r="EF2262" s="416"/>
      <c r="EG2262" s="416"/>
      <c r="EH2262" s="416"/>
      <c r="EI2262" s="416"/>
      <c r="EJ2262" s="416"/>
      <c r="EK2262" s="416"/>
      <c r="EL2262" s="416"/>
      <c r="EM2262" s="416"/>
      <c r="EN2262" s="416"/>
      <c r="EO2262" s="417"/>
      <c r="ET2262" s="375"/>
      <c r="EU2262" s="375"/>
      <c r="EV2262" s="375"/>
      <c r="FF2262" s="400"/>
      <c r="FG2262" s="400"/>
      <c r="FH2262" s="400"/>
      <c r="FV2262" s="375"/>
      <c r="FW2262" s="375"/>
      <c r="FX2262" s="375"/>
    </row>
    <row r="2263" spans="1:180" ht="38.25" customHeight="1" x14ac:dyDescent="0.25">
      <c r="A2263" s="152"/>
      <c r="B2263" s="152"/>
      <c r="C2263" s="237" t="s">
        <v>480</v>
      </c>
      <c r="D2263" s="280"/>
      <c r="E2263" s="281"/>
      <c r="F2263" s="281"/>
      <c r="G2263" s="628"/>
      <c r="H2263" s="628"/>
      <c r="I2263" s="281"/>
      <c r="J2263" s="281"/>
      <c r="K2263" s="628"/>
      <c r="L2263" s="628"/>
      <c r="M2263" s="281"/>
      <c r="N2263" s="281"/>
      <c r="O2263" s="628"/>
      <c r="P2263" s="628"/>
      <c r="Q2263" s="281"/>
      <c r="R2263" s="281"/>
      <c r="S2263" s="628"/>
      <c r="T2263" s="628"/>
      <c r="U2263" s="281"/>
      <c r="V2263" s="281"/>
      <c r="W2263" s="628"/>
      <c r="X2263" s="628"/>
      <c r="Y2263" s="281"/>
      <c r="Z2263" s="281"/>
      <c r="AA2263" s="628"/>
      <c r="AB2263" s="628"/>
      <c r="AC2263" s="281"/>
      <c r="AD2263" s="281"/>
      <c r="AE2263" s="60"/>
      <c r="AF2263" s="259"/>
      <c r="AG2263" s="375">
        <f t="shared" si="6138"/>
        <v>27</v>
      </c>
      <c r="AH2263" s="375"/>
      <c r="AI2263" s="375"/>
      <c r="AJ2263" s="388">
        <f t="shared" si="6081"/>
        <v>0</v>
      </c>
      <c r="AK2263" s="379">
        <f t="shared" si="6082"/>
        <v>0</v>
      </c>
      <c r="AL2263" s="380">
        <f t="shared" si="6083"/>
        <v>0</v>
      </c>
      <c r="AM2263" s="292">
        <f t="shared" si="6084"/>
        <v>0</v>
      </c>
      <c r="AN2263" s="388">
        <f t="shared" si="6085"/>
        <v>0</v>
      </c>
      <c r="AO2263" s="379">
        <f t="shared" si="6086"/>
        <v>0</v>
      </c>
      <c r="AP2263" s="380">
        <f t="shared" si="6087"/>
        <v>0</v>
      </c>
      <c r="AQ2263" s="292">
        <f t="shared" si="6088"/>
        <v>0</v>
      </c>
      <c r="AR2263" s="388">
        <f t="shared" si="6089"/>
        <v>0</v>
      </c>
      <c r="AS2263" s="379">
        <f t="shared" si="6090"/>
        <v>0</v>
      </c>
      <c r="AT2263" s="380">
        <f t="shared" si="6091"/>
        <v>0</v>
      </c>
      <c r="AU2263" s="292">
        <f t="shared" si="6092"/>
        <v>0</v>
      </c>
      <c r="AV2263" s="388">
        <f t="shared" si="6093"/>
        <v>0</v>
      </c>
      <c r="AW2263" s="379">
        <f t="shared" si="6094"/>
        <v>0</v>
      </c>
      <c r="AX2263" s="380">
        <f t="shared" si="6095"/>
        <v>0</v>
      </c>
      <c r="AY2263" s="292">
        <f t="shared" si="6096"/>
        <v>0</v>
      </c>
      <c r="AZ2263" s="388">
        <f t="shared" si="6097"/>
        <v>0</v>
      </c>
      <c r="BA2263" s="379">
        <f t="shared" si="6098"/>
        <v>0</v>
      </c>
      <c r="BB2263" s="380">
        <f t="shared" si="6099"/>
        <v>0</v>
      </c>
      <c r="BC2263" s="292">
        <f t="shared" si="6100"/>
        <v>0</v>
      </c>
      <c r="BD2263" s="388">
        <f t="shared" si="6101"/>
        <v>0</v>
      </c>
      <c r="BE2263" s="379">
        <f t="shared" si="6102"/>
        <v>0</v>
      </c>
      <c r="BF2263" s="380">
        <f t="shared" si="6103"/>
        <v>0</v>
      </c>
      <c r="BG2263" s="292">
        <f t="shared" si="6104"/>
        <v>0</v>
      </c>
      <c r="BH2263" s="388">
        <f t="shared" si="6105"/>
        <v>0</v>
      </c>
      <c r="BI2263" s="379">
        <f t="shared" si="6106"/>
        <v>0</v>
      </c>
      <c r="BJ2263" s="380">
        <f t="shared" si="6107"/>
        <v>0</v>
      </c>
      <c r="BK2263" s="292">
        <f t="shared" si="6108"/>
        <v>0</v>
      </c>
      <c r="CD2263" s="299" t="s">
        <v>1910</v>
      </c>
      <c r="CE2263" s="422">
        <f t="shared" ref="CE2263" si="6366">IF(CE2261="NA",COUNTIF(D2262:D2268,"NA"),COUNTIF(D2262:D2268,"NS"))</f>
        <v>0</v>
      </c>
      <c r="CF2263" s="422">
        <f t="shared" ref="CF2263" si="6367">IF(CF2261="NA",COUNTIF(E2262:E2268,"NA"),COUNTIF(E2262:E2268,"NS"))</f>
        <v>0</v>
      </c>
      <c r="CG2263" s="422">
        <f t="shared" ref="CG2263" si="6368">IF(CG2261="NA",COUNTIF(F2262:F2268,"NA"),COUNTIF(F2262:F2268,"NS"))</f>
        <v>0</v>
      </c>
      <c r="CH2263" s="422">
        <f t="shared" ref="CH2263" si="6369">IF(CH2261="NA",COUNTIF(G2262:G2268,"NA"),COUNTIF(G2262:G2268,"NS"))</f>
        <v>0</v>
      </c>
      <c r="CI2263" s="422">
        <f t="shared" ref="CI2263" si="6370">IF(CI2261="NA",COUNTIF(H2262:H2268,"NA"),COUNTIF(H2262:H2268,"NS"))</f>
        <v>0</v>
      </c>
      <c r="CJ2263" s="422">
        <f t="shared" ref="CJ2263" si="6371">IF(CJ2261="NA",COUNTIF(I2262:I2268,"NA"),COUNTIF(I2262:I2268,"NS"))</f>
        <v>0</v>
      </c>
      <c r="CK2263" s="422">
        <f t="shared" ref="CK2263" si="6372">IF(CK2261="NA",COUNTIF(J2262:J2268,"NA"),COUNTIF(J2262:J2268,"NS"))</f>
        <v>0</v>
      </c>
      <c r="CL2263" s="422">
        <f t="shared" ref="CL2263" si="6373">IF(CL2261="NA",COUNTIF(K2262:K2268,"NA"),COUNTIF(K2262:K2268,"NS"))</f>
        <v>0</v>
      </c>
      <c r="CM2263" s="422">
        <f t="shared" ref="CM2263" si="6374">IF(CM2261="NA",COUNTIF(L2262:L2268,"NA"),COUNTIF(L2262:L2268,"NS"))</f>
        <v>0</v>
      </c>
      <c r="CN2263" s="422">
        <f t="shared" ref="CN2263" si="6375">IF(CN2261="NA",COUNTIF(M2262:M2268,"NA"),COUNTIF(M2262:M2268,"NS"))</f>
        <v>0</v>
      </c>
      <c r="CO2263" s="422">
        <f t="shared" ref="CO2263" si="6376">IF(CO2261="NA",COUNTIF(N2262:N2268,"NA"),COUNTIF(N2262:N2268,"NS"))</f>
        <v>0</v>
      </c>
      <c r="CP2263" s="422">
        <f t="shared" ref="CP2263" si="6377">IF(CP2261="NA",COUNTIF(O2262:O2268,"NA"),COUNTIF(O2262:O2268,"NS"))</f>
        <v>0</v>
      </c>
      <c r="CQ2263" s="422">
        <f t="shared" ref="CQ2263" si="6378">IF(CQ2261="NA",COUNTIF(P2262:P2268,"NA"),COUNTIF(P2262:P2268,"NS"))</f>
        <v>0</v>
      </c>
      <c r="CR2263" s="422">
        <f t="shared" ref="CR2263" si="6379">IF(CR2261="NA",COUNTIF(Q2262:Q2268,"NA"),COUNTIF(Q2262:Q2268,"NS"))</f>
        <v>0</v>
      </c>
      <c r="CS2263" s="422">
        <f t="shared" ref="CS2263" si="6380">IF(CS2261="NA",COUNTIF(R2262:R2268,"NA"),COUNTIF(R2262:R2268,"NS"))</f>
        <v>0</v>
      </c>
      <c r="CT2263" s="422">
        <f t="shared" ref="CT2263" si="6381">IF(CT2261="NA",COUNTIF(S2262:S2268,"NA"),COUNTIF(S2262:S2268,"NS"))</f>
        <v>0</v>
      </c>
      <c r="CU2263" s="422">
        <f t="shared" ref="CU2263" si="6382">IF(CU2261="NA",COUNTIF(T2262:T2268,"NA"),COUNTIF(T2262:T2268,"NS"))</f>
        <v>0</v>
      </c>
      <c r="CV2263" s="422">
        <f t="shared" ref="CV2263" si="6383">IF(CV2261="NA",COUNTIF(U2262:U2268,"NA"),COUNTIF(U2262:U2268,"NS"))</f>
        <v>0</v>
      </c>
      <c r="CW2263" s="422">
        <f t="shared" ref="CW2263" si="6384">IF(CW2261="NA",COUNTIF(V2262:V2268,"NA"),COUNTIF(V2262:V2268,"NS"))</f>
        <v>0</v>
      </c>
      <c r="CX2263" s="422">
        <f t="shared" ref="CX2263" si="6385">IF(CX2261="NA",COUNTIF(W2262:W2268,"NA"),COUNTIF(W2262:W2268,"NS"))</f>
        <v>0</v>
      </c>
      <c r="CY2263" s="422">
        <f t="shared" ref="CY2263" si="6386">IF(CY2261="NA",COUNTIF(X2262:X2268,"NA"),COUNTIF(X2262:X2268,"NS"))</f>
        <v>0</v>
      </c>
      <c r="CZ2263" s="422">
        <f t="shared" ref="CZ2263" si="6387">IF(CZ2261="NA",COUNTIF(Y2262:Y2268,"NA"),COUNTIF(Y2262:Y2268,"NS"))</f>
        <v>0</v>
      </c>
      <c r="DA2263" s="422">
        <f t="shared" ref="DA2263" si="6388">IF(DA2261="NA",COUNTIF(Z2262:Z2268,"NA"),COUNTIF(Z2262:Z2268,"NS"))</f>
        <v>0</v>
      </c>
      <c r="DB2263" s="422">
        <f t="shared" ref="DB2263" si="6389">IF(DB2261="NA",COUNTIF(AA2262:AA2268,"NA"),COUNTIF(AA2262:AA2268,"NS"))</f>
        <v>0</v>
      </c>
      <c r="DC2263" s="422">
        <f t="shared" ref="DC2263" si="6390">IF(DC2261="NA",COUNTIF(AB2262:AB2268,"NA"),COUNTIF(AB2262:AB2268,"NS"))</f>
        <v>0</v>
      </c>
      <c r="DD2263" s="422">
        <f t="shared" ref="DD2263" si="6391">IF(DD2261="NA",COUNTIF(AC2262:AC2268,"NA"),COUNTIF(AC2262:AC2268,"NS"))</f>
        <v>0</v>
      </c>
      <c r="DE2263" s="422">
        <f t="shared" ref="DE2263" si="6392">IF(DE2261="NA",COUNTIF(AD2262:AD2268,"NA"),COUNTIF(AD2262:AD2268,"NS"))</f>
        <v>0</v>
      </c>
      <c r="DF2263" s="300"/>
      <c r="DG2263" s="300"/>
      <c r="DH2263" s="300"/>
      <c r="DJ2263" s="612"/>
      <c r="DK2263" s="613"/>
      <c r="DL2263" s="415"/>
      <c r="DM2263" s="416"/>
      <c r="DN2263" s="416"/>
      <c r="DO2263" s="416"/>
      <c r="DP2263" s="416"/>
      <c r="DQ2263" s="416"/>
      <c r="DR2263" s="416"/>
      <c r="DS2263" s="416"/>
      <c r="DT2263" s="416"/>
      <c r="DU2263" s="416"/>
      <c r="DV2263" s="416"/>
      <c r="DW2263" s="416"/>
      <c r="DX2263" s="416"/>
      <c r="DY2263" s="416"/>
      <c r="DZ2263" s="416"/>
      <c r="EA2263" s="416"/>
      <c r="EB2263" s="416"/>
      <c r="EC2263" s="416"/>
      <c r="ED2263" s="416"/>
      <c r="EE2263" s="416"/>
      <c r="EF2263" s="416"/>
      <c r="EG2263" s="416"/>
      <c r="EH2263" s="416"/>
      <c r="EI2263" s="416"/>
      <c r="EJ2263" s="416"/>
      <c r="EK2263" s="416"/>
      <c r="EL2263" s="416"/>
      <c r="EM2263" s="416"/>
      <c r="EN2263" s="416"/>
      <c r="EO2263" s="417"/>
      <c r="ET2263" s="375"/>
      <c r="EU2263" s="375"/>
      <c r="EV2263" s="375"/>
      <c r="FF2263" s="400"/>
      <c r="FG2263" s="400"/>
      <c r="FH2263" s="400"/>
      <c r="FV2263" s="375"/>
      <c r="FW2263" s="375"/>
      <c r="FX2263" s="375"/>
    </row>
    <row r="2264" spans="1:180" ht="38.25" customHeight="1" x14ac:dyDescent="0.25">
      <c r="A2264" s="152"/>
      <c r="B2264" s="152"/>
      <c r="C2264" s="237" t="s">
        <v>481</v>
      </c>
      <c r="D2264" s="280"/>
      <c r="E2264" s="281"/>
      <c r="F2264" s="281"/>
      <c r="G2264" s="628"/>
      <c r="H2264" s="628"/>
      <c r="I2264" s="281"/>
      <c r="J2264" s="281"/>
      <c r="K2264" s="628"/>
      <c r="L2264" s="628"/>
      <c r="M2264" s="281"/>
      <c r="N2264" s="281"/>
      <c r="O2264" s="628"/>
      <c r="P2264" s="628"/>
      <c r="Q2264" s="281"/>
      <c r="R2264" s="281"/>
      <c r="S2264" s="628"/>
      <c r="T2264" s="628"/>
      <c r="U2264" s="281"/>
      <c r="V2264" s="281"/>
      <c r="W2264" s="628"/>
      <c r="X2264" s="628"/>
      <c r="Y2264" s="281"/>
      <c r="Z2264" s="281"/>
      <c r="AA2264" s="628"/>
      <c r="AB2264" s="628"/>
      <c r="AC2264" s="281"/>
      <c r="AD2264" s="281"/>
      <c r="AE2264" s="60"/>
      <c r="AF2264" s="259"/>
      <c r="AG2264" s="375">
        <f t="shared" si="6138"/>
        <v>27</v>
      </c>
      <c r="AH2264" s="375"/>
      <c r="AI2264" s="375"/>
      <c r="AJ2264" s="388">
        <f t="shared" si="6081"/>
        <v>0</v>
      </c>
      <c r="AK2264" s="379">
        <f t="shared" si="6082"/>
        <v>0</v>
      </c>
      <c r="AL2264" s="380">
        <f t="shared" si="6083"/>
        <v>0</v>
      </c>
      <c r="AM2264" s="292">
        <f t="shared" si="6084"/>
        <v>0</v>
      </c>
      <c r="AN2264" s="388">
        <f t="shared" si="6085"/>
        <v>0</v>
      </c>
      <c r="AO2264" s="379">
        <f t="shared" si="6086"/>
        <v>0</v>
      </c>
      <c r="AP2264" s="380">
        <f t="shared" si="6087"/>
        <v>0</v>
      </c>
      <c r="AQ2264" s="292">
        <f t="shared" si="6088"/>
        <v>0</v>
      </c>
      <c r="AR2264" s="388">
        <f t="shared" si="6089"/>
        <v>0</v>
      </c>
      <c r="AS2264" s="379">
        <f t="shared" si="6090"/>
        <v>0</v>
      </c>
      <c r="AT2264" s="380">
        <f t="shared" si="6091"/>
        <v>0</v>
      </c>
      <c r="AU2264" s="292">
        <f t="shared" si="6092"/>
        <v>0</v>
      </c>
      <c r="AV2264" s="388">
        <f t="shared" si="6093"/>
        <v>0</v>
      </c>
      <c r="AW2264" s="379">
        <f t="shared" si="6094"/>
        <v>0</v>
      </c>
      <c r="AX2264" s="380">
        <f t="shared" si="6095"/>
        <v>0</v>
      </c>
      <c r="AY2264" s="292">
        <f t="shared" si="6096"/>
        <v>0</v>
      </c>
      <c r="AZ2264" s="388">
        <f t="shared" si="6097"/>
        <v>0</v>
      </c>
      <c r="BA2264" s="379">
        <f t="shared" si="6098"/>
        <v>0</v>
      </c>
      <c r="BB2264" s="380">
        <f t="shared" si="6099"/>
        <v>0</v>
      </c>
      <c r="BC2264" s="292">
        <f t="shared" si="6100"/>
        <v>0</v>
      </c>
      <c r="BD2264" s="388">
        <f t="shared" si="6101"/>
        <v>0</v>
      </c>
      <c r="BE2264" s="379">
        <f t="shared" si="6102"/>
        <v>0</v>
      </c>
      <c r="BF2264" s="380">
        <f t="shared" si="6103"/>
        <v>0</v>
      </c>
      <c r="BG2264" s="292">
        <f t="shared" si="6104"/>
        <v>0</v>
      </c>
      <c r="BH2264" s="388">
        <f t="shared" si="6105"/>
        <v>0</v>
      </c>
      <c r="BI2264" s="379">
        <f t="shared" si="6106"/>
        <v>0</v>
      </c>
      <c r="BJ2264" s="380">
        <f t="shared" si="6107"/>
        <v>0</v>
      </c>
      <c r="BK2264" s="292">
        <f t="shared" si="6108"/>
        <v>0</v>
      </c>
      <c r="CD2264" s="299" t="s">
        <v>1918</v>
      </c>
      <c r="CE2264" s="425">
        <f t="shared" ref="CE2264:DD2264" si="6393">IF(OR(AND(CE2261=0,CE2263&gt;0),AND(CE2261="NS",CE2262&gt;0),AND(CE2261="NS",CE2262=0,CE2263=0)),1,IF(OR(AND(CE2263&gt;=2,CE2262&lt;CE2261),AND(CE2261="NS",CE2262=0,CE2263&gt;0),OR(CE2261=CE2262,AND(CE2261="",CE2263=0,CE2262=0))),0,1))</f>
        <v>0</v>
      </c>
      <c r="CF2264" s="425">
        <f t="shared" si="6393"/>
        <v>0</v>
      </c>
      <c r="CG2264" s="425">
        <f t="shared" si="6393"/>
        <v>0</v>
      </c>
      <c r="CH2264" s="425">
        <f t="shared" si="6393"/>
        <v>0</v>
      </c>
      <c r="CI2264" s="425">
        <f t="shared" si="6393"/>
        <v>0</v>
      </c>
      <c r="CJ2264" s="425">
        <f t="shared" si="6393"/>
        <v>0</v>
      </c>
      <c r="CK2264" s="425">
        <f t="shared" si="6393"/>
        <v>0</v>
      </c>
      <c r="CL2264" s="425">
        <f t="shared" si="6393"/>
        <v>0</v>
      </c>
      <c r="CM2264" s="425">
        <f t="shared" si="6393"/>
        <v>0</v>
      </c>
      <c r="CN2264" s="425">
        <f t="shared" si="6393"/>
        <v>0</v>
      </c>
      <c r="CO2264" s="425">
        <f t="shared" si="6393"/>
        <v>0</v>
      </c>
      <c r="CP2264" s="425">
        <f t="shared" si="6393"/>
        <v>0</v>
      </c>
      <c r="CQ2264" s="425">
        <f t="shared" si="6393"/>
        <v>0</v>
      </c>
      <c r="CR2264" s="425">
        <f t="shared" si="6393"/>
        <v>0</v>
      </c>
      <c r="CS2264" s="425">
        <f t="shared" si="6393"/>
        <v>0</v>
      </c>
      <c r="CT2264" s="425">
        <f t="shared" si="6393"/>
        <v>0</v>
      </c>
      <c r="CU2264" s="425">
        <f t="shared" si="6393"/>
        <v>0</v>
      </c>
      <c r="CV2264" s="425">
        <f t="shared" si="6393"/>
        <v>0</v>
      </c>
      <c r="CW2264" s="425">
        <f t="shared" si="6393"/>
        <v>0</v>
      </c>
      <c r="CX2264" s="425">
        <f t="shared" si="6393"/>
        <v>0</v>
      </c>
      <c r="CY2264" s="425">
        <f t="shared" si="6393"/>
        <v>0</v>
      </c>
      <c r="CZ2264" s="425">
        <f t="shared" si="6393"/>
        <v>0</v>
      </c>
      <c r="DA2264" s="425">
        <f t="shared" si="6393"/>
        <v>0</v>
      </c>
      <c r="DB2264" s="425">
        <f t="shared" si="6393"/>
        <v>0</v>
      </c>
      <c r="DC2264" s="425">
        <f t="shared" si="6393"/>
        <v>0</v>
      </c>
      <c r="DD2264" s="425">
        <f t="shared" si="6393"/>
        <v>0</v>
      </c>
      <c r="DE2264" s="425">
        <f t="shared" ref="DE2264" si="6394">IF(OR(AND(DE2261=0,DE2263&gt;0),AND(DE2261="NS",DE2262&gt;0),AND(DE2261="NS",DE2262=0,DE2263=0)),1,IF(OR(AND(DE2263&gt;=2,DE2262&lt;DE2261),AND(DE2261="NS",DE2262=0,DE2263&gt;0),OR(DE2261=DE2262,AND(DE2261="",DE2263=0,DE2262=0))),0,1))</f>
        <v>0</v>
      </c>
      <c r="DF2264" s="302"/>
      <c r="DG2264" s="302"/>
      <c r="DH2264" s="302"/>
      <c r="DI2264" s="400">
        <f>SUM(CE2264:DH2264)</f>
        <v>0</v>
      </c>
      <c r="DJ2264" s="612"/>
      <c r="DK2264" s="613"/>
      <c r="DL2264" s="415"/>
      <c r="DM2264" s="416"/>
      <c r="DN2264" s="416"/>
      <c r="DO2264" s="416"/>
      <c r="DP2264" s="416"/>
      <c r="DQ2264" s="416"/>
      <c r="DR2264" s="416"/>
      <c r="DS2264" s="416"/>
      <c r="DT2264" s="416"/>
      <c r="DU2264" s="416"/>
      <c r="DV2264" s="416"/>
      <c r="DW2264" s="416"/>
      <c r="DX2264" s="416"/>
      <c r="DY2264" s="416"/>
      <c r="DZ2264" s="416"/>
      <c r="EA2264" s="416"/>
      <c r="EB2264" s="416"/>
      <c r="EC2264" s="416"/>
      <c r="ED2264" s="416"/>
      <c r="EE2264" s="416"/>
      <c r="EF2264" s="416"/>
      <c r="EG2264" s="416"/>
      <c r="EH2264" s="416"/>
      <c r="EI2264" s="416"/>
      <c r="EJ2264" s="416"/>
      <c r="EK2264" s="416"/>
      <c r="EL2264" s="416"/>
      <c r="EM2264" s="416"/>
      <c r="EN2264" s="416"/>
      <c r="EO2264" s="417"/>
      <c r="ET2264" s="375"/>
      <c r="EU2264" s="375"/>
      <c r="EV2264" s="375"/>
      <c r="FF2264" s="400"/>
      <c r="FG2264" s="400"/>
      <c r="FH2264" s="400"/>
      <c r="FV2264" s="375"/>
      <c r="FW2264" s="375"/>
      <c r="FX2264" s="375"/>
    </row>
    <row r="2265" spans="1:180" ht="38.25" customHeight="1" x14ac:dyDescent="0.25">
      <c r="A2265" s="152"/>
      <c r="B2265" s="152"/>
      <c r="C2265" s="237" t="s">
        <v>482</v>
      </c>
      <c r="D2265" s="280"/>
      <c r="E2265" s="281"/>
      <c r="F2265" s="281"/>
      <c r="G2265" s="628"/>
      <c r="H2265" s="628"/>
      <c r="I2265" s="281"/>
      <c r="J2265" s="281"/>
      <c r="K2265" s="628"/>
      <c r="L2265" s="628"/>
      <c r="M2265" s="281"/>
      <c r="N2265" s="281"/>
      <c r="O2265" s="628"/>
      <c r="P2265" s="628"/>
      <c r="Q2265" s="281"/>
      <c r="R2265" s="281"/>
      <c r="S2265" s="628"/>
      <c r="T2265" s="628"/>
      <c r="U2265" s="281"/>
      <c r="V2265" s="281"/>
      <c r="W2265" s="628"/>
      <c r="X2265" s="628"/>
      <c r="Y2265" s="281"/>
      <c r="Z2265" s="281"/>
      <c r="AA2265" s="628"/>
      <c r="AB2265" s="628"/>
      <c r="AC2265" s="281"/>
      <c r="AD2265" s="281"/>
      <c r="AE2265" s="60"/>
      <c r="AF2265" s="259"/>
      <c r="AG2265" s="375">
        <f t="shared" si="6138"/>
        <v>27</v>
      </c>
      <c r="AH2265" s="375"/>
      <c r="AI2265" s="375"/>
      <c r="AJ2265" s="388">
        <f t="shared" si="6081"/>
        <v>0</v>
      </c>
      <c r="AK2265" s="379">
        <f t="shared" si="6082"/>
        <v>0</v>
      </c>
      <c r="AL2265" s="380">
        <f t="shared" si="6083"/>
        <v>0</v>
      </c>
      <c r="AM2265" s="292">
        <f t="shared" si="6084"/>
        <v>0</v>
      </c>
      <c r="AN2265" s="388">
        <f t="shared" si="6085"/>
        <v>0</v>
      </c>
      <c r="AO2265" s="379">
        <f t="shared" si="6086"/>
        <v>0</v>
      </c>
      <c r="AP2265" s="380">
        <f t="shared" si="6087"/>
        <v>0</v>
      </c>
      <c r="AQ2265" s="292">
        <f t="shared" si="6088"/>
        <v>0</v>
      </c>
      <c r="AR2265" s="388">
        <f t="shared" si="6089"/>
        <v>0</v>
      </c>
      <c r="AS2265" s="379">
        <f t="shared" si="6090"/>
        <v>0</v>
      </c>
      <c r="AT2265" s="380">
        <f t="shared" si="6091"/>
        <v>0</v>
      </c>
      <c r="AU2265" s="292">
        <f t="shared" si="6092"/>
        <v>0</v>
      </c>
      <c r="AV2265" s="388">
        <f t="shared" si="6093"/>
        <v>0</v>
      </c>
      <c r="AW2265" s="379">
        <f t="shared" si="6094"/>
        <v>0</v>
      </c>
      <c r="AX2265" s="380">
        <f t="shared" si="6095"/>
        <v>0</v>
      </c>
      <c r="AY2265" s="292">
        <f t="shared" si="6096"/>
        <v>0</v>
      </c>
      <c r="AZ2265" s="388">
        <f t="shared" si="6097"/>
        <v>0</v>
      </c>
      <c r="BA2265" s="379">
        <f t="shared" si="6098"/>
        <v>0</v>
      </c>
      <c r="BB2265" s="380">
        <f t="shared" si="6099"/>
        <v>0</v>
      </c>
      <c r="BC2265" s="292">
        <f t="shared" si="6100"/>
        <v>0</v>
      </c>
      <c r="BD2265" s="388">
        <f t="shared" si="6101"/>
        <v>0</v>
      </c>
      <c r="BE2265" s="379">
        <f t="shared" si="6102"/>
        <v>0</v>
      </c>
      <c r="BF2265" s="380">
        <f t="shared" si="6103"/>
        <v>0</v>
      </c>
      <c r="BG2265" s="292">
        <f t="shared" si="6104"/>
        <v>0</v>
      </c>
      <c r="BH2265" s="388">
        <f t="shared" si="6105"/>
        <v>0</v>
      </c>
      <c r="BI2265" s="379">
        <f t="shared" si="6106"/>
        <v>0</v>
      </c>
      <c r="BJ2265" s="380">
        <f t="shared" si="6107"/>
        <v>0</v>
      </c>
      <c r="BK2265" s="292">
        <f t="shared" si="6108"/>
        <v>0</v>
      </c>
      <c r="CD2265" s="303"/>
      <c r="CE2265" s="311"/>
      <c r="CF2265" s="311"/>
      <c r="CG2265" s="311"/>
      <c r="CH2265" s="311"/>
      <c r="CI2265" s="311"/>
      <c r="CJ2265" s="311"/>
      <c r="CK2265" s="311"/>
      <c r="CL2265" s="311"/>
      <c r="CM2265" s="311"/>
      <c r="CN2265" s="311"/>
      <c r="CO2265" s="311"/>
      <c r="CP2265" s="311"/>
      <c r="CQ2265" s="311"/>
      <c r="CR2265" s="311"/>
      <c r="CS2265" s="311"/>
      <c r="CT2265" s="311"/>
      <c r="CU2265" s="311"/>
      <c r="CV2265" s="311"/>
      <c r="CW2265" s="311"/>
      <c r="CX2265" s="311"/>
      <c r="CY2265" s="311"/>
      <c r="CZ2265" s="311"/>
      <c r="DA2265" s="311"/>
      <c r="DB2265" s="311"/>
      <c r="DC2265" s="311"/>
      <c r="DD2265" s="311"/>
      <c r="DE2265" s="311"/>
      <c r="DF2265" s="305"/>
      <c r="DG2265" s="305"/>
      <c r="DH2265" s="305"/>
      <c r="DJ2265" s="612"/>
      <c r="DK2265" s="613"/>
      <c r="DL2265" s="415"/>
      <c r="DM2265" s="416"/>
      <c r="DN2265" s="416"/>
      <c r="DO2265" s="416"/>
      <c r="DP2265" s="416"/>
      <c r="DQ2265" s="416"/>
      <c r="DR2265" s="416"/>
      <c r="DS2265" s="416"/>
      <c r="DT2265" s="416"/>
      <c r="DU2265" s="416"/>
      <c r="DV2265" s="416"/>
      <c r="DW2265" s="416"/>
      <c r="DX2265" s="416"/>
      <c r="DY2265" s="416"/>
      <c r="DZ2265" s="416"/>
      <c r="EA2265" s="416"/>
      <c r="EB2265" s="416"/>
      <c r="EC2265" s="416"/>
      <c r="ED2265" s="416"/>
      <c r="EE2265" s="416"/>
      <c r="EF2265" s="416"/>
      <c r="EG2265" s="416"/>
      <c r="EH2265" s="416"/>
      <c r="EI2265" s="416"/>
      <c r="EJ2265" s="416"/>
      <c r="EK2265" s="416"/>
      <c r="EL2265" s="416"/>
      <c r="EM2265" s="416"/>
      <c r="EN2265" s="416"/>
      <c r="EO2265" s="417"/>
      <c r="ET2265" s="375"/>
      <c r="EU2265" s="375"/>
      <c r="EV2265" s="375"/>
      <c r="FF2265" s="400"/>
      <c r="FG2265" s="400"/>
      <c r="FH2265" s="400"/>
      <c r="FV2265" s="375"/>
      <c r="FW2265" s="375"/>
      <c r="FX2265" s="375"/>
    </row>
    <row r="2266" spans="1:180" ht="38.25" customHeight="1" x14ac:dyDescent="0.25">
      <c r="A2266" s="152"/>
      <c r="B2266" s="152"/>
      <c r="C2266" s="237" t="s">
        <v>483</v>
      </c>
      <c r="D2266" s="280"/>
      <c r="E2266" s="281"/>
      <c r="F2266" s="281"/>
      <c r="G2266" s="628"/>
      <c r="H2266" s="628"/>
      <c r="I2266" s="281"/>
      <c r="J2266" s="281"/>
      <c r="K2266" s="628"/>
      <c r="L2266" s="628"/>
      <c r="M2266" s="281"/>
      <c r="N2266" s="281"/>
      <c r="O2266" s="628"/>
      <c r="P2266" s="628"/>
      <c r="Q2266" s="281"/>
      <c r="R2266" s="281"/>
      <c r="S2266" s="628"/>
      <c r="T2266" s="628"/>
      <c r="U2266" s="281"/>
      <c r="V2266" s="281"/>
      <c r="W2266" s="628"/>
      <c r="X2266" s="628"/>
      <c r="Y2266" s="281"/>
      <c r="Z2266" s="281"/>
      <c r="AA2266" s="628"/>
      <c r="AB2266" s="628"/>
      <c r="AC2266" s="281"/>
      <c r="AD2266" s="281"/>
      <c r="AE2266" s="60"/>
      <c r="AF2266" s="259"/>
      <c r="AG2266" s="375">
        <f t="shared" si="6138"/>
        <v>27</v>
      </c>
      <c r="AH2266" s="375"/>
      <c r="AI2266" s="375"/>
      <c r="AJ2266" s="388">
        <f t="shared" si="6081"/>
        <v>0</v>
      </c>
      <c r="AK2266" s="379">
        <f t="shared" si="6082"/>
        <v>0</v>
      </c>
      <c r="AL2266" s="380">
        <f t="shared" si="6083"/>
        <v>0</v>
      </c>
      <c r="AM2266" s="292">
        <f t="shared" si="6084"/>
        <v>0</v>
      </c>
      <c r="AN2266" s="388">
        <f t="shared" si="6085"/>
        <v>0</v>
      </c>
      <c r="AO2266" s="379">
        <f t="shared" si="6086"/>
        <v>0</v>
      </c>
      <c r="AP2266" s="380">
        <f t="shared" si="6087"/>
        <v>0</v>
      </c>
      <c r="AQ2266" s="292">
        <f t="shared" si="6088"/>
        <v>0</v>
      </c>
      <c r="AR2266" s="388">
        <f t="shared" si="6089"/>
        <v>0</v>
      </c>
      <c r="AS2266" s="379">
        <f t="shared" si="6090"/>
        <v>0</v>
      </c>
      <c r="AT2266" s="380">
        <f t="shared" si="6091"/>
        <v>0</v>
      </c>
      <c r="AU2266" s="292">
        <f t="shared" si="6092"/>
        <v>0</v>
      </c>
      <c r="AV2266" s="388">
        <f t="shared" si="6093"/>
        <v>0</v>
      </c>
      <c r="AW2266" s="379">
        <f t="shared" si="6094"/>
        <v>0</v>
      </c>
      <c r="AX2266" s="380">
        <f t="shared" si="6095"/>
        <v>0</v>
      </c>
      <c r="AY2266" s="292">
        <f t="shared" si="6096"/>
        <v>0</v>
      </c>
      <c r="AZ2266" s="388">
        <f t="shared" si="6097"/>
        <v>0</v>
      </c>
      <c r="BA2266" s="379">
        <f t="shared" si="6098"/>
        <v>0</v>
      </c>
      <c r="BB2266" s="380">
        <f t="shared" si="6099"/>
        <v>0</v>
      </c>
      <c r="BC2266" s="292">
        <f t="shared" si="6100"/>
        <v>0</v>
      </c>
      <c r="BD2266" s="388">
        <f t="shared" si="6101"/>
        <v>0</v>
      </c>
      <c r="BE2266" s="379">
        <f t="shared" si="6102"/>
        <v>0</v>
      </c>
      <c r="BF2266" s="380">
        <f t="shared" si="6103"/>
        <v>0</v>
      </c>
      <c r="BG2266" s="292">
        <f t="shared" si="6104"/>
        <v>0</v>
      </c>
      <c r="BH2266" s="388">
        <f t="shared" si="6105"/>
        <v>0</v>
      </c>
      <c r="BI2266" s="379">
        <f t="shared" si="6106"/>
        <v>0</v>
      </c>
      <c r="BJ2266" s="380">
        <f t="shared" si="6107"/>
        <v>0</v>
      </c>
      <c r="BK2266" s="292">
        <f t="shared" si="6108"/>
        <v>0</v>
      </c>
      <c r="CD2266" s="303"/>
      <c r="CE2266" s="311"/>
      <c r="CF2266" s="311"/>
      <c r="CG2266" s="311"/>
      <c r="CH2266" s="311"/>
      <c r="CI2266" s="311"/>
      <c r="CJ2266" s="311"/>
      <c r="CK2266" s="311"/>
      <c r="CL2266" s="311"/>
      <c r="CM2266" s="311"/>
      <c r="CN2266" s="311"/>
      <c r="CO2266" s="311"/>
      <c r="CP2266" s="311"/>
      <c r="CQ2266" s="311"/>
      <c r="CR2266" s="311"/>
      <c r="CS2266" s="311"/>
      <c r="CT2266" s="311"/>
      <c r="CU2266" s="311"/>
      <c r="CV2266" s="311"/>
      <c r="CW2266" s="311"/>
      <c r="CX2266" s="311"/>
      <c r="CY2266" s="311"/>
      <c r="CZ2266" s="311"/>
      <c r="DA2266" s="311"/>
      <c r="DB2266" s="311"/>
      <c r="DC2266" s="311"/>
      <c r="DD2266" s="311"/>
      <c r="DE2266" s="311"/>
      <c r="DF2266" s="305"/>
      <c r="DG2266" s="305"/>
      <c r="DH2266" s="305"/>
      <c r="DJ2266" s="612"/>
      <c r="DK2266" s="613"/>
      <c r="DL2266" s="415"/>
      <c r="DM2266" s="416"/>
      <c r="DN2266" s="416"/>
      <c r="DO2266" s="416"/>
      <c r="DP2266" s="416"/>
      <c r="DQ2266" s="416"/>
      <c r="DR2266" s="416"/>
      <c r="DS2266" s="416"/>
      <c r="DT2266" s="416"/>
      <c r="DU2266" s="416"/>
      <c r="DV2266" s="416"/>
      <c r="DW2266" s="416"/>
      <c r="DX2266" s="416"/>
      <c r="DY2266" s="416"/>
      <c r="DZ2266" s="416"/>
      <c r="EA2266" s="416"/>
      <c r="EB2266" s="416"/>
      <c r="EC2266" s="416"/>
      <c r="ED2266" s="416"/>
      <c r="EE2266" s="416"/>
      <c r="EF2266" s="416"/>
      <c r="EG2266" s="416"/>
      <c r="EH2266" s="416"/>
      <c r="EI2266" s="416"/>
      <c r="EJ2266" s="416"/>
      <c r="EK2266" s="416"/>
      <c r="EL2266" s="416"/>
      <c r="EM2266" s="416"/>
      <c r="EN2266" s="416"/>
      <c r="EO2266" s="417"/>
      <c r="ET2266" s="375"/>
      <c r="EU2266" s="375"/>
      <c r="EV2266" s="375"/>
      <c r="FF2266" s="400"/>
      <c r="FG2266" s="400"/>
      <c r="FH2266" s="400"/>
      <c r="FV2266" s="375"/>
      <c r="FW2266" s="375"/>
      <c r="FX2266" s="375"/>
    </row>
    <row r="2267" spans="1:180" ht="38.25" customHeight="1" x14ac:dyDescent="0.25">
      <c r="A2267" s="152"/>
      <c r="B2267" s="152"/>
      <c r="C2267" s="237" t="s">
        <v>484</v>
      </c>
      <c r="D2267" s="280"/>
      <c r="E2267" s="281"/>
      <c r="F2267" s="281"/>
      <c r="G2267" s="628"/>
      <c r="H2267" s="628"/>
      <c r="I2267" s="281"/>
      <c r="J2267" s="281"/>
      <c r="K2267" s="628"/>
      <c r="L2267" s="628"/>
      <c r="M2267" s="281"/>
      <c r="N2267" s="281"/>
      <c r="O2267" s="628"/>
      <c r="P2267" s="628"/>
      <c r="Q2267" s="281"/>
      <c r="R2267" s="281"/>
      <c r="S2267" s="628"/>
      <c r="T2267" s="628"/>
      <c r="U2267" s="281"/>
      <c r="V2267" s="281"/>
      <c r="W2267" s="628"/>
      <c r="X2267" s="628"/>
      <c r="Y2267" s="281"/>
      <c r="Z2267" s="281"/>
      <c r="AA2267" s="628"/>
      <c r="AB2267" s="628"/>
      <c r="AC2267" s="281"/>
      <c r="AD2267" s="281"/>
      <c r="AE2267" s="60"/>
      <c r="AF2267" s="259"/>
      <c r="AG2267" s="375">
        <f t="shared" si="6138"/>
        <v>27</v>
      </c>
      <c r="AH2267" s="375"/>
      <c r="AI2267" s="375"/>
      <c r="AJ2267" s="388">
        <f t="shared" si="6081"/>
        <v>0</v>
      </c>
      <c r="AK2267" s="379">
        <f t="shared" si="6082"/>
        <v>0</v>
      </c>
      <c r="AL2267" s="380">
        <f t="shared" si="6083"/>
        <v>0</v>
      </c>
      <c r="AM2267" s="292">
        <f t="shared" si="6084"/>
        <v>0</v>
      </c>
      <c r="AN2267" s="388">
        <f t="shared" si="6085"/>
        <v>0</v>
      </c>
      <c r="AO2267" s="379">
        <f t="shared" si="6086"/>
        <v>0</v>
      </c>
      <c r="AP2267" s="380">
        <f t="shared" si="6087"/>
        <v>0</v>
      </c>
      <c r="AQ2267" s="292">
        <f t="shared" si="6088"/>
        <v>0</v>
      </c>
      <c r="AR2267" s="388">
        <f t="shared" si="6089"/>
        <v>0</v>
      </c>
      <c r="AS2267" s="379">
        <f t="shared" si="6090"/>
        <v>0</v>
      </c>
      <c r="AT2267" s="380">
        <f t="shared" si="6091"/>
        <v>0</v>
      </c>
      <c r="AU2267" s="292">
        <f t="shared" si="6092"/>
        <v>0</v>
      </c>
      <c r="AV2267" s="388">
        <f t="shared" si="6093"/>
        <v>0</v>
      </c>
      <c r="AW2267" s="379">
        <f t="shared" si="6094"/>
        <v>0</v>
      </c>
      <c r="AX2267" s="380">
        <f t="shared" si="6095"/>
        <v>0</v>
      </c>
      <c r="AY2267" s="292">
        <f t="shared" si="6096"/>
        <v>0</v>
      </c>
      <c r="AZ2267" s="388">
        <f t="shared" si="6097"/>
        <v>0</v>
      </c>
      <c r="BA2267" s="379">
        <f t="shared" si="6098"/>
        <v>0</v>
      </c>
      <c r="BB2267" s="380">
        <f t="shared" si="6099"/>
        <v>0</v>
      </c>
      <c r="BC2267" s="292">
        <f t="shared" si="6100"/>
        <v>0</v>
      </c>
      <c r="BD2267" s="388">
        <f t="shared" si="6101"/>
        <v>0</v>
      </c>
      <c r="BE2267" s="379">
        <f t="shared" si="6102"/>
        <v>0</v>
      </c>
      <c r="BF2267" s="380">
        <f t="shared" si="6103"/>
        <v>0</v>
      </c>
      <c r="BG2267" s="292">
        <f t="shared" si="6104"/>
        <v>0</v>
      </c>
      <c r="BH2267" s="388">
        <f t="shared" si="6105"/>
        <v>0</v>
      </c>
      <c r="BI2267" s="379">
        <f t="shared" si="6106"/>
        <v>0</v>
      </c>
      <c r="BJ2267" s="380">
        <f t="shared" si="6107"/>
        <v>0</v>
      </c>
      <c r="BK2267" s="292">
        <f t="shared" si="6108"/>
        <v>0</v>
      </c>
      <c r="CD2267" s="303"/>
      <c r="CE2267" s="311"/>
      <c r="CF2267" s="311"/>
      <c r="CG2267" s="311"/>
      <c r="CH2267" s="311"/>
      <c r="CI2267" s="311"/>
      <c r="CJ2267" s="311"/>
      <c r="CK2267" s="311"/>
      <c r="CL2267" s="311"/>
      <c r="CM2267" s="311"/>
      <c r="CN2267" s="311"/>
      <c r="CO2267" s="311"/>
      <c r="CP2267" s="311"/>
      <c r="CQ2267" s="311"/>
      <c r="CR2267" s="311"/>
      <c r="CS2267" s="311"/>
      <c r="CT2267" s="311"/>
      <c r="CU2267" s="311"/>
      <c r="CV2267" s="311"/>
      <c r="CW2267" s="311"/>
      <c r="CX2267" s="311"/>
      <c r="CY2267" s="311"/>
      <c r="CZ2267" s="311"/>
      <c r="DA2267" s="311"/>
      <c r="DB2267" s="311"/>
      <c r="DC2267" s="311"/>
      <c r="DD2267" s="311"/>
      <c r="DE2267" s="311"/>
      <c r="DF2267" s="305"/>
      <c r="DG2267" s="305"/>
      <c r="DH2267" s="305"/>
      <c r="DJ2267" s="612"/>
      <c r="DK2267" s="613"/>
      <c r="DL2267" s="415"/>
      <c r="DM2267" s="416"/>
      <c r="DN2267" s="416"/>
      <c r="DO2267" s="416"/>
      <c r="DP2267" s="416"/>
      <c r="DQ2267" s="416"/>
      <c r="DR2267" s="416"/>
      <c r="DS2267" s="416"/>
      <c r="DT2267" s="416"/>
      <c r="DU2267" s="416"/>
      <c r="DV2267" s="416"/>
      <c r="DW2267" s="416"/>
      <c r="DX2267" s="416"/>
      <c r="DY2267" s="416"/>
      <c r="DZ2267" s="416"/>
      <c r="EA2267" s="416"/>
      <c r="EB2267" s="416"/>
      <c r="EC2267" s="416"/>
      <c r="ED2267" s="416"/>
      <c r="EE2267" s="416"/>
      <c r="EF2267" s="416"/>
      <c r="EG2267" s="416"/>
      <c r="EH2267" s="416"/>
      <c r="EI2267" s="416"/>
      <c r="EJ2267" s="416"/>
      <c r="EK2267" s="416"/>
      <c r="EL2267" s="416"/>
      <c r="EM2267" s="416"/>
      <c r="EN2267" s="416"/>
      <c r="EO2267" s="417"/>
      <c r="ET2267" s="375"/>
      <c r="EU2267" s="375"/>
      <c r="EV2267" s="375"/>
      <c r="FF2267" s="400"/>
      <c r="FG2267" s="400"/>
      <c r="FH2267" s="400"/>
      <c r="FV2267" s="375"/>
      <c r="FW2267" s="375"/>
      <c r="FX2267" s="375"/>
    </row>
    <row r="2268" spans="1:180" ht="38.25" customHeight="1" x14ac:dyDescent="0.25">
      <c r="A2268" s="152"/>
      <c r="B2268" s="152"/>
      <c r="C2268" s="237" t="s">
        <v>485</v>
      </c>
      <c r="D2268" s="280"/>
      <c r="E2268" s="281"/>
      <c r="F2268" s="281"/>
      <c r="G2268" s="628"/>
      <c r="H2268" s="628"/>
      <c r="I2268" s="281"/>
      <c r="J2268" s="281"/>
      <c r="K2268" s="628"/>
      <c r="L2268" s="628"/>
      <c r="M2268" s="281"/>
      <c r="N2268" s="281"/>
      <c r="O2268" s="628"/>
      <c r="P2268" s="628"/>
      <c r="Q2268" s="281"/>
      <c r="R2268" s="281"/>
      <c r="S2268" s="628"/>
      <c r="T2268" s="628"/>
      <c r="U2268" s="281"/>
      <c r="V2268" s="281"/>
      <c r="W2268" s="628"/>
      <c r="X2268" s="628"/>
      <c r="Y2268" s="281"/>
      <c r="Z2268" s="281"/>
      <c r="AA2268" s="628"/>
      <c r="AB2268" s="628"/>
      <c r="AC2268" s="281"/>
      <c r="AD2268" s="281"/>
      <c r="AE2268" s="60"/>
      <c r="AF2268" s="259"/>
      <c r="AG2268" s="375">
        <f t="shared" si="6138"/>
        <v>27</v>
      </c>
      <c r="AH2268" s="375"/>
      <c r="AI2268" s="375"/>
      <c r="AJ2268" s="388">
        <f t="shared" si="6081"/>
        <v>0</v>
      </c>
      <c r="AK2268" s="379">
        <f t="shared" si="6082"/>
        <v>0</v>
      </c>
      <c r="AL2268" s="380">
        <f t="shared" si="6083"/>
        <v>0</v>
      </c>
      <c r="AM2268" s="292">
        <f t="shared" si="6084"/>
        <v>0</v>
      </c>
      <c r="AN2268" s="388">
        <f t="shared" si="6085"/>
        <v>0</v>
      </c>
      <c r="AO2268" s="379">
        <f t="shared" si="6086"/>
        <v>0</v>
      </c>
      <c r="AP2268" s="380">
        <f t="shared" si="6087"/>
        <v>0</v>
      </c>
      <c r="AQ2268" s="292">
        <f t="shared" si="6088"/>
        <v>0</v>
      </c>
      <c r="AR2268" s="388">
        <f t="shared" si="6089"/>
        <v>0</v>
      </c>
      <c r="AS2268" s="379">
        <f t="shared" si="6090"/>
        <v>0</v>
      </c>
      <c r="AT2268" s="380">
        <f t="shared" si="6091"/>
        <v>0</v>
      </c>
      <c r="AU2268" s="292">
        <f t="shared" si="6092"/>
        <v>0</v>
      </c>
      <c r="AV2268" s="388">
        <f t="shared" si="6093"/>
        <v>0</v>
      </c>
      <c r="AW2268" s="379">
        <f t="shared" si="6094"/>
        <v>0</v>
      </c>
      <c r="AX2268" s="380">
        <f t="shared" si="6095"/>
        <v>0</v>
      </c>
      <c r="AY2268" s="292">
        <f t="shared" si="6096"/>
        <v>0</v>
      </c>
      <c r="AZ2268" s="388">
        <f t="shared" si="6097"/>
        <v>0</v>
      </c>
      <c r="BA2268" s="379">
        <f t="shared" si="6098"/>
        <v>0</v>
      </c>
      <c r="BB2268" s="380">
        <f t="shared" si="6099"/>
        <v>0</v>
      </c>
      <c r="BC2268" s="292">
        <f t="shared" si="6100"/>
        <v>0</v>
      </c>
      <c r="BD2268" s="388">
        <f t="shared" si="6101"/>
        <v>0</v>
      </c>
      <c r="BE2268" s="379">
        <f t="shared" si="6102"/>
        <v>0</v>
      </c>
      <c r="BF2268" s="380">
        <f t="shared" si="6103"/>
        <v>0</v>
      </c>
      <c r="BG2268" s="292">
        <f t="shared" si="6104"/>
        <v>0</v>
      </c>
      <c r="BH2268" s="388">
        <f t="shared" si="6105"/>
        <v>0</v>
      </c>
      <c r="BI2268" s="379">
        <f t="shared" si="6106"/>
        <v>0</v>
      </c>
      <c r="BJ2268" s="380">
        <f t="shared" si="6107"/>
        <v>0</v>
      </c>
      <c r="BK2268" s="292">
        <f t="shared" si="6108"/>
        <v>0</v>
      </c>
      <c r="CD2268" s="303"/>
      <c r="CE2268" s="307"/>
      <c r="CF2268" s="307"/>
      <c r="CG2268" s="307"/>
      <c r="CH2268" s="307"/>
      <c r="CI2268" s="307"/>
      <c r="CJ2268" s="307"/>
      <c r="CK2268" s="307"/>
      <c r="CL2268" s="307"/>
      <c r="CM2268" s="307"/>
      <c r="CN2268" s="307"/>
      <c r="CO2268" s="307"/>
      <c r="CP2268" s="307"/>
      <c r="CQ2268" s="307"/>
      <c r="CR2268" s="307"/>
      <c r="CS2268" s="307"/>
      <c r="CT2268" s="307"/>
      <c r="CU2268" s="307"/>
      <c r="CV2268" s="307"/>
      <c r="CW2268" s="307"/>
      <c r="CX2268" s="307"/>
      <c r="CY2268" s="307"/>
      <c r="CZ2268" s="307"/>
      <c r="DA2268" s="307"/>
      <c r="DB2268" s="307"/>
      <c r="DC2268" s="307"/>
      <c r="DD2268" s="307"/>
      <c r="DE2268" s="307"/>
      <c r="DF2268" s="307"/>
      <c r="DG2268" s="307"/>
      <c r="DH2268" s="307"/>
      <c r="DJ2268" s="612"/>
      <c r="DK2268" s="613"/>
      <c r="DL2268" s="415"/>
      <c r="DM2268" s="416"/>
      <c r="DN2268" s="416"/>
      <c r="DO2268" s="416"/>
      <c r="DP2268" s="416"/>
      <c r="DQ2268" s="416"/>
      <c r="DR2268" s="416"/>
      <c r="DS2268" s="416"/>
      <c r="DT2268" s="416"/>
      <c r="DU2268" s="416"/>
      <c r="DV2268" s="416"/>
      <c r="DW2268" s="416"/>
      <c r="DX2268" s="416"/>
      <c r="DY2268" s="416"/>
      <c r="DZ2268" s="416"/>
      <c r="EA2268" s="416"/>
      <c r="EB2268" s="416"/>
      <c r="EC2268" s="416"/>
      <c r="ED2268" s="416"/>
      <c r="EE2268" s="416"/>
      <c r="EF2268" s="416"/>
      <c r="EG2268" s="416"/>
      <c r="EH2268" s="416"/>
      <c r="EI2268" s="416"/>
      <c r="EJ2268" s="416"/>
      <c r="EK2268" s="416"/>
      <c r="EL2268" s="416"/>
      <c r="EM2268" s="416"/>
      <c r="EN2268" s="416"/>
      <c r="EO2268" s="417"/>
      <c r="ET2268" s="375"/>
      <c r="EU2268" s="375"/>
      <c r="EV2268" s="375"/>
      <c r="FF2268" s="400"/>
      <c r="FG2268" s="400"/>
      <c r="FH2268" s="400"/>
      <c r="FV2268" s="375"/>
      <c r="FW2268" s="375"/>
      <c r="FX2268" s="375"/>
    </row>
    <row r="2269" spans="1:180" ht="38.25" customHeight="1" x14ac:dyDescent="0.25">
      <c r="A2269" s="182"/>
      <c r="B2269" s="182"/>
      <c r="C2269" s="236" t="s">
        <v>486</v>
      </c>
      <c r="D2269" s="280"/>
      <c r="E2269" s="281"/>
      <c r="F2269" s="281"/>
      <c r="G2269" s="628"/>
      <c r="H2269" s="628"/>
      <c r="I2269" s="281"/>
      <c r="J2269" s="281"/>
      <c r="K2269" s="628"/>
      <c r="L2269" s="628"/>
      <c r="M2269" s="281"/>
      <c r="N2269" s="281"/>
      <c r="O2269" s="628"/>
      <c r="P2269" s="628"/>
      <c r="Q2269" s="281"/>
      <c r="R2269" s="281"/>
      <c r="S2269" s="628"/>
      <c r="T2269" s="628"/>
      <c r="U2269" s="281"/>
      <c r="V2269" s="281"/>
      <c r="W2269" s="628"/>
      <c r="X2269" s="628"/>
      <c r="Y2269" s="281"/>
      <c r="Z2269" s="281"/>
      <c r="AA2269" s="628"/>
      <c r="AB2269" s="628"/>
      <c r="AC2269" s="281"/>
      <c r="AD2269" s="281"/>
      <c r="AE2269" s="60"/>
      <c r="AF2269" s="259"/>
      <c r="AG2269" s="375">
        <f t="shared" si="6138"/>
        <v>27</v>
      </c>
      <c r="AH2269" s="375"/>
      <c r="AI2269" s="375"/>
      <c r="AJ2269" s="388">
        <f t="shared" si="6081"/>
        <v>0</v>
      </c>
      <c r="AK2269" s="379">
        <f t="shared" si="6082"/>
        <v>0</v>
      </c>
      <c r="AL2269" s="380">
        <f t="shared" si="6083"/>
        <v>0</v>
      </c>
      <c r="AM2269" s="292">
        <f t="shared" si="6084"/>
        <v>0</v>
      </c>
      <c r="AN2269" s="388">
        <f t="shared" si="6085"/>
        <v>0</v>
      </c>
      <c r="AO2269" s="379">
        <f t="shared" si="6086"/>
        <v>0</v>
      </c>
      <c r="AP2269" s="380">
        <f t="shared" si="6087"/>
        <v>0</v>
      </c>
      <c r="AQ2269" s="292">
        <f t="shared" si="6088"/>
        <v>0</v>
      </c>
      <c r="AR2269" s="388">
        <f t="shared" si="6089"/>
        <v>0</v>
      </c>
      <c r="AS2269" s="379">
        <f t="shared" si="6090"/>
        <v>0</v>
      </c>
      <c r="AT2269" s="380">
        <f t="shared" si="6091"/>
        <v>0</v>
      </c>
      <c r="AU2269" s="292">
        <f t="shared" si="6092"/>
        <v>0</v>
      </c>
      <c r="AV2269" s="388">
        <f t="shared" si="6093"/>
        <v>0</v>
      </c>
      <c r="AW2269" s="379">
        <f t="shared" si="6094"/>
        <v>0</v>
      </c>
      <c r="AX2269" s="380">
        <f t="shared" si="6095"/>
        <v>0</v>
      </c>
      <c r="AY2269" s="292">
        <f t="shared" si="6096"/>
        <v>0</v>
      </c>
      <c r="AZ2269" s="388">
        <f t="shared" si="6097"/>
        <v>0</v>
      </c>
      <c r="BA2269" s="379">
        <f t="shared" si="6098"/>
        <v>0</v>
      </c>
      <c r="BB2269" s="380">
        <f t="shared" si="6099"/>
        <v>0</v>
      </c>
      <c r="BC2269" s="292">
        <f t="shared" si="6100"/>
        <v>0</v>
      </c>
      <c r="BD2269" s="388">
        <f t="shared" si="6101"/>
        <v>0</v>
      </c>
      <c r="BE2269" s="379">
        <f t="shared" si="6102"/>
        <v>0</v>
      </c>
      <c r="BF2269" s="380">
        <f t="shared" si="6103"/>
        <v>0</v>
      </c>
      <c r="BG2269" s="292">
        <f t="shared" si="6104"/>
        <v>0</v>
      </c>
      <c r="BH2269" s="388">
        <f t="shared" si="6105"/>
        <v>0</v>
      </c>
      <c r="BI2269" s="379">
        <f t="shared" si="6106"/>
        <v>0</v>
      </c>
      <c r="BJ2269" s="380">
        <f t="shared" si="6107"/>
        <v>0</v>
      </c>
      <c r="BK2269" s="292">
        <f t="shared" si="6108"/>
        <v>0</v>
      </c>
      <c r="CD2269" s="303"/>
      <c r="CE2269" s="311"/>
      <c r="CF2269" s="311"/>
      <c r="CG2269" s="311"/>
      <c r="CH2269" s="311"/>
      <c r="CI2269" s="311"/>
      <c r="CJ2269" s="311"/>
      <c r="CK2269" s="311"/>
      <c r="CL2269" s="311"/>
      <c r="CM2269" s="311"/>
      <c r="CN2269" s="311"/>
      <c r="CO2269" s="311"/>
      <c r="CP2269" s="311"/>
      <c r="CQ2269" s="311"/>
      <c r="CR2269" s="311"/>
      <c r="CS2269" s="311"/>
      <c r="CT2269" s="311"/>
      <c r="CU2269" s="311"/>
      <c r="CV2269" s="311"/>
      <c r="CW2269" s="311"/>
      <c r="CX2269" s="311"/>
      <c r="CY2269" s="311"/>
      <c r="CZ2269" s="311"/>
      <c r="DA2269" s="311"/>
      <c r="DB2269" s="311"/>
      <c r="DC2269" s="311"/>
      <c r="DD2269" s="311"/>
      <c r="DE2269" s="311"/>
      <c r="DF2269" s="305"/>
      <c r="DG2269" s="305"/>
      <c r="DH2269" s="305"/>
      <c r="DJ2269" s="610"/>
      <c r="DK2269" s="611"/>
      <c r="DL2269" s="415"/>
      <c r="DM2269" s="416"/>
      <c r="DN2269" s="416"/>
      <c r="DO2269" s="416"/>
      <c r="DP2269" s="416"/>
      <c r="DQ2269" s="416"/>
      <c r="DR2269" s="416"/>
      <c r="DS2269" s="416"/>
      <c r="DT2269" s="416"/>
      <c r="DU2269" s="416"/>
      <c r="DV2269" s="416"/>
      <c r="DW2269" s="416"/>
      <c r="DX2269" s="416"/>
      <c r="DY2269" s="416"/>
      <c r="DZ2269" s="416"/>
      <c r="EA2269" s="416"/>
      <c r="EB2269" s="416"/>
      <c r="EC2269" s="416"/>
      <c r="ED2269" s="416"/>
      <c r="EE2269" s="416"/>
      <c r="EF2269" s="416"/>
      <c r="EG2269" s="416"/>
      <c r="EH2269" s="416"/>
      <c r="EI2269" s="416"/>
      <c r="EJ2269" s="416"/>
      <c r="EK2269" s="416"/>
      <c r="EL2269" s="416"/>
      <c r="EM2269" s="416"/>
      <c r="EN2269" s="416"/>
      <c r="EO2269" s="417"/>
      <c r="ET2269" s="375"/>
      <c r="EU2269" s="375"/>
      <c r="EV2269" s="375"/>
      <c r="FF2269" s="400"/>
      <c r="FG2269" s="400"/>
      <c r="FH2269" s="400"/>
      <c r="FV2269" s="375"/>
      <c r="FW2269" s="375"/>
      <c r="FX2269" s="375"/>
    </row>
    <row r="2270" spans="1:180" ht="38.25" customHeight="1" x14ac:dyDescent="0.25">
      <c r="A2270" s="182"/>
      <c r="B2270" s="182"/>
      <c r="C2270" s="236" t="s">
        <v>487</v>
      </c>
      <c r="D2270" s="280"/>
      <c r="E2270" s="281"/>
      <c r="F2270" s="281"/>
      <c r="G2270" s="628"/>
      <c r="H2270" s="628"/>
      <c r="I2270" s="281"/>
      <c r="J2270" s="281"/>
      <c r="K2270" s="628"/>
      <c r="L2270" s="628"/>
      <c r="M2270" s="281"/>
      <c r="N2270" s="281"/>
      <c r="O2270" s="628"/>
      <c r="P2270" s="628"/>
      <c r="Q2270" s="281"/>
      <c r="R2270" s="281"/>
      <c r="S2270" s="628"/>
      <c r="T2270" s="628"/>
      <c r="U2270" s="281"/>
      <c r="V2270" s="281"/>
      <c r="W2270" s="628"/>
      <c r="X2270" s="628"/>
      <c r="Y2270" s="281"/>
      <c r="Z2270" s="281"/>
      <c r="AA2270" s="628"/>
      <c r="AB2270" s="628"/>
      <c r="AC2270" s="281"/>
      <c r="AD2270" s="281"/>
      <c r="AE2270" s="60"/>
      <c r="AF2270" s="259"/>
      <c r="AG2270" s="375">
        <f t="shared" si="6138"/>
        <v>27</v>
      </c>
      <c r="AH2270" s="375"/>
      <c r="AI2270" s="375"/>
      <c r="AJ2270" s="388">
        <f t="shared" si="6081"/>
        <v>0</v>
      </c>
      <c r="AK2270" s="379">
        <f t="shared" si="6082"/>
        <v>0</v>
      </c>
      <c r="AL2270" s="380">
        <f t="shared" si="6083"/>
        <v>0</v>
      </c>
      <c r="AM2270" s="292">
        <f t="shared" si="6084"/>
        <v>0</v>
      </c>
      <c r="AN2270" s="388">
        <f t="shared" si="6085"/>
        <v>0</v>
      </c>
      <c r="AO2270" s="379">
        <f t="shared" si="6086"/>
        <v>0</v>
      </c>
      <c r="AP2270" s="380">
        <f t="shared" si="6087"/>
        <v>0</v>
      </c>
      <c r="AQ2270" s="292">
        <f t="shared" si="6088"/>
        <v>0</v>
      </c>
      <c r="AR2270" s="388">
        <f t="shared" si="6089"/>
        <v>0</v>
      </c>
      <c r="AS2270" s="379">
        <f t="shared" si="6090"/>
        <v>0</v>
      </c>
      <c r="AT2270" s="380">
        <f t="shared" si="6091"/>
        <v>0</v>
      </c>
      <c r="AU2270" s="292">
        <f t="shared" si="6092"/>
        <v>0</v>
      </c>
      <c r="AV2270" s="388">
        <f t="shared" si="6093"/>
        <v>0</v>
      </c>
      <c r="AW2270" s="379">
        <f t="shared" si="6094"/>
        <v>0</v>
      </c>
      <c r="AX2270" s="380">
        <f t="shared" si="6095"/>
        <v>0</v>
      </c>
      <c r="AY2270" s="292">
        <f t="shared" si="6096"/>
        <v>0</v>
      </c>
      <c r="AZ2270" s="388">
        <f t="shared" si="6097"/>
        <v>0</v>
      </c>
      <c r="BA2270" s="379">
        <f t="shared" si="6098"/>
        <v>0</v>
      </c>
      <c r="BB2270" s="380">
        <f t="shared" si="6099"/>
        <v>0</v>
      </c>
      <c r="BC2270" s="292">
        <f t="shared" si="6100"/>
        <v>0</v>
      </c>
      <c r="BD2270" s="388">
        <f t="shared" si="6101"/>
        <v>0</v>
      </c>
      <c r="BE2270" s="379">
        <f t="shared" si="6102"/>
        <v>0</v>
      </c>
      <c r="BF2270" s="380">
        <f t="shared" si="6103"/>
        <v>0</v>
      </c>
      <c r="BG2270" s="292">
        <f t="shared" si="6104"/>
        <v>0</v>
      </c>
      <c r="BH2270" s="388">
        <f t="shared" si="6105"/>
        <v>0</v>
      </c>
      <c r="BI2270" s="379">
        <f t="shared" si="6106"/>
        <v>0</v>
      </c>
      <c r="BJ2270" s="380">
        <f t="shared" si="6107"/>
        <v>0</v>
      </c>
      <c r="BK2270" s="292">
        <f t="shared" si="6108"/>
        <v>0</v>
      </c>
      <c r="CD2270" s="303"/>
      <c r="CE2270" s="311"/>
      <c r="CF2270" s="311"/>
      <c r="CG2270" s="311"/>
      <c r="CH2270" s="311"/>
      <c r="CI2270" s="311"/>
      <c r="CJ2270" s="311"/>
      <c r="CK2270" s="311"/>
      <c r="CL2270" s="311"/>
      <c r="CM2270" s="311"/>
      <c r="CN2270" s="311"/>
      <c r="CO2270" s="311"/>
      <c r="CP2270" s="311"/>
      <c r="CQ2270" s="311"/>
      <c r="CR2270" s="311"/>
      <c r="CS2270" s="311"/>
      <c r="CT2270" s="311"/>
      <c r="CU2270" s="311"/>
      <c r="CV2270" s="311"/>
      <c r="CW2270" s="311"/>
      <c r="CX2270" s="311"/>
      <c r="CY2270" s="311"/>
      <c r="CZ2270" s="311"/>
      <c r="DA2270" s="311"/>
      <c r="DB2270" s="311"/>
      <c r="DC2270" s="311"/>
      <c r="DD2270" s="311"/>
      <c r="DE2270" s="311"/>
      <c r="DF2270" s="305"/>
      <c r="DG2270" s="305"/>
      <c r="DH2270" s="305"/>
      <c r="DJ2270" s="610"/>
      <c r="DK2270" s="611"/>
      <c r="DL2270" s="415"/>
      <c r="DM2270" s="416"/>
      <c r="DN2270" s="416"/>
      <c r="DO2270" s="416"/>
      <c r="DP2270" s="416"/>
      <c r="DQ2270" s="416"/>
      <c r="DR2270" s="416"/>
      <c r="DS2270" s="416"/>
      <c r="DT2270" s="416"/>
      <c r="DU2270" s="416"/>
      <c r="DV2270" s="416"/>
      <c r="DW2270" s="416"/>
      <c r="DX2270" s="416"/>
      <c r="DY2270" s="416"/>
      <c r="DZ2270" s="416"/>
      <c r="EA2270" s="416"/>
      <c r="EB2270" s="416"/>
      <c r="EC2270" s="416"/>
      <c r="ED2270" s="416"/>
      <c r="EE2270" s="416"/>
      <c r="EF2270" s="416"/>
      <c r="EG2270" s="416"/>
      <c r="EH2270" s="416"/>
      <c r="EI2270" s="416"/>
      <c r="EJ2270" s="416"/>
      <c r="EK2270" s="416"/>
      <c r="EL2270" s="416"/>
      <c r="EM2270" s="416"/>
      <c r="EN2270" s="416"/>
      <c r="EO2270" s="417"/>
      <c r="ET2270" s="375"/>
      <c r="EU2270" s="375"/>
      <c r="EV2270" s="375"/>
      <c r="FF2270" s="400"/>
      <c r="FG2270" s="400"/>
      <c r="FH2270" s="400"/>
      <c r="FV2270" s="375"/>
      <c r="FW2270" s="375"/>
      <c r="FX2270" s="375"/>
    </row>
    <row r="2271" spans="1:180" ht="38.25" customHeight="1" x14ac:dyDescent="0.25">
      <c r="A2271" s="182"/>
      <c r="B2271" s="182"/>
      <c r="C2271" s="236" t="s">
        <v>489</v>
      </c>
      <c r="D2271" s="280"/>
      <c r="E2271" s="281"/>
      <c r="F2271" s="281"/>
      <c r="G2271" s="628"/>
      <c r="H2271" s="628"/>
      <c r="I2271" s="281"/>
      <c r="J2271" s="281"/>
      <c r="K2271" s="628"/>
      <c r="L2271" s="628"/>
      <c r="M2271" s="281"/>
      <c r="N2271" s="281"/>
      <c r="O2271" s="628"/>
      <c r="P2271" s="628"/>
      <c r="Q2271" s="281"/>
      <c r="R2271" s="281"/>
      <c r="S2271" s="628"/>
      <c r="T2271" s="628"/>
      <c r="U2271" s="281"/>
      <c r="V2271" s="281"/>
      <c r="W2271" s="628"/>
      <c r="X2271" s="628"/>
      <c r="Y2271" s="281"/>
      <c r="Z2271" s="281"/>
      <c r="AA2271" s="628"/>
      <c r="AB2271" s="628"/>
      <c r="AC2271" s="281"/>
      <c r="AD2271" s="281"/>
      <c r="AE2271" s="60"/>
      <c r="AF2271" s="259"/>
      <c r="AG2271" s="375">
        <f t="shared" si="6138"/>
        <v>27</v>
      </c>
      <c r="AH2271" s="375"/>
      <c r="AI2271" s="375"/>
      <c r="AJ2271" s="388">
        <f t="shared" si="6081"/>
        <v>0</v>
      </c>
      <c r="AK2271" s="379">
        <f t="shared" si="6082"/>
        <v>0</v>
      </c>
      <c r="AL2271" s="380">
        <f t="shared" si="6083"/>
        <v>0</v>
      </c>
      <c r="AM2271" s="292">
        <f t="shared" si="6084"/>
        <v>0</v>
      </c>
      <c r="AN2271" s="388">
        <f t="shared" si="6085"/>
        <v>0</v>
      </c>
      <c r="AO2271" s="379">
        <f t="shared" si="6086"/>
        <v>0</v>
      </c>
      <c r="AP2271" s="380">
        <f t="shared" si="6087"/>
        <v>0</v>
      </c>
      <c r="AQ2271" s="292">
        <f t="shared" si="6088"/>
        <v>0</v>
      </c>
      <c r="AR2271" s="388">
        <f t="shared" si="6089"/>
        <v>0</v>
      </c>
      <c r="AS2271" s="379">
        <f t="shared" si="6090"/>
        <v>0</v>
      </c>
      <c r="AT2271" s="380">
        <f t="shared" si="6091"/>
        <v>0</v>
      </c>
      <c r="AU2271" s="292">
        <f t="shared" si="6092"/>
        <v>0</v>
      </c>
      <c r="AV2271" s="388">
        <f t="shared" si="6093"/>
        <v>0</v>
      </c>
      <c r="AW2271" s="379">
        <f t="shared" si="6094"/>
        <v>0</v>
      </c>
      <c r="AX2271" s="380">
        <f t="shared" si="6095"/>
        <v>0</v>
      </c>
      <c r="AY2271" s="292">
        <f t="shared" si="6096"/>
        <v>0</v>
      </c>
      <c r="AZ2271" s="388">
        <f t="shared" si="6097"/>
        <v>0</v>
      </c>
      <c r="BA2271" s="379">
        <f t="shared" si="6098"/>
        <v>0</v>
      </c>
      <c r="BB2271" s="380">
        <f t="shared" si="6099"/>
        <v>0</v>
      </c>
      <c r="BC2271" s="292">
        <f t="shared" si="6100"/>
        <v>0</v>
      </c>
      <c r="BD2271" s="388">
        <f t="shared" si="6101"/>
        <v>0</v>
      </c>
      <c r="BE2271" s="379">
        <f t="shared" si="6102"/>
        <v>0</v>
      </c>
      <c r="BF2271" s="380">
        <f t="shared" si="6103"/>
        <v>0</v>
      </c>
      <c r="BG2271" s="292">
        <f t="shared" si="6104"/>
        <v>0</v>
      </c>
      <c r="BH2271" s="388">
        <f t="shared" si="6105"/>
        <v>0</v>
      </c>
      <c r="BI2271" s="379">
        <f t="shared" si="6106"/>
        <v>0</v>
      </c>
      <c r="BJ2271" s="380">
        <f t="shared" si="6107"/>
        <v>0</v>
      </c>
      <c r="BK2271" s="292">
        <f t="shared" si="6108"/>
        <v>0</v>
      </c>
      <c r="CD2271" s="303"/>
      <c r="CE2271" s="311"/>
      <c r="CF2271" s="311"/>
      <c r="CG2271" s="311"/>
      <c r="CH2271" s="311"/>
      <c r="CI2271" s="311"/>
      <c r="CJ2271" s="311"/>
      <c r="CK2271" s="311"/>
      <c r="CL2271" s="311"/>
      <c r="CM2271" s="311"/>
      <c r="CN2271" s="311"/>
      <c r="CO2271" s="311"/>
      <c r="CP2271" s="311"/>
      <c r="CQ2271" s="311"/>
      <c r="CR2271" s="311"/>
      <c r="CS2271" s="311"/>
      <c r="CT2271" s="311"/>
      <c r="CU2271" s="311"/>
      <c r="CV2271" s="311"/>
      <c r="CW2271" s="311"/>
      <c r="CX2271" s="311"/>
      <c r="CY2271" s="311"/>
      <c r="CZ2271" s="311"/>
      <c r="DA2271" s="311"/>
      <c r="DB2271" s="311"/>
      <c r="DC2271" s="311"/>
      <c r="DD2271" s="311"/>
      <c r="DE2271" s="311"/>
      <c r="DF2271" s="305"/>
      <c r="DG2271" s="305"/>
      <c r="DH2271" s="305"/>
      <c r="DJ2271" s="610"/>
      <c r="DK2271" s="611"/>
      <c r="DL2271" s="415"/>
      <c r="DM2271" s="416"/>
      <c r="DN2271" s="416"/>
      <c r="DO2271" s="416"/>
      <c r="DP2271" s="416"/>
      <c r="DQ2271" s="416"/>
      <c r="DR2271" s="416"/>
      <c r="DS2271" s="416"/>
      <c r="DT2271" s="416"/>
      <c r="DU2271" s="416"/>
      <c r="DV2271" s="416"/>
      <c r="DW2271" s="416"/>
      <c r="DX2271" s="416"/>
      <c r="DY2271" s="416"/>
      <c r="DZ2271" s="416"/>
      <c r="EA2271" s="416"/>
      <c r="EB2271" s="416"/>
      <c r="EC2271" s="416"/>
      <c r="ED2271" s="416"/>
      <c r="EE2271" s="416"/>
      <c r="EF2271" s="416"/>
      <c r="EG2271" s="416"/>
      <c r="EH2271" s="416"/>
      <c r="EI2271" s="416"/>
      <c r="EJ2271" s="416"/>
      <c r="EK2271" s="416"/>
      <c r="EL2271" s="416"/>
      <c r="EM2271" s="416"/>
      <c r="EN2271" s="416"/>
      <c r="EO2271" s="417"/>
      <c r="ET2271" s="375"/>
      <c r="EU2271" s="375"/>
      <c r="EV2271" s="375"/>
      <c r="FF2271" s="400"/>
      <c r="FG2271" s="400"/>
      <c r="FH2271" s="400"/>
      <c r="FV2271" s="375"/>
      <c r="FW2271" s="375"/>
      <c r="FX2271" s="375"/>
    </row>
    <row r="2272" spans="1:180" ht="38.25" customHeight="1" x14ac:dyDescent="0.25">
      <c r="A2272" s="182"/>
      <c r="B2272" s="182"/>
      <c r="C2272" s="236" t="s">
        <v>491</v>
      </c>
      <c r="D2272" s="280"/>
      <c r="E2272" s="281"/>
      <c r="F2272" s="281"/>
      <c r="G2272" s="628"/>
      <c r="H2272" s="628"/>
      <c r="I2272" s="281"/>
      <c r="J2272" s="281"/>
      <c r="K2272" s="628"/>
      <c r="L2272" s="628"/>
      <c r="M2272" s="281"/>
      <c r="N2272" s="281"/>
      <c r="O2272" s="628"/>
      <c r="P2272" s="628"/>
      <c r="Q2272" s="281"/>
      <c r="R2272" s="281"/>
      <c r="S2272" s="628"/>
      <c r="T2272" s="628"/>
      <c r="U2272" s="281"/>
      <c r="V2272" s="281"/>
      <c r="W2272" s="628"/>
      <c r="X2272" s="628"/>
      <c r="Y2272" s="281"/>
      <c r="Z2272" s="281"/>
      <c r="AA2272" s="628"/>
      <c r="AB2272" s="628"/>
      <c r="AC2272" s="281"/>
      <c r="AD2272" s="281"/>
      <c r="AE2272" s="60"/>
      <c r="AF2272" s="259"/>
      <c r="AG2272" s="375">
        <f t="shared" si="6138"/>
        <v>27</v>
      </c>
      <c r="AH2272" s="375"/>
      <c r="AI2272" s="375"/>
      <c r="AJ2272" s="388">
        <f t="shared" si="6081"/>
        <v>0</v>
      </c>
      <c r="AK2272" s="379">
        <f t="shared" si="6082"/>
        <v>0</v>
      </c>
      <c r="AL2272" s="380">
        <f t="shared" si="6083"/>
        <v>0</v>
      </c>
      <c r="AM2272" s="292">
        <f t="shared" si="6084"/>
        <v>0</v>
      </c>
      <c r="AN2272" s="388">
        <f t="shared" si="6085"/>
        <v>0</v>
      </c>
      <c r="AO2272" s="379">
        <f t="shared" si="6086"/>
        <v>0</v>
      </c>
      <c r="AP2272" s="380">
        <f t="shared" si="6087"/>
        <v>0</v>
      </c>
      <c r="AQ2272" s="292">
        <f t="shared" si="6088"/>
        <v>0</v>
      </c>
      <c r="AR2272" s="388">
        <f t="shared" si="6089"/>
        <v>0</v>
      </c>
      <c r="AS2272" s="379">
        <f t="shared" si="6090"/>
        <v>0</v>
      </c>
      <c r="AT2272" s="380">
        <f t="shared" si="6091"/>
        <v>0</v>
      </c>
      <c r="AU2272" s="292">
        <f t="shared" si="6092"/>
        <v>0</v>
      </c>
      <c r="AV2272" s="388">
        <f t="shared" si="6093"/>
        <v>0</v>
      </c>
      <c r="AW2272" s="379">
        <f t="shared" si="6094"/>
        <v>0</v>
      </c>
      <c r="AX2272" s="380">
        <f t="shared" si="6095"/>
        <v>0</v>
      </c>
      <c r="AY2272" s="292">
        <f t="shared" si="6096"/>
        <v>0</v>
      </c>
      <c r="AZ2272" s="388">
        <f t="shared" si="6097"/>
        <v>0</v>
      </c>
      <c r="BA2272" s="379">
        <f t="shared" si="6098"/>
        <v>0</v>
      </c>
      <c r="BB2272" s="380">
        <f t="shared" si="6099"/>
        <v>0</v>
      </c>
      <c r="BC2272" s="292">
        <f t="shared" si="6100"/>
        <v>0</v>
      </c>
      <c r="BD2272" s="388">
        <f t="shared" si="6101"/>
        <v>0</v>
      </c>
      <c r="BE2272" s="379">
        <f t="shared" si="6102"/>
        <v>0</v>
      </c>
      <c r="BF2272" s="380">
        <f t="shared" si="6103"/>
        <v>0</v>
      </c>
      <c r="BG2272" s="292">
        <f t="shared" si="6104"/>
        <v>0</v>
      </c>
      <c r="BH2272" s="388">
        <f t="shared" si="6105"/>
        <v>0</v>
      </c>
      <c r="BI2272" s="379">
        <f t="shared" si="6106"/>
        <v>0</v>
      </c>
      <c r="BJ2272" s="380">
        <f t="shared" si="6107"/>
        <v>0</v>
      </c>
      <c r="BK2272" s="292">
        <f t="shared" si="6108"/>
        <v>0</v>
      </c>
      <c r="CD2272" s="299" t="s">
        <v>60</v>
      </c>
      <c r="CE2272" s="423">
        <f t="shared" ref="CE2272" si="6395">IF(D2272="",0,D2272)</f>
        <v>0</v>
      </c>
      <c r="CF2272" s="423">
        <f t="shared" ref="CF2272" si="6396">IF(E2272="",0,E2272)</f>
        <v>0</v>
      </c>
      <c r="CG2272" s="423">
        <f t="shared" ref="CG2272" si="6397">IF(F2272="",0,F2272)</f>
        <v>0</v>
      </c>
      <c r="CH2272" s="423">
        <f t="shared" ref="CH2272" si="6398">IF(G2272="",0,G2272)</f>
        <v>0</v>
      </c>
      <c r="CI2272" s="423">
        <f t="shared" ref="CI2272" si="6399">IF(H2272="",0,H2272)</f>
        <v>0</v>
      </c>
      <c r="CJ2272" s="423">
        <f t="shared" ref="CJ2272" si="6400">IF(I2272="",0,I2272)</f>
        <v>0</v>
      </c>
      <c r="CK2272" s="423">
        <f t="shared" ref="CK2272" si="6401">IF(J2272="",0,J2272)</f>
        <v>0</v>
      </c>
      <c r="CL2272" s="423">
        <f t="shared" ref="CL2272" si="6402">IF(K2272="",0,K2272)</f>
        <v>0</v>
      </c>
      <c r="CM2272" s="423">
        <f t="shared" ref="CM2272" si="6403">IF(L2272="",0,L2272)</f>
        <v>0</v>
      </c>
      <c r="CN2272" s="423">
        <f t="shared" ref="CN2272" si="6404">IF(M2272="",0,M2272)</f>
        <v>0</v>
      </c>
      <c r="CO2272" s="423">
        <f t="shared" ref="CO2272" si="6405">IF(N2272="",0,N2272)</f>
        <v>0</v>
      </c>
      <c r="CP2272" s="423">
        <f t="shared" ref="CP2272" si="6406">IF(O2272="",0,O2272)</f>
        <v>0</v>
      </c>
      <c r="CQ2272" s="423">
        <f t="shared" ref="CQ2272" si="6407">IF(P2272="",0,P2272)</f>
        <v>0</v>
      </c>
      <c r="CR2272" s="423">
        <f t="shared" ref="CR2272" si="6408">IF(Q2272="",0,Q2272)</f>
        <v>0</v>
      </c>
      <c r="CS2272" s="423">
        <f t="shared" ref="CS2272" si="6409">IF(R2272="",0,R2272)</f>
        <v>0</v>
      </c>
      <c r="CT2272" s="423">
        <f t="shared" ref="CT2272" si="6410">IF(S2272="",0,S2272)</f>
        <v>0</v>
      </c>
      <c r="CU2272" s="423">
        <f t="shared" ref="CU2272" si="6411">IF(T2272="",0,T2272)</f>
        <v>0</v>
      </c>
      <c r="CV2272" s="423">
        <f t="shared" ref="CV2272" si="6412">IF(U2272="",0,U2272)</f>
        <v>0</v>
      </c>
      <c r="CW2272" s="423">
        <f t="shared" ref="CW2272" si="6413">IF(V2272="",0,V2272)</f>
        <v>0</v>
      </c>
      <c r="CX2272" s="423">
        <f t="shared" ref="CX2272" si="6414">IF(W2272="",0,W2272)</f>
        <v>0</v>
      </c>
      <c r="CY2272" s="423">
        <f t="shared" ref="CY2272" si="6415">IF(X2272="",0,X2272)</f>
        <v>0</v>
      </c>
      <c r="CZ2272" s="423">
        <f t="shared" ref="CZ2272" si="6416">IF(Y2272="",0,Y2272)</f>
        <v>0</v>
      </c>
      <c r="DA2272" s="423">
        <f t="shared" ref="DA2272" si="6417">IF(Z2272="",0,Z2272)</f>
        <v>0</v>
      </c>
      <c r="DB2272" s="423">
        <f t="shared" ref="DB2272" si="6418">IF(AA2272="",0,AA2272)</f>
        <v>0</v>
      </c>
      <c r="DC2272" s="423">
        <f t="shared" ref="DC2272" si="6419">IF(AB2272="",0,AB2272)</f>
        <v>0</v>
      </c>
      <c r="DD2272" s="423">
        <f t="shared" ref="DD2272" si="6420">IF(AC2272="",0,AC2272)</f>
        <v>0</v>
      </c>
      <c r="DE2272" s="423">
        <f t="shared" ref="DE2272" si="6421">IF(AD2272="",0,AD2272)</f>
        <v>0</v>
      </c>
      <c r="DF2272" s="300"/>
      <c r="DG2272" s="300"/>
      <c r="DH2272" s="300"/>
      <c r="DJ2272" s="610"/>
      <c r="DK2272" s="611"/>
      <c r="DL2272" s="415"/>
      <c r="DM2272" s="416"/>
      <c r="DN2272" s="416"/>
      <c r="DO2272" s="416"/>
      <c r="DP2272" s="416"/>
      <c r="DQ2272" s="416"/>
      <c r="DR2272" s="416"/>
      <c r="DS2272" s="416"/>
      <c r="DT2272" s="416"/>
      <c r="DU2272" s="416"/>
      <c r="DV2272" s="416"/>
      <c r="DW2272" s="416"/>
      <c r="DX2272" s="416"/>
      <c r="DY2272" s="416"/>
      <c r="DZ2272" s="416"/>
      <c r="EA2272" s="416"/>
      <c r="EB2272" s="416"/>
      <c r="EC2272" s="416"/>
      <c r="ED2272" s="416"/>
      <c r="EE2272" s="416"/>
      <c r="EF2272" s="416"/>
      <c r="EG2272" s="416"/>
      <c r="EH2272" s="416"/>
      <c r="EI2272" s="416"/>
      <c r="EJ2272" s="416"/>
      <c r="EK2272" s="416"/>
      <c r="EL2272" s="416"/>
      <c r="EM2272" s="416"/>
      <c r="EN2272" s="416"/>
      <c r="EO2272" s="417"/>
      <c r="ET2272" s="375"/>
      <c r="EU2272" s="375"/>
      <c r="EV2272" s="375"/>
      <c r="FF2272" s="400"/>
      <c r="FG2272" s="400"/>
      <c r="FH2272" s="400"/>
      <c r="FV2272" s="375"/>
      <c r="FW2272" s="375"/>
      <c r="FX2272" s="375"/>
    </row>
    <row r="2273" spans="1:180" ht="38.25" customHeight="1" x14ac:dyDescent="0.25">
      <c r="A2273" s="183"/>
      <c r="B2273" s="183"/>
      <c r="C2273" s="237" t="s">
        <v>498</v>
      </c>
      <c r="D2273" s="280"/>
      <c r="E2273" s="281"/>
      <c r="F2273" s="281"/>
      <c r="G2273" s="628"/>
      <c r="H2273" s="628"/>
      <c r="I2273" s="281"/>
      <c r="J2273" s="281"/>
      <c r="K2273" s="628"/>
      <c r="L2273" s="628"/>
      <c r="M2273" s="281"/>
      <c r="N2273" s="281"/>
      <c r="O2273" s="628"/>
      <c r="P2273" s="628"/>
      <c r="Q2273" s="281"/>
      <c r="R2273" s="281"/>
      <c r="S2273" s="628"/>
      <c r="T2273" s="628"/>
      <c r="U2273" s="281"/>
      <c r="V2273" s="281"/>
      <c r="W2273" s="628"/>
      <c r="X2273" s="628"/>
      <c r="Y2273" s="281"/>
      <c r="Z2273" s="281"/>
      <c r="AA2273" s="628"/>
      <c r="AB2273" s="628"/>
      <c r="AC2273" s="281"/>
      <c r="AD2273" s="281"/>
      <c r="AE2273" s="60"/>
      <c r="AF2273" s="259"/>
      <c r="AG2273" s="375">
        <f t="shared" si="6138"/>
        <v>27</v>
      </c>
      <c r="AH2273" s="375"/>
      <c r="AI2273" s="375"/>
      <c r="AJ2273" s="388">
        <f t="shared" ref="AJ2273:AJ2304" si="6422">D2273</f>
        <v>0</v>
      </c>
      <c r="AK2273" s="379">
        <f t="shared" ref="AK2273:AK2304" si="6423">COUNTIF(E2273:F2273,"ns")</f>
        <v>0</v>
      </c>
      <c r="AL2273" s="380">
        <f t="shared" ref="AL2273:AL2304" si="6424">SUM(E2273:F2273)</f>
        <v>0</v>
      </c>
      <c r="AM2273" s="292">
        <f t="shared" ref="AM2273:AM2304" si="6425">IF($AG$2175=$AH$2175,0,IF(OR(AND(AJ2273=0,AK2273&gt;0),AND(AJ2273="ns",AL2273&gt;0),AND(AJ2273="ns",AK2273=0,AL2273=0)),1,IF(OR(AND(AJ2273&gt;0,AK2273=2),AND(AJ2273="ns",AK2273=2),AND(AJ2273="ns",AL2273=0,AK2273&gt;0),AJ2273=AL2273),0,1)))</f>
        <v>0</v>
      </c>
      <c r="AN2273" s="388">
        <f t="shared" ref="AN2273:AN2304" si="6426">G2273</f>
        <v>0</v>
      </c>
      <c r="AO2273" s="379">
        <f t="shared" ref="AO2273:AO2304" si="6427">COUNTIF(I2273:J2273,"ns")</f>
        <v>0</v>
      </c>
      <c r="AP2273" s="380">
        <f t="shared" ref="AP2273:AP2304" si="6428">SUM(I2273:J2273)</f>
        <v>0</v>
      </c>
      <c r="AQ2273" s="292">
        <f t="shared" ref="AQ2273:AQ2304" si="6429">IF($AG$2175=$AH$2175,0,IF(OR(AND(AN2273=0,AO2273&gt;0),AND(AN2273="ns",AP2273&gt;0),AND(AN2273="ns",AO2273=0,AP2273=0)),1,IF(OR(AND(AN2273&gt;0,AO2273=2),AND(AN2273="ns",AO2273=2),AND(AN2273="ns",AP2273=0,AO2273&gt;0),AN2273=AP2273),0,1)))</f>
        <v>0</v>
      </c>
      <c r="AR2273" s="388">
        <f t="shared" ref="AR2273:AR2304" si="6430">K2273</f>
        <v>0</v>
      </c>
      <c r="AS2273" s="379">
        <f t="shared" ref="AS2273:AS2304" si="6431">COUNTIF(M2273:N2273,"ns")</f>
        <v>0</v>
      </c>
      <c r="AT2273" s="380">
        <f t="shared" ref="AT2273:AT2304" si="6432">SUM(M2273:N2273)</f>
        <v>0</v>
      </c>
      <c r="AU2273" s="292">
        <f t="shared" ref="AU2273:AU2304" si="6433">IF($AG$2175=$AH$2175,0,IF(OR(AND(AR2273=0,AS2273&gt;0),AND(AR2273="ns",AT2273&gt;0),AND(AR2273="ns",AS2273=0,AT2273=0)),1,IF(OR(AND(AR2273&gt;0,AS2273=2),AND(AR2273="ns",AS2273=2),AND(AR2273="ns",AT2273=0,AS2273&gt;0),AR2273=AT2273),0,1)))</f>
        <v>0</v>
      </c>
      <c r="AV2273" s="388">
        <f t="shared" ref="AV2273:AV2304" si="6434">O2273</f>
        <v>0</v>
      </c>
      <c r="AW2273" s="379">
        <f t="shared" ref="AW2273:AW2304" si="6435">COUNTIF(Q2273:R2273,"ns")</f>
        <v>0</v>
      </c>
      <c r="AX2273" s="380">
        <f t="shared" ref="AX2273:AX2304" si="6436">SUM(Q2273:R2273)</f>
        <v>0</v>
      </c>
      <c r="AY2273" s="292">
        <f t="shared" ref="AY2273:AY2304" si="6437">IF($AG$2175=$AH$2175,0,IF(OR(AND(AV2273=0,AW2273&gt;0),AND(AV2273="ns",AX2273&gt;0),AND(AV2273="ns",AW2273=0,AX2273=0)),1,IF(OR(AND(AV2273&gt;0,AW2273=2),AND(AV2273="ns",AW2273=2),AND(AV2273="ns",AX2273=0,AW2273&gt;0),AV2273=AX2273),0,1)))</f>
        <v>0</v>
      </c>
      <c r="AZ2273" s="388">
        <f t="shared" ref="AZ2273:AZ2304" si="6438">S2273</f>
        <v>0</v>
      </c>
      <c r="BA2273" s="379">
        <f t="shared" ref="BA2273:BA2304" si="6439">COUNTIF(U2273:V2273,"ns")</f>
        <v>0</v>
      </c>
      <c r="BB2273" s="380">
        <f t="shared" ref="BB2273:BB2304" si="6440">SUM(U2273:V2273)</f>
        <v>0</v>
      </c>
      <c r="BC2273" s="292">
        <f t="shared" ref="BC2273:BC2304" si="6441">IF($AG$2175=$AH$2175,0,IF(OR(AND(AZ2273=0,BA2273&gt;0),AND(AZ2273="ns",BB2273&gt;0),AND(AZ2273="ns",BA2273=0,BB2273=0)),1,IF(OR(AND(AZ2273&gt;0,BA2273=2),AND(AZ2273="ns",BA2273=2),AND(AZ2273="ns",BB2273=0,BA2273&gt;0),AZ2273=BB2273),0,1)))</f>
        <v>0</v>
      </c>
      <c r="BD2273" s="388">
        <f t="shared" ref="BD2273:BD2304" si="6442">W2273</f>
        <v>0</v>
      </c>
      <c r="BE2273" s="379">
        <f t="shared" ref="BE2273:BE2304" si="6443">COUNTIF(Y2273:Z2273,"ns")</f>
        <v>0</v>
      </c>
      <c r="BF2273" s="380">
        <f t="shared" ref="BF2273:BF2304" si="6444">SUM(Y2273:Z2273)</f>
        <v>0</v>
      </c>
      <c r="BG2273" s="292">
        <f t="shared" ref="BG2273:BG2304" si="6445">IF($AG$2175=$AH$2175,0,IF(OR(AND(BD2273=0,BE2273&gt;0),AND(BD2273="ns",BF2273&gt;0),AND(BD2273="ns",BE2273=0,BF2273=0)),1,IF(OR(AND(BD2273&gt;0,BE2273=2),AND(BD2273="ns",BE2273=2),AND(BD2273="ns",BF2273=0,BE2273&gt;0),BD2273=BF2273),0,1)))</f>
        <v>0</v>
      </c>
      <c r="BH2273" s="388">
        <f t="shared" ref="BH2273:BH2304" si="6446">AA2273</f>
        <v>0</v>
      </c>
      <c r="BI2273" s="379">
        <f t="shared" ref="BI2273:BI2304" si="6447">COUNTIF(AC2273:AD2273,"ns")</f>
        <v>0</v>
      </c>
      <c r="BJ2273" s="380">
        <f t="shared" ref="BJ2273:BJ2304" si="6448">SUM(AC2273:AD2273)</f>
        <v>0</v>
      </c>
      <c r="BK2273" s="292">
        <f t="shared" ref="BK2273:BK2304" si="6449">IF($AG$2175=$AH$2175,0,IF(OR(AND(BH2273=0,BI2273&gt;0),AND(BH2273="ns",BJ2273&gt;0),AND(BH2273="ns",BI2273=0,BJ2273=0)),1,IF(OR(AND(BH2273&gt;0,BI2273=2),AND(BH2273="ns",BI2273=2),AND(BH2273="ns",BJ2273=0,BI2273&gt;0),BH2273=BJ2273),0,1)))</f>
        <v>0</v>
      </c>
      <c r="CD2273" s="299" t="s">
        <v>1917</v>
      </c>
      <c r="CE2273" s="301">
        <f t="shared" ref="CE2273" si="6450">SUM(D2273:D2277)</f>
        <v>0</v>
      </c>
      <c r="CF2273" s="301">
        <f t="shared" ref="CF2273" si="6451">SUM(E2273:E2277)</f>
        <v>0</v>
      </c>
      <c r="CG2273" s="301">
        <f t="shared" ref="CG2273" si="6452">SUM(F2273:F2277)</f>
        <v>0</v>
      </c>
      <c r="CH2273" s="301">
        <f t="shared" ref="CH2273" si="6453">SUM(G2273:G2277)</f>
        <v>0</v>
      </c>
      <c r="CI2273" s="301">
        <f t="shared" ref="CI2273" si="6454">SUM(H2273:H2277)</f>
        <v>0</v>
      </c>
      <c r="CJ2273" s="301">
        <f t="shared" ref="CJ2273" si="6455">SUM(I2273:I2277)</f>
        <v>0</v>
      </c>
      <c r="CK2273" s="301">
        <f t="shared" ref="CK2273" si="6456">SUM(J2273:J2277)</f>
        <v>0</v>
      </c>
      <c r="CL2273" s="301">
        <f t="shared" ref="CL2273" si="6457">SUM(K2273:K2277)</f>
        <v>0</v>
      </c>
      <c r="CM2273" s="301">
        <f t="shared" ref="CM2273" si="6458">SUM(L2273:L2277)</f>
        <v>0</v>
      </c>
      <c r="CN2273" s="301">
        <f t="shared" ref="CN2273" si="6459">SUM(M2273:M2277)</f>
        <v>0</v>
      </c>
      <c r="CO2273" s="301">
        <f t="shared" ref="CO2273" si="6460">SUM(N2273:N2277)</f>
        <v>0</v>
      </c>
      <c r="CP2273" s="301">
        <f t="shared" ref="CP2273" si="6461">SUM(O2273:O2277)</f>
        <v>0</v>
      </c>
      <c r="CQ2273" s="301">
        <f t="shared" ref="CQ2273" si="6462">SUM(P2273:P2277)</f>
        <v>0</v>
      </c>
      <c r="CR2273" s="301">
        <f t="shared" ref="CR2273" si="6463">SUM(Q2273:Q2277)</f>
        <v>0</v>
      </c>
      <c r="CS2273" s="301">
        <f t="shared" ref="CS2273" si="6464">SUM(R2273:R2277)</f>
        <v>0</v>
      </c>
      <c r="CT2273" s="301">
        <f t="shared" ref="CT2273" si="6465">SUM(S2273:S2277)</f>
        <v>0</v>
      </c>
      <c r="CU2273" s="301">
        <f t="shared" ref="CU2273" si="6466">SUM(T2273:T2277)</f>
        <v>0</v>
      </c>
      <c r="CV2273" s="301">
        <f t="shared" ref="CV2273" si="6467">SUM(U2273:U2277)</f>
        <v>0</v>
      </c>
      <c r="CW2273" s="301">
        <f t="shared" ref="CW2273" si="6468">SUM(V2273:V2277)</f>
        <v>0</v>
      </c>
      <c r="CX2273" s="301">
        <f t="shared" ref="CX2273" si="6469">SUM(W2273:W2277)</f>
        <v>0</v>
      </c>
      <c r="CY2273" s="301">
        <f t="shared" ref="CY2273" si="6470">SUM(X2273:X2277)</f>
        <v>0</v>
      </c>
      <c r="CZ2273" s="301">
        <f t="shared" ref="CZ2273" si="6471">SUM(Y2273:Y2277)</f>
        <v>0</v>
      </c>
      <c r="DA2273" s="301">
        <f t="shared" ref="DA2273" si="6472">SUM(Z2273:Z2277)</f>
        <v>0</v>
      </c>
      <c r="DB2273" s="301">
        <f t="shared" ref="DB2273" si="6473">SUM(AA2273:AA2277)</f>
        <v>0</v>
      </c>
      <c r="DC2273" s="301">
        <f t="shared" ref="DC2273" si="6474">SUM(AB2273:AB2277)</f>
        <v>0</v>
      </c>
      <c r="DD2273" s="301">
        <f t="shared" ref="DD2273" si="6475">SUM(AC2273:AC2277)</f>
        <v>0</v>
      </c>
      <c r="DE2273" s="301">
        <f t="shared" ref="DE2273" si="6476">SUM(AD2273:AD2277)</f>
        <v>0</v>
      </c>
      <c r="DF2273" s="301"/>
      <c r="DG2273" s="301"/>
      <c r="DH2273" s="301"/>
      <c r="DJ2273" s="616"/>
      <c r="DK2273" s="617"/>
      <c r="DL2273" s="415"/>
      <c r="DM2273" s="416"/>
      <c r="DN2273" s="416"/>
      <c r="DO2273" s="416"/>
      <c r="DP2273" s="416"/>
      <c r="DQ2273" s="416"/>
      <c r="DR2273" s="416"/>
      <c r="DS2273" s="416"/>
      <c r="DT2273" s="416"/>
      <c r="DU2273" s="416"/>
      <c r="DV2273" s="416"/>
      <c r="DW2273" s="416"/>
      <c r="DX2273" s="416"/>
      <c r="DY2273" s="416"/>
      <c r="DZ2273" s="416"/>
      <c r="EA2273" s="416"/>
      <c r="EB2273" s="416"/>
      <c r="EC2273" s="416"/>
      <c r="ED2273" s="416"/>
      <c r="EE2273" s="416"/>
      <c r="EF2273" s="416"/>
      <c r="EG2273" s="416"/>
      <c r="EH2273" s="416"/>
      <c r="EI2273" s="416"/>
      <c r="EJ2273" s="416"/>
      <c r="EK2273" s="416"/>
      <c r="EL2273" s="416"/>
      <c r="EM2273" s="416"/>
      <c r="EN2273" s="416"/>
      <c r="EO2273" s="417"/>
      <c r="ET2273" s="375"/>
      <c r="EU2273" s="375"/>
      <c r="EV2273" s="375"/>
      <c r="FF2273" s="400"/>
      <c r="FG2273" s="400"/>
      <c r="FH2273" s="400"/>
      <c r="FV2273" s="375"/>
      <c r="FW2273" s="375"/>
      <c r="FX2273" s="375"/>
    </row>
    <row r="2274" spans="1:180" ht="38.25" customHeight="1" x14ac:dyDescent="0.25">
      <c r="A2274" s="183"/>
      <c r="B2274" s="183"/>
      <c r="C2274" s="237" t="s">
        <v>499</v>
      </c>
      <c r="D2274" s="280"/>
      <c r="E2274" s="281"/>
      <c r="F2274" s="281"/>
      <c r="G2274" s="628"/>
      <c r="H2274" s="628"/>
      <c r="I2274" s="281"/>
      <c r="J2274" s="281"/>
      <c r="K2274" s="628"/>
      <c r="L2274" s="628"/>
      <c r="M2274" s="281"/>
      <c r="N2274" s="281"/>
      <c r="O2274" s="628"/>
      <c r="P2274" s="628"/>
      <c r="Q2274" s="281"/>
      <c r="R2274" s="281"/>
      <c r="S2274" s="628"/>
      <c r="T2274" s="628"/>
      <c r="U2274" s="281"/>
      <c r="V2274" s="281"/>
      <c r="W2274" s="628"/>
      <c r="X2274" s="628"/>
      <c r="Y2274" s="281"/>
      <c r="Z2274" s="281"/>
      <c r="AA2274" s="628"/>
      <c r="AB2274" s="628"/>
      <c r="AC2274" s="281"/>
      <c r="AD2274" s="281"/>
      <c r="AE2274" s="60"/>
      <c r="AF2274" s="259"/>
      <c r="AG2274" s="375">
        <f t="shared" si="6138"/>
        <v>27</v>
      </c>
      <c r="AH2274" s="375"/>
      <c r="AI2274" s="375"/>
      <c r="AJ2274" s="388">
        <f t="shared" si="6422"/>
        <v>0</v>
      </c>
      <c r="AK2274" s="379">
        <f t="shared" si="6423"/>
        <v>0</v>
      </c>
      <c r="AL2274" s="380">
        <f t="shared" si="6424"/>
        <v>0</v>
      </c>
      <c r="AM2274" s="292">
        <f t="shared" si="6425"/>
        <v>0</v>
      </c>
      <c r="AN2274" s="388">
        <f t="shared" si="6426"/>
        <v>0</v>
      </c>
      <c r="AO2274" s="379">
        <f t="shared" si="6427"/>
        <v>0</v>
      </c>
      <c r="AP2274" s="380">
        <f t="shared" si="6428"/>
        <v>0</v>
      </c>
      <c r="AQ2274" s="292">
        <f t="shared" si="6429"/>
        <v>0</v>
      </c>
      <c r="AR2274" s="388">
        <f t="shared" si="6430"/>
        <v>0</v>
      </c>
      <c r="AS2274" s="379">
        <f t="shared" si="6431"/>
        <v>0</v>
      </c>
      <c r="AT2274" s="380">
        <f t="shared" si="6432"/>
        <v>0</v>
      </c>
      <c r="AU2274" s="292">
        <f t="shared" si="6433"/>
        <v>0</v>
      </c>
      <c r="AV2274" s="388">
        <f t="shared" si="6434"/>
        <v>0</v>
      </c>
      <c r="AW2274" s="379">
        <f t="shared" si="6435"/>
        <v>0</v>
      </c>
      <c r="AX2274" s="380">
        <f t="shared" si="6436"/>
        <v>0</v>
      </c>
      <c r="AY2274" s="292">
        <f t="shared" si="6437"/>
        <v>0</v>
      </c>
      <c r="AZ2274" s="388">
        <f t="shared" si="6438"/>
        <v>0</v>
      </c>
      <c r="BA2274" s="379">
        <f t="shared" si="6439"/>
        <v>0</v>
      </c>
      <c r="BB2274" s="380">
        <f t="shared" si="6440"/>
        <v>0</v>
      </c>
      <c r="BC2274" s="292">
        <f t="shared" si="6441"/>
        <v>0</v>
      </c>
      <c r="BD2274" s="388">
        <f t="shared" si="6442"/>
        <v>0</v>
      </c>
      <c r="BE2274" s="379">
        <f t="shared" si="6443"/>
        <v>0</v>
      </c>
      <c r="BF2274" s="380">
        <f t="shared" si="6444"/>
        <v>0</v>
      </c>
      <c r="BG2274" s="292">
        <f t="shared" si="6445"/>
        <v>0</v>
      </c>
      <c r="BH2274" s="388">
        <f t="shared" si="6446"/>
        <v>0</v>
      </c>
      <c r="BI2274" s="379">
        <f t="shared" si="6447"/>
        <v>0</v>
      </c>
      <c r="BJ2274" s="380">
        <f t="shared" si="6448"/>
        <v>0</v>
      </c>
      <c r="BK2274" s="292">
        <f t="shared" si="6449"/>
        <v>0</v>
      </c>
      <c r="CD2274" s="299" t="s">
        <v>1910</v>
      </c>
      <c r="CE2274" s="422">
        <f t="shared" ref="CE2274" si="6477">IF(CE2272="NA",COUNTIF(D2273:D2277,"NA"),COUNTIF(D2273:D2277,"NS"))</f>
        <v>0</v>
      </c>
      <c r="CF2274" s="422">
        <f t="shared" ref="CF2274" si="6478">IF(CF2272="NA",COUNTIF(E2273:E2277,"NA"),COUNTIF(E2273:E2277,"NS"))</f>
        <v>0</v>
      </c>
      <c r="CG2274" s="422">
        <f t="shared" ref="CG2274" si="6479">IF(CG2272="NA",COUNTIF(F2273:F2277,"NA"),COUNTIF(F2273:F2277,"NS"))</f>
        <v>0</v>
      </c>
      <c r="CH2274" s="422">
        <f t="shared" ref="CH2274" si="6480">IF(CH2272="NA",COUNTIF(G2273:G2277,"NA"),COUNTIF(G2273:G2277,"NS"))</f>
        <v>0</v>
      </c>
      <c r="CI2274" s="422">
        <f t="shared" ref="CI2274" si="6481">IF(CI2272="NA",COUNTIF(H2273:H2277,"NA"),COUNTIF(H2273:H2277,"NS"))</f>
        <v>0</v>
      </c>
      <c r="CJ2274" s="422">
        <f t="shared" ref="CJ2274" si="6482">IF(CJ2272="NA",COUNTIF(I2273:I2277,"NA"),COUNTIF(I2273:I2277,"NS"))</f>
        <v>0</v>
      </c>
      <c r="CK2274" s="422">
        <f t="shared" ref="CK2274" si="6483">IF(CK2272="NA",COUNTIF(J2273:J2277,"NA"),COUNTIF(J2273:J2277,"NS"))</f>
        <v>0</v>
      </c>
      <c r="CL2274" s="422">
        <f t="shared" ref="CL2274" si="6484">IF(CL2272="NA",COUNTIF(K2273:K2277,"NA"),COUNTIF(K2273:K2277,"NS"))</f>
        <v>0</v>
      </c>
      <c r="CM2274" s="422">
        <f t="shared" ref="CM2274" si="6485">IF(CM2272="NA",COUNTIF(L2273:L2277,"NA"),COUNTIF(L2273:L2277,"NS"))</f>
        <v>0</v>
      </c>
      <c r="CN2274" s="422">
        <f t="shared" ref="CN2274" si="6486">IF(CN2272="NA",COUNTIF(M2273:M2277,"NA"),COUNTIF(M2273:M2277,"NS"))</f>
        <v>0</v>
      </c>
      <c r="CO2274" s="422">
        <f t="shared" ref="CO2274" si="6487">IF(CO2272="NA",COUNTIF(N2273:N2277,"NA"),COUNTIF(N2273:N2277,"NS"))</f>
        <v>0</v>
      </c>
      <c r="CP2274" s="422">
        <f t="shared" ref="CP2274" si="6488">IF(CP2272="NA",COUNTIF(O2273:O2277,"NA"),COUNTIF(O2273:O2277,"NS"))</f>
        <v>0</v>
      </c>
      <c r="CQ2274" s="422">
        <f t="shared" ref="CQ2274" si="6489">IF(CQ2272="NA",COUNTIF(P2273:P2277,"NA"),COUNTIF(P2273:P2277,"NS"))</f>
        <v>0</v>
      </c>
      <c r="CR2274" s="422">
        <f t="shared" ref="CR2274" si="6490">IF(CR2272="NA",COUNTIF(Q2273:Q2277,"NA"),COUNTIF(Q2273:Q2277,"NS"))</f>
        <v>0</v>
      </c>
      <c r="CS2274" s="422">
        <f t="shared" ref="CS2274" si="6491">IF(CS2272="NA",COUNTIF(R2273:R2277,"NA"),COUNTIF(R2273:R2277,"NS"))</f>
        <v>0</v>
      </c>
      <c r="CT2274" s="422">
        <f t="shared" ref="CT2274" si="6492">IF(CT2272="NA",COUNTIF(S2273:S2277,"NA"),COUNTIF(S2273:S2277,"NS"))</f>
        <v>0</v>
      </c>
      <c r="CU2274" s="422">
        <f t="shared" ref="CU2274" si="6493">IF(CU2272="NA",COUNTIF(T2273:T2277,"NA"),COUNTIF(T2273:T2277,"NS"))</f>
        <v>0</v>
      </c>
      <c r="CV2274" s="422">
        <f t="shared" ref="CV2274" si="6494">IF(CV2272="NA",COUNTIF(U2273:U2277,"NA"),COUNTIF(U2273:U2277,"NS"))</f>
        <v>0</v>
      </c>
      <c r="CW2274" s="422">
        <f t="shared" ref="CW2274" si="6495">IF(CW2272="NA",COUNTIF(V2273:V2277,"NA"),COUNTIF(V2273:V2277,"NS"))</f>
        <v>0</v>
      </c>
      <c r="CX2274" s="422">
        <f t="shared" ref="CX2274" si="6496">IF(CX2272="NA",COUNTIF(W2273:W2277,"NA"),COUNTIF(W2273:W2277,"NS"))</f>
        <v>0</v>
      </c>
      <c r="CY2274" s="422">
        <f t="shared" ref="CY2274" si="6497">IF(CY2272="NA",COUNTIF(X2273:X2277,"NA"),COUNTIF(X2273:X2277,"NS"))</f>
        <v>0</v>
      </c>
      <c r="CZ2274" s="422">
        <f t="shared" ref="CZ2274" si="6498">IF(CZ2272="NA",COUNTIF(Y2273:Y2277,"NA"),COUNTIF(Y2273:Y2277,"NS"))</f>
        <v>0</v>
      </c>
      <c r="DA2274" s="422">
        <f t="shared" ref="DA2274" si="6499">IF(DA2272="NA",COUNTIF(Z2273:Z2277,"NA"),COUNTIF(Z2273:Z2277,"NS"))</f>
        <v>0</v>
      </c>
      <c r="DB2274" s="422">
        <f t="shared" ref="DB2274" si="6500">IF(DB2272="NA",COUNTIF(AA2273:AA2277,"NA"),COUNTIF(AA2273:AA2277,"NS"))</f>
        <v>0</v>
      </c>
      <c r="DC2274" s="422">
        <f t="shared" ref="DC2274" si="6501">IF(DC2272="NA",COUNTIF(AB2273:AB2277,"NA"),COUNTIF(AB2273:AB2277,"NS"))</f>
        <v>0</v>
      </c>
      <c r="DD2274" s="422">
        <f t="shared" ref="DD2274" si="6502">IF(DD2272="NA",COUNTIF(AC2273:AC2277,"NA"),COUNTIF(AC2273:AC2277,"NS"))</f>
        <v>0</v>
      </c>
      <c r="DE2274" s="422">
        <f t="shared" ref="DE2274" si="6503">IF(DE2272="NA",COUNTIF(AD2273:AD2277,"NA"),COUNTIF(AD2273:AD2277,"NS"))</f>
        <v>0</v>
      </c>
      <c r="DF2274" s="300"/>
      <c r="DG2274" s="300"/>
      <c r="DH2274" s="300"/>
      <c r="DJ2274" s="616"/>
      <c r="DK2274" s="617"/>
      <c r="DL2274" s="415"/>
      <c r="DM2274" s="416"/>
      <c r="DN2274" s="416"/>
      <c r="DO2274" s="416"/>
      <c r="DP2274" s="416"/>
      <c r="DQ2274" s="416"/>
      <c r="DR2274" s="416"/>
      <c r="DS2274" s="416"/>
      <c r="DT2274" s="416"/>
      <c r="DU2274" s="416"/>
      <c r="DV2274" s="416"/>
      <c r="DW2274" s="416"/>
      <c r="DX2274" s="416"/>
      <c r="DY2274" s="416"/>
      <c r="DZ2274" s="416"/>
      <c r="EA2274" s="416"/>
      <c r="EB2274" s="416"/>
      <c r="EC2274" s="416"/>
      <c r="ED2274" s="416"/>
      <c r="EE2274" s="416"/>
      <c r="EF2274" s="416"/>
      <c r="EG2274" s="416"/>
      <c r="EH2274" s="416"/>
      <c r="EI2274" s="416"/>
      <c r="EJ2274" s="416"/>
      <c r="EK2274" s="416"/>
      <c r="EL2274" s="416"/>
      <c r="EM2274" s="416"/>
      <c r="EN2274" s="416"/>
      <c r="EO2274" s="417"/>
      <c r="ET2274" s="375"/>
      <c r="EU2274" s="375"/>
      <c r="EV2274" s="375"/>
      <c r="FF2274" s="400"/>
      <c r="FG2274" s="400"/>
      <c r="FH2274" s="400"/>
      <c r="FV2274" s="375"/>
      <c r="FW2274" s="375"/>
      <c r="FX2274" s="375"/>
    </row>
    <row r="2275" spans="1:180" ht="38.25" customHeight="1" x14ac:dyDescent="0.25">
      <c r="A2275" s="183"/>
      <c r="B2275" s="183"/>
      <c r="C2275" s="237" t="s">
        <v>500</v>
      </c>
      <c r="D2275" s="280"/>
      <c r="E2275" s="281"/>
      <c r="F2275" s="281"/>
      <c r="G2275" s="628"/>
      <c r="H2275" s="628"/>
      <c r="I2275" s="281"/>
      <c r="J2275" s="281"/>
      <c r="K2275" s="628"/>
      <c r="L2275" s="628"/>
      <c r="M2275" s="281"/>
      <c r="N2275" s="281"/>
      <c r="O2275" s="628"/>
      <c r="P2275" s="628"/>
      <c r="Q2275" s="281"/>
      <c r="R2275" s="281"/>
      <c r="S2275" s="628"/>
      <c r="T2275" s="628"/>
      <c r="U2275" s="281"/>
      <c r="V2275" s="281"/>
      <c r="W2275" s="628"/>
      <c r="X2275" s="628"/>
      <c r="Y2275" s="281"/>
      <c r="Z2275" s="281"/>
      <c r="AA2275" s="628"/>
      <c r="AB2275" s="628"/>
      <c r="AC2275" s="281"/>
      <c r="AD2275" s="281"/>
      <c r="AE2275" s="60"/>
      <c r="AF2275" s="259"/>
      <c r="AG2275" s="375">
        <f t="shared" si="6138"/>
        <v>27</v>
      </c>
      <c r="AH2275" s="375"/>
      <c r="AI2275" s="375"/>
      <c r="AJ2275" s="388">
        <f t="shared" si="6422"/>
        <v>0</v>
      </c>
      <c r="AK2275" s="379">
        <f t="shared" si="6423"/>
        <v>0</v>
      </c>
      <c r="AL2275" s="380">
        <f t="shared" si="6424"/>
        <v>0</v>
      </c>
      <c r="AM2275" s="292">
        <f t="shared" si="6425"/>
        <v>0</v>
      </c>
      <c r="AN2275" s="388">
        <f t="shared" si="6426"/>
        <v>0</v>
      </c>
      <c r="AO2275" s="379">
        <f t="shared" si="6427"/>
        <v>0</v>
      </c>
      <c r="AP2275" s="380">
        <f t="shared" si="6428"/>
        <v>0</v>
      </c>
      <c r="AQ2275" s="292">
        <f t="shared" si="6429"/>
        <v>0</v>
      </c>
      <c r="AR2275" s="388">
        <f t="shared" si="6430"/>
        <v>0</v>
      </c>
      <c r="AS2275" s="379">
        <f t="shared" si="6431"/>
        <v>0</v>
      </c>
      <c r="AT2275" s="380">
        <f t="shared" si="6432"/>
        <v>0</v>
      </c>
      <c r="AU2275" s="292">
        <f t="shared" si="6433"/>
        <v>0</v>
      </c>
      <c r="AV2275" s="388">
        <f t="shared" si="6434"/>
        <v>0</v>
      </c>
      <c r="AW2275" s="379">
        <f t="shared" si="6435"/>
        <v>0</v>
      </c>
      <c r="AX2275" s="380">
        <f t="shared" si="6436"/>
        <v>0</v>
      </c>
      <c r="AY2275" s="292">
        <f t="shared" si="6437"/>
        <v>0</v>
      </c>
      <c r="AZ2275" s="388">
        <f t="shared" si="6438"/>
        <v>0</v>
      </c>
      <c r="BA2275" s="379">
        <f t="shared" si="6439"/>
        <v>0</v>
      </c>
      <c r="BB2275" s="380">
        <f t="shared" si="6440"/>
        <v>0</v>
      </c>
      <c r="BC2275" s="292">
        <f t="shared" si="6441"/>
        <v>0</v>
      </c>
      <c r="BD2275" s="388">
        <f t="shared" si="6442"/>
        <v>0</v>
      </c>
      <c r="BE2275" s="379">
        <f t="shared" si="6443"/>
        <v>0</v>
      </c>
      <c r="BF2275" s="380">
        <f t="shared" si="6444"/>
        <v>0</v>
      </c>
      <c r="BG2275" s="292">
        <f t="shared" si="6445"/>
        <v>0</v>
      </c>
      <c r="BH2275" s="388">
        <f t="shared" si="6446"/>
        <v>0</v>
      </c>
      <c r="BI2275" s="379">
        <f t="shared" si="6447"/>
        <v>0</v>
      </c>
      <c r="BJ2275" s="380">
        <f t="shared" si="6448"/>
        <v>0</v>
      </c>
      <c r="BK2275" s="292">
        <f t="shared" si="6449"/>
        <v>0</v>
      </c>
      <c r="CD2275" s="299" t="s">
        <v>1918</v>
      </c>
      <c r="CE2275" s="425">
        <f t="shared" ref="CE2275:DD2275" si="6504">IF(OR(AND(CE2272=0,CE2274&gt;0),AND(CE2272="NS",CE2273&gt;0),AND(CE2272="NS",CE2273=0,CE2274=0)),1,IF(OR(AND(CE2274&gt;=2,CE2273&lt;CE2272),AND(CE2272="NS",CE2273=0,CE2274&gt;0),OR(CE2272=CE2273,AND(CE2272="",CE2274=0,CE2273=0))),0,1))</f>
        <v>0</v>
      </c>
      <c r="CF2275" s="425">
        <f t="shared" si="6504"/>
        <v>0</v>
      </c>
      <c r="CG2275" s="425">
        <f t="shared" si="6504"/>
        <v>0</v>
      </c>
      <c r="CH2275" s="425">
        <f t="shared" si="6504"/>
        <v>0</v>
      </c>
      <c r="CI2275" s="425">
        <f t="shared" si="6504"/>
        <v>0</v>
      </c>
      <c r="CJ2275" s="425">
        <f t="shared" si="6504"/>
        <v>0</v>
      </c>
      <c r="CK2275" s="425">
        <f t="shared" si="6504"/>
        <v>0</v>
      </c>
      <c r="CL2275" s="425">
        <f t="shared" si="6504"/>
        <v>0</v>
      </c>
      <c r="CM2275" s="425">
        <f t="shared" si="6504"/>
        <v>0</v>
      </c>
      <c r="CN2275" s="425">
        <f t="shared" si="6504"/>
        <v>0</v>
      </c>
      <c r="CO2275" s="425">
        <f t="shared" si="6504"/>
        <v>0</v>
      </c>
      <c r="CP2275" s="425">
        <f t="shared" si="6504"/>
        <v>0</v>
      </c>
      <c r="CQ2275" s="425">
        <f t="shared" si="6504"/>
        <v>0</v>
      </c>
      <c r="CR2275" s="425">
        <f t="shared" si="6504"/>
        <v>0</v>
      </c>
      <c r="CS2275" s="425">
        <f t="shared" si="6504"/>
        <v>0</v>
      </c>
      <c r="CT2275" s="425">
        <f t="shared" si="6504"/>
        <v>0</v>
      </c>
      <c r="CU2275" s="425">
        <f t="shared" si="6504"/>
        <v>0</v>
      </c>
      <c r="CV2275" s="425">
        <f t="shared" si="6504"/>
        <v>0</v>
      </c>
      <c r="CW2275" s="425">
        <f t="shared" si="6504"/>
        <v>0</v>
      </c>
      <c r="CX2275" s="425">
        <f t="shared" si="6504"/>
        <v>0</v>
      </c>
      <c r="CY2275" s="425">
        <f t="shared" si="6504"/>
        <v>0</v>
      </c>
      <c r="CZ2275" s="425">
        <f t="shared" si="6504"/>
        <v>0</v>
      </c>
      <c r="DA2275" s="425">
        <f t="shared" si="6504"/>
        <v>0</v>
      </c>
      <c r="DB2275" s="425">
        <f t="shared" si="6504"/>
        <v>0</v>
      </c>
      <c r="DC2275" s="425">
        <f t="shared" si="6504"/>
        <v>0</v>
      </c>
      <c r="DD2275" s="425">
        <f t="shared" si="6504"/>
        <v>0</v>
      </c>
      <c r="DE2275" s="425">
        <f t="shared" ref="DE2275" si="6505">IF(OR(AND(DE2272=0,DE2274&gt;0),AND(DE2272="NS",DE2273&gt;0),AND(DE2272="NS",DE2273=0,DE2274=0)),1,IF(OR(AND(DE2274&gt;=2,DE2273&lt;DE2272),AND(DE2272="NS",DE2273=0,DE2274&gt;0),OR(DE2272=DE2273,AND(DE2272="",DE2274=0,DE2273=0))),0,1))</f>
        <v>0</v>
      </c>
      <c r="DF2275" s="302"/>
      <c r="DG2275" s="302"/>
      <c r="DH2275" s="302"/>
      <c r="DI2275" s="400">
        <f>SUM(CE2275:DH2275)</f>
        <v>0</v>
      </c>
      <c r="DJ2275" s="616"/>
      <c r="DK2275" s="617"/>
      <c r="DL2275" s="415"/>
      <c r="DM2275" s="416"/>
      <c r="DN2275" s="416"/>
      <c r="DO2275" s="416"/>
      <c r="DP2275" s="416"/>
      <c r="DQ2275" s="416"/>
      <c r="DR2275" s="416"/>
      <c r="DS2275" s="416"/>
      <c r="DT2275" s="416"/>
      <c r="DU2275" s="416"/>
      <c r="DV2275" s="416"/>
      <c r="DW2275" s="416"/>
      <c r="DX2275" s="416"/>
      <c r="DY2275" s="416"/>
      <c r="DZ2275" s="416"/>
      <c r="EA2275" s="416"/>
      <c r="EB2275" s="416"/>
      <c r="EC2275" s="416"/>
      <c r="ED2275" s="416"/>
      <c r="EE2275" s="416"/>
      <c r="EF2275" s="416"/>
      <c r="EG2275" s="416"/>
      <c r="EH2275" s="416"/>
      <c r="EI2275" s="416"/>
      <c r="EJ2275" s="416"/>
      <c r="EK2275" s="416"/>
      <c r="EL2275" s="416"/>
      <c r="EM2275" s="416"/>
      <c r="EN2275" s="416"/>
      <c r="EO2275" s="417"/>
      <c r="ET2275" s="375"/>
      <c r="EU2275" s="375"/>
      <c r="EV2275" s="375"/>
      <c r="FF2275" s="400"/>
      <c r="FG2275" s="400"/>
      <c r="FH2275" s="400"/>
      <c r="FV2275" s="375"/>
      <c r="FW2275" s="375"/>
      <c r="FX2275" s="375"/>
    </row>
    <row r="2276" spans="1:180" ht="38.25" customHeight="1" x14ac:dyDescent="0.25">
      <c r="A2276" s="183"/>
      <c r="B2276" s="183"/>
      <c r="C2276" s="237" t="s">
        <v>501</v>
      </c>
      <c r="D2276" s="280"/>
      <c r="E2276" s="281"/>
      <c r="F2276" s="281"/>
      <c r="G2276" s="628"/>
      <c r="H2276" s="628"/>
      <c r="I2276" s="281"/>
      <c r="J2276" s="281"/>
      <c r="K2276" s="628"/>
      <c r="L2276" s="628"/>
      <c r="M2276" s="281"/>
      <c r="N2276" s="281"/>
      <c r="O2276" s="628"/>
      <c r="P2276" s="628"/>
      <c r="Q2276" s="281"/>
      <c r="R2276" s="281"/>
      <c r="S2276" s="628"/>
      <c r="T2276" s="628"/>
      <c r="U2276" s="281"/>
      <c r="V2276" s="281"/>
      <c r="W2276" s="628"/>
      <c r="X2276" s="628"/>
      <c r="Y2276" s="281"/>
      <c r="Z2276" s="281"/>
      <c r="AA2276" s="628"/>
      <c r="AB2276" s="628"/>
      <c r="AC2276" s="281"/>
      <c r="AD2276" s="281"/>
      <c r="AE2276" s="60"/>
      <c r="AF2276" s="259"/>
      <c r="AG2276" s="375">
        <f t="shared" si="6138"/>
        <v>27</v>
      </c>
      <c r="AH2276" s="375"/>
      <c r="AI2276" s="375"/>
      <c r="AJ2276" s="388">
        <f t="shared" si="6422"/>
        <v>0</v>
      </c>
      <c r="AK2276" s="379">
        <f t="shared" si="6423"/>
        <v>0</v>
      </c>
      <c r="AL2276" s="380">
        <f t="shared" si="6424"/>
        <v>0</v>
      </c>
      <c r="AM2276" s="292">
        <f t="shared" si="6425"/>
        <v>0</v>
      </c>
      <c r="AN2276" s="388">
        <f t="shared" si="6426"/>
        <v>0</v>
      </c>
      <c r="AO2276" s="379">
        <f t="shared" si="6427"/>
        <v>0</v>
      </c>
      <c r="AP2276" s="380">
        <f t="shared" si="6428"/>
        <v>0</v>
      </c>
      <c r="AQ2276" s="292">
        <f t="shared" si="6429"/>
        <v>0</v>
      </c>
      <c r="AR2276" s="388">
        <f t="shared" si="6430"/>
        <v>0</v>
      </c>
      <c r="AS2276" s="379">
        <f t="shared" si="6431"/>
        <v>0</v>
      </c>
      <c r="AT2276" s="380">
        <f t="shared" si="6432"/>
        <v>0</v>
      </c>
      <c r="AU2276" s="292">
        <f t="shared" si="6433"/>
        <v>0</v>
      </c>
      <c r="AV2276" s="388">
        <f t="shared" si="6434"/>
        <v>0</v>
      </c>
      <c r="AW2276" s="379">
        <f t="shared" si="6435"/>
        <v>0</v>
      </c>
      <c r="AX2276" s="380">
        <f t="shared" si="6436"/>
        <v>0</v>
      </c>
      <c r="AY2276" s="292">
        <f t="shared" si="6437"/>
        <v>0</v>
      </c>
      <c r="AZ2276" s="388">
        <f t="shared" si="6438"/>
        <v>0</v>
      </c>
      <c r="BA2276" s="379">
        <f t="shared" si="6439"/>
        <v>0</v>
      </c>
      <c r="BB2276" s="380">
        <f t="shared" si="6440"/>
        <v>0</v>
      </c>
      <c r="BC2276" s="292">
        <f t="shared" si="6441"/>
        <v>0</v>
      </c>
      <c r="BD2276" s="388">
        <f t="shared" si="6442"/>
        <v>0</v>
      </c>
      <c r="BE2276" s="379">
        <f t="shared" si="6443"/>
        <v>0</v>
      </c>
      <c r="BF2276" s="380">
        <f t="shared" si="6444"/>
        <v>0</v>
      </c>
      <c r="BG2276" s="292">
        <f t="shared" si="6445"/>
        <v>0</v>
      </c>
      <c r="BH2276" s="388">
        <f t="shared" si="6446"/>
        <v>0</v>
      </c>
      <c r="BI2276" s="379">
        <f t="shared" si="6447"/>
        <v>0</v>
      </c>
      <c r="BJ2276" s="380">
        <f t="shared" si="6448"/>
        <v>0</v>
      </c>
      <c r="BK2276" s="292">
        <f t="shared" si="6449"/>
        <v>0</v>
      </c>
      <c r="CD2276" s="309"/>
      <c r="CE2276" s="311"/>
      <c r="CF2276" s="311"/>
      <c r="CG2276" s="311"/>
      <c r="CH2276" s="311"/>
      <c r="CI2276" s="311"/>
      <c r="CJ2276" s="311"/>
      <c r="CK2276" s="311"/>
      <c r="CL2276" s="311"/>
      <c r="CM2276" s="311"/>
      <c r="CN2276" s="311"/>
      <c r="CO2276" s="311"/>
      <c r="CP2276" s="311"/>
      <c r="CQ2276" s="311"/>
      <c r="CR2276" s="311"/>
      <c r="CS2276" s="311"/>
      <c r="CT2276" s="311"/>
      <c r="CU2276" s="311"/>
      <c r="CV2276" s="311"/>
      <c r="CW2276" s="311"/>
      <c r="CX2276" s="311"/>
      <c r="CY2276" s="311"/>
      <c r="CZ2276" s="311"/>
      <c r="DA2276" s="311"/>
      <c r="DB2276" s="311"/>
      <c r="DC2276" s="311"/>
      <c r="DD2276" s="311"/>
      <c r="DE2276" s="311"/>
      <c r="DF2276" s="311"/>
      <c r="DG2276" s="311"/>
      <c r="DH2276" s="311"/>
      <c r="DJ2276" s="616"/>
      <c r="DK2276" s="617"/>
      <c r="DL2276" s="415"/>
      <c r="DM2276" s="416"/>
      <c r="DN2276" s="416"/>
      <c r="DO2276" s="416"/>
      <c r="DP2276" s="416"/>
      <c r="DQ2276" s="416"/>
      <c r="DR2276" s="416"/>
      <c r="DS2276" s="416"/>
      <c r="DT2276" s="416"/>
      <c r="DU2276" s="416"/>
      <c r="DV2276" s="416"/>
      <c r="DW2276" s="416"/>
      <c r="DX2276" s="416"/>
      <c r="DY2276" s="416"/>
      <c r="DZ2276" s="416"/>
      <c r="EA2276" s="416"/>
      <c r="EB2276" s="416"/>
      <c r="EC2276" s="416"/>
      <c r="ED2276" s="416"/>
      <c r="EE2276" s="416"/>
      <c r="EF2276" s="416"/>
      <c r="EG2276" s="416"/>
      <c r="EH2276" s="416"/>
      <c r="EI2276" s="416"/>
      <c r="EJ2276" s="416"/>
      <c r="EK2276" s="416"/>
      <c r="EL2276" s="416"/>
      <c r="EM2276" s="416"/>
      <c r="EN2276" s="416"/>
      <c r="EO2276" s="417"/>
      <c r="ET2276" s="375"/>
      <c r="EU2276" s="375"/>
      <c r="EV2276" s="375"/>
      <c r="FF2276" s="400"/>
      <c r="FG2276" s="400"/>
      <c r="FH2276" s="400"/>
      <c r="FV2276" s="375"/>
      <c r="FW2276" s="375"/>
      <c r="FX2276" s="375"/>
    </row>
    <row r="2277" spans="1:180" ht="38.25" customHeight="1" x14ac:dyDescent="0.25">
      <c r="A2277" s="183"/>
      <c r="B2277" s="183"/>
      <c r="C2277" s="237" t="s">
        <v>502</v>
      </c>
      <c r="D2277" s="280"/>
      <c r="E2277" s="281"/>
      <c r="F2277" s="281"/>
      <c r="G2277" s="628"/>
      <c r="H2277" s="628"/>
      <c r="I2277" s="281"/>
      <c r="J2277" s="281"/>
      <c r="K2277" s="628"/>
      <c r="L2277" s="628"/>
      <c r="M2277" s="281"/>
      <c r="N2277" s="281"/>
      <c r="O2277" s="628"/>
      <c r="P2277" s="628"/>
      <c r="Q2277" s="281"/>
      <c r="R2277" s="281"/>
      <c r="S2277" s="628"/>
      <c r="T2277" s="628"/>
      <c r="U2277" s="281"/>
      <c r="V2277" s="281"/>
      <c r="W2277" s="628"/>
      <c r="X2277" s="628"/>
      <c r="Y2277" s="281"/>
      <c r="Z2277" s="281"/>
      <c r="AA2277" s="628"/>
      <c r="AB2277" s="628"/>
      <c r="AC2277" s="281"/>
      <c r="AD2277" s="281"/>
      <c r="AE2277" s="60"/>
      <c r="AF2277" s="259"/>
      <c r="AG2277" s="375">
        <f t="shared" si="6138"/>
        <v>27</v>
      </c>
      <c r="AH2277" s="375"/>
      <c r="AI2277" s="375"/>
      <c r="AJ2277" s="388">
        <f t="shared" si="6422"/>
        <v>0</v>
      </c>
      <c r="AK2277" s="379">
        <f t="shared" si="6423"/>
        <v>0</v>
      </c>
      <c r="AL2277" s="380">
        <f t="shared" si="6424"/>
        <v>0</v>
      </c>
      <c r="AM2277" s="292">
        <f t="shared" si="6425"/>
        <v>0</v>
      </c>
      <c r="AN2277" s="388">
        <f t="shared" si="6426"/>
        <v>0</v>
      </c>
      <c r="AO2277" s="379">
        <f t="shared" si="6427"/>
        <v>0</v>
      </c>
      <c r="AP2277" s="380">
        <f t="shared" si="6428"/>
        <v>0</v>
      </c>
      <c r="AQ2277" s="292">
        <f t="shared" si="6429"/>
        <v>0</v>
      </c>
      <c r="AR2277" s="388">
        <f t="shared" si="6430"/>
        <v>0</v>
      </c>
      <c r="AS2277" s="379">
        <f t="shared" si="6431"/>
        <v>0</v>
      </c>
      <c r="AT2277" s="380">
        <f t="shared" si="6432"/>
        <v>0</v>
      </c>
      <c r="AU2277" s="292">
        <f t="shared" si="6433"/>
        <v>0</v>
      </c>
      <c r="AV2277" s="388">
        <f t="shared" si="6434"/>
        <v>0</v>
      </c>
      <c r="AW2277" s="379">
        <f t="shared" si="6435"/>
        <v>0</v>
      </c>
      <c r="AX2277" s="380">
        <f t="shared" si="6436"/>
        <v>0</v>
      </c>
      <c r="AY2277" s="292">
        <f t="shared" si="6437"/>
        <v>0</v>
      </c>
      <c r="AZ2277" s="388">
        <f t="shared" si="6438"/>
        <v>0</v>
      </c>
      <c r="BA2277" s="379">
        <f t="shared" si="6439"/>
        <v>0</v>
      </c>
      <c r="BB2277" s="380">
        <f t="shared" si="6440"/>
        <v>0</v>
      </c>
      <c r="BC2277" s="292">
        <f t="shared" si="6441"/>
        <v>0</v>
      </c>
      <c r="BD2277" s="388">
        <f t="shared" si="6442"/>
        <v>0</v>
      </c>
      <c r="BE2277" s="379">
        <f t="shared" si="6443"/>
        <v>0</v>
      </c>
      <c r="BF2277" s="380">
        <f t="shared" si="6444"/>
        <v>0</v>
      </c>
      <c r="BG2277" s="292">
        <f t="shared" si="6445"/>
        <v>0</v>
      </c>
      <c r="BH2277" s="388">
        <f t="shared" si="6446"/>
        <v>0</v>
      </c>
      <c r="BI2277" s="379">
        <f t="shared" si="6447"/>
        <v>0</v>
      </c>
      <c r="BJ2277" s="380">
        <f t="shared" si="6448"/>
        <v>0</v>
      </c>
      <c r="BK2277" s="292">
        <f t="shared" si="6449"/>
        <v>0</v>
      </c>
      <c r="CD2277" s="309"/>
      <c r="CE2277" s="311"/>
      <c r="CF2277" s="311"/>
      <c r="CG2277" s="311"/>
      <c r="CH2277" s="311"/>
      <c r="CI2277" s="311"/>
      <c r="CJ2277" s="311"/>
      <c r="CK2277" s="311"/>
      <c r="CL2277" s="311"/>
      <c r="CM2277" s="311"/>
      <c r="CN2277" s="311"/>
      <c r="CO2277" s="311"/>
      <c r="CP2277" s="311"/>
      <c r="CQ2277" s="311"/>
      <c r="CR2277" s="311"/>
      <c r="CS2277" s="311"/>
      <c r="CT2277" s="311"/>
      <c r="CU2277" s="311"/>
      <c r="CV2277" s="311"/>
      <c r="CW2277" s="311"/>
      <c r="CX2277" s="311"/>
      <c r="CY2277" s="311"/>
      <c r="CZ2277" s="311"/>
      <c r="DA2277" s="311"/>
      <c r="DB2277" s="311"/>
      <c r="DC2277" s="311"/>
      <c r="DD2277" s="311"/>
      <c r="DE2277" s="311"/>
      <c r="DF2277" s="311"/>
      <c r="DG2277" s="311"/>
      <c r="DH2277" s="311"/>
      <c r="DJ2277" s="616"/>
      <c r="DK2277" s="617"/>
      <c r="DL2277" s="415"/>
      <c r="DM2277" s="416"/>
      <c r="DN2277" s="416"/>
      <c r="DO2277" s="416"/>
      <c r="DP2277" s="416"/>
      <c r="DQ2277" s="416"/>
      <c r="DR2277" s="416"/>
      <c r="DS2277" s="416"/>
      <c r="DT2277" s="416"/>
      <c r="DU2277" s="416"/>
      <c r="DV2277" s="416"/>
      <c r="DW2277" s="416"/>
      <c r="DX2277" s="416"/>
      <c r="DY2277" s="416"/>
      <c r="DZ2277" s="416"/>
      <c r="EA2277" s="416"/>
      <c r="EB2277" s="416"/>
      <c r="EC2277" s="416"/>
      <c r="ED2277" s="416"/>
      <c r="EE2277" s="416"/>
      <c r="EF2277" s="416"/>
      <c r="EG2277" s="416"/>
      <c r="EH2277" s="416"/>
      <c r="EI2277" s="416"/>
      <c r="EJ2277" s="416"/>
      <c r="EK2277" s="416"/>
      <c r="EL2277" s="416"/>
      <c r="EM2277" s="416"/>
      <c r="EN2277" s="416"/>
      <c r="EO2277" s="417"/>
      <c r="ET2277" s="375"/>
      <c r="EU2277" s="375"/>
      <c r="EV2277" s="375"/>
      <c r="FF2277" s="400"/>
      <c r="FG2277" s="400"/>
      <c r="FH2277" s="400"/>
      <c r="FV2277" s="375"/>
      <c r="FW2277" s="375"/>
      <c r="FX2277" s="375"/>
    </row>
    <row r="2278" spans="1:180" ht="38.25" customHeight="1" x14ac:dyDescent="0.25">
      <c r="A2278" s="182"/>
      <c r="B2278" s="182"/>
      <c r="C2278" s="236" t="s">
        <v>503</v>
      </c>
      <c r="D2278" s="280"/>
      <c r="E2278" s="281"/>
      <c r="F2278" s="281"/>
      <c r="G2278" s="628"/>
      <c r="H2278" s="628"/>
      <c r="I2278" s="281"/>
      <c r="J2278" s="281"/>
      <c r="K2278" s="628"/>
      <c r="L2278" s="628"/>
      <c r="M2278" s="281"/>
      <c r="N2278" s="281"/>
      <c r="O2278" s="628"/>
      <c r="P2278" s="628"/>
      <c r="Q2278" s="281"/>
      <c r="R2278" s="281"/>
      <c r="S2278" s="628"/>
      <c r="T2278" s="628"/>
      <c r="U2278" s="281"/>
      <c r="V2278" s="281"/>
      <c r="W2278" s="628"/>
      <c r="X2278" s="628"/>
      <c r="Y2278" s="281"/>
      <c r="Z2278" s="281"/>
      <c r="AA2278" s="628"/>
      <c r="AB2278" s="628"/>
      <c r="AC2278" s="281"/>
      <c r="AD2278" s="281"/>
      <c r="AE2278" s="60"/>
      <c r="AF2278" s="259"/>
      <c r="AG2278" s="375">
        <f t="shared" si="6138"/>
        <v>27</v>
      </c>
      <c r="AH2278" s="375"/>
      <c r="AI2278" s="375"/>
      <c r="AJ2278" s="388">
        <f t="shared" si="6422"/>
        <v>0</v>
      </c>
      <c r="AK2278" s="379">
        <f t="shared" si="6423"/>
        <v>0</v>
      </c>
      <c r="AL2278" s="380">
        <f t="shared" si="6424"/>
        <v>0</v>
      </c>
      <c r="AM2278" s="292">
        <f t="shared" si="6425"/>
        <v>0</v>
      </c>
      <c r="AN2278" s="388">
        <f t="shared" si="6426"/>
        <v>0</v>
      </c>
      <c r="AO2278" s="379">
        <f t="shared" si="6427"/>
        <v>0</v>
      </c>
      <c r="AP2278" s="380">
        <f t="shared" si="6428"/>
        <v>0</v>
      </c>
      <c r="AQ2278" s="292">
        <f t="shared" si="6429"/>
        <v>0</v>
      </c>
      <c r="AR2278" s="388">
        <f t="shared" si="6430"/>
        <v>0</v>
      </c>
      <c r="AS2278" s="379">
        <f t="shared" si="6431"/>
        <v>0</v>
      </c>
      <c r="AT2278" s="380">
        <f t="shared" si="6432"/>
        <v>0</v>
      </c>
      <c r="AU2278" s="292">
        <f t="shared" si="6433"/>
        <v>0</v>
      </c>
      <c r="AV2278" s="388">
        <f t="shared" si="6434"/>
        <v>0</v>
      </c>
      <c r="AW2278" s="379">
        <f t="shared" si="6435"/>
        <v>0</v>
      </c>
      <c r="AX2278" s="380">
        <f t="shared" si="6436"/>
        <v>0</v>
      </c>
      <c r="AY2278" s="292">
        <f t="shared" si="6437"/>
        <v>0</v>
      </c>
      <c r="AZ2278" s="388">
        <f t="shared" si="6438"/>
        <v>0</v>
      </c>
      <c r="BA2278" s="379">
        <f t="shared" si="6439"/>
        <v>0</v>
      </c>
      <c r="BB2278" s="380">
        <f t="shared" si="6440"/>
        <v>0</v>
      </c>
      <c r="BC2278" s="292">
        <f t="shared" si="6441"/>
        <v>0</v>
      </c>
      <c r="BD2278" s="388">
        <f t="shared" si="6442"/>
        <v>0</v>
      </c>
      <c r="BE2278" s="379">
        <f t="shared" si="6443"/>
        <v>0</v>
      </c>
      <c r="BF2278" s="380">
        <f t="shared" si="6444"/>
        <v>0</v>
      </c>
      <c r="BG2278" s="292">
        <f t="shared" si="6445"/>
        <v>0</v>
      </c>
      <c r="BH2278" s="388">
        <f t="shared" si="6446"/>
        <v>0</v>
      </c>
      <c r="BI2278" s="379">
        <f t="shared" si="6447"/>
        <v>0</v>
      </c>
      <c r="BJ2278" s="380">
        <f t="shared" si="6448"/>
        <v>0</v>
      </c>
      <c r="BK2278" s="292">
        <f t="shared" si="6449"/>
        <v>0</v>
      </c>
      <c r="CD2278" s="309"/>
      <c r="CE2278" s="311"/>
      <c r="CF2278" s="311"/>
      <c r="CG2278" s="311"/>
      <c r="CH2278" s="311"/>
      <c r="CI2278" s="311"/>
      <c r="CJ2278" s="311"/>
      <c r="CK2278" s="311"/>
      <c r="CL2278" s="311"/>
      <c r="CM2278" s="311"/>
      <c r="CN2278" s="311"/>
      <c r="CO2278" s="311"/>
      <c r="CP2278" s="311"/>
      <c r="CQ2278" s="311"/>
      <c r="CR2278" s="311"/>
      <c r="CS2278" s="311"/>
      <c r="CT2278" s="311"/>
      <c r="CU2278" s="311"/>
      <c r="CV2278" s="311"/>
      <c r="CW2278" s="311"/>
      <c r="CX2278" s="311"/>
      <c r="CY2278" s="311"/>
      <c r="CZ2278" s="311"/>
      <c r="DA2278" s="311"/>
      <c r="DB2278" s="311"/>
      <c r="DC2278" s="311"/>
      <c r="DD2278" s="311"/>
      <c r="DE2278" s="311"/>
      <c r="DF2278" s="311"/>
      <c r="DG2278" s="311"/>
      <c r="DH2278" s="311"/>
      <c r="DJ2278" s="610"/>
      <c r="DK2278" s="611"/>
      <c r="DL2278" s="415"/>
      <c r="DM2278" s="416"/>
      <c r="DN2278" s="416"/>
      <c r="DO2278" s="416"/>
      <c r="DP2278" s="416"/>
      <c r="DQ2278" s="416"/>
      <c r="DR2278" s="416"/>
      <c r="DS2278" s="416"/>
      <c r="DT2278" s="416"/>
      <c r="DU2278" s="416"/>
      <c r="DV2278" s="416"/>
      <c r="DW2278" s="416"/>
      <c r="DX2278" s="416"/>
      <c r="DY2278" s="416"/>
      <c r="DZ2278" s="416"/>
      <c r="EA2278" s="416"/>
      <c r="EB2278" s="416"/>
      <c r="EC2278" s="416"/>
      <c r="ED2278" s="416"/>
      <c r="EE2278" s="416"/>
      <c r="EF2278" s="416"/>
      <c r="EG2278" s="416"/>
      <c r="EH2278" s="416"/>
      <c r="EI2278" s="416"/>
      <c r="EJ2278" s="416"/>
      <c r="EK2278" s="416"/>
      <c r="EL2278" s="416"/>
      <c r="EM2278" s="416"/>
      <c r="EN2278" s="416"/>
      <c r="EO2278" s="417"/>
      <c r="ET2278" s="375"/>
      <c r="EU2278" s="375"/>
      <c r="EV2278" s="375"/>
      <c r="FF2278" s="400"/>
      <c r="FG2278" s="400"/>
      <c r="FH2278" s="400"/>
      <c r="FV2278" s="375"/>
      <c r="FW2278" s="375"/>
      <c r="FX2278" s="375"/>
    </row>
    <row r="2279" spans="1:180" ht="38.25" customHeight="1" x14ac:dyDescent="0.25">
      <c r="A2279" s="182"/>
      <c r="B2279" s="182"/>
      <c r="C2279" s="236" t="s">
        <v>505</v>
      </c>
      <c r="D2279" s="280"/>
      <c r="E2279" s="281"/>
      <c r="F2279" s="281"/>
      <c r="G2279" s="628"/>
      <c r="H2279" s="628"/>
      <c r="I2279" s="281"/>
      <c r="J2279" s="281"/>
      <c r="K2279" s="628"/>
      <c r="L2279" s="628"/>
      <c r="M2279" s="281"/>
      <c r="N2279" s="281"/>
      <c r="O2279" s="628"/>
      <c r="P2279" s="628"/>
      <c r="Q2279" s="281"/>
      <c r="R2279" s="281"/>
      <c r="S2279" s="628"/>
      <c r="T2279" s="628"/>
      <c r="U2279" s="281"/>
      <c r="V2279" s="281"/>
      <c r="W2279" s="628"/>
      <c r="X2279" s="628"/>
      <c r="Y2279" s="281"/>
      <c r="Z2279" s="281"/>
      <c r="AA2279" s="628"/>
      <c r="AB2279" s="628"/>
      <c r="AC2279" s="281"/>
      <c r="AD2279" s="281"/>
      <c r="AE2279" s="60"/>
      <c r="AF2279" s="259"/>
      <c r="AG2279" s="375">
        <f t="shared" si="6138"/>
        <v>27</v>
      </c>
      <c r="AH2279" s="375"/>
      <c r="AI2279" s="375"/>
      <c r="AJ2279" s="388">
        <f t="shared" si="6422"/>
        <v>0</v>
      </c>
      <c r="AK2279" s="379">
        <f t="shared" si="6423"/>
        <v>0</v>
      </c>
      <c r="AL2279" s="380">
        <f t="shared" si="6424"/>
        <v>0</v>
      </c>
      <c r="AM2279" s="292">
        <f t="shared" si="6425"/>
        <v>0</v>
      </c>
      <c r="AN2279" s="388">
        <f t="shared" si="6426"/>
        <v>0</v>
      </c>
      <c r="AO2279" s="379">
        <f t="shared" si="6427"/>
        <v>0</v>
      </c>
      <c r="AP2279" s="380">
        <f t="shared" si="6428"/>
        <v>0</v>
      </c>
      <c r="AQ2279" s="292">
        <f t="shared" si="6429"/>
        <v>0</v>
      </c>
      <c r="AR2279" s="388">
        <f t="shared" si="6430"/>
        <v>0</v>
      </c>
      <c r="AS2279" s="379">
        <f t="shared" si="6431"/>
        <v>0</v>
      </c>
      <c r="AT2279" s="380">
        <f t="shared" si="6432"/>
        <v>0</v>
      </c>
      <c r="AU2279" s="292">
        <f t="shared" si="6433"/>
        <v>0</v>
      </c>
      <c r="AV2279" s="388">
        <f t="shared" si="6434"/>
        <v>0</v>
      </c>
      <c r="AW2279" s="379">
        <f t="shared" si="6435"/>
        <v>0</v>
      </c>
      <c r="AX2279" s="380">
        <f t="shared" si="6436"/>
        <v>0</v>
      </c>
      <c r="AY2279" s="292">
        <f t="shared" si="6437"/>
        <v>0</v>
      </c>
      <c r="AZ2279" s="388">
        <f t="shared" si="6438"/>
        <v>0</v>
      </c>
      <c r="BA2279" s="379">
        <f t="shared" si="6439"/>
        <v>0</v>
      </c>
      <c r="BB2279" s="380">
        <f t="shared" si="6440"/>
        <v>0</v>
      </c>
      <c r="BC2279" s="292">
        <f t="shared" si="6441"/>
        <v>0</v>
      </c>
      <c r="BD2279" s="388">
        <f t="shared" si="6442"/>
        <v>0</v>
      </c>
      <c r="BE2279" s="379">
        <f t="shared" si="6443"/>
        <v>0</v>
      </c>
      <c r="BF2279" s="380">
        <f t="shared" si="6444"/>
        <v>0</v>
      </c>
      <c r="BG2279" s="292">
        <f t="shared" si="6445"/>
        <v>0</v>
      </c>
      <c r="BH2279" s="388">
        <f t="shared" si="6446"/>
        <v>0</v>
      </c>
      <c r="BI2279" s="379">
        <f t="shared" si="6447"/>
        <v>0</v>
      </c>
      <c r="BJ2279" s="380">
        <f t="shared" si="6448"/>
        <v>0</v>
      </c>
      <c r="BK2279" s="292">
        <f t="shared" si="6449"/>
        <v>0</v>
      </c>
      <c r="CD2279" s="309"/>
      <c r="CE2279" s="311"/>
      <c r="CF2279" s="311"/>
      <c r="CG2279" s="311"/>
      <c r="CH2279" s="311"/>
      <c r="CI2279" s="311"/>
      <c r="CJ2279" s="311"/>
      <c r="CK2279" s="311"/>
      <c r="CL2279" s="311"/>
      <c r="CM2279" s="311"/>
      <c r="CN2279" s="311"/>
      <c r="CO2279" s="311"/>
      <c r="CP2279" s="311"/>
      <c r="CQ2279" s="311"/>
      <c r="CR2279" s="311"/>
      <c r="CS2279" s="311"/>
      <c r="CT2279" s="311"/>
      <c r="CU2279" s="311"/>
      <c r="CV2279" s="311"/>
      <c r="CW2279" s="311"/>
      <c r="CX2279" s="311"/>
      <c r="CY2279" s="311"/>
      <c r="CZ2279" s="311"/>
      <c r="DA2279" s="311"/>
      <c r="DB2279" s="311"/>
      <c r="DC2279" s="311"/>
      <c r="DD2279" s="311"/>
      <c r="DE2279" s="311"/>
      <c r="DF2279" s="311"/>
      <c r="DG2279" s="311"/>
      <c r="DH2279" s="311"/>
      <c r="DJ2279" s="610"/>
      <c r="DK2279" s="611"/>
      <c r="DL2279" s="415"/>
      <c r="DM2279" s="416"/>
      <c r="DN2279" s="416"/>
      <c r="DO2279" s="416"/>
      <c r="DP2279" s="416"/>
      <c r="DQ2279" s="416"/>
      <c r="DR2279" s="416"/>
      <c r="DS2279" s="416"/>
      <c r="DT2279" s="416"/>
      <c r="DU2279" s="416"/>
      <c r="DV2279" s="416"/>
      <c r="DW2279" s="416"/>
      <c r="DX2279" s="416"/>
      <c r="DY2279" s="416"/>
      <c r="DZ2279" s="416"/>
      <c r="EA2279" s="416"/>
      <c r="EB2279" s="416"/>
      <c r="EC2279" s="416"/>
      <c r="ED2279" s="416"/>
      <c r="EE2279" s="416"/>
      <c r="EF2279" s="416"/>
      <c r="EG2279" s="416"/>
      <c r="EH2279" s="416"/>
      <c r="EI2279" s="416"/>
      <c r="EJ2279" s="416"/>
      <c r="EK2279" s="416"/>
      <c r="EL2279" s="416"/>
      <c r="EM2279" s="416"/>
      <c r="EN2279" s="416"/>
      <c r="EO2279" s="417"/>
      <c r="ET2279" s="375"/>
      <c r="EU2279" s="375"/>
      <c r="EV2279" s="375"/>
      <c r="FF2279" s="400"/>
      <c r="FG2279" s="400"/>
      <c r="FH2279" s="400"/>
      <c r="FV2279" s="375"/>
      <c r="FW2279" s="375"/>
      <c r="FX2279" s="375"/>
    </row>
    <row r="2280" spans="1:180" ht="38.25" customHeight="1" x14ac:dyDescent="0.25">
      <c r="A2280" s="182"/>
      <c r="B2280" s="182"/>
      <c r="C2280" s="236" t="s">
        <v>507</v>
      </c>
      <c r="D2280" s="280"/>
      <c r="E2280" s="281"/>
      <c r="F2280" s="281"/>
      <c r="G2280" s="628"/>
      <c r="H2280" s="628"/>
      <c r="I2280" s="281"/>
      <c r="J2280" s="281"/>
      <c r="K2280" s="628"/>
      <c r="L2280" s="628"/>
      <c r="M2280" s="281"/>
      <c r="N2280" s="281"/>
      <c r="O2280" s="628"/>
      <c r="P2280" s="628"/>
      <c r="Q2280" s="281"/>
      <c r="R2280" s="281"/>
      <c r="S2280" s="628"/>
      <c r="T2280" s="628"/>
      <c r="U2280" s="281"/>
      <c r="V2280" s="281"/>
      <c r="W2280" s="628"/>
      <c r="X2280" s="628"/>
      <c r="Y2280" s="281"/>
      <c r="Z2280" s="281"/>
      <c r="AA2280" s="628"/>
      <c r="AB2280" s="628"/>
      <c r="AC2280" s="281"/>
      <c r="AD2280" s="281"/>
      <c r="AE2280" s="60"/>
      <c r="AF2280" s="259"/>
      <c r="AG2280" s="375">
        <f t="shared" si="6138"/>
        <v>27</v>
      </c>
      <c r="AH2280" s="375"/>
      <c r="AI2280" s="375"/>
      <c r="AJ2280" s="388">
        <f t="shared" si="6422"/>
        <v>0</v>
      </c>
      <c r="AK2280" s="379">
        <f t="shared" si="6423"/>
        <v>0</v>
      </c>
      <c r="AL2280" s="380">
        <f t="shared" si="6424"/>
        <v>0</v>
      </c>
      <c r="AM2280" s="292">
        <f t="shared" si="6425"/>
        <v>0</v>
      </c>
      <c r="AN2280" s="388">
        <f t="shared" si="6426"/>
        <v>0</v>
      </c>
      <c r="AO2280" s="379">
        <f t="shared" si="6427"/>
        <v>0</v>
      </c>
      <c r="AP2280" s="380">
        <f t="shared" si="6428"/>
        <v>0</v>
      </c>
      <c r="AQ2280" s="292">
        <f t="shared" si="6429"/>
        <v>0</v>
      </c>
      <c r="AR2280" s="388">
        <f t="shared" si="6430"/>
        <v>0</v>
      </c>
      <c r="AS2280" s="379">
        <f t="shared" si="6431"/>
        <v>0</v>
      </c>
      <c r="AT2280" s="380">
        <f t="shared" si="6432"/>
        <v>0</v>
      </c>
      <c r="AU2280" s="292">
        <f t="shared" si="6433"/>
        <v>0</v>
      </c>
      <c r="AV2280" s="388">
        <f t="shared" si="6434"/>
        <v>0</v>
      </c>
      <c r="AW2280" s="379">
        <f t="shared" si="6435"/>
        <v>0</v>
      </c>
      <c r="AX2280" s="380">
        <f t="shared" si="6436"/>
        <v>0</v>
      </c>
      <c r="AY2280" s="292">
        <f t="shared" si="6437"/>
        <v>0</v>
      </c>
      <c r="AZ2280" s="388">
        <f t="shared" si="6438"/>
        <v>0</v>
      </c>
      <c r="BA2280" s="379">
        <f t="shared" si="6439"/>
        <v>0</v>
      </c>
      <c r="BB2280" s="380">
        <f t="shared" si="6440"/>
        <v>0</v>
      </c>
      <c r="BC2280" s="292">
        <f t="shared" si="6441"/>
        <v>0</v>
      </c>
      <c r="BD2280" s="388">
        <f t="shared" si="6442"/>
        <v>0</v>
      </c>
      <c r="BE2280" s="379">
        <f t="shared" si="6443"/>
        <v>0</v>
      </c>
      <c r="BF2280" s="380">
        <f t="shared" si="6444"/>
        <v>0</v>
      </c>
      <c r="BG2280" s="292">
        <f t="shared" si="6445"/>
        <v>0</v>
      </c>
      <c r="BH2280" s="388">
        <f t="shared" si="6446"/>
        <v>0</v>
      </c>
      <c r="BI2280" s="379">
        <f t="shared" si="6447"/>
        <v>0</v>
      </c>
      <c r="BJ2280" s="380">
        <f t="shared" si="6448"/>
        <v>0</v>
      </c>
      <c r="BK2280" s="292">
        <f t="shared" si="6449"/>
        <v>0</v>
      </c>
      <c r="CD2280" s="309"/>
      <c r="CE2280" s="311"/>
      <c r="CF2280" s="311"/>
      <c r="CG2280" s="311"/>
      <c r="CH2280" s="311"/>
      <c r="CI2280" s="311"/>
      <c r="CJ2280" s="311"/>
      <c r="CK2280" s="311"/>
      <c r="CL2280" s="311"/>
      <c r="CM2280" s="311"/>
      <c r="CN2280" s="311"/>
      <c r="CO2280" s="311"/>
      <c r="CP2280" s="311"/>
      <c r="CQ2280" s="311"/>
      <c r="CR2280" s="311"/>
      <c r="CS2280" s="311"/>
      <c r="CT2280" s="311"/>
      <c r="CU2280" s="311"/>
      <c r="CV2280" s="311"/>
      <c r="CW2280" s="311"/>
      <c r="CX2280" s="311"/>
      <c r="CY2280" s="311"/>
      <c r="CZ2280" s="311"/>
      <c r="DA2280" s="311"/>
      <c r="DB2280" s="311"/>
      <c r="DC2280" s="311"/>
      <c r="DD2280" s="311"/>
      <c r="DE2280" s="311"/>
      <c r="DF2280" s="311"/>
      <c r="DG2280" s="311"/>
      <c r="DH2280" s="311"/>
      <c r="DJ2280" s="614" t="s">
        <v>507</v>
      </c>
      <c r="DK2280" s="615"/>
      <c r="DL2280" s="418" t="s">
        <v>1909</v>
      </c>
      <c r="DM2280" s="419"/>
      <c r="DN2280" s="419"/>
      <c r="DO2280" s="419">
        <f t="shared" ref="DO2280:EO2280" si="6506">D2280</f>
        <v>0</v>
      </c>
      <c r="DP2280" s="419">
        <f t="shared" si="6506"/>
        <v>0</v>
      </c>
      <c r="DQ2280" s="419">
        <f t="shared" si="6506"/>
        <v>0</v>
      </c>
      <c r="DR2280" s="419">
        <f t="shared" si="6506"/>
        <v>0</v>
      </c>
      <c r="DS2280" s="419">
        <f t="shared" si="6506"/>
        <v>0</v>
      </c>
      <c r="DT2280" s="419">
        <f t="shared" si="6506"/>
        <v>0</v>
      </c>
      <c r="DU2280" s="419">
        <f t="shared" si="6506"/>
        <v>0</v>
      </c>
      <c r="DV2280" s="419">
        <f t="shared" si="6506"/>
        <v>0</v>
      </c>
      <c r="DW2280" s="419">
        <f t="shared" si="6506"/>
        <v>0</v>
      </c>
      <c r="DX2280" s="419">
        <f t="shared" si="6506"/>
        <v>0</v>
      </c>
      <c r="DY2280" s="419">
        <f t="shared" si="6506"/>
        <v>0</v>
      </c>
      <c r="DZ2280" s="419">
        <f t="shared" si="6506"/>
        <v>0</v>
      </c>
      <c r="EA2280" s="419">
        <f t="shared" si="6506"/>
        <v>0</v>
      </c>
      <c r="EB2280" s="419">
        <f t="shared" si="6506"/>
        <v>0</v>
      </c>
      <c r="EC2280" s="419">
        <f t="shared" si="6506"/>
        <v>0</v>
      </c>
      <c r="ED2280" s="419">
        <f t="shared" si="6506"/>
        <v>0</v>
      </c>
      <c r="EE2280" s="419">
        <f t="shared" si="6506"/>
        <v>0</v>
      </c>
      <c r="EF2280" s="419">
        <f t="shared" si="6506"/>
        <v>0</v>
      </c>
      <c r="EG2280" s="419">
        <f t="shared" si="6506"/>
        <v>0</v>
      </c>
      <c r="EH2280" s="419">
        <f t="shared" si="6506"/>
        <v>0</v>
      </c>
      <c r="EI2280" s="419">
        <f t="shared" si="6506"/>
        <v>0</v>
      </c>
      <c r="EJ2280" s="419">
        <f t="shared" si="6506"/>
        <v>0</v>
      </c>
      <c r="EK2280" s="419">
        <f t="shared" si="6506"/>
        <v>0</v>
      </c>
      <c r="EL2280" s="419">
        <f t="shared" si="6506"/>
        <v>0</v>
      </c>
      <c r="EM2280" s="419">
        <f t="shared" si="6506"/>
        <v>0</v>
      </c>
      <c r="EN2280" s="419">
        <f t="shared" si="6506"/>
        <v>0</v>
      </c>
      <c r="EO2280" s="420">
        <f t="shared" si="6506"/>
        <v>0</v>
      </c>
      <c r="ET2280" s="375"/>
      <c r="EU2280" s="375"/>
      <c r="EV2280" s="375"/>
      <c r="FF2280" s="400"/>
      <c r="FG2280" s="400"/>
      <c r="FH2280" s="400"/>
      <c r="FV2280" s="375"/>
      <c r="FW2280" s="375"/>
      <c r="FX2280" s="375"/>
    </row>
    <row r="2281" spans="1:180" ht="38.25" customHeight="1" x14ac:dyDescent="0.25">
      <c r="A2281" s="182"/>
      <c r="B2281" s="182"/>
      <c r="C2281" s="236" t="s">
        <v>511</v>
      </c>
      <c r="D2281" s="280"/>
      <c r="E2281" s="281"/>
      <c r="F2281" s="281"/>
      <c r="G2281" s="628"/>
      <c r="H2281" s="628"/>
      <c r="I2281" s="281"/>
      <c r="J2281" s="281"/>
      <c r="K2281" s="628"/>
      <c r="L2281" s="628"/>
      <c r="M2281" s="281"/>
      <c r="N2281" s="281"/>
      <c r="O2281" s="628"/>
      <c r="P2281" s="628"/>
      <c r="Q2281" s="281"/>
      <c r="R2281" s="281"/>
      <c r="S2281" s="628"/>
      <c r="T2281" s="628"/>
      <c r="U2281" s="281"/>
      <c r="V2281" s="281"/>
      <c r="W2281" s="628"/>
      <c r="X2281" s="628"/>
      <c r="Y2281" s="281"/>
      <c r="Z2281" s="281"/>
      <c r="AA2281" s="628"/>
      <c r="AB2281" s="628"/>
      <c r="AC2281" s="281"/>
      <c r="AD2281" s="281"/>
      <c r="AE2281" s="60"/>
      <c r="AF2281" s="259"/>
      <c r="AG2281" s="375">
        <f t="shared" si="6138"/>
        <v>27</v>
      </c>
      <c r="AH2281" s="375"/>
      <c r="AI2281" s="375"/>
      <c r="AJ2281" s="388">
        <f t="shared" si="6422"/>
        <v>0</v>
      </c>
      <c r="AK2281" s="379">
        <f t="shared" si="6423"/>
        <v>0</v>
      </c>
      <c r="AL2281" s="380">
        <f t="shared" si="6424"/>
        <v>0</v>
      </c>
      <c r="AM2281" s="292">
        <f t="shared" si="6425"/>
        <v>0</v>
      </c>
      <c r="AN2281" s="388">
        <f t="shared" si="6426"/>
        <v>0</v>
      </c>
      <c r="AO2281" s="379">
        <f t="shared" si="6427"/>
        <v>0</v>
      </c>
      <c r="AP2281" s="380">
        <f t="shared" si="6428"/>
        <v>0</v>
      </c>
      <c r="AQ2281" s="292">
        <f t="shared" si="6429"/>
        <v>0</v>
      </c>
      <c r="AR2281" s="388">
        <f t="shared" si="6430"/>
        <v>0</v>
      </c>
      <c r="AS2281" s="379">
        <f t="shared" si="6431"/>
        <v>0</v>
      </c>
      <c r="AT2281" s="380">
        <f t="shared" si="6432"/>
        <v>0</v>
      </c>
      <c r="AU2281" s="292">
        <f t="shared" si="6433"/>
        <v>0</v>
      </c>
      <c r="AV2281" s="388">
        <f t="shared" si="6434"/>
        <v>0</v>
      </c>
      <c r="AW2281" s="379">
        <f t="shared" si="6435"/>
        <v>0</v>
      </c>
      <c r="AX2281" s="380">
        <f t="shared" si="6436"/>
        <v>0</v>
      </c>
      <c r="AY2281" s="292">
        <f t="shared" si="6437"/>
        <v>0</v>
      </c>
      <c r="AZ2281" s="388">
        <f t="shared" si="6438"/>
        <v>0</v>
      </c>
      <c r="BA2281" s="379">
        <f t="shared" si="6439"/>
        <v>0</v>
      </c>
      <c r="BB2281" s="380">
        <f t="shared" si="6440"/>
        <v>0</v>
      </c>
      <c r="BC2281" s="292">
        <f t="shared" si="6441"/>
        <v>0</v>
      </c>
      <c r="BD2281" s="388">
        <f t="shared" si="6442"/>
        <v>0</v>
      </c>
      <c r="BE2281" s="379">
        <f t="shared" si="6443"/>
        <v>0</v>
      </c>
      <c r="BF2281" s="380">
        <f t="shared" si="6444"/>
        <v>0</v>
      </c>
      <c r="BG2281" s="292">
        <f t="shared" si="6445"/>
        <v>0</v>
      </c>
      <c r="BH2281" s="388">
        <f t="shared" si="6446"/>
        <v>0</v>
      </c>
      <c r="BI2281" s="379">
        <f t="shared" si="6447"/>
        <v>0</v>
      </c>
      <c r="BJ2281" s="380">
        <f t="shared" si="6448"/>
        <v>0</v>
      </c>
      <c r="BK2281" s="292">
        <f t="shared" si="6449"/>
        <v>0</v>
      </c>
      <c r="CD2281" s="299" t="s">
        <v>60</v>
      </c>
      <c r="CE2281" s="423">
        <f t="shared" ref="CE2281" si="6507">IF(D2281="",0,D2281)</f>
        <v>0</v>
      </c>
      <c r="CF2281" s="423">
        <f t="shared" ref="CF2281" si="6508">IF(E2281="",0,E2281)</f>
        <v>0</v>
      </c>
      <c r="CG2281" s="423">
        <f t="shared" ref="CG2281" si="6509">IF(F2281="",0,F2281)</f>
        <v>0</v>
      </c>
      <c r="CH2281" s="423">
        <f t="shared" ref="CH2281" si="6510">IF(G2281="",0,G2281)</f>
        <v>0</v>
      </c>
      <c r="CI2281" s="423">
        <f t="shared" ref="CI2281" si="6511">IF(H2281="",0,H2281)</f>
        <v>0</v>
      </c>
      <c r="CJ2281" s="423">
        <f t="shared" ref="CJ2281" si="6512">IF(I2281="",0,I2281)</f>
        <v>0</v>
      </c>
      <c r="CK2281" s="423">
        <f t="shared" ref="CK2281" si="6513">IF(J2281="",0,J2281)</f>
        <v>0</v>
      </c>
      <c r="CL2281" s="423">
        <f t="shared" ref="CL2281" si="6514">IF(K2281="",0,K2281)</f>
        <v>0</v>
      </c>
      <c r="CM2281" s="423">
        <f t="shared" ref="CM2281" si="6515">IF(L2281="",0,L2281)</f>
        <v>0</v>
      </c>
      <c r="CN2281" s="423">
        <f t="shared" ref="CN2281" si="6516">IF(M2281="",0,M2281)</f>
        <v>0</v>
      </c>
      <c r="CO2281" s="423">
        <f t="shared" ref="CO2281" si="6517">IF(N2281="",0,N2281)</f>
        <v>0</v>
      </c>
      <c r="CP2281" s="423">
        <f t="shared" ref="CP2281" si="6518">IF(O2281="",0,O2281)</f>
        <v>0</v>
      </c>
      <c r="CQ2281" s="423">
        <f t="shared" ref="CQ2281" si="6519">IF(P2281="",0,P2281)</f>
        <v>0</v>
      </c>
      <c r="CR2281" s="423">
        <f t="shared" ref="CR2281" si="6520">IF(Q2281="",0,Q2281)</f>
        <v>0</v>
      </c>
      <c r="CS2281" s="423">
        <f t="shared" ref="CS2281" si="6521">IF(R2281="",0,R2281)</f>
        <v>0</v>
      </c>
      <c r="CT2281" s="423">
        <f t="shared" ref="CT2281" si="6522">IF(S2281="",0,S2281)</f>
        <v>0</v>
      </c>
      <c r="CU2281" s="423">
        <f t="shared" ref="CU2281" si="6523">IF(T2281="",0,T2281)</f>
        <v>0</v>
      </c>
      <c r="CV2281" s="423">
        <f t="shared" ref="CV2281" si="6524">IF(U2281="",0,U2281)</f>
        <v>0</v>
      </c>
      <c r="CW2281" s="423">
        <f t="shared" ref="CW2281" si="6525">IF(V2281="",0,V2281)</f>
        <v>0</v>
      </c>
      <c r="CX2281" s="423">
        <f t="shared" ref="CX2281" si="6526">IF(W2281="",0,W2281)</f>
        <v>0</v>
      </c>
      <c r="CY2281" s="423">
        <f t="shared" ref="CY2281" si="6527">IF(X2281="",0,X2281)</f>
        <v>0</v>
      </c>
      <c r="CZ2281" s="423">
        <f t="shared" ref="CZ2281" si="6528">IF(Y2281="",0,Y2281)</f>
        <v>0</v>
      </c>
      <c r="DA2281" s="423">
        <f t="shared" ref="DA2281" si="6529">IF(Z2281="",0,Z2281)</f>
        <v>0</v>
      </c>
      <c r="DB2281" s="423">
        <f t="shared" ref="DB2281" si="6530">IF(AA2281="",0,AA2281)</f>
        <v>0</v>
      </c>
      <c r="DC2281" s="423">
        <f t="shared" ref="DC2281" si="6531">IF(AB2281="",0,AB2281)</f>
        <v>0</v>
      </c>
      <c r="DD2281" s="423">
        <f t="shared" ref="DD2281" si="6532">IF(AC2281="",0,AC2281)</f>
        <v>0</v>
      </c>
      <c r="DE2281" s="423">
        <f t="shared" ref="DE2281" si="6533">IF(AD2281="",0,AD2281)</f>
        <v>0</v>
      </c>
      <c r="DF2281" s="300"/>
      <c r="DG2281" s="300"/>
      <c r="DH2281" s="300"/>
      <c r="DJ2281" s="610"/>
      <c r="DK2281" s="611"/>
      <c r="DL2281" s="415" t="s">
        <v>1910</v>
      </c>
      <c r="DM2281" s="416"/>
      <c r="DN2281" s="416"/>
      <c r="DO2281" s="416">
        <f t="shared" ref="DO2281:EO2281" si="6534">COUNTIF(D2278:D2279,"NS")+COUNTIF(D2269:D2272,"NS")+COUNTIF(D2261,"NS")+COUNTIF(D2255,"NS")</f>
        <v>0</v>
      </c>
      <c r="DP2281" s="416">
        <f t="shared" si="6534"/>
        <v>0</v>
      </c>
      <c r="DQ2281" s="416">
        <f t="shared" si="6534"/>
        <v>0</v>
      </c>
      <c r="DR2281" s="416">
        <f t="shared" si="6534"/>
        <v>0</v>
      </c>
      <c r="DS2281" s="416">
        <f t="shared" si="6534"/>
        <v>0</v>
      </c>
      <c r="DT2281" s="416">
        <f t="shared" si="6534"/>
        <v>0</v>
      </c>
      <c r="DU2281" s="416">
        <f t="shared" si="6534"/>
        <v>0</v>
      </c>
      <c r="DV2281" s="416">
        <f t="shared" si="6534"/>
        <v>0</v>
      </c>
      <c r="DW2281" s="416">
        <f t="shared" si="6534"/>
        <v>0</v>
      </c>
      <c r="DX2281" s="416">
        <f t="shared" si="6534"/>
        <v>0</v>
      </c>
      <c r="DY2281" s="416">
        <f t="shared" si="6534"/>
        <v>0</v>
      </c>
      <c r="DZ2281" s="416">
        <f t="shared" si="6534"/>
        <v>0</v>
      </c>
      <c r="EA2281" s="416">
        <f t="shared" si="6534"/>
        <v>0</v>
      </c>
      <c r="EB2281" s="416">
        <f t="shared" si="6534"/>
        <v>0</v>
      </c>
      <c r="EC2281" s="416">
        <f t="shared" si="6534"/>
        <v>0</v>
      </c>
      <c r="ED2281" s="416">
        <f t="shared" si="6534"/>
        <v>0</v>
      </c>
      <c r="EE2281" s="416">
        <f t="shared" si="6534"/>
        <v>0</v>
      </c>
      <c r="EF2281" s="416">
        <f t="shared" si="6534"/>
        <v>0</v>
      </c>
      <c r="EG2281" s="416">
        <f t="shared" si="6534"/>
        <v>0</v>
      </c>
      <c r="EH2281" s="416">
        <f t="shared" si="6534"/>
        <v>0</v>
      </c>
      <c r="EI2281" s="416">
        <f t="shared" si="6534"/>
        <v>0</v>
      </c>
      <c r="EJ2281" s="416">
        <f t="shared" si="6534"/>
        <v>0</v>
      </c>
      <c r="EK2281" s="416">
        <f t="shared" si="6534"/>
        <v>0</v>
      </c>
      <c r="EL2281" s="416">
        <f t="shared" si="6534"/>
        <v>0</v>
      </c>
      <c r="EM2281" s="416">
        <f t="shared" si="6534"/>
        <v>0</v>
      </c>
      <c r="EN2281" s="416">
        <f t="shared" si="6534"/>
        <v>0</v>
      </c>
      <c r="EO2281" s="417">
        <f t="shared" si="6534"/>
        <v>0</v>
      </c>
      <c r="ET2281" s="375"/>
      <c r="EU2281" s="375"/>
      <c r="EV2281" s="375"/>
      <c r="FF2281" s="400"/>
      <c r="FG2281" s="400"/>
      <c r="FH2281" s="400"/>
      <c r="FV2281" s="375"/>
      <c r="FW2281" s="375"/>
      <c r="FX2281" s="375"/>
    </row>
    <row r="2282" spans="1:180" ht="38.25" customHeight="1" x14ac:dyDescent="0.25">
      <c r="A2282" s="152"/>
      <c r="B2282" s="152"/>
      <c r="C2282" s="237" t="s">
        <v>513</v>
      </c>
      <c r="D2282" s="280"/>
      <c r="E2282" s="281"/>
      <c r="F2282" s="281"/>
      <c r="G2282" s="628"/>
      <c r="H2282" s="628"/>
      <c r="I2282" s="281"/>
      <c r="J2282" s="281"/>
      <c r="K2282" s="628"/>
      <c r="L2282" s="628"/>
      <c r="M2282" s="281"/>
      <c r="N2282" s="281"/>
      <c r="O2282" s="628"/>
      <c r="P2282" s="628"/>
      <c r="Q2282" s="281"/>
      <c r="R2282" s="281"/>
      <c r="S2282" s="628"/>
      <c r="T2282" s="628"/>
      <c r="U2282" s="281"/>
      <c r="V2282" s="281"/>
      <c r="W2282" s="628"/>
      <c r="X2282" s="628"/>
      <c r="Y2282" s="281"/>
      <c r="Z2282" s="281"/>
      <c r="AA2282" s="628"/>
      <c r="AB2282" s="628"/>
      <c r="AC2282" s="281"/>
      <c r="AD2282" s="281"/>
      <c r="AE2282" s="60"/>
      <c r="AF2282" s="259"/>
      <c r="AG2282" s="375">
        <f t="shared" si="6138"/>
        <v>27</v>
      </c>
      <c r="AH2282" s="375"/>
      <c r="AI2282" s="375"/>
      <c r="AJ2282" s="388">
        <f t="shared" si="6422"/>
        <v>0</v>
      </c>
      <c r="AK2282" s="379">
        <f t="shared" si="6423"/>
        <v>0</v>
      </c>
      <c r="AL2282" s="380">
        <f t="shared" si="6424"/>
        <v>0</v>
      </c>
      <c r="AM2282" s="292">
        <f t="shared" si="6425"/>
        <v>0</v>
      </c>
      <c r="AN2282" s="388">
        <f t="shared" si="6426"/>
        <v>0</v>
      </c>
      <c r="AO2282" s="379">
        <f t="shared" si="6427"/>
        <v>0</v>
      </c>
      <c r="AP2282" s="380">
        <f t="shared" si="6428"/>
        <v>0</v>
      </c>
      <c r="AQ2282" s="292">
        <f t="shared" si="6429"/>
        <v>0</v>
      </c>
      <c r="AR2282" s="388">
        <f t="shared" si="6430"/>
        <v>0</v>
      </c>
      <c r="AS2282" s="379">
        <f t="shared" si="6431"/>
        <v>0</v>
      </c>
      <c r="AT2282" s="380">
        <f t="shared" si="6432"/>
        <v>0</v>
      </c>
      <c r="AU2282" s="292">
        <f t="shared" si="6433"/>
        <v>0</v>
      </c>
      <c r="AV2282" s="388">
        <f t="shared" si="6434"/>
        <v>0</v>
      </c>
      <c r="AW2282" s="379">
        <f t="shared" si="6435"/>
        <v>0</v>
      </c>
      <c r="AX2282" s="380">
        <f t="shared" si="6436"/>
        <v>0</v>
      </c>
      <c r="AY2282" s="292">
        <f t="shared" si="6437"/>
        <v>0</v>
      </c>
      <c r="AZ2282" s="388">
        <f t="shared" si="6438"/>
        <v>0</v>
      </c>
      <c r="BA2282" s="379">
        <f t="shared" si="6439"/>
        <v>0</v>
      </c>
      <c r="BB2282" s="380">
        <f t="shared" si="6440"/>
        <v>0</v>
      </c>
      <c r="BC2282" s="292">
        <f t="shared" si="6441"/>
        <v>0</v>
      </c>
      <c r="BD2282" s="388">
        <f t="shared" si="6442"/>
        <v>0</v>
      </c>
      <c r="BE2282" s="379">
        <f t="shared" si="6443"/>
        <v>0</v>
      </c>
      <c r="BF2282" s="380">
        <f t="shared" si="6444"/>
        <v>0</v>
      </c>
      <c r="BG2282" s="292">
        <f t="shared" si="6445"/>
        <v>0</v>
      </c>
      <c r="BH2282" s="388">
        <f t="shared" si="6446"/>
        <v>0</v>
      </c>
      <c r="BI2282" s="379">
        <f t="shared" si="6447"/>
        <v>0</v>
      </c>
      <c r="BJ2282" s="380">
        <f t="shared" si="6448"/>
        <v>0</v>
      </c>
      <c r="BK2282" s="292">
        <f t="shared" si="6449"/>
        <v>0</v>
      </c>
      <c r="CD2282" s="299" t="s">
        <v>1917</v>
      </c>
      <c r="CE2282" s="301">
        <f t="shared" ref="CE2282" si="6535">SUM(D2282:D2289)</f>
        <v>0</v>
      </c>
      <c r="CF2282" s="301">
        <f t="shared" ref="CF2282" si="6536">SUM(E2282:E2289)</f>
        <v>0</v>
      </c>
      <c r="CG2282" s="301">
        <f t="shared" ref="CG2282" si="6537">SUM(F2282:F2289)</f>
        <v>0</v>
      </c>
      <c r="CH2282" s="301">
        <f t="shared" ref="CH2282" si="6538">SUM(G2282:G2289)</f>
        <v>0</v>
      </c>
      <c r="CI2282" s="301">
        <f t="shared" ref="CI2282" si="6539">SUM(H2282:H2289)</f>
        <v>0</v>
      </c>
      <c r="CJ2282" s="301">
        <f t="shared" ref="CJ2282" si="6540">SUM(I2282:I2289)</f>
        <v>0</v>
      </c>
      <c r="CK2282" s="301">
        <f t="shared" ref="CK2282" si="6541">SUM(J2282:J2289)</f>
        <v>0</v>
      </c>
      <c r="CL2282" s="301">
        <f t="shared" ref="CL2282" si="6542">SUM(K2282:K2289)</f>
        <v>0</v>
      </c>
      <c r="CM2282" s="301">
        <f t="shared" ref="CM2282" si="6543">SUM(L2282:L2289)</f>
        <v>0</v>
      </c>
      <c r="CN2282" s="301">
        <f t="shared" ref="CN2282" si="6544">SUM(M2282:M2289)</f>
        <v>0</v>
      </c>
      <c r="CO2282" s="301">
        <f t="shared" ref="CO2282" si="6545">SUM(N2282:N2289)</f>
        <v>0</v>
      </c>
      <c r="CP2282" s="301">
        <f t="shared" ref="CP2282" si="6546">SUM(O2282:O2289)</f>
        <v>0</v>
      </c>
      <c r="CQ2282" s="301">
        <f t="shared" ref="CQ2282" si="6547">SUM(P2282:P2289)</f>
        <v>0</v>
      </c>
      <c r="CR2282" s="301">
        <f t="shared" ref="CR2282" si="6548">SUM(Q2282:Q2289)</f>
        <v>0</v>
      </c>
      <c r="CS2282" s="301">
        <f t="shared" ref="CS2282" si="6549">SUM(R2282:R2289)</f>
        <v>0</v>
      </c>
      <c r="CT2282" s="301">
        <f t="shared" ref="CT2282" si="6550">SUM(S2282:S2289)</f>
        <v>0</v>
      </c>
      <c r="CU2282" s="301">
        <f t="shared" ref="CU2282" si="6551">SUM(T2282:T2289)</f>
        <v>0</v>
      </c>
      <c r="CV2282" s="301">
        <f t="shared" ref="CV2282" si="6552">SUM(U2282:U2289)</f>
        <v>0</v>
      </c>
      <c r="CW2282" s="301">
        <f t="shared" ref="CW2282" si="6553">SUM(V2282:V2289)</f>
        <v>0</v>
      </c>
      <c r="CX2282" s="301">
        <f t="shared" ref="CX2282" si="6554">SUM(W2282:W2289)</f>
        <v>0</v>
      </c>
      <c r="CY2282" s="301">
        <f t="shared" ref="CY2282" si="6555">SUM(X2282:X2289)</f>
        <v>0</v>
      </c>
      <c r="CZ2282" s="301">
        <f t="shared" ref="CZ2282" si="6556">SUM(Y2282:Y2289)</f>
        <v>0</v>
      </c>
      <c r="DA2282" s="301">
        <f t="shared" ref="DA2282" si="6557">SUM(Z2282:Z2289)</f>
        <v>0</v>
      </c>
      <c r="DB2282" s="301">
        <f t="shared" ref="DB2282" si="6558">SUM(AA2282:AA2289)</f>
        <v>0</v>
      </c>
      <c r="DC2282" s="301">
        <f t="shared" ref="DC2282" si="6559">SUM(AB2282:AB2289)</f>
        <v>0</v>
      </c>
      <c r="DD2282" s="301">
        <f t="shared" ref="DD2282" si="6560">SUM(AC2282:AC2289)</f>
        <v>0</v>
      </c>
      <c r="DE2282" s="301">
        <f t="shared" ref="DE2282" si="6561">SUM(AD2282:AD2289)</f>
        <v>0</v>
      </c>
      <c r="DF2282" s="301"/>
      <c r="DG2282" s="301"/>
      <c r="DH2282" s="301"/>
      <c r="DJ2282" s="612"/>
      <c r="DK2282" s="613"/>
      <c r="DL2282" s="415" t="s">
        <v>1914</v>
      </c>
      <c r="DM2282" s="416"/>
      <c r="DN2282" s="416"/>
      <c r="DO2282" s="416">
        <f t="shared" ref="DO2282:EO2282" si="6562">SUM(D2278:D2280,D2269:D2272,D2261,D2255)</f>
        <v>0</v>
      </c>
      <c r="DP2282" s="416">
        <f t="shared" si="6562"/>
        <v>0</v>
      </c>
      <c r="DQ2282" s="416">
        <f t="shared" si="6562"/>
        <v>0</v>
      </c>
      <c r="DR2282" s="416">
        <f t="shared" si="6562"/>
        <v>0</v>
      </c>
      <c r="DS2282" s="416">
        <f t="shared" si="6562"/>
        <v>0</v>
      </c>
      <c r="DT2282" s="416">
        <f t="shared" si="6562"/>
        <v>0</v>
      </c>
      <c r="DU2282" s="416">
        <f t="shared" si="6562"/>
        <v>0</v>
      </c>
      <c r="DV2282" s="416">
        <f t="shared" si="6562"/>
        <v>0</v>
      </c>
      <c r="DW2282" s="416">
        <f t="shared" si="6562"/>
        <v>0</v>
      </c>
      <c r="DX2282" s="416">
        <f t="shared" si="6562"/>
        <v>0</v>
      </c>
      <c r="DY2282" s="416">
        <f t="shared" si="6562"/>
        <v>0</v>
      </c>
      <c r="DZ2282" s="416">
        <f t="shared" si="6562"/>
        <v>0</v>
      </c>
      <c r="EA2282" s="416">
        <f t="shared" si="6562"/>
        <v>0</v>
      </c>
      <c r="EB2282" s="416">
        <f t="shared" si="6562"/>
        <v>0</v>
      </c>
      <c r="EC2282" s="416">
        <f t="shared" si="6562"/>
        <v>0</v>
      </c>
      <c r="ED2282" s="416">
        <f t="shared" si="6562"/>
        <v>0</v>
      </c>
      <c r="EE2282" s="416">
        <f t="shared" si="6562"/>
        <v>0</v>
      </c>
      <c r="EF2282" s="416">
        <f t="shared" si="6562"/>
        <v>0</v>
      </c>
      <c r="EG2282" s="416">
        <f t="shared" si="6562"/>
        <v>0</v>
      </c>
      <c r="EH2282" s="416">
        <f t="shared" si="6562"/>
        <v>0</v>
      </c>
      <c r="EI2282" s="416">
        <f t="shared" si="6562"/>
        <v>0</v>
      </c>
      <c r="EJ2282" s="416">
        <f t="shared" si="6562"/>
        <v>0</v>
      </c>
      <c r="EK2282" s="416">
        <f t="shared" si="6562"/>
        <v>0</v>
      </c>
      <c r="EL2282" s="416">
        <f t="shared" si="6562"/>
        <v>0</v>
      </c>
      <c r="EM2282" s="416">
        <f t="shared" si="6562"/>
        <v>0</v>
      </c>
      <c r="EN2282" s="416">
        <f t="shared" si="6562"/>
        <v>0</v>
      </c>
      <c r="EO2282" s="417">
        <f t="shared" si="6562"/>
        <v>0</v>
      </c>
      <c r="ET2282" s="375"/>
      <c r="EU2282" s="375"/>
      <c r="EV2282" s="375"/>
      <c r="FF2282" s="400"/>
      <c r="FG2282" s="400"/>
      <c r="FH2282" s="400"/>
      <c r="FV2282" s="375"/>
      <c r="FW2282" s="375"/>
      <c r="FX2282" s="375"/>
    </row>
    <row r="2283" spans="1:180" ht="38.25" customHeight="1" x14ac:dyDescent="0.25">
      <c r="A2283" s="152"/>
      <c r="B2283" s="152"/>
      <c r="C2283" s="237" t="s">
        <v>514</v>
      </c>
      <c r="D2283" s="280"/>
      <c r="E2283" s="281"/>
      <c r="F2283" s="281"/>
      <c r="G2283" s="628"/>
      <c r="H2283" s="628"/>
      <c r="I2283" s="281"/>
      <c r="J2283" s="281"/>
      <c r="K2283" s="628"/>
      <c r="L2283" s="628"/>
      <c r="M2283" s="281"/>
      <c r="N2283" s="281"/>
      <c r="O2283" s="628"/>
      <c r="P2283" s="628"/>
      <c r="Q2283" s="281"/>
      <c r="R2283" s="281"/>
      <c r="S2283" s="628"/>
      <c r="T2283" s="628"/>
      <c r="U2283" s="281"/>
      <c r="V2283" s="281"/>
      <c r="W2283" s="628"/>
      <c r="X2283" s="628"/>
      <c r="Y2283" s="281"/>
      <c r="Z2283" s="281"/>
      <c r="AA2283" s="628"/>
      <c r="AB2283" s="628"/>
      <c r="AC2283" s="281"/>
      <c r="AD2283" s="281"/>
      <c r="AE2283" s="60"/>
      <c r="AF2283" s="259"/>
      <c r="AG2283" s="375">
        <f t="shared" si="6138"/>
        <v>27</v>
      </c>
      <c r="AH2283" s="375"/>
      <c r="AI2283" s="375"/>
      <c r="AJ2283" s="388">
        <f t="shared" si="6422"/>
        <v>0</v>
      </c>
      <c r="AK2283" s="379">
        <f t="shared" si="6423"/>
        <v>0</v>
      </c>
      <c r="AL2283" s="380">
        <f t="shared" si="6424"/>
        <v>0</v>
      </c>
      <c r="AM2283" s="292">
        <f t="shared" si="6425"/>
        <v>0</v>
      </c>
      <c r="AN2283" s="388">
        <f t="shared" si="6426"/>
        <v>0</v>
      </c>
      <c r="AO2283" s="379">
        <f t="shared" si="6427"/>
        <v>0</v>
      </c>
      <c r="AP2283" s="380">
        <f t="shared" si="6428"/>
        <v>0</v>
      </c>
      <c r="AQ2283" s="292">
        <f t="shared" si="6429"/>
        <v>0</v>
      </c>
      <c r="AR2283" s="388">
        <f t="shared" si="6430"/>
        <v>0</v>
      </c>
      <c r="AS2283" s="379">
        <f t="shared" si="6431"/>
        <v>0</v>
      </c>
      <c r="AT2283" s="380">
        <f t="shared" si="6432"/>
        <v>0</v>
      </c>
      <c r="AU2283" s="292">
        <f t="shared" si="6433"/>
        <v>0</v>
      </c>
      <c r="AV2283" s="388">
        <f t="shared" si="6434"/>
        <v>0</v>
      </c>
      <c r="AW2283" s="379">
        <f t="shared" si="6435"/>
        <v>0</v>
      </c>
      <c r="AX2283" s="380">
        <f t="shared" si="6436"/>
        <v>0</v>
      </c>
      <c r="AY2283" s="292">
        <f t="shared" si="6437"/>
        <v>0</v>
      </c>
      <c r="AZ2283" s="388">
        <f t="shared" si="6438"/>
        <v>0</v>
      </c>
      <c r="BA2283" s="379">
        <f t="shared" si="6439"/>
        <v>0</v>
      </c>
      <c r="BB2283" s="380">
        <f t="shared" si="6440"/>
        <v>0</v>
      </c>
      <c r="BC2283" s="292">
        <f t="shared" si="6441"/>
        <v>0</v>
      </c>
      <c r="BD2283" s="388">
        <f t="shared" si="6442"/>
        <v>0</v>
      </c>
      <c r="BE2283" s="379">
        <f t="shared" si="6443"/>
        <v>0</v>
      </c>
      <c r="BF2283" s="380">
        <f t="shared" si="6444"/>
        <v>0</v>
      </c>
      <c r="BG2283" s="292">
        <f t="shared" si="6445"/>
        <v>0</v>
      </c>
      <c r="BH2283" s="388">
        <f t="shared" si="6446"/>
        <v>0</v>
      </c>
      <c r="BI2283" s="379">
        <f t="shared" si="6447"/>
        <v>0</v>
      </c>
      <c r="BJ2283" s="380">
        <f t="shared" si="6448"/>
        <v>0</v>
      </c>
      <c r="BK2283" s="292">
        <f t="shared" si="6449"/>
        <v>0</v>
      </c>
      <c r="CD2283" s="299" t="s">
        <v>1910</v>
      </c>
      <c r="CE2283" s="422">
        <f t="shared" ref="CE2283" si="6563">IF(CE2281="NA",COUNTIF(D2282:D2289,"NA"),COUNTIF(D2282:D2289,"NS"))</f>
        <v>0</v>
      </c>
      <c r="CF2283" s="422">
        <f t="shared" ref="CF2283" si="6564">IF(CF2281="NA",COUNTIF(E2282:E2289,"NA"),COUNTIF(E2282:E2289,"NS"))</f>
        <v>0</v>
      </c>
      <c r="CG2283" s="422">
        <f t="shared" ref="CG2283" si="6565">IF(CG2281="NA",COUNTIF(F2282:F2289,"NA"),COUNTIF(F2282:F2289,"NS"))</f>
        <v>0</v>
      </c>
      <c r="CH2283" s="422">
        <f t="shared" ref="CH2283" si="6566">IF(CH2281="NA",COUNTIF(G2282:G2289,"NA"),COUNTIF(G2282:G2289,"NS"))</f>
        <v>0</v>
      </c>
      <c r="CI2283" s="422">
        <f t="shared" ref="CI2283" si="6567">IF(CI2281="NA",COUNTIF(H2282:H2289,"NA"),COUNTIF(H2282:H2289,"NS"))</f>
        <v>0</v>
      </c>
      <c r="CJ2283" s="422">
        <f t="shared" ref="CJ2283" si="6568">IF(CJ2281="NA",COUNTIF(I2282:I2289,"NA"),COUNTIF(I2282:I2289,"NS"))</f>
        <v>0</v>
      </c>
      <c r="CK2283" s="422">
        <f t="shared" ref="CK2283" si="6569">IF(CK2281="NA",COUNTIF(J2282:J2289,"NA"),COUNTIF(J2282:J2289,"NS"))</f>
        <v>0</v>
      </c>
      <c r="CL2283" s="422">
        <f t="shared" ref="CL2283" si="6570">IF(CL2281="NA",COUNTIF(K2282:K2289,"NA"),COUNTIF(K2282:K2289,"NS"))</f>
        <v>0</v>
      </c>
      <c r="CM2283" s="422">
        <f t="shared" ref="CM2283" si="6571">IF(CM2281="NA",COUNTIF(L2282:L2289,"NA"),COUNTIF(L2282:L2289,"NS"))</f>
        <v>0</v>
      </c>
      <c r="CN2283" s="422">
        <f t="shared" ref="CN2283" si="6572">IF(CN2281="NA",COUNTIF(M2282:M2289,"NA"),COUNTIF(M2282:M2289,"NS"))</f>
        <v>0</v>
      </c>
      <c r="CO2283" s="422">
        <f t="shared" ref="CO2283" si="6573">IF(CO2281="NA",COUNTIF(N2282:N2289,"NA"),COUNTIF(N2282:N2289,"NS"))</f>
        <v>0</v>
      </c>
      <c r="CP2283" s="422">
        <f t="shared" ref="CP2283" si="6574">IF(CP2281="NA",COUNTIF(O2282:O2289,"NA"),COUNTIF(O2282:O2289,"NS"))</f>
        <v>0</v>
      </c>
      <c r="CQ2283" s="422">
        <f t="shared" ref="CQ2283" si="6575">IF(CQ2281="NA",COUNTIF(P2282:P2289,"NA"),COUNTIF(P2282:P2289,"NS"))</f>
        <v>0</v>
      </c>
      <c r="CR2283" s="422">
        <f t="shared" ref="CR2283" si="6576">IF(CR2281="NA",COUNTIF(Q2282:Q2289,"NA"),COUNTIF(Q2282:Q2289,"NS"))</f>
        <v>0</v>
      </c>
      <c r="CS2283" s="422">
        <f t="shared" ref="CS2283" si="6577">IF(CS2281="NA",COUNTIF(R2282:R2289,"NA"),COUNTIF(R2282:R2289,"NS"))</f>
        <v>0</v>
      </c>
      <c r="CT2283" s="422">
        <f t="shared" ref="CT2283" si="6578">IF(CT2281="NA",COUNTIF(S2282:S2289,"NA"),COUNTIF(S2282:S2289,"NS"))</f>
        <v>0</v>
      </c>
      <c r="CU2283" s="422">
        <f t="shared" ref="CU2283" si="6579">IF(CU2281="NA",COUNTIF(T2282:T2289,"NA"),COUNTIF(T2282:T2289,"NS"))</f>
        <v>0</v>
      </c>
      <c r="CV2283" s="422">
        <f t="shared" ref="CV2283" si="6580">IF(CV2281="NA",COUNTIF(U2282:U2289,"NA"),COUNTIF(U2282:U2289,"NS"))</f>
        <v>0</v>
      </c>
      <c r="CW2283" s="422">
        <f t="shared" ref="CW2283" si="6581">IF(CW2281="NA",COUNTIF(V2282:V2289,"NA"),COUNTIF(V2282:V2289,"NS"))</f>
        <v>0</v>
      </c>
      <c r="CX2283" s="422">
        <f t="shared" ref="CX2283" si="6582">IF(CX2281="NA",COUNTIF(W2282:W2289,"NA"),COUNTIF(W2282:W2289,"NS"))</f>
        <v>0</v>
      </c>
      <c r="CY2283" s="422">
        <f t="shared" ref="CY2283" si="6583">IF(CY2281="NA",COUNTIF(X2282:X2289,"NA"),COUNTIF(X2282:X2289,"NS"))</f>
        <v>0</v>
      </c>
      <c r="CZ2283" s="422">
        <f t="shared" ref="CZ2283" si="6584">IF(CZ2281="NA",COUNTIF(Y2282:Y2289,"NA"),COUNTIF(Y2282:Y2289,"NS"))</f>
        <v>0</v>
      </c>
      <c r="DA2283" s="422">
        <f t="shared" ref="DA2283" si="6585">IF(DA2281="NA",COUNTIF(Z2282:Z2289,"NA"),COUNTIF(Z2282:Z2289,"NS"))</f>
        <v>0</v>
      </c>
      <c r="DB2283" s="422">
        <f t="shared" ref="DB2283" si="6586">IF(DB2281="NA",COUNTIF(AA2282:AA2289,"NA"),COUNTIF(AA2282:AA2289,"NS"))</f>
        <v>0</v>
      </c>
      <c r="DC2283" s="422">
        <f t="shared" ref="DC2283" si="6587">IF(DC2281="NA",COUNTIF(AB2282:AB2289,"NA"),COUNTIF(AB2282:AB2289,"NS"))</f>
        <v>0</v>
      </c>
      <c r="DD2283" s="422">
        <f t="shared" ref="DD2283" si="6588">IF(DD2281="NA",COUNTIF(AC2282:AC2289,"NA"),COUNTIF(AC2282:AC2289,"NS"))</f>
        <v>0</v>
      </c>
      <c r="DE2283" s="422">
        <f t="shared" ref="DE2283" si="6589">IF(DE2281="NA",COUNTIF(AD2282:AD2289,"NA"),COUNTIF(AD2282:AD2289,"NS"))</f>
        <v>0</v>
      </c>
      <c r="DF2283" s="300"/>
      <c r="DG2283" s="300"/>
      <c r="DH2283" s="300"/>
      <c r="DJ2283" s="612"/>
      <c r="DK2283" s="613"/>
      <c r="DL2283" s="415" t="s">
        <v>1919</v>
      </c>
      <c r="DM2283" s="298"/>
      <c r="DN2283" s="298"/>
      <c r="DO2283" s="298">
        <f t="shared" ref="DO2283:EC2283" si="6590">IF(OR(AND(DO2280="NS",DO2281=8),AND(DO2280="NA")),0,IF(OR(AND(IF(DO2280="NS",1,DO2280)&gt;DO2282*0.25,DO2281=0),AND(DO2280&gt;0,OR(DO2281=8,DO2282=0)),AND(DO2280&gt;0,DO2281=0,DO2282=0),AND(DO2280="NS",DO2281=0,DO2282=0)),1,0))</f>
        <v>0</v>
      </c>
      <c r="DP2283" s="298">
        <f t="shared" si="6590"/>
        <v>0</v>
      </c>
      <c r="DQ2283" s="298">
        <f t="shared" si="6590"/>
        <v>0</v>
      </c>
      <c r="DR2283" s="298">
        <f t="shared" si="6590"/>
        <v>0</v>
      </c>
      <c r="DS2283" s="298">
        <f t="shared" si="6590"/>
        <v>0</v>
      </c>
      <c r="DT2283" s="298">
        <f t="shared" si="6590"/>
        <v>0</v>
      </c>
      <c r="DU2283" s="298">
        <f t="shared" si="6590"/>
        <v>0</v>
      </c>
      <c r="DV2283" s="298">
        <f t="shared" si="6590"/>
        <v>0</v>
      </c>
      <c r="DW2283" s="298">
        <f t="shared" si="6590"/>
        <v>0</v>
      </c>
      <c r="DX2283" s="298">
        <f t="shared" si="6590"/>
        <v>0</v>
      </c>
      <c r="DY2283" s="298">
        <f t="shared" si="6590"/>
        <v>0</v>
      </c>
      <c r="DZ2283" s="298">
        <f t="shared" si="6590"/>
        <v>0</v>
      </c>
      <c r="EA2283" s="298">
        <f t="shared" si="6590"/>
        <v>0</v>
      </c>
      <c r="EB2283" s="298">
        <f t="shared" si="6590"/>
        <v>0</v>
      </c>
      <c r="EC2283" s="298">
        <f t="shared" si="6590"/>
        <v>0</v>
      </c>
      <c r="ED2283" s="298">
        <f>IF(OR(AND(ED2280="NS",ED2281=8),AND(ED2280="NA")),0,IF(OR(AND(IF(ED2280="NS",1,ED2280)&gt;ED2282*0.25,ED2281=0),AND(ED2280&gt;0,OR(ED2281=8,ED2282=0)),AND(ED2280&gt;0,ED2281=0,ED2282=0),AND(ED2280="NS",ED2281=0,ED2282=0)),1,0))</f>
        <v>0</v>
      </c>
      <c r="EE2283" s="298">
        <f t="shared" ref="EE2283:EO2283" si="6591">IF(OR(AND(EE2280="NS",EE2281=8),AND(EE2280="NA")),0,IF(OR(AND(IF(EE2280="NS",1,EE2280)&gt;EE2282*0.25,EE2281=0),AND(EE2280&gt;0,OR(EE2281=8,EE2282=0)),AND(EE2280&gt;0,EE2281=0,EE2282=0),AND(EE2280="NS",EE2281=0,EE2282=0)),1,0))</f>
        <v>0</v>
      </c>
      <c r="EF2283" s="298">
        <f t="shared" si="6591"/>
        <v>0</v>
      </c>
      <c r="EG2283" s="298">
        <f t="shared" si="6591"/>
        <v>0</v>
      </c>
      <c r="EH2283" s="298">
        <f t="shared" si="6591"/>
        <v>0</v>
      </c>
      <c r="EI2283" s="298">
        <f t="shared" si="6591"/>
        <v>0</v>
      </c>
      <c r="EJ2283" s="298">
        <f t="shared" si="6591"/>
        <v>0</v>
      </c>
      <c r="EK2283" s="298">
        <f t="shared" si="6591"/>
        <v>0</v>
      </c>
      <c r="EL2283" s="298">
        <f t="shared" si="6591"/>
        <v>0</v>
      </c>
      <c r="EM2283" s="298">
        <f t="shared" si="6591"/>
        <v>0</v>
      </c>
      <c r="EN2283" s="298">
        <f t="shared" si="6591"/>
        <v>0</v>
      </c>
      <c r="EO2283" s="302">
        <f t="shared" si="6591"/>
        <v>0</v>
      </c>
      <c r="EP2283" s="377">
        <f>SUM(DO2283:EO2283)</f>
        <v>0</v>
      </c>
      <c r="ET2283" s="375"/>
      <c r="EU2283" s="375"/>
      <c r="EV2283" s="375"/>
      <c r="FF2283" s="400"/>
      <c r="FG2283" s="400"/>
      <c r="FH2283" s="400"/>
      <c r="FV2283" s="375"/>
      <c r="FW2283" s="375"/>
      <c r="FX2283" s="375"/>
    </row>
    <row r="2284" spans="1:180" ht="38.25" customHeight="1" x14ac:dyDescent="0.25">
      <c r="A2284" s="152"/>
      <c r="B2284" s="152"/>
      <c r="C2284" s="237" t="s">
        <v>515</v>
      </c>
      <c r="D2284" s="280"/>
      <c r="E2284" s="281"/>
      <c r="F2284" s="281"/>
      <c r="G2284" s="628"/>
      <c r="H2284" s="628"/>
      <c r="I2284" s="281"/>
      <c r="J2284" s="281"/>
      <c r="K2284" s="628"/>
      <c r="L2284" s="628"/>
      <c r="M2284" s="281"/>
      <c r="N2284" s="281"/>
      <c r="O2284" s="628"/>
      <c r="P2284" s="628"/>
      <c r="Q2284" s="281"/>
      <c r="R2284" s="281"/>
      <c r="S2284" s="628"/>
      <c r="T2284" s="628"/>
      <c r="U2284" s="281"/>
      <c r="V2284" s="281"/>
      <c r="W2284" s="628"/>
      <c r="X2284" s="628"/>
      <c r="Y2284" s="281"/>
      <c r="Z2284" s="281"/>
      <c r="AA2284" s="628"/>
      <c r="AB2284" s="628"/>
      <c r="AC2284" s="281"/>
      <c r="AD2284" s="281"/>
      <c r="AE2284" s="60"/>
      <c r="AF2284" s="259"/>
      <c r="AG2284" s="375">
        <f t="shared" si="6138"/>
        <v>27</v>
      </c>
      <c r="AH2284" s="375"/>
      <c r="AI2284" s="375"/>
      <c r="AJ2284" s="388">
        <f t="shared" si="6422"/>
        <v>0</v>
      </c>
      <c r="AK2284" s="379">
        <f t="shared" si="6423"/>
        <v>0</v>
      </c>
      <c r="AL2284" s="380">
        <f t="shared" si="6424"/>
        <v>0</v>
      </c>
      <c r="AM2284" s="292">
        <f t="shared" si="6425"/>
        <v>0</v>
      </c>
      <c r="AN2284" s="388">
        <f t="shared" si="6426"/>
        <v>0</v>
      </c>
      <c r="AO2284" s="379">
        <f t="shared" si="6427"/>
        <v>0</v>
      </c>
      <c r="AP2284" s="380">
        <f t="shared" si="6428"/>
        <v>0</v>
      </c>
      <c r="AQ2284" s="292">
        <f t="shared" si="6429"/>
        <v>0</v>
      </c>
      <c r="AR2284" s="388">
        <f t="shared" si="6430"/>
        <v>0</v>
      </c>
      <c r="AS2284" s="379">
        <f t="shared" si="6431"/>
        <v>0</v>
      </c>
      <c r="AT2284" s="380">
        <f t="shared" si="6432"/>
        <v>0</v>
      </c>
      <c r="AU2284" s="292">
        <f t="shared" si="6433"/>
        <v>0</v>
      </c>
      <c r="AV2284" s="388">
        <f t="shared" si="6434"/>
        <v>0</v>
      </c>
      <c r="AW2284" s="379">
        <f t="shared" si="6435"/>
        <v>0</v>
      </c>
      <c r="AX2284" s="380">
        <f t="shared" si="6436"/>
        <v>0</v>
      </c>
      <c r="AY2284" s="292">
        <f t="shared" si="6437"/>
        <v>0</v>
      </c>
      <c r="AZ2284" s="388">
        <f t="shared" si="6438"/>
        <v>0</v>
      </c>
      <c r="BA2284" s="379">
        <f t="shared" si="6439"/>
        <v>0</v>
      </c>
      <c r="BB2284" s="380">
        <f t="shared" si="6440"/>
        <v>0</v>
      </c>
      <c r="BC2284" s="292">
        <f t="shared" si="6441"/>
        <v>0</v>
      </c>
      <c r="BD2284" s="388">
        <f t="shared" si="6442"/>
        <v>0</v>
      </c>
      <c r="BE2284" s="379">
        <f t="shared" si="6443"/>
        <v>0</v>
      </c>
      <c r="BF2284" s="380">
        <f t="shared" si="6444"/>
        <v>0</v>
      </c>
      <c r="BG2284" s="292">
        <f t="shared" si="6445"/>
        <v>0</v>
      </c>
      <c r="BH2284" s="388">
        <f t="shared" si="6446"/>
        <v>0</v>
      </c>
      <c r="BI2284" s="379">
        <f t="shared" si="6447"/>
        <v>0</v>
      </c>
      <c r="BJ2284" s="380">
        <f t="shared" si="6448"/>
        <v>0</v>
      </c>
      <c r="BK2284" s="292">
        <f t="shared" si="6449"/>
        <v>0</v>
      </c>
      <c r="CD2284" s="299" t="s">
        <v>1918</v>
      </c>
      <c r="CE2284" s="425">
        <f t="shared" ref="CE2284:DD2284" si="6592">IF(OR(AND(CE2281=0,CE2283&gt;0),AND(CE2281="NS",CE2282&gt;0),AND(CE2281="NS",CE2282=0,CE2283=0)),1,IF(OR(AND(CE2283&gt;=2,CE2282&lt;CE2281),AND(CE2281="NS",CE2282=0,CE2283&gt;0),OR(CE2281=CE2282,AND(CE2281="",CE2283=0,CE2282=0))),0,1))</f>
        <v>0</v>
      </c>
      <c r="CF2284" s="425">
        <f t="shared" si="6592"/>
        <v>0</v>
      </c>
      <c r="CG2284" s="425">
        <f t="shared" si="6592"/>
        <v>0</v>
      </c>
      <c r="CH2284" s="425">
        <f t="shared" si="6592"/>
        <v>0</v>
      </c>
      <c r="CI2284" s="425">
        <f t="shared" si="6592"/>
        <v>0</v>
      </c>
      <c r="CJ2284" s="425">
        <f t="shared" si="6592"/>
        <v>0</v>
      </c>
      <c r="CK2284" s="425">
        <f t="shared" si="6592"/>
        <v>0</v>
      </c>
      <c r="CL2284" s="425">
        <f t="shared" si="6592"/>
        <v>0</v>
      </c>
      <c r="CM2284" s="425">
        <f t="shared" si="6592"/>
        <v>0</v>
      </c>
      <c r="CN2284" s="425">
        <f t="shared" si="6592"/>
        <v>0</v>
      </c>
      <c r="CO2284" s="425">
        <f t="shared" si="6592"/>
        <v>0</v>
      </c>
      <c r="CP2284" s="425">
        <f t="shared" si="6592"/>
        <v>0</v>
      </c>
      <c r="CQ2284" s="425">
        <f t="shared" si="6592"/>
        <v>0</v>
      </c>
      <c r="CR2284" s="425">
        <f t="shared" si="6592"/>
        <v>0</v>
      </c>
      <c r="CS2284" s="425">
        <f t="shared" si="6592"/>
        <v>0</v>
      </c>
      <c r="CT2284" s="425">
        <f t="shared" si="6592"/>
        <v>0</v>
      </c>
      <c r="CU2284" s="425">
        <f t="shared" si="6592"/>
        <v>0</v>
      </c>
      <c r="CV2284" s="425">
        <f t="shared" si="6592"/>
        <v>0</v>
      </c>
      <c r="CW2284" s="425">
        <f t="shared" si="6592"/>
        <v>0</v>
      </c>
      <c r="CX2284" s="425">
        <f t="shared" si="6592"/>
        <v>0</v>
      </c>
      <c r="CY2284" s="425">
        <f t="shared" si="6592"/>
        <v>0</v>
      </c>
      <c r="CZ2284" s="425">
        <f t="shared" si="6592"/>
        <v>0</v>
      </c>
      <c r="DA2284" s="425">
        <f t="shared" si="6592"/>
        <v>0</v>
      </c>
      <c r="DB2284" s="425">
        <f t="shared" si="6592"/>
        <v>0</v>
      </c>
      <c r="DC2284" s="425">
        <f t="shared" si="6592"/>
        <v>0</v>
      </c>
      <c r="DD2284" s="425">
        <f t="shared" si="6592"/>
        <v>0</v>
      </c>
      <c r="DE2284" s="425">
        <f t="shared" ref="DE2284" si="6593">IF(OR(AND(DE2281=0,DE2283&gt;0),AND(DE2281="NS",DE2282&gt;0),AND(DE2281="NS",DE2282=0,DE2283=0)),1,IF(OR(AND(DE2283&gt;=2,DE2282&lt;DE2281),AND(DE2281="NS",DE2282=0,DE2283&gt;0),OR(DE2281=DE2282,AND(DE2281="",DE2283=0,DE2282=0))),0,1))</f>
        <v>0</v>
      </c>
      <c r="DF2284" s="302"/>
      <c r="DG2284" s="302"/>
      <c r="DH2284" s="302"/>
      <c r="DI2284" s="400">
        <f>SUM(CE2284:DH2284)</f>
        <v>0</v>
      </c>
      <c r="DJ2284" s="612"/>
      <c r="DK2284" s="613"/>
      <c r="DL2284" s="415"/>
      <c r="DM2284" s="416"/>
      <c r="DN2284" s="416"/>
      <c r="DO2284" s="416"/>
      <c r="DP2284" s="416"/>
      <c r="DQ2284" s="416"/>
      <c r="DR2284" s="416"/>
      <c r="DS2284" s="416"/>
      <c r="DT2284" s="416"/>
      <c r="DU2284" s="416"/>
      <c r="DV2284" s="416"/>
      <c r="DW2284" s="416"/>
      <c r="DX2284" s="416"/>
      <c r="DY2284" s="416"/>
      <c r="DZ2284" s="416"/>
      <c r="EA2284" s="416"/>
      <c r="EB2284" s="416"/>
      <c r="EC2284" s="416"/>
      <c r="ED2284" s="416"/>
      <c r="EE2284" s="416"/>
      <c r="EF2284" s="416"/>
      <c r="EG2284" s="416"/>
      <c r="EH2284" s="416"/>
      <c r="EI2284" s="416"/>
      <c r="EJ2284" s="416"/>
      <c r="EK2284" s="416"/>
      <c r="EL2284" s="416"/>
      <c r="EM2284" s="416"/>
      <c r="EN2284" s="416"/>
      <c r="EO2284" s="417"/>
      <c r="ET2284" s="375"/>
      <c r="EU2284" s="375"/>
      <c r="EV2284" s="375"/>
      <c r="FF2284" s="400"/>
      <c r="FG2284" s="400"/>
      <c r="FH2284" s="400"/>
      <c r="FV2284" s="375"/>
      <c r="FW2284" s="375"/>
      <c r="FX2284" s="375"/>
    </row>
    <row r="2285" spans="1:180" ht="38.25" customHeight="1" x14ac:dyDescent="0.25">
      <c r="A2285" s="152"/>
      <c r="B2285" s="152"/>
      <c r="C2285" s="237" t="s">
        <v>516</v>
      </c>
      <c r="D2285" s="280"/>
      <c r="E2285" s="281"/>
      <c r="F2285" s="281"/>
      <c r="G2285" s="628"/>
      <c r="H2285" s="628"/>
      <c r="I2285" s="281"/>
      <c r="J2285" s="281"/>
      <c r="K2285" s="628"/>
      <c r="L2285" s="628"/>
      <c r="M2285" s="281"/>
      <c r="N2285" s="281"/>
      <c r="O2285" s="628"/>
      <c r="P2285" s="628"/>
      <c r="Q2285" s="281"/>
      <c r="R2285" s="281"/>
      <c r="S2285" s="628"/>
      <c r="T2285" s="628"/>
      <c r="U2285" s="281"/>
      <c r="V2285" s="281"/>
      <c r="W2285" s="628"/>
      <c r="X2285" s="628"/>
      <c r="Y2285" s="281"/>
      <c r="Z2285" s="281"/>
      <c r="AA2285" s="628"/>
      <c r="AB2285" s="628"/>
      <c r="AC2285" s="281"/>
      <c r="AD2285" s="281"/>
      <c r="AE2285" s="60"/>
      <c r="AF2285" s="259"/>
      <c r="AG2285" s="375">
        <f t="shared" si="6138"/>
        <v>27</v>
      </c>
      <c r="AH2285" s="375"/>
      <c r="AI2285" s="375"/>
      <c r="AJ2285" s="388">
        <f t="shared" si="6422"/>
        <v>0</v>
      </c>
      <c r="AK2285" s="379">
        <f t="shared" si="6423"/>
        <v>0</v>
      </c>
      <c r="AL2285" s="380">
        <f t="shared" si="6424"/>
        <v>0</v>
      </c>
      <c r="AM2285" s="292">
        <f t="shared" si="6425"/>
        <v>0</v>
      </c>
      <c r="AN2285" s="388">
        <f t="shared" si="6426"/>
        <v>0</v>
      </c>
      <c r="AO2285" s="379">
        <f t="shared" si="6427"/>
        <v>0</v>
      </c>
      <c r="AP2285" s="380">
        <f t="shared" si="6428"/>
        <v>0</v>
      </c>
      <c r="AQ2285" s="292">
        <f t="shared" si="6429"/>
        <v>0</v>
      </c>
      <c r="AR2285" s="388">
        <f t="shared" si="6430"/>
        <v>0</v>
      </c>
      <c r="AS2285" s="379">
        <f t="shared" si="6431"/>
        <v>0</v>
      </c>
      <c r="AT2285" s="380">
        <f t="shared" si="6432"/>
        <v>0</v>
      </c>
      <c r="AU2285" s="292">
        <f t="shared" si="6433"/>
        <v>0</v>
      </c>
      <c r="AV2285" s="388">
        <f t="shared" si="6434"/>
        <v>0</v>
      </c>
      <c r="AW2285" s="379">
        <f t="shared" si="6435"/>
        <v>0</v>
      </c>
      <c r="AX2285" s="380">
        <f t="shared" si="6436"/>
        <v>0</v>
      </c>
      <c r="AY2285" s="292">
        <f t="shared" si="6437"/>
        <v>0</v>
      </c>
      <c r="AZ2285" s="388">
        <f t="shared" si="6438"/>
        <v>0</v>
      </c>
      <c r="BA2285" s="379">
        <f t="shared" si="6439"/>
        <v>0</v>
      </c>
      <c r="BB2285" s="380">
        <f t="shared" si="6440"/>
        <v>0</v>
      </c>
      <c r="BC2285" s="292">
        <f t="shared" si="6441"/>
        <v>0</v>
      </c>
      <c r="BD2285" s="388">
        <f t="shared" si="6442"/>
        <v>0</v>
      </c>
      <c r="BE2285" s="379">
        <f t="shared" si="6443"/>
        <v>0</v>
      </c>
      <c r="BF2285" s="380">
        <f t="shared" si="6444"/>
        <v>0</v>
      </c>
      <c r="BG2285" s="292">
        <f t="shared" si="6445"/>
        <v>0</v>
      </c>
      <c r="BH2285" s="388">
        <f t="shared" si="6446"/>
        <v>0</v>
      </c>
      <c r="BI2285" s="379">
        <f t="shared" si="6447"/>
        <v>0</v>
      </c>
      <c r="BJ2285" s="380">
        <f t="shared" si="6448"/>
        <v>0</v>
      </c>
      <c r="BK2285" s="292">
        <f t="shared" si="6449"/>
        <v>0</v>
      </c>
      <c r="CD2285" s="303"/>
      <c r="CE2285" s="311"/>
      <c r="CF2285" s="311"/>
      <c r="CG2285" s="311"/>
      <c r="CH2285" s="311"/>
      <c r="CI2285" s="311"/>
      <c r="CJ2285" s="311"/>
      <c r="CK2285" s="311"/>
      <c r="CL2285" s="311"/>
      <c r="CM2285" s="311"/>
      <c r="CN2285" s="311"/>
      <c r="CO2285" s="311"/>
      <c r="CP2285" s="311"/>
      <c r="CQ2285" s="311"/>
      <c r="CR2285" s="311"/>
      <c r="CS2285" s="311"/>
      <c r="CT2285" s="311"/>
      <c r="CU2285" s="311"/>
      <c r="CV2285" s="311"/>
      <c r="CW2285" s="311"/>
      <c r="CX2285" s="311"/>
      <c r="CY2285" s="311"/>
      <c r="CZ2285" s="311"/>
      <c r="DA2285" s="311"/>
      <c r="DB2285" s="311"/>
      <c r="DC2285" s="311"/>
      <c r="DD2285" s="311"/>
      <c r="DE2285" s="311"/>
      <c r="DF2285" s="305"/>
      <c r="DG2285" s="305"/>
      <c r="DH2285" s="305"/>
      <c r="DJ2285" s="612"/>
      <c r="DK2285" s="613"/>
      <c r="DL2285" s="415"/>
      <c r="DM2285" s="416"/>
      <c r="DN2285" s="416"/>
      <c r="DO2285" s="416"/>
      <c r="DP2285" s="416"/>
      <c r="DQ2285" s="416"/>
      <c r="DR2285" s="416"/>
      <c r="DS2285" s="416"/>
      <c r="DT2285" s="416"/>
      <c r="DU2285" s="416"/>
      <c r="DV2285" s="416"/>
      <c r="DW2285" s="416"/>
      <c r="DX2285" s="416"/>
      <c r="DY2285" s="416"/>
      <c r="DZ2285" s="416"/>
      <c r="EA2285" s="416"/>
      <c r="EB2285" s="416"/>
      <c r="EC2285" s="416"/>
      <c r="ED2285" s="416"/>
      <c r="EE2285" s="416"/>
      <c r="EF2285" s="416"/>
      <c r="EG2285" s="416"/>
      <c r="EH2285" s="416"/>
      <c r="EI2285" s="416"/>
      <c r="EJ2285" s="416"/>
      <c r="EK2285" s="416"/>
      <c r="EL2285" s="416"/>
      <c r="EM2285" s="416"/>
      <c r="EN2285" s="416"/>
      <c r="EO2285" s="417"/>
      <c r="ET2285" s="375"/>
      <c r="EU2285" s="375"/>
      <c r="EV2285" s="375"/>
      <c r="FF2285" s="400"/>
      <c r="FG2285" s="400"/>
      <c r="FH2285" s="400"/>
      <c r="FV2285" s="375"/>
      <c r="FW2285" s="375"/>
      <c r="FX2285" s="375"/>
    </row>
    <row r="2286" spans="1:180" ht="38.25" customHeight="1" x14ac:dyDescent="0.25">
      <c r="A2286" s="152"/>
      <c r="B2286" s="152"/>
      <c r="C2286" s="237" t="s">
        <v>517</v>
      </c>
      <c r="D2286" s="280"/>
      <c r="E2286" s="281"/>
      <c r="F2286" s="281"/>
      <c r="G2286" s="628"/>
      <c r="H2286" s="628"/>
      <c r="I2286" s="281"/>
      <c r="J2286" s="281"/>
      <c r="K2286" s="628"/>
      <c r="L2286" s="628"/>
      <c r="M2286" s="281"/>
      <c r="N2286" s="281"/>
      <c r="O2286" s="628"/>
      <c r="P2286" s="628"/>
      <c r="Q2286" s="281"/>
      <c r="R2286" s="281"/>
      <c r="S2286" s="628"/>
      <c r="T2286" s="628"/>
      <c r="U2286" s="281"/>
      <c r="V2286" s="281"/>
      <c r="W2286" s="628"/>
      <c r="X2286" s="628"/>
      <c r="Y2286" s="281"/>
      <c r="Z2286" s="281"/>
      <c r="AA2286" s="628"/>
      <c r="AB2286" s="628"/>
      <c r="AC2286" s="281"/>
      <c r="AD2286" s="281"/>
      <c r="AE2286" s="60"/>
      <c r="AF2286" s="259"/>
      <c r="AG2286" s="375">
        <f t="shared" si="6138"/>
        <v>27</v>
      </c>
      <c r="AH2286" s="375"/>
      <c r="AI2286" s="375"/>
      <c r="AJ2286" s="388">
        <f t="shared" si="6422"/>
        <v>0</v>
      </c>
      <c r="AK2286" s="379">
        <f t="shared" si="6423"/>
        <v>0</v>
      </c>
      <c r="AL2286" s="380">
        <f t="shared" si="6424"/>
        <v>0</v>
      </c>
      <c r="AM2286" s="292">
        <f t="shared" si="6425"/>
        <v>0</v>
      </c>
      <c r="AN2286" s="388">
        <f t="shared" si="6426"/>
        <v>0</v>
      </c>
      <c r="AO2286" s="379">
        <f t="shared" si="6427"/>
        <v>0</v>
      </c>
      <c r="AP2286" s="380">
        <f t="shared" si="6428"/>
        <v>0</v>
      </c>
      <c r="AQ2286" s="292">
        <f t="shared" si="6429"/>
        <v>0</v>
      </c>
      <c r="AR2286" s="388">
        <f t="shared" si="6430"/>
        <v>0</v>
      </c>
      <c r="AS2286" s="379">
        <f t="shared" si="6431"/>
        <v>0</v>
      </c>
      <c r="AT2286" s="380">
        <f t="shared" si="6432"/>
        <v>0</v>
      </c>
      <c r="AU2286" s="292">
        <f t="shared" si="6433"/>
        <v>0</v>
      </c>
      <c r="AV2286" s="388">
        <f t="shared" si="6434"/>
        <v>0</v>
      </c>
      <c r="AW2286" s="379">
        <f t="shared" si="6435"/>
        <v>0</v>
      </c>
      <c r="AX2286" s="380">
        <f t="shared" si="6436"/>
        <v>0</v>
      </c>
      <c r="AY2286" s="292">
        <f t="shared" si="6437"/>
        <v>0</v>
      </c>
      <c r="AZ2286" s="388">
        <f t="shared" si="6438"/>
        <v>0</v>
      </c>
      <c r="BA2286" s="379">
        <f t="shared" si="6439"/>
        <v>0</v>
      </c>
      <c r="BB2286" s="380">
        <f t="shared" si="6440"/>
        <v>0</v>
      </c>
      <c r="BC2286" s="292">
        <f t="shared" si="6441"/>
        <v>0</v>
      </c>
      <c r="BD2286" s="388">
        <f t="shared" si="6442"/>
        <v>0</v>
      </c>
      <c r="BE2286" s="379">
        <f t="shared" si="6443"/>
        <v>0</v>
      </c>
      <c r="BF2286" s="380">
        <f t="shared" si="6444"/>
        <v>0</v>
      </c>
      <c r="BG2286" s="292">
        <f t="shared" si="6445"/>
        <v>0</v>
      </c>
      <c r="BH2286" s="388">
        <f t="shared" si="6446"/>
        <v>0</v>
      </c>
      <c r="BI2286" s="379">
        <f t="shared" si="6447"/>
        <v>0</v>
      </c>
      <c r="BJ2286" s="380">
        <f t="shared" si="6448"/>
        <v>0</v>
      </c>
      <c r="BK2286" s="292">
        <f t="shared" si="6449"/>
        <v>0</v>
      </c>
      <c r="CD2286" s="303"/>
      <c r="CE2286" s="311"/>
      <c r="CF2286" s="311"/>
      <c r="CG2286" s="311"/>
      <c r="CH2286" s="311"/>
      <c r="CI2286" s="311"/>
      <c r="CJ2286" s="311"/>
      <c r="CK2286" s="311"/>
      <c r="CL2286" s="311"/>
      <c r="CM2286" s="311"/>
      <c r="CN2286" s="311"/>
      <c r="CO2286" s="311"/>
      <c r="CP2286" s="311"/>
      <c r="CQ2286" s="311"/>
      <c r="CR2286" s="311"/>
      <c r="CS2286" s="311"/>
      <c r="CT2286" s="311"/>
      <c r="CU2286" s="311"/>
      <c r="CV2286" s="311"/>
      <c r="CW2286" s="311"/>
      <c r="CX2286" s="311"/>
      <c r="CY2286" s="311"/>
      <c r="CZ2286" s="311"/>
      <c r="DA2286" s="311"/>
      <c r="DB2286" s="311"/>
      <c r="DC2286" s="311"/>
      <c r="DD2286" s="311"/>
      <c r="DE2286" s="311"/>
      <c r="DF2286" s="305"/>
      <c r="DG2286" s="305"/>
      <c r="DH2286" s="305"/>
      <c r="DJ2286" s="612"/>
      <c r="DK2286" s="613"/>
      <c r="DL2286" s="415"/>
      <c r="DM2286" s="416"/>
      <c r="DN2286" s="416"/>
      <c r="DO2286" s="416"/>
      <c r="DP2286" s="416"/>
      <c r="DQ2286" s="416"/>
      <c r="DR2286" s="416"/>
      <c r="DS2286" s="416"/>
      <c r="DT2286" s="416"/>
      <c r="DU2286" s="416"/>
      <c r="DV2286" s="416"/>
      <c r="DW2286" s="416"/>
      <c r="DX2286" s="416"/>
      <c r="DY2286" s="416"/>
      <c r="DZ2286" s="416"/>
      <c r="EA2286" s="416"/>
      <c r="EB2286" s="416"/>
      <c r="EC2286" s="416"/>
      <c r="ED2286" s="416"/>
      <c r="EE2286" s="416"/>
      <c r="EF2286" s="416"/>
      <c r="EG2286" s="416"/>
      <c r="EH2286" s="416"/>
      <c r="EI2286" s="416"/>
      <c r="EJ2286" s="416"/>
      <c r="EK2286" s="416"/>
      <c r="EL2286" s="416"/>
      <c r="EM2286" s="416"/>
      <c r="EN2286" s="416"/>
      <c r="EO2286" s="417"/>
      <c r="ET2286" s="375"/>
      <c r="EU2286" s="375"/>
      <c r="EV2286" s="375"/>
      <c r="FF2286" s="400"/>
      <c r="FG2286" s="400"/>
      <c r="FH2286" s="400"/>
      <c r="FV2286" s="375"/>
      <c r="FW2286" s="375"/>
      <c r="FX2286" s="375"/>
    </row>
    <row r="2287" spans="1:180" ht="38.25" customHeight="1" x14ac:dyDescent="0.25">
      <c r="A2287" s="152"/>
      <c r="B2287" s="152"/>
      <c r="C2287" s="237" t="s">
        <v>518</v>
      </c>
      <c r="D2287" s="280"/>
      <c r="E2287" s="281"/>
      <c r="F2287" s="281"/>
      <c r="G2287" s="628"/>
      <c r="H2287" s="628"/>
      <c r="I2287" s="281"/>
      <c r="J2287" s="281"/>
      <c r="K2287" s="628"/>
      <c r="L2287" s="628"/>
      <c r="M2287" s="281"/>
      <c r="N2287" s="281"/>
      <c r="O2287" s="628"/>
      <c r="P2287" s="628"/>
      <c r="Q2287" s="281"/>
      <c r="R2287" s="281"/>
      <c r="S2287" s="628"/>
      <c r="T2287" s="628"/>
      <c r="U2287" s="281"/>
      <c r="V2287" s="281"/>
      <c r="W2287" s="628"/>
      <c r="X2287" s="628"/>
      <c r="Y2287" s="281"/>
      <c r="Z2287" s="281"/>
      <c r="AA2287" s="628"/>
      <c r="AB2287" s="628"/>
      <c r="AC2287" s="281"/>
      <c r="AD2287" s="281"/>
      <c r="AE2287" s="60"/>
      <c r="AF2287" s="259"/>
      <c r="AG2287" s="375">
        <f t="shared" si="6138"/>
        <v>27</v>
      </c>
      <c r="AH2287" s="375"/>
      <c r="AI2287" s="375"/>
      <c r="AJ2287" s="388">
        <f t="shared" si="6422"/>
        <v>0</v>
      </c>
      <c r="AK2287" s="379">
        <f t="shared" si="6423"/>
        <v>0</v>
      </c>
      <c r="AL2287" s="380">
        <f t="shared" si="6424"/>
        <v>0</v>
      </c>
      <c r="AM2287" s="292">
        <f t="shared" si="6425"/>
        <v>0</v>
      </c>
      <c r="AN2287" s="388">
        <f t="shared" si="6426"/>
        <v>0</v>
      </c>
      <c r="AO2287" s="379">
        <f t="shared" si="6427"/>
        <v>0</v>
      </c>
      <c r="AP2287" s="380">
        <f t="shared" si="6428"/>
        <v>0</v>
      </c>
      <c r="AQ2287" s="292">
        <f t="shared" si="6429"/>
        <v>0</v>
      </c>
      <c r="AR2287" s="388">
        <f t="shared" si="6430"/>
        <v>0</v>
      </c>
      <c r="AS2287" s="379">
        <f t="shared" si="6431"/>
        <v>0</v>
      </c>
      <c r="AT2287" s="380">
        <f t="shared" si="6432"/>
        <v>0</v>
      </c>
      <c r="AU2287" s="292">
        <f t="shared" si="6433"/>
        <v>0</v>
      </c>
      <c r="AV2287" s="388">
        <f t="shared" si="6434"/>
        <v>0</v>
      </c>
      <c r="AW2287" s="379">
        <f t="shared" si="6435"/>
        <v>0</v>
      </c>
      <c r="AX2287" s="380">
        <f t="shared" si="6436"/>
        <v>0</v>
      </c>
      <c r="AY2287" s="292">
        <f t="shared" si="6437"/>
        <v>0</v>
      </c>
      <c r="AZ2287" s="388">
        <f t="shared" si="6438"/>
        <v>0</v>
      </c>
      <c r="BA2287" s="379">
        <f t="shared" si="6439"/>
        <v>0</v>
      </c>
      <c r="BB2287" s="380">
        <f t="shared" si="6440"/>
        <v>0</v>
      </c>
      <c r="BC2287" s="292">
        <f t="shared" si="6441"/>
        <v>0</v>
      </c>
      <c r="BD2287" s="388">
        <f t="shared" si="6442"/>
        <v>0</v>
      </c>
      <c r="BE2287" s="379">
        <f t="shared" si="6443"/>
        <v>0</v>
      </c>
      <c r="BF2287" s="380">
        <f t="shared" si="6444"/>
        <v>0</v>
      </c>
      <c r="BG2287" s="292">
        <f t="shared" si="6445"/>
        <v>0</v>
      </c>
      <c r="BH2287" s="388">
        <f t="shared" si="6446"/>
        <v>0</v>
      </c>
      <c r="BI2287" s="379">
        <f t="shared" si="6447"/>
        <v>0</v>
      </c>
      <c r="BJ2287" s="380">
        <f t="shared" si="6448"/>
        <v>0</v>
      </c>
      <c r="BK2287" s="292">
        <f t="shared" si="6449"/>
        <v>0</v>
      </c>
      <c r="CD2287" s="303"/>
      <c r="CE2287" s="307"/>
      <c r="CF2287" s="307"/>
      <c r="CG2287" s="307"/>
      <c r="CH2287" s="307"/>
      <c r="CI2287" s="307"/>
      <c r="CJ2287" s="307"/>
      <c r="CK2287" s="307"/>
      <c r="CL2287" s="307"/>
      <c r="CM2287" s="307"/>
      <c r="CN2287" s="307"/>
      <c r="CO2287" s="307"/>
      <c r="CP2287" s="307"/>
      <c r="CQ2287" s="307"/>
      <c r="CR2287" s="307"/>
      <c r="CS2287" s="307"/>
      <c r="CT2287" s="307"/>
      <c r="CU2287" s="307"/>
      <c r="CV2287" s="307"/>
      <c r="CW2287" s="307"/>
      <c r="CX2287" s="307"/>
      <c r="CY2287" s="307"/>
      <c r="CZ2287" s="307"/>
      <c r="DA2287" s="307"/>
      <c r="DB2287" s="307"/>
      <c r="DC2287" s="307"/>
      <c r="DD2287" s="307"/>
      <c r="DE2287" s="307"/>
      <c r="DF2287" s="307"/>
      <c r="DG2287" s="307"/>
      <c r="DH2287" s="307"/>
      <c r="DJ2287" s="612"/>
      <c r="DK2287" s="613"/>
      <c r="DL2287" s="415"/>
      <c r="DM2287" s="416"/>
      <c r="DN2287" s="416"/>
      <c r="DO2287" s="416"/>
      <c r="DP2287" s="416"/>
      <c r="DQ2287" s="416"/>
      <c r="DR2287" s="416"/>
      <c r="DS2287" s="416"/>
      <c r="DT2287" s="416"/>
      <c r="DU2287" s="416"/>
      <c r="DV2287" s="416"/>
      <c r="DW2287" s="416"/>
      <c r="DX2287" s="416"/>
      <c r="DY2287" s="416"/>
      <c r="DZ2287" s="416"/>
      <c r="EA2287" s="416"/>
      <c r="EB2287" s="416"/>
      <c r="EC2287" s="416"/>
      <c r="ED2287" s="416"/>
      <c r="EE2287" s="416"/>
      <c r="EF2287" s="416"/>
      <c r="EG2287" s="416"/>
      <c r="EH2287" s="416"/>
      <c r="EI2287" s="416"/>
      <c r="EJ2287" s="416"/>
      <c r="EK2287" s="416"/>
      <c r="EL2287" s="416"/>
      <c r="EM2287" s="416"/>
      <c r="EN2287" s="416"/>
      <c r="EO2287" s="417"/>
      <c r="ET2287" s="375"/>
      <c r="EU2287" s="375"/>
      <c r="EV2287" s="375"/>
      <c r="FF2287" s="400"/>
      <c r="FG2287" s="400"/>
      <c r="FH2287" s="400"/>
      <c r="FV2287" s="375"/>
      <c r="FW2287" s="375"/>
      <c r="FX2287" s="375"/>
    </row>
    <row r="2288" spans="1:180" ht="38.25" customHeight="1" x14ac:dyDescent="0.25">
      <c r="A2288" s="152"/>
      <c r="B2288" s="152"/>
      <c r="C2288" s="237" t="s">
        <v>519</v>
      </c>
      <c r="D2288" s="280"/>
      <c r="E2288" s="281"/>
      <c r="F2288" s="281"/>
      <c r="G2288" s="628"/>
      <c r="H2288" s="628"/>
      <c r="I2288" s="281"/>
      <c r="J2288" s="281"/>
      <c r="K2288" s="628"/>
      <c r="L2288" s="628"/>
      <c r="M2288" s="281"/>
      <c r="N2288" s="281"/>
      <c r="O2288" s="628"/>
      <c r="P2288" s="628"/>
      <c r="Q2288" s="281"/>
      <c r="R2288" s="281"/>
      <c r="S2288" s="628"/>
      <c r="T2288" s="628"/>
      <c r="U2288" s="281"/>
      <c r="V2288" s="281"/>
      <c r="W2288" s="628"/>
      <c r="X2288" s="628"/>
      <c r="Y2288" s="281"/>
      <c r="Z2288" s="281"/>
      <c r="AA2288" s="628"/>
      <c r="AB2288" s="628"/>
      <c r="AC2288" s="281"/>
      <c r="AD2288" s="281"/>
      <c r="AE2288" s="60"/>
      <c r="AF2288" s="259"/>
      <c r="AG2288" s="375">
        <f t="shared" si="6138"/>
        <v>27</v>
      </c>
      <c r="AH2288" s="375"/>
      <c r="AI2288" s="375"/>
      <c r="AJ2288" s="388">
        <f t="shared" si="6422"/>
        <v>0</v>
      </c>
      <c r="AK2288" s="379">
        <f t="shared" si="6423"/>
        <v>0</v>
      </c>
      <c r="AL2288" s="380">
        <f t="shared" si="6424"/>
        <v>0</v>
      </c>
      <c r="AM2288" s="292">
        <f t="shared" si="6425"/>
        <v>0</v>
      </c>
      <c r="AN2288" s="388">
        <f t="shared" si="6426"/>
        <v>0</v>
      </c>
      <c r="AO2288" s="379">
        <f t="shared" si="6427"/>
        <v>0</v>
      </c>
      <c r="AP2288" s="380">
        <f t="shared" si="6428"/>
        <v>0</v>
      </c>
      <c r="AQ2288" s="292">
        <f t="shared" si="6429"/>
        <v>0</v>
      </c>
      <c r="AR2288" s="388">
        <f t="shared" si="6430"/>
        <v>0</v>
      </c>
      <c r="AS2288" s="379">
        <f t="shared" si="6431"/>
        <v>0</v>
      </c>
      <c r="AT2288" s="380">
        <f t="shared" si="6432"/>
        <v>0</v>
      </c>
      <c r="AU2288" s="292">
        <f t="shared" si="6433"/>
        <v>0</v>
      </c>
      <c r="AV2288" s="388">
        <f t="shared" si="6434"/>
        <v>0</v>
      </c>
      <c r="AW2288" s="379">
        <f t="shared" si="6435"/>
        <v>0</v>
      </c>
      <c r="AX2288" s="380">
        <f t="shared" si="6436"/>
        <v>0</v>
      </c>
      <c r="AY2288" s="292">
        <f t="shared" si="6437"/>
        <v>0</v>
      </c>
      <c r="AZ2288" s="388">
        <f t="shared" si="6438"/>
        <v>0</v>
      </c>
      <c r="BA2288" s="379">
        <f t="shared" si="6439"/>
        <v>0</v>
      </c>
      <c r="BB2288" s="380">
        <f t="shared" si="6440"/>
        <v>0</v>
      </c>
      <c r="BC2288" s="292">
        <f t="shared" si="6441"/>
        <v>0</v>
      </c>
      <c r="BD2288" s="388">
        <f t="shared" si="6442"/>
        <v>0</v>
      </c>
      <c r="BE2288" s="379">
        <f t="shared" si="6443"/>
        <v>0</v>
      </c>
      <c r="BF2288" s="380">
        <f t="shared" si="6444"/>
        <v>0</v>
      </c>
      <c r="BG2288" s="292">
        <f t="shared" si="6445"/>
        <v>0</v>
      </c>
      <c r="BH2288" s="388">
        <f t="shared" si="6446"/>
        <v>0</v>
      </c>
      <c r="BI2288" s="379">
        <f t="shared" si="6447"/>
        <v>0</v>
      </c>
      <c r="BJ2288" s="380">
        <f t="shared" si="6448"/>
        <v>0</v>
      </c>
      <c r="BK2288" s="292">
        <f t="shared" si="6449"/>
        <v>0</v>
      </c>
      <c r="CD2288" s="303"/>
      <c r="CE2288" s="311"/>
      <c r="CF2288" s="311"/>
      <c r="CG2288" s="311"/>
      <c r="CH2288" s="311"/>
      <c r="CI2288" s="311"/>
      <c r="CJ2288" s="311"/>
      <c r="CK2288" s="311"/>
      <c r="CL2288" s="311"/>
      <c r="CM2288" s="311"/>
      <c r="CN2288" s="311"/>
      <c r="CO2288" s="311"/>
      <c r="CP2288" s="311"/>
      <c r="CQ2288" s="311"/>
      <c r="CR2288" s="311"/>
      <c r="CS2288" s="311"/>
      <c r="CT2288" s="311"/>
      <c r="CU2288" s="311"/>
      <c r="CV2288" s="311"/>
      <c r="CW2288" s="311"/>
      <c r="CX2288" s="311"/>
      <c r="CY2288" s="311"/>
      <c r="CZ2288" s="311"/>
      <c r="DA2288" s="311"/>
      <c r="DB2288" s="311"/>
      <c r="DC2288" s="311"/>
      <c r="DD2288" s="311"/>
      <c r="DE2288" s="311"/>
      <c r="DF2288" s="305"/>
      <c r="DG2288" s="305"/>
      <c r="DH2288" s="305"/>
      <c r="DJ2288" s="612"/>
      <c r="DK2288" s="613"/>
      <c r="DL2288" s="415"/>
      <c r="DM2288" s="416"/>
      <c r="DN2288" s="416"/>
      <c r="DO2288" s="416"/>
      <c r="DP2288" s="416"/>
      <c r="DQ2288" s="416"/>
      <c r="DR2288" s="416"/>
      <c r="DS2288" s="416"/>
      <c r="DT2288" s="416"/>
      <c r="DU2288" s="416"/>
      <c r="DV2288" s="416"/>
      <c r="DW2288" s="416"/>
      <c r="DX2288" s="416"/>
      <c r="DY2288" s="416"/>
      <c r="DZ2288" s="416"/>
      <c r="EA2288" s="416"/>
      <c r="EB2288" s="416"/>
      <c r="EC2288" s="416"/>
      <c r="ED2288" s="416"/>
      <c r="EE2288" s="416"/>
      <c r="EF2288" s="416"/>
      <c r="EG2288" s="416"/>
      <c r="EH2288" s="416"/>
      <c r="EI2288" s="416"/>
      <c r="EJ2288" s="416"/>
      <c r="EK2288" s="416"/>
      <c r="EL2288" s="416"/>
      <c r="EM2288" s="416"/>
      <c r="EN2288" s="416"/>
      <c r="EO2288" s="417"/>
      <c r="ET2288" s="375"/>
      <c r="EU2288" s="375"/>
      <c r="EV2288" s="375"/>
      <c r="FF2288" s="400"/>
      <c r="FG2288" s="400"/>
      <c r="FH2288" s="400"/>
      <c r="FV2288" s="375"/>
      <c r="FW2288" s="375"/>
      <c r="FX2288" s="375"/>
    </row>
    <row r="2289" spans="1:180" ht="38.25" customHeight="1" x14ac:dyDescent="0.25">
      <c r="A2289" s="152"/>
      <c r="B2289" s="152"/>
      <c r="C2289" s="237" t="s">
        <v>520</v>
      </c>
      <c r="D2289" s="280"/>
      <c r="E2289" s="281"/>
      <c r="F2289" s="281"/>
      <c r="G2289" s="628"/>
      <c r="H2289" s="628"/>
      <c r="I2289" s="281"/>
      <c r="J2289" s="281"/>
      <c r="K2289" s="628"/>
      <c r="L2289" s="628"/>
      <c r="M2289" s="281"/>
      <c r="N2289" s="281"/>
      <c r="O2289" s="628"/>
      <c r="P2289" s="628"/>
      <c r="Q2289" s="281"/>
      <c r="R2289" s="281"/>
      <c r="S2289" s="628"/>
      <c r="T2289" s="628"/>
      <c r="U2289" s="281"/>
      <c r="V2289" s="281"/>
      <c r="W2289" s="628"/>
      <c r="X2289" s="628"/>
      <c r="Y2289" s="281"/>
      <c r="Z2289" s="281"/>
      <c r="AA2289" s="628"/>
      <c r="AB2289" s="628"/>
      <c r="AC2289" s="281"/>
      <c r="AD2289" s="281"/>
      <c r="AE2289" s="60"/>
      <c r="AF2289" s="259"/>
      <c r="AG2289" s="375">
        <f t="shared" si="6138"/>
        <v>27</v>
      </c>
      <c r="AH2289" s="375"/>
      <c r="AI2289" s="375"/>
      <c r="AJ2289" s="388">
        <f t="shared" si="6422"/>
        <v>0</v>
      </c>
      <c r="AK2289" s="379">
        <f t="shared" si="6423"/>
        <v>0</v>
      </c>
      <c r="AL2289" s="380">
        <f t="shared" si="6424"/>
        <v>0</v>
      </c>
      <c r="AM2289" s="292">
        <f t="shared" si="6425"/>
        <v>0</v>
      </c>
      <c r="AN2289" s="388">
        <f t="shared" si="6426"/>
        <v>0</v>
      </c>
      <c r="AO2289" s="379">
        <f t="shared" si="6427"/>
        <v>0</v>
      </c>
      <c r="AP2289" s="380">
        <f t="shared" si="6428"/>
        <v>0</v>
      </c>
      <c r="AQ2289" s="292">
        <f t="shared" si="6429"/>
        <v>0</v>
      </c>
      <c r="AR2289" s="388">
        <f t="shared" si="6430"/>
        <v>0</v>
      </c>
      <c r="AS2289" s="379">
        <f t="shared" si="6431"/>
        <v>0</v>
      </c>
      <c r="AT2289" s="380">
        <f t="shared" si="6432"/>
        <v>0</v>
      </c>
      <c r="AU2289" s="292">
        <f t="shared" si="6433"/>
        <v>0</v>
      </c>
      <c r="AV2289" s="388">
        <f t="shared" si="6434"/>
        <v>0</v>
      </c>
      <c r="AW2289" s="379">
        <f t="shared" si="6435"/>
        <v>0</v>
      </c>
      <c r="AX2289" s="380">
        <f t="shared" si="6436"/>
        <v>0</v>
      </c>
      <c r="AY2289" s="292">
        <f t="shared" si="6437"/>
        <v>0</v>
      </c>
      <c r="AZ2289" s="388">
        <f t="shared" si="6438"/>
        <v>0</v>
      </c>
      <c r="BA2289" s="379">
        <f t="shared" si="6439"/>
        <v>0</v>
      </c>
      <c r="BB2289" s="380">
        <f t="shared" si="6440"/>
        <v>0</v>
      </c>
      <c r="BC2289" s="292">
        <f t="shared" si="6441"/>
        <v>0</v>
      </c>
      <c r="BD2289" s="388">
        <f t="shared" si="6442"/>
        <v>0</v>
      </c>
      <c r="BE2289" s="379">
        <f t="shared" si="6443"/>
        <v>0</v>
      </c>
      <c r="BF2289" s="380">
        <f t="shared" si="6444"/>
        <v>0</v>
      </c>
      <c r="BG2289" s="292">
        <f t="shared" si="6445"/>
        <v>0</v>
      </c>
      <c r="BH2289" s="388">
        <f t="shared" si="6446"/>
        <v>0</v>
      </c>
      <c r="BI2289" s="379">
        <f t="shared" si="6447"/>
        <v>0</v>
      </c>
      <c r="BJ2289" s="380">
        <f t="shared" si="6448"/>
        <v>0</v>
      </c>
      <c r="BK2289" s="292">
        <f t="shared" si="6449"/>
        <v>0</v>
      </c>
      <c r="CD2289" s="303"/>
      <c r="CE2289" s="311"/>
      <c r="CF2289" s="311"/>
      <c r="CG2289" s="311"/>
      <c r="CH2289" s="311"/>
      <c r="CI2289" s="311"/>
      <c r="CJ2289" s="311"/>
      <c r="CK2289" s="311"/>
      <c r="CL2289" s="311"/>
      <c r="CM2289" s="311"/>
      <c r="CN2289" s="311"/>
      <c r="CO2289" s="311"/>
      <c r="CP2289" s="311"/>
      <c r="CQ2289" s="311"/>
      <c r="CR2289" s="311"/>
      <c r="CS2289" s="311"/>
      <c r="CT2289" s="311"/>
      <c r="CU2289" s="311"/>
      <c r="CV2289" s="311"/>
      <c r="CW2289" s="311"/>
      <c r="CX2289" s="311"/>
      <c r="CY2289" s="311"/>
      <c r="CZ2289" s="311"/>
      <c r="DA2289" s="311"/>
      <c r="DB2289" s="311"/>
      <c r="DC2289" s="311"/>
      <c r="DD2289" s="311"/>
      <c r="DE2289" s="311"/>
      <c r="DF2289" s="305"/>
      <c r="DG2289" s="305"/>
      <c r="DH2289" s="305"/>
      <c r="DJ2289" s="612"/>
      <c r="DK2289" s="613"/>
      <c r="DL2289" s="415"/>
      <c r="DM2289" s="416"/>
      <c r="DN2289" s="416"/>
      <c r="DO2289" s="416"/>
      <c r="DP2289" s="416"/>
      <c r="DQ2289" s="416"/>
      <c r="DR2289" s="416"/>
      <c r="DS2289" s="416"/>
      <c r="DT2289" s="416"/>
      <c r="DU2289" s="416"/>
      <c r="DV2289" s="416"/>
      <c r="DW2289" s="416"/>
      <c r="DX2289" s="416"/>
      <c r="DY2289" s="416"/>
      <c r="DZ2289" s="416"/>
      <c r="EA2289" s="416"/>
      <c r="EB2289" s="416"/>
      <c r="EC2289" s="416"/>
      <c r="ED2289" s="416"/>
      <c r="EE2289" s="416"/>
      <c r="EF2289" s="416"/>
      <c r="EG2289" s="416"/>
      <c r="EH2289" s="416"/>
      <c r="EI2289" s="416"/>
      <c r="EJ2289" s="416"/>
      <c r="EK2289" s="416"/>
      <c r="EL2289" s="416"/>
      <c r="EM2289" s="416"/>
      <c r="EN2289" s="416"/>
      <c r="EO2289" s="417"/>
      <c r="ET2289" s="375"/>
      <c r="EU2289" s="375"/>
      <c r="EV2289" s="375"/>
      <c r="FF2289" s="400"/>
      <c r="FG2289" s="400"/>
      <c r="FH2289" s="400"/>
      <c r="FV2289" s="375"/>
      <c r="FW2289" s="375"/>
      <c r="FX2289" s="375"/>
    </row>
    <row r="2290" spans="1:180" ht="38.25" customHeight="1" x14ac:dyDescent="0.25">
      <c r="A2290" s="182"/>
      <c r="B2290" s="182"/>
      <c r="C2290" s="236" t="s">
        <v>522</v>
      </c>
      <c r="D2290" s="280"/>
      <c r="E2290" s="281"/>
      <c r="F2290" s="281"/>
      <c r="G2290" s="628"/>
      <c r="H2290" s="628"/>
      <c r="I2290" s="281"/>
      <c r="J2290" s="281"/>
      <c r="K2290" s="628"/>
      <c r="L2290" s="628"/>
      <c r="M2290" s="281"/>
      <c r="N2290" s="281"/>
      <c r="O2290" s="628"/>
      <c r="P2290" s="628"/>
      <c r="Q2290" s="281"/>
      <c r="R2290" s="281"/>
      <c r="S2290" s="628"/>
      <c r="T2290" s="628"/>
      <c r="U2290" s="281"/>
      <c r="V2290" s="281"/>
      <c r="W2290" s="628"/>
      <c r="X2290" s="628"/>
      <c r="Y2290" s="281"/>
      <c r="Z2290" s="281"/>
      <c r="AA2290" s="628"/>
      <c r="AB2290" s="628"/>
      <c r="AC2290" s="281"/>
      <c r="AD2290" s="281"/>
      <c r="AE2290" s="60"/>
      <c r="AF2290" s="259"/>
      <c r="AG2290" s="375">
        <f t="shared" si="6138"/>
        <v>27</v>
      </c>
      <c r="AH2290" s="375"/>
      <c r="AI2290" s="375"/>
      <c r="AJ2290" s="388">
        <f t="shared" si="6422"/>
        <v>0</v>
      </c>
      <c r="AK2290" s="379">
        <f t="shared" si="6423"/>
        <v>0</v>
      </c>
      <c r="AL2290" s="380">
        <f t="shared" si="6424"/>
        <v>0</v>
      </c>
      <c r="AM2290" s="292">
        <f t="shared" si="6425"/>
        <v>0</v>
      </c>
      <c r="AN2290" s="388">
        <f t="shared" si="6426"/>
        <v>0</v>
      </c>
      <c r="AO2290" s="379">
        <f t="shared" si="6427"/>
        <v>0</v>
      </c>
      <c r="AP2290" s="380">
        <f t="shared" si="6428"/>
        <v>0</v>
      </c>
      <c r="AQ2290" s="292">
        <f t="shared" si="6429"/>
        <v>0</v>
      </c>
      <c r="AR2290" s="388">
        <f t="shared" si="6430"/>
        <v>0</v>
      </c>
      <c r="AS2290" s="379">
        <f t="shared" si="6431"/>
        <v>0</v>
      </c>
      <c r="AT2290" s="380">
        <f t="shared" si="6432"/>
        <v>0</v>
      </c>
      <c r="AU2290" s="292">
        <f t="shared" si="6433"/>
        <v>0</v>
      </c>
      <c r="AV2290" s="388">
        <f t="shared" si="6434"/>
        <v>0</v>
      </c>
      <c r="AW2290" s="379">
        <f t="shared" si="6435"/>
        <v>0</v>
      </c>
      <c r="AX2290" s="380">
        <f t="shared" si="6436"/>
        <v>0</v>
      </c>
      <c r="AY2290" s="292">
        <f t="shared" si="6437"/>
        <v>0</v>
      </c>
      <c r="AZ2290" s="388">
        <f t="shared" si="6438"/>
        <v>0</v>
      </c>
      <c r="BA2290" s="379">
        <f t="shared" si="6439"/>
        <v>0</v>
      </c>
      <c r="BB2290" s="380">
        <f t="shared" si="6440"/>
        <v>0</v>
      </c>
      <c r="BC2290" s="292">
        <f t="shared" si="6441"/>
        <v>0</v>
      </c>
      <c r="BD2290" s="388">
        <f t="shared" si="6442"/>
        <v>0</v>
      </c>
      <c r="BE2290" s="379">
        <f t="shared" si="6443"/>
        <v>0</v>
      </c>
      <c r="BF2290" s="380">
        <f t="shared" si="6444"/>
        <v>0</v>
      </c>
      <c r="BG2290" s="292">
        <f t="shared" si="6445"/>
        <v>0</v>
      </c>
      <c r="BH2290" s="388">
        <f t="shared" si="6446"/>
        <v>0</v>
      </c>
      <c r="BI2290" s="379">
        <f t="shared" si="6447"/>
        <v>0</v>
      </c>
      <c r="BJ2290" s="380">
        <f t="shared" si="6448"/>
        <v>0</v>
      </c>
      <c r="BK2290" s="292">
        <f t="shared" si="6449"/>
        <v>0</v>
      </c>
      <c r="CD2290" s="299" t="s">
        <v>60</v>
      </c>
      <c r="CE2290" s="423">
        <f t="shared" ref="CE2290" si="6594">IF(D2290="",0,D2290)</f>
        <v>0</v>
      </c>
      <c r="CF2290" s="423">
        <f t="shared" ref="CF2290" si="6595">IF(E2290="",0,E2290)</f>
        <v>0</v>
      </c>
      <c r="CG2290" s="423">
        <f t="shared" ref="CG2290" si="6596">IF(F2290="",0,F2290)</f>
        <v>0</v>
      </c>
      <c r="CH2290" s="423">
        <f t="shared" ref="CH2290" si="6597">IF(G2290="",0,G2290)</f>
        <v>0</v>
      </c>
      <c r="CI2290" s="423">
        <f t="shared" ref="CI2290" si="6598">IF(H2290="",0,H2290)</f>
        <v>0</v>
      </c>
      <c r="CJ2290" s="423">
        <f t="shared" ref="CJ2290" si="6599">IF(I2290="",0,I2290)</f>
        <v>0</v>
      </c>
      <c r="CK2290" s="423">
        <f t="shared" ref="CK2290" si="6600">IF(J2290="",0,J2290)</f>
        <v>0</v>
      </c>
      <c r="CL2290" s="423">
        <f t="shared" ref="CL2290" si="6601">IF(K2290="",0,K2290)</f>
        <v>0</v>
      </c>
      <c r="CM2290" s="423">
        <f t="shared" ref="CM2290" si="6602">IF(L2290="",0,L2290)</f>
        <v>0</v>
      </c>
      <c r="CN2290" s="423">
        <f t="shared" ref="CN2290" si="6603">IF(M2290="",0,M2290)</f>
        <v>0</v>
      </c>
      <c r="CO2290" s="423">
        <f t="shared" ref="CO2290" si="6604">IF(N2290="",0,N2290)</f>
        <v>0</v>
      </c>
      <c r="CP2290" s="423">
        <f t="shared" ref="CP2290" si="6605">IF(O2290="",0,O2290)</f>
        <v>0</v>
      </c>
      <c r="CQ2290" s="423">
        <f t="shared" ref="CQ2290" si="6606">IF(P2290="",0,P2290)</f>
        <v>0</v>
      </c>
      <c r="CR2290" s="423">
        <f t="shared" ref="CR2290" si="6607">IF(Q2290="",0,Q2290)</f>
        <v>0</v>
      </c>
      <c r="CS2290" s="423">
        <f t="shared" ref="CS2290" si="6608">IF(R2290="",0,R2290)</f>
        <v>0</v>
      </c>
      <c r="CT2290" s="423">
        <f t="shared" ref="CT2290" si="6609">IF(S2290="",0,S2290)</f>
        <v>0</v>
      </c>
      <c r="CU2290" s="423">
        <f t="shared" ref="CU2290" si="6610">IF(T2290="",0,T2290)</f>
        <v>0</v>
      </c>
      <c r="CV2290" s="423">
        <f t="shared" ref="CV2290" si="6611">IF(U2290="",0,U2290)</f>
        <v>0</v>
      </c>
      <c r="CW2290" s="423">
        <f t="shared" ref="CW2290" si="6612">IF(V2290="",0,V2290)</f>
        <v>0</v>
      </c>
      <c r="CX2290" s="423">
        <f t="shared" ref="CX2290" si="6613">IF(W2290="",0,W2290)</f>
        <v>0</v>
      </c>
      <c r="CY2290" s="423">
        <f t="shared" ref="CY2290" si="6614">IF(X2290="",0,X2290)</f>
        <v>0</v>
      </c>
      <c r="CZ2290" s="423">
        <f t="shared" ref="CZ2290" si="6615">IF(Y2290="",0,Y2290)</f>
        <v>0</v>
      </c>
      <c r="DA2290" s="423">
        <f t="shared" ref="DA2290" si="6616">IF(Z2290="",0,Z2290)</f>
        <v>0</v>
      </c>
      <c r="DB2290" s="423">
        <f t="shared" ref="DB2290" si="6617">IF(AA2290="",0,AA2290)</f>
        <v>0</v>
      </c>
      <c r="DC2290" s="423">
        <f t="shared" ref="DC2290" si="6618">IF(AB2290="",0,AB2290)</f>
        <v>0</v>
      </c>
      <c r="DD2290" s="423">
        <f t="shared" ref="DD2290" si="6619">IF(AC2290="",0,AC2290)</f>
        <v>0</v>
      </c>
      <c r="DE2290" s="423">
        <f t="shared" ref="DE2290" si="6620">IF(AD2290="",0,AD2290)</f>
        <v>0</v>
      </c>
      <c r="DF2290" s="300"/>
      <c r="DG2290" s="300"/>
      <c r="DH2290" s="300"/>
      <c r="DJ2290" s="610"/>
      <c r="DK2290" s="611"/>
      <c r="DL2290" s="415"/>
      <c r="DM2290" s="416"/>
      <c r="DN2290" s="416"/>
      <c r="DO2290" s="416"/>
      <c r="DP2290" s="416"/>
      <c r="DQ2290" s="416"/>
      <c r="DR2290" s="416"/>
      <c r="DS2290" s="416"/>
      <c r="DT2290" s="416"/>
      <c r="DU2290" s="416"/>
      <c r="DV2290" s="416"/>
      <c r="DW2290" s="416"/>
      <c r="DX2290" s="416"/>
      <c r="DY2290" s="416"/>
      <c r="DZ2290" s="416"/>
      <c r="EA2290" s="416"/>
      <c r="EB2290" s="416"/>
      <c r="EC2290" s="416"/>
      <c r="ED2290" s="416"/>
      <c r="EE2290" s="416"/>
      <c r="EF2290" s="416"/>
      <c r="EG2290" s="416"/>
      <c r="EH2290" s="416"/>
      <c r="EI2290" s="416"/>
      <c r="EJ2290" s="416"/>
      <c r="EK2290" s="416"/>
      <c r="EL2290" s="416"/>
      <c r="EM2290" s="416"/>
      <c r="EN2290" s="416"/>
      <c r="EO2290" s="417"/>
      <c r="ET2290" s="375"/>
      <c r="EU2290" s="375"/>
      <c r="EV2290" s="375"/>
      <c r="FF2290" s="400"/>
      <c r="FG2290" s="400"/>
      <c r="FH2290" s="400"/>
      <c r="FV2290" s="375"/>
      <c r="FW2290" s="375"/>
      <c r="FX2290" s="375"/>
    </row>
    <row r="2291" spans="1:180" ht="38.25" customHeight="1" x14ac:dyDescent="0.25">
      <c r="A2291" s="152"/>
      <c r="B2291" s="152"/>
      <c r="C2291" s="237" t="s">
        <v>526</v>
      </c>
      <c r="D2291" s="280"/>
      <c r="E2291" s="281"/>
      <c r="F2291" s="281"/>
      <c r="G2291" s="628"/>
      <c r="H2291" s="628"/>
      <c r="I2291" s="281"/>
      <c r="J2291" s="281"/>
      <c r="K2291" s="628"/>
      <c r="L2291" s="628"/>
      <c r="M2291" s="281"/>
      <c r="N2291" s="281"/>
      <c r="O2291" s="628"/>
      <c r="P2291" s="628"/>
      <c r="Q2291" s="281"/>
      <c r="R2291" s="281"/>
      <c r="S2291" s="628"/>
      <c r="T2291" s="628"/>
      <c r="U2291" s="281"/>
      <c r="V2291" s="281"/>
      <c r="W2291" s="628"/>
      <c r="X2291" s="628"/>
      <c r="Y2291" s="281"/>
      <c r="Z2291" s="281"/>
      <c r="AA2291" s="628"/>
      <c r="AB2291" s="628"/>
      <c r="AC2291" s="281"/>
      <c r="AD2291" s="281"/>
      <c r="AE2291" s="60"/>
      <c r="AF2291" s="259"/>
      <c r="AG2291" s="375">
        <f t="shared" si="6138"/>
        <v>27</v>
      </c>
      <c r="AH2291" s="375"/>
      <c r="AI2291" s="375"/>
      <c r="AJ2291" s="388">
        <f t="shared" si="6422"/>
        <v>0</v>
      </c>
      <c r="AK2291" s="379">
        <f t="shared" si="6423"/>
        <v>0</v>
      </c>
      <c r="AL2291" s="380">
        <f t="shared" si="6424"/>
        <v>0</v>
      </c>
      <c r="AM2291" s="292">
        <f t="shared" si="6425"/>
        <v>0</v>
      </c>
      <c r="AN2291" s="388">
        <f t="shared" si="6426"/>
        <v>0</v>
      </c>
      <c r="AO2291" s="379">
        <f t="shared" si="6427"/>
        <v>0</v>
      </c>
      <c r="AP2291" s="380">
        <f t="shared" si="6428"/>
        <v>0</v>
      </c>
      <c r="AQ2291" s="292">
        <f t="shared" si="6429"/>
        <v>0</v>
      </c>
      <c r="AR2291" s="388">
        <f t="shared" si="6430"/>
        <v>0</v>
      </c>
      <c r="AS2291" s="379">
        <f t="shared" si="6431"/>
        <v>0</v>
      </c>
      <c r="AT2291" s="380">
        <f t="shared" si="6432"/>
        <v>0</v>
      </c>
      <c r="AU2291" s="292">
        <f t="shared" si="6433"/>
        <v>0</v>
      </c>
      <c r="AV2291" s="388">
        <f t="shared" si="6434"/>
        <v>0</v>
      </c>
      <c r="AW2291" s="379">
        <f t="shared" si="6435"/>
        <v>0</v>
      </c>
      <c r="AX2291" s="380">
        <f t="shared" si="6436"/>
        <v>0</v>
      </c>
      <c r="AY2291" s="292">
        <f t="shared" si="6437"/>
        <v>0</v>
      </c>
      <c r="AZ2291" s="388">
        <f t="shared" si="6438"/>
        <v>0</v>
      </c>
      <c r="BA2291" s="379">
        <f t="shared" si="6439"/>
        <v>0</v>
      </c>
      <c r="BB2291" s="380">
        <f t="shared" si="6440"/>
        <v>0</v>
      </c>
      <c r="BC2291" s="292">
        <f t="shared" si="6441"/>
        <v>0</v>
      </c>
      <c r="BD2291" s="388">
        <f t="shared" si="6442"/>
        <v>0</v>
      </c>
      <c r="BE2291" s="379">
        <f t="shared" si="6443"/>
        <v>0</v>
      </c>
      <c r="BF2291" s="380">
        <f t="shared" si="6444"/>
        <v>0</v>
      </c>
      <c r="BG2291" s="292">
        <f t="shared" si="6445"/>
        <v>0</v>
      </c>
      <c r="BH2291" s="388">
        <f t="shared" si="6446"/>
        <v>0</v>
      </c>
      <c r="BI2291" s="379">
        <f t="shared" si="6447"/>
        <v>0</v>
      </c>
      <c r="BJ2291" s="380">
        <f t="shared" si="6448"/>
        <v>0</v>
      </c>
      <c r="BK2291" s="292">
        <f t="shared" si="6449"/>
        <v>0</v>
      </c>
      <c r="CD2291" s="299" t="s">
        <v>1917</v>
      </c>
      <c r="CE2291" s="301">
        <f t="shared" ref="CE2291" si="6621">SUM(D2291:D2292)</f>
        <v>0</v>
      </c>
      <c r="CF2291" s="301">
        <f t="shared" ref="CF2291" si="6622">SUM(E2291:E2292)</f>
        <v>0</v>
      </c>
      <c r="CG2291" s="301">
        <f t="shared" ref="CG2291" si="6623">SUM(F2291:F2292)</f>
        <v>0</v>
      </c>
      <c r="CH2291" s="301">
        <f t="shared" ref="CH2291" si="6624">SUM(G2291:G2292)</f>
        <v>0</v>
      </c>
      <c r="CI2291" s="301">
        <f t="shared" ref="CI2291" si="6625">SUM(H2291:H2292)</f>
        <v>0</v>
      </c>
      <c r="CJ2291" s="301">
        <f t="shared" ref="CJ2291" si="6626">SUM(I2291:I2292)</f>
        <v>0</v>
      </c>
      <c r="CK2291" s="301">
        <f t="shared" ref="CK2291" si="6627">SUM(J2291:J2292)</f>
        <v>0</v>
      </c>
      <c r="CL2291" s="301">
        <f t="shared" ref="CL2291" si="6628">SUM(K2291:K2292)</f>
        <v>0</v>
      </c>
      <c r="CM2291" s="301">
        <f t="shared" ref="CM2291" si="6629">SUM(L2291:L2292)</f>
        <v>0</v>
      </c>
      <c r="CN2291" s="301">
        <f t="shared" ref="CN2291" si="6630">SUM(M2291:M2292)</f>
        <v>0</v>
      </c>
      <c r="CO2291" s="301">
        <f t="shared" ref="CO2291" si="6631">SUM(N2291:N2292)</f>
        <v>0</v>
      </c>
      <c r="CP2291" s="301">
        <f t="shared" ref="CP2291" si="6632">SUM(O2291:O2292)</f>
        <v>0</v>
      </c>
      <c r="CQ2291" s="301">
        <f t="shared" ref="CQ2291" si="6633">SUM(P2291:P2292)</f>
        <v>0</v>
      </c>
      <c r="CR2291" s="301">
        <f t="shared" ref="CR2291" si="6634">SUM(Q2291:Q2292)</f>
        <v>0</v>
      </c>
      <c r="CS2291" s="301">
        <f t="shared" ref="CS2291" si="6635">SUM(R2291:R2292)</f>
        <v>0</v>
      </c>
      <c r="CT2291" s="301">
        <f t="shared" ref="CT2291" si="6636">SUM(S2291:S2292)</f>
        <v>0</v>
      </c>
      <c r="CU2291" s="301">
        <f t="shared" ref="CU2291" si="6637">SUM(T2291:T2292)</f>
        <v>0</v>
      </c>
      <c r="CV2291" s="301">
        <f t="shared" ref="CV2291" si="6638">SUM(U2291:U2292)</f>
        <v>0</v>
      </c>
      <c r="CW2291" s="301">
        <f t="shared" ref="CW2291" si="6639">SUM(V2291:V2292)</f>
        <v>0</v>
      </c>
      <c r="CX2291" s="301">
        <f t="shared" ref="CX2291" si="6640">SUM(W2291:W2292)</f>
        <v>0</v>
      </c>
      <c r="CY2291" s="301">
        <f t="shared" ref="CY2291" si="6641">SUM(X2291:X2292)</f>
        <v>0</v>
      </c>
      <c r="CZ2291" s="301">
        <f t="shared" ref="CZ2291" si="6642">SUM(Y2291:Y2292)</f>
        <v>0</v>
      </c>
      <c r="DA2291" s="301">
        <f t="shared" ref="DA2291" si="6643">SUM(Z2291:Z2292)</f>
        <v>0</v>
      </c>
      <c r="DB2291" s="301">
        <f t="shared" ref="DB2291" si="6644">SUM(AA2291:AA2292)</f>
        <v>0</v>
      </c>
      <c r="DC2291" s="301">
        <f t="shared" ref="DC2291" si="6645">SUM(AB2291:AB2292)</f>
        <v>0</v>
      </c>
      <c r="DD2291" s="301">
        <f t="shared" ref="DD2291" si="6646">SUM(AC2291:AC2292)</f>
        <v>0</v>
      </c>
      <c r="DE2291" s="301">
        <f t="shared" ref="DE2291" si="6647">SUM(AD2291:AD2292)</f>
        <v>0</v>
      </c>
      <c r="DF2291" s="301"/>
      <c r="DG2291" s="301"/>
      <c r="DH2291" s="301"/>
      <c r="DJ2291" s="612"/>
      <c r="DK2291" s="613"/>
      <c r="DL2291" s="415"/>
      <c r="DM2291" s="416"/>
      <c r="DN2291" s="416"/>
      <c r="DO2291" s="416"/>
      <c r="DP2291" s="416"/>
      <c r="DQ2291" s="416"/>
      <c r="DR2291" s="416"/>
      <c r="DS2291" s="416"/>
      <c r="DT2291" s="416"/>
      <c r="DU2291" s="416"/>
      <c r="DV2291" s="416"/>
      <c r="DW2291" s="416"/>
      <c r="DX2291" s="416"/>
      <c r="DY2291" s="416"/>
      <c r="DZ2291" s="416"/>
      <c r="EA2291" s="416"/>
      <c r="EB2291" s="416"/>
      <c r="EC2291" s="416"/>
      <c r="ED2291" s="416"/>
      <c r="EE2291" s="416"/>
      <c r="EF2291" s="416"/>
      <c r="EG2291" s="416"/>
      <c r="EH2291" s="416"/>
      <c r="EI2291" s="416"/>
      <c r="EJ2291" s="416"/>
      <c r="EK2291" s="416"/>
      <c r="EL2291" s="416"/>
      <c r="EM2291" s="416"/>
      <c r="EN2291" s="416"/>
      <c r="EO2291" s="417"/>
      <c r="ET2291" s="375"/>
      <c r="EU2291" s="375"/>
      <c r="EV2291" s="375"/>
      <c r="FF2291" s="400"/>
      <c r="FG2291" s="400"/>
      <c r="FH2291" s="400"/>
      <c r="FV2291" s="375"/>
      <c r="FW2291" s="375"/>
      <c r="FX2291" s="375"/>
    </row>
    <row r="2292" spans="1:180" ht="38.25" customHeight="1" x14ac:dyDescent="0.25">
      <c r="A2292" s="152"/>
      <c r="B2292" s="152"/>
      <c r="C2292" s="237" t="s">
        <v>527</v>
      </c>
      <c r="D2292" s="280"/>
      <c r="E2292" s="281"/>
      <c r="F2292" s="281"/>
      <c r="G2292" s="628"/>
      <c r="H2292" s="628"/>
      <c r="I2292" s="281"/>
      <c r="J2292" s="281"/>
      <c r="K2292" s="628"/>
      <c r="L2292" s="628"/>
      <c r="M2292" s="281"/>
      <c r="N2292" s="281"/>
      <c r="O2292" s="628"/>
      <c r="P2292" s="628"/>
      <c r="Q2292" s="281"/>
      <c r="R2292" s="281"/>
      <c r="S2292" s="628"/>
      <c r="T2292" s="628"/>
      <c r="U2292" s="281"/>
      <c r="V2292" s="281"/>
      <c r="W2292" s="628"/>
      <c r="X2292" s="628"/>
      <c r="Y2292" s="281"/>
      <c r="Z2292" s="281"/>
      <c r="AA2292" s="628"/>
      <c r="AB2292" s="628"/>
      <c r="AC2292" s="281"/>
      <c r="AD2292" s="281"/>
      <c r="AE2292" s="60"/>
      <c r="AF2292" s="259"/>
      <c r="AG2292" s="375">
        <f t="shared" si="6138"/>
        <v>27</v>
      </c>
      <c r="AH2292" s="375"/>
      <c r="AI2292" s="375"/>
      <c r="AJ2292" s="388">
        <f t="shared" si="6422"/>
        <v>0</v>
      </c>
      <c r="AK2292" s="379">
        <f t="shared" si="6423"/>
        <v>0</v>
      </c>
      <c r="AL2292" s="380">
        <f t="shared" si="6424"/>
        <v>0</v>
      </c>
      <c r="AM2292" s="292">
        <f t="shared" si="6425"/>
        <v>0</v>
      </c>
      <c r="AN2292" s="388">
        <f t="shared" si="6426"/>
        <v>0</v>
      </c>
      <c r="AO2292" s="379">
        <f t="shared" si="6427"/>
        <v>0</v>
      </c>
      <c r="AP2292" s="380">
        <f t="shared" si="6428"/>
        <v>0</v>
      </c>
      <c r="AQ2292" s="292">
        <f t="shared" si="6429"/>
        <v>0</v>
      </c>
      <c r="AR2292" s="388">
        <f t="shared" si="6430"/>
        <v>0</v>
      </c>
      <c r="AS2292" s="379">
        <f t="shared" si="6431"/>
        <v>0</v>
      </c>
      <c r="AT2292" s="380">
        <f t="shared" si="6432"/>
        <v>0</v>
      </c>
      <c r="AU2292" s="292">
        <f t="shared" si="6433"/>
        <v>0</v>
      </c>
      <c r="AV2292" s="388">
        <f t="shared" si="6434"/>
        <v>0</v>
      </c>
      <c r="AW2292" s="379">
        <f t="shared" si="6435"/>
        <v>0</v>
      </c>
      <c r="AX2292" s="380">
        <f t="shared" si="6436"/>
        <v>0</v>
      </c>
      <c r="AY2292" s="292">
        <f t="shared" si="6437"/>
        <v>0</v>
      </c>
      <c r="AZ2292" s="388">
        <f t="shared" si="6438"/>
        <v>0</v>
      </c>
      <c r="BA2292" s="379">
        <f t="shared" si="6439"/>
        <v>0</v>
      </c>
      <c r="BB2292" s="380">
        <f t="shared" si="6440"/>
        <v>0</v>
      </c>
      <c r="BC2292" s="292">
        <f t="shared" si="6441"/>
        <v>0</v>
      </c>
      <c r="BD2292" s="388">
        <f t="shared" si="6442"/>
        <v>0</v>
      </c>
      <c r="BE2292" s="379">
        <f t="shared" si="6443"/>
        <v>0</v>
      </c>
      <c r="BF2292" s="380">
        <f t="shared" si="6444"/>
        <v>0</v>
      </c>
      <c r="BG2292" s="292">
        <f t="shared" si="6445"/>
        <v>0</v>
      </c>
      <c r="BH2292" s="388">
        <f t="shared" si="6446"/>
        <v>0</v>
      </c>
      <c r="BI2292" s="379">
        <f t="shared" si="6447"/>
        <v>0</v>
      </c>
      <c r="BJ2292" s="380">
        <f t="shared" si="6448"/>
        <v>0</v>
      </c>
      <c r="BK2292" s="292">
        <f t="shared" si="6449"/>
        <v>0</v>
      </c>
      <c r="CD2292" s="299" t="s">
        <v>1910</v>
      </c>
      <c r="CE2292" s="422">
        <f t="shared" ref="CE2292" si="6648">IF(CE2290="NA",COUNTIF(D2291:D2292,"NA"),COUNTIF(D2291:D2292,"NS"))</f>
        <v>0</v>
      </c>
      <c r="CF2292" s="422">
        <f t="shared" ref="CF2292" si="6649">IF(CF2290="NA",COUNTIF(E2291:E2292,"NA"),COUNTIF(E2291:E2292,"NS"))</f>
        <v>0</v>
      </c>
      <c r="CG2292" s="422">
        <f t="shared" ref="CG2292" si="6650">IF(CG2290="NA",COUNTIF(F2291:F2292,"NA"),COUNTIF(F2291:F2292,"NS"))</f>
        <v>0</v>
      </c>
      <c r="CH2292" s="422">
        <f t="shared" ref="CH2292" si="6651">IF(CH2290="NA",COUNTIF(G2291:G2292,"NA"),COUNTIF(G2291:G2292,"NS"))</f>
        <v>0</v>
      </c>
      <c r="CI2292" s="422">
        <f t="shared" ref="CI2292" si="6652">IF(CI2290="NA",COUNTIF(H2291:H2292,"NA"),COUNTIF(H2291:H2292,"NS"))</f>
        <v>0</v>
      </c>
      <c r="CJ2292" s="422">
        <f t="shared" ref="CJ2292" si="6653">IF(CJ2290="NA",COUNTIF(I2291:I2292,"NA"),COUNTIF(I2291:I2292,"NS"))</f>
        <v>0</v>
      </c>
      <c r="CK2292" s="422">
        <f t="shared" ref="CK2292" si="6654">IF(CK2290="NA",COUNTIF(J2291:J2292,"NA"),COUNTIF(J2291:J2292,"NS"))</f>
        <v>0</v>
      </c>
      <c r="CL2292" s="422">
        <f t="shared" ref="CL2292" si="6655">IF(CL2290="NA",COUNTIF(K2291:K2292,"NA"),COUNTIF(K2291:K2292,"NS"))</f>
        <v>0</v>
      </c>
      <c r="CM2292" s="422">
        <f t="shared" ref="CM2292" si="6656">IF(CM2290="NA",COUNTIF(L2291:L2292,"NA"),COUNTIF(L2291:L2292,"NS"))</f>
        <v>0</v>
      </c>
      <c r="CN2292" s="422">
        <f t="shared" ref="CN2292" si="6657">IF(CN2290="NA",COUNTIF(M2291:M2292,"NA"),COUNTIF(M2291:M2292,"NS"))</f>
        <v>0</v>
      </c>
      <c r="CO2292" s="422">
        <f t="shared" ref="CO2292" si="6658">IF(CO2290="NA",COUNTIF(N2291:N2292,"NA"),COUNTIF(N2291:N2292,"NS"))</f>
        <v>0</v>
      </c>
      <c r="CP2292" s="422">
        <f t="shared" ref="CP2292" si="6659">IF(CP2290="NA",COUNTIF(O2291:O2292,"NA"),COUNTIF(O2291:O2292,"NS"))</f>
        <v>0</v>
      </c>
      <c r="CQ2292" s="422">
        <f t="shared" ref="CQ2292" si="6660">IF(CQ2290="NA",COUNTIF(P2291:P2292,"NA"),COUNTIF(P2291:P2292,"NS"))</f>
        <v>0</v>
      </c>
      <c r="CR2292" s="422">
        <f t="shared" ref="CR2292" si="6661">IF(CR2290="NA",COUNTIF(Q2291:Q2292,"NA"),COUNTIF(Q2291:Q2292,"NS"))</f>
        <v>0</v>
      </c>
      <c r="CS2292" s="422">
        <f t="shared" ref="CS2292" si="6662">IF(CS2290="NA",COUNTIF(R2291:R2292,"NA"),COUNTIF(R2291:R2292,"NS"))</f>
        <v>0</v>
      </c>
      <c r="CT2292" s="422">
        <f t="shared" ref="CT2292" si="6663">IF(CT2290="NA",COUNTIF(S2291:S2292,"NA"),COUNTIF(S2291:S2292,"NS"))</f>
        <v>0</v>
      </c>
      <c r="CU2292" s="422">
        <f t="shared" ref="CU2292" si="6664">IF(CU2290="NA",COUNTIF(T2291:T2292,"NA"),COUNTIF(T2291:T2292,"NS"))</f>
        <v>0</v>
      </c>
      <c r="CV2292" s="422">
        <f t="shared" ref="CV2292" si="6665">IF(CV2290="NA",COUNTIF(U2291:U2292,"NA"),COUNTIF(U2291:U2292,"NS"))</f>
        <v>0</v>
      </c>
      <c r="CW2292" s="422">
        <f t="shared" ref="CW2292" si="6666">IF(CW2290="NA",COUNTIF(V2291:V2292,"NA"),COUNTIF(V2291:V2292,"NS"))</f>
        <v>0</v>
      </c>
      <c r="CX2292" s="422">
        <f t="shared" ref="CX2292" si="6667">IF(CX2290="NA",COUNTIF(W2291:W2292,"NA"),COUNTIF(W2291:W2292,"NS"))</f>
        <v>0</v>
      </c>
      <c r="CY2292" s="422">
        <f t="shared" ref="CY2292" si="6668">IF(CY2290="NA",COUNTIF(X2291:X2292,"NA"),COUNTIF(X2291:X2292,"NS"))</f>
        <v>0</v>
      </c>
      <c r="CZ2292" s="422">
        <f t="shared" ref="CZ2292" si="6669">IF(CZ2290="NA",COUNTIF(Y2291:Y2292,"NA"),COUNTIF(Y2291:Y2292,"NS"))</f>
        <v>0</v>
      </c>
      <c r="DA2292" s="422">
        <f t="shared" ref="DA2292" si="6670">IF(DA2290="NA",COUNTIF(Z2291:Z2292,"NA"),COUNTIF(Z2291:Z2292,"NS"))</f>
        <v>0</v>
      </c>
      <c r="DB2292" s="422">
        <f t="shared" ref="DB2292" si="6671">IF(DB2290="NA",COUNTIF(AA2291:AA2292,"NA"),COUNTIF(AA2291:AA2292,"NS"))</f>
        <v>0</v>
      </c>
      <c r="DC2292" s="422">
        <f t="shared" ref="DC2292" si="6672">IF(DC2290="NA",COUNTIF(AB2291:AB2292,"NA"),COUNTIF(AB2291:AB2292,"NS"))</f>
        <v>0</v>
      </c>
      <c r="DD2292" s="422">
        <f t="shared" ref="DD2292" si="6673">IF(DD2290="NA",COUNTIF(AC2291:AC2292,"NA"),COUNTIF(AC2291:AC2292,"NS"))</f>
        <v>0</v>
      </c>
      <c r="DE2292" s="422">
        <f t="shared" ref="DE2292" si="6674">IF(DE2290="NA",COUNTIF(AD2291:AD2292,"NA"),COUNTIF(AD2291:AD2292,"NS"))</f>
        <v>0</v>
      </c>
      <c r="DF2292" s="300"/>
      <c r="DG2292" s="300"/>
      <c r="DH2292" s="300"/>
      <c r="DJ2292" s="612"/>
      <c r="DK2292" s="613"/>
      <c r="DL2292" s="415"/>
      <c r="DM2292" s="416"/>
      <c r="DN2292" s="416"/>
      <c r="DO2292" s="416"/>
      <c r="DP2292" s="416"/>
      <c r="DQ2292" s="416"/>
      <c r="DR2292" s="416"/>
      <c r="DS2292" s="416"/>
      <c r="DT2292" s="416"/>
      <c r="DU2292" s="416"/>
      <c r="DV2292" s="416"/>
      <c r="DW2292" s="416"/>
      <c r="DX2292" s="416"/>
      <c r="DY2292" s="416"/>
      <c r="DZ2292" s="416"/>
      <c r="EA2292" s="416"/>
      <c r="EB2292" s="416"/>
      <c r="EC2292" s="416"/>
      <c r="ED2292" s="416"/>
      <c r="EE2292" s="416"/>
      <c r="EF2292" s="416"/>
      <c r="EG2292" s="416"/>
      <c r="EH2292" s="416"/>
      <c r="EI2292" s="416"/>
      <c r="EJ2292" s="416"/>
      <c r="EK2292" s="416"/>
      <c r="EL2292" s="416"/>
      <c r="EM2292" s="416"/>
      <c r="EN2292" s="416"/>
      <c r="EO2292" s="417"/>
      <c r="ET2292" s="375"/>
      <c r="EU2292" s="375"/>
      <c r="EV2292" s="375"/>
      <c r="FF2292" s="400"/>
      <c r="FG2292" s="400"/>
      <c r="FH2292" s="400"/>
      <c r="FV2292" s="375"/>
      <c r="FW2292" s="375"/>
      <c r="FX2292" s="375"/>
    </row>
    <row r="2293" spans="1:180" ht="38.25" customHeight="1" x14ac:dyDescent="0.25">
      <c r="A2293" s="182"/>
      <c r="B2293" s="182"/>
      <c r="C2293" s="236" t="s">
        <v>528</v>
      </c>
      <c r="D2293" s="280"/>
      <c r="E2293" s="281"/>
      <c r="F2293" s="281"/>
      <c r="G2293" s="628"/>
      <c r="H2293" s="628"/>
      <c r="I2293" s="281"/>
      <c r="J2293" s="281"/>
      <c r="K2293" s="628"/>
      <c r="L2293" s="628"/>
      <c r="M2293" s="281"/>
      <c r="N2293" s="281"/>
      <c r="O2293" s="628"/>
      <c r="P2293" s="628"/>
      <c r="Q2293" s="281"/>
      <c r="R2293" s="281"/>
      <c r="S2293" s="628"/>
      <c r="T2293" s="628"/>
      <c r="U2293" s="281"/>
      <c r="V2293" s="281"/>
      <c r="W2293" s="628"/>
      <c r="X2293" s="628"/>
      <c r="Y2293" s="281"/>
      <c r="Z2293" s="281"/>
      <c r="AA2293" s="628"/>
      <c r="AB2293" s="628"/>
      <c r="AC2293" s="281"/>
      <c r="AD2293" s="281"/>
      <c r="AE2293" s="60"/>
      <c r="AF2293" s="259"/>
      <c r="AG2293" s="375">
        <f t="shared" si="6138"/>
        <v>27</v>
      </c>
      <c r="AH2293" s="375"/>
      <c r="AI2293" s="375"/>
      <c r="AJ2293" s="388">
        <f t="shared" si="6422"/>
        <v>0</v>
      </c>
      <c r="AK2293" s="379">
        <f t="shared" si="6423"/>
        <v>0</v>
      </c>
      <c r="AL2293" s="380">
        <f t="shared" si="6424"/>
        <v>0</v>
      </c>
      <c r="AM2293" s="292">
        <f t="shared" si="6425"/>
        <v>0</v>
      </c>
      <c r="AN2293" s="388">
        <f t="shared" si="6426"/>
        <v>0</v>
      </c>
      <c r="AO2293" s="379">
        <f t="shared" si="6427"/>
        <v>0</v>
      </c>
      <c r="AP2293" s="380">
        <f t="shared" si="6428"/>
        <v>0</v>
      </c>
      <c r="AQ2293" s="292">
        <f t="shared" si="6429"/>
        <v>0</v>
      </c>
      <c r="AR2293" s="388">
        <f t="shared" si="6430"/>
        <v>0</v>
      </c>
      <c r="AS2293" s="379">
        <f t="shared" si="6431"/>
        <v>0</v>
      </c>
      <c r="AT2293" s="380">
        <f t="shared" si="6432"/>
        <v>0</v>
      </c>
      <c r="AU2293" s="292">
        <f t="shared" si="6433"/>
        <v>0</v>
      </c>
      <c r="AV2293" s="388">
        <f t="shared" si="6434"/>
        <v>0</v>
      </c>
      <c r="AW2293" s="379">
        <f t="shared" si="6435"/>
        <v>0</v>
      </c>
      <c r="AX2293" s="380">
        <f t="shared" si="6436"/>
        <v>0</v>
      </c>
      <c r="AY2293" s="292">
        <f t="shared" si="6437"/>
        <v>0</v>
      </c>
      <c r="AZ2293" s="388">
        <f t="shared" si="6438"/>
        <v>0</v>
      </c>
      <c r="BA2293" s="379">
        <f t="shared" si="6439"/>
        <v>0</v>
      </c>
      <c r="BB2293" s="380">
        <f t="shared" si="6440"/>
        <v>0</v>
      </c>
      <c r="BC2293" s="292">
        <f t="shared" si="6441"/>
        <v>0</v>
      </c>
      <c r="BD2293" s="388">
        <f t="shared" si="6442"/>
        <v>0</v>
      </c>
      <c r="BE2293" s="379">
        <f t="shared" si="6443"/>
        <v>0</v>
      </c>
      <c r="BF2293" s="380">
        <f t="shared" si="6444"/>
        <v>0</v>
      </c>
      <c r="BG2293" s="292">
        <f t="shared" si="6445"/>
        <v>0</v>
      </c>
      <c r="BH2293" s="388">
        <f t="shared" si="6446"/>
        <v>0</v>
      </c>
      <c r="BI2293" s="379">
        <f t="shared" si="6447"/>
        <v>0</v>
      </c>
      <c r="BJ2293" s="380">
        <f t="shared" si="6448"/>
        <v>0</v>
      </c>
      <c r="BK2293" s="292">
        <f t="shared" si="6449"/>
        <v>0</v>
      </c>
      <c r="CD2293" s="308" t="s">
        <v>1918</v>
      </c>
      <c r="CE2293" s="435">
        <f t="shared" ref="CE2293:DD2293" si="6675">IF(OR(AND(CE2290=0,CE2292&gt;0),AND(CE2290="NS",CE2291&gt;0),AND(CE2290="NS",CE2292=0,CE2291=0)),1,IF(OR(AND(CE2290&gt;0,CE2292=2),AND(CE2290="NS",CE2292=2),AND(CE2290="NS",CE2291=0,CE2292&gt;0),OR(CE2290=CE2291,AND(CE2290="",CE2292=0,CE2291=0))),0,1))</f>
        <v>0</v>
      </c>
      <c r="CF2293" s="435">
        <f t="shared" si="6675"/>
        <v>0</v>
      </c>
      <c r="CG2293" s="435">
        <f t="shared" si="6675"/>
        <v>0</v>
      </c>
      <c r="CH2293" s="435">
        <f t="shared" si="6675"/>
        <v>0</v>
      </c>
      <c r="CI2293" s="435">
        <f t="shared" si="6675"/>
        <v>0</v>
      </c>
      <c r="CJ2293" s="435">
        <f t="shared" si="6675"/>
        <v>0</v>
      </c>
      <c r="CK2293" s="435">
        <f t="shared" si="6675"/>
        <v>0</v>
      </c>
      <c r="CL2293" s="435">
        <f t="shared" si="6675"/>
        <v>0</v>
      </c>
      <c r="CM2293" s="435">
        <f t="shared" si="6675"/>
        <v>0</v>
      </c>
      <c r="CN2293" s="435">
        <f t="shared" si="6675"/>
        <v>0</v>
      </c>
      <c r="CO2293" s="435">
        <f t="shared" si="6675"/>
        <v>0</v>
      </c>
      <c r="CP2293" s="435">
        <f t="shared" si="6675"/>
        <v>0</v>
      </c>
      <c r="CQ2293" s="435">
        <f t="shared" si="6675"/>
        <v>0</v>
      </c>
      <c r="CR2293" s="435">
        <f t="shared" si="6675"/>
        <v>0</v>
      </c>
      <c r="CS2293" s="435">
        <f t="shared" si="6675"/>
        <v>0</v>
      </c>
      <c r="CT2293" s="435">
        <f t="shared" si="6675"/>
        <v>0</v>
      </c>
      <c r="CU2293" s="435">
        <f t="shared" si="6675"/>
        <v>0</v>
      </c>
      <c r="CV2293" s="435">
        <f t="shared" si="6675"/>
        <v>0</v>
      </c>
      <c r="CW2293" s="435">
        <f t="shared" si="6675"/>
        <v>0</v>
      </c>
      <c r="CX2293" s="435">
        <f t="shared" si="6675"/>
        <v>0</v>
      </c>
      <c r="CY2293" s="435">
        <f t="shared" si="6675"/>
        <v>0</v>
      </c>
      <c r="CZ2293" s="435">
        <f t="shared" si="6675"/>
        <v>0</v>
      </c>
      <c r="DA2293" s="435">
        <f t="shared" si="6675"/>
        <v>0</v>
      </c>
      <c r="DB2293" s="435">
        <f t="shared" si="6675"/>
        <v>0</v>
      </c>
      <c r="DC2293" s="435">
        <f t="shared" si="6675"/>
        <v>0</v>
      </c>
      <c r="DD2293" s="435">
        <f t="shared" si="6675"/>
        <v>0</v>
      </c>
      <c r="DE2293" s="435">
        <f t="shared" ref="DE2293" si="6676">IF(OR(AND(DE2290=0,DE2292&gt;0),AND(DE2290="NS",DE2291&gt;0),AND(DE2290="NS",DE2292=0,DE2291=0)),1,IF(OR(AND(DE2290&gt;0,DE2292=2),AND(DE2290="NS",DE2292=2),AND(DE2290="NS",DE2291=0,DE2292&gt;0),OR(DE2290=DE2291,AND(DE2290="",DE2292=0,DE2291=0))),0,1))</f>
        <v>0</v>
      </c>
      <c r="DF2293" s="465"/>
      <c r="DG2293" s="465"/>
      <c r="DH2293" s="465"/>
      <c r="DI2293" s="400">
        <f>SUM(CE2293:DH2293)</f>
        <v>0</v>
      </c>
      <c r="DJ2293" s="610"/>
      <c r="DK2293" s="611"/>
      <c r="DL2293" s="415"/>
      <c r="DM2293" s="416"/>
      <c r="DN2293" s="416"/>
      <c r="DO2293" s="416"/>
      <c r="DP2293" s="416"/>
      <c r="DQ2293" s="416"/>
      <c r="DR2293" s="416"/>
      <c r="DS2293" s="416"/>
      <c r="DT2293" s="416"/>
      <c r="DU2293" s="416"/>
      <c r="DV2293" s="416"/>
      <c r="DW2293" s="416"/>
      <c r="DX2293" s="416"/>
      <c r="DY2293" s="416"/>
      <c r="DZ2293" s="416"/>
      <c r="EA2293" s="416"/>
      <c r="EB2293" s="416"/>
      <c r="EC2293" s="416"/>
      <c r="ED2293" s="416"/>
      <c r="EE2293" s="416"/>
      <c r="EF2293" s="416"/>
      <c r="EG2293" s="416"/>
      <c r="EH2293" s="416"/>
      <c r="EI2293" s="416"/>
      <c r="EJ2293" s="416"/>
      <c r="EK2293" s="416"/>
      <c r="EL2293" s="416"/>
      <c r="EM2293" s="416"/>
      <c r="EN2293" s="416"/>
      <c r="EO2293" s="417"/>
      <c r="ET2293" s="375"/>
      <c r="EU2293" s="375"/>
      <c r="EV2293" s="375"/>
      <c r="FF2293" s="400"/>
      <c r="FG2293" s="400"/>
      <c r="FH2293" s="400"/>
      <c r="FV2293" s="375"/>
      <c r="FW2293" s="375"/>
      <c r="FX2293" s="375"/>
    </row>
    <row r="2294" spans="1:180" ht="38.25" customHeight="1" x14ac:dyDescent="0.25">
      <c r="A2294" s="182"/>
      <c r="B2294" s="182"/>
      <c r="C2294" s="236" t="s">
        <v>530</v>
      </c>
      <c r="D2294" s="280"/>
      <c r="E2294" s="281"/>
      <c r="F2294" s="281"/>
      <c r="G2294" s="628"/>
      <c r="H2294" s="628"/>
      <c r="I2294" s="281"/>
      <c r="J2294" s="281"/>
      <c r="K2294" s="628"/>
      <c r="L2294" s="628"/>
      <c r="M2294" s="281"/>
      <c r="N2294" s="281"/>
      <c r="O2294" s="628"/>
      <c r="P2294" s="628"/>
      <c r="Q2294" s="281"/>
      <c r="R2294" s="281"/>
      <c r="S2294" s="628"/>
      <c r="T2294" s="628"/>
      <c r="U2294" s="281"/>
      <c r="V2294" s="281"/>
      <c r="W2294" s="628"/>
      <c r="X2294" s="628"/>
      <c r="Y2294" s="281"/>
      <c r="Z2294" s="281"/>
      <c r="AA2294" s="628"/>
      <c r="AB2294" s="628"/>
      <c r="AC2294" s="281"/>
      <c r="AD2294" s="281"/>
      <c r="AE2294" s="60"/>
      <c r="AF2294" s="259"/>
      <c r="AG2294" s="375">
        <f t="shared" si="6138"/>
        <v>27</v>
      </c>
      <c r="AH2294" s="375"/>
      <c r="AI2294" s="375"/>
      <c r="AJ2294" s="388">
        <f t="shared" si="6422"/>
        <v>0</v>
      </c>
      <c r="AK2294" s="379">
        <f t="shared" si="6423"/>
        <v>0</v>
      </c>
      <c r="AL2294" s="380">
        <f t="shared" si="6424"/>
        <v>0</v>
      </c>
      <c r="AM2294" s="292">
        <f t="shared" si="6425"/>
        <v>0</v>
      </c>
      <c r="AN2294" s="388">
        <f t="shared" si="6426"/>
        <v>0</v>
      </c>
      <c r="AO2294" s="379">
        <f t="shared" si="6427"/>
        <v>0</v>
      </c>
      <c r="AP2294" s="380">
        <f t="shared" si="6428"/>
        <v>0</v>
      </c>
      <c r="AQ2294" s="292">
        <f t="shared" si="6429"/>
        <v>0</v>
      </c>
      <c r="AR2294" s="388">
        <f t="shared" si="6430"/>
        <v>0</v>
      </c>
      <c r="AS2294" s="379">
        <f t="shared" si="6431"/>
        <v>0</v>
      </c>
      <c r="AT2294" s="380">
        <f t="shared" si="6432"/>
        <v>0</v>
      </c>
      <c r="AU2294" s="292">
        <f t="shared" si="6433"/>
        <v>0</v>
      </c>
      <c r="AV2294" s="388">
        <f t="shared" si="6434"/>
        <v>0</v>
      </c>
      <c r="AW2294" s="379">
        <f t="shared" si="6435"/>
        <v>0</v>
      </c>
      <c r="AX2294" s="380">
        <f t="shared" si="6436"/>
        <v>0</v>
      </c>
      <c r="AY2294" s="292">
        <f t="shared" si="6437"/>
        <v>0</v>
      </c>
      <c r="AZ2294" s="388">
        <f t="shared" si="6438"/>
        <v>0</v>
      </c>
      <c r="BA2294" s="379">
        <f t="shared" si="6439"/>
        <v>0</v>
      </c>
      <c r="BB2294" s="380">
        <f t="shared" si="6440"/>
        <v>0</v>
      </c>
      <c r="BC2294" s="292">
        <f t="shared" si="6441"/>
        <v>0</v>
      </c>
      <c r="BD2294" s="388">
        <f t="shared" si="6442"/>
        <v>0</v>
      </c>
      <c r="BE2294" s="379">
        <f t="shared" si="6443"/>
        <v>0</v>
      </c>
      <c r="BF2294" s="380">
        <f t="shared" si="6444"/>
        <v>0</v>
      </c>
      <c r="BG2294" s="292">
        <f t="shared" si="6445"/>
        <v>0</v>
      </c>
      <c r="BH2294" s="388">
        <f t="shared" si="6446"/>
        <v>0</v>
      </c>
      <c r="BI2294" s="379">
        <f t="shared" si="6447"/>
        <v>0</v>
      </c>
      <c r="BJ2294" s="380">
        <f t="shared" si="6448"/>
        <v>0</v>
      </c>
      <c r="BK2294" s="292">
        <f t="shared" si="6449"/>
        <v>0</v>
      </c>
      <c r="CD2294" s="309"/>
      <c r="CE2294" s="311"/>
      <c r="CF2294" s="311"/>
      <c r="CG2294" s="311"/>
      <c r="CH2294" s="311"/>
      <c r="CI2294" s="311"/>
      <c r="CJ2294" s="311"/>
      <c r="CK2294" s="311"/>
      <c r="CL2294" s="311"/>
      <c r="CM2294" s="311"/>
      <c r="CN2294" s="311"/>
      <c r="CO2294" s="311"/>
      <c r="CP2294" s="311"/>
      <c r="CQ2294" s="311"/>
      <c r="CR2294" s="311"/>
      <c r="CS2294" s="311"/>
      <c r="CT2294" s="311"/>
      <c r="CU2294" s="311"/>
      <c r="CV2294" s="311"/>
      <c r="CW2294" s="311"/>
      <c r="CX2294" s="311"/>
      <c r="CY2294" s="311"/>
      <c r="CZ2294" s="311"/>
      <c r="DA2294" s="311"/>
      <c r="DB2294" s="311"/>
      <c r="DC2294" s="311"/>
      <c r="DD2294" s="311"/>
      <c r="DE2294" s="311"/>
      <c r="DF2294" s="311"/>
      <c r="DG2294" s="311"/>
      <c r="DH2294" s="311"/>
      <c r="DJ2294" s="610"/>
      <c r="DK2294" s="611"/>
      <c r="DL2294" s="415"/>
      <c r="DM2294" s="416"/>
      <c r="DN2294" s="416"/>
      <c r="DO2294" s="416"/>
      <c r="DP2294" s="416"/>
      <c r="DQ2294" s="416"/>
      <c r="DR2294" s="416"/>
      <c r="DS2294" s="416"/>
      <c r="DT2294" s="416"/>
      <c r="DU2294" s="416"/>
      <c r="DV2294" s="416"/>
      <c r="DW2294" s="416"/>
      <c r="DX2294" s="416"/>
      <c r="DY2294" s="416"/>
      <c r="DZ2294" s="416"/>
      <c r="EA2294" s="416"/>
      <c r="EB2294" s="416"/>
      <c r="EC2294" s="416"/>
      <c r="ED2294" s="416"/>
      <c r="EE2294" s="416"/>
      <c r="EF2294" s="416"/>
      <c r="EG2294" s="416"/>
      <c r="EH2294" s="416"/>
      <c r="EI2294" s="416"/>
      <c r="EJ2294" s="416"/>
      <c r="EK2294" s="416"/>
      <c r="EL2294" s="416"/>
      <c r="EM2294" s="416"/>
      <c r="EN2294" s="416"/>
      <c r="EO2294" s="417"/>
      <c r="ET2294" s="375"/>
      <c r="EU2294" s="375"/>
      <c r="EV2294" s="375"/>
      <c r="FF2294" s="400"/>
      <c r="FG2294" s="400"/>
      <c r="FH2294" s="400"/>
      <c r="FV2294" s="375"/>
      <c r="FW2294" s="375"/>
      <c r="FX2294" s="375"/>
    </row>
    <row r="2295" spans="1:180" ht="38.25" customHeight="1" x14ac:dyDescent="0.25">
      <c r="A2295" s="182"/>
      <c r="B2295" s="182"/>
      <c r="C2295" s="236" t="s">
        <v>532</v>
      </c>
      <c r="D2295" s="280"/>
      <c r="E2295" s="281"/>
      <c r="F2295" s="281"/>
      <c r="G2295" s="628"/>
      <c r="H2295" s="628"/>
      <c r="I2295" s="281"/>
      <c r="J2295" s="281"/>
      <c r="K2295" s="628"/>
      <c r="L2295" s="628"/>
      <c r="M2295" s="281"/>
      <c r="N2295" s="281"/>
      <c r="O2295" s="628"/>
      <c r="P2295" s="628"/>
      <c r="Q2295" s="281"/>
      <c r="R2295" s="281"/>
      <c r="S2295" s="628"/>
      <c r="T2295" s="628"/>
      <c r="U2295" s="281"/>
      <c r="V2295" s="281"/>
      <c r="W2295" s="628"/>
      <c r="X2295" s="628"/>
      <c r="Y2295" s="281"/>
      <c r="Z2295" s="281"/>
      <c r="AA2295" s="628"/>
      <c r="AB2295" s="628"/>
      <c r="AC2295" s="281"/>
      <c r="AD2295" s="281"/>
      <c r="AE2295" s="60"/>
      <c r="AF2295" s="259"/>
      <c r="AG2295" s="375">
        <f t="shared" si="6138"/>
        <v>27</v>
      </c>
      <c r="AH2295" s="375"/>
      <c r="AI2295" s="375"/>
      <c r="AJ2295" s="388">
        <f t="shared" si="6422"/>
        <v>0</v>
      </c>
      <c r="AK2295" s="379">
        <f t="shared" si="6423"/>
        <v>0</v>
      </c>
      <c r="AL2295" s="380">
        <f t="shared" si="6424"/>
        <v>0</v>
      </c>
      <c r="AM2295" s="292">
        <f t="shared" si="6425"/>
        <v>0</v>
      </c>
      <c r="AN2295" s="388">
        <f t="shared" si="6426"/>
        <v>0</v>
      </c>
      <c r="AO2295" s="379">
        <f t="shared" si="6427"/>
        <v>0</v>
      </c>
      <c r="AP2295" s="380">
        <f t="shared" si="6428"/>
        <v>0</v>
      </c>
      <c r="AQ2295" s="292">
        <f t="shared" si="6429"/>
        <v>0</v>
      </c>
      <c r="AR2295" s="388">
        <f t="shared" si="6430"/>
        <v>0</v>
      </c>
      <c r="AS2295" s="379">
        <f t="shared" si="6431"/>
        <v>0</v>
      </c>
      <c r="AT2295" s="380">
        <f t="shared" si="6432"/>
        <v>0</v>
      </c>
      <c r="AU2295" s="292">
        <f t="shared" si="6433"/>
        <v>0</v>
      </c>
      <c r="AV2295" s="388">
        <f t="shared" si="6434"/>
        <v>0</v>
      </c>
      <c r="AW2295" s="379">
        <f t="shared" si="6435"/>
        <v>0</v>
      </c>
      <c r="AX2295" s="380">
        <f t="shared" si="6436"/>
        <v>0</v>
      </c>
      <c r="AY2295" s="292">
        <f t="shared" si="6437"/>
        <v>0</v>
      </c>
      <c r="AZ2295" s="388">
        <f t="shared" si="6438"/>
        <v>0</v>
      </c>
      <c r="BA2295" s="379">
        <f t="shared" si="6439"/>
        <v>0</v>
      </c>
      <c r="BB2295" s="380">
        <f t="shared" si="6440"/>
        <v>0</v>
      </c>
      <c r="BC2295" s="292">
        <f t="shared" si="6441"/>
        <v>0</v>
      </c>
      <c r="BD2295" s="388">
        <f t="shared" si="6442"/>
        <v>0</v>
      </c>
      <c r="BE2295" s="379">
        <f t="shared" si="6443"/>
        <v>0</v>
      </c>
      <c r="BF2295" s="380">
        <f t="shared" si="6444"/>
        <v>0</v>
      </c>
      <c r="BG2295" s="292">
        <f t="shared" si="6445"/>
        <v>0</v>
      </c>
      <c r="BH2295" s="388">
        <f t="shared" si="6446"/>
        <v>0</v>
      </c>
      <c r="BI2295" s="379">
        <f t="shared" si="6447"/>
        <v>0</v>
      </c>
      <c r="BJ2295" s="380">
        <f t="shared" si="6448"/>
        <v>0</v>
      </c>
      <c r="BK2295" s="292">
        <f t="shared" si="6449"/>
        <v>0</v>
      </c>
      <c r="CD2295" s="309"/>
      <c r="CE2295" s="311"/>
      <c r="CF2295" s="311"/>
      <c r="CG2295" s="311"/>
      <c r="CH2295" s="311"/>
      <c r="CI2295" s="311"/>
      <c r="CJ2295" s="311"/>
      <c r="CK2295" s="311"/>
      <c r="CL2295" s="311"/>
      <c r="CM2295" s="311"/>
      <c r="CN2295" s="311"/>
      <c r="CO2295" s="311"/>
      <c r="CP2295" s="311"/>
      <c r="CQ2295" s="311"/>
      <c r="CR2295" s="311"/>
      <c r="CS2295" s="311"/>
      <c r="CT2295" s="311"/>
      <c r="CU2295" s="311"/>
      <c r="CV2295" s="311"/>
      <c r="CW2295" s="311"/>
      <c r="CX2295" s="311"/>
      <c r="CY2295" s="311"/>
      <c r="CZ2295" s="311"/>
      <c r="DA2295" s="311"/>
      <c r="DB2295" s="311"/>
      <c r="DC2295" s="311"/>
      <c r="DD2295" s="311"/>
      <c r="DE2295" s="311"/>
      <c r="DF2295" s="311"/>
      <c r="DG2295" s="311"/>
      <c r="DH2295" s="311"/>
      <c r="DJ2295" s="614" t="s">
        <v>532</v>
      </c>
      <c r="DK2295" s="615"/>
      <c r="DL2295" s="418" t="s">
        <v>1909</v>
      </c>
      <c r="DM2295" s="419"/>
      <c r="DN2295" s="419"/>
      <c r="DO2295" s="420">
        <f t="shared" ref="DO2295" si="6677">D2295</f>
        <v>0</v>
      </c>
      <c r="DP2295" s="420">
        <f t="shared" ref="DP2295" si="6678">E2295</f>
        <v>0</v>
      </c>
      <c r="DQ2295" s="420">
        <f t="shared" ref="DQ2295" si="6679">F2295</f>
        <v>0</v>
      </c>
      <c r="DR2295" s="420">
        <f t="shared" ref="DR2295" si="6680">G2295</f>
        <v>0</v>
      </c>
      <c r="DS2295" s="420">
        <f t="shared" ref="DS2295" si="6681">H2295</f>
        <v>0</v>
      </c>
      <c r="DT2295" s="420">
        <f t="shared" ref="DT2295" si="6682">I2295</f>
        <v>0</v>
      </c>
      <c r="DU2295" s="420">
        <f t="shared" ref="DU2295" si="6683">J2295</f>
        <v>0</v>
      </c>
      <c r="DV2295" s="420">
        <f t="shared" ref="DV2295" si="6684">K2295</f>
        <v>0</v>
      </c>
      <c r="DW2295" s="420">
        <f t="shared" ref="DW2295" si="6685">L2295</f>
        <v>0</v>
      </c>
      <c r="DX2295" s="420">
        <f t="shared" ref="DX2295" si="6686">M2295</f>
        <v>0</v>
      </c>
      <c r="DY2295" s="420">
        <f t="shared" ref="DY2295" si="6687">N2295</f>
        <v>0</v>
      </c>
      <c r="DZ2295" s="420">
        <f t="shared" ref="DZ2295" si="6688">O2295</f>
        <v>0</v>
      </c>
      <c r="EA2295" s="420">
        <f t="shared" ref="EA2295" si="6689">P2295</f>
        <v>0</v>
      </c>
      <c r="EB2295" s="420">
        <f t="shared" ref="EB2295" si="6690">Q2295</f>
        <v>0</v>
      </c>
      <c r="EC2295" s="420">
        <f t="shared" ref="EC2295" si="6691">R2295</f>
        <v>0</v>
      </c>
      <c r="ED2295" s="420">
        <f t="shared" ref="ED2295" si="6692">S2295</f>
        <v>0</v>
      </c>
      <c r="EE2295" s="420">
        <f t="shared" ref="EE2295" si="6693">T2295</f>
        <v>0</v>
      </c>
      <c r="EF2295" s="420">
        <f t="shared" ref="EF2295" si="6694">U2295</f>
        <v>0</v>
      </c>
      <c r="EG2295" s="420">
        <f t="shared" ref="EG2295" si="6695">V2295</f>
        <v>0</v>
      </c>
      <c r="EH2295" s="420">
        <f t="shared" ref="EH2295" si="6696">W2295</f>
        <v>0</v>
      </c>
      <c r="EI2295" s="420">
        <f t="shared" ref="EI2295" si="6697">X2295</f>
        <v>0</v>
      </c>
      <c r="EJ2295" s="420">
        <f t="shared" ref="EJ2295" si="6698">Y2295</f>
        <v>0</v>
      </c>
      <c r="EK2295" s="420">
        <f t="shared" ref="EK2295" si="6699">Z2295</f>
        <v>0</v>
      </c>
      <c r="EL2295" s="420">
        <f t="shared" ref="EL2295" si="6700">AA2295</f>
        <v>0</v>
      </c>
      <c r="EM2295" s="420">
        <f t="shared" ref="EM2295" si="6701">AB2295</f>
        <v>0</v>
      </c>
      <c r="EN2295" s="420">
        <f t="shared" ref="EN2295" si="6702">AC2295</f>
        <v>0</v>
      </c>
      <c r="EO2295" s="420">
        <f t="shared" ref="EO2295" si="6703">AD2295</f>
        <v>0</v>
      </c>
      <c r="ET2295" s="375"/>
      <c r="EU2295" s="375"/>
      <c r="EV2295" s="375"/>
      <c r="FF2295" s="400"/>
      <c r="FG2295" s="400"/>
      <c r="FH2295" s="400"/>
      <c r="FV2295" s="375"/>
      <c r="FW2295" s="375"/>
      <c r="FX2295" s="375"/>
    </row>
    <row r="2296" spans="1:180" ht="38.25" customHeight="1" x14ac:dyDescent="0.25">
      <c r="A2296" s="182"/>
      <c r="B2296" s="182"/>
      <c r="C2296" s="236" t="s">
        <v>536</v>
      </c>
      <c r="D2296" s="280"/>
      <c r="E2296" s="281"/>
      <c r="F2296" s="281"/>
      <c r="G2296" s="628"/>
      <c r="H2296" s="628"/>
      <c r="I2296" s="281"/>
      <c r="J2296" s="281"/>
      <c r="K2296" s="628"/>
      <c r="L2296" s="628"/>
      <c r="M2296" s="281"/>
      <c r="N2296" s="281"/>
      <c r="O2296" s="628"/>
      <c r="P2296" s="628"/>
      <c r="Q2296" s="281"/>
      <c r="R2296" s="281"/>
      <c r="S2296" s="628"/>
      <c r="T2296" s="628"/>
      <c r="U2296" s="281"/>
      <c r="V2296" s="281"/>
      <c r="W2296" s="628"/>
      <c r="X2296" s="628"/>
      <c r="Y2296" s="281"/>
      <c r="Z2296" s="281"/>
      <c r="AA2296" s="628"/>
      <c r="AB2296" s="628"/>
      <c r="AC2296" s="281"/>
      <c r="AD2296" s="281"/>
      <c r="AE2296" s="60"/>
      <c r="AF2296" s="259"/>
      <c r="AG2296" s="375">
        <f t="shared" si="6138"/>
        <v>27</v>
      </c>
      <c r="AH2296" s="375"/>
      <c r="AI2296" s="375"/>
      <c r="AJ2296" s="388">
        <f t="shared" si="6422"/>
        <v>0</v>
      </c>
      <c r="AK2296" s="379">
        <f t="shared" si="6423"/>
        <v>0</v>
      </c>
      <c r="AL2296" s="380">
        <f t="shared" si="6424"/>
        <v>0</v>
      </c>
      <c r="AM2296" s="292">
        <f t="shared" si="6425"/>
        <v>0</v>
      </c>
      <c r="AN2296" s="388">
        <f t="shared" si="6426"/>
        <v>0</v>
      </c>
      <c r="AO2296" s="379">
        <f t="shared" si="6427"/>
        <v>0</v>
      </c>
      <c r="AP2296" s="380">
        <f t="shared" si="6428"/>
        <v>0</v>
      </c>
      <c r="AQ2296" s="292">
        <f t="shared" si="6429"/>
        <v>0</v>
      </c>
      <c r="AR2296" s="388">
        <f t="shared" si="6430"/>
        <v>0</v>
      </c>
      <c r="AS2296" s="379">
        <f t="shared" si="6431"/>
        <v>0</v>
      </c>
      <c r="AT2296" s="380">
        <f t="shared" si="6432"/>
        <v>0</v>
      </c>
      <c r="AU2296" s="292">
        <f t="shared" si="6433"/>
        <v>0</v>
      </c>
      <c r="AV2296" s="388">
        <f t="shared" si="6434"/>
        <v>0</v>
      </c>
      <c r="AW2296" s="379">
        <f t="shared" si="6435"/>
        <v>0</v>
      </c>
      <c r="AX2296" s="380">
        <f t="shared" si="6436"/>
        <v>0</v>
      </c>
      <c r="AY2296" s="292">
        <f t="shared" si="6437"/>
        <v>0</v>
      </c>
      <c r="AZ2296" s="388">
        <f t="shared" si="6438"/>
        <v>0</v>
      </c>
      <c r="BA2296" s="379">
        <f t="shared" si="6439"/>
        <v>0</v>
      </c>
      <c r="BB2296" s="380">
        <f t="shared" si="6440"/>
        <v>0</v>
      </c>
      <c r="BC2296" s="292">
        <f t="shared" si="6441"/>
        <v>0</v>
      </c>
      <c r="BD2296" s="388">
        <f t="shared" si="6442"/>
        <v>0</v>
      </c>
      <c r="BE2296" s="379">
        <f t="shared" si="6443"/>
        <v>0</v>
      </c>
      <c r="BF2296" s="380">
        <f t="shared" si="6444"/>
        <v>0</v>
      </c>
      <c r="BG2296" s="292">
        <f t="shared" si="6445"/>
        <v>0</v>
      </c>
      <c r="BH2296" s="388">
        <f t="shared" si="6446"/>
        <v>0</v>
      </c>
      <c r="BI2296" s="379">
        <f t="shared" si="6447"/>
        <v>0</v>
      </c>
      <c r="BJ2296" s="380">
        <f t="shared" si="6448"/>
        <v>0</v>
      </c>
      <c r="BK2296" s="292">
        <f t="shared" si="6449"/>
        <v>0</v>
      </c>
      <c r="CD2296" s="309"/>
      <c r="CE2296" s="311"/>
      <c r="CF2296" s="311"/>
      <c r="CG2296" s="311"/>
      <c r="CH2296" s="311"/>
      <c r="CI2296" s="311"/>
      <c r="CJ2296" s="311"/>
      <c r="CK2296" s="311"/>
      <c r="CL2296" s="311"/>
      <c r="CM2296" s="311"/>
      <c r="CN2296" s="311"/>
      <c r="CO2296" s="311"/>
      <c r="CP2296" s="311"/>
      <c r="CQ2296" s="311"/>
      <c r="CR2296" s="311"/>
      <c r="CS2296" s="311"/>
      <c r="CT2296" s="311"/>
      <c r="CU2296" s="311"/>
      <c r="CV2296" s="311"/>
      <c r="CW2296" s="311"/>
      <c r="CX2296" s="311"/>
      <c r="CY2296" s="311"/>
      <c r="CZ2296" s="311"/>
      <c r="DA2296" s="311"/>
      <c r="DB2296" s="311"/>
      <c r="DC2296" s="311"/>
      <c r="DD2296" s="311"/>
      <c r="DE2296" s="311"/>
      <c r="DF2296" s="311"/>
      <c r="DG2296" s="311"/>
      <c r="DH2296" s="311"/>
      <c r="DJ2296" s="610"/>
      <c r="DK2296" s="611"/>
      <c r="DL2296" s="415" t="s">
        <v>1910</v>
      </c>
      <c r="DM2296" s="416"/>
      <c r="DN2296" s="416"/>
      <c r="DO2296" s="417">
        <f t="shared" ref="DO2296" si="6704">COUNTIF(D2293:D2294,"NS")+COUNTIF(D2290,"NS")+COUNTIF(D2281,"NS")</f>
        <v>0</v>
      </c>
      <c r="DP2296" s="417">
        <f t="shared" ref="DP2296" si="6705">COUNTIF(E2293:E2294,"NS")+COUNTIF(E2290,"NS")+COUNTIF(E2281,"NS")</f>
        <v>0</v>
      </c>
      <c r="DQ2296" s="417">
        <f t="shared" ref="DQ2296" si="6706">COUNTIF(F2293:F2294,"NS")+COUNTIF(F2290,"NS")+COUNTIF(F2281,"NS")</f>
        <v>0</v>
      </c>
      <c r="DR2296" s="417">
        <f t="shared" ref="DR2296" si="6707">COUNTIF(G2293:G2294,"NS")+COUNTIF(G2290,"NS")+COUNTIF(G2281,"NS")</f>
        <v>0</v>
      </c>
      <c r="DS2296" s="417">
        <f t="shared" ref="DS2296" si="6708">COUNTIF(H2293:H2294,"NS")+COUNTIF(H2290,"NS")+COUNTIF(H2281,"NS")</f>
        <v>0</v>
      </c>
      <c r="DT2296" s="417">
        <f t="shared" ref="DT2296" si="6709">COUNTIF(I2293:I2294,"NS")+COUNTIF(I2290,"NS")+COUNTIF(I2281,"NS")</f>
        <v>0</v>
      </c>
      <c r="DU2296" s="417">
        <f t="shared" ref="DU2296" si="6710">COUNTIF(J2293:J2294,"NS")+COUNTIF(J2290,"NS")+COUNTIF(J2281,"NS")</f>
        <v>0</v>
      </c>
      <c r="DV2296" s="417">
        <f t="shared" ref="DV2296" si="6711">COUNTIF(K2293:K2294,"NS")+COUNTIF(K2290,"NS")+COUNTIF(K2281,"NS")</f>
        <v>0</v>
      </c>
      <c r="DW2296" s="417">
        <f t="shared" ref="DW2296" si="6712">COUNTIF(L2293:L2294,"NS")+COUNTIF(L2290,"NS")+COUNTIF(L2281,"NS")</f>
        <v>0</v>
      </c>
      <c r="DX2296" s="417">
        <f t="shared" ref="DX2296" si="6713">COUNTIF(M2293:M2294,"NS")+COUNTIF(M2290,"NS")+COUNTIF(M2281,"NS")</f>
        <v>0</v>
      </c>
      <c r="DY2296" s="417">
        <f t="shared" ref="DY2296" si="6714">COUNTIF(N2293:N2294,"NS")+COUNTIF(N2290,"NS")+COUNTIF(N2281,"NS")</f>
        <v>0</v>
      </c>
      <c r="DZ2296" s="417">
        <f t="shared" ref="DZ2296" si="6715">COUNTIF(O2293:O2294,"NS")+COUNTIF(O2290,"NS")+COUNTIF(O2281,"NS")</f>
        <v>0</v>
      </c>
      <c r="EA2296" s="417">
        <f t="shared" ref="EA2296" si="6716">COUNTIF(P2293:P2294,"NS")+COUNTIF(P2290,"NS")+COUNTIF(P2281,"NS")</f>
        <v>0</v>
      </c>
      <c r="EB2296" s="417">
        <f t="shared" ref="EB2296" si="6717">COUNTIF(Q2293:Q2294,"NS")+COUNTIF(Q2290,"NS")+COUNTIF(Q2281,"NS")</f>
        <v>0</v>
      </c>
      <c r="EC2296" s="417">
        <f t="shared" ref="EC2296" si="6718">COUNTIF(R2293:R2294,"NS")+COUNTIF(R2290,"NS")+COUNTIF(R2281,"NS")</f>
        <v>0</v>
      </c>
      <c r="ED2296" s="417">
        <f t="shared" ref="ED2296" si="6719">COUNTIF(S2293:S2294,"NS")+COUNTIF(S2290,"NS")+COUNTIF(S2281,"NS")</f>
        <v>0</v>
      </c>
      <c r="EE2296" s="417">
        <f t="shared" ref="EE2296" si="6720">COUNTIF(T2293:T2294,"NS")+COUNTIF(T2290,"NS")+COUNTIF(T2281,"NS")</f>
        <v>0</v>
      </c>
      <c r="EF2296" s="417">
        <f t="shared" ref="EF2296" si="6721">COUNTIF(U2293:U2294,"NS")+COUNTIF(U2290,"NS")+COUNTIF(U2281,"NS")</f>
        <v>0</v>
      </c>
      <c r="EG2296" s="417">
        <f t="shared" ref="EG2296" si="6722">COUNTIF(V2293:V2294,"NS")+COUNTIF(V2290,"NS")+COUNTIF(V2281,"NS")</f>
        <v>0</v>
      </c>
      <c r="EH2296" s="417">
        <f t="shared" ref="EH2296" si="6723">COUNTIF(W2293:W2294,"NS")+COUNTIF(W2290,"NS")+COUNTIF(W2281,"NS")</f>
        <v>0</v>
      </c>
      <c r="EI2296" s="417">
        <f t="shared" ref="EI2296" si="6724">COUNTIF(X2293:X2294,"NS")+COUNTIF(X2290,"NS")+COUNTIF(X2281,"NS")</f>
        <v>0</v>
      </c>
      <c r="EJ2296" s="417">
        <f t="shared" ref="EJ2296" si="6725">COUNTIF(Y2293:Y2294,"NS")+COUNTIF(Y2290,"NS")+COUNTIF(Y2281,"NS")</f>
        <v>0</v>
      </c>
      <c r="EK2296" s="417">
        <f t="shared" ref="EK2296" si="6726">COUNTIF(Z2293:Z2294,"NS")+COUNTIF(Z2290,"NS")+COUNTIF(Z2281,"NS")</f>
        <v>0</v>
      </c>
      <c r="EL2296" s="417">
        <f t="shared" ref="EL2296" si="6727">COUNTIF(AA2293:AA2294,"NS")+COUNTIF(AA2290,"NS")+COUNTIF(AA2281,"NS")</f>
        <v>0</v>
      </c>
      <c r="EM2296" s="417">
        <f t="shared" ref="EM2296" si="6728">COUNTIF(AB2293:AB2294,"NS")+COUNTIF(AB2290,"NS")+COUNTIF(AB2281,"NS")</f>
        <v>0</v>
      </c>
      <c r="EN2296" s="417">
        <f t="shared" ref="EN2296" si="6729">COUNTIF(AC2293:AC2294,"NS")+COUNTIF(AC2290,"NS")+COUNTIF(AC2281,"NS")</f>
        <v>0</v>
      </c>
      <c r="EO2296" s="417">
        <f t="shared" ref="EO2296" si="6730">COUNTIF(AD2293:AD2294,"NS")+COUNTIF(AD2290,"NS")+COUNTIF(AD2281,"NS")</f>
        <v>0</v>
      </c>
      <c r="ET2296" s="375"/>
      <c r="EU2296" s="375"/>
      <c r="EV2296" s="375"/>
      <c r="FF2296" s="400"/>
      <c r="FG2296" s="400"/>
      <c r="FH2296" s="400"/>
      <c r="FV2296" s="375"/>
      <c r="FW2296" s="375"/>
      <c r="FX2296" s="375"/>
    </row>
    <row r="2297" spans="1:180" ht="38.25" customHeight="1" x14ac:dyDescent="0.25">
      <c r="A2297" s="182"/>
      <c r="B2297" s="182"/>
      <c r="C2297" s="236" t="s">
        <v>538</v>
      </c>
      <c r="D2297" s="280"/>
      <c r="E2297" s="281"/>
      <c r="F2297" s="281"/>
      <c r="G2297" s="628"/>
      <c r="H2297" s="628"/>
      <c r="I2297" s="281"/>
      <c r="J2297" s="281"/>
      <c r="K2297" s="628"/>
      <c r="L2297" s="628"/>
      <c r="M2297" s="281"/>
      <c r="N2297" s="281"/>
      <c r="O2297" s="628"/>
      <c r="P2297" s="628"/>
      <c r="Q2297" s="281"/>
      <c r="R2297" s="281"/>
      <c r="S2297" s="628"/>
      <c r="T2297" s="628"/>
      <c r="U2297" s="281"/>
      <c r="V2297" s="281"/>
      <c r="W2297" s="628"/>
      <c r="X2297" s="628"/>
      <c r="Y2297" s="281"/>
      <c r="Z2297" s="281"/>
      <c r="AA2297" s="628"/>
      <c r="AB2297" s="628"/>
      <c r="AC2297" s="281"/>
      <c r="AD2297" s="281"/>
      <c r="AE2297" s="60"/>
      <c r="AF2297" s="259"/>
      <c r="AG2297" s="375">
        <f t="shared" si="6138"/>
        <v>27</v>
      </c>
      <c r="AH2297" s="375"/>
      <c r="AI2297" s="375"/>
      <c r="AJ2297" s="388">
        <f t="shared" si="6422"/>
        <v>0</v>
      </c>
      <c r="AK2297" s="379">
        <f t="shared" si="6423"/>
        <v>0</v>
      </c>
      <c r="AL2297" s="380">
        <f t="shared" si="6424"/>
        <v>0</v>
      </c>
      <c r="AM2297" s="292">
        <f t="shared" si="6425"/>
        <v>0</v>
      </c>
      <c r="AN2297" s="388">
        <f t="shared" si="6426"/>
        <v>0</v>
      </c>
      <c r="AO2297" s="379">
        <f t="shared" si="6427"/>
        <v>0</v>
      </c>
      <c r="AP2297" s="380">
        <f t="shared" si="6428"/>
        <v>0</v>
      </c>
      <c r="AQ2297" s="292">
        <f t="shared" si="6429"/>
        <v>0</v>
      </c>
      <c r="AR2297" s="388">
        <f t="shared" si="6430"/>
        <v>0</v>
      </c>
      <c r="AS2297" s="379">
        <f t="shared" si="6431"/>
        <v>0</v>
      </c>
      <c r="AT2297" s="380">
        <f t="shared" si="6432"/>
        <v>0</v>
      </c>
      <c r="AU2297" s="292">
        <f t="shared" si="6433"/>
        <v>0</v>
      </c>
      <c r="AV2297" s="388">
        <f t="shared" si="6434"/>
        <v>0</v>
      </c>
      <c r="AW2297" s="379">
        <f t="shared" si="6435"/>
        <v>0</v>
      </c>
      <c r="AX2297" s="380">
        <f t="shared" si="6436"/>
        <v>0</v>
      </c>
      <c r="AY2297" s="292">
        <f t="shared" si="6437"/>
        <v>0</v>
      </c>
      <c r="AZ2297" s="388">
        <f t="shared" si="6438"/>
        <v>0</v>
      </c>
      <c r="BA2297" s="379">
        <f t="shared" si="6439"/>
        <v>0</v>
      </c>
      <c r="BB2297" s="380">
        <f t="shared" si="6440"/>
        <v>0</v>
      </c>
      <c r="BC2297" s="292">
        <f t="shared" si="6441"/>
        <v>0</v>
      </c>
      <c r="BD2297" s="388">
        <f t="shared" si="6442"/>
        <v>0</v>
      </c>
      <c r="BE2297" s="379">
        <f t="shared" si="6443"/>
        <v>0</v>
      </c>
      <c r="BF2297" s="380">
        <f t="shared" si="6444"/>
        <v>0</v>
      </c>
      <c r="BG2297" s="292">
        <f t="shared" si="6445"/>
        <v>0</v>
      </c>
      <c r="BH2297" s="388">
        <f t="shared" si="6446"/>
        <v>0</v>
      </c>
      <c r="BI2297" s="379">
        <f t="shared" si="6447"/>
        <v>0</v>
      </c>
      <c r="BJ2297" s="380">
        <f t="shared" si="6448"/>
        <v>0</v>
      </c>
      <c r="BK2297" s="292">
        <f t="shared" si="6449"/>
        <v>0</v>
      </c>
      <c r="CD2297" s="309"/>
      <c r="CE2297" s="311"/>
      <c r="CF2297" s="311"/>
      <c r="CG2297" s="311"/>
      <c r="CH2297" s="311"/>
      <c r="CI2297" s="311"/>
      <c r="CJ2297" s="311"/>
      <c r="CK2297" s="311"/>
      <c r="CL2297" s="311"/>
      <c r="CM2297" s="311"/>
      <c r="CN2297" s="311"/>
      <c r="CO2297" s="311"/>
      <c r="CP2297" s="311"/>
      <c r="CQ2297" s="311"/>
      <c r="CR2297" s="311"/>
      <c r="CS2297" s="311"/>
      <c r="CT2297" s="311"/>
      <c r="CU2297" s="311"/>
      <c r="CV2297" s="311"/>
      <c r="CW2297" s="311"/>
      <c r="CX2297" s="311"/>
      <c r="CY2297" s="311"/>
      <c r="CZ2297" s="311"/>
      <c r="DA2297" s="311"/>
      <c r="DB2297" s="311"/>
      <c r="DC2297" s="311"/>
      <c r="DD2297" s="311"/>
      <c r="DE2297" s="311"/>
      <c r="DF2297" s="311"/>
      <c r="DG2297" s="311"/>
      <c r="DH2297" s="311"/>
      <c r="DJ2297" s="610"/>
      <c r="DK2297" s="611"/>
      <c r="DL2297" s="415" t="s">
        <v>1914</v>
      </c>
      <c r="DM2297" s="416"/>
      <c r="DN2297" s="416"/>
      <c r="DO2297" s="417">
        <f t="shared" ref="DO2297" si="6731">SUM(D2281,D2290,D2293:D2295)</f>
        <v>0</v>
      </c>
      <c r="DP2297" s="417">
        <f t="shared" ref="DP2297" si="6732">SUM(E2281,E2290,E2293:E2295)</f>
        <v>0</v>
      </c>
      <c r="DQ2297" s="417">
        <f t="shared" ref="DQ2297" si="6733">SUM(F2281,F2290,F2293:F2295)</f>
        <v>0</v>
      </c>
      <c r="DR2297" s="417">
        <f t="shared" ref="DR2297" si="6734">SUM(G2281,G2290,G2293:G2295)</f>
        <v>0</v>
      </c>
      <c r="DS2297" s="417">
        <f t="shared" ref="DS2297" si="6735">SUM(H2281,H2290,H2293:H2295)</f>
        <v>0</v>
      </c>
      <c r="DT2297" s="417">
        <f t="shared" ref="DT2297" si="6736">SUM(I2281,I2290,I2293:I2295)</f>
        <v>0</v>
      </c>
      <c r="DU2297" s="417">
        <f t="shared" ref="DU2297" si="6737">SUM(J2281,J2290,J2293:J2295)</f>
        <v>0</v>
      </c>
      <c r="DV2297" s="417">
        <f t="shared" ref="DV2297" si="6738">SUM(K2281,K2290,K2293:K2295)</f>
        <v>0</v>
      </c>
      <c r="DW2297" s="417">
        <f t="shared" ref="DW2297" si="6739">SUM(L2281,L2290,L2293:L2295)</f>
        <v>0</v>
      </c>
      <c r="DX2297" s="417">
        <f t="shared" ref="DX2297" si="6740">SUM(M2281,M2290,M2293:M2295)</f>
        <v>0</v>
      </c>
      <c r="DY2297" s="417">
        <f t="shared" ref="DY2297" si="6741">SUM(N2281,N2290,N2293:N2295)</f>
        <v>0</v>
      </c>
      <c r="DZ2297" s="417">
        <f t="shared" ref="DZ2297" si="6742">SUM(O2281,O2290,O2293:O2295)</f>
        <v>0</v>
      </c>
      <c r="EA2297" s="417">
        <f t="shared" ref="EA2297" si="6743">SUM(P2281,P2290,P2293:P2295)</f>
        <v>0</v>
      </c>
      <c r="EB2297" s="417">
        <f t="shared" ref="EB2297" si="6744">SUM(Q2281,Q2290,Q2293:Q2295)</f>
        <v>0</v>
      </c>
      <c r="EC2297" s="417">
        <f t="shared" ref="EC2297" si="6745">SUM(R2281,R2290,R2293:R2295)</f>
        <v>0</v>
      </c>
      <c r="ED2297" s="417">
        <f t="shared" ref="ED2297" si="6746">SUM(S2281,S2290,S2293:S2295)</f>
        <v>0</v>
      </c>
      <c r="EE2297" s="417">
        <f t="shared" ref="EE2297" si="6747">SUM(T2281,T2290,T2293:T2295)</f>
        <v>0</v>
      </c>
      <c r="EF2297" s="417">
        <f t="shared" ref="EF2297" si="6748">SUM(U2281,U2290,U2293:U2295)</f>
        <v>0</v>
      </c>
      <c r="EG2297" s="417">
        <f t="shared" ref="EG2297" si="6749">SUM(V2281,V2290,V2293:V2295)</f>
        <v>0</v>
      </c>
      <c r="EH2297" s="417">
        <f t="shared" ref="EH2297" si="6750">SUM(W2281,W2290,W2293:W2295)</f>
        <v>0</v>
      </c>
      <c r="EI2297" s="417">
        <f t="shared" ref="EI2297" si="6751">SUM(X2281,X2290,X2293:X2295)</f>
        <v>0</v>
      </c>
      <c r="EJ2297" s="417">
        <f t="shared" ref="EJ2297" si="6752">SUM(Y2281,Y2290,Y2293:Y2295)</f>
        <v>0</v>
      </c>
      <c r="EK2297" s="417">
        <f t="shared" ref="EK2297" si="6753">SUM(Z2281,Z2290,Z2293:Z2295)</f>
        <v>0</v>
      </c>
      <c r="EL2297" s="417">
        <f t="shared" ref="EL2297" si="6754">SUM(AA2281,AA2290,AA2293:AA2295)</f>
        <v>0</v>
      </c>
      <c r="EM2297" s="417">
        <f t="shared" ref="EM2297" si="6755">SUM(AB2281,AB2290,AB2293:AB2295)</f>
        <v>0</v>
      </c>
      <c r="EN2297" s="417">
        <f t="shared" ref="EN2297" si="6756">SUM(AC2281,AC2290,AC2293:AC2295)</f>
        <v>0</v>
      </c>
      <c r="EO2297" s="417">
        <f t="shared" ref="EO2297" si="6757">SUM(AD2281,AD2290,AD2293:AD2295)</f>
        <v>0</v>
      </c>
      <c r="ET2297" s="375"/>
      <c r="EU2297" s="375"/>
      <c r="EV2297" s="375"/>
      <c r="FF2297" s="400"/>
      <c r="FG2297" s="400"/>
      <c r="FH2297" s="400"/>
      <c r="FV2297" s="375"/>
      <c r="FW2297" s="375"/>
      <c r="FX2297" s="375"/>
    </row>
    <row r="2298" spans="1:180" ht="38.25" customHeight="1" x14ac:dyDescent="0.25">
      <c r="A2298" s="182"/>
      <c r="B2298" s="182"/>
      <c r="C2298" s="236" t="s">
        <v>540</v>
      </c>
      <c r="D2298" s="280"/>
      <c r="E2298" s="281"/>
      <c r="F2298" s="281"/>
      <c r="G2298" s="628"/>
      <c r="H2298" s="628"/>
      <c r="I2298" s="281"/>
      <c r="J2298" s="281"/>
      <c r="K2298" s="628"/>
      <c r="L2298" s="628"/>
      <c r="M2298" s="281"/>
      <c r="N2298" s="281"/>
      <c r="O2298" s="628"/>
      <c r="P2298" s="628"/>
      <c r="Q2298" s="281"/>
      <c r="R2298" s="281"/>
      <c r="S2298" s="628"/>
      <c r="T2298" s="628"/>
      <c r="U2298" s="281"/>
      <c r="V2298" s="281"/>
      <c r="W2298" s="628"/>
      <c r="X2298" s="628"/>
      <c r="Y2298" s="281"/>
      <c r="Z2298" s="281"/>
      <c r="AA2298" s="628"/>
      <c r="AB2298" s="628"/>
      <c r="AC2298" s="281"/>
      <c r="AD2298" s="281"/>
      <c r="AE2298" s="60"/>
      <c r="AF2298" s="259"/>
      <c r="AG2298" s="375">
        <f t="shared" si="6138"/>
        <v>27</v>
      </c>
      <c r="AH2298" s="375"/>
      <c r="AI2298" s="375"/>
      <c r="AJ2298" s="388">
        <f t="shared" si="6422"/>
        <v>0</v>
      </c>
      <c r="AK2298" s="379">
        <f t="shared" si="6423"/>
        <v>0</v>
      </c>
      <c r="AL2298" s="380">
        <f t="shared" si="6424"/>
        <v>0</v>
      </c>
      <c r="AM2298" s="292">
        <f t="shared" si="6425"/>
        <v>0</v>
      </c>
      <c r="AN2298" s="388">
        <f t="shared" si="6426"/>
        <v>0</v>
      </c>
      <c r="AO2298" s="379">
        <f t="shared" si="6427"/>
        <v>0</v>
      </c>
      <c r="AP2298" s="380">
        <f t="shared" si="6428"/>
        <v>0</v>
      </c>
      <c r="AQ2298" s="292">
        <f t="shared" si="6429"/>
        <v>0</v>
      </c>
      <c r="AR2298" s="388">
        <f t="shared" si="6430"/>
        <v>0</v>
      </c>
      <c r="AS2298" s="379">
        <f t="shared" si="6431"/>
        <v>0</v>
      </c>
      <c r="AT2298" s="380">
        <f t="shared" si="6432"/>
        <v>0</v>
      </c>
      <c r="AU2298" s="292">
        <f t="shared" si="6433"/>
        <v>0</v>
      </c>
      <c r="AV2298" s="388">
        <f t="shared" si="6434"/>
        <v>0</v>
      </c>
      <c r="AW2298" s="379">
        <f t="shared" si="6435"/>
        <v>0</v>
      </c>
      <c r="AX2298" s="380">
        <f t="shared" si="6436"/>
        <v>0</v>
      </c>
      <c r="AY2298" s="292">
        <f t="shared" si="6437"/>
        <v>0</v>
      </c>
      <c r="AZ2298" s="388">
        <f t="shared" si="6438"/>
        <v>0</v>
      </c>
      <c r="BA2298" s="379">
        <f t="shared" si="6439"/>
        <v>0</v>
      </c>
      <c r="BB2298" s="380">
        <f t="shared" si="6440"/>
        <v>0</v>
      </c>
      <c r="BC2298" s="292">
        <f t="shared" si="6441"/>
        <v>0</v>
      </c>
      <c r="BD2298" s="388">
        <f t="shared" si="6442"/>
        <v>0</v>
      </c>
      <c r="BE2298" s="379">
        <f t="shared" si="6443"/>
        <v>0</v>
      </c>
      <c r="BF2298" s="380">
        <f t="shared" si="6444"/>
        <v>0</v>
      </c>
      <c r="BG2298" s="292">
        <f t="shared" si="6445"/>
        <v>0</v>
      </c>
      <c r="BH2298" s="388">
        <f t="shared" si="6446"/>
        <v>0</v>
      </c>
      <c r="BI2298" s="379">
        <f t="shared" si="6447"/>
        <v>0</v>
      </c>
      <c r="BJ2298" s="380">
        <f t="shared" si="6448"/>
        <v>0</v>
      </c>
      <c r="BK2298" s="292">
        <f t="shared" si="6449"/>
        <v>0</v>
      </c>
      <c r="CD2298" s="309"/>
      <c r="CE2298" s="311"/>
      <c r="CF2298" s="311"/>
      <c r="CG2298" s="311"/>
      <c r="CH2298" s="311"/>
      <c r="CI2298" s="311"/>
      <c r="CJ2298" s="311"/>
      <c r="CK2298" s="311"/>
      <c r="CL2298" s="311"/>
      <c r="CM2298" s="311"/>
      <c r="CN2298" s="311"/>
      <c r="CO2298" s="311"/>
      <c r="CP2298" s="311"/>
      <c r="CQ2298" s="311"/>
      <c r="CR2298" s="311"/>
      <c r="CS2298" s="311"/>
      <c r="CT2298" s="311"/>
      <c r="CU2298" s="311"/>
      <c r="CV2298" s="311"/>
      <c r="CW2298" s="311"/>
      <c r="CX2298" s="311"/>
      <c r="CY2298" s="311"/>
      <c r="CZ2298" s="311"/>
      <c r="DA2298" s="311"/>
      <c r="DB2298" s="311"/>
      <c r="DC2298" s="311"/>
      <c r="DD2298" s="311"/>
      <c r="DE2298" s="311"/>
      <c r="DF2298" s="311"/>
      <c r="DG2298" s="311"/>
      <c r="DH2298" s="311"/>
      <c r="DJ2298" s="610"/>
      <c r="DK2298" s="611"/>
      <c r="DL2298" s="415" t="s">
        <v>1919</v>
      </c>
      <c r="DM2298" s="298"/>
      <c r="DN2298" s="298"/>
      <c r="DO2298" s="302">
        <f t="shared" ref="DO2298:EN2298" si="6758">IF(OR(AND(DO2295="NS",DO2296=4),AND(DO2295="NA")),0,IF(OR(AND(IF(DO2295="NS",1,DO2295)&gt;DO2297*0.25,DO2296=0),AND(DO2295&gt;0,OR(DO2296=4,DO2297=0)),AND(DO2295&gt;0,DO2296=0,DO2297=0),AND(DO2295="NS",DO2296=0,DO2297=0)),1,0))</f>
        <v>0</v>
      </c>
      <c r="DP2298" s="302">
        <f t="shared" si="6758"/>
        <v>0</v>
      </c>
      <c r="DQ2298" s="302">
        <f t="shared" si="6758"/>
        <v>0</v>
      </c>
      <c r="DR2298" s="302">
        <f t="shared" si="6758"/>
        <v>0</v>
      </c>
      <c r="DS2298" s="302">
        <f t="shared" si="6758"/>
        <v>0</v>
      </c>
      <c r="DT2298" s="302">
        <f t="shared" si="6758"/>
        <v>0</v>
      </c>
      <c r="DU2298" s="302">
        <f t="shared" si="6758"/>
        <v>0</v>
      </c>
      <c r="DV2298" s="302">
        <f t="shared" si="6758"/>
        <v>0</v>
      </c>
      <c r="DW2298" s="302">
        <f t="shared" si="6758"/>
        <v>0</v>
      </c>
      <c r="DX2298" s="302">
        <f t="shared" si="6758"/>
        <v>0</v>
      </c>
      <c r="DY2298" s="302">
        <f t="shared" si="6758"/>
        <v>0</v>
      </c>
      <c r="DZ2298" s="302">
        <f t="shared" si="6758"/>
        <v>0</v>
      </c>
      <c r="EA2298" s="302">
        <f t="shared" si="6758"/>
        <v>0</v>
      </c>
      <c r="EB2298" s="302">
        <f t="shared" si="6758"/>
        <v>0</v>
      </c>
      <c r="EC2298" s="302">
        <f t="shared" si="6758"/>
        <v>0</v>
      </c>
      <c r="ED2298" s="302">
        <f t="shared" si="6758"/>
        <v>0</v>
      </c>
      <c r="EE2298" s="302">
        <f t="shared" si="6758"/>
        <v>0</v>
      </c>
      <c r="EF2298" s="302">
        <f t="shared" si="6758"/>
        <v>0</v>
      </c>
      <c r="EG2298" s="302">
        <f t="shared" si="6758"/>
        <v>0</v>
      </c>
      <c r="EH2298" s="302">
        <f t="shared" si="6758"/>
        <v>0</v>
      </c>
      <c r="EI2298" s="302">
        <f t="shared" si="6758"/>
        <v>0</v>
      </c>
      <c r="EJ2298" s="302">
        <f t="shared" si="6758"/>
        <v>0</v>
      </c>
      <c r="EK2298" s="302">
        <f t="shared" si="6758"/>
        <v>0</v>
      </c>
      <c r="EL2298" s="302">
        <f t="shared" si="6758"/>
        <v>0</v>
      </c>
      <c r="EM2298" s="302">
        <f t="shared" si="6758"/>
        <v>0</v>
      </c>
      <c r="EN2298" s="302">
        <f t="shared" si="6758"/>
        <v>0</v>
      </c>
      <c r="EO2298" s="302">
        <f t="shared" ref="EO2298" si="6759">IF(OR(AND(EO2295="NS",EO2296=4),AND(EO2295="NA")),0,IF(OR(AND(IF(EO2295="NS",1,EO2295)&gt;EO2297*0.25,EO2296=0),AND(EO2295&gt;0,OR(EO2296=4,EO2297=0)),AND(EO2295&gt;0,EO2296=0,EO2297=0),AND(EO2295="NS",EO2296=0,EO2297=0)),1,0))</f>
        <v>0</v>
      </c>
      <c r="EP2298" s="377">
        <f>SUM(DO2298:EO2298)</f>
        <v>0</v>
      </c>
      <c r="ET2298" s="375"/>
      <c r="EU2298" s="375"/>
      <c r="EV2298" s="375"/>
      <c r="FF2298" s="400"/>
      <c r="FG2298" s="400"/>
      <c r="FH2298" s="400"/>
      <c r="FV2298" s="375"/>
      <c r="FW2298" s="375"/>
      <c r="FX2298" s="375"/>
    </row>
    <row r="2299" spans="1:180" ht="38.25" customHeight="1" x14ac:dyDescent="0.25">
      <c r="A2299" s="182"/>
      <c r="B2299" s="182"/>
      <c r="C2299" s="236" t="s">
        <v>542</v>
      </c>
      <c r="D2299" s="280"/>
      <c r="E2299" s="281"/>
      <c r="F2299" s="281"/>
      <c r="G2299" s="628"/>
      <c r="H2299" s="628"/>
      <c r="I2299" s="281"/>
      <c r="J2299" s="281"/>
      <c r="K2299" s="628"/>
      <c r="L2299" s="628"/>
      <c r="M2299" s="281"/>
      <c r="N2299" s="281"/>
      <c r="O2299" s="628"/>
      <c r="P2299" s="628"/>
      <c r="Q2299" s="281"/>
      <c r="R2299" s="281"/>
      <c r="S2299" s="628"/>
      <c r="T2299" s="628"/>
      <c r="U2299" s="281"/>
      <c r="V2299" s="281"/>
      <c r="W2299" s="628"/>
      <c r="X2299" s="628"/>
      <c r="Y2299" s="281"/>
      <c r="Z2299" s="281"/>
      <c r="AA2299" s="628"/>
      <c r="AB2299" s="628"/>
      <c r="AC2299" s="281"/>
      <c r="AD2299" s="281"/>
      <c r="AE2299" s="60"/>
      <c r="AF2299" s="259"/>
      <c r="AG2299" s="375">
        <f t="shared" si="6138"/>
        <v>27</v>
      </c>
      <c r="AH2299" s="375"/>
      <c r="AI2299" s="375"/>
      <c r="AJ2299" s="388">
        <f t="shared" si="6422"/>
        <v>0</v>
      </c>
      <c r="AK2299" s="379">
        <f t="shared" si="6423"/>
        <v>0</v>
      </c>
      <c r="AL2299" s="380">
        <f t="shared" si="6424"/>
        <v>0</v>
      </c>
      <c r="AM2299" s="292">
        <f t="shared" si="6425"/>
        <v>0</v>
      </c>
      <c r="AN2299" s="388">
        <f t="shared" si="6426"/>
        <v>0</v>
      </c>
      <c r="AO2299" s="379">
        <f t="shared" si="6427"/>
        <v>0</v>
      </c>
      <c r="AP2299" s="380">
        <f t="shared" si="6428"/>
        <v>0</v>
      </c>
      <c r="AQ2299" s="292">
        <f t="shared" si="6429"/>
        <v>0</v>
      </c>
      <c r="AR2299" s="388">
        <f t="shared" si="6430"/>
        <v>0</v>
      </c>
      <c r="AS2299" s="379">
        <f t="shared" si="6431"/>
        <v>0</v>
      </c>
      <c r="AT2299" s="380">
        <f t="shared" si="6432"/>
        <v>0</v>
      </c>
      <c r="AU2299" s="292">
        <f t="shared" si="6433"/>
        <v>0</v>
      </c>
      <c r="AV2299" s="388">
        <f t="shared" si="6434"/>
        <v>0</v>
      </c>
      <c r="AW2299" s="379">
        <f t="shared" si="6435"/>
        <v>0</v>
      </c>
      <c r="AX2299" s="380">
        <f t="shared" si="6436"/>
        <v>0</v>
      </c>
      <c r="AY2299" s="292">
        <f t="shared" si="6437"/>
        <v>0</v>
      </c>
      <c r="AZ2299" s="388">
        <f t="shared" si="6438"/>
        <v>0</v>
      </c>
      <c r="BA2299" s="379">
        <f t="shared" si="6439"/>
        <v>0</v>
      </c>
      <c r="BB2299" s="380">
        <f t="shared" si="6440"/>
        <v>0</v>
      </c>
      <c r="BC2299" s="292">
        <f t="shared" si="6441"/>
        <v>0</v>
      </c>
      <c r="BD2299" s="388">
        <f t="shared" si="6442"/>
        <v>0</v>
      </c>
      <c r="BE2299" s="379">
        <f t="shared" si="6443"/>
        <v>0</v>
      </c>
      <c r="BF2299" s="380">
        <f t="shared" si="6444"/>
        <v>0</v>
      </c>
      <c r="BG2299" s="292">
        <f t="shared" si="6445"/>
        <v>0</v>
      </c>
      <c r="BH2299" s="388">
        <f t="shared" si="6446"/>
        <v>0</v>
      </c>
      <c r="BI2299" s="379">
        <f t="shared" si="6447"/>
        <v>0</v>
      </c>
      <c r="BJ2299" s="380">
        <f t="shared" si="6448"/>
        <v>0</v>
      </c>
      <c r="BK2299" s="292">
        <f t="shared" si="6449"/>
        <v>0</v>
      </c>
      <c r="CD2299" s="309"/>
      <c r="CE2299" s="311"/>
      <c r="CF2299" s="311"/>
      <c r="CG2299" s="311"/>
      <c r="CH2299" s="311"/>
      <c r="CI2299" s="311"/>
      <c r="CJ2299" s="311"/>
      <c r="CK2299" s="311"/>
      <c r="CL2299" s="311"/>
      <c r="CM2299" s="311"/>
      <c r="CN2299" s="311"/>
      <c r="CO2299" s="311"/>
      <c r="CP2299" s="311"/>
      <c r="CQ2299" s="311"/>
      <c r="CR2299" s="311"/>
      <c r="CS2299" s="311"/>
      <c r="CT2299" s="311"/>
      <c r="CU2299" s="311"/>
      <c r="CV2299" s="311"/>
      <c r="CW2299" s="311"/>
      <c r="CX2299" s="311"/>
      <c r="CY2299" s="311"/>
      <c r="CZ2299" s="311"/>
      <c r="DA2299" s="311"/>
      <c r="DB2299" s="311"/>
      <c r="DC2299" s="311"/>
      <c r="DD2299" s="311"/>
      <c r="DE2299" s="311"/>
      <c r="DF2299" s="311"/>
      <c r="DG2299" s="311"/>
      <c r="DH2299" s="311"/>
      <c r="DJ2299" s="610"/>
      <c r="DK2299" s="611"/>
      <c r="DL2299" s="415"/>
      <c r="DM2299" s="416"/>
      <c r="DN2299" s="416"/>
      <c r="DO2299" s="416"/>
      <c r="DP2299" s="416"/>
      <c r="DQ2299" s="416"/>
      <c r="DR2299" s="416"/>
      <c r="DS2299" s="416"/>
      <c r="DT2299" s="416"/>
      <c r="DU2299" s="416"/>
      <c r="DV2299" s="416"/>
      <c r="DW2299" s="416"/>
      <c r="DX2299" s="416"/>
      <c r="DY2299" s="416"/>
      <c r="DZ2299" s="416"/>
      <c r="EA2299" s="416"/>
      <c r="EB2299" s="416"/>
      <c r="EC2299" s="416"/>
      <c r="ED2299" s="416"/>
      <c r="EE2299" s="416"/>
      <c r="EF2299" s="416"/>
      <c r="EG2299" s="416"/>
      <c r="EH2299" s="416"/>
      <c r="EI2299" s="416"/>
      <c r="EJ2299" s="416"/>
      <c r="EK2299" s="416"/>
      <c r="EL2299" s="416"/>
      <c r="EM2299" s="416"/>
      <c r="EN2299" s="416"/>
      <c r="EO2299" s="417"/>
      <c r="ET2299" s="375"/>
      <c r="EU2299" s="375"/>
      <c r="EV2299" s="375"/>
      <c r="FF2299" s="400"/>
      <c r="FG2299" s="400"/>
      <c r="FH2299" s="400"/>
      <c r="FV2299" s="375"/>
      <c r="FW2299" s="375"/>
      <c r="FX2299" s="375"/>
    </row>
    <row r="2300" spans="1:180" ht="38.25" customHeight="1" x14ac:dyDescent="0.25">
      <c r="A2300" s="182"/>
      <c r="B2300" s="182"/>
      <c r="C2300" s="236" t="s">
        <v>544</v>
      </c>
      <c r="D2300" s="280"/>
      <c r="E2300" s="281"/>
      <c r="F2300" s="281"/>
      <c r="G2300" s="628"/>
      <c r="H2300" s="628"/>
      <c r="I2300" s="281"/>
      <c r="J2300" s="281"/>
      <c r="K2300" s="628"/>
      <c r="L2300" s="628"/>
      <c r="M2300" s="281"/>
      <c r="N2300" s="281"/>
      <c r="O2300" s="628"/>
      <c r="P2300" s="628"/>
      <c r="Q2300" s="281"/>
      <c r="R2300" s="281"/>
      <c r="S2300" s="628"/>
      <c r="T2300" s="628"/>
      <c r="U2300" s="281"/>
      <c r="V2300" s="281"/>
      <c r="W2300" s="628"/>
      <c r="X2300" s="628"/>
      <c r="Y2300" s="281"/>
      <c r="Z2300" s="281"/>
      <c r="AA2300" s="628"/>
      <c r="AB2300" s="628"/>
      <c r="AC2300" s="281"/>
      <c r="AD2300" s="281"/>
      <c r="AE2300" s="60"/>
      <c r="AF2300" s="259"/>
      <c r="AG2300" s="375">
        <f t="shared" si="6138"/>
        <v>27</v>
      </c>
      <c r="AH2300" s="375"/>
      <c r="AI2300" s="375"/>
      <c r="AJ2300" s="388">
        <f t="shared" si="6422"/>
        <v>0</v>
      </c>
      <c r="AK2300" s="379">
        <f t="shared" si="6423"/>
        <v>0</v>
      </c>
      <c r="AL2300" s="380">
        <f t="shared" si="6424"/>
        <v>0</v>
      </c>
      <c r="AM2300" s="292">
        <f t="shared" si="6425"/>
        <v>0</v>
      </c>
      <c r="AN2300" s="388">
        <f t="shared" si="6426"/>
        <v>0</v>
      </c>
      <c r="AO2300" s="379">
        <f t="shared" si="6427"/>
        <v>0</v>
      </c>
      <c r="AP2300" s="380">
        <f t="shared" si="6428"/>
        <v>0</v>
      </c>
      <c r="AQ2300" s="292">
        <f t="shared" si="6429"/>
        <v>0</v>
      </c>
      <c r="AR2300" s="388">
        <f t="shared" si="6430"/>
        <v>0</v>
      </c>
      <c r="AS2300" s="379">
        <f t="shared" si="6431"/>
        <v>0</v>
      </c>
      <c r="AT2300" s="380">
        <f t="shared" si="6432"/>
        <v>0</v>
      </c>
      <c r="AU2300" s="292">
        <f t="shared" si="6433"/>
        <v>0</v>
      </c>
      <c r="AV2300" s="388">
        <f t="shared" si="6434"/>
        <v>0</v>
      </c>
      <c r="AW2300" s="379">
        <f t="shared" si="6435"/>
        <v>0</v>
      </c>
      <c r="AX2300" s="380">
        <f t="shared" si="6436"/>
        <v>0</v>
      </c>
      <c r="AY2300" s="292">
        <f t="shared" si="6437"/>
        <v>0</v>
      </c>
      <c r="AZ2300" s="388">
        <f t="shared" si="6438"/>
        <v>0</v>
      </c>
      <c r="BA2300" s="379">
        <f t="shared" si="6439"/>
        <v>0</v>
      </c>
      <c r="BB2300" s="380">
        <f t="shared" si="6440"/>
        <v>0</v>
      </c>
      <c r="BC2300" s="292">
        <f t="shared" si="6441"/>
        <v>0</v>
      </c>
      <c r="BD2300" s="388">
        <f t="shared" si="6442"/>
        <v>0</v>
      </c>
      <c r="BE2300" s="379">
        <f t="shared" si="6443"/>
        <v>0</v>
      </c>
      <c r="BF2300" s="380">
        <f t="shared" si="6444"/>
        <v>0</v>
      </c>
      <c r="BG2300" s="292">
        <f t="shared" si="6445"/>
        <v>0</v>
      </c>
      <c r="BH2300" s="388">
        <f t="shared" si="6446"/>
        <v>0</v>
      </c>
      <c r="BI2300" s="379">
        <f t="shared" si="6447"/>
        <v>0</v>
      </c>
      <c r="BJ2300" s="380">
        <f t="shared" si="6448"/>
        <v>0</v>
      </c>
      <c r="BK2300" s="292">
        <f t="shared" si="6449"/>
        <v>0</v>
      </c>
      <c r="CD2300" s="299" t="s">
        <v>60</v>
      </c>
      <c r="CE2300" s="423">
        <f t="shared" ref="CE2300" si="6760">IF(D2300="",0,D2300)</f>
        <v>0</v>
      </c>
      <c r="CF2300" s="423">
        <f t="shared" ref="CF2300" si="6761">IF(E2300="",0,E2300)</f>
        <v>0</v>
      </c>
      <c r="CG2300" s="423">
        <f t="shared" ref="CG2300" si="6762">IF(F2300="",0,F2300)</f>
        <v>0</v>
      </c>
      <c r="CH2300" s="423">
        <f t="shared" ref="CH2300" si="6763">IF(G2300="",0,G2300)</f>
        <v>0</v>
      </c>
      <c r="CI2300" s="423">
        <f t="shared" ref="CI2300" si="6764">IF(H2300="",0,H2300)</f>
        <v>0</v>
      </c>
      <c r="CJ2300" s="423">
        <f t="shared" ref="CJ2300" si="6765">IF(I2300="",0,I2300)</f>
        <v>0</v>
      </c>
      <c r="CK2300" s="423">
        <f t="shared" ref="CK2300" si="6766">IF(J2300="",0,J2300)</f>
        <v>0</v>
      </c>
      <c r="CL2300" s="423">
        <f t="shared" ref="CL2300" si="6767">IF(K2300="",0,K2300)</f>
        <v>0</v>
      </c>
      <c r="CM2300" s="423">
        <f t="shared" ref="CM2300" si="6768">IF(L2300="",0,L2300)</f>
        <v>0</v>
      </c>
      <c r="CN2300" s="423">
        <f t="shared" ref="CN2300" si="6769">IF(M2300="",0,M2300)</f>
        <v>0</v>
      </c>
      <c r="CO2300" s="423">
        <f t="shared" ref="CO2300" si="6770">IF(N2300="",0,N2300)</f>
        <v>0</v>
      </c>
      <c r="CP2300" s="423">
        <f t="shared" ref="CP2300" si="6771">IF(O2300="",0,O2300)</f>
        <v>0</v>
      </c>
      <c r="CQ2300" s="423">
        <f t="shared" ref="CQ2300" si="6772">IF(P2300="",0,P2300)</f>
        <v>0</v>
      </c>
      <c r="CR2300" s="423">
        <f t="shared" ref="CR2300" si="6773">IF(Q2300="",0,Q2300)</f>
        <v>0</v>
      </c>
      <c r="CS2300" s="423">
        <f t="shared" ref="CS2300" si="6774">IF(R2300="",0,R2300)</f>
        <v>0</v>
      </c>
      <c r="CT2300" s="423">
        <f t="shared" ref="CT2300" si="6775">IF(S2300="",0,S2300)</f>
        <v>0</v>
      </c>
      <c r="CU2300" s="423">
        <f t="shared" ref="CU2300" si="6776">IF(T2300="",0,T2300)</f>
        <v>0</v>
      </c>
      <c r="CV2300" s="423">
        <f t="shared" ref="CV2300" si="6777">IF(U2300="",0,U2300)</f>
        <v>0</v>
      </c>
      <c r="CW2300" s="423">
        <f t="shared" ref="CW2300" si="6778">IF(V2300="",0,V2300)</f>
        <v>0</v>
      </c>
      <c r="CX2300" s="423">
        <f t="shared" ref="CX2300" si="6779">IF(W2300="",0,W2300)</f>
        <v>0</v>
      </c>
      <c r="CY2300" s="423">
        <f t="shared" ref="CY2300" si="6780">IF(X2300="",0,X2300)</f>
        <v>0</v>
      </c>
      <c r="CZ2300" s="423">
        <f t="shared" ref="CZ2300" si="6781">IF(Y2300="",0,Y2300)</f>
        <v>0</v>
      </c>
      <c r="DA2300" s="423">
        <f t="shared" ref="DA2300" si="6782">IF(Z2300="",0,Z2300)</f>
        <v>0</v>
      </c>
      <c r="DB2300" s="423">
        <f t="shared" ref="DB2300" si="6783">IF(AA2300="",0,AA2300)</f>
        <v>0</v>
      </c>
      <c r="DC2300" s="423">
        <f t="shared" ref="DC2300" si="6784">IF(AB2300="",0,AB2300)</f>
        <v>0</v>
      </c>
      <c r="DD2300" s="423">
        <f t="shared" ref="DD2300" si="6785">IF(AC2300="",0,AC2300)</f>
        <v>0</v>
      </c>
      <c r="DE2300" s="423">
        <f t="shared" ref="DE2300" si="6786">IF(AD2300="",0,AD2300)</f>
        <v>0</v>
      </c>
      <c r="DF2300" s="300"/>
      <c r="DG2300" s="300"/>
      <c r="DH2300" s="300"/>
      <c r="DJ2300" s="610"/>
      <c r="DK2300" s="611"/>
      <c r="DL2300" s="415"/>
      <c r="DM2300" s="416"/>
      <c r="DN2300" s="416"/>
      <c r="DO2300" s="416"/>
      <c r="DP2300" s="416"/>
      <c r="DQ2300" s="416"/>
      <c r="DR2300" s="416"/>
      <c r="DS2300" s="416"/>
      <c r="DT2300" s="416"/>
      <c r="DU2300" s="416"/>
      <c r="DV2300" s="416"/>
      <c r="DW2300" s="416"/>
      <c r="DX2300" s="416"/>
      <c r="DY2300" s="416"/>
      <c r="DZ2300" s="416"/>
      <c r="EA2300" s="416"/>
      <c r="EB2300" s="416"/>
      <c r="EC2300" s="416"/>
      <c r="ED2300" s="416"/>
      <c r="EE2300" s="416"/>
      <c r="EF2300" s="416"/>
      <c r="EG2300" s="416"/>
      <c r="EH2300" s="416"/>
      <c r="EI2300" s="416"/>
      <c r="EJ2300" s="416"/>
      <c r="EK2300" s="416"/>
      <c r="EL2300" s="416"/>
      <c r="EM2300" s="416"/>
      <c r="EN2300" s="416"/>
      <c r="EO2300" s="417"/>
      <c r="ET2300" s="375"/>
      <c r="EU2300" s="375"/>
      <c r="EV2300" s="375"/>
      <c r="FF2300" s="400"/>
      <c r="FG2300" s="400"/>
      <c r="FH2300" s="400"/>
      <c r="FV2300" s="375"/>
      <c r="FW2300" s="375"/>
      <c r="FX2300" s="375"/>
    </row>
    <row r="2301" spans="1:180" ht="38.25" customHeight="1" x14ac:dyDescent="0.25">
      <c r="A2301" s="152"/>
      <c r="B2301" s="152"/>
      <c r="C2301" s="237" t="s">
        <v>552</v>
      </c>
      <c r="D2301" s="280"/>
      <c r="E2301" s="281"/>
      <c r="F2301" s="281"/>
      <c r="G2301" s="628"/>
      <c r="H2301" s="628"/>
      <c r="I2301" s="281"/>
      <c r="J2301" s="281"/>
      <c r="K2301" s="628"/>
      <c r="L2301" s="628"/>
      <c r="M2301" s="281"/>
      <c r="N2301" s="281"/>
      <c r="O2301" s="628"/>
      <c r="P2301" s="628"/>
      <c r="Q2301" s="281"/>
      <c r="R2301" s="281"/>
      <c r="S2301" s="628"/>
      <c r="T2301" s="628"/>
      <c r="U2301" s="281"/>
      <c r="V2301" s="281"/>
      <c r="W2301" s="628"/>
      <c r="X2301" s="628"/>
      <c r="Y2301" s="281"/>
      <c r="Z2301" s="281"/>
      <c r="AA2301" s="628"/>
      <c r="AB2301" s="628"/>
      <c r="AC2301" s="281"/>
      <c r="AD2301" s="281"/>
      <c r="AE2301" s="60"/>
      <c r="AF2301" s="259"/>
      <c r="AG2301" s="375">
        <f t="shared" si="6138"/>
        <v>27</v>
      </c>
      <c r="AH2301" s="375"/>
      <c r="AI2301" s="375"/>
      <c r="AJ2301" s="388">
        <f t="shared" si="6422"/>
        <v>0</v>
      </c>
      <c r="AK2301" s="379">
        <f t="shared" si="6423"/>
        <v>0</v>
      </c>
      <c r="AL2301" s="380">
        <f t="shared" si="6424"/>
        <v>0</v>
      </c>
      <c r="AM2301" s="292">
        <f t="shared" si="6425"/>
        <v>0</v>
      </c>
      <c r="AN2301" s="388">
        <f t="shared" si="6426"/>
        <v>0</v>
      </c>
      <c r="AO2301" s="379">
        <f t="shared" si="6427"/>
        <v>0</v>
      </c>
      <c r="AP2301" s="380">
        <f t="shared" si="6428"/>
        <v>0</v>
      </c>
      <c r="AQ2301" s="292">
        <f t="shared" si="6429"/>
        <v>0</v>
      </c>
      <c r="AR2301" s="388">
        <f t="shared" si="6430"/>
        <v>0</v>
      </c>
      <c r="AS2301" s="379">
        <f t="shared" si="6431"/>
        <v>0</v>
      </c>
      <c r="AT2301" s="380">
        <f t="shared" si="6432"/>
        <v>0</v>
      </c>
      <c r="AU2301" s="292">
        <f t="shared" si="6433"/>
        <v>0</v>
      </c>
      <c r="AV2301" s="388">
        <f t="shared" si="6434"/>
        <v>0</v>
      </c>
      <c r="AW2301" s="379">
        <f t="shared" si="6435"/>
        <v>0</v>
      </c>
      <c r="AX2301" s="380">
        <f t="shared" si="6436"/>
        <v>0</v>
      </c>
      <c r="AY2301" s="292">
        <f t="shared" si="6437"/>
        <v>0</v>
      </c>
      <c r="AZ2301" s="388">
        <f t="shared" si="6438"/>
        <v>0</v>
      </c>
      <c r="BA2301" s="379">
        <f t="shared" si="6439"/>
        <v>0</v>
      </c>
      <c r="BB2301" s="380">
        <f t="shared" si="6440"/>
        <v>0</v>
      </c>
      <c r="BC2301" s="292">
        <f t="shared" si="6441"/>
        <v>0</v>
      </c>
      <c r="BD2301" s="388">
        <f t="shared" si="6442"/>
        <v>0</v>
      </c>
      <c r="BE2301" s="379">
        <f t="shared" si="6443"/>
        <v>0</v>
      </c>
      <c r="BF2301" s="380">
        <f t="shared" si="6444"/>
        <v>0</v>
      </c>
      <c r="BG2301" s="292">
        <f t="shared" si="6445"/>
        <v>0</v>
      </c>
      <c r="BH2301" s="388">
        <f t="shared" si="6446"/>
        <v>0</v>
      </c>
      <c r="BI2301" s="379">
        <f t="shared" si="6447"/>
        <v>0</v>
      </c>
      <c r="BJ2301" s="380">
        <f t="shared" si="6448"/>
        <v>0</v>
      </c>
      <c r="BK2301" s="292">
        <f t="shared" si="6449"/>
        <v>0</v>
      </c>
      <c r="CD2301" s="299" t="s">
        <v>1917</v>
      </c>
      <c r="CE2301" s="301">
        <f t="shared" ref="CE2301" si="6787">SUM(D2301:D2306)</f>
        <v>0</v>
      </c>
      <c r="CF2301" s="301">
        <f t="shared" ref="CF2301" si="6788">SUM(E2301:E2306)</f>
        <v>0</v>
      </c>
      <c r="CG2301" s="301">
        <f t="shared" ref="CG2301" si="6789">SUM(F2301:F2306)</f>
        <v>0</v>
      </c>
      <c r="CH2301" s="301">
        <f t="shared" ref="CH2301" si="6790">SUM(G2301:G2306)</f>
        <v>0</v>
      </c>
      <c r="CI2301" s="301">
        <f t="shared" ref="CI2301" si="6791">SUM(H2301:H2306)</f>
        <v>0</v>
      </c>
      <c r="CJ2301" s="301">
        <f t="shared" ref="CJ2301" si="6792">SUM(I2301:I2306)</f>
        <v>0</v>
      </c>
      <c r="CK2301" s="301">
        <f t="shared" ref="CK2301" si="6793">SUM(J2301:J2306)</f>
        <v>0</v>
      </c>
      <c r="CL2301" s="301">
        <f t="shared" ref="CL2301" si="6794">SUM(K2301:K2306)</f>
        <v>0</v>
      </c>
      <c r="CM2301" s="301">
        <f t="shared" ref="CM2301" si="6795">SUM(L2301:L2306)</f>
        <v>0</v>
      </c>
      <c r="CN2301" s="301">
        <f t="shared" ref="CN2301" si="6796">SUM(M2301:M2306)</f>
        <v>0</v>
      </c>
      <c r="CO2301" s="301">
        <f t="shared" ref="CO2301" si="6797">SUM(N2301:N2306)</f>
        <v>0</v>
      </c>
      <c r="CP2301" s="301">
        <f t="shared" ref="CP2301" si="6798">SUM(O2301:O2306)</f>
        <v>0</v>
      </c>
      <c r="CQ2301" s="301">
        <f t="shared" ref="CQ2301" si="6799">SUM(P2301:P2306)</f>
        <v>0</v>
      </c>
      <c r="CR2301" s="301">
        <f t="shared" ref="CR2301" si="6800">SUM(Q2301:Q2306)</f>
        <v>0</v>
      </c>
      <c r="CS2301" s="301">
        <f t="shared" ref="CS2301" si="6801">SUM(R2301:R2306)</f>
        <v>0</v>
      </c>
      <c r="CT2301" s="301">
        <f t="shared" ref="CT2301" si="6802">SUM(S2301:S2306)</f>
        <v>0</v>
      </c>
      <c r="CU2301" s="301">
        <f t="shared" ref="CU2301" si="6803">SUM(T2301:T2306)</f>
        <v>0</v>
      </c>
      <c r="CV2301" s="301">
        <f t="shared" ref="CV2301" si="6804">SUM(U2301:U2306)</f>
        <v>0</v>
      </c>
      <c r="CW2301" s="301">
        <f t="shared" ref="CW2301" si="6805">SUM(V2301:V2306)</f>
        <v>0</v>
      </c>
      <c r="CX2301" s="301">
        <f t="shared" ref="CX2301" si="6806">SUM(W2301:W2306)</f>
        <v>0</v>
      </c>
      <c r="CY2301" s="301">
        <f t="shared" ref="CY2301" si="6807">SUM(X2301:X2306)</f>
        <v>0</v>
      </c>
      <c r="CZ2301" s="301">
        <f t="shared" ref="CZ2301" si="6808">SUM(Y2301:Y2306)</f>
        <v>0</v>
      </c>
      <c r="DA2301" s="301">
        <f t="shared" ref="DA2301" si="6809">SUM(Z2301:Z2306)</f>
        <v>0</v>
      </c>
      <c r="DB2301" s="301">
        <f t="shared" ref="DB2301" si="6810">SUM(AA2301:AA2306)</f>
        <v>0</v>
      </c>
      <c r="DC2301" s="301">
        <f t="shared" ref="DC2301" si="6811">SUM(AB2301:AB2306)</f>
        <v>0</v>
      </c>
      <c r="DD2301" s="301">
        <f t="shared" ref="DD2301" si="6812">SUM(AC2301:AC2306)</f>
        <v>0</v>
      </c>
      <c r="DE2301" s="301">
        <f t="shared" ref="DE2301" si="6813">SUM(AD2301:AD2306)</f>
        <v>0</v>
      </c>
      <c r="DF2301" s="301"/>
      <c r="DG2301" s="301"/>
      <c r="DH2301" s="301"/>
      <c r="DJ2301" s="612"/>
      <c r="DK2301" s="613"/>
      <c r="DL2301" s="415"/>
      <c r="DM2301" s="416"/>
      <c r="DN2301" s="416"/>
      <c r="DO2301" s="416"/>
      <c r="DP2301" s="416"/>
      <c r="DQ2301" s="416"/>
      <c r="DR2301" s="416"/>
      <c r="DS2301" s="416"/>
      <c r="DT2301" s="416"/>
      <c r="DU2301" s="416"/>
      <c r="DV2301" s="416"/>
      <c r="DW2301" s="416"/>
      <c r="DX2301" s="416"/>
      <c r="DY2301" s="416"/>
      <c r="DZ2301" s="416"/>
      <c r="EA2301" s="416"/>
      <c r="EB2301" s="416"/>
      <c r="EC2301" s="416"/>
      <c r="ED2301" s="416"/>
      <c r="EE2301" s="416"/>
      <c r="EF2301" s="416"/>
      <c r="EG2301" s="416"/>
      <c r="EH2301" s="416"/>
      <c r="EI2301" s="416"/>
      <c r="EJ2301" s="416"/>
      <c r="EK2301" s="416"/>
      <c r="EL2301" s="416"/>
      <c r="EM2301" s="416"/>
      <c r="EN2301" s="416"/>
      <c r="EO2301" s="417"/>
      <c r="ET2301" s="375"/>
      <c r="EU2301" s="375"/>
      <c r="EV2301" s="375"/>
      <c r="FF2301" s="400"/>
      <c r="FG2301" s="400"/>
      <c r="FH2301" s="400"/>
      <c r="FV2301" s="375"/>
      <c r="FW2301" s="375"/>
      <c r="FX2301" s="375"/>
    </row>
    <row r="2302" spans="1:180" ht="38.25" customHeight="1" x14ac:dyDescent="0.25">
      <c r="A2302" s="152"/>
      <c r="B2302" s="152"/>
      <c r="C2302" s="237" t="s">
        <v>553</v>
      </c>
      <c r="D2302" s="280"/>
      <c r="E2302" s="281"/>
      <c r="F2302" s="281"/>
      <c r="G2302" s="628"/>
      <c r="H2302" s="628"/>
      <c r="I2302" s="281"/>
      <c r="J2302" s="281"/>
      <c r="K2302" s="628"/>
      <c r="L2302" s="628"/>
      <c r="M2302" s="281"/>
      <c r="N2302" s="281"/>
      <c r="O2302" s="628"/>
      <c r="P2302" s="628"/>
      <c r="Q2302" s="281"/>
      <c r="R2302" s="281"/>
      <c r="S2302" s="628"/>
      <c r="T2302" s="628"/>
      <c r="U2302" s="281"/>
      <c r="V2302" s="281"/>
      <c r="W2302" s="628"/>
      <c r="X2302" s="628"/>
      <c r="Y2302" s="281"/>
      <c r="Z2302" s="281"/>
      <c r="AA2302" s="628"/>
      <c r="AB2302" s="628"/>
      <c r="AC2302" s="281"/>
      <c r="AD2302" s="281"/>
      <c r="AE2302" s="60"/>
      <c r="AF2302" s="259"/>
      <c r="AG2302" s="375">
        <f t="shared" si="6138"/>
        <v>27</v>
      </c>
      <c r="AH2302" s="375"/>
      <c r="AI2302" s="375"/>
      <c r="AJ2302" s="388">
        <f t="shared" si="6422"/>
        <v>0</v>
      </c>
      <c r="AK2302" s="379">
        <f t="shared" si="6423"/>
        <v>0</v>
      </c>
      <c r="AL2302" s="380">
        <f t="shared" si="6424"/>
        <v>0</v>
      </c>
      <c r="AM2302" s="292">
        <f t="shared" si="6425"/>
        <v>0</v>
      </c>
      <c r="AN2302" s="388">
        <f t="shared" si="6426"/>
        <v>0</v>
      </c>
      <c r="AO2302" s="379">
        <f t="shared" si="6427"/>
        <v>0</v>
      </c>
      <c r="AP2302" s="380">
        <f t="shared" si="6428"/>
        <v>0</v>
      </c>
      <c r="AQ2302" s="292">
        <f t="shared" si="6429"/>
        <v>0</v>
      </c>
      <c r="AR2302" s="388">
        <f t="shared" si="6430"/>
        <v>0</v>
      </c>
      <c r="AS2302" s="379">
        <f t="shared" si="6431"/>
        <v>0</v>
      </c>
      <c r="AT2302" s="380">
        <f t="shared" si="6432"/>
        <v>0</v>
      </c>
      <c r="AU2302" s="292">
        <f t="shared" si="6433"/>
        <v>0</v>
      </c>
      <c r="AV2302" s="388">
        <f t="shared" si="6434"/>
        <v>0</v>
      </c>
      <c r="AW2302" s="379">
        <f t="shared" si="6435"/>
        <v>0</v>
      </c>
      <c r="AX2302" s="380">
        <f t="shared" si="6436"/>
        <v>0</v>
      </c>
      <c r="AY2302" s="292">
        <f t="shared" si="6437"/>
        <v>0</v>
      </c>
      <c r="AZ2302" s="388">
        <f t="shared" si="6438"/>
        <v>0</v>
      </c>
      <c r="BA2302" s="379">
        <f t="shared" si="6439"/>
        <v>0</v>
      </c>
      <c r="BB2302" s="380">
        <f t="shared" si="6440"/>
        <v>0</v>
      </c>
      <c r="BC2302" s="292">
        <f t="shared" si="6441"/>
        <v>0</v>
      </c>
      <c r="BD2302" s="388">
        <f t="shared" si="6442"/>
        <v>0</v>
      </c>
      <c r="BE2302" s="379">
        <f t="shared" si="6443"/>
        <v>0</v>
      </c>
      <c r="BF2302" s="380">
        <f t="shared" si="6444"/>
        <v>0</v>
      </c>
      <c r="BG2302" s="292">
        <f t="shared" si="6445"/>
        <v>0</v>
      </c>
      <c r="BH2302" s="388">
        <f t="shared" si="6446"/>
        <v>0</v>
      </c>
      <c r="BI2302" s="379">
        <f t="shared" si="6447"/>
        <v>0</v>
      </c>
      <c r="BJ2302" s="380">
        <f t="shared" si="6448"/>
        <v>0</v>
      </c>
      <c r="BK2302" s="292">
        <f t="shared" si="6449"/>
        <v>0</v>
      </c>
      <c r="CD2302" s="299" t="s">
        <v>1910</v>
      </c>
      <c r="CE2302" s="422">
        <f t="shared" ref="CE2302" si="6814">IF(CE2300="NA",COUNTIF(D2301:D2306,"NA"),COUNTIF(D2301:D2306,"NS"))</f>
        <v>0</v>
      </c>
      <c r="CF2302" s="422">
        <f t="shared" ref="CF2302" si="6815">IF(CF2300="NA",COUNTIF(E2301:E2306,"NA"),COUNTIF(E2301:E2306,"NS"))</f>
        <v>0</v>
      </c>
      <c r="CG2302" s="422">
        <f t="shared" ref="CG2302" si="6816">IF(CG2300="NA",COUNTIF(F2301:F2306,"NA"),COUNTIF(F2301:F2306,"NS"))</f>
        <v>0</v>
      </c>
      <c r="CH2302" s="422">
        <f t="shared" ref="CH2302" si="6817">IF(CH2300="NA",COUNTIF(G2301:G2306,"NA"),COUNTIF(G2301:G2306,"NS"))</f>
        <v>0</v>
      </c>
      <c r="CI2302" s="422">
        <f t="shared" ref="CI2302" si="6818">IF(CI2300="NA",COUNTIF(H2301:H2306,"NA"),COUNTIF(H2301:H2306,"NS"))</f>
        <v>0</v>
      </c>
      <c r="CJ2302" s="422">
        <f t="shared" ref="CJ2302" si="6819">IF(CJ2300="NA",COUNTIF(I2301:I2306,"NA"),COUNTIF(I2301:I2306,"NS"))</f>
        <v>0</v>
      </c>
      <c r="CK2302" s="422">
        <f t="shared" ref="CK2302" si="6820">IF(CK2300="NA",COUNTIF(J2301:J2306,"NA"),COUNTIF(J2301:J2306,"NS"))</f>
        <v>0</v>
      </c>
      <c r="CL2302" s="422">
        <f t="shared" ref="CL2302" si="6821">IF(CL2300="NA",COUNTIF(K2301:K2306,"NA"),COUNTIF(K2301:K2306,"NS"))</f>
        <v>0</v>
      </c>
      <c r="CM2302" s="422">
        <f t="shared" ref="CM2302" si="6822">IF(CM2300="NA",COUNTIF(L2301:L2306,"NA"),COUNTIF(L2301:L2306,"NS"))</f>
        <v>0</v>
      </c>
      <c r="CN2302" s="422">
        <f t="shared" ref="CN2302" si="6823">IF(CN2300="NA",COUNTIF(M2301:M2306,"NA"),COUNTIF(M2301:M2306,"NS"))</f>
        <v>0</v>
      </c>
      <c r="CO2302" s="422">
        <f t="shared" ref="CO2302" si="6824">IF(CO2300="NA",COUNTIF(N2301:N2306,"NA"),COUNTIF(N2301:N2306,"NS"))</f>
        <v>0</v>
      </c>
      <c r="CP2302" s="422">
        <f t="shared" ref="CP2302" si="6825">IF(CP2300="NA",COUNTIF(O2301:O2306,"NA"),COUNTIF(O2301:O2306,"NS"))</f>
        <v>0</v>
      </c>
      <c r="CQ2302" s="422">
        <f t="shared" ref="CQ2302" si="6826">IF(CQ2300="NA",COUNTIF(P2301:P2306,"NA"),COUNTIF(P2301:P2306,"NS"))</f>
        <v>0</v>
      </c>
      <c r="CR2302" s="422">
        <f t="shared" ref="CR2302" si="6827">IF(CR2300="NA",COUNTIF(Q2301:Q2306,"NA"),COUNTIF(Q2301:Q2306,"NS"))</f>
        <v>0</v>
      </c>
      <c r="CS2302" s="422">
        <f t="shared" ref="CS2302" si="6828">IF(CS2300="NA",COUNTIF(R2301:R2306,"NA"),COUNTIF(R2301:R2306,"NS"))</f>
        <v>0</v>
      </c>
      <c r="CT2302" s="422">
        <f t="shared" ref="CT2302" si="6829">IF(CT2300="NA",COUNTIF(S2301:S2306,"NA"),COUNTIF(S2301:S2306,"NS"))</f>
        <v>0</v>
      </c>
      <c r="CU2302" s="422">
        <f t="shared" ref="CU2302" si="6830">IF(CU2300="NA",COUNTIF(T2301:T2306,"NA"),COUNTIF(T2301:T2306,"NS"))</f>
        <v>0</v>
      </c>
      <c r="CV2302" s="422">
        <f t="shared" ref="CV2302" si="6831">IF(CV2300="NA",COUNTIF(U2301:U2306,"NA"),COUNTIF(U2301:U2306,"NS"))</f>
        <v>0</v>
      </c>
      <c r="CW2302" s="422">
        <f t="shared" ref="CW2302" si="6832">IF(CW2300="NA",COUNTIF(V2301:V2306,"NA"),COUNTIF(V2301:V2306,"NS"))</f>
        <v>0</v>
      </c>
      <c r="CX2302" s="422">
        <f t="shared" ref="CX2302" si="6833">IF(CX2300="NA",COUNTIF(W2301:W2306,"NA"),COUNTIF(W2301:W2306,"NS"))</f>
        <v>0</v>
      </c>
      <c r="CY2302" s="422">
        <f t="shared" ref="CY2302" si="6834">IF(CY2300="NA",COUNTIF(X2301:X2306,"NA"),COUNTIF(X2301:X2306,"NS"))</f>
        <v>0</v>
      </c>
      <c r="CZ2302" s="422">
        <f t="shared" ref="CZ2302" si="6835">IF(CZ2300="NA",COUNTIF(Y2301:Y2306,"NA"),COUNTIF(Y2301:Y2306,"NS"))</f>
        <v>0</v>
      </c>
      <c r="DA2302" s="422">
        <f t="shared" ref="DA2302" si="6836">IF(DA2300="NA",COUNTIF(Z2301:Z2306,"NA"),COUNTIF(Z2301:Z2306,"NS"))</f>
        <v>0</v>
      </c>
      <c r="DB2302" s="422">
        <f t="shared" ref="DB2302" si="6837">IF(DB2300="NA",COUNTIF(AA2301:AA2306,"NA"),COUNTIF(AA2301:AA2306,"NS"))</f>
        <v>0</v>
      </c>
      <c r="DC2302" s="422">
        <f t="shared" ref="DC2302" si="6838">IF(DC2300="NA",COUNTIF(AB2301:AB2306,"NA"),COUNTIF(AB2301:AB2306,"NS"))</f>
        <v>0</v>
      </c>
      <c r="DD2302" s="422">
        <f t="shared" ref="DD2302" si="6839">IF(DD2300="NA",COUNTIF(AC2301:AC2306,"NA"),COUNTIF(AC2301:AC2306,"NS"))</f>
        <v>0</v>
      </c>
      <c r="DE2302" s="422">
        <f t="shared" ref="DE2302" si="6840">IF(DE2300="NA",COUNTIF(AD2301:AD2306,"NA"),COUNTIF(AD2301:AD2306,"NS"))</f>
        <v>0</v>
      </c>
      <c r="DF2302" s="300"/>
      <c r="DG2302" s="300"/>
      <c r="DH2302" s="300"/>
      <c r="DJ2302" s="612"/>
      <c r="DK2302" s="613"/>
      <c r="DL2302" s="415"/>
      <c r="DM2302" s="416"/>
      <c r="DN2302" s="416"/>
      <c r="DO2302" s="416"/>
      <c r="DP2302" s="416"/>
      <c r="DQ2302" s="416"/>
      <c r="DR2302" s="416"/>
      <c r="DS2302" s="416"/>
      <c r="DT2302" s="416"/>
      <c r="DU2302" s="416"/>
      <c r="DV2302" s="416"/>
      <c r="DW2302" s="416"/>
      <c r="DX2302" s="416"/>
      <c r="DY2302" s="416"/>
      <c r="DZ2302" s="416"/>
      <c r="EA2302" s="416"/>
      <c r="EB2302" s="416"/>
      <c r="EC2302" s="416"/>
      <c r="ED2302" s="416"/>
      <c r="EE2302" s="416"/>
      <c r="EF2302" s="416"/>
      <c r="EG2302" s="416"/>
      <c r="EH2302" s="416"/>
      <c r="EI2302" s="416"/>
      <c r="EJ2302" s="416"/>
      <c r="EK2302" s="416"/>
      <c r="EL2302" s="416"/>
      <c r="EM2302" s="416"/>
      <c r="EN2302" s="416"/>
      <c r="EO2302" s="417"/>
      <c r="ET2302" s="375"/>
      <c r="EU2302" s="375"/>
      <c r="EV2302" s="375"/>
      <c r="FF2302" s="400"/>
      <c r="FG2302" s="400"/>
      <c r="FH2302" s="400"/>
      <c r="FV2302" s="375"/>
      <c r="FW2302" s="375"/>
      <c r="FX2302" s="375"/>
    </row>
    <row r="2303" spans="1:180" ht="38.25" customHeight="1" x14ac:dyDescent="0.25">
      <c r="A2303" s="152"/>
      <c r="B2303" s="152"/>
      <c r="C2303" s="237" t="s">
        <v>554</v>
      </c>
      <c r="D2303" s="280"/>
      <c r="E2303" s="281"/>
      <c r="F2303" s="281"/>
      <c r="G2303" s="628"/>
      <c r="H2303" s="628"/>
      <c r="I2303" s="281"/>
      <c r="J2303" s="281"/>
      <c r="K2303" s="628"/>
      <c r="L2303" s="628"/>
      <c r="M2303" s="281"/>
      <c r="N2303" s="281"/>
      <c r="O2303" s="628"/>
      <c r="P2303" s="628"/>
      <c r="Q2303" s="281"/>
      <c r="R2303" s="281"/>
      <c r="S2303" s="628"/>
      <c r="T2303" s="628"/>
      <c r="U2303" s="281"/>
      <c r="V2303" s="281"/>
      <c r="W2303" s="628"/>
      <c r="X2303" s="628"/>
      <c r="Y2303" s="281"/>
      <c r="Z2303" s="281"/>
      <c r="AA2303" s="628"/>
      <c r="AB2303" s="628"/>
      <c r="AC2303" s="281"/>
      <c r="AD2303" s="281"/>
      <c r="AE2303" s="60"/>
      <c r="AF2303" s="259"/>
      <c r="AG2303" s="375">
        <f t="shared" si="6138"/>
        <v>27</v>
      </c>
      <c r="AH2303" s="375"/>
      <c r="AI2303" s="375"/>
      <c r="AJ2303" s="388">
        <f t="shared" si="6422"/>
        <v>0</v>
      </c>
      <c r="AK2303" s="379">
        <f t="shared" si="6423"/>
        <v>0</v>
      </c>
      <c r="AL2303" s="380">
        <f t="shared" si="6424"/>
        <v>0</v>
      </c>
      <c r="AM2303" s="292">
        <f t="shared" si="6425"/>
        <v>0</v>
      </c>
      <c r="AN2303" s="388">
        <f t="shared" si="6426"/>
        <v>0</v>
      </c>
      <c r="AO2303" s="379">
        <f t="shared" si="6427"/>
        <v>0</v>
      </c>
      <c r="AP2303" s="380">
        <f t="shared" si="6428"/>
        <v>0</v>
      </c>
      <c r="AQ2303" s="292">
        <f t="shared" si="6429"/>
        <v>0</v>
      </c>
      <c r="AR2303" s="388">
        <f t="shared" si="6430"/>
        <v>0</v>
      </c>
      <c r="AS2303" s="379">
        <f t="shared" si="6431"/>
        <v>0</v>
      </c>
      <c r="AT2303" s="380">
        <f t="shared" si="6432"/>
        <v>0</v>
      </c>
      <c r="AU2303" s="292">
        <f t="shared" si="6433"/>
        <v>0</v>
      </c>
      <c r="AV2303" s="388">
        <f t="shared" si="6434"/>
        <v>0</v>
      </c>
      <c r="AW2303" s="379">
        <f t="shared" si="6435"/>
        <v>0</v>
      </c>
      <c r="AX2303" s="380">
        <f t="shared" si="6436"/>
        <v>0</v>
      </c>
      <c r="AY2303" s="292">
        <f t="shared" si="6437"/>
        <v>0</v>
      </c>
      <c r="AZ2303" s="388">
        <f t="shared" si="6438"/>
        <v>0</v>
      </c>
      <c r="BA2303" s="379">
        <f t="shared" si="6439"/>
        <v>0</v>
      </c>
      <c r="BB2303" s="380">
        <f t="shared" si="6440"/>
        <v>0</v>
      </c>
      <c r="BC2303" s="292">
        <f t="shared" si="6441"/>
        <v>0</v>
      </c>
      <c r="BD2303" s="388">
        <f t="shared" si="6442"/>
        <v>0</v>
      </c>
      <c r="BE2303" s="379">
        <f t="shared" si="6443"/>
        <v>0</v>
      </c>
      <c r="BF2303" s="380">
        <f t="shared" si="6444"/>
        <v>0</v>
      </c>
      <c r="BG2303" s="292">
        <f t="shared" si="6445"/>
        <v>0</v>
      </c>
      <c r="BH2303" s="388">
        <f t="shared" si="6446"/>
        <v>0</v>
      </c>
      <c r="BI2303" s="379">
        <f t="shared" si="6447"/>
        <v>0</v>
      </c>
      <c r="BJ2303" s="380">
        <f t="shared" si="6448"/>
        <v>0</v>
      </c>
      <c r="BK2303" s="292">
        <f t="shared" si="6449"/>
        <v>0</v>
      </c>
      <c r="CD2303" s="299" t="s">
        <v>1918</v>
      </c>
      <c r="CE2303" s="425">
        <f t="shared" ref="CE2303:DD2303" si="6841">IF(OR(AND(CE2300=0,CE2302&gt;0),AND(CE2300="NS",CE2301&gt;0),AND(CE2300="NS",CE2301=0,CE2302=0)),1,IF(OR(AND(CE2302&gt;=2,CE2301&lt;CE2300),AND(CE2300="NS",CE2301=0,CE2302&gt;0),OR(CE2300=CE2301,AND(CE2300="",CE2302=0,CE2301=0))),0,1))</f>
        <v>0</v>
      </c>
      <c r="CF2303" s="425">
        <f t="shared" si="6841"/>
        <v>0</v>
      </c>
      <c r="CG2303" s="425">
        <f t="shared" si="6841"/>
        <v>0</v>
      </c>
      <c r="CH2303" s="425">
        <f t="shared" si="6841"/>
        <v>0</v>
      </c>
      <c r="CI2303" s="425">
        <f t="shared" si="6841"/>
        <v>0</v>
      </c>
      <c r="CJ2303" s="425">
        <f t="shared" si="6841"/>
        <v>0</v>
      </c>
      <c r="CK2303" s="425">
        <f t="shared" si="6841"/>
        <v>0</v>
      </c>
      <c r="CL2303" s="425">
        <f t="shared" si="6841"/>
        <v>0</v>
      </c>
      <c r="CM2303" s="425">
        <f t="shared" si="6841"/>
        <v>0</v>
      </c>
      <c r="CN2303" s="425">
        <f t="shared" si="6841"/>
        <v>0</v>
      </c>
      <c r="CO2303" s="425">
        <f t="shared" si="6841"/>
        <v>0</v>
      </c>
      <c r="CP2303" s="425">
        <f t="shared" si="6841"/>
        <v>0</v>
      </c>
      <c r="CQ2303" s="425">
        <f t="shared" si="6841"/>
        <v>0</v>
      </c>
      <c r="CR2303" s="425">
        <f t="shared" si="6841"/>
        <v>0</v>
      </c>
      <c r="CS2303" s="425">
        <f t="shared" si="6841"/>
        <v>0</v>
      </c>
      <c r="CT2303" s="425">
        <f t="shared" si="6841"/>
        <v>0</v>
      </c>
      <c r="CU2303" s="425">
        <f t="shared" si="6841"/>
        <v>0</v>
      </c>
      <c r="CV2303" s="425">
        <f t="shared" si="6841"/>
        <v>0</v>
      </c>
      <c r="CW2303" s="425">
        <f t="shared" si="6841"/>
        <v>0</v>
      </c>
      <c r="CX2303" s="425">
        <f t="shared" si="6841"/>
        <v>0</v>
      </c>
      <c r="CY2303" s="425">
        <f t="shared" si="6841"/>
        <v>0</v>
      </c>
      <c r="CZ2303" s="425">
        <f t="shared" si="6841"/>
        <v>0</v>
      </c>
      <c r="DA2303" s="425">
        <f t="shared" si="6841"/>
        <v>0</v>
      </c>
      <c r="DB2303" s="425">
        <f t="shared" si="6841"/>
        <v>0</v>
      </c>
      <c r="DC2303" s="425">
        <f t="shared" si="6841"/>
        <v>0</v>
      </c>
      <c r="DD2303" s="425">
        <f t="shared" si="6841"/>
        <v>0</v>
      </c>
      <c r="DE2303" s="425">
        <f t="shared" ref="DE2303" si="6842">IF(OR(AND(DE2300=0,DE2302&gt;0),AND(DE2300="NS",DE2301&gt;0),AND(DE2300="NS",DE2301=0,DE2302=0)),1,IF(OR(AND(DE2302&gt;=2,DE2301&lt;DE2300),AND(DE2300="NS",DE2301=0,DE2302&gt;0),OR(DE2300=DE2301,AND(DE2300="",DE2302=0,DE2301=0))),0,1))</f>
        <v>0</v>
      </c>
      <c r="DF2303" s="302"/>
      <c r="DG2303" s="302"/>
      <c r="DH2303" s="302"/>
      <c r="DI2303" s="400">
        <f>SUM(CE2303:DH2303)</f>
        <v>0</v>
      </c>
      <c r="DJ2303" s="612"/>
      <c r="DK2303" s="613"/>
      <c r="DL2303" s="415"/>
      <c r="DM2303" s="416"/>
      <c r="DN2303" s="416"/>
      <c r="DO2303" s="416"/>
      <c r="DP2303" s="416"/>
      <c r="DQ2303" s="416"/>
      <c r="DR2303" s="416"/>
      <c r="DS2303" s="416"/>
      <c r="DT2303" s="416"/>
      <c r="DU2303" s="416"/>
      <c r="DV2303" s="416"/>
      <c r="DW2303" s="416"/>
      <c r="DX2303" s="416"/>
      <c r="DY2303" s="416"/>
      <c r="DZ2303" s="416"/>
      <c r="EA2303" s="416"/>
      <c r="EB2303" s="416"/>
      <c r="EC2303" s="416"/>
      <c r="ED2303" s="416"/>
      <c r="EE2303" s="416"/>
      <c r="EF2303" s="416"/>
      <c r="EG2303" s="416"/>
      <c r="EH2303" s="416"/>
      <c r="EI2303" s="416"/>
      <c r="EJ2303" s="416"/>
      <c r="EK2303" s="416"/>
      <c r="EL2303" s="416"/>
      <c r="EM2303" s="416"/>
      <c r="EN2303" s="416"/>
      <c r="EO2303" s="417"/>
      <c r="ET2303" s="375"/>
      <c r="EU2303" s="375"/>
      <c r="EV2303" s="375"/>
      <c r="FF2303" s="400"/>
      <c r="FG2303" s="400"/>
      <c r="FH2303" s="400"/>
      <c r="FV2303" s="375"/>
      <c r="FW2303" s="375"/>
      <c r="FX2303" s="375"/>
    </row>
    <row r="2304" spans="1:180" ht="38.25" customHeight="1" x14ac:dyDescent="0.25">
      <c r="A2304" s="152"/>
      <c r="B2304" s="152"/>
      <c r="C2304" s="237" t="s">
        <v>555</v>
      </c>
      <c r="D2304" s="280"/>
      <c r="E2304" s="281"/>
      <c r="F2304" s="281"/>
      <c r="G2304" s="628"/>
      <c r="H2304" s="628"/>
      <c r="I2304" s="281"/>
      <c r="J2304" s="281"/>
      <c r="K2304" s="628"/>
      <c r="L2304" s="628"/>
      <c r="M2304" s="281"/>
      <c r="N2304" s="281"/>
      <c r="O2304" s="628"/>
      <c r="P2304" s="628"/>
      <c r="Q2304" s="281"/>
      <c r="R2304" s="281"/>
      <c r="S2304" s="628"/>
      <c r="T2304" s="628"/>
      <c r="U2304" s="281"/>
      <c r="V2304" s="281"/>
      <c r="W2304" s="628"/>
      <c r="X2304" s="628"/>
      <c r="Y2304" s="281"/>
      <c r="Z2304" s="281"/>
      <c r="AA2304" s="628"/>
      <c r="AB2304" s="628"/>
      <c r="AC2304" s="281"/>
      <c r="AD2304" s="281"/>
      <c r="AE2304" s="60"/>
      <c r="AF2304" s="259"/>
      <c r="AG2304" s="375">
        <f t="shared" si="6138"/>
        <v>27</v>
      </c>
      <c r="AH2304" s="375"/>
      <c r="AI2304" s="375"/>
      <c r="AJ2304" s="388">
        <f t="shared" si="6422"/>
        <v>0</v>
      </c>
      <c r="AK2304" s="379">
        <f t="shared" si="6423"/>
        <v>0</v>
      </c>
      <c r="AL2304" s="380">
        <f t="shared" si="6424"/>
        <v>0</v>
      </c>
      <c r="AM2304" s="292">
        <f t="shared" si="6425"/>
        <v>0</v>
      </c>
      <c r="AN2304" s="388">
        <f t="shared" si="6426"/>
        <v>0</v>
      </c>
      <c r="AO2304" s="379">
        <f t="shared" si="6427"/>
        <v>0</v>
      </c>
      <c r="AP2304" s="380">
        <f t="shared" si="6428"/>
        <v>0</v>
      </c>
      <c r="AQ2304" s="292">
        <f t="shared" si="6429"/>
        <v>0</v>
      </c>
      <c r="AR2304" s="388">
        <f t="shared" si="6430"/>
        <v>0</v>
      </c>
      <c r="AS2304" s="379">
        <f t="shared" si="6431"/>
        <v>0</v>
      </c>
      <c r="AT2304" s="380">
        <f t="shared" si="6432"/>
        <v>0</v>
      </c>
      <c r="AU2304" s="292">
        <f t="shared" si="6433"/>
        <v>0</v>
      </c>
      <c r="AV2304" s="388">
        <f t="shared" si="6434"/>
        <v>0</v>
      </c>
      <c r="AW2304" s="379">
        <f t="shared" si="6435"/>
        <v>0</v>
      </c>
      <c r="AX2304" s="380">
        <f t="shared" si="6436"/>
        <v>0</v>
      </c>
      <c r="AY2304" s="292">
        <f t="shared" si="6437"/>
        <v>0</v>
      </c>
      <c r="AZ2304" s="388">
        <f t="shared" si="6438"/>
        <v>0</v>
      </c>
      <c r="BA2304" s="379">
        <f t="shared" si="6439"/>
        <v>0</v>
      </c>
      <c r="BB2304" s="380">
        <f t="shared" si="6440"/>
        <v>0</v>
      </c>
      <c r="BC2304" s="292">
        <f t="shared" si="6441"/>
        <v>0</v>
      </c>
      <c r="BD2304" s="388">
        <f t="shared" si="6442"/>
        <v>0</v>
      </c>
      <c r="BE2304" s="379">
        <f t="shared" si="6443"/>
        <v>0</v>
      </c>
      <c r="BF2304" s="380">
        <f t="shared" si="6444"/>
        <v>0</v>
      </c>
      <c r="BG2304" s="292">
        <f t="shared" si="6445"/>
        <v>0</v>
      </c>
      <c r="BH2304" s="388">
        <f t="shared" si="6446"/>
        <v>0</v>
      </c>
      <c r="BI2304" s="379">
        <f t="shared" si="6447"/>
        <v>0</v>
      </c>
      <c r="BJ2304" s="380">
        <f t="shared" si="6448"/>
        <v>0</v>
      </c>
      <c r="BK2304" s="292">
        <f t="shared" si="6449"/>
        <v>0</v>
      </c>
      <c r="CD2304" s="309"/>
      <c r="CE2304" s="311"/>
      <c r="CF2304" s="311"/>
      <c r="CG2304" s="311"/>
      <c r="CH2304" s="311"/>
      <c r="CI2304" s="311"/>
      <c r="CJ2304" s="311"/>
      <c r="CK2304" s="311"/>
      <c r="CL2304" s="311"/>
      <c r="CM2304" s="311"/>
      <c r="CN2304" s="311"/>
      <c r="CO2304" s="311"/>
      <c r="CP2304" s="311"/>
      <c r="CQ2304" s="311"/>
      <c r="CR2304" s="311"/>
      <c r="CS2304" s="311"/>
      <c r="CT2304" s="311"/>
      <c r="CU2304" s="311"/>
      <c r="CV2304" s="311"/>
      <c r="CW2304" s="311"/>
      <c r="CX2304" s="311"/>
      <c r="CY2304" s="311"/>
      <c r="CZ2304" s="311"/>
      <c r="DA2304" s="311"/>
      <c r="DB2304" s="311"/>
      <c r="DC2304" s="311"/>
      <c r="DD2304" s="311"/>
      <c r="DE2304" s="311"/>
      <c r="DF2304" s="311"/>
      <c r="DG2304" s="311"/>
      <c r="DH2304" s="311"/>
      <c r="DJ2304" s="612"/>
      <c r="DK2304" s="613"/>
      <c r="DL2304" s="415"/>
      <c r="DM2304" s="416"/>
      <c r="DN2304" s="416"/>
      <c r="DO2304" s="416"/>
      <c r="DP2304" s="416"/>
      <c r="DQ2304" s="416"/>
      <c r="DR2304" s="416"/>
      <c r="DS2304" s="416"/>
      <c r="DT2304" s="416"/>
      <c r="DU2304" s="416"/>
      <c r="DV2304" s="416"/>
      <c r="DW2304" s="416"/>
      <c r="DX2304" s="416"/>
      <c r="DY2304" s="416"/>
      <c r="DZ2304" s="416"/>
      <c r="EA2304" s="416"/>
      <c r="EB2304" s="416"/>
      <c r="EC2304" s="416"/>
      <c r="ED2304" s="416"/>
      <c r="EE2304" s="416"/>
      <c r="EF2304" s="416"/>
      <c r="EG2304" s="416"/>
      <c r="EH2304" s="416"/>
      <c r="EI2304" s="416"/>
      <c r="EJ2304" s="416"/>
      <c r="EK2304" s="416"/>
      <c r="EL2304" s="416"/>
      <c r="EM2304" s="416"/>
      <c r="EN2304" s="416"/>
      <c r="EO2304" s="417"/>
      <c r="ET2304" s="375"/>
      <c r="EU2304" s="375"/>
      <c r="EV2304" s="375"/>
      <c r="FF2304" s="400"/>
      <c r="FG2304" s="400"/>
      <c r="FH2304" s="400"/>
      <c r="FV2304" s="375"/>
      <c r="FW2304" s="375"/>
      <c r="FX2304" s="375"/>
    </row>
    <row r="2305" spans="1:180" ht="38.25" customHeight="1" x14ac:dyDescent="0.25">
      <c r="A2305" s="152"/>
      <c r="B2305" s="152"/>
      <c r="C2305" s="237" t="s">
        <v>556</v>
      </c>
      <c r="D2305" s="280"/>
      <c r="E2305" s="281"/>
      <c r="F2305" s="281"/>
      <c r="G2305" s="628"/>
      <c r="H2305" s="628"/>
      <c r="I2305" s="281"/>
      <c r="J2305" s="281"/>
      <c r="K2305" s="628"/>
      <c r="L2305" s="628"/>
      <c r="M2305" s="281"/>
      <c r="N2305" s="281"/>
      <c r="O2305" s="628"/>
      <c r="P2305" s="628"/>
      <c r="Q2305" s="281"/>
      <c r="R2305" s="281"/>
      <c r="S2305" s="628"/>
      <c r="T2305" s="628"/>
      <c r="U2305" s="281"/>
      <c r="V2305" s="281"/>
      <c r="W2305" s="628"/>
      <c r="X2305" s="628"/>
      <c r="Y2305" s="281"/>
      <c r="Z2305" s="281"/>
      <c r="AA2305" s="628"/>
      <c r="AB2305" s="628"/>
      <c r="AC2305" s="281"/>
      <c r="AD2305" s="281"/>
      <c r="AE2305" s="60"/>
      <c r="AF2305" s="259"/>
      <c r="AG2305" s="375">
        <f t="shared" si="6138"/>
        <v>27</v>
      </c>
      <c r="AH2305" s="375"/>
      <c r="AI2305" s="375"/>
      <c r="AJ2305" s="388">
        <f t="shared" ref="AJ2305:AJ2325" si="6843">D2305</f>
        <v>0</v>
      </c>
      <c r="AK2305" s="379">
        <f t="shared" ref="AK2305:AK2325" si="6844">COUNTIF(E2305:F2305,"ns")</f>
        <v>0</v>
      </c>
      <c r="AL2305" s="380">
        <f t="shared" ref="AL2305:AL2325" si="6845">SUM(E2305:F2305)</f>
        <v>0</v>
      </c>
      <c r="AM2305" s="292">
        <f t="shared" ref="AM2305:AM2325" si="6846">IF($AG$2175=$AH$2175,0,IF(OR(AND(AJ2305=0,AK2305&gt;0),AND(AJ2305="ns",AL2305&gt;0),AND(AJ2305="ns",AK2305=0,AL2305=0)),1,IF(OR(AND(AJ2305&gt;0,AK2305=2),AND(AJ2305="ns",AK2305=2),AND(AJ2305="ns",AL2305=0,AK2305&gt;0),AJ2305=AL2305),0,1)))</f>
        <v>0</v>
      </c>
      <c r="AN2305" s="388">
        <f t="shared" ref="AN2305:AN2325" si="6847">G2305</f>
        <v>0</v>
      </c>
      <c r="AO2305" s="379">
        <f t="shared" ref="AO2305:AO2325" si="6848">COUNTIF(I2305:J2305,"ns")</f>
        <v>0</v>
      </c>
      <c r="AP2305" s="380">
        <f t="shared" ref="AP2305:AP2325" si="6849">SUM(I2305:J2305)</f>
        <v>0</v>
      </c>
      <c r="AQ2305" s="292">
        <f t="shared" ref="AQ2305:AQ2325" si="6850">IF($AG$2175=$AH$2175,0,IF(OR(AND(AN2305=0,AO2305&gt;0),AND(AN2305="ns",AP2305&gt;0),AND(AN2305="ns",AO2305=0,AP2305=0)),1,IF(OR(AND(AN2305&gt;0,AO2305=2),AND(AN2305="ns",AO2305=2),AND(AN2305="ns",AP2305=0,AO2305&gt;0),AN2305=AP2305),0,1)))</f>
        <v>0</v>
      </c>
      <c r="AR2305" s="388">
        <f t="shared" ref="AR2305:AR2325" si="6851">K2305</f>
        <v>0</v>
      </c>
      <c r="AS2305" s="379">
        <f t="shared" ref="AS2305:AS2325" si="6852">COUNTIF(M2305:N2305,"ns")</f>
        <v>0</v>
      </c>
      <c r="AT2305" s="380">
        <f t="shared" ref="AT2305:AT2325" si="6853">SUM(M2305:N2305)</f>
        <v>0</v>
      </c>
      <c r="AU2305" s="292">
        <f t="shared" ref="AU2305:AU2325" si="6854">IF($AG$2175=$AH$2175,0,IF(OR(AND(AR2305=0,AS2305&gt;0),AND(AR2305="ns",AT2305&gt;0),AND(AR2305="ns",AS2305=0,AT2305=0)),1,IF(OR(AND(AR2305&gt;0,AS2305=2),AND(AR2305="ns",AS2305=2),AND(AR2305="ns",AT2305=0,AS2305&gt;0),AR2305=AT2305),0,1)))</f>
        <v>0</v>
      </c>
      <c r="AV2305" s="388">
        <f t="shared" ref="AV2305:AV2325" si="6855">O2305</f>
        <v>0</v>
      </c>
      <c r="AW2305" s="379">
        <f t="shared" ref="AW2305:AW2325" si="6856">COUNTIF(Q2305:R2305,"ns")</f>
        <v>0</v>
      </c>
      <c r="AX2305" s="380">
        <f t="shared" ref="AX2305:AX2325" si="6857">SUM(Q2305:R2305)</f>
        <v>0</v>
      </c>
      <c r="AY2305" s="292">
        <f t="shared" ref="AY2305:AY2325" si="6858">IF($AG$2175=$AH$2175,0,IF(OR(AND(AV2305=0,AW2305&gt;0),AND(AV2305="ns",AX2305&gt;0),AND(AV2305="ns",AW2305=0,AX2305=0)),1,IF(OR(AND(AV2305&gt;0,AW2305=2),AND(AV2305="ns",AW2305=2),AND(AV2305="ns",AX2305=0,AW2305&gt;0),AV2305=AX2305),0,1)))</f>
        <v>0</v>
      </c>
      <c r="AZ2305" s="388">
        <f t="shared" ref="AZ2305:AZ2325" si="6859">S2305</f>
        <v>0</v>
      </c>
      <c r="BA2305" s="379">
        <f t="shared" ref="BA2305:BA2325" si="6860">COUNTIF(U2305:V2305,"ns")</f>
        <v>0</v>
      </c>
      <c r="BB2305" s="380">
        <f t="shared" ref="BB2305:BB2325" si="6861">SUM(U2305:V2305)</f>
        <v>0</v>
      </c>
      <c r="BC2305" s="292">
        <f t="shared" ref="BC2305:BC2325" si="6862">IF($AG$2175=$AH$2175,0,IF(OR(AND(AZ2305=0,BA2305&gt;0),AND(AZ2305="ns",BB2305&gt;0),AND(AZ2305="ns",BA2305=0,BB2305=0)),1,IF(OR(AND(AZ2305&gt;0,BA2305=2),AND(AZ2305="ns",BA2305=2),AND(AZ2305="ns",BB2305=0,BA2305&gt;0),AZ2305=BB2305),0,1)))</f>
        <v>0</v>
      </c>
      <c r="BD2305" s="388">
        <f t="shared" ref="BD2305:BD2325" si="6863">W2305</f>
        <v>0</v>
      </c>
      <c r="BE2305" s="379">
        <f t="shared" ref="BE2305:BE2325" si="6864">COUNTIF(Y2305:Z2305,"ns")</f>
        <v>0</v>
      </c>
      <c r="BF2305" s="380">
        <f t="shared" ref="BF2305:BF2325" si="6865">SUM(Y2305:Z2305)</f>
        <v>0</v>
      </c>
      <c r="BG2305" s="292">
        <f t="shared" ref="BG2305:BG2325" si="6866">IF($AG$2175=$AH$2175,0,IF(OR(AND(BD2305=0,BE2305&gt;0),AND(BD2305="ns",BF2305&gt;0),AND(BD2305="ns",BE2305=0,BF2305=0)),1,IF(OR(AND(BD2305&gt;0,BE2305=2),AND(BD2305="ns",BE2305=2),AND(BD2305="ns",BF2305=0,BE2305&gt;0),BD2305=BF2305),0,1)))</f>
        <v>0</v>
      </c>
      <c r="BH2305" s="388">
        <f t="shared" ref="BH2305:BH2325" si="6867">AA2305</f>
        <v>0</v>
      </c>
      <c r="BI2305" s="379">
        <f t="shared" ref="BI2305:BI2325" si="6868">COUNTIF(AC2305:AD2305,"ns")</f>
        <v>0</v>
      </c>
      <c r="BJ2305" s="380">
        <f t="shared" ref="BJ2305:BJ2325" si="6869">SUM(AC2305:AD2305)</f>
        <v>0</v>
      </c>
      <c r="BK2305" s="292">
        <f t="shared" ref="BK2305:BK2325" si="6870">IF($AG$2175=$AH$2175,0,IF(OR(AND(BH2305=0,BI2305&gt;0),AND(BH2305="ns",BJ2305&gt;0),AND(BH2305="ns",BI2305=0,BJ2305=0)),1,IF(OR(AND(BH2305&gt;0,BI2305=2),AND(BH2305="ns",BI2305=2),AND(BH2305="ns",BJ2305=0,BI2305&gt;0),BH2305=BJ2305),0,1)))</f>
        <v>0</v>
      </c>
      <c r="CD2305" s="436"/>
      <c r="CE2305" s="439"/>
      <c r="CF2305" s="439"/>
      <c r="CG2305" s="439"/>
      <c r="CH2305" s="439"/>
      <c r="CI2305" s="439"/>
      <c r="CJ2305" s="439"/>
      <c r="CK2305" s="439"/>
      <c r="CL2305" s="439"/>
      <c r="CM2305" s="439"/>
      <c r="CN2305" s="439"/>
      <c r="CO2305" s="439"/>
      <c r="CP2305" s="439"/>
      <c r="CQ2305" s="439"/>
      <c r="CR2305" s="439"/>
      <c r="CS2305" s="439"/>
      <c r="CT2305" s="439"/>
      <c r="CU2305" s="439"/>
      <c r="CV2305" s="439"/>
      <c r="CW2305" s="439"/>
      <c r="CX2305" s="439"/>
      <c r="CY2305" s="439"/>
      <c r="CZ2305" s="439"/>
      <c r="DA2305" s="439"/>
      <c r="DB2305" s="439"/>
      <c r="DC2305" s="439"/>
      <c r="DD2305" s="439"/>
      <c r="DE2305" s="439"/>
      <c r="DF2305" s="439"/>
      <c r="DG2305" s="439"/>
      <c r="DH2305" s="439"/>
      <c r="DJ2305" s="612"/>
      <c r="DK2305" s="613"/>
      <c r="DL2305" s="415"/>
      <c r="DM2305" s="416"/>
      <c r="DN2305" s="416"/>
      <c r="DO2305" s="416"/>
      <c r="DP2305" s="416"/>
      <c r="DQ2305" s="416"/>
      <c r="DR2305" s="416"/>
      <c r="DS2305" s="416"/>
      <c r="DT2305" s="416"/>
      <c r="DU2305" s="416"/>
      <c r="DV2305" s="416"/>
      <c r="DW2305" s="416"/>
      <c r="DX2305" s="416"/>
      <c r="DY2305" s="416"/>
      <c r="DZ2305" s="416"/>
      <c r="EA2305" s="416"/>
      <c r="EB2305" s="416"/>
      <c r="EC2305" s="416"/>
      <c r="ED2305" s="416"/>
      <c r="EE2305" s="416"/>
      <c r="EF2305" s="416"/>
      <c r="EG2305" s="416"/>
      <c r="EH2305" s="416"/>
      <c r="EI2305" s="416"/>
      <c r="EJ2305" s="416"/>
      <c r="EK2305" s="416"/>
      <c r="EL2305" s="416"/>
      <c r="EM2305" s="416"/>
      <c r="EN2305" s="416"/>
      <c r="EO2305" s="417"/>
      <c r="ET2305" s="375"/>
      <c r="EU2305" s="375"/>
      <c r="EV2305" s="375"/>
      <c r="FF2305" s="400"/>
      <c r="FG2305" s="400"/>
      <c r="FH2305" s="400"/>
      <c r="FV2305" s="375"/>
      <c r="FW2305" s="375"/>
      <c r="FX2305" s="375"/>
    </row>
    <row r="2306" spans="1:180" ht="38.25" customHeight="1" x14ac:dyDescent="0.25">
      <c r="A2306" s="152"/>
      <c r="B2306" s="152"/>
      <c r="C2306" s="237" t="s">
        <v>557</v>
      </c>
      <c r="D2306" s="280"/>
      <c r="E2306" s="281"/>
      <c r="F2306" s="281"/>
      <c r="G2306" s="628"/>
      <c r="H2306" s="628"/>
      <c r="I2306" s="281"/>
      <c r="J2306" s="281"/>
      <c r="K2306" s="628"/>
      <c r="L2306" s="628"/>
      <c r="M2306" s="281"/>
      <c r="N2306" s="281"/>
      <c r="O2306" s="628"/>
      <c r="P2306" s="628"/>
      <c r="Q2306" s="281"/>
      <c r="R2306" s="281"/>
      <c r="S2306" s="628"/>
      <c r="T2306" s="628"/>
      <c r="U2306" s="281"/>
      <c r="V2306" s="281"/>
      <c r="W2306" s="628"/>
      <c r="X2306" s="628"/>
      <c r="Y2306" s="281"/>
      <c r="Z2306" s="281"/>
      <c r="AA2306" s="628"/>
      <c r="AB2306" s="628"/>
      <c r="AC2306" s="281"/>
      <c r="AD2306" s="281"/>
      <c r="AE2306" s="60"/>
      <c r="AF2306" s="259"/>
      <c r="AG2306" s="375">
        <f t="shared" ref="AG2306:AG2325" si="6871">IF(AND($M2151="NA",COUNTBLANK(D2306:AD2306)=27),6,COUNTBLANK(D2306:AD2306))</f>
        <v>27</v>
      </c>
      <c r="AH2306" s="375"/>
      <c r="AI2306" s="375"/>
      <c r="AJ2306" s="388">
        <f t="shared" si="6843"/>
        <v>0</v>
      </c>
      <c r="AK2306" s="379">
        <f t="shared" si="6844"/>
        <v>0</v>
      </c>
      <c r="AL2306" s="380">
        <f t="shared" si="6845"/>
        <v>0</v>
      </c>
      <c r="AM2306" s="292">
        <f t="shared" si="6846"/>
        <v>0</v>
      </c>
      <c r="AN2306" s="388">
        <f t="shared" si="6847"/>
        <v>0</v>
      </c>
      <c r="AO2306" s="379">
        <f t="shared" si="6848"/>
        <v>0</v>
      </c>
      <c r="AP2306" s="380">
        <f t="shared" si="6849"/>
        <v>0</v>
      </c>
      <c r="AQ2306" s="292">
        <f t="shared" si="6850"/>
        <v>0</v>
      </c>
      <c r="AR2306" s="388">
        <f t="shared" si="6851"/>
        <v>0</v>
      </c>
      <c r="AS2306" s="379">
        <f t="shared" si="6852"/>
        <v>0</v>
      </c>
      <c r="AT2306" s="380">
        <f t="shared" si="6853"/>
        <v>0</v>
      </c>
      <c r="AU2306" s="292">
        <f t="shared" si="6854"/>
        <v>0</v>
      </c>
      <c r="AV2306" s="388">
        <f t="shared" si="6855"/>
        <v>0</v>
      </c>
      <c r="AW2306" s="379">
        <f t="shared" si="6856"/>
        <v>0</v>
      </c>
      <c r="AX2306" s="380">
        <f t="shared" si="6857"/>
        <v>0</v>
      </c>
      <c r="AY2306" s="292">
        <f t="shared" si="6858"/>
        <v>0</v>
      </c>
      <c r="AZ2306" s="388">
        <f t="shared" si="6859"/>
        <v>0</v>
      </c>
      <c r="BA2306" s="379">
        <f t="shared" si="6860"/>
        <v>0</v>
      </c>
      <c r="BB2306" s="380">
        <f t="shared" si="6861"/>
        <v>0</v>
      </c>
      <c r="BC2306" s="292">
        <f t="shared" si="6862"/>
        <v>0</v>
      </c>
      <c r="BD2306" s="388">
        <f t="shared" si="6863"/>
        <v>0</v>
      </c>
      <c r="BE2306" s="379">
        <f t="shared" si="6864"/>
        <v>0</v>
      </c>
      <c r="BF2306" s="380">
        <f t="shared" si="6865"/>
        <v>0</v>
      </c>
      <c r="BG2306" s="292">
        <f t="shared" si="6866"/>
        <v>0</v>
      </c>
      <c r="BH2306" s="388">
        <f t="shared" si="6867"/>
        <v>0</v>
      </c>
      <c r="BI2306" s="379">
        <f t="shared" si="6868"/>
        <v>0</v>
      </c>
      <c r="BJ2306" s="380">
        <f t="shared" si="6869"/>
        <v>0</v>
      </c>
      <c r="BK2306" s="292">
        <f t="shared" si="6870"/>
        <v>0</v>
      </c>
      <c r="CD2306" s="436"/>
      <c r="CE2306" s="439"/>
      <c r="CF2306" s="439"/>
      <c r="CG2306" s="439"/>
      <c r="CH2306" s="439"/>
      <c r="CI2306" s="439"/>
      <c r="CJ2306" s="439"/>
      <c r="CK2306" s="439"/>
      <c r="CL2306" s="439"/>
      <c r="CM2306" s="439"/>
      <c r="CN2306" s="439"/>
      <c r="CO2306" s="439"/>
      <c r="CP2306" s="439"/>
      <c r="CQ2306" s="439"/>
      <c r="CR2306" s="439"/>
      <c r="CS2306" s="439"/>
      <c r="CT2306" s="439"/>
      <c r="CU2306" s="439"/>
      <c r="CV2306" s="439"/>
      <c r="CW2306" s="439"/>
      <c r="CX2306" s="439"/>
      <c r="CY2306" s="439"/>
      <c r="CZ2306" s="439"/>
      <c r="DA2306" s="439"/>
      <c r="DB2306" s="439"/>
      <c r="DC2306" s="439"/>
      <c r="DD2306" s="439"/>
      <c r="DE2306" s="439"/>
      <c r="DF2306" s="439"/>
      <c r="DG2306" s="439"/>
      <c r="DH2306" s="439"/>
      <c r="DJ2306" s="612"/>
      <c r="DK2306" s="613"/>
      <c r="DL2306" s="415"/>
      <c r="DM2306" s="416"/>
      <c r="DN2306" s="416"/>
      <c r="DO2306" s="416"/>
      <c r="DP2306" s="416"/>
      <c r="DQ2306" s="416"/>
      <c r="DR2306" s="416"/>
      <c r="DS2306" s="416"/>
      <c r="DT2306" s="416"/>
      <c r="DU2306" s="416"/>
      <c r="DV2306" s="416"/>
      <c r="DW2306" s="416"/>
      <c r="DX2306" s="416"/>
      <c r="DY2306" s="416"/>
      <c r="DZ2306" s="416"/>
      <c r="EA2306" s="416"/>
      <c r="EB2306" s="416"/>
      <c r="EC2306" s="416"/>
      <c r="ED2306" s="416"/>
      <c r="EE2306" s="416"/>
      <c r="EF2306" s="416"/>
      <c r="EG2306" s="416"/>
      <c r="EH2306" s="416"/>
      <c r="EI2306" s="416"/>
      <c r="EJ2306" s="416"/>
      <c r="EK2306" s="416"/>
      <c r="EL2306" s="416"/>
      <c r="EM2306" s="416"/>
      <c r="EN2306" s="416"/>
      <c r="EO2306" s="417"/>
      <c r="ET2306" s="375"/>
      <c r="EU2306" s="375"/>
      <c r="EV2306" s="375"/>
      <c r="FF2306" s="400"/>
      <c r="FG2306" s="400"/>
      <c r="FH2306" s="400"/>
      <c r="FV2306" s="375"/>
      <c r="FW2306" s="375"/>
      <c r="FX2306" s="375"/>
    </row>
    <row r="2307" spans="1:180" ht="38.25" customHeight="1" x14ac:dyDescent="0.25">
      <c r="A2307" s="182"/>
      <c r="B2307" s="182"/>
      <c r="C2307" s="236" t="s">
        <v>558</v>
      </c>
      <c r="D2307" s="280"/>
      <c r="E2307" s="281"/>
      <c r="F2307" s="281"/>
      <c r="G2307" s="628"/>
      <c r="H2307" s="628"/>
      <c r="I2307" s="281"/>
      <c r="J2307" s="281"/>
      <c r="K2307" s="628"/>
      <c r="L2307" s="628"/>
      <c r="M2307" s="281"/>
      <c r="N2307" s="281"/>
      <c r="O2307" s="628"/>
      <c r="P2307" s="628"/>
      <c r="Q2307" s="281"/>
      <c r="R2307" s="281"/>
      <c r="S2307" s="628"/>
      <c r="T2307" s="628"/>
      <c r="U2307" s="281"/>
      <c r="V2307" s="281"/>
      <c r="W2307" s="628"/>
      <c r="X2307" s="628"/>
      <c r="Y2307" s="281"/>
      <c r="Z2307" s="281"/>
      <c r="AA2307" s="628"/>
      <c r="AB2307" s="628"/>
      <c r="AC2307" s="281"/>
      <c r="AD2307" s="281"/>
      <c r="AE2307" s="60"/>
      <c r="AF2307" s="259"/>
      <c r="AG2307" s="375">
        <f t="shared" si="6871"/>
        <v>27</v>
      </c>
      <c r="AH2307" s="375"/>
      <c r="AI2307" s="375"/>
      <c r="AJ2307" s="388">
        <f t="shared" si="6843"/>
        <v>0</v>
      </c>
      <c r="AK2307" s="379">
        <f t="shared" si="6844"/>
        <v>0</v>
      </c>
      <c r="AL2307" s="380">
        <f t="shared" si="6845"/>
        <v>0</v>
      </c>
      <c r="AM2307" s="292">
        <f t="shared" si="6846"/>
        <v>0</v>
      </c>
      <c r="AN2307" s="388">
        <f t="shared" si="6847"/>
        <v>0</v>
      </c>
      <c r="AO2307" s="379">
        <f t="shared" si="6848"/>
        <v>0</v>
      </c>
      <c r="AP2307" s="380">
        <f t="shared" si="6849"/>
        <v>0</v>
      </c>
      <c r="AQ2307" s="292">
        <f t="shared" si="6850"/>
        <v>0</v>
      </c>
      <c r="AR2307" s="388">
        <f t="shared" si="6851"/>
        <v>0</v>
      </c>
      <c r="AS2307" s="379">
        <f t="shared" si="6852"/>
        <v>0</v>
      </c>
      <c r="AT2307" s="380">
        <f t="shared" si="6853"/>
        <v>0</v>
      </c>
      <c r="AU2307" s="292">
        <f t="shared" si="6854"/>
        <v>0</v>
      </c>
      <c r="AV2307" s="388">
        <f t="shared" si="6855"/>
        <v>0</v>
      </c>
      <c r="AW2307" s="379">
        <f t="shared" si="6856"/>
        <v>0</v>
      </c>
      <c r="AX2307" s="380">
        <f t="shared" si="6857"/>
        <v>0</v>
      </c>
      <c r="AY2307" s="292">
        <f t="shared" si="6858"/>
        <v>0</v>
      </c>
      <c r="AZ2307" s="388">
        <f t="shared" si="6859"/>
        <v>0</v>
      </c>
      <c r="BA2307" s="379">
        <f t="shared" si="6860"/>
        <v>0</v>
      </c>
      <c r="BB2307" s="380">
        <f t="shared" si="6861"/>
        <v>0</v>
      </c>
      <c r="BC2307" s="292">
        <f t="shared" si="6862"/>
        <v>0</v>
      </c>
      <c r="BD2307" s="388">
        <f t="shared" si="6863"/>
        <v>0</v>
      </c>
      <c r="BE2307" s="379">
        <f t="shared" si="6864"/>
        <v>0</v>
      </c>
      <c r="BF2307" s="380">
        <f t="shared" si="6865"/>
        <v>0</v>
      </c>
      <c r="BG2307" s="292">
        <f t="shared" si="6866"/>
        <v>0</v>
      </c>
      <c r="BH2307" s="388">
        <f t="shared" si="6867"/>
        <v>0</v>
      </c>
      <c r="BI2307" s="379">
        <f t="shared" si="6868"/>
        <v>0</v>
      </c>
      <c r="BJ2307" s="380">
        <f t="shared" si="6869"/>
        <v>0</v>
      </c>
      <c r="BK2307" s="292">
        <f t="shared" si="6870"/>
        <v>0</v>
      </c>
      <c r="CD2307" s="436"/>
      <c r="CE2307" s="439"/>
      <c r="CF2307" s="439"/>
      <c r="CG2307" s="439"/>
      <c r="CH2307" s="439"/>
      <c r="CI2307" s="439"/>
      <c r="CJ2307" s="439"/>
      <c r="CK2307" s="439"/>
      <c r="CL2307" s="439"/>
      <c r="CM2307" s="439"/>
      <c r="CN2307" s="439"/>
      <c r="CO2307" s="439"/>
      <c r="CP2307" s="439"/>
      <c r="CQ2307" s="439"/>
      <c r="CR2307" s="439"/>
      <c r="CS2307" s="439"/>
      <c r="CT2307" s="439"/>
      <c r="CU2307" s="439"/>
      <c r="CV2307" s="439"/>
      <c r="CW2307" s="439"/>
      <c r="CX2307" s="439"/>
      <c r="CY2307" s="439"/>
      <c r="CZ2307" s="439"/>
      <c r="DA2307" s="439"/>
      <c r="DB2307" s="439"/>
      <c r="DC2307" s="439"/>
      <c r="DD2307" s="439"/>
      <c r="DE2307" s="439"/>
      <c r="DF2307" s="439"/>
      <c r="DG2307" s="439"/>
      <c r="DH2307" s="439"/>
      <c r="DJ2307" s="610"/>
      <c r="DK2307" s="611"/>
      <c r="DL2307" s="415"/>
      <c r="DM2307" s="416"/>
      <c r="DN2307" s="416"/>
      <c r="DO2307" s="416"/>
      <c r="DP2307" s="416"/>
      <c r="DQ2307" s="416"/>
      <c r="DR2307" s="416"/>
      <c r="DS2307" s="416"/>
      <c r="DT2307" s="416"/>
      <c r="DU2307" s="416"/>
      <c r="DV2307" s="416"/>
      <c r="DW2307" s="416"/>
      <c r="DX2307" s="416"/>
      <c r="DY2307" s="416"/>
      <c r="DZ2307" s="416"/>
      <c r="EA2307" s="416"/>
      <c r="EB2307" s="416"/>
      <c r="EC2307" s="416"/>
      <c r="ED2307" s="416"/>
      <c r="EE2307" s="416"/>
      <c r="EF2307" s="416"/>
      <c r="EG2307" s="416"/>
      <c r="EH2307" s="416"/>
      <c r="EI2307" s="416"/>
      <c r="EJ2307" s="416"/>
      <c r="EK2307" s="416"/>
      <c r="EL2307" s="416"/>
      <c r="EM2307" s="416"/>
      <c r="EN2307" s="416"/>
      <c r="EO2307" s="417"/>
      <c r="ET2307" s="375"/>
      <c r="EU2307" s="375"/>
      <c r="EV2307" s="375"/>
      <c r="FF2307" s="400"/>
      <c r="FG2307" s="400"/>
      <c r="FH2307" s="400"/>
      <c r="FV2307" s="375"/>
      <c r="FW2307" s="375"/>
      <c r="FX2307" s="375"/>
    </row>
    <row r="2308" spans="1:180" ht="38.25" customHeight="1" x14ac:dyDescent="0.25">
      <c r="A2308" s="182"/>
      <c r="B2308" s="182"/>
      <c r="C2308" s="236" t="s">
        <v>560</v>
      </c>
      <c r="D2308" s="280"/>
      <c r="E2308" s="281"/>
      <c r="F2308" s="281"/>
      <c r="G2308" s="628"/>
      <c r="H2308" s="628"/>
      <c r="I2308" s="281"/>
      <c r="J2308" s="281"/>
      <c r="K2308" s="628"/>
      <c r="L2308" s="628"/>
      <c r="M2308" s="281"/>
      <c r="N2308" s="281"/>
      <c r="O2308" s="628"/>
      <c r="P2308" s="628"/>
      <c r="Q2308" s="281"/>
      <c r="R2308" s="281"/>
      <c r="S2308" s="628"/>
      <c r="T2308" s="628"/>
      <c r="U2308" s="281"/>
      <c r="V2308" s="281"/>
      <c r="W2308" s="628"/>
      <c r="X2308" s="628"/>
      <c r="Y2308" s="281"/>
      <c r="Z2308" s="281"/>
      <c r="AA2308" s="628"/>
      <c r="AB2308" s="628"/>
      <c r="AC2308" s="281"/>
      <c r="AD2308" s="281"/>
      <c r="AE2308" s="60"/>
      <c r="AF2308" s="259"/>
      <c r="AG2308" s="375">
        <f t="shared" si="6871"/>
        <v>27</v>
      </c>
      <c r="AH2308" s="375"/>
      <c r="AI2308" s="375"/>
      <c r="AJ2308" s="388">
        <f t="shared" si="6843"/>
        <v>0</v>
      </c>
      <c r="AK2308" s="379">
        <f t="shared" si="6844"/>
        <v>0</v>
      </c>
      <c r="AL2308" s="380">
        <f t="shared" si="6845"/>
        <v>0</v>
      </c>
      <c r="AM2308" s="292">
        <f t="shared" si="6846"/>
        <v>0</v>
      </c>
      <c r="AN2308" s="388">
        <f t="shared" si="6847"/>
        <v>0</v>
      </c>
      <c r="AO2308" s="379">
        <f t="shared" si="6848"/>
        <v>0</v>
      </c>
      <c r="AP2308" s="380">
        <f t="shared" si="6849"/>
        <v>0</v>
      </c>
      <c r="AQ2308" s="292">
        <f t="shared" si="6850"/>
        <v>0</v>
      </c>
      <c r="AR2308" s="388">
        <f t="shared" si="6851"/>
        <v>0</v>
      </c>
      <c r="AS2308" s="379">
        <f t="shared" si="6852"/>
        <v>0</v>
      </c>
      <c r="AT2308" s="380">
        <f t="shared" si="6853"/>
        <v>0</v>
      </c>
      <c r="AU2308" s="292">
        <f t="shared" si="6854"/>
        <v>0</v>
      </c>
      <c r="AV2308" s="388">
        <f t="shared" si="6855"/>
        <v>0</v>
      </c>
      <c r="AW2308" s="379">
        <f t="shared" si="6856"/>
        <v>0</v>
      </c>
      <c r="AX2308" s="380">
        <f t="shared" si="6857"/>
        <v>0</v>
      </c>
      <c r="AY2308" s="292">
        <f t="shared" si="6858"/>
        <v>0</v>
      </c>
      <c r="AZ2308" s="388">
        <f t="shared" si="6859"/>
        <v>0</v>
      </c>
      <c r="BA2308" s="379">
        <f t="shared" si="6860"/>
        <v>0</v>
      </c>
      <c r="BB2308" s="380">
        <f t="shared" si="6861"/>
        <v>0</v>
      </c>
      <c r="BC2308" s="292">
        <f t="shared" si="6862"/>
        <v>0</v>
      </c>
      <c r="BD2308" s="388">
        <f t="shared" si="6863"/>
        <v>0</v>
      </c>
      <c r="BE2308" s="379">
        <f t="shared" si="6864"/>
        <v>0</v>
      </c>
      <c r="BF2308" s="380">
        <f t="shared" si="6865"/>
        <v>0</v>
      </c>
      <c r="BG2308" s="292">
        <f t="shared" si="6866"/>
        <v>0</v>
      </c>
      <c r="BH2308" s="388">
        <f t="shared" si="6867"/>
        <v>0</v>
      </c>
      <c r="BI2308" s="379">
        <f t="shared" si="6868"/>
        <v>0</v>
      </c>
      <c r="BJ2308" s="380">
        <f t="shared" si="6869"/>
        <v>0</v>
      </c>
      <c r="BK2308" s="292">
        <f t="shared" si="6870"/>
        <v>0</v>
      </c>
      <c r="CD2308" s="299" t="s">
        <v>60</v>
      </c>
      <c r="CE2308" s="423">
        <f t="shared" ref="CE2308" si="6872">IF(D2308="",0,D2308)</f>
        <v>0</v>
      </c>
      <c r="CF2308" s="423">
        <f t="shared" ref="CF2308" si="6873">IF(E2308="",0,E2308)</f>
        <v>0</v>
      </c>
      <c r="CG2308" s="423">
        <f t="shared" ref="CG2308" si="6874">IF(F2308="",0,F2308)</f>
        <v>0</v>
      </c>
      <c r="CH2308" s="423">
        <f t="shared" ref="CH2308" si="6875">IF(G2308="",0,G2308)</f>
        <v>0</v>
      </c>
      <c r="CI2308" s="423">
        <f t="shared" ref="CI2308" si="6876">IF(H2308="",0,H2308)</f>
        <v>0</v>
      </c>
      <c r="CJ2308" s="423">
        <f t="shared" ref="CJ2308" si="6877">IF(I2308="",0,I2308)</f>
        <v>0</v>
      </c>
      <c r="CK2308" s="423">
        <f t="shared" ref="CK2308" si="6878">IF(J2308="",0,J2308)</f>
        <v>0</v>
      </c>
      <c r="CL2308" s="423">
        <f t="shared" ref="CL2308" si="6879">IF(K2308="",0,K2308)</f>
        <v>0</v>
      </c>
      <c r="CM2308" s="423">
        <f t="shared" ref="CM2308" si="6880">IF(L2308="",0,L2308)</f>
        <v>0</v>
      </c>
      <c r="CN2308" s="423">
        <f t="shared" ref="CN2308" si="6881">IF(M2308="",0,M2308)</f>
        <v>0</v>
      </c>
      <c r="CO2308" s="423">
        <f t="shared" ref="CO2308" si="6882">IF(N2308="",0,N2308)</f>
        <v>0</v>
      </c>
      <c r="CP2308" s="423">
        <f t="shared" ref="CP2308" si="6883">IF(O2308="",0,O2308)</f>
        <v>0</v>
      </c>
      <c r="CQ2308" s="423">
        <f t="shared" ref="CQ2308" si="6884">IF(P2308="",0,P2308)</f>
        <v>0</v>
      </c>
      <c r="CR2308" s="423">
        <f t="shared" ref="CR2308" si="6885">IF(Q2308="",0,Q2308)</f>
        <v>0</v>
      </c>
      <c r="CS2308" s="423">
        <f t="shared" ref="CS2308" si="6886">IF(R2308="",0,R2308)</f>
        <v>0</v>
      </c>
      <c r="CT2308" s="423">
        <f t="shared" ref="CT2308" si="6887">IF(S2308="",0,S2308)</f>
        <v>0</v>
      </c>
      <c r="CU2308" s="423">
        <f t="shared" ref="CU2308" si="6888">IF(T2308="",0,T2308)</f>
        <v>0</v>
      </c>
      <c r="CV2308" s="423">
        <f t="shared" ref="CV2308" si="6889">IF(U2308="",0,U2308)</f>
        <v>0</v>
      </c>
      <c r="CW2308" s="423">
        <f t="shared" ref="CW2308" si="6890">IF(V2308="",0,V2308)</f>
        <v>0</v>
      </c>
      <c r="CX2308" s="423">
        <f t="shared" ref="CX2308" si="6891">IF(W2308="",0,W2308)</f>
        <v>0</v>
      </c>
      <c r="CY2308" s="423">
        <f t="shared" ref="CY2308" si="6892">IF(X2308="",0,X2308)</f>
        <v>0</v>
      </c>
      <c r="CZ2308" s="423">
        <f t="shared" ref="CZ2308" si="6893">IF(Y2308="",0,Y2308)</f>
        <v>0</v>
      </c>
      <c r="DA2308" s="423">
        <f t="shared" ref="DA2308" si="6894">IF(Z2308="",0,Z2308)</f>
        <v>0</v>
      </c>
      <c r="DB2308" s="423">
        <f t="shared" ref="DB2308" si="6895">IF(AA2308="",0,AA2308)</f>
        <v>0</v>
      </c>
      <c r="DC2308" s="423">
        <f t="shared" ref="DC2308" si="6896">IF(AB2308="",0,AB2308)</f>
        <v>0</v>
      </c>
      <c r="DD2308" s="423">
        <f t="shared" ref="DD2308" si="6897">IF(AC2308="",0,AC2308)</f>
        <v>0</v>
      </c>
      <c r="DE2308" s="423">
        <f t="shared" ref="DE2308" si="6898">IF(AD2308="",0,AD2308)</f>
        <v>0</v>
      </c>
      <c r="DF2308" s="300"/>
      <c r="DG2308" s="300"/>
      <c r="DH2308" s="300"/>
      <c r="DJ2308" s="610"/>
      <c r="DK2308" s="611"/>
      <c r="DL2308" s="415"/>
      <c r="DM2308" s="416"/>
      <c r="DN2308" s="416"/>
      <c r="DO2308" s="416"/>
      <c r="DP2308" s="416"/>
      <c r="DQ2308" s="416"/>
      <c r="DR2308" s="416"/>
      <c r="DS2308" s="416"/>
      <c r="DT2308" s="416"/>
      <c r="DU2308" s="416"/>
      <c r="DV2308" s="416"/>
      <c r="DW2308" s="416"/>
      <c r="DX2308" s="416"/>
      <c r="DY2308" s="416"/>
      <c r="DZ2308" s="416"/>
      <c r="EA2308" s="416"/>
      <c r="EB2308" s="416"/>
      <c r="EC2308" s="416"/>
      <c r="ED2308" s="416"/>
      <c r="EE2308" s="416"/>
      <c r="EF2308" s="416"/>
      <c r="EG2308" s="416"/>
      <c r="EH2308" s="416"/>
      <c r="EI2308" s="416"/>
      <c r="EJ2308" s="416"/>
      <c r="EK2308" s="416"/>
      <c r="EL2308" s="416"/>
      <c r="EM2308" s="416"/>
      <c r="EN2308" s="416"/>
      <c r="EO2308" s="417"/>
      <c r="ET2308" s="375"/>
      <c r="EU2308" s="375"/>
      <c r="EV2308" s="375"/>
      <c r="FF2308" s="400"/>
      <c r="FG2308" s="400"/>
      <c r="FH2308" s="400"/>
      <c r="FV2308" s="375"/>
      <c r="FW2308" s="375"/>
      <c r="FX2308" s="375"/>
    </row>
    <row r="2309" spans="1:180" ht="38.25" customHeight="1" x14ac:dyDescent="0.25">
      <c r="A2309" s="152"/>
      <c r="B2309" s="152"/>
      <c r="C2309" s="237" t="s">
        <v>564</v>
      </c>
      <c r="D2309" s="280"/>
      <c r="E2309" s="281"/>
      <c r="F2309" s="281"/>
      <c r="G2309" s="628"/>
      <c r="H2309" s="628"/>
      <c r="I2309" s="281"/>
      <c r="J2309" s="281"/>
      <c r="K2309" s="628"/>
      <c r="L2309" s="628"/>
      <c r="M2309" s="281"/>
      <c r="N2309" s="281"/>
      <c r="O2309" s="628"/>
      <c r="P2309" s="628"/>
      <c r="Q2309" s="281"/>
      <c r="R2309" s="281"/>
      <c r="S2309" s="628"/>
      <c r="T2309" s="628"/>
      <c r="U2309" s="281"/>
      <c r="V2309" s="281"/>
      <c r="W2309" s="628"/>
      <c r="X2309" s="628"/>
      <c r="Y2309" s="281"/>
      <c r="Z2309" s="281"/>
      <c r="AA2309" s="628"/>
      <c r="AB2309" s="628"/>
      <c r="AC2309" s="281"/>
      <c r="AD2309" s="281"/>
      <c r="AE2309" s="60"/>
      <c r="AF2309" s="259"/>
      <c r="AG2309" s="375">
        <f t="shared" si="6871"/>
        <v>27</v>
      </c>
      <c r="AH2309" s="375"/>
      <c r="AI2309" s="375"/>
      <c r="AJ2309" s="388">
        <f t="shared" si="6843"/>
        <v>0</v>
      </c>
      <c r="AK2309" s="379">
        <f t="shared" si="6844"/>
        <v>0</v>
      </c>
      <c r="AL2309" s="380">
        <f t="shared" si="6845"/>
        <v>0</v>
      </c>
      <c r="AM2309" s="292">
        <f t="shared" si="6846"/>
        <v>0</v>
      </c>
      <c r="AN2309" s="388">
        <f t="shared" si="6847"/>
        <v>0</v>
      </c>
      <c r="AO2309" s="379">
        <f t="shared" si="6848"/>
        <v>0</v>
      </c>
      <c r="AP2309" s="380">
        <f t="shared" si="6849"/>
        <v>0</v>
      </c>
      <c r="AQ2309" s="292">
        <f t="shared" si="6850"/>
        <v>0</v>
      </c>
      <c r="AR2309" s="388">
        <f t="shared" si="6851"/>
        <v>0</v>
      </c>
      <c r="AS2309" s="379">
        <f t="shared" si="6852"/>
        <v>0</v>
      </c>
      <c r="AT2309" s="380">
        <f t="shared" si="6853"/>
        <v>0</v>
      </c>
      <c r="AU2309" s="292">
        <f t="shared" si="6854"/>
        <v>0</v>
      </c>
      <c r="AV2309" s="388">
        <f t="shared" si="6855"/>
        <v>0</v>
      </c>
      <c r="AW2309" s="379">
        <f t="shared" si="6856"/>
        <v>0</v>
      </c>
      <c r="AX2309" s="380">
        <f t="shared" si="6857"/>
        <v>0</v>
      </c>
      <c r="AY2309" s="292">
        <f t="shared" si="6858"/>
        <v>0</v>
      </c>
      <c r="AZ2309" s="388">
        <f t="shared" si="6859"/>
        <v>0</v>
      </c>
      <c r="BA2309" s="379">
        <f t="shared" si="6860"/>
        <v>0</v>
      </c>
      <c r="BB2309" s="380">
        <f t="shared" si="6861"/>
        <v>0</v>
      </c>
      <c r="BC2309" s="292">
        <f t="shared" si="6862"/>
        <v>0</v>
      </c>
      <c r="BD2309" s="388">
        <f t="shared" si="6863"/>
        <v>0</v>
      </c>
      <c r="BE2309" s="379">
        <f t="shared" si="6864"/>
        <v>0</v>
      </c>
      <c r="BF2309" s="380">
        <f t="shared" si="6865"/>
        <v>0</v>
      </c>
      <c r="BG2309" s="292">
        <f t="shared" si="6866"/>
        <v>0</v>
      </c>
      <c r="BH2309" s="388">
        <f t="shared" si="6867"/>
        <v>0</v>
      </c>
      <c r="BI2309" s="379">
        <f t="shared" si="6868"/>
        <v>0</v>
      </c>
      <c r="BJ2309" s="380">
        <f t="shared" si="6869"/>
        <v>0</v>
      </c>
      <c r="BK2309" s="292">
        <f t="shared" si="6870"/>
        <v>0</v>
      </c>
      <c r="CD2309" s="299" t="s">
        <v>1917</v>
      </c>
      <c r="CE2309" s="301">
        <f t="shared" ref="CE2309" si="6899">SUM(D2309:D2310)</f>
        <v>0</v>
      </c>
      <c r="CF2309" s="301">
        <f t="shared" ref="CF2309" si="6900">SUM(E2309:E2310)</f>
        <v>0</v>
      </c>
      <c r="CG2309" s="301">
        <f t="shared" ref="CG2309" si="6901">SUM(F2309:F2310)</f>
        <v>0</v>
      </c>
      <c r="CH2309" s="301">
        <f t="shared" ref="CH2309" si="6902">SUM(G2309:G2310)</f>
        <v>0</v>
      </c>
      <c r="CI2309" s="301">
        <f t="shared" ref="CI2309" si="6903">SUM(H2309:H2310)</f>
        <v>0</v>
      </c>
      <c r="CJ2309" s="301">
        <f t="shared" ref="CJ2309" si="6904">SUM(I2309:I2310)</f>
        <v>0</v>
      </c>
      <c r="CK2309" s="301">
        <f t="shared" ref="CK2309" si="6905">SUM(J2309:J2310)</f>
        <v>0</v>
      </c>
      <c r="CL2309" s="301">
        <f t="shared" ref="CL2309" si="6906">SUM(K2309:K2310)</f>
        <v>0</v>
      </c>
      <c r="CM2309" s="301">
        <f t="shared" ref="CM2309" si="6907">SUM(L2309:L2310)</f>
        <v>0</v>
      </c>
      <c r="CN2309" s="301">
        <f t="shared" ref="CN2309" si="6908">SUM(M2309:M2310)</f>
        <v>0</v>
      </c>
      <c r="CO2309" s="301">
        <f t="shared" ref="CO2309" si="6909">SUM(N2309:N2310)</f>
        <v>0</v>
      </c>
      <c r="CP2309" s="301">
        <f t="shared" ref="CP2309" si="6910">SUM(O2309:O2310)</f>
        <v>0</v>
      </c>
      <c r="CQ2309" s="301">
        <f t="shared" ref="CQ2309" si="6911">SUM(P2309:P2310)</f>
        <v>0</v>
      </c>
      <c r="CR2309" s="301">
        <f t="shared" ref="CR2309" si="6912">SUM(Q2309:Q2310)</f>
        <v>0</v>
      </c>
      <c r="CS2309" s="301">
        <f t="shared" ref="CS2309" si="6913">SUM(R2309:R2310)</f>
        <v>0</v>
      </c>
      <c r="CT2309" s="301">
        <f t="shared" ref="CT2309" si="6914">SUM(S2309:S2310)</f>
        <v>0</v>
      </c>
      <c r="CU2309" s="301">
        <f t="shared" ref="CU2309" si="6915">SUM(T2309:T2310)</f>
        <v>0</v>
      </c>
      <c r="CV2309" s="301">
        <f t="shared" ref="CV2309" si="6916">SUM(U2309:U2310)</f>
        <v>0</v>
      </c>
      <c r="CW2309" s="301">
        <f t="shared" ref="CW2309" si="6917">SUM(V2309:V2310)</f>
        <v>0</v>
      </c>
      <c r="CX2309" s="301">
        <f t="shared" ref="CX2309" si="6918">SUM(W2309:W2310)</f>
        <v>0</v>
      </c>
      <c r="CY2309" s="301">
        <f t="shared" ref="CY2309" si="6919">SUM(X2309:X2310)</f>
        <v>0</v>
      </c>
      <c r="CZ2309" s="301">
        <f t="shared" ref="CZ2309" si="6920">SUM(Y2309:Y2310)</f>
        <v>0</v>
      </c>
      <c r="DA2309" s="301">
        <f t="shared" ref="DA2309" si="6921">SUM(Z2309:Z2310)</f>
        <v>0</v>
      </c>
      <c r="DB2309" s="301">
        <f t="shared" ref="DB2309" si="6922">SUM(AA2309:AA2310)</f>
        <v>0</v>
      </c>
      <c r="DC2309" s="301">
        <f t="shared" ref="DC2309" si="6923">SUM(AB2309:AB2310)</f>
        <v>0</v>
      </c>
      <c r="DD2309" s="301">
        <f t="shared" ref="DD2309" si="6924">SUM(AC2309:AC2310)</f>
        <v>0</v>
      </c>
      <c r="DE2309" s="301">
        <f t="shared" ref="DE2309" si="6925">SUM(AD2309:AD2310)</f>
        <v>0</v>
      </c>
      <c r="DF2309" s="301"/>
      <c r="DG2309" s="301"/>
      <c r="DH2309" s="301"/>
      <c r="DJ2309" s="612"/>
      <c r="DK2309" s="613"/>
      <c r="DL2309" s="415"/>
      <c r="DM2309" s="416"/>
      <c r="DN2309" s="416"/>
      <c r="DO2309" s="416"/>
      <c r="DP2309" s="416"/>
      <c r="DQ2309" s="416"/>
      <c r="DR2309" s="416"/>
      <c r="DS2309" s="416"/>
      <c r="DT2309" s="416"/>
      <c r="DU2309" s="416"/>
      <c r="DV2309" s="416"/>
      <c r="DW2309" s="416"/>
      <c r="DX2309" s="416"/>
      <c r="DY2309" s="416"/>
      <c r="DZ2309" s="416"/>
      <c r="EA2309" s="416"/>
      <c r="EB2309" s="416"/>
      <c r="EC2309" s="416"/>
      <c r="ED2309" s="416"/>
      <c r="EE2309" s="416"/>
      <c r="EF2309" s="416"/>
      <c r="EG2309" s="416"/>
      <c r="EH2309" s="416"/>
      <c r="EI2309" s="416"/>
      <c r="EJ2309" s="416"/>
      <c r="EK2309" s="416"/>
      <c r="EL2309" s="416"/>
      <c r="EM2309" s="416"/>
      <c r="EN2309" s="416"/>
      <c r="EO2309" s="417"/>
      <c r="ET2309" s="375"/>
      <c r="EU2309" s="375"/>
      <c r="EV2309" s="375"/>
      <c r="FF2309" s="400"/>
      <c r="FG2309" s="400"/>
      <c r="FH2309" s="400"/>
      <c r="FV2309" s="375"/>
      <c r="FW2309" s="375"/>
      <c r="FX2309" s="375"/>
    </row>
    <row r="2310" spans="1:180" ht="38.25" customHeight="1" x14ac:dyDescent="0.25">
      <c r="A2310" s="152"/>
      <c r="B2310" s="152"/>
      <c r="C2310" s="237" t="s">
        <v>565</v>
      </c>
      <c r="D2310" s="280"/>
      <c r="E2310" s="281"/>
      <c r="F2310" s="281"/>
      <c r="G2310" s="628"/>
      <c r="H2310" s="628"/>
      <c r="I2310" s="281"/>
      <c r="J2310" s="281"/>
      <c r="K2310" s="628"/>
      <c r="L2310" s="628"/>
      <c r="M2310" s="281"/>
      <c r="N2310" s="281"/>
      <c r="O2310" s="628"/>
      <c r="P2310" s="628"/>
      <c r="Q2310" s="281"/>
      <c r="R2310" s="281"/>
      <c r="S2310" s="628"/>
      <c r="T2310" s="628"/>
      <c r="U2310" s="281"/>
      <c r="V2310" s="281"/>
      <c r="W2310" s="628"/>
      <c r="X2310" s="628"/>
      <c r="Y2310" s="281"/>
      <c r="Z2310" s="281"/>
      <c r="AA2310" s="628"/>
      <c r="AB2310" s="628"/>
      <c r="AC2310" s="281"/>
      <c r="AD2310" s="281"/>
      <c r="AE2310" s="60"/>
      <c r="AF2310" s="259"/>
      <c r="AG2310" s="375">
        <f t="shared" si="6871"/>
        <v>27</v>
      </c>
      <c r="AH2310" s="375"/>
      <c r="AI2310" s="375"/>
      <c r="AJ2310" s="388">
        <f t="shared" si="6843"/>
        <v>0</v>
      </c>
      <c r="AK2310" s="379">
        <f t="shared" si="6844"/>
        <v>0</v>
      </c>
      <c r="AL2310" s="380">
        <f t="shared" si="6845"/>
        <v>0</v>
      </c>
      <c r="AM2310" s="292">
        <f t="shared" si="6846"/>
        <v>0</v>
      </c>
      <c r="AN2310" s="388">
        <f t="shared" si="6847"/>
        <v>0</v>
      </c>
      <c r="AO2310" s="379">
        <f t="shared" si="6848"/>
        <v>0</v>
      </c>
      <c r="AP2310" s="380">
        <f t="shared" si="6849"/>
        <v>0</v>
      </c>
      <c r="AQ2310" s="292">
        <f t="shared" si="6850"/>
        <v>0</v>
      </c>
      <c r="AR2310" s="388">
        <f t="shared" si="6851"/>
        <v>0</v>
      </c>
      <c r="AS2310" s="379">
        <f t="shared" si="6852"/>
        <v>0</v>
      </c>
      <c r="AT2310" s="380">
        <f t="shared" si="6853"/>
        <v>0</v>
      </c>
      <c r="AU2310" s="292">
        <f t="shared" si="6854"/>
        <v>0</v>
      </c>
      <c r="AV2310" s="388">
        <f t="shared" si="6855"/>
        <v>0</v>
      </c>
      <c r="AW2310" s="379">
        <f t="shared" si="6856"/>
        <v>0</v>
      </c>
      <c r="AX2310" s="380">
        <f t="shared" si="6857"/>
        <v>0</v>
      </c>
      <c r="AY2310" s="292">
        <f t="shared" si="6858"/>
        <v>0</v>
      </c>
      <c r="AZ2310" s="388">
        <f t="shared" si="6859"/>
        <v>0</v>
      </c>
      <c r="BA2310" s="379">
        <f t="shared" si="6860"/>
        <v>0</v>
      </c>
      <c r="BB2310" s="380">
        <f t="shared" si="6861"/>
        <v>0</v>
      </c>
      <c r="BC2310" s="292">
        <f t="shared" si="6862"/>
        <v>0</v>
      </c>
      <c r="BD2310" s="388">
        <f t="shared" si="6863"/>
        <v>0</v>
      </c>
      <c r="BE2310" s="379">
        <f t="shared" si="6864"/>
        <v>0</v>
      </c>
      <c r="BF2310" s="380">
        <f t="shared" si="6865"/>
        <v>0</v>
      </c>
      <c r="BG2310" s="292">
        <f t="shared" si="6866"/>
        <v>0</v>
      </c>
      <c r="BH2310" s="388">
        <f t="shared" si="6867"/>
        <v>0</v>
      </c>
      <c r="BI2310" s="379">
        <f t="shared" si="6868"/>
        <v>0</v>
      </c>
      <c r="BJ2310" s="380">
        <f t="shared" si="6869"/>
        <v>0</v>
      </c>
      <c r="BK2310" s="292">
        <f t="shared" si="6870"/>
        <v>0</v>
      </c>
      <c r="CD2310" s="299" t="s">
        <v>1910</v>
      </c>
      <c r="CE2310" s="422">
        <f t="shared" ref="CE2310" si="6926">IF(CE2308="NA",COUNTIF(D2309:D2310,"NA"),COUNTIF(D2309:D2310,"NS"))</f>
        <v>0</v>
      </c>
      <c r="CF2310" s="422">
        <f t="shared" ref="CF2310" si="6927">IF(CF2308="NA",COUNTIF(E2309:E2310,"NA"),COUNTIF(E2309:E2310,"NS"))</f>
        <v>0</v>
      </c>
      <c r="CG2310" s="422">
        <f t="shared" ref="CG2310" si="6928">IF(CG2308="NA",COUNTIF(F2309:F2310,"NA"),COUNTIF(F2309:F2310,"NS"))</f>
        <v>0</v>
      </c>
      <c r="CH2310" s="422">
        <f t="shared" ref="CH2310" si="6929">IF(CH2308="NA",COUNTIF(G2309:G2310,"NA"),COUNTIF(G2309:G2310,"NS"))</f>
        <v>0</v>
      </c>
      <c r="CI2310" s="422">
        <f t="shared" ref="CI2310" si="6930">IF(CI2308="NA",COUNTIF(H2309:H2310,"NA"),COUNTIF(H2309:H2310,"NS"))</f>
        <v>0</v>
      </c>
      <c r="CJ2310" s="422">
        <f t="shared" ref="CJ2310" si="6931">IF(CJ2308="NA",COUNTIF(I2309:I2310,"NA"),COUNTIF(I2309:I2310,"NS"))</f>
        <v>0</v>
      </c>
      <c r="CK2310" s="422">
        <f t="shared" ref="CK2310" si="6932">IF(CK2308="NA",COUNTIF(J2309:J2310,"NA"),COUNTIF(J2309:J2310,"NS"))</f>
        <v>0</v>
      </c>
      <c r="CL2310" s="422">
        <f t="shared" ref="CL2310" si="6933">IF(CL2308="NA",COUNTIF(K2309:K2310,"NA"),COUNTIF(K2309:K2310,"NS"))</f>
        <v>0</v>
      </c>
      <c r="CM2310" s="422">
        <f t="shared" ref="CM2310" si="6934">IF(CM2308="NA",COUNTIF(L2309:L2310,"NA"),COUNTIF(L2309:L2310,"NS"))</f>
        <v>0</v>
      </c>
      <c r="CN2310" s="422">
        <f t="shared" ref="CN2310" si="6935">IF(CN2308="NA",COUNTIF(M2309:M2310,"NA"),COUNTIF(M2309:M2310,"NS"))</f>
        <v>0</v>
      </c>
      <c r="CO2310" s="422">
        <f t="shared" ref="CO2310" si="6936">IF(CO2308="NA",COUNTIF(N2309:N2310,"NA"),COUNTIF(N2309:N2310,"NS"))</f>
        <v>0</v>
      </c>
      <c r="CP2310" s="422">
        <f t="shared" ref="CP2310" si="6937">IF(CP2308="NA",COUNTIF(O2309:O2310,"NA"),COUNTIF(O2309:O2310,"NS"))</f>
        <v>0</v>
      </c>
      <c r="CQ2310" s="422">
        <f t="shared" ref="CQ2310" si="6938">IF(CQ2308="NA",COUNTIF(P2309:P2310,"NA"),COUNTIF(P2309:P2310,"NS"))</f>
        <v>0</v>
      </c>
      <c r="CR2310" s="422">
        <f t="shared" ref="CR2310" si="6939">IF(CR2308="NA",COUNTIF(Q2309:Q2310,"NA"),COUNTIF(Q2309:Q2310,"NS"))</f>
        <v>0</v>
      </c>
      <c r="CS2310" s="422">
        <f t="shared" ref="CS2310" si="6940">IF(CS2308="NA",COUNTIF(R2309:R2310,"NA"),COUNTIF(R2309:R2310,"NS"))</f>
        <v>0</v>
      </c>
      <c r="CT2310" s="422">
        <f t="shared" ref="CT2310" si="6941">IF(CT2308="NA",COUNTIF(S2309:S2310,"NA"),COUNTIF(S2309:S2310,"NS"))</f>
        <v>0</v>
      </c>
      <c r="CU2310" s="422">
        <f t="shared" ref="CU2310" si="6942">IF(CU2308="NA",COUNTIF(T2309:T2310,"NA"),COUNTIF(T2309:T2310,"NS"))</f>
        <v>0</v>
      </c>
      <c r="CV2310" s="422">
        <f t="shared" ref="CV2310" si="6943">IF(CV2308="NA",COUNTIF(U2309:U2310,"NA"),COUNTIF(U2309:U2310,"NS"))</f>
        <v>0</v>
      </c>
      <c r="CW2310" s="422">
        <f t="shared" ref="CW2310" si="6944">IF(CW2308="NA",COUNTIF(V2309:V2310,"NA"),COUNTIF(V2309:V2310,"NS"))</f>
        <v>0</v>
      </c>
      <c r="CX2310" s="422">
        <f t="shared" ref="CX2310" si="6945">IF(CX2308="NA",COUNTIF(W2309:W2310,"NA"),COUNTIF(W2309:W2310,"NS"))</f>
        <v>0</v>
      </c>
      <c r="CY2310" s="422">
        <f t="shared" ref="CY2310" si="6946">IF(CY2308="NA",COUNTIF(X2309:X2310,"NA"),COUNTIF(X2309:X2310,"NS"))</f>
        <v>0</v>
      </c>
      <c r="CZ2310" s="422">
        <f t="shared" ref="CZ2310" si="6947">IF(CZ2308="NA",COUNTIF(Y2309:Y2310,"NA"),COUNTIF(Y2309:Y2310,"NS"))</f>
        <v>0</v>
      </c>
      <c r="DA2310" s="422">
        <f t="shared" ref="DA2310" si="6948">IF(DA2308="NA",COUNTIF(Z2309:Z2310,"NA"),COUNTIF(Z2309:Z2310,"NS"))</f>
        <v>0</v>
      </c>
      <c r="DB2310" s="422">
        <f t="shared" ref="DB2310" si="6949">IF(DB2308="NA",COUNTIF(AA2309:AA2310,"NA"),COUNTIF(AA2309:AA2310,"NS"))</f>
        <v>0</v>
      </c>
      <c r="DC2310" s="422">
        <f t="shared" ref="DC2310" si="6950">IF(DC2308="NA",COUNTIF(AB2309:AB2310,"NA"),COUNTIF(AB2309:AB2310,"NS"))</f>
        <v>0</v>
      </c>
      <c r="DD2310" s="422">
        <f t="shared" ref="DD2310" si="6951">IF(DD2308="NA",COUNTIF(AC2309:AC2310,"NA"),COUNTIF(AC2309:AC2310,"NS"))</f>
        <v>0</v>
      </c>
      <c r="DE2310" s="422">
        <f t="shared" ref="DE2310" si="6952">IF(DE2308="NA",COUNTIF(AD2309:AD2310,"NA"),COUNTIF(AD2309:AD2310,"NS"))</f>
        <v>0</v>
      </c>
      <c r="DF2310" s="300"/>
      <c r="DG2310" s="300"/>
      <c r="DH2310" s="300"/>
      <c r="DJ2310" s="612"/>
      <c r="DK2310" s="613"/>
      <c r="DL2310" s="415"/>
      <c r="DM2310" s="416"/>
      <c r="DN2310" s="416"/>
      <c r="DO2310" s="416"/>
      <c r="DP2310" s="416"/>
      <c r="DQ2310" s="416"/>
      <c r="DR2310" s="416"/>
      <c r="DS2310" s="416"/>
      <c r="DT2310" s="416"/>
      <c r="DU2310" s="416"/>
      <c r="DV2310" s="416"/>
      <c r="DW2310" s="416"/>
      <c r="DX2310" s="416"/>
      <c r="DY2310" s="416"/>
      <c r="DZ2310" s="416"/>
      <c r="EA2310" s="416"/>
      <c r="EB2310" s="416"/>
      <c r="EC2310" s="416"/>
      <c r="ED2310" s="416"/>
      <c r="EE2310" s="416"/>
      <c r="EF2310" s="416"/>
      <c r="EG2310" s="416"/>
      <c r="EH2310" s="416"/>
      <c r="EI2310" s="416"/>
      <c r="EJ2310" s="416"/>
      <c r="EK2310" s="416"/>
      <c r="EL2310" s="416"/>
      <c r="EM2310" s="416"/>
      <c r="EN2310" s="416"/>
      <c r="EO2310" s="417"/>
      <c r="ET2310" s="375"/>
      <c r="EU2310" s="375"/>
      <c r="EV2310" s="375"/>
      <c r="FF2310" s="400"/>
      <c r="FG2310" s="400"/>
      <c r="FH2310" s="400"/>
      <c r="FV2310" s="375"/>
      <c r="FW2310" s="375"/>
      <c r="FX2310" s="375"/>
    </row>
    <row r="2311" spans="1:180" ht="38.25" customHeight="1" x14ac:dyDescent="0.25">
      <c r="A2311" s="182"/>
      <c r="B2311" s="182"/>
      <c r="C2311" s="236" t="s">
        <v>566</v>
      </c>
      <c r="D2311" s="280"/>
      <c r="E2311" s="281"/>
      <c r="F2311" s="281"/>
      <c r="G2311" s="628"/>
      <c r="H2311" s="628"/>
      <c r="I2311" s="281"/>
      <c r="J2311" s="281"/>
      <c r="K2311" s="628"/>
      <c r="L2311" s="628"/>
      <c r="M2311" s="281"/>
      <c r="N2311" s="281"/>
      <c r="O2311" s="628"/>
      <c r="P2311" s="628"/>
      <c r="Q2311" s="281"/>
      <c r="R2311" s="281"/>
      <c r="S2311" s="628"/>
      <c r="T2311" s="628"/>
      <c r="U2311" s="281"/>
      <c r="V2311" s="281"/>
      <c r="W2311" s="628"/>
      <c r="X2311" s="628"/>
      <c r="Y2311" s="281"/>
      <c r="Z2311" s="281"/>
      <c r="AA2311" s="628"/>
      <c r="AB2311" s="628"/>
      <c r="AC2311" s="281"/>
      <c r="AD2311" s="281"/>
      <c r="AE2311" s="60"/>
      <c r="AF2311" s="259"/>
      <c r="AG2311" s="375">
        <f t="shared" si="6871"/>
        <v>27</v>
      </c>
      <c r="AH2311" s="375"/>
      <c r="AI2311" s="375"/>
      <c r="AJ2311" s="388">
        <f t="shared" si="6843"/>
        <v>0</v>
      </c>
      <c r="AK2311" s="379">
        <f t="shared" si="6844"/>
        <v>0</v>
      </c>
      <c r="AL2311" s="380">
        <f t="shared" si="6845"/>
        <v>0</v>
      </c>
      <c r="AM2311" s="292">
        <f t="shared" si="6846"/>
        <v>0</v>
      </c>
      <c r="AN2311" s="388">
        <f t="shared" si="6847"/>
        <v>0</v>
      </c>
      <c r="AO2311" s="379">
        <f t="shared" si="6848"/>
        <v>0</v>
      </c>
      <c r="AP2311" s="380">
        <f t="shared" si="6849"/>
        <v>0</v>
      </c>
      <c r="AQ2311" s="292">
        <f t="shared" si="6850"/>
        <v>0</v>
      </c>
      <c r="AR2311" s="388">
        <f t="shared" si="6851"/>
        <v>0</v>
      </c>
      <c r="AS2311" s="379">
        <f t="shared" si="6852"/>
        <v>0</v>
      </c>
      <c r="AT2311" s="380">
        <f t="shared" si="6853"/>
        <v>0</v>
      </c>
      <c r="AU2311" s="292">
        <f t="shared" si="6854"/>
        <v>0</v>
      </c>
      <c r="AV2311" s="388">
        <f t="shared" si="6855"/>
        <v>0</v>
      </c>
      <c r="AW2311" s="379">
        <f t="shared" si="6856"/>
        <v>0</v>
      </c>
      <c r="AX2311" s="380">
        <f t="shared" si="6857"/>
        <v>0</v>
      </c>
      <c r="AY2311" s="292">
        <f t="shared" si="6858"/>
        <v>0</v>
      </c>
      <c r="AZ2311" s="388">
        <f t="shared" si="6859"/>
        <v>0</v>
      </c>
      <c r="BA2311" s="379">
        <f t="shared" si="6860"/>
        <v>0</v>
      </c>
      <c r="BB2311" s="380">
        <f t="shared" si="6861"/>
        <v>0</v>
      </c>
      <c r="BC2311" s="292">
        <f t="shared" si="6862"/>
        <v>0</v>
      </c>
      <c r="BD2311" s="388">
        <f t="shared" si="6863"/>
        <v>0</v>
      </c>
      <c r="BE2311" s="379">
        <f t="shared" si="6864"/>
        <v>0</v>
      </c>
      <c r="BF2311" s="380">
        <f t="shared" si="6865"/>
        <v>0</v>
      </c>
      <c r="BG2311" s="292">
        <f t="shared" si="6866"/>
        <v>0</v>
      </c>
      <c r="BH2311" s="388">
        <f t="shared" si="6867"/>
        <v>0</v>
      </c>
      <c r="BI2311" s="379">
        <f t="shared" si="6868"/>
        <v>0</v>
      </c>
      <c r="BJ2311" s="380">
        <f t="shared" si="6869"/>
        <v>0</v>
      </c>
      <c r="BK2311" s="292">
        <f t="shared" si="6870"/>
        <v>0</v>
      </c>
      <c r="CD2311" s="308" t="s">
        <v>1918</v>
      </c>
      <c r="CE2311" s="435">
        <f t="shared" ref="CE2311:DD2311" si="6953">IF(OR(AND(CE2308=0,CE2310&gt;0),AND(CE2308="NS",CE2309&gt;0),AND(CE2308="NS",CE2310=0,CE2309=0)),1,IF(OR(AND(CE2308&gt;0,CE2310=2),AND(CE2308="NS",CE2310=2),AND(CE2308="NS",CE2309=0,CE2310&gt;0),OR(CE2308=CE2309,AND(CE2308="",CE2310=0,CE2309=0))),0,1))</f>
        <v>0</v>
      </c>
      <c r="CF2311" s="435">
        <f t="shared" si="6953"/>
        <v>0</v>
      </c>
      <c r="CG2311" s="435">
        <f t="shared" si="6953"/>
        <v>0</v>
      </c>
      <c r="CH2311" s="435">
        <f t="shared" si="6953"/>
        <v>0</v>
      </c>
      <c r="CI2311" s="435">
        <f t="shared" si="6953"/>
        <v>0</v>
      </c>
      <c r="CJ2311" s="435">
        <f t="shared" si="6953"/>
        <v>0</v>
      </c>
      <c r="CK2311" s="435">
        <f t="shared" si="6953"/>
        <v>0</v>
      </c>
      <c r="CL2311" s="435">
        <f t="shared" si="6953"/>
        <v>0</v>
      </c>
      <c r="CM2311" s="435">
        <f t="shared" si="6953"/>
        <v>0</v>
      </c>
      <c r="CN2311" s="435">
        <f t="shared" si="6953"/>
        <v>0</v>
      </c>
      <c r="CO2311" s="435">
        <f t="shared" si="6953"/>
        <v>0</v>
      </c>
      <c r="CP2311" s="435">
        <f t="shared" si="6953"/>
        <v>0</v>
      </c>
      <c r="CQ2311" s="435">
        <f t="shared" si="6953"/>
        <v>0</v>
      </c>
      <c r="CR2311" s="435">
        <f t="shared" si="6953"/>
        <v>0</v>
      </c>
      <c r="CS2311" s="435">
        <f t="shared" si="6953"/>
        <v>0</v>
      </c>
      <c r="CT2311" s="435">
        <f t="shared" si="6953"/>
        <v>0</v>
      </c>
      <c r="CU2311" s="435">
        <f t="shared" si="6953"/>
        <v>0</v>
      </c>
      <c r="CV2311" s="435">
        <f t="shared" si="6953"/>
        <v>0</v>
      </c>
      <c r="CW2311" s="435">
        <f t="shared" si="6953"/>
        <v>0</v>
      </c>
      <c r="CX2311" s="435">
        <f t="shared" si="6953"/>
        <v>0</v>
      </c>
      <c r="CY2311" s="435">
        <f t="shared" si="6953"/>
        <v>0</v>
      </c>
      <c r="CZ2311" s="435">
        <f t="shared" si="6953"/>
        <v>0</v>
      </c>
      <c r="DA2311" s="435">
        <f t="shared" si="6953"/>
        <v>0</v>
      </c>
      <c r="DB2311" s="435">
        <f t="shared" si="6953"/>
        <v>0</v>
      </c>
      <c r="DC2311" s="435">
        <f t="shared" si="6953"/>
        <v>0</v>
      </c>
      <c r="DD2311" s="435">
        <f t="shared" si="6953"/>
        <v>0</v>
      </c>
      <c r="DE2311" s="435">
        <f t="shared" ref="DE2311" si="6954">IF(OR(AND(DE2308=0,DE2310&gt;0),AND(DE2308="NS",DE2309&gt;0),AND(DE2308="NS",DE2310=0,DE2309=0)),1,IF(OR(AND(DE2308&gt;0,DE2310=2),AND(DE2308="NS",DE2310=2),AND(DE2308="NS",DE2309=0,DE2310&gt;0),OR(DE2308=DE2309,AND(DE2308="",DE2310=0,DE2309=0))),0,1))</f>
        <v>0</v>
      </c>
      <c r="DF2311" s="465"/>
      <c r="DG2311" s="465"/>
      <c r="DH2311" s="465"/>
      <c r="DI2311" s="400">
        <f>SUM(CE2311:DH2311)</f>
        <v>0</v>
      </c>
      <c r="DJ2311" s="610"/>
      <c r="DK2311" s="611"/>
      <c r="DL2311" s="415"/>
      <c r="DM2311" s="416"/>
      <c r="DN2311" s="416"/>
      <c r="DO2311" s="416"/>
      <c r="DP2311" s="416"/>
      <c r="DQ2311" s="416"/>
      <c r="DR2311" s="416"/>
      <c r="DS2311" s="416"/>
      <c r="DT2311" s="416"/>
      <c r="DU2311" s="416"/>
      <c r="DV2311" s="416"/>
      <c r="DW2311" s="416"/>
      <c r="DX2311" s="416"/>
      <c r="DY2311" s="416"/>
      <c r="DZ2311" s="416"/>
      <c r="EA2311" s="416"/>
      <c r="EB2311" s="416"/>
      <c r="EC2311" s="416"/>
      <c r="ED2311" s="416"/>
      <c r="EE2311" s="416"/>
      <c r="EF2311" s="416"/>
      <c r="EG2311" s="416"/>
      <c r="EH2311" s="416"/>
      <c r="EI2311" s="416"/>
      <c r="EJ2311" s="416"/>
      <c r="EK2311" s="416"/>
      <c r="EL2311" s="416"/>
      <c r="EM2311" s="416"/>
      <c r="EN2311" s="416"/>
      <c r="EO2311" s="417"/>
      <c r="ET2311" s="375"/>
      <c r="EU2311" s="375"/>
      <c r="EV2311" s="375"/>
      <c r="FF2311" s="400"/>
      <c r="FG2311" s="400"/>
      <c r="FH2311" s="400"/>
      <c r="FV2311" s="375"/>
      <c r="FW2311" s="375"/>
      <c r="FX2311" s="375"/>
    </row>
    <row r="2312" spans="1:180" ht="38.25" customHeight="1" x14ac:dyDescent="0.25">
      <c r="A2312" s="182"/>
      <c r="B2312" s="182"/>
      <c r="C2312" s="236" t="s">
        <v>568</v>
      </c>
      <c r="D2312" s="280"/>
      <c r="E2312" s="281"/>
      <c r="F2312" s="281"/>
      <c r="G2312" s="628"/>
      <c r="H2312" s="628"/>
      <c r="I2312" s="281"/>
      <c r="J2312" s="281"/>
      <c r="K2312" s="628"/>
      <c r="L2312" s="628"/>
      <c r="M2312" s="281"/>
      <c r="N2312" s="281"/>
      <c r="O2312" s="628"/>
      <c r="P2312" s="628"/>
      <c r="Q2312" s="281"/>
      <c r="R2312" s="281"/>
      <c r="S2312" s="628"/>
      <c r="T2312" s="628"/>
      <c r="U2312" s="281"/>
      <c r="V2312" s="281"/>
      <c r="W2312" s="628"/>
      <c r="X2312" s="628"/>
      <c r="Y2312" s="281"/>
      <c r="Z2312" s="281"/>
      <c r="AA2312" s="628"/>
      <c r="AB2312" s="628"/>
      <c r="AC2312" s="281"/>
      <c r="AD2312" s="281"/>
      <c r="AE2312" s="60"/>
      <c r="AF2312" s="259"/>
      <c r="AG2312" s="375">
        <f t="shared" si="6871"/>
        <v>27</v>
      </c>
      <c r="AH2312" s="375"/>
      <c r="AI2312" s="375"/>
      <c r="AJ2312" s="388">
        <f t="shared" si="6843"/>
        <v>0</v>
      </c>
      <c r="AK2312" s="379">
        <f t="shared" si="6844"/>
        <v>0</v>
      </c>
      <c r="AL2312" s="380">
        <f t="shared" si="6845"/>
        <v>0</v>
      </c>
      <c r="AM2312" s="292">
        <f t="shared" si="6846"/>
        <v>0</v>
      </c>
      <c r="AN2312" s="388">
        <f t="shared" si="6847"/>
        <v>0</v>
      </c>
      <c r="AO2312" s="379">
        <f t="shared" si="6848"/>
        <v>0</v>
      </c>
      <c r="AP2312" s="380">
        <f t="shared" si="6849"/>
        <v>0</v>
      </c>
      <c r="AQ2312" s="292">
        <f t="shared" si="6850"/>
        <v>0</v>
      </c>
      <c r="AR2312" s="388">
        <f t="shared" si="6851"/>
        <v>0</v>
      </c>
      <c r="AS2312" s="379">
        <f t="shared" si="6852"/>
        <v>0</v>
      </c>
      <c r="AT2312" s="380">
        <f t="shared" si="6853"/>
        <v>0</v>
      </c>
      <c r="AU2312" s="292">
        <f t="shared" si="6854"/>
        <v>0</v>
      </c>
      <c r="AV2312" s="388">
        <f t="shared" si="6855"/>
        <v>0</v>
      </c>
      <c r="AW2312" s="379">
        <f t="shared" si="6856"/>
        <v>0</v>
      </c>
      <c r="AX2312" s="380">
        <f t="shared" si="6857"/>
        <v>0</v>
      </c>
      <c r="AY2312" s="292">
        <f t="shared" si="6858"/>
        <v>0</v>
      </c>
      <c r="AZ2312" s="388">
        <f t="shared" si="6859"/>
        <v>0</v>
      </c>
      <c r="BA2312" s="379">
        <f t="shared" si="6860"/>
        <v>0</v>
      </c>
      <c r="BB2312" s="380">
        <f t="shared" si="6861"/>
        <v>0</v>
      </c>
      <c r="BC2312" s="292">
        <f t="shared" si="6862"/>
        <v>0</v>
      </c>
      <c r="BD2312" s="388">
        <f t="shared" si="6863"/>
        <v>0</v>
      </c>
      <c r="BE2312" s="379">
        <f t="shared" si="6864"/>
        <v>0</v>
      </c>
      <c r="BF2312" s="380">
        <f t="shared" si="6865"/>
        <v>0</v>
      </c>
      <c r="BG2312" s="292">
        <f t="shared" si="6866"/>
        <v>0</v>
      </c>
      <c r="BH2312" s="388">
        <f t="shared" si="6867"/>
        <v>0</v>
      </c>
      <c r="BI2312" s="379">
        <f t="shared" si="6868"/>
        <v>0</v>
      </c>
      <c r="BJ2312" s="380">
        <f t="shared" si="6869"/>
        <v>0</v>
      </c>
      <c r="BK2312" s="292">
        <f t="shared" si="6870"/>
        <v>0</v>
      </c>
      <c r="CD2312" s="436"/>
      <c r="CE2312" s="439"/>
      <c r="CF2312" s="439"/>
      <c r="CG2312" s="439"/>
      <c r="CH2312" s="439"/>
      <c r="CI2312" s="439"/>
      <c r="CJ2312" s="439"/>
      <c r="CK2312" s="439"/>
      <c r="CL2312" s="439"/>
      <c r="CM2312" s="439"/>
      <c r="CN2312" s="439"/>
      <c r="CO2312" s="439"/>
      <c r="CP2312" s="439"/>
      <c r="CQ2312" s="439"/>
      <c r="CR2312" s="439"/>
      <c r="CS2312" s="439"/>
      <c r="CT2312" s="439"/>
      <c r="CU2312" s="439"/>
      <c r="CV2312" s="439"/>
      <c r="CW2312" s="439"/>
      <c r="CX2312" s="439"/>
      <c r="CY2312" s="439"/>
      <c r="CZ2312" s="439"/>
      <c r="DA2312" s="439"/>
      <c r="DB2312" s="439"/>
      <c r="DC2312" s="439"/>
      <c r="DD2312" s="439"/>
      <c r="DE2312" s="439"/>
      <c r="DF2312" s="439"/>
      <c r="DG2312" s="439"/>
      <c r="DH2312" s="439"/>
      <c r="DJ2312" s="610"/>
      <c r="DK2312" s="611"/>
      <c r="DL2312" s="415"/>
      <c r="DM2312" s="416"/>
      <c r="DN2312" s="416"/>
      <c r="DO2312" s="416"/>
      <c r="DP2312" s="416"/>
      <c r="DQ2312" s="416"/>
      <c r="DR2312" s="416"/>
      <c r="DS2312" s="416"/>
      <c r="DT2312" s="416"/>
      <c r="DU2312" s="416"/>
      <c r="DV2312" s="416"/>
      <c r="DW2312" s="416"/>
      <c r="DX2312" s="416"/>
      <c r="DY2312" s="416"/>
      <c r="DZ2312" s="416"/>
      <c r="EA2312" s="416"/>
      <c r="EB2312" s="416"/>
      <c r="EC2312" s="416"/>
      <c r="ED2312" s="416"/>
      <c r="EE2312" s="416"/>
      <c r="EF2312" s="416"/>
      <c r="EG2312" s="416"/>
      <c r="EH2312" s="416"/>
      <c r="EI2312" s="416"/>
      <c r="EJ2312" s="416"/>
      <c r="EK2312" s="416"/>
      <c r="EL2312" s="416"/>
      <c r="EM2312" s="416"/>
      <c r="EN2312" s="416"/>
      <c r="EO2312" s="417"/>
      <c r="ET2312" s="375"/>
      <c r="EU2312" s="375"/>
      <c r="EV2312" s="375"/>
      <c r="FF2312" s="400"/>
      <c r="FG2312" s="400"/>
      <c r="FH2312" s="400"/>
      <c r="FV2312" s="375"/>
      <c r="FW2312" s="375"/>
      <c r="FX2312" s="375"/>
    </row>
    <row r="2313" spans="1:180" ht="38.25" customHeight="1" x14ac:dyDescent="0.25">
      <c r="A2313" s="182"/>
      <c r="B2313" s="182"/>
      <c r="C2313" s="236" t="s">
        <v>570</v>
      </c>
      <c r="D2313" s="280"/>
      <c r="E2313" s="281"/>
      <c r="F2313" s="281"/>
      <c r="G2313" s="628"/>
      <c r="H2313" s="628"/>
      <c r="I2313" s="281"/>
      <c r="J2313" s="281"/>
      <c r="K2313" s="628"/>
      <c r="L2313" s="628"/>
      <c r="M2313" s="281"/>
      <c r="N2313" s="281"/>
      <c r="O2313" s="628"/>
      <c r="P2313" s="628"/>
      <c r="Q2313" s="281"/>
      <c r="R2313" s="281"/>
      <c r="S2313" s="628"/>
      <c r="T2313" s="628"/>
      <c r="U2313" s="281"/>
      <c r="V2313" s="281"/>
      <c r="W2313" s="628"/>
      <c r="X2313" s="628"/>
      <c r="Y2313" s="281"/>
      <c r="Z2313" s="281"/>
      <c r="AA2313" s="628"/>
      <c r="AB2313" s="628"/>
      <c r="AC2313" s="281"/>
      <c r="AD2313" s="281"/>
      <c r="AE2313" s="60"/>
      <c r="AF2313" s="259"/>
      <c r="AG2313" s="375">
        <f t="shared" si="6871"/>
        <v>27</v>
      </c>
      <c r="AH2313" s="375"/>
      <c r="AI2313" s="375"/>
      <c r="AJ2313" s="388">
        <f t="shared" si="6843"/>
        <v>0</v>
      </c>
      <c r="AK2313" s="379">
        <f t="shared" si="6844"/>
        <v>0</v>
      </c>
      <c r="AL2313" s="380">
        <f t="shared" si="6845"/>
        <v>0</v>
      </c>
      <c r="AM2313" s="292">
        <f t="shared" si="6846"/>
        <v>0</v>
      </c>
      <c r="AN2313" s="388">
        <f t="shared" si="6847"/>
        <v>0</v>
      </c>
      <c r="AO2313" s="379">
        <f t="shared" si="6848"/>
        <v>0</v>
      </c>
      <c r="AP2313" s="380">
        <f t="shared" si="6849"/>
        <v>0</v>
      </c>
      <c r="AQ2313" s="292">
        <f t="shared" si="6850"/>
        <v>0</v>
      </c>
      <c r="AR2313" s="388">
        <f t="shared" si="6851"/>
        <v>0</v>
      </c>
      <c r="AS2313" s="379">
        <f t="shared" si="6852"/>
        <v>0</v>
      </c>
      <c r="AT2313" s="380">
        <f t="shared" si="6853"/>
        <v>0</v>
      </c>
      <c r="AU2313" s="292">
        <f t="shared" si="6854"/>
        <v>0</v>
      </c>
      <c r="AV2313" s="388">
        <f t="shared" si="6855"/>
        <v>0</v>
      </c>
      <c r="AW2313" s="379">
        <f t="shared" si="6856"/>
        <v>0</v>
      </c>
      <c r="AX2313" s="380">
        <f t="shared" si="6857"/>
        <v>0</v>
      </c>
      <c r="AY2313" s="292">
        <f t="shared" si="6858"/>
        <v>0</v>
      </c>
      <c r="AZ2313" s="388">
        <f t="shared" si="6859"/>
        <v>0</v>
      </c>
      <c r="BA2313" s="379">
        <f t="shared" si="6860"/>
        <v>0</v>
      </c>
      <c r="BB2313" s="380">
        <f t="shared" si="6861"/>
        <v>0</v>
      </c>
      <c r="BC2313" s="292">
        <f t="shared" si="6862"/>
        <v>0</v>
      </c>
      <c r="BD2313" s="388">
        <f t="shared" si="6863"/>
        <v>0</v>
      </c>
      <c r="BE2313" s="379">
        <f t="shared" si="6864"/>
        <v>0</v>
      </c>
      <c r="BF2313" s="380">
        <f t="shared" si="6865"/>
        <v>0</v>
      </c>
      <c r="BG2313" s="292">
        <f t="shared" si="6866"/>
        <v>0</v>
      </c>
      <c r="BH2313" s="388">
        <f t="shared" si="6867"/>
        <v>0</v>
      </c>
      <c r="BI2313" s="379">
        <f t="shared" si="6868"/>
        <v>0</v>
      </c>
      <c r="BJ2313" s="380">
        <f t="shared" si="6869"/>
        <v>0</v>
      </c>
      <c r="BK2313" s="292">
        <f t="shared" si="6870"/>
        <v>0</v>
      </c>
      <c r="CD2313" s="436"/>
      <c r="CE2313" s="439"/>
      <c r="CF2313" s="439"/>
      <c r="CG2313" s="439"/>
      <c r="CH2313" s="439"/>
      <c r="CI2313" s="439"/>
      <c r="CJ2313" s="439"/>
      <c r="CK2313" s="439"/>
      <c r="CL2313" s="439"/>
      <c r="CM2313" s="439"/>
      <c r="CN2313" s="439"/>
      <c r="CO2313" s="439"/>
      <c r="CP2313" s="439"/>
      <c r="CQ2313" s="439"/>
      <c r="CR2313" s="439"/>
      <c r="CS2313" s="439"/>
      <c r="CT2313" s="439"/>
      <c r="CU2313" s="439"/>
      <c r="CV2313" s="439"/>
      <c r="CW2313" s="439"/>
      <c r="CX2313" s="439"/>
      <c r="CY2313" s="439"/>
      <c r="CZ2313" s="439"/>
      <c r="DA2313" s="439"/>
      <c r="DB2313" s="439"/>
      <c r="DC2313" s="439"/>
      <c r="DD2313" s="439"/>
      <c r="DE2313" s="439"/>
      <c r="DF2313" s="439"/>
      <c r="DG2313" s="439"/>
      <c r="DH2313" s="439"/>
      <c r="DJ2313" s="610"/>
      <c r="DK2313" s="611"/>
      <c r="DL2313" s="415"/>
      <c r="DM2313" s="416"/>
      <c r="DN2313" s="416"/>
      <c r="DO2313" s="416"/>
      <c r="DP2313" s="416"/>
      <c r="DQ2313" s="416"/>
      <c r="DR2313" s="416"/>
      <c r="DS2313" s="416"/>
      <c r="DT2313" s="416"/>
      <c r="DU2313" s="416"/>
      <c r="DV2313" s="416"/>
      <c r="DW2313" s="416"/>
      <c r="DX2313" s="416"/>
      <c r="DY2313" s="416"/>
      <c r="DZ2313" s="416"/>
      <c r="EA2313" s="416"/>
      <c r="EB2313" s="416"/>
      <c r="EC2313" s="416"/>
      <c r="ED2313" s="416"/>
      <c r="EE2313" s="416"/>
      <c r="EF2313" s="416"/>
      <c r="EG2313" s="416"/>
      <c r="EH2313" s="416"/>
      <c r="EI2313" s="416"/>
      <c r="EJ2313" s="416"/>
      <c r="EK2313" s="416"/>
      <c r="EL2313" s="416"/>
      <c r="EM2313" s="416"/>
      <c r="EN2313" s="416"/>
      <c r="EO2313" s="417"/>
      <c r="ET2313" s="375"/>
      <c r="EU2313" s="375"/>
      <c r="EV2313" s="375"/>
      <c r="FF2313" s="400"/>
      <c r="FG2313" s="400"/>
      <c r="FH2313" s="400"/>
      <c r="FV2313" s="375"/>
      <c r="FW2313" s="375"/>
      <c r="FX2313" s="375"/>
    </row>
    <row r="2314" spans="1:180" ht="38.25" customHeight="1" x14ac:dyDescent="0.25">
      <c r="A2314" s="182"/>
      <c r="B2314" s="182"/>
      <c r="C2314" s="236" t="s">
        <v>572</v>
      </c>
      <c r="D2314" s="280"/>
      <c r="E2314" s="281"/>
      <c r="F2314" s="281"/>
      <c r="G2314" s="628"/>
      <c r="H2314" s="628"/>
      <c r="I2314" s="281"/>
      <c r="J2314" s="281"/>
      <c r="K2314" s="628"/>
      <c r="L2314" s="628"/>
      <c r="M2314" s="281"/>
      <c r="N2314" s="281"/>
      <c r="O2314" s="628"/>
      <c r="P2314" s="628"/>
      <c r="Q2314" s="281"/>
      <c r="R2314" s="281"/>
      <c r="S2314" s="628"/>
      <c r="T2314" s="628"/>
      <c r="U2314" s="281"/>
      <c r="V2314" s="281"/>
      <c r="W2314" s="628"/>
      <c r="X2314" s="628"/>
      <c r="Y2314" s="281"/>
      <c r="Z2314" s="281"/>
      <c r="AA2314" s="628"/>
      <c r="AB2314" s="628"/>
      <c r="AC2314" s="281"/>
      <c r="AD2314" s="281"/>
      <c r="AE2314" s="60"/>
      <c r="AF2314" s="259"/>
      <c r="AG2314" s="375">
        <f t="shared" si="6871"/>
        <v>27</v>
      </c>
      <c r="AH2314" s="375"/>
      <c r="AI2314" s="375"/>
      <c r="AJ2314" s="388">
        <f t="shared" si="6843"/>
        <v>0</v>
      </c>
      <c r="AK2314" s="379">
        <f t="shared" si="6844"/>
        <v>0</v>
      </c>
      <c r="AL2314" s="380">
        <f t="shared" si="6845"/>
        <v>0</v>
      </c>
      <c r="AM2314" s="292">
        <f t="shared" si="6846"/>
        <v>0</v>
      </c>
      <c r="AN2314" s="388">
        <f t="shared" si="6847"/>
        <v>0</v>
      </c>
      <c r="AO2314" s="379">
        <f t="shared" si="6848"/>
        <v>0</v>
      </c>
      <c r="AP2314" s="380">
        <f t="shared" si="6849"/>
        <v>0</v>
      </c>
      <c r="AQ2314" s="292">
        <f t="shared" si="6850"/>
        <v>0</v>
      </c>
      <c r="AR2314" s="388">
        <f t="shared" si="6851"/>
        <v>0</v>
      </c>
      <c r="AS2314" s="379">
        <f t="shared" si="6852"/>
        <v>0</v>
      </c>
      <c r="AT2314" s="380">
        <f t="shared" si="6853"/>
        <v>0</v>
      </c>
      <c r="AU2314" s="292">
        <f t="shared" si="6854"/>
        <v>0</v>
      </c>
      <c r="AV2314" s="388">
        <f t="shared" si="6855"/>
        <v>0</v>
      </c>
      <c r="AW2314" s="379">
        <f t="shared" si="6856"/>
        <v>0</v>
      </c>
      <c r="AX2314" s="380">
        <f t="shared" si="6857"/>
        <v>0</v>
      </c>
      <c r="AY2314" s="292">
        <f t="shared" si="6858"/>
        <v>0</v>
      </c>
      <c r="AZ2314" s="388">
        <f t="shared" si="6859"/>
        <v>0</v>
      </c>
      <c r="BA2314" s="379">
        <f t="shared" si="6860"/>
        <v>0</v>
      </c>
      <c r="BB2314" s="380">
        <f t="shared" si="6861"/>
        <v>0</v>
      </c>
      <c r="BC2314" s="292">
        <f t="shared" si="6862"/>
        <v>0</v>
      </c>
      <c r="BD2314" s="388">
        <f t="shared" si="6863"/>
        <v>0</v>
      </c>
      <c r="BE2314" s="379">
        <f t="shared" si="6864"/>
        <v>0</v>
      </c>
      <c r="BF2314" s="380">
        <f t="shared" si="6865"/>
        <v>0</v>
      </c>
      <c r="BG2314" s="292">
        <f t="shared" si="6866"/>
        <v>0</v>
      </c>
      <c r="BH2314" s="388">
        <f t="shared" si="6867"/>
        <v>0</v>
      </c>
      <c r="BI2314" s="379">
        <f t="shared" si="6868"/>
        <v>0</v>
      </c>
      <c r="BJ2314" s="380">
        <f t="shared" si="6869"/>
        <v>0</v>
      </c>
      <c r="BK2314" s="292">
        <f t="shared" si="6870"/>
        <v>0</v>
      </c>
      <c r="CD2314" s="436"/>
      <c r="CE2314" s="439"/>
      <c r="CF2314" s="439"/>
      <c r="CG2314" s="439"/>
      <c r="CH2314" s="439"/>
      <c r="CI2314" s="439"/>
      <c r="CJ2314" s="439"/>
      <c r="CK2314" s="439"/>
      <c r="CL2314" s="439"/>
      <c r="CM2314" s="439"/>
      <c r="CN2314" s="439"/>
      <c r="CO2314" s="439"/>
      <c r="CP2314" s="439"/>
      <c r="CQ2314" s="439"/>
      <c r="CR2314" s="439"/>
      <c r="CS2314" s="439"/>
      <c r="CT2314" s="439"/>
      <c r="CU2314" s="439"/>
      <c r="CV2314" s="439"/>
      <c r="CW2314" s="439"/>
      <c r="CX2314" s="439"/>
      <c r="CY2314" s="439"/>
      <c r="CZ2314" s="439"/>
      <c r="DA2314" s="439"/>
      <c r="DB2314" s="439"/>
      <c r="DC2314" s="439"/>
      <c r="DD2314" s="439"/>
      <c r="DE2314" s="439"/>
      <c r="DF2314" s="439"/>
      <c r="DG2314" s="439"/>
      <c r="DH2314" s="439"/>
      <c r="DJ2314" s="610"/>
      <c r="DK2314" s="611"/>
      <c r="DL2314" s="415"/>
      <c r="DM2314" s="416"/>
      <c r="DN2314" s="416"/>
      <c r="DO2314" s="416"/>
      <c r="DP2314" s="416"/>
      <c r="DQ2314" s="416"/>
      <c r="DR2314" s="416"/>
      <c r="DS2314" s="416"/>
      <c r="DT2314" s="416"/>
      <c r="DU2314" s="416"/>
      <c r="DV2314" s="416"/>
      <c r="DW2314" s="416"/>
      <c r="DX2314" s="416"/>
      <c r="DY2314" s="416"/>
      <c r="DZ2314" s="416"/>
      <c r="EA2314" s="416"/>
      <c r="EB2314" s="416"/>
      <c r="EC2314" s="416"/>
      <c r="ED2314" s="416"/>
      <c r="EE2314" s="416"/>
      <c r="EF2314" s="416"/>
      <c r="EG2314" s="416"/>
      <c r="EH2314" s="416"/>
      <c r="EI2314" s="416"/>
      <c r="EJ2314" s="416"/>
      <c r="EK2314" s="416"/>
      <c r="EL2314" s="416"/>
      <c r="EM2314" s="416"/>
      <c r="EN2314" s="416"/>
      <c r="EO2314" s="417"/>
      <c r="ET2314" s="375"/>
      <c r="EU2314" s="375"/>
      <c r="EV2314" s="375"/>
      <c r="FF2314" s="400"/>
      <c r="FG2314" s="400"/>
      <c r="FH2314" s="400"/>
      <c r="FV2314" s="375"/>
      <c r="FW2314" s="375"/>
      <c r="FX2314" s="375"/>
    </row>
    <row r="2315" spans="1:180" ht="38.25" customHeight="1" x14ac:dyDescent="0.25">
      <c r="A2315" s="182"/>
      <c r="B2315" s="182"/>
      <c r="C2315" s="236" t="s">
        <v>574</v>
      </c>
      <c r="D2315" s="280"/>
      <c r="E2315" s="281"/>
      <c r="F2315" s="281"/>
      <c r="G2315" s="628"/>
      <c r="H2315" s="628"/>
      <c r="I2315" s="281"/>
      <c r="J2315" s="281"/>
      <c r="K2315" s="628"/>
      <c r="L2315" s="628"/>
      <c r="M2315" s="281"/>
      <c r="N2315" s="281"/>
      <c r="O2315" s="628"/>
      <c r="P2315" s="628"/>
      <c r="Q2315" s="281"/>
      <c r="R2315" s="281"/>
      <c r="S2315" s="628"/>
      <c r="T2315" s="628"/>
      <c r="U2315" s="281"/>
      <c r="V2315" s="281"/>
      <c r="W2315" s="628"/>
      <c r="X2315" s="628"/>
      <c r="Y2315" s="281"/>
      <c r="Z2315" s="281"/>
      <c r="AA2315" s="628"/>
      <c r="AB2315" s="628"/>
      <c r="AC2315" s="281"/>
      <c r="AD2315" s="281"/>
      <c r="AE2315" s="60"/>
      <c r="AF2315" s="259"/>
      <c r="AG2315" s="375">
        <f t="shared" si="6871"/>
        <v>27</v>
      </c>
      <c r="AH2315" s="375"/>
      <c r="AI2315" s="375"/>
      <c r="AJ2315" s="388">
        <f t="shared" si="6843"/>
        <v>0</v>
      </c>
      <c r="AK2315" s="379">
        <f t="shared" si="6844"/>
        <v>0</v>
      </c>
      <c r="AL2315" s="380">
        <f t="shared" si="6845"/>
        <v>0</v>
      </c>
      <c r="AM2315" s="292">
        <f t="shared" si="6846"/>
        <v>0</v>
      </c>
      <c r="AN2315" s="388">
        <f t="shared" si="6847"/>
        <v>0</v>
      </c>
      <c r="AO2315" s="379">
        <f t="shared" si="6848"/>
        <v>0</v>
      </c>
      <c r="AP2315" s="380">
        <f t="shared" si="6849"/>
        <v>0</v>
      </c>
      <c r="AQ2315" s="292">
        <f t="shared" si="6850"/>
        <v>0</v>
      </c>
      <c r="AR2315" s="388">
        <f t="shared" si="6851"/>
        <v>0</v>
      </c>
      <c r="AS2315" s="379">
        <f t="shared" si="6852"/>
        <v>0</v>
      </c>
      <c r="AT2315" s="380">
        <f t="shared" si="6853"/>
        <v>0</v>
      </c>
      <c r="AU2315" s="292">
        <f t="shared" si="6854"/>
        <v>0</v>
      </c>
      <c r="AV2315" s="388">
        <f t="shared" si="6855"/>
        <v>0</v>
      </c>
      <c r="AW2315" s="379">
        <f t="shared" si="6856"/>
        <v>0</v>
      </c>
      <c r="AX2315" s="380">
        <f t="shared" si="6857"/>
        <v>0</v>
      </c>
      <c r="AY2315" s="292">
        <f t="shared" si="6858"/>
        <v>0</v>
      </c>
      <c r="AZ2315" s="388">
        <f t="shared" si="6859"/>
        <v>0</v>
      </c>
      <c r="BA2315" s="379">
        <f t="shared" si="6860"/>
        <v>0</v>
      </c>
      <c r="BB2315" s="380">
        <f t="shared" si="6861"/>
        <v>0</v>
      </c>
      <c r="BC2315" s="292">
        <f t="shared" si="6862"/>
        <v>0</v>
      </c>
      <c r="BD2315" s="388">
        <f t="shared" si="6863"/>
        <v>0</v>
      </c>
      <c r="BE2315" s="379">
        <f t="shared" si="6864"/>
        <v>0</v>
      </c>
      <c r="BF2315" s="380">
        <f t="shared" si="6865"/>
        <v>0</v>
      </c>
      <c r="BG2315" s="292">
        <f t="shared" si="6866"/>
        <v>0</v>
      </c>
      <c r="BH2315" s="388">
        <f t="shared" si="6867"/>
        <v>0</v>
      </c>
      <c r="BI2315" s="379">
        <f t="shared" si="6868"/>
        <v>0</v>
      </c>
      <c r="BJ2315" s="380">
        <f t="shared" si="6869"/>
        <v>0</v>
      </c>
      <c r="BK2315" s="292">
        <f t="shared" si="6870"/>
        <v>0</v>
      </c>
      <c r="CD2315" s="436"/>
      <c r="CE2315" s="439"/>
      <c r="CF2315" s="439"/>
      <c r="CG2315" s="439"/>
      <c r="CH2315" s="439"/>
      <c r="CI2315" s="439"/>
      <c r="CJ2315" s="439"/>
      <c r="CK2315" s="439"/>
      <c r="CL2315" s="439"/>
      <c r="CM2315" s="439"/>
      <c r="CN2315" s="439"/>
      <c r="CO2315" s="439"/>
      <c r="CP2315" s="439"/>
      <c r="CQ2315" s="439"/>
      <c r="CR2315" s="439"/>
      <c r="CS2315" s="439"/>
      <c r="CT2315" s="439"/>
      <c r="CU2315" s="439"/>
      <c r="CV2315" s="439"/>
      <c r="CW2315" s="439"/>
      <c r="CX2315" s="439"/>
      <c r="CY2315" s="439"/>
      <c r="CZ2315" s="439"/>
      <c r="DA2315" s="439"/>
      <c r="DB2315" s="439"/>
      <c r="DC2315" s="439"/>
      <c r="DD2315" s="439"/>
      <c r="DE2315" s="439"/>
      <c r="DF2315" s="439"/>
      <c r="DG2315" s="439"/>
      <c r="DH2315" s="439"/>
      <c r="DJ2315" s="610"/>
      <c r="DK2315" s="611"/>
      <c r="DL2315" s="415"/>
      <c r="DM2315" s="416"/>
      <c r="DN2315" s="416"/>
      <c r="DO2315" s="416"/>
      <c r="DP2315" s="416"/>
      <c r="DQ2315" s="416"/>
      <c r="DR2315" s="416"/>
      <c r="DS2315" s="416"/>
      <c r="DT2315" s="416"/>
      <c r="DU2315" s="416"/>
      <c r="DV2315" s="416"/>
      <c r="DW2315" s="416"/>
      <c r="DX2315" s="416"/>
      <c r="DY2315" s="416"/>
      <c r="DZ2315" s="416"/>
      <c r="EA2315" s="416"/>
      <c r="EB2315" s="416"/>
      <c r="EC2315" s="416"/>
      <c r="ED2315" s="416"/>
      <c r="EE2315" s="416"/>
      <c r="EF2315" s="416"/>
      <c r="EG2315" s="416"/>
      <c r="EH2315" s="416"/>
      <c r="EI2315" s="416"/>
      <c r="EJ2315" s="416"/>
      <c r="EK2315" s="416"/>
      <c r="EL2315" s="416"/>
      <c r="EM2315" s="416"/>
      <c r="EN2315" s="416"/>
      <c r="EO2315" s="417"/>
      <c r="ET2315" s="375"/>
      <c r="EU2315" s="375"/>
      <c r="EV2315" s="375"/>
      <c r="FF2315" s="400"/>
      <c r="FG2315" s="400"/>
      <c r="FH2315" s="400"/>
      <c r="FV2315" s="375"/>
      <c r="FW2315" s="375"/>
      <c r="FX2315" s="375"/>
    </row>
    <row r="2316" spans="1:180" ht="38.25" customHeight="1" x14ac:dyDescent="0.25">
      <c r="A2316" s="182"/>
      <c r="B2316" s="182"/>
      <c r="C2316" s="236" t="s">
        <v>576</v>
      </c>
      <c r="D2316" s="280"/>
      <c r="E2316" s="281"/>
      <c r="F2316" s="281"/>
      <c r="G2316" s="628"/>
      <c r="H2316" s="628"/>
      <c r="I2316" s="281"/>
      <c r="J2316" s="281"/>
      <c r="K2316" s="628"/>
      <c r="L2316" s="628"/>
      <c r="M2316" s="281"/>
      <c r="N2316" s="281"/>
      <c r="O2316" s="628"/>
      <c r="P2316" s="628"/>
      <c r="Q2316" s="281"/>
      <c r="R2316" s="281"/>
      <c r="S2316" s="628"/>
      <c r="T2316" s="628"/>
      <c r="U2316" s="281"/>
      <c r="V2316" s="281"/>
      <c r="W2316" s="628"/>
      <c r="X2316" s="628"/>
      <c r="Y2316" s="281"/>
      <c r="Z2316" s="281"/>
      <c r="AA2316" s="628"/>
      <c r="AB2316" s="628"/>
      <c r="AC2316" s="281"/>
      <c r="AD2316" s="281"/>
      <c r="AE2316" s="60"/>
      <c r="AF2316" s="259"/>
      <c r="AG2316" s="375">
        <f t="shared" si="6871"/>
        <v>27</v>
      </c>
      <c r="AH2316" s="375"/>
      <c r="AI2316" s="375"/>
      <c r="AJ2316" s="388">
        <f t="shared" si="6843"/>
        <v>0</v>
      </c>
      <c r="AK2316" s="379">
        <f t="shared" si="6844"/>
        <v>0</v>
      </c>
      <c r="AL2316" s="380">
        <f t="shared" si="6845"/>
        <v>0</v>
      </c>
      <c r="AM2316" s="292">
        <f t="shared" si="6846"/>
        <v>0</v>
      </c>
      <c r="AN2316" s="388">
        <f t="shared" si="6847"/>
        <v>0</v>
      </c>
      <c r="AO2316" s="379">
        <f t="shared" si="6848"/>
        <v>0</v>
      </c>
      <c r="AP2316" s="380">
        <f t="shared" si="6849"/>
        <v>0</v>
      </c>
      <c r="AQ2316" s="292">
        <f t="shared" si="6850"/>
        <v>0</v>
      </c>
      <c r="AR2316" s="388">
        <f t="shared" si="6851"/>
        <v>0</v>
      </c>
      <c r="AS2316" s="379">
        <f t="shared" si="6852"/>
        <v>0</v>
      </c>
      <c r="AT2316" s="380">
        <f t="shared" si="6853"/>
        <v>0</v>
      </c>
      <c r="AU2316" s="292">
        <f t="shared" si="6854"/>
        <v>0</v>
      </c>
      <c r="AV2316" s="388">
        <f t="shared" si="6855"/>
        <v>0</v>
      </c>
      <c r="AW2316" s="379">
        <f t="shared" si="6856"/>
        <v>0</v>
      </c>
      <c r="AX2316" s="380">
        <f t="shared" si="6857"/>
        <v>0</v>
      </c>
      <c r="AY2316" s="292">
        <f t="shared" si="6858"/>
        <v>0</v>
      </c>
      <c r="AZ2316" s="388">
        <f t="shared" si="6859"/>
        <v>0</v>
      </c>
      <c r="BA2316" s="379">
        <f t="shared" si="6860"/>
        <v>0</v>
      </c>
      <c r="BB2316" s="380">
        <f t="shared" si="6861"/>
        <v>0</v>
      </c>
      <c r="BC2316" s="292">
        <f t="shared" si="6862"/>
        <v>0</v>
      </c>
      <c r="BD2316" s="388">
        <f t="shared" si="6863"/>
        <v>0</v>
      </c>
      <c r="BE2316" s="379">
        <f t="shared" si="6864"/>
        <v>0</v>
      </c>
      <c r="BF2316" s="380">
        <f t="shared" si="6865"/>
        <v>0</v>
      </c>
      <c r="BG2316" s="292">
        <f t="shared" si="6866"/>
        <v>0</v>
      </c>
      <c r="BH2316" s="388">
        <f t="shared" si="6867"/>
        <v>0</v>
      </c>
      <c r="BI2316" s="379">
        <f t="shared" si="6868"/>
        <v>0</v>
      </c>
      <c r="BJ2316" s="380">
        <f t="shared" si="6869"/>
        <v>0</v>
      </c>
      <c r="BK2316" s="292">
        <f t="shared" si="6870"/>
        <v>0</v>
      </c>
      <c r="CD2316" s="436"/>
      <c r="CE2316" s="439"/>
      <c r="CF2316" s="439"/>
      <c r="CG2316" s="439"/>
      <c r="CH2316" s="439"/>
      <c r="CI2316" s="439"/>
      <c r="CJ2316" s="439"/>
      <c r="CK2316" s="439"/>
      <c r="CL2316" s="439"/>
      <c r="CM2316" s="439"/>
      <c r="CN2316" s="439"/>
      <c r="CO2316" s="439"/>
      <c r="CP2316" s="439"/>
      <c r="CQ2316" s="439"/>
      <c r="CR2316" s="439"/>
      <c r="CS2316" s="439"/>
      <c r="CT2316" s="439"/>
      <c r="CU2316" s="439"/>
      <c r="CV2316" s="439"/>
      <c r="CW2316" s="439"/>
      <c r="CX2316" s="439"/>
      <c r="CY2316" s="439"/>
      <c r="CZ2316" s="439"/>
      <c r="DA2316" s="439"/>
      <c r="DB2316" s="439"/>
      <c r="DC2316" s="439"/>
      <c r="DD2316" s="439"/>
      <c r="DE2316" s="439"/>
      <c r="DF2316" s="439"/>
      <c r="DG2316" s="439"/>
      <c r="DH2316" s="439"/>
      <c r="DJ2316" s="610"/>
      <c r="DK2316" s="611"/>
      <c r="DL2316" s="415"/>
      <c r="DM2316" s="416"/>
      <c r="DN2316" s="416"/>
      <c r="DO2316" s="416"/>
      <c r="DP2316" s="416"/>
      <c r="DQ2316" s="416"/>
      <c r="DR2316" s="416"/>
      <c r="DS2316" s="416"/>
      <c r="DT2316" s="416"/>
      <c r="DU2316" s="416"/>
      <c r="DV2316" s="416"/>
      <c r="DW2316" s="416"/>
      <c r="DX2316" s="416"/>
      <c r="DY2316" s="416"/>
      <c r="DZ2316" s="416"/>
      <c r="EA2316" s="416"/>
      <c r="EB2316" s="416"/>
      <c r="EC2316" s="416"/>
      <c r="ED2316" s="416"/>
      <c r="EE2316" s="416"/>
      <c r="EF2316" s="416"/>
      <c r="EG2316" s="416"/>
      <c r="EH2316" s="416"/>
      <c r="EI2316" s="416"/>
      <c r="EJ2316" s="416"/>
      <c r="EK2316" s="416"/>
      <c r="EL2316" s="416"/>
      <c r="EM2316" s="416"/>
      <c r="EN2316" s="416"/>
      <c r="EO2316" s="417"/>
      <c r="ET2316" s="375"/>
      <c r="EU2316" s="375"/>
      <c r="EV2316" s="375"/>
      <c r="FF2316" s="400"/>
      <c r="FG2316" s="400"/>
      <c r="FH2316" s="400"/>
      <c r="FV2316" s="375"/>
      <c r="FW2316" s="375"/>
      <c r="FX2316" s="375"/>
    </row>
    <row r="2317" spans="1:180" ht="38.25" customHeight="1" x14ac:dyDescent="0.25">
      <c r="A2317" s="182"/>
      <c r="B2317" s="182"/>
      <c r="C2317" s="236" t="s">
        <v>578</v>
      </c>
      <c r="D2317" s="280"/>
      <c r="E2317" s="281"/>
      <c r="F2317" s="281"/>
      <c r="G2317" s="628"/>
      <c r="H2317" s="628"/>
      <c r="I2317" s="281"/>
      <c r="J2317" s="281"/>
      <c r="K2317" s="628"/>
      <c r="L2317" s="628"/>
      <c r="M2317" s="281"/>
      <c r="N2317" s="281"/>
      <c r="O2317" s="628"/>
      <c r="P2317" s="628"/>
      <c r="Q2317" s="281"/>
      <c r="R2317" s="281"/>
      <c r="S2317" s="628"/>
      <c r="T2317" s="628"/>
      <c r="U2317" s="281"/>
      <c r="V2317" s="281"/>
      <c r="W2317" s="628"/>
      <c r="X2317" s="628"/>
      <c r="Y2317" s="281"/>
      <c r="Z2317" s="281"/>
      <c r="AA2317" s="628"/>
      <c r="AB2317" s="628"/>
      <c r="AC2317" s="281"/>
      <c r="AD2317" s="281"/>
      <c r="AE2317" s="60"/>
      <c r="AF2317" s="259"/>
      <c r="AG2317" s="375">
        <f t="shared" si="6871"/>
        <v>27</v>
      </c>
      <c r="AH2317" s="375"/>
      <c r="AI2317" s="375"/>
      <c r="AJ2317" s="388">
        <f t="shared" si="6843"/>
        <v>0</v>
      </c>
      <c r="AK2317" s="379">
        <f t="shared" si="6844"/>
        <v>0</v>
      </c>
      <c r="AL2317" s="380">
        <f t="shared" si="6845"/>
        <v>0</v>
      </c>
      <c r="AM2317" s="292">
        <f t="shared" si="6846"/>
        <v>0</v>
      </c>
      <c r="AN2317" s="388">
        <f t="shared" si="6847"/>
        <v>0</v>
      </c>
      <c r="AO2317" s="379">
        <f t="shared" si="6848"/>
        <v>0</v>
      </c>
      <c r="AP2317" s="380">
        <f t="shared" si="6849"/>
        <v>0</v>
      </c>
      <c r="AQ2317" s="292">
        <f t="shared" si="6850"/>
        <v>0</v>
      </c>
      <c r="AR2317" s="388">
        <f t="shared" si="6851"/>
        <v>0</v>
      </c>
      <c r="AS2317" s="379">
        <f t="shared" si="6852"/>
        <v>0</v>
      </c>
      <c r="AT2317" s="380">
        <f t="shared" si="6853"/>
        <v>0</v>
      </c>
      <c r="AU2317" s="292">
        <f t="shared" si="6854"/>
        <v>0</v>
      </c>
      <c r="AV2317" s="388">
        <f t="shared" si="6855"/>
        <v>0</v>
      </c>
      <c r="AW2317" s="379">
        <f t="shared" si="6856"/>
        <v>0</v>
      </c>
      <c r="AX2317" s="380">
        <f t="shared" si="6857"/>
        <v>0</v>
      </c>
      <c r="AY2317" s="292">
        <f t="shared" si="6858"/>
        <v>0</v>
      </c>
      <c r="AZ2317" s="388">
        <f t="shared" si="6859"/>
        <v>0</v>
      </c>
      <c r="BA2317" s="379">
        <f t="shared" si="6860"/>
        <v>0</v>
      </c>
      <c r="BB2317" s="380">
        <f t="shared" si="6861"/>
        <v>0</v>
      </c>
      <c r="BC2317" s="292">
        <f t="shared" si="6862"/>
        <v>0</v>
      </c>
      <c r="BD2317" s="388">
        <f t="shared" si="6863"/>
        <v>0</v>
      </c>
      <c r="BE2317" s="379">
        <f t="shared" si="6864"/>
        <v>0</v>
      </c>
      <c r="BF2317" s="380">
        <f t="shared" si="6865"/>
        <v>0</v>
      </c>
      <c r="BG2317" s="292">
        <f t="shared" si="6866"/>
        <v>0</v>
      </c>
      <c r="BH2317" s="388">
        <f t="shared" si="6867"/>
        <v>0</v>
      </c>
      <c r="BI2317" s="379">
        <f t="shared" si="6868"/>
        <v>0</v>
      </c>
      <c r="BJ2317" s="380">
        <f t="shared" si="6869"/>
        <v>0</v>
      </c>
      <c r="BK2317" s="292">
        <f t="shared" si="6870"/>
        <v>0</v>
      </c>
      <c r="CD2317" s="436"/>
      <c r="CE2317" s="439"/>
      <c r="CF2317" s="439"/>
      <c r="CG2317" s="439"/>
      <c r="CH2317" s="439"/>
      <c r="CI2317" s="439"/>
      <c r="CJ2317" s="439"/>
      <c r="CK2317" s="439"/>
      <c r="CL2317" s="439"/>
      <c r="CM2317" s="439"/>
      <c r="CN2317" s="439"/>
      <c r="CO2317" s="439"/>
      <c r="CP2317" s="439"/>
      <c r="CQ2317" s="439"/>
      <c r="CR2317" s="439"/>
      <c r="CS2317" s="439"/>
      <c r="CT2317" s="439"/>
      <c r="CU2317" s="439"/>
      <c r="CV2317" s="439"/>
      <c r="CW2317" s="439"/>
      <c r="CX2317" s="439"/>
      <c r="CY2317" s="439"/>
      <c r="CZ2317" s="439"/>
      <c r="DA2317" s="439"/>
      <c r="DB2317" s="439"/>
      <c r="DC2317" s="439"/>
      <c r="DD2317" s="439"/>
      <c r="DE2317" s="439"/>
      <c r="DF2317" s="439"/>
      <c r="DG2317" s="439"/>
      <c r="DH2317" s="439"/>
      <c r="DJ2317" s="610"/>
      <c r="DK2317" s="611"/>
      <c r="DL2317" s="415"/>
      <c r="DM2317" s="416"/>
      <c r="DN2317" s="416"/>
      <c r="DO2317" s="416"/>
      <c r="DP2317" s="416"/>
      <c r="DQ2317" s="416"/>
      <c r="DR2317" s="416"/>
      <c r="DS2317" s="416"/>
      <c r="DT2317" s="416"/>
      <c r="DU2317" s="416"/>
      <c r="DV2317" s="416"/>
      <c r="DW2317" s="416"/>
      <c r="DX2317" s="416"/>
      <c r="DY2317" s="416"/>
      <c r="DZ2317" s="416"/>
      <c r="EA2317" s="416"/>
      <c r="EB2317" s="416"/>
      <c r="EC2317" s="416"/>
      <c r="ED2317" s="416"/>
      <c r="EE2317" s="416"/>
      <c r="EF2317" s="416"/>
      <c r="EG2317" s="416"/>
      <c r="EH2317" s="416"/>
      <c r="EI2317" s="416"/>
      <c r="EJ2317" s="416"/>
      <c r="EK2317" s="416"/>
      <c r="EL2317" s="416"/>
      <c r="EM2317" s="416"/>
      <c r="EN2317" s="416"/>
      <c r="EO2317" s="417"/>
      <c r="ET2317" s="375"/>
      <c r="EU2317" s="375"/>
      <c r="EV2317" s="375"/>
      <c r="FF2317" s="400"/>
      <c r="FG2317" s="400"/>
      <c r="FH2317" s="400"/>
      <c r="FV2317" s="375"/>
      <c r="FW2317" s="375"/>
      <c r="FX2317" s="375"/>
    </row>
    <row r="2318" spans="1:180" ht="38.25" customHeight="1" x14ac:dyDescent="0.25">
      <c r="A2318" s="182"/>
      <c r="B2318" s="182"/>
      <c r="C2318" s="236" t="s">
        <v>580</v>
      </c>
      <c r="D2318" s="280"/>
      <c r="E2318" s="281"/>
      <c r="F2318" s="281"/>
      <c r="G2318" s="628"/>
      <c r="H2318" s="628"/>
      <c r="I2318" s="281"/>
      <c r="J2318" s="281"/>
      <c r="K2318" s="628"/>
      <c r="L2318" s="628"/>
      <c r="M2318" s="281"/>
      <c r="N2318" s="281"/>
      <c r="O2318" s="628"/>
      <c r="P2318" s="628"/>
      <c r="Q2318" s="281"/>
      <c r="R2318" s="281"/>
      <c r="S2318" s="628"/>
      <c r="T2318" s="628"/>
      <c r="U2318" s="281"/>
      <c r="V2318" s="281"/>
      <c r="W2318" s="628"/>
      <c r="X2318" s="628"/>
      <c r="Y2318" s="281"/>
      <c r="Z2318" s="281"/>
      <c r="AA2318" s="628"/>
      <c r="AB2318" s="628"/>
      <c r="AC2318" s="281"/>
      <c r="AD2318" s="281"/>
      <c r="AE2318" s="60"/>
      <c r="AF2318" s="259"/>
      <c r="AG2318" s="375">
        <f t="shared" si="6871"/>
        <v>27</v>
      </c>
      <c r="AH2318" s="375"/>
      <c r="AI2318" s="375"/>
      <c r="AJ2318" s="388">
        <f t="shared" si="6843"/>
        <v>0</v>
      </c>
      <c r="AK2318" s="379">
        <f t="shared" si="6844"/>
        <v>0</v>
      </c>
      <c r="AL2318" s="380">
        <f t="shared" si="6845"/>
        <v>0</v>
      </c>
      <c r="AM2318" s="292">
        <f t="shared" si="6846"/>
        <v>0</v>
      </c>
      <c r="AN2318" s="388">
        <f t="shared" si="6847"/>
        <v>0</v>
      </c>
      <c r="AO2318" s="379">
        <f t="shared" si="6848"/>
        <v>0</v>
      </c>
      <c r="AP2318" s="380">
        <f t="shared" si="6849"/>
        <v>0</v>
      </c>
      <c r="AQ2318" s="292">
        <f t="shared" si="6850"/>
        <v>0</v>
      </c>
      <c r="AR2318" s="388">
        <f t="shared" si="6851"/>
        <v>0</v>
      </c>
      <c r="AS2318" s="379">
        <f t="shared" si="6852"/>
        <v>0</v>
      </c>
      <c r="AT2318" s="380">
        <f t="shared" si="6853"/>
        <v>0</v>
      </c>
      <c r="AU2318" s="292">
        <f t="shared" si="6854"/>
        <v>0</v>
      </c>
      <c r="AV2318" s="388">
        <f t="shared" si="6855"/>
        <v>0</v>
      </c>
      <c r="AW2318" s="379">
        <f t="shared" si="6856"/>
        <v>0</v>
      </c>
      <c r="AX2318" s="380">
        <f t="shared" si="6857"/>
        <v>0</v>
      </c>
      <c r="AY2318" s="292">
        <f t="shared" si="6858"/>
        <v>0</v>
      </c>
      <c r="AZ2318" s="388">
        <f t="shared" si="6859"/>
        <v>0</v>
      </c>
      <c r="BA2318" s="379">
        <f t="shared" si="6860"/>
        <v>0</v>
      </c>
      <c r="BB2318" s="380">
        <f t="shared" si="6861"/>
        <v>0</v>
      </c>
      <c r="BC2318" s="292">
        <f t="shared" si="6862"/>
        <v>0</v>
      </c>
      <c r="BD2318" s="388">
        <f t="shared" si="6863"/>
        <v>0</v>
      </c>
      <c r="BE2318" s="379">
        <f t="shared" si="6864"/>
        <v>0</v>
      </c>
      <c r="BF2318" s="380">
        <f t="shared" si="6865"/>
        <v>0</v>
      </c>
      <c r="BG2318" s="292">
        <f t="shared" si="6866"/>
        <v>0</v>
      </c>
      <c r="BH2318" s="388">
        <f t="shared" si="6867"/>
        <v>0</v>
      </c>
      <c r="BI2318" s="379">
        <f t="shared" si="6868"/>
        <v>0</v>
      </c>
      <c r="BJ2318" s="380">
        <f t="shared" si="6869"/>
        <v>0</v>
      </c>
      <c r="BK2318" s="292">
        <f t="shared" si="6870"/>
        <v>0</v>
      </c>
      <c r="CD2318" s="436"/>
      <c r="CE2318" s="439"/>
      <c r="CF2318" s="439"/>
      <c r="CG2318" s="439"/>
      <c r="CH2318" s="439"/>
      <c r="CI2318" s="439"/>
      <c r="CJ2318" s="439"/>
      <c r="CK2318" s="439"/>
      <c r="CL2318" s="439"/>
      <c r="CM2318" s="439"/>
      <c r="CN2318" s="439"/>
      <c r="CO2318" s="439"/>
      <c r="CP2318" s="439"/>
      <c r="CQ2318" s="439"/>
      <c r="CR2318" s="439"/>
      <c r="CS2318" s="439"/>
      <c r="CT2318" s="439"/>
      <c r="CU2318" s="439"/>
      <c r="CV2318" s="439"/>
      <c r="CW2318" s="439"/>
      <c r="CX2318" s="439"/>
      <c r="CY2318" s="439"/>
      <c r="CZ2318" s="439"/>
      <c r="DA2318" s="439"/>
      <c r="DB2318" s="439"/>
      <c r="DC2318" s="439"/>
      <c r="DD2318" s="439"/>
      <c r="DE2318" s="439"/>
      <c r="DF2318" s="439"/>
      <c r="DG2318" s="439"/>
      <c r="DH2318" s="439"/>
      <c r="DJ2318" s="610"/>
      <c r="DK2318" s="611"/>
      <c r="DL2318" s="415"/>
      <c r="DM2318" s="416"/>
      <c r="DN2318" s="416"/>
      <c r="DO2318" s="416"/>
      <c r="DP2318" s="416"/>
      <c r="DQ2318" s="416"/>
      <c r="DR2318" s="416"/>
      <c r="DS2318" s="416"/>
      <c r="DT2318" s="416"/>
      <c r="DU2318" s="416"/>
      <c r="DV2318" s="416"/>
      <c r="DW2318" s="416"/>
      <c r="DX2318" s="416"/>
      <c r="DY2318" s="416"/>
      <c r="DZ2318" s="416"/>
      <c r="EA2318" s="416"/>
      <c r="EB2318" s="416"/>
      <c r="EC2318" s="416"/>
      <c r="ED2318" s="416"/>
      <c r="EE2318" s="416"/>
      <c r="EF2318" s="416"/>
      <c r="EG2318" s="416"/>
      <c r="EH2318" s="416"/>
      <c r="EI2318" s="416"/>
      <c r="EJ2318" s="416"/>
      <c r="EK2318" s="416"/>
      <c r="EL2318" s="416"/>
      <c r="EM2318" s="416"/>
      <c r="EN2318" s="416"/>
      <c r="EO2318" s="417"/>
      <c r="ET2318" s="375"/>
      <c r="EU2318" s="375"/>
      <c r="EV2318" s="375"/>
      <c r="FF2318" s="400"/>
      <c r="FG2318" s="400"/>
      <c r="FH2318" s="400"/>
      <c r="FV2318" s="375"/>
      <c r="FW2318" s="375"/>
      <c r="FX2318" s="375"/>
    </row>
    <row r="2319" spans="1:180" ht="38.25" customHeight="1" x14ac:dyDescent="0.25">
      <c r="A2319" s="182"/>
      <c r="B2319" s="182"/>
      <c r="C2319" s="236" t="s">
        <v>582</v>
      </c>
      <c r="D2319" s="280"/>
      <c r="E2319" s="281"/>
      <c r="F2319" s="281"/>
      <c r="G2319" s="628"/>
      <c r="H2319" s="628"/>
      <c r="I2319" s="281"/>
      <c r="J2319" s="281"/>
      <c r="K2319" s="628"/>
      <c r="L2319" s="628"/>
      <c r="M2319" s="281"/>
      <c r="N2319" s="281"/>
      <c r="O2319" s="628"/>
      <c r="P2319" s="628"/>
      <c r="Q2319" s="281"/>
      <c r="R2319" s="281"/>
      <c r="S2319" s="628"/>
      <c r="T2319" s="628"/>
      <c r="U2319" s="281"/>
      <c r="V2319" s="281"/>
      <c r="W2319" s="628"/>
      <c r="X2319" s="628"/>
      <c r="Y2319" s="281"/>
      <c r="Z2319" s="281"/>
      <c r="AA2319" s="628"/>
      <c r="AB2319" s="628"/>
      <c r="AC2319" s="281"/>
      <c r="AD2319" s="281"/>
      <c r="AE2319" s="60"/>
      <c r="AF2319" s="259"/>
      <c r="AG2319" s="375">
        <f t="shared" si="6871"/>
        <v>27</v>
      </c>
      <c r="AH2319" s="375"/>
      <c r="AI2319" s="375"/>
      <c r="AJ2319" s="388">
        <f t="shared" si="6843"/>
        <v>0</v>
      </c>
      <c r="AK2319" s="379">
        <f t="shared" si="6844"/>
        <v>0</v>
      </c>
      <c r="AL2319" s="380">
        <f t="shared" si="6845"/>
        <v>0</v>
      </c>
      <c r="AM2319" s="292">
        <f t="shared" si="6846"/>
        <v>0</v>
      </c>
      <c r="AN2319" s="388">
        <f t="shared" si="6847"/>
        <v>0</v>
      </c>
      <c r="AO2319" s="379">
        <f t="shared" si="6848"/>
        <v>0</v>
      </c>
      <c r="AP2319" s="380">
        <f t="shared" si="6849"/>
        <v>0</v>
      </c>
      <c r="AQ2319" s="292">
        <f t="shared" si="6850"/>
        <v>0</v>
      </c>
      <c r="AR2319" s="388">
        <f t="shared" si="6851"/>
        <v>0</v>
      </c>
      <c r="AS2319" s="379">
        <f t="shared" si="6852"/>
        <v>0</v>
      </c>
      <c r="AT2319" s="380">
        <f t="shared" si="6853"/>
        <v>0</v>
      </c>
      <c r="AU2319" s="292">
        <f t="shared" si="6854"/>
        <v>0</v>
      </c>
      <c r="AV2319" s="388">
        <f t="shared" si="6855"/>
        <v>0</v>
      </c>
      <c r="AW2319" s="379">
        <f t="shared" si="6856"/>
        <v>0</v>
      </c>
      <c r="AX2319" s="380">
        <f t="shared" si="6857"/>
        <v>0</v>
      </c>
      <c r="AY2319" s="292">
        <f t="shared" si="6858"/>
        <v>0</v>
      </c>
      <c r="AZ2319" s="388">
        <f t="shared" si="6859"/>
        <v>0</v>
      </c>
      <c r="BA2319" s="379">
        <f t="shared" si="6860"/>
        <v>0</v>
      </c>
      <c r="BB2319" s="380">
        <f t="shared" si="6861"/>
        <v>0</v>
      </c>
      <c r="BC2319" s="292">
        <f t="shared" si="6862"/>
        <v>0</v>
      </c>
      <c r="BD2319" s="388">
        <f t="shared" si="6863"/>
        <v>0</v>
      </c>
      <c r="BE2319" s="379">
        <f t="shared" si="6864"/>
        <v>0</v>
      </c>
      <c r="BF2319" s="380">
        <f t="shared" si="6865"/>
        <v>0</v>
      </c>
      <c r="BG2319" s="292">
        <f t="shared" si="6866"/>
        <v>0</v>
      </c>
      <c r="BH2319" s="388">
        <f t="shared" si="6867"/>
        <v>0</v>
      </c>
      <c r="BI2319" s="379">
        <f t="shared" si="6868"/>
        <v>0</v>
      </c>
      <c r="BJ2319" s="380">
        <f t="shared" si="6869"/>
        <v>0</v>
      </c>
      <c r="BK2319" s="292">
        <f t="shared" si="6870"/>
        <v>0</v>
      </c>
      <c r="CD2319" s="299" t="s">
        <v>60</v>
      </c>
      <c r="CE2319" s="423">
        <f t="shared" ref="CE2319" si="6955">IF(D2319="",0,D2319)</f>
        <v>0</v>
      </c>
      <c r="CF2319" s="423">
        <f t="shared" ref="CF2319" si="6956">IF(E2319="",0,E2319)</f>
        <v>0</v>
      </c>
      <c r="CG2319" s="423">
        <f t="shared" ref="CG2319" si="6957">IF(F2319="",0,F2319)</f>
        <v>0</v>
      </c>
      <c r="CH2319" s="423">
        <f t="shared" ref="CH2319" si="6958">IF(G2319="",0,G2319)</f>
        <v>0</v>
      </c>
      <c r="CI2319" s="423">
        <f t="shared" ref="CI2319" si="6959">IF(H2319="",0,H2319)</f>
        <v>0</v>
      </c>
      <c r="CJ2319" s="423">
        <f t="shared" ref="CJ2319" si="6960">IF(I2319="",0,I2319)</f>
        <v>0</v>
      </c>
      <c r="CK2319" s="423">
        <f t="shared" ref="CK2319" si="6961">IF(J2319="",0,J2319)</f>
        <v>0</v>
      </c>
      <c r="CL2319" s="423">
        <f t="shared" ref="CL2319" si="6962">IF(K2319="",0,K2319)</f>
        <v>0</v>
      </c>
      <c r="CM2319" s="423">
        <f t="shared" ref="CM2319" si="6963">IF(L2319="",0,L2319)</f>
        <v>0</v>
      </c>
      <c r="CN2319" s="423">
        <f t="shared" ref="CN2319" si="6964">IF(M2319="",0,M2319)</f>
        <v>0</v>
      </c>
      <c r="CO2319" s="423">
        <f t="shared" ref="CO2319" si="6965">IF(N2319="",0,N2319)</f>
        <v>0</v>
      </c>
      <c r="CP2319" s="423">
        <f t="shared" ref="CP2319" si="6966">IF(O2319="",0,O2319)</f>
        <v>0</v>
      </c>
      <c r="CQ2319" s="423">
        <f t="shared" ref="CQ2319" si="6967">IF(P2319="",0,P2319)</f>
        <v>0</v>
      </c>
      <c r="CR2319" s="423">
        <f t="shared" ref="CR2319" si="6968">IF(Q2319="",0,Q2319)</f>
        <v>0</v>
      </c>
      <c r="CS2319" s="423">
        <f t="shared" ref="CS2319" si="6969">IF(R2319="",0,R2319)</f>
        <v>0</v>
      </c>
      <c r="CT2319" s="423">
        <f t="shared" ref="CT2319" si="6970">IF(S2319="",0,S2319)</f>
        <v>0</v>
      </c>
      <c r="CU2319" s="423">
        <f t="shared" ref="CU2319" si="6971">IF(T2319="",0,T2319)</f>
        <v>0</v>
      </c>
      <c r="CV2319" s="423">
        <f t="shared" ref="CV2319" si="6972">IF(U2319="",0,U2319)</f>
        <v>0</v>
      </c>
      <c r="CW2319" s="423">
        <f t="shared" ref="CW2319" si="6973">IF(V2319="",0,V2319)</f>
        <v>0</v>
      </c>
      <c r="CX2319" s="423">
        <f t="shared" ref="CX2319" si="6974">IF(W2319="",0,W2319)</f>
        <v>0</v>
      </c>
      <c r="CY2319" s="423">
        <f t="shared" ref="CY2319" si="6975">IF(X2319="",0,X2319)</f>
        <v>0</v>
      </c>
      <c r="CZ2319" s="423">
        <f t="shared" ref="CZ2319" si="6976">IF(Y2319="",0,Y2319)</f>
        <v>0</v>
      </c>
      <c r="DA2319" s="423">
        <f t="shared" ref="DA2319" si="6977">IF(Z2319="",0,Z2319)</f>
        <v>0</v>
      </c>
      <c r="DB2319" s="423">
        <f t="shared" ref="DB2319" si="6978">IF(AA2319="",0,AA2319)</f>
        <v>0</v>
      </c>
      <c r="DC2319" s="423">
        <f t="shared" ref="DC2319" si="6979">IF(AB2319="",0,AB2319)</f>
        <v>0</v>
      </c>
      <c r="DD2319" s="423">
        <f t="shared" ref="DD2319" si="6980">IF(AC2319="",0,AC2319)</f>
        <v>0</v>
      </c>
      <c r="DE2319" s="423">
        <f t="shared" ref="DE2319" si="6981">IF(AD2319="",0,AD2319)</f>
        <v>0</v>
      </c>
      <c r="DF2319" s="300"/>
      <c r="DG2319" s="300"/>
      <c r="DH2319" s="300"/>
      <c r="DJ2319" s="610"/>
      <c r="DK2319" s="611"/>
      <c r="DL2319" s="415"/>
      <c r="DM2319" s="416"/>
      <c r="DN2319" s="416"/>
      <c r="DO2319" s="416"/>
      <c r="DP2319" s="416"/>
      <c r="DQ2319" s="416"/>
      <c r="DR2319" s="416"/>
      <c r="DS2319" s="416"/>
      <c r="DT2319" s="416"/>
      <c r="DU2319" s="416"/>
      <c r="DV2319" s="416"/>
      <c r="DW2319" s="416"/>
      <c r="DX2319" s="416"/>
      <c r="DY2319" s="416"/>
      <c r="DZ2319" s="416"/>
      <c r="EA2319" s="416"/>
      <c r="EB2319" s="416"/>
      <c r="EC2319" s="416"/>
      <c r="ED2319" s="416"/>
      <c r="EE2319" s="416"/>
      <c r="EF2319" s="416"/>
      <c r="EG2319" s="416"/>
      <c r="EH2319" s="416"/>
      <c r="EI2319" s="416"/>
      <c r="EJ2319" s="416"/>
      <c r="EK2319" s="416"/>
      <c r="EL2319" s="416"/>
      <c r="EM2319" s="416"/>
      <c r="EN2319" s="416"/>
      <c r="EO2319" s="417"/>
      <c r="ET2319" s="375"/>
      <c r="EU2319" s="375"/>
      <c r="EV2319" s="375"/>
      <c r="FF2319" s="400"/>
      <c r="FG2319" s="400"/>
      <c r="FH2319" s="400"/>
      <c r="FV2319" s="375"/>
      <c r="FW2319" s="375"/>
      <c r="FX2319" s="375"/>
    </row>
    <row r="2320" spans="1:180" ht="38.25" customHeight="1" x14ac:dyDescent="0.25">
      <c r="A2320" s="152"/>
      <c r="B2320" s="152"/>
      <c r="C2320" s="237" t="s">
        <v>588</v>
      </c>
      <c r="D2320" s="280"/>
      <c r="E2320" s="281"/>
      <c r="F2320" s="281"/>
      <c r="G2320" s="628"/>
      <c r="H2320" s="628"/>
      <c r="I2320" s="281"/>
      <c r="J2320" s="281"/>
      <c r="K2320" s="628"/>
      <c r="L2320" s="628"/>
      <c r="M2320" s="281"/>
      <c r="N2320" s="281"/>
      <c r="O2320" s="628"/>
      <c r="P2320" s="628"/>
      <c r="Q2320" s="281"/>
      <c r="R2320" s="281"/>
      <c r="S2320" s="628"/>
      <c r="T2320" s="628"/>
      <c r="U2320" s="281"/>
      <c r="V2320" s="281"/>
      <c r="W2320" s="628"/>
      <c r="X2320" s="628"/>
      <c r="Y2320" s="281"/>
      <c r="Z2320" s="281"/>
      <c r="AA2320" s="628"/>
      <c r="AB2320" s="628"/>
      <c r="AC2320" s="281"/>
      <c r="AD2320" s="281"/>
      <c r="AE2320" s="60"/>
      <c r="AF2320" s="259"/>
      <c r="AG2320" s="375">
        <f t="shared" si="6871"/>
        <v>27</v>
      </c>
      <c r="AH2320" s="375"/>
      <c r="AI2320" s="375"/>
      <c r="AJ2320" s="388">
        <f t="shared" si="6843"/>
        <v>0</v>
      </c>
      <c r="AK2320" s="379">
        <f t="shared" si="6844"/>
        <v>0</v>
      </c>
      <c r="AL2320" s="380">
        <f t="shared" si="6845"/>
        <v>0</v>
      </c>
      <c r="AM2320" s="292">
        <f t="shared" si="6846"/>
        <v>0</v>
      </c>
      <c r="AN2320" s="388">
        <f t="shared" si="6847"/>
        <v>0</v>
      </c>
      <c r="AO2320" s="379">
        <f t="shared" si="6848"/>
        <v>0</v>
      </c>
      <c r="AP2320" s="380">
        <f t="shared" si="6849"/>
        <v>0</v>
      </c>
      <c r="AQ2320" s="292">
        <f t="shared" si="6850"/>
        <v>0</v>
      </c>
      <c r="AR2320" s="388">
        <f t="shared" si="6851"/>
        <v>0</v>
      </c>
      <c r="AS2320" s="379">
        <f t="shared" si="6852"/>
        <v>0</v>
      </c>
      <c r="AT2320" s="380">
        <f t="shared" si="6853"/>
        <v>0</v>
      </c>
      <c r="AU2320" s="292">
        <f t="shared" si="6854"/>
        <v>0</v>
      </c>
      <c r="AV2320" s="388">
        <f t="shared" si="6855"/>
        <v>0</v>
      </c>
      <c r="AW2320" s="379">
        <f t="shared" si="6856"/>
        <v>0</v>
      </c>
      <c r="AX2320" s="380">
        <f t="shared" si="6857"/>
        <v>0</v>
      </c>
      <c r="AY2320" s="292">
        <f t="shared" si="6858"/>
        <v>0</v>
      </c>
      <c r="AZ2320" s="388">
        <f t="shared" si="6859"/>
        <v>0</v>
      </c>
      <c r="BA2320" s="379">
        <f t="shared" si="6860"/>
        <v>0</v>
      </c>
      <c r="BB2320" s="380">
        <f t="shared" si="6861"/>
        <v>0</v>
      </c>
      <c r="BC2320" s="292">
        <f t="shared" si="6862"/>
        <v>0</v>
      </c>
      <c r="BD2320" s="388">
        <f t="shared" si="6863"/>
        <v>0</v>
      </c>
      <c r="BE2320" s="379">
        <f t="shared" si="6864"/>
        <v>0</v>
      </c>
      <c r="BF2320" s="380">
        <f t="shared" si="6865"/>
        <v>0</v>
      </c>
      <c r="BG2320" s="292">
        <f t="shared" si="6866"/>
        <v>0</v>
      </c>
      <c r="BH2320" s="388">
        <f t="shared" si="6867"/>
        <v>0</v>
      </c>
      <c r="BI2320" s="379">
        <f t="shared" si="6868"/>
        <v>0</v>
      </c>
      <c r="BJ2320" s="380">
        <f t="shared" si="6869"/>
        <v>0</v>
      </c>
      <c r="BK2320" s="292">
        <f t="shared" si="6870"/>
        <v>0</v>
      </c>
      <c r="CD2320" s="299" t="s">
        <v>1917</v>
      </c>
      <c r="CE2320" s="301">
        <f t="shared" ref="CE2320" si="6982">SUM(D2320:D2323)</f>
        <v>0</v>
      </c>
      <c r="CF2320" s="301">
        <f t="shared" ref="CF2320" si="6983">SUM(E2320:E2323)</f>
        <v>0</v>
      </c>
      <c r="CG2320" s="301">
        <f t="shared" ref="CG2320" si="6984">SUM(F2320:F2323)</f>
        <v>0</v>
      </c>
      <c r="CH2320" s="301">
        <f t="shared" ref="CH2320" si="6985">SUM(G2320:G2323)</f>
        <v>0</v>
      </c>
      <c r="CI2320" s="301">
        <f t="shared" ref="CI2320" si="6986">SUM(H2320:H2323)</f>
        <v>0</v>
      </c>
      <c r="CJ2320" s="301">
        <f t="shared" ref="CJ2320" si="6987">SUM(I2320:I2323)</f>
        <v>0</v>
      </c>
      <c r="CK2320" s="301">
        <f t="shared" ref="CK2320" si="6988">SUM(J2320:J2323)</f>
        <v>0</v>
      </c>
      <c r="CL2320" s="301">
        <f t="shared" ref="CL2320" si="6989">SUM(K2320:K2323)</f>
        <v>0</v>
      </c>
      <c r="CM2320" s="301">
        <f t="shared" ref="CM2320" si="6990">SUM(L2320:L2323)</f>
        <v>0</v>
      </c>
      <c r="CN2320" s="301">
        <f t="shared" ref="CN2320" si="6991">SUM(M2320:M2323)</f>
        <v>0</v>
      </c>
      <c r="CO2320" s="301">
        <f t="shared" ref="CO2320" si="6992">SUM(N2320:N2323)</f>
        <v>0</v>
      </c>
      <c r="CP2320" s="301">
        <f t="shared" ref="CP2320" si="6993">SUM(O2320:O2323)</f>
        <v>0</v>
      </c>
      <c r="CQ2320" s="301">
        <f t="shared" ref="CQ2320" si="6994">SUM(P2320:P2323)</f>
        <v>0</v>
      </c>
      <c r="CR2320" s="301">
        <f t="shared" ref="CR2320" si="6995">SUM(Q2320:Q2323)</f>
        <v>0</v>
      </c>
      <c r="CS2320" s="301">
        <f t="shared" ref="CS2320" si="6996">SUM(R2320:R2323)</f>
        <v>0</v>
      </c>
      <c r="CT2320" s="301">
        <f t="shared" ref="CT2320" si="6997">SUM(S2320:S2323)</f>
        <v>0</v>
      </c>
      <c r="CU2320" s="301">
        <f t="shared" ref="CU2320" si="6998">SUM(T2320:T2323)</f>
        <v>0</v>
      </c>
      <c r="CV2320" s="301">
        <f t="shared" ref="CV2320" si="6999">SUM(U2320:U2323)</f>
        <v>0</v>
      </c>
      <c r="CW2320" s="301">
        <f t="shared" ref="CW2320" si="7000">SUM(V2320:V2323)</f>
        <v>0</v>
      </c>
      <c r="CX2320" s="301">
        <f t="shared" ref="CX2320" si="7001">SUM(W2320:W2323)</f>
        <v>0</v>
      </c>
      <c r="CY2320" s="301">
        <f t="shared" ref="CY2320" si="7002">SUM(X2320:X2323)</f>
        <v>0</v>
      </c>
      <c r="CZ2320" s="301">
        <f t="shared" ref="CZ2320" si="7003">SUM(Y2320:Y2323)</f>
        <v>0</v>
      </c>
      <c r="DA2320" s="301">
        <f t="shared" ref="DA2320" si="7004">SUM(Z2320:Z2323)</f>
        <v>0</v>
      </c>
      <c r="DB2320" s="301">
        <f t="shared" ref="DB2320" si="7005">SUM(AA2320:AA2323)</f>
        <v>0</v>
      </c>
      <c r="DC2320" s="301">
        <f t="shared" ref="DC2320" si="7006">SUM(AB2320:AB2323)</f>
        <v>0</v>
      </c>
      <c r="DD2320" s="301">
        <f t="shared" ref="DD2320" si="7007">SUM(AC2320:AC2323)</f>
        <v>0</v>
      </c>
      <c r="DE2320" s="301">
        <f t="shared" ref="DE2320" si="7008">SUM(AD2320:AD2323)</f>
        <v>0</v>
      </c>
      <c r="DF2320" s="301"/>
      <c r="DG2320" s="301"/>
      <c r="DH2320" s="301"/>
      <c r="DJ2320" s="612"/>
      <c r="DK2320" s="613"/>
      <c r="DL2320" s="415"/>
      <c r="DM2320" s="416"/>
      <c r="DN2320" s="416"/>
      <c r="DO2320" s="416"/>
      <c r="DP2320" s="416"/>
      <c r="DQ2320" s="416"/>
      <c r="DR2320" s="416"/>
      <c r="DS2320" s="416"/>
      <c r="DT2320" s="416"/>
      <c r="DU2320" s="416"/>
      <c r="DV2320" s="416"/>
      <c r="DW2320" s="416"/>
      <c r="DX2320" s="416"/>
      <c r="DY2320" s="416"/>
      <c r="DZ2320" s="416"/>
      <c r="EA2320" s="416"/>
      <c r="EB2320" s="416"/>
      <c r="EC2320" s="416"/>
      <c r="ED2320" s="416"/>
      <c r="EE2320" s="416"/>
      <c r="EF2320" s="416"/>
      <c r="EG2320" s="416"/>
      <c r="EH2320" s="416"/>
      <c r="EI2320" s="416"/>
      <c r="EJ2320" s="416"/>
      <c r="EK2320" s="416"/>
      <c r="EL2320" s="416"/>
      <c r="EM2320" s="416"/>
      <c r="EN2320" s="416"/>
      <c r="EO2320" s="417"/>
      <c r="ET2320" s="375"/>
      <c r="EU2320" s="375"/>
      <c r="EV2320" s="375"/>
      <c r="FF2320" s="400"/>
      <c r="FG2320" s="400"/>
      <c r="FH2320" s="400"/>
      <c r="FV2320" s="375"/>
      <c r="FW2320" s="375"/>
      <c r="FX2320" s="375"/>
    </row>
    <row r="2321" spans="1:180" ht="38.25" customHeight="1" x14ac:dyDescent="0.25">
      <c r="A2321" s="152"/>
      <c r="B2321" s="152"/>
      <c r="C2321" s="237" t="s">
        <v>589</v>
      </c>
      <c r="D2321" s="280"/>
      <c r="E2321" s="281"/>
      <c r="F2321" s="281"/>
      <c r="G2321" s="628"/>
      <c r="H2321" s="628"/>
      <c r="I2321" s="281"/>
      <c r="J2321" s="281"/>
      <c r="K2321" s="628"/>
      <c r="L2321" s="628"/>
      <c r="M2321" s="281"/>
      <c r="N2321" s="281"/>
      <c r="O2321" s="628"/>
      <c r="P2321" s="628"/>
      <c r="Q2321" s="281"/>
      <c r="R2321" s="281"/>
      <c r="S2321" s="628"/>
      <c r="T2321" s="628"/>
      <c r="U2321" s="281"/>
      <c r="V2321" s="281"/>
      <c r="W2321" s="628"/>
      <c r="X2321" s="628"/>
      <c r="Y2321" s="281"/>
      <c r="Z2321" s="281"/>
      <c r="AA2321" s="628"/>
      <c r="AB2321" s="628"/>
      <c r="AC2321" s="281"/>
      <c r="AD2321" s="281"/>
      <c r="AE2321" s="60"/>
      <c r="AF2321" s="259"/>
      <c r="AG2321" s="375">
        <f t="shared" si="6871"/>
        <v>27</v>
      </c>
      <c r="AH2321" s="375"/>
      <c r="AI2321" s="375"/>
      <c r="AJ2321" s="388">
        <f t="shared" si="6843"/>
        <v>0</v>
      </c>
      <c r="AK2321" s="379">
        <f t="shared" si="6844"/>
        <v>0</v>
      </c>
      <c r="AL2321" s="380">
        <f t="shared" si="6845"/>
        <v>0</v>
      </c>
      <c r="AM2321" s="292">
        <f t="shared" si="6846"/>
        <v>0</v>
      </c>
      <c r="AN2321" s="388">
        <f t="shared" si="6847"/>
        <v>0</v>
      </c>
      <c r="AO2321" s="379">
        <f t="shared" si="6848"/>
        <v>0</v>
      </c>
      <c r="AP2321" s="380">
        <f t="shared" si="6849"/>
        <v>0</v>
      </c>
      <c r="AQ2321" s="292">
        <f t="shared" si="6850"/>
        <v>0</v>
      </c>
      <c r="AR2321" s="388">
        <f t="shared" si="6851"/>
        <v>0</v>
      </c>
      <c r="AS2321" s="379">
        <f t="shared" si="6852"/>
        <v>0</v>
      </c>
      <c r="AT2321" s="380">
        <f t="shared" si="6853"/>
        <v>0</v>
      </c>
      <c r="AU2321" s="292">
        <f t="shared" si="6854"/>
        <v>0</v>
      </c>
      <c r="AV2321" s="388">
        <f t="shared" si="6855"/>
        <v>0</v>
      </c>
      <c r="AW2321" s="379">
        <f t="shared" si="6856"/>
        <v>0</v>
      </c>
      <c r="AX2321" s="380">
        <f t="shared" si="6857"/>
        <v>0</v>
      </c>
      <c r="AY2321" s="292">
        <f t="shared" si="6858"/>
        <v>0</v>
      </c>
      <c r="AZ2321" s="388">
        <f t="shared" si="6859"/>
        <v>0</v>
      </c>
      <c r="BA2321" s="379">
        <f t="shared" si="6860"/>
        <v>0</v>
      </c>
      <c r="BB2321" s="380">
        <f t="shared" si="6861"/>
        <v>0</v>
      </c>
      <c r="BC2321" s="292">
        <f t="shared" si="6862"/>
        <v>0</v>
      </c>
      <c r="BD2321" s="388">
        <f t="shared" si="6863"/>
        <v>0</v>
      </c>
      <c r="BE2321" s="379">
        <f t="shared" si="6864"/>
        <v>0</v>
      </c>
      <c r="BF2321" s="380">
        <f t="shared" si="6865"/>
        <v>0</v>
      </c>
      <c r="BG2321" s="292">
        <f t="shared" si="6866"/>
        <v>0</v>
      </c>
      <c r="BH2321" s="388">
        <f t="shared" si="6867"/>
        <v>0</v>
      </c>
      <c r="BI2321" s="379">
        <f t="shared" si="6868"/>
        <v>0</v>
      </c>
      <c r="BJ2321" s="380">
        <f t="shared" si="6869"/>
        <v>0</v>
      </c>
      <c r="BK2321" s="292">
        <f t="shared" si="6870"/>
        <v>0</v>
      </c>
      <c r="CD2321" s="299" t="s">
        <v>1910</v>
      </c>
      <c r="CE2321" s="422">
        <f t="shared" ref="CE2321" si="7009">IF(CE2319="NA",COUNTIF(D2320:D2323,"NA"),COUNTIF(D2320:D2323,"NS"))</f>
        <v>0</v>
      </c>
      <c r="CF2321" s="422">
        <f t="shared" ref="CF2321" si="7010">IF(CF2319="NA",COUNTIF(E2320:E2323,"NA"),COUNTIF(E2320:E2323,"NS"))</f>
        <v>0</v>
      </c>
      <c r="CG2321" s="422">
        <f t="shared" ref="CG2321" si="7011">IF(CG2319="NA",COUNTIF(F2320:F2323,"NA"),COUNTIF(F2320:F2323,"NS"))</f>
        <v>0</v>
      </c>
      <c r="CH2321" s="422">
        <f t="shared" ref="CH2321" si="7012">IF(CH2319="NA",COUNTIF(G2320:G2323,"NA"),COUNTIF(G2320:G2323,"NS"))</f>
        <v>0</v>
      </c>
      <c r="CI2321" s="422">
        <f t="shared" ref="CI2321" si="7013">IF(CI2319="NA",COUNTIF(H2320:H2323,"NA"),COUNTIF(H2320:H2323,"NS"))</f>
        <v>0</v>
      </c>
      <c r="CJ2321" s="422">
        <f t="shared" ref="CJ2321" si="7014">IF(CJ2319="NA",COUNTIF(I2320:I2323,"NA"),COUNTIF(I2320:I2323,"NS"))</f>
        <v>0</v>
      </c>
      <c r="CK2321" s="422">
        <f t="shared" ref="CK2321" si="7015">IF(CK2319="NA",COUNTIF(J2320:J2323,"NA"),COUNTIF(J2320:J2323,"NS"))</f>
        <v>0</v>
      </c>
      <c r="CL2321" s="422">
        <f t="shared" ref="CL2321" si="7016">IF(CL2319="NA",COUNTIF(K2320:K2323,"NA"),COUNTIF(K2320:K2323,"NS"))</f>
        <v>0</v>
      </c>
      <c r="CM2321" s="422">
        <f t="shared" ref="CM2321" si="7017">IF(CM2319="NA",COUNTIF(L2320:L2323,"NA"),COUNTIF(L2320:L2323,"NS"))</f>
        <v>0</v>
      </c>
      <c r="CN2321" s="422">
        <f t="shared" ref="CN2321" si="7018">IF(CN2319="NA",COUNTIF(M2320:M2323,"NA"),COUNTIF(M2320:M2323,"NS"))</f>
        <v>0</v>
      </c>
      <c r="CO2321" s="422">
        <f t="shared" ref="CO2321" si="7019">IF(CO2319="NA",COUNTIF(N2320:N2323,"NA"),COUNTIF(N2320:N2323,"NS"))</f>
        <v>0</v>
      </c>
      <c r="CP2321" s="422">
        <f t="shared" ref="CP2321" si="7020">IF(CP2319="NA",COUNTIF(O2320:O2323,"NA"),COUNTIF(O2320:O2323,"NS"))</f>
        <v>0</v>
      </c>
      <c r="CQ2321" s="422">
        <f t="shared" ref="CQ2321" si="7021">IF(CQ2319="NA",COUNTIF(P2320:P2323,"NA"),COUNTIF(P2320:P2323,"NS"))</f>
        <v>0</v>
      </c>
      <c r="CR2321" s="422">
        <f t="shared" ref="CR2321" si="7022">IF(CR2319="NA",COUNTIF(Q2320:Q2323,"NA"),COUNTIF(Q2320:Q2323,"NS"))</f>
        <v>0</v>
      </c>
      <c r="CS2321" s="422">
        <f t="shared" ref="CS2321" si="7023">IF(CS2319="NA",COUNTIF(R2320:R2323,"NA"),COUNTIF(R2320:R2323,"NS"))</f>
        <v>0</v>
      </c>
      <c r="CT2321" s="422">
        <f t="shared" ref="CT2321" si="7024">IF(CT2319="NA",COUNTIF(S2320:S2323,"NA"),COUNTIF(S2320:S2323,"NS"))</f>
        <v>0</v>
      </c>
      <c r="CU2321" s="422">
        <f t="shared" ref="CU2321" si="7025">IF(CU2319="NA",COUNTIF(T2320:T2323,"NA"),COUNTIF(T2320:T2323,"NS"))</f>
        <v>0</v>
      </c>
      <c r="CV2321" s="422">
        <f t="shared" ref="CV2321" si="7026">IF(CV2319="NA",COUNTIF(U2320:U2323,"NA"),COUNTIF(U2320:U2323,"NS"))</f>
        <v>0</v>
      </c>
      <c r="CW2321" s="422">
        <f t="shared" ref="CW2321" si="7027">IF(CW2319="NA",COUNTIF(V2320:V2323,"NA"),COUNTIF(V2320:V2323,"NS"))</f>
        <v>0</v>
      </c>
      <c r="CX2321" s="422">
        <f t="shared" ref="CX2321" si="7028">IF(CX2319="NA",COUNTIF(W2320:W2323,"NA"),COUNTIF(W2320:W2323,"NS"))</f>
        <v>0</v>
      </c>
      <c r="CY2321" s="422">
        <f t="shared" ref="CY2321" si="7029">IF(CY2319="NA",COUNTIF(X2320:X2323,"NA"),COUNTIF(X2320:X2323,"NS"))</f>
        <v>0</v>
      </c>
      <c r="CZ2321" s="422">
        <f t="shared" ref="CZ2321" si="7030">IF(CZ2319="NA",COUNTIF(Y2320:Y2323,"NA"),COUNTIF(Y2320:Y2323,"NS"))</f>
        <v>0</v>
      </c>
      <c r="DA2321" s="422">
        <f t="shared" ref="DA2321" si="7031">IF(DA2319="NA",COUNTIF(Z2320:Z2323,"NA"),COUNTIF(Z2320:Z2323,"NS"))</f>
        <v>0</v>
      </c>
      <c r="DB2321" s="422">
        <f t="shared" ref="DB2321" si="7032">IF(DB2319="NA",COUNTIF(AA2320:AA2323,"NA"),COUNTIF(AA2320:AA2323,"NS"))</f>
        <v>0</v>
      </c>
      <c r="DC2321" s="422">
        <f t="shared" ref="DC2321" si="7033">IF(DC2319="NA",COUNTIF(AB2320:AB2323,"NA"),COUNTIF(AB2320:AB2323,"NS"))</f>
        <v>0</v>
      </c>
      <c r="DD2321" s="422">
        <f t="shared" ref="DD2321" si="7034">IF(DD2319="NA",COUNTIF(AC2320:AC2323,"NA"),COUNTIF(AC2320:AC2323,"NS"))</f>
        <v>0</v>
      </c>
      <c r="DE2321" s="422">
        <f t="shared" ref="DE2321" si="7035">IF(DE2319="NA",COUNTIF(AD2320:AD2323,"NA"),COUNTIF(AD2320:AD2323,"NS"))</f>
        <v>0</v>
      </c>
      <c r="DF2321" s="300"/>
      <c r="DG2321" s="300"/>
      <c r="DH2321" s="300"/>
      <c r="DJ2321" s="612"/>
      <c r="DK2321" s="613"/>
      <c r="DL2321" s="415"/>
      <c r="DM2321" s="416"/>
      <c r="DN2321" s="416"/>
      <c r="DO2321" s="416"/>
      <c r="DP2321" s="416"/>
      <c r="DQ2321" s="416"/>
      <c r="DR2321" s="416"/>
      <c r="DS2321" s="416"/>
      <c r="DT2321" s="416"/>
      <c r="DU2321" s="416"/>
      <c r="DV2321" s="416"/>
      <c r="DW2321" s="416"/>
      <c r="DX2321" s="416"/>
      <c r="DY2321" s="416"/>
      <c r="DZ2321" s="416"/>
      <c r="EA2321" s="416"/>
      <c r="EB2321" s="416"/>
      <c r="EC2321" s="416"/>
      <c r="ED2321" s="416"/>
      <c r="EE2321" s="416"/>
      <c r="EF2321" s="416"/>
      <c r="EG2321" s="416"/>
      <c r="EH2321" s="416"/>
      <c r="EI2321" s="416"/>
      <c r="EJ2321" s="416"/>
      <c r="EK2321" s="416"/>
      <c r="EL2321" s="416"/>
      <c r="EM2321" s="416"/>
      <c r="EN2321" s="416"/>
      <c r="EO2321" s="417"/>
      <c r="ET2321" s="375"/>
      <c r="EU2321" s="375"/>
      <c r="EV2321" s="375"/>
      <c r="FF2321" s="400"/>
      <c r="FG2321" s="400"/>
      <c r="FH2321" s="400"/>
      <c r="FV2321" s="375"/>
      <c r="FW2321" s="375"/>
      <c r="FX2321" s="375"/>
    </row>
    <row r="2322" spans="1:180" ht="38.25" customHeight="1" x14ac:dyDescent="0.25">
      <c r="A2322" s="152"/>
      <c r="B2322" s="152"/>
      <c r="C2322" s="237" t="s">
        <v>590</v>
      </c>
      <c r="D2322" s="280"/>
      <c r="E2322" s="281"/>
      <c r="F2322" s="281"/>
      <c r="G2322" s="628"/>
      <c r="H2322" s="628"/>
      <c r="I2322" s="281"/>
      <c r="J2322" s="281"/>
      <c r="K2322" s="628"/>
      <c r="L2322" s="628"/>
      <c r="M2322" s="281"/>
      <c r="N2322" s="281"/>
      <c r="O2322" s="628"/>
      <c r="P2322" s="628"/>
      <c r="Q2322" s="281"/>
      <c r="R2322" s="281"/>
      <c r="S2322" s="628"/>
      <c r="T2322" s="628"/>
      <c r="U2322" s="281"/>
      <c r="V2322" s="281"/>
      <c r="W2322" s="628"/>
      <c r="X2322" s="628"/>
      <c r="Y2322" s="281"/>
      <c r="Z2322" s="281"/>
      <c r="AA2322" s="628"/>
      <c r="AB2322" s="628"/>
      <c r="AC2322" s="281"/>
      <c r="AD2322" s="281"/>
      <c r="AE2322" s="60"/>
      <c r="AF2322" s="259"/>
      <c r="AG2322" s="375">
        <f t="shared" si="6871"/>
        <v>27</v>
      </c>
      <c r="AH2322" s="375"/>
      <c r="AI2322" s="375"/>
      <c r="AJ2322" s="388">
        <f t="shared" si="6843"/>
        <v>0</v>
      </c>
      <c r="AK2322" s="379">
        <f t="shared" si="6844"/>
        <v>0</v>
      </c>
      <c r="AL2322" s="380">
        <f t="shared" si="6845"/>
        <v>0</v>
      </c>
      <c r="AM2322" s="292">
        <f t="shared" si="6846"/>
        <v>0</v>
      </c>
      <c r="AN2322" s="388">
        <f t="shared" si="6847"/>
        <v>0</v>
      </c>
      <c r="AO2322" s="379">
        <f t="shared" si="6848"/>
        <v>0</v>
      </c>
      <c r="AP2322" s="380">
        <f t="shared" si="6849"/>
        <v>0</v>
      </c>
      <c r="AQ2322" s="292">
        <f t="shared" si="6850"/>
        <v>0</v>
      </c>
      <c r="AR2322" s="388">
        <f t="shared" si="6851"/>
        <v>0</v>
      </c>
      <c r="AS2322" s="379">
        <f t="shared" si="6852"/>
        <v>0</v>
      </c>
      <c r="AT2322" s="380">
        <f t="shared" si="6853"/>
        <v>0</v>
      </c>
      <c r="AU2322" s="292">
        <f t="shared" si="6854"/>
        <v>0</v>
      </c>
      <c r="AV2322" s="388">
        <f t="shared" si="6855"/>
        <v>0</v>
      </c>
      <c r="AW2322" s="379">
        <f t="shared" si="6856"/>
        <v>0</v>
      </c>
      <c r="AX2322" s="380">
        <f t="shared" si="6857"/>
        <v>0</v>
      </c>
      <c r="AY2322" s="292">
        <f t="shared" si="6858"/>
        <v>0</v>
      </c>
      <c r="AZ2322" s="388">
        <f t="shared" si="6859"/>
        <v>0</v>
      </c>
      <c r="BA2322" s="379">
        <f t="shared" si="6860"/>
        <v>0</v>
      </c>
      <c r="BB2322" s="380">
        <f t="shared" si="6861"/>
        <v>0</v>
      </c>
      <c r="BC2322" s="292">
        <f t="shared" si="6862"/>
        <v>0</v>
      </c>
      <c r="BD2322" s="388">
        <f t="shared" si="6863"/>
        <v>0</v>
      </c>
      <c r="BE2322" s="379">
        <f t="shared" si="6864"/>
        <v>0</v>
      </c>
      <c r="BF2322" s="380">
        <f t="shared" si="6865"/>
        <v>0</v>
      </c>
      <c r="BG2322" s="292">
        <f t="shared" si="6866"/>
        <v>0</v>
      </c>
      <c r="BH2322" s="388">
        <f t="shared" si="6867"/>
        <v>0</v>
      </c>
      <c r="BI2322" s="379">
        <f t="shared" si="6868"/>
        <v>0</v>
      </c>
      <c r="BJ2322" s="380">
        <f t="shared" si="6869"/>
        <v>0</v>
      </c>
      <c r="BK2322" s="292">
        <f t="shared" si="6870"/>
        <v>0</v>
      </c>
      <c r="CD2322" s="299" t="s">
        <v>1918</v>
      </c>
      <c r="CE2322" s="425">
        <f t="shared" ref="CE2322:DD2322" si="7036">IF(OR(AND(CE2319=0,CE2321&gt;0),AND(CE2319="NS",CE2320&gt;0),AND(CE2319="NS",CE2320=0,CE2321=0)),1,IF(OR(AND(CE2321&gt;=2,CE2320&lt;CE2319),AND(CE2319="NS",CE2320=0,CE2321&gt;0),OR(CE2319=CE2320,AND(CE2319="",CE2321=0,CE2320=0))),0,1))</f>
        <v>0</v>
      </c>
      <c r="CF2322" s="425">
        <f t="shared" si="7036"/>
        <v>0</v>
      </c>
      <c r="CG2322" s="425">
        <f t="shared" si="7036"/>
        <v>0</v>
      </c>
      <c r="CH2322" s="425">
        <f t="shared" si="7036"/>
        <v>0</v>
      </c>
      <c r="CI2322" s="425">
        <f t="shared" si="7036"/>
        <v>0</v>
      </c>
      <c r="CJ2322" s="425">
        <f t="shared" si="7036"/>
        <v>0</v>
      </c>
      <c r="CK2322" s="425">
        <f t="shared" si="7036"/>
        <v>0</v>
      </c>
      <c r="CL2322" s="425">
        <f t="shared" si="7036"/>
        <v>0</v>
      </c>
      <c r="CM2322" s="425">
        <f t="shared" si="7036"/>
        <v>0</v>
      </c>
      <c r="CN2322" s="425">
        <f t="shared" si="7036"/>
        <v>0</v>
      </c>
      <c r="CO2322" s="425">
        <f t="shared" si="7036"/>
        <v>0</v>
      </c>
      <c r="CP2322" s="425">
        <f t="shared" si="7036"/>
        <v>0</v>
      </c>
      <c r="CQ2322" s="425">
        <f t="shared" si="7036"/>
        <v>0</v>
      </c>
      <c r="CR2322" s="425">
        <f t="shared" si="7036"/>
        <v>0</v>
      </c>
      <c r="CS2322" s="425">
        <f t="shared" si="7036"/>
        <v>0</v>
      </c>
      <c r="CT2322" s="425">
        <f t="shared" si="7036"/>
        <v>0</v>
      </c>
      <c r="CU2322" s="425">
        <f t="shared" si="7036"/>
        <v>0</v>
      </c>
      <c r="CV2322" s="425">
        <f t="shared" si="7036"/>
        <v>0</v>
      </c>
      <c r="CW2322" s="425">
        <f t="shared" si="7036"/>
        <v>0</v>
      </c>
      <c r="CX2322" s="425">
        <f t="shared" si="7036"/>
        <v>0</v>
      </c>
      <c r="CY2322" s="425">
        <f t="shared" si="7036"/>
        <v>0</v>
      </c>
      <c r="CZ2322" s="425">
        <f t="shared" si="7036"/>
        <v>0</v>
      </c>
      <c r="DA2322" s="425">
        <f t="shared" si="7036"/>
        <v>0</v>
      </c>
      <c r="DB2322" s="425">
        <f t="shared" si="7036"/>
        <v>0</v>
      </c>
      <c r="DC2322" s="425">
        <f t="shared" si="7036"/>
        <v>0</v>
      </c>
      <c r="DD2322" s="425">
        <f t="shared" si="7036"/>
        <v>0</v>
      </c>
      <c r="DE2322" s="425">
        <f t="shared" ref="DE2322" si="7037">IF(OR(AND(DE2319=0,DE2321&gt;0),AND(DE2319="NS",DE2320&gt;0),AND(DE2319="NS",DE2320=0,DE2321=0)),1,IF(OR(AND(DE2321&gt;=2,DE2320&lt;DE2319),AND(DE2319="NS",DE2320=0,DE2321&gt;0),OR(DE2319=DE2320,AND(DE2319="",DE2321=0,DE2320=0))),0,1))</f>
        <v>0</v>
      </c>
      <c r="DF2322" s="302"/>
      <c r="DG2322" s="302"/>
      <c r="DH2322" s="302"/>
      <c r="DI2322" s="400">
        <f>SUM(CE2322:DH2322)</f>
        <v>0</v>
      </c>
      <c r="DJ2322" s="651" t="s">
        <v>594</v>
      </c>
      <c r="DK2322" s="652"/>
      <c r="DL2322" s="418" t="s">
        <v>1909</v>
      </c>
      <c r="DM2322" s="419"/>
      <c r="DN2322" s="419"/>
      <c r="DO2322" s="420">
        <f t="shared" ref="DO2322" si="7038">D2325</f>
        <v>0</v>
      </c>
      <c r="DP2322" s="420">
        <f t="shared" ref="DP2322" si="7039">E2325</f>
        <v>0</v>
      </c>
      <c r="DQ2322" s="420">
        <f t="shared" ref="DQ2322" si="7040">F2325</f>
        <v>0</v>
      </c>
      <c r="DR2322" s="420">
        <f t="shared" ref="DR2322" si="7041">G2325</f>
        <v>0</v>
      </c>
      <c r="DS2322" s="420">
        <f t="shared" ref="DS2322" si="7042">H2325</f>
        <v>0</v>
      </c>
      <c r="DT2322" s="420">
        <f t="shared" ref="DT2322" si="7043">I2325</f>
        <v>0</v>
      </c>
      <c r="DU2322" s="420">
        <f t="shared" ref="DU2322" si="7044">J2325</f>
        <v>0</v>
      </c>
      <c r="DV2322" s="420">
        <f t="shared" ref="DV2322" si="7045">K2325</f>
        <v>0</v>
      </c>
      <c r="DW2322" s="420">
        <f t="shared" ref="DW2322" si="7046">L2325</f>
        <v>0</v>
      </c>
      <c r="DX2322" s="420">
        <f t="shared" ref="DX2322" si="7047">M2325</f>
        <v>0</v>
      </c>
      <c r="DY2322" s="420">
        <f t="shared" ref="DY2322" si="7048">N2325</f>
        <v>0</v>
      </c>
      <c r="DZ2322" s="420">
        <f t="shared" ref="DZ2322" si="7049">O2325</f>
        <v>0</v>
      </c>
      <c r="EA2322" s="420">
        <f t="shared" ref="EA2322" si="7050">P2325</f>
        <v>0</v>
      </c>
      <c r="EB2322" s="420">
        <f t="shared" ref="EB2322" si="7051">Q2325</f>
        <v>0</v>
      </c>
      <c r="EC2322" s="420">
        <f t="shared" ref="EC2322" si="7052">R2325</f>
        <v>0</v>
      </c>
      <c r="ED2322" s="420">
        <f t="shared" ref="ED2322" si="7053">S2325</f>
        <v>0</v>
      </c>
      <c r="EE2322" s="420">
        <f t="shared" ref="EE2322" si="7054">T2325</f>
        <v>0</v>
      </c>
      <c r="EF2322" s="420">
        <f t="shared" ref="EF2322" si="7055">U2325</f>
        <v>0</v>
      </c>
      <c r="EG2322" s="420">
        <f t="shared" ref="EG2322" si="7056">V2325</f>
        <v>0</v>
      </c>
      <c r="EH2322" s="420">
        <f t="shared" ref="EH2322" si="7057">W2325</f>
        <v>0</v>
      </c>
      <c r="EI2322" s="420">
        <f t="shared" ref="EI2322" si="7058">X2325</f>
        <v>0</v>
      </c>
      <c r="EJ2322" s="420">
        <f t="shared" ref="EJ2322" si="7059">Y2325</f>
        <v>0</v>
      </c>
      <c r="EK2322" s="420">
        <f t="shared" ref="EK2322" si="7060">Z2325</f>
        <v>0</v>
      </c>
      <c r="EL2322" s="420">
        <f t="shared" ref="EL2322" si="7061">AA2325</f>
        <v>0</v>
      </c>
      <c r="EM2322" s="420">
        <f t="shared" ref="EM2322" si="7062">AB2325</f>
        <v>0</v>
      </c>
      <c r="EN2322" s="420">
        <f t="shared" ref="EN2322" si="7063">AC2325</f>
        <v>0</v>
      </c>
      <c r="EO2322" s="420">
        <f t="shared" ref="EO2322" si="7064">AD2325</f>
        <v>0</v>
      </c>
      <c r="ET2322" s="375"/>
      <c r="EU2322" s="375"/>
      <c r="EV2322" s="375"/>
      <c r="FF2322" s="400"/>
      <c r="FG2322" s="400"/>
      <c r="FH2322" s="400"/>
      <c r="FV2322" s="375"/>
      <c r="FW2322" s="375"/>
      <c r="FX2322" s="375"/>
    </row>
    <row r="2323" spans="1:180" ht="38.25" customHeight="1" x14ac:dyDescent="0.25">
      <c r="A2323" s="152"/>
      <c r="B2323" s="152"/>
      <c r="C2323" s="237" t="s">
        <v>591</v>
      </c>
      <c r="D2323" s="280"/>
      <c r="E2323" s="281"/>
      <c r="F2323" s="281"/>
      <c r="G2323" s="628"/>
      <c r="H2323" s="628"/>
      <c r="I2323" s="281"/>
      <c r="J2323" s="281"/>
      <c r="K2323" s="628"/>
      <c r="L2323" s="628"/>
      <c r="M2323" s="281"/>
      <c r="N2323" s="281"/>
      <c r="O2323" s="628"/>
      <c r="P2323" s="628"/>
      <c r="Q2323" s="281"/>
      <c r="R2323" s="281"/>
      <c r="S2323" s="628"/>
      <c r="T2323" s="628"/>
      <c r="U2323" s="281"/>
      <c r="V2323" s="281"/>
      <c r="W2323" s="628"/>
      <c r="X2323" s="628"/>
      <c r="Y2323" s="281"/>
      <c r="Z2323" s="281"/>
      <c r="AA2323" s="628"/>
      <c r="AB2323" s="628"/>
      <c r="AC2323" s="281"/>
      <c r="AD2323" s="281"/>
      <c r="AE2323" s="60"/>
      <c r="AF2323" s="259"/>
      <c r="AG2323" s="375">
        <f t="shared" si="6871"/>
        <v>27</v>
      </c>
      <c r="AH2323" s="375"/>
      <c r="AI2323" s="375"/>
      <c r="AJ2323" s="388">
        <f t="shared" si="6843"/>
        <v>0</v>
      </c>
      <c r="AK2323" s="379">
        <f t="shared" si="6844"/>
        <v>0</v>
      </c>
      <c r="AL2323" s="380">
        <f t="shared" si="6845"/>
        <v>0</v>
      </c>
      <c r="AM2323" s="292">
        <f t="shared" si="6846"/>
        <v>0</v>
      </c>
      <c r="AN2323" s="388">
        <f t="shared" si="6847"/>
        <v>0</v>
      </c>
      <c r="AO2323" s="379">
        <f t="shared" si="6848"/>
        <v>0</v>
      </c>
      <c r="AP2323" s="380">
        <f t="shared" si="6849"/>
        <v>0</v>
      </c>
      <c r="AQ2323" s="292">
        <f t="shared" si="6850"/>
        <v>0</v>
      </c>
      <c r="AR2323" s="388">
        <f t="shared" si="6851"/>
        <v>0</v>
      </c>
      <c r="AS2323" s="379">
        <f t="shared" si="6852"/>
        <v>0</v>
      </c>
      <c r="AT2323" s="380">
        <f t="shared" si="6853"/>
        <v>0</v>
      </c>
      <c r="AU2323" s="292">
        <f t="shared" si="6854"/>
        <v>0</v>
      </c>
      <c r="AV2323" s="388">
        <f t="shared" si="6855"/>
        <v>0</v>
      </c>
      <c r="AW2323" s="379">
        <f t="shared" si="6856"/>
        <v>0</v>
      </c>
      <c r="AX2323" s="380">
        <f t="shared" si="6857"/>
        <v>0</v>
      </c>
      <c r="AY2323" s="292">
        <f t="shared" si="6858"/>
        <v>0</v>
      </c>
      <c r="AZ2323" s="388">
        <f t="shared" si="6859"/>
        <v>0</v>
      </c>
      <c r="BA2323" s="379">
        <f t="shared" si="6860"/>
        <v>0</v>
      </c>
      <c r="BB2323" s="380">
        <f t="shared" si="6861"/>
        <v>0</v>
      </c>
      <c r="BC2323" s="292">
        <f t="shared" si="6862"/>
        <v>0</v>
      </c>
      <c r="BD2323" s="388">
        <f t="shared" si="6863"/>
        <v>0</v>
      </c>
      <c r="BE2323" s="379">
        <f t="shared" si="6864"/>
        <v>0</v>
      </c>
      <c r="BF2323" s="380">
        <f t="shared" si="6865"/>
        <v>0</v>
      </c>
      <c r="BG2323" s="292">
        <f t="shared" si="6866"/>
        <v>0</v>
      </c>
      <c r="BH2323" s="388">
        <f t="shared" si="6867"/>
        <v>0</v>
      </c>
      <c r="BI2323" s="379">
        <f t="shared" si="6868"/>
        <v>0</v>
      </c>
      <c r="BJ2323" s="380">
        <f t="shared" si="6869"/>
        <v>0</v>
      </c>
      <c r="BK2323" s="292">
        <f t="shared" si="6870"/>
        <v>0</v>
      </c>
      <c r="CD2323" s="413"/>
      <c r="CE2323" s="398"/>
      <c r="CF2323" s="398"/>
      <c r="CG2323" s="398"/>
      <c r="CH2323" s="398"/>
      <c r="CI2323" s="398"/>
      <c r="CJ2323" s="398"/>
      <c r="CK2323" s="398"/>
      <c r="CL2323" s="398"/>
      <c r="CM2323" s="398"/>
      <c r="CN2323" s="398"/>
      <c r="CO2323" s="398"/>
      <c r="CP2323" s="398"/>
      <c r="CQ2323" s="398"/>
      <c r="CR2323" s="398"/>
      <c r="CS2323" s="398"/>
      <c r="CT2323" s="398"/>
      <c r="CU2323" s="398"/>
      <c r="CV2323" s="398"/>
      <c r="CW2323" s="398"/>
      <c r="CX2323" s="398"/>
      <c r="CY2323" s="398"/>
      <c r="CZ2323" s="398"/>
      <c r="DA2323" s="398"/>
      <c r="DB2323" s="398"/>
      <c r="DC2323" s="398"/>
      <c r="DD2323" s="398"/>
      <c r="DE2323" s="398"/>
      <c r="DF2323" s="398"/>
      <c r="DG2323" s="398"/>
      <c r="DH2323" s="414"/>
      <c r="DJ2323" s="440"/>
      <c r="DK2323" s="441"/>
      <c r="DL2323" s="415" t="s">
        <v>1910</v>
      </c>
      <c r="DM2323" s="416"/>
      <c r="DN2323" s="416"/>
      <c r="DO2323" s="417">
        <f t="shared" ref="DO2323" si="7065">COUNTIF(D2324,"NS")+COUNTIF(D2311:D2319,"NS")+COUNTIF(D2307:D2308,"NS")+COUNTIF(D2296:D2300,"NS")</f>
        <v>0</v>
      </c>
      <c r="DP2323" s="417">
        <f t="shared" ref="DP2323" si="7066">COUNTIF(E2324,"NS")+COUNTIF(E2311:E2319,"NS")+COUNTIF(E2307:E2308,"NS")+COUNTIF(E2296:E2300,"NS")</f>
        <v>0</v>
      </c>
      <c r="DQ2323" s="417">
        <f t="shared" ref="DQ2323" si="7067">COUNTIF(F2324,"NS")+COUNTIF(F2311:F2319,"NS")+COUNTIF(F2307:F2308,"NS")+COUNTIF(F2296:F2300,"NS")</f>
        <v>0</v>
      </c>
      <c r="DR2323" s="417">
        <f t="shared" ref="DR2323" si="7068">COUNTIF(G2324,"NS")+COUNTIF(G2311:G2319,"NS")+COUNTIF(G2307:G2308,"NS")+COUNTIF(G2296:G2300,"NS")</f>
        <v>0</v>
      </c>
      <c r="DS2323" s="417">
        <f t="shared" ref="DS2323" si="7069">COUNTIF(H2324,"NS")+COUNTIF(H2311:H2319,"NS")+COUNTIF(H2307:H2308,"NS")+COUNTIF(H2296:H2300,"NS")</f>
        <v>0</v>
      </c>
      <c r="DT2323" s="417">
        <f t="shared" ref="DT2323" si="7070">COUNTIF(I2324,"NS")+COUNTIF(I2311:I2319,"NS")+COUNTIF(I2307:I2308,"NS")+COUNTIF(I2296:I2300,"NS")</f>
        <v>0</v>
      </c>
      <c r="DU2323" s="417">
        <f t="shared" ref="DU2323" si="7071">COUNTIF(J2324,"NS")+COUNTIF(J2311:J2319,"NS")+COUNTIF(J2307:J2308,"NS")+COUNTIF(J2296:J2300,"NS")</f>
        <v>0</v>
      </c>
      <c r="DV2323" s="417">
        <f t="shared" ref="DV2323" si="7072">COUNTIF(K2324,"NS")+COUNTIF(K2311:K2319,"NS")+COUNTIF(K2307:K2308,"NS")+COUNTIF(K2296:K2300,"NS")</f>
        <v>0</v>
      </c>
      <c r="DW2323" s="417">
        <f t="shared" ref="DW2323" si="7073">COUNTIF(L2324,"NS")+COUNTIF(L2311:L2319,"NS")+COUNTIF(L2307:L2308,"NS")+COUNTIF(L2296:L2300,"NS")</f>
        <v>0</v>
      </c>
      <c r="DX2323" s="417">
        <f t="shared" ref="DX2323" si="7074">COUNTIF(M2324,"NS")+COUNTIF(M2311:M2319,"NS")+COUNTIF(M2307:M2308,"NS")+COUNTIF(M2296:M2300,"NS")</f>
        <v>0</v>
      </c>
      <c r="DY2323" s="417">
        <f t="shared" ref="DY2323" si="7075">COUNTIF(N2324,"NS")+COUNTIF(N2311:N2319,"NS")+COUNTIF(N2307:N2308,"NS")+COUNTIF(N2296:N2300,"NS")</f>
        <v>0</v>
      </c>
      <c r="DZ2323" s="417">
        <f t="shared" ref="DZ2323" si="7076">COUNTIF(O2324,"NS")+COUNTIF(O2311:O2319,"NS")+COUNTIF(O2307:O2308,"NS")+COUNTIF(O2296:O2300,"NS")</f>
        <v>0</v>
      </c>
      <c r="EA2323" s="417">
        <f t="shared" ref="EA2323" si="7077">COUNTIF(P2324,"NS")+COUNTIF(P2311:P2319,"NS")+COUNTIF(P2307:P2308,"NS")+COUNTIF(P2296:P2300,"NS")</f>
        <v>0</v>
      </c>
      <c r="EB2323" s="417">
        <f t="shared" ref="EB2323" si="7078">COUNTIF(Q2324,"NS")+COUNTIF(Q2311:Q2319,"NS")+COUNTIF(Q2307:Q2308,"NS")+COUNTIF(Q2296:Q2300,"NS")</f>
        <v>0</v>
      </c>
      <c r="EC2323" s="417">
        <f t="shared" ref="EC2323" si="7079">COUNTIF(R2324,"NS")+COUNTIF(R2311:R2319,"NS")+COUNTIF(R2307:R2308,"NS")+COUNTIF(R2296:R2300,"NS")</f>
        <v>0</v>
      </c>
      <c r="ED2323" s="417">
        <f t="shared" ref="ED2323" si="7080">COUNTIF(S2324,"NS")+COUNTIF(S2311:S2319,"NS")+COUNTIF(S2307:S2308,"NS")+COUNTIF(S2296:S2300,"NS")</f>
        <v>0</v>
      </c>
      <c r="EE2323" s="417">
        <f t="shared" ref="EE2323" si="7081">COUNTIF(T2324,"NS")+COUNTIF(T2311:T2319,"NS")+COUNTIF(T2307:T2308,"NS")+COUNTIF(T2296:T2300,"NS")</f>
        <v>0</v>
      </c>
      <c r="EF2323" s="417">
        <f t="shared" ref="EF2323" si="7082">COUNTIF(U2324,"NS")+COUNTIF(U2311:U2319,"NS")+COUNTIF(U2307:U2308,"NS")+COUNTIF(U2296:U2300,"NS")</f>
        <v>0</v>
      </c>
      <c r="EG2323" s="417">
        <f t="shared" ref="EG2323" si="7083">COUNTIF(V2324,"NS")+COUNTIF(V2311:V2319,"NS")+COUNTIF(V2307:V2308,"NS")+COUNTIF(V2296:V2300,"NS")</f>
        <v>0</v>
      </c>
      <c r="EH2323" s="417">
        <f t="shared" ref="EH2323" si="7084">COUNTIF(W2324,"NS")+COUNTIF(W2311:W2319,"NS")+COUNTIF(W2307:W2308,"NS")+COUNTIF(W2296:W2300,"NS")</f>
        <v>0</v>
      </c>
      <c r="EI2323" s="417">
        <f t="shared" ref="EI2323" si="7085">COUNTIF(X2324,"NS")+COUNTIF(X2311:X2319,"NS")+COUNTIF(X2307:X2308,"NS")+COUNTIF(X2296:X2300,"NS")</f>
        <v>0</v>
      </c>
      <c r="EJ2323" s="417">
        <f t="shared" ref="EJ2323" si="7086">COUNTIF(Y2324,"NS")+COUNTIF(Y2311:Y2319,"NS")+COUNTIF(Y2307:Y2308,"NS")+COUNTIF(Y2296:Y2300,"NS")</f>
        <v>0</v>
      </c>
      <c r="EK2323" s="417">
        <f t="shared" ref="EK2323" si="7087">COUNTIF(Z2324,"NS")+COUNTIF(Z2311:Z2319,"NS")+COUNTIF(Z2307:Z2308,"NS")+COUNTIF(Z2296:Z2300,"NS")</f>
        <v>0</v>
      </c>
      <c r="EL2323" s="417">
        <f t="shared" ref="EL2323" si="7088">COUNTIF(AA2324,"NS")+COUNTIF(AA2311:AA2319,"NS")+COUNTIF(AA2307:AA2308,"NS")+COUNTIF(AA2296:AA2300,"NS")</f>
        <v>0</v>
      </c>
      <c r="EM2323" s="417">
        <f t="shared" ref="EM2323" si="7089">COUNTIF(AB2324,"NS")+COUNTIF(AB2311:AB2319,"NS")+COUNTIF(AB2307:AB2308,"NS")+COUNTIF(AB2296:AB2300,"NS")</f>
        <v>0</v>
      </c>
      <c r="EN2323" s="417">
        <f t="shared" ref="EN2323" si="7090">COUNTIF(AC2324,"NS")+COUNTIF(AC2311:AC2319,"NS")+COUNTIF(AC2307:AC2308,"NS")+COUNTIF(AC2296:AC2300,"NS")</f>
        <v>0</v>
      </c>
      <c r="EO2323" s="417">
        <f t="shared" ref="EO2323" si="7091">COUNTIF(AD2324,"NS")+COUNTIF(AD2311:AD2319,"NS")+COUNTIF(AD2307:AD2308,"NS")+COUNTIF(AD2296:AD2300,"NS")</f>
        <v>0</v>
      </c>
      <c r="ET2323" s="375"/>
      <c r="EU2323" s="375"/>
      <c r="EV2323" s="375"/>
      <c r="FF2323" s="400"/>
      <c r="FG2323" s="400"/>
      <c r="FH2323" s="400"/>
      <c r="FV2323" s="375"/>
      <c r="FW2323" s="375"/>
      <c r="FX2323" s="375"/>
    </row>
    <row r="2324" spans="1:180" ht="38.25" customHeight="1" thickBot="1" x14ac:dyDescent="0.3">
      <c r="A2324" s="182"/>
      <c r="B2324" s="182"/>
      <c r="C2324" s="236" t="s">
        <v>592</v>
      </c>
      <c r="D2324" s="280"/>
      <c r="E2324" s="281"/>
      <c r="F2324" s="281"/>
      <c r="G2324" s="628"/>
      <c r="H2324" s="628"/>
      <c r="I2324" s="281"/>
      <c r="J2324" s="281"/>
      <c r="K2324" s="628"/>
      <c r="L2324" s="628"/>
      <c r="M2324" s="281"/>
      <c r="N2324" s="281"/>
      <c r="O2324" s="628"/>
      <c r="P2324" s="628"/>
      <c r="Q2324" s="281"/>
      <c r="R2324" s="281"/>
      <c r="S2324" s="628"/>
      <c r="T2324" s="628"/>
      <c r="U2324" s="281"/>
      <c r="V2324" s="281"/>
      <c r="W2324" s="628"/>
      <c r="X2324" s="628"/>
      <c r="Y2324" s="281"/>
      <c r="Z2324" s="281"/>
      <c r="AA2324" s="628"/>
      <c r="AB2324" s="628"/>
      <c r="AC2324" s="281"/>
      <c r="AD2324" s="281"/>
      <c r="AE2324" s="60"/>
      <c r="AF2324" s="259"/>
      <c r="AG2324" s="375">
        <f t="shared" si="6871"/>
        <v>27</v>
      </c>
      <c r="AH2324" s="375"/>
      <c r="AI2324" s="375"/>
      <c r="AJ2324" s="388">
        <f t="shared" si="6843"/>
        <v>0</v>
      </c>
      <c r="AK2324" s="379">
        <f t="shared" si="6844"/>
        <v>0</v>
      </c>
      <c r="AL2324" s="380">
        <f t="shared" si="6845"/>
        <v>0</v>
      </c>
      <c r="AM2324" s="292">
        <f t="shared" si="6846"/>
        <v>0</v>
      </c>
      <c r="AN2324" s="388">
        <f t="shared" si="6847"/>
        <v>0</v>
      </c>
      <c r="AO2324" s="379">
        <f t="shared" si="6848"/>
        <v>0</v>
      </c>
      <c r="AP2324" s="380">
        <f t="shared" si="6849"/>
        <v>0</v>
      </c>
      <c r="AQ2324" s="292">
        <f t="shared" si="6850"/>
        <v>0</v>
      </c>
      <c r="AR2324" s="388">
        <f t="shared" si="6851"/>
        <v>0</v>
      </c>
      <c r="AS2324" s="379">
        <f t="shared" si="6852"/>
        <v>0</v>
      </c>
      <c r="AT2324" s="380">
        <f t="shared" si="6853"/>
        <v>0</v>
      </c>
      <c r="AU2324" s="292">
        <f t="shared" si="6854"/>
        <v>0</v>
      </c>
      <c r="AV2324" s="388">
        <f t="shared" si="6855"/>
        <v>0</v>
      </c>
      <c r="AW2324" s="379">
        <f t="shared" si="6856"/>
        <v>0</v>
      </c>
      <c r="AX2324" s="380">
        <f t="shared" si="6857"/>
        <v>0</v>
      </c>
      <c r="AY2324" s="292">
        <f t="shared" si="6858"/>
        <v>0</v>
      </c>
      <c r="AZ2324" s="388">
        <f t="shared" si="6859"/>
        <v>0</v>
      </c>
      <c r="BA2324" s="379">
        <f t="shared" si="6860"/>
        <v>0</v>
      </c>
      <c r="BB2324" s="380">
        <f t="shared" si="6861"/>
        <v>0</v>
      </c>
      <c r="BC2324" s="292">
        <f t="shared" si="6862"/>
        <v>0</v>
      </c>
      <c r="BD2324" s="388">
        <f t="shared" si="6863"/>
        <v>0</v>
      </c>
      <c r="BE2324" s="379">
        <f t="shared" si="6864"/>
        <v>0</v>
      </c>
      <c r="BF2324" s="380">
        <f t="shared" si="6865"/>
        <v>0</v>
      </c>
      <c r="BG2324" s="292">
        <f t="shared" si="6866"/>
        <v>0</v>
      </c>
      <c r="BH2324" s="388">
        <f t="shared" si="6867"/>
        <v>0</v>
      </c>
      <c r="BI2324" s="379">
        <f t="shared" si="6868"/>
        <v>0</v>
      </c>
      <c r="BJ2324" s="380">
        <f t="shared" si="6869"/>
        <v>0</v>
      </c>
      <c r="BK2324" s="292">
        <f t="shared" si="6870"/>
        <v>0</v>
      </c>
      <c r="CD2324" s="413"/>
      <c r="CE2324" s="443"/>
      <c r="CF2324" s="398"/>
      <c r="CG2324" s="398"/>
      <c r="CH2324" s="398"/>
      <c r="CI2324" s="398"/>
      <c r="CJ2324" s="398"/>
      <c r="CK2324" s="398"/>
      <c r="CL2324" s="398"/>
      <c r="CM2324" s="398"/>
      <c r="CN2324" s="398"/>
      <c r="CO2324" s="398"/>
      <c r="CP2324" s="398"/>
      <c r="CQ2324" s="398"/>
      <c r="CR2324" s="398"/>
      <c r="CS2324" s="398"/>
      <c r="CT2324" s="398"/>
      <c r="CU2324" s="398"/>
      <c r="CV2324" s="398"/>
      <c r="CW2324" s="398"/>
      <c r="CX2324" s="398"/>
      <c r="CY2324" s="398"/>
      <c r="CZ2324" s="398"/>
      <c r="DA2324" s="398"/>
      <c r="DB2324" s="398"/>
      <c r="DC2324" s="398"/>
      <c r="DD2324" s="398"/>
      <c r="DE2324" s="398"/>
      <c r="DF2324" s="398"/>
      <c r="DG2324" s="398"/>
      <c r="DH2324" s="414"/>
      <c r="DJ2324" s="440"/>
      <c r="DK2324" s="441"/>
      <c r="DL2324" s="415" t="s">
        <v>1914</v>
      </c>
      <c r="DM2324" s="416"/>
      <c r="DN2324" s="416"/>
      <c r="DO2324" s="417">
        <f t="shared" ref="DO2324" si="7092">SUM(D2324,D2311:D2319,D2307:D2308,D2296:D2300)</f>
        <v>0</v>
      </c>
      <c r="DP2324" s="417">
        <f t="shared" ref="DP2324" si="7093">SUM(E2324,E2311:E2319,E2307:E2308,E2296:E2300)</f>
        <v>0</v>
      </c>
      <c r="DQ2324" s="417">
        <f t="shared" ref="DQ2324" si="7094">SUM(F2324,F2311:F2319,F2307:F2308,F2296:F2300)</f>
        <v>0</v>
      </c>
      <c r="DR2324" s="417">
        <f t="shared" ref="DR2324" si="7095">SUM(G2324,G2311:G2319,G2307:G2308,G2296:G2300)</f>
        <v>0</v>
      </c>
      <c r="DS2324" s="417">
        <f t="shared" ref="DS2324" si="7096">SUM(H2324,H2311:H2319,H2307:H2308,H2296:H2300)</f>
        <v>0</v>
      </c>
      <c r="DT2324" s="417">
        <f t="shared" ref="DT2324" si="7097">SUM(I2324,I2311:I2319,I2307:I2308,I2296:I2300)</f>
        <v>0</v>
      </c>
      <c r="DU2324" s="417">
        <f t="shared" ref="DU2324" si="7098">SUM(J2324,J2311:J2319,J2307:J2308,J2296:J2300)</f>
        <v>0</v>
      </c>
      <c r="DV2324" s="417">
        <f t="shared" ref="DV2324" si="7099">SUM(K2324,K2311:K2319,K2307:K2308,K2296:K2300)</f>
        <v>0</v>
      </c>
      <c r="DW2324" s="417">
        <f t="shared" ref="DW2324" si="7100">SUM(L2324,L2311:L2319,L2307:L2308,L2296:L2300)</f>
        <v>0</v>
      </c>
      <c r="DX2324" s="417">
        <f t="shared" ref="DX2324" si="7101">SUM(M2324,M2311:M2319,M2307:M2308,M2296:M2300)</f>
        <v>0</v>
      </c>
      <c r="DY2324" s="417">
        <f t="shared" ref="DY2324" si="7102">SUM(N2324,N2311:N2319,N2307:N2308,N2296:N2300)</f>
        <v>0</v>
      </c>
      <c r="DZ2324" s="417">
        <f t="shared" ref="DZ2324" si="7103">SUM(O2324,O2311:O2319,O2307:O2308,O2296:O2300)</f>
        <v>0</v>
      </c>
      <c r="EA2324" s="417">
        <f t="shared" ref="EA2324" si="7104">SUM(P2324,P2311:P2319,P2307:P2308,P2296:P2300)</f>
        <v>0</v>
      </c>
      <c r="EB2324" s="417">
        <f t="shared" ref="EB2324" si="7105">SUM(Q2324,Q2311:Q2319,Q2307:Q2308,Q2296:Q2300)</f>
        <v>0</v>
      </c>
      <c r="EC2324" s="417">
        <f t="shared" ref="EC2324" si="7106">SUM(R2324,R2311:R2319,R2307:R2308,R2296:R2300)</f>
        <v>0</v>
      </c>
      <c r="ED2324" s="417">
        <f t="shared" ref="ED2324" si="7107">SUM(S2324,S2311:S2319,S2307:S2308,S2296:S2300)</f>
        <v>0</v>
      </c>
      <c r="EE2324" s="417">
        <f t="shared" ref="EE2324" si="7108">SUM(T2324,T2311:T2319,T2307:T2308,T2296:T2300)</f>
        <v>0</v>
      </c>
      <c r="EF2324" s="417">
        <f t="shared" ref="EF2324" si="7109">SUM(U2324,U2311:U2319,U2307:U2308,U2296:U2300)</f>
        <v>0</v>
      </c>
      <c r="EG2324" s="417">
        <f t="shared" ref="EG2324" si="7110">SUM(V2324,V2311:V2319,V2307:V2308,V2296:V2300)</f>
        <v>0</v>
      </c>
      <c r="EH2324" s="417">
        <f t="shared" ref="EH2324" si="7111">SUM(W2324,W2311:W2319,W2307:W2308,W2296:W2300)</f>
        <v>0</v>
      </c>
      <c r="EI2324" s="417">
        <f t="shared" ref="EI2324" si="7112">SUM(X2324,X2311:X2319,X2307:X2308,X2296:X2300)</f>
        <v>0</v>
      </c>
      <c r="EJ2324" s="417">
        <f t="shared" ref="EJ2324" si="7113">SUM(Y2324,Y2311:Y2319,Y2307:Y2308,Y2296:Y2300)</f>
        <v>0</v>
      </c>
      <c r="EK2324" s="417">
        <f t="shared" ref="EK2324" si="7114">SUM(Z2324,Z2311:Z2319,Z2307:Z2308,Z2296:Z2300)</f>
        <v>0</v>
      </c>
      <c r="EL2324" s="417">
        <f t="shared" ref="EL2324" si="7115">SUM(AA2324,AA2311:AA2319,AA2307:AA2308,AA2296:AA2300)</f>
        <v>0</v>
      </c>
      <c r="EM2324" s="417">
        <f t="shared" ref="EM2324" si="7116">SUM(AB2324,AB2311:AB2319,AB2307:AB2308,AB2296:AB2300)</f>
        <v>0</v>
      </c>
      <c r="EN2324" s="417">
        <f t="shared" ref="EN2324" si="7117">SUM(AC2324,AC2311:AC2319,AC2307:AC2308,AC2296:AC2300)</f>
        <v>0</v>
      </c>
      <c r="EO2324" s="417">
        <f t="shared" ref="EO2324" si="7118">SUM(AD2324,AD2311:AD2319,AD2307:AD2308,AD2296:AD2300)</f>
        <v>0</v>
      </c>
      <c r="ET2324" s="375"/>
      <c r="EU2324" s="375"/>
      <c r="EV2324" s="375"/>
      <c r="FF2324" s="400"/>
      <c r="FG2324" s="400"/>
      <c r="FH2324" s="400"/>
      <c r="FV2324" s="375"/>
      <c r="FW2324" s="375"/>
      <c r="FX2324" s="375"/>
    </row>
    <row r="2325" spans="1:180" ht="38.25" customHeight="1" thickBot="1" x14ac:dyDescent="0.3">
      <c r="A2325" s="182"/>
      <c r="B2325" s="182"/>
      <c r="C2325" s="236" t="s">
        <v>594</v>
      </c>
      <c r="D2325" s="280"/>
      <c r="E2325" s="281"/>
      <c r="F2325" s="281"/>
      <c r="G2325" s="628"/>
      <c r="H2325" s="628"/>
      <c r="I2325" s="281"/>
      <c r="J2325" s="281"/>
      <c r="K2325" s="628"/>
      <c r="L2325" s="628"/>
      <c r="M2325" s="281"/>
      <c r="N2325" s="281"/>
      <c r="O2325" s="628"/>
      <c r="P2325" s="628"/>
      <c r="Q2325" s="281"/>
      <c r="R2325" s="281"/>
      <c r="S2325" s="628"/>
      <c r="T2325" s="628"/>
      <c r="U2325" s="281"/>
      <c r="V2325" s="281"/>
      <c r="W2325" s="628"/>
      <c r="X2325" s="628"/>
      <c r="Y2325" s="281"/>
      <c r="Z2325" s="281"/>
      <c r="AA2325" s="628"/>
      <c r="AB2325" s="628"/>
      <c r="AC2325" s="281"/>
      <c r="AD2325" s="281"/>
      <c r="AE2325" s="60"/>
      <c r="AF2325" s="259"/>
      <c r="AG2325" s="375">
        <f t="shared" si="6871"/>
        <v>27</v>
      </c>
      <c r="AH2325" s="375"/>
      <c r="AI2325" s="375"/>
      <c r="AJ2325" s="388">
        <f t="shared" si="6843"/>
        <v>0</v>
      </c>
      <c r="AK2325" s="379">
        <f t="shared" si="6844"/>
        <v>0</v>
      </c>
      <c r="AL2325" s="380">
        <f t="shared" si="6845"/>
        <v>0</v>
      </c>
      <c r="AM2325" s="292">
        <f t="shared" si="6846"/>
        <v>0</v>
      </c>
      <c r="AN2325" s="388">
        <f t="shared" si="6847"/>
        <v>0</v>
      </c>
      <c r="AO2325" s="379">
        <f t="shared" si="6848"/>
        <v>0</v>
      </c>
      <c r="AP2325" s="380">
        <f t="shared" si="6849"/>
        <v>0</v>
      </c>
      <c r="AQ2325" s="292">
        <f t="shared" si="6850"/>
        <v>0</v>
      </c>
      <c r="AR2325" s="388">
        <f t="shared" si="6851"/>
        <v>0</v>
      </c>
      <c r="AS2325" s="379">
        <f t="shared" si="6852"/>
        <v>0</v>
      </c>
      <c r="AT2325" s="380">
        <f t="shared" si="6853"/>
        <v>0</v>
      </c>
      <c r="AU2325" s="292">
        <f t="shared" si="6854"/>
        <v>0</v>
      </c>
      <c r="AV2325" s="388">
        <f t="shared" si="6855"/>
        <v>0</v>
      </c>
      <c r="AW2325" s="379">
        <f t="shared" si="6856"/>
        <v>0</v>
      </c>
      <c r="AX2325" s="380">
        <f t="shared" si="6857"/>
        <v>0</v>
      </c>
      <c r="AY2325" s="292">
        <f t="shared" si="6858"/>
        <v>0</v>
      </c>
      <c r="AZ2325" s="388">
        <f t="shared" si="6859"/>
        <v>0</v>
      </c>
      <c r="BA2325" s="379">
        <f t="shared" si="6860"/>
        <v>0</v>
      </c>
      <c r="BB2325" s="380">
        <f t="shared" si="6861"/>
        <v>0</v>
      </c>
      <c r="BC2325" s="292">
        <f t="shared" si="6862"/>
        <v>0</v>
      </c>
      <c r="BD2325" s="388">
        <f t="shared" si="6863"/>
        <v>0</v>
      </c>
      <c r="BE2325" s="379">
        <f t="shared" si="6864"/>
        <v>0</v>
      </c>
      <c r="BF2325" s="380">
        <f t="shared" si="6865"/>
        <v>0</v>
      </c>
      <c r="BG2325" s="292">
        <f t="shared" si="6866"/>
        <v>0</v>
      </c>
      <c r="BH2325" s="388">
        <f t="shared" si="6867"/>
        <v>0</v>
      </c>
      <c r="BI2325" s="379">
        <f t="shared" si="6868"/>
        <v>0</v>
      </c>
      <c r="BJ2325" s="380">
        <f t="shared" si="6869"/>
        <v>0</v>
      </c>
      <c r="BK2325" s="292">
        <f t="shared" si="6870"/>
        <v>0</v>
      </c>
      <c r="CD2325" s="442"/>
      <c r="CF2325" s="443"/>
      <c r="CG2325" s="443"/>
      <c r="CH2325" s="443"/>
      <c r="CI2325" s="443"/>
      <c r="CJ2325" s="443"/>
      <c r="CK2325" s="443"/>
      <c r="CL2325" s="443"/>
      <c r="CM2325" s="443"/>
      <c r="CN2325" s="443"/>
      <c r="CO2325" s="443"/>
      <c r="CP2325" s="443"/>
      <c r="CQ2325" s="443"/>
      <c r="CR2325" s="443"/>
      <c r="CS2325" s="443"/>
      <c r="CT2325" s="443"/>
      <c r="CU2325" s="443"/>
      <c r="CV2325" s="443"/>
      <c r="CW2325" s="443"/>
      <c r="CX2325" s="443"/>
      <c r="CY2325" s="443"/>
      <c r="CZ2325" s="443"/>
      <c r="DA2325" s="443"/>
      <c r="DB2325" s="443"/>
      <c r="DC2325" s="443"/>
      <c r="DD2325" s="443"/>
      <c r="DE2325" s="443"/>
      <c r="DF2325" s="443"/>
      <c r="DG2325" s="443"/>
      <c r="DH2325" s="444"/>
      <c r="DJ2325" s="445"/>
      <c r="DK2325" s="446"/>
      <c r="DL2325" s="447" t="s">
        <v>1919</v>
      </c>
      <c r="DM2325" s="313"/>
      <c r="DN2325" s="313"/>
      <c r="DO2325" s="312">
        <f t="shared" ref="DO2325:EN2325" si="7119">IF(OR(AND(DO2322="NS",DO2323=4),AND(DO2322="NA")),0,IF(OR(AND(IF(DO2322="NS",1,DO2322)&gt;DO2324*0.25,DO2323=0),AND(DO2322&gt;0,OR(DO2323=4,DO2324=0)),AND(DO2322&gt;0,DO2323=0,DO2324=0),AND(DO2322="NS",DO2323=0,DO2324=0)),1,0))</f>
        <v>0</v>
      </c>
      <c r="DP2325" s="312">
        <f t="shared" si="7119"/>
        <v>0</v>
      </c>
      <c r="DQ2325" s="312">
        <f t="shared" si="7119"/>
        <v>0</v>
      </c>
      <c r="DR2325" s="312">
        <f t="shared" si="7119"/>
        <v>0</v>
      </c>
      <c r="DS2325" s="312">
        <f t="shared" si="7119"/>
        <v>0</v>
      </c>
      <c r="DT2325" s="312">
        <f t="shared" si="7119"/>
        <v>0</v>
      </c>
      <c r="DU2325" s="312">
        <f t="shared" si="7119"/>
        <v>0</v>
      </c>
      <c r="DV2325" s="312">
        <f t="shared" si="7119"/>
        <v>0</v>
      </c>
      <c r="DW2325" s="312">
        <f t="shared" si="7119"/>
        <v>0</v>
      </c>
      <c r="DX2325" s="312">
        <f t="shared" si="7119"/>
        <v>0</v>
      </c>
      <c r="DY2325" s="312">
        <f t="shared" si="7119"/>
        <v>0</v>
      </c>
      <c r="DZ2325" s="312">
        <f t="shared" si="7119"/>
        <v>0</v>
      </c>
      <c r="EA2325" s="312">
        <f t="shared" si="7119"/>
        <v>0</v>
      </c>
      <c r="EB2325" s="312">
        <f t="shared" si="7119"/>
        <v>0</v>
      </c>
      <c r="EC2325" s="312">
        <f t="shared" si="7119"/>
        <v>0</v>
      </c>
      <c r="ED2325" s="312">
        <f t="shared" si="7119"/>
        <v>0</v>
      </c>
      <c r="EE2325" s="312">
        <f t="shared" si="7119"/>
        <v>0</v>
      </c>
      <c r="EF2325" s="312">
        <f t="shared" si="7119"/>
        <v>0</v>
      </c>
      <c r="EG2325" s="312">
        <f t="shared" si="7119"/>
        <v>0</v>
      </c>
      <c r="EH2325" s="312">
        <f t="shared" si="7119"/>
        <v>0</v>
      </c>
      <c r="EI2325" s="312">
        <f t="shared" si="7119"/>
        <v>0</v>
      </c>
      <c r="EJ2325" s="312">
        <f t="shared" si="7119"/>
        <v>0</v>
      </c>
      <c r="EK2325" s="312">
        <f t="shared" si="7119"/>
        <v>0</v>
      </c>
      <c r="EL2325" s="312">
        <f t="shared" si="7119"/>
        <v>0</v>
      </c>
      <c r="EM2325" s="312">
        <f t="shared" si="7119"/>
        <v>0</v>
      </c>
      <c r="EN2325" s="312">
        <f t="shared" si="7119"/>
        <v>0</v>
      </c>
      <c r="EO2325" s="312">
        <f t="shared" ref="EO2325" si="7120">IF(OR(AND(EO2322="NS",EO2323=4),AND(EO2322="NA")),0,IF(OR(AND(IF(EO2322="NS",1,EO2322)&gt;EO2324*0.25,EO2323=0),AND(EO2322&gt;0,OR(EO2323=4,EO2324=0)),AND(EO2322&gt;0,EO2323=0,EO2324=0),AND(EO2322="NS",EO2323=0,EO2324=0)),1,0))</f>
        <v>0</v>
      </c>
      <c r="EP2325" s="377">
        <f>SUM(DO2325:EO2325)</f>
        <v>0</v>
      </c>
      <c r="ET2325" s="375"/>
      <c r="EU2325" s="375"/>
      <c r="EV2325" s="375"/>
      <c r="FF2325" s="400"/>
      <c r="FG2325" s="400"/>
      <c r="FH2325" s="400"/>
      <c r="FV2325" s="375"/>
      <c r="FW2325" s="375"/>
      <c r="FX2325" s="375"/>
    </row>
    <row r="2326" spans="1:180" ht="15" customHeight="1" thickBot="1" x14ac:dyDescent="0.3">
      <c r="A2326" s="60"/>
      <c r="B2326" s="60"/>
      <c r="C2326" s="173"/>
      <c r="D2326" s="326">
        <f t="shared" ref="D2326" si="7121">IF(AND(SUM(COUNTIF(D2177:D2187,"NS"),COUNTIF(D2193:D2197,"NS"),COUNTIF(D2202:D2205,"NS"),COUNTIF(D2223,"NS"),COUNTIF(D2228:D2230,"NS"),COUNTIF(D2233:D2239,"NS"),COUNTIF(D2246,"NS"),COUNTIF(D2251:D2255,"NS"),COUNTIF(D2261,"NS"),COUNTIF(D2269:D2272,"NS"),COUNTIF(D2278:D2281,"NS"),COUNTIF(D2290,"NS"),COUNTIF(D2293:D2300,"NS"),COUNTIF(D2307:D2308,"NS"),COUNTIF(D2311:D2319,"NS"),COUNTIF(D2324:D2325,"NS"))&gt;0,SUM(D2177:D2187,D2193:D2197,D2202:D2205,D2223,D2228:D2230,D2233:D2239,D2246,D2251:D2255,D2261,D2269:D2272,D2278:D2281,D2290,D2293:D2300,D2307:D2308,D2311:D2319,D2324:D2325)=0),"NS",SUM(D2177:D2187,D2193:D2197,D2202:D2205,D2223,D2228:D2230,D2233:D2239,D2246,D2251:D2255,D2261,D2269:D2272,D2278:D2281,D2290,D2293:D2300,D2307:D2308,D2311:D2319,D2324:D2325))</f>
        <v>0</v>
      </c>
      <c r="E2326" s="326">
        <f t="shared" ref="E2326" si="7122">IF(AND(SUM(COUNTIF(E2177:E2187,"NS"),COUNTIF(E2193:E2197,"NS"),COUNTIF(E2202:E2205,"NS"),COUNTIF(E2223,"NS"),COUNTIF(E2228:E2230,"NS"),COUNTIF(E2233:E2239,"NS"),COUNTIF(E2246,"NS"),COUNTIF(E2251:E2255,"NS"),COUNTIF(E2261,"NS"),COUNTIF(E2269:E2272,"NS"),COUNTIF(E2278:E2281,"NS"),COUNTIF(E2290,"NS"),COUNTIF(E2293:E2300,"NS"),COUNTIF(E2307:E2308,"NS"),COUNTIF(E2311:E2319,"NS"),COUNTIF(E2324:E2325,"NS"))&gt;0,SUM(E2177:E2187,E2193:E2197,E2202:E2205,E2223,E2228:E2230,E2233:E2239,E2246,E2251:E2255,E2261,E2269:E2272,E2278:E2281,E2290,E2293:E2300,E2307:E2308,E2311:E2319,E2324:E2325)=0),"NS",SUM(E2177:E2187,E2193:E2197,E2202:E2205,E2223,E2228:E2230,E2233:E2239,E2246,E2251:E2255,E2261,E2269:E2272,E2278:E2281,E2290,E2293:E2300,E2307:E2308,E2311:E2319,E2324:E2325))</f>
        <v>0</v>
      </c>
      <c r="F2326" s="326">
        <f t="shared" ref="F2326" si="7123">IF(AND(SUM(COUNTIF(F2177:F2187,"NS"),COUNTIF(F2193:F2197,"NS"),COUNTIF(F2202:F2205,"NS"),COUNTIF(F2223,"NS"),COUNTIF(F2228:F2230,"NS"),COUNTIF(F2233:F2239,"NS"),COUNTIF(F2246,"NS"),COUNTIF(F2251:F2255,"NS"),COUNTIF(F2261,"NS"),COUNTIF(F2269:F2272,"NS"),COUNTIF(F2278:F2281,"NS"),COUNTIF(F2290,"NS"),COUNTIF(F2293:F2300,"NS"),COUNTIF(F2307:F2308,"NS"),COUNTIF(F2311:F2319,"NS"),COUNTIF(F2324:F2325,"NS"))&gt;0,SUM(F2177:F2187,F2193:F2197,F2202:F2205,F2223,F2228:F2230,F2233:F2239,F2246,F2251:F2255,F2261,F2269:F2272,F2278:F2281,F2290,F2293:F2300,F2307:F2308,F2311:F2319,F2324:F2325)=0),"NS",SUM(F2177:F2187,F2193:F2197,F2202:F2205,F2223,F2228:F2230,F2233:F2239,F2246,F2251:F2255,F2261,F2269:F2272,F2278:F2281,F2290,F2293:F2300,F2307:F2308,F2311:F2319,F2324:F2325))</f>
        <v>0</v>
      </c>
      <c r="G2326" s="866">
        <f t="shared" ref="G2326" si="7124">IF(AND(SUM(COUNTIF(G2177:G2187,"NS"),COUNTIF(G2193:G2197,"NS"),COUNTIF(G2202:G2205,"NS"),COUNTIF(G2223,"NS"),COUNTIF(G2228:G2230,"NS"),COUNTIF(G2233:G2239,"NS"),COUNTIF(G2246,"NS"),COUNTIF(G2251:G2255,"NS"),COUNTIF(G2261,"NS"),COUNTIF(G2269:G2272,"NS"),COUNTIF(G2278:G2281,"NS"),COUNTIF(G2290,"NS"),COUNTIF(G2293:G2300,"NS"),COUNTIF(G2307:G2308,"NS"),COUNTIF(G2311:G2319,"NS"),COUNTIF(G2324:G2325,"NS"))&gt;0,SUM(G2177:G2187,G2193:G2197,G2202:G2205,G2223,G2228:G2230,G2233:G2239,G2246,G2251:G2255,G2261,G2269:G2272,G2278:G2281,G2290,G2293:G2300,G2307:G2308,G2311:G2319,G2324:G2325)=0),"NS",SUM(G2177:G2187,G2193:G2197,G2202:G2205,G2223,G2228:G2230,G2233:G2239,G2246,G2251:G2255,G2261,G2269:G2272,G2278:G2281,G2290,G2293:G2300,G2307:G2308,G2311:G2319,G2324:G2325))</f>
        <v>0</v>
      </c>
      <c r="H2326" s="867"/>
      <c r="I2326" s="326">
        <f t="shared" ref="I2326" si="7125">IF(AND(SUM(COUNTIF(I2177:I2187,"NS"),COUNTIF(I2193:I2197,"NS"),COUNTIF(I2202:I2205,"NS"),COUNTIF(I2223,"NS"),COUNTIF(I2228:I2230,"NS"),COUNTIF(I2233:I2239,"NS"),COUNTIF(I2246,"NS"),COUNTIF(I2251:I2255,"NS"),COUNTIF(I2261,"NS"),COUNTIF(I2269:I2272,"NS"),COUNTIF(I2278:I2281,"NS"),COUNTIF(I2290,"NS"),COUNTIF(I2293:I2300,"NS"),COUNTIF(I2307:I2308,"NS"),COUNTIF(I2311:I2319,"NS"),COUNTIF(I2324:I2325,"NS"))&gt;0,SUM(I2177:I2187,I2193:I2197,I2202:I2205,I2223,I2228:I2230,I2233:I2239,I2246,I2251:I2255,I2261,I2269:I2272,I2278:I2281,I2290,I2293:I2300,I2307:I2308,I2311:I2319,I2324:I2325)=0),"NS",SUM(I2177:I2187,I2193:I2197,I2202:I2205,I2223,I2228:I2230,I2233:I2239,I2246,I2251:I2255,I2261,I2269:I2272,I2278:I2281,I2290,I2293:I2300,I2307:I2308,I2311:I2319,I2324:I2325))</f>
        <v>0</v>
      </c>
      <c r="J2326" s="326">
        <f t="shared" ref="J2326" si="7126">IF(AND(SUM(COUNTIF(J2177:J2187,"NS"),COUNTIF(J2193:J2197,"NS"),COUNTIF(J2202:J2205,"NS"),COUNTIF(J2223,"NS"),COUNTIF(J2228:J2230,"NS"),COUNTIF(J2233:J2239,"NS"),COUNTIF(J2246,"NS"),COUNTIF(J2251:J2255,"NS"),COUNTIF(J2261,"NS"),COUNTIF(J2269:J2272,"NS"),COUNTIF(J2278:J2281,"NS"),COUNTIF(J2290,"NS"),COUNTIF(J2293:J2300,"NS"),COUNTIF(J2307:J2308,"NS"),COUNTIF(J2311:J2319,"NS"),COUNTIF(J2324:J2325,"NS"))&gt;0,SUM(J2177:J2187,J2193:J2197,J2202:J2205,J2223,J2228:J2230,J2233:J2239,J2246,J2251:J2255,J2261,J2269:J2272,J2278:J2281,J2290,J2293:J2300,J2307:J2308,J2311:J2319,J2324:J2325)=0),"NS",SUM(J2177:J2187,J2193:J2197,J2202:J2205,J2223,J2228:J2230,J2233:J2239,J2246,J2251:J2255,J2261,J2269:J2272,J2278:J2281,J2290,J2293:J2300,J2307:J2308,J2311:J2319,J2324:J2325))</f>
        <v>0</v>
      </c>
      <c r="K2326" s="866">
        <f t="shared" ref="K2326" si="7127">IF(AND(SUM(COUNTIF(K2177:K2187,"NS"),COUNTIF(K2193:K2197,"NS"),COUNTIF(K2202:K2205,"NS"),COUNTIF(K2223,"NS"),COUNTIF(K2228:K2230,"NS"),COUNTIF(K2233:K2239,"NS"),COUNTIF(K2246,"NS"),COUNTIF(K2251:K2255,"NS"),COUNTIF(K2261,"NS"),COUNTIF(K2269:K2272,"NS"),COUNTIF(K2278:K2281,"NS"),COUNTIF(K2290,"NS"),COUNTIF(K2293:K2300,"NS"),COUNTIF(K2307:K2308,"NS"),COUNTIF(K2311:K2319,"NS"),COUNTIF(K2324:K2325,"NS"))&gt;0,SUM(K2177:K2187,K2193:K2197,K2202:K2205,K2223,K2228:K2230,K2233:K2239,K2246,K2251:K2255,K2261,K2269:K2272,K2278:K2281,K2290,K2293:K2300,K2307:K2308,K2311:K2319,K2324:K2325)=0),"NS",SUM(K2177:K2187,K2193:K2197,K2202:K2205,K2223,K2228:K2230,K2233:K2239,K2246,K2251:K2255,K2261,K2269:K2272,K2278:K2281,K2290,K2293:K2300,K2307:K2308,K2311:K2319,K2324:K2325))</f>
        <v>0</v>
      </c>
      <c r="L2326" s="867"/>
      <c r="M2326" s="326">
        <f t="shared" ref="M2326" si="7128">IF(AND(SUM(COUNTIF(M2177:M2187,"NS"),COUNTIF(M2193:M2197,"NS"),COUNTIF(M2202:M2205,"NS"),COUNTIF(M2223,"NS"),COUNTIF(M2228:M2230,"NS"),COUNTIF(M2233:M2239,"NS"),COUNTIF(M2246,"NS"),COUNTIF(M2251:M2255,"NS"),COUNTIF(M2261,"NS"),COUNTIF(M2269:M2272,"NS"),COUNTIF(M2278:M2281,"NS"),COUNTIF(M2290,"NS"),COUNTIF(M2293:M2300,"NS"),COUNTIF(M2307:M2308,"NS"),COUNTIF(M2311:M2319,"NS"),COUNTIF(M2324:M2325,"NS"))&gt;0,SUM(M2177:M2187,M2193:M2197,M2202:M2205,M2223,M2228:M2230,M2233:M2239,M2246,M2251:M2255,M2261,M2269:M2272,M2278:M2281,M2290,M2293:M2300,M2307:M2308,M2311:M2319,M2324:M2325)=0),"NS",SUM(M2177:M2187,M2193:M2197,M2202:M2205,M2223,M2228:M2230,M2233:M2239,M2246,M2251:M2255,M2261,M2269:M2272,M2278:M2281,M2290,M2293:M2300,M2307:M2308,M2311:M2319,M2324:M2325))</f>
        <v>0</v>
      </c>
      <c r="N2326" s="326">
        <f t="shared" ref="N2326" si="7129">IF(AND(SUM(COUNTIF(N2177:N2187,"NS"),COUNTIF(N2193:N2197,"NS"),COUNTIF(N2202:N2205,"NS"),COUNTIF(N2223,"NS"),COUNTIF(N2228:N2230,"NS"),COUNTIF(N2233:N2239,"NS"),COUNTIF(N2246,"NS"),COUNTIF(N2251:N2255,"NS"),COUNTIF(N2261,"NS"),COUNTIF(N2269:N2272,"NS"),COUNTIF(N2278:N2281,"NS"),COUNTIF(N2290,"NS"),COUNTIF(N2293:N2300,"NS"),COUNTIF(N2307:N2308,"NS"),COUNTIF(N2311:N2319,"NS"),COUNTIF(N2324:N2325,"NS"))&gt;0,SUM(N2177:N2187,N2193:N2197,N2202:N2205,N2223,N2228:N2230,N2233:N2239,N2246,N2251:N2255,N2261,N2269:N2272,N2278:N2281,N2290,N2293:N2300,N2307:N2308,N2311:N2319,N2324:N2325)=0),"NS",SUM(N2177:N2187,N2193:N2197,N2202:N2205,N2223,N2228:N2230,N2233:N2239,N2246,N2251:N2255,N2261,N2269:N2272,N2278:N2281,N2290,N2293:N2300,N2307:N2308,N2311:N2319,N2324:N2325))</f>
        <v>0</v>
      </c>
      <c r="O2326" s="866">
        <f t="shared" ref="O2326" si="7130">IF(AND(SUM(COUNTIF(O2177:O2187,"NS"),COUNTIF(O2193:O2197,"NS"),COUNTIF(O2202:O2205,"NS"),COUNTIF(O2223,"NS"),COUNTIF(O2228:O2230,"NS"),COUNTIF(O2233:O2239,"NS"),COUNTIF(O2246,"NS"),COUNTIF(O2251:O2255,"NS"),COUNTIF(O2261,"NS"),COUNTIF(O2269:O2272,"NS"),COUNTIF(O2278:O2281,"NS"),COUNTIF(O2290,"NS"),COUNTIF(O2293:O2300,"NS"),COUNTIF(O2307:O2308,"NS"),COUNTIF(O2311:O2319,"NS"),COUNTIF(O2324:O2325,"NS"))&gt;0,SUM(O2177:O2187,O2193:O2197,O2202:O2205,O2223,O2228:O2230,O2233:O2239,O2246,O2251:O2255,O2261,O2269:O2272,O2278:O2281,O2290,O2293:O2300,O2307:O2308,O2311:O2319,O2324:O2325)=0),"NS",SUM(O2177:O2187,O2193:O2197,O2202:O2205,O2223,O2228:O2230,O2233:O2239,O2246,O2251:O2255,O2261,O2269:O2272,O2278:O2281,O2290,O2293:O2300,O2307:O2308,O2311:O2319,O2324:O2325))</f>
        <v>0</v>
      </c>
      <c r="P2326" s="867"/>
      <c r="Q2326" s="326">
        <f t="shared" ref="Q2326" si="7131">IF(AND(SUM(COUNTIF(Q2177:Q2187,"NS"),COUNTIF(Q2193:Q2197,"NS"),COUNTIF(Q2202:Q2205,"NS"),COUNTIF(Q2223,"NS"),COUNTIF(Q2228:Q2230,"NS"),COUNTIF(Q2233:Q2239,"NS"),COUNTIF(Q2246,"NS"),COUNTIF(Q2251:Q2255,"NS"),COUNTIF(Q2261,"NS"),COUNTIF(Q2269:Q2272,"NS"),COUNTIF(Q2278:Q2281,"NS"),COUNTIF(Q2290,"NS"),COUNTIF(Q2293:Q2300,"NS"),COUNTIF(Q2307:Q2308,"NS"),COUNTIF(Q2311:Q2319,"NS"),COUNTIF(Q2324:Q2325,"NS"))&gt;0,SUM(Q2177:Q2187,Q2193:Q2197,Q2202:Q2205,Q2223,Q2228:Q2230,Q2233:Q2239,Q2246,Q2251:Q2255,Q2261,Q2269:Q2272,Q2278:Q2281,Q2290,Q2293:Q2300,Q2307:Q2308,Q2311:Q2319,Q2324:Q2325)=0),"NS",SUM(Q2177:Q2187,Q2193:Q2197,Q2202:Q2205,Q2223,Q2228:Q2230,Q2233:Q2239,Q2246,Q2251:Q2255,Q2261,Q2269:Q2272,Q2278:Q2281,Q2290,Q2293:Q2300,Q2307:Q2308,Q2311:Q2319,Q2324:Q2325))</f>
        <v>0</v>
      </c>
      <c r="R2326" s="326">
        <f t="shared" ref="R2326" si="7132">IF(AND(SUM(COUNTIF(R2177:R2187,"NS"),COUNTIF(R2193:R2197,"NS"),COUNTIF(R2202:R2205,"NS"),COUNTIF(R2223,"NS"),COUNTIF(R2228:R2230,"NS"),COUNTIF(R2233:R2239,"NS"),COUNTIF(R2246,"NS"),COUNTIF(R2251:R2255,"NS"),COUNTIF(R2261,"NS"),COUNTIF(R2269:R2272,"NS"),COUNTIF(R2278:R2281,"NS"),COUNTIF(R2290,"NS"),COUNTIF(R2293:R2300,"NS"),COUNTIF(R2307:R2308,"NS"),COUNTIF(R2311:R2319,"NS"),COUNTIF(R2324:R2325,"NS"))&gt;0,SUM(R2177:R2187,R2193:R2197,R2202:R2205,R2223,R2228:R2230,R2233:R2239,R2246,R2251:R2255,R2261,R2269:R2272,R2278:R2281,R2290,R2293:R2300,R2307:R2308,R2311:R2319,R2324:R2325)=0),"NS",SUM(R2177:R2187,R2193:R2197,R2202:R2205,R2223,R2228:R2230,R2233:R2239,R2246,R2251:R2255,R2261,R2269:R2272,R2278:R2281,R2290,R2293:R2300,R2307:R2308,R2311:R2319,R2324:R2325))</f>
        <v>0</v>
      </c>
      <c r="S2326" s="866">
        <f t="shared" ref="S2326" si="7133">IF(AND(SUM(COUNTIF(S2177:S2187,"NS"),COUNTIF(S2193:S2197,"NS"),COUNTIF(S2202:S2205,"NS"),COUNTIF(S2223,"NS"),COUNTIF(S2228:S2230,"NS"),COUNTIF(S2233:S2239,"NS"),COUNTIF(S2246,"NS"),COUNTIF(S2251:S2255,"NS"),COUNTIF(S2261,"NS"),COUNTIF(S2269:S2272,"NS"),COUNTIF(S2278:S2281,"NS"),COUNTIF(S2290,"NS"),COUNTIF(S2293:S2300,"NS"),COUNTIF(S2307:S2308,"NS"),COUNTIF(S2311:S2319,"NS"),COUNTIF(S2324:S2325,"NS"))&gt;0,SUM(S2177:S2187,S2193:S2197,S2202:S2205,S2223,S2228:S2230,S2233:S2239,S2246,S2251:S2255,S2261,S2269:S2272,S2278:S2281,S2290,S2293:S2300,S2307:S2308,S2311:S2319,S2324:S2325)=0),"NS",SUM(S2177:S2187,S2193:S2197,S2202:S2205,S2223,S2228:S2230,S2233:S2239,S2246,S2251:S2255,S2261,S2269:S2272,S2278:S2281,S2290,S2293:S2300,S2307:S2308,S2311:S2319,S2324:S2325))</f>
        <v>0</v>
      </c>
      <c r="T2326" s="867"/>
      <c r="U2326" s="326">
        <f t="shared" ref="U2326" si="7134">IF(AND(SUM(COUNTIF(U2177:U2187,"NS"),COUNTIF(U2193:U2197,"NS"),COUNTIF(U2202:U2205,"NS"),COUNTIF(U2223,"NS"),COUNTIF(U2228:U2230,"NS"),COUNTIF(U2233:U2239,"NS"),COUNTIF(U2246,"NS"),COUNTIF(U2251:U2255,"NS"),COUNTIF(U2261,"NS"),COUNTIF(U2269:U2272,"NS"),COUNTIF(U2278:U2281,"NS"),COUNTIF(U2290,"NS"),COUNTIF(U2293:U2300,"NS"),COUNTIF(U2307:U2308,"NS"),COUNTIF(U2311:U2319,"NS"),COUNTIF(U2324:U2325,"NS"))&gt;0,SUM(U2177:U2187,U2193:U2197,U2202:U2205,U2223,U2228:U2230,U2233:U2239,U2246,U2251:U2255,U2261,U2269:U2272,U2278:U2281,U2290,U2293:U2300,U2307:U2308,U2311:U2319,U2324:U2325)=0),"NS",SUM(U2177:U2187,U2193:U2197,U2202:U2205,U2223,U2228:U2230,U2233:U2239,U2246,U2251:U2255,U2261,U2269:U2272,U2278:U2281,U2290,U2293:U2300,U2307:U2308,U2311:U2319,U2324:U2325))</f>
        <v>0</v>
      </c>
      <c r="V2326" s="326">
        <f t="shared" ref="V2326" si="7135">IF(AND(SUM(COUNTIF(V2177:V2187,"NS"),COUNTIF(V2193:V2197,"NS"),COUNTIF(V2202:V2205,"NS"),COUNTIF(V2223,"NS"),COUNTIF(V2228:V2230,"NS"),COUNTIF(V2233:V2239,"NS"),COUNTIF(V2246,"NS"),COUNTIF(V2251:V2255,"NS"),COUNTIF(V2261,"NS"),COUNTIF(V2269:V2272,"NS"),COUNTIF(V2278:V2281,"NS"),COUNTIF(V2290,"NS"),COUNTIF(V2293:V2300,"NS"),COUNTIF(V2307:V2308,"NS"),COUNTIF(V2311:V2319,"NS"),COUNTIF(V2324:V2325,"NS"))&gt;0,SUM(V2177:V2187,V2193:V2197,V2202:V2205,V2223,V2228:V2230,V2233:V2239,V2246,V2251:V2255,V2261,V2269:V2272,V2278:V2281,V2290,V2293:V2300,V2307:V2308,V2311:V2319,V2324:V2325)=0),"NS",SUM(V2177:V2187,V2193:V2197,V2202:V2205,V2223,V2228:V2230,V2233:V2239,V2246,V2251:V2255,V2261,V2269:V2272,V2278:V2281,V2290,V2293:V2300,V2307:V2308,V2311:V2319,V2324:V2325))</f>
        <v>0</v>
      </c>
      <c r="W2326" s="866">
        <f t="shared" ref="W2326" si="7136">IF(AND(SUM(COUNTIF(W2177:W2187,"NS"),COUNTIF(W2193:W2197,"NS"),COUNTIF(W2202:W2205,"NS"),COUNTIF(W2223,"NS"),COUNTIF(W2228:W2230,"NS"),COUNTIF(W2233:W2239,"NS"),COUNTIF(W2246,"NS"),COUNTIF(W2251:W2255,"NS"),COUNTIF(W2261,"NS"),COUNTIF(W2269:W2272,"NS"),COUNTIF(W2278:W2281,"NS"),COUNTIF(W2290,"NS"),COUNTIF(W2293:W2300,"NS"),COUNTIF(W2307:W2308,"NS"),COUNTIF(W2311:W2319,"NS"),COUNTIF(W2324:W2325,"NS"))&gt;0,SUM(W2177:W2187,W2193:W2197,W2202:W2205,W2223,W2228:W2230,W2233:W2239,W2246,W2251:W2255,W2261,W2269:W2272,W2278:W2281,W2290,W2293:W2300,W2307:W2308,W2311:W2319,W2324:W2325)=0),"NS",SUM(W2177:W2187,W2193:W2197,W2202:W2205,W2223,W2228:W2230,W2233:W2239,W2246,W2251:W2255,W2261,W2269:W2272,W2278:W2281,W2290,W2293:W2300,W2307:W2308,W2311:W2319,W2324:W2325))</f>
        <v>0</v>
      </c>
      <c r="X2326" s="867"/>
      <c r="Y2326" s="326">
        <f t="shared" ref="Y2326" si="7137">IF(AND(SUM(COUNTIF(Y2177:Y2187,"NS"),COUNTIF(Y2193:Y2197,"NS"),COUNTIF(Y2202:Y2205,"NS"),COUNTIF(Y2223,"NS"),COUNTIF(Y2228:Y2230,"NS"),COUNTIF(Y2233:Y2239,"NS"),COUNTIF(Y2246,"NS"),COUNTIF(Y2251:Y2255,"NS"),COUNTIF(Y2261,"NS"),COUNTIF(Y2269:Y2272,"NS"),COUNTIF(Y2278:Y2281,"NS"),COUNTIF(Y2290,"NS"),COUNTIF(Y2293:Y2300,"NS"),COUNTIF(Y2307:Y2308,"NS"),COUNTIF(Y2311:Y2319,"NS"),COUNTIF(Y2324:Y2325,"NS"))&gt;0,SUM(Y2177:Y2187,Y2193:Y2197,Y2202:Y2205,Y2223,Y2228:Y2230,Y2233:Y2239,Y2246,Y2251:Y2255,Y2261,Y2269:Y2272,Y2278:Y2281,Y2290,Y2293:Y2300,Y2307:Y2308,Y2311:Y2319,Y2324:Y2325)=0),"NS",SUM(Y2177:Y2187,Y2193:Y2197,Y2202:Y2205,Y2223,Y2228:Y2230,Y2233:Y2239,Y2246,Y2251:Y2255,Y2261,Y2269:Y2272,Y2278:Y2281,Y2290,Y2293:Y2300,Y2307:Y2308,Y2311:Y2319,Y2324:Y2325))</f>
        <v>0</v>
      </c>
      <c r="Z2326" s="326">
        <f t="shared" ref="Z2326" si="7138">IF(AND(SUM(COUNTIF(Z2177:Z2187,"NS"),COUNTIF(Z2193:Z2197,"NS"),COUNTIF(Z2202:Z2205,"NS"),COUNTIF(Z2223,"NS"),COUNTIF(Z2228:Z2230,"NS"),COUNTIF(Z2233:Z2239,"NS"),COUNTIF(Z2246,"NS"),COUNTIF(Z2251:Z2255,"NS"),COUNTIF(Z2261,"NS"),COUNTIF(Z2269:Z2272,"NS"),COUNTIF(Z2278:Z2281,"NS"),COUNTIF(Z2290,"NS"),COUNTIF(Z2293:Z2300,"NS"),COUNTIF(Z2307:Z2308,"NS"),COUNTIF(Z2311:Z2319,"NS"),COUNTIF(Z2324:Z2325,"NS"))&gt;0,SUM(Z2177:Z2187,Z2193:Z2197,Z2202:Z2205,Z2223,Z2228:Z2230,Z2233:Z2239,Z2246,Z2251:Z2255,Z2261,Z2269:Z2272,Z2278:Z2281,Z2290,Z2293:Z2300,Z2307:Z2308,Z2311:Z2319,Z2324:Z2325)=0),"NS",SUM(Z2177:Z2187,Z2193:Z2197,Z2202:Z2205,Z2223,Z2228:Z2230,Z2233:Z2239,Z2246,Z2251:Z2255,Z2261,Z2269:Z2272,Z2278:Z2281,Z2290,Z2293:Z2300,Z2307:Z2308,Z2311:Z2319,Z2324:Z2325))</f>
        <v>0</v>
      </c>
      <c r="AA2326" s="866">
        <f t="shared" ref="AA2326" si="7139">IF(AND(SUM(COUNTIF(AA2177:AA2187,"NS"),COUNTIF(AA2193:AA2197,"NS"),COUNTIF(AA2202:AA2205,"NS"),COUNTIF(AA2223,"NS"),COUNTIF(AA2228:AA2230,"NS"),COUNTIF(AA2233:AA2239,"NS"),COUNTIF(AA2246,"NS"),COUNTIF(AA2251:AA2255,"NS"),COUNTIF(AA2261,"NS"),COUNTIF(AA2269:AA2272,"NS"),COUNTIF(AA2278:AA2281,"NS"),COUNTIF(AA2290,"NS"),COUNTIF(AA2293:AA2300,"NS"),COUNTIF(AA2307:AA2308,"NS"),COUNTIF(AA2311:AA2319,"NS"),COUNTIF(AA2324:AA2325,"NS"))&gt;0,SUM(AA2177:AA2187,AA2193:AA2197,AA2202:AA2205,AA2223,AA2228:AA2230,AA2233:AA2239,AA2246,AA2251:AA2255,AA2261,AA2269:AA2272,AA2278:AA2281,AA2290,AA2293:AA2300,AA2307:AA2308,AA2311:AA2319,AA2324:AA2325)=0),"NS",SUM(AA2177:AA2187,AA2193:AA2197,AA2202:AA2205,AA2223,AA2228:AA2230,AA2233:AA2239,AA2246,AA2251:AA2255,AA2261,AA2269:AA2272,AA2278:AA2281,AA2290,AA2293:AA2300,AA2307:AA2308,AA2311:AA2319,AA2324:AA2325))</f>
        <v>0</v>
      </c>
      <c r="AB2326" s="867"/>
      <c r="AC2326" s="326">
        <f t="shared" ref="AC2326" si="7140">IF(AND(SUM(COUNTIF(AC2177:AC2187,"NS"),COUNTIF(AC2193:AC2197,"NS"),COUNTIF(AC2202:AC2205,"NS"),COUNTIF(AC2223,"NS"),COUNTIF(AC2228:AC2230,"NS"),COUNTIF(AC2233:AC2239,"NS"),COUNTIF(AC2246,"NS"),COUNTIF(AC2251:AC2255,"NS"),COUNTIF(AC2261,"NS"),COUNTIF(AC2269:AC2272,"NS"),COUNTIF(AC2278:AC2281,"NS"),COUNTIF(AC2290,"NS"),COUNTIF(AC2293:AC2300,"NS"),COUNTIF(AC2307:AC2308,"NS"),COUNTIF(AC2311:AC2319,"NS"),COUNTIF(AC2324:AC2325,"NS"))&gt;0,SUM(AC2177:AC2187,AC2193:AC2197,AC2202:AC2205,AC2223,AC2228:AC2230,AC2233:AC2239,AC2246,AC2251:AC2255,AC2261,AC2269:AC2272,AC2278:AC2281,AC2290,AC2293:AC2300,AC2307:AC2308,AC2311:AC2319,AC2324:AC2325)=0),"NS",SUM(AC2177:AC2187,AC2193:AC2197,AC2202:AC2205,AC2223,AC2228:AC2230,AC2233:AC2239,AC2246,AC2251:AC2255,AC2261,AC2269:AC2272,AC2278:AC2281,AC2290,AC2293:AC2300,AC2307:AC2308,AC2311:AC2319,AC2324:AC2325))</f>
        <v>0</v>
      </c>
      <c r="AD2326" s="326">
        <f t="shared" ref="AD2326" si="7141">IF(AND(SUM(COUNTIF(AD2177:AD2187,"NS"),COUNTIF(AD2193:AD2197,"NS"),COUNTIF(AD2202:AD2205,"NS"),COUNTIF(AD2223,"NS"),COUNTIF(AD2228:AD2230,"NS"),COUNTIF(AD2233:AD2239,"NS"),COUNTIF(AD2246,"NS"),COUNTIF(AD2251:AD2255,"NS"),COUNTIF(AD2261,"NS"),COUNTIF(AD2269:AD2272,"NS"),COUNTIF(AD2278:AD2281,"NS"),COUNTIF(AD2290,"NS"),COUNTIF(AD2293:AD2300,"NS"),COUNTIF(AD2307:AD2308,"NS"),COUNTIF(AD2311:AD2319,"NS"),COUNTIF(AD2324:AD2325,"NS"))&gt;0,SUM(AD2177:AD2187,AD2193:AD2197,AD2202:AD2205,AD2223,AD2228:AD2230,AD2233:AD2239,AD2246,AD2251:AD2255,AD2261,AD2269:AD2272,AD2278:AD2281,AD2290,AD2293:AD2300,AD2307:AD2308,AD2311:AD2319,AD2324:AD2325)=0),"NS",SUM(AD2177:AD2187,AD2193:AD2197,AD2202:AD2205,AD2223,AD2228:AD2230,AD2233:AD2239,AD2246,AD2251:AD2255,AD2261,AD2269:AD2272,AD2278:AD2281,AD2290,AD2293:AD2300,AD2307:AD2308,AD2311:AD2319,AD2324:AD2325))</f>
        <v>0</v>
      </c>
      <c r="AE2326" s="60"/>
      <c r="AF2326" s="259"/>
      <c r="AG2326" s="466"/>
      <c r="AH2326" s="466"/>
      <c r="AI2326" s="466"/>
      <c r="AJ2326" s="375"/>
      <c r="AK2326" s="399"/>
      <c r="AM2326" s="387">
        <f>SUM(AM2177:AM2325)</f>
        <v>0</v>
      </c>
      <c r="AQ2326" s="387">
        <f>SUM(AQ2177:AQ2325)</f>
        <v>0</v>
      </c>
      <c r="AU2326" s="387">
        <f>SUM(AU2177:AU2325)</f>
        <v>0</v>
      </c>
      <c r="AY2326" s="387">
        <f>SUM(AY2177:AY2325)</f>
        <v>0</v>
      </c>
      <c r="BC2326" s="387">
        <f>SUM(BC2177:BC2325)</f>
        <v>0</v>
      </c>
      <c r="BG2326" s="387">
        <f>SUM(BG2177:BG2325)</f>
        <v>0</v>
      </c>
      <c r="BK2326" s="387">
        <f>SUM(BK2177:BK2325)</f>
        <v>0</v>
      </c>
      <c r="DI2326" s="387">
        <f>SUM(DI2190:DI2325)</f>
        <v>0</v>
      </c>
      <c r="DJ2326" s="375"/>
      <c r="DK2326" s="375"/>
      <c r="DL2326" s="375"/>
      <c r="DM2326" s="375"/>
      <c r="DN2326" s="375"/>
      <c r="DO2326" s="375"/>
      <c r="DP2326" s="375"/>
      <c r="DQ2326" s="375"/>
      <c r="DR2326" s="375"/>
      <c r="DS2326" s="375"/>
      <c r="DT2326" s="375"/>
      <c r="DU2326" s="375"/>
      <c r="DV2326" s="375"/>
      <c r="DW2326" s="375"/>
      <c r="DX2326" s="375"/>
      <c r="DY2326" s="375"/>
      <c r="DZ2326" s="375"/>
      <c r="EA2326" s="375"/>
      <c r="EB2326" s="375"/>
      <c r="EC2326" s="375"/>
      <c r="ED2326" s="375"/>
      <c r="EE2326" s="375"/>
      <c r="EF2326" s="375"/>
      <c r="EG2326" s="375"/>
      <c r="EH2326" s="375"/>
      <c r="EI2326" s="375"/>
      <c r="EJ2326" s="375"/>
      <c r="EK2326" s="375"/>
      <c r="EL2326" s="375"/>
      <c r="EP2326" s="377">
        <f>SUM(EP2184:EP2325)</f>
        <v>0</v>
      </c>
      <c r="ET2326" s="375"/>
      <c r="EU2326" s="375"/>
      <c r="EV2326" s="375"/>
      <c r="FF2326" s="400"/>
      <c r="FG2326" s="400"/>
      <c r="FH2326" s="400"/>
      <c r="FV2326" s="375"/>
      <c r="FW2326" s="375"/>
      <c r="FX2326" s="375"/>
    </row>
    <row r="2327" spans="1:180" ht="15" customHeight="1" x14ac:dyDescent="0.25">
      <c r="A2327" s="60"/>
      <c r="B2327" s="543" t="str">
        <f>IF(SUM(BQ2333:CH2333)&gt;=1,"Error: Verificar la consistencia con la pregunta anterior tabla i)","")</f>
        <v/>
      </c>
      <c r="C2327" s="543"/>
      <c r="D2327" s="543"/>
      <c r="E2327" s="543"/>
      <c r="F2327" s="543"/>
      <c r="G2327" s="543"/>
      <c r="H2327" s="543"/>
      <c r="I2327" s="543"/>
      <c r="J2327" s="543"/>
      <c r="K2327" s="543"/>
      <c r="L2327" s="543"/>
      <c r="M2327" s="543"/>
      <c r="N2327" s="543"/>
      <c r="O2327" s="543"/>
      <c r="P2327" s="543"/>
      <c r="Q2327" s="543" t="str">
        <f>IF(SUM(CI2333:DI2333)&gt;=1,"Error: Verificar la consistencia con la pregunta anterior tabla ii)","")</f>
        <v/>
      </c>
      <c r="R2327" s="543"/>
      <c r="S2327" s="543"/>
      <c r="T2327" s="543"/>
      <c r="U2327" s="543"/>
      <c r="V2327" s="543"/>
      <c r="W2327" s="543"/>
      <c r="X2327" s="543"/>
      <c r="Y2327" s="543"/>
      <c r="Z2327" s="543"/>
      <c r="AA2327" s="543"/>
      <c r="AB2327" s="543"/>
      <c r="AC2327" s="543"/>
      <c r="AD2327" s="543"/>
      <c r="AE2327" s="60"/>
      <c r="AF2327" s="259"/>
      <c r="AG2327" s="375"/>
      <c r="AH2327" s="399"/>
      <c r="BQ2327" s="618" t="s">
        <v>1268</v>
      </c>
      <c r="BR2327" s="619"/>
      <c r="BS2327" s="619"/>
      <c r="BT2327" s="619"/>
      <c r="BU2327" s="619"/>
      <c r="BV2327" s="619"/>
      <c r="BW2327" s="619"/>
      <c r="BX2327" s="619"/>
      <c r="BY2327" s="619"/>
      <c r="BZ2327" s="619"/>
      <c r="CA2327" s="619"/>
      <c r="CB2327" s="619"/>
      <c r="CC2327" s="619"/>
      <c r="CD2327" s="619"/>
      <c r="CE2327" s="619"/>
      <c r="CF2327" s="619"/>
      <c r="CG2327" s="619"/>
      <c r="CH2327" s="620"/>
      <c r="DJ2327" s="375"/>
      <c r="DK2327" s="375"/>
      <c r="DL2327" s="375"/>
      <c r="DM2327" s="375"/>
      <c r="DN2327" s="375"/>
      <c r="DO2327" s="375"/>
      <c r="DP2327" s="375"/>
      <c r="DQ2327" s="375"/>
      <c r="DR2327" s="375"/>
      <c r="DS2327" s="375"/>
      <c r="DT2327" s="375"/>
      <c r="DU2327" s="375"/>
      <c r="DV2327" s="375"/>
      <c r="DW2327" s="375"/>
      <c r="DX2327" s="375"/>
      <c r="DY2327" s="375"/>
      <c r="DZ2327" s="375"/>
      <c r="EA2327" s="375"/>
      <c r="EB2327" s="375"/>
      <c r="EC2327" s="375"/>
      <c r="ED2327" s="375"/>
      <c r="EE2327" s="375"/>
      <c r="EF2327" s="375"/>
      <c r="EG2327" s="375"/>
      <c r="EH2327" s="375"/>
      <c r="EI2327" s="375"/>
      <c r="EJ2327" s="375"/>
      <c r="EK2327" s="375"/>
      <c r="EL2327" s="375"/>
    </row>
    <row r="2328" spans="1:180" ht="15" customHeight="1" x14ac:dyDescent="0.25">
      <c r="A2328" s="60"/>
      <c r="B2328" s="543" t="str">
        <f>IF(SUM(DI2326)&gt;=1,"Error: Verificar la suma por desagregados tabla ii) ","")</f>
        <v/>
      </c>
      <c r="C2328" s="543"/>
      <c r="D2328" s="543"/>
      <c r="E2328" s="543"/>
      <c r="F2328" s="543"/>
      <c r="G2328" s="543"/>
      <c r="H2328" s="543"/>
      <c r="I2328" s="543"/>
      <c r="J2328" s="543"/>
      <c r="K2328" s="543"/>
      <c r="L2328" s="543"/>
      <c r="M2328" s="543"/>
      <c r="N2328" s="543"/>
      <c r="O2328" s="543"/>
      <c r="P2328" s="543"/>
      <c r="Q2328" s="543" t="str">
        <f>IF(SUM(AM2326:BK2326)&gt;=1,"Error: Verificar la suma de subtotales por fila tabla ii) ","")</f>
        <v/>
      </c>
      <c r="R2328" s="543"/>
      <c r="S2328" s="543"/>
      <c r="T2328" s="543"/>
      <c r="U2328" s="543"/>
      <c r="V2328" s="543"/>
      <c r="W2328" s="543"/>
      <c r="X2328" s="543"/>
      <c r="Y2328" s="543"/>
      <c r="Z2328" s="543"/>
      <c r="AA2328" s="543"/>
      <c r="AB2328" s="543"/>
      <c r="AC2328" s="543"/>
      <c r="AD2328" s="543"/>
      <c r="AE2328" s="60"/>
      <c r="AF2328" s="259"/>
      <c r="AG2328" s="375"/>
      <c r="AH2328" s="399"/>
      <c r="BP2328" s="375"/>
      <c r="BQ2328" s="584" t="s">
        <v>60</v>
      </c>
      <c r="BR2328" s="621"/>
      <c r="BS2328" s="590" t="s">
        <v>61</v>
      </c>
      <c r="BT2328" s="591"/>
      <c r="BU2328" s="590" t="s">
        <v>62</v>
      </c>
      <c r="BV2328" s="591"/>
      <c r="BW2328" s="623" t="s">
        <v>1269</v>
      </c>
      <c r="BX2328" s="623"/>
      <c r="BY2328" s="623"/>
      <c r="BZ2328" s="623"/>
      <c r="CA2328" s="624" t="s">
        <v>1281</v>
      </c>
      <c r="CB2328" s="598"/>
      <c r="CC2328" s="598"/>
      <c r="CD2328" s="599"/>
      <c r="CE2328" s="624" t="s">
        <v>1270</v>
      </c>
      <c r="CF2328" s="598"/>
      <c r="CG2328" s="598"/>
      <c r="CH2328" s="599"/>
      <c r="CI2328" s="625" t="s">
        <v>1271</v>
      </c>
      <c r="CJ2328" s="626"/>
      <c r="CK2328" s="627"/>
      <c r="CL2328" s="625" t="s">
        <v>681</v>
      </c>
      <c r="CM2328" s="626"/>
      <c r="CN2328" s="626"/>
      <c r="CO2328" s="626"/>
      <c r="CP2328" s="625" t="s">
        <v>1272</v>
      </c>
      <c r="CQ2328" s="626"/>
      <c r="CR2328" s="626"/>
      <c r="CS2328" s="627"/>
      <c r="CT2328" s="625" t="s">
        <v>1273</v>
      </c>
      <c r="CU2328" s="626"/>
      <c r="CV2328" s="626"/>
      <c r="CW2328" s="627"/>
      <c r="CX2328" s="625" t="s">
        <v>1489</v>
      </c>
      <c r="CY2328" s="626"/>
      <c r="CZ2328" s="626"/>
      <c r="DA2328" s="627"/>
      <c r="DB2328" s="625" t="s">
        <v>1490</v>
      </c>
      <c r="DC2328" s="626"/>
      <c r="DD2328" s="626"/>
      <c r="DE2328" s="627"/>
      <c r="DF2328" s="625" t="s">
        <v>682</v>
      </c>
      <c r="DG2328" s="626"/>
      <c r="DH2328" s="626"/>
      <c r="DI2328" s="627"/>
      <c r="DJ2328" s="375"/>
      <c r="DK2328" s="375"/>
      <c r="DL2328" s="375"/>
      <c r="DM2328" s="375"/>
      <c r="DN2328" s="375"/>
      <c r="DO2328" s="375"/>
      <c r="DP2328" s="375"/>
      <c r="DQ2328" s="375"/>
      <c r="DR2328" s="375"/>
      <c r="DS2328" s="375"/>
      <c r="DT2328" s="375"/>
      <c r="DU2328" s="375"/>
      <c r="DV2328" s="375"/>
      <c r="DW2328" s="375"/>
      <c r="DX2328" s="375"/>
      <c r="DY2328" s="375"/>
      <c r="DZ2328" s="375"/>
      <c r="EA2328" s="375"/>
      <c r="EB2328" s="375"/>
      <c r="EC2328" s="375"/>
      <c r="ED2328" s="375"/>
      <c r="EE2328" s="375"/>
      <c r="EF2328" s="375"/>
      <c r="EG2328" s="375"/>
      <c r="EH2328" s="375"/>
      <c r="EI2328" s="375"/>
      <c r="EJ2328" s="375"/>
      <c r="EK2328" s="375"/>
      <c r="EL2328" s="375"/>
    </row>
    <row r="2329" spans="1:180" ht="15" customHeight="1" thickBot="1" x14ac:dyDescent="0.3">
      <c r="B2329" s="546" t="str">
        <f>IF(AND(SUM(EP2323,EM2168)&gt;=1,C2326=""),"si la opción Otro es mayor al 25% del total, justifíque en el recuadro para la tabala i) y ii)","")</f>
        <v/>
      </c>
      <c r="C2329" s="546"/>
      <c r="D2329" s="546"/>
      <c r="E2329" s="546"/>
      <c r="F2329" s="546"/>
      <c r="G2329" s="546"/>
      <c r="H2329" s="546"/>
      <c r="I2329" s="546"/>
      <c r="J2329" s="546"/>
      <c r="K2329" s="546"/>
      <c r="L2329" s="546"/>
      <c r="M2329" s="546"/>
      <c r="N2329" s="546"/>
      <c r="O2329" s="546"/>
      <c r="P2329" s="546"/>
      <c r="Q2329" s="547" t="str">
        <f>IF(OR(AG2175=AI2175,AG2175=AH2175),"","Error: Debe completar toda la información requerida taabla ii)")</f>
        <v/>
      </c>
      <c r="R2329" s="547"/>
      <c r="S2329" s="547"/>
      <c r="T2329" s="547"/>
      <c r="U2329" s="547"/>
      <c r="V2329" s="547"/>
      <c r="W2329" s="547"/>
      <c r="X2329" s="547"/>
      <c r="Y2329" s="547"/>
      <c r="Z2329" s="547"/>
      <c r="AA2329" s="547"/>
      <c r="AB2329" s="547"/>
      <c r="AC2329" s="547"/>
      <c r="AD2329" s="547"/>
      <c r="AG2329" s="375"/>
      <c r="AH2329" s="399"/>
      <c r="BP2329" s="375"/>
      <c r="BQ2329" s="588"/>
      <c r="BR2329" s="622"/>
      <c r="BS2329" s="594"/>
      <c r="BT2329" s="595"/>
      <c r="BU2329" s="594"/>
      <c r="BV2329" s="595"/>
      <c r="BW2329" s="629" t="s">
        <v>78</v>
      </c>
      <c r="BX2329" s="630"/>
      <c r="BY2329" s="460" t="s">
        <v>61</v>
      </c>
      <c r="BZ2329" s="79" t="s">
        <v>62</v>
      </c>
      <c r="CA2329" s="629" t="s">
        <v>78</v>
      </c>
      <c r="CB2329" s="630"/>
      <c r="CC2329" s="460" t="s">
        <v>61</v>
      </c>
      <c r="CD2329" s="79" t="s">
        <v>62</v>
      </c>
      <c r="CE2329" s="629" t="s">
        <v>78</v>
      </c>
      <c r="CF2329" s="630"/>
      <c r="CG2329" s="460" t="s">
        <v>61</v>
      </c>
      <c r="CH2329" s="79" t="s">
        <v>62</v>
      </c>
      <c r="CI2329" s="461" t="s">
        <v>78</v>
      </c>
      <c r="CJ2329" s="460" t="s">
        <v>61</v>
      </c>
      <c r="CK2329" s="79" t="s">
        <v>62</v>
      </c>
      <c r="CL2329" s="629" t="s">
        <v>78</v>
      </c>
      <c r="CM2329" s="630"/>
      <c r="CN2329" s="460" t="s">
        <v>61</v>
      </c>
      <c r="CO2329" s="79" t="s">
        <v>62</v>
      </c>
      <c r="CP2329" s="629" t="s">
        <v>78</v>
      </c>
      <c r="CQ2329" s="630"/>
      <c r="CR2329" s="460" t="s">
        <v>61</v>
      </c>
      <c r="CS2329" s="79" t="s">
        <v>62</v>
      </c>
      <c r="CT2329" s="629" t="s">
        <v>78</v>
      </c>
      <c r="CU2329" s="630"/>
      <c r="CV2329" s="460" t="s">
        <v>61</v>
      </c>
      <c r="CW2329" s="79" t="s">
        <v>62</v>
      </c>
      <c r="CX2329" s="629" t="s">
        <v>78</v>
      </c>
      <c r="CY2329" s="630"/>
      <c r="CZ2329" s="460" t="s">
        <v>61</v>
      </c>
      <c r="DA2329" s="79" t="s">
        <v>62</v>
      </c>
      <c r="DB2329" s="629" t="s">
        <v>78</v>
      </c>
      <c r="DC2329" s="630"/>
      <c r="DD2329" s="460" t="s">
        <v>61</v>
      </c>
      <c r="DE2329" s="79" t="s">
        <v>62</v>
      </c>
      <c r="DF2329" s="629" t="s">
        <v>78</v>
      </c>
      <c r="DG2329" s="630"/>
      <c r="DH2329" s="460" t="s">
        <v>61</v>
      </c>
      <c r="DI2329" s="79" t="s">
        <v>62</v>
      </c>
    </row>
    <row r="2330" spans="1:180" ht="15" customHeight="1" thickBot="1" x14ac:dyDescent="0.3">
      <c r="B2330" s="684" t="s">
        <v>1284</v>
      </c>
      <c r="C2330" s="685"/>
      <c r="D2330" s="685"/>
      <c r="E2330" s="685"/>
      <c r="F2330" s="685"/>
      <c r="G2330" s="685"/>
      <c r="H2330" s="685"/>
      <c r="I2330" s="685"/>
      <c r="J2330" s="685"/>
      <c r="K2330" s="685"/>
      <c r="L2330" s="685"/>
      <c r="M2330" s="685"/>
      <c r="N2330" s="685"/>
      <c r="O2330" s="685"/>
      <c r="P2330" s="685"/>
      <c r="Q2330" s="685"/>
      <c r="R2330" s="685"/>
      <c r="S2330" s="685"/>
      <c r="T2330" s="685"/>
      <c r="U2330" s="685"/>
      <c r="V2330" s="685"/>
      <c r="W2330" s="685"/>
      <c r="X2330" s="685"/>
      <c r="Y2330" s="685"/>
      <c r="Z2330" s="685"/>
      <c r="AA2330" s="685"/>
      <c r="AB2330" s="685"/>
      <c r="AC2330" s="685"/>
      <c r="AD2330" s="686"/>
      <c r="AG2330" s="375"/>
      <c r="AH2330" s="399"/>
      <c r="BP2330" s="400" t="s">
        <v>1927</v>
      </c>
      <c r="BQ2330" s="375">
        <f>$M$1671</f>
        <v>0</v>
      </c>
      <c r="BR2330" s="375"/>
      <c r="BS2330" s="375">
        <f>$O$1671</f>
        <v>0</v>
      </c>
      <c r="BT2330" s="375"/>
      <c r="BU2330" s="375">
        <f>$Q$1671</f>
        <v>0</v>
      </c>
      <c r="BV2330" s="375"/>
      <c r="BW2330" s="375">
        <f>$S$1671</f>
        <v>0</v>
      </c>
      <c r="BX2330" s="375"/>
      <c r="BY2330" s="375">
        <f>$U$1671</f>
        <v>0</v>
      </c>
      <c r="BZ2330" s="375">
        <f>$V$1671</f>
        <v>0</v>
      </c>
      <c r="CA2330" s="375">
        <f>$W$1671</f>
        <v>0</v>
      </c>
      <c r="CB2330" s="375"/>
      <c r="CC2330" s="375">
        <f>$Y$1671</f>
        <v>0</v>
      </c>
      <c r="CD2330" s="375">
        <f>$Z$1671</f>
        <v>0</v>
      </c>
      <c r="CE2330" s="375">
        <f>$AA$1671</f>
        <v>0</v>
      </c>
      <c r="CF2330" s="375"/>
      <c r="CG2330" s="375">
        <f>$AC$1671</f>
        <v>0</v>
      </c>
      <c r="CH2330" s="375">
        <f>$AD$1671</f>
        <v>0</v>
      </c>
      <c r="CI2330" s="400">
        <f>$C$1679</f>
        <v>0</v>
      </c>
      <c r="CJ2330" s="400">
        <f>$E$1679</f>
        <v>0</v>
      </c>
      <c r="CK2330" s="400">
        <f>$F$1679</f>
        <v>0</v>
      </c>
      <c r="CL2330" s="400">
        <f>$G$1679</f>
        <v>0</v>
      </c>
      <c r="CN2330" s="400">
        <f>$I$1679</f>
        <v>0</v>
      </c>
      <c r="CO2330" s="400">
        <f>$J$1679</f>
        <v>0</v>
      </c>
      <c r="CP2330" s="400">
        <f>$K$1679</f>
        <v>0</v>
      </c>
      <c r="CR2330" s="400">
        <f>$M$1679</f>
        <v>0</v>
      </c>
      <c r="CS2330" s="400">
        <f>$N$1679</f>
        <v>0</v>
      </c>
      <c r="CT2330" s="400">
        <f>$O$1679</f>
        <v>0</v>
      </c>
      <c r="CV2330" s="400">
        <f>$Q$1679</f>
        <v>0</v>
      </c>
      <c r="CW2330" s="400">
        <f>$R$1679</f>
        <v>0</v>
      </c>
      <c r="CX2330" s="400">
        <f>$S$1679</f>
        <v>0</v>
      </c>
      <c r="CZ2330" s="400">
        <f>$U$1679</f>
        <v>0</v>
      </c>
      <c r="DA2330" s="400">
        <f>$V$1679</f>
        <v>0</v>
      </c>
      <c r="DB2330" s="400">
        <f>$W$1679</f>
        <v>0</v>
      </c>
      <c r="DD2330" s="400">
        <f>$Y$1679</f>
        <v>0</v>
      </c>
      <c r="DE2330" s="400">
        <f>$Z$1679</f>
        <v>0</v>
      </c>
      <c r="DF2330" s="400">
        <f>$AA$1679</f>
        <v>0</v>
      </c>
      <c r="DH2330" s="400">
        <f>$AC$1679</f>
        <v>0</v>
      </c>
      <c r="DI2330" s="400">
        <f>$AD$1679</f>
        <v>0</v>
      </c>
    </row>
    <row r="2331" spans="1:180" ht="15" customHeight="1" x14ac:dyDescent="0.25">
      <c r="B2331" s="1017" t="s">
        <v>22</v>
      </c>
      <c r="C2331" s="924"/>
      <c r="D2331" s="924"/>
      <c r="E2331" s="924"/>
      <c r="F2331" s="924"/>
      <c r="G2331" s="924"/>
      <c r="H2331" s="924"/>
      <c r="I2331" s="924"/>
      <c r="J2331" s="924"/>
      <c r="K2331" s="924"/>
      <c r="L2331" s="924"/>
      <c r="M2331" s="924"/>
      <c r="N2331" s="924"/>
      <c r="O2331" s="924"/>
      <c r="P2331" s="924"/>
      <c r="Q2331" s="924"/>
      <c r="R2331" s="924"/>
      <c r="S2331" s="924"/>
      <c r="T2331" s="924"/>
      <c r="U2331" s="924"/>
      <c r="V2331" s="924"/>
      <c r="W2331" s="924"/>
      <c r="X2331" s="924"/>
      <c r="Y2331" s="924"/>
      <c r="Z2331" s="924"/>
      <c r="AA2331" s="924"/>
      <c r="AB2331" s="924"/>
      <c r="AC2331" s="924"/>
      <c r="AD2331" s="1018"/>
      <c r="AG2331" s="375"/>
      <c r="AH2331" s="378"/>
      <c r="AI2331" s="264"/>
      <c r="AJ2331" s="264"/>
      <c r="AK2331" s="264"/>
      <c r="AL2331" s="264"/>
      <c r="AM2331" s="264"/>
      <c r="AN2331" s="264"/>
      <c r="AO2331" s="264"/>
      <c r="AP2331" s="264"/>
      <c r="AQ2331" s="264"/>
      <c r="AR2331" s="264"/>
      <c r="AS2331" s="264"/>
      <c r="AT2331" s="264"/>
      <c r="AU2331" s="264"/>
      <c r="AV2331" s="264"/>
      <c r="AW2331" s="264"/>
      <c r="AX2331" s="264"/>
      <c r="AY2331" s="264"/>
      <c r="AZ2331" s="264"/>
      <c r="BA2331" s="264"/>
      <c r="BB2331" s="264"/>
      <c r="BC2331" s="264"/>
      <c r="BD2331" s="264"/>
      <c r="BE2331" s="264"/>
      <c r="BF2331" s="264"/>
      <c r="BG2331" s="264"/>
      <c r="BH2331" s="264"/>
      <c r="BI2331" s="264"/>
      <c r="BJ2331" s="264"/>
      <c r="BK2331" s="264"/>
      <c r="BL2331" s="264"/>
      <c r="BM2331" s="264"/>
      <c r="BN2331" s="264"/>
      <c r="BO2331" s="264"/>
      <c r="BP2331" s="400" t="s">
        <v>1926</v>
      </c>
      <c r="BQ2331" s="375">
        <f>SUM(COUNTIF(M2022:M2032,"NS"),COUNTIF(M2038:M2042,"NS"),COUNTIF(M2047:M2050,"NS"),COUNTIF(M2068,"NS"),COUNTIF(M2073:M2075,"NS"),COUNTIF(M2078:M2084,"NS"),COUNTIF(M2091,"NS"),COUNTIF(M2096:M2100,"NS"),COUNTIF(M2106,"NS"),COUNTIF(M2114:M2117,"NS"),COUNTIF(M2123:M2126,"NS"),COUNTIF(M2135,"NS"),COUNTIF(M2138:M2145,"NS"),COUNTIF(M2152:M2153,"NS"),COUNTIF(M2156:M2164,"NS"),COUNTIF(M2169:M2170,"NS"))</f>
        <v>0</v>
      </c>
      <c r="BR2331" s="375"/>
      <c r="BS2331" s="375">
        <f t="shared" ref="BS2331" si="7142">SUM(COUNTIF(O2022:O2032,"NS"),COUNTIF(O2038:O2042,"NS"),COUNTIF(O2047:O2050,"NS"),COUNTIF(O2068,"NS"),COUNTIF(O2073:O2075,"NS"),COUNTIF(O2078:O2084,"NS"),COUNTIF(O2091,"NS"),COUNTIF(O2096:O2100,"NS"),COUNTIF(O2106,"NS"),COUNTIF(O2114:O2117,"NS"),COUNTIF(O2123:O2126,"NS"),COUNTIF(O2135,"NS"),COUNTIF(O2138:O2145,"NS"),COUNTIF(O2152:O2153,"NS"),COUNTIF(O2156:O2164,"NS"),COUNTIF(O2169:O2170,"NS"))</f>
        <v>0</v>
      </c>
      <c r="BT2331" s="375"/>
      <c r="BU2331" s="375">
        <f t="shared" ref="BU2331" si="7143">SUM(COUNTIF(Q2022:Q2032,"NS"),COUNTIF(Q2038:Q2042,"NS"),COUNTIF(Q2047:Q2050,"NS"),COUNTIF(Q2068,"NS"),COUNTIF(Q2073:Q2075,"NS"),COUNTIF(Q2078:Q2084,"NS"),COUNTIF(Q2091,"NS"),COUNTIF(Q2096:Q2100,"NS"),COUNTIF(Q2106,"NS"),COUNTIF(Q2114:Q2117,"NS"),COUNTIF(Q2123:Q2126,"NS"),COUNTIF(Q2135,"NS"),COUNTIF(Q2138:Q2145,"NS"),COUNTIF(Q2152:Q2153,"NS"),COUNTIF(Q2156:Q2164,"NS"),COUNTIF(Q2169:Q2170,"NS"))</f>
        <v>0</v>
      </c>
      <c r="BV2331" s="375"/>
      <c r="BW2331" s="375">
        <f>SUM(COUNTIF(S2022:S2032,"NS"),COUNTIF(S2038:S2042,"NS"),COUNTIF(S2047:S2050,"NS"),COUNTIF(S2068,"NS"),COUNTIF(S2073:S2075,"NS"),COUNTIF(S2078:S2084,"NS"),COUNTIF(S2091,"NS"),COUNTIF(S2096:S2100,"NS"),COUNTIF(S2106,"NS"),COUNTIF(S2114:S2117,"NS"),COUNTIF(S2123:S2126,"NS"),COUNTIF(S2135,"NS"),COUNTIF(S2138:S2145,"NS"),COUNTIF(S2152:S2153,"NS"),COUNTIF(S2156:S2164,"NS"),COUNTIF(S2169:S2170,"NS"))</f>
        <v>0</v>
      </c>
      <c r="BX2331" s="375"/>
      <c r="BY2331" s="375">
        <f>SUM(COUNTIF(U2022:U2032,"NS"),COUNTIF(U2038:U2042,"NS"),COUNTIF(U2047:U2050,"NS"),COUNTIF(U2068,"NS"),COUNTIF(U2073:U2075,"NS"),COUNTIF(U2078:U2084,"NS"),COUNTIF(U2091,"NS"),COUNTIF(U2096:U2100,"NS"),COUNTIF(U2106,"NS"),COUNTIF(U2114:U2117,"NS"),COUNTIF(U2123:U2126,"NS"),COUNTIF(U2135,"NS"),COUNTIF(U2138:U2145,"NS"),COUNTIF(U2152:U2153,"NS"),COUNTIF(U2156:U2164,"NS"),COUNTIF(U2169:U2170,"NS"))</f>
        <v>0</v>
      </c>
      <c r="BZ2331" s="375">
        <f>SUM(COUNTIF(V2022:V2032,"NS"),COUNTIF(V2038:V2042,"NS"),COUNTIF(V2047:V2050,"NS"),COUNTIF(V2068,"NS"),COUNTIF(V2073:V2075,"NS"),COUNTIF(V2078:V2084,"NS"),COUNTIF(V2091,"NS"),COUNTIF(V2096:V2100,"NS"),COUNTIF(V2106,"NS"),COUNTIF(V2114:V2117,"NS"),COUNTIF(V2123:V2126,"NS"),COUNTIF(V2135,"NS"),COUNTIF(V2138:V2145,"NS"),COUNTIF(V2152:V2153,"NS"),COUNTIF(V2156:V2164,"NS"),COUNTIF(V2169:V2170,"NS"))</f>
        <v>0</v>
      </c>
      <c r="CA2331" s="375">
        <f>SUM(COUNTIF(W2022:W2032,"NS"),COUNTIF(W2038:W2042,"NS"),COUNTIF(W2047:W2050,"NS"),COUNTIF(W2068,"NS"),COUNTIF(W2073:W2075,"NS"),COUNTIF(W2078:W2084,"NS"),COUNTIF(W2091,"NS"),COUNTIF(W2096:W2100,"NS"),COUNTIF(W2106,"NS"),COUNTIF(W2114:W2117,"NS"),COUNTIF(W2123:W2126,"NS"),COUNTIF(W2135,"NS"),COUNTIF(W2138:W2145,"NS"),COUNTIF(W2152:W2153,"NS"),COUNTIF(W2156:W2164,"NS"),COUNTIF(W2169:W2170,"NS"))</f>
        <v>0</v>
      </c>
      <c r="CB2331" s="375"/>
      <c r="CC2331" s="375">
        <f>SUM(COUNTIF(Y2022:Y2032,"NS"),COUNTIF(Y2038:Y2042,"NS"),COUNTIF(Y2047:Y2050,"NS"),COUNTIF(Y2068,"NS"),COUNTIF(Y2073:Y2075,"NS"),COUNTIF(Y2078:Y2084,"NS"),COUNTIF(Y2091,"NS"),COUNTIF(Y2096:Y2100,"NS"),COUNTIF(Y2106,"NS"),COUNTIF(Y2114:Y2117,"NS"),COUNTIF(Y2123:Y2126,"NS"),COUNTIF(Y2135,"NS"),COUNTIF(Y2138:Y2145,"NS"),COUNTIF(Y2152:Y2153,"NS"),COUNTIF(Y2156:Y2164,"NS"),COUNTIF(Y2169:Y2170,"NS"))</f>
        <v>0</v>
      </c>
      <c r="CD2331" s="375">
        <f>SUM(COUNTIF(Z2022:Z2032,"NS"),COUNTIF(Z2038:Z2042,"NS"),COUNTIF(Z2047:Z2050,"NS"),COUNTIF(Z2068,"NS"),COUNTIF(Z2073:Z2075,"NS"),COUNTIF(Z2078:Z2084,"NS"),COUNTIF(Z2091,"NS"),COUNTIF(Z2096:Z2100,"NS"),COUNTIF(Z2106,"NS"),COUNTIF(Z2114:Z2117,"NS"),COUNTIF(Z2123:Z2126,"NS"),COUNTIF(Z2135,"NS"),COUNTIF(Z2138:Z2145,"NS"),COUNTIF(Z2152:Z2153,"NS"),COUNTIF(Z2156:Z2164,"NS"),COUNTIF(Z2169:Z2170,"NS"))</f>
        <v>0</v>
      </c>
      <c r="CE2331" s="375">
        <f>SUM(COUNTIF(AA2022:AA2032,"NS"),COUNTIF(AA2038:AA2042,"NS"),COUNTIF(AA2047:AA2050,"NS"),COUNTIF(AA2068,"NS"),COUNTIF(AA2073:AA2075,"NS"),COUNTIF(AA2078:AA2084,"NS"),COUNTIF(AA2091,"NS"),COUNTIF(AA2096:AA2100,"NS"),COUNTIF(AA2106,"NS"),COUNTIF(AA2114:AA2117,"NS"),COUNTIF(AA2123:AA2126,"NS"),COUNTIF(AA2135,"NS"),COUNTIF(AA2138:AA2145,"NS"),COUNTIF(AA2152:AA2153,"NS"),COUNTIF(AA2156:AA2164,"NS"),COUNTIF(AA2169:AA2170,"NS"))</f>
        <v>0</v>
      </c>
      <c r="CF2331" s="375"/>
      <c r="CG2331" s="375">
        <f>SUM(COUNTIF(AC2022:AC2032,"NS"),COUNTIF(AC2038:AC2042,"NS"),COUNTIF(AC2047:AC2050,"NS"),COUNTIF(AC2068,"NS"),COUNTIF(AC2073:AC2075,"NS"),COUNTIF(AC2078:AC2084,"NS"),COUNTIF(AC2091,"NS"),COUNTIF(AC2096:AC2100,"NS"),COUNTIF(AC2106,"NS"),COUNTIF(AC2114:AC2117,"NS"),COUNTIF(AC2123:AC2126,"NS"),COUNTIF(AC2135,"NS"),COUNTIF(AC2138:AC2145,"NS"),COUNTIF(AC2152:AC2153,"NS"),COUNTIF(AC2156:AC2164,"NS"),COUNTIF(AC2169:AC2170,"NS"))</f>
        <v>0</v>
      </c>
      <c r="CH2331" s="375">
        <f>SUM(COUNTIF(AD2022:AD2032,"NS"),COUNTIF(AD2038:AD2042,"NS"),COUNTIF(AD2047:AD2050,"NS"),COUNTIF(AD2068,"NS"),COUNTIF(AD2073:AD2075,"NS"),COUNTIF(AD2078:AD2084,"NS"),COUNTIF(AD2091,"NS"),COUNTIF(AD2096:AD2100,"NS"),COUNTIF(AD2106,"NS"),COUNTIF(AD2114:AD2117,"NS"),COUNTIF(AD2123:AD2126,"NS"),COUNTIF(AD2135,"NS"),COUNTIF(AD2138:AD2145,"NS"),COUNTIF(AD2152:AD2153,"NS"),COUNTIF(AD2156:AD2164,"NS"),COUNTIF(AD2169:AD2170,"NS"))</f>
        <v>0</v>
      </c>
      <c r="CI2331" s="400">
        <f>SUM(COUNTIF(D2177:D2187,"NS"),COUNTIF(D2193:D2197,"NS"),COUNTIF(D2202:D2205,"NS"),COUNTIF(D2223,"NS"),COUNTIF(D2228:D2230,"NS"),COUNTIF(D2233:D2239,"NS"),COUNTIF(D2246,"NS"),COUNTIF(D2251:D2255,"NS"),COUNTIF(D2261,"NS"),COUNTIF(D2269:D2272,"NS"),COUNTIF(D2278:D2281,"NS"),COUNTIF(D2290,"NS"),COUNTIF(D2293:D2300,"NS"),COUNTIF(D2307:D2308,"NS"),COUNTIF(D2311:D2319,"NS"),COUNTIF(D2324:D2325,"NS"))</f>
        <v>0</v>
      </c>
      <c r="CJ2331" s="400">
        <f>SUM(COUNTIF(E2177:E2187,"NS"),COUNTIF(E2193:E2197,"NS"),COUNTIF(E2202:E2205,"NS"),COUNTIF(E2223,"NS"),COUNTIF(E2228:E2230,"NS"),COUNTIF(E2233:E2239,"NS"),COUNTIF(E2246,"NS"),COUNTIF(E2251:E2255,"NS"),COUNTIF(E2261,"NS"),COUNTIF(E2269:E2272,"NS"),COUNTIF(E2278:E2281,"NS"),COUNTIF(E2290,"NS"),COUNTIF(E2293:E2300,"NS"),COUNTIF(E2307:E2308,"NS"),COUNTIF(E2311:E2319,"NS"),COUNTIF(E2324:E2325,"NS"))</f>
        <v>0</v>
      </c>
      <c r="CK2331" s="400">
        <f>SUM(COUNTIF(F2177:F2187,"NS"),COUNTIF(F2193:F2197,"NS"),COUNTIF(F2202:F2205,"NS"),COUNTIF(F2223,"NS"),COUNTIF(F2228:F2230,"NS"),COUNTIF(F2233:F2239,"NS"),COUNTIF(F2246,"NS"),COUNTIF(F2251:F2255,"NS"),COUNTIF(F2261,"NS"),COUNTIF(F2269:F2272,"NS"),COUNTIF(F2278:F2281,"NS"),COUNTIF(F2290,"NS"),COUNTIF(F2293:F2300,"NS"),COUNTIF(F2307:F2308,"NS"),COUNTIF(F2311:F2319,"NS"),COUNTIF(F2324:F2325,"NS"))</f>
        <v>0</v>
      </c>
      <c r="CL2331" s="400">
        <f>SUM(COUNTIF(G2177:G2187,"NS"),COUNTIF(G2193:G2197,"NS"),COUNTIF(G2202:G2205,"NS"),COUNTIF(G2223,"NS"),COUNTIF(G2228:G2230,"NS"),COUNTIF(G2233:G2239,"NS"),COUNTIF(G2246,"NS"),COUNTIF(G2251:G2255,"NS"),COUNTIF(G2261,"NS"),COUNTIF(G2269:G2272,"NS"),COUNTIF(G2278:G2281,"NS"),COUNTIF(G2290,"NS"),COUNTIF(G2293:G2300,"NS"),COUNTIF(G2307:G2308,"NS"),COUNTIF(G2311:G2319,"NS"),COUNTIF(G2324:G2325,"NS"))</f>
        <v>0</v>
      </c>
      <c r="CN2331" s="400">
        <f>SUM(COUNTIF(I2177:I2187,"NS"),COUNTIF(I2193:I2197,"NS"),COUNTIF(I2202:I2205,"NS"),COUNTIF(I2223,"NS"),COUNTIF(I2228:I2230,"NS"),COUNTIF(I2233:I2239,"NS"),COUNTIF(I2246,"NS"),COUNTIF(I2251:I2255,"NS"),COUNTIF(I2261,"NS"),COUNTIF(I2269:I2272,"NS"),COUNTIF(I2278:I2281,"NS"),COUNTIF(I2290,"NS"),COUNTIF(I2293:I2300,"NS"),COUNTIF(I2307:I2308,"NS"),COUNTIF(I2311:I2319,"NS"),COUNTIF(I2324:I2325,"NS"))</f>
        <v>0</v>
      </c>
      <c r="CO2331" s="400">
        <f>SUM(COUNTIF(J2177:J2187,"NS"),COUNTIF(J2193:J2197,"NS"),COUNTIF(J2202:J2205,"NS"),COUNTIF(J2223,"NS"),COUNTIF(J2228:J2230,"NS"),COUNTIF(J2233:J2239,"NS"),COUNTIF(J2246,"NS"),COUNTIF(J2251:J2255,"NS"),COUNTIF(J2261,"NS"),COUNTIF(J2269:J2272,"NS"),COUNTIF(J2278:J2281,"NS"),COUNTIF(J2290,"NS"),COUNTIF(J2293:J2300,"NS"),COUNTIF(J2307:J2308,"NS"),COUNTIF(J2311:J2319,"NS"),COUNTIF(J2324:J2325,"NS"))</f>
        <v>0</v>
      </c>
      <c r="CP2331" s="400">
        <f>SUM(COUNTIF(K2177:K2187,"NS"),COUNTIF(K2193:K2197,"NS"),COUNTIF(K2202:K2205,"NS"),COUNTIF(K2223,"NS"),COUNTIF(K2228:K2230,"NS"),COUNTIF(K2233:K2239,"NS"),COUNTIF(K2246,"NS"),COUNTIF(K2251:K2255,"NS"),COUNTIF(K2261,"NS"),COUNTIF(K2269:K2272,"NS"),COUNTIF(K2278:K2281,"NS"),COUNTIF(K2290,"NS"),COUNTIF(K2293:K2300,"NS"),COUNTIF(K2307:K2308,"NS"),COUNTIF(K2311:K2319,"NS"),COUNTIF(K2324:K2325,"NS"))</f>
        <v>0</v>
      </c>
      <c r="CR2331" s="400">
        <f>SUM(COUNTIF(M2177:M2187,"NS"),COUNTIF(M2193:M2197,"NS"),COUNTIF(M2202:M2205,"NS"),COUNTIF(M2223,"NS"),COUNTIF(M2228:M2230,"NS"),COUNTIF(M2233:M2239,"NS"),COUNTIF(M2246,"NS"),COUNTIF(M2251:M2255,"NS"),COUNTIF(M2261,"NS"),COUNTIF(M2269:M2272,"NS"),COUNTIF(M2278:M2281,"NS"),COUNTIF(M2290,"NS"),COUNTIF(M2293:M2300,"NS"),COUNTIF(M2307:M2308,"NS"),COUNTIF(M2311:M2319,"NS"),COUNTIF(M2324:M2325,"NS"))</f>
        <v>0</v>
      </c>
      <c r="CS2331" s="400">
        <f>SUM(COUNTIF(N2177:N2187,"NS"),COUNTIF(N2193:N2197,"NS"),COUNTIF(N2202:N2205,"NS"),COUNTIF(N2223,"NS"),COUNTIF(N2228:N2230,"NS"),COUNTIF(N2233:N2239,"NS"),COUNTIF(N2246,"NS"),COUNTIF(N2251:N2255,"NS"),COUNTIF(N2261,"NS"),COUNTIF(N2269:N2272,"NS"),COUNTIF(N2278:N2281,"NS"),COUNTIF(N2290,"NS"),COUNTIF(N2293:N2300,"NS"),COUNTIF(N2307:N2308,"NS"),COUNTIF(N2311:N2319,"NS"),COUNTIF(N2324:N2325,"NS"))</f>
        <v>0</v>
      </c>
      <c r="CT2331" s="400">
        <f>SUM(COUNTIF(O2177:O2187,"NS"),COUNTIF(O2193:O2197,"NS"),COUNTIF(O2202:O2205,"NS"),COUNTIF(O2223,"NS"),COUNTIF(O2228:O2230,"NS"),COUNTIF(O2233:O2239,"NS"),COUNTIF(O2246,"NS"),COUNTIF(O2251:O2255,"NS"),COUNTIF(O2261,"NS"),COUNTIF(O2269:O2272,"NS"),COUNTIF(O2278:O2281,"NS"),COUNTIF(O2290,"NS"),COUNTIF(O2293:O2300,"NS"),COUNTIF(O2307:O2308,"NS"),COUNTIF(O2311:O2319,"NS"),COUNTIF(O2324:O2325,"NS"))</f>
        <v>0</v>
      </c>
      <c r="CV2331" s="400">
        <f>SUM(COUNTIF(Q2177:Q2187,"NS"),COUNTIF(Q2193:Q2197,"NS"),COUNTIF(Q2202:Q2205,"NS"),COUNTIF(Q2223,"NS"),COUNTIF(Q2228:Q2230,"NS"),COUNTIF(Q2233:Q2239,"NS"),COUNTIF(Q2246,"NS"),COUNTIF(Q2251:Q2255,"NS"),COUNTIF(Q2261,"NS"),COUNTIF(Q2269:Q2272,"NS"),COUNTIF(Q2278:Q2281,"NS"),COUNTIF(Q2290,"NS"),COUNTIF(Q2293:Q2300,"NS"),COUNTIF(Q2307:Q2308,"NS"),COUNTIF(Q2311:Q2319,"NS"),COUNTIF(Q2324:Q2325,"NS"))</f>
        <v>0</v>
      </c>
      <c r="CW2331" s="400">
        <f>SUM(COUNTIF(R2177:R2187,"NS"),COUNTIF(R2193:R2197,"NS"),COUNTIF(R2202:R2205,"NS"),COUNTIF(R2223,"NS"),COUNTIF(R2228:R2230,"NS"),COUNTIF(R2233:R2239,"NS"),COUNTIF(R2246,"NS"),COUNTIF(R2251:R2255,"NS"),COUNTIF(R2261,"NS"),COUNTIF(R2269:R2272,"NS"),COUNTIF(R2278:R2281,"NS"),COUNTIF(R2290,"NS"),COUNTIF(R2293:R2300,"NS"),COUNTIF(R2307:R2308,"NS"),COUNTIF(R2311:R2319,"NS"),COUNTIF(R2324:R2325,"NS"))</f>
        <v>0</v>
      </c>
      <c r="CX2331" s="400">
        <f>SUM(COUNTIF(S2177:S2187,"NS"),COUNTIF(S2193:S2197,"NS"),COUNTIF(S2202:S2205,"NS"),COUNTIF(S2223,"NS"),COUNTIF(S2228:S2230,"NS"),COUNTIF(S2233:S2239,"NS"),COUNTIF(S2246,"NS"),COUNTIF(S2251:S2255,"NS"),COUNTIF(S2261,"NS"),COUNTIF(S2269:S2272,"NS"),COUNTIF(S2278:S2281,"NS"),COUNTIF(S2290,"NS"),COUNTIF(S2293:S2300,"NS"),COUNTIF(S2307:S2308,"NS"),COUNTIF(S2311:S2319,"NS"),COUNTIF(S2324:S2325,"NS"))</f>
        <v>0</v>
      </c>
      <c r="CZ2331" s="400">
        <f>SUM(COUNTIF(U2177:U2187,"NS"),COUNTIF(U2193:U2197,"NS"),COUNTIF(U2202:U2205,"NS"),COUNTIF(U2223,"NS"),COUNTIF(U2228:U2230,"NS"),COUNTIF(U2233:U2239,"NS"),COUNTIF(U2246,"NS"),COUNTIF(U2251:U2255,"NS"),COUNTIF(U2261,"NS"),COUNTIF(U2269:U2272,"NS"),COUNTIF(U2278:U2281,"NS"),COUNTIF(U2290,"NS"),COUNTIF(U2293:U2300,"NS"),COUNTIF(U2307:U2308,"NS"),COUNTIF(U2311:U2319,"NS"),COUNTIF(U2324:U2325,"NS"))</f>
        <v>0</v>
      </c>
      <c r="DA2331" s="400">
        <f>SUM(COUNTIF(V2177:V2187,"NS"),COUNTIF(V2193:V2197,"NS"),COUNTIF(V2202:V2205,"NS"),COUNTIF(V2223,"NS"),COUNTIF(V2228:V2230,"NS"),COUNTIF(V2233:V2239,"NS"),COUNTIF(V2246,"NS"),COUNTIF(V2251:V2255,"NS"),COUNTIF(V2261,"NS"),COUNTIF(V2269:V2272,"NS"),COUNTIF(V2278:V2281,"NS"),COUNTIF(V2290,"NS"),COUNTIF(V2293:V2300,"NS"),COUNTIF(V2307:V2308,"NS"),COUNTIF(V2311:V2319,"NS"),COUNTIF(V2324:V2325,"NS"))</f>
        <v>0</v>
      </c>
      <c r="DB2331" s="400">
        <f>SUM(COUNTIF(W2177:W2187,"NS"),COUNTIF(W2193:W2197,"NS"),COUNTIF(W2202:W2205,"NS"),COUNTIF(W2223,"NS"),COUNTIF(W2228:W2230,"NS"),COUNTIF(W2233:W2239,"NS"),COUNTIF(W2246,"NS"),COUNTIF(W2251:W2255,"NS"),COUNTIF(W2261,"NS"),COUNTIF(W2269:W2272,"NS"),COUNTIF(W2278:W2281,"NS"),COUNTIF(W2290,"NS"),COUNTIF(W2293:W2300,"NS"),COUNTIF(W2307:W2308,"NS"),COUNTIF(W2311:W2319,"NS"),COUNTIF(W2324:W2325,"NS"))</f>
        <v>0</v>
      </c>
      <c r="DD2331" s="400">
        <f>SUM(COUNTIF(Y2177:Y2187,"NS"),COUNTIF(Y2193:Y2197,"NS"),COUNTIF(Y2202:Y2205,"NS"),COUNTIF(Y2223,"NS"),COUNTIF(Y2228:Y2230,"NS"),COUNTIF(Y2233:Y2239,"NS"),COUNTIF(Y2246,"NS"),COUNTIF(Y2251:Y2255,"NS"),COUNTIF(Y2261,"NS"),COUNTIF(Y2269:Y2272,"NS"),COUNTIF(Y2278:Y2281,"NS"),COUNTIF(Y2290,"NS"),COUNTIF(Y2293:Y2300,"NS"),COUNTIF(Y2307:Y2308,"NS"),COUNTIF(Y2311:Y2319,"NS"),COUNTIF(Y2324:Y2325,"NS"))</f>
        <v>0</v>
      </c>
      <c r="DE2331" s="400">
        <f>SUM(COUNTIF(Z2177:Z2187,"NS"),COUNTIF(Z2193:Z2197,"NS"),COUNTIF(Z2202:Z2205,"NS"),COUNTIF(Z2223,"NS"),COUNTIF(Z2228:Z2230,"NS"),COUNTIF(Z2233:Z2239,"NS"),COUNTIF(Z2246,"NS"),COUNTIF(Z2251:Z2255,"NS"),COUNTIF(Z2261,"NS"),COUNTIF(Z2269:Z2272,"NS"),COUNTIF(Z2278:Z2281,"NS"),COUNTIF(Z2290,"NS"),COUNTIF(Z2293:Z2300,"NS"),COUNTIF(Z2307:Z2308,"NS"),COUNTIF(Z2311:Z2319,"NS"),COUNTIF(Z2324:Z2325,"NS"))</f>
        <v>0</v>
      </c>
      <c r="DF2331" s="400">
        <f>SUM(COUNTIF(AA2177:AA2187,"NS"),COUNTIF(AA2193:AA2197,"NS"),COUNTIF(AA2202:AA2205,"NS"),COUNTIF(AA2223,"NS"),COUNTIF(AA2228:AA2230,"NS"),COUNTIF(AA2233:AA2239,"NS"),COUNTIF(AA2246,"NS"),COUNTIF(AA2251:AA2255,"NS"),COUNTIF(AA2261,"NS"),COUNTIF(AA2269:AA2272,"NS"),COUNTIF(AA2278:AA2281,"NS"),COUNTIF(AA2290,"NS"),COUNTIF(AA2293:AA2300,"NS"),COUNTIF(AA2307:AA2308,"NS"),COUNTIF(AA2311:AA2319,"NS"),COUNTIF(AA2324:AA2325,"NS"))</f>
        <v>0</v>
      </c>
      <c r="DH2331" s="400">
        <f>SUM(COUNTIF(AC2177:AC2187,"NS"),COUNTIF(AC2193:AC2197,"NS"),COUNTIF(AC2202:AC2205,"NS"),COUNTIF(AC2223,"NS"),COUNTIF(AC2228:AC2230,"NS"),COUNTIF(AC2233:AC2239,"NS"),COUNTIF(AC2246,"NS"),COUNTIF(AC2251:AC2255,"NS"),COUNTIF(AC2261,"NS"),COUNTIF(AC2269:AC2272,"NS"),COUNTIF(AC2278:AC2281,"NS"),COUNTIF(AC2290,"NS"),COUNTIF(AC2293:AC2300,"NS"),COUNTIF(AC2307:AC2308,"NS"),COUNTIF(AC2311:AC2319,"NS"),COUNTIF(AC2324:AC2325,"NS"))</f>
        <v>0</v>
      </c>
      <c r="DI2331" s="400">
        <f>SUM(COUNTIF(AD2177:AD2187,"NS"),COUNTIF(AD2193:AD2197,"NS"),COUNTIF(AD2202:AD2205,"NS"),COUNTIF(AD2223,"NS"),COUNTIF(AD2228:AD2230,"NS"),COUNTIF(AD2233:AD2239,"NS"),COUNTIF(AD2246,"NS"),COUNTIF(AD2251:AD2255,"NS"),COUNTIF(AD2261,"NS"),COUNTIF(AD2269:AD2272,"NS"),COUNTIF(AD2278:AD2281,"NS"),COUNTIF(AD2290,"NS"),COUNTIF(AD2293:AD2300,"NS"),COUNTIF(AD2307:AD2308,"NS"),COUNTIF(AD2311:AD2319,"NS"),COUNTIF(AD2324:AD2325,"NS"))</f>
        <v>0</v>
      </c>
    </row>
    <row r="2332" spans="1:180" ht="15" customHeight="1" x14ac:dyDescent="0.25">
      <c r="B2332" s="213"/>
      <c r="C2332" s="926" t="s">
        <v>1610</v>
      </c>
      <c r="D2332" s="927"/>
      <c r="E2332" s="927"/>
      <c r="F2332" s="927"/>
      <c r="G2332" s="927"/>
      <c r="H2332" s="927"/>
      <c r="I2332" s="927"/>
      <c r="J2332" s="927"/>
      <c r="K2332" s="927"/>
      <c r="L2332" s="927"/>
      <c r="M2332" s="927"/>
      <c r="N2332" s="927"/>
      <c r="O2332" s="927"/>
      <c r="P2332" s="927"/>
      <c r="Q2332" s="927"/>
      <c r="R2332" s="927"/>
      <c r="S2332" s="927"/>
      <c r="T2332" s="927"/>
      <c r="U2332" s="927"/>
      <c r="V2332" s="927"/>
      <c r="W2332" s="927"/>
      <c r="X2332" s="927"/>
      <c r="Y2332" s="927"/>
      <c r="Z2332" s="927"/>
      <c r="AA2332" s="927"/>
      <c r="AB2332" s="927"/>
      <c r="AC2332" s="927"/>
      <c r="AD2332" s="928"/>
      <c r="AG2332" s="375"/>
      <c r="AH2332" s="378"/>
      <c r="AI2332" s="264"/>
      <c r="AJ2332" s="264"/>
      <c r="AK2332" s="264"/>
      <c r="AL2332" s="264"/>
      <c r="AM2332" s="264"/>
      <c r="AN2332" s="264"/>
      <c r="AO2332" s="264"/>
      <c r="AP2332" s="264"/>
      <c r="AQ2332" s="264"/>
      <c r="AR2332" s="264"/>
      <c r="AS2332" s="264"/>
      <c r="AT2332" s="264"/>
      <c r="AU2332" s="264"/>
      <c r="AV2332" s="264"/>
      <c r="AW2332" s="264"/>
      <c r="AX2332" s="264"/>
      <c r="AY2332" s="264"/>
      <c r="AZ2332" s="264"/>
      <c r="BA2332" s="264"/>
      <c r="BB2332" s="264"/>
      <c r="BC2332" s="264"/>
      <c r="BD2332" s="264"/>
      <c r="BE2332" s="264"/>
      <c r="BF2332" s="264"/>
      <c r="BG2332" s="264"/>
      <c r="BH2332" s="264"/>
      <c r="BI2332" s="264"/>
      <c r="BJ2332" s="264"/>
      <c r="BK2332" s="264"/>
      <c r="BL2332" s="264"/>
      <c r="BM2332" s="264"/>
      <c r="BN2332" s="264"/>
      <c r="BO2332" s="264"/>
      <c r="BP2332" s="400" t="s">
        <v>1911</v>
      </c>
      <c r="BQ2332" s="400">
        <f>SUM(M2022:M2032,M2038:M2042,M2047:M2050,M2068,M2073:M2075,M2078:M2084,M2091,M2096:M2100,M2106,M2114:M2117,M2123:M2126,M2135,M2138:M2145,M2152:M2153,M2156:M2164,M2169:M2170)</f>
        <v>0</v>
      </c>
      <c r="BS2332" s="400">
        <f>SUM(O2022:O2032,O2038:O2042,O2047:O2050,O2068,O2073:O2075,O2078:O2084,O2091,O2096:O2100,O2106,O2114:O2117,O2123:O2126,O2135,O2138:O2145,O2152:O2153,O2156:O2164,O2169:O2170)</f>
        <v>0</v>
      </c>
      <c r="BU2332" s="400">
        <f>SUM(Q2022:Q2032,Q2038:Q2042,Q2047:Q2050,Q2068,Q2073:Q2075,Q2078:Q2084,Q2091,Q2096:Q2100,Q2106,Q2114:Q2117,Q2123:Q2126,Q2135,Q2138:Q2145,Q2152:Q2153,Q2156:Q2164,Q2169:Q2170)</f>
        <v>0</v>
      </c>
      <c r="BW2332" s="400">
        <f t="shared" ref="BW2332" si="7144">SUM(S2022:S2032,S2038:S2042,S2047:S2050,S2068,S2073:S2075,S2078:S2084,S2091,S2096:S2100,S2106,S2114:S2117,S2123:S2126,S2135,S2138:S2145,S2152:S2153,S2156:S2164,S2169:S2170)</f>
        <v>0</v>
      </c>
      <c r="BY2332" s="400">
        <f t="shared" ref="BY2332" si="7145">SUM(U2022:U2032,U2038:U2042,U2047:U2050,U2068,U2073:U2075,U2078:U2084,U2091,U2096:U2100,U2106,U2114:U2117,U2123:U2126,U2135,U2138:U2145,U2152:U2153,U2156:U2164,U2169:U2170)</f>
        <v>0</v>
      </c>
      <c r="BZ2332" s="400">
        <f t="shared" ref="BZ2332" si="7146">SUM(V2022:V2032,V2038:V2042,V2047:V2050,V2068,V2073:V2075,V2078:V2084,V2091,V2096:V2100,V2106,V2114:V2117,V2123:V2126,V2135,V2138:V2145,V2152:V2153,V2156:V2164,V2169:V2170)</f>
        <v>0</v>
      </c>
      <c r="CA2332" s="400">
        <f t="shared" ref="CA2332" si="7147">SUM(W2022:W2032,W2038:W2042,W2047:W2050,W2068,W2073:W2075,W2078:W2084,W2091,W2096:W2100,W2106,W2114:W2117,W2123:W2126,W2135,W2138:W2145,W2152:W2153,W2156:W2164,W2169:W2170)</f>
        <v>0</v>
      </c>
      <c r="CC2332" s="400">
        <f t="shared" ref="CC2332" si="7148">SUM(Y2022:Y2032,Y2038:Y2042,Y2047:Y2050,Y2068,Y2073:Y2075,Y2078:Y2084,Y2091,Y2096:Y2100,Y2106,Y2114:Y2117,Y2123:Y2126,Y2135,Y2138:Y2145,Y2152:Y2153,Y2156:Y2164,Y2169:Y2170)</f>
        <v>0</v>
      </c>
      <c r="CD2332" s="400">
        <f t="shared" ref="CD2332" si="7149">SUM(Z2022:Z2032,Z2038:Z2042,Z2047:Z2050,Z2068,Z2073:Z2075,Z2078:Z2084,Z2091,Z2096:Z2100,Z2106,Z2114:Z2117,Z2123:Z2126,Z2135,Z2138:Z2145,Z2152:Z2153,Z2156:Z2164,Z2169:Z2170)</f>
        <v>0</v>
      </c>
      <c r="CE2332" s="400">
        <f t="shared" ref="CE2332" si="7150">SUM(AA2022:AA2032,AA2038:AA2042,AA2047:AA2050,AA2068,AA2073:AA2075,AA2078:AA2084,AA2091,AA2096:AA2100,AA2106,AA2114:AA2117,AA2123:AA2126,AA2135,AA2138:AA2145,AA2152:AA2153,AA2156:AA2164,AA2169:AA2170)</f>
        <v>0</v>
      </c>
      <c r="CG2332" s="400">
        <f t="shared" ref="CG2332" si="7151">SUM(AC2022:AC2032,AC2038:AC2042,AC2047:AC2050,AC2068,AC2073:AC2075,AC2078:AC2084,AC2091,AC2096:AC2100,AC2106,AC2114:AC2117,AC2123:AC2126,AC2135,AC2138:AC2145,AC2152:AC2153,AC2156:AC2164,AC2169:AC2170)</f>
        <v>0</v>
      </c>
      <c r="CH2332" s="400">
        <f>SUM(AD2022:AD2032,AD2038:AD2042,AD2047:AD2050,AD2068,AD2073:AD2075,AD2078:AD2084,AD2091,AD2096:AD2100,AD2106,AD2114:AD2117,AD2123:AD2126,AD2135,AD2138:AD2145,AD2152:AD2153,AD2156:AD2164,AD2169:AD2170)</f>
        <v>0</v>
      </c>
      <c r="CI2332" s="400">
        <f t="shared" ref="CI2332" si="7152">SUM(D2177:D2187,D2193:D2197,D2202:D2205,D2223,D2228:D2230,D2233:D2239,D2246,D2251:D2255,D2261,D2269:D2272,D2278:D2281,D2290,D2293:D2300,D2307:D2308,D2311:D2319,D2324:D2325)</f>
        <v>0</v>
      </c>
      <c r="CJ2332" s="400">
        <f t="shared" ref="CJ2332" si="7153">SUM(E2177:E2187,E2193:E2197,E2202:E2205,E2223,E2228:E2230,E2233:E2239,E2246,E2251:E2255,E2261,E2269:E2272,E2278:E2281,E2290,E2293:E2300,E2307:E2308,E2311:E2319,E2324:E2325)</f>
        <v>0</v>
      </c>
      <c r="CK2332" s="400">
        <f t="shared" ref="CK2332" si="7154">SUM(F2177:F2187,F2193:F2197,F2202:F2205,F2223,F2228:F2230,F2233:F2239,F2246,F2251:F2255,F2261,F2269:F2272,F2278:F2281,F2290,F2293:F2300,F2307:F2308,F2311:F2319,F2324:F2325)</f>
        <v>0</v>
      </c>
      <c r="CL2332" s="400">
        <f t="shared" ref="CL2332" si="7155">SUM(G2177:G2187,G2193:G2197,G2202:G2205,G2223,G2228:G2230,G2233:G2239,G2246,G2251:G2255,G2261,G2269:G2272,G2278:G2281,G2290,G2293:G2300,G2307:G2308,G2311:G2319,G2324:G2325)</f>
        <v>0</v>
      </c>
      <c r="CN2332" s="400">
        <f t="shared" ref="CN2332" si="7156">SUM(I2177:I2187,I2193:I2197,I2202:I2205,I2223,I2228:I2230,I2233:I2239,I2246,I2251:I2255,I2261,I2269:I2272,I2278:I2281,I2290,I2293:I2300,I2307:I2308,I2311:I2319,I2324:I2325)</f>
        <v>0</v>
      </c>
      <c r="CO2332" s="400">
        <f t="shared" ref="CO2332" si="7157">SUM(J2177:J2187,J2193:J2197,J2202:J2205,J2223,J2228:J2230,J2233:J2239,J2246,J2251:J2255,J2261,J2269:J2272,J2278:J2281,J2290,J2293:J2300,J2307:J2308,J2311:J2319,J2324:J2325)</f>
        <v>0</v>
      </c>
      <c r="CP2332" s="400">
        <f t="shared" ref="CP2332" si="7158">SUM(K2177:K2187,K2193:K2197,K2202:K2205,K2223,K2228:K2230,K2233:K2239,K2246,K2251:K2255,K2261,K2269:K2272,K2278:K2281,K2290,K2293:K2300,K2307:K2308,K2311:K2319,K2324:K2325)</f>
        <v>0</v>
      </c>
      <c r="CR2332" s="400">
        <f t="shared" ref="CR2332" si="7159">SUM(M2177:M2187,M2193:M2197,M2202:M2205,M2223,M2228:M2230,M2233:M2239,M2246,M2251:M2255,M2261,M2269:M2272,M2278:M2281,M2290,M2293:M2300,M2307:M2308,M2311:M2319,M2324:M2325)</f>
        <v>0</v>
      </c>
      <c r="CS2332" s="400">
        <f t="shared" ref="CS2332" si="7160">SUM(N2177:N2187,N2193:N2197,N2202:N2205,N2223,N2228:N2230,N2233:N2239,N2246,N2251:N2255,N2261,N2269:N2272,N2278:N2281,N2290,N2293:N2300,N2307:N2308,N2311:N2319,N2324:N2325)</f>
        <v>0</v>
      </c>
      <c r="CT2332" s="400">
        <f t="shared" ref="CT2332" si="7161">SUM(O2177:O2187,O2193:O2197,O2202:O2205,O2223,O2228:O2230,O2233:O2239,O2246,O2251:O2255,O2261,O2269:O2272,O2278:O2281,O2290,O2293:O2300,O2307:O2308,O2311:O2319,O2324:O2325)</f>
        <v>0</v>
      </c>
      <c r="CV2332" s="400">
        <f t="shared" ref="CV2332" si="7162">SUM(Q2177:Q2187,Q2193:Q2197,Q2202:Q2205,Q2223,Q2228:Q2230,Q2233:Q2239,Q2246,Q2251:Q2255,Q2261,Q2269:Q2272,Q2278:Q2281,Q2290,Q2293:Q2300,Q2307:Q2308,Q2311:Q2319,Q2324:Q2325)</f>
        <v>0</v>
      </c>
      <c r="CW2332" s="400">
        <f t="shared" ref="CW2332" si="7163">SUM(R2177:R2187,R2193:R2197,R2202:R2205,R2223,R2228:R2230,R2233:R2239,R2246,R2251:R2255,R2261,R2269:R2272,R2278:R2281,R2290,R2293:R2300,R2307:R2308,R2311:R2319,R2324:R2325)</f>
        <v>0</v>
      </c>
      <c r="CX2332" s="400">
        <f t="shared" ref="CX2332" si="7164">SUM(S2177:S2187,S2193:S2197,S2202:S2205,S2223,S2228:S2230,S2233:S2239,S2246,S2251:S2255,S2261,S2269:S2272,S2278:S2281,S2290,S2293:S2300,S2307:S2308,S2311:S2319,S2324:S2325)</f>
        <v>0</v>
      </c>
      <c r="CZ2332" s="400">
        <f t="shared" ref="CZ2332" si="7165">SUM(U2177:U2187,U2193:U2197,U2202:U2205,U2223,U2228:U2230,U2233:U2239,U2246,U2251:U2255,U2261,U2269:U2272,U2278:U2281,U2290,U2293:U2300,U2307:U2308,U2311:U2319,U2324:U2325)</f>
        <v>0</v>
      </c>
      <c r="DA2332" s="400">
        <f t="shared" ref="DA2332" si="7166">SUM(V2177:V2187,V2193:V2197,V2202:V2205,V2223,V2228:V2230,V2233:V2239,V2246,V2251:V2255,V2261,V2269:V2272,V2278:V2281,V2290,V2293:V2300,V2307:V2308,V2311:V2319,V2324:V2325)</f>
        <v>0</v>
      </c>
      <c r="DB2332" s="400">
        <f t="shared" ref="DB2332" si="7167">SUM(W2177:W2187,W2193:W2197,W2202:W2205,W2223,W2228:W2230,W2233:W2239,W2246,W2251:W2255,W2261,W2269:W2272,W2278:W2281,W2290,W2293:W2300,W2307:W2308,W2311:W2319,W2324:W2325)</f>
        <v>0</v>
      </c>
      <c r="DD2332" s="400">
        <f t="shared" ref="DD2332" si="7168">SUM(Y2177:Y2187,Y2193:Y2197,Y2202:Y2205,Y2223,Y2228:Y2230,Y2233:Y2239,Y2246,Y2251:Y2255,Y2261,Y2269:Y2272,Y2278:Y2281,Y2290,Y2293:Y2300,Y2307:Y2308,Y2311:Y2319,Y2324:Y2325)</f>
        <v>0</v>
      </c>
      <c r="DE2332" s="400">
        <f t="shared" ref="DE2332" si="7169">SUM(Z2177:Z2187,Z2193:Z2197,Z2202:Z2205,Z2223,Z2228:Z2230,Z2233:Z2239,Z2246,Z2251:Z2255,Z2261,Z2269:Z2272,Z2278:Z2281,Z2290,Z2293:Z2300,Z2307:Z2308,Z2311:Z2319,Z2324:Z2325)</f>
        <v>0</v>
      </c>
      <c r="DF2332" s="400">
        <f t="shared" ref="DF2332" si="7170">SUM(AA2177:AA2187,AA2193:AA2197,AA2202:AA2205,AA2223,AA2228:AA2230,AA2233:AA2239,AA2246,AA2251:AA2255,AA2261,AA2269:AA2272,AA2278:AA2281,AA2290,AA2293:AA2300,AA2307:AA2308,AA2311:AA2319,AA2324:AA2325)</f>
        <v>0</v>
      </c>
      <c r="DH2332" s="400">
        <f t="shared" ref="DH2332" si="7171">SUM(AC2177:AC2187,AC2193:AC2197,AC2202:AC2205,AC2223,AC2228:AC2230,AC2233:AC2239,AC2246,AC2251:AC2255,AC2261,AC2269:AC2272,AC2278:AC2281,AC2290,AC2293:AC2300,AC2307:AC2308,AC2311:AC2319,AC2324:AC2325)</f>
        <v>0</v>
      </c>
      <c r="DI2332" s="400">
        <f>SUM(AD2177:AD2187,AD2193:AD2197,AD2202:AD2205,AD2223,AD2228:AD2230,AD2233:AD2239,AD2246,AD2251:AD2255,AD2261,AD2269:AD2272,AD2278:AD2281,AD2290,AD2293:AD2300,AD2307:AD2308,AD2311:AD2319,AD2324:AD2325)</f>
        <v>0</v>
      </c>
    </row>
    <row r="2333" spans="1:180" ht="15" customHeight="1" x14ac:dyDescent="0.25">
      <c r="B2333" s="855" t="s">
        <v>23</v>
      </c>
      <c r="C2333" s="856"/>
      <c r="D2333" s="856"/>
      <c r="E2333" s="856"/>
      <c r="F2333" s="856"/>
      <c r="G2333" s="856"/>
      <c r="H2333" s="856"/>
      <c r="I2333" s="856"/>
      <c r="J2333" s="856"/>
      <c r="K2333" s="856"/>
      <c r="L2333" s="856"/>
      <c r="M2333" s="856"/>
      <c r="N2333" s="856"/>
      <c r="O2333" s="856"/>
      <c r="P2333" s="856"/>
      <c r="Q2333" s="856"/>
      <c r="R2333" s="856"/>
      <c r="S2333" s="856"/>
      <c r="T2333" s="856"/>
      <c r="U2333" s="856"/>
      <c r="V2333" s="856"/>
      <c r="W2333" s="856"/>
      <c r="X2333" s="856"/>
      <c r="Y2333" s="856"/>
      <c r="Z2333" s="856"/>
      <c r="AA2333" s="856"/>
      <c r="AB2333" s="856"/>
      <c r="AC2333" s="856"/>
      <c r="AD2333" s="857"/>
      <c r="AG2333" s="375"/>
      <c r="AH2333" s="378"/>
      <c r="AI2333" s="264"/>
      <c r="AJ2333" s="264"/>
      <c r="AK2333" s="264"/>
      <c r="AL2333" s="264"/>
      <c r="AM2333" s="264"/>
      <c r="AN2333" s="264"/>
      <c r="AO2333" s="264"/>
      <c r="AP2333" s="264"/>
      <c r="AQ2333" s="264"/>
      <c r="AR2333" s="264"/>
      <c r="AS2333" s="264"/>
      <c r="AT2333" s="264"/>
      <c r="AU2333" s="264"/>
      <c r="AV2333" s="264"/>
      <c r="AW2333" s="264"/>
      <c r="AX2333" s="264"/>
      <c r="AY2333" s="264"/>
      <c r="AZ2333" s="264"/>
      <c r="BA2333" s="264"/>
      <c r="BB2333" s="264"/>
      <c r="BC2333" s="264"/>
      <c r="BD2333" s="264"/>
      <c r="BE2333" s="264"/>
      <c r="BF2333" s="264"/>
      <c r="BG2333" s="264"/>
      <c r="BH2333" s="264"/>
      <c r="BI2333" s="264"/>
      <c r="BJ2333" s="264"/>
      <c r="BK2333" s="264"/>
      <c r="BL2333" s="264"/>
      <c r="BM2333" s="264"/>
      <c r="BN2333" s="264"/>
      <c r="BO2333" s="264"/>
      <c r="BP2333" s="400" t="s">
        <v>1940</v>
      </c>
      <c r="BQ2333" s="329">
        <f t="shared" ref="BQ2333:DH2333" si="7172">IF($AH$2175=$AG$2175,0,IF(OR(AND(BQ2330=0,BQ2332&gt;0),AND(BQ2330="NS",BQ2331&gt;0),AND(BQ2330="NS",BQ2331=0,BQ2332=0)),1,IF(OR(AND(BQ2332&gt;=2,BQ2331&lt;BQ2330),AND(BQ2330="NS",BQ2331=0,BQ2332&gt;0),OR(BQ2330=BQ2332,AND(BQ2330="",BQ2332=0,BQ2331=0))),0,1)))</f>
        <v>0</v>
      </c>
      <c r="BR2333" s="329"/>
      <c r="BS2333" s="329">
        <f t="shared" si="7172"/>
        <v>0</v>
      </c>
      <c r="BT2333" s="329"/>
      <c r="BU2333" s="329">
        <f t="shared" si="7172"/>
        <v>0</v>
      </c>
      <c r="BV2333" s="329"/>
      <c r="BW2333" s="329">
        <f t="shared" si="7172"/>
        <v>0</v>
      </c>
      <c r="BX2333" s="329"/>
      <c r="BY2333" s="329">
        <f t="shared" si="7172"/>
        <v>0</v>
      </c>
      <c r="BZ2333" s="329">
        <f t="shared" si="7172"/>
        <v>0</v>
      </c>
      <c r="CA2333" s="329">
        <f t="shared" si="7172"/>
        <v>0</v>
      </c>
      <c r="CB2333" s="329"/>
      <c r="CC2333" s="329">
        <f t="shared" si="7172"/>
        <v>0</v>
      </c>
      <c r="CD2333" s="329">
        <f t="shared" si="7172"/>
        <v>0</v>
      </c>
      <c r="CE2333" s="329">
        <f t="shared" si="7172"/>
        <v>0</v>
      </c>
      <c r="CF2333" s="329"/>
      <c r="CG2333" s="329">
        <f t="shared" si="7172"/>
        <v>0</v>
      </c>
      <c r="CH2333" s="329">
        <f t="shared" si="7172"/>
        <v>0</v>
      </c>
      <c r="CI2333" s="329">
        <f t="shared" si="7172"/>
        <v>0</v>
      </c>
      <c r="CJ2333" s="329">
        <f t="shared" si="7172"/>
        <v>0</v>
      </c>
      <c r="CK2333" s="329">
        <f t="shared" si="7172"/>
        <v>0</v>
      </c>
      <c r="CL2333" s="329">
        <f t="shared" si="7172"/>
        <v>0</v>
      </c>
      <c r="CM2333" s="329"/>
      <c r="CN2333" s="329">
        <f t="shared" si="7172"/>
        <v>0</v>
      </c>
      <c r="CO2333" s="329">
        <f t="shared" si="7172"/>
        <v>0</v>
      </c>
      <c r="CP2333" s="329">
        <f t="shared" si="7172"/>
        <v>0</v>
      </c>
      <c r="CQ2333" s="329"/>
      <c r="CR2333" s="329">
        <f t="shared" si="7172"/>
        <v>0</v>
      </c>
      <c r="CS2333" s="329">
        <f t="shared" si="7172"/>
        <v>0</v>
      </c>
      <c r="CT2333" s="329">
        <f t="shared" si="7172"/>
        <v>0</v>
      </c>
      <c r="CU2333" s="329"/>
      <c r="CV2333" s="329">
        <f t="shared" si="7172"/>
        <v>0</v>
      </c>
      <c r="CW2333" s="329">
        <f t="shared" si="7172"/>
        <v>0</v>
      </c>
      <c r="CX2333" s="329">
        <f t="shared" si="7172"/>
        <v>0</v>
      </c>
      <c r="CY2333" s="329"/>
      <c r="CZ2333" s="329">
        <f t="shared" si="7172"/>
        <v>0</v>
      </c>
      <c r="DA2333" s="329">
        <f t="shared" si="7172"/>
        <v>0</v>
      </c>
      <c r="DB2333" s="329">
        <f t="shared" si="7172"/>
        <v>0</v>
      </c>
      <c r="DC2333" s="329"/>
      <c r="DD2333" s="329">
        <f t="shared" si="7172"/>
        <v>0</v>
      </c>
      <c r="DE2333" s="329">
        <f t="shared" si="7172"/>
        <v>0</v>
      </c>
      <c r="DF2333" s="329">
        <f t="shared" si="7172"/>
        <v>0</v>
      </c>
      <c r="DG2333" s="329"/>
      <c r="DH2333" s="329">
        <f t="shared" si="7172"/>
        <v>0</v>
      </c>
      <c r="DI2333" s="329">
        <f>IF($AH$2175=$AG$2175,0,IF(OR(AND(DI2330=0,DI2332&gt;0),AND(DI2330="NS",DI2331&gt;0),AND(DI2330="NS",DI2331=0,DI2332=0)),1,IF(OR(AND(DI2332&gt;=2,DI2331&lt;DI2330),AND(DI2330="NS",DI2331=0,DI2332&gt;0),OR(DI2330=DI2332,AND(DI2330="",DI2332=0,DI2331=0))),0,1)))</f>
        <v>0</v>
      </c>
      <c r="DJ2333" s="400">
        <f>SUM(BQ2333:DI2333)</f>
        <v>0</v>
      </c>
    </row>
    <row r="2334" spans="1:180" ht="24" customHeight="1" x14ac:dyDescent="0.25">
      <c r="B2334" s="144"/>
      <c r="C2334" s="889" t="s">
        <v>1236</v>
      </c>
      <c r="D2334" s="890"/>
      <c r="E2334" s="890"/>
      <c r="F2334" s="890"/>
      <c r="G2334" s="890"/>
      <c r="H2334" s="890"/>
      <c r="I2334" s="890"/>
      <c r="J2334" s="890"/>
      <c r="K2334" s="890"/>
      <c r="L2334" s="890"/>
      <c r="M2334" s="890"/>
      <c r="N2334" s="890"/>
      <c r="O2334" s="890"/>
      <c r="P2334" s="890"/>
      <c r="Q2334" s="890"/>
      <c r="R2334" s="890"/>
      <c r="S2334" s="890"/>
      <c r="T2334" s="890"/>
      <c r="U2334" s="890"/>
      <c r="V2334" s="890"/>
      <c r="W2334" s="890"/>
      <c r="X2334" s="890"/>
      <c r="Y2334" s="890"/>
      <c r="Z2334" s="890"/>
      <c r="AA2334" s="890"/>
      <c r="AB2334" s="890"/>
      <c r="AC2334" s="890"/>
      <c r="AD2334" s="891"/>
      <c r="AG2334" s="375"/>
      <c r="AH2334" s="467"/>
      <c r="AI2334" s="468"/>
      <c r="AJ2334" s="468"/>
      <c r="AK2334" s="468"/>
      <c r="AL2334" s="468"/>
      <c r="AM2334" s="468"/>
      <c r="AN2334" s="468"/>
      <c r="AO2334" s="468"/>
      <c r="AP2334" s="468"/>
      <c r="AQ2334" s="468"/>
      <c r="AR2334" s="468"/>
      <c r="AS2334" s="468"/>
      <c r="AT2334" s="468"/>
      <c r="AU2334" s="468"/>
      <c r="AV2334" s="468"/>
      <c r="AW2334" s="468"/>
      <c r="AX2334" s="468"/>
      <c r="AY2334" s="468"/>
      <c r="AZ2334" s="468"/>
      <c r="BA2334" s="468"/>
      <c r="BB2334" s="468"/>
      <c r="BC2334" s="468"/>
      <c r="BD2334" s="468"/>
      <c r="BE2334" s="468"/>
      <c r="BF2334" s="468"/>
      <c r="BG2334" s="468"/>
      <c r="BH2334" s="468"/>
      <c r="BI2334" s="468"/>
      <c r="BJ2334" s="468"/>
      <c r="BK2334" s="468"/>
      <c r="BL2334" s="468"/>
      <c r="BM2334" s="468"/>
      <c r="BN2334" s="468"/>
      <c r="BO2334" s="468"/>
      <c r="BP2334" s="468"/>
    </row>
    <row r="2335" spans="1:180" ht="24" customHeight="1" x14ac:dyDescent="0.25">
      <c r="B2335" s="144"/>
      <c r="C2335" s="889" t="s">
        <v>1237</v>
      </c>
      <c r="D2335" s="890"/>
      <c r="E2335" s="890"/>
      <c r="F2335" s="890"/>
      <c r="G2335" s="890"/>
      <c r="H2335" s="890"/>
      <c r="I2335" s="890"/>
      <c r="J2335" s="890"/>
      <c r="K2335" s="890"/>
      <c r="L2335" s="890"/>
      <c r="M2335" s="890"/>
      <c r="N2335" s="890"/>
      <c r="O2335" s="890"/>
      <c r="P2335" s="890"/>
      <c r="Q2335" s="890"/>
      <c r="R2335" s="890"/>
      <c r="S2335" s="890"/>
      <c r="T2335" s="890"/>
      <c r="U2335" s="890"/>
      <c r="V2335" s="890"/>
      <c r="W2335" s="890"/>
      <c r="X2335" s="890"/>
      <c r="Y2335" s="890"/>
      <c r="Z2335" s="890"/>
      <c r="AA2335" s="890"/>
      <c r="AB2335" s="890"/>
      <c r="AC2335" s="890"/>
      <c r="AD2335" s="891"/>
      <c r="AG2335" s="375"/>
      <c r="AH2335" s="399"/>
    </row>
    <row r="2336" spans="1:180" ht="24" customHeight="1" x14ac:dyDescent="0.25">
      <c r="B2336" s="144"/>
      <c r="C2336" s="889" t="s">
        <v>1238</v>
      </c>
      <c r="D2336" s="890"/>
      <c r="E2336" s="890"/>
      <c r="F2336" s="890"/>
      <c r="G2336" s="890"/>
      <c r="H2336" s="890"/>
      <c r="I2336" s="890"/>
      <c r="J2336" s="890"/>
      <c r="K2336" s="890"/>
      <c r="L2336" s="890"/>
      <c r="M2336" s="890"/>
      <c r="N2336" s="890"/>
      <c r="O2336" s="890"/>
      <c r="P2336" s="890"/>
      <c r="Q2336" s="890"/>
      <c r="R2336" s="890"/>
      <c r="S2336" s="890"/>
      <c r="T2336" s="890"/>
      <c r="U2336" s="890"/>
      <c r="V2336" s="890"/>
      <c r="W2336" s="890"/>
      <c r="X2336" s="890"/>
      <c r="Y2336" s="890"/>
      <c r="Z2336" s="890"/>
      <c r="AA2336" s="890"/>
      <c r="AB2336" s="890"/>
      <c r="AC2336" s="890"/>
      <c r="AD2336" s="891"/>
      <c r="AG2336" s="375"/>
      <c r="AH2336" s="399"/>
    </row>
    <row r="2337" spans="1:177" ht="15" customHeight="1" x14ac:dyDescent="0.25">
      <c r="B2337" s="144"/>
      <c r="C2337" s="892" t="s">
        <v>1617</v>
      </c>
      <c r="D2337" s="893"/>
      <c r="E2337" s="893"/>
      <c r="F2337" s="893"/>
      <c r="G2337" s="893"/>
      <c r="H2337" s="893"/>
      <c r="I2337" s="893"/>
      <c r="J2337" s="893"/>
      <c r="K2337" s="893"/>
      <c r="L2337" s="893"/>
      <c r="M2337" s="893"/>
      <c r="N2337" s="893"/>
      <c r="O2337" s="893"/>
      <c r="P2337" s="893"/>
      <c r="Q2337" s="893"/>
      <c r="R2337" s="893"/>
      <c r="S2337" s="893"/>
      <c r="T2337" s="893"/>
      <c r="U2337" s="893"/>
      <c r="V2337" s="893"/>
      <c r="W2337" s="893"/>
      <c r="X2337" s="893"/>
      <c r="Y2337" s="893"/>
      <c r="Z2337" s="893"/>
      <c r="AA2337" s="893"/>
      <c r="AB2337" s="893"/>
      <c r="AC2337" s="893"/>
      <c r="AD2337" s="894"/>
      <c r="AG2337" s="375"/>
      <c r="AH2337" s="399"/>
      <c r="CB2337" s="264"/>
    </row>
    <row r="2338" spans="1:177" s="264" customFormat="1" ht="24" customHeight="1" x14ac:dyDescent="0.25">
      <c r="A2338" s="57"/>
      <c r="B2338" s="25"/>
      <c r="C2338" s="892" t="s">
        <v>1618</v>
      </c>
      <c r="D2338" s="893"/>
      <c r="E2338" s="893"/>
      <c r="F2338" s="893"/>
      <c r="G2338" s="893"/>
      <c r="H2338" s="893"/>
      <c r="I2338" s="893"/>
      <c r="J2338" s="893"/>
      <c r="K2338" s="893"/>
      <c r="L2338" s="893"/>
      <c r="M2338" s="893"/>
      <c r="N2338" s="893"/>
      <c r="O2338" s="893"/>
      <c r="P2338" s="893"/>
      <c r="Q2338" s="893"/>
      <c r="R2338" s="893"/>
      <c r="S2338" s="893"/>
      <c r="T2338" s="893"/>
      <c r="U2338" s="893"/>
      <c r="V2338" s="893"/>
      <c r="W2338" s="893"/>
      <c r="X2338" s="893"/>
      <c r="Y2338" s="893"/>
      <c r="Z2338" s="893"/>
      <c r="AA2338" s="893"/>
      <c r="AB2338" s="893"/>
      <c r="AC2338" s="893"/>
      <c r="AD2338" s="894"/>
      <c r="AE2338" s="3"/>
      <c r="AF2338" s="258"/>
      <c r="AG2338" s="375"/>
      <c r="AH2338" s="399"/>
      <c r="AI2338" s="400"/>
      <c r="AJ2338" s="400"/>
      <c r="AK2338" s="400"/>
      <c r="AL2338" s="400"/>
      <c r="AM2338" s="400"/>
      <c r="AN2338" s="400"/>
      <c r="AO2338" s="400"/>
      <c r="AP2338" s="400"/>
      <c r="AQ2338" s="400"/>
      <c r="AR2338" s="400"/>
      <c r="AS2338" s="400"/>
      <c r="AT2338" s="400"/>
      <c r="AU2338" s="400"/>
      <c r="AV2338" s="400"/>
      <c r="AW2338" s="400"/>
      <c r="AX2338" s="400"/>
      <c r="AY2338" s="400"/>
      <c r="AZ2338" s="400"/>
      <c r="BA2338" s="400"/>
      <c r="BB2338" s="400"/>
      <c r="BC2338" s="400"/>
      <c r="BD2338" s="400"/>
      <c r="BE2338" s="400"/>
      <c r="BF2338" s="400"/>
      <c r="BG2338" s="400"/>
      <c r="BH2338" s="400"/>
      <c r="BI2338" s="400"/>
      <c r="BJ2338" s="400"/>
      <c r="BK2338" s="400"/>
      <c r="BL2338" s="400"/>
      <c r="BM2338" s="400"/>
      <c r="BN2338" s="400"/>
      <c r="BO2338" s="400"/>
      <c r="BP2338" s="400"/>
      <c r="EM2338" s="375"/>
      <c r="EN2338" s="375"/>
      <c r="EO2338" s="375"/>
      <c r="EP2338" s="375"/>
      <c r="EQ2338" s="375"/>
      <c r="ER2338" s="375"/>
      <c r="ES2338" s="375"/>
      <c r="FF2338" s="375"/>
      <c r="FG2338" s="375"/>
      <c r="FH2338" s="375"/>
      <c r="FI2338" s="375"/>
      <c r="FJ2338" s="375"/>
      <c r="FK2338" s="375"/>
      <c r="FL2338" s="375"/>
      <c r="FM2338" s="375"/>
      <c r="FN2338" s="375"/>
      <c r="FO2338" s="375"/>
      <c r="FP2338" s="375"/>
      <c r="FQ2338" s="375"/>
      <c r="FR2338" s="375"/>
      <c r="FS2338" s="375"/>
      <c r="FT2338" s="375"/>
      <c r="FU2338" s="375"/>
    </row>
    <row r="2339" spans="1:177" s="264" customFormat="1" ht="24" customHeight="1" x14ac:dyDescent="0.25">
      <c r="A2339" s="57"/>
      <c r="B2339" s="25"/>
      <c r="C2339" s="889" t="s">
        <v>1619</v>
      </c>
      <c r="D2339" s="890"/>
      <c r="E2339" s="890"/>
      <c r="F2339" s="890"/>
      <c r="G2339" s="890"/>
      <c r="H2339" s="890"/>
      <c r="I2339" s="890"/>
      <c r="J2339" s="890"/>
      <c r="K2339" s="890"/>
      <c r="L2339" s="890"/>
      <c r="M2339" s="890"/>
      <c r="N2339" s="890"/>
      <c r="O2339" s="890"/>
      <c r="P2339" s="890"/>
      <c r="Q2339" s="890"/>
      <c r="R2339" s="890"/>
      <c r="S2339" s="890"/>
      <c r="T2339" s="890"/>
      <c r="U2339" s="890"/>
      <c r="V2339" s="890"/>
      <c r="W2339" s="890"/>
      <c r="X2339" s="890"/>
      <c r="Y2339" s="890"/>
      <c r="Z2339" s="890"/>
      <c r="AA2339" s="890"/>
      <c r="AB2339" s="890"/>
      <c r="AC2339" s="890"/>
      <c r="AD2339" s="891"/>
      <c r="AE2339" s="3"/>
      <c r="AF2339" s="258"/>
      <c r="AG2339" s="375"/>
      <c r="AH2339" s="399"/>
      <c r="AI2339" s="400"/>
      <c r="AJ2339" s="400"/>
      <c r="AK2339" s="400"/>
      <c r="AL2339" s="400"/>
      <c r="AM2339" s="400"/>
      <c r="AN2339" s="400"/>
      <c r="AO2339" s="400"/>
      <c r="AP2339" s="400"/>
      <c r="AQ2339" s="400"/>
      <c r="AR2339" s="400"/>
      <c r="AS2339" s="400"/>
      <c r="AT2339" s="400"/>
      <c r="AU2339" s="400"/>
      <c r="AV2339" s="400"/>
      <c r="AW2339" s="400"/>
      <c r="AX2339" s="400"/>
      <c r="AY2339" s="400"/>
      <c r="AZ2339" s="400"/>
      <c r="BA2339" s="400"/>
      <c r="BB2339" s="400"/>
      <c r="BC2339" s="400"/>
      <c r="BD2339" s="400"/>
      <c r="BE2339" s="400"/>
      <c r="BF2339" s="400"/>
      <c r="BG2339" s="400"/>
      <c r="BH2339" s="400"/>
      <c r="BI2339" s="400"/>
      <c r="BJ2339" s="400"/>
      <c r="BK2339" s="400"/>
      <c r="BL2339" s="400"/>
      <c r="BM2339" s="400"/>
      <c r="BN2339" s="400"/>
      <c r="BO2339" s="400"/>
      <c r="BP2339" s="400"/>
      <c r="EM2339" s="375"/>
      <c r="EN2339" s="375"/>
      <c r="EO2339" s="375"/>
      <c r="EP2339" s="375"/>
      <c r="EQ2339" s="375"/>
      <c r="ER2339" s="375"/>
      <c r="ES2339" s="375"/>
      <c r="FF2339" s="375"/>
      <c r="FG2339" s="375"/>
      <c r="FH2339" s="375"/>
      <c r="FI2339" s="375"/>
      <c r="FJ2339" s="375"/>
      <c r="FK2339" s="375"/>
      <c r="FL2339" s="375"/>
      <c r="FM2339" s="375"/>
      <c r="FN2339" s="375"/>
      <c r="FO2339" s="375"/>
      <c r="FP2339" s="375"/>
      <c r="FQ2339" s="375"/>
      <c r="FR2339" s="375"/>
      <c r="FS2339" s="375"/>
      <c r="FT2339" s="375"/>
      <c r="FU2339" s="375"/>
    </row>
    <row r="2340" spans="1:177" s="264" customFormat="1" ht="24" customHeight="1" x14ac:dyDescent="0.25">
      <c r="A2340" s="57"/>
      <c r="B2340" s="15"/>
      <c r="C2340" s="926" t="s">
        <v>1620</v>
      </c>
      <c r="D2340" s="927"/>
      <c r="E2340" s="927"/>
      <c r="F2340" s="927"/>
      <c r="G2340" s="927"/>
      <c r="H2340" s="927"/>
      <c r="I2340" s="927"/>
      <c r="J2340" s="927"/>
      <c r="K2340" s="927"/>
      <c r="L2340" s="927"/>
      <c r="M2340" s="927"/>
      <c r="N2340" s="927"/>
      <c r="O2340" s="927"/>
      <c r="P2340" s="927"/>
      <c r="Q2340" s="927"/>
      <c r="R2340" s="927"/>
      <c r="S2340" s="927"/>
      <c r="T2340" s="927"/>
      <c r="U2340" s="927"/>
      <c r="V2340" s="927"/>
      <c r="W2340" s="927"/>
      <c r="X2340" s="927"/>
      <c r="Y2340" s="927"/>
      <c r="Z2340" s="927"/>
      <c r="AA2340" s="927"/>
      <c r="AB2340" s="927"/>
      <c r="AC2340" s="927"/>
      <c r="AD2340" s="928"/>
      <c r="AE2340" s="3"/>
      <c r="AF2340" s="258"/>
      <c r="AG2340" s="375"/>
      <c r="AH2340" s="399"/>
      <c r="AI2340" s="400"/>
      <c r="AJ2340" s="400"/>
      <c r="AK2340" s="400"/>
      <c r="AL2340" s="400"/>
      <c r="AM2340" s="400"/>
      <c r="AN2340" s="400"/>
      <c r="AO2340" s="400"/>
      <c r="AP2340" s="400"/>
      <c r="AQ2340" s="400"/>
      <c r="AR2340" s="400"/>
      <c r="AS2340" s="400"/>
      <c r="AT2340" s="400"/>
      <c r="AU2340" s="400"/>
      <c r="AV2340" s="400"/>
      <c r="AW2340" s="400"/>
      <c r="AX2340" s="400"/>
      <c r="AY2340" s="400"/>
      <c r="AZ2340" s="400"/>
      <c r="BA2340" s="400"/>
      <c r="BB2340" s="400"/>
      <c r="BC2340" s="400"/>
      <c r="BD2340" s="400"/>
      <c r="BE2340" s="400"/>
      <c r="BF2340" s="400"/>
      <c r="BG2340" s="400"/>
      <c r="BH2340" s="400"/>
      <c r="BI2340" s="400"/>
      <c r="BJ2340" s="400"/>
      <c r="BK2340" s="400"/>
      <c r="BL2340" s="400"/>
      <c r="BM2340" s="400"/>
      <c r="BN2340" s="400"/>
      <c r="BO2340" s="400"/>
      <c r="BP2340" s="400"/>
      <c r="CB2340" s="468"/>
      <c r="EM2340" s="375"/>
      <c r="EN2340" s="375"/>
      <c r="EO2340" s="375"/>
      <c r="EP2340" s="375"/>
      <c r="EQ2340" s="375"/>
      <c r="ER2340" s="375"/>
      <c r="ES2340" s="375"/>
      <c r="FF2340" s="375"/>
      <c r="FG2340" s="375"/>
      <c r="FH2340" s="375"/>
      <c r="FI2340" s="375"/>
      <c r="FJ2340" s="375"/>
      <c r="FK2340" s="375"/>
      <c r="FL2340" s="375"/>
      <c r="FM2340" s="375"/>
      <c r="FN2340" s="375"/>
      <c r="FO2340" s="375"/>
      <c r="FP2340" s="375"/>
      <c r="FQ2340" s="375"/>
      <c r="FR2340" s="375"/>
      <c r="FS2340" s="375"/>
      <c r="FT2340" s="375"/>
      <c r="FU2340" s="375"/>
    </row>
    <row r="2341" spans="1:177" s="468" customFormat="1" ht="15" customHeight="1" x14ac:dyDescent="0.25">
      <c r="A2341" s="145"/>
      <c r="B2341" s="142"/>
      <c r="C2341" s="142"/>
      <c r="D2341" s="142"/>
      <c r="E2341" s="142"/>
      <c r="F2341" s="142"/>
      <c r="G2341" s="142"/>
      <c r="H2341" s="142"/>
      <c r="I2341" s="142"/>
      <c r="J2341" s="142"/>
      <c r="K2341" s="142"/>
      <c r="L2341" s="142"/>
      <c r="M2341" s="142"/>
      <c r="N2341" s="142"/>
      <c r="O2341" s="142"/>
      <c r="P2341" s="142"/>
      <c r="Q2341" s="142"/>
      <c r="R2341" s="142"/>
      <c r="S2341" s="142"/>
      <c r="T2341" s="142"/>
      <c r="U2341" s="142"/>
      <c r="V2341" s="142"/>
      <c r="W2341" s="142"/>
      <c r="X2341" s="142"/>
      <c r="Y2341" s="142"/>
      <c r="Z2341" s="142"/>
      <c r="AA2341" s="142"/>
      <c r="AB2341" s="142"/>
      <c r="AC2341" s="142"/>
      <c r="AD2341" s="142"/>
      <c r="AE2341" s="143"/>
      <c r="AF2341" s="282"/>
      <c r="AG2341" s="375"/>
      <c r="AH2341" s="399"/>
      <c r="AI2341" s="400"/>
      <c r="AJ2341" s="400"/>
      <c r="AK2341" s="400"/>
      <c r="AL2341" s="400"/>
      <c r="AM2341" s="400"/>
      <c r="AN2341" s="400"/>
      <c r="AO2341" s="400"/>
      <c r="AP2341" s="400"/>
      <c r="AQ2341" s="400"/>
      <c r="AR2341" s="400"/>
      <c r="AS2341" s="400"/>
      <c r="AT2341" s="400"/>
      <c r="AU2341" s="400"/>
      <c r="AV2341" s="400"/>
      <c r="AW2341" s="400"/>
      <c r="AX2341" s="400"/>
      <c r="AY2341" s="400"/>
      <c r="AZ2341" s="400"/>
      <c r="BA2341" s="400"/>
      <c r="BB2341" s="400"/>
      <c r="BC2341" s="400"/>
      <c r="BD2341" s="400"/>
      <c r="BE2341" s="400"/>
      <c r="BF2341" s="400"/>
      <c r="BG2341" s="400"/>
      <c r="BH2341" s="400"/>
      <c r="BI2341" s="400"/>
      <c r="BJ2341" s="400"/>
      <c r="BK2341" s="400"/>
      <c r="BL2341" s="400"/>
      <c r="BM2341" s="400"/>
      <c r="BN2341" s="400"/>
      <c r="BO2341" s="400"/>
      <c r="BP2341" s="400"/>
      <c r="CB2341" s="400"/>
      <c r="EM2341" s="375"/>
      <c r="EN2341" s="375"/>
      <c r="EO2341" s="375"/>
      <c r="EP2341" s="375"/>
      <c r="EQ2341" s="375"/>
      <c r="ER2341" s="375"/>
      <c r="ES2341" s="375"/>
      <c r="FF2341" s="375"/>
      <c r="FG2341" s="375"/>
      <c r="FH2341" s="375"/>
      <c r="FI2341" s="375"/>
      <c r="FJ2341" s="375"/>
      <c r="FK2341" s="375"/>
      <c r="FL2341" s="375"/>
      <c r="FM2341" s="375"/>
      <c r="FN2341" s="375"/>
      <c r="FO2341" s="375"/>
      <c r="FP2341" s="375"/>
      <c r="FQ2341" s="375"/>
      <c r="FR2341" s="375"/>
      <c r="FS2341" s="375"/>
      <c r="FT2341" s="375"/>
      <c r="FU2341" s="375"/>
    </row>
    <row r="2342" spans="1:177" ht="15" customHeight="1" thickBot="1" x14ac:dyDescent="0.3">
      <c r="B2342" s="1155" t="s">
        <v>1285</v>
      </c>
      <c r="C2342" s="1156"/>
      <c r="D2342" s="1156"/>
      <c r="E2342" s="1156"/>
      <c r="F2342" s="1156"/>
      <c r="G2342" s="1156"/>
      <c r="H2342" s="1156"/>
      <c r="I2342" s="1156"/>
      <c r="J2342" s="1156"/>
      <c r="K2342" s="1156"/>
      <c r="L2342" s="1156"/>
      <c r="M2342" s="1156"/>
      <c r="N2342" s="1156"/>
      <c r="O2342" s="1156"/>
      <c r="P2342" s="1156"/>
      <c r="Q2342" s="1156"/>
      <c r="R2342" s="1156"/>
      <c r="S2342" s="1156"/>
      <c r="T2342" s="1156"/>
      <c r="U2342" s="1156"/>
      <c r="V2342" s="1156"/>
      <c r="W2342" s="1156"/>
      <c r="X2342" s="1156"/>
      <c r="Y2342" s="1156"/>
      <c r="Z2342" s="1156"/>
      <c r="AA2342" s="1156"/>
      <c r="AB2342" s="1156"/>
      <c r="AC2342" s="1156"/>
      <c r="AD2342" s="1157"/>
      <c r="AG2342" s="375"/>
      <c r="AH2342" s="399"/>
    </row>
    <row r="2343" spans="1:177" ht="15" customHeight="1" x14ac:dyDescent="0.25">
      <c r="B2343" s="1017" t="s">
        <v>1013</v>
      </c>
      <c r="C2343" s="924"/>
      <c r="D2343" s="924"/>
      <c r="E2343" s="924"/>
      <c r="F2343" s="924"/>
      <c r="G2343" s="924"/>
      <c r="H2343" s="924"/>
      <c r="I2343" s="924"/>
      <c r="J2343" s="924"/>
      <c r="K2343" s="924"/>
      <c r="L2343" s="924"/>
      <c r="M2343" s="924"/>
      <c r="N2343" s="924"/>
      <c r="O2343" s="924"/>
      <c r="P2343" s="924"/>
      <c r="Q2343" s="924"/>
      <c r="R2343" s="924"/>
      <c r="S2343" s="924"/>
      <c r="T2343" s="924"/>
      <c r="U2343" s="924"/>
      <c r="V2343" s="924"/>
      <c r="W2343" s="924"/>
      <c r="X2343" s="924"/>
      <c r="Y2343" s="924"/>
      <c r="Z2343" s="924"/>
      <c r="AA2343" s="924"/>
      <c r="AB2343" s="924"/>
      <c r="AC2343" s="924"/>
      <c r="AD2343" s="1018"/>
      <c r="AG2343" s="375"/>
      <c r="AH2343" s="399"/>
    </row>
    <row r="2344" spans="1:177" ht="24" customHeight="1" x14ac:dyDescent="0.25">
      <c r="B2344" s="201"/>
      <c r="C2344" s="889" t="s">
        <v>1775</v>
      </c>
      <c r="D2344" s="889"/>
      <c r="E2344" s="889"/>
      <c r="F2344" s="889"/>
      <c r="G2344" s="889"/>
      <c r="H2344" s="889"/>
      <c r="I2344" s="889"/>
      <c r="J2344" s="889"/>
      <c r="K2344" s="889"/>
      <c r="L2344" s="889"/>
      <c r="M2344" s="889"/>
      <c r="N2344" s="889"/>
      <c r="O2344" s="889"/>
      <c r="P2344" s="889"/>
      <c r="Q2344" s="889"/>
      <c r="R2344" s="889"/>
      <c r="S2344" s="889"/>
      <c r="T2344" s="889"/>
      <c r="U2344" s="889"/>
      <c r="V2344" s="889"/>
      <c r="W2344" s="889"/>
      <c r="X2344" s="889"/>
      <c r="Y2344" s="889"/>
      <c r="Z2344" s="889"/>
      <c r="AA2344" s="889"/>
      <c r="AB2344" s="889"/>
      <c r="AC2344" s="889"/>
      <c r="AD2344" s="1068"/>
      <c r="AG2344" s="375"/>
      <c r="AH2344" s="399"/>
    </row>
    <row r="2345" spans="1:177" ht="24" customHeight="1" x14ac:dyDescent="0.25">
      <c r="B2345" s="141"/>
      <c r="C2345" s="972" t="s">
        <v>1774</v>
      </c>
      <c r="D2345" s="973"/>
      <c r="E2345" s="973"/>
      <c r="F2345" s="973"/>
      <c r="G2345" s="973"/>
      <c r="H2345" s="973"/>
      <c r="I2345" s="973"/>
      <c r="J2345" s="973"/>
      <c r="K2345" s="973"/>
      <c r="L2345" s="973"/>
      <c r="M2345" s="973"/>
      <c r="N2345" s="973"/>
      <c r="O2345" s="973"/>
      <c r="P2345" s="973"/>
      <c r="Q2345" s="973"/>
      <c r="R2345" s="973"/>
      <c r="S2345" s="973"/>
      <c r="T2345" s="973"/>
      <c r="U2345" s="973"/>
      <c r="V2345" s="973"/>
      <c r="W2345" s="973"/>
      <c r="X2345" s="973"/>
      <c r="Y2345" s="973"/>
      <c r="Z2345" s="973"/>
      <c r="AA2345" s="973"/>
      <c r="AB2345" s="973"/>
      <c r="AC2345" s="973"/>
      <c r="AD2345" s="974"/>
      <c r="AE2345" s="60"/>
      <c r="AF2345" s="259"/>
      <c r="AG2345" s="375"/>
      <c r="AH2345" s="399"/>
    </row>
    <row r="2346" spans="1:177" ht="15" customHeight="1" x14ac:dyDescent="0.25">
      <c r="AE2346" s="60"/>
      <c r="AF2346" s="259"/>
      <c r="AG2346" s="375"/>
      <c r="AH2346" s="399"/>
    </row>
    <row r="2347" spans="1:177" ht="24" customHeight="1" x14ac:dyDescent="0.25">
      <c r="A2347" s="114" t="s">
        <v>1539</v>
      </c>
      <c r="B2347" s="573" t="s">
        <v>1287</v>
      </c>
      <c r="C2347" s="573"/>
      <c r="D2347" s="573"/>
      <c r="E2347" s="573"/>
      <c r="F2347" s="573"/>
      <c r="G2347" s="573"/>
      <c r="H2347" s="573"/>
      <c r="I2347" s="573"/>
      <c r="J2347" s="573"/>
      <c r="K2347" s="573"/>
      <c r="L2347" s="573"/>
      <c r="M2347" s="573"/>
      <c r="N2347" s="573"/>
      <c r="O2347" s="573"/>
      <c r="P2347" s="573"/>
      <c r="Q2347" s="573"/>
      <c r="R2347" s="573"/>
      <c r="S2347" s="573"/>
      <c r="T2347" s="573"/>
      <c r="U2347" s="573"/>
      <c r="V2347" s="573"/>
      <c r="W2347" s="573"/>
      <c r="X2347" s="573"/>
      <c r="Y2347" s="573"/>
      <c r="Z2347" s="573"/>
      <c r="AA2347" s="573"/>
      <c r="AB2347" s="573"/>
      <c r="AC2347" s="573"/>
      <c r="AD2347" s="573"/>
      <c r="AE2347" s="60"/>
      <c r="AF2347" s="259"/>
      <c r="AG2347" s="375"/>
      <c r="AH2347" s="399"/>
    </row>
    <row r="2348" spans="1:177" ht="24" customHeight="1" x14ac:dyDescent="0.25">
      <c r="C2348" s="576" t="s">
        <v>1087</v>
      </c>
      <c r="D2348" s="576"/>
      <c r="E2348" s="576"/>
      <c r="F2348" s="576"/>
      <c r="G2348" s="576"/>
      <c r="H2348" s="576"/>
      <c r="I2348" s="576"/>
      <c r="J2348" s="576"/>
      <c r="K2348" s="576"/>
      <c r="L2348" s="576"/>
      <c r="M2348" s="576"/>
      <c r="N2348" s="576"/>
      <c r="O2348" s="576"/>
      <c r="P2348" s="576"/>
      <c r="Q2348" s="576"/>
      <c r="R2348" s="576"/>
      <c r="S2348" s="576"/>
      <c r="T2348" s="576"/>
      <c r="U2348" s="576"/>
      <c r="V2348" s="576"/>
      <c r="W2348" s="576"/>
      <c r="X2348" s="576"/>
      <c r="Y2348" s="576"/>
      <c r="Z2348" s="576"/>
      <c r="AA2348" s="576"/>
      <c r="AB2348" s="576"/>
      <c r="AC2348" s="576"/>
      <c r="AD2348" s="576"/>
      <c r="AE2348" s="60"/>
      <c r="AF2348" s="259"/>
      <c r="AG2348" s="375"/>
      <c r="AH2348" s="399"/>
    </row>
    <row r="2349" spans="1:177" ht="15" customHeight="1" x14ac:dyDescent="0.25">
      <c r="AE2349" s="60"/>
      <c r="AF2349" s="259"/>
      <c r="AG2349" s="285" t="s">
        <v>1908</v>
      </c>
      <c r="AH2349" s="285"/>
      <c r="AI2349" s="285"/>
      <c r="AJ2349" s="374"/>
      <c r="AK2349" s="374"/>
      <c r="AL2349" s="374"/>
      <c r="AM2349" s="374"/>
      <c r="AN2349" s="374"/>
    </row>
    <row r="2350" spans="1:177" ht="24" customHeight="1" x14ac:dyDescent="0.25">
      <c r="C2350" s="578" t="s">
        <v>1130</v>
      </c>
      <c r="D2350" s="578"/>
      <c r="E2350" s="578"/>
      <c r="F2350" s="578"/>
      <c r="G2350" s="578"/>
      <c r="H2350" s="578"/>
      <c r="I2350" s="578"/>
      <c r="J2350" s="578"/>
      <c r="K2350" s="578"/>
      <c r="L2350" s="578"/>
      <c r="M2350" s="801" t="s">
        <v>1288</v>
      </c>
      <c r="N2350" s="801"/>
      <c r="O2350" s="801"/>
      <c r="P2350" s="801"/>
      <c r="Q2350" s="801"/>
      <c r="R2350" s="801"/>
      <c r="S2350" s="801"/>
      <c r="T2350" s="801"/>
      <c r="U2350" s="801"/>
      <c r="V2350" s="801"/>
      <c r="W2350" s="801"/>
      <c r="X2350" s="801"/>
      <c r="Y2350" s="801"/>
      <c r="Z2350" s="801"/>
      <c r="AA2350" s="801"/>
      <c r="AB2350" s="801"/>
      <c r="AC2350" s="801"/>
      <c r="AD2350" s="801"/>
      <c r="AE2350" s="60"/>
      <c r="AF2350" s="259"/>
      <c r="AG2350" s="285">
        <f>COUNTBLANK(M2352:AD2359)</f>
        <v>144</v>
      </c>
      <c r="AH2350" s="285">
        <v>144</v>
      </c>
      <c r="AI2350" s="285">
        <f>IF(SUM(AG2360:AH2360)=0,AG2350,1)</f>
        <v>144</v>
      </c>
      <c r="AJ2350" s="374"/>
      <c r="AK2350" s="374"/>
      <c r="AL2350" s="374"/>
      <c r="AM2350" s="374"/>
      <c r="AN2350" s="374"/>
    </row>
    <row r="2351" spans="1:177" ht="15" customHeight="1" x14ac:dyDescent="0.25">
      <c r="C2351" s="578"/>
      <c r="D2351" s="578"/>
      <c r="E2351" s="578"/>
      <c r="F2351" s="578"/>
      <c r="G2351" s="578"/>
      <c r="H2351" s="578"/>
      <c r="I2351" s="578"/>
      <c r="J2351" s="578"/>
      <c r="K2351" s="578"/>
      <c r="L2351" s="578"/>
      <c r="M2351" s="819" t="s">
        <v>60</v>
      </c>
      <c r="N2351" s="820"/>
      <c r="O2351" s="820"/>
      <c r="P2351" s="820"/>
      <c r="Q2351" s="820"/>
      <c r="R2351" s="820"/>
      <c r="S2351" s="829" t="s">
        <v>61</v>
      </c>
      <c r="T2351" s="830"/>
      <c r="U2351" s="830"/>
      <c r="V2351" s="830"/>
      <c r="W2351" s="830"/>
      <c r="X2351" s="830"/>
      <c r="Y2351" s="829" t="s">
        <v>62</v>
      </c>
      <c r="Z2351" s="830"/>
      <c r="AA2351" s="830"/>
      <c r="AB2351" s="830"/>
      <c r="AC2351" s="830"/>
      <c r="AD2351" s="830"/>
      <c r="AE2351" s="60"/>
      <c r="AF2351" s="259"/>
      <c r="AG2351" s="374" t="s">
        <v>1921</v>
      </c>
      <c r="AH2351" s="374" t="s">
        <v>1925</v>
      </c>
      <c r="AI2351" s="374"/>
      <c r="AJ2351" s="374"/>
      <c r="AK2351" s="375" t="s">
        <v>1913</v>
      </c>
      <c r="AL2351" s="378" t="s">
        <v>1910</v>
      </c>
      <c r="AM2351" s="374" t="s">
        <v>1914</v>
      </c>
      <c r="AN2351" s="374" t="s">
        <v>1915</v>
      </c>
    </row>
    <row r="2352" spans="1:177" ht="15" customHeight="1" x14ac:dyDescent="0.25">
      <c r="C2352" s="18" t="s">
        <v>26</v>
      </c>
      <c r="D2352" s="854" t="str">
        <f>IF($D37="","",$D37)</f>
        <v/>
      </c>
      <c r="E2352" s="854"/>
      <c r="F2352" s="854"/>
      <c r="G2352" s="854"/>
      <c r="H2352" s="854"/>
      <c r="I2352" s="854"/>
      <c r="J2352" s="854"/>
      <c r="K2352" s="854"/>
      <c r="L2352" s="854"/>
      <c r="M2352" s="577"/>
      <c r="N2352" s="577"/>
      <c r="O2352" s="577"/>
      <c r="P2352" s="577"/>
      <c r="Q2352" s="577"/>
      <c r="R2352" s="577"/>
      <c r="S2352" s="577"/>
      <c r="T2352" s="577"/>
      <c r="U2352" s="577"/>
      <c r="V2352" s="577"/>
      <c r="W2352" s="577"/>
      <c r="X2352" s="577"/>
      <c r="Y2352" s="577"/>
      <c r="Z2352" s="577"/>
      <c r="AA2352" s="577"/>
      <c r="AB2352" s="577"/>
      <c r="AC2352" s="577"/>
      <c r="AD2352" s="577"/>
      <c r="AE2352" s="60"/>
      <c r="AF2352" s="259"/>
      <c r="AG2352" s="375">
        <f>IF(AND($C$29="",COUNTBLANK(D2352:AD2352)=27),0,IF(AND($C$29&gt;=$AG$26,COUNTBLANK(D2352:AD2352)&lt;&gt;27),0,IF(AND($AG$26&gt;$C$29,COUNTBLANK(D2352:AD2352)=27),0,1)))</f>
        <v>0</v>
      </c>
      <c r="AH2352" s="264">
        <f>IF(AND(D2352="",COUNTBLANK(M2352:AD2352)=18),0,IF(AND(D2352&lt;&gt;"",COUNTBLANK(M2352:AD2352)=15),0,1))</f>
        <v>0</v>
      </c>
      <c r="AI2352" s="374"/>
      <c r="AJ2352" s="374"/>
      <c r="AK2352" s="375">
        <f>M2352</f>
        <v>0</v>
      </c>
      <c r="AL2352" s="378">
        <f>COUNTIF(S2352:AD2352,"ns")</f>
        <v>0</v>
      </c>
      <c r="AM2352" s="374">
        <f>SUM(S2352:AD2352)</f>
        <v>0</v>
      </c>
      <c r="AN2352" s="292">
        <f>IF($AG$923=$AH$923,0,IF(OR(AND(AK2352=0,AL2352&gt;0),AND(AK2352="ns",AM2352&gt;0),AND(AK2352="ns",AL2352=0,AM2352=0)),1,IF(OR(AND(AK2352&gt;0,AL2352=2),AND(AK2352="ns",AL2352=2),AND(AK2352="ns",AM2352=0,AL2352&gt;0),AK2352=AM2352),0,1)))</f>
        <v>0</v>
      </c>
    </row>
    <row r="2353" spans="1:40" ht="15" customHeight="1" x14ac:dyDescent="0.25">
      <c r="C2353" s="20" t="s">
        <v>27</v>
      </c>
      <c r="D2353" s="854" t="str">
        <f t="shared" ref="D2353:D2359" si="7173">IF($D38="","",$D38)</f>
        <v/>
      </c>
      <c r="E2353" s="854"/>
      <c r="F2353" s="854"/>
      <c r="G2353" s="854"/>
      <c r="H2353" s="854"/>
      <c r="I2353" s="854"/>
      <c r="J2353" s="854"/>
      <c r="K2353" s="854"/>
      <c r="L2353" s="854"/>
      <c r="M2353" s="577"/>
      <c r="N2353" s="577"/>
      <c r="O2353" s="577"/>
      <c r="P2353" s="577"/>
      <c r="Q2353" s="577"/>
      <c r="R2353" s="577"/>
      <c r="S2353" s="577"/>
      <c r="T2353" s="577"/>
      <c r="U2353" s="577"/>
      <c r="V2353" s="577"/>
      <c r="W2353" s="577"/>
      <c r="X2353" s="577"/>
      <c r="Y2353" s="577"/>
      <c r="Z2353" s="577"/>
      <c r="AA2353" s="577"/>
      <c r="AB2353" s="577"/>
      <c r="AC2353" s="577"/>
      <c r="AD2353" s="577"/>
      <c r="AE2353" s="60"/>
      <c r="AF2353" s="259"/>
      <c r="AG2353" s="375">
        <f>IF(AND($C$29="",COUNTBLANK(D2353:AD2353)=27),0,IF(AND($C$29&gt;=$AG$27,COUNTBLANK(D2353:AD2353)&lt;&gt;27),0,IF(AND($AG$27&gt;$C$29,COUNTBLANK(D2353:AD2353)=27),0,1)))</f>
        <v>0</v>
      </c>
      <c r="AH2353" s="264">
        <f t="shared" ref="AH2353:AH2359" si="7174">IF(AND(D2353="",COUNTBLANK(M2353:AD2353)=18),0,IF(AND(D2353&lt;&gt;"",COUNTBLANK(M2353:AD2353)=15),0,1))</f>
        <v>0</v>
      </c>
      <c r="AK2353" s="375">
        <f t="shared" ref="AK2353:AK2359" si="7175">M2353</f>
        <v>0</v>
      </c>
      <c r="AL2353" s="378">
        <f t="shared" ref="AL2353:AL2359" si="7176">COUNTIF(S2353:AD2353,"ns")</f>
        <v>0</v>
      </c>
      <c r="AM2353" s="374">
        <f t="shared" ref="AM2353:AM2359" si="7177">SUM(S2353:AD2353)</f>
        <v>0</v>
      </c>
      <c r="AN2353" s="292">
        <f t="shared" ref="AN2353:AN2359" si="7178">IF($AG$923=$AH$923,0,IF(OR(AND(AK2353=0,AL2353&gt;0),AND(AK2353="ns",AM2353&gt;0),AND(AK2353="ns",AL2353=0,AM2353=0)),1,IF(OR(AND(AK2353&gt;0,AL2353=2),AND(AK2353="ns",AL2353=2),AND(AK2353="ns",AM2353=0,AL2353&gt;0),AK2353=AM2353),0,1)))</f>
        <v>0</v>
      </c>
    </row>
    <row r="2354" spans="1:40" ht="15" customHeight="1" x14ac:dyDescent="0.25">
      <c r="C2354" s="20" t="s">
        <v>28</v>
      </c>
      <c r="D2354" s="854" t="str">
        <f t="shared" si="7173"/>
        <v/>
      </c>
      <c r="E2354" s="854"/>
      <c r="F2354" s="854"/>
      <c r="G2354" s="854"/>
      <c r="H2354" s="854"/>
      <c r="I2354" s="854"/>
      <c r="J2354" s="854"/>
      <c r="K2354" s="854"/>
      <c r="L2354" s="854"/>
      <c r="M2354" s="577"/>
      <c r="N2354" s="577"/>
      <c r="O2354" s="577"/>
      <c r="P2354" s="577"/>
      <c r="Q2354" s="577"/>
      <c r="R2354" s="577"/>
      <c r="S2354" s="577"/>
      <c r="T2354" s="577"/>
      <c r="U2354" s="577"/>
      <c r="V2354" s="577"/>
      <c r="W2354" s="577"/>
      <c r="X2354" s="577"/>
      <c r="Y2354" s="577"/>
      <c r="Z2354" s="577"/>
      <c r="AA2354" s="577"/>
      <c r="AB2354" s="577"/>
      <c r="AC2354" s="577"/>
      <c r="AD2354" s="577"/>
      <c r="AE2354" s="60"/>
      <c r="AF2354" s="259"/>
      <c r="AG2354" s="375">
        <f>IF(AND($C$29="",COUNTBLANK(D2354:AD2354)=27),0,IF(AND($C$29&gt;=$AG$28,COUNTBLANK(D2354:AD2354)&lt;&gt;27),0,IF(AND($AG$28&gt;$C$29,COUNTBLANK(D2354:AD2354)=27),0,1)))</f>
        <v>0</v>
      </c>
      <c r="AH2354" s="264">
        <f t="shared" si="7174"/>
        <v>0</v>
      </c>
      <c r="AK2354" s="375">
        <f t="shared" si="7175"/>
        <v>0</v>
      </c>
      <c r="AL2354" s="378">
        <f t="shared" si="7176"/>
        <v>0</v>
      </c>
      <c r="AM2354" s="374">
        <f t="shared" si="7177"/>
        <v>0</v>
      </c>
      <c r="AN2354" s="292">
        <f t="shared" si="7178"/>
        <v>0</v>
      </c>
    </row>
    <row r="2355" spans="1:40" ht="15" customHeight="1" x14ac:dyDescent="0.25">
      <c r="C2355" s="20" t="s">
        <v>29</v>
      </c>
      <c r="D2355" s="854" t="str">
        <f t="shared" si="7173"/>
        <v/>
      </c>
      <c r="E2355" s="854"/>
      <c r="F2355" s="854"/>
      <c r="G2355" s="854"/>
      <c r="H2355" s="854"/>
      <c r="I2355" s="854"/>
      <c r="J2355" s="854"/>
      <c r="K2355" s="854"/>
      <c r="L2355" s="854"/>
      <c r="M2355" s="577"/>
      <c r="N2355" s="577"/>
      <c r="O2355" s="577"/>
      <c r="P2355" s="577"/>
      <c r="Q2355" s="577"/>
      <c r="R2355" s="577"/>
      <c r="S2355" s="577"/>
      <c r="T2355" s="577"/>
      <c r="U2355" s="577"/>
      <c r="V2355" s="577"/>
      <c r="W2355" s="577"/>
      <c r="X2355" s="577"/>
      <c r="Y2355" s="577"/>
      <c r="Z2355" s="577"/>
      <c r="AA2355" s="577"/>
      <c r="AB2355" s="577"/>
      <c r="AC2355" s="577"/>
      <c r="AD2355" s="577"/>
      <c r="AE2355" s="60"/>
      <c r="AF2355" s="259"/>
      <c r="AG2355" s="375">
        <f>IF(AND($C$29="",COUNTBLANK(D2355:AD2355)=27),0,IF(AND($C$29&gt;=$AG$29,COUNTBLANK(D2355:AD2355)&lt;&gt;27),0,IF(AND($AG$29&gt;$C$29,COUNTBLANK(D2355:AD2355)=27),0,1)))</f>
        <v>0</v>
      </c>
      <c r="AH2355" s="264">
        <f t="shared" si="7174"/>
        <v>0</v>
      </c>
      <c r="AK2355" s="375">
        <f t="shared" si="7175"/>
        <v>0</v>
      </c>
      <c r="AL2355" s="378">
        <f t="shared" si="7176"/>
        <v>0</v>
      </c>
      <c r="AM2355" s="374">
        <f t="shared" si="7177"/>
        <v>0</v>
      </c>
      <c r="AN2355" s="292">
        <f t="shared" si="7178"/>
        <v>0</v>
      </c>
    </row>
    <row r="2356" spans="1:40" ht="15" customHeight="1" x14ac:dyDescent="0.25">
      <c r="C2356" s="20" t="s">
        <v>30</v>
      </c>
      <c r="D2356" s="854" t="str">
        <f t="shared" si="7173"/>
        <v/>
      </c>
      <c r="E2356" s="854"/>
      <c r="F2356" s="854"/>
      <c r="G2356" s="854"/>
      <c r="H2356" s="854"/>
      <c r="I2356" s="854"/>
      <c r="J2356" s="854"/>
      <c r="K2356" s="854"/>
      <c r="L2356" s="854"/>
      <c r="M2356" s="577"/>
      <c r="N2356" s="577"/>
      <c r="O2356" s="577"/>
      <c r="P2356" s="577"/>
      <c r="Q2356" s="577"/>
      <c r="R2356" s="577"/>
      <c r="S2356" s="577"/>
      <c r="T2356" s="577"/>
      <c r="U2356" s="577"/>
      <c r="V2356" s="577"/>
      <c r="W2356" s="577"/>
      <c r="X2356" s="577"/>
      <c r="Y2356" s="577"/>
      <c r="Z2356" s="577"/>
      <c r="AA2356" s="577"/>
      <c r="AB2356" s="577"/>
      <c r="AC2356" s="577"/>
      <c r="AD2356" s="577"/>
      <c r="AE2356" s="60"/>
      <c r="AF2356" s="259"/>
      <c r="AG2356" s="375">
        <f>IF(AND($C$29="",COUNTBLANK(D2356:AD2356)=27),0,IF(AND($C$29&gt;=$AG$30,COUNTBLANK(D2356:AD2356)&lt;&gt;27),0,IF(AND($AG$30&gt;$C$29,COUNTBLANK(D2356:AD2356)=27),0,1)))</f>
        <v>0</v>
      </c>
      <c r="AH2356" s="264">
        <f t="shared" si="7174"/>
        <v>0</v>
      </c>
      <c r="AK2356" s="375">
        <f t="shared" si="7175"/>
        <v>0</v>
      </c>
      <c r="AL2356" s="378">
        <f t="shared" si="7176"/>
        <v>0</v>
      </c>
      <c r="AM2356" s="374">
        <f t="shared" si="7177"/>
        <v>0</v>
      </c>
      <c r="AN2356" s="292">
        <f t="shared" si="7178"/>
        <v>0</v>
      </c>
    </row>
    <row r="2357" spans="1:40" ht="15" customHeight="1" x14ac:dyDescent="0.25">
      <c r="C2357" s="20" t="s">
        <v>31</v>
      </c>
      <c r="D2357" s="854" t="str">
        <f t="shared" si="7173"/>
        <v/>
      </c>
      <c r="E2357" s="854"/>
      <c r="F2357" s="854"/>
      <c r="G2357" s="854"/>
      <c r="H2357" s="854"/>
      <c r="I2357" s="854"/>
      <c r="J2357" s="854"/>
      <c r="K2357" s="854"/>
      <c r="L2357" s="854"/>
      <c r="M2357" s="577"/>
      <c r="N2357" s="577"/>
      <c r="O2357" s="577"/>
      <c r="P2357" s="577"/>
      <c r="Q2357" s="577"/>
      <c r="R2357" s="577"/>
      <c r="S2357" s="577"/>
      <c r="T2357" s="577"/>
      <c r="U2357" s="577"/>
      <c r="V2357" s="577"/>
      <c r="W2357" s="577"/>
      <c r="X2357" s="577"/>
      <c r="Y2357" s="577"/>
      <c r="Z2357" s="577"/>
      <c r="AA2357" s="577"/>
      <c r="AB2357" s="577"/>
      <c r="AC2357" s="577"/>
      <c r="AD2357" s="577"/>
      <c r="AE2357" s="60"/>
      <c r="AF2357" s="259"/>
      <c r="AG2357" s="375">
        <f>IF(AND($C$29="",COUNTBLANK(D2357:AD2357)=27),0,IF(AND($C$29&gt;=$AG$31,COUNTBLANK(D2357:AD2357)&lt;&gt;27),0,IF(AND($AG$31&gt;$C$29,COUNTBLANK(D2357:AD2357)=27),0,1)))</f>
        <v>0</v>
      </c>
      <c r="AH2357" s="264">
        <f t="shared" si="7174"/>
        <v>0</v>
      </c>
      <c r="AK2357" s="375">
        <f t="shared" si="7175"/>
        <v>0</v>
      </c>
      <c r="AL2357" s="378">
        <f t="shared" si="7176"/>
        <v>0</v>
      </c>
      <c r="AM2357" s="374">
        <f t="shared" si="7177"/>
        <v>0</v>
      </c>
      <c r="AN2357" s="292">
        <f t="shared" si="7178"/>
        <v>0</v>
      </c>
    </row>
    <row r="2358" spans="1:40" ht="15" customHeight="1" x14ac:dyDescent="0.25">
      <c r="C2358" s="20" t="s">
        <v>32</v>
      </c>
      <c r="D2358" s="854" t="str">
        <f t="shared" si="7173"/>
        <v/>
      </c>
      <c r="E2358" s="854"/>
      <c r="F2358" s="854"/>
      <c r="G2358" s="854"/>
      <c r="H2358" s="854"/>
      <c r="I2358" s="854"/>
      <c r="J2358" s="854"/>
      <c r="K2358" s="854"/>
      <c r="L2358" s="854"/>
      <c r="M2358" s="577"/>
      <c r="N2358" s="577"/>
      <c r="O2358" s="577"/>
      <c r="P2358" s="577"/>
      <c r="Q2358" s="577"/>
      <c r="R2358" s="577"/>
      <c r="S2358" s="577"/>
      <c r="T2358" s="577"/>
      <c r="U2358" s="577"/>
      <c r="V2358" s="577"/>
      <c r="W2358" s="577"/>
      <c r="X2358" s="577"/>
      <c r="Y2358" s="577"/>
      <c r="Z2358" s="577"/>
      <c r="AA2358" s="577"/>
      <c r="AB2358" s="577"/>
      <c r="AC2358" s="577"/>
      <c r="AD2358" s="577"/>
      <c r="AE2358" s="60"/>
      <c r="AF2358" s="259"/>
      <c r="AG2358" s="375">
        <f>IF(AND($C$29="",COUNTBLANK(D2358:AD2358)=27),0,IF(AND($C$29&gt;=$AG$32,COUNTBLANK(D2358:AD2358)&lt;&gt;27),0,IF(AND($AG$32&gt;$C$29,COUNTBLANK(D2358:AD2358)=27),0,1)))</f>
        <v>0</v>
      </c>
      <c r="AH2358" s="264">
        <f t="shared" si="7174"/>
        <v>0</v>
      </c>
      <c r="AK2358" s="375">
        <f t="shared" si="7175"/>
        <v>0</v>
      </c>
      <c r="AL2358" s="378">
        <f t="shared" si="7176"/>
        <v>0</v>
      </c>
      <c r="AM2358" s="374">
        <f t="shared" si="7177"/>
        <v>0</v>
      </c>
      <c r="AN2358" s="292">
        <f t="shared" si="7178"/>
        <v>0</v>
      </c>
    </row>
    <row r="2359" spans="1:40" ht="15" customHeight="1" x14ac:dyDescent="0.25">
      <c r="C2359" s="20" t="s">
        <v>33</v>
      </c>
      <c r="D2359" s="854" t="str">
        <f t="shared" si="7173"/>
        <v/>
      </c>
      <c r="E2359" s="854"/>
      <c r="F2359" s="854"/>
      <c r="G2359" s="854"/>
      <c r="H2359" s="854"/>
      <c r="I2359" s="854"/>
      <c r="J2359" s="854"/>
      <c r="K2359" s="854"/>
      <c r="L2359" s="854"/>
      <c r="M2359" s="577"/>
      <c r="N2359" s="577"/>
      <c r="O2359" s="577"/>
      <c r="P2359" s="577"/>
      <c r="Q2359" s="577"/>
      <c r="R2359" s="577"/>
      <c r="S2359" s="577"/>
      <c r="T2359" s="577"/>
      <c r="U2359" s="577"/>
      <c r="V2359" s="577"/>
      <c r="W2359" s="577"/>
      <c r="X2359" s="577"/>
      <c r="Y2359" s="577"/>
      <c r="Z2359" s="577"/>
      <c r="AA2359" s="577"/>
      <c r="AB2359" s="577"/>
      <c r="AC2359" s="577"/>
      <c r="AD2359" s="577"/>
      <c r="AE2359" s="60"/>
      <c r="AF2359" s="259"/>
      <c r="AG2359" s="375">
        <f>IF(AND($C$29="",COUNTBLANK(D2359:AD2359)=27),0,IF(AND($C$29&gt;=$AG$33,COUNTBLANK(D2359:AD2359)&lt;&gt;27),0,IF(AND($AG$33&gt;$C$29,COUNTBLANK(D2359:AD2359)=27),0,1)))</f>
        <v>0</v>
      </c>
      <c r="AH2359" s="264">
        <f t="shared" si="7174"/>
        <v>0</v>
      </c>
      <c r="AK2359" s="375">
        <f t="shared" si="7175"/>
        <v>0</v>
      </c>
      <c r="AL2359" s="378">
        <f t="shared" si="7176"/>
        <v>0</v>
      </c>
      <c r="AM2359" s="374">
        <f t="shared" si="7177"/>
        <v>0</v>
      </c>
      <c r="AN2359" s="292">
        <f t="shared" si="7178"/>
        <v>0</v>
      </c>
    </row>
    <row r="2360" spans="1:40" ht="15" customHeight="1" x14ac:dyDescent="0.25">
      <c r="L2360" s="82" t="s">
        <v>64</v>
      </c>
      <c r="M2360" s="606">
        <f>IF(AND(SUM(M2352:R2359)=0,COUNTIF(M2352:R2359,"NS")&gt;0),"NS",SUM(M2352:R2359))</f>
        <v>0</v>
      </c>
      <c r="N2360" s="606"/>
      <c r="O2360" s="606"/>
      <c r="P2360" s="606"/>
      <c r="Q2360" s="606"/>
      <c r="R2360" s="606"/>
      <c r="S2360" s="606">
        <f>IF(AND(SUM(S2352:X2359)=0,COUNTIF(S2352:X2359,"NS")&gt;0),"NS",SUM(S2352:X2359))</f>
        <v>0</v>
      </c>
      <c r="T2360" s="606"/>
      <c r="U2360" s="606"/>
      <c r="V2360" s="606"/>
      <c r="W2360" s="606"/>
      <c r="X2360" s="606"/>
      <c r="Y2360" s="606">
        <f>IF(AND(SUM(Y2352:AD2359)=0,COUNTIF(Y2352:AD2359,"NS")&gt;0),"NS",SUM(Y2352:AD2359))</f>
        <v>0</v>
      </c>
      <c r="Z2360" s="606"/>
      <c r="AA2360" s="606"/>
      <c r="AB2360" s="606"/>
      <c r="AC2360" s="606"/>
      <c r="AD2360" s="606"/>
      <c r="AE2360" s="60"/>
      <c r="AF2360" s="259"/>
      <c r="AG2360" s="377">
        <f t="shared" ref="AG2360" si="7179">SUM(AG2352:AG2359)</f>
        <v>0</v>
      </c>
      <c r="AH2360" s="383">
        <f>IF(AG2350=AH2350,0,SUM(AH2352:AH2359))</f>
        <v>0</v>
      </c>
      <c r="AN2360" s="387">
        <f>SUM(AN2352:AN2359)</f>
        <v>0</v>
      </c>
    </row>
    <row r="2361" spans="1:40" ht="15" customHeight="1" x14ac:dyDescent="0.25">
      <c r="AE2361" s="60"/>
      <c r="AF2361" s="259"/>
      <c r="AG2361" s="375"/>
      <c r="AH2361" s="399"/>
    </row>
    <row r="2362" spans="1:40" ht="15" customHeight="1" x14ac:dyDescent="0.25">
      <c r="B2362" s="543" t="str">
        <f>IF(SUM(AN2360)&gt;=1,"Error: Verificar la suma por fila","")</f>
        <v/>
      </c>
      <c r="C2362" s="543"/>
      <c r="D2362" s="543"/>
      <c r="E2362" s="543"/>
      <c r="F2362" s="543"/>
      <c r="G2362" s="543"/>
      <c r="H2362" s="543"/>
      <c r="I2362" s="543"/>
      <c r="J2362" s="543"/>
      <c r="K2362" s="543"/>
      <c r="L2362" s="543"/>
      <c r="M2362" s="543"/>
      <c r="N2362" s="543"/>
      <c r="O2362" s="543"/>
      <c r="P2362" s="543"/>
      <c r="Q2362" s="543"/>
      <c r="R2362" s="543"/>
      <c r="S2362" s="543"/>
      <c r="T2362" s="543"/>
      <c r="U2362" s="543"/>
      <c r="V2362" s="543"/>
      <c r="W2362" s="543"/>
      <c r="X2362" s="543"/>
      <c r="Y2362" s="543"/>
      <c r="Z2362" s="543"/>
      <c r="AA2362" s="543"/>
      <c r="AB2362" s="543"/>
      <c r="AC2362" s="543"/>
      <c r="AD2362" s="543"/>
      <c r="AE2362" s="60"/>
      <c r="AF2362" s="259"/>
      <c r="AG2362" s="375"/>
      <c r="AH2362" s="399"/>
    </row>
    <row r="2363" spans="1:40" ht="15" customHeight="1" x14ac:dyDescent="0.25">
      <c r="B2363" s="545" t="str">
        <f>IF(OR(AG2350=AH2350,AG2350=AI2350),"","Error: Debe completar toda la información requerida.")</f>
        <v/>
      </c>
      <c r="C2363" s="545"/>
      <c r="D2363" s="545"/>
      <c r="E2363" s="545"/>
      <c r="F2363" s="545"/>
      <c r="G2363" s="545"/>
      <c r="H2363" s="545"/>
      <c r="I2363" s="545"/>
      <c r="J2363" s="545"/>
      <c r="K2363" s="545"/>
      <c r="L2363" s="545"/>
      <c r="M2363" s="545"/>
      <c r="N2363" s="545"/>
      <c r="O2363" s="545"/>
      <c r="P2363" s="545"/>
      <c r="Q2363" s="545"/>
      <c r="R2363" s="545"/>
      <c r="S2363" s="545"/>
      <c r="T2363" s="545"/>
      <c r="U2363" s="545"/>
      <c r="V2363" s="545"/>
      <c r="W2363" s="545"/>
      <c r="X2363" s="545"/>
      <c r="Y2363" s="545"/>
      <c r="Z2363" s="545"/>
      <c r="AA2363" s="545"/>
      <c r="AB2363" s="545"/>
      <c r="AC2363" s="545"/>
      <c r="AD2363" s="545"/>
      <c r="AE2363" s="60"/>
      <c r="AF2363" s="259"/>
      <c r="AG2363" s="375"/>
      <c r="AH2363" s="399"/>
    </row>
    <row r="2364" spans="1:40" ht="36" customHeight="1" x14ac:dyDescent="0.25">
      <c r="A2364" s="114" t="s">
        <v>1286</v>
      </c>
      <c r="B2364" s="573" t="s">
        <v>1290</v>
      </c>
      <c r="C2364" s="573"/>
      <c r="D2364" s="573"/>
      <c r="E2364" s="573"/>
      <c r="F2364" s="573"/>
      <c r="G2364" s="573"/>
      <c r="H2364" s="573"/>
      <c r="I2364" s="573"/>
      <c r="J2364" s="573"/>
      <c r="K2364" s="573"/>
      <c r="L2364" s="573"/>
      <c r="M2364" s="573"/>
      <c r="N2364" s="573"/>
      <c r="O2364" s="573"/>
      <c r="P2364" s="573"/>
      <c r="Q2364" s="573"/>
      <c r="R2364" s="573"/>
      <c r="S2364" s="573"/>
      <c r="T2364" s="573"/>
      <c r="U2364" s="573"/>
      <c r="V2364" s="573"/>
      <c r="W2364" s="573"/>
      <c r="X2364" s="573"/>
      <c r="Y2364" s="573"/>
      <c r="Z2364" s="573"/>
      <c r="AA2364" s="573"/>
      <c r="AB2364" s="573"/>
      <c r="AC2364" s="573"/>
      <c r="AD2364" s="573"/>
      <c r="AE2364" s="60"/>
      <c r="AF2364" s="259"/>
      <c r="AG2364" s="375"/>
      <c r="AH2364" s="399"/>
    </row>
    <row r="2365" spans="1:40" ht="24" customHeight="1" x14ac:dyDescent="0.25">
      <c r="C2365" s="576" t="s">
        <v>1087</v>
      </c>
      <c r="D2365" s="576"/>
      <c r="E2365" s="576"/>
      <c r="F2365" s="576"/>
      <c r="G2365" s="576"/>
      <c r="H2365" s="576"/>
      <c r="I2365" s="576"/>
      <c r="J2365" s="576"/>
      <c r="K2365" s="576"/>
      <c r="L2365" s="576"/>
      <c r="M2365" s="576"/>
      <c r="N2365" s="576"/>
      <c r="O2365" s="576"/>
      <c r="P2365" s="576"/>
      <c r="Q2365" s="576"/>
      <c r="R2365" s="576"/>
      <c r="S2365" s="576"/>
      <c r="T2365" s="576"/>
      <c r="U2365" s="576"/>
      <c r="V2365" s="576"/>
      <c r="W2365" s="576"/>
      <c r="X2365" s="576"/>
      <c r="Y2365" s="576"/>
      <c r="Z2365" s="576"/>
      <c r="AA2365" s="576"/>
      <c r="AB2365" s="576"/>
      <c r="AC2365" s="576"/>
      <c r="AD2365" s="576"/>
      <c r="AE2365" s="60"/>
      <c r="AF2365" s="259"/>
      <c r="AG2365" s="375"/>
      <c r="AH2365" s="399"/>
    </row>
    <row r="2366" spans="1:40" ht="24" customHeight="1" x14ac:dyDescent="0.25">
      <c r="C2366" s="576" t="s">
        <v>1540</v>
      </c>
      <c r="D2366" s="576"/>
      <c r="E2366" s="576"/>
      <c r="F2366" s="576"/>
      <c r="G2366" s="576"/>
      <c r="H2366" s="576"/>
      <c r="I2366" s="576"/>
      <c r="J2366" s="576"/>
      <c r="K2366" s="576"/>
      <c r="L2366" s="576"/>
      <c r="M2366" s="576"/>
      <c r="N2366" s="576"/>
      <c r="O2366" s="576"/>
      <c r="P2366" s="576"/>
      <c r="Q2366" s="576"/>
      <c r="R2366" s="576"/>
      <c r="S2366" s="576"/>
      <c r="T2366" s="576"/>
      <c r="U2366" s="576"/>
      <c r="V2366" s="576"/>
      <c r="W2366" s="576"/>
      <c r="X2366" s="576"/>
      <c r="Y2366" s="576"/>
      <c r="Z2366" s="576"/>
      <c r="AA2366" s="576"/>
      <c r="AB2366" s="576"/>
      <c r="AC2366" s="576"/>
      <c r="AD2366" s="576"/>
      <c r="AE2366" s="60"/>
      <c r="AF2366" s="259"/>
      <c r="AG2366" s="375"/>
      <c r="AH2366" s="399"/>
    </row>
    <row r="2367" spans="1:40" ht="36" customHeight="1" x14ac:dyDescent="0.25">
      <c r="C2367" s="576" t="s">
        <v>1291</v>
      </c>
      <c r="D2367" s="576"/>
      <c r="E2367" s="576"/>
      <c r="F2367" s="576"/>
      <c r="G2367" s="576"/>
      <c r="H2367" s="576"/>
      <c r="I2367" s="576"/>
      <c r="J2367" s="576"/>
      <c r="K2367" s="576"/>
      <c r="L2367" s="576"/>
      <c r="M2367" s="576"/>
      <c r="N2367" s="576"/>
      <c r="O2367" s="576"/>
      <c r="P2367" s="576"/>
      <c r="Q2367" s="576"/>
      <c r="R2367" s="576"/>
      <c r="S2367" s="576"/>
      <c r="T2367" s="576"/>
      <c r="U2367" s="576"/>
      <c r="V2367" s="576"/>
      <c r="W2367" s="576"/>
      <c r="X2367" s="576"/>
      <c r="Y2367" s="576"/>
      <c r="Z2367" s="576"/>
      <c r="AA2367" s="576"/>
      <c r="AB2367" s="576"/>
      <c r="AC2367" s="576"/>
      <c r="AD2367" s="576"/>
      <c r="AE2367" s="60"/>
      <c r="AF2367" s="259"/>
      <c r="AG2367" s="375"/>
      <c r="AH2367" s="399"/>
    </row>
    <row r="2368" spans="1:40" ht="15" customHeight="1" x14ac:dyDescent="0.25">
      <c r="AE2368" s="60"/>
      <c r="AF2368" s="259"/>
      <c r="AG2368" s="375"/>
      <c r="AH2368" s="399"/>
    </row>
    <row r="2369" spans="1:70" ht="24" customHeight="1" x14ac:dyDescent="0.25">
      <c r="C2369" s="578" t="s">
        <v>1130</v>
      </c>
      <c r="D2369" s="578"/>
      <c r="E2369" s="578"/>
      <c r="F2369" s="578"/>
      <c r="G2369" s="578"/>
      <c r="H2369" s="578"/>
      <c r="I2369" s="578"/>
      <c r="J2369" s="578"/>
      <c r="K2369" s="578"/>
      <c r="L2369" s="578"/>
      <c r="M2369" s="801" t="s">
        <v>1292</v>
      </c>
      <c r="N2369" s="801"/>
      <c r="O2369" s="801"/>
      <c r="P2369" s="801"/>
      <c r="Q2369" s="801"/>
      <c r="R2369" s="801"/>
      <c r="S2369" s="801"/>
      <c r="T2369" s="801"/>
      <c r="U2369" s="801"/>
      <c r="V2369" s="801"/>
      <c r="W2369" s="801"/>
      <c r="X2369" s="801"/>
      <c r="Y2369" s="801"/>
      <c r="Z2369" s="801"/>
      <c r="AA2369" s="801"/>
      <c r="AB2369" s="801"/>
      <c r="AC2369" s="801"/>
      <c r="AD2369" s="801"/>
      <c r="AE2369" s="60"/>
      <c r="AF2369" s="259"/>
      <c r="AG2369" s="285" t="s">
        <v>1908</v>
      </c>
      <c r="AH2369" s="285"/>
      <c r="AI2369" s="285"/>
      <c r="AJ2369" s="374"/>
      <c r="AK2369" s="374"/>
      <c r="AL2369" s="374"/>
      <c r="AM2369" s="374"/>
      <c r="AN2369" s="374"/>
    </row>
    <row r="2370" spans="1:70" ht="48" customHeight="1" thickBot="1" x14ac:dyDescent="0.3">
      <c r="C2370" s="578"/>
      <c r="D2370" s="578"/>
      <c r="E2370" s="578"/>
      <c r="F2370" s="578"/>
      <c r="G2370" s="578"/>
      <c r="H2370" s="578"/>
      <c r="I2370" s="578"/>
      <c r="J2370" s="578"/>
      <c r="K2370" s="578"/>
      <c r="L2370" s="578"/>
      <c r="M2370" s="802" t="s">
        <v>60</v>
      </c>
      <c r="N2370" s="804"/>
      <c r="O2370" s="858" t="s">
        <v>61</v>
      </c>
      <c r="P2370" s="859"/>
      <c r="Q2370" s="858" t="s">
        <v>62</v>
      </c>
      <c r="R2370" s="859"/>
      <c r="S2370" s="559" t="s">
        <v>912</v>
      </c>
      <c r="T2370" s="560"/>
      <c r="U2370" s="560"/>
      <c r="V2370" s="561"/>
      <c r="W2370" s="559" t="s">
        <v>277</v>
      </c>
      <c r="X2370" s="560"/>
      <c r="Y2370" s="560"/>
      <c r="Z2370" s="561"/>
      <c r="AA2370" s="559" t="s">
        <v>278</v>
      </c>
      <c r="AB2370" s="560"/>
      <c r="AC2370" s="560"/>
      <c r="AD2370" s="561"/>
      <c r="AE2370" s="60"/>
      <c r="AF2370" s="259"/>
      <c r="AG2370" s="285">
        <f>COUNTBLANK(M2372:AD2379)</f>
        <v>144</v>
      </c>
      <c r="AH2370" s="285">
        <v>144</v>
      </c>
      <c r="AI2370" s="285">
        <f>IF(SUM(AG2380:AH2380)=0,AG2370,1)</f>
        <v>144</v>
      </c>
      <c r="AJ2370" s="374"/>
      <c r="AK2370" s="374"/>
      <c r="AL2370" s="374"/>
      <c r="AM2370" s="374"/>
      <c r="AN2370" s="374"/>
    </row>
    <row r="2371" spans="1:70" ht="43.5" customHeight="1" x14ac:dyDescent="0.25">
      <c r="C2371" s="578"/>
      <c r="D2371" s="578"/>
      <c r="E2371" s="578"/>
      <c r="F2371" s="578"/>
      <c r="G2371" s="578"/>
      <c r="H2371" s="578"/>
      <c r="I2371" s="578"/>
      <c r="J2371" s="578"/>
      <c r="K2371" s="578"/>
      <c r="L2371" s="578"/>
      <c r="M2371" s="808"/>
      <c r="N2371" s="810"/>
      <c r="O2371" s="862"/>
      <c r="P2371" s="863"/>
      <c r="Q2371" s="862"/>
      <c r="R2371" s="863"/>
      <c r="S2371" s="887" t="s">
        <v>78</v>
      </c>
      <c r="T2371" s="888"/>
      <c r="U2371" s="149" t="s">
        <v>61</v>
      </c>
      <c r="V2371" s="149" t="s">
        <v>62</v>
      </c>
      <c r="W2371" s="887" t="s">
        <v>78</v>
      </c>
      <c r="X2371" s="888"/>
      <c r="Y2371" s="149" t="s">
        <v>61</v>
      </c>
      <c r="Z2371" s="149" t="s">
        <v>62</v>
      </c>
      <c r="AA2371" s="887" t="s">
        <v>78</v>
      </c>
      <c r="AB2371" s="888"/>
      <c r="AC2371" s="149" t="s">
        <v>61</v>
      </c>
      <c r="AD2371" s="149" t="s">
        <v>62</v>
      </c>
      <c r="AE2371" s="60"/>
      <c r="AF2371" s="259"/>
      <c r="AG2371" s="374" t="s">
        <v>1921</v>
      </c>
      <c r="AH2371" s="374" t="s">
        <v>1925</v>
      </c>
      <c r="AI2371" s="374"/>
      <c r="AJ2371" s="374"/>
      <c r="AK2371" s="404" t="s">
        <v>1913</v>
      </c>
      <c r="AL2371" s="405" t="s">
        <v>1910</v>
      </c>
      <c r="AM2371" s="406" t="s">
        <v>1914</v>
      </c>
      <c r="AN2371" s="406" t="s">
        <v>1915</v>
      </c>
      <c r="AO2371" s="407" t="s">
        <v>1913</v>
      </c>
      <c r="AP2371" s="405" t="s">
        <v>1910</v>
      </c>
      <c r="AQ2371" s="406" t="s">
        <v>1914</v>
      </c>
      <c r="AR2371" s="406" t="s">
        <v>1915</v>
      </c>
      <c r="AS2371" s="407" t="s">
        <v>1913</v>
      </c>
      <c r="AT2371" s="405" t="s">
        <v>1910</v>
      </c>
      <c r="AU2371" s="406" t="s">
        <v>1914</v>
      </c>
      <c r="AV2371" s="406" t="s">
        <v>1915</v>
      </c>
      <c r="AW2371" s="407" t="s">
        <v>1913</v>
      </c>
      <c r="AX2371" s="405" t="s">
        <v>1910</v>
      </c>
      <c r="AY2371" s="406" t="s">
        <v>1914</v>
      </c>
      <c r="AZ2371" s="406" t="s">
        <v>1915</v>
      </c>
      <c r="BA2371" s="407" t="s">
        <v>1913</v>
      </c>
      <c r="BB2371" s="405" t="s">
        <v>1910</v>
      </c>
      <c r="BC2371" s="406" t="s">
        <v>1914</v>
      </c>
      <c r="BD2371" s="406" t="s">
        <v>1915</v>
      </c>
      <c r="BE2371" s="407" t="s">
        <v>1913</v>
      </c>
      <c r="BF2371" s="405" t="s">
        <v>1910</v>
      </c>
      <c r="BG2371" s="406" t="s">
        <v>1914</v>
      </c>
      <c r="BH2371" s="408" t="s">
        <v>1915</v>
      </c>
      <c r="BK2371" s="375" t="s">
        <v>1913</v>
      </c>
      <c r="BL2371" s="378" t="s">
        <v>1910</v>
      </c>
      <c r="BM2371" s="374" t="s">
        <v>1914</v>
      </c>
      <c r="BN2371" s="374" t="s">
        <v>1915</v>
      </c>
      <c r="BO2371" s="375" t="s">
        <v>1913</v>
      </c>
      <c r="BP2371" s="378" t="s">
        <v>1910</v>
      </c>
      <c r="BQ2371" s="374" t="s">
        <v>1914</v>
      </c>
      <c r="BR2371" s="374" t="s">
        <v>1915</v>
      </c>
    </row>
    <row r="2372" spans="1:70" ht="15" customHeight="1" x14ac:dyDescent="0.25">
      <c r="C2372" s="18" t="s">
        <v>26</v>
      </c>
      <c r="D2372" s="854" t="str">
        <f>IF($D37="","",$D37)</f>
        <v/>
      </c>
      <c r="E2372" s="854"/>
      <c r="F2372" s="854"/>
      <c r="G2372" s="854"/>
      <c r="H2372" s="854"/>
      <c r="I2372" s="854"/>
      <c r="J2372" s="854"/>
      <c r="K2372" s="854"/>
      <c r="L2372" s="854"/>
      <c r="M2372" s="828"/>
      <c r="N2372" s="828"/>
      <c r="O2372" s="828"/>
      <c r="P2372" s="828"/>
      <c r="Q2372" s="828"/>
      <c r="R2372" s="828"/>
      <c r="S2372" s="828"/>
      <c r="T2372" s="828"/>
      <c r="U2372" s="274"/>
      <c r="V2372" s="274"/>
      <c r="W2372" s="828"/>
      <c r="X2372" s="828"/>
      <c r="Y2372" s="274"/>
      <c r="Z2372" s="274"/>
      <c r="AA2372" s="828"/>
      <c r="AB2372" s="828"/>
      <c r="AC2372" s="274"/>
      <c r="AD2372" s="274"/>
      <c r="AE2372" s="60"/>
      <c r="AF2372" s="259"/>
      <c r="AG2372" s="375">
        <f>IF(AND($C$29="",COUNTBLANK(D2372:AD2372)=27),0,IF(AND($C$29&gt;=$AG$26,COUNTBLANK(D2372:AD2372)&lt;&gt;27),0,IF(AND($AG$26&gt;$C$29,COUNTBLANK(D2372:AD2372)=27),0,1)))</f>
        <v>0</v>
      </c>
      <c r="AH2372" s="264">
        <f>IF(AND(D2372="",COUNTBLANK(M2372:AD2372)=18),0,IF(AND(D2372&lt;&gt;"",COUNTBLANK(M2372:AD2372)=6),0,1))</f>
        <v>0</v>
      </c>
      <c r="AI2372" s="374"/>
      <c r="AJ2372" s="374"/>
      <c r="AK2372" s="412">
        <f>M2372</f>
        <v>0</v>
      </c>
      <c r="AL2372" s="379">
        <f>COUNTIF(O2372:R2372,"ns")</f>
        <v>0</v>
      </c>
      <c r="AM2372" s="380">
        <f>SUM(O2372:R2372)</f>
        <v>0</v>
      </c>
      <c r="AN2372" s="292">
        <f>IF($AG$2370=$AH$2370,0,IF(OR(AND(AK2372=0,AL2372&gt;0),AND(AK2372="ns",AM2372&gt;0),AND(AK2372="ns",AL2372=0,AM2372=0)),1,IF(OR(AND(AK2372&gt;0,AL2372=2),AND(AK2372="ns",AL2372=2),AND(AK2372="ns",AM2372=0,AL2372&gt;0),AK2372=AM2372),0,1)))</f>
        <v>0</v>
      </c>
      <c r="AO2372" s="388">
        <f>O2372</f>
        <v>0</v>
      </c>
      <c r="AP2372" s="379">
        <f>COUNTIF(AC2372,"ns")+COUNTIF(Y2372,"ns")+COUNTIF(U2372,"ns")+COUNTIF(E2527,"ns")</f>
        <v>0</v>
      </c>
      <c r="AQ2372" s="380">
        <f>SUM(U2372,Y2372,AC2372)</f>
        <v>0</v>
      </c>
      <c r="AR2372" s="317">
        <f>IF($AG$2370=$AH$2370,0,IF(OR(AND(AO2372=0,AP2372&gt;0),AND(AO2372="NS",AQ2372&gt;0),AND(AO2372="NS",AQ2372=0,AP2372=0)),1,IF(OR(AND(AP2372&gt;=2,AQ2372&lt;AO2372),AND(AO2372="NS",AQ2372=0,AP2372&gt;0),AO2372=AQ2372),0,1)))</f>
        <v>0</v>
      </c>
      <c r="AS2372" s="388">
        <f>Q2372</f>
        <v>0</v>
      </c>
      <c r="AT2372" s="379">
        <f>COUNTIF(V2372,"ns")+COUNTIF(AD2372,"ns")+COUNTIF(Z2372,"ns")</f>
        <v>0</v>
      </c>
      <c r="AU2372" s="380">
        <f>SUM(Z2372,AD2372,V2372)</f>
        <v>0</v>
      </c>
      <c r="AV2372" s="317">
        <f>IF($AG$2370=$AH$2370,0,IF(OR(AND(AS2372=0,AT2372&gt;0),AND(AS2372="NS",AU2372&gt;0),AND(AS2372="NS",AU2372=0,AT2372=0)),1,IF(OR(AND(AT2372&gt;=2,AU2372&lt;AS2372),AND(AS2372="NS",AU2372=0,AT2372&gt;0),AS2372=AU2372),0,1)))</f>
        <v>0</v>
      </c>
      <c r="AW2372" s="388">
        <f>S2372</f>
        <v>0</v>
      </c>
      <c r="AX2372" s="379">
        <f>COUNTIF(U2372:V2372,"ns")</f>
        <v>0</v>
      </c>
      <c r="AY2372" s="380">
        <f>SUM(U2372:V2372)</f>
        <v>0</v>
      </c>
      <c r="AZ2372" s="292">
        <f>IF($AG$2370=$AH$2370,0,IF(OR(AND(AW2372=0,AX2372&gt;0),AND(AW2372="ns",AY2372&gt;0),AND(AW2372="ns",AX2372=0,AY2372=0)),1,IF(OR(AND(AW2372&gt;0,AX2372=2),AND(AW2372="ns",AX2372=2),AND(AW2372="ns",AY2372=0,AX2372&gt;0),AW2372=AY2372),0,1)))</f>
        <v>0</v>
      </c>
      <c r="BA2372" s="388">
        <f>W2372</f>
        <v>0</v>
      </c>
      <c r="BB2372" s="379">
        <f>COUNTIF(Y2372:Z2372,"ns")</f>
        <v>0</v>
      </c>
      <c r="BC2372" s="380">
        <f>SUM(Y2372:Z2372)</f>
        <v>0</v>
      </c>
      <c r="BD2372" s="292">
        <f>IF($AG$2370=$AH$2370,0,IF(OR(AND(BA2372=0,BB2372&gt;0),AND(BA2372="ns",BC2372&gt;0),AND(BA2372="ns",BB2372=0,BC2372=0)),1,IF(OR(AND(BA2372&gt;0,BB2372=2),AND(BA2372="ns",BB2372=2),AND(BA2372="ns",BC2372=0,BB2372&gt;0),BA2372=BC2372),0,1)))</f>
        <v>0</v>
      </c>
      <c r="BE2372" s="388">
        <f>AA2372</f>
        <v>0</v>
      </c>
      <c r="BF2372" s="379">
        <f>COUNTIF(AC2372:AD2372,"ns")</f>
        <v>0</v>
      </c>
      <c r="BG2372" s="380">
        <f>SUM(AC2372:AD2372)</f>
        <v>0</v>
      </c>
      <c r="BH2372" s="292">
        <f>IF($AG$2370=$AH$2370,0,IF(OR(AND(BE2372=0,BF2372&gt;0),AND(BE2372="ns",BG2372&gt;0),AND(BE2372="ns",BF2372=0,BG2372=0)),1,IF(OR(AND(BE2372&gt;0,BF2372=2),AND(BE2372="ns",BF2372=2),AND(BE2372="ns",BG2372=0,BF2372&gt;0),BE2372=BG2372),0,1)))</f>
        <v>0</v>
      </c>
      <c r="BK2372" s="375">
        <f>$S$2352</f>
        <v>0</v>
      </c>
      <c r="BL2372" s="378">
        <f>COUNTIF(U2372,"ns")+COUNTIF(Y2372,"ns")+COUNTIF(AC2372,"ns")</f>
        <v>0</v>
      </c>
      <c r="BM2372" s="374">
        <f>SUM(U2372,Y2372,AC2372)</f>
        <v>0</v>
      </c>
      <c r="BN2372" s="317">
        <f t="shared" ref="BN2372:BN2379" si="7180">IF($AG$2370=$AH$2370,0,IF(OR(AND(BK2372=0,BL2372&gt;0),AND(BK2372="NS",BM2372&gt;0),AND(BK2372="NS",BM2372=0,BL2372=0)),1,IF(OR(AND(BL2372&gt;=2,BM2372&lt;BK2372),AND(BK2372="NS",BM2372=0,BL2372&gt;0),BK2372=BM2372),0,1)))</f>
        <v>0</v>
      </c>
      <c r="BO2372" s="375">
        <f>$Y$2352</f>
        <v>0</v>
      </c>
      <c r="BP2372" s="378">
        <f>COUNTIF(V2372,"ns")+COUNTIF(Z2372,"ns")+COUNTIF(AD2372,"ns")</f>
        <v>0</v>
      </c>
      <c r="BQ2372" s="374">
        <f>SUM(V2372,Z2372,AD2372)</f>
        <v>0</v>
      </c>
      <c r="BR2372" s="317">
        <f t="shared" ref="BR2372:BR2379" si="7181">IF($AG$2370=$AH$2370,0,IF(OR(AND(BO2372=0,BP2372&gt;0),AND(BO2372="NS",BQ2372&gt;0),AND(BO2372="NS",BQ2372=0,BP2372=0)),1,IF(OR(AND(BP2372&gt;=2,BQ2372&lt;BO2372),AND(BO2372="NS",BQ2372=0,BP2372&gt;0),BO2372=BQ2372),0,1)))</f>
        <v>0</v>
      </c>
    </row>
    <row r="2373" spans="1:70" ht="15" customHeight="1" x14ac:dyDescent="0.25">
      <c r="C2373" s="20" t="s">
        <v>27</v>
      </c>
      <c r="D2373" s="854" t="str">
        <f t="shared" ref="D2373:D2379" si="7182">IF($D38="","",$D38)</f>
        <v/>
      </c>
      <c r="E2373" s="854"/>
      <c r="F2373" s="854"/>
      <c r="G2373" s="854"/>
      <c r="H2373" s="854"/>
      <c r="I2373" s="854"/>
      <c r="J2373" s="854"/>
      <c r="K2373" s="854"/>
      <c r="L2373" s="854"/>
      <c r="M2373" s="828"/>
      <c r="N2373" s="828"/>
      <c r="O2373" s="828"/>
      <c r="P2373" s="828"/>
      <c r="Q2373" s="828"/>
      <c r="R2373" s="828"/>
      <c r="S2373" s="828"/>
      <c r="T2373" s="828"/>
      <c r="U2373" s="274"/>
      <c r="V2373" s="274"/>
      <c r="W2373" s="828"/>
      <c r="X2373" s="828"/>
      <c r="Y2373" s="274"/>
      <c r="Z2373" s="274"/>
      <c r="AA2373" s="828"/>
      <c r="AB2373" s="828"/>
      <c r="AC2373" s="274"/>
      <c r="AD2373" s="274"/>
      <c r="AE2373" s="60"/>
      <c r="AF2373" s="259"/>
      <c r="AG2373" s="375">
        <f>IF(AND($C$29="",COUNTBLANK(D2373:AD2373)=27),0,IF(AND($C$29&gt;=$AG$27,COUNTBLANK(D2373:AD2373)&lt;&gt;27),0,IF(AND($AG$27&gt;$C$29,COUNTBLANK(D2373:AD2373)=27),0,1)))</f>
        <v>0</v>
      </c>
      <c r="AH2373" s="264">
        <f t="shared" ref="AH2373:AH2379" si="7183">IF(AND(D2373="",COUNTBLANK(M2373:AD2373)=18),0,IF(AND(D2373&lt;&gt;"",COUNTBLANK(M2373:AD2373)=6),0,1))</f>
        <v>0</v>
      </c>
      <c r="AK2373" s="412">
        <f>M2373</f>
        <v>0</v>
      </c>
      <c r="AL2373" s="379">
        <f t="shared" ref="AL2373:AL2379" si="7184">COUNTIF(O2373:R2373,"ns")</f>
        <v>0</v>
      </c>
      <c r="AM2373" s="380">
        <f>SUM(O2373:R2373)</f>
        <v>0</v>
      </c>
      <c r="AN2373" s="292">
        <f t="shared" ref="AN2373:AN2379" si="7185">IF($AG$2370=$AH$2370,0,IF(OR(AND(AK2373=0,AL2373&gt;0),AND(AK2373="ns",AM2373&gt;0),AND(AK2373="ns",AL2373=0,AM2373=0)),1,IF(OR(AND(AK2373&gt;0,AL2373=2),AND(AK2373="ns",AL2373=2),AND(AK2373="ns",AM2373=0,AL2373&gt;0),AK2373=AM2373),0,1)))</f>
        <v>0</v>
      </c>
      <c r="AO2373" s="388">
        <f>O2373</f>
        <v>0</v>
      </c>
      <c r="AP2373" s="379">
        <f t="shared" ref="AP2373:AP2379" si="7186">COUNTIF(AC2373,"ns")+COUNTIF(Y2373,"ns")+COUNTIF(U2373,"ns")+COUNTIF(E2528,"ns")</f>
        <v>0</v>
      </c>
      <c r="AQ2373" s="380">
        <f>SUM(U2373,Y2373,AC2373)</f>
        <v>0</v>
      </c>
      <c r="AR2373" s="317">
        <f t="shared" ref="AR2373:AR2379" si="7187">IF($AG$2370=$AH$2370,0,IF(OR(AND(AO2373=0,AP2373&gt;0),AND(AO2373="NS",AQ2373&gt;0),AND(AO2373="NS",AQ2373=0,AP2373=0)),1,IF(OR(AND(AP2373&gt;=2,AQ2373&lt;AO2373),AND(AO2373="NS",AQ2373=0,AP2373&gt;0),AO2373=AQ2373),0,1)))</f>
        <v>0</v>
      </c>
      <c r="AS2373" s="388">
        <f>Q2373</f>
        <v>0</v>
      </c>
      <c r="AT2373" s="379">
        <f t="shared" ref="AT2373:AT2379" si="7188">COUNTIF(V2373,"ns")+COUNTIF(AD2373,"ns")+COUNTIF(Z2373,"ns")</f>
        <v>0</v>
      </c>
      <c r="AU2373" s="380">
        <f>SUM(Z2373,AD2373,V2373)</f>
        <v>0</v>
      </c>
      <c r="AV2373" s="317">
        <f t="shared" ref="AV2373:AV2379" si="7189">IF($AG$2370=$AH$2370,0,IF(OR(AND(AS2373=0,AT2373&gt;0),AND(AS2373="NS",AU2373&gt;0),AND(AS2373="NS",AU2373=0,AT2373=0)),1,IF(OR(AND(AT2373&gt;=2,AU2373&lt;AS2373),AND(AS2373="NS",AU2373=0,AT2373&gt;0),AS2373=AU2373),0,1)))</f>
        <v>0</v>
      </c>
      <c r="AW2373" s="388">
        <f>S2373</f>
        <v>0</v>
      </c>
      <c r="AX2373" s="379">
        <f t="shared" ref="AX2373:AX2379" si="7190">COUNTIF(U2373:V2373,"ns")</f>
        <v>0</v>
      </c>
      <c r="AY2373" s="380">
        <f>SUM(U2373:V2373)</f>
        <v>0</v>
      </c>
      <c r="AZ2373" s="292">
        <f t="shared" ref="AZ2373:AZ2379" si="7191">IF($AG$2370=$AH$2370,0,IF(OR(AND(AW2373=0,AX2373&gt;0),AND(AW2373="ns",AY2373&gt;0),AND(AW2373="ns",AX2373=0,AY2373=0)),1,IF(OR(AND(AW2373&gt;0,AX2373=2),AND(AW2373="ns",AX2373=2),AND(AW2373="ns",AY2373=0,AX2373&gt;0),AW2373=AY2373),0,1)))</f>
        <v>0</v>
      </c>
      <c r="BA2373" s="388">
        <f>W2373</f>
        <v>0</v>
      </c>
      <c r="BB2373" s="379">
        <f t="shared" ref="BB2373:BB2379" si="7192">COUNTIF(Y2373:Z2373,"ns")</f>
        <v>0</v>
      </c>
      <c r="BC2373" s="380">
        <f>SUM(Y2373:Z2373)</f>
        <v>0</v>
      </c>
      <c r="BD2373" s="292">
        <f t="shared" ref="BD2373:BD2379" si="7193">IF($AG$2370=$AH$2370,0,IF(OR(AND(BA2373=0,BB2373&gt;0),AND(BA2373="ns",BC2373&gt;0),AND(BA2373="ns",BB2373=0,BC2373=0)),1,IF(OR(AND(BA2373&gt;0,BB2373=2),AND(BA2373="ns",BB2373=2),AND(BA2373="ns",BC2373=0,BB2373&gt;0),BA2373=BC2373),0,1)))</f>
        <v>0</v>
      </c>
      <c r="BE2373" s="388">
        <f>AA2373</f>
        <v>0</v>
      </c>
      <c r="BF2373" s="379">
        <f t="shared" ref="BF2373:BF2379" si="7194">COUNTIF(AC2373:AD2373,"ns")</f>
        <v>0</v>
      </c>
      <c r="BG2373" s="380">
        <f>SUM(AC2373:AD2373)</f>
        <v>0</v>
      </c>
      <c r="BH2373" s="292">
        <f t="shared" ref="BH2373:BH2379" si="7195">IF($AG$2370=$AH$2370,0,IF(OR(AND(BE2373=0,BF2373&gt;0),AND(BE2373="ns",BG2373&gt;0),AND(BE2373="ns",BF2373=0,BG2373=0)),1,IF(OR(AND(BE2373&gt;0,BF2373=2),AND(BE2373="ns",BF2373=2),AND(BE2373="ns",BG2373=0,BF2373&gt;0),BE2373=BG2373),0,1)))</f>
        <v>0</v>
      </c>
      <c r="BK2373" s="375">
        <f>$S$2353</f>
        <v>0</v>
      </c>
      <c r="BL2373" s="378">
        <f t="shared" ref="BL2373:BL2379" si="7196">COUNTIF(U2373,"ns")+COUNTIF(Y2373,"ns")+COUNTIF(AC2373,"ns")</f>
        <v>0</v>
      </c>
      <c r="BM2373" s="374">
        <f t="shared" ref="BM2373:BM2379" si="7197">SUM(U2373,Y2373,AC2373)</f>
        <v>0</v>
      </c>
      <c r="BN2373" s="317">
        <f t="shared" si="7180"/>
        <v>0</v>
      </c>
      <c r="BO2373" s="375">
        <f>$Y$2353</f>
        <v>0</v>
      </c>
      <c r="BP2373" s="378">
        <f t="shared" ref="BP2373:BP2379" si="7198">COUNTIF(V2373,"ns")+COUNTIF(Z2373,"ns")+COUNTIF(AD2373,"ns")</f>
        <v>0</v>
      </c>
      <c r="BQ2373" s="374">
        <f t="shared" ref="BQ2373:BQ2379" si="7199">SUM(V2373,Z2373,AD2373)</f>
        <v>0</v>
      </c>
      <c r="BR2373" s="317">
        <f t="shared" si="7181"/>
        <v>0</v>
      </c>
    </row>
    <row r="2374" spans="1:70" ht="15" customHeight="1" x14ac:dyDescent="0.25">
      <c r="C2374" s="20" t="s">
        <v>28</v>
      </c>
      <c r="D2374" s="854" t="str">
        <f t="shared" si="7182"/>
        <v/>
      </c>
      <c r="E2374" s="854"/>
      <c r="F2374" s="854"/>
      <c r="G2374" s="854"/>
      <c r="H2374" s="854"/>
      <c r="I2374" s="854"/>
      <c r="J2374" s="854"/>
      <c r="K2374" s="854"/>
      <c r="L2374" s="854"/>
      <c r="M2374" s="828"/>
      <c r="N2374" s="828"/>
      <c r="O2374" s="828"/>
      <c r="P2374" s="828"/>
      <c r="Q2374" s="828"/>
      <c r="R2374" s="828"/>
      <c r="S2374" s="828"/>
      <c r="T2374" s="828"/>
      <c r="U2374" s="274"/>
      <c r="V2374" s="274"/>
      <c r="W2374" s="828"/>
      <c r="X2374" s="828"/>
      <c r="Y2374" s="274"/>
      <c r="Z2374" s="274"/>
      <c r="AA2374" s="828"/>
      <c r="AB2374" s="828"/>
      <c r="AC2374" s="274"/>
      <c r="AD2374" s="274"/>
      <c r="AE2374" s="60"/>
      <c r="AF2374" s="259"/>
      <c r="AG2374" s="375">
        <f>IF(AND($C$29="",COUNTBLANK(D2374:AD2374)=27),0,IF(AND($C$29&gt;=$AG$28,COUNTBLANK(D2374:AD2374)&lt;&gt;27),0,IF(AND($AG$28&gt;$C$29,COUNTBLANK(D2374:AD2374)=27),0,1)))</f>
        <v>0</v>
      </c>
      <c r="AH2374" s="264">
        <f t="shared" si="7183"/>
        <v>0</v>
      </c>
      <c r="AK2374" s="412">
        <f t="shared" ref="AK2374:AK2379" si="7200">M2374</f>
        <v>0</v>
      </c>
      <c r="AL2374" s="379">
        <f t="shared" si="7184"/>
        <v>0</v>
      </c>
      <c r="AM2374" s="380">
        <f t="shared" ref="AM2374:AM2379" si="7201">SUM(O2374:R2374)</f>
        <v>0</v>
      </c>
      <c r="AN2374" s="292">
        <f t="shared" si="7185"/>
        <v>0</v>
      </c>
      <c r="AO2374" s="388">
        <f t="shared" ref="AO2374:AO2379" si="7202">O2374</f>
        <v>0</v>
      </c>
      <c r="AP2374" s="379">
        <f t="shared" si="7186"/>
        <v>0</v>
      </c>
      <c r="AQ2374" s="380">
        <f t="shared" ref="AQ2374:AQ2379" si="7203">SUM(U2374,Y2374,AC2374)</f>
        <v>0</v>
      </c>
      <c r="AR2374" s="317">
        <f t="shared" si="7187"/>
        <v>0</v>
      </c>
      <c r="AS2374" s="388">
        <f t="shared" ref="AS2374:AS2379" si="7204">Q2374</f>
        <v>0</v>
      </c>
      <c r="AT2374" s="379">
        <f t="shared" si="7188"/>
        <v>0</v>
      </c>
      <c r="AU2374" s="380">
        <f t="shared" ref="AU2374:AU2379" si="7205">SUM(Z2374,AD2374,V2374)</f>
        <v>0</v>
      </c>
      <c r="AV2374" s="317">
        <f t="shared" si="7189"/>
        <v>0</v>
      </c>
      <c r="AW2374" s="388">
        <f t="shared" ref="AW2374:AW2379" si="7206">S2374</f>
        <v>0</v>
      </c>
      <c r="AX2374" s="379">
        <f t="shared" si="7190"/>
        <v>0</v>
      </c>
      <c r="AY2374" s="380">
        <f t="shared" ref="AY2374:AY2379" si="7207">SUM(U2374:V2374)</f>
        <v>0</v>
      </c>
      <c r="AZ2374" s="292">
        <f t="shared" si="7191"/>
        <v>0</v>
      </c>
      <c r="BA2374" s="388">
        <f t="shared" ref="BA2374:BA2379" si="7208">W2374</f>
        <v>0</v>
      </c>
      <c r="BB2374" s="379">
        <f t="shared" si="7192"/>
        <v>0</v>
      </c>
      <c r="BC2374" s="380">
        <f t="shared" ref="BC2374:BC2379" si="7209">SUM(Y2374:Z2374)</f>
        <v>0</v>
      </c>
      <c r="BD2374" s="292">
        <f t="shared" si="7193"/>
        <v>0</v>
      </c>
      <c r="BE2374" s="388">
        <f t="shared" ref="BE2374:BE2379" si="7210">AA2374</f>
        <v>0</v>
      </c>
      <c r="BF2374" s="379">
        <f t="shared" si="7194"/>
        <v>0</v>
      </c>
      <c r="BG2374" s="380">
        <f t="shared" ref="BG2374:BG2379" si="7211">SUM(AC2374:AD2374)</f>
        <v>0</v>
      </c>
      <c r="BH2374" s="292">
        <f t="shared" si="7195"/>
        <v>0</v>
      </c>
      <c r="BK2374" s="375">
        <f>$S$2354</f>
        <v>0</v>
      </c>
      <c r="BL2374" s="378">
        <f t="shared" si="7196"/>
        <v>0</v>
      </c>
      <c r="BM2374" s="374">
        <f t="shared" si="7197"/>
        <v>0</v>
      </c>
      <c r="BN2374" s="317">
        <f t="shared" si="7180"/>
        <v>0</v>
      </c>
      <c r="BO2374" s="375">
        <f>$Y$2354</f>
        <v>0</v>
      </c>
      <c r="BP2374" s="378">
        <f t="shared" si="7198"/>
        <v>0</v>
      </c>
      <c r="BQ2374" s="374">
        <f t="shared" si="7199"/>
        <v>0</v>
      </c>
      <c r="BR2374" s="317">
        <f t="shared" si="7181"/>
        <v>0</v>
      </c>
    </row>
    <row r="2375" spans="1:70" ht="15" customHeight="1" x14ac:dyDescent="0.25">
      <c r="C2375" s="20" t="s">
        <v>29</v>
      </c>
      <c r="D2375" s="854" t="str">
        <f t="shared" si="7182"/>
        <v/>
      </c>
      <c r="E2375" s="854"/>
      <c r="F2375" s="854"/>
      <c r="G2375" s="854"/>
      <c r="H2375" s="854"/>
      <c r="I2375" s="854"/>
      <c r="J2375" s="854"/>
      <c r="K2375" s="854"/>
      <c r="L2375" s="854"/>
      <c r="M2375" s="828"/>
      <c r="N2375" s="828"/>
      <c r="O2375" s="828"/>
      <c r="P2375" s="828"/>
      <c r="Q2375" s="828"/>
      <c r="R2375" s="828"/>
      <c r="S2375" s="828"/>
      <c r="T2375" s="828"/>
      <c r="U2375" s="274"/>
      <c r="V2375" s="274"/>
      <c r="W2375" s="828"/>
      <c r="X2375" s="828"/>
      <c r="Y2375" s="274"/>
      <c r="Z2375" s="274"/>
      <c r="AA2375" s="828"/>
      <c r="AB2375" s="828"/>
      <c r="AC2375" s="274"/>
      <c r="AD2375" s="274"/>
      <c r="AE2375" s="60"/>
      <c r="AF2375" s="259"/>
      <c r="AG2375" s="375">
        <f>IF(AND($C$29="",COUNTBLANK(D2375:AD2375)=27),0,IF(AND($C$29&gt;=$AG$29,COUNTBLANK(D2375:AD2375)&lt;&gt;27),0,IF(AND($AG$29&gt;$C$29,COUNTBLANK(D2375:AD2375)=27),0,1)))</f>
        <v>0</v>
      </c>
      <c r="AH2375" s="264">
        <f t="shared" si="7183"/>
        <v>0</v>
      </c>
      <c r="AK2375" s="412">
        <f t="shared" si="7200"/>
        <v>0</v>
      </c>
      <c r="AL2375" s="379">
        <f t="shared" si="7184"/>
        <v>0</v>
      </c>
      <c r="AM2375" s="380">
        <f t="shared" si="7201"/>
        <v>0</v>
      </c>
      <c r="AN2375" s="292">
        <f t="shared" si="7185"/>
        <v>0</v>
      </c>
      <c r="AO2375" s="388">
        <f t="shared" si="7202"/>
        <v>0</v>
      </c>
      <c r="AP2375" s="379">
        <f t="shared" si="7186"/>
        <v>0</v>
      </c>
      <c r="AQ2375" s="380">
        <f t="shared" si="7203"/>
        <v>0</v>
      </c>
      <c r="AR2375" s="317">
        <f t="shared" si="7187"/>
        <v>0</v>
      </c>
      <c r="AS2375" s="388">
        <f t="shared" si="7204"/>
        <v>0</v>
      </c>
      <c r="AT2375" s="379">
        <f t="shared" si="7188"/>
        <v>0</v>
      </c>
      <c r="AU2375" s="380">
        <f t="shared" si="7205"/>
        <v>0</v>
      </c>
      <c r="AV2375" s="317">
        <f t="shared" si="7189"/>
        <v>0</v>
      </c>
      <c r="AW2375" s="388">
        <f t="shared" si="7206"/>
        <v>0</v>
      </c>
      <c r="AX2375" s="379">
        <f t="shared" si="7190"/>
        <v>0</v>
      </c>
      <c r="AY2375" s="380">
        <f t="shared" si="7207"/>
        <v>0</v>
      </c>
      <c r="AZ2375" s="292">
        <f t="shared" si="7191"/>
        <v>0</v>
      </c>
      <c r="BA2375" s="388">
        <f t="shared" si="7208"/>
        <v>0</v>
      </c>
      <c r="BB2375" s="379">
        <f t="shared" si="7192"/>
        <v>0</v>
      </c>
      <c r="BC2375" s="380">
        <f t="shared" si="7209"/>
        <v>0</v>
      </c>
      <c r="BD2375" s="292">
        <f t="shared" si="7193"/>
        <v>0</v>
      </c>
      <c r="BE2375" s="388">
        <f t="shared" si="7210"/>
        <v>0</v>
      </c>
      <c r="BF2375" s="379">
        <f t="shared" si="7194"/>
        <v>0</v>
      </c>
      <c r="BG2375" s="380">
        <f t="shared" si="7211"/>
        <v>0</v>
      </c>
      <c r="BH2375" s="292">
        <f t="shared" si="7195"/>
        <v>0</v>
      </c>
      <c r="BK2375" s="375">
        <f>$S$2355</f>
        <v>0</v>
      </c>
      <c r="BL2375" s="378">
        <f t="shared" si="7196"/>
        <v>0</v>
      </c>
      <c r="BM2375" s="374">
        <f t="shared" si="7197"/>
        <v>0</v>
      </c>
      <c r="BN2375" s="317">
        <f t="shared" si="7180"/>
        <v>0</v>
      </c>
      <c r="BO2375" s="375">
        <f>$Y$2355</f>
        <v>0</v>
      </c>
      <c r="BP2375" s="378">
        <f t="shared" si="7198"/>
        <v>0</v>
      </c>
      <c r="BQ2375" s="374">
        <f t="shared" si="7199"/>
        <v>0</v>
      </c>
      <c r="BR2375" s="317">
        <f t="shared" si="7181"/>
        <v>0</v>
      </c>
    </row>
    <row r="2376" spans="1:70" ht="15" customHeight="1" x14ac:dyDescent="0.25">
      <c r="A2376" s="60"/>
      <c r="B2376" s="60"/>
      <c r="C2376" s="20" t="s">
        <v>30</v>
      </c>
      <c r="D2376" s="854" t="str">
        <f t="shared" si="7182"/>
        <v/>
      </c>
      <c r="E2376" s="854"/>
      <c r="F2376" s="854"/>
      <c r="G2376" s="854"/>
      <c r="H2376" s="854"/>
      <c r="I2376" s="854"/>
      <c r="J2376" s="854"/>
      <c r="K2376" s="854"/>
      <c r="L2376" s="854"/>
      <c r="M2376" s="828"/>
      <c r="N2376" s="828"/>
      <c r="O2376" s="828"/>
      <c r="P2376" s="828"/>
      <c r="Q2376" s="828"/>
      <c r="R2376" s="828"/>
      <c r="S2376" s="828"/>
      <c r="T2376" s="828"/>
      <c r="U2376" s="274"/>
      <c r="V2376" s="274"/>
      <c r="W2376" s="828"/>
      <c r="X2376" s="828"/>
      <c r="Y2376" s="274"/>
      <c r="Z2376" s="274"/>
      <c r="AA2376" s="828"/>
      <c r="AB2376" s="828"/>
      <c r="AC2376" s="274"/>
      <c r="AD2376" s="274"/>
      <c r="AE2376" s="60"/>
      <c r="AF2376" s="259"/>
      <c r="AG2376" s="375">
        <f>IF(AND($C$29="",COUNTBLANK(D2376:AD2376)=27),0,IF(AND($C$29&gt;=$AG$30,COUNTBLANK(D2376:AD2376)&lt;&gt;27),0,IF(AND($AG$30&gt;$C$29,COUNTBLANK(D2376:AD2376)=27),0,1)))</f>
        <v>0</v>
      </c>
      <c r="AH2376" s="264">
        <f t="shared" si="7183"/>
        <v>0</v>
      </c>
      <c r="AK2376" s="412">
        <f t="shared" si="7200"/>
        <v>0</v>
      </c>
      <c r="AL2376" s="379">
        <f t="shared" si="7184"/>
        <v>0</v>
      </c>
      <c r="AM2376" s="380">
        <f t="shared" si="7201"/>
        <v>0</v>
      </c>
      <c r="AN2376" s="292">
        <f t="shared" si="7185"/>
        <v>0</v>
      </c>
      <c r="AO2376" s="388">
        <f t="shared" si="7202"/>
        <v>0</v>
      </c>
      <c r="AP2376" s="379">
        <f t="shared" si="7186"/>
        <v>0</v>
      </c>
      <c r="AQ2376" s="380">
        <f t="shared" si="7203"/>
        <v>0</v>
      </c>
      <c r="AR2376" s="317">
        <f t="shared" si="7187"/>
        <v>0</v>
      </c>
      <c r="AS2376" s="388">
        <f t="shared" si="7204"/>
        <v>0</v>
      </c>
      <c r="AT2376" s="379">
        <f t="shared" si="7188"/>
        <v>0</v>
      </c>
      <c r="AU2376" s="380">
        <f t="shared" si="7205"/>
        <v>0</v>
      </c>
      <c r="AV2376" s="317">
        <f t="shared" si="7189"/>
        <v>0</v>
      </c>
      <c r="AW2376" s="388">
        <f t="shared" si="7206"/>
        <v>0</v>
      </c>
      <c r="AX2376" s="379">
        <f t="shared" si="7190"/>
        <v>0</v>
      </c>
      <c r="AY2376" s="380">
        <f t="shared" si="7207"/>
        <v>0</v>
      </c>
      <c r="AZ2376" s="292">
        <f t="shared" si="7191"/>
        <v>0</v>
      </c>
      <c r="BA2376" s="388">
        <f t="shared" si="7208"/>
        <v>0</v>
      </c>
      <c r="BB2376" s="379">
        <f t="shared" si="7192"/>
        <v>0</v>
      </c>
      <c r="BC2376" s="380">
        <f t="shared" si="7209"/>
        <v>0</v>
      </c>
      <c r="BD2376" s="292">
        <f t="shared" si="7193"/>
        <v>0</v>
      </c>
      <c r="BE2376" s="388">
        <f t="shared" si="7210"/>
        <v>0</v>
      </c>
      <c r="BF2376" s="379">
        <f t="shared" si="7194"/>
        <v>0</v>
      </c>
      <c r="BG2376" s="380">
        <f t="shared" si="7211"/>
        <v>0</v>
      </c>
      <c r="BH2376" s="292">
        <f t="shared" si="7195"/>
        <v>0</v>
      </c>
      <c r="BK2376" s="375">
        <f>$S$2356</f>
        <v>0</v>
      </c>
      <c r="BL2376" s="378">
        <f t="shared" si="7196"/>
        <v>0</v>
      </c>
      <c r="BM2376" s="374">
        <f t="shared" si="7197"/>
        <v>0</v>
      </c>
      <c r="BN2376" s="317">
        <f t="shared" si="7180"/>
        <v>0</v>
      </c>
      <c r="BO2376" s="375">
        <f>$Y$2356</f>
        <v>0</v>
      </c>
      <c r="BP2376" s="378">
        <f t="shared" si="7198"/>
        <v>0</v>
      </c>
      <c r="BQ2376" s="374">
        <f t="shared" si="7199"/>
        <v>0</v>
      </c>
      <c r="BR2376" s="317">
        <f t="shared" si="7181"/>
        <v>0</v>
      </c>
    </row>
    <row r="2377" spans="1:70" ht="15" customHeight="1" x14ac:dyDescent="0.25">
      <c r="A2377" s="60"/>
      <c r="B2377" s="60"/>
      <c r="C2377" s="20" t="s">
        <v>31</v>
      </c>
      <c r="D2377" s="854" t="str">
        <f t="shared" si="7182"/>
        <v/>
      </c>
      <c r="E2377" s="854"/>
      <c r="F2377" s="854"/>
      <c r="G2377" s="854"/>
      <c r="H2377" s="854"/>
      <c r="I2377" s="854"/>
      <c r="J2377" s="854"/>
      <c r="K2377" s="854"/>
      <c r="L2377" s="854"/>
      <c r="M2377" s="828"/>
      <c r="N2377" s="828"/>
      <c r="O2377" s="828"/>
      <c r="P2377" s="828"/>
      <c r="Q2377" s="828"/>
      <c r="R2377" s="828"/>
      <c r="S2377" s="828"/>
      <c r="T2377" s="828"/>
      <c r="U2377" s="274"/>
      <c r="V2377" s="274"/>
      <c r="W2377" s="828"/>
      <c r="X2377" s="828"/>
      <c r="Y2377" s="274"/>
      <c r="Z2377" s="274"/>
      <c r="AA2377" s="828"/>
      <c r="AB2377" s="828"/>
      <c r="AC2377" s="274"/>
      <c r="AD2377" s="274"/>
      <c r="AE2377" s="60"/>
      <c r="AF2377" s="259"/>
      <c r="AG2377" s="375">
        <f>IF(AND($C$29="",COUNTBLANK(D2377:AD2377)=27),0,IF(AND($C$29&gt;=$AG$31,COUNTBLANK(D2377:AD2377)&lt;&gt;27),0,IF(AND($AG$31&gt;$C$29,COUNTBLANK(D2377:AD2377)=27),0,1)))</f>
        <v>0</v>
      </c>
      <c r="AH2377" s="264">
        <f t="shared" si="7183"/>
        <v>0</v>
      </c>
      <c r="AK2377" s="412">
        <f t="shared" si="7200"/>
        <v>0</v>
      </c>
      <c r="AL2377" s="379">
        <f t="shared" si="7184"/>
        <v>0</v>
      </c>
      <c r="AM2377" s="380">
        <f t="shared" si="7201"/>
        <v>0</v>
      </c>
      <c r="AN2377" s="292">
        <f t="shared" si="7185"/>
        <v>0</v>
      </c>
      <c r="AO2377" s="388">
        <f t="shared" si="7202"/>
        <v>0</v>
      </c>
      <c r="AP2377" s="379">
        <f t="shared" si="7186"/>
        <v>0</v>
      </c>
      <c r="AQ2377" s="380">
        <f t="shared" si="7203"/>
        <v>0</v>
      </c>
      <c r="AR2377" s="317">
        <f t="shared" si="7187"/>
        <v>0</v>
      </c>
      <c r="AS2377" s="388">
        <f t="shared" si="7204"/>
        <v>0</v>
      </c>
      <c r="AT2377" s="379">
        <f t="shared" si="7188"/>
        <v>0</v>
      </c>
      <c r="AU2377" s="380">
        <f t="shared" si="7205"/>
        <v>0</v>
      </c>
      <c r="AV2377" s="317">
        <f t="shared" si="7189"/>
        <v>0</v>
      </c>
      <c r="AW2377" s="388">
        <f t="shared" si="7206"/>
        <v>0</v>
      </c>
      <c r="AX2377" s="379">
        <f t="shared" si="7190"/>
        <v>0</v>
      </c>
      <c r="AY2377" s="380">
        <f t="shared" si="7207"/>
        <v>0</v>
      </c>
      <c r="AZ2377" s="292">
        <f t="shared" si="7191"/>
        <v>0</v>
      </c>
      <c r="BA2377" s="388">
        <f t="shared" si="7208"/>
        <v>0</v>
      </c>
      <c r="BB2377" s="379">
        <f t="shared" si="7192"/>
        <v>0</v>
      </c>
      <c r="BC2377" s="380">
        <f t="shared" si="7209"/>
        <v>0</v>
      </c>
      <c r="BD2377" s="292">
        <f t="shared" si="7193"/>
        <v>0</v>
      </c>
      <c r="BE2377" s="388">
        <f t="shared" si="7210"/>
        <v>0</v>
      </c>
      <c r="BF2377" s="379">
        <f t="shared" si="7194"/>
        <v>0</v>
      </c>
      <c r="BG2377" s="380">
        <f t="shared" si="7211"/>
        <v>0</v>
      </c>
      <c r="BH2377" s="292">
        <f t="shared" si="7195"/>
        <v>0</v>
      </c>
      <c r="BK2377" s="375">
        <f>$S$2357</f>
        <v>0</v>
      </c>
      <c r="BL2377" s="378">
        <f t="shared" si="7196"/>
        <v>0</v>
      </c>
      <c r="BM2377" s="374">
        <f t="shared" si="7197"/>
        <v>0</v>
      </c>
      <c r="BN2377" s="317">
        <f t="shared" si="7180"/>
        <v>0</v>
      </c>
      <c r="BO2377" s="375">
        <f>$Y$2357</f>
        <v>0</v>
      </c>
      <c r="BP2377" s="378">
        <f t="shared" si="7198"/>
        <v>0</v>
      </c>
      <c r="BQ2377" s="374">
        <f t="shared" si="7199"/>
        <v>0</v>
      </c>
      <c r="BR2377" s="317">
        <f t="shared" si="7181"/>
        <v>0</v>
      </c>
    </row>
    <row r="2378" spans="1:70" ht="15" customHeight="1" x14ac:dyDescent="0.25">
      <c r="A2378" s="60"/>
      <c r="B2378" s="60"/>
      <c r="C2378" s="20" t="s">
        <v>32</v>
      </c>
      <c r="D2378" s="854" t="str">
        <f t="shared" si="7182"/>
        <v/>
      </c>
      <c r="E2378" s="854"/>
      <c r="F2378" s="854"/>
      <c r="G2378" s="854"/>
      <c r="H2378" s="854"/>
      <c r="I2378" s="854"/>
      <c r="J2378" s="854"/>
      <c r="K2378" s="854"/>
      <c r="L2378" s="854"/>
      <c r="M2378" s="828"/>
      <c r="N2378" s="828"/>
      <c r="O2378" s="828"/>
      <c r="P2378" s="828"/>
      <c r="Q2378" s="828"/>
      <c r="R2378" s="828"/>
      <c r="S2378" s="828"/>
      <c r="T2378" s="828"/>
      <c r="U2378" s="274"/>
      <c r="V2378" s="274"/>
      <c r="W2378" s="828"/>
      <c r="X2378" s="828"/>
      <c r="Y2378" s="274"/>
      <c r="Z2378" s="274"/>
      <c r="AA2378" s="828"/>
      <c r="AB2378" s="828"/>
      <c r="AC2378" s="274"/>
      <c r="AD2378" s="274"/>
      <c r="AE2378" s="60"/>
      <c r="AF2378" s="259"/>
      <c r="AG2378" s="375">
        <f>IF(AND($C$29="",COUNTBLANK(D2378:AD2378)=27),0,IF(AND($C$29&gt;=$AG$32,COUNTBLANK(D2378:AD2378)&lt;&gt;27),0,IF(AND($AG$32&gt;$C$29,COUNTBLANK(D2378:AD2378)=27),0,1)))</f>
        <v>0</v>
      </c>
      <c r="AH2378" s="264">
        <f t="shared" si="7183"/>
        <v>0</v>
      </c>
      <c r="AK2378" s="412">
        <f t="shared" si="7200"/>
        <v>0</v>
      </c>
      <c r="AL2378" s="379">
        <f t="shared" si="7184"/>
        <v>0</v>
      </c>
      <c r="AM2378" s="380">
        <f t="shared" si="7201"/>
        <v>0</v>
      </c>
      <c r="AN2378" s="292">
        <f t="shared" si="7185"/>
        <v>0</v>
      </c>
      <c r="AO2378" s="388">
        <f t="shared" si="7202"/>
        <v>0</v>
      </c>
      <c r="AP2378" s="379">
        <f t="shared" si="7186"/>
        <v>0</v>
      </c>
      <c r="AQ2378" s="380">
        <f t="shared" si="7203"/>
        <v>0</v>
      </c>
      <c r="AR2378" s="317">
        <f t="shared" si="7187"/>
        <v>0</v>
      </c>
      <c r="AS2378" s="388">
        <f t="shared" si="7204"/>
        <v>0</v>
      </c>
      <c r="AT2378" s="379">
        <f t="shared" si="7188"/>
        <v>0</v>
      </c>
      <c r="AU2378" s="380">
        <f t="shared" si="7205"/>
        <v>0</v>
      </c>
      <c r="AV2378" s="317">
        <f t="shared" si="7189"/>
        <v>0</v>
      </c>
      <c r="AW2378" s="388">
        <f t="shared" si="7206"/>
        <v>0</v>
      </c>
      <c r="AX2378" s="379">
        <f t="shared" si="7190"/>
        <v>0</v>
      </c>
      <c r="AY2378" s="380">
        <f t="shared" si="7207"/>
        <v>0</v>
      </c>
      <c r="AZ2378" s="292">
        <f t="shared" si="7191"/>
        <v>0</v>
      </c>
      <c r="BA2378" s="388">
        <f t="shared" si="7208"/>
        <v>0</v>
      </c>
      <c r="BB2378" s="379">
        <f t="shared" si="7192"/>
        <v>0</v>
      </c>
      <c r="BC2378" s="380">
        <f t="shared" si="7209"/>
        <v>0</v>
      </c>
      <c r="BD2378" s="292">
        <f t="shared" si="7193"/>
        <v>0</v>
      </c>
      <c r="BE2378" s="388">
        <f t="shared" si="7210"/>
        <v>0</v>
      </c>
      <c r="BF2378" s="379">
        <f t="shared" si="7194"/>
        <v>0</v>
      </c>
      <c r="BG2378" s="380">
        <f t="shared" si="7211"/>
        <v>0</v>
      </c>
      <c r="BH2378" s="292">
        <f t="shared" si="7195"/>
        <v>0</v>
      </c>
      <c r="BK2378" s="375">
        <f>$S$2358</f>
        <v>0</v>
      </c>
      <c r="BL2378" s="378">
        <f t="shared" si="7196"/>
        <v>0</v>
      </c>
      <c r="BM2378" s="374">
        <f t="shared" si="7197"/>
        <v>0</v>
      </c>
      <c r="BN2378" s="317">
        <f t="shared" si="7180"/>
        <v>0</v>
      </c>
      <c r="BO2378" s="375">
        <f>$Y$2358</f>
        <v>0</v>
      </c>
      <c r="BP2378" s="378">
        <f t="shared" si="7198"/>
        <v>0</v>
      </c>
      <c r="BQ2378" s="374">
        <f t="shared" si="7199"/>
        <v>0</v>
      </c>
      <c r="BR2378" s="317">
        <f t="shared" si="7181"/>
        <v>0</v>
      </c>
    </row>
    <row r="2379" spans="1:70" ht="15" customHeight="1" x14ac:dyDescent="0.25">
      <c r="A2379" s="60"/>
      <c r="B2379" s="60"/>
      <c r="C2379" s="20" t="s">
        <v>33</v>
      </c>
      <c r="D2379" s="854" t="str">
        <f t="shared" si="7182"/>
        <v/>
      </c>
      <c r="E2379" s="854"/>
      <c r="F2379" s="854"/>
      <c r="G2379" s="854"/>
      <c r="H2379" s="854"/>
      <c r="I2379" s="854"/>
      <c r="J2379" s="854"/>
      <c r="K2379" s="854"/>
      <c r="L2379" s="854"/>
      <c r="M2379" s="828"/>
      <c r="N2379" s="828"/>
      <c r="O2379" s="828"/>
      <c r="P2379" s="828"/>
      <c r="Q2379" s="828"/>
      <c r="R2379" s="828"/>
      <c r="S2379" s="828"/>
      <c r="T2379" s="828"/>
      <c r="U2379" s="274"/>
      <c r="V2379" s="274"/>
      <c r="W2379" s="828"/>
      <c r="X2379" s="828"/>
      <c r="Y2379" s="274"/>
      <c r="Z2379" s="274"/>
      <c r="AA2379" s="828"/>
      <c r="AB2379" s="828"/>
      <c r="AC2379" s="274"/>
      <c r="AD2379" s="274"/>
      <c r="AE2379" s="60"/>
      <c r="AF2379" s="259"/>
      <c r="AG2379" s="375">
        <f>IF(AND($C$29="",COUNTBLANK(D2379:AD2379)=27),0,IF(AND($C$29&gt;=$AG$33,COUNTBLANK(D2379:AD2379)&lt;&gt;27),0,IF(AND($AG$33&gt;$C$29,COUNTBLANK(D2379:AD2379)=27),0,1)))</f>
        <v>0</v>
      </c>
      <c r="AH2379" s="264">
        <f t="shared" si="7183"/>
        <v>0</v>
      </c>
      <c r="AK2379" s="412">
        <f t="shared" si="7200"/>
        <v>0</v>
      </c>
      <c r="AL2379" s="379">
        <f t="shared" si="7184"/>
        <v>0</v>
      </c>
      <c r="AM2379" s="380">
        <f t="shared" si="7201"/>
        <v>0</v>
      </c>
      <c r="AN2379" s="292">
        <f t="shared" si="7185"/>
        <v>0</v>
      </c>
      <c r="AO2379" s="388">
        <f t="shared" si="7202"/>
        <v>0</v>
      </c>
      <c r="AP2379" s="379">
        <f t="shared" si="7186"/>
        <v>0</v>
      </c>
      <c r="AQ2379" s="380">
        <f t="shared" si="7203"/>
        <v>0</v>
      </c>
      <c r="AR2379" s="317">
        <f t="shared" si="7187"/>
        <v>0</v>
      </c>
      <c r="AS2379" s="388">
        <f t="shared" si="7204"/>
        <v>0</v>
      </c>
      <c r="AT2379" s="379">
        <f t="shared" si="7188"/>
        <v>0</v>
      </c>
      <c r="AU2379" s="380">
        <f t="shared" si="7205"/>
        <v>0</v>
      </c>
      <c r="AV2379" s="317">
        <f t="shared" si="7189"/>
        <v>0</v>
      </c>
      <c r="AW2379" s="388">
        <f t="shared" si="7206"/>
        <v>0</v>
      </c>
      <c r="AX2379" s="379">
        <f t="shared" si="7190"/>
        <v>0</v>
      </c>
      <c r="AY2379" s="380">
        <f t="shared" si="7207"/>
        <v>0</v>
      </c>
      <c r="AZ2379" s="292">
        <f t="shared" si="7191"/>
        <v>0</v>
      </c>
      <c r="BA2379" s="388">
        <f t="shared" si="7208"/>
        <v>0</v>
      </c>
      <c r="BB2379" s="379">
        <f t="shared" si="7192"/>
        <v>0</v>
      </c>
      <c r="BC2379" s="380">
        <f t="shared" si="7209"/>
        <v>0</v>
      </c>
      <c r="BD2379" s="292">
        <f t="shared" si="7193"/>
        <v>0</v>
      </c>
      <c r="BE2379" s="388">
        <f t="shared" si="7210"/>
        <v>0</v>
      </c>
      <c r="BF2379" s="379">
        <f t="shared" si="7194"/>
        <v>0</v>
      </c>
      <c r="BG2379" s="380">
        <f t="shared" si="7211"/>
        <v>0</v>
      </c>
      <c r="BH2379" s="292">
        <f t="shared" si="7195"/>
        <v>0</v>
      </c>
      <c r="BK2379" s="375">
        <f>$S$2359</f>
        <v>0</v>
      </c>
      <c r="BL2379" s="378">
        <f t="shared" si="7196"/>
        <v>0</v>
      </c>
      <c r="BM2379" s="374">
        <f t="shared" si="7197"/>
        <v>0</v>
      </c>
      <c r="BN2379" s="317">
        <f t="shared" si="7180"/>
        <v>0</v>
      </c>
      <c r="BO2379" s="375">
        <f>$Y$2359</f>
        <v>0</v>
      </c>
      <c r="BP2379" s="378">
        <f t="shared" si="7198"/>
        <v>0</v>
      </c>
      <c r="BQ2379" s="374">
        <f t="shared" si="7199"/>
        <v>0</v>
      </c>
      <c r="BR2379" s="317">
        <f t="shared" si="7181"/>
        <v>0</v>
      </c>
    </row>
    <row r="2380" spans="1:70" ht="15" customHeight="1" x14ac:dyDescent="0.25">
      <c r="L2380" s="82" t="s">
        <v>64</v>
      </c>
      <c r="M2380" s="572">
        <f t="shared" ref="M2380:AD2380" si="7212">IF(AND(SUM(M2372:M2379)=0,COUNTIF(M2372:M2379,"NS")&gt;0),"NS",SUM(M2372:M2379))</f>
        <v>0</v>
      </c>
      <c r="N2380" s="572"/>
      <c r="O2380" s="572">
        <f t="shared" si="7212"/>
        <v>0</v>
      </c>
      <c r="P2380" s="572"/>
      <c r="Q2380" s="572">
        <f t="shared" si="7212"/>
        <v>0</v>
      </c>
      <c r="R2380" s="572"/>
      <c r="S2380" s="572">
        <f t="shared" si="7212"/>
        <v>0</v>
      </c>
      <c r="T2380" s="572"/>
      <c r="U2380" s="91">
        <f t="shared" si="7212"/>
        <v>0</v>
      </c>
      <c r="V2380" s="91">
        <f t="shared" si="7212"/>
        <v>0</v>
      </c>
      <c r="W2380" s="572">
        <f t="shared" si="7212"/>
        <v>0</v>
      </c>
      <c r="X2380" s="572"/>
      <c r="Y2380" s="91">
        <f t="shared" si="7212"/>
        <v>0</v>
      </c>
      <c r="Z2380" s="91">
        <f t="shared" si="7212"/>
        <v>0</v>
      </c>
      <c r="AA2380" s="572">
        <f t="shared" si="7212"/>
        <v>0</v>
      </c>
      <c r="AB2380" s="572"/>
      <c r="AC2380" s="91">
        <f t="shared" si="7212"/>
        <v>0</v>
      </c>
      <c r="AD2380" s="91">
        <f t="shared" si="7212"/>
        <v>0</v>
      </c>
      <c r="AE2380" s="60"/>
      <c r="AF2380" s="259"/>
      <c r="AG2380" s="377">
        <f t="shared" ref="AG2380" si="7213">SUM(AG2372:AG2379)</f>
        <v>0</v>
      </c>
      <c r="AH2380" s="383">
        <f>IF(AG2370=AH2370,0,SUM(AH2372:AH2379))</f>
        <v>0</v>
      </c>
      <c r="AK2380" s="375"/>
      <c r="AL2380" s="378"/>
      <c r="AM2380" s="374"/>
      <c r="AN2380" s="469">
        <f>SUM(AN2372:AN2379)</f>
        <v>0</v>
      </c>
      <c r="AR2380" s="400">
        <f>SUM(AR2372:AR2379)</f>
        <v>0</v>
      </c>
      <c r="AV2380" s="400">
        <f>SUM(AV2372:AV2379)</f>
        <v>0</v>
      </c>
      <c r="AZ2380" s="400">
        <f>SUM(AZ2372:AZ2379)</f>
        <v>0</v>
      </c>
      <c r="BD2380" s="400">
        <f>SUM(BD2372:BD2379)</f>
        <v>0</v>
      </c>
      <c r="BH2380" s="400">
        <f>SUM(BH2372:BH2379)</f>
        <v>0</v>
      </c>
      <c r="BN2380" s="318">
        <f>SUM(BN2372:BN2379)</f>
        <v>0</v>
      </c>
      <c r="BR2380" s="387">
        <f>SUM(BR2372:BR2379)</f>
        <v>0</v>
      </c>
    </row>
    <row r="2381" spans="1:70" ht="15" customHeight="1" x14ac:dyDescent="0.25">
      <c r="B2381" s="543" t="str">
        <f>IF(SUM(BN2380:BR2380)&gt;=1,"Error: Verificar la consistencia con la pregunta anterior.","")</f>
        <v/>
      </c>
      <c r="C2381" s="543"/>
      <c r="D2381" s="543"/>
      <c r="E2381" s="543"/>
      <c r="F2381" s="543"/>
      <c r="G2381" s="543"/>
      <c r="H2381" s="543"/>
      <c r="I2381" s="543"/>
      <c r="J2381" s="543"/>
      <c r="K2381" s="543"/>
      <c r="L2381" s="543"/>
      <c r="M2381" s="543"/>
      <c r="N2381" s="543"/>
      <c r="O2381" s="543"/>
      <c r="P2381" s="543"/>
      <c r="Q2381" s="543"/>
      <c r="R2381" s="543"/>
      <c r="S2381" s="543"/>
      <c r="T2381" s="543"/>
      <c r="U2381" s="543"/>
      <c r="V2381" s="543"/>
      <c r="W2381" s="543"/>
      <c r="X2381" s="543"/>
      <c r="Y2381" s="543"/>
      <c r="Z2381" s="543"/>
      <c r="AA2381" s="543"/>
      <c r="AB2381" s="543"/>
      <c r="AC2381" s="543"/>
      <c r="AD2381" s="543"/>
      <c r="AE2381" s="60"/>
      <c r="AF2381" s="259"/>
      <c r="AG2381" s="375"/>
      <c r="AH2381" s="399"/>
    </row>
    <row r="2382" spans="1:70" ht="15" customHeight="1" x14ac:dyDescent="0.25">
      <c r="B2382" s="543" t="str">
        <f>IF(SUM(AN2380:BH2380)&gt;=1,"Error: Verificar la suma por fila","")</f>
        <v/>
      </c>
      <c r="C2382" s="543"/>
      <c r="D2382" s="543"/>
      <c r="E2382" s="543"/>
      <c r="F2382" s="543"/>
      <c r="G2382" s="543"/>
      <c r="H2382" s="543"/>
      <c r="I2382" s="543"/>
      <c r="J2382" s="543"/>
      <c r="K2382" s="543"/>
      <c r="L2382" s="543"/>
      <c r="M2382" s="543"/>
      <c r="N2382" s="543"/>
      <c r="O2382" s="543"/>
      <c r="P2382" s="543"/>
      <c r="Q2382" s="543"/>
      <c r="R2382" s="543"/>
      <c r="S2382" s="543"/>
      <c r="T2382" s="543"/>
      <c r="U2382" s="543"/>
      <c r="V2382" s="543"/>
      <c r="W2382" s="543"/>
      <c r="X2382" s="543"/>
      <c r="Y2382" s="543"/>
      <c r="Z2382" s="543"/>
      <c r="AA2382" s="543"/>
      <c r="AB2382" s="543"/>
      <c r="AC2382" s="543"/>
      <c r="AD2382" s="543"/>
      <c r="AE2382" s="60"/>
      <c r="AF2382" s="259"/>
      <c r="AG2382" s="375"/>
      <c r="AH2382" s="399"/>
    </row>
    <row r="2383" spans="1:70" ht="15" customHeight="1" x14ac:dyDescent="0.25">
      <c r="A2383" s="145"/>
      <c r="B2383" s="545" t="str">
        <f>IF(OR(AG2370=AH2370,AG2370=AI2370),"","Error: Debe completar toda la información requerida.")</f>
        <v/>
      </c>
      <c r="C2383" s="545"/>
      <c r="D2383" s="545"/>
      <c r="E2383" s="545"/>
      <c r="F2383" s="545"/>
      <c r="G2383" s="545"/>
      <c r="H2383" s="545"/>
      <c r="I2383" s="545"/>
      <c r="J2383" s="545"/>
      <c r="K2383" s="545"/>
      <c r="L2383" s="545"/>
      <c r="M2383" s="545"/>
      <c r="N2383" s="545"/>
      <c r="O2383" s="545"/>
      <c r="P2383" s="545"/>
      <c r="Q2383" s="545"/>
      <c r="R2383" s="545"/>
      <c r="S2383" s="545"/>
      <c r="T2383" s="545"/>
      <c r="U2383" s="545"/>
      <c r="V2383" s="545"/>
      <c r="W2383" s="545"/>
      <c r="X2383" s="545"/>
      <c r="Y2383" s="545"/>
      <c r="Z2383" s="545"/>
      <c r="AA2383" s="545"/>
      <c r="AB2383" s="545"/>
      <c r="AC2383" s="545"/>
      <c r="AD2383" s="545"/>
      <c r="AE2383" s="60"/>
      <c r="AF2383" s="259"/>
      <c r="AG2383" s="375"/>
      <c r="AH2383" s="399"/>
    </row>
    <row r="2384" spans="1:70" ht="36" customHeight="1" x14ac:dyDescent="0.25">
      <c r="A2384" s="114" t="s">
        <v>1289</v>
      </c>
      <c r="B2384" s="573" t="s">
        <v>1541</v>
      </c>
      <c r="C2384" s="573"/>
      <c r="D2384" s="573"/>
      <c r="E2384" s="573"/>
      <c r="F2384" s="573"/>
      <c r="G2384" s="573"/>
      <c r="H2384" s="573"/>
      <c r="I2384" s="573"/>
      <c r="J2384" s="573"/>
      <c r="K2384" s="573"/>
      <c r="L2384" s="573"/>
      <c r="M2384" s="573"/>
      <c r="N2384" s="573"/>
      <c r="O2384" s="573"/>
      <c r="P2384" s="573"/>
      <c r="Q2384" s="573"/>
      <c r="R2384" s="573"/>
      <c r="S2384" s="573"/>
      <c r="T2384" s="573"/>
      <c r="U2384" s="573"/>
      <c r="V2384" s="573"/>
      <c r="W2384" s="573"/>
      <c r="X2384" s="573"/>
      <c r="Y2384" s="573"/>
      <c r="Z2384" s="573"/>
      <c r="AA2384" s="573"/>
      <c r="AB2384" s="573"/>
      <c r="AC2384" s="573"/>
      <c r="AD2384" s="573"/>
      <c r="AE2384" s="60"/>
      <c r="AF2384" s="259"/>
      <c r="AG2384" s="375"/>
      <c r="AH2384" s="399"/>
    </row>
    <row r="2385" spans="1:78" ht="24" customHeight="1" x14ac:dyDescent="0.25">
      <c r="C2385" s="576" t="s">
        <v>1087</v>
      </c>
      <c r="D2385" s="576"/>
      <c r="E2385" s="576"/>
      <c r="F2385" s="576"/>
      <c r="G2385" s="576"/>
      <c r="H2385" s="576"/>
      <c r="I2385" s="576"/>
      <c r="J2385" s="576"/>
      <c r="K2385" s="576"/>
      <c r="L2385" s="576"/>
      <c r="M2385" s="576"/>
      <c r="N2385" s="576"/>
      <c r="O2385" s="576"/>
      <c r="P2385" s="576"/>
      <c r="Q2385" s="576"/>
      <c r="R2385" s="576"/>
      <c r="S2385" s="576"/>
      <c r="T2385" s="576"/>
      <c r="U2385" s="576"/>
      <c r="V2385" s="576"/>
      <c r="W2385" s="576"/>
      <c r="X2385" s="576"/>
      <c r="Y2385" s="576"/>
      <c r="Z2385" s="576"/>
      <c r="AA2385" s="576"/>
      <c r="AB2385" s="576"/>
      <c r="AC2385" s="576"/>
      <c r="AD2385" s="576"/>
      <c r="AE2385" s="60"/>
      <c r="AF2385" s="259"/>
      <c r="AG2385" s="375"/>
      <c r="AH2385" s="399"/>
    </row>
    <row r="2386" spans="1:78" ht="24" customHeight="1" x14ac:dyDescent="0.25">
      <c r="C2386" s="576" t="s">
        <v>1798</v>
      </c>
      <c r="D2386" s="576"/>
      <c r="E2386" s="576"/>
      <c r="F2386" s="576"/>
      <c r="G2386" s="576"/>
      <c r="H2386" s="576"/>
      <c r="I2386" s="576"/>
      <c r="J2386" s="576"/>
      <c r="K2386" s="576"/>
      <c r="L2386" s="576"/>
      <c r="M2386" s="576"/>
      <c r="N2386" s="576"/>
      <c r="O2386" s="576"/>
      <c r="P2386" s="576"/>
      <c r="Q2386" s="576"/>
      <c r="R2386" s="576"/>
      <c r="S2386" s="576"/>
      <c r="T2386" s="576"/>
      <c r="U2386" s="576"/>
      <c r="V2386" s="576"/>
      <c r="W2386" s="576"/>
      <c r="X2386" s="576"/>
      <c r="Y2386" s="576"/>
      <c r="Z2386" s="576"/>
      <c r="AA2386" s="576"/>
      <c r="AB2386" s="576"/>
      <c r="AC2386" s="576"/>
      <c r="AD2386" s="576"/>
      <c r="AE2386" s="60"/>
      <c r="AF2386" s="259"/>
      <c r="AG2386" s="375"/>
      <c r="AH2386" s="399"/>
    </row>
    <row r="2387" spans="1:78" ht="15" customHeight="1" x14ac:dyDescent="0.25">
      <c r="AE2387" s="60"/>
      <c r="AF2387" s="259"/>
      <c r="AG2387" s="375"/>
      <c r="AH2387" s="399"/>
    </row>
    <row r="2388" spans="1:78" ht="24" customHeight="1" x14ac:dyDescent="0.25">
      <c r="C2388" s="802" t="s">
        <v>1130</v>
      </c>
      <c r="D2388" s="803"/>
      <c r="E2388" s="803"/>
      <c r="F2388" s="803"/>
      <c r="G2388" s="803"/>
      <c r="H2388" s="803"/>
      <c r="I2388" s="804"/>
      <c r="J2388" s="556" t="s">
        <v>1293</v>
      </c>
      <c r="K2388" s="557"/>
      <c r="L2388" s="557"/>
      <c r="M2388" s="557"/>
      <c r="N2388" s="557"/>
      <c r="O2388" s="557"/>
      <c r="P2388" s="557"/>
      <c r="Q2388" s="557"/>
      <c r="R2388" s="557"/>
      <c r="S2388" s="557"/>
      <c r="T2388" s="557"/>
      <c r="U2388" s="557"/>
      <c r="V2388" s="557"/>
      <c r="W2388" s="557"/>
      <c r="X2388" s="557"/>
      <c r="Y2388" s="557"/>
      <c r="Z2388" s="557"/>
      <c r="AA2388" s="557"/>
      <c r="AB2388" s="557"/>
      <c r="AC2388" s="557"/>
      <c r="AD2388" s="558"/>
      <c r="AE2388" s="60"/>
      <c r="AF2388" s="259"/>
      <c r="AG2388" s="375"/>
      <c r="AH2388" s="399"/>
    </row>
    <row r="2389" spans="1:78" ht="36.75" customHeight="1" x14ac:dyDescent="0.25">
      <c r="A2389" s="60"/>
      <c r="B2389" s="60"/>
      <c r="C2389" s="805"/>
      <c r="D2389" s="806"/>
      <c r="E2389" s="806"/>
      <c r="F2389" s="806"/>
      <c r="G2389" s="806"/>
      <c r="H2389" s="806"/>
      <c r="I2389" s="807"/>
      <c r="J2389" s="802" t="s">
        <v>60</v>
      </c>
      <c r="K2389" s="803"/>
      <c r="L2389" s="858" t="s">
        <v>61</v>
      </c>
      <c r="M2389" s="859"/>
      <c r="N2389" s="858" t="s">
        <v>62</v>
      </c>
      <c r="O2389" s="859"/>
      <c r="P2389" s="776" t="s">
        <v>1296</v>
      </c>
      <c r="Q2389" s="776"/>
      <c r="R2389" s="777"/>
      <c r="S2389" s="840" t="s">
        <v>1295</v>
      </c>
      <c r="T2389" s="840"/>
      <c r="U2389" s="840"/>
      <c r="V2389" s="840"/>
      <c r="W2389" s="840"/>
      <c r="X2389" s="840"/>
      <c r="Y2389" s="840" t="s">
        <v>1294</v>
      </c>
      <c r="Z2389" s="840"/>
      <c r="AA2389" s="840"/>
      <c r="AB2389" s="840"/>
      <c r="AC2389" s="840"/>
      <c r="AD2389" s="840"/>
      <c r="AE2389" s="60"/>
      <c r="AF2389" s="259"/>
      <c r="AG2389" s="285" t="s">
        <v>1908</v>
      </c>
      <c r="AH2389" s="285"/>
      <c r="AI2389" s="285"/>
      <c r="AJ2389" s="374"/>
      <c r="AK2389" s="374"/>
      <c r="AL2389" s="374"/>
      <c r="AM2389" s="374"/>
      <c r="AN2389" s="374"/>
    </row>
    <row r="2390" spans="1:78" ht="15" customHeight="1" x14ac:dyDescent="0.25">
      <c r="A2390" s="60"/>
      <c r="B2390" s="60"/>
      <c r="C2390" s="805"/>
      <c r="D2390" s="806"/>
      <c r="E2390" s="806"/>
      <c r="F2390" s="806"/>
      <c r="G2390" s="806"/>
      <c r="H2390" s="806"/>
      <c r="I2390" s="807"/>
      <c r="J2390" s="805"/>
      <c r="K2390" s="806"/>
      <c r="L2390" s="860"/>
      <c r="M2390" s="861"/>
      <c r="N2390" s="860"/>
      <c r="O2390" s="861"/>
      <c r="P2390" s="779"/>
      <c r="Q2390" s="779"/>
      <c r="R2390" s="780"/>
      <c r="S2390" s="559" t="s">
        <v>1305</v>
      </c>
      <c r="T2390" s="560"/>
      <c r="U2390" s="561"/>
      <c r="V2390" s="559" t="s">
        <v>1306</v>
      </c>
      <c r="W2390" s="560"/>
      <c r="X2390" s="561"/>
      <c r="Y2390" s="559" t="s">
        <v>1305</v>
      </c>
      <c r="Z2390" s="560"/>
      <c r="AA2390" s="561"/>
      <c r="AB2390" s="559" t="s">
        <v>1306</v>
      </c>
      <c r="AC2390" s="560"/>
      <c r="AD2390" s="561"/>
      <c r="AE2390" s="60"/>
      <c r="AF2390" s="259"/>
      <c r="AG2390" s="285">
        <f>COUNTBLANK(J2392:AD2399)</f>
        <v>168</v>
      </c>
      <c r="AH2390" s="285">
        <v>168</v>
      </c>
      <c r="AI2390" s="285">
        <f>IF(SUM(AG2400:AH2400)=0,AG2390,1)</f>
        <v>168</v>
      </c>
      <c r="AJ2390" s="374"/>
      <c r="AK2390" s="374"/>
      <c r="AL2390" s="374"/>
      <c r="AM2390" s="374"/>
      <c r="AN2390" s="374"/>
    </row>
    <row r="2391" spans="1:78" ht="48" customHeight="1" x14ac:dyDescent="0.25">
      <c r="A2391" s="60"/>
      <c r="B2391" s="60"/>
      <c r="C2391" s="808"/>
      <c r="D2391" s="809"/>
      <c r="E2391" s="809"/>
      <c r="F2391" s="809"/>
      <c r="G2391" s="809"/>
      <c r="H2391" s="809"/>
      <c r="I2391" s="810"/>
      <c r="J2391" s="808"/>
      <c r="K2391" s="809"/>
      <c r="L2391" s="862"/>
      <c r="M2391" s="863"/>
      <c r="N2391" s="862"/>
      <c r="O2391" s="863"/>
      <c r="P2391" s="203" t="s">
        <v>78</v>
      </c>
      <c r="Q2391" s="194" t="s">
        <v>61</v>
      </c>
      <c r="R2391" s="194" t="s">
        <v>62</v>
      </c>
      <c r="S2391" s="204" t="s">
        <v>78</v>
      </c>
      <c r="T2391" s="150" t="s">
        <v>61</v>
      </c>
      <c r="U2391" s="150" t="s">
        <v>62</v>
      </c>
      <c r="V2391" s="204" t="s">
        <v>78</v>
      </c>
      <c r="W2391" s="150" t="s">
        <v>61</v>
      </c>
      <c r="X2391" s="150" t="s">
        <v>62</v>
      </c>
      <c r="Y2391" s="204" t="s">
        <v>78</v>
      </c>
      <c r="Z2391" s="150" t="s">
        <v>61</v>
      </c>
      <c r="AA2391" s="150" t="s">
        <v>62</v>
      </c>
      <c r="AB2391" s="204" t="s">
        <v>78</v>
      </c>
      <c r="AC2391" s="150" t="s">
        <v>61</v>
      </c>
      <c r="AD2391" s="150" t="s">
        <v>62</v>
      </c>
      <c r="AE2391" s="60"/>
      <c r="AF2391" s="259"/>
      <c r="AG2391" s="374" t="s">
        <v>1921</v>
      </c>
      <c r="AH2391" s="374" t="s">
        <v>1925</v>
      </c>
      <c r="AI2391" s="374"/>
      <c r="AJ2391" s="374"/>
      <c r="AK2391" s="375" t="s">
        <v>1913</v>
      </c>
      <c r="AL2391" s="378" t="s">
        <v>1910</v>
      </c>
      <c r="AM2391" s="374" t="s">
        <v>1914</v>
      </c>
      <c r="AN2391" s="374" t="s">
        <v>1915</v>
      </c>
      <c r="AO2391" s="375" t="s">
        <v>1913</v>
      </c>
      <c r="AP2391" s="378" t="s">
        <v>1910</v>
      </c>
      <c r="AQ2391" s="374" t="s">
        <v>1914</v>
      </c>
      <c r="AR2391" s="374" t="s">
        <v>1915</v>
      </c>
      <c r="AS2391" s="375" t="s">
        <v>1913</v>
      </c>
      <c r="AT2391" s="378" t="s">
        <v>1910</v>
      </c>
      <c r="AU2391" s="374" t="s">
        <v>1914</v>
      </c>
      <c r="AV2391" s="374" t="s">
        <v>1915</v>
      </c>
      <c r="AW2391" s="375" t="s">
        <v>1913</v>
      </c>
      <c r="AX2391" s="378" t="s">
        <v>1910</v>
      </c>
      <c r="AY2391" s="374" t="s">
        <v>1914</v>
      </c>
      <c r="AZ2391" s="374" t="s">
        <v>1915</v>
      </c>
      <c r="BA2391" s="375" t="s">
        <v>1913</v>
      </c>
      <c r="BB2391" s="378" t="s">
        <v>1910</v>
      </c>
      <c r="BC2391" s="374" t="s">
        <v>1914</v>
      </c>
      <c r="BD2391" s="374" t="s">
        <v>1915</v>
      </c>
      <c r="BE2391" s="375" t="s">
        <v>1913</v>
      </c>
      <c r="BF2391" s="378" t="s">
        <v>1910</v>
      </c>
      <c r="BG2391" s="374" t="s">
        <v>1914</v>
      </c>
      <c r="BH2391" s="374" t="s">
        <v>1915</v>
      </c>
      <c r="BI2391" s="375" t="s">
        <v>1913</v>
      </c>
      <c r="BJ2391" s="378" t="s">
        <v>1910</v>
      </c>
      <c r="BK2391" s="374" t="s">
        <v>1914</v>
      </c>
      <c r="BL2391" s="374" t="s">
        <v>1915</v>
      </c>
      <c r="BM2391" s="375" t="s">
        <v>1913</v>
      </c>
      <c r="BN2391" s="378" t="s">
        <v>1910</v>
      </c>
      <c r="BO2391" s="374" t="s">
        <v>1914</v>
      </c>
      <c r="BP2391" s="374" t="s">
        <v>1915</v>
      </c>
      <c r="BS2391" s="375" t="s">
        <v>1913</v>
      </c>
      <c r="BT2391" s="378" t="s">
        <v>1910</v>
      </c>
      <c r="BU2391" s="374" t="s">
        <v>1914</v>
      </c>
      <c r="BV2391" s="374" t="s">
        <v>1915</v>
      </c>
      <c r="BW2391" s="375" t="s">
        <v>1913</v>
      </c>
      <c r="BX2391" s="378" t="s">
        <v>1910</v>
      </c>
      <c r="BY2391" s="374" t="s">
        <v>1914</v>
      </c>
      <c r="BZ2391" s="374" t="s">
        <v>1915</v>
      </c>
    </row>
    <row r="2392" spans="1:78" ht="15" customHeight="1" x14ac:dyDescent="0.25">
      <c r="A2392" s="60"/>
      <c r="B2392" s="60"/>
      <c r="C2392" s="18" t="s">
        <v>26</v>
      </c>
      <c r="D2392" s="642" t="str">
        <f>IF($D37="","",$D37)</f>
        <v/>
      </c>
      <c r="E2392" s="643"/>
      <c r="F2392" s="643"/>
      <c r="G2392" s="643"/>
      <c r="H2392" s="643"/>
      <c r="I2392" s="644"/>
      <c r="J2392" s="549"/>
      <c r="K2392" s="551"/>
      <c r="L2392" s="549"/>
      <c r="M2392" s="551"/>
      <c r="N2392" s="549"/>
      <c r="O2392" s="551"/>
      <c r="P2392" s="266"/>
      <c r="Q2392" s="266"/>
      <c r="R2392" s="266"/>
      <c r="S2392" s="274"/>
      <c r="T2392" s="274"/>
      <c r="U2392" s="274"/>
      <c r="V2392" s="274"/>
      <c r="W2392" s="274"/>
      <c r="X2392" s="274"/>
      <c r="Y2392" s="274"/>
      <c r="Z2392" s="274"/>
      <c r="AA2392" s="274"/>
      <c r="AB2392" s="274"/>
      <c r="AC2392" s="274"/>
      <c r="AD2392" s="274"/>
      <c r="AE2392" s="60"/>
      <c r="AF2392" s="259"/>
      <c r="AG2392" s="375">
        <f>IF(AND($C$29="",COUNTBLANK(D2392:AD2392)=27),0,IF(AND($C$29&gt;=$AG$26,COUNTBLANK(D2392:AD2392)&lt;&gt;27),0,IF(AND($AG$26&gt;$C$29,COUNTBLANK(D2392:AD2392)=27),0,1)))</f>
        <v>0</v>
      </c>
      <c r="AH2392" s="264">
        <f>IF(AND(D2392="",COUNTBLANK(J2392:AD2392)=21),0,IF(AND(D2392&lt;&gt;"",COUNTBLANK(J2392:AD2392)=3),0,1))</f>
        <v>0</v>
      </c>
      <c r="AI2392" s="374"/>
      <c r="AJ2392" s="374"/>
      <c r="AK2392" s="375">
        <f>J2392</f>
        <v>0</v>
      </c>
      <c r="AL2392" s="378">
        <f>COUNTIF(L2392:O2392,"ns")</f>
        <v>0</v>
      </c>
      <c r="AM2392" s="374">
        <f>SUM(L2392:O2392)</f>
        <v>0</v>
      </c>
      <c r="AN2392" s="292">
        <f>IF($AG$2390=$AH$2390,0,IF(OR(AND(AK2392=0,AL2392&gt;0),AND(AK2392="ns",AM2392&gt;0),AND(AK2392="ns",AL2392=0,AM2392=0)),1,IF(OR(AND(AK2392&gt;0,AL2392=2),AND(AK2392="ns",AL2392=2),AND(AK2392="ns",AM2392=0,AL2392&gt;0),AK2392=AM2392),0,1)))</f>
        <v>0</v>
      </c>
      <c r="AO2392" s="375">
        <f>L2392</f>
        <v>0</v>
      </c>
      <c r="AP2392" s="378">
        <f>COUNTIF(Z2392,"ns")+COUNTIF(AC2392,"ns")+COUNTIF(W2392,"ns")+COUNTIF(T2392,"ns")+COUNTIF(Q2392,"ns")</f>
        <v>0</v>
      </c>
      <c r="AQ2392" s="374">
        <f>SUM(Q2392,T2392,W2392,Z2392,AC2392)</f>
        <v>0</v>
      </c>
      <c r="AR2392" s="317">
        <f>IF($AG$2390=$AH$2390,0,IF(OR(AND(AO2392=0,AP2392&gt;0),AND(AO2392="NS",AQ2392&gt;0),AND(AO2392="NS",AQ2392=0,AP2392=0)),1,IF(OR(AND(AP2392&gt;=2,AQ2392&lt;AO2392),AND(AO2392="NS",AQ2392=0,AP2392&gt;0),AO2392=AQ2392),0,1)))</f>
        <v>0</v>
      </c>
      <c r="AS2392" s="375">
        <f>N2392</f>
        <v>0</v>
      </c>
      <c r="AT2392" s="378">
        <f>COUNTIF(AD2392,"ns")+COUNTIF(R2392,"ns")+COUNTIF(AA2392,"ns")+COUNTIF(X2392,"ns")+COUNTIF(U2392,"ns")</f>
        <v>0</v>
      </c>
      <c r="AU2392" s="374">
        <f>SUM(X2392,AD2392,R2392,U2392,AA2392)</f>
        <v>0</v>
      </c>
      <c r="AV2392" s="317">
        <f>IF($AG$2390=$AH$2390,0,IF(OR(AND(AS2392=0,AT2392&gt;0),AND(AS2392="NS",AU2392&gt;0),AND(AS2392="NS",AU2392=0,AT2392=0)),1,IF(OR(AND(AT2392&gt;=2,AU2392&lt;AS2392),AND(AS2392="NS",AU2392=0,AT2392&gt;0),AS2392=AU2392),0,1)))</f>
        <v>0</v>
      </c>
      <c r="AW2392" s="375">
        <f>P2392</f>
        <v>0</v>
      </c>
      <c r="AX2392" s="378">
        <f>COUNTIF(Q2392:R2392,"ns")</f>
        <v>0</v>
      </c>
      <c r="AY2392" s="374">
        <f>SUM(Q2392:R2392)</f>
        <v>0</v>
      </c>
      <c r="AZ2392" s="292">
        <f>IF($AG$2390=$AH$2390,0,IF(OR(AND(AW2392=0,AX2392&gt;0),AND(AW2392="ns",AY2392&gt;0),AND(AW2392="ns",AX2392=0,AY2392=0)),1,IF(OR(AND(AW2392&gt;0,AX2392=2),AND(AW2392="ns",AX2392=2),AND(AW2392="ns",AY2392=0,AX2392&gt;0),AW2392=AY2392),0,1)))</f>
        <v>0</v>
      </c>
      <c r="BA2392" s="375">
        <f>S2392</f>
        <v>0</v>
      </c>
      <c r="BB2392" s="378">
        <f>COUNTIF(T2392:U2392,"ns")</f>
        <v>0</v>
      </c>
      <c r="BC2392" s="374">
        <f>SUM(T2392:U2392)</f>
        <v>0</v>
      </c>
      <c r="BD2392" s="292">
        <f>IF($AG$2390=$AH$2390,0,IF(OR(AND(BA2392=0,BB2392&gt;0),AND(BA2392="ns",BC2392&gt;0),AND(BA2392="ns",BB2392=0,BC2392=0)),1,IF(OR(AND(BA2392&gt;0,BB2392=2),AND(BA2392="ns",BB2392=2),AND(BA2392="ns",BC2392=0,BB2392&gt;0),BA2392=BC2392),0,1)))</f>
        <v>0</v>
      </c>
      <c r="BE2392" s="375">
        <f>V2392</f>
        <v>0</v>
      </c>
      <c r="BF2392" s="378">
        <f>COUNTIF(W2392:X2392,"ns")</f>
        <v>0</v>
      </c>
      <c r="BG2392" s="374">
        <f>SUM(W2392:X2392)</f>
        <v>0</v>
      </c>
      <c r="BH2392" s="292">
        <f>IF($AG$2390=$AH$2390,0,IF(OR(AND(BE2392=0,BF2392&gt;0),AND(BE2392="ns",BG2392&gt;0),AND(BE2392="ns",BF2392=0,BG2392=0)),1,IF(OR(AND(BE2392&gt;0,BF2392=2),AND(BE2392="ns",BF2392=2),AND(BE2392="ns",BG2392=0,BF2392&gt;0),BE2392=BG2392),0,1)))</f>
        <v>0</v>
      </c>
      <c r="BI2392" s="375">
        <f>Y2392</f>
        <v>0</v>
      </c>
      <c r="BJ2392" s="378">
        <f>COUNTIF(Z2392:AA2392,"ns")</f>
        <v>0</v>
      </c>
      <c r="BK2392" s="374">
        <f>SUM(Z2392:AA2392)</f>
        <v>0</v>
      </c>
      <c r="BL2392" s="292">
        <f>IF($AG$2390=$AH$2390,0,IF(OR(AND(BI2392=0,BJ2392&gt;0),AND(BI2392="ns",BK2392&gt;0),AND(BI2392="ns",BJ2392=0,BK2392=0)),1,IF(OR(AND(BI2392&gt;0,BJ2392=2),AND(BI2392="ns",BJ2392=2),AND(BI2392="ns",BK2392=0,BJ2392&gt;0),BI2392=BK2392),0,1)))</f>
        <v>0</v>
      </c>
      <c r="BM2392" s="375">
        <f>AB2392</f>
        <v>0</v>
      </c>
      <c r="BN2392" s="378">
        <f>COUNTIF(AC2392:AD2392,"ns")</f>
        <v>0</v>
      </c>
      <c r="BO2392" s="374">
        <f>SUM(AC2392:AD2392)</f>
        <v>0</v>
      </c>
      <c r="BP2392" s="292">
        <f>IF($AG$2390=$AH$2390,0,IF(OR(AND(BM2392=0,BN2392&gt;0),AND(BM2392="ns",BO2392&gt;0),AND(BM2392="ns",BN2392=0,BO2392=0)),1,IF(OR(AND(BM2392&gt;0,BN2392=2),AND(BM2392="ns",BN2392=2),AND(BM2392="ns",BO2392=0,BN2392&gt;0),BM2392=BO2392),0,1)))</f>
        <v>0</v>
      </c>
      <c r="BS2392" s="375">
        <f>$S$2352</f>
        <v>0</v>
      </c>
      <c r="BT2392" s="378">
        <f>COUNTIF(AC2392,"ns")+COUNTIF(Z2392,"ns")+COUNTIF(W2392,"ns")+COUNTIF(T2392,"ns")+COUNTIF(Q2392,"ns")</f>
        <v>0</v>
      </c>
      <c r="BU2392" s="374">
        <f>SUM(Q2392,T2392,W2392,Z2392,AC2392)</f>
        <v>0</v>
      </c>
      <c r="BV2392" s="317">
        <f>IF($AG$2390=$AH$2390,0,IF(OR(AND(BS2392=0,BT2392&gt;0),AND(BS2392="NS",BU2392&gt;0),AND(BS2392="NS",BU2392=0,BT2392=0)),1,IF(OR(AND(BT2392&gt;=2,BU2392&lt;BS2392),AND(BS2392="NS",BU2392=0,BT2392&gt;0),BS2392=BU2392),0,1)))</f>
        <v>0</v>
      </c>
      <c r="BW2392" s="375">
        <f>$Y$2352</f>
        <v>0</v>
      </c>
      <c r="BX2392" s="378">
        <f>COUNTIF(AD2392,"ns")+COUNTIF(AA2392,"ns")+COUNTIF(X2392,"ns")+COUNTIF(U2392,"ns")+COUNTIF(R2392,"ns")</f>
        <v>0</v>
      </c>
      <c r="BY2392" s="374">
        <f>SUM(R2392,U2392,X2392,AA2392,AD2392)</f>
        <v>0</v>
      </c>
      <c r="BZ2392" s="317">
        <f>IF($AG$2390=$AH$2390,0,IF(OR(AND(BW2392=0,BX2392&gt;0),AND(BW2392="NS",BY2392&gt;0),AND(BW2392="NS",BY2392=0,BX2392=0)),1,IF(OR(AND(BX2392&gt;=2,BY2392&lt;BW2392),AND(BW2392="NS",BY2392=0,BX2392&gt;0),BW2392=BY2392),0,1)))</f>
        <v>0</v>
      </c>
    </row>
    <row r="2393" spans="1:78" ht="15" customHeight="1" x14ac:dyDescent="0.25">
      <c r="A2393" s="60"/>
      <c r="B2393" s="60"/>
      <c r="C2393" s="20" t="s">
        <v>27</v>
      </c>
      <c r="D2393" s="642" t="str">
        <f t="shared" ref="D2393:D2399" si="7214">IF($D38="","",$D38)</f>
        <v/>
      </c>
      <c r="E2393" s="643"/>
      <c r="F2393" s="643"/>
      <c r="G2393" s="643"/>
      <c r="H2393" s="643"/>
      <c r="I2393" s="644"/>
      <c r="J2393" s="549"/>
      <c r="K2393" s="551"/>
      <c r="L2393" s="549"/>
      <c r="M2393" s="551"/>
      <c r="N2393" s="549"/>
      <c r="O2393" s="551"/>
      <c r="P2393" s="266"/>
      <c r="Q2393" s="266"/>
      <c r="R2393" s="266"/>
      <c r="S2393" s="274"/>
      <c r="T2393" s="274"/>
      <c r="U2393" s="274"/>
      <c r="V2393" s="274"/>
      <c r="W2393" s="274"/>
      <c r="X2393" s="274"/>
      <c r="Y2393" s="274"/>
      <c r="Z2393" s="274"/>
      <c r="AA2393" s="274"/>
      <c r="AB2393" s="274"/>
      <c r="AC2393" s="274"/>
      <c r="AD2393" s="274"/>
      <c r="AE2393" s="60"/>
      <c r="AF2393" s="259"/>
      <c r="AG2393" s="375">
        <f>IF(AND($C$29="",COUNTBLANK(D2393:AD2393)=27),0,IF(AND($C$29&gt;=$AG$27,COUNTBLANK(D2393:AD2393)&lt;&gt;27),0,IF(AND($AG$27&gt;$C$29,COUNTBLANK(D2393:AD2393)=27),0,1)))</f>
        <v>0</v>
      </c>
      <c r="AH2393" s="264">
        <f t="shared" ref="AH2393:AH2399" si="7215">IF(AND(D2393="",COUNTBLANK(J2393:AD2393)=21),0,IF(AND(D2393&lt;&gt;"",COUNTBLANK(J2393:AD2393)=3),0,1))</f>
        <v>0</v>
      </c>
      <c r="AK2393" s="375">
        <f t="shared" ref="AK2393:AK2399" si="7216">J2393</f>
        <v>0</v>
      </c>
      <c r="AL2393" s="378">
        <f t="shared" ref="AL2393:AL2399" si="7217">COUNTIF(L2393:O2393,"ns")</f>
        <v>0</v>
      </c>
      <c r="AM2393" s="374">
        <f t="shared" ref="AM2393:AM2399" si="7218">SUM(L2393:O2393)</f>
        <v>0</v>
      </c>
      <c r="AN2393" s="292">
        <f t="shared" ref="AN2393:AN2399" si="7219">IF($AG$2390=$AH$2390,0,IF(OR(AND(AK2393=0,AL2393&gt;0),AND(AK2393="ns",AM2393&gt;0),AND(AK2393="ns",AL2393=0,AM2393=0)),1,IF(OR(AND(AK2393&gt;0,AL2393=2),AND(AK2393="ns",AL2393=2),AND(AK2393="ns",AM2393=0,AL2393&gt;0),AK2393=AM2393),0,1)))</f>
        <v>0</v>
      </c>
      <c r="AO2393" s="375">
        <f t="shared" ref="AO2393:AO2399" si="7220">L2393</f>
        <v>0</v>
      </c>
      <c r="AP2393" s="378">
        <f t="shared" ref="AP2393:AP2399" si="7221">COUNTIF(Z2393,"ns")+COUNTIF(AC2393,"ns")+COUNTIF(W2393,"ns")+COUNTIF(T2393,"ns")+COUNTIF(Q2393,"ns")</f>
        <v>0</v>
      </c>
      <c r="AQ2393" s="374">
        <f t="shared" ref="AQ2393:AQ2399" si="7222">SUM(Q2393,T2393,W2393,Z2393,AC2393)</f>
        <v>0</v>
      </c>
      <c r="AR2393" s="317">
        <f t="shared" ref="AR2393:AR2399" si="7223">IF($AG$2390=$AH$2390,0,IF(OR(AND(AO2393=0,AP2393&gt;0),AND(AO2393="NS",AQ2393&gt;0),AND(AO2393="NS",AQ2393=0,AP2393=0)),1,IF(OR(AND(AP2393&gt;=2,AQ2393&lt;AO2393),AND(AO2393="NS",AQ2393=0,AP2393&gt;0),AO2393=AQ2393),0,1)))</f>
        <v>0</v>
      </c>
      <c r="AS2393" s="375">
        <f t="shared" ref="AS2393:AS2399" si="7224">N2393</f>
        <v>0</v>
      </c>
      <c r="AT2393" s="378">
        <f t="shared" ref="AT2393:AT2399" si="7225">COUNTIF(AD2393,"ns")+COUNTIF(R2393,"ns")+COUNTIF(AA2393,"ns")+COUNTIF(X2393,"ns")+COUNTIF(U2393,"ns")</f>
        <v>0</v>
      </c>
      <c r="AU2393" s="374">
        <f t="shared" ref="AU2393:AU2399" si="7226">SUM(X2393,AD2393,R2393,U2393,AA2393)</f>
        <v>0</v>
      </c>
      <c r="AV2393" s="317">
        <f t="shared" ref="AV2393:AV2399" si="7227">IF($AG$2390=$AH$2390,0,IF(OR(AND(AS2393=0,AT2393&gt;0),AND(AS2393="NS",AU2393&gt;0),AND(AS2393="NS",AU2393=0,AT2393=0)),1,IF(OR(AND(AT2393&gt;=2,AU2393&lt;AS2393),AND(AS2393="NS",AU2393=0,AT2393&gt;0),AS2393=AU2393),0,1)))</f>
        <v>0</v>
      </c>
      <c r="AW2393" s="375">
        <f t="shared" ref="AW2393:AW2399" si="7228">P2393</f>
        <v>0</v>
      </c>
      <c r="AX2393" s="378">
        <f t="shared" ref="AX2393:AX2399" si="7229">COUNTIF(Q2393:R2393,"ns")</f>
        <v>0</v>
      </c>
      <c r="AY2393" s="374">
        <f t="shared" ref="AY2393:AY2399" si="7230">SUM(Q2393:R2393)</f>
        <v>0</v>
      </c>
      <c r="AZ2393" s="292">
        <f t="shared" ref="AZ2393:AZ2399" si="7231">IF($AG$2390=$AH$2390,0,IF(OR(AND(AW2393=0,AX2393&gt;0),AND(AW2393="ns",AY2393&gt;0),AND(AW2393="ns",AX2393=0,AY2393=0)),1,IF(OR(AND(AW2393&gt;0,AX2393=2),AND(AW2393="ns",AX2393=2),AND(AW2393="ns",AY2393=0,AX2393&gt;0),AW2393=AY2393),0,1)))</f>
        <v>0</v>
      </c>
      <c r="BA2393" s="375">
        <f t="shared" ref="BA2393:BA2399" si="7232">S2393</f>
        <v>0</v>
      </c>
      <c r="BB2393" s="378">
        <f t="shared" ref="BB2393:BB2399" si="7233">COUNTIF(T2393:U2393,"ns")</f>
        <v>0</v>
      </c>
      <c r="BC2393" s="374">
        <f t="shared" ref="BC2393:BC2399" si="7234">SUM(T2393:U2393)</f>
        <v>0</v>
      </c>
      <c r="BD2393" s="292">
        <f t="shared" ref="BD2393:BD2399" si="7235">IF($AG$2390=$AH$2390,0,IF(OR(AND(BA2393=0,BB2393&gt;0),AND(BA2393="ns",BC2393&gt;0),AND(BA2393="ns",BB2393=0,BC2393=0)),1,IF(OR(AND(BA2393&gt;0,BB2393=2),AND(BA2393="ns",BB2393=2),AND(BA2393="ns",BC2393=0,BB2393&gt;0),BA2393=BC2393),0,1)))</f>
        <v>0</v>
      </c>
      <c r="BE2393" s="375">
        <f t="shared" ref="BE2393:BE2399" si="7236">V2393</f>
        <v>0</v>
      </c>
      <c r="BF2393" s="378">
        <f t="shared" ref="BF2393:BF2399" si="7237">COUNTIF(W2393:X2393,"ns")</f>
        <v>0</v>
      </c>
      <c r="BG2393" s="374">
        <f t="shared" ref="BG2393:BG2399" si="7238">SUM(W2393:X2393)</f>
        <v>0</v>
      </c>
      <c r="BH2393" s="292">
        <f t="shared" ref="BH2393:BH2399" si="7239">IF($AG$2390=$AH$2390,0,IF(OR(AND(BE2393=0,BF2393&gt;0),AND(BE2393="ns",BG2393&gt;0),AND(BE2393="ns",BF2393=0,BG2393=0)),1,IF(OR(AND(BE2393&gt;0,BF2393=2),AND(BE2393="ns",BF2393=2),AND(BE2393="ns",BG2393=0,BF2393&gt;0),BE2393=BG2393),0,1)))</f>
        <v>0</v>
      </c>
      <c r="BI2393" s="375">
        <f t="shared" ref="BI2393:BI2399" si="7240">Y2393</f>
        <v>0</v>
      </c>
      <c r="BJ2393" s="378">
        <f t="shared" ref="BJ2393:BJ2399" si="7241">COUNTIF(Z2393:AA2393,"ns")</f>
        <v>0</v>
      </c>
      <c r="BK2393" s="374">
        <f t="shared" ref="BK2393:BK2399" si="7242">SUM(Z2393:AA2393)</f>
        <v>0</v>
      </c>
      <c r="BL2393" s="292">
        <f t="shared" ref="BL2393:BL2399" si="7243">IF($AG$2390=$AH$2390,0,IF(OR(AND(BI2393=0,BJ2393&gt;0),AND(BI2393="ns",BK2393&gt;0),AND(BI2393="ns",BJ2393=0,BK2393=0)),1,IF(OR(AND(BI2393&gt;0,BJ2393=2),AND(BI2393="ns",BJ2393=2),AND(BI2393="ns",BK2393=0,BJ2393&gt;0),BI2393=BK2393),0,1)))</f>
        <v>0</v>
      </c>
      <c r="BM2393" s="375">
        <f t="shared" ref="BM2393:BM2399" si="7244">AB2393</f>
        <v>0</v>
      </c>
      <c r="BN2393" s="378">
        <f t="shared" ref="BN2393:BN2399" si="7245">COUNTIF(AC2393:AD2393,"ns")</f>
        <v>0</v>
      </c>
      <c r="BO2393" s="374">
        <f t="shared" ref="BO2393:BO2399" si="7246">SUM(AC2393:AD2393)</f>
        <v>0</v>
      </c>
      <c r="BP2393" s="292">
        <f t="shared" ref="BP2393:BP2399" si="7247">IF($AG$2390=$AH$2390,0,IF(OR(AND(BM2393=0,BN2393&gt;0),AND(BM2393="ns",BO2393&gt;0),AND(BM2393="ns",BN2393=0,BO2393=0)),1,IF(OR(AND(BM2393&gt;0,BN2393=2),AND(BM2393="ns",BN2393=2),AND(BM2393="ns",BO2393=0,BN2393&gt;0),BM2393=BO2393),0,1)))</f>
        <v>0</v>
      </c>
      <c r="BS2393" s="375">
        <f>$S$2353</f>
        <v>0</v>
      </c>
      <c r="BT2393" s="378">
        <f t="shared" ref="BT2393:BT2399" si="7248">COUNTIF(AC2393,"ns")+COUNTIF(Z2393,"ns")+COUNTIF(W2393,"ns")+COUNTIF(T2393,"ns")+COUNTIF(Q2393,"ns")</f>
        <v>0</v>
      </c>
      <c r="BU2393" s="374">
        <f t="shared" ref="BU2393:BU2399" si="7249">SUM(Q2393,T2393,W2393,Z2393,AC2393)</f>
        <v>0</v>
      </c>
      <c r="BV2393" s="317">
        <f t="shared" ref="BV2393:BV2399" si="7250">IF($AG$2390=$AH$2390,0,IF(OR(AND(BS2393=0,BT2393&gt;0),AND(BS2393="NS",BU2393&gt;0),AND(BS2393="NS",BU2393=0,BT2393=0)),1,IF(OR(AND(BT2393&gt;=2,BU2393&lt;BS2393),AND(BS2393="NS",BU2393=0,BT2393&gt;0),BS2393=BU2393),0,1)))</f>
        <v>0</v>
      </c>
      <c r="BW2393" s="375">
        <f>$Y$2353</f>
        <v>0</v>
      </c>
      <c r="BX2393" s="378">
        <f t="shared" ref="BX2393:BX2399" si="7251">COUNTIF(AD2393,"ns")+COUNTIF(AA2393,"ns")+COUNTIF(X2393,"ns")+COUNTIF(U2393,"ns")+COUNTIF(R2393,"ns")</f>
        <v>0</v>
      </c>
      <c r="BY2393" s="374">
        <f t="shared" ref="BY2393:BY2399" si="7252">SUM(R2393,U2393,X2393,AA2393,AD2393)</f>
        <v>0</v>
      </c>
      <c r="BZ2393" s="317">
        <f t="shared" ref="BZ2393:BZ2399" si="7253">IF($AG$2390=$AH$2390,0,IF(OR(AND(BW2393=0,BX2393&gt;0),AND(BW2393="NS",BY2393&gt;0),AND(BW2393="NS",BY2393=0,BX2393=0)),1,IF(OR(AND(BX2393&gt;=2,BY2393&lt;BW2393),AND(BW2393="NS",BY2393=0,BX2393&gt;0),BW2393=BY2393),0,1)))</f>
        <v>0</v>
      </c>
    </row>
    <row r="2394" spans="1:78" ht="15" customHeight="1" x14ac:dyDescent="0.25">
      <c r="A2394" s="60"/>
      <c r="B2394" s="60"/>
      <c r="C2394" s="20" t="s">
        <v>28</v>
      </c>
      <c r="D2394" s="642" t="str">
        <f t="shared" si="7214"/>
        <v/>
      </c>
      <c r="E2394" s="643"/>
      <c r="F2394" s="643"/>
      <c r="G2394" s="643"/>
      <c r="H2394" s="643"/>
      <c r="I2394" s="644"/>
      <c r="J2394" s="549"/>
      <c r="K2394" s="551"/>
      <c r="L2394" s="549"/>
      <c r="M2394" s="551"/>
      <c r="N2394" s="549"/>
      <c r="O2394" s="551"/>
      <c r="P2394" s="266"/>
      <c r="Q2394" s="266"/>
      <c r="R2394" s="266"/>
      <c r="S2394" s="274"/>
      <c r="T2394" s="274"/>
      <c r="U2394" s="274"/>
      <c r="V2394" s="274"/>
      <c r="W2394" s="274"/>
      <c r="X2394" s="274"/>
      <c r="Y2394" s="274"/>
      <c r="Z2394" s="274"/>
      <c r="AA2394" s="274"/>
      <c r="AB2394" s="274"/>
      <c r="AC2394" s="274"/>
      <c r="AD2394" s="274"/>
      <c r="AE2394" s="60"/>
      <c r="AF2394" s="259"/>
      <c r="AG2394" s="375">
        <f>IF(AND($C$29="",COUNTBLANK(D2394:AD2394)=27),0,IF(AND($C$29&gt;=$AG$28,COUNTBLANK(D2394:AD2394)&lt;&gt;27),0,IF(AND($AG$28&gt;$C$29,COUNTBLANK(D2394:AD2394)=27),0,1)))</f>
        <v>0</v>
      </c>
      <c r="AH2394" s="264">
        <f t="shared" si="7215"/>
        <v>0</v>
      </c>
      <c r="AK2394" s="375">
        <f t="shared" si="7216"/>
        <v>0</v>
      </c>
      <c r="AL2394" s="378">
        <f t="shared" si="7217"/>
        <v>0</v>
      </c>
      <c r="AM2394" s="374">
        <f t="shared" si="7218"/>
        <v>0</v>
      </c>
      <c r="AN2394" s="292">
        <f t="shared" si="7219"/>
        <v>0</v>
      </c>
      <c r="AO2394" s="375">
        <f t="shared" si="7220"/>
        <v>0</v>
      </c>
      <c r="AP2394" s="378">
        <f t="shared" si="7221"/>
        <v>0</v>
      </c>
      <c r="AQ2394" s="374">
        <f t="shared" si="7222"/>
        <v>0</v>
      </c>
      <c r="AR2394" s="317">
        <f t="shared" si="7223"/>
        <v>0</v>
      </c>
      <c r="AS2394" s="375">
        <f t="shared" si="7224"/>
        <v>0</v>
      </c>
      <c r="AT2394" s="378">
        <f t="shared" si="7225"/>
        <v>0</v>
      </c>
      <c r="AU2394" s="374">
        <f t="shared" si="7226"/>
        <v>0</v>
      </c>
      <c r="AV2394" s="317">
        <f t="shared" si="7227"/>
        <v>0</v>
      </c>
      <c r="AW2394" s="375">
        <f t="shared" si="7228"/>
        <v>0</v>
      </c>
      <c r="AX2394" s="378">
        <f t="shared" si="7229"/>
        <v>0</v>
      </c>
      <c r="AY2394" s="374">
        <f t="shared" si="7230"/>
        <v>0</v>
      </c>
      <c r="AZ2394" s="292">
        <f t="shared" si="7231"/>
        <v>0</v>
      </c>
      <c r="BA2394" s="375">
        <f t="shared" si="7232"/>
        <v>0</v>
      </c>
      <c r="BB2394" s="378">
        <f t="shared" si="7233"/>
        <v>0</v>
      </c>
      <c r="BC2394" s="374">
        <f t="shared" si="7234"/>
        <v>0</v>
      </c>
      <c r="BD2394" s="292">
        <f t="shared" si="7235"/>
        <v>0</v>
      </c>
      <c r="BE2394" s="375">
        <f t="shared" si="7236"/>
        <v>0</v>
      </c>
      <c r="BF2394" s="378">
        <f t="shared" si="7237"/>
        <v>0</v>
      </c>
      <c r="BG2394" s="374">
        <f t="shared" si="7238"/>
        <v>0</v>
      </c>
      <c r="BH2394" s="292">
        <f t="shared" si="7239"/>
        <v>0</v>
      </c>
      <c r="BI2394" s="375">
        <f t="shared" si="7240"/>
        <v>0</v>
      </c>
      <c r="BJ2394" s="378">
        <f t="shared" si="7241"/>
        <v>0</v>
      </c>
      <c r="BK2394" s="374">
        <f t="shared" si="7242"/>
        <v>0</v>
      </c>
      <c r="BL2394" s="292">
        <f t="shared" si="7243"/>
        <v>0</v>
      </c>
      <c r="BM2394" s="375">
        <f t="shared" si="7244"/>
        <v>0</v>
      </c>
      <c r="BN2394" s="378">
        <f t="shared" si="7245"/>
        <v>0</v>
      </c>
      <c r="BO2394" s="374">
        <f t="shared" si="7246"/>
        <v>0</v>
      </c>
      <c r="BP2394" s="292">
        <f t="shared" si="7247"/>
        <v>0</v>
      </c>
      <c r="BS2394" s="375">
        <f>$S$2354</f>
        <v>0</v>
      </c>
      <c r="BT2394" s="378">
        <f t="shared" si="7248"/>
        <v>0</v>
      </c>
      <c r="BU2394" s="374">
        <f t="shared" si="7249"/>
        <v>0</v>
      </c>
      <c r="BV2394" s="317">
        <f t="shared" si="7250"/>
        <v>0</v>
      </c>
      <c r="BW2394" s="375">
        <f>$Y$2354</f>
        <v>0</v>
      </c>
      <c r="BX2394" s="378">
        <f t="shared" si="7251"/>
        <v>0</v>
      </c>
      <c r="BY2394" s="374">
        <f t="shared" si="7252"/>
        <v>0</v>
      </c>
      <c r="BZ2394" s="317">
        <f t="shared" si="7253"/>
        <v>0</v>
      </c>
    </row>
    <row r="2395" spans="1:78" ht="15" customHeight="1" x14ac:dyDescent="0.25">
      <c r="A2395" s="60"/>
      <c r="B2395" s="60"/>
      <c r="C2395" s="20" t="s">
        <v>29</v>
      </c>
      <c r="D2395" s="642" t="str">
        <f t="shared" si="7214"/>
        <v/>
      </c>
      <c r="E2395" s="643"/>
      <c r="F2395" s="643"/>
      <c r="G2395" s="643"/>
      <c r="H2395" s="643"/>
      <c r="I2395" s="644"/>
      <c r="J2395" s="549"/>
      <c r="K2395" s="551"/>
      <c r="L2395" s="549"/>
      <c r="M2395" s="551"/>
      <c r="N2395" s="549"/>
      <c r="O2395" s="551"/>
      <c r="P2395" s="266"/>
      <c r="Q2395" s="266"/>
      <c r="R2395" s="266"/>
      <c r="S2395" s="274"/>
      <c r="T2395" s="274"/>
      <c r="U2395" s="274"/>
      <c r="V2395" s="274"/>
      <c r="W2395" s="274"/>
      <c r="X2395" s="274"/>
      <c r="Y2395" s="274"/>
      <c r="Z2395" s="274"/>
      <c r="AA2395" s="274"/>
      <c r="AB2395" s="274"/>
      <c r="AC2395" s="274"/>
      <c r="AD2395" s="274"/>
      <c r="AE2395" s="60"/>
      <c r="AF2395" s="259"/>
      <c r="AG2395" s="375">
        <f>IF(AND($C$29="",COUNTBLANK(D2395:AD2395)=27),0,IF(AND($C$29&gt;=$AG$29,COUNTBLANK(D2395:AD2395)&lt;&gt;27),0,IF(AND($AG$29&gt;$C$29,COUNTBLANK(D2395:AD2395)=27),0,1)))</f>
        <v>0</v>
      </c>
      <c r="AH2395" s="264">
        <f t="shared" si="7215"/>
        <v>0</v>
      </c>
      <c r="AK2395" s="375">
        <f t="shared" si="7216"/>
        <v>0</v>
      </c>
      <c r="AL2395" s="378">
        <f t="shared" si="7217"/>
        <v>0</v>
      </c>
      <c r="AM2395" s="374">
        <f t="shared" si="7218"/>
        <v>0</v>
      </c>
      <c r="AN2395" s="292">
        <f t="shared" si="7219"/>
        <v>0</v>
      </c>
      <c r="AO2395" s="375">
        <f t="shared" si="7220"/>
        <v>0</v>
      </c>
      <c r="AP2395" s="378">
        <f t="shared" si="7221"/>
        <v>0</v>
      </c>
      <c r="AQ2395" s="374">
        <f t="shared" si="7222"/>
        <v>0</v>
      </c>
      <c r="AR2395" s="317">
        <f t="shared" si="7223"/>
        <v>0</v>
      </c>
      <c r="AS2395" s="375">
        <f t="shared" si="7224"/>
        <v>0</v>
      </c>
      <c r="AT2395" s="378">
        <f t="shared" si="7225"/>
        <v>0</v>
      </c>
      <c r="AU2395" s="374">
        <f t="shared" si="7226"/>
        <v>0</v>
      </c>
      <c r="AV2395" s="317">
        <f t="shared" si="7227"/>
        <v>0</v>
      </c>
      <c r="AW2395" s="375">
        <f t="shared" si="7228"/>
        <v>0</v>
      </c>
      <c r="AX2395" s="378">
        <f t="shared" si="7229"/>
        <v>0</v>
      </c>
      <c r="AY2395" s="374">
        <f t="shared" si="7230"/>
        <v>0</v>
      </c>
      <c r="AZ2395" s="292">
        <f t="shared" si="7231"/>
        <v>0</v>
      </c>
      <c r="BA2395" s="375">
        <f t="shared" si="7232"/>
        <v>0</v>
      </c>
      <c r="BB2395" s="378">
        <f t="shared" si="7233"/>
        <v>0</v>
      </c>
      <c r="BC2395" s="374">
        <f t="shared" si="7234"/>
        <v>0</v>
      </c>
      <c r="BD2395" s="292">
        <f t="shared" si="7235"/>
        <v>0</v>
      </c>
      <c r="BE2395" s="375">
        <f t="shared" si="7236"/>
        <v>0</v>
      </c>
      <c r="BF2395" s="378">
        <f t="shared" si="7237"/>
        <v>0</v>
      </c>
      <c r="BG2395" s="374">
        <f t="shared" si="7238"/>
        <v>0</v>
      </c>
      <c r="BH2395" s="292">
        <f t="shared" si="7239"/>
        <v>0</v>
      </c>
      <c r="BI2395" s="375">
        <f t="shared" si="7240"/>
        <v>0</v>
      </c>
      <c r="BJ2395" s="378">
        <f t="shared" si="7241"/>
        <v>0</v>
      </c>
      <c r="BK2395" s="374">
        <f t="shared" si="7242"/>
        <v>0</v>
      </c>
      <c r="BL2395" s="292">
        <f t="shared" si="7243"/>
        <v>0</v>
      </c>
      <c r="BM2395" s="375">
        <f t="shared" si="7244"/>
        <v>0</v>
      </c>
      <c r="BN2395" s="378">
        <f t="shared" si="7245"/>
        <v>0</v>
      </c>
      <c r="BO2395" s="374">
        <f t="shared" si="7246"/>
        <v>0</v>
      </c>
      <c r="BP2395" s="292">
        <f t="shared" si="7247"/>
        <v>0</v>
      </c>
      <c r="BS2395" s="375">
        <f>$S$2355</f>
        <v>0</v>
      </c>
      <c r="BT2395" s="378">
        <f t="shared" si="7248"/>
        <v>0</v>
      </c>
      <c r="BU2395" s="374">
        <f t="shared" si="7249"/>
        <v>0</v>
      </c>
      <c r="BV2395" s="317">
        <f t="shared" si="7250"/>
        <v>0</v>
      </c>
      <c r="BW2395" s="375">
        <f>$Y$2355</f>
        <v>0</v>
      </c>
      <c r="BX2395" s="378">
        <f t="shared" si="7251"/>
        <v>0</v>
      </c>
      <c r="BY2395" s="374">
        <f t="shared" si="7252"/>
        <v>0</v>
      </c>
      <c r="BZ2395" s="317">
        <f t="shared" si="7253"/>
        <v>0</v>
      </c>
    </row>
    <row r="2396" spans="1:78" ht="15" customHeight="1" x14ac:dyDescent="0.25">
      <c r="A2396" s="60"/>
      <c r="B2396" s="60"/>
      <c r="C2396" s="20" t="s">
        <v>30</v>
      </c>
      <c r="D2396" s="642" t="str">
        <f t="shared" si="7214"/>
        <v/>
      </c>
      <c r="E2396" s="643"/>
      <c r="F2396" s="643"/>
      <c r="G2396" s="643"/>
      <c r="H2396" s="643"/>
      <c r="I2396" s="644"/>
      <c r="J2396" s="549"/>
      <c r="K2396" s="551"/>
      <c r="L2396" s="549"/>
      <c r="M2396" s="551"/>
      <c r="N2396" s="549"/>
      <c r="O2396" s="551"/>
      <c r="P2396" s="266"/>
      <c r="Q2396" s="266"/>
      <c r="R2396" s="266"/>
      <c r="S2396" s="274"/>
      <c r="T2396" s="274"/>
      <c r="U2396" s="274"/>
      <c r="V2396" s="274"/>
      <c r="W2396" s="274"/>
      <c r="X2396" s="274"/>
      <c r="Y2396" s="274"/>
      <c r="Z2396" s="274"/>
      <c r="AA2396" s="274"/>
      <c r="AB2396" s="274"/>
      <c r="AC2396" s="274"/>
      <c r="AD2396" s="274"/>
      <c r="AE2396" s="60"/>
      <c r="AF2396" s="259"/>
      <c r="AG2396" s="375">
        <f>IF(AND($C$29="",COUNTBLANK(D2396:AD2396)=27),0,IF(AND($C$29&gt;=$AG$30,COUNTBLANK(D2396:AD2396)&lt;&gt;27),0,IF(AND($AG$30&gt;$C$29,COUNTBLANK(D2396:AD2396)=27),0,1)))</f>
        <v>0</v>
      </c>
      <c r="AH2396" s="264">
        <f t="shared" si="7215"/>
        <v>0</v>
      </c>
      <c r="AK2396" s="375">
        <f t="shared" si="7216"/>
        <v>0</v>
      </c>
      <c r="AL2396" s="378">
        <f t="shared" si="7217"/>
        <v>0</v>
      </c>
      <c r="AM2396" s="374">
        <f t="shared" si="7218"/>
        <v>0</v>
      </c>
      <c r="AN2396" s="292">
        <f t="shared" si="7219"/>
        <v>0</v>
      </c>
      <c r="AO2396" s="375">
        <f t="shared" si="7220"/>
        <v>0</v>
      </c>
      <c r="AP2396" s="378">
        <f t="shared" si="7221"/>
        <v>0</v>
      </c>
      <c r="AQ2396" s="374">
        <f t="shared" si="7222"/>
        <v>0</v>
      </c>
      <c r="AR2396" s="317">
        <f t="shared" si="7223"/>
        <v>0</v>
      </c>
      <c r="AS2396" s="375">
        <f t="shared" si="7224"/>
        <v>0</v>
      </c>
      <c r="AT2396" s="378">
        <f t="shared" si="7225"/>
        <v>0</v>
      </c>
      <c r="AU2396" s="374">
        <f t="shared" si="7226"/>
        <v>0</v>
      </c>
      <c r="AV2396" s="317">
        <f t="shared" si="7227"/>
        <v>0</v>
      </c>
      <c r="AW2396" s="375">
        <f t="shared" si="7228"/>
        <v>0</v>
      </c>
      <c r="AX2396" s="378">
        <f t="shared" si="7229"/>
        <v>0</v>
      </c>
      <c r="AY2396" s="374">
        <f t="shared" si="7230"/>
        <v>0</v>
      </c>
      <c r="AZ2396" s="292">
        <f t="shared" si="7231"/>
        <v>0</v>
      </c>
      <c r="BA2396" s="375">
        <f t="shared" si="7232"/>
        <v>0</v>
      </c>
      <c r="BB2396" s="378">
        <f t="shared" si="7233"/>
        <v>0</v>
      </c>
      <c r="BC2396" s="374">
        <f t="shared" si="7234"/>
        <v>0</v>
      </c>
      <c r="BD2396" s="292">
        <f t="shared" si="7235"/>
        <v>0</v>
      </c>
      <c r="BE2396" s="375">
        <f t="shared" si="7236"/>
        <v>0</v>
      </c>
      <c r="BF2396" s="378">
        <f t="shared" si="7237"/>
        <v>0</v>
      </c>
      <c r="BG2396" s="374">
        <f t="shared" si="7238"/>
        <v>0</v>
      </c>
      <c r="BH2396" s="292">
        <f t="shared" si="7239"/>
        <v>0</v>
      </c>
      <c r="BI2396" s="375">
        <f t="shared" si="7240"/>
        <v>0</v>
      </c>
      <c r="BJ2396" s="378">
        <f t="shared" si="7241"/>
        <v>0</v>
      </c>
      <c r="BK2396" s="374">
        <f t="shared" si="7242"/>
        <v>0</v>
      </c>
      <c r="BL2396" s="292">
        <f t="shared" si="7243"/>
        <v>0</v>
      </c>
      <c r="BM2396" s="375">
        <f t="shared" si="7244"/>
        <v>0</v>
      </c>
      <c r="BN2396" s="378">
        <f t="shared" si="7245"/>
        <v>0</v>
      </c>
      <c r="BO2396" s="374">
        <f t="shared" si="7246"/>
        <v>0</v>
      </c>
      <c r="BP2396" s="292">
        <f t="shared" si="7247"/>
        <v>0</v>
      </c>
      <c r="BS2396" s="375">
        <f>$S$2356</f>
        <v>0</v>
      </c>
      <c r="BT2396" s="378">
        <f t="shared" si="7248"/>
        <v>0</v>
      </c>
      <c r="BU2396" s="374">
        <f t="shared" si="7249"/>
        <v>0</v>
      </c>
      <c r="BV2396" s="317">
        <f t="shared" si="7250"/>
        <v>0</v>
      </c>
      <c r="BW2396" s="375">
        <f>$Y$2356</f>
        <v>0</v>
      </c>
      <c r="BX2396" s="378">
        <f t="shared" si="7251"/>
        <v>0</v>
      </c>
      <c r="BY2396" s="374">
        <f t="shared" si="7252"/>
        <v>0</v>
      </c>
      <c r="BZ2396" s="317">
        <f t="shared" si="7253"/>
        <v>0</v>
      </c>
    </row>
    <row r="2397" spans="1:78" ht="15" customHeight="1" x14ac:dyDescent="0.25">
      <c r="A2397" s="60"/>
      <c r="B2397" s="60"/>
      <c r="C2397" s="20" t="s">
        <v>31</v>
      </c>
      <c r="D2397" s="642" t="str">
        <f t="shared" si="7214"/>
        <v/>
      </c>
      <c r="E2397" s="643"/>
      <c r="F2397" s="643"/>
      <c r="G2397" s="643"/>
      <c r="H2397" s="643"/>
      <c r="I2397" s="644"/>
      <c r="J2397" s="549"/>
      <c r="K2397" s="551"/>
      <c r="L2397" s="549"/>
      <c r="M2397" s="551"/>
      <c r="N2397" s="549"/>
      <c r="O2397" s="551"/>
      <c r="P2397" s="266"/>
      <c r="Q2397" s="266"/>
      <c r="R2397" s="266"/>
      <c r="S2397" s="274"/>
      <c r="T2397" s="274"/>
      <c r="U2397" s="274"/>
      <c r="V2397" s="274"/>
      <c r="W2397" s="274"/>
      <c r="X2397" s="274"/>
      <c r="Y2397" s="274"/>
      <c r="Z2397" s="274"/>
      <c r="AA2397" s="274"/>
      <c r="AB2397" s="274"/>
      <c r="AC2397" s="274"/>
      <c r="AD2397" s="274"/>
      <c r="AE2397" s="60"/>
      <c r="AF2397" s="259"/>
      <c r="AG2397" s="375">
        <f>IF(AND($C$29="",COUNTBLANK(D2397:AD2397)=27),0,IF(AND($C$29&gt;=$AG$31,COUNTBLANK(D2397:AD2397)&lt;&gt;27),0,IF(AND($AG$31&gt;$C$29,COUNTBLANK(D2397:AD2397)=27),0,1)))</f>
        <v>0</v>
      </c>
      <c r="AH2397" s="264">
        <f t="shared" si="7215"/>
        <v>0</v>
      </c>
      <c r="AK2397" s="375">
        <f t="shared" si="7216"/>
        <v>0</v>
      </c>
      <c r="AL2397" s="378">
        <f t="shared" si="7217"/>
        <v>0</v>
      </c>
      <c r="AM2397" s="374">
        <f t="shared" si="7218"/>
        <v>0</v>
      </c>
      <c r="AN2397" s="292">
        <f t="shared" si="7219"/>
        <v>0</v>
      </c>
      <c r="AO2397" s="375">
        <f t="shared" si="7220"/>
        <v>0</v>
      </c>
      <c r="AP2397" s="378">
        <f t="shared" si="7221"/>
        <v>0</v>
      </c>
      <c r="AQ2397" s="374">
        <f t="shared" si="7222"/>
        <v>0</v>
      </c>
      <c r="AR2397" s="317">
        <f t="shared" si="7223"/>
        <v>0</v>
      </c>
      <c r="AS2397" s="375">
        <f t="shared" si="7224"/>
        <v>0</v>
      </c>
      <c r="AT2397" s="378">
        <f t="shared" si="7225"/>
        <v>0</v>
      </c>
      <c r="AU2397" s="374">
        <f t="shared" si="7226"/>
        <v>0</v>
      </c>
      <c r="AV2397" s="317">
        <f t="shared" si="7227"/>
        <v>0</v>
      </c>
      <c r="AW2397" s="375">
        <f t="shared" si="7228"/>
        <v>0</v>
      </c>
      <c r="AX2397" s="378">
        <f t="shared" si="7229"/>
        <v>0</v>
      </c>
      <c r="AY2397" s="374">
        <f t="shared" si="7230"/>
        <v>0</v>
      </c>
      <c r="AZ2397" s="292">
        <f t="shared" si="7231"/>
        <v>0</v>
      </c>
      <c r="BA2397" s="375">
        <f t="shared" si="7232"/>
        <v>0</v>
      </c>
      <c r="BB2397" s="378">
        <f t="shared" si="7233"/>
        <v>0</v>
      </c>
      <c r="BC2397" s="374">
        <f t="shared" si="7234"/>
        <v>0</v>
      </c>
      <c r="BD2397" s="292">
        <f t="shared" si="7235"/>
        <v>0</v>
      </c>
      <c r="BE2397" s="375">
        <f t="shared" si="7236"/>
        <v>0</v>
      </c>
      <c r="BF2397" s="378">
        <f t="shared" si="7237"/>
        <v>0</v>
      </c>
      <c r="BG2397" s="374">
        <f t="shared" si="7238"/>
        <v>0</v>
      </c>
      <c r="BH2397" s="292">
        <f t="shared" si="7239"/>
        <v>0</v>
      </c>
      <c r="BI2397" s="375">
        <f t="shared" si="7240"/>
        <v>0</v>
      </c>
      <c r="BJ2397" s="378">
        <f t="shared" si="7241"/>
        <v>0</v>
      </c>
      <c r="BK2397" s="374">
        <f t="shared" si="7242"/>
        <v>0</v>
      </c>
      <c r="BL2397" s="292">
        <f t="shared" si="7243"/>
        <v>0</v>
      </c>
      <c r="BM2397" s="375">
        <f t="shared" si="7244"/>
        <v>0</v>
      </c>
      <c r="BN2397" s="378">
        <f t="shared" si="7245"/>
        <v>0</v>
      </c>
      <c r="BO2397" s="374">
        <f t="shared" si="7246"/>
        <v>0</v>
      </c>
      <c r="BP2397" s="292">
        <f t="shared" si="7247"/>
        <v>0</v>
      </c>
      <c r="BS2397" s="375">
        <f>$S$2357</f>
        <v>0</v>
      </c>
      <c r="BT2397" s="378">
        <f t="shared" si="7248"/>
        <v>0</v>
      </c>
      <c r="BU2397" s="374">
        <f t="shared" si="7249"/>
        <v>0</v>
      </c>
      <c r="BV2397" s="317">
        <f t="shared" si="7250"/>
        <v>0</v>
      </c>
      <c r="BW2397" s="375">
        <f>$Y$2357</f>
        <v>0</v>
      </c>
      <c r="BX2397" s="378">
        <f t="shared" si="7251"/>
        <v>0</v>
      </c>
      <c r="BY2397" s="374">
        <f t="shared" si="7252"/>
        <v>0</v>
      </c>
      <c r="BZ2397" s="317">
        <f t="shared" si="7253"/>
        <v>0</v>
      </c>
    </row>
    <row r="2398" spans="1:78" ht="15" customHeight="1" x14ac:dyDescent="0.25">
      <c r="A2398" s="60"/>
      <c r="B2398" s="60"/>
      <c r="C2398" s="20" t="s">
        <v>32</v>
      </c>
      <c r="D2398" s="642" t="str">
        <f t="shared" si="7214"/>
        <v/>
      </c>
      <c r="E2398" s="643"/>
      <c r="F2398" s="643"/>
      <c r="G2398" s="643"/>
      <c r="H2398" s="643"/>
      <c r="I2398" s="644"/>
      <c r="J2398" s="549"/>
      <c r="K2398" s="551"/>
      <c r="L2398" s="549"/>
      <c r="M2398" s="551"/>
      <c r="N2398" s="549"/>
      <c r="O2398" s="551"/>
      <c r="P2398" s="266"/>
      <c r="Q2398" s="266"/>
      <c r="R2398" s="266"/>
      <c r="S2398" s="274"/>
      <c r="T2398" s="274"/>
      <c r="U2398" s="274"/>
      <c r="V2398" s="274"/>
      <c r="W2398" s="274"/>
      <c r="X2398" s="274"/>
      <c r="Y2398" s="274"/>
      <c r="Z2398" s="274"/>
      <c r="AA2398" s="274"/>
      <c r="AB2398" s="274"/>
      <c r="AC2398" s="274"/>
      <c r="AD2398" s="274"/>
      <c r="AE2398" s="60"/>
      <c r="AF2398" s="259"/>
      <c r="AG2398" s="375">
        <f>IF(AND($C$29="",COUNTBLANK(D2398:AD2398)=27),0,IF(AND($C$29&gt;=$AG$32,COUNTBLANK(D2398:AD2398)&lt;&gt;27),0,IF(AND($AG$32&gt;$C$29,COUNTBLANK(D2398:AD2398)=27),0,1)))</f>
        <v>0</v>
      </c>
      <c r="AH2398" s="264">
        <f t="shared" si="7215"/>
        <v>0</v>
      </c>
      <c r="AK2398" s="375">
        <f t="shared" si="7216"/>
        <v>0</v>
      </c>
      <c r="AL2398" s="378">
        <f t="shared" si="7217"/>
        <v>0</v>
      </c>
      <c r="AM2398" s="374">
        <f t="shared" si="7218"/>
        <v>0</v>
      </c>
      <c r="AN2398" s="292">
        <f t="shared" si="7219"/>
        <v>0</v>
      </c>
      <c r="AO2398" s="375">
        <f t="shared" si="7220"/>
        <v>0</v>
      </c>
      <c r="AP2398" s="378">
        <f t="shared" si="7221"/>
        <v>0</v>
      </c>
      <c r="AQ2398" s="374">
        <f t="shared" si="7222"/>
        <v>0</v>
      </c>
      <c r="AR2398" s="317">
        <f t="shared" si="7223"/>
        <v>0</v>
      </c>
      <c r="AS2398" s="375">
        <f t="shared" si="7224"/>
        <v>0</v>
      </c>
      <c r="AT2398" s="378">
        <f t="shared" si="7225"/>
        <v>0</v>
      </c>
      <c r="AU2398" s="374">
        <f t="shared" si="7226"/>
        <v>0</v>
      </c>
      <c r="AV2398" s="317">
        <f t="shared" si="7227"/>
        <v>0</v>
      </c>
      <c r="AW2398" s="375">
        <f t="shared" si="7228"/>
        <v>0</v>
      </c>
      <c r="AX2398" s="378">
        <f t="shared" si="7229"/>
        <v>0</v>
      </c>
      <c r="AY2398" s="374">
        <f t="shared" si="7230"/>
        <v>0</v>
      </c>
      <c r="AZ2398" s="292">
        <f t="shared" si="7231"/>
        <v>0</v>
      </c>
      <c r="BA2398" s="375">
        <f t="shared" si="7232"/>
        <v>0</v>
      </c>
      <c r="BB2398" s="378">
        <f t="shared" si="7233"/>
        <v>0</v>
      </c>
      <c r="BC2398" s="374">
        <f t="shared" si="7234"/>
        <v>0</v>
      </c>
      <c r="BD2398" s="292">
        <f t="shared" si="7235"/>
        <v>0</v>
      </c>
      <c r="BE2398" s="375">
        <f t="shared" si="7236"/>
        <v>0</v>
      </c>
      <c r="BF2398" s="378">
        <f t="shared" si="7237"/>
        <v>0</v>
      </c>
      <c r="BG2398" s="374">
        <f t="shared" si="7238"/>
        <v>0</v>
      </c>
      <c r="BH2398" s="292">
        <f t="shared" si="7239"/>
        <v>0</v>
      </c>
      <c r="BI2398" s="375">
        <f t="shared" si="7240"/>
        <v>0</v>
      </c>
      <c r="BJ2398" s="378">
        <f t="shared" si="7241"/>
        <v>0</v>
      </c>
      <c r="BK2398" s="374">
        <f t="shared" si="7242"/>
        <v>0</v>
      </c>
      <c r="BL2398" s="292">
        <f t="shared" si="7243"/>
        <v>0</v>
      </c>
      <c r="BM2398" s="375">
        <f t="shared" si="7244"/>
        <v>0</v>
      </c>
      <c r="BN2398" s="378">
        <f t="shared" si="7245"/>
        <v>0</v>
      </c>
      <c r="BO2398" s="374">
        <f t="shared" si="7246"/>
        <v>0</v>
      </c>
      <c r="BP2398" s="292">
        <f t="shared" si="7247"/>
        <v>0</v>
      </c>
      <c r="BS2398" s="375">
        <f>$S$2358</f>
        <v>0</v>
      </c>
      <c r="BT2398" s="378">
        <f t="shared" si="7248"/>
        <v>0</v>
      </c>
      <c r="BU2398" s="374">
        <f t="shared" si="7249"/>
        <v>0</v>
      </c>
      <c r="BV2398" s="317">
        <f t="shared" si="7250"/>
        <v>0</v>
      </c>
      <c r="BW2398" s="375">
        <f>$Y$2358</f>
        <v>0</v>
      </c>
      <c r="BX2398" s="378">
        <f t="shared" si="7251"/>
        <v>0</v>
      </c>
      <c r="BY2398" s="374">
        <f t="shared" si="7252"/>
        <v>0</v>
      </c>
      <c r="BZ2398" s="317">
        <f t="shared" si="7253"/>
        <v>0</v>
      </c>
    </row>
    <row r="2399" spans="1:78" ht="15" customHeight="1" x14ac:dyDescent="0.25">
      <c r="A2399" s="60"/>
      <c r="B2399" s="60"/>
      <c r="C2399" s="20" t="s">
        <v>33</v>
      </c>
      <c r="D2399" s="642" t="str">
        <f t="shared" si="7214"/>
        <v/>
      </c>
      <c r="E2399" s="643"/>
      <c r="F2399" s="643"/>
      <c r="G2399" s="643"/>
      <c r="H2399" s="643"/>
      <c r="I2399" s="644"/>
      <c r="J2399" s="549"/>
      <c r="K2399" s="551"/>
      <c r="L2399" s="549"/>
      <c r="M2399" s="551"/>
      <c r="N2399" s="549"/>
      <c r="O2399" s="551"/>
      <c r="P2399" s="266"/>
      <c r="Q2399" s="266"/>
      <c r="R2399" s="266"/>
      <c r="S2399" s="274"/>
      <c r="T2399" s="274"/>
      <c r="U2399" s="274"/>
      <c r="V2399" s="274"/>
      <c r="W2399" s="274"/>
      <c r="X2399" s="274"/>
      <c r="Y2399" s="274"/>
      <c r="Z2399" s="274"/>
      <c r="AA2399" s="274"/>
      <c r="AB2399" s="274"/>
      <c r="AC2399" s="274"/>
      <c r="AD2399" s="274"/>
      <c r="AE2399" s="60"/>
      <c r="AF2399" s="259"/>
      <c r="AG2399" s="375">
        <f>IF(AND($C$29="",COUNTBLANK(D2399:AD2399)=27),0,IF(AND($C$29&gt;=$AG$33,COUNTBLANK(D2399:AD2399)&lt;&gt;27),0,IF(AND($AG$33&gt;$C$29,COUNTBLANK(D2399:AD2399)=27),0,1)))</f>
        <v>0</v>
      </c>
      <c r="AH2399" s="264">
        <f t="shared" si="7215"/>
        <v>0</v>
      </c>
      <c r="AK2399" s="375">
        <f t="shared" si="7216"/>
        <v>0</v>
      </c>
      <c r="AL2399" s="378">
        <f t="shared" si="7217"/>
        <v>0</v>
      </c>
      <c r="AM2399" s="374">
        <f t="shared" si="7218"/>
        <v>0</v>
      </c>
      <c r="AN2399" s="292">
        <f t="shared" si="7219"/>
        <v>0</v>
      </c>
      <c r="AO2399" s="375">
        <f t="shared" si="7220"/>
        <v>0</v>
      </c>
      <c r="AP2399" s="378">
        <f t="shared" si="7221"/>
        <v>0</v>
      </c>
      <c r="AQ2399" s="374">
        <f t="shared" si="7222"/>
        <v>0</v>
      </c>
      <c r="AR2399" s="317">
        <f t="shared" si="7223"/>
        <v>0</v>
      </c>
      <c r="AS2399" s="375">
        <f t="shared" si="7224"/>
        <v>0</v>
      </c>
      <c r="AT2399" s="378">
        <f t="shared" si="7225"/>
        <v>0</v>
      </c>
      <c r="AU2399" s="374">
        <f t="shared" si="7226"/>
        <v>0</v>
      </c>
      <c r="AV2399" s="317">
        <f t="shared" si="7227"/>
        <v>0</v>
      </c>
      <c r="AW2399" s="375">
        <f t="shared" si="7228"/>
        <v>0</v>
      </c>
      <c r="AX2399" s="378">
        <f t="shared" si="7229"/>
        <v>0</v>
      </c>
      <c r="AY2399" s="374">
        <f t="shared" si="7230"/>
        <v>0</v>
      </c>
      <c r="AZ2399" s="292">
        <f t="shared" si="7231"/>
        <v>0</v>
      </c>
      <c r="BA2399" s="375">
        <f t="shared" si="7232"/>
        <v>0</v>
      </c>
      <c r="BB2399" s="378">
        <f t="shared" si="7233"/>
        <v>0</v>
      </c>
      <c r="BC2399" s="374">
        <f t="shared" si="7234"/>
        <v>0</v>
      </c>
      <c r="BD2399" s="292">
        <f t="shared" si="7235"/>
        <v>0</v>
      </c>
      <c r="BE2399" s="375">
        <f t="shared" si="7236"/>
        <v>0</v>
      </c>
      <c r="BF2399" s="378">
        <f t="shared" si="7237"/>
        <v>0</v>
      </c>
      <c r="BG2399" s="374">
        <f t="shared" si="7238"/>
        <v>0</v>
      </c>
      <c r="BH2399" s="292">
        <f t="shared" si="7239"/>
        <v>0</v>
      </c>
      <c r="BI2399" s="375">
        <f t="shared" si="7240"/>
        <v>0</v>
      </c>
      <c r="BJ2399" s="378">
        <f t="shared" si="7241"/>
        <v>0</v>
      </c>
      <c r="BK2399" s="374">
        <f t="shared" si="7242"/>
        <v>0</v>
      </c>
      <c r="BL2399" s="292">
        <f t="shared" si="7243"/>
        <v>0</v>
      </c>
      <c r="BM2399" s="375">
        <f t="shared" si="7244"/>
        <v>0</v>
      </c>
      <c r="BN2399" s="378">
        <f t="shared" si="7245"/>
        <v>0</v>
      </c>
      <c r="BO2399" s="374">
        <f t="shared" si="7246"/>
        <v>0</v>
      </c>
      <c r="BP2399" s="292">
        <f t="shared" si="7247"/>
        <v>0</v>
      </c>
      <c r="BS2399" s="375">
        <f>$S$2359</f>
        <v>0</v>
      </c>
      <c r="BT2399" s="378">
        <f t="shared" si="7248"/>
        <v>0</v>
      </c>
      <c r="BU2399" s="374">
        <f t="shared" si="7249"/>
        <v>0</v>
      </c>
      <c r="BV2399" s="317">
        <f t="shared" si="7250"/>
        <v>0</v>
      </c>
      <c r="BW2399" s="375">
        <f>$Y$2359</f>
        <v>0</v>
      </c>
      <c r="BX2399" s="378">
        <f t="shared" si="7251"/>
        <v>0</v>
      </c>
      <c r="BY2399" s="374">
        <f t="shared" si="7252"/>
        <v>0</v>
      </c>
      <c r="BZ2399" s="317">
        <f t="shared" si="7253"/>
        <v>0</v>
      </c>
    </row>
    <row r="2400" spans="1:78" ht="15" customHeight="1" x14ac:dyDescent="0.25">
      <c r="I2400" s="82" t="s">
        <v>64</v>
      </c>
      <c r="J2400" s="552">
        <f t="shared" ref="J2400:AD2400" si="7254">IF(AND(SUM(J2392:J2399)=0,COUNTIF(J2392:J2399,"NS")&gt;0),"NS",SUM(J2392:J2399))</f>
        <v>0</v>
      </c>
      <c r="K2400" s="554"/>
      <c r="L2400" s="552">
        <f t="shared" si="7254"/>
        <v>0</v>
      </c>
      <c r="M2400" s="554"/>
      <c r="N2400" s="552">
        <f t="shared" si="7254"/>
        <v>0</v>
      </c>
      <c r="O2400" s="554"/>
      <c r="P2400" s="17">
        <f t="shared" si="7254"/>
        <v>0</v>
      </c>
      <c r="Q2400" s="17">
        <f t="shared" si="7254"/>
        <v>0</v>
      </c>
      <c r="R2400" s="17">
        <f t="shared" si="7254"/>
        <v>0</v>
      </c>
      <c r="S2400" s="91">
        <f>IF(AND(SUM(S2392:S2399)=0,COUNTIF(S2392:S2399,"NS")&gt;0),"NS",SUM(S2392:S2399))</f>
        <v>0</v>
      </c>
      <c r="T2400" s="91">
        <f t="shared" si="7254"/>
        <v>0</v>
      </c>
      <c r="U2400" s="91">
        <f t="shared" si="7254"/>
        <v>0</v>
      </c>
      <c r="V2400" s="91">
        <f t="shared" si="7254"/>
        <v>0</v>
      </c>
      <c r="W2400" s="91">
        <f t="shared" si="7254"/>
        <v>0</v>
      </c>
      <c r="X2400" s="91">
        <f t="shared" si="7254"/>
        <v>0</v>
      </c>
      <c r="Y2400" s="91">
        <f t="shared" si="7254"/>
        <v>0</v>
      </c>
      <c r="Z2400" s="91">
        <f t="shared" si="7254"/>
        <v>0</v>
      </c>
      <c r="AA2400" s="91">
        <f t="shared" si="7254"/>
        <v>0</v>
      </c>
      <c r="AB2400" s="91">
        <f t="shared" si="7254"/>
        <v>0</v>
      </c>
      <c r="AC2400" s="91">
        <f t="shared" si="7254"/>
        <v>0</v>
      </c>
      <c r="AD2400" s="91">
        <f t="shared" si="7254"/>
        <v>0</v>
      </c>
      <c r="AE2400" s="60"/>
      <c r="AF2400" s="259"/>
      <c r="AG2400" s="377">
        <f t="shared" ref="AG2400" si="7255">SUM(AG2392:AG2399)</f>
        <v>0</v>
      </c>
      <c r="AH2400" s="383">
        <f>IF(AG2390=AH2390,0,SUM(AH2392:AH2399))</f>
        <v>0</v>
      </c>
      <c r="AK2400" s="375"/>
      <c r="AL2400" s="378"/>
      <c r="AM2400" s="374"/>
      <c r="AN2400" s="387">
        <f>SUM(AN2392:AN2399)</f>
        <v>0</v>
      </c>
      <c r="AR2400" s="387">
        <f>SUM(AR2392:AR2399)</f>
        <v>0</v>
      </c>
      <c r="AV2400" s="387">
        <f>SUM(AV2392:AV2399)</f>
        <v>0</v>
      </c>
      <c r="AZ2400" s="387">
        <f>SUM(AZ2392:AZ2399)</f>
        <v>0</v>
      </c>
      <c r="BD2400" s="387">
        <f>SUM(BD2392:BD2399)</f>
        <v>0</v>
      </c>
      <c r="BH2400" s="387">
        <f>SUM(BH2392:BH2399)</f>
        <v>0</v>
      </c>
      <c r="BL2400" s="387">
        <f>SUM(BL2392:BL2399)</f>
        <v>0</v>
      </c>
      <c r="BP2400" s="387">
        <f>SUM(BP2392:BP2399)</f>
        <v>0</v>
      </c>
      <c r="BV2400" s="318">
        <f>SUM(BV2392:BV2399)</f>
        <v>0</v>
      </c>
      <c r="BZ2400" s="387">
        <f>SUM(BZ2392:BZ2399)</f>
        <v>0</v>
      </c>
    </row>
    <row r="2401" spans="1:92" ht="15" customHeight="1" x14ac:dyDescent="0.25">
      <c r="B2401" s="543" t="str">
        <f>IF(SUM(BV2400:BZ2400)&gt;=1,"Error: Verificar la consistencia con la pregunta 66.","")</f>
        <v/>
      </c>
      <c r="C2401" s="543"/>
      <c r="D2401" s="543"/>
      <c r="E2401" s="543"/>
      <c r="F2401" s="543"/>
      <c r="G2401" s="543"/>
      <c r="H2401" s="543"/>
      <c r="I2401" s="543"/>
      <c r="J2401" s="543"/>
      <c r="K2401" s="543"/>
      <c r="L2401" s="543"/>
      <c r="M2401" s="543"/>
      <c r="N2401" s="543"/>
      <c r="O2401" s="543"/>
      <c r="P2401" s="543"/>
      <c r="Q2401" s="543"/>
      <c r="R2401" s="543"/>
      <c r="S2401" s="543"/>
      <c r="T2401" s="543"/>
      <c r="U2401" s="543"/>
      <c r="V2401" s="543"/>
      <c r="W2401" s="543"/>
      <c r="X2401" s="543"/>
      <c r="Y2401" s="543"/>
      <c r="Z2401" s="543"/>
      <c r="AA2401" s="543"/>
      <c r="AB2401" s="543"/>
      <c r="AC2401" s="543"/>
      <c r="AD2401" s="543"/>
      <c r="AE2401" s="60"/>
      <c r="AF2401" s="259"/>
      <c r="AG2401" s="375"/>
      <c r="AH2401" s="399"/>
    </row>
    <row r="2402" spans="1:92" ht="15" customHeight="1" x14ac:dyDescent="0.25">
      <c r="B2402" s="543" t="str">
        <f>IF(SUM(AN2400:BP2400)&gt;=1,"Error: Verificar la suma por fila","")</f>
        <v/>
      </c>
      <c r="C2402" s="543"/>
      <c r="D2402" s="543"/>
      <c r="E2402" s="543"/>
      <c r="F2402" s="543"/>
      <c r="G2402" s="543"/>
      <c r="H2402" s="543"/>
      <c r="I2402" s="543"/>
      <c r="J2402" s="543"/>
      <c r="K2402" s="543"/>
      <c r="L2402" s="543"/>
      <c r="M2402" s="543"/>
      <c r="N2402" s="543"/>
      <c r="O2402" s="543"/>
      <c r="P2402" s="543"/>
      <c r="Q2402" s="543"/>
      <c r="R2402" s="543"/>
      <c r="S2402" s="543"/>
      <c r="T2402" s="543"/>
      <c r="U2402" s="543"/>
      <c r="V2402" s="543"/>
      <c r="W2402" s="543"/>
      <c r="X2402" s="543"/>
      <c r="Y2402" s="543"/>
      <c r="Z2402" s="543"/>
      <c r="AA2402" s="543"/>
      <c r="AB2402" s="543"/>
      <c r="AC2402" s="543"/>
      <c r="AD2402" s="543"/>
      <c r="AE2402" s="60"/>
      <c r="AF2402" s="259"/>
      <c r="AG2402" s="375"/>
      <c r="AH2402" s="399"/>
    </row>
    <row r="2403" spans="1:92" ht="15" customHeight="1" x14ac:dyDescent="0.25">
      <c r="B2403" s="545" t="str">
        <f>IF(OR(AG2390=AH2390,AG2390=AI2390),"","Error: Debe completar toda la información requerida.")</f>
        <v/>
      </c>
      <c r="C2403" s="545"/>
      <c r="D2403" s="545"/>
      <c r="E2403" s="545"/>
      <c r="F2403" s="545"/>
      <c r="G2403" s="545"/>
      <c r="H2403" s="545"/>
      <c r="I2403" s="545"/>
      <c r="J2403" s="545"/>
      <c r="K2403" s="545"/>
      <c r="L2403" s="545"/>
      <c r="M2403" s="545"/>
      <c r="N2403" s="545"/>
      <c r="O2403" s="545"/>
      <c r="P2403" s="545"/>
      <c r="Q2403" s="545"/>
      <c r="R2403" s="545"/>
      <c r="S2403" s="545"/>
      <c r="T2403" s="545"/>
      <c r="U2403" s="545"/>
      <c r="V2403" s="545"/>
      <c r="W2403" s="545"/>
      <c r="X2403" s="545"/>
      <c r="Y2403" s="545"/>
      <c r="Z2403" s="545"/>
      <c r="AA2403" s="545"/>
      <c r="AB2403" s="545"/>
      <c r="AC2403" s="545"/>
      <c r="AD2403" s="545"/>
      <c r="AE2403" s="60"/>
      <c r="AF2403" s="259"/>
      <c r="AG2403" s="375"/>
      <c r="AH2403" s="399"/>
    </row>
    <row r="2404" spans="1:92" ht="24" customHeight="1" x14ac:dyDescent="0.25">
      <c r="A2404" s="114" t="s">
        <v>657</v>
      </c>
      <c r="B2404" s="573" t="s">
        <v>1298</v>
      </c>
      <c r="C2404" s="573"/>
      <c r="D2404" s="573"/>
      <c r="E2404" s="573"/>
      <c r="F2404" s="573"/>
      <c r="G2404" s="573"/>
      <c r="H2404" s="573"/>
      <c r="I2404" s="573"/>
      <c r="J2404" s="573"/>
      <c r="K2404" s="573"/>
      <c r="L2404" s="573"/>
      <c r="M2404" s="573"/>
      <c r="N2404" s="573"/>
      <c r="O2404" s="573"/>
      <c r="P2404" s="573"/>
      <c r="Q2404" s="573"/>
      <c r="R2404" s="573"/>
      <c r="S2404" s="573"/>
      <c r="T2404" s="573"/>
      <c r="U2404" s="573"/>
      <c r="V2404" s="573"/>
      <c r="W2404" s="573"/>
      <c r="X2404" s="573"/>
      <c r="Y2404" s="573"/>
      <c r="Z2404" s="573"/>
      <c r="AA2404" s="573"/>
      <c r="AB2404" s="573"/>
      <c r="AC2404" s="573"/>
      <c r="AD2404" s="573"/>
      <c r="AE2404" s="60"/>
      <c r="AF2404" s="259"/>
      <c r="AG2404" s="375"/>
      <c r="AH2404" s="399"/>
    </row>
    <row r="2405" spans="1:92" ht="36" customHeight="1" x14ac:dyDescent="0.25">
      <c r="A2405" s="60"/>
      <c r="B2405" s="60"/>
      <c r="C2405" s="576" t="s">
        <v>1299</v>
      </c>
      <c r="D2405" s="576"/>
      <c r="E2405" s="576"/>
      <c r="F2405" s="576"/>
      <c r="G2405" s="576"/>
      <c r="H2405" s="576"/>
      <c r="I2405" s="576"/>
      <c r="J2405" s="576"/>
      <c r="K2405" s="576"/>
      <c r="L2405" s="576"/>
      <c r="M2405" s="576"/>
      <c r="N2405" s="576"/>
      <c r="O2405" s="576"/>
      <c r="P2405" s="576"/>
      <c r="Q2405" s="576"/>
      <c r="R2405" s="576"/>
      <c r="S2405" s="576"/>
      <c r="T2405" s="576"/>
      <c r="U2405" s="576"/>
      <c r="V2405" s="576"/>
      <c r="W2405" s="576"/>
      <c r="X2405" s="576"/>
      <c r="Y2405" s="576"/>
      <c r="Z2405" s="576"/>
      <c r="AA2405" s="576"/>
      <c r="AB2405" s="576"/>
      <c r="AC2405" s="576"/>
      <c r="AD2405" s="576"/>
      <c r="AE2405" s="60"/>
      <c r="AF2405" s="259"/>
      <c r="AG2405" s="375"/>
      <c r="AH2405" s="399"/>
    </row>
    <row r="2406" spans="1:92" ht="15" customHeight="1" x14ac:dyDescent="0.25">
      <c r="A2406" s="60"/>
      <c r="B2406" s="60"/>
      <c r="AE2406" s="60"/>
      <c r="AF2406" s="259"/>
      <c r="AG2406" s="285" t="s">
        <v>1908</v>
      </c>
      <c r="AH2406" s="285"/>
      <c r="AI2406" s="285"/>
      <c r="AJ2406" s="374"/>
      <c r="AK2406" s="374"/>
      <c r="AL2406" s="374"/>
      <c r="AM2406" s="374"/>
      <c r="AN2406" s="374"/>
    </row>
    <row r="2407" spans="1:92" ht="24" customHeight="1" x14ac:dyDescent="0.25">
      <c r="A2407" s="60"/>
      <c r="B2407" s="60"/>
      <c r="C2407" s="814" t="s">
        <v>1300</v>
      </c>
      <c r="D2407" s="814"/>
      <c r="E2407" s="814"/>
      <c r="F2407" s="814"/>
      <c r="G2407" s="814"/>
      <c r="H2407" s="814"/>
      <c r="I2407" s="814"/>
      <c r="J2407" s="814"/>
      <c r="K2407" s="814"/>
      <c r="L2407" s="814"/>
      <c r="M2407" s="801" t="s">
        <v>1301</v>
      </c>
      <c r="N2407" s="801"/>
      <c r="O2407" s="801"/>
      <c r="P2407" s="801"/>
      <c r="Q2407" s="801"/>
      <c r="R2407" s="801"/>
      <c r="S2407" s="801"/>
      <c r="T2407" s="801"/>
      <c r="U2407" s="801"/>
      <c r="V2407" s="801"/>
      <c r="W2407" s="801"/>
      <c r="X2407" s="801"/>
      <c r="Y2407" s="801"/>
      <c r="Z2407" s="801"/>
      <c r="AA2407" s="801"/>
      <c r="AB2407" s="801"/>
      <c r="AC2407" s="801"/>
      <c r="AD2407" s="801"/>
      <c r="AE2407" s="60"/>
      <c r="AF2407" s="259"/>
      <c r="AG2407" s="285">
        <f>COUNTBLANK(M2409:AD2412)</f>
        <v>72</v>
      </c>
      <c r="AH2407" s="285">
        <v>72</v>
      </c>
      <c r="AI2407" s="285">
        <v>60</v>
      </c>
      <c r="AJ2407" s="374"/>
      <c r="AK2407" s="374"/>
      <c r="AL2407" s="374"/>
      <c r="AM2407" s="374"/>
      <c r="AN2407" s="374"/>
    </row>
    <row r="2408" spans="1:92" ht="15" customHeight="1" x14ac:dyDescent="0.25">
      <c r="A2408" s="60"/>
      <c r="B2408" s="60"/>
      <c r="C2408" s="814"/>
      <c r="D2408" s="814"/>
      <c r="E2408" s="814"/>
      <c r="F2408" s="814"/>
      <c r="G2408" s="814"/>
      <c r="H2408" s="814"/>
      <c r="I2408" s="814"/>
      <c r="J2408" s="814"/>
      <c r="K2408" s="814"/>
      <c r="L2408" s="814"/>
      <c r="M2408" s="819" t="s">
        <v>60</v>
      </c>
      <c r="N2408" s="820"/>
      <c r="O2408" s="820"/>
      <c r="P2408" s="820"/>
      <c r="Q2408" s="820"/>
      <c r="R2408" s="820"/>
      <c r="S2408" s="829" t="s">
        <v>61</v>
      </c>
      <c r="T2408" s="830"/>
      <c r="U2408" s="830"/>
      <c r="V2408" s="830"/>
      <c r="W2408" s="830"/>
      <c r="X2408" s="830"/>
      <c r="Y2408" s="829" t="s">
        <v>62</v>
      </c>
      <c r="Z2408" s="830"/>
      <c r="AA2408" s="830"/>
      <c r="AB2408" s="830"/>
      <c r="AC2408" s="830"/>
      <c r="AD2408" s="830"/>
      <c r="AE2408" s="60"/>
      <c r="AF2408" s="259"/>
      <c r="AG2408" s="374"/>
      <c r="AH2408" s="374"/>
      <c r="AI2408" s="374"/>
      <c r="AJ2408" s="374"/>
      <c r="AK2408" s="375" t="s">
        <v>1913</v>
      </c>
      <c r="AL2408" s="378" t="s">
        <v>1910</v>
      </c>
      <c r="AM2408" s="374" t="s">
        <v>1914</v>
      </c>
      <c r="AN2408" s="374" t="s">
        <v>1915</v>
      </c>
      <c r="AP2408" s="375" t="s">
        <v>1913</v>
      </c>
      <c r="AQ2408" s="378" t="s">
        <v>1910</v>
      </c>
      <c r="AR2408" s="374" t="s">
        <v>1914</v>
      </c>
      <c r="AS2408" s="374" t="s">
        <v>1915</v>
      </c>
    </row>
    <row r="2409" spans="1:92" ht="15" customHeight="1" x14ac:dyDescent="0.25">
      <c r="A2409" s="60"/>
      <c r="B2409" s="60"/>
      <c r="C2409" s="18" t="s">
        <v>26</v>
      </c>
      <c r="D2409" s="668" t="s">
        <v>1302</v>
      </c>
      <c r="E2409" s="668"/>
      <c r="F2409" s="668"/>
      <c r="G2409" s="668"/>
      <c r="H2409" s="668"/>
      <c r="I2409" s="668"/>
      <c r="J2409" s="668"/>
      <c r="K2409" s="668"/>
      <c r="L2409" s="668"/>
      <c r="M2409" s="577"/>
      <c r="N2409" s="577"/>
      <c r="O2409" s="577"/>
      <c r="P2409" s="577"/>
      <c r="Q2409" s="577"/>
      <c r="R2409" s="577"/>
      <c r="S2409" s="577"/>
      <c r="T2409" s="577"/>
      <c r="U2409" s="577"/>
      <c r="V2409" s="577"/>
      <c r="W2409" s="577"/>
      <c r="X2409" s="577"/>
      <c r="Y2409" s="577"/>
      <c r="Z2409" s="577"/>
      <c r="AA2409" s="577"/>
      <c r="AB2409" s="577"/>
      <c r="AC2409" s="577"/>
      <c r="AD2409" s="577"/>
      <c r="AE2409" s="60"/>
      <c r="AF2409" s="259"/>
      <c r="AG2409" s="374"/>
      <c r="AH2409" s="374"/>
      <c r="AI2409" s="374"/>
      <c r="AJ2409" s="374"/>
      <c r="AK2409" s="375">
        <f>M2409</f>
        <v>0</v>
      </c>
      <c r="AL2409" s="378">
        <f>COUNTIF(S2409:AD2409,"ns")</f>
        <v>0</v>
      </c>
      <c r="AM2409" s="374">
        <f>SUM(S2409:AD2409)</f>
        <v>0</v>
      </c>
      <c r="AN2409" s="292">
        <f>IF($AG$2407=$AH$2407,0,IF(OR(AND(AK2409=0,AL2409&gt;0),AND(AK2409="ns",AM2409&gt;0),AND(AK2409="ns",AL2409=0,AM2409=0)),1,IF(OR(AND(AK2409&gt;0,AL2409=2),AND(AK2409="ns",AL2409=2),AND(AK2409="ns",AM2409=0,AL2409&gt;0),AK2409=AM2409),0,1)))</f>
        <v>0</v>
      </c>
      <c r="AP2409" s="375">
        <f>P2400</f>
        <v>0</v>
      </c>
      <c r="AQ2409" s="378">
        <f>COUNTIF(S2409:AD2412,"ns")</f>
        <v>0</v>
      </c>
      <c r="AR2409" s="374">
        <f>SUM(S2409:AD2412)</f>
        <v>0</v>
      </c>
      <c r="AS2409" s="317">
        <f>IF($AG$2407=$AH$2407,0,IF(OR(AND(AP2409=0,AQ2409&gt;0),AND(AP2409="NS",AR2409&gt;0),AND(AP2409="NS",AR2409=0,AQ2409=0)),1,IF(OR(AND(AQ2409&gt;=2,AR2409&lt;AP2409),AND(AP2409="NS",AR2409=0,AQ2409&gt;0),AP2409=AR2409),0,1)))</f>
        <v>0</v>
      </c>
      <c r="CA2409" s="375"/>
      <c r="CB2409" s="292"/>
      <c r="CC2409" s="292"/>
      <c r="CD2409" s="292"/>
      <c r="CE2409" s="292"/>
      <c r="CF2409" s="292"/>
      <c r="CG2409" s="292"/>
      <c r="CH2409" s="292"/>
      <c r="CI2409" s="292"/>
      <c r="CJ2409" s="292"/>
      <c r="CK2409" s="292"/>
    </row>
    <row r="2410" spans="1:92" ht="15" customHeight="1" x14ac:dyDescent="0.25">
      <c r="A2410" s="60"/>
      <c r="B2410" s="60"/>
      <c r="C2410" s="20" t="s">
        <v>27</v>
      </c>
      <c r="D2410" s="668" t="s">
        <v>1303</v>
      </c>
      <c r="E2410" s="668"/>
      <c r="F2410" s="668"/>
      <c r="G2410" s="668"/>
      <c r="H2410" s="668"/>
      <c r="I2410" s="668"/>
      <c r="J2410" s="668"/>
      <c r="K2410" s="668"/>
      <c r="L2410" s="668"/>
      <c r="M2410" s="577"/>
      <c r="N2410" s="577"/>
      <c r="O2410" s="577"/>
      <c r="P2410" s="577"/>
      <c r="Q2410" s="577"/>
      <c r="R2410" s="577"/>
      <c r="S2410" s="577"/>
      <c r="T2410" s="577"/>
      <c r="U2410" s="577"/>
      <c r="V2410" s="577"/>
      <c r="W2410" s="577"/>
      <c r="X2410" s="577"/>
      <c r="Y2410" s="577"/>
      <c r="Z2410" s="577"/>
      <c r="AA2410" s="577"/>
      <c r="AB2410" s="577"/>
      <c r="AC2410" s="577"/>
      <c r="AD2410" s="577"/>
      <c r="AE2410" s="60"/>
      <c r="AF2410" s="259"/>
      <c r="AG2410" s="375"/>
      <c r="AH2410" s="399"/>
      <c r="AK2410" s="375">
        <f t="shared" ref="AK2410:AK2412" si="7256">M2410</f>
        <v>0</v>
      </c>
      <c r="AL2410" s="378">
        <f>COUNTIF(S2410:AD2410,"ns")</f>
        <v>0</v>
      </c>
      <c r="AM2410" s="374">
        <f t="shared" ref="AM2410:AM2412" si="7257">SUM(S2410:AD2410)</f>
        <v>0</v>
      </c>
      <c r="AN2410" s="292">
        <f t="shared" ref="AN2410:AN2412" si="7258">IF($AG$2407=$AH$2407,0,IF(OR(AND(AK2410=0,AL2410&gt;0),AND(AK2410="ns",AM2410&gt;0),AND(AK2410="ns",AL2410=0,AM2410=0)),1,IF(OR(AND(AK2410&gt;0,AL2410=2),AND(AK2410="ns",AL2410=2),AND(AK2410="ns",AM2410=0,AL2410&gt;0),AK2410=AM2410),0,1)))</f>
        <v>0</v>
      </c>
      <c r="AP2410" s="375">
        <f>Q2400</f>
        <v>0</v>
      </c>
      <c r="AQ2410" s="378">
        <f>COUNTIF(S2409:X2412,"ns")</f>
        <v>0</v>
      </c>
      <c r="AR2410" s="374">
        <f>SUM(S2409:X2412)</f>
        <v>0</v>
      </c>
      <c r="AS2410" s="317">
        <f>IF($AG$2407=$AH$2407,0,IF(OR(AND(AP2410=0,AQ2410&gt;0),AND(AP2410="NS",AR2410&gt;0),AND(AP2410="NS",AR2410=0,AQ2410=0)),1,IF(OR(AND(AQ2410&gt;=2,AR2410&lt;AP2410),AND(AP2410="NS",AR2410=0,AQ2410&gt;0),AP2410=AR2410),0,1)))</f>
        <v>0</v>
      </c>
      <c r="CA2410" s="381" t="s">
        <v>1963</v>
      </c>
      <c r="CB2410" s="381">
        <f>COUNTA(M2409:M2411)</f>
        <v>0</v>
      </c>
      <c r="CC2410" s="381"/>
      <c r="CD2410" s="381"/>
      <c r="CE2410" s="381"/>
      <c r="CF2410" s="381"/>
      <c r="CG2410" s="381"/>
      <c r="CH2410" s="381">
        <f>COUNTA(S2409:S2411)</f>
        <v>0</v>
      </c>
      <c r="CI2410" s="381"/>
      <c r="CJ2410" s="381"/>
      <c r="CK2410" s="381"/>
      <c r="CL2410" s="381"/>
      <c r="CM2410" s="381"/>
      <c r="CN2410" s="381">
        <f>COUNTA(Y2409:Y2411)</f>
        <v>0</v>
      </c>
    </row>
    <row r="2411" spans="1:92" ht="15" customHeight="1" x14ac:dyDescent="0.25">
      <c r="A2411" s="60"/>
      <c r="B2411" s="60"/>
      <c r="C2411" s="20" t="s">
        <v>28</v>
      </c>
      <c r="D2411" s="668" t="s">
        <v>1304</v>
      </c>
      <c r="E2411" s="668"/>
      <c r="F2411" s="668"/>
      <c r="G2411" s="668"/>
      <c r="H2411" s="668"/>
      <c r="I2411" s="668"/>
      <c r="J2411" s="668"/>
      <c r="K2411" s="668"/>
      <c r="L2411" s="668"/>
      <c r="M2411" s="577"/>
      <c r="N2411" s="577"/>
      <c r="O2411" s="577"/>
      <c r="P2411" s="577"/>
      <c r="Q2411" s="577"/>
      <c r="R2411" s="577"/>
      <c r="S2411" s="577"/>
      <c r="T2411" s="577"/>
      <c r="U2411" s="577"/>
      <c r="V2411" s="577"/>
      <c r="W2411" s="577"/>
      <c r="X2411" s="577"/>
      <c r="Y2411" s="577"/>
      <c r="Z2411" s="577"/>
      <c r="AA2411" s="577"/>
      <c r="AB2411" s="577"/>
      <c r="AC2411" s="577"/>
      <c r="AD2411" s="577"/>
      <c r="AE2411" s="60"/>
      <c r="AF2411" s="259"/>
      <c r="AG2411" s="375"/>
      <c r="AH2411" s="399"/>
      <c r="AK2411" s="375">
        <f t="shared" si="7256"/>
        <v>0</v>
      </c>
      <c r="AL2411" s="378">
        <f>COUNTIF(S2411:AD2411,"ns")</f>
        <v>0</v>
      </c>
      <c r="AM2411" s="374">
        <f t="shared" si="7257"/>
        <v>0</v>
      </c>
      <c r="AN2411" s="292">
        <f t="shared" si="7258"/>
        <v>0</v>
      </c>
      <c r="AP2411" s="375">
        <f>R2400</f>
        <v>0</v>
      </c>
      <c r="AQ2411" s="378">
        <f>COUNTIF(Y2409:AD2412,"ns")</f>
        <v>0</v>
      </c>
      <c r="AR2411" s="374">
        <f>SUM(Y2409:AD2412)</f>
        <v>0</v>
      </c>
      <c r="AS2411" s="317">
        <f>IF($AG$2407=$AH$2407,0,IF(OR(AND(AP2411=0,AQ2411&gt;0),AND(AP2411="NS",AR2411&gt;0),AND(AP2411="NS",AR2411=0,AQ2411=0)),1,IF(OR(AND(AQ2411&gt;=2,AR2411&lt;AP2411),AND(AP2411="NS",AR2411=0,AQ2411&gt;0),AP2411=AR2411),0,1)))</f>
        <v>0</v>
      </c>
      <c r="CA2411" s="381" t="s">
        <v>1964</v>
      </c>
      <c r="CB2411" s="381">
        <f>SUM(M2409:M2411)</f>
        <v>0</v>
      </c>
      <c r="CC2411" s="381"/>
      <c r="CD2411" s="381"/>
      <c r="CE2411" s="381"/>
      <c r="CF2411" s="381"/>
      <c r="CG2411" s="381"/>
      <c r="CH2411" s="381">
        <f>SUM(S2409:S2411)</f>
        <v>0</v>
      </c>
      <c r="CI2411" s="381"/>
      <c r="CJ2411" s="381"/>
      <c r="CK2411" s="381"/>
      <c r="CL2411" s="381"/>
      <c r="CM2411" s="381"/>
      <c r="CN2411" s="381">
        <f>SUM(Y2409:Y2411)</f>
        <v>0</v>
      </c>
    </row>
    <row r="2412" spans="1:92" ht="15" customHeight="1" x14ac:dyDescent="0.25">
      <c r="A2412" s="60"/>
      <c r="B2412" s="60"/>
      <c r="C2412" s="20" t="s">
        <v>29</v>
      </c>
      <c r="D2412" s="668" t="s">
        <v>602</v>
      </c>
      <c r="E2412" s="668"/>
      <c r="F2412" s="668"/>
      <c r="G2412" s="668"/>
      <c r="H2412" s="668"/>
      <c r="I2412" s="668"/>
      <c r="J2412" s="668"/>
      <c r="K2412" s="668"/>
      <c r="L2412" s="668"/>
      <c r="M2412" s="577"/>
      <c r="N2412" s="577"/>
      <c r="O2412" s="577"/>
      <c r="P2412" s="577"/>
      <c r="Q2412" s="577"/>
      <c r="R2412" s="577"/>
      <c r="S2412" s="577"/>
      <c r="T2412" s="577"/>
      <c r="U2412" s="577"/>
      <c r="V2412" s="577"/>
      <c r="W2412" s="577"/>
      <c r="X2412" s="577"/>
      <c r="Y2412" s="577"/>
      <c r="Z2412" s="577"/>
      <c r="AA2412" s="577"/>
      <c r="AB2412" s="577"/>
      <c r="AC2412" s="577"/>
      <c r="AD2412" s="577"/>
      <c r="AE2412" s="60"/>
      <c r="AF2412" s="259"/>
      <c r="AG2412" s="375"/>
      <c r="AH2412" s="399"/>
      <c r="AK2412" s="375">
        <f t="shared" si="7256"/>
        <v>0</v>
      </c>
      <c r="AL2412" s="378">
        <f>COUNTIF(S2412:AD2412,"ns")</f>
        <v>0</v>
      </c>
      <c r="AM2412" s="374">
        <f t="shared" si="7257"/>
        <v>0</v>
      </c>
      <c r="AN2412" s="292">
        <f t="shared" si="7258"/>
        <v>0</v>
      </c>
      <c r="AP2412" s="375"/>
      <c r="AQ2412" s="375"/>
      <c r="AR2412" s="375"/>
      <c r="AS2412" s="377">
        <f>SUM(AS2409:AS2411)</f>
        <v>0</v>
      </c>
      <c r="CA2412" s="381" t="s">
        <v>1965</v>
      </c>
      <c r="CB2412" s="381">
        <f>COUNTIF(M2409:M2411,"ns")</f>
        <v>0</v>
      </c>
      <c r="CC2412" s="381"/>
      <c r="CD2412" s="381"/>
      <c r="CE2412" s="381"/>
      <c r="CF2412" s="381"/>
      <c r="CG2412" s="381"/>
      <c r="CH2412" s="381">
        <f>COUNTIF(S2409:S2411,"ns")</f>
        <v>0</v>
      </c>
      <c r="CI2412" s="381"/>
      <c r="CJ2412" s="381"/>
      <c r="CK2412" s="381"/>
      <c r="CL2412" s="381"/>
      <c r="CM2412" s="381"/>
      <c r="CN2412" s="381">
        <f>COUNTIF(Y2409:Y2411,"ns")</f>
        <v>0</v>
      </c>
    </row>
    <row r="2413" spans="1:92" ht="15" customHeight="1" x14ac:dyDescent="0.25">
      <c r="A2413" s="60"/>
      <c r="B2413" s="60"/>
      <c r="L2413" s="82" t="s">
        <v>64</v>
      </c>
      <c r="M2413" s="606">
        <f>IF(AND(SUM(M2409:R2412)=0,COUNTIF(M2409:R2412,"NS")&gt;0),"NS",SUM(M2409:R2412))</f>
        <v>0</v>
      </c>
      <c r="N2413" s="606"/>
      <c r="O2413" s="606"/>
      <c r="P2413" s="606"/>
      <c r="Q2413" s="606"/>
      <c r="R2413" s="606"/>
      <c r="S2413" s="606">
        <f>IF(AND(SUM(S2409:X2412)=0,COUNTIF(S2409:X2412,"NS")&gt;0),"NS",SUM(S2409:X2412))</f>
        <v>0</v>
      </c>
      <c r="T2413" s="606"/>
      <c r="U2413" s="606"/>
      <c r="V2413" s="606"/>
      <c r="W2413" s="606"/>
      <c r="X2413" s="606"/>
      <c r="Y2413" s="606">
        <f>IF(AND(SUM(Y2409:AD2412)=0,COUNTIF(Y2409:AD2412,"NS")&gt;0),"NS",SUM(Y2409:AD2412))</f>
        <v>0</v>
      </c>
      <c r="Z2413" s="606"/>
      <c r="AA2413" s="606"/>
      <c r="AB2413" s="606"/>
      <c r="AC2413" s="606"/>
      <c r="AD2413" s="606"/>
      <c r="AE2413" s="60"/>
      <c r="AF2413" s="259"/>
      <c r="AG2413" s="375"/>
      <c r="AH2413" s="399"/>
      <c r="AN2413" s="387">
        <f>SUM(AN2409:AN2412)</f>
        <v>0</v>
      </c>
      <c r="CA2413" s="381" t="s">
        <v>1966</v>
      </c>
      <c r="CB2413" s="381">
        <f>COUNTIF(M2409:M2411,0)</f>
        <v>0</v>
      </c>
      <c r="CC2413" s="381"/>
      <c r="CD2413" s="381"/>
      <c r="CE2413" s="381"/>
      <c r="CF2413" s="381"/>
      <c r="CG2413" s="381"/>
      <c r="CH2413" s="381">
        <f>COUNTIF(S2409:S2411,0)</f>
        <v>0</v>
      </c>
      <c r="CI2413" s="381"/>
      <c r="CJ2413" s="381"/>
      <c r="CK2413" s="381"/>
      <c r="CL2413" s="381"/>
      <c r="CM2413" s="381"/>
      <c r="CN2413" s="381">
        <f>COUNTIF(Y2409:Y2411,0)</f>
        <v>0</v>
      </c>
    </row>
    <row r="2414" spans="1:92" ht="15" customHeight="1" x14ac:dyDescent="0.25">
      <c r="A2414" s="60"/>
      <c r="B2414" s="60"/>
      <c r="AE2414" s="60"/>
      <c r="AF2414" s="259"/>
      <c r="AG2414" s="375"/>
      <c r="AH2414" s="399"/>
      <c r="CA2414" s="381" t="s">
        <v>1967</v>
      </c>
      <c r="CB2414" s="381">
        <f>M2412</f>
        <v>0</v>
      </c>
      <c r="CC2414" s="381"/>
      <c r="CD2414" s="381"/>
      <c r="CE2414" s="381"/>
      <c r="CF2414" s="381"/>
      <c r="CG2414" s="381"/>
      <c r="CH2414" s="381">
        <f>S2412</f>
        <v>0</v>
      </c>
      <c r="CI2414" s="381"/>
      <c r="CJ2414" s="381"/>
      <c r="CK2414" s="381"/>
      <c r="CL2414" s="381"/>
      <c r="CM2414" s="381"/>
      <c r="CN2414" s="381">
        <f>Y2412</f>
        <v>0</v>
      </c>
    </row>
    <row r="2415" spans="1:92" ht="24" customHeight="1" x14ac:dyDescent="0.25">
      <c r="A2415" s="60"/>
      <c r="B2415" s="60"/>
      <c r="C2415" s="676" t="s">
        <v>870</v>
      </c>
      <c r="D2415" s="676"/>
      <c r="E2415" s="676"/>
      <c r="F2415" s="676"/>
      <c r="G2415" s="676"/>
      <c r="H2415" s="676"/>
      <c r="I2415" s="676"/>
      <c r="J2415" s="676"/>
      <c r="K2415" s="676"/>
      <c r="L2415" s="676"/>
      <c r="M2415" s="676"/>
      <c r="N2415" s="676"/>
      <c r="O2415" s="676"/>
      <c r="P2415" s="676"/>
      <c r="Q2415" s="676"/>
      <c r="R2415" s="676"/>
      <c r="S2415" s="676"/>
      <c r="T2415" s="676"/>
      <c r="U2415" s="676"/>
      <c r="V2415" s="676"/>
      <c r="W2415" s="676"/>
      <c r="X2415" s="676"/>
      <c r="Y2415" s="676"/>
      <c r="Z2415" s="676"/>
      <c r="AA2415" s="676"/>
      <c r="AB2415" s="676"/>
      <c r="AC2415" s="676"/>
      <c r="AD2415" s="676"/>
      <c r="AE2415" s="60"/>
      <c r="AF2415" s="259"/>
      <c r="AG2415" s="375"/>
      <c r="AH2415" s="399"/>
      <c r="CA2415" s="381" t="s">
        <v>1968</v>
      </c>
      <c r="CB2415" s="382">
        <f>IF($AG$2407=$AH$2407,0,
IF(AND(OR(CB2410=0,CB2410=1),CB2414&gt;=0),1,
IF(CB2410=2,
IF(CB2414=0,0,IF(AND(CB2414&gt;0,CB2413=0,OR(CB2411&gt;0,CB2412&gt;0)),0,1)),
IF(CB2410&gt;2,
IF(CB2414=0,0,IF(AND(CB2414&gt;0,(CB2410-CB2413)&gt;=2,OR(CB2411&gt;0,CB2412&gt;0)),0,1))))))</f>
        <v>0</v>
      </c>
      <c r="CC2415" s="382"/>
      <c r="CD2415" s="382"/>
      <c r="CE2415" s="382"/>
      <c r="CF2415" s="382"/>
      <c r="CG2415" s="382"/>
      <c r="CH2415" s="382">
        <f>IF($AG$2407=$AH$2407,0,
IF(AND(OR(CH2410=0,CH2410=1),CH2414&gt;=0),1,
IF(CH2410=2,
IF(CH2414=0,0,IF(AND(CH2414&gt;0,CH2413=0,OR(CH2411&gt;0,CH2412&gt;0)),0,1)),
IF(CH2410&gt;2,
IF(CH2414=0,0,IF(AND(CH2414&gt;0,(CH2410-CH2413)&gt;=2,OR(CH2411&gt;0,CH2412&gt;0)),0,1))))))</f>
        <v>0</v>
      </c>
      <c r="CI2415" s="382"/>
      <c r="CJ2415" s="382"/>
      <c r="CK2415" s="382"/>
      <c r="CL2415" s="382"/>
      <c r="CM2415" s="382"/>
      <c r="CN2415" s="382">
        <f>IF($AG$2407=$AH$2407,0,
IF(AND(OR(CN2410=0,CN2410=1),CN2414&gt;=0),1,
IF(CN2410=2,
IF(CN2414=0,0,IF(AND(CN2414&gt;0,CN2413=0,OR(CN2411&gt;0,CN2412&gt;0)),0,1)),
IF(CN2410&gt;2,
IF(CN2414=0,0,IF(AND(CN2414&gt;0,(CN2410-CN2413)&gt;=2,OR(CN2411&gt;0,CN2412&gt;0)),0,1))))))</f>
        <v>0</v>
      </c>
    </row>
    <row r="2416" spans="1:92" ht="60" customHeight="1" x14ac:dyDescent="0.25">
      <c r="A2416" s="60"/>
      <c r="B2416" s="60"/>
      <c r="C2416" s="663"/>
      <c r="D2416" s="663"/>
      <c r="E2416" s="663"/>
      <c r="F2416" s="663"/>
      <c r="G2416" s="663"/>
      <c r="H2416" s="663"/>
      <c r="I2416" s="663"/>
      <c r="J2416" s="663"/>
      <c r="K2416" s="663"/>
      <c r="L2416" s="663"/>
      <c r="M2416" s="663"/>
      <c r="N2416" s="663"/>
      <c r="O2416" s="663"/>
      <c r="P2416" s="663"/>
      <c r="Q2416" s="663"/>
      <c r="R2416" s="663"/>
      <c r="S2416" s="663"/>
      <c r="T2416" s="663"/>
      <c r="U2416" s="663"/>
      <c r="V2416" s="663"/>
      <c r="W2416" s="663"/>
      <c r="X2416" s="663"/>
      <c r="Y2416" s="663"/>
      <c r="Z2416" s="663"/>
      <c r="AA2416" s="663"/>
      <c r="AB2416" s="663"/>
      <c r="AC2416" s="663"/>
      <c r="AD2416" s="663"/>
      <c r="AE2416" s="60"/>
      <c r="AF2416" s="259"/>
      <c r="AG2416" s="375"/>
      <c r="AH2416" s="399"/>
    </row>
    <row r="2417" spans="1:92" ht="15" customHeight="1" x14ac:dyDescent="0.25">
      <c r="A2417" s="60"/>
      <c r="B2417" s="543" t="str">
        <f>IF(SUM(AS2412)&gt;=1,"Error: Verificar la consistencia con la pregunta anterior, Medida cautelar de internamiento preventivo.","")</f>
        <v/>
      </c>
      <c r="C2417" s="543"/>
      <c r="D2417" s="543"/>
      <c r="E2417" s="543"/>
      <c r="F2417" s="543"/>
      <c r="G2417" s="543"/>
      <c r="H2417" s="543"/>
      <c r="I2417" s="543"/>
      <c r="J2417" s="543"/>
      <c r="K2417" s="543"/>
      <c r="L2417" s="543"/>
      <c r="M2417" s="543"/>
      <c r="N2417" s="543"/>
      <c r="O2417" s="543"/>
      <c r="P2417" s="543"/>
      <c r="Q2417" s="543"/>
      <c r="R2417" s="543"/>
      <c r="S2417" s="543"/>
      <c r="T2417" s="543"/>
      <c r="U2417" s="543"/>
      <c r="V2417" s="543"/>
      <c r="W2417" s="543"/>
      <c r="X2417" s="543"/>
      <c r="Y2417" s="543"/>
      <c r="Z2417" s="543"/>
      <c r="AA2417" s="543"/>
      <c r="AB2417" s="543"/>
      <c r="AC2417" s="543"/>
      <c r="AD2417" s="543"/>
      <c r="AE2417" s="60"/>
      <c r="AF2417" s="259"/>
      <c r="AG2417" s="375"/>
      <c r="AH2417" s="399"/>
    </row>
    <row r="2418" spans="1:92" ht="15" customHeight="1" x14ac:dyDescent="0.25">
      <c r="A2418" s="60"/>
      <c r="B2418" s="543" t="str">
        <f>IF(SUM(AN2413)&gt;=1,"Error: Verificar la suma por fila","")</f>
        <v/>
      </c>
      <c r="C2418" s="543"/>
      <c r="D2418" s="543"/>
      <c r="E2418" s="543"/>
      <c r="F2418" s="543"/>
      <c r="G2418" s="543"/>
      <c r="H2418" s="543"/>
      <c r="I2418" s="543"/>
      <c r="J2418" s="543"/>
      <c r="K2418" s="543"/>
      <c r="L2418" s="543"/>
      <c r="M2418" s="543"/>
      <c r="N2418" s="543"/>
      <c r="O2418" s="543"/>
      <c r="P2418" s="543"/>
      <c r="Q2418" s="543"/>
      <c r="R2418" s="543"/>
      <c r="S2418" s="543"/>
      <c r="T2418" s="543"/>
      <c r="U2418" s="543"/>
      <c r="V2418" s="543"/>
      <c r="W2418" s="543"/>
      <c r="X2418" s="543"/>
      <c r="Y2418" s="543"/>
      <c r="Z2418" s="543"/>
      <c r="AA2418" s="543"/>
      <c r="AB2418" s="543"/>
      <c r="AC2418" s="543"/>
      <c r="AD2418" s="543"/>
      <c r="AE2418" s="60"/>
      <c r="AF2418" s="259"/>
      <c r="AG2418" s="375" t="s">
        <v>1943</v>
      </c>
      <c r="AH2418" s="399"/>
    </row>
    <row r="2419" spans="1:92" ht="28.5" customHeight="1" x14ac:dyDescent="0.25">
      <c r="A2419" s="60"/>
      <c r="B2419" s="821" t="str">
        <f>IF(SUM(CB2415:CN2415)&gt;=1,"Error: Verificar la información ya que se está haciendo mal uso del criterio No identificado.","")</f>
        <v/>
      </c>
      <c r="C2419" s="821"/>
      <c r="D2419" s="821"/>
      <c r="E2419" s="821"/>
      <c r="F2419" s="821"/>
      <c r="G2419" s="821"/>
      <c r="H2419" s="821"/>
      <c r="I2419" s="821"/>
      <c r="J2419" s="821"/>
      <c r="K2419" s="821"/>
      <c r="L2419" s="821"/>
      <c r="M2419" s="821"/>
      <c r="N2419" s="821"/>
      <c r="O2419" s="821"/>
      <c r="P2419" s="821"/>
      <c r="Q2419" s="545" t="str">
        <f>IF(OR(AG2407=AH2407,AG2407=AI2407),"","Error: Debe completar toda la información requerida.")</f>
        <v/>
      </c>
      <c r="R2419" s="545"/>
      <c r="S2419" s="545"/>
      <c r="T2419" s="545"/>
      <c r="U2419" s="545"/>
      <c r="V2419" s="545"/>
      <c r="W2419" s="545"/>
      <c r="X2419" s="545"/>
      <c r="Y2419" s="545"/>
      <c r="Z2419" s="545"/>
      <c r="AA2419" s="545"/>
      <c r="AB2419" s="545"/>
      <c r="AC2419" s="545"/>
      <c r="AD2419" s="545"/>
      <c r="AE2419" s="60"/>
      <c r="AF2419" s="259"/>
      <c r="AG2419" s="375"/>
      <c r="AH2419" s="399"/>
    </row>
    <row r="2420" spans="1:92" ht="36" customHeight="1" x14ac:dyDescent="0.25">
      <c r="A2420" s="114" t="s">
        <v>1297</v>
      </c>
      <c r="B2420" s="573" t="s">
        <v>1622</v>
      </c>
      <c r="C2420" s="573"/>
      <c r="D2420" s="573"/>
      <c r="E2420" s="573"/>
      <c r="F2420" s="573"/>
      <c r="G2420" s="573"/>
      <c r="H2420" s="573"/>
      <c r="I2420" s="573"/>
      <c r="J2420" s="573"/>
      <c r="K2420" s="573"/>
      <c r="L2420" s="573"/>
      <c r="M2420" s="573"/>
      <c r="N2420" s="573"/>
      <c r="O2420" s="573"/>
      <c r="P2420" s="573"/>
      <c r="Q2420" s="573"/>
      <c r="R2420" s="573"/>
      <c r="S2420" s="573"/>
      <c r="T2420" s="573"/>
      <c r="U2420" s="573"/>
      <c r="V2420" s="573"/>
      <c r="W2420" s="573"/>
      <c r="X2420" s="573"/>
      <c r="Y2420" s="573"/>
      <c r="Z2420" s="573"/>
      <c r="AA2420" s="573"/>
      <c r="AB2420" s="573"/>
      <c r="AC2420" s="573"/>
      <c r="AD2420" s="573"/>
      <c r="AE2420" s="60"/>
      <c r="AF2420" s="259"/>
      <c r="AG2420" s="375"/>
      <c r="AH2420" s="399"/>
    </row>
    <row r="2421" spans="1:92" ht="36" customHeight="1" x14ac:dyDescent="0.25">
      <c r="C2421" s="576" t="s">
        <v>1624</v>
      </c>
      <c r="D2421" s="576"/>
      <c r="E2421" s="576"/>
      <c r="F2421" s="576"/>
      <c r="G2421" s="576"/>
      <c r="H2421" s="576"/>
      <c r="I2421" s="576"/>
      <c r="J2421" s="576"/>
      <c r="K2421" s="576"/>
      <c r="L2421" s="576"/>
      <c r="M2421" s="576"/>
      <c r="N2421" s="576"/>
      <c r="O2421" s="576"/>
      <c r="P2421" s="576"/>
      <c r="Q2421" s="576"/>
      <c r="R2421" s="576"/>
      <c r="S2421" s="576"/>
      <c r="T2421" s="576"/>
      <c r="U2421" s="576"/>
      <c r="V2421" s="576"/>
      <c r="W2421" s="576"/>
      <c r="X2421" s="576"/>
      <c r="Y2421" s="576"/>
      <c r="Z2421" s="576"/>
      <c r="AA2421" s="576"/>
      <c r="AB2421" s="576"/>
      <c r="AC2421" s="576"/>
      <c r="AD2421" s="576"/>
      <c r="AE2421" s="60"/>
      <c r="AF2421" s="259"/>
      <c r="AG2421" s="375"/>
      <c r="AH2421" s="399"/>
    </row>
    <row r="2422" spans="1:92" ht="48" customHeight="1" x14ac:dyDescent="0.25">
      <c r="C2422" s="576" t="s">
        <v>1625</v>
      </c>
      <c r="D2422" s="576"/>
      <c r="E2422" s="576"/>
      <c r="F2422" s="576"/>
      <c r="G2422" s="576"/>
      <c r="H2422" s="576"/>
      <c r="I2422" s="576"/>
      <c r="J2422" s="576"/>
      <c r="K2422" s="576"/>
      <c r="L2422" s="576"/>
      <c r="M2422" s="576"/>
      <c r="N2422" s="576"/>
      <c r="O2422" s="576"/>
      <c r="P2422" s="576"/>
      <c r="Q2422" s="576"/>
      <c r="R2422" s="576"/>
      <c r="S2422" s="576"/>
      <c r="T2422" s="576"/>
      <c r="U2422" s="576"/>
      <c r="V2422" s="576"/>
      <c r="W2422" s="576"/>
      <c r="X2422" s="576"/>
      <c r="Y2422" s="576"/>
      <c r="Z2422" s="576"/>
      <c r="AA2422" s="576"/>
      <c r="AB2422" s="576"/>
      <c r="AC2422" s="576"/>
      <c r="AD2422" s="576"/>
      <c r="AE2422" s="60"/>
      <c r="AF2422" s="259"/>
      <c r="AG2422" s="375"/>
      <c r="AH2422" s="399"/>
    </row>
    <row r="2423" spans="1:92" ht="15" customHeight="1" x14ac:dyDescent="0.25">
      <c r="AE2423" s="60"/>
      <c r="AF2423" s="259"/>
      <c r="AG2423" s="375"/>
      <c r="AH2423" s="399"/>
    </row>
    <row r="2424" spans="1:92" ht="24" customHeight="1" x14ac:dyDescent="0.25">
      <c r="C2424" s="814" t="s">
        <v>1621</v>
      </c>
      <c r="D2424" s="814"/>
      <c r="E2424" s="814"/>
      <c r="F2424" s="814"/>
      <c r="G2424" s="814"/>
      <c r="H2424" s="814"/>
      <c r="I2424" s="814"/>
      <c r="J2424" s="814"/>
      <c r="K2424" s="814"/>
      <c r="L2424" s="814"/>
      <c r="M2424" s="801" t="s">
        <v>1623</v>
      </c>
      <c r="N2424" s="801"/>
      <c r="O2424" s="801"/>
      <c r="P2424" s="801"/>
      <c r="Q2424" s="801"/>
      <c r="R2424" s="801"/>
      <c r="S2424" s="801"/>
      <c r="T2424" s="801"/>
      <c r="U2424" s="801"/>
      <c r="V2424" s="801"/>
      <c r="W2424" s="801"/>
      <c r="X2424" s="801"/>
      <c r="Y2424" s="801"/>
      <c r="Z2424" s="801"/>
      <c r="AA2424" s="801"/>
      <c r="AB2424" s="801"/>
      <c r="AC2424" s="801"/>
      <c r="AD2424" s="801"/>
      <c r="AE2424" s="60"/>
      <c r="AF2424" s="259"/>
      <c r="AG2424" s="285" t="s">
        <v>1908</v>
      </c>
      <c r="AH2424" s="285"/>
      <c r="AI2424" s="285"/>
      <c r="AJ2424" s="374"/>
      <c r="AK2424" s="374"/>
      <c r="AL2424" s="374"/>
      <c r="AM2424" s="374"/>
      <c r="AN2424" s="374"/>
    </row>
    <row r="2425" spans="1:92" ht="24" customHeight="1" x14ac:dyDescent="0.25">
      <c r="C2425" s="814"/>
      <c r="D2425" s="814"/>
      <c r="E2425" s="814"/>
      <c r="F2425" s="814"/>
      <c r="G2425" s="814"/>
      <c r="H2425" s="814"/>
      <c r="I2425" s="814"/>
      <c r="J2425" s="814"/>
      <c r="K2425" s="814"/>
      <c r="L2425" s="814"/>
      <c r="M2425" s="559" t="s">
        <v>1295</v>
      </c>
      <c r="N2425" s="560"/>
      <c r="O2425" s="560"/>
      <c r="P2425" s="560"/>
      <c r="Q2425" s="560"/>
      <c r="R2425" s="560"/>
      <c r="S2425" s="560"/>
      <c r="T2425" s="560"/>
      <c r="U2425" s="561"/>
      <c r="V2425" s="559" t="s">
        <v>1294</v>
      </c>
      <c r="W2425" s="560"/>
      <c r="X2425" s="560"/>
      <c r="Y2425" s="560"/>
      <c r="Z2425" s="560"/>
      <c r="AA2425" s="560"/>
      <c r="AB2425" s="560"/>
      <c r="AC2425" s="560"/>
      <c r="AD2425" s="561"/>
      <c r="AE2425" s="60"/>
      <c r="AF2425" s="259"/>
      <c r="AG2425" s="285">
        <f>COUNTBLANK(M2427:AD2438)</f>
        <v>216</v>
      </c>
      <c r="AH2425" s="285">
        <v>216</v>
      </c>
      <c r="AI2425" s="285">
        <v>144</v>
      </c>
      <c r="AJ2425" s="374"/>
      <c r="AK2425" s="374"/>
      <c r="AL2425" s="374"/>
      <c r="AM2425" s="374"/>
      <c r="AN2425" s="374"/>
    </row>
    <row r="2426" spans="1:92" ht="15" customHeight="1" x14ac:dyDescent="0.25">
      <c r="C2426" s="814"/>
      <c r="D2426" s="814"/>
      <c r="E2426" s="814"/>
      <c r="F2426" s="814"/>
      <c r="G2426" s="814"/>
      <c r="H2426" s="814"/>
      <c r="I2426" s="814"/>
      <c r="J2426" s="814"/>
      <c r="K2426" s="814"/>
      <c r="L2426" s="814"/>
      <c r="M2426" s="697" t="s">
        <v>60</v>
      </c>
      <c r="N2426" s="698"/>
      <c r="O2426" s="1167"/>
      <c r="P2426" s="1168" t="s">
        <v>61</v>
      </c>
      <c r="Q2426" s="608"/>
      <c r="R2426" s="1169"/>
      <c r="S2426" s="1168" t="s">
        <v>62</v>
      </c>
      <c r="T2426" s="608"/>
      <c r="U2426" s="1169"/>
      <c r="V2426" s="697" t="s">
        <v>60</v>
      </c>
      <c r="W2426" s="698"/>
      <c r="X2426" s="1167"/>
      <c r="Y2426" s="1168" t="s">
        <v>61</v>
      </c>
      <c r="Z2426" s="608"/>
      <c r="AA2426" s="1169"/>
      <c r="AB2426" s="1168" t="s">
        <v>62</v>
      </c>
      <c r="AC2426" s="608"/>
      <c r="AD2426" s="1169"/>
      <c r="AE2426" s="60"/>
      <c r="AF2426" s="259"/>
      <c r="AG2426" s="374"/>
      <c r="AH2426" s="374"/>
      <c r="AI2426" s="374"/>
      <c r="AJ2426" s="374"/>
      <c r="AK2426" s="375" t="s">
        <v>1913</v>
      </c>
      <c r="AL2426" s="378" t="s">
        <v>1910</v>
      </c>
      <c r="AM2426" s="374" t="s">
        <v>1914</v>
      </c>
      <c r="AN2426" s="374" t="s">
        <v>1915</v>
      </c>
      <c r="AO2426" s="375" t="s">
        <v>1913</v>
      </c>
      <c r="AP2426" s="378" t="s">
        <v>1910</v>
      </c>
      <c r="AQ2426" s="374" t="s">
        <v>1914</v>
      </c>
      <c r="AR2426" s="374" t="s">
        <v>1915</v>
      </c>
      <c r="AT2426" s="375" t="s">
        <v>1913</v>
      </c>
      <c r="AU2426" s="378" t="s">
        <v>1910</v>
      </c>
      <c r="AV2426" s="374" t="s">
        <v>1914</v>
      </c>
      <c r="AW2426" s="374" t="s">
        <v>1915</v>
      </c>
      <c r="AY2426" s="375" t="s">
        <v>1913</v>
      </c>
      <c r="AZ2426" s="378" t="s">
        <v>1910</v>
      </c>
      <c r="BA2426" s="374" t="s">
        <v>1914</v>
      </c>
      <c r="BB2426" s="374" t="s">
        <v>1915</v>
      </c>
    </row>
    <row r="2427" spans="1:92" ht="15" customHeight="1" x14ac:dyDescent="0.25">
      <c r="C2427" s="132" t="s">
        <v>26</v>
      </c>
      <c r="D2427" s="948" t="s">
        <v>1308</v>
      </c>
      <c r="E2427" s="949"/>
      <c r="F2427" s="949"/>
      <c r="G2427" s="949"/>
      <c r="H2427" s="949"/>
      <c r="I2427" s="949"/>
      <c r="J2427" s="949"/>
      <c r="K2427" s="949"/>
      <c r="L2427" s="950"/>
      <c r="M2427" s="549"/>
      <c r="N2427" s="550"/>
      <c r="O2427" s="551"/>
      <c r="P2427" s="549"/>
      <c r="Q2427" s="550"/>
      <c r="R2427" s="551"/>
      <c r="S2427" s="549"/>
      <c r="T2427" s="550"/>
      <c r="U2427" s="551"/>
      <c r="V2427" s="549"/>
      <c r="W2427" s="550"/>
      <c r="X2427" s="551"/>
      <c r="Y2427" s="549"/>
      <c r="Z2427" s="550"/>
      <c r="AA2427" s="551"/>
      <c r="AB2427" s="549"/>
      <c r="AC2427" s="550"/>
      <c r="AD2427" s="551"/>
      <c r="AE2427" s="60"/>
      <c r="AF2427" s="259"/>
      <c r="AG2427" s="374"/>
      <c r="AH2427" s="374"/>
      <c r="AI2427" s="374"/>
      <c r="AJ2427" s="374"/>
      <c r="AK2427" s="375">
        <f>M2427</f>
        <v>0</v>
      </c>
      <c r="AL2427" s="378">
        <f t="shared" ref="AL2427:AL2438" si="7259">COUNTIF(P2427:U2427,"ns")</f>
        <v>0</v>
      </c>
      <c r="AM2427" s="374">
        <f>SUM(P2427:U2427)</f>
        <v>0</v>
      </c>
      <c r="AN2427" s="292">
        <f>IF($AG$2425=$AH$2425,0,IF(OR(AND(AK2427=0,AL2427&gt;0),AND(AK2427="ns",AM2427&gt;0),AND(AK2427="ns",AL2427=0,AM2427=0)),1,IF(OR(AND(AK2427&gt;0,AL2427=2),AND(AK2427="ns",AL2427=2),AND(AK2427="ns",AM2427=0,AL2427&gt;0),AK2427=AM2427),0,1)))</f>
        <v>0</v>
      </c>
      <c r="AO2427" s="375">
        <f>V2427</f>
        <v>0</v>
      </c>
      <c r="AP2427" s="378">
        <f t="shared" ref="AP2427:AP2438" si="7260">COUNTIF(Y2427:AD2427,"ns")</f>
        <v>0</v>
      </c>
      <c r="AQ2427" s="374">
        <f>SUM(Y2427:AD2427)</f>
        <v>0</v>
      </c>
      <c r="AR2427" s="292">
        <f>IF($AG$2425=$AH$2425,0,IF(OR(AND(AO2427=0,AP2427&gt;0),AND(AO2427="ns",AQ2427&gt;0),AND(AO2427="ns",AP2427=0,AQ2427=0)),1,IF(OR(AND(AO2427&gt;0,AP2427=2),AND(AO2427="ns",AP2427=2),AND(AO2427="ns",AQ2427=0,AP2427&gt;0),AO2427=AQ2427),0,1)))</f>
        <v>0</v>
      </c>
      <c r="AT2427" s="375">
        <f>IF(AND(SUM(T2392:U2399,W2392:X2399)=0,SUM(COUNTIF(T2392:U2399,"NS"),COUNTIF(W2392:X2399,"NS"))&gt;0),"NS",SUM(T2392:U2399,W2392:X2399))</f>
        <v>0</v>
      </c>
      <c r="AU2427" s="378">
        <f>COUNTIF(P2427:U2438,"ns")</f>
        <v>0</v>
      </c>
      <c r="AV2427" s="374">
        <f>SUM(P2427:U2438)</f>
        <v>0</v>
      </c>
      <c r="AW2427" s="317">
        <f>IF($AG$2425=$AH$2425,0,IF(OR(AND(AT2427=0,AU2427&gt;0),AND(AT2427="NS",AV2427&gt;0),AND(AT2427="NS",AV2427=0,AU2427=0)),1,IF(OR(AND(AU2427&gt;=2,AV2427&lt;AT2427),AND(AT2427="NS",AV2427=0,AU2427&gt;0),AT2427=AV2427),0,1)))</f>
        <v>0</v>
      </c>
      <c r="AY2427" s="375">
        <f>IF(AND(SUM(Z2392:AA2399,AC2392:AD2399)=0,SUM(COUNTIF(Z2392:AA2399,"NS"),COUNTIF(AC2392:AD2399,"NS"))&gt;0),"NS",SUM(Z2392:AA2399,AC2392:AD2399))</f>
        <v>0</v>
      </c>
      <c r="AZ2427" s="378">
        <f>COUNTIF(Y2427:AD2438,"ns")</f>
        <v>0</v>
      </c>
      <c r="BA2427" s="374">
        <f>SUM(Y2427:AD2438)</f>
        <v>0</v>
      </c>
      <c r="BB2427" s="317">
        <f>IF($AG$2425=$AH$2425,0,IF(OR(AND(AY2427=0,AZ2427&gt;0),AND(AY2427="NS",BA2427&gt;0),AND(AY2427="NS",BA2427=0,AZ2427=0)),1,IF(OR(AND(AZ2427&gt;=2,BA2427&lt;AY2427),AND(AY2427="NS",BA2427=0,AZ2427&gt;0),AY2427=BA2427),0,1)))</f>
        <v>0</v>
      </c>
      <c r="CB2427" s="292"/>
      <c r="CC2427" s="292"/>
      <c r="CD2427" s="292"/>
      <c r="CE2427" s="292"/>
      <c r="CF2427" s="292"/>
      <c r="CG2427" s="292"/>
      <c r="CH2427" s="292"/>
      <c r="CI2427" s="292"/>
      <c r="CJ2427" s="292"/>
      <c r="CK2427" s="292"/>
    </row>
    <row r="2428" spans="1:92" ht="15" customHeight="1" x14ac:dyDescent="0.25">
      <c r="C2428" s="117" t="s">
        <v>27</v>
      </c>
      <c r="D2428" s="948" t="s">
        <v>1309</v>
      </c>
      <c r="E2428" s="949"/>
      <c r="F2428" s="949"/>
      <c r="G2428" s="949"/>
      <c r="H2428" s="949"/>
      <c r="I2428" s="949"/>
      <c r="J2428" s="949"/>
      <c r="K2428" s="949"/>
      <c r="L2428" s="950"/>
      <c r="M2428" s="549"/>
      <c r="N2428" s="550"/>
      <c r="O2428" s="551"/>
      <c r="P2428" s="549"/>
      <c r="Q2428" s="550"/>
      <c r="R2428" s="551"/>
      <c r="S2428" s="549"/>
      <c r="T2428" s="550"/>
      <c r="U2428" s="551"/>
      <c r="V2428" s="549"/>
      <c r="W2428" s="550"/>
      <c r="X2428" s="551"/>
      <c r="Y2428" s="549"/>
      <c r="Z2428" s="550"/>
      <c r="AA2428" s="551"/>
      <c r="AB2428" s="549"/>
      <c r="AC2428" s="550"/>
      <c r="AD2428" s="551"/>
      <c r="AE2428" s="60"/>
      <c r="AF2428" s="259"/>
      <c r="AG2428" s="375"/>
      <c r="AH2428" s="399"/>
      <c r="AK2428" s="375">
        <f t="shared" ref="AK2428:AK2438" si="7261">M2428</f>
        <v>0</v>
      </c>
      <c r="AL2428" s="378">
        <f t="shared" si="7259"/>
        <v>0</v>
      </c>
      <c r="AM2428" s="374">
        <f t="shared" ref="AM2428:AM2438" si="7262">SUM(P2428:U2428)</f>
        <v>0</v>
      </c>
      <c r="AN2428" s="292">
        <f t="shared" ref="AN2428:AN2438" si="7263">IF($AG$2425=$AH$2425,0,IF(OR(AND(AK2428=0,AL2428&gt;0),AND(AK2428="ns",AM2428&gt;0),AND(AK2428="ns",AL2428=0,AM2428=0)),1,IF(OR(AND(AK2428&gt;0,AL2428=2),AND(AK2428="ns",AL2428=2),AND(AK2428="ns",AM2428=0,AL2428&gt;0),AK2428=AM2428),0,1)))</f>
        <v>0</v>
      </c>
      <c r="AO2428" s="375">
        <f t="shared" ref="AO2428:AO2438" si="7264">V2428</f>
        <v>0</v>
      </c>
      <c r="AP2428" s="378">
        <f t="shared" si="7260"/>
        <v>0</v>
      </c>
      <c r="AQ2428" s="374">
        <f t="shared" ref="AQ2428:AQ2438" si="7265">SUM(Y2428:AD2428)</f>
        <v>0</v>
      </c>
      <c r="AR2428" s="292">
        <f t="shared" ref="AR2428:AR2438" si="7266">IF($AG$2425=$AH$2425,0,IF(OR(AND(AO2428=0,AP2428&gt;0),AND(AO2428="ns",AQ2428&gt;0),AND(AO2428="ns",AP2428=0,AQ2428=0)),1,IF(OR(AND(AO2428&gt;0,AP2428=2),AND(AO2428="ns",AP2428=2),AND(AO2428="ns",AQ2428=0,AP2428&gt;0),AO2428=AQ2428),0,1)))</f>
        <v>0</v>
      </c>
      <c r="AT2428" s="375">
        <f>IF(AND(SUM(T2392:T2399,W2392:W2399)=0,SUM(COUNTIF(T2392:T2399,"NS"),COUNTIF(W2392:W2399,"NS"))&gt;0),"NS",SUM(T2392:T2399,W2392:W2399))</f>
        <v>0</v>
      </c>
      <c r="AU2428" s="378">
        <f>COUNTIF(P2427:R2438,"ns")</f>
        <v>0</v>
      </c>
      <c r="AV2428" s="374">
        <f>SUM(P2427:R2438)</f>
        <v>0</v>
      </c>
      <c r="AW2428" s="317">
        <f>IF($AG$2425=$AH$2425,0,IF(OR(AND(AT2428=0,AU2428&gt;0),AND(AT2428="NS",AV2428&gt;0),AND(AT2428="NS",AV2428=0,AU2428=0)),1,IF(OR(AND(AU2428&gt;=2,AV2428&lt;AT2428),AND(AT2428="NS",AV2428=0,AU2428&gt;0),AT2428=AV2428),0,1)))</f>
        <v>0</v>
      </c>
      <c r="AY2428" s="375">
        <f>IF(AND(SUM(Z2392:Z2399,AC2392:AC2399)=0,SUM(COUNTIF(Z2392:Z2399,"NS"),COUNTIF(AC2392:AC2399,"NS"))&gt;0),"NS",SUM(Z2392:Z2399,AC2392:AC2399))</f>
        <v>0</v>
      </c>
      <c r="AZ2428" s="378">
        <f>COUNTIF(Y2427:AA2438,"ns")</f>
        <v>0</v>
      </c>
      <c r="BA2428" s="374">
        <f>SUM(Y2427:AA2438)</f>
        <v>0</v>
      </c>
      <c r="BB2428" s="317">
        <f>IF($AG$2425=$AH$2425,0,IF(OR(AND(AY2428=0,AZ2428&gt;0),AND(AY2428="NS",BA2428&gt;0),AND(AY2428="NS",BA2428=0,AZ2428=0)),1,IF(OR(AND(AZ2428&gt;=2,BA2428&lt;AY2428),AND(AY2428="NS",BA2428=0,AZ2428&gt;0),AY2428=BA2428),0,1)))</f>
        <v>0</v>
      </c>
      <c r="CB2428" s="381">
        <f>COUNTA(M2427:M2437)</f>
        <v>0</v>
      </c>
      <c r="CC2428" s="381"/>
      <c r="CD2428" s="381"/>
      <c r="CE2428" s="381"/>
      <c r="CF2428" s="381"/>
      <c r="CG2428" s="381"/>
      <c r="CH2428" s="381">
        <f>COUNTA(S2427:S2437)</f>
        <v>0</v>
      </c>
      <c r="CI2428" s="381"/>
      <c r="CJ2428" s="381"/>
      <c r="CK2428" s="381"/>
      <c r="CL2428" s="381"/>
      <c r="CM2428" s="381"/>
      <c r="CN2428" s="381">
        <f>COUNTA(Y2427:Y2437)</f>
        <v>0</v>
      </c>
    </row>
    <row r="2429" spans="1:92" ht="15" customHeight="1" x14ac:dyDescent="0.25">
      <c r="C2429" s="117" t="s">
        <v>28</v>
      </c>
      <c r="D2429" s="1088" t="s">
        <v>1542</v>
      </c>
      <c r="E2429" s="1089"/>
      <c r="F2429" s="1089"/>
      <c r="G2429" s="1089"/>
      <c r="H2429" s="1089"/>
      <c r="I2429" s="1089"/>
      <c r="J2429" s="1089"/>
      <c r="K2429" s="1089"/>
      <c r="L2429" s="1090"/>
      <c r="M2429" s="549"/>
      <c r="N2429" s="550"/>
      <c r="O2429" s="551"/>
      <c r="P2429" s="549"/>
      <c r="Q2429" s="550"/>
      <c r="R2429" s="551"/>
      <c r="S2429" s="549"/>
      <c r="T2429" s="550"/>
      <c r="U2429" s="551"/>
      <c r="V2429" s="549"/>
      <c r="W2429" s="550"/>
      <c r="X2429" s="551"/>
      <c r="Y2429" s="549"/>
      <c r="Z2429" s="550"/>
      <c r="AA2429" s="551"/>
      <c r="AB2429" s="549"/>
      <c r="AC2429" s="550"/>
      <c r="AD2429" s="551"/>
      <c r="AE2429" s="60"/>
      <c r="AF2429" s="259"/>
      <c r="AG2429" s="375"/>
      <c r="AH2429" s="399"/>
      <c r="AK2429" s="375">
        <f t="shared" si="7261"/>
        <v>0</v>
      </c>
      <c r="AL2429" s="378">
        <f t="shared" si="7259"/>
        <v>0</v>
      </c>
      <c r="AM2429" s="374">
        <f t="shared" si="7262"/>
        <v>0</v>
      </c>
      <c r="AN2429" s="292">
        <f t="shared" si="7263"/>
        <v>0</v>
      </c>
      <c r="AO2429" s="375">
        <f t="shared" si="7264"/>
        <v>0</v>
      </c>
      <c r="AP2429" s="378">
        <f t="shared" si="7260"/>
        <v>0</v>
      </c>
      <c r="AQ2429" s="374">
        <f t="shared" si="7265"/>
        <v>0</v>
      </c>
      <c r="AR2429" s="292">
        <f t="shared" si="7266"/>
        <v>0</v>
      </c>
      <c r="AT2429" s="375">
        <f>IF(AND(SUM(U2392:U2399,X2392:X2399)=0,SUM(COUNTIF(U2392:U2399,"NS"),COUNTIF(X2392:X2399,"NS"))&gt;0),"NS",SUM(U2392:U2399,X2392:X2399))</f>
        <v>0</v>
      </c>
      <c r="AU2429" s="378">
        <f>COUNTIF(S2427:U2438,"ns")</f>
        <v>0</v>
      </c>
      <c r="AV2429" s="374">
        <f>SUM(S2427:U2438)</f>
        <v>0</v>
      </c>
      <c r="AW2429" s="317">
        <f>IF($AG$2425=$AH$2425,0,IF(OR(AND(AT2429=0,AU2429&gt;0),AND(AT2429="NS",AV2429&gt;0),AND(AT2429="NS",AV2429=0,AU2429=0)),1,IF(OR(AND(AU2429&gt;=2,AV2429&lt;AT2429),AND(AT2429="NS",AV2429=0,AU2429&gt;0),AT2429=AV2429),0,1)))</f>
        <v>0</v>
      </c>
      <c r="AY2429" s="375">
        <f>IF(AND(SUM(AA2392:AA2399,AD2392:AD2399)=0,SUM(COUNTIF(AA2392:AA2399,"NS"),COUNTIF(AD2392:AD2399,"NS"))&gt;0),"NS",SUM(AA2392:AA2399,AD2392:AD2399))</f>
        <v>0</v>
      </c>
      <c r="AZ2429" s="378">
        <f>COUNTIF(AB2427:AD2438,"ns")</f>
        <v>0</v>
      </c>
      <c r="BA2429" s="374">
        <f>SUM(AB2427:AD2438)</f>
        <v>0</v>
      </c>
      <c r="BB2429" s="317">
        <f>IF($AG$2425=$AH$2425,0,IF(OR(AND(AY2429=0,AZ2429&gt;0),AND(AY2429="NS",BA2429&gt;0),AND(AY2429="NS",BA2429=0,AZ2429=0)),1,IF(OR(AND(AZ2429&gt;=2,BA2429&lt;AY2429),AND(AY2429="NS",BA2429=0,AZ2429&gt;0),AY2429=BA2429),0,1)))</f>
        <v>0</v>
      </c>
      <c r="CB2429" s="381">
        <f>SUM(M2427:M2437)</f>
        <v>0</v>
      </c>
      <c r="CC2429" s="381"/>
      <c r="CD2429" s="381"/>
      <c r="CE2429" s="381"/>
      <c r="CF2429" s="381"/>
      <c r="CG2429" s="381"/>
      <c r="CH2429" s="381">
        <f>SUM(S2427:S2437)</f>
        <v>0</v>
      </c>
      <c r="CI2429" s="381"/>
      <c r="CJ2429" s="381"/>
      <c r="CK2429" s="381"/>
      <c r="CL2429" s="381"/>
      <c r="CM2429" s="381"/>
      <c r="CN2429" s="381">
        <f>SUM(Y2427:Y2437)</f>
        <v>0</v>
      </c>
    </row>
    <row r="2430" spans="1:92" ht="15" customHeight="1" x14ac:dyDescent="0.25">
      <c r="C2430" s="132" t="s">
        <v>29</v>
      </c>
      <c r="D2430" s="1088" t="s">
        <v>1543</v>
      </c>
      <c r="E2430" s="1089"/>
      <c r="F2430" s="1089"/>
      <c r="G2430" s="1089"/>
      <c r="H2430" s="1089"/>
      <c r="I2430" s="1089"/>
      <c r="J2430" s="1089"/>
      <c r="K2430" s="1089"/>
      <c r="L2430" s="1090"/>
      <c r="M2430" s="549"/>
      <c r="N2430" s="550"/>
      <c r="O2430" s="551"/>
      <c r="P2430" s="549"/>
      <c r="Q2430" s="550"/>
      <c r="R2430" s="551"/>
      <c r="S2430" s="549"/>
      <c r="T2430" s="550"/>
      <c r="U2430" s="551"/>
      <c r="V2430" s="549"/>
      <c r="W2430" s="550"/>
      <c r="X2430" s="551"/>
      <c r="Y2430" s="549"/>
      <c r="Z2430" s="550"/>
      <c r="AA2430" s="551"/>
      <c r="AB2430" s="549"/>
      <c r="AC2430" s="550"/>
      <c r="AD2430" s="551"/>
      <c r="AE2430" s="60"/>
      <c r="AF2430" s="259"/>
      <c r="AG2430" s="375"/>
      <c r="AH2430" s="399"/>
      <c r="AK2430" s="375">
        <f t="shared" si="7261"/>
        <v>0</v>
      </c>
      <c r="AL2430" s="378">
        <f t="shared" si="7259"/>
        <v>0</v>
      </c>
      <c r="AM2430" s="374">
        <f t="shared" si="7262"/>
        <v>0</v>
      </c>
      <c r="AN2430" s="292">
        <f t="shared" si="7263"/>
        <v>0</v>
      </c>
      <c r="AO2430" s="375">
        <f t="shared" si="7264"/>
        <v>0</v>
      </c>
      <c r="AP2430" s="378">
        <f t="shared" si="7260"/>
        <v>0</v>
      </c>
      <c r="AQ2430" s="374">
        <f t="shared" si="7265"/>
        <v>0</v>
      </c>
      <c r="AR2430" s="292">
        <f t="shared" si="7266"/>
        <v>0</v>
      </c>
      <c r="AT2430" s="375"/>
      <c r="AU2430" s="375"/>
      <c r="AV2430" s="375"/>
      <c r="AW2430" s="377">
        <f>SUM(AW2427:AW2429)</f>
        <v>0</v>
      </c>
      <c r="AY2430" s="375"/>
      <c r="AZ2430" s="375"/>
      <c r="BA2430" s="375"/>
      <c r="BB2430" s="377">
        <f>SUM(BB2427:BB2429)</f>
        <v>0</v>
      </c>
      <c r="CB2430" s="381">
        <f>COUNTIF(M2427:M2437,"ns")</f>
        <v>0</v>
      </c>
      <c r="CC2430" s="381"/>
      <c r="CD2430" s="381"/>
      <c r="CE2430" s="381"/>
      <c r="CF2430" s="381"/>
      <c r="CG2430" s="381"/>
      <c r="CH2430" s="381">
        <f>COUNTIF(S2427:S2437,"ns")</f>
        <v>0</v>
      </c>
      <c r="CI2430" s="381"/>
      <c r="CJ2430" s="381"/>
      <c r="CK2430" s="381"/>
      <c r="CL2430" s="381"/>
      <c r="CM2430" s="381"/>
      <c r="CN2430" s="381">
        <f>COUNTIF(Y2427:Y2437,"ns")</f>
        <v>0</v>
      </c>
    </row>
    <row r="2431" spans="1:92" ht="24" customHeight="1" x14ac:dyDescent="0.25">
      <c r="C2431" s="117" t="s">
        <v>30</v>
      </c>
      <c r="D2431" s="1088" t="s">
        <v>1544</v>
      </c>
      <c r="E2431" s="1089"/>
      <c r="F2431" s="1089"/>
      <c r="G2431" s="1089"/>
      <c r="H2431" s="1089"/>
      <c r="I2431" s="1089"/>
      <c r="J2431" s="1089"/>
      <c r="K2431" s="1089"/>
      <c r="L2431" s="1090"/>
      <c r="M2431" s="549"/>
      <c r="N2431" s="550"/>
      <c r="O2431" s="551"/>
      <c r="P2431" s="549"/>
      <c r="Q2431" s="550"/>
      <c r="R2431" s="551"/>
      <c r="S2431" s="549"/>
      <c r="T2431" s="550"/>
      <c r="U2431" s="551"/>
      <c r="V2431" s="549"/>
      <c r="W2431" s="550"/>
      <c r="X2431" s="551"/>
      <c r="Y2431" s="549"/>
      <c r="Z2431" s="550"/>
      <c r="AA2431" s="551"/>
      <c r="AB2431" s="549"/>
      <c r="AC2431" s="550"/>
      <c r="AD2431" s="551"/>
      <c r="AE2431" s="60"/>
      <c r="AF2431" s="259"/>
      <c r="AG2431" s="375"/>
      <c r="AH2431" s="399"/>
      <c r="AK2431" s="375">
        <f t="shared" si="7261"/>
        <v>0</v>
      </c>
      <c r="AL2431" s="378">
        <f t="shared" si="7259"/>
        <v>0</v>
      </c>
      <c r="AM2431" s="374">
        <f t="shared" si="7262"/>
        <v>0</v>
      </c>
      <c r="AN2431" s="292">
        <f t="shared" si="7263"/>
        <v>0</v>
      </c>
      <c r="AO2431" s="375">
        <f t="shared" si="7264"/>
        <v>0</v>
      </c>
      <c r="AP2431" s="378">
        <f t="shared" si="7260"/>
        <v>0</v>
      </c>
      <c r="AQ2431" s="374">
        <f t="shared" si="7265"/>
        <v>0</v>
      </c>
      <c r="AR2431" s="292">
        <f t="shared" si="7266"/>
        <v>0</v>
      </c>
      <c r="CB2431" s="381">
        <f>COUNTIF(M2427:M2437,0)</f>
        <v>0</v>
      </c>
      <c r="CC2431" s="381"/>
      <c r="CD2431" s="381"/>
      <c r="CE2431" s="381"/>
      <c r="CF2431" s="381"/>
      <c r="CG2431" s="381"/>
      <c r="CH2431" s="381">
        <f>COUNTIF(S2427:S2437,0)</f>
        <v>0</v>
      </c>
      <c r="CI2431" s="381"/>
      <c r="CJ2431" s="381"/>
      <c r="CK2431" s="381"/>
      <c r="CL2431" s="381"/>
      <c r="CM2431" s="381"/>
      <c r="CN2431" s="381">
        <f>COUNTIF(Y2427:Y2437,0)</f>
        <v>0</v>
      </c>
    </row>
    <row r="2432" spans="1:92" ht="15" customHeight="1" x14ac:dyDescent="0.25">
      <c r="C2432" s="117" t="s">
        <v>31</v>
      </c>
      <c r="D2432" s="1088" t="s">
        <v>1815</v>
      </c>
      <c r="E2432" s="1089"/>
      <c r="F2432" s="1089"/>
      <c r="G2432" s="1089"/>
      <c r="H2432" s="1089"/>
      <c r="I2432" s="1089"/>
      <c r="J2432" s="1089"/>
      <c r="K2432" s="1089"/>
      <c r="L2432" s="1090"/>
      <c r="M2432" s="549"/>
      <c r="N2432" s="550"/>
      <c r="O2432" s="551"/>
      <c r="P2432" s="549"/>
      <c r="Q2432" s="550"/>
      <c r="R2432" s="551"/>
      <c r="S2432" s="549"/>
      <c r="T2432" s="550"/>
      <c r="U2432" s="551"/>
      <c r="V2432" s="549"/>
      <c r="W2432" s="550"/>
      <c r="X2432" s="551"/>
      <c r="Y2432" s="549"/>
      <c r="Z2432" s="550"/>
      <c r="AA2432" s="551"/>
      <c r="AB2432" s="549"/>
      <c r="AC2432" s="550"/>
      <c r="AD2432" s="551"/>
      <c r="AE2432" s="60"/>
      <c r="AF2432" s="259"/>
      <c r="AG2432" s="375"/>
      <c r="AH2432" s="399"/>
      <c r="AK2432" s="375">
        <f t="shared" si="7261"/>
        <v>0</v>
      </c>
      <c r="AL2432" s="378">
        <f t="shared" si="7259"/>
        <v>0</v>
      </c>
      <c r="AM2432" s="374">
        <f t="shared" si="7262"/>
        <v>0</v>
      </c>
      <c r="AN2432" s="292">
        <f t="shared" si="7263"/>
        <v>0</v>
      </c>
      <c r="AO2432" s="375">
        <f t="shared" si="7264"/>
        <v>0</v>
      </c>
      <c r="AP2432" s="378">
        <f t="shared" si="7260"/>
        <v>0</v>
      </c>
      <c r="AQ2432" s="374">
        <f t="shared" si="7265"/>
        <v>0</v>
      </c>
      <c r="AR2432" s="292">
        <f t="shared" si="7266"/>
        <v>0</v>
      </c>
      <c r="CB2432" s="381">
        <f>M2438</f>
        <v>0</v>
      </c>
      <c r="CC2432" s="381"/>
      <c r="CD2432" s="381"/>
      <c r="CE2432" s="381"/>
      <c r="CF2432" s="381"/>
      <c r="CG2432" s="381"/>
      <c r="CH2432" s="381">
        <f>S2438</f>
        <v>0</v>
      </c>
      <c r="CI2432" s="381"/>
      <c r="CJ2432" s="381"/>
      <c r="CK2432" s="381"/>
      <c r="CL2432" s="381"/>
      <c r="CM2432" s="381"/>
      <c r="CN2432" s="381">
        <f>Y2438</f>
        <v>0</v>
      </c>
    </row>
    <row r="2433" spans="1:177" ht="24" customHeight="1" x14ac:dyDescent="0.25">
      <c r="C2433" s="132" t="s">
        <v>32</v>
      </c>
      <c r="D2433" s="1088" t="s">
        <v>1816</v>
      </c>
      <c r="E2433" s="1089"/>
      <c r="F2433" s="1089"/>
      <c r="G2433" s="1089"/>
      <c r="H2433" s="1089"/>
      <c r="I2433" s="1089"/>
      <c r="J2433" s="1089"/>
      <c r="K2433" s="1089"/>
      <c r="L2433" s="1090"/>
      <c r="M2433" s="549"/>
      <c r="N2433" s="550"/>
      <c r="O2433" s="551"/>
      <c r="P2433" s="549"/>
      <c r="Q2433" s="550"/>
      <c r="R2433" s="551"/>
      <c r="S2433" s="549"/>
      <c r="T2433" s="550"/>
      <c r="U2433" s="551"/>
      <c r="V2433" s="549"/>
      <c r="W2433" s="550"/>
      <c r="X2433" s="551"/>
      <c r="Y2433" s="549"/>
      <c r="Z2433" s="550"/>
      <c r="AA2433" s="551"/>
      <c r="AB2433" s="549"/>
      <c r="AC2433" s="550"/>
      <c r="AD2433" s="551"/>
      <c r="AE2433" s="60"/>
      <c r="AF2433" s="259"/>
      <c r="AG2433" s="375"/>
      <c r="AH2433" s="399"/>
      <c r="AK2433" s="375">
        <f t="shared" si="7261"/>
        <v>0</v>
      </c>
      <c r="AL2433" s="378">
        <f t="shared" si="7259"/>
        <v>0</v>
      </c>
      <c r="AM2433" s="374">
        <f t="shared" si="7262"/>
        <v>0</v>
      </c>
      <c r="AN2433" s="292">
        <f t="shared" si="7263"/>
        <v>0</v>
      </c>
      <c r="AO2433" s="375">
        <f t="shared" si="7264"/>
        <v>0</v>
      </c>
      <c r="AP2433" s="378">
        <f t="shared" si="7260"/>
        <v>0</v>
      </c>
      <c r="AQ2433" s="374">
        <f t="shared" si="7265"/>
        <v>0</v>
      </c>
      <c r="AR2433" s="292">
        <f t="shared" si="7266"/>
        <v>0</v>
      </c>
      <c r="CB2433" s="382">
        <f>IF($AG$2407=$AH$2407,0,
IF(AND(OR(CB2428=0,CB2428=1),CB2432&gt;=0),1,
IF(CB2428=2,
IF(CB2432=0,0,IF(AND(CB2432&gt;0,CB2431=0,OR(CB2429&gt;0,CB2430&gt;0)),0,1)),
IF(CB2428&gt;2,
IF(CB2432=0,0,IF(AND(CB2432&gt;0,(CB2428-CB2431)&gt;=2,OR(CB2429&gt;0,CB2430&gt;0)),0,1))))))</f>
        <v>0</v>
      </c>
      <c r="CC2433" s="382"/>
      <c r="CD2433" s="382"/>
      <c r="CE2433" s="382"/>
      <c r="CF2433" s="382"/>
      <c r="CG2433" s="382"/>
      <c r="CH2433" s="382">
        <f>IF($AG$2407=$AH$2407,0,
IF(AND(OR(CH2428=0,CH2428=1),CH2432&gt;=0),1,
IF(CH2428=2,
IF(CH2432=0,0,IF(AND(CH2432&gt;0,CH2431=0,OR(CH2429&gt;0,CH2430&gt;0)),0,1)),
IF(CH2428&gt;2,
IF(CH2432=0,0,IF(AND(CH2432&gt;0,(CH2428-CH2431)&gt;=2,OR(CH2429&gt;0,CH2430&gt;0)),0,1))))))</f>
        <v>0</v>
      </c>
      <c r="CI2433" s="382"/>
      <c r="CJ2433" s="382"/>
      <c r="CK2433" s="382"/>
      <c r="CL2433" s="382"/>
      <c r="CM2433" s="382"/>
      <c r="CN2433" s="382">
        <f>IF($AG$2407=$AH$2407,0,
IF(AND(OR(CN2428=0,CN2428=1),CN2432&gt;=0),1,
IF(CN2428=2,
IF(CN2432=0,0,IF(AND(CN2432&gt;0,CN2431=0,OR(CN2429&gt;0,CN2430&gt;0)),0,1)),
IF(CN2428&gt;2,
IF(CN2432=0,0,IF(AND(CN2432&gt;0,(CN2428-CN2431)&gt;=2,OR(CN2429&gt;0,CN2430&gt;0)),0,1))))))</f>
        <v>0</v>
      </c>
    </row>
    <row r="2434" spans="1:177" ht="15" customHeight="1" x14ac:dyDescent="0.25">
      <c r="C2434" s="117" t="s">
        <v>33</v>
      </c>
      <c r="D2434" s="1088" t="s">
        <v>1817</v>
      </c>
      <c r="E2434" s="1089"/>
      <c r="F2434" s="1089"/>
      <c r="G2434" s="1089"/>
      <c r="H2434" s="1089"/>
      <c r="I2434" s="1089"/>
      <c r="J2434" s="1089"/>
      <c r="K2434" s="1089"/>
      <c r="L2434" s="1090"/>
      <c r="M2434" s="549"/>
      <c r="N2434" s="550"/>
      <c r="O2434" s="551"/>
      <c r="P2434" s="549"/>
      <c r="Q2434" s="550"/>
      <c r="R2434" s="551"/>
      <c r="S2434" s="549"/>
      <c r="T2434" s="550"/>
      <c r="U2434" s="551"/>
      <c r="V2434" s="549"/>
      <c r="W2434" s="550"/>
      <c r="X2434" s="551"/>
      <c r="Y2434" s="549"/>
      <c r="Z2434" s="550"/>
      <c r="AA2434" s="551"/>
      <c r="AB2434" s="549"/>
      <c r="AC2434" s="550"/>
      <c r="AD2434" s="551"/>
      <c r="AE2434" s="60"/>
      <c r="AF2434" s="259"/>
      <c r="AG2434" s="375"/>
      <c r="AH2434" s="399"/>
      <c r="AK2434" s="375">
        <f t="shared" si="7261"/>
        <v>0</v>
      </c>
      <c r="AL2434" s="378">
        <f t="shared" si="7259"/>
        <v>0</v>
      </c>
      <c r="AM2434" s="374">
        <f t="shared" si="7262"/>
        <v>0</v>
      </c>
      <c r="AN2434" s="292">
        <f t="shared" si="7263"/>
        <v>0</v>
      </c>
      <c r="AO2434" s="375">
        <f t="shared" si="7264"/>
        <v>0</v>
      </c>
      <c r="AP2434" s="378">
        <f t="shared" si="7260"/>
        <v>0</v>
      </c>
      <c r="AQ2434" s="374">
        <f t="shared" si="7265"/>
        <v>0</v>
      </c>
      <c r="AR2434" s="292">
        <f t="shared" si="7266"/>
        <v>0</v>
      </c>
    </row>
    <row r="2435" spans="1:177" ht="24" customHeight="1" x14ac:dyDescent="0.25">
      <c r="C2435" s="132" t="s">
        <v>34</v>
      </c>
      <c r="D2435" s="1088" t="s">
        <v>1818</v>
      </c>
      <c r="E2435" s="1089"/>
      <c r="F2435" s="1089"/>
      <c r="G2435" s="1089"/>
      <c r="H2435" s="1089"/>
      <c r="I2435" s="1089"/>
      <c r="J2435" s="1089"/>
      <c r="K2435" s="1089"/>
      <c r="L2435" s="1090"/>
      <c r="M2435" s="549"/>
      <c r="N2435" s="550"/>
      <c r="O2435" s="551"/>
      <c r="P2435" s="549"/>
      <c r="Q2435" s="550"/>
      <c r="R2435" s="551"/>
      <c r="S2435" s="549"/>
      <c r="T2435" s="550"/>
      <c r="U2435" s="551"/>
      <c r="V2435" s="549"/>
      <c r="W2435" s="550"/>
      <c r="X2435" s="551"/>
      <c r="Y2435" s="549"/>
      <c r="Z2435" s="550"/>
      <c r="AA2435" s="551"/>
      <c r="AB2435" s="549"/>
      <c r="AC2435" s="550"/>
      <c r="AD2435" s="551"/>
      <c r="AE2435" s="60"/>
      <c r="AF2435" s="259"/>
      <c r="AG2435" s="375"/>
      <c r="AH2435" s="399"/>
      <c r="AK2435" s="375">
        <f t="shared" si="7261"/>
        <v>0</v>
      </c>
      <c r="AL2435" s="378">
        <f t="shared" si="7259"/>
        <v>0</v>
      </c>
      <c r="AM2435" s="374">
        <f t="shared" si="7262"/>
        <v>0</v>
      </c>
      <c r="AN2435" s="292">
        <f t="shared" si="7263"/>
        <v>0</v>
      </c>
      <c r="AO2435" s="375">
        <f t="shared" si="7264"/>
        <v>0</v>
      </c>
      <c r="AP2435" s="378">
        <f t="shared" si="7260"/>
        <v>0</v>
      </c>
      <c r="AQ2435" s="374">
        <f t="shared" si="7265"/>
        <v>0</v>
      </c>
      <c r="AR2435" s="292">
        <f t="shared" si="7266"/>
        <v>0</v>
      </c>
    </row>
    <row r="2436" spans="1:177" ht="15" customHeight="1" x14ac:dyDescent="0.25">
      <c r="C2436" s="117" t="s">
        <v>35</v>
      </c>
      <c r="D2436" s="1088" t="s">
        <v>1819</v>
      </c>
      <c r="E2436" s="1089"/>
      <c r="F2436" s="1089"/>
      <c r="G2436" s="1089"/>
      <c r="H2436" s="1089"/>
      <c r="I2436" s="1089"/>
      <c r="J2436" s="1089"/>
      <c r="K2436" s="1089"/>
      <c r="L2436" s="1090"/>
      <c r="M2436" s="549"/>
      <c r="N2436" s="550"/>
      <c r="O2436" s="551"/>
      <c r="P2436" s="549"/>
      <c r="Q2436" s="550"/>
      <c r="R2436" s="551"/>
      <c r="S2436" s="549"/>
      <c r="T2436" s="550"/>
      <c r="U2436" s="551"/>
      <c r="V2436" s="549"/>
      <c r="W2436" s="550"/>
      <c r="X2436" s="551"/>
      <c r="Y2436" s="549"/>
      <c r="Z2436" s="550"/>
      <c r="AA2436" s="551"/>
      <c r="AB2436" s="549"/>
      <c r="AC2436" s="550"/>
      <c r="AD2436" s="551"/>
      <c r="AE2436" s="60"/>
      <c r="AF2436" s="259"/>
      <c r="AG2436" s="375"/>
      <c r="AH2436" s="399"/>
      <c r="AK2436" s="375">
        <f t="shared" si="7261"/>
        <v>0</v>
      </c>
      <c r="AL2436" s="378">
        <f t="shared" si="7259"/>
        <v>0</v>
      </c>
      <c r="AM2436" s="374">
        <f t="shared" si="7262"/>
        <v>0</v>
      </c>
      <c r="AN2436" s="292">
        <f t="shared" si="7263"/>
        <v>0</v>
      </c>
      <c r="AO2436" s="375">
        <f t="shared" si="7264"/>
        <v>0</v>
      </c>
      <c r="AP2436" s="378">
        <f t="shared" si="7260"/>
        <v>0</v>
      </c>
      <c r="AQ2436" s="374">
        <f t="shared" si="7265"/>
        <v>0</v>
      </c>
      <c r="AR2436" s="292">
        <f t="shared" si="7266"/>
        <v>0</v>
      </c>
    </row>
    <row r="2437" spans="1:177" ht="15" customHeight="1" x14ac:dyDescent="0.25">
      <c r="C2437" s="117" t="s">
        <v>38</v>
      </c>
      <c r="D2437" s="1088" t="s">
        <v>1820</v>
      </c>
      <c r="E2437" s="1089"/>
      <c r="F2437" s="1089"/>
      <c r="G2437" s="1089"/>
      <c r="H2437" s="1089"/>
      <c r="I2437" s="1089"/>
      <c r="J2437" s="1089"/>
      <c r="K2437" s="1089"/>
      <c r="L2437" s="1090"/>
      <c r="M2437" s="549"/>
      <c r="N2437" s="550"/>
      <c r="O2437" s="551"/>
      <c r="P2437" s="549"/>
      <c r="Q2437" s="550"/>
      <c r="R2437" s="551"/>
      <c r="S2437" s="549"/>
      <c r="T2437" s="550"/>
      <c r="U2437" s="551"/>
      <c r="V2437" s="549"/>
      <c r="W2437" s="550"/>
      <c r="X2437" s="551"/>
      <c r="Y2437" s="549"/>
      <c r="Z2437" s="550"/>
      <c r="AA2437" s="551"/>
      <c r="AB2437" s="549"/>
      <c r="AC2437" s="550"/>
      <c r="AD2437" s="551"/>
      <c r="AE2437" s="60"/>
      <c r="AF2437" s="259"/>
      <c r="AG2437" s="375"/>
      <c r="AH2437" s="399"/>
      <c r="AK2437" s="375">
        <f t="shared" si="7261"/>
        <v>0</v>
      </c>
      <c r="AL2437" s="378">
        <f t="shared" si="7259"/>
        <v>0</v>
      </c>
      <c r="AM2437" s="374">
        <f t="shared" si="7262"/>
        <v>0</v>
      </c>
      <c r="AN2437" s="292">
        <f t="shared" si="7263"/>
        <v>0</v>
      </c>
      <c r="AO2437" s="375">
        <f t="shared" si="7264"/>
        <v>0</v>
      </c>
      <c r="AP2437" s="378">
        <f t="shared" si="7260"/>
        <v>0</v>
      </c>
      <c r="AQ2437" s="374">
        <f t="shared" si="7265"/>
        <v>0</v>
      </c>
      <c r="AR2437" s="292">
        <f t="shared" si="7266"/>
        <v>0</v>
      </c>
    </row>
    <row r="2438" spans="1:177" ht="15" customHeight="1" x14ac:dyDescent="0.25">
      <c r="C2438" s="132" t="s">
        <v>36</v>
      </c>
      <c r="D2438" s="1088" t="s">
        <v>602</v>
      </c>
      <c r="E2438" s="1089"/>
      <c r="F2438" s="1089"/>
      <c r="G2438" s="1089"/>
      <c r="H2438" s="1089"/>
      <c r="I2438" s="1089"/>
      <c r="J2438" s="1089"/>
      <c r="K2438" s="1089"/>
      <c r="L2438" s="1090"/>
      <c r="M2438" s="549"/>
      <c r="N2438" s="550"/>
      <c r="O2438" s="551"/>
      <c r="P2438" s="549"/>
      <c r="Q2438" s="550"/>
      <c r="R2438" s="551"/>
      <c r="S2438" s="549"/>
      <c r="T2438" s="550"/>
      <c r="U2438" s="551"/>
      <c r="V2438" s="549"/>
      <c r="W2438" s="550"/>
      <c r="X2438" s="551"/>
      <c r="Y2438" s="549"/>
      <c r="Z2438" s="550"/>
      <c r="AA2438" s="551"/>
      <c r="AB2438" s="549"/>
      <c r="AC2438" s="550"/>
      <c r="AD2438" s="551"/>
      <c r="AE2438" s="60"/>
      <c r="AF2438" s="259"/>
      <c r="AG2438" s="375"/>
      <c r="AH2438" s="399"/>
      <c r="AK2438" s="375">
        <f t="shared" si="7261"/>
        <v>0</v>
      </c>
      <c r="AL2438" s="378">
        <f t="shared" si="7259"/>
        <v>0</v>
      </c>
      <c r="AM2438" s="374">
        <f t="shared" si="7262"/>
        <v>0</v>
      </c>
      <c r="AN2438" s="292">
        <f t="shared" si="7263"/>
        <v>0</v>
      </c>
      <c r="AO2438" s="375">
        <f t="shared" si="7264"/>
        <v>0</v>
      </c>
      <c r="AP2438" s="378">
        <f t="shared" si="7260"/>
        <v>0</v>
      </c>
      <c r="AQ2438" s="374">
        <f t="shared" si="7265"/>
        <v>0</v>
      </c>
      <c r="AR2438" s="292">
        <f t="shared" si="7266"/>
        <v>0</v>
      </c>
    </row>
    <row r="2439" spans="1:177" ht="15" customHeight="1" x14ac:dyDescent="0.25">
      <c r="L2439" s="82" t="s">
        <v>64</v>
      </c>
      <c r="M2439" s="552">
        <f>IF(AND(SUM(M2427:O2438)=0,COUNTIF(M2427:O2438,"NS")&gt;0),"NS",SUM(M2427:O2438))</f>
        <v>0</v>
      </c>
      <c r="N2439" s="553"/>
      <c r="O2439" s="554"/>
      <c r="P2439" s="552">
        <f>IF(AND(SUM(P2427:R2438)=0,COUNTIF(P2427:R2438,"NS")&gt;0),"NS",SUM(P2427:R2438))</f>
        <v>0</v>
      </c>
      <c r="Q2439" s="553"/>
      <c r="R2439" s="554"/>
      <c r="S2439" s="552">
        <f>IF(AND(SUM(S2427:U2438)=0,COUNTIF(S2427:U2438,"NS")&gt;0),"NS",SUM(S2427:U2438))</f>
        <v>0</v>
      </c>
      <c r="T2439" s="553"/>
      <c r="U2439" s="554"/>
      <c r="V2439" s="552">
        <f>IF(AND(SUM(V2427:X2438)=0,COUNTIF(V2427:X2438,"NS")&gt;0),"NS",SUM(V2427:X2438))</f>
        <v>0</v>
      </c>
      <c r="W2439" s="553"/>
      <c r="X2439" s="554"/>
      <c r="Y2439" s="552">
        <f>IF(AND(SUM(Y2427:AA2438)=0,COUNTIF(Y2427:AA2438,"NS")&gt;0),"NS",SUM(Y2427:AA2438))</f>
        <v>0</v>
      </c>
      <c r="Z2439" s="553"/>
      <c r="AA2439" s="554"/>
      <c r="AB2439" s="552">
        <f>IF(AND(SUM(AB2427:AD2438)=0,COUNTIF(AB2427:AD2438,"NS")&gt;0),"NS",SUM(AB2427:AD2438))</f>
        <v>0</v>
      </c>
      <c r="AC2439" s="553"/>
      <c r="AD2439" s="554"/>
      <c r="AE2439" s="60"/>
      <c r="AF2439" s="259"/>
      <c r="AG2439" s="375"/>
      <c r="AH2439" s="399"/>
      <c r="AN2439" s="387">
        <f>SUM(AN2427:AN2438)</f>
        <v>0</v>
      </c>
      <c r="AR2439" s="387">
        <f>SUM(AR2427:AR2438)</f>
        <v>0</v>
      </c>
    </row>
    <row r="2440" spans="1:177" ht="15" customHeight="1" x14ac:dyDescent="0.25">
      <c r="AE2440" s="60"/>
      <c r="AF2440" s="259"/>
      <c r="AG2440" s="375"/>
      <c r="AH2440" s="399"/>
    </row>
    <row r="2441" spans="1:177" ht="24" customHeight="1" x14ac:dyDescent="0.25">
      <c r="C2441" s="676" t="s">
        <v>870</v>
      </c>
      <c r="D2441" s="676"/>
      <c r="E2441" s="676"/>
      <c r="F2441" s="676"/>
      <c r="G2441" s="676"/>
      <c r="H2441" s="676"/>
      <c r="I2441" s="676"/>
      <c r="J2441" s="676"/>
      <c r="K2441" s="676"/>
      <c r="L2441" s="676"/>
      <c r="M2441" s="676"/>
      <c r="N2441" s="676"/>
      <c r="O2441" s="676"/>
      <c r="P2441" s="676"/>
      <c r="Q2441" s="676"/>
      <c r="R2441" s="676"/>
      <c r="S2441" s="676"/>
      <c r="T2441" s="676"/>
      <c r="U2441" s="676"/>
      <c r="V2441" s="676"/>
      <c r="W2441" s="676"/>
      <c r="X2441" s="676"/>
      <c r="Y2441" s="676"/>
      <c r="Z2441" s="676"/>
      <c r="AA2441" s="676"/>
      <c r="AB2441" s="676"/>
      <c r="AC2441" s="676"/>
      <c r="AD2441" s="676"/>
      <c r="AE2441" s="60"/>
      <c r="AF2441" s="259"/>
      <c r="AG2441" s="375"/>
      <c r="AH2441" s="378"/>
      <c r="AI2441" s="264"/>
      <c r="AJ2441" s="264"/>
      <c r="AK2441" s="264"/>
      <c r="AL2441" s="264"/>
      <c r="AM2441" s="264"/>
      <c r="AN2441" s="264"/>
      <c r="AO2441" s="264"/>
      <c r="AP2441" s="264"/>
      <c r="AQ2441" s="264"/>
      <c r="AR2441" s="264"/>
      <c r="AS2441" s="264"/>
      <c r="AT2441" s="264"/>
      <c r="AU2441" s="264"/>
      <c r="AV2441" s="264"/>
      <c r="AW2441" s="264"/>
      <c r="AX2441" s="264"/>
      <c r="AY2441" s="264"/>
      <c r="AZ2441" s="264"/>
      <c r="BA2441" s="264"/>
      <c r="BB2441" s="264"/>
      <c r="BC2441" s="264"/>
      <c r="BD2441" s="264"/>
      <c r="BE2441" s="264"/>
      <c r="BF2441" s="264"/>
      <c r="BG2441" s="264"/>
      <c r="BH2441" s="264"/>
      <c r="BI2441" s="264"/>
      <c r="BJ2441" s="264"/>
      <c r="BK2441" s="264"/>
      <c r="BL2441" s="264"/>
      <c r="BM2441" s="264"/>
      <c r="BN2441" s="264"/>
      <c r="BO2441" s="264"/>
      <c r="BP2441" s="264"/>
    </row>
    <row r="2442" spans="1:177" ht="60" customHeight="1" x14ac:dyDescent="0.25">
      <c r="C2442" s="663"/>
      <c r="D2442" s="663"/>
      <c r="E2442" s="663"/>
      <c r="F2442" s="663"/>
      <c r="G2442" s="663"/>
      <c r="H2442" s="663"/>
      <c r="I2442" s="663"/>
      <c r="J2442" s="663"/>
      <c r="K2442" s="663"/>
      <c r="L2442" s="663"/>
      <c r="M2442" s="663"/>
      <c r="N2442" s="663"/>
      <c r="O2442" s="663"/>
      <c r="P2442" s="663"/>
      <c r="Q2442" s="663"/>
      <c r="R2442" s="663"/>
      <c r="S2442" s="663"/>
      <c r="T2442" s="663"/>
      <c r="U2442" s="663"/>
      <c r="V2442" s="663"/>
      <c r="W2442" s="663"/>
      <c r="X2442" s="663"/>
      <c r="Y2442" s="663"/>
      <c r="Z2442" s="663"/>
      <c r="AA2442" s="663"/>
      <c r="AB2442" s="663"/>
      <c r="AC2442" s="663"/>
      <c r="AD2442" s="663"/>
      <c r="AE2442" s="60"/>
      <c r="AF2442" s="259"/>
      <c r="AG2442" s="375"/>
      <c r="AH2442" s="399"/>
    </row>
    <row r="2443" spans="1:177" ht="30" customHeight="1" x14ac:dyDescent="0.25">
      <c r="B2443" s="582" t="str">
        <f>IF(SUM(AW2430)&gt;=1,"Error: Verificar la consistencia con la pregunta 68, internamiento.","")</f>
        <v/>
      </c>
      <c r="C2443" s="582"/>
      <c r="D2443" s="582"/>
      <c r="E2443" s="582"/>
      <c r="F2443" s="582"/>
      <c r="G2443" s="582"/>
      <c r="H2443" s="582"/>
      <c r="I2443" s="582"/>
      <c r="J2443" s="582"/>
      <c r="K2443" s="582"/>
      <c r="L2443" s="582"/>
      <c r="M2443" s="582"/>
      <c r="N2443" s="582"/>
      <c r="O2443" s="582"/>
      <c r="P2443" s="582"/>
      <c r="Q2443" s="583" t="str">
        <f>IF(SUM(BB2430)&gt;=1,"Error: Verificar la consistencia con la pregunta 68 
semi-internamiento.","")</f>
        <v/>
      </c>
      <c r="R2443" s="583"/>
      <c r="S2443" s="583"/>
      <c r="T2443" s="583"/>
      <c r="U2443" s="583"/>
      <c r="V2443" s="583"/>
      <c r="W2443" s="583"/>
      <c r="X2443" s="583"/>
      <c r="Y2443" s="583"/>
      <c r="Z2443" s="583"/>
      <c r="AA2443" s="583"/>
      <c r="AB2443" s="583"/>
      <c r="AC2443" s="583"/>
      <c r="AD2443" s="583"/>
      <c r="AE2443" s="60"/>
      <c r="AF2443" s="259"/>
      <c r="AG2443" s="375"/>
      <c r="AH2443" s="399"/>
    </row>
    <row r="2444" spans="1:177" ht="15" customHeight="1" x14ac:dyDescent="0.25">
      <c r="B2444" s="543" t="str">
        <f>IF(SUM(AN2439:AR2439)&gt;=1,"Error: Verificar la suma por fila","")</f>
        <v/>
      </c>
      <c r="C2444" s="543"/>
      <c r="D2444" s="543"/>
      <c r="E2444" s="543"/>
      <c r="F2444" s="543"/>
      <c r="G2444" s="543"/>
      <c r="H2444" s="543"/>
      <c r="I2444" s="543"/>
      <c r="J2444" s="543"/>
      <c r="K2444" s="543"/>
      <c r="L2444" s="543"/>
      <c r="M2444" s="543"/>
      <c r="N2444" s="543"/>
      <c r="O2444" s="543"/>
      <c r="P2444" s="543"/>
      <c r="Q2444" s="543"/>
      <c r="R2444" s="543"/>
      <c r="S2444" s="543"/>
      <c r="T2444" s="543"/>
      <c r="U2444" s="543"/>
      <c r="V2444" s="543"/>
      <c r="W2444" s="543"/>
      <c r="X2444" s="543"/>
      <c r="Y2444" s="543"/>
      <c r="Z2444" s="543"/>
      <c r="AA2444" s="543"/>
      <c r="AB2444" s="543"/>
      <c r="AC2444" s="543"/>
      <c r="AD2444" s="543"/>
      <c r="AE2444" s="60"/>
      <c r="AF2444" s="259"/>
      <c r="AG2444" s="375"/>
      <c r="AH2444" s="399"/>
    </row>
    <row r="2445" spans="1:177" ht="27.75" customHeight="1" x14ac:dyDescent="0.25">
      <c r="B2445" s="821" t="str">
        <f>IF(SUM(CB2433:CN2433)&gt;=1,"Error: Verificar la información ya que se está haciendo mal uso del criterio No identificado.","")</f>
        <v/>
      </c>
      <c r="C2445" s="821"/>
      <c r="D2445" s="821"/>
      <c r="E2445" s="821"/>
      <c r="F2445" s="821"/>
      <c r="G2445" s="821"/>
      <c r="H2445" s="821"/>
      <c r="I2445" s="821"/>
      <c r="J2445" s="821"/>
      <c r="K2445" s="821"/>
      <c r="L2445" s="821"/>
      <c r="M2445" s="821"/>
      <c r="N2445" s="821"/>
      <c r="O2445" s="821"/>
      <c r="P2445" s="821"/>
      <c r="Q2445" s="545" t="str">
        <f>IF(OR(AG2425=AH2425,AG2425=AI2425),"","Error: Debe completar toda la información requerida.")</f>
        <v/>
      </c>
      <c r="R2445" s="545"/>
      <c r="S2445" s="545"/>
      <c r="T2445" s="545"/>
      <c r="U2445" s="545"/>
      <c r="V2445" s="545"/>
      <c r="W2445" s="545"/>
      <c r="X2445" s="545"/>
      <c r="Y2445" s="545"/>
      <c r="Z2445" s="545"/>
      <c r="AA2445" s="545"/>
      <c r="AB2445" s="545"/>
      <c r="AC2445" s="545"/>
      <c r="AD2445" s="545"/>
      <c r="AE2445" s="60"/>
      <c r="AF2445" s="259"/>
      <c r="AG2445" s="375"/>
      <c r="AH2445" s="399"/>
    </row>
    <row r="2446" spans="1:177" ht="24" customHeight="1" x14ac:dyDescent="0.25">
      <c r="A2446" s="114" t="s">
        <v>1307</v>
      </c>
      <c r="B2446" s="573" t="s">
        <v>1545</v>
      </c>
      <c r="C2446" s="573"/>
      <c r="D2446" s="573"/>
      <c r="E2446" s="573"/>
      <c r="F2446" s="573"/>
      <c r="G2446" s="573"/>
      <c r="H2446" s="573"/>
      <c r="I2446" s="573"/>
      <c r="J2446" s="573"/>
      <c r="K2446" s="573"/>
      <c r="L2446" s="573"/>
      <c r="M2446" s="573"/>
      <c r="N2446" s="573"/>
      <c r="O2446" s="573"/>
      <c r="P2446" s="573"/>
      <c r="Q2446" s="573"/>
      <c r="R2446" s="573"/>
      <c r="S2446" s="573"/>
      <c r="T2446" s="573"/>
      <c r="U2446" s="573"/>
      <c r="V2446" s="573"/>
      <c r="W2446" s="573"/>
      <c r="X2446" s="573"/>
      <c r="Y2446" s="573"/>
      <c r="Z2446" s="573"/>
      <c r="AA2446" s="573"/>
      <c r="AB2446" s="573"/>
      <c r="AC2446" s="573"/>
      <c r="AD2446" s="573"/>
      <c r="AE2446" s="60"/>
      <c r="AF2446" s="259"/>
      <c r="AG2446" s="375"/>
      <c r="AH2446" s="399"/>
    </row>
    <row r="2447" spans="1:177" ht="24" customHeight="1" x14ac:dyDescent="0.25">
      <c r="C2447" s="576" t="s">
        <v>1776</v>
      </c>
      <c r="D2447" s="576"/>
      <c r="E2447" s="576"/>
      <c r="F2447" s="576"/>
      <c r="G2447" s="576"/>
      <c r="H2447" s="576"/>
      <c r="I2447" s="576"/>
      <c r="J2447" s="576"/>
      <c r="K2447" s="576"/>
      <c r="L2447" s="576"/>
      <c r="M2447" s="576"/>
      <c r="N2447" s="576"/>
      <c r="O2447" s="576"/>
      <c r="P2447" s="576"/>
      <c r="Q2447" s="576"/>
      <c r="R2447" s="576"/>
      <c r="S2447" s="576"/>
      <c r="T2447" s="576"/>
      <c r="U2447" s="576"/>
      <c r="V2447" s="576"/>
      <c r="W2447" s="576"/>
      <c r="X2447" s="576"/>
      <c r="Y2447" s="576"/>
      <c r="Z2447" s="576"/>
      <c r="AA2447" s="576"/>
      <c r="AB2447" s="576"/>
      <c r="AC2447" s="576"/>
      <c r="AD2447" s="576"/>
      <c r="AE2447" s="60"/>
      <c r="AF2447" s="259"/>
      <c r="AG2447" s="375"/>
      <c r="AH2447" s="399"/>
      <c r="CB2447" s="264"/>
    </row>
    <row r="2448" spans="1:177" s="264" customFormat="1" ht="24" customHeight="1" x14ac:dyDescent="0.25">
      <c r="A2448" s="196"/>
      <c r="B2448" s="3"/>
      <c r="C2448" s="1170" t="s">
        <v>1821</v>
      </c>
      <c r="D2448" s="1171"/>
      <c r="E2448" s="1171"/>
      <c r="F2448" s="1171"/>
      <c r="G2448" s="1171"/>
      <c r="H2448" s="1171"/>
      <c r="I2448" s="1171"/>
      <c r="J2448" s="1171"/>
      <c r="K2448" s="1171"/>
      <c r="L2448" s="1171"/>
      <c r="M2448" s="1171"/>
      <c r="N2448" s="1171"/>
      <c r="O2448" s="1171"/>
      <c r="P2448" s="1171"/>
      <c r="Q2448" s="1171"/>
      <c r="R2448" s="1171"/>
      <c r="S2448" s="1171"/>
      <c r="T2448" s="1171"/>
      <c r="U2448" s="1171"/>
      <c r="V2448" s="1171"/>
      <c r="W2448" s="1171"/>
      <c r="X2448" s="1171"/>
      <c r="Y2448" s="1171"/>
      <c r="Z2448" s="1171"/>
      <c r="AA2448" s="1171"/>
      <c r="AB2448" s="1171"/>
      <c r="AC2448" s="1171"/>
      <c r="AD2448" s="1171"/>
      <c r="AE2448" s="3"/>
      <c r="AF2448" s="258"/>
      <c r="AG2448" s="375"/>
      <c r="AH2448" s="399"/>
      <c r="AI2448" s="400"/>
      <c r="AJ2448" s="400"/>
      <c r="AK2448" s="400"/>
      <c r="AL2448" s="400"/>
      <c r="AM2448" s="400"/>
      <c r="AN2448" s="400"/>
      <c r="AO2448" s="400"/>
      <c r="AP2448" s="400"/>
      <c r="AQ2448" s="400"/>
      <c r="AR2448" s="400"/>
      <c r="AS2448" s="400"/>
      <c r="AT2448" s="400"/>
      <c r="AU2448" s="400"/>
      <c r="AV2448" s="400"/>
      <c r="AW2448" s="400"/>
      <c r="AX2448" s="400"/>
      <c r="AY2448" s="400"/>
      <c r="AZ2448" s="400"/>
      <c r="BA2448" s="400"/>
      <c r="BB2448" s="400"/>
      <c r="BC2448" s="400"/>
      <c r="BD2448" s="400"/>
      <c r="BE2448" s="400"/>
      <c r="BF2448" s="400"/>
      <c r="BG2448" s="400"/>
      <c r="BH2448" s="400"/>
      <c r="BI2448" s="400"/>
      <c r="BJ2448" s="400"/>
      <c r="BK2448" s="400"/>
      <c r="BL2448" s="400"/>
      <c r="BM2448" s="400"/>
      <c r="BN2448" s="400"/>
      <c r="BO2448" s="400"/>
      <c r="BP2448" s="400"/>
      <c r="CB2448" s="400"/>
      <c r="EM2448" s="375"/>
      <c r="EN2448" s="375"/>
      <c r="EO2448" s="375"/>
      <c r="EP2448" s="375"/>
      <c r="EQ2448" s="375"/>
      <c r="ER2448" s="375"/>
      <c r="ES2448" s="375"/>
      <c r="FF2448" s="375"/>
      <c r="FG2448" s="375"/>
      <c r="FH2448" s="375"/>
      <c r="FI2448" s="375"/>
      <c r="FJ2448" s="375"/>
      <c r="FK2448" s="375"/>
      <c r="FL2448" s="375"/>
      <c r="FM2448" s="375"/>
      <c r="FN2448" s="375"/>
      <c r="FO2448" s="375"/>
      <c r="FP2448" s="375"/>
      <c r="FQ2448" s="375"/>
      <c r="FR2448" s="375"/>
      <c r="FS2448" s="375"/>
      <c r="FT2448" s="375"/>
      <c r="FU2448" s="375"/>
    </row>
    <row r="2449" spans="1:55" ht="15" customHeight="1" x14ac:dyDescent="0.25">
      <c r="AE2449" s="60"/>
      <c r="AF2449" s="259"/>
      <c r="AG2449" s="285" t="s">
        <v>1908</v>
      </c>
      <c r="AH2449" s="285"/>
      <c r="AI2449" s="285"/>
      <c r="AJ2449" s="374"/>
      <c r="AK2449" s="374"/>
      <c r="AL2449" s="374"/>
      <c r="AM2449" s="374"/>
      <c r="AN2449" s="374"/>
    </row>
    <row r="2450" spans="1:55" ht="24" customHeight="1" x14ac:dyDescent="0.25">
      <c r="A2450" s="60"/>
      <c r="B2450" s="60"/>
      <c r="C2450" s="883" t="s">
        <v>1246</v>
      </c>
      <c r="D2450" s="536"/>
      <c r="E2450" s="536"/>
      <c r="F2450" s="536"/>
      <c r="G2450" s="883" t="s">
        <v>98</v>
      </c>
      <c r="H2450" s="536"/>
      <c r="I2450" s="536"/>
      <c r="J2450" s="536"/>
      <c r="K2450" s="536"/>
      <c r="L2450" s="1032"/>
      <c r="M2450" s="801" t="s">
        <v>1288</v>
      </c>
      <c r="N2450" s="801"/>
      <c r="O2450" s="801"/>
      <c r="P2450" s="801"/>
      <c r="Q2450" s="801"/>
      <c r="R2450" s="801"/>
      <c r="S2450" s="801"/>
      <c r="T2450" s="801"/>
      <c r="U2450" s="801"/>
      <c r="V2450" s="801"/>
      <c r="W2450" s="801"/>
      <c r="X2450" s="801"/>
      <c r="Y2450" s="801"/>
      <c r="Z2450" s="801"/>
      <c r="AA2450" s="801"/>
      <c r="AB2450" s="801"/>
      <c r="AC2450" s="801"/>
      <c r="AD2450" s="801"/>
      <c r="AE2450" s="60"/>
      <c r="AF2450" s="259"/>
      <c r="AG2450" s="285">
        <f>COUNTBLANK(M2452:AD2458)</f>
        <v>126</v>
      </c>
      <c r="AH2450" s="285">
        <v>126</v>
      </c>
      <c r="AI2450" s="285">
        <v>105</v>
      </c>
      <c r="AJ2450" s="374"/>
      <c r="AK2450" s="374"/>
      <c r="AL2450" s="374"/>
      <c r="AM2450" s="374"/>
      <c r="AN2450" s="374"/>
      <c r="AP2450" s="400" t="s">
        <v>1944</v>
      </c>
      <c r="AU2450" s="375"/>
      <c r="AV2450" s="375"/>
      <c r="AW2450" s="375"/>
      <c r="AX2450" s="375"/>
      <c r="AY2450" s="375"/>
      <c r="AZ2450" s="375"/>
      <c r="BA2450" s="375"/>
      <c r="BB2450" s="375"/>
      <c r="BC2450" s="375"/>
    </row>
    <row r="2451" spans="1:55" ht="15" customHeight="1" x14ac:dyDescent="0.25">
      <c r="A2451" s="60"/>
      <c r="B2451" s="60"/>
      <c r="C2451" s="884"/>
      <c r="D2451" s="885"/>
      <c r="E2451" s="885"/>
      <c r="F2451" s="885"/>
      <c r="G2451" s="1034"/>
      <c r="H2451" s="1077"/>
      <c r="I2451" s="1077"/>
      <c r="J2451" s="1077"/>
      <c r="K2451" s="1077"/>
      <c r="L2451" s="1035"/>
      <c r="M2451" s="819" t="s">
        <v>60</v>
      </c>
      <c r="N2451" s="820"/>
      <c r="O2451" s="820"/>
      <c r="P2451" s="820"/>
      <c r="Q2451" s="820"/>
      <c r="R2451" s="820"/>
      <c r="S2451" s="829" t="s">
        <v>61</v>
      </c>
      <c r="T2451" s="830"/>
      <c r="U2451" s="830"/>
      <c r="V2451" s="830"/>
      <c r="W2451" s="830"/>
      <c r="X2451" s="830"/>
      <c r="Y2451" s="829" t="s">
        <v>62</v>
      </c>
      <c r="Z2451" s="830"/>
      <c r="AA2451" s="830"/>
      <c r="AB2451" s="830"/>
      <c r="AC2451" s="830"/>
      <c r="AD2451" s="830"/>
      <c r="AE2451" s="60"/>
      <c r="AF2451" s="259"/>
      <c r="AG2451" s="374"/>
      <c r="AH2451" s="374"/>
      <c r="AI2451" s="374"/>
      <c r="AJ2451" s="374"/>
      <c r="AK2451" s="375" t="s">
        <v>1913</v>
      </c>
      <c r="AL2451" s="378" t="s">
        <v>1910</v>
      </c>
      <c r="AM2451" s="374" t="s">
        <v>1914</v>
      </c>
      <c r="AN2451" s="374" t="s">
        <v>1915</v>
      </c>
      <c r="AQ2451" s="375" t="s">
        <v>1913</v>
      </c>
      <c r="AR2451" s="378" t="s">
        <v>1910</v>
      </c>
      <c r="AS2451" s="374" t="s">
        <v>1914</v>
      </c>
      <c r="AT2451" s="374" t="s">
        <v>1915</v>
      </c>
      <c r="AU2451" s="375"/>
      <c r="AV2451" s="375"/>
      <c r="AW2451" s="375"/>
      <c r="AX2451" s="375"/>
      <c r="AY2451" s="375"/>
      <c r="AZ2451" s="375"/>
      <c r="BA2451" s="375"/>
      <c r="BB2451" s="375"/>
      <c r="BC2451" s="375"/>
    </row>
    <row r="2452" spans="1:55" ht="15" customHeight="1" x14ac:dyDescent="0.25">
      <c r="A2452" s="60"/>
      <c r="B2452" s="60"/>
      <c r="C2452" s="881" t="s">
        <v>1247</v>
      </c>
      <c r="D2452" s="881"/>
      <c r="E2452" s="881"/>
      <c r="F2452" s="881"/>
      <c r="G2452" s="170" t="s">
        <v>26</v>
      </c>
      <c r="H2452" s="882" t="s">
        <v>1239</v>
      </c>
      <c r="I2452" s="882"/>
      <c r="J2452" s="882"/>
      <c r="K2452" s="882"/>
      <c r="L2452" s="882"/>
      <c r="M2452" s="577"/>
      <c r="N2452" s="577"/>
      <c r="O2452" s="577"/>
      <c r="P2452" s="577"/>
      <c r="Q2452" s="577"/>
      <c r="R2452" s="577"/>
      <c r="S2452" s="577"/>
      <c r="T2452" s="577"/>
      <c r="U2452" s="577"/>
      <c r="V2452" s="577"/>
      <c r="W2452" s="577"/>
      <c r="X2452" s="577"/>
      <c r="Y2452" s="577"/>
      <c r="Z2452" s="577"/>
      <c r="AA2452" s="577"/>
      <c r="AB2452" s="577"/>
      <c r="AC2452" s="577"/>
      <c r="AD2452" s="577"/>
      <c r="AE2452" s="60"/>
      <c r="AF2452" s="259"/>
      <c r="AG2452" s="374"/>
      <c r="AH2452" s="374"/>
      <c r="AI2452" s="374"/>
      <c r="AJ2452" s="374"/>
      <c r="AK2452" s="375">
        <f>M2452</f>
        <v>0</v>
      </c>
      <c r="AL2452" s="378">
        <f>COUNTIF(S2452:AD2452,"ns")</f>
        <v>0</v>
      </c>
      <c r="AM2452" s="374">
        <f>SUM(S2452:AD2452)</f>
        <v>0</v>
      </c>
      <c r="AN2452" s="292">
        <f>IF($AG$2450=$AH$2450,0,IF(OR(AND(AK2452=0,AL2452&gt;0),AND(AK2452="ns",AM2452&gt;0),AND(AK2452="ns",AL2452=0,AM2452=0)),1,IF(OR(AND(AK2452&gt;0,AL2452=2),AND(AK2452="ns",AL2452=2),AND(AK2452="ns",AM2452=0,AL2452&gt;0),AK2452=AM2452),0,1)))</f>
        <v>0</v>
      </c>
      <c r="AP2452" s="400" t="s">
        <v>1927</v>
      </c>
      <c r="AQ2452" s="375">
        <f>$M$2360</f>
        <v>0</v>
      </c>
      <c r="AR2452" s="378">
        <f>COUNTIF(S2452:AD2458,"ns")</f>
        <v>0</v>
      </c>
      <c r="AS2452" s="374">
        <f>SUM(S2452:AD2458)</f>
        <v>0</v>
      </c>
      <c r="AT2452" s="317">
        <f>IF($AG$2450=$AH$2450,0,IF(OR(AND(AQ2452=0,AR2452&gt;0),AND(AQ2452="NS",AS2452&gt;0),AND(AQ2452="NS",AS2452=0,AR2452=0)),1,IF(OR(AND(AR2452&gt;=2,AS2452&lt;AQ2452),AND(AQ2452="NS",AS2452=0,AR2452&gt;0),AQ2452=AS2452),0,1)))</f>
        <v>0</v>
      </c>
    </row>
    <row r="2453" spans="1:55" ht="15" customHeight="1" x14ac:dyDescent="0.25">
      <c r="A2453" s="60"/>
      <c r="B2453" s="60"/>
      <c r="C2453" s="881"/>
      <c r="D2453" s="881"/>
      <c r="E2453" s="881"/>
      <c r="F2453" s="881"/>
      <c r="G2453" s="171" t="s">
        <v>27</v>
      </c>
      <c r="H2453" s="882" t="s">
        <v>1240</v>
      </c>
      <c r="I2453" s="882"/>
      <c r="J2453" s="882"/>
      <c r="K2453" s="882"/>
      <c r="L2453" s="882"/>
      <c r="M2453" s="577"/>
      <c r="N2453" s="577"/>
      <c r="O2453" s="577"/>
      <c r="P2453" s="577"/>
      <c r="Q2453" s="577"/>
      <c r="R2453" s="577"/>
      <c r="S2453" s="577"/>
      <c r="T2453" s="577"/>
      <c r="U2453" s="577"/>
      <c r="V2453" s="577"/>
      <c r="W2453" s="577"/>
      <c r="X2453" s="577"/>
      <c r="Y2453" s="577"/>
      <c r="Z2453" s="577"/>
      <c r="AA2453" s="577"/>
      <c r="AB2453" s="577"/>
      <c r="AC2453" s="577"/>
      <c r="AD2453" s="577"/>
      <c r="AE2453" s="60"/>
      <c r="AF2453" s="259"/>
      <c r="AG2453" s="375"/>
      <c r="AH2453" s="399"/>
      <c r="AK2453" s="375">
        <f t="shared" ref="AK2453:AK2458" si="7267">M2453</f>
        <v>0</v>
      </c>
      <c r="AL2453" s="378">
        <f t="shared" ref="AL2453:AL2458" si="7268">COUNTIF(S2453:AD2453,"ns")</f>
        <v>0</v>
      </c>
      <c r="AM2453" s="374">
        <f t="shared" ref="AM2453:AM2458" si="7269">SUM(S2453:AD2453)</f>
        <v>0</v>
      </c>
      <c r="AN2453" s="292">
        <f t="shared" ref="AN2453:AN2458" si="7270">IF($AG$2450=$AH$2450,0,IF(OR(AND(AK2453=0,AL2453&gt;0),AND(AK2453="ns",AM2453&gt;0),AND(AK2453="ns",AL2453=0,AM2453=0)),1,IF(OR(AND(AK2453&gt;0,AL2453=2),AND(AK2453="ns",AL2453=2),AND(AK2453="ns",AM2453=0,AL2453&gt;0),AK2453=AM2453),0,1)))</f>
        <v>0</v>
      </c>
      <c r="AP2453" s="400" t="s">
        <v>1938</v>
      </c>
      <c r="AQ2453" s="375">
        <f>$S$2360</f>
        <v>0</v>
      </c>
      <c r="AR2453" s="378">
        <f>COUNTIF(S2452:X2458,"ns")</f>
        <v>0</v>
      </c>
      <c r="AS2453" s="374">
        <f>SUM(S2452:X2458)</f>
        <v>0</v>
      </c>
      <c r="AT2453" s="317">
        <f>IF($AG$2450=$AH$2450,0,IF(OR(AND(AQ2453=0,AR2453&gt;0),AND(AQ2453="NS",AS2453&gt;0),AND(AQ2453="NS",AS2453=0,AR2453=0)),1,IF(OR(AND(AR2453&gt;=2,AS2453&lt;AQ2453),AND(AQ2453="NS",AS2453=0,AR2453&gt;0),AQ2453=AS2453),0,1)))</f>
        <v>0</v>
      </c>
      <c r="AU2453" s="375"/>
      <c r="AV2453" s="375"/>
      <c r="AW2453" s="375"/>
      <c r="AX2453" s="375"/>
      <c r="AY2453" s="375"/>
      <c r="AZ2453" s="375"/>
      <c r="BA2453" s="375"/>
      <c r="BB2453" s="375"/>
    </row>
    <row r="2454" spans="1:55" ht="15" customHeight="1" x14ac:dyDescent="0.25">
      <c r="A2454" s="60"/>
      <c r="B2454" s="60"/>
      <c r="C2454" s="881" t="s">
        <v>1248</v>
      </c>
      <c r="D2454" s="881"/>
      <c r="E2454" s="881"/>
      <c r="F2454" s="881"/>
      <c r="G2454" s="171" t="s">
        <v>28</v>
      </c>
      <c r="H2454" s="882" t="s">
        <v>1241</v>
      </c>
      <c r="I2454" s="882"/>
      <c r="J2454" s="882"/>
      <c r="K2454" s="882"/>
      <c r="L2454" s="882"/>
      <c r="M2454" s="577"/>
      <c r="N2454" s="577"/>
      <c r="O2454" s="577"/>
      <c r="P2454" s="577"/>
      <c r="Q2454" s="577"/>
      <c r="R2454" s="577"/>
      <c r="S2454" s="577"/>
      <c r="T2454" s="577"/>
      <c r="U2454" s="577"/>
      <c r="V2454" s="577"/>
      <c r="W2454" s="577"/>
      <c r="X2454" s="577"/>
      <c r="Y2454" s="577"/>
      <c r="Z2454" s="577"/>
      <c r="AA2454" s="577"/>
      <c r="AB2454" s="577"/>
      <c r="AC2454" s="577"/>
      <c r="AD2454" s="577"/>
      <c r="AE2454" s="60"/>
      <c r="AF2454" s="259"/>
      <c r="AG2454" s="375"/>
      <c r="AH2454" s="399"/>
      <c r="AK2454" s="375">
        <f t="shared" si="7267"/>
        <v>0</v>
      </c>
      <c r="AL2454" s="378">
        <f t="shared" si="7268"/>
        <v>0</v>
      </c>
      <c r="AM2454" s="374">
        <f t="shared" si="7269"/>
        <v>0</v>
      </c>
      <c r="AN2454" s="292">
        <f t="shared" si="7270"/>
        <v>0</v>
      </c>
      <c r="AP2454" s="400" t="s">
        <v>1939</v>
      </c>
      <c r="AQ2454" s="375">
        <f>$Y$2360</f>
        <v>0</v>
      </c>
      <c r="AR2454" s="378">
        <f>COUNTIF(Y2452:AD2458,"ns")</f>
        <v>0</v>
      </c>
      <c r="AS2454" s="374">
        <f>SUM(Y2452:AD2458)</f>
        <v>0</v>
      </c>
      <c r="AT2454" s="317">
        <f>IF($AG$2450=$AH$2450,0,IF(OR(AND(AQ2454=0,AR2454&gt;0),AND(AQ2454="NS",AS2454&gt;0),AND(AQ2454="NS",AS2454=0,AR2454=0)),1,IF(OR(AND(AR2454&gt;=2,AS2454&lt;AQ2454),AND(AQ2454="NS",AS2454=0,AR2454&gt;0),AQ2454=AS2454),0,1)))</f>
        <v>0</v>
      </c>
      <c r="AU2454" s="375"/>
      <c r="AV2454" s="375"/>
      <c r="AW2454" s="375"/>
      <c r="AX2454" s="375"/>
      <c r="AY2454" s="375"/>
      <c r="AZ2454" s="375"/>
      <c r="BA2454" s="375"/>
      <c r="BB2454" s="375"/>
    </row>
    <row r="2455" spans="1:55" ht="15" customHeight="1" x14ac:dyDescent="0.25">
      <c r="A2455" s="60"/>
      <c r="B2455" s="60"/>
      <c r="C2455" s="881"/>
      <c r="D2455" s="881"/>
      <c r="E2455" s="881"/>
      <c r="F2455" s="881"/>
      <c r="G2455" s="171" t="s">
        <v>29</v>
      </c>
      <c r="H2455" s="882" t="s">
        <v>1242</v>
      </c>
      <c r="I2455" s="882"/>
      <c r="J2455" s="882"/>
      <c r="K2455" s="882"/>
      <c r="L2455" s="882"/>
      <c r="M2455" s="577"/>
      <c r="N2455" s="577"/>
      <c r="O2455" s="577"/>
      <c r="P2455" s="577"/>
      <c r="Q2455" s="577"/>
      <c r="R2455" s="577"/>
      <c r="S2455" s="577"/>
      <c r="T2455" s="577"/>
      <c r="U2455" s="577"/>
      <c r="V2455" s="577"/>
      <c r="W2455" s="577"/>
      <c r="X2455" s="577"/>
      <c r="Y2455" s="577"/>
      <c r="Z2455" s="577"/>
      <c r="AA2455" s="577"/>
      <c r="AB2455" s="577"/>
      <c r="AC2455" s="577"/>
      <c r="AD2455" s="577"/>
      <c r="AE2455" s="60"/>
      <c r="AF2455" s="259"/>
      <c r="AG2455" s="375"/>
      <c r="AH2455" s="399"/>
      <c r="AK2455" s="375">
        <f t="shared" si="7267"/>
        <v>0</v>
      </c>
      <c r="AL2455" s="378">
        <f t="shared" si="7268"/>
        <v>0</v>
      </c>
      <c r="AM2455" s="374">
        <f t="shared" si="7269"/>
        <v>0</v>
      </c>
      <c r="AN2455" s="292">
        <f t="shared" si="7270"/>
        <v>0</v>
      </c>
      <c r="AQ2455" s="375"/>
      <c r="AR2455" s="375"/>
      <c r="AS2455" s="375"/>
      <c r="AT2455" s="377">
        <f>SUM(AT2452:AT2454)</f>
        <v>0</v>
      </c>
      <c r="AU2455" s="375"/>
      <c r="AV2455" s="375"/>
      <c r="AW2455" s="375"/>
      <c r="AX2455" s="375"/>
      <c r="AY2455" s="375"/>
      <c r="AZ2455" s="375"/>
      <c r="BA2455" s="375"/>
      <c r="BB2455" s="375"/>
    </row>
    <row r="2456" spans="1:55" ht="15" customHeight="1" x14ac:dyDescent="0.25">
      <c r="A2456" s="60"/>
      <c r="B2456" s="60"/>
      <c r="C2456" s="881" t="s">
        <v>1249</v>
      </c>
      <c r="D2456" s="881"/>
      <c r="E2456" s="881"/>
      <c r="F2456" s="881"/>
      <c r="G2456" s="171" t="s">
        <v>30</v>
      </c>
      <c r="H2456" s="882" t="s">
        <v>1243</v>
      </c>
      <c r="I2456" s="882"/>
      <c r="J2456" s="882"/>
      <c r="K2456" s="882"/>
      <c r="L2456" s="882"/>
      <c r="M2456" s="577"/>
      <c r="N2456" s="577"/>
      <c r="O2456" s="577"/>
      <c r="P2456" s="577"/>
      <c r="Q2456" s="577"/>
      <c r="R2456" s="577"/>
      <c r="S2456" s="577"/>
      <c r="T2456" s="577"/>
      <c r="U2456" s="577"/>
      <c r="V2456" s="577"/>
      <c r="W2456" s="577"/>
      <c r="X2456" s="577"/>
      <c r="Y2456" s="577"/>
      <c r="Z2456" s="577"/>
      <c r="AA2456" s="577"/>
      <c r="AB2456" s="577"/>
      <c r="AC2456" s="577"/>
      <c r="AD2456" s="577"/>
      <c r="AE2456" s="60"/>
      <c r="AF2456" s="259"/>
      <c r="AG2456" s="375"/>
      <c r="AH2456" s="399"/>
      <c r="AK2456" s="375">
        <f t="shared" si="7267"/>
        <v>0</v>
      </c>
      <c r="AL2456" s="378">
        <f t="shared" si="7268"/>
        <v>0</v>
      </c>
      <c r="AM2456" s="374">
        <f t="shared" si="7269"/>
        <v>0</v>
      </c>
      <c r="AN2456" s="292">
        <f t="shared" si="7270"/>
        <v>0</v>
      </c>
      <c r="AQ2456" s="375"/>
      <c r="AR2456" s="375"/>
      <c r="AS2456" s="375"/>
      <c r="AT2456" s="375"/>
      <c r="AU2456" s="375"/>
      <c r="AV2456" s="375"/>
      <c r="AW2456" s="375"/>
      <c r="AX2456" s="375"/>
      <c r="AY2456" s="375"/>
      <c r="AZ2456" s="375"/>
      <c r="BA2456" s="375"/>
      <c r="BB2456" s="375"/>
    </row>
    <row r="2457" spans="1:55" ht="15" customHeight="1" x14ac:dyDescent="0.25">
      <c r="A2457" s="60"/>
      <c r="B2457" s="60"/>
      <c r="C2457" s="881"/>
      <c r="D2457" s="881"/>
      <c r="E2457" s="881"/>
      <c r="F2457" s="881"/>
      <c r="G2457" s="171" t="s">
        <v>31</v>
      </c>
      <c r="H2457" s="882" t="s">
        <v>1244</v>
      </c>
      <c r="I2457" s="882"/>
      <c r="J2457" s="882"/>
      <c r="K2457" s="882"/>
      <c r="L2457" s="882"/>
      <c r="M2457" s="577"/>
      <c r="N2457" s="577"/>
      <c r="O2457" s="577"/>
      <c r="P2457" s="577"/>
      <c r="Q2457" s="577"/>
      <c r="R2457" s="577"/>
      <c r="S2457" s="577"/>
      <c r="T2457" s="577"/>
      <c r="U2457" s="577"/>
      <c r="V2457" s="577"/>
      <c r="W2457" s="577"/>
      <c r="X2457" s="577"/>
      <c r="Y2457" s="577"/>
      <c r="Z2457" s="577"/>
      <c r="AA2457" s="577"/>
      <c r="AB2457" s="577"/>
      <c r="AC2457" s="577"/>
      <c r="AD2457" s="577"/>
      <c r="AE2457" s="60"/>
      <c r="AF2457" s="259"/>
      <c r="AG2457" s="375"/>
      <c r="AH2457" s="399"/>
      <c r="AK2457" s="375">
        <f t="shared" si="7267"/>
        <v>0</v>
      </c>
      <c r="AL2457" s="378">
        <f t="shared" si="7268"/>
        <v>0</v>
      </c>
      <c r="AM2457" s="374">
        <f t="shared" si="7269"/>
        <v>0</v>
      </c>
      <c r="AN2457" s="292">
        <f t="shared" si="7270"/>
        <v>0</v>
      </c>
      <c r="AQ2457" s="375"/>
      <c r="AR2457" s="375"/>
      <c r="AS2457" s="375"/>
      <c r="AT2457" s="375"/>
      <c r="AU2457" s="375"/>
      <c r="AV2457" s="375"/>
      <c r="AW2457" s="375"/>
      <c r="AX2457" s="375"/>
      <c r="AY2457" s="375"/>
      <c r="AZ2457" s="375"/>
      <c r="BA2457" s="375"/>
      <c r="BB2457" s="375"/>
    </row>
    <row r="2458" spans="1:55" ht="15" customHeight="1" x14ac:dyDescent="0.25">
      <c r="A2458" s="60"/>
      <c r="B2458" s="60"/>
      <c r="G2458" s="20" t="s">
        <v>32</v>
      </c>
      <c r="H2458" s="882" t="s">
        <v>1245</v>
      </c>
      <c r="I2458" s="882"/>
      <c r="J2458" s="882"/>
      <c r="K2458" s="882"/>
      <c r="L2458" s="882"/>
      <c r="M2458" s="577"/>
      <c r="N2458" s="577"/>
      <c r="O2458" s="577"/>
      <c r="P2458" s="577"/>
      <c r="Q2458" s="577"/>
      <c r="R2458" s="577"/>
      <c r="S2458" s="577"/>
      <c r="T2458" s="577"/>
      <c r="U2458" s="577"/>
      <c r="V2458" s="577"/>
      <c r="W2458" s="577"/>
      <c r="X2458" s="577"/>
      <c r="Y2458" s="577"/>
      <c r="Z2458" s="577"/>
      <c r="AA2458" s="577"/>
      <c r="AB2458" s="577"/>
      <c r="AC2458" s="577"/>
      <c r="AD2458" s="577"/>
      <c r="AE2458" s="60"/>
      <c r="AF2458" s="259"/>
      <c r="AG2458" s="375"/>
      <c r="AH2458" s="399"/>
      <c r="AK2458" s="375">
        <f t="shared" si="7267"/>
        <v>0</v>
      </c>
      <c r="AL2458" s="378">
        <f t="shared" si="7268"/>
        <v>0</v>
      </c>
      <c r="AM2458" s="374">
        <f t="shared" si="7269"/>
        <v>0</v>
      </c>
      <c r="AN2458" s="292">
        <f t="shared" si="7270"/>
        <v>0</v>
      </c>
      <c r="AQ2458" s="375"/>
      <c r="AR2458" s="375"/>
      <c r="AS2458" s="375"/>
      <c r="AT2458" s="375"/>
      <c r="AU2458" s="375"/>
      <c r="AV2458" s="375"/>
      <c r="AW2458" s="375"/>
      <c r="AX2458" s="375"/>
      <c r="AY2458" s="375"/>
      <c r="AZ2458" s="375"/>
      <c r="BA2458" s="375"/>
      <c r="BB2458" s="375"/>
    </row>
    <row r="2459" spans="1:55" ht="15" customHeight="1" x14ac:dyDescent="0.25">
      <c r="A2459" s="60"/>
      <c r="B2459" s="60"/>
      <c r="L2459" s="82" t="s">
        <v>64</v>
      </c>
      <c r="M2459" s="606">
        <f>IF(AND(SUM(M2452:R2458)=0,COUNTIF(M2452:R2458,"NS")&gt;0),"NS",SUM(M2452:R2458))</f>
        <v>0</v>
      </c>
      <c r="N2459" s="606"/>
      <c r="O2459" s="606"/>
      <c r="P2459" s="606"/>
      <c r="Q2459" s="606"/>
      <c r="R2459" s="606"/>
      <c r="S2459" s="606">
        <f>IF(AND(SUM(S2452:X2458)=0,COUNTIF(S2452:X2458,"NS")&gt;0),"NS",SUM(S2452:X2458))</f>
        <v>0</v>
      </c>
      <c r="T2459" s="606"/>
      <c r="U2459" s="606"/>
      <c r="V2459" s="606"/>
      <c r="W2459" s="606"/>
      <c r="X2459" s="606"/>
      <c r="Y2459" s="606">
        <f>IF(AND(SUM(Y2452:AD2458)=0,COUNTIF(Y2452:AD2458,"NS")&gt;0),"NS",SUM(Y2452:AD2458))</f>
        <v>0</v>
      </c>
      <c r="Z2459" s="606"/>
      <c r="AA2459" s="606"/>
      <c r="AB2459" s="606"/>
      <c r="AC2459" s="606"/>
      <c r="AD2459" s="606"/>
      <c r="AE2459" s="60"/>
      <c r="AF2459" s="259"/>
      <c r="AG2459" s="375"/>
      <c r="AH2459" s="399"/>
      <c r="AN2459" s="387">
        <f>SUM(AN2452:AN2458)</f>
        <v>0</v>
      </c>
      <c r="AQ2459" s="375"/>
      <c r="AR2459" s="375"/>
      <c r="AS2459" s="375"/>
      <c r="AT2459" s="375"/>
      <c r="AU2459" s="375"/>
      <c r="AV2459" s="375"/>
      <c r="AW2459" s="375"/>
      <c r="AX2459" s="375"/>
      <c r="AY2459" s="375"/>
      <c r="AZ2459" s="375"/>
      <c r="BA2459" s="375"/>
      <c r="BB2459" s="375"/>
    </row>
    <row r="2460" spans="1:55" ht="15" customHeight="1" x14ac:dyDescent="0.25">
      <c r="A2460" s="60"/>
      <c r="B2460" s="543" t="str">
        <f>IF(SUM(AT2455)&gt;=1,"Error: Verificar la consistencia con la pregunta 66.","")</f>
        <v/>
      </c>
      <c r="C2460" s="543"/>
      <c r="D2460" s="543"/>
      <c r="E2460" s="543"/>
      <c r="F2460" s="543"/>
      <c r="G2460" s="543"/>
      <c r="H2460" s="543"/>
      <c r="I2460" s="543"/>
      <c r="J2460" s="543"/>
      <c r="K2460" s="543"/>
      <c r="L2460" s="543"/>
      <c r="M2460" s="543"/>
      <c r="N2460" s="543"/>
      <c r="O2460" s="543"/>
      <c r="P2460" s="543"/>
      <c r="Q2460" s="543"/>
      <c r="R2460" s="543"/>
      <c r="S2460" s="543"/>
      <c r="T2460" s="543"/>
      <c r="U2460" s="543"/>
      <c r="V2460" s="543"/>
      <c r="W2460" s="543"/>
      <c r="X2460" s="543"/>
      <c r="Y2460" s="543"/>
      <c r="Z2460" s="543"/>
      <c r="AA2460" s="543"/>
      <c r="AB2460" s="543"/>
      <c r="AC2460" s="543"/>
      <c r="AD2460" s="543"/>
      <c r="AE2460" s="60"/>
      <c r="AF2460" s="259"/>
      <c r="AG2460" s="375"/>
      <c r="AH2460" s="399"/>
      <c r="AQ2460" s="375"/>
      <c r="AR2460" s="375"/>
      <c r="AS2460" s="375"/>
      <c r="AT2460" s="375"/>
      <c r="AU2460" s="375"/>
      <c r="AV2460" s="375"/>
      <c r="AW2460" s="375"/>
      <c r="AX2460" s="375"/>
      <c r="AY2460" s="375"/>
      <c r="AZ2460" s="375"/>
      <c r="BA2460" s="375"/>
      <c r="BB2460" s="375"/>
    </row>
    <row r="2461" spans="1:55" ht="15" customHeight="1" x14ac:dyDescent="0.25">
      <c r="A2461" s="60"/>
      <c r="B2461" s="543" t="str">
        <f>IF(SUM(AN2459)&gt;=1,"Error: Verificar la suma por fila","")</f>
        <v/>
      </c>
      <c r="C2461" s="543"/>
      <c r="D2461" s="543"/>
      <c r="E2461" s="543"/>
      <c r="F2461" s="543"/>
      <c r="G2461" s="543"/>
      <c r="H2461" s="543"/>
      <c r="I2461" s="543"/>
      <c r="J2461" s="543"/>
      <c r="K2461" s="543"/>
      <c r="L2461" s="543"/>
      <c r="M2461" s="543"/>
      <c r="N2461" s="543"/>
      <c r="O2461" s="543"/>
      <c r="P2461" s="543"/>
      <c r="Q2461" s="543"/>
      <c r="R2461" s="543"/>
      <c r="S2461" s="543"/>
      <c r="T2461" s="543"/>
      <c r="U2461" s="543"/>
      <c r="V2461" s="543"/>
      <c r="W2461" s="543"/>
      <c r="X2461" s="543"/>
      <c r="Y2461" s="543"/>
      <c r="Z2461" s="543"/>
      <c r="AA2461" s="543"/>
      <c r="AB2461" s="543"/>
      <c r="AC2461" s="543"/>
      <c r="AD2461" s="543"/>
      <c r="AE2461" s="60"/>
      <c r="AF2461" s="259"/>
      <c r="AG2461" s="375"/>
      <c r="AH2461" s="399"/>
    </row>
    <row r="2462" spans="1:55" ht="15" customHeight="1" x14ac:dyDescent="0.25">
      <c r="A2462" s="60"/>
      <c r="B2462" s="545" t="str">
        <f>IF(OR(AG2450=AH2450,AG2450=AI2450),"","Error: Debe completar toda la información requerida.")</f>
        <v/>
      </c>
      <c r="C2462" s="545"/>
      <c r="D2462" s="545"/>
      <c r="E2462" s="545"/>
      <c r="F2462" s="545"/>
      <c r="G2462" s="545"/>
      <c r="H2462" s="545"/>
      <c r="I2462" s="545"/>
      <c r="J2462" s="545"/>
      <c r="K2462" s="545"/>
      <c r="L2462" s="545"/>
      <c r="M2462" s="545"/>
      <c r="N2462" s="545"/>
      <c r="O2462" s="545"/>
      <c r="P2462" s="545"/>
      <c r="Q2462" s="545"/>
      <c r="R2462" s="545"/>
      <c r="S2462" s="545"/>
      <c r="T2462" s="545"/>
      <c r="U2462" s="545"/>
      <c r="V2462" s="545"/>
      <c r="W2462" s="545"/>
      <c r="X2462" s="545"/>
      <c r="Y2462" s="545"/>
      <c r="Z2462" s="545"/>
      <c r="AA2462" s="545"/>
      <c r="AB2462" s="545"/>
      <c r="AC2462" s="545"/>
      <c r="AD2462" s="545"/>
      <c r="AE2462" s="60"/>
      <c r="AF2462" s="259"/>
      <c r="AG2462" s="375"/>
      <c r="AH2462" s="399"/>
    </row>
    <row r="2463" spans="1:55" ht="24" customHeight="1" x14ac:dyDescent="0.25">
      <c r="A2463" s="114" t="s">
        <v>1310</v>
      </c>
      <c r="B2463" s="573" t="s">
        <v>1546</v>
      </c>
      <c r="C2463" s="573"/>
      <c r="D2463" s="573"/>
      <c r="E2463" s="573"/>
      <c r="F2463" s="573"/>
      <c r="G2463" s="573"/>
      <c r="H2463" s="573"/>
      <c r="I2463" s="573"/>
      <c r="J2463" s="573"/>
      <c r="K2463" s="573"/>
      <c r="L2463" s="573"/>
      <c r="M2463" s="573"/>
      <c r="N2463" s="573"/>
      <c r="O2463" s="573"/>
      <c r="P2463" s="573"/>
      <c r="Q2463" s="573"/>
      <c r="R2463" s="573"/>
      <c r="S2463" s="573"/>
      <c r="T2463" s="573"/>
      <c r="U2463" s="573"/>
      <c r="V2463" s="573"/>
      <c r="W2463" s="573"/>
      <c r="X2463" s="573"/>
      <c r="Y2463" s="573"/>
      <c r="Z2463" s="573"/>
      <c r="AA2463" s="573"/>
      <c r="AB2463" s="573"/>
      <c r="AC2463" s="573"/>
      <c r="AD2463" s="573"/>
      <c r="AE2463" s="60"/>
      <c r="AF2463" s="259"/>
      <c r="AG2463" s="375"/>
      <c r="AH2463" s="399"/>
    </row>
    <row r="2464" spans="1:55" ht="24" customHeight="1" x14ac:dyDescent="0.25">
      <c r="C2464" s="576" t="s">
        <v>1867</v>
      </c>
      <c r="D2464" s="576"/>
      <c r="E2464" s="576"/>
      <c r="F2464" s="576"/>
      <c r="G2464" s="576"/>
      <c r="H2464" s="576"/>
      <c r="I2464" s="576"/>
      <c r="J2464" s="576"/>
      <c r="K2464" s="576"/>
      <c r="L2464" s="576"/>
      <c r="M2464" s="576"/>
      <c r="N2464" s="576"/>
      <c r="O2464" s="576"/>
      <c r="P2464" s="576"/>
      <c r="Q2464" s="576"/>
      <c r="R2464" s="576"/>
      <c r="S2464" s="576"/>
      <c r="T2464" s="576"/>
      <c r="U2464" s="576"/>
      <c r="V2464" s="576"/>
      <c r="W2464" s="576"/>
      <c r="X2464" s="576"/>
      <c r="Y2464" s="576"/>
      <c r="Z2464" s="576"/>
      <c r="AA2464" s="576"/>
      <c r="AB2464" s="576"/>
      <c r="AC2464" s="576"/>
      <c r="AD2464" s="576"/>
      <c r="AE2464" s="60"/>
      <c r="AF2464" s="259"/>
      <c r="AG2464" s="375"/>
      <c r="AH2464" s="399"/>
    </row>
    <row r="2465" spans="1:92" ht="15" customHeight="1" x14ac:dyDescent="0.25">
      <c r="AE2465" s="60"/>
      <c r="AF2465" s="259"/>
      <c r="AG2465" s="285" t="s">
        <v>1908</v>
      </c>
      <c r="AH2465" s="285"/>
      <c r="AI2465" s="285"/>
      <c r="AJ2465" s="374"/>
      <c r="AK2465" s="374"/>
      <c r="AL2465" s="374"/>
      <c r="AM2465" s="374"/>
      <c r="AN2465" s="374"/>
    </row>
    <row r="2466" spans="1:92" ht="24" customHeight="1" x14ac:dyDescent="0.25">
      <c r="C2466" s="814" t="s">
        <v>875</v>
      </c>
      <c r="D2466" s="814"/>
      <c r="E2466" s="814"/>
      <c r="F2466" s="814"/>
      <c r="G2466" s="814"/>
      <c r="H2466" s="814"/>
      <c r="I2466" s="814"/>
      <c r="J2466" s="814"/>
      <c r="K2466" s="814"/>
      <c r="L2466" s="814"/>
      <c r="M2466" s="801" t="s">
        <v>1288</v>
      </c>
      <c r="N2466" s="801"/>
      <c r="O2466" s="801"/>
      <c r="P2466" s="801"/>
      <c r="Q2466" s="801"/>
      <c r="R2466" s="801"/>
      <c r="S2466" s="801"/>
      <c r="T2466" s="801"/>
      <c r="U2466" s="801"/>
      <c r="V2466" s="801"/>
      <c r="W2466" s="801"/>
      <c r="X2466" s="801"/>
      <c r="Y2466" s="801"/>
      <c r="Z2466" s="801"/>
      <c r="AA2466" s="801"/>
      <c r="AB2466" s="801"/>
      <c r="AC2466" s="801"/>
      <c r="AD2466" s="801"/>
      <c r="AE2466" s="60"/>
      <c r="AF2466" s="259"/>
      <c r="AG2466" s="285">
        <f>COUNTBLANK(M2468:AD2473)</f>
        <v>108</v>
      </c>
      <c r="AH2466" s="285">
        <v>108</v>
      </c>
      <c r="AI2466" s="285">
        <v>90</v>
      </c>
      <c r="AJ2466" s="374"/>
      <c r="AK2466" s="374"/>
      <c r="AL2466" s="374"/>
      <c r="AM2466" s="374"/>
      <c r="AN2466" s="374"/>
      <c r="AP2466" s="400" t="s">
        <v>1944</v>
      </c>
    </row>
    <row r="2467" spans="1:92" ht="15" customHeight="1" x14ac:dyDescent="0.25">
      <c r="C2467" s="814"/>
      <c r="D2467" s="814"/>
      <c r="E2467" s="814"/>
      <c r="F2467" s="814"/>
      <c r="G2467" s="814"/>
      <c r="H2467" s="814"/>
      <c r="I2467" s="814"/>
      <c r="J2467" s="814"/>
      <c r="K2467" s="814"/>
      <c r="L2467" s="814"/>
      <c r="M2467" s="819" t="s">
        <v>60</v>
      </c>
      <c r="N2467" s="820"/>
      <c r="O2467" s="820"/>
      <c r="P2467" s="820"/>
      <c r="Q2467" s="820"/>
      <c r="R2467" s="820"/>
      <c r="S2467" s="829" t="s">
        <v>61</v>
      </c>
      <c r="T2467" s="830"/>
      <c r="U2467" s="830"/>
      <c r="V2467" s="830"/>
      <c r="W2467" s="830"/>
      <c r="X2467" s="830"/>
      <c r="Y2467" s="829" t="s">
        <v>62</v>
      </c>
      <c r="Z2467" s="830"/>
      <c r="AA2467" s="830"/>
      <c r="AB2467" s="830"/>
      <c r="AC2467" s="830"/>
      <c r="AD2467" s="830"/>
      <c r="AE2467" s="60"/>
      <c r="AF2467" s="259"/>
      <c r="AG2467" s="374"/>
      <c r="AH2467" s="374"/>
      <c r="AI2467" s="374"/>
      <c r="AJ2467" s="374"/>
      <c r="AK2467" s="375" t="s">
        <v>1913</v>
      </c>
      <c r="AL2467" s="378" t="s">
        <v>1910</v>
      </c>
      <c r="AM2467" s="374" t="s">
        <v>1914</v>
      </c>
      <c r="AN2467" s="374" t="s">
        <v>1915</v>
      </c>
      <c r="AQ2467" s="375" t="s">
        <v>1913</v>
      </c>
      <c r="AR2467" s="378" t="s">
        <v>1910</v>
      </c>
      <c r="AS2467" s="374" t="s">
        <v>1914</v>
      </c>
      <c r="AT2467" s="374" t="s">
        <v>1915</v>
      </c>
    </row>
    <row r="2468" spans="1:92" ht="15" customHeight="1" x14ac:dyDescent="0.25">
      <c r="C2468" s="18" t="s">
        <v>26</v>
      </c>
      <c r="D2468" s="822" t="s">
        <v>604</v>
      </c>
      <c r="E2468" s="823"/>
      <c r="F2468" s="823"/>
      <c r="G2468" s="823"/>
      <c r="H2468" s="823"/>
      <c r="I2468" s="823"/>
      <c r="J2468" s="823"/>
      <c r="K2468" s="823"/>
      <c r="L2468" s="824"/>
      <c r="M2468" s="577"/>
      <c r="N2468" s="577"/>
      <c r="O2468" s="577"/>
      <c r="P2468" s="577"/>
      <c r="Q2468" s="577"/>
      <c r="R2468" s="577"/>
      <c r="S2468" s="577"/>
      <c r="T2468" s="577"/>
      <c r="U2468" s="577"/>
      <c r="V2468" s="577"/>
      <c r="W2468" s="577"/>
      <c r="X2468" s="577"/>
      <c r="Y2468" s="577"/>
      <c r="Z2468" s="577"/>
      <c r="AA2468" s="577"/>
      <c r="AB2468" s="577"/>
      <c r="AC2468" s="577"/>
      <c r="AD2468" s="577"/>
      <c r="AE2468" s="60"/>
      <c r="AF2468" s="259"/>
      <c r="AG2468" s="374"/>
      <c r="AH2468" s="374"/>
      <c r="AI2468" s="374"/>
      <c r="AJ2468" s="374"/>
      <c r="AK2468" s="375">
        <f>M2468</f>
        <v>0</v>
      </c>
      <c r="AL2468" s="378">
        <f t="shared" ref="AL2468:AL2473" si="7271">COUNTIF(S2468:AD2468,"ns")</f>
        <v>0</v>
      </c>
      <c r="AM2468" s="374">
        <f>SUM(S2468:AD2468)</f>
        <v>0</v>
      </c>
      <c r="AN2468" s="292">
        <f>IF($AG$2466=$AH$2466,0,IF(OR(AND(AK2468=0,AL2468&gt;0),AND(AK2468="ns",AM2468&gt;0),AND(AK2468="ns",AL2468=0,AM2468=0)),1,IF(OR(AND(AK2468&gt;0,AL2468=2),AND(AK2468="ns",AL2468=2),AND(AK2468="ns",AM2468=0,AL2468&gt;0),AK2468=AM2468),0,1)))</f>
        <v>0</v>
      </c>
      <c r="AP2468" s="400" t="s">
        <v>1927</v>
      </c>
      <c r="AQ2468" s="375">
        <f>$M$2360</f>
        <v>0</v>
      </c>
      <c r="AR2468" s="378">
        <f>COUNTIF(S2468:AD2473,"ns")</f>
        <v>0</v>
      </c>
      <c r="AS2468" s="374">
        <f>SUM(S2468:AD2473)</f>
        <v>0</v>
      </c>
      <c r="AT2468" s="317">
        <f>IF($AG$2466=$AH$2466,0,IF(OR(AND(AQ2468=0,AR2468&gt;0),AND(AQ2468="NS",AS2468&gt;0),AND(AQ2468="NS",AS2468=0,AR2468=0)),1,IF(OR(AND(AR2468&gt;=2,AS2468&lt;AQ2468),AND(AQ2468="NS",AS2468=0,AR2468&gt;0),AQ2468=AS2468),0,1)))</f>
        <v>0</v>
      </c>
      <c r="CB2468" s="292"/>
      <c r="CC2468" s="292"/>
      <c r="CD2468" s="292"/>
      <c r="CE2468" s="292"/>
      <c r="CF2468" s="292"/>
      <c r="CG2468" s="292"/>
      <c r="CH2468" s="292"/>
      <c r="CI2468" s="292"/>
      <c r="CJ2468" s="292"/>
      <c r="CK2468" s="292"/>
    </row>
    <row r="2469" spans="1:92" ht="15" customHeight="1" x14ac:dyDescent="0.25">
      <c r="C2469" s="20" t="s">
        <v>27</v>
      </c>
      <c r="D2469" s="822" t="s">
        <v>128</v>
      </c>
      <c r="E2469" s="823"/>
      <c r="F2469" s="823"/>
      <c r="G2469" s="823"/>
      <c r="H2469" s="823"/>
      <c r="I2469" s="823"/>
      <c r="J2469" s="823"/>
      <c r="K2469" s="823"/>
      <c r="L2469" s="824"/>
      <c r="M2469" s="577"/>
      <c r="N2469" s="577"/>
      <c r="O2469" s="577"/>
      <c r="P2469" s="577"/>
      <c r="Q2469" s="577"/>
      <c r="R2469" s="577"/>
      <c r="S2469" s="577"/>
      <c r="T2469" s="577"/>
      <c r="U2469" s="577"/>
      <c r="V2469" s="577"/>
      <c r="W2469" s="577"/>
      <c r="X2469" s="577"/>
      <c r="Y2469" s="577"/>
      <c r="Z2469" s="577"/>
      <c r="AA2469" s="577"/>
      <c r="AB2469" s="577"/>
      <c r="AC2469" s="577"/>
      <c r="AD2469" s="577"/>
      <c r="AE2469" s="60"/>
      <c r="AF2469" s="259"/>
      <c r="AG2469" s="375"/>
      <c r="AH2469" s="399"/>
      <c r="AK2469" s="375">
        <f t="shared" ref="AK2469:AK2473" si="7272">M2469</f>
        <v>0</v>
      </c>
      <c r="AL2469" s="378">
        <f t="shared" si="7271"/>
        <v>0</v>
      </c>
      <c r="AM2469" s="374">
        <f t="shared" ref="AM2469:AM2473" si="7273">SUM(S2469:AD2469)</f>
        <v>0</v>
      </c>
      <c r="AN2469" s="292">
        <f t="shared" ref="AN2469:AN2473" si="7274">IF($AG$2466=$AH$2466,0,IF(OR(AND(AK2469=0,AL2469&gt;0),AND(AK2469="ns",AM2469&gt;0),AND(AK2469="ns",AL2469=0,AM2469=0)),1,IF(OR(AND(AK2469&gt;0,AL2469=2),AND(AK2469="ns",AL2469=2),AND(AK2469="ns",AM2469=0,AL2469&gt;0),AK2469=AM2469),0,1)))</f>
        <v>0</v>
      </c>
      <c r="AP2469" s="400" t="s">
        <v>1938</v>
      </c>
      <c r="AQ2469" s="375">
        <f>$S$2360</f>
        <v>0</v>
      </c>
      <c r="AR2469" s="378">
        <f>COUNTIF(S2468:X2473,"ns")</f>
        <v>0</v>
      </c>
      <c r="AS2469" s="374">
        <f>SUM(S2468:X2473)</f>
        <v>0</v>
      </c>
      <c r="AT2469" s="317">
        <f t="shared" ref="AT2469:AT2470" si="7275">IF($AG$2466=$AH$2466,0,IF(OR(AND(AQ2469=0,AR2469&gt;0),AND(AQ2469="NS",AS2469&gt;0),AND(AQ2469="NS",AS2469=0,AR2469=0)),1,IF(OR(AND(AR2469&gt;=2,AS2469&lt;AQ2469),AND(AQ2469="NS",AS2469=0,AR2469&gt;0),AQ2469=AS2469),0,1)))</f>
        <v>0</v>
      </c>
      <c r="CB2469" s="381">
        <f>COUNTA(M2468:M2472)</f>
        <v>0</v>
      </c>
      <c r="CC2469" s="381"/>
      <c r="CD2469" s="381"/>
      <c r="CE2469" s="381"/>
      <c r="CF2469" s="381"/>
      <c r="CG2469" s="381"/>
      <c r="CH2469" s="381">
        <f>COUNTA(S2468:S2472)</f>
        <v>0</v>
      </c>
      <c r="CI2469" s="381"/>
      <c r="CJ2469" s="381"/>
      <c r="CK2469" s="381"/>
      <c r="CL2469" s="381"/>
      <c r="CM2469" s="381"/>
      <c r="CN2469" s="381">
        <f>COUNTA(Y2468:Y2472)</f>
        <v>0</v>
      </c>
    </row>
    <row r="2470" spans="1:92" ht="15" customHeight="1" x14ac:dyDescent="0.25">
      <c r="C2470" s="20" t="s">
        <v>28</v>
      </c>
      <c r="D2470" s="822" t="s">
        <v>129</v>
      </c>
      <c r="E2470" s="823"/>
      <c r="F2470" s="823"/>
      <c r="G2470" s="823"/>
      <c r="H2470" s="823"/>
      <c r="I2470" s="823"/>
      <c r="J2470" s="823"/>
      <c r="K2470" s="823"/>
      <c r="L2470" s="824"/>
      <c r="M2470" s="577"/>
      <c r="N2470" s="577"/>
      <c r="O2470" s="577"/>
      <c r="P2470" s="577"/>
      <c r="Q2470" s="577"/>
      <c r="R2470" s="577"/>
      <c r="S2470" s="577"/>
      <c r="T2470" s="577"/>
      <c r="U2470" s="577"/>
      <c r="V2470" s="577"/>
      <c r="W2470" s="577"/>
      <c r="X2470" s="577"/>
      <c r="Y2470" s="577"/>
      <c r="Z2470" s="577"/>
      <c r="AA2470" s="577"/>
      <c r="AB2470" s="577"/>
      <c r="AC2470" s="577"/>
      <c r="AD2470" s="577"/>
      <c r="AE2470" s="60"/>
      <c r="AF2470" s="259"/>
      <c r="AG2470" s="375"/>
      <c r="AH2470" s="399"/>
      <c r="AK2470" s="375">
        <f t="shared" si="7272"/>
        <v>0</v>
      </c>
      <c r="AL2470" s="378">
        <f t="shared" si="7271"/>
        <v>0</v>
      </c>
      <c r="AM2470" s="374">
        <f t="shared" si="7273"/>
        <v>0</v>
      </c>
      <c r="AN2470" s="292">
        <f t="shared" si="7274"/>
        <v>0</v>
      </c>
      <c r="AP2470" s="400" t="s">
        <v>1939</v>
      </c>
      <c r="AQ2470" s="375">
        <f>$Y$2360</f>
        <v>0</v>
      </c>
      <c r="AR2470" s="378">
        <f>COUNTIF(Y2468:AD2473,"ns")</f>
        <v>0</v>
      </c>
      <c r="AS2470" s="374">
        <f>SUM(Y2468:AD2473)</f>
        <v>0</v>
      </c>
      <c r="AT2470" s="317">
        <f t="shared" si="7275"/>
        <v>0</v>
      </c>
      <c r="CB2470" s="381">
        <f>SUM(M2468:M2472)</f>
        <v>0</v>
      </c>
      <c r="CC2470" s="381"/>
      <c r="CD2470" s="381"/>
      <c r="CE2470" s="381"/>
      <c r="CF2470" s="381"/>
      <c r="CG2470" s="381"/>
      <c r="CH2470" s="381">
        <f>SUM(S2468:S2472)</f>
        <v>0</v>
      </c>
      <c r="CI2470" s="381"/>
      <c r="CJ2470" s="381"/>
      <c r="CK2470" s="381"/>
      <c r="CL2470" s="381"/>
      <c r="CM2470" s="381"/>
      <c r="CN2470" s="381">
        <f>SUM(Y2468:Y2472)</f>
        <v>0</v>
      </c>
    </row>
    <row r="2471" spans="1:92" ht="15" customHeight="1" x14ac:dyDescent="0.25">
      <c r="C2471" s="20" t="s">
        <v>29</v>
      </c>
      <c r="D2471" s="822" t="s">
        <v>130</v>
      </c>
      <c r="E2471" s="823"/>
      <c r="F2471" s="823"/>
      <c r="G2471" s="823"/>
      <c r="H2471" s="823"/>
      <c r="I2471" s="823"/>
      <c r="J2471" s="823"/>
      <c r="K2471" s="823"/>
      <c r="L2471" s="824"/>
      <c r="M2471" s="577"/>
      <c r="N2471" s="577"/>
      <c r="O2471" s="577"/>
      <c r="P2471" s="577"/>
      <c r="Q2471" s="577"/>
      <c r="R2471" s="577"/>
      <c r="S2471" s="577"/>
      <c r="T2471" s="577"/>
      <c r="U2471" s="577"/>
      <c r="V2471" s="577"/>
      <c r="W2471" s="577"/>
      <c r="X2471" s="577"/>
      <c r="Y2471" s="577"/>
      <c r="Z2471" s="577"/>
      <c r="AA2471" s="577"/>
      <c r="AB2471" s="577"/>
      <c r="AC2471" s="577"/>
      <c r="AD2471" s="577"/>
      <c r="AE2471" s="60"/>
      <c r="AF2471" s="259"/>
      <c r="AG2471" s="375"/>
      <c r="AH2471" s="399"/>
      <c r="AK2471" s="375">
        <f t="shared" si="7272"/>
        <v>0</v>
      </c>
      <c r="AL2471" s="378">
        <f t="shared" si="7271"/>
        <v>0</v>
      </c>
      <c r="AM2471" s="374">
        <f t="shared" si="7273"/>
        <v>0</v>
      </c>
      <c r="AN2471" s="292">
        <f t="shared" si="7274"/>
        <v>0</v>
      </c>
      <c r="AQ2471" s="375"/>
      <c r="AR2471" s="375"/>
      <c r="AS2471" s="375"/>
      <c r="AT2471" s="377">
        <f>SUM(AT2468:AT2470)</f>
        <v>0</v>
      </c>
      <c r="CB2471" s="381">
        <f>COUNTIF(M2468:M2472,"ns")</f>
        <v>0</v>
      </c>
      <c r="CC2471" s="381"/>
      <c r="CD2471" s="381"/>
      <c r="CE2471" s="381"/>
      <c r="CF2471" s="381"/>
      <c r="CG2471" s="381"/>
      <c r="CH2471" s="381">
        <f>COUNTIF(S2468:S2472,"ns")</f>
        <v>0</v>
      </c>
      <c r="CI2471" s="381"/>
      <c r="CJ2471" s="381"/>
      <c r="CK2471" s="381"/>
      <c r="CL2471" s="381"/>
      <c r="CM2471" s="381"/>
      <c r="CN2471" s="381">
        <f>COUNTIF(Y2468:Y2472,"ns")</f>
        <v>0</v>
      </c>
    </row>
    <row r="2472" spans="1:92" ht="15" customHeight="1" x14ac:dyDescent="0.25">
      <c r="C2472" s="20" t="s">
        <v>30</v>
      </c>
      <c r="D2472" s="822" t="s">
        <v>871</v>
      </c>
      <c r="E2472" s="823"/>
      <c r="F2472" s="823"/>
      <c r="G2472" s="823"/>
      <c r="H2472" s="823"/>
      <c r="I2472" s="823"/>
      <c r="J2472" s="823"/>
      <c r="K2472" s="823"/>
      <c r="L2472" s="824"/>
      <c r="M2472" s="577"/>
      <c r="N2472" s="577"/>
      <c r="O2472" s="577"/>
      <c r="P2472" s="577"/>
      <c r="Q2472" s="577"/>
      <c r="R2472" s="577"/>
      <c r="S2472" s="577"/>
      <c r="T2472" s="577"/>
      <c r="U2472" s="577"/>
      <c r="V2472" s="577"/>
      <c r="W2472" s="577"/>
      <c r="X2472" s="577"/>
      <c r="Y2472" s="577"/>
      <c r="Z2472" s="577"/>
      <c r="AA2472" s="577"/>
      <c r="AB2472" s="577"/>
      <c r="AC2472" s="577"/>
      <c r="AD2472" s="577"/>
      <c r="AE2472" s="60"/>
      <c r="AF2472" s="259"/>
      <c r="AG2472" s="375"/>
      <c r="AH2472" s="399"/>
      <c r="AK2472" s="375">
        <f t="shared" si="7272"/>
        <v>0</v>
      </c>
      <c r="AL2472" s="378">
        <f t="shared" si="7271"/>
        <v>0</v>
      </c>
      <c r="AM2472" s="374">
        <f t="shared" si="7273"/>
        <v>0</v>
      </c>
      <c r="AN2472" s="292">
        <f t="shared" si="7274"/>
        <v>0</v>
      </c>
      <c r="CB2472" s="381">
        <f>COUNTIF(M2468:M2472,0)</f>
        <v>0</v>
      </c>
      <c r="CC2472" s="381"/>
      <c r="CD2472" s="381"/>
      <c r="CE2472" s="381"/>
      <c r="CF2472" s="381"/>
      <c r="CG2472" s="381"/>
      <c r="CH2472" s="381">
        <f>COUNTIF(S2468:S2472,0)</f>
        <v>0</v>
      </c>
      <c r="CI2472" s="381"/>
      <c r="CJ2472" s="381"/>
      <c r="CK2472" s="381"/>
      <c r="CL2472" s="381"/>
      <c r="CM2472" s="381"/>
      <c r="CN2472" s="381">
        <f>COUNTIF(Y2468:Y2472,0)</f>
        <v>0</v>
      </c>
    </row>
    <row r="2473" spans="1:92" ht="15" customHeight="1" x14ac:dyDescent="0.25">
      <c r="C2473" s="20" t="s">
        <v>34</v>
      </c>
      <c r="D2473" s="822" t="s">
        <v>602</v>
      </c>
      <c r="E2473" s="823"/>
      <c r="F2473" s="823"/>
      <c r="G2473" s="823"/>
      <c r="H2473" s="823"/>
      <c r="I2473" s="823"/>
      <c r="J2473" s="823"/>
      <c r="K2473" s="823"/>
      <c r="L2473" s="824"/>
      <c r="M2473" s="577"/>
      <c r="N2473" s="577"/>
      <c r="O2473" s="577"/>
      <c r="P2473" s="577"/>
      <c r="Q2473" s="577"/>
      <c r="R2473" s="577"/>
      <c r="S2473" s="577"/>
      <c r="T2473" s="577"/>
      <c r="U2473" s="577"/>
      <c r="V2473" s="577"/>
      <c r="W2473" s="577"/>
      <c r="X2473" s="577"/>
      <c r="Y2473" s="577"/>
      <c r="Z2473" s="577"/>
      <c r="AA2473" s="577"/>
      <c r="AB2473" s="577"/>
      <c r="AC2473" s="577"/>
      <c r="AD2473" s="577"/>
      <c r="AE2473" s="60"/>
      <c r="AF2473" s="259"/>
      <c r="AG2473" s="375"/>
      <c r="AH2473" s="399"/>
      <c r="AK2473" s="375">
        <f t="shared" si="7272"/>
        <v>0</v>
      </c>
      <c r="AL2473" s="378">
        <f t="shared" si="7271"/>
        <v>0</v>
      </c>
      <c r="AM2473" s="374">
        <f t="shared" si="7273"/>
        <v>0</v>
      </c>
      <c r="AN2473" s="292">
        <f t="shared" si="7274"/>
        <v>0</v>
      </c>
      <c r="CB2473" s="381">
        <f>M2473</f>
        <v>0</v>
      </c>
      <c r="CC2473" s="381"/>
      <c r="CD2473" s="381"/>
      <c r="CE2473" s="381"/>
      <c r="CF2473" s="381"/>
      <c r="CG2473" s="381"/>
      <c r="CH2473" s="381">
        <f>S2473</f>
        <v>0</v>
      </c>
      <c r="CI2473" s="381"/>
      <c r="CJ2473" s="381"/>
      <c r="CK2473" s="381"/>
      <c r="CL2473" s="381"/>
      <c r="CM2473" s="381"/>
      <c r="CN2473" s="381">
        <f>Y2473</f>
        <v>0</v>
      </c>
    </row>
    <row r="2474" spans="1:92" ht="15" customHeight="1" x14ac:dyDescent="0.25">
      <c r="L2474" s="82" t="s">
        <v>64</v>
      </c>
      <c r="M2474" s="606">
        <f>IF(AND(SUM(M2468:R2473)=0,COUNTIF(M2468:R2473,"NS")&gt;0),"NS",SUM(M2468:R2473))</f>
        <v>0</v>
      </c>
      <c r="N2474" s="606"/>
      <c r="O2474" s="606"/>
      <c r="P2474" s="606"/>
      <c r="Q2474" s="606"/>
      <c r="R2474" s="606"/>
      <c r="S2474" s="606">
        <f>IF(AND(SUM(S2468:X2473)=0,COUNTIF(S2468:X2473,"NS")&gt;0),"NS",SUM(S2468:X2473))</f>
        <v>0</v>
      </c>
      <c r="T2474" s="606"/>
      <c r="U2474" s="606"/>
      <c r="V2474" s="606"/>
      <c r="W2474" s="606"/>
      <c r="X2474" s="606"/>
      <c r="Y2474" s="606">
        <f>IF(AND(SUM(Y2468:AD2473)=0,COUNTIF(Y2468:AD2473,"NS")&gt;0),"NS",SUM(Y2468:AD2473))</f>
        <v>0</v>
      </c>
      <c r="Z2474" s="606"/>
      <c r="AA2474" s="606"/>
      <c r="AB2474" s="606"/>
      <c r="AC2474" s="606"/>
      <c r="AD2474" s="606"/>
      <c r="AE2474" s="60"/>
      <c r="AF2474" s="259"/>
      <c r="AG2474" s="375"/>
      <c r="AH2474" s="399"/>
      <c r="AK2474" s="375"/>
      <c r="AL2474" s="378"/>
      <c r="AM2474" s="374"/>
      <c r="AN2474" s="318">
        <f>SUM(AN2468:AN2473)</f>
        <v>0</v>
      </c>
      <c r="CB2474" s="382">
        <f>IF($AG$2407=$AH$2407,0,
IF(AND(OR(CB2469=0,CB2469=1),CB2473&gt;=0),1,
IF(CB2469=2,
IF(CB2473=0,0,IF(AND(CB2473&gt;0,CB2472=0,OR(CB2470&gt;0,CB2471&gt;0)),0,1)),
IF(CB2469&gt;2,
IF(CB2473=0,0,IF(AND(CB2473&gt;0,(CB2469-CB2472)&gt;=2,OR(CB2470&gt;0,CB2471&gt;0)),0,1))))))</f>
        <v>0</v>
      </c>
      <c r="CC2474" s="382"/>
      <c r="CD2474" s="382"/>
      <c r="CE2474" s="382"/>
      <c r="CF2474" s="382"/>
      <c r="CG2474" s="382"/>
      <c r="CH2474" s="382">
        <f>IF($AG$2407=$AH$2407,0,
IF(AND(OR(CH2469=0,CH2469=1),CH2473&gt;=0),1,
IF(CH2469=2,
IF(CH2473=0,0,IF(AND(CH2473&gt;0,CH2472=0,OR(CH2470&gt;0,CH2471&gt;0)),0,1)),
IF(CH2469&gt;2,
IF(CH2473=0,0,IF(AND(CH2473&gt;0,(CH2469-CH2472)&gt;=2,OR(CH2470&gt;0,CH2471&gt;0)),0,1))))))</f>
        <v>0</v>
      </c>
      <c r="CI2474" s="382"/>
      <c r="CJ2474" s="382"/>
      <c r="CK2474" s="382"/>
      <c r="CL2474" s="382"/>
      <c r="CM2474" s="382"/>
      <c r="CN2474" s="382">
        <f>IF($AG$2407=$AH$2407,0,
IF(AND(OR(CN2469=0,CN2469=1),CN2473&gt;=0),1,
IF(CN2469=2,
IF(CN2473=0,0,IF(AND(CN2473&gt;0,CN2472=0,OR(CN2470&gt;0,CN2471&gt;0)),0,1)),
IF(CN2469&gt;2,
IF(CN2473=0,0,IF(AND(CN2473&gt;0,(CN2469-CN2472)&gt;=2,OR(CN2470&gt;0,CN2471&gt;0)),0,1))))))</f>
        <v>0</v>
      </c>
    </row>
    <row r="2475" spans="1:92" ht="15" customHeight="1" x14ac:dyDescent="0.25">
      <c r="B2475" s="543" t="str">
        <f>IF(SUM(AT2471)&gt;=1,"Error: Verificar la consistencia con la pregunta 66.","")</f>
        <v/>
      </c>
      <c r="C2475" s="543"/>
      <c r="D2475" s="543"/>
      <c r="E2475" s="543"/>
      <c r="F2475" s="543"/>
      <c r="G2475" s="543"/>
      <c r="H2475" s="543"/>
      <c r="I2475" s="543"/>
      <c r="J2475" s="543"/>
      <c r="K2475" s="543"/>
      <c r="L2475" s="543"/>
      <c r="M2475" s="543"/>
      <c r="N2475" s="543"/>
      <c r="O2475" s="543"/>
      <c r="P2475" s="543"/>
      <c r="Q2475" s="543"/>
      <c r="R2475" s="543"/>
      <c r="S2475" s="543"/>
      <c r="T2475" s="543"/>
      <c r="U2475" s="543"/>
      <c r="V2475" s="543"/>
      <c r="W2475" s="543"/>
      <c r="X2475" s="543"/>
      <c r="Y2475" s="543"/>
      <c r="Z2475" s="543"/>
      <c r="AA2475" s="543"/>
      <c r="AB2475" s="543"/>
      <c r="AC2475" s="543"/>
      <c r="AD2475" s="543"/>
      <c r="AE2475" s="60"/>
      <c r="AF2475" s="259"/>
      <c r="AG2475" s="375"/>
      <c r="AH2475" s="399"/>
    </row>
    <row r="2476" spans="1:92" ht="15" customHeight="1" x14ac:dyDescent="0.25">
      <c r="B2476" s="543" t="str">
        <f>IF(SUM(AN2474)&gt;=1,"Error: Verificar la suma por fila","")</f>
        <v/>
      </c>
      <c r="C2476" s="543"/>
      <c r="D2476" s="543"/>
      <c r="E2476" s="543"/>
      <c r="F2476" s="543"/>
      <c r="G2476" s="543"/>
      <c r="H2476" s="543"/>
      <c r="I2476" s="543"/>
      <c r="J2476" s="543"/>
      <c r="K2476" s="543"/>
      <c r="L2476" s="543"/>
      <c r="M2476" s="543"/>
      <c r="N2476" s="543"/>
      <c r="O2476" s="543"/>
      <c r="P2476" s="543"/>
      <c r="Q2476" s="543"/>
      <c r="R2476" s="543"/>
      <c r="S2476" s="543"/>
      <c r="T2476" s="543"/>
      <c r="U2476" s="543"/>
      <c r="V2476" s="543"/>
      <c r="W2476" s="543"/>
      <c r="X2476" s="543"/>
      <c r="Y2476" s="543"/>
      <c r="Z2476" s="543"/>
      <c r="AA2476" s="543"/>
      <c r="AB2476" s="543"/>
      <c r="AC2476" s="543"/>
      <c r="AD2476" s="543"/>
      <c r="AE2476" s="60"/>
      <c r="AF2476" s="259"/>
      <c r="AG2476" s="375"/>
      <c r="AH2476" s="399"/>
    </row>
    <row r="2477" spans="1:92" ht="27.75" customHeight="1" x14ac:dyDescent="0.25">
      <c r="B2477" s="821" t="str">
        <f>IF(SUM(CB2474:CN2474)&gt;=1,"Error: Verificar la información ya que se está haciendo mal uso del criterio No identificado.","")</f>
        <v/>
      </c>
      <c r="C2477" s="821"/>
      <c r="D2477" s="821"/>
      <c r="E2477" s="821"/>
      <c r="F2477" s="821"/>
      <c r="G2477" s="821"/>
      <c r="H2477" s="821"/>
      <c r="I2477" s="821"/>
      <c r="J2477" s="821"/>
      <c r="K2477" s="821"/>
      <c r="L2477" s="821"/>
      <c r="M2477" s="821"/>
      <c r="N2477" s="821"/>
      <c r="O2477" s="821"/>
      <c r="P2477" s="821"/>
      <c r="Q2477" s="545" t="str">
        <f>IF(OR(AG2466=AH2466,AG2466=AI2466),"","Error: Debe completar toda la información requerida.")</f>
        <v/>
      </c>
      <c r="R2477" s="545"/>
      <c r="S2477" s="545"/>
      <c r="T2477" s="545"/>
      <c r="U2477" s="545"/>
      <c r="V2477" s="545"/>
      <c r="W2477" s="545"/>
      <c r="X2477" s="545"/>
      <c r="Y2477" s="545"/>
      <c r="Z2477" s="545"/>
      <c r="AA2477" s="545"/>
      <c r="AB2477" s="545"/>
      <c r="AC2477" s="545"/>
      <c r="AD2477" s="545"/>
      <c r="AE2477" s="60"/>
      <c r="AF2477" s="259"/>
      <c r="AG2477" s="375"/>
      <c r="AH2477" s="399"/>
    </row>
    <row r="2478" spans="1:92" ht="24" customHeight="1" x14ac:dyDescent="0.25">
      <c r="A2478" s="114" t="s">
        <v>1311</v>
      </c>
      <c r="B2478" s="573" t="s">
        <v>1547</v>
      </c>
      <c r="C2478" s="573"/>
      <c r="D2478" s="573"/>
      <c r="E2478" s="573"/>
      <c r="F2478" s="573"/>
      <c r="G2478" s="573"/>
      <c r="H2478" s="573"/>
      <c r="I2478" s="573"/>
      <c r="J2478" s="573"/>
      <c r="K2478" s="573"/>
      <c r="L2478" s="573"/>
      <c r="M2478" s="573"/>
      <c r="N2478" s="573"/>
      <c r="O2478" s="573"/>
      <c r="P2478" s="573"/>
      <c r="Q2478" s="573"/>
      <c r="R2478" s="573"/>
      <c r="S2478" s="573"/>
      <c r="T2478" s="573"/>
      <c r="U2478" s="573"/>
      <c r="V2478" s="573"/>
      <c r="W2478" s="573"/>
      <c r="X2478" s="573"/>
      <c r="Y2478" s="573"/>
      <c r="Z2478" s="573"/>
      <c r="AA2478" s="573"/>
      <c r="AB2478" s="573"/>
      <c r="AC2478" s="573"/>
      <c r="AD2478" s="573"/>
      <c r="AE2478" s="60"/>
      <c r="AF2478" s="259"/>
      <c r="AG2478" s="375"/>
      <c r="AH2478" s="399"/>
    </row>
    <row r="2479" spans="1:92" ht="15" customHeight="1" x14ac:dyDescent="0.25">
      <c r="AE2479" s="60"/>
      <c r="AF2479" s="259"/>
      <c r="AG2479" s="285" t="s">
        <v>1908</v>
      </c>
      <c r="AH2479" s="285"/>
      <c r="AI2479" s="285"/>
      <c r="AJ2479" s="374"/>
      <c r="AK2479" s="374"/>
      <c r="AL2479" s="374"/>
      <c r="AM2479" s="374"/>
      <c r="AN2479" s="374"/>
    </row>
    <row r="2480" spans="1:92" ht="24" customHeight="1" x14ac:dyDescent="0.25">
      <c r="C2480" s="814" t="s">
        <v>606</v>
      </c>
      <c r="D2480" s="814"/>
      <c r="E2480" s="814"/>
      <c r="F2480" s="814"/>
      <c r="G2480" s="814"/>
      <c r="H2480" s="814"/>
      <c r="I2480" s="814"/>
      <c r="J2480" s="814"/>
      <c r="K2480" s="814"/>
      <c r="L2480" s="814"/>
      <c r="M2480" s="801" t="s">
        <v>1288</v>
      </c>
      <c r="N2480" s="801"/>
      <c r="O2480" s="801"/>
      <c r="P2480" s="801"/>
      <c r="Q2480" s="801"/>
      <c r="R2480" s="801"/>
      <c r="S2480" s="801"/>
      <c r="T2480" s="801"/>
      <c r="U2480" s="801"/>
      <c r="V2480" s="801"/>
      <c r="W2480" s="801"/>
      <c r="X2480" s="801"/>
      <c r="Y2480" s="801"/>
      <c r="Z2480" s="801"/>
      <c r="AA2480" s="801"/>
      <c r="AB2480" s="801"/>
      <c r="AC2480" s="801"/>
      <c r="AD2480" s="801"/>
      <c r="AE2480" s="60"/>
      <c r="AF2480" s="259"/>
      <c r="AG2480" s="285">
        <f>COUNTBLANK(M2482:AD2501)</f>
        <v>360</v>
      </c>
      <c r="AH2480" s="285">
        <v>360</v>
      </c>
      <c r="AI2480" s="285">
        <v>300</v>
      </c>
      <c r="AJ2480" s="374"/>
      <c r="AK2480" s="374"/>
      <c r="AL2480" s="374"/>
      <c r="AM2480" s="374"/>
      <c r="AN2480" s="374"/>
      <c r="AP2480" s="400" t="s">
        <v>1944</v>
      </c>
    </row>
    <row r="2481" spans="1:92" ht="15" customHeight="1" x14ac:dyDescent="0.25">
      <c r="C2481" s="814"/>
      <c r="D2481" s="814"/>
      <c r="E2481" s="814"/>
      <c r="F2481" s="814"/>
      <c r="G2481" s="814"/>
      <c r="H2481" s="814"/>
      <c r="I2481" s="814"/>
      <c r="J2481" s="814"/>
      <c r="K2481" s="814"/>
      <c r="L2481" s="814"/>
      <c r="M2481" s="819" t="s">
        <v>60</v>
      </c>
      <c r="N2481" s="820"/>
      <c r="O2481" s="820"/>
      <c r="P2481" s="820"/>
      <c r="Q2481" s="820"/>
      <c r="R2481" s="820"/>
      <c r="S2481" s="829" t="s">
        <v>61</v>
      </c>
      <c r="T2481" s="830"/>
      <c r="U2481" s="830"/>
      <c r="V2481" s="830"/>
      <c r="W2481" s="830"/>
      <c r="X2481" s="830"/>
      <c r="Y2481" s="829" t="s">
        <v>62</v>
      </c>
      <c r="Z2481" s="830"/>
      <c r="AA2481" s="830"/>
      <c r="AB2481" s="830"/>
      <c r="AC2481" s="830"/>
      <c r="AD2481" s="830"/>
      <c r="AE2481" s="60"/>
      <c r="AF2481" s="259"/>
      <c r="AG2481" s="374"/>
      <c r="AH2481" s="374"/>
      <c r="AI2481" s="374"/>
      <c r="AJ2481" s="374"/>
      <c r="AK2481" s="375" t="s">
        <v>1913</v>
      </c>
      <c r="AL2481" s="378" t="s">
        <v>1910</v>
      </c>
      <c r="AM2481" s="374" t="s">
        <v>1914</v>
      </c>
      <c r="AN2481" s="374" t="s">
        <v>1915</v>
      </c>
      <c r="AQ2481" s="375" t="s">
        <v>1913</v>
      </c>
      <c r="AR2481" s="378" t="s">
        <v>1910</v>
      </c>
      <c r="AS2481" s="374" t="s">
        <v>1914</v>
      </c>
      <c r="AT2481" s="374" t="s">
        <v>1915</v>
      </c>
    </row>
    <row r="2482" spans="1:92" ht="15" customHeight="1" x14ac:dyDescent="0.25">
      <c r="C2482" s="18" t="s">
        <v>26</v>
      </c>
      <c r="D2482" s="822" t="s">
        <v>607</v>
      </c>
      <c r="E2482" s="823"/>
      <c r="F2482" s="823"/>
      <c r="G2482" s="823"/>
      <c r="H2482" s="823"/>
      <c r="I2482" s="823"/>
      <c r="J2482" s="823"/>
      <c r="K2482" s="823"/>
      <c r="L2482" s="824"/>
      <c r="M2482" s="577"/>
      <c r="N2482" s="577"/>
      <c r="O2482" s="577"/>
      <c r="P2482" s="577"/>
      <c r="Q2482" s="577"/>
      <c r="R2482" s="577"/>
      <c r="S2482" s="577"/>
      <c r="T2482" s="577"/>
      <c r="U2482" s="577"/>
      <c r="V2482" s="577"/>
      <c r="W2482" s="577"/>
      <c r="X2482" s="577"/>
      <c r="Y2482" s="577"/>
      <c r="Z2482" s="577"/>
      <c r="AA2482" s="577"/>
      <c r="AB2482" s="577"/>
      <c r="AC2482" s="577"/>
      <c r="AD2482" s="577"/>
      <c r="AE2482" s="60"/>
      <c r="AF2482" s="259"/>
      <c r="AG2482" s="374"/>
      <c r="AH2482" s="374"/>
      <c r="AI2482" s="374"/>
      <c r="AJ2482" s="374"/>
      <c r="AK2482" s="375">
        <f>M2482</f>
        <v>0</v>
      </c>
      <c r="AL2482" s="378">
        <f>COUNTIF(S2482:AD2482,"ns")</f>
        <v>0</v>
      </c>
      <c r="AM2482" s="374">
        <f>SUM(S2482:AD2482)</f>
        <v>0</v>
      </c>
      <c r="AN2482" s="292">
        <f>IF($AG$2480=$AH$2480,0,IF(OR(AND(AK2482=0,AL2482&gt;0),AND(AK2482="ns",AM2482&gt;0),AND(AK2482="ns",AL2482=0,AM2482=0)),1,IF(OR(AND(AK2482&gt;0,AL2482=2),AND(AK2482="ns",AL2482=2),AND(AK2482="ns",AM2482=0,AL2482&gt;0),AK2482=AM2482),0,1)))</f>
        <v>0</v>
      </c>
      <c r="AP2482" s="400" t="s">
        <v>1927</v>
      </c>
      <c r="AQ2482" s="375">
        <f>$M$2360</f>
        <v>0</v>
      </c>
      <c r="AR2482" s="378">
        <f>COUNTIF(S2482:AD2501,"ns")</f>
        <v>0</v>
      </c>
      <c r="AS2482" s="374">
        <f>SUM(S2482:AD2501)</f>
        <v>0</v>
      </c>
      <c r="AT2482" s="317">
        <f>IF($AG$2480=$AH$2480,0,IF(OR(AND(AQ2482=0,AR2482&gt;0),AND(AQ2482="NS",AS2482&gt;0),AND(AQ2482="NS",AS2482=0,AR2482=0)),1,IF(OR(AND(AR2482&gt;=2,AS2482&lt;AQ2482),AND(AQ2482="NS",AS2482=0,AR2482&gt;0),AQ2482=AS2482),0,1)))</f>
        <v>0</v>
      </c>
      <c r="CB2482" s="292"/>
      <c r="CC2482" s="292"/>
      <c r="CD2482" s="292"/>
      <c r="CE2482" s="292"/>
      <c r="CF2482" s="292"/>
      <c r="CG2482" s="292"/>
      <c r="CH2482" s="292"/>
      <c r="CI2482" s="292"/>
      <c r="CJ2482" s="292"/>
      <c r="CK2482" s="292"/>
    </row>
    <row r="2483" spans="1:92" ht="15" customHeight="1" x14ac:dyDescent="0.25">
      <c r="C2483" s="20" t="s">
        <v>27</v>
      </c>
      <c r="D2483" s="822" t="s">
        <v>608</v>
      </c>
      <c r="E2483" s="823"/>
      <c r="F2483" s="823"/>
      <c r="G2483" s="823"/>
      <c r="H2483" s="823"/>
      <c r="I2483" s="823"/>
      <c r="J2483" s="823"/>
      <c r="K2483" s="823"/>
      <c r="L2483" s="824"/>
      <c r="M2483" s="577"/>
      <c r="N2483" s="577"/>
      <c r="O2483" s="577"/>
      <c r="P2483" s="577"/>
      <c r="Q2483" s="577"/>
      <c r="R2483" s="577"/>
      <c r="S2483" s="577"/>
      <c r="T2483" s="577"/>
      <c r="U2483" s="577"/>
      <c r="V2483" s="577"/>
      <c r="W2483" s="577"/>
      <c r="X2483" s="577"/>
      <c r="Y2483" s="577"/>
      <c r="Z2483" s="577"/>
      <c r="AA2483" s="577"/>
      <c r="AB2483" s="577"/>
      <c r="AC2483" s="577"/>
      <c r="AD2483" s="577"/>
      <c r="AE2483" s="60"/>
      <c r="AF2483" s="259"/>
      <c r="AG2483" s="375"/>
      <c r="AH2483" s="399"/>
      <c r="AK2483" s="375">
        <f t="shared" ref="AK2483:AK2501" si="7276">M2483</f>
        <v>0</v>
      </c>
      <c r="AL2483" s="378">
        <f t="shared" ref="AL2483:AL2501" si="7277">COUNTIF(S2483:AD2483,"ns")</f>
        <v>0</v>
      </c>
      <c r="AM2483" s="374">
        <f t="shared" ref="AM2483:AM2500" si="7278">SUM(S2483:AD2483)</f>
        <v>0</v>
      </c>
      <c r="AN2483" s="292">
        <f t="shared" ref="AN2483:AN2500" si="7279">IF($AG$2480=$AH$2480,0,IF(OR(AND(AK2483=0,AL2483&gt;0),AND(AK2483="ns",AM2483&gt;0),AND(AK2483="ns",AL2483=0,AM2483=0)),1,IF(OR(AND(AK2483&gt;0,AL2483=2),AND(AK2483="ns",AL2483=2),AND(AK2483="ns",AM2483=0,AL2483&gt;0),AK2483=AM2483),0,1)))</f>
        <v>0</v>
      </c>
      <c r="AP2483" s="400" t="s">
        <v>1938</v>
      </c>
      <c r="AQ2483" s="375">
        <f>$S$2360</f>
        <v>0</v>
      </c>
      <c r="AR2483" s="378">
        <f>COUNTIF(S2482:X2501,"ns")</f>
        <v>0</v>
      </c>
      <c r="AS2483" s="374">
        <f>SUM(S2482:X2501)</f>
        <v>0</v>
      </c>
      <c r="AT2483" s="317">
        <f>IF($AG$2480=$AH$2480,0,IF(OR(AND(AQ2483=0,AR2483&gt;0),AND(AQ2483="NS",AS2483&gt;0),AND(AQ2483="NS",AS2483=0,AR2483=0)),1,IF(OR(AND(AR2483&gt;=2,AS2483&lt;AQ2483),AND(AQ2483="NS",AS2483=0,AR2483&gt;0),AQ2483=AS2483),0,1)))</f>
        <v>0</v>
      </c>
      <c r="CB2483" s="381">
        <f>COUNTA(M2482:M2500)</f>
        <v>0</v>
      </c>
      <c r="CC2483" s="381"/>
      <c r="CD2483" s="381"/>
      <c r="CE2483" s="381"/>
      <c r="CF2483" s="381"/>
      <c r="CG2483" s="381"/>
      <c r="CH2483" s="381">
        <f>COUNTA(S2482:S2500)</f>
        <v>0</v>
      </c>
      <c r="CI2483" s="381"/>
      <c r="CJ2483" s="381"/>
      <c r="CK2483" s="381"/>
      <c r="CL2483" s="381"/>
      <c r="CM2483" s="381"/>
      <c r="CN2483" s="381">
        <f>COUNTA(Y2482:Y2500)</f>
        <v>0</v>
      </c>
    </row>
    <row r="2484" spans="1:92" ht="15" customHeight="1" x14ac:dyDescent="0.25">
      <c r="C2484" s="20" t="s">
        <v>28</v>
      </c>
      <c r="D2484" s="822" t="s">
        <v>609</v>
      </c>
      <c r="E2484" s="823"/>
      <c r="F2484" s="823"/>
      <c r="G2484" s="823"/>
      <c r="H2484" s="823"/>
      <c r="I2484" s="823"/>
      <c r="J2484" s="823"/>
      <c r="K2484" s="823"/>
      <c r="L2484" s="824"/>
      <c r="M2484" s="577"/>
      <c r="N2484" s="577"/>
      <c r="O2484" s="577"/>
      <c r="P2484" s="577"/>
      <c r="Q2484" s="577"/>
      <c r="R2484" s="577"/>
      <c r="S2484" s="577"/>
      <c r="T2484" s="577"/>
      <c r="U2484" s="577"/>
      <c r="V2484" s="577"/>
      <c r="W2484" s="577"/>
      <c r="X2484" s="577"/>
      <c r="Y2484" s="577"/>
      <c r="Z2484" s="577"/>
      <c r="AA2484" s="577"/>
      <c r="AB2484" s="577"/>
      <c r="AC2484" s="577"/>
      <c r="AD2484" s="577"/>
      <c r="AE2484" s="60"/>
      <c r="AF2484" s="259"/>
      <c r="AG2484" s="375"/>
      <c r="AH2484" s="399"/>
      <c r="AK2484" s="375">
        <f t="shared" si="7276"/>
        <v>0</v>
      </c>
      <c r="AL2484" s="378">
        <f t="shared" si="7277"/>
        <v>0</v>
      </c>
      <c r="AM2484" s="374">
        <f t="shared" si="7278"/>
        <v>0</v>
      </c>
      <c r="AN2484" s="292">
        <f t="shared" si="7279"/>
        <v>0</v>
      </c>
      <c r="AP2484" s="400" t="s">
        <v>1939</v>
      </c>
      <c r="AQ2484" s="375">
        <f>$Y$2360</f>
        <v>0</v>
      </c>
      <c r="AR2484" s="378">
        <f>COUNTIF(Y2482:AD2501,"ns")</f>
        <v>0</v>
      </c>
      <c r="AS2484" s="374">
        <f>SUM(Y2482:AD2501)</f>
        <v>0</v>
      </c>
      <c r="AT2484" s="317">
        <f>IF($AG$2480=$AH$2480,0,IF(OR(AND(AQ2484=0,AR2484&gt;0),AND(AQ2484="NS",AS2484&gt;0),AND(AQ2484="NS",AS2484=0,AR2484=0)),1,IF(OR(AND(AR2484&gt;=2,AS2484&lt;AQ2484),AND(AQ2484="NS",AS2484=0,AR2484&gt;0),AQ2484=AS2484),0,1)))</f>
        <v>0</v>
      </c>
      <c r="CB2484" s="381">
        <f>SUM(M2482:M2500)</f>
        <v>0</v>
      </c>
      <c r="CC2484" s="381"/>
      <c r="CD2484" s="381"/>
      <c r="CE2484" s="381"/>
      <c r="CF2484" s="381"/>
      <c r="CG2484" s="381"/>
      <c r="CH2484" s="381">
        <f>SUM(S2482:S2500)</f>
        <v>0</v>
      </c>
      <c r="CI2484" s="381"/>
      <c r="CJ2484" s="381"/>
      <c r="CK2484" s="381"/>
      <c r="CL2484" s="381"/>
      <c r="CM2484" s="381"/>
      <c r="CN2484" s="381">
        <f>SUM(Y2482:Y2500)</f>
        <v>0</v>
      </c>
    </row>
    <row r="2485" spans="1:92" ht="15" customHeight="1" x14ac:dyDescent="0.25">
      <c r="C2485" s="20" t="s">
        <v>29</v>
      </c>
      <c r="D2485" s="822" t="s">
        <v>610</v>
      </c>
      <c r="E2485" s="823"/>
      <c r="F2485" s="823"/>
      <c r="G2485" s="823"/>
      <c r="H2485" s="823"/>
      <c r="I2485" s="823"/>
      <c r="J2485" s="823"/>
      <c r="K2485" s="823"/>
      <c r="L2485" s="824"/>
      <c r="M2485" s="577"/>
      <c r="N2485" s="577"/>
      <c r="O2485" s="577"/>
      <c r="P2485" s="577"/>
      <c r="Q2485" s="577"/>
      <c r="R2485" s="577"/>
      <c r="S2485" s="577"/>
      <c r="T2485" s="577"/>
      <c r="U2485" s="577"/>
      <c r="V2485" s="577"/>
      <c r="W2485" s="577"/>
      <c r="X2485" s="577"/>
      <c r="Y2485" s="577"/>
      <c r="Z2485" s="577"/>
      <c r="AA2485" s="577"/>
      <c r="AB2485" s="577"/>
      <c r="AC2485" s="577"/>
      <c r="AD2485" s="577"/>
      <c r="AE2485" s="60"/>
      <c r="AF2485" s="259"/>
      <c r="AG2485" s="375"/>
      <c r="AH2485" s="399"/>
      <c r="AK2485" s="375">
        <f t="shared" si="7276"/>
        <v>0</v>
      </c>
      <c r="AL2485" s="378">
        <f t="shared" si="7277"/>
        <v>0</v>
      </c>
      <c r="AM2485" s="374">
        <f t="shared" si="7278"/>
        <v>0</v>
      </c>
      <c r="AN2485" s="292">
        <f t="shared" si="7279"/>
        <v>0</v>
      </c>
      <c r="AQ2485" s="375"/>
      <c r="AR2485" s="375"/>
      <c r="AS2485" s="375"/>
      <c r="AT2485" s="377">
        <f>SUM(AT2482:AT2484)</f>
        <v>0</v>
      </c>
      <c r="CB2485" s="381">
        <f>COUNTIF(M2482:M2500,"ns")</f>
        <v>0</v>
      </c>
      <c r="CC2485" s="381"/>
      <c r="CD2485" s="381"/>
      <c r="CE2485" s="381"/>
      <c r="CF2485" s="381"/>
      <c r="CG2485" s="381"/>
      <c r="CH2485" s="381">
        <f>COUNTIF(S2482:S2500,"ns")</f>
        <v>0</v>
      </c>
      <c r="CI2485" s="381"/>
      <c r="CJ2485" s="381"/>
      <c r="CK2485" s="381"/>
      <c r="CL2485" s="381"/>
      <c r="CM2485" s="381"/>
      <c r="CN2485" s="381">
        <f>COUNTIF(Y2482:Y2500,"ns")</f>
        <v>0</v>
      </c>
    </row>
    <row r="2486" spans="1:92" ht="15" customHeight="1" x14ac:dyDescent="0.25">
      <c r="C2486" s="20" t="s">
        <v>30</v>
      </c>
      <c r="D2486" s="822" t="s">
        <v>611</v>
      </c>
      <c r="E2486" s="823"/>
      <c r="F2486" s="823"/>
      <c r="G2486" s="823"/>
      <c r="H2486" s="823"/>
      <c r="I2486" s="823"/>
      <c r="J2486" s="823"/>
      <c r="K2486" s="823"/>
      <c r="L2486" s="824"/>
      <c r="M2486" s="577"/>
      <c r="N2486" s="577"/>
      <c r="O2486" s="577"/>
      <c r="P2486" s="577"/>
      <c r="Q2486" s="577"/>
      <c r="R2486" s="577"/>
      <c r="S2486" s="577"/>
      <c r="T2486" s="577"/>
      <c r="U2486" s="577"/>
      <c r="V2486" s="577"/>
      <c r="W2486" s="577"/>
      <c r="X2486" s="577"/>
      <c r="Y2486" s="577"/>
      <c r="Z2486" s="577"/>
      <c r="AA2486" s="577"/>
      <c r="AB2486" s="577"/>
      <c r="AC2486" s="577"/>
      <c r="AD2486" s="577"/>
      <c r="AE2486" s="60"/>
      <c r="AF2486" s="259"/>
      <c r="AG2486" s="375"/>
      <c r="AH2486" s="399"/>
      <c r="AK2486" s="375">
        <f t="shared" si="7276"/>
        <v>0</v>
      </c>
      <c r="AL2486" s="378">
        <f t="shared" si="7277"/>
        <v>0</v>
      </c>
      <c r="AM2486" s="374">
        <f t="shared" si="7278"/>
        <v>0</v>
      </c>
      <c r="AN2486" s="292">
        <f t="shared" si="7279"/>
        <v>0</v>
      </c>
      <c r="CB2486" s="381">
        <f>COUNTIF(M2482:M2500,0)</f>
        <v>0</v>
      </c>
      <c r="CC2486" s="381"/>
      <c r="CD2486" s="381"/>
      <c r="CE2486" s="381"/>
      <c r="CF2486" s="381"/>
      <c r="CG2486" s="381"/>
      <c r="CH2486" s="381">
        <f>COUNTIF(S2482:S2500,0)</f>
        <v>0</v>
      </c>
      <c r="CI2486" s="381"/>
      <c r="CJ2486" s="381"/>
      <c r="CK2486" s="381"/>
      <c r="CL2486" s="381"/>
      <c r="CM2486" s="381"/>
      <c r="CN2486" s="381">
        <f>COUNTIF(Y2482:Y2500,0)</f>
        <v>0</v>
      </c>
    </row>
    <row r="2487" spans="1:92" ht="15" customHeight="1" x14ac:dyDescent="0.25">
      <c r="C2487" s="20" t="s">
        <v>31</v>
      </c>
      <c r="D2487" s="822" t="s">
        <v>612</v>
      </c>
      <c r="E2487" s="823"/>
      <c r="F2487" s="823"/>
      <c r="G2487" s="823"/>
      <c r="H2487" s="823"/>
      <c r="I2487" s="823"/>
      <c r="J2487" s="823"/>
      <c r="K2487" s="823"/>
      <c r="L2487" s="824"/>
      <c r="M2487" s="577"/>
      <c r="N2487" s="577"/>
      <c r="O2487" s="577"/>
      <c r="P2487" s="577"/>
      <c r="Q2487" s="577"/>
      <c r="R2487" s="577"/>
      <c r="S2487" s="577"/>
      <c r="T2487" s="577"/>
      <c r="U2487" s="577"/>
      <c r="V2487" s="577"/>
      <c r="W2487" s="577"/>
      <c r="X2487" s="577"/>
      <c r="Y2487" s="577"/>
      <c r="Z2487" s="577"/>
      <c r="AA2487" s="577"/>
      <c r="AB2487" s="577"/>
      <c r="AC2487" s="577"/>
      <c r="AD2487" s="577"/>
      <c r="AE2487" s="60"/>
      <c r="AF2487" s="259"/>
      <c r="AG2487" s="375"/>
      <c r="AH2487" s="399"/>
      <c r="AK2487" s="375">
        <f t="shared" si="7276"/>
        <v>0</v>
      </c>
      <c r="AL2487" s="378">
        <f t="shared" si="7277"/>
        <v>0</v>
      </c>
      <c r="AM2487" s="374">
        <f t="shared" si="7278"/>
        <v>0</v>
      </c>
      <c r="AN2487" s="292">
        <f t="shared" si="7279"/>
        <v>0</v>
      </c>
      <c r="CB2487" s="381">
        <f>M2501</f>
        <v>0</v>
      </c>
      <c r="CC2487" s="381"/>
      <c r="CD2487" s="381"/>
      <c r="CE2487" s="381"/>
      <c r="CF2487" s="381"/>
      <c r="CG2487" s="381"/>
      <c r="CH2487" s="381">
        <f>S2501</f>
        <v>0</v>
      </c>
      <c r="CI2487" s="381"/>
      <c r="CJ2487" s="381"/>
      <c r="CK2487" s="381"/>
      <c r="CL2487" s="381"/>
      <c r="CM2487" s="381"/>
      <c r="CN2487" s="381">
        <f>Y2501</f>
        <v>0</v>
      </c>
    </row>
    <row r="2488" spans="1:92" ht="15" customHeight="1" x14ac:dyDescent="0.25">
      <c r="C2488" s="20" t="s">
        <v>32</v>
      </c>
      <c r="D2488" s="822" t="s">
        <v>613</v>
      </c>
      <c r="E2488" s="823"/>
      <c r="F2488" s="823"/>
      <c r="G2488" s="823"/>
      <c r="H2488" s="823"/>
      <c r="I2488" s="823"/>
      <c r="J2488" s="823"/>
      <c r="K2488" s="823"/>
      <c r="L2488" s="824"/>
      <c r="M2488" s="577"/>
      <c r="N2488" s="577"/>
      <c r="O2488" s="577"/>
      <c r="P2488" s="577"/>
      <c r="Q2488" s="577"/>
      <c r="R2488" s="577"/>
      <c r="S2488" s="577"/>
      <c r="T2488" s="577"/>
      <c r="U2488" s="577"/>
      <c r="V2488" s="577"/>
      <c r="W2488" s="577"/>
      <c r="X2488" s="577"/>
      <c r="Y2488" s="577"/>
      <c r="Z2488" s="577"/>
      <c r="AA2488" s="577"/>
      <c r="AB2488" s="577"/>
      <c r="AC2488" s="577"/>
      <c r="AD2488" s="577"/>
      <c r="AE2488" s="60"/>
      <c r="AF2488" s="259"/>
      <c r="AG2488" s="375"/>
      <c r="AH2488" s="399"/>
      <c r="AK2488" s="375">
        <f t="shared" si="7276"/>
        <v>0</v>
      </c>
      <c r="AL2488" s="378">
        <f t="shared" si="7277"/>
        <v>0</v>
      </c>
      <c r="AM2488" s="374">
        <f t="shared" si="7278"/>
        <v>0</v>
      </c>
      <c r="AN2488" s="292">
        <f t="shared" si="7279"/>
        <v>0</v>
      </c>
      <c r="CB2488" s="382">
        <f>IF($AG$2407=$AH$2407,0,
IF(AND(OR(CB2483=0,CB2483=1),CB2487&gt;=0),1,
IF(CB2483=2,
IF(CB2487=0,0,IF(AND(CB2487&gt;0,CB2486=0,OR(CB2484&gt;0,CB2485&gt;0)),0,1)),
IF(CB2483&gt;2,
IF(CB2487=0,0,IF(AND(CB2487&gt;0,(CB2483-CB2486)&gt;=2,OR(CB2484&gt;0,CB2485&gt;0)),0,1))))))</f>
        <v>0</v>
      </c>
      <c r="CC2488" s="382"/>
      <c r="CD2488" s="382"/>
      <c r="CE2488" s="382"/>
      <c r="CF2488" s="382"/>
      <c r="CG2488" s="382"/>
      <c r="CH2488" s="382">
        <f>IF($AG$2407=$AH$2407,0,
IF(AND(OR(CH2483=0,CH2483=1),CH2487&gt;=0),1,
IF(CH2483=2,
IF(CH2487=0,0,IF(AND(CH2487&gt;0,CH2486=0,OR(CH2484&gt;0,CH2485&gt;0)),0,1)),
IF(CH2483&gt;2,
IF(CH2487=0,0,IF(AND(CH2487&gt;0,(CH2483-CH2486)&gt;=2,OR(CH2484&gt;0,CH2485&gt;0)),0,1))))))</f>
        <v>0</v>
      </c>
      <c r="CI2488" s="382"/>
      <c r="CJ2488" s="382"/>
      <c r="CK2488" s="382"/>
      <c r="CL2488" s="382"/>
      <c r="CM2488" s="382"/>
      <c r="CN2488" s="382">
        <f>IF($AG$2407=$AH$2407,0,
IF(AND(OR(CN2483=0,CN2483=1),CN2487&gt;=0),1,
IF(CN2483=2,
IF(CN2487=0,0,IF(AND(CN2487&gt;0,CN2486=0,OR(CN2484&gt;0,CN2485&gt;0)),0,1)),
IF(CN2483&gt;2,
IF(CN2487=0,0,IF(AND(CN2487&gt;0,(CN2483-CN2486)&gt;=2,OR(CN2484&gt;0,CN2485&gt;0)),0,1))))))</f>
        <v>0</v>
      </c>
    </row>
    <row r="2489" spans="1:92" ht="15" customHeight="1" x14ac:dyDescent="0.25">
      <c r="C2489" s="20" t="s">
        <v>33</v>
      </c>
      <c r="D2489" s="822" t="s">
        <v>614</v>
      </c>
      <c r="E2489" s="823"/>
      <c r="F2489" s="823"/>
      <c r="G2489" s="823"/>
      <c r="H2489" s="823"/>
      <c r="I2489" s="823"/>
      <c r="J2489" s="823"/>
      <c r="K2489" s="823"/>
      <c r="L2489" s="824"/>
      <c r="M2489" s="577"/>
      <c r="N2489" s="577"/>
      <c r="O2489" s="577"/>
      <c r="P2489" s="577"/>
      <c r="Q2489" s="577"/>
      <c r="R2489" s="577"/>
      <c r="S2489" s="577"/>
      <c r="T2489" s="577"/>
      <c r="U2489" s="577"/>
      <c r="V2489" s="577"/>
      <c r="W2489" s="577"/>
      <c r="X2489" s="577"/>
      <c r="Y2489" s="577"/>
      <c r="Z2489" s="577"/>
      <c r="AA2489" s="577"/>
      <c r="AB2489" s="577"/>
      <c r="AC2489" s="577"/>
      <c r="AD2489" s="577"/>
      <c r="AE2489" s="60"/>
      <c r="AF2489" s="259"/>
      <c r="AG2489" s="375"/>
      <c r="AH2489" s="399"/>
      <c r="AK2489" s="375">
        <f t="shared" si="7276"/>
        <v>0</v>
      </c>
      <c r="AL2489" s="378">
        <f t="shared" si="7277"/>
        <v>0</v>
      </c>
      <c r="AM2489" s="374">
        <f t="shared" si="7278"/>
        <v>0</v>
      </c>
      <c r="AN2489" s="292">
        <f t="shared" si="7279"/>
        <v>0</v>
      </c>
    </row>
    <row r="2490" spans="1:92" ht="15" customHeight="1" x14ac:dyDescent="0.25">
      <c r="C2490" s="20" t="s">
        <v>34</v>
      </c>
      <c r="D2490" s="822" t="s">
        <v>615</v>
      </c>
      <c r="E2490" s="823"/>
      <c r="F2490" s="823"/>
      <c r="G2490" s="823"/>
      <c r="H2490" s="823"/>
      <c r="I2490" s="823"/>
      <c r="J2490" s="823"/>
      <c r="K2490" s="823"/>
      <c r="L2490" s="824"/>
      <c r="M2490" s="577"/>
      <c r="N2490" s="577"/>
      <c r="O2490" s="577"/>
      <c r="P2490" s="577"/>
      <c r="Q2490" s="577"/>
      <c r="R2490" s="577"/>
      <c r="S2490" s="577"/>
      <c r="T2490" s="577"/>
      <c r="U2490" s="577"/>
      <c r="V2490" s="577"/>
      <c r="W2490" s="577"/>
      <c r="X2490" s="577"/>
      <c r="Y2490" s="577"/>
      <c r="Z2490" s="577"/>
      <c r="AA2490" s="577"/>
      <c r="AB2490" s="577"/>
      <c r="AC2490" s="577"/>
      <c r="AD2490" s="577"/>
      <c r="AE2490" s="60"/>
      <c r="AF2490" s="259"/>
      <c r="AG2490" s="375"/>
      <c r="AH2490" s="399"/>
      <c r="AK2490" s="375">
        <f t="shared" si="7276"/>
        <v>0</v>
      </c>
      <c r="AL2490" s="378">
        <f t="shared" si="7277"/>
        <v>0</v>
      </c>
      <c r="AM2490" s="374">
        <f t="shared" si="7278"/>
        <v>0</v>
      </c>
      <c r="AN2490" s="292">
        <f t="shared" si="7279"/>
        <v>0</v>
      </c>
    </row>
    <row r="2491" spans="1:92" ht="15" customHeight="1" x14ac:dyDescent="0.25">
      <c r="A2491" s="60"/>
      <c r="B2491" s="60"/>
      <c r="C2491" s="20" t="s">
        <v>35</v>
      </c>
      <c r="D2491" s="822" t="s">
        <v>616</v>
      </c>
      <c r="E2491" s="823"/>
      <c r="F2491" s="823"/>
      <c r="G2491" s="823"/>
      <c r="H2491" s="823"/>
      <c r="I2491" s="823"/>
      <c r="J2491" s="823"/>
      <c r="K2491" s="823"/>
      <c r="L2491" s="824"/>
      <c r="M2491" s="577"/>
      <c r="N2491" s="577"/>
      <c r="O2491" s="577"/>
      <c r="P2491" s="577"/>
      <c r="Q2491" s="577"/>
      <c r="R2491" s="577"/>
      <c r="S2491" s="577"/>
      <c r="T2491" s="577"/>
      <c r="U2491" s="577"/>
      <c r="V2491" s="577"/>
      <c r="W2491" s="577"/>
      <c r="X2491" s="577"/>
      <c r="Y2491" s="577"/>
      <c r="Z2491" s="577"/>
      <c r="AA2491" s="577"/>
      <c r="AB2491" s="577"/>
      <c r="AC2491" s="577"/>
      <c r="AD2491" s="577"/>
      <c r="AE2491" s="60"/>
      <c r="AF2491" s="259"/>
      <c r="AG2491" s="375"/>
      <c r="AH2491" s="399"/>
      <c r="AK2491" s="375">
        <f t="shared" si="7276"/>
        <v>0</v>
      </c>
      <c r="AL2491" s="378">
        <f t="shared" si="7277"/>
        <v>0</v>
      </c>
      <c r="AM2491" s="374">
        <f t="shared" si="7278"/>
        <v>0</v>
      </c>
      <c r="AN2491" s="292">
        <f t="shared" si="7279"/>
        <v>0</v>
      </c>
    </row>
    <row r="2492" spans="1:92" ht="15" customHeight="1" x14ac:dyDescent="0.25">
      <c r="A2492" s="60"/>
      <c r="B2492" s="60"/>
      <c r="C2492" s="20" t="s">
        <v>38</v>
      </c>
      <c r="D2492" s="822" t="s">
        <v>617</v>
      </c>
      <c r="E2492" s="823"/>
      <c r="F2492" s="823"/>
      <c r="G2492" s="823"/>
      <c r="H2492" s="823"/>
      <c r="I2492" s="823"/>
      <c r="J2492" s="823"/>
      <c r="K2492" s="823"/>
      <c r="L2492" s="824"/>
      <c r="M2492" s="577"/>
      <c r="N2492" s="577"/>
      <c r="O2492" s="577"/>
      <c r="P2492" s="577"/>
      <c r="Q2492" s="577"/>
      <c r="R2492" s="577"/>
      <c r="S2492" s="577"/>
      <c r="T2492" s="577"/>
      <c r="U2492" s="577"/>
      <c r="V2492" s="577"/>
      <c r="W2492" s="577"/>
      <c r="X2492" s="577"/>
      <c r="Y2492" s="577"/>
      <c r="Z2492" s="577"/>
      <c r="AA2492" s="577"/>
      <c r="AB2492" s="577"/>
      <c r="AC2492" s="577"/>
      <c r="AD2492" s="577"/>
      <c r="AE2492" s="60"/>
      <c r="AF2492" s="259"/>
      <c r="AG2492" s="375"/>
      <c r="AH2492" s="399"/>
      <c r="AK2492" s="375">
        <f t="shared" si="7276"/>
        <v>0</v>
      </c>
      <c r="AL2492" s="378">
        <f t="shared" si="7277"/>
        <v>0</v>
      </c>
      <c r="AM2492" s="374">
        <f t="shared" si="7278"/>
        <v>0</v>
      </c>
      <c r="AN2492" s="292">
        <f t="shared" si="7279"/>
        <v>0</v>
      </c>
    </row>
    <row r="2493" spans="1:92" ht="15" customHeight="1" x14ac:dyDescent="0.25">
      <c r="A2493" s="60"/>
      <c r="B2493" s="60"/>
      <c r="C2493" s="20" t="s">
        <v>36</v>
      </c>
      <c r="D2493" s="822" t="s">
        <v>618</v>
      </c>
      <c r="E2493" s="823"/>
      <c r="F2493" s="823"/>
      <c r="G2493" s="823"/>
      <c r="H2493" s="823"/>
      <c r="I2493" s="823"/>
      <c r="J2493" s="823"/>
      <c r="K2493" s="823"/>
      <c r="L2493" s="824"/>
      <c r="M2493" s="577"/>
      <c r="N2493" s="577"/>
      <c r="O2493" s="577"/>
      <c r="P2493" s="577"/>
      <c r="Q2493" s="577"/>
      <c r="R2493" s="577"/>
      <c r="S2493" s="577"/>
      <c r="T2493" s="577"/>
      <c r="U2493" s="577"/>
      <c r="V2493" s="577"/>
      <c r="W2493" s="577"/>
      <c r="X2493" s="577"/>
      <c r="Y2493" s="577"/>
      <c r="Z2493" s="577"/>
      <c r="AA2493" s="577"/>
      <c r="AB2493" s="577"/>
      <c r="AC2493" s="577"/>
      <c r="AD2493" s="577"/>
      <c r="AE2493" s="60"/>
      <c r="AF2493" s="259"/>
      <c r="AG2493" s="375"/>
      <c r="AH2493" s="399"/>
      <c r="AK2493" s="375">
        <f t="shared" si="7276"/>
        <v>0</v>
      </c>
      <c r="AL2493" s="378">
        <f t="shared" si="7277"/>
        <v>0</v>
      </c>
      <c r="AM2493" s="374">
        <f t="shared" si="7278"/>
        <v>0</v>
      </c>
      <c r="AN2493" s="292">
        <f t="shared" si="7279"/>
        <v>0</v>
      </c>
    </row>
    <row r="2494" spans="1:92" ht="15" customHeight="1" x14ac:dyDescent="0.25">
      <c r="A2494" s="60"/>
      <c r="B2494" s="60"/>
      <c r="C2494" s="20" t="s">
        <v>37</v>
      </c>
      <c r="D2494" s="822" t="s">
        <v>619</v>
      </c>
      <c r="E2494" s="823"/>
      <c r="F2494" s="823"/>
      <c r="G2494" s="823"/>
      <c r="H2494" s="823"/>
      <c r="I2494" s="823"/>
      <c r="J2494" s="823"/>
      <c r="K2494" s="823"/>
      <c r="L2494" s="824"/>
      <c r="M2494" s="577"/>
      <c r="N2494" s="577"/>
      <c r="O2494" s="577"/>
      <c r="P2494" s="577"/>
      <c r="Q2494" s="577"/>
      <c r="R2494" s="577"/>
      <c r="S2494" s="577"/>
      <c r="T2494" s="577"/>
      <c r="U2494" s="577"/>
      <c r="V2494" s="577"/>
      <c r="W2494" s="577"/>
      <c r="X2494" s="577"/>
      <c r="Y2494" s="577"/>
      <c r="Z2494" s="577"/>
      <c r="AA2494" s="577"/>
      <c r="AB2494" s="577"/>
      <c r="AC2494" s="577"/>
      <c r="AD2494" s="577"/>
      <c r="AE2494" s="60"/>
      <c r="AF2494" s="259"/>
      <c r="AG2494" s="375"/>
      <c r="AH2494" s="399"/>
      <c r="AK2494" s="375">
        <f t="shared" si="7276"/>
        <v>0</v>
      </c>
      <c r="AL2494" s="378">
        <f t="shared" si="7277"/>
        <v>0</v>
      </c>
      <c r="AM2494" s="374">
        <f t="shared" si="7278"/>
        <v>0</v>
      </c>
      <c r="AN2494" s="292">
        <f t="shared" si="7279"/>
        <v>0</v>
      </c>
    </row>
    <row r="2495" spans="1:92" ht="24" customHeight="1" x14ac:dyDescent="0.25">
      <c r="A2495" s="60"/>
      <c r="B2495" s="60"/>
      <c r="C2495" s="20" t="s">
        <v>39</v>
      </c>
      <c r="D2495" s="822" t="s">
        <v>625</v>
      </c>
      <c r="E2495" s="823"/>
      <c r="F2495" s="823"/>
      <c r="G2495" s="823"/>
      <c r="H2495" s="823"/>
      <c r="I2495" s="823"/>
      <c r="J2495" s="823"/>
      <c r="K2495" s="823"/>
      <c r="L2495" s="824"/>
      <c r="M2495" s="577"/>
      <c r="N2495" s="577"/>
      <c r="O2495" s="577"/>
      <c r="P2495" s="577"/>
      <c r="Q2495" s="577"/>
      <c r="R2495" s="577"/>
      <c r="S2495" s="577"/>
      <c r="T2495" s="577"/>
      <c r="U2495" s="577"/>
      <c r="V2495" s="577"/>
      <c r="W2495" s="577"/>
      <c r="X2495" s="577"/>
      <c r="Y2495" s="577"/>
      <c r="Z2495" s="577"/>
      <c r="AA2495" s="577"/>
      <c r="AB2495" s="577"/>
      <c r="AC2495" s="577"/>
      <c r="AD2495" s="577"/>
      <c r="AE2495" s="60"/>
      <c r="AF2495" s="259"/>
      <c r="AG2495" s="375"/>
      <c r="AH2495" s="399"/>
      <c r="AK2495" s="375">
        <f t="shared" si="7276"/>
        <v>0</v>
      </c>
      <c r="AL2495" s="378">
        <f t="shared" si="7277"/>
        <v>0</v>
      </c>
      <c r="AM2495" s="374">
        <f t="shared" si="7278"/>
        <v>0</v>
      </c>
      <c r="AN2495" s="292">
        <f t="shared" si="7279"/>
        <v>0</v>
      </c>
    </row>
    <row r="2496" spans="1:92" ht="15" customHeight="1" x14ac:dyDescent="0.25">
      <c r="A2496" s="60"/>
      <c r="B2496" s="60"/>
      <c r="C2496" s="20" t="s">
        <v>40</v>
      </c>
      <c r="D2496" s="822" t="s">
        <v>620</v>
      </c>
      <c r="E2496" s="823"/>
      <c r="F2496" s="823"/>
      <c r="G2496" s="823"/>
      <c r="H2496" s="823"/>
      <c r="I2496" s="823"/>
      <c r="J2496" s="823"/>
      <c r="K2496" s="823"/>
      <c r="L2496" s="824"/>
      <c r="M2496" s="577"/>
      <c r="N2496" s="577"/>
      <c r="O2496" s="577"/>
      <c r="P2496" s="577"/>
      <c r="Q2496" s="577"/>
      <c r="R2496" s="577"/>
      <c r="S2496" s="577"/>
      <c r="T2496" s="577"/>
      <c r="U2496" s="577"/>
      <c r="V2496" s="577"/>
      <c r="W2496" s="577"/>
      <c r="X2496" s="577"/>
      <c r="Y2496" s="577"/>
      <c r="Z2496" s="577"/>
      <c r="AA2496" s="577"/>
      <c r="AB2496" s="577"/>
      <c r="AC2496" s="577"/>
      <c r="AD2496" s="577"/>
      <c r="AE2496" s="60"/>
      <c r="AF2496" s="259"/>
      <c r="AG2496" s="375"/>
      <c r="AH2496" s="399"/>
      <c r="AK2496" s="375">
        <f t="shared" si="7276"/>
        <v>0</v>
      </c>
      <c r="AL2496" s="378">
        <f t="shared" si="7277"/>
        <v>0</v>
      </c>
      <c r="AM2496" s="374">
        <f t="shared" si="7278"/>
        <v>0</v>
      </c>
      <c r="AN2496" s="292">
        <f t="shared" si="7279"/>
        <v>0</v>
      </c>
    </row>
    <row r="2497" spans="1:89" ht="15" customHeight="1" x14ac:dyDescent="0.25">
      <c r="A2497" s="60"/>
      <c r="B2497" s="60"/>
      <c r="C2497" s="20" t="s">
        <v>41</v>
      </c>
      <c r="D2497" s="822" t="s">
        <v>621</v>
      </c>
      <c r="E2497" s="823"/>
      <c r="F2497" s="823"/>
      <c r="G2497" s="823"/>
      <c r="H2497" s="823"/>
      <c r="I2497" s="823"/>
      <c r="J2497" s="823"/>
      <c r="K2497" s="823"/>
      <c r="L2497" s="824"/>
      <c r="M2497" s="577"/>
      <c r="N2497" s="577"/>
      <c r="O2497" s="577"/>
      <c r="P2497" s="577"/>
      <c r="Q2497" s="577"/>
      <c r="R2497" s="577"/>
      <c r="S2497" s="577"/>
      <c r="T2497" s="577"/>
      <c r="U2497" s="577"/>
      <c r="V2497" s="577"/>
      <c r="W2497" s="577"/>
      <c r="X2497" s="577"/>
      <c r="Y2497" s="577"/>
      <c r="Z2497" s="577"/>
      <c r="AA2497" s="577"/>
      <c r="AB2497" s="577"/>
      <c r="AC2497" s="577"/>
      <c r="AD2497" s="577"/>
      <c r="AE2497" s="60"/>
      <c r="AF2497" s="259"/>
      <c r="AG2497" s="375"/>
      <c r="AH2497" s="399"/>
      <c r="AK2497" s="375">
        <f t="shared" si="7276"/>
        <v>0</v>
      </c>
      <c r="AL2497" s="378">
        <f t="shared" si="7277"/>
        <v>0</v>
      </c>
      <c r="AM2497" s="374">
        <f t="shared" si="7278"/>
        <v>0</v>
      </c>
      <c r="AN2497" s="292">
        <f t="shared" si="7279"/>
        <v>0</v>
      </c>
    </row>
    <row r="2498" spans="1:89" ht="15" customHeight="1" x14ac:dyDescent="0.25">
      <c r="A2498" s="60"/>
      <c r="B2498" s="60"/>
      <c r="C2498" s="20" t="s">
        <v>42</v>
      </c>
      <c r="D2498" s="822" t="s">
        <v>622</v>
      </c>
      <c r="E2498" s="823"/>
      <c r="F2498" s="823"/>
      <c r="G2498" s="823"/>
      <c r="H2498" s="823"/>
      <c r="I2498" s="823"/>
      <c r="J2498" s="823"/>
      <c r="K2498" s="823"/>
      <c r="L2498" s="824"/>
      <c r="M2498" s="577"/>
      <c r="N2498" s="577"/>
      <c r="O2498" s="577"/>
      <c r="P2498" s="577"/>
      <c r="Q2498" s="577"/>
      <c r="R2498" s="577"/>
      <c r="S2498" s="577"/>
      <c r="T2498" s="577"/>
      <c r="U2498" s="577"/>
      <c r="V2498" s="577"/>
      <c r="W2498" s="577"/>
      <c r="X2498" s="577"/>
      <c r="Y2498" s="577"/>
      <c r="Z2498" s="577"/>
      <c r="AA2498" s="577"/>
      <c r="AB2498" s="577"/>
      <c r="AC2498" s="577"/>
      <c r="AD2498" s="577"/>
      <c r="AE2498" s="60"/>
      <c r="AF2498" s="259"/>
      <c r="AG2498" s="375"/>
      <c r="AH2498" s="399"/>
      <c r="AK2498" s="375">
        <f t="shared" si="7276"/>
        <v>0</v>
      </c>
      <c r="AL2498" s="378">
        <f t="shared" si="7277"/>
        <v>0</v>
      </c>
      <c r="AM2498" s="374">
        <f t="shared" si="7278"/>
        <v>0</v>
      </c>
      <c r="AN2498" s="292">
        <f t="shared" si="7279"/>
        <v>0</v>
      </c>
    </row>
    <row r="2499" spans="1:89" ht="15" customHeight="1" x14ac:dyDescent="0.25">
      <c r="A2499" s="60"/>
      <c r="B2499" s="60"/>
      <c r="C2499" s="20" t="s">
        <v>43</v>
      </c>
      <c r="D2499" s="822" t="s">
        <v>623</v>
      </c>
      <c r="E2499" s="823"/>
      <c r="F2499" s="823"/>
      <c r="G2499" s="823"/>
      <c r="H2499" s="823"/>
      <c r="I2499" s="823"/>
      <c r="J2499" s="823"/>
      <c r="K2499" s="823"/>
      <c r="L2499" s="824"/>
      <c r="M2499" s="577"/>
      <c r="N2499" s="577"/>
      <c r="O2499" s="577"/>
      <c r="P2499" s="577"/>
      <c r="Q2499" s="577"/>
      <c r="R2499" s="577"/>
      <c r="S2499" s="577"/>
      <c r="T2499" s="577"/>
      <c r="U2499" s="577"/>
      <c r="V2499" s="577"/>
      <c r="W2499" s="577"/>
      <c r="X2499" s="577"/>
      <c r="Y2499" s="577"/>
      <c r="Z2499" s="577"/>
      <c r="AA2499" s="577"/>
      <c r="AB2499" s="577"/>
      <c r="AC2499" s="577"/>
      <c r="AD2499" s="577"/>
      <c r="AE2499" s="60"/>
      <c r="AF2499" s="259"/>
      <c r="AG2499" s="375"/>
      <c r="AH2499" s="399"/>
      <c r="AK2499" s="375">
        <f t="shared" si="7276"/>
        <v>0</v>
      </c>
      <c r="AL2499" s="378">
        <f t="shared" si="7277"/>
        <v>0</v>
      </c>
      <c r="AM2499" s="374">
        <f t="shared" si="7278"/>
        <v>0</v>
      </c>
      <c r="AN2499" s="292">
        <f t="shared" si="7279"/>
        <v>0</v>
      </c>
    </row>
    <row r="2500" spans="1:89" ht="15" customHeight="1" x14ac:dyDescent="0.25">
      <c r="A2500" s="60"/>
      <c r="B2500" s="60"/>
      <c r="C2500" s="20" t="s">
        <v>44</v>
      </c>
      <c r="D2500" s="822" t="s">
        <v>624</v>
      </c>
      <c r="E2500" s="823"/>
      <c r="F2500" s="823"/>
      <c r="G2500" s="823"/>
      <c r="H2500" s="823"/>
      <c r="I2500" s="823"/>
      <c r="J2500" s="823"/>
      <c r="K2500" s="823"/>
      <c r="L2500" s="824"/>
      <c r="M2500" s="577"/>
      <c r="N2500" s="577"/>
      <c r="O2500" s="577"/>
      <c r="P2500" s="577"/>
      <c r="Q2500" s="577"/>
      <c r="R2500" s="577"/>
      <c r="S2500" s="577"/>
      <c r="T2500" s="577"/>
      <c r="U2500" s="577"/>
      <c r="V2500" s="577"/>
      <c r="W2500" s="577"/>
      <c r="X2500" s="577"/>
      <c r="Y2500" s="577"/>
      <c r="Z2500" s="577"/>
      <c r="AA2500" s="577"/>
      <c r="AB2500" s="577"/>
      <c r="AC2500" s="577"/>
      <c r="AD2500" s="577"/>
      <c r="AE2500" s="60"/>
      <c r="AF2500" s="259"/>
      <c r="AG2500" s="375"/>
      <c r="AH2500" s="399"/>
      <c r="AK2500" s="375">
        <f t="shared" si="7276"/>
        <v>0</v>
      </c>
      <c r="AL2500" s="378">
        <f t="shared" si="7277"/>
        <v>0</v>
      </c>
      <c r="AM2500" s="374">
        <f t="shared" si="7278"/>
        <v>0</v>
      </c>
      <c r="AN2500" s="292">
        <f t="shared" si="7279"/>
        <v>0</v>
      </c>
    </row>
    <row r="2501" spans="1:89" ht="15" customHeight="1" x14ac:dyDescent="0.25">
      <c r="A2501" s="60"/>
      <c r="B2501" s="60"/>
      <c r="C2501" s="20" t="s">
        <v>45</v>
      </c>
      <c r="D2501" s="822" t="s">
        <v>602</v>
      </c>
      <c r="E2501" s="823"/>
      <c r="F2501" s="823"/>
      <c r="G2501" s="823"/>
      <c r="H2501" s="823"/>
      <c r="I2501" s="823"/>
      <c r="J2501" s="823"/>
      <c r="K2501" s="823"/>
      <c r="L2501" s="824"/>
      <c r="M2501" s="577"/>
      <c r="N2501" s="577"/>
      <c r="O2501" s="577"/>
      <c r="P2501" s="577"/>
      <c r="Q2501" s="577"/>
      <c r="R2501" s="577"/>
      <c r="S2501" s="577"/>
      <c r="T2501" s="577"/>
      <c r="U2501" s="577"/>
      <c r="V2501" s="577"/>
      <c r="W2501" s="577"/>
      <c r="X2501" s="577"/>
      <c r="Y2501" s="577"/>
      <c r="Z2501" s="577"/>
      <c r="AA2501" s="577"/>
      <c r="AB2501" s="577"/>
      <c r="AC2501" s="577"/>
      <c r="AD2501" s="577"/>
      <c r="AE2501" s="60"/>
      <c r="AF2501" s="259"/>
      <c r="AG2501" s="375"/>
      <c r="AH2501" s="399"/>
      <c r="AK2501" s="375">
        <f t="shared" si="7276"/>
        <v>0</v>
      </c>
      <c r="AL2501" s="378">
        <f t="shared" si="7277"/>
        <v>0</v>
      </c>
      <c r="AM2501" s="374">
        <f>SUM(S2501:AD2501)</f>
        <v>0</v>
      </c>
      <c r="AN2501" s="292">
        <f>IF($AG$2480=$AH$2480,0,IF(OR(AND(AK2501=0,AL2501&gt;0),AND(AK2501="ns",AM2501&gt;0),AND(AK2501="ns",AL2501=0,AM2501=0)),1,IF(OR(AND(AK2501&gt;0,AL2501=2),AND(AK2501="ns",AL2501=2),AND(AK2501="ns",AM2501=0,AL2501&gt;0),AK2501=AM2501),0,1)))</f>
        <v>0</v>
      </c>
    </row>
    <row r="2502" spans="1:89" ht="15" customHeight="1" x14ac:dyDescent="0.25">
      <c r="A2502" s="60"/>
      <c r="B2502" s="60"/>
      <c r="L2502" s="82" t="s">
        <v>64</v>
      </c>
      <c r="M2502" s="606">
        <f>IF(AND(SUM(M2482:R2501)=0,COUNTIF(M2482:R2501,"NS")&gt;0),"NS",SUM(M2482:R2501))</f>
        <v>0</v>
      </c>
      <c r="N2502" s="606"/>
      <c r="O2502" s="606"/>
      <c r="P2502" s="606"/>
      <c r="Q2502" s="606"/>
      <c r="R2502" s="606"/>
      <c r="S2502" s="606">
        <f>IF(AND(SUM(S2482:X2501)=0,COUNTIF(S2482:X2501,"NS")&gt;0),"NS",SUM(S2482:X2501))</f>
        <v>0</v>
      </c>
      <c r="T2502" s="606"/>
      <c r="U2502" s="606"/>
      <c r="V2502" s="606"/>
      <c r="W2502" s="606"/>
      <c r="X2502" s="606"/>
      <c r="Y2502" s="606">
        <f>IF(AND(SUM(Y2482:AD2501)=0,COUNTIF(Y2482:AD2501,"NS")&gt;0),"NS",SUM(Y2482:AD2501))</f>
        <v>0</v>
      </c>
      <c r="Z2502" s="606"/>
      <c r="AA2502" s="606"/>
      <c r="AB2502" s="606"/>
      <c r="AC2502" s="606"/>
      <c r="AD2502" s="606"/>
      <c r="AE2502" s="60"/>
      <c r="AF2502" s="259"/>
      <c r="AG2502" s="375"/>
      <c r="AH2502" s="399"/>
      <c r="AN2502" s="387">
        <f>SUM(AN2482:AN2501)</f>
        <v>0</v>
      </c>
    </row>
    <row r="2503" spans="1:89" ht="15" customHeight="1" x14ac:dyDescent="0.25">
      <c r="A2503" s="60"/>
      <c r="B2503" s="60"/>
      <c r="AE2503" s="60"/>
      <c r="AF2503" s="259"/>
      <c r="AG2503" s="375"/>
      <c r="AH2503" s="399"/>
    </row>
    <row r="2504" spans="1:89" ht="24" customHeight="1" x14ac:dyDescent="0.25">
      <c r="A2504" s="60"/>
      <c r="B2504" s="60"/>
      <c r="C2504" s="723" t="s">
        <v>820</v>
      </c>
      <c r="D2504" s="832"/>
      <c r="E2504" s="832"/>
      <c r="F2504" s="832"/>
      <c r="G2504" s="832"/>
      <c r="H2504" s="832"/>
      <c r="I2504" s="832"/>
      <c r="J2504" s="832"/>
      <c r="K2504" s="832"/>
      <c r="L2504" s="832"/>
      <c r="M2504" s="832"/>
      <c r="N2504" s="832"/>
      <c r="O2504" s="832"/>
      <c r="P2504" s="832"/>
      <c r="Q2504" s="832"/>
      <c r="R2504" s="832"/>
      <c r="S2504" s="832"/>
      <c r="T2504" s="832"/>
      <c r="U2504" s="832"/>
      <c r="V2504" s="832"/>
      <c r="W2504" s="832"/>
      <c r="X2504" s="832"/>
      <c r="Y2504" s="832"/>
      <c r="Z2504" s="832"/>
      <c r="AA2504" s="832"/>
      <c r="AB2504" s="832"/>
      <c r="AC2504" s="832"/>
      <c r="AD2504" s="832"/>
      <c r="AE2504" s="60"/>
      <c r="AF2504" s="259"/>
      <c r="AG2504" s="375"/>
      <c r="AH2504" s="399"/>
    </row>
    <row r="2505" spans="1:89" ht="15" customHeight="1" x14ac:dyDescent="0.25">
      <c r="A2505" s="60"/>
      <c r="B2505" s="543" t="str">
        <f>IF(SUM(AT2485)&gt;=1,"Error: Verificar la consistencia con la pregunta 66.","")</f>
        <v/>
      </c>
      <c r="C2505" s="543"/>
      <c r="D2505" s="543"/>
      <c r="E2505" s="543"/>
      <c r="F2505" s="543"/>
      <c r="G2505" s="543"/>
      <c r="H2505" s="543"/>
      <c r="I2505" s="543"/>
      <c r="J2505" s="543"/>
      <c r="K2505" s="543"/>
      <c r="L2505" s="543"/>
      <c r="M2505" s="543"/>
      <c r="N2505" s="543"/>
      <c r="O2505" s="543"/>
      <c r="P2505" s="543"/>
      <c r="Q2505" s="543"/>
      <c r="R2505" s="543"/>
      <c r="S2505" s="543"/>
      <c r="T2505" s="543"/>
      <c r="U2505" s="543"/>
      <c r="V2505" s="543"/>
      <c r="W2505" s="543"/>
      <c r="X2505" s="543"/>
      <c r="Y2505" s="543"/>
      <c r="Z2505" s="543"/>
      <c r="AA2505" s="543"/>
      <c r="AB2505" s="543"/>
      <c r="AC2505" s="543"/>
      <c r="AD2505" s="543"/>
      <c r="AE2505" s="60"/>
      <c r="AF2505" s="259"/>
      <c r="AG2505" s="375"/>
      <c r="AH2505" s="399"/>
    </row>
    <row r="2506" spans="1:89" ht="15" customHeight="1" x14ac:dyDescent="0.25">
      <c r="A2506" s="60"/>
      <c r="B2506" s="543" t="str">
        <f>IF(SUM(AN2502)&gt;=1,"Error: Verificar la suma por fila","")</f>
        <v/>
      </c>
      <c r="C2506" s="543"/>
      <c r="D2506" s="543"/>
      <c r="E2506" s="543"/>
      <c r="F2506" s="543"/>
      <c r="G2506" s="543"/>
      <c r="H2506" s="543"/>
      <c r="I2506" s="543"/>
      <c r="J2506" s="543"/>
      <c r="K2506" s="543"/>
      <c r="L2506" s="543"/>
      <c r="M2506" s="543"/>
      <c r="N2506" s="543"/>
      <c r="O2506" s="543"/>
      <c r="P2506" s="543"/>
      <c r="Q2506" s="543"/>
      <c r="R2506" s="543"/>
      <c r="S2506" s="543"/>
      <c r="T2506" s="543"/>
      <c r="U2506" s="543"/>
      <c r="V2506" s="543"/>
      <c r="W2506" s="543"/>
      <c r="X2506" s="543"/>
      <c r="Y2506" s="543"/>
      <c r="Z2506" s="543"/>
      <c r="AA2506" s="543"/>
      <c r="AB2506" s="543"/>
      <c r="AC2506" s="543"/>
      <c r="AD2506" s="543"/>
      <c r="AE2506" s="60"/>
      <c r="AF2506" s="259"/>
      <c r="AG2506" s="375"/>
      <c r="AH2506" s="399"/>
    </row>
    <row r="2507" spans="1:89" ht="27.75" customHeight="1" x14ac:dyDescent="0.25">
      <c r="B2507" s="821" t="str">
        <f>IF(SUM(CB2488:CN2488)&gt;=1,"Error: Verificar la información ya que se está haciendo mal uso del criterio No identificado.","")</f>
        <v/>
      </c>
      <c r="C2507" s="821"/>
      <c r="D2507" s="821"/>
      <c r="E2507" s="821"/>
      <c r="F2507" s="821"/>
      <c r="G2507" s="821"/>
      <c r="H2507" s="821"/>
      <c r="I2507" s="821"/>
      <c r="J2507" s="821"/>
      <c r="K2507" s="821"/>
      <c r="L2507" s="821"/>
      <c r="M2507" s="821"/>
      <c r="N2507" s="821"/>
      <c r="O2507" s="821"/>
      <c r="P2507" s="821"/>
      <c r="Q2507" s="545" t="str">
        <f>IF(OR(AG2480=AH2480,AG2480=AI2480),"","Error: Debe completar toda la información requerida.")</f>
        <v/>
      </c>
      <c r="R2507" s="545"/>
      <c r="S2507" s="545"/>
      <c r="T2507" s="545"/>
      <c r="U2507" s="545"/>
      <c r="V2507" s="545"/>
      <c r="W2507" s="545"/>
      <c r="X2507" s="545"/>
      <c r="Y2507" s="545"/>
      <c r="Z2507" s="545"/>
      <c r="AA2507" s="545"/>
      <c r="AB2507" s="545"/>
      <c r="AC2507" s="545"/>
      <c r="AD2507" s="545"/>
      <c r="AE2507" s="60"/>
      <c r="AF2507" s="259"/>
      <c r="AG2507" s="375"/>
      <c r="AH2507" s="399"/>
    </row>
    <row r="2508" spans="1:89" ht="24" customHeight="1" x14ac:dyDescent="0.25">
      <c r="A2508" s="114" t="s">
        <v>1312</v>
      </c>
      <c r="B2508" s="573" t="s">
        <v>1548</v>
      </c>
      <c r="C2508" s="573"/>
      <c r="D2508" s="573"/>
      <c r="E2508" s="573"/>
      <c r="F2508" s="573"/>
      <c r="G2508" s="573"/>
      <c r="H2508" s="573"/>
      <c r="I2508" s="573"/>
      <c r="J2508" s="573"/>
      <c r="K2508" s="573"/>
      <c r="L2508" s="573"/>
      <c r="M2508" s="573"/>
      <c r="N2508" s="573"/>
      <c r="O2508" s="573"/>
      <c r="P2508" s="573"/>
      <c r="Q2508" s="573"/>
      <c r="R2508" s="573"/>
      <c r="S2508" s="573"/>
      <c r="T2508" s="573"/>
      <c r="U2508" s="573"/>
      <c r="V2508" s="573"/>
      <c r="W2508" s="573"/>
      <c r="X2508" s="573"/>
      <c r="Y2508" s="573"/>
      <c r="Z2508" s="573"/>
      <c r="AA2508" s="573"/>
      <c r="AB2508" s="573"/>
      <c r="AC2508" s="573"/>
      <c r="AD2508" s="573"/>
      <c r="AE2508" s="60"/>
      <c r="AF2508" s="259"/>
      <c r="AG2508" s="375"/>
      <c r="AH2508" s="399"/>
    </row>
    <row r="2509" spans="1:89" ht="15" customHeight="1" x14ac:dyDescent="0.25">
      <c r="AE2509" s="60"/>
      <c r="AF2509" s="259"/>
      <c r="AG2509" s="285" t="s">
        <v>1908</v>
      </c>
      <c r="AH2509" s="285"/>
      <c r="AI2509" s="285"/>
      <c r="AJ2509" s="374"/>
      <c r="AK2509" s="374"/>
      <c r="AL2509" s="374"/>
      <c r="AM2509" s="374"/>
      <c r="AN2509" s="374"/>
    </row>
    <row r="2510" spans="1:89" ht="24" customHeight="1" x14ac:dyDescent="0.25">
      <c r="C2510" s="814" t="s">
        <v>627</v>
      </c>
      <c r="D2510" s="814"/>
      <c r="E2510" s="814"/>
      <c r="F2510" s="814"/>
      <c r="G2510" s="814"/>
      <c r="H2510" s="814"/>
      <c r="I2510" s="814"/>
      <c r="J2510" s="814"/>
      <c r="K2510" s="814"/>
      <c r="L2510" s="814"/>
      <c r="M2510" s="801" t="s">
        <v>1288</v>
      </c>
      <c r="N2510" s="801"/>
      <c r="O2510" s="801"/>
      <c r="P2510" s="801"/>
      <c r="Q2510" s="801"/>
      <c r="R2510" s="801"/>
      <c r="S2510" s="801"/>
      <c r="T2510" s="801"/>
      <c r="U2510" s="801"/>
      <c r="V2510" s="801"/>
      <c r="W2510" s="801"/>
      <c r="X2510" s="801"/>
      <c r="Y2510" s="801"/>
      <c r="Z2510" s="801"/>
      <c r="AA2510" s="801"/>
      <c r="AB2510" s="801"/>
      <c r="AC2510" s="801"/>
      <c r="AD2510" s="801"/>
      <c r="AE2510" s="60"/>
      <c r="AF2510" s="259"/>
      <c r="AG2510" s="285">
        <f>COUNTBLANK(M2512:AD2514)</f>
        <v>54</v>
      </c>
      <c r="AH2510" s="285">
        <v>54</v>
      </c>
      <c r="AI2510" s="285">
        <v>45</v>
      </c>
      <c r="AJ2510" s="374"/>
      <c r="AK2510" s="374"/>
      <c r="AL2510" s="374"/>
      <c r="AM2510" s="374"/>
      <c r="AN2510" s="374"/>
      <c r="AP2510" s="400" t="s">
        <v>1944</v>
      </c>
    </row>
    <row r="2511" spans="1:89" ht="15" customHeight="1" x14ac:dyDescent="0.25">
      <c r="C2511" s="814"/>
      <c r="D2511" s="814"/>
      <c r="E2511" s="814"/>
      <c r="F2511" s="814"/>
      <c r="G2511" s="814"/>
      <c r="H2511" s="814"/>
      <c r="I2511" s="814"/>
      <c r="J2511" s="814"/>
      <c r="K2511" s="814"/>
      <c r="L2511" s="814"/>
      <c r="M2511" s="819" t="s">
        <v>60</v>
      </c>
      <c r="N2511" s="820"/>
      <c r="O2511" s="820"/>
      <c r="P2511" s="820"/>
      <c r="Q2511" s="820"/>
      <c r="R2511" s="820"/>
      <c r="S2511" s="829" t="s">
        <v>61</v>
      </c>
      <c r="T2511" s="830"/>
      <c r="U2511" s="830"/>
      <c r="V2511" s="830"/>
      <c r="W2511" s="830"/>
      <c r="X2511" s="830"/>
      <c r="Y2511" s="829" t="s">
        <v>62</v>
      </c>
      <c r="Z2511" s="830"/>
      <c r="AA2511" s="830"/>
      <c r="AB2511" s="830"/>
      <c r="AC2511" s="830"/>
      <c r="AD2511" s="830"/>
      <c r="AE2511" s="60"/>
      <c r="AF2511" s="259"/>
      <c r="AG2511" s="374"/>
      <c r="AH2511" s="374"/>
      <c r="AI2511" s="374"/>
      <c r="AJ2511" s="374"/>
      <c r="AK2511" s="375" t="s">
        <v>1913</v>
      </c>
      <c r="AL2511" s="378" t="s">
        <v>1910</v>
      </c>
      <c r="AM2511" s="374" t="s">
        <v>1914</v>
      </c>
      <c r="AN2511" s="374" t="s">
        <v>1915</v>
      </c>
      <c r="AQ2511" s="375" t="s">
        <v>1913</v>
      </c>
      <c r="AR2511" s="378" t="s">
        <v>1910</v>
      </c>
      <c r="AS2511" s="374" t="s">
        <v>1914</v>
      </c>
      <c r="AT2511" s="374" t="s">
        <v>1915</v>
      </c>
    </row>
    <row r="2512" spans="1:89" ht="15" customHeight="1" x14ac:dyDescent="0.25">
      <c r="C2512" s="18" t="s">
        <v>26</v>
      </c>
      <c r="D2512" s="822" t="s">
        <v>628</v>
      </c>
      <c r="E2512" s="823"/>
      <c r="F2512" s="823"/>
      <c r="G2512" s="823"/>
      <c r="H2512" s="823"/>
      <c r="I2512" s="823"/>
      <c r="J2512" s="823"/>
      <c r="K2512" s="823"/>
      <c r="L2512" s="824"/>
      <c r="M2512" s="577"/>
      <c r="N2512" s="577"/>
      <c r="O2512" s="577"/>
      <c r="P2512" s="577"/>
      <c r="Q2512" s="577"/>
      <c r="R2512" s="577"/>
      <c r="S2512" s="577"/>
      <c r="T2512" s="577"/>
      <c r="U2512" s="577"/>
      <c r="V2512" s="577"/>
      <c r="W2512" s="577"/>
      <c r="X2512" s="577"/>
      <c r="Y2512" s="577"/>
      <c r="Z2512" s="577"/>
      <c r="AA2512" s="577"/>
      <c r="AB2512" s="577"/>
      <c r="AC2512" s="577"/>
      <c r="AD2512" s="577"/>
      <c r="AE2512" s="60"/>
      <c r="AF2512" s="259"/>
      <c r="AG2512" s="374"/>
      <c r="AH2512" s="374"/>
      <c r="AI2512" s="374"/>
      <c r="AJ2512" s="374"/>
      <c r="AK2512" s="375">
        <f>M2512</f>
        <v>0</v>
      </c>
      <c r="AL2512" s="378">
        <f>COUNTIF(S2512:AD2512,"ns")</f>
        <v>0</v>
      </c>
      <c r="AM2512" s="374">
        <f>SUM(S2512:AD2512)</f>
        <v>0</v>
      </c>
      <c r="AN2512" s="292">
        <f>IF($AG$2510=$AH$2510,0,IF(OR(AND(AK2512=0,AL2512&gt;0),AND(AK2512="ns",AM2512&gt;0),AND(AK2512="ns",AL2512=0,AM2512=0)),1,IF(OR(AND(AK2512&gt;0,AL2512=2),AND(AK2512="ns",AL2512=2),AND(AK2512="ns",AM2512=0,AL2512&gt;0),AK2512=AM2512),0,1)))</f>
        <v>0</v>
      </c>
      <c r="AP2512" s="400" t="s">
        <v>1927</v>
      </c>
      <c r="AQ2512" s="375">
        <f>$M$2360</f>
        <v>0</v>
      </c>
      <c r="AR2512" s="378">
        <f>COUNTIF(S2512:AD2514,"ns")</f>
        <v>0</v>
      </c>
      <c r="AS2512" s="374">
        <f>SUM(S2512:AD2514)</f>
        <v>0</v>
      </c>
      <c r="AT2512" s="317">
        <f>IF($AG$2510=$AH$2510,0,IF(OR(AND(AQ2512=0,AR2512&gt;0),AND(AQ2512="NS",AS2512&gt;0),AND(AQ2512="NS",AS2512=0,AR2512=0)),1,IF(OR(AND(AR2512&gt;=2,AS2512&lt;AQ2512),AND(AQ2512="NS",AS2512=0,AR2512&gt;0),AQ2512=AS2512),0,1)))</f>
        <v>0</v>
      </c>
      <c r="CB2512" s="292"/>
      <c r="CC2512" s="292"/>
      <c r="CD2512" s="292"/>
      <c r="CE2512" s="292"/>
      <c r="CF2512" s="292"/>
      <c r="CG2512" s="292"/>
      <c r="CH2512" s="292"/>
      <c r="CI2512" s="292"/>
      <c r="CJ2512" s="292"/>
      <c r="CK2512" s="292"/>
    </row>
    <row r="2513" spans="1:92" ht="15" customHeight="1" x14ac:dyDescent="0.25">
      <c r="C2513" s="20" t="s">
        <v>27</v>
      </c>
      <c r="D2513" s="822" t="s">
        <v>629</v>
      </c>
      <c r="E2513" s="823"/>
      <c r="F2513" s="823"/>
      <c r="G2513" s="823"/>
      <c r="H2513" s="823"/>
      <c r="I2513" s="823"/>
      <c r="J2513" s="823"/>
      <c r="K2513" s="823"/>
      <c r="L2513" s="824"/>
      <c r="M2513" s="577"/>
      <c r="N2513" s="577"/>
      <c r="O2513" s="577"/>
      <c r="P2513" s="577"/>
      <c r="Q2513" s="577"/>
      <c r="R2513" s="577"/>
      <c r="S2513" s="577"/>
      <c r="T2513" s="577"/>
      <c r="U2513" s="577"/>
      <c r="V2513" s="577"/>
      <c r="W2513" s="577"/>
      <c r="X2513" s="577"/>
      <c r="Y2513" s="577"/>
      <c r="Z2513" s="577"/>
      <c r="AA2513" s="577"/>
      <c r="AB2513" s="577"/>
      <c r="AC2513" s="577"/>
      <c r="AD2513" s="577"/>
      <c r="AE2513" s="60"/>
      <c r="AF2513" s="259"/>
      <c r="AG2513" s="375"/>
      <c r="AH2513" s="399"/>
      <c r="AK2513" s="375">
        <f t="shared" ref="AK2513" si="7280">M2513</f>
        <v>0</v>
      </c>
      <c r="AL2513" s="378">
        <f>COUNTIF(S2513:AD2513,"ns")</f>
        <v>0</v>
      </c>
      <c r="AM2513" s="374">
        <f t="shared" ref="AM2513" si="7281">SUM(S2513:AD2513)</f>
        <v>0</v>
      </c>
      <c r="AN2513" s="292">
        <f t="shared" ref="AN2513" si="7282">IF($AG$2510=$AH$2510,0,IF(OR(AND(AK2513=0,AL2513&gt;0),AND(AK2513="ns",AM2513&gt;0),AND(AK2513="ns",AL2513=0,AM2513=0)),1,IF(OR(AND(AK2513&gt;0,AL2513=2),AND(AK2513="ns",AL2513=2),AND(AK2513="ns",AM2513=0,AL2513&gt;0),AK2513=AM2513),0,1)))</f>
        <v>0</v>
      </c>
      <c r="AP2513" s="400" t="s">
        <v>1938</v>
      </c>
      <c r="AQ2513" s="375">
        <f>$S$2360</f>
        <v>0</v>
      </c>
      <c r="AR2513" s="378">
        <f>COUNTIF(S2512:X2514,"ns")</f>
        <v>0</v>
      </c>
      <c r="AS2513" s="374">
        <f>SUM(S2512:X2514)</f>
        <v>0</v>
      </c>
      <c r="AT2513" s="317">
        <f>IF($AG$2510=$AH$2510,0,IF(OR(AND(AQ2513=0,AR2513&gt;0),AND(AQ2513="NS",AS2513&gt;0),AND(AQ2513="NS",AS2513=0,AR2513=0)),1,IF(OR(AND(AR2513&gt;=2,AS2513&lt;AQ2513),AND(AQ2513="NS",AS2513=0,AR2513&gt;0),AQ2513=AS2513),0,1)))</f>
        <v>0</v>
      </c>
      <c r="CB2513" s="381">
        <f>COUNTA(M2512:M2513)</f>
        <v>0</v>
      </c>
      <c r="CC2513" s="381"/>
      <c r="CD2513" s="381"/>
      <c r="CE2513" s="381"/>
      <c r="CF2513" s="381"/>
      <c r="CG2513" s="381"/>
      <c r="CH2513" s="381">
        <f>COUNTA(S2512:S2513)</f>
        <v>0</v>
      </c>
      <c r="CI2513" s="381"/>
      <c r="CJ2513" s="381"/>
      <c r="CK2513" s="381"/>
      <c r="CL2513" s="381"/>
      <c r="CM2513" s="381"/>
      <c r="CN2513" s="381">
        <f>COUNTA(Y2512:Y2513)</f>
        <v>0</v>
      </c>
    </row>
    <row r="2514" spans="1:92" ht="15" customHeight="1" x14ac:dyDescent="0.25">
      <c r="C2514" s="20" t="s">
        <v>28</v>
      </c>
      <c r="D2514" s="822" t="s">
        <v>602</v>
      </c>
      <c r="E2514" s="823"/>
      <c r="F2514" s="823"/>
      <c r="G2514" s="823"/>
      <c r="H2514" s="823"/>
      <c r="I2514" s="823"/>
      <c r="J2514" s="823"/>
      <c r="K2514" s="823"/>
      <c r="L2514" s="824"/>
      <c r="M2514" s="577"/>
      <c r="N2514" s="577"/>
      <c r="O2514" s="577"/>
      <c r="P2514" s="577"/>
      <c r="Q2514" s="577"/>
      <c r="R2514" s="577"/>
      <c r="S2514" s="577"/>
      <c r="T2514" s="577"/>
      <c r="U2514" s="577"/>
      <c r="V2514" s="577"/>
      <c r="W2514" s="577"/>
      <c r="X2514" s="577"/>
      <c r="Y2514" s="577"/>
      <c r="Z2514" s="577"/>
      <c r="AA2514" s="577"/>
      <c r="AB2514" s="577"/>
      <c r="AC2514" s="577"/>
      <c r="AD2514" s="577"/>
      <c r="AE2514" s="60"/>
      <c r="AF2514" s="259"/>
      <c r="AG2514" s="375"/>
      <c r="AH2514" s="399"/>
      <c r="AK2514" s="375">
        <f>M2514</f>
        <v>0</v>
      </c>
      <c r="AL2514" s="378">
        <f>COUNTIF(S2514:AD2514,"ns")</f>
        <v>0</v>
      </c>
      <c r="AM2514" s="374">
        <f>SUM(S2514:AD2514)</f>
        <v>0</v>
      </c>
      <c r="AN2514" s="292">
        <f>IF($AG$2510=$AH$2510,0,IF(OR(AND(AK2514=0,AL2514&gt;0),AND(AK2514="ns",AM2514&gt;0),AND(AK2514="ns",AL2514=0,AM2514=0)),1,IF(OR(AND(AK2514&gt;0,AL2514=2),AND(AK2514="ns",AL2514=2),AND(AK2514="ns",AM2514=0,AL2514&gt;0),AK2514=AM2514),0,1)))</f>
        <v>0</v>
      </c>
      <c r="AP2514" s="400" t="s">
        <v>1939</v>
      </c>
      <c r="AQ2514" s="375">
        <f>$Y$2360</f>
        <v>0</v>
      </c>
      <c r="AR2514" s="378">
        <f>COUNTIF(Y2512:AD2514,"ns")</f>
        <v>0</v>
      </c>
      <c r="AS2514" s="374">
        <f>SUM(Y2512:AD2514)</f>
        <v>0</v>
      </c>
      <c r="AT2514" s="317">
        <f>IF($AG$2510=$AH$2510,0,IF(OR(AND(AQ2514=0,AR2514&gt;0),AND(AQ2514="NS",AS2514&gt;0),AND(AQ2514="NS",AS2514=0,AR2514=0)),1,IF(OR(AND(AR2514&gt;=2,AS2514&lt;AQ2514),AND(AQ2514="NS",AS2514=0,AR2514&gt;0),AQ2514=AS2514),0,1)))</f>
        <v>0</v>
      </c>
      <c r="CB2514" s="381">
        <f>SUM(M2512:M2513)</f>
        <v>0</v>
      </c>
      <c r="CC2514" s="381"/>
      <c r="CD2514" s="381"/>
      <c r="CE2514" s="381"/>
      <c r="CF2514" s="381"/>
      <c r="CG2514" s="381"/>
      <c r="CH2514" s="381">
        <f>SUM(S2512:S2513)</f>
        <v>0</v>
      </c>
      <c r="CI2514" s="381"/>
      <c r="CJ2514" s="381"/>
      <c r="CK2514" s="381"/>
      <c r="CL2514" s="381"/>
      <c r="CM2514" s="381"/>
      <c r="CN2514" s="381">
        <f>SUM(Y2512:Y2513)</f>
        <v>0</v>
      </c>
    </row>
    <row r="2515" spans="1:92" ht="15" customHeight="1" x14ac:dyDescent="0.25">
      <c r="L2515" s="82" t="s">
        <v>64</v>
      </c>
      <c r="M2515" s="606">
        <f>IF(AND(SUM(M2512:R2514)=0,COUNTIF(M2512:R2514,"NS")&gt;0),"NS",SUM(M2512:R2514))</f>
        <v>0</v>
      </c>
      <c r="N2515" s="606"/>
      <c r="O2515" s="606"/>
      <c r="P2515" s="606"/>
      <c r="Q2515" s="606"/>
      <c r="R2515" s="606"/>
      <c r="S2515" s="606">
        <f>IF(AND(SUM(S2512:X2514)=0,COUNTIF(S2512:X2514,"NS")&gt;0),"NS",SUM(S2512:X2514))</f>
        <v>0</v>
      </c>
      <c r="T2515" s="606"/>
      <c r="U2515" s="606"/>
      <c r="V2515" s="606"/>
      <c r="W2515" s="606"/>
      <c r="X2515" s="606"/>
      <c r="Y2515" s="606">
        <f>IF(AND(SUM(Y2512:AD2514)=0,COUNTIF(Y2512:AD2514,"NS")&gt;0),"NS",SUM(Y2512:AD2514))</f>
        <v>0</v>
      </c>
      <c r="Z2515" s="606"/>
      <c r="AA2515" s="606"/>
      <c r="AB2515" s="606"/>
      <c r="AC2515" s="606"/>
      <c r="AD2515" s="606"/>
      <c r="AE2515" s="60"/>
      <c r="AF2515" s="259"/>
      <c r="AG2515" s="375"/>
      <c r="AH2515" s="399"/>
      <c r="AK2515" s="375"/>
      <c r="AL2515" s="378"/>
      <c r="AM2515" s="374"/>
      <c r="AN2515" s="387">
        <f>SUM(AN2512:AN2514)</f>
        <v>0</v>
      </c>
      <c r="AQ2515" s="375"/>
      <c r="AR2515" s="375"/>
      <c r="AS2515" s="375"/>
      <c r="AT2515" s="377">
        <f>SUM(AT2512:AT2514)</f>
        <v>0</v>
      </c>
      <c r="CB2515" s="381">
        <f>COUNTIF(M2512:M2513,"ns")</f>
        <v>0</v>
      </c>
      <c r="CC2515" s="381"/>
      <c r="CD2515" s="381"/>
      <c r="CE2515" s="381"/>
      <c r="CF2515" s="381"/>
      <c r="CG2515" s="381"/>
      <c r="CH2515" s="381">
        <f>COUNTIF(S2512:S2513,"ns")</f>
        <v>0</v>
      </c>
      <c r="CI2515" s="381"/>
      <c r="CJ2515" s="381"/>
      <c r="CK2515" s="381"/>
      <c r="CL2515" s="381"/>
      <c r="CM2515" s="381"/>
      <c r="CN2515" s="381">
        <f>COUNTIF(Y2512:Y2513,"ns")</f>
        <v>0</v>
      </c>
    </row>
    <row r="2516" spans="1:92" ht="15" customHeight="1" x14ac:dyDescent="0.25">
      <c r="B2516" s="543" t="str">
        <f>IF(SUM(AT2515)&gt;=1,"Error: Verificar la consistencia con la pregunta 66.","")</f>
        <v/>
      </c>
      <c r="C2516" s="543"/>
      <c r="D2516" s="543"/>
      <c r="E2516" s="543"/>
      <c r="F2516" s="543"/>
      <c r="G2516" s="543"/>
      <c r="H2516" s="543"/>
      <c r="I2516" s="543"/>
      <c r="J2516" s="543"/>
      <c r="K2516" s="543"/>
      <c r="L2516" s="543"/>
      <c r="M2516" s="543"/>
      <c r="N2516" s="543"/>
      <c r="O2516" s="543"/>
      <c r="P2516" s="543"/>
      <c r="Q2516" s="543"/>
      <c r="R2516" s="543"/>
      <c r="S2516" s="543"/>
      <c r="T2516" s="543"/>
      <c r="U2516" s="543"/>
      <c r="V2516" s="543"/>
      <c r="W2516" s="543"/>
      <c r="X2516" s="543"/>
      <c r="Y2516" s="543"/>
      <c r="Z2516" s="543"/>
      <c r="AA2516" s="543"/>
      <c r="AB2516" s="543"/>
      <c r="AC2516" s="543"/>
      <c r="AD2516" s="543"/>
      <c r="AE2516" s="60"/>
      <c r="AF2516" s="259"/>
      <c r="AG2516" s="375"/>
      <c r="AH2516" s="399"/>
      <c r="CB2516" s="381">
        <f>COUNTIF(M2512:M2513,0)</f>
        <v>0</v>
      </c>
      <c r="CC2516" s="381"/>
      <c r="CD2516" s="381"/>
      <c r="CE2516" s="381"/>
      <c r="CF2516" s="381"/>
      <c r="CG2516" s="381"/>
      <c r="CH2516" s="381">
        <f>COUNTIF(S2512:S2513,0)</f>
        <v>0</v>
      </c>
      <c r="CI2516" s="381"/>
      <c r="CJ2516" s="381"/>
      <c r="CK2516" s="381"/>
      <c r="CL2516" s="381"/>
      <c r="CM2516" s="381"/>
      <c r="CN2516" s="381">
        <f>COUNTIF(Y2512:Y2513,0)</f>
        <v>0</v>
      </c>
    </row>
    <row r="2517" spans="1:92" ht="15" customHeight="1" x14ac:dyDescent="0.25">
      <c r="B2517" s="543" t="str">
        <f>IF(SUM(AN2515)&gt;=1,"Error: Verificar la suma por fila","")</f>
        <v/>
      </c>
      <c r="C2517" s="543"/>
      <c r="D2517" s="543"/>
      <c r="E2517" s="543"/>
      <c r="F2517" s="543"/>
      <c r="G2517" s="543"/>
      <c r="H2517" s="543"/>
      <c r="I2517" s="543"/>
      <c r="J2517" s="543"/>
      <c r="K2517" s="543"/>
      <c r="L2517" s="543"/>
      <c r="M2517" s="543"/>
      <c r="N2517" s="543"/>
      <c r="O2517" s="543"/>
      <c r="P2517" s="543"/>
      <c r="Q2517" s="543"/>
      <c r="R2517" s="543"/>
      <c r="S2517" s="543"/>
      <c r="T2517" s="543"/>
      <c r="U2517" s="543"/>
      <c r="V2517" s="543"/>
      <c r="W2517" s="543"/>
      <c r="X2517" s="543"/>
      <c r="Y2517" s="543"/>
      <c r="Z2517" s="543"/>
      <c r="AA2517" s="543"/>
      <c r="AB2517" s="543"/>
      <c r="AC2517" s="543"/>
      <c r="AD2517" s="543"/>
      <c r="AE2517" s="60"/>
      <c r="AF2517" s="259"/>
      <c r="AG2517" s="375"/>
      <c r="AH2517" s="399"/>
      <c r="CB2517" s="381">
        <f>M2514</f>
        <v>0</v>
      </c>
      <c r="CC2517" s="381"/>
      <c r="CD2517" s="381"/>
      <c r="CE2517" s="381"/>
      <c r="CF2517" s="381"/>
      <c r="CG2517" s="381"/>
      <c r="CH2517" s="381">
        <f>S2514</f>
        <v>0</v>
      </c>
      <c r="CI2517" s="381"/>
      <c r="CJ2517" s="381"/>
      <c r="CK2517" s="381"/>
      <c r="CL2517" s="381"/>
      <c r="CM2517" s="381"/>
      <c r="CN2517" s="381">
        <f>Y2514</f>
        <v>0</v>
      </c>
    </row>
    <row r="2518" spans="1:92" ht="28.5" customHeight="1" x14ac:dyDescent="0.25">
      <c r="B2518" s="821" t="str">
        <f>IF(SUM(CB2518:CN2518)&gt;=1,"Error: Verificar la información ya que se está haciendo mal uso del criterio No identificado.","")</f>
        <v/>
      </c>
      <c r="C2518" s="821"/>
      <c r="D2518" s="821"/>
      <c r="E2518" s="821"/>
      <c r="F2518" s="821"/>
      <c r="G2518" s="821"/>
      <c r="H2518" s="821"/>
      <c r="I2518" s="821"/>
      <c r="J2518" s="821"/>
      <c r="K2518" s="821"/>
      <c r="L2518" s="821"/>
      <c r="M2518" s="821"/>
      <c r="N2518" s="821"/>
      <c r="O2518" s="821"/>
      <c r="P2518" s="821"/>
      <c r="Q2518" s="545" t="str">
        <f>IF(OR(AG2510=AH2510,AG2510=AI2510),"","Error: Debe completar toda la información requerida.")</f>
        <v/>
      </c>
      <c r="R2518" s="545"/>
      <c r="S2518" s="545"/>
      <c r="T2518" s="545"/>
      <c r="U2518" s="545"/>
      <c r="V2518" s="545"/>
      <c r="W2518" s="545"/>
      <c r="X2518" s="545"/>
      <c r="Y2518" s="545"/>
      <c r="Z2518" s="545"/>
      <c r="AA2518" s="545"/>
      <c r="AB2518" s="545"/>
      <c r="AC2518" s="545"/>
      <c r="AD2518" s="545"/>
      <c r="AE2518" s="60"/>
      <c r="AF2518" s="259"/>
      <c r="AG2518" s="375"/>
      <c r="AH2518" s="399"/>
      <c r="CB2518" s="382">
        <f>IF($AG$2407=$AH$2407,0,
IF(AND(OR(CB2513=0,CB2513=1),CB2517&gt;=0),1,
IF(CB2513=2,
IF(CB2517=0,0,IF(AND(CB2517&gt;0,CB2516=0,OR(CB2514&gt;0,CB2515&gt;0)),0,1)),
IF(CB2513&gt;2,
IF(CB2517=0,0,IF(AND(CB2517&gt;0,(CB2513-CB2516)&gt;=2,OR(CB2514&gt;0,CB2515&gt;0)),0,1))))))</f>
        <v>0</v>
      </c>
      <c r="CC2518" s="382"/>
      <c r="CD2518" s="382"/>
      <c r="CE2518" s="382"/>
      <c r="CF2518" s="382"/>
      <c r="CG2518" s="382"/>
      <c r="CH2518" s="382">
        <f>IF($AG$2407=$AH$2407,0,
IF(AND(OR(CH2513=0,CH2513=1),CH2517&gt;=0),1,
IF(CH2513=2,
IF(CH2517=0,0,IF(AND(CH2517&gt;0,CH2516=0,OR(CH2514&gt;0,CH2515&gt;0)),0,1)),
IF(CH2513&gt;2,
IF(CH2517=0,0,IF(AND(CH2517&gt;0,(CH2513-CH2516)&gt;=2,OR(CH2514&gt;0,CH2515&gt;0)),0,1))))))</f>
        <v>0</v>
      </c>
      <c r="CI2518" s="382"/>
      <c r="CJ2518" s="382"/>
      <c r="CK2518" s="382"/>
      <c r="CL2518" s="382"/>
      <c r="CM2518" s="382"/>
      <c r="CN2518" s="382">
        <f>IF($AG$2407=$AH$2407,0,
IF(AND(OR(CN2513=0,CN2513=1),CN2517&gt;=0),1,
IF(CN2513=2,
IF(CN2517=0,0,IF(AND(CN2517&gt;0,CN2516=0,OR(CN2514&gt;0,CN2515&gt;0)),0,1)),
IF(CN2513&gt;2,
IF(CN2517=0,0,IF(AND(CN2517&gt;0,(CN2513-CN2516)&gt;=2,OR(CN2514&gt;0,CN2515&gt;0)),0,1))))))</f>
        <v>0</v>
      </c>
    </row>
    <row r="2519" spans="1:92" ht="24" customHeight="1" x14ac:dyDescent="0.25">
      <c r="A2519" s="114" t="s">
        <v>683</v>
      </c>
      <c r="B2519" s="573" t="s">
        <v>1549</v>
      </c>
      <c r="C2519" s="573"/>
      <c r="D2519" s="573"/>
      <c r="E2519" s="573"/>
      <c r="F2519" s="573"/>
      <c r="G2519" s="573"/>
      <c r="H2519" s="573"/>
      <c r="I2519" s="573"/>
      <c r="J2519" s="573"/>
      <c r="K2519" s="573"/>
      <c r="L2519" s="573"/>
      <c r="M2519" s="573"/>
      <c r="N2519" s="573"/>
      <c r="O2519" s="573"/>
      <c r="P2519" s="573"/>
      <c r="Q2519" s="573"/>
      <c r="R2519" s="573"/>
      <c r="S2519" s="573"/>
      <c r="T2519" s="573"/>
      <c r="U2519" s="573"/>
      <c r="V2519" s="573"/>
      <c r="W2519" s="573"/>
      <c r="X2519" s="573"/>
      <c r="Y2519" s="573"/>
      <c r="Z2519" s="573"/>
      <c r="AA2519" s="573"/>
      <c r="AB2519" s="573"/>
      <c r="AC2519" s="573"/>
      <c r="AD2519" s="573"/>
      <c r="AE2519" s="60"/>
      <c r="AF2519" s="259"/>
      <c r="AG2519" s="375"/>
      <c r="AH2519" s="399"/>
    </row>
    <row r="2520" spans="1:92" ht="15" customHeight="1" x14ac:dyDescent="0.25">
      <c r="AE2520" s="60"/>
      <c r="AF2520" s="259"/>
      <c r="AG2520" s="285" t="s">
        <v>1908</v>
      </c>
      <c r="AH2520" s="285"/>
      <c r="AI2520" s="285"/>
      <c r="AJ2520" s="374"/>
      <c r="AK2520" s="374"/>
      <c r="AL2520" s="374"/>
      <c r="AM2520" s="374"/>
      <c r="AN2520" s="374"/>
    </row>
    <row r="2521" spans="1:92" ht="24" customHeight="1" x14ac:dyDescent="0.25">
      <c r="C2521" s="814" t="s">
        <v>631</v>
      </c>
      <c r="D2521" s="814"/>
      <c r="E2521" s="814"/>
      <c r="F2521" s="814"/>
      <c r="G2521" s="814"/>
      <c r="H2521" s="814"/>
      <c r="I2521" s="814"/>
      <c r="J2521" s="814"/>
      <c r="K2521" s="814"/>
      <c r="L2521" s="814"/>
      <c r="M2521" s="801" t="s">
        <v>1288</v>
      </c>
      <c r="N2521" s="801"/>
      <c r="O2521" s="801"/>
      <c r="P2521" s="801"/>
      <c r="Q2521" s="801"/>
      <c r="R2521" s="801"/>
      <c r="S2521" s="801"/>
      <c r="T2521" s="801"/>
      <c r="U2521" s="801"/>
      <c r="V2521" s="801"/>
      <c r="W2521" s="801"/>
      <c r="X2521" s="801"/>
      <c r="Y2521" s="801"/>
      <c r="Z2521" s="801"/>
      <c r="AA2521" s="801"/>
      <c r="AB2521" s="801"/>
      <c r="AC2521" s="801"/>
      <c r="AD2521" s="801"/>
      <c r="AE2521" s="60"/>
      <c r="AF2521" s="259"/>
      <c r="AG2521" s="285">
        <f>COUNTBLANK(M2523:AD2525)</f>
        <v>54</v>
      </c>
      <c r="AH2521" s="285">
        <v>54</v>
      </c>
      <c r="AI2521" s="285">
        <v>45</v>
      </c>
      <c r="AJ2521" s="374"/>
      <c r="AK2521" s="374"/>
      <c r="AL2521" s="374"/>
      <c r="AM2521" s="374"/>
      <c r="AN2521" s="374"/>
      <c r="AP2521" s="400" t="s">
        <v>1944</v>
      </c>
    </row>
    <row r="2522" spans="1:92" ht="15" customHeight="1" x14ac:dyDescent="0.25">
      <c r="C2522" s="814"/>
      <c r="D2522" s="814"/>
      <c r="E2522" s="814"/>
      <c r="F2522" s="814"/>
      <c r="G2522" s="814"/>
      <c r="H2522" s="814"/>
      <c r="I2522" s="814"/>
      <c r="J2522" s="814"/>
      <c r="K2522" s="814"/>
      <c r="L2522" s="814"/>
      <c r="M2522" s="819" t="s">
        <v>60</v>
      </c>
      <c r="N2522" s="820"/>
      <c r="O2522" s="820"/>
      <c r="P2522" s="820"/>
      <c r="Q2522" s="820"/>
      <c r="R2522" s="820"/>
      <c r="S2522" s="829" t="s">
        <v>61</v>
      </c>
      <c r="T2522" s="830"/>
      <c r="U2522" s="830"/>
      <c r="V2522" s="830"/>
      <c r="W2522" s="830"/>
      <c r="X2522" s="830"/>
      <c r="Y2522" s="829" t="s">
        <v>62</v>
      </c>
      <c r="Z2522" s="830"/>
      <c r="AA2522" s="830"/>
      <c r="AB2522" s="830"/>
      <c r="AC2522" s="830"/>
      <c r="AD2522" s="830"/>
      <c r="AE2522" s="60"/>
      <c r="AF2522" s="259"/>
      <c r="AG2522" s="374"/>
      <c r="AH2522" s="374"/>
      <c r="AI2522" s="374"/>
      <c r="AJ2522" s="374"/>
      <c r="AK2522" s="375" t="s">
        <v>1913</v>
      </c>
      <c r="AL2522" s="378" t="s">
        <v>1910</v>
      </c>
      <c r="AM2522" s="374" t="s">
        <v>1914</v>
      </c>
      <c r="AN2522" s="374" t="s">
        <v>1915</v>
      </c>
      <c r="AQ2522" s="375" t="s">
        <v>1913</v>
      </c>
      <c r="AR2522" s="378" t="s">
        <v>1910</v>
      </c>
      <c r="AS2522" s="374" t="s">
        <v>1914</v>
      </c>
      <c r="AT2522" s="374" t="s">
        <v>1915</v>
      </c>
    </row>
    <row r="2523" spans="1:92" ht="15" customHeight="1" x14ac:dyDescent="0.25">
      <c r="C2523" s="18" t="s">
        <v>26</v>
      </c>
      <c r="D2523" s="822" t="s">
        <v>932</v>
      </c>
      <c r="E2523" s="823"/>
      <c r="F2523" s="823"/>
      <c r="G2523" s="823"/>
      <c r="H2523" s="823"/>
      <c r="I2523" s="823"/>
      <c r="J2523" s="823"/>
      <c r="K2523" s="823"/>
      <c r="L2523" s="824"/>
      <c r="M2523" s="577"/>
      <c r="N2523" s="577"/>
      <c r="O2523" s="577"/>
      <c r="P2523" s="577"/>
      <c r="Q2523" s="577"/>
      <c r="R2523" s="577"/>
      <c r="S2523" s="577"/>
      <c r="T2523" s="577"/>
      <c r="U2523" s="577"/>
      <c r="V2523" s="577"/>
      <c r="W2523" s="577"/>
      <c r="X2523" s="577"/>
      <c r="Y2523" s="577"/>
      <c r="Z2523" s="577"/>
      <c r="AA2523" s="577"/>
      <c r="AB2523" s="577"/>
      <c r="AC2523" s="577"/>
      <c r="AD2523" s="577"/>
      <c r="AE2523" s="60"/>
      <c r="AF2523" s="259"/>
      <c r="AG2523" s="374"/>
      <c r="AH2523" s="374"/>
      <c r="AI2523" s="374"/>
      <c r="AJ2523" s="374"/>
      <c r="AK2523" s="375">
        <f>M2523</f>
        <v>0</v>
      </c>
      <c r="AL2523" s="378">
        <f>COUNTIF(S2523:AD2523,"ns")</f>
        <v>0</v>
      </c>
      <c r="AM2523" s="374">
        <f>SUM(S2523:AD2523)</f>
        <v>0</v>
      </c>
      <c r="AN2523" s="292">
        <f>IF($AG$2521=$AH$2521,0,IF(OR(AND(AK2523=0,AL2523&gt;0),AND(AK2523="ns",AM2523&gt;0),AND(AK2523="ns",AL2523=0,AM2523=0)),1,IF(OR(AND(AK2523&gt;0,AL2523=2),AND(AK2523="ns",AL2523=2),AND(AK2523="ns",AM2523=0,AL2523&gt;0),AK2523=AM2523),0,1)))</f>
        <v>0</v>
      </c>
      <c r="AP2523" s="400" t="s">
        <v>1927</v>
      </c>
      <c r="AQ2523" s="375">
        <f>$M$2360</f>
        <v>0</v>
      </c>
      <c r="AR2523" s="378">
        <f>COUNTIF(S2523:AD2525,"ns")</f>
        <v>0</v>
      </c>
      <c r="AS2523" s="374">
        <f>SUM(S2523:AD2525)</f>
        <v>0</v>
      </c>
      <c r="AT2523" s="317">
        <f>IF($AG$2521=$AH$2521,0,IF(OR(AND(AQ2523=0,AR2523&gt;0),AND(AQ2523="NS",AS2523&gt;0),AND(AQ2523="NS",AS2523=0,AR2523=0)),1,IF(OR(AND(AR2523&gt;=2,AS2523&lt;AQ2523),AND(AQ2523="NS",AS2523=0,AR2523&gt;0),AQ2523=AS2523),0,1)))</f>
        <v>0</v>
      </c>
      <c r="CB2523" s="292"/>
      <c r="CC2523" s="292"/>
      <c r="CD2523" s="292"/>
      <c r="CE2523" s="292"/>
      <c r="CF2523" s="292"/>
      <c r="CG2523" s="292"/>
      <c r="CH2523" s="292"/>
      <c r="CI2523" s="292"/>
      <c r="CJ2523" s="292"/>
      <c r="CK2523" s="292"/>
    </row>
    <row r="2524" spans="1:92" ht="15" customHeight="1" x14ac:dyDescent="0.25">
      <c r="C2524" s="20" t="s">
        <v>27</v>
      </c>
      <c r="D2524" s="822" t="s">
        <v>933</v>
      </c>
      <c r="E2524" s="823"/>
      <c r="F2524" s="823"/>
      <c r="G2524" s="823"/>
      <c r="H2524" s="823"/>
      <c r="I2524" s="823"/>
      <c r="J2524" s="823"/>
      <c r="K2524" s="823"/>
      <c r="L2524" s="824"/>
      <c r="M2524" s="577"/>
      <c r="N2524" s="577"/>
      <c r="O2524" s="577"/>
      <c r="P2524" s="577"/>
      <c r="Q2524" s="577"/>
      <c r="R2524" s="577"/>
      <c r="S2524" s="577"/>
      <c r="T2524" s="577"/>
      <c r="U2524" s="577"/>
      <c r="V2524" s="577"/>
      <c r="W2524" s="577"/>
      <c r="X2524" s="577"/>
      <c r="Y2524" s="577"/>
      <c r="Z2524" s="577"/>
      <c r="AA2524" s="577"/>
      <c r="AB2524" s="577"/>
      <c r="AC2524" s="577"/>
      <c r="AD2524" s="577"/>
      <c r="AE2524" s="60"/>
      <c r="AF2524" s="259"/>
      <c r="AG2524" s="375"/>
      <c r="AH2524" s="399"/>
      <c r="AK2524" s="375">
        <f t="shared" ref="AK2524" si="7283">M2524</f>
        <v>0</v>
      </c>
      <c r="AL2524" s="378">
        <f>COUNTIF(S2524:AD2524,"ns")</f>
        <v>0</v>
      </c>
      <c r="AM2524" s="374">
        <f t="shared" ref="AM2524" si="7284">SUM(S2524:AD2524)</f>
        <v>0</v>
      </c>
      <c r="AN2524" s="292">
        <f t="shared" ref="AN2524" si="7285">IF($AG$2521=$AH$2521,0,IF(OR(AND(AK2524=0,AL2524&gt;0),AND(AK2524="ns",AM2524&gt;0),AND(AK2524="ns",AL2524=0,AM2524=0)),1,IF(OR(AND(AK2524&gt;0,AL2524=2),AND(AK2524="ns",AL2524=2),AND(AK2524="ns",AM2524=0,AL2524&gt;0),AK2524=AM2524),0,1)))</f>
        <v>0</v>
      </c>
      <c r="AP2524" s="400" t="s">
        <v>1938</v>
      </c>
      <c r="AQ2524" s="375">
        <f>$S$2360</f>
        <v>0</v>
      </c>
      <c r="AR2524" s="378">
        <f>COUNTIF(S2523:X2525,"ns")</f>
        <v>0</v>
      </c>
      <c r="AS2524" s="374">
        <f>SUM(S2523:X2525)</f>
        <v>0</v>
      </c>
      <c r="AT2524" s="317">
        <f>IF($AG$2521=$AH$2521,0,IF(OR(AND(AQ2524=0,AR2524&gt;0),AND(AQ2524="NS",AS2524&gt;0),AND(AQ2524="NS",AS2524=0,AR2524=0)),1,IF(OR(AND(AR2524&gt;=2,AS2524&lt;AQ2524),AND(AQ2524="NS",AS2524=0,AR2524&gt;0),AQ2524=AS2524),0,1)))</f>
        <v>0</v>
      </c>
      <c r="CB2524" s="381">
        <f>COUNTA(M2523:M2524)</f>
        <v>0</v>
      </c>
      <c r="CC2524" s="381"/>
      <c r="CD2524" s="381"/>
      <c r="CE2524" s="381"/>
      <c r="CF2524" s="381"/>
      <c r="CG2524" s="381"/>
      <c r="CH2524" s="381">
        <f>COUNTA(S2523:S2524)</f>
        <v>0</v>
      </c>
      <c r="CI2524" s="381"/>
      <c r="CJ2524" s="381"/>
      <c r="CK2524" s="381"/>
      <c r="CL2524" s="381"/>
      <c r="CM2524" s="381"/>
      <c r="CN2524" s="381">
        <f>COUNTA(Y2523:Y2524)</f>
        <v>0</v>
      </c>
    </row>
    <row r="2525" spans="1:92" ht="15" customHeight="1" x14ac:dyDescent="0.25">
      <c r="C2525" s="20" t="s">
        <v>28</v>
      </c>
      <c r="D2525" s="822" t="s">
        <v>602</v>
      </c>
      <c r="E2525" s="823"/>
      <c r="F2525" s="823"/>
      <c r="G2525" s="823"/>
      <c r="H2525" s="823"/>
      <c r="I2525" s="823"/>
      <c r="J2525" s="823"/>
      <c r="K2525" s="823"/>
      <c r="L2525" s="824"/>
      <c r="M2525" s="577"/>
      <c r="N2525" s="577"/>
      <c r="O2525" s="577"/>
      <c r="P2525" s="577"/>
      <c r="Q2525" s="577"/>
      <c r="R2525" s="577"/>
      <c r="S2525" s="577"/>
      <c r="T2525" s="577"/>
      <c r="U2525" s="577"/>
      <c r="V2525" s="577"/>
      <c r="W2525" s="577"/>
      <c r="X2525" s="577"/>
      <c r="Y2525" s="577"/>
      <c r="Z2525" s="577"/>
      <c r="AA2525" s="577"/>
      <c r="AB2525" s="577"/>
      <c r="AC2525" s="577"/>
      <c r="AD2525" s="577"/>
      <c r="AE2525" s="60"/>
      <c r="AF2525" s="259"/>
      <c r="AG2525" s="375"/>
      <c r="AH2525" s="399"/>
      <c r="AK2525" s="375">
        <f>M2525</f>
        <v>0</v>
      </c>
      <c r="AL2525" s="378">
        <f>COUNTIF(S2525:AD2525,"ns")</f>
        <v>0</v>
      </c>
      <c r="AM2525" s="374">
        <f>SUM(S2525:AD2525)</f>
        <v>0</v>
      </c>
      <c r="AN2525" s="292">
        <f>IF($AG$2521=$AH$2521,0,IF(OR(AND(AK2525=0,AL2525&gt;0),AND(AK2525="ns",AM2525&gt;0),AND(AK2525="ns",AL2525=0,AM2525=0)),1,IF(OR(AND(AK2525&gt;0,AL2525=2),AND(AK2525="ns",AL2525=2),AND(AK2525="ns",AM2525=0,AL2525&gt;0),AK2525=AM2525),0,1)))</f>
        <v>0</v>
      </c>
      <c r="AP2525" s="400" t="s">
        <v>1939</v>
      </c>
      <c r="AQ2525" s="375">
        <f>$Y$2360</f>
        <v>0</v>
      </c>
      <c r="AR2525" s="378">
        <f>COUNTIF(Y2523:AD2525,"ns")</f>
        <v>0</v>
      </c>
      <c r="AS2525" s="374">
        <f>SUM(Y2523:AD2525)</f>
        <v>0</v>
      </c>
      <c r="AT2525" s="317">
        <f>IF($AG$2521=$AH$2521,0,IF(OR(AND(AQ2525=0,AR2525&gt;0),AND(AQ2525="NS",AS2525&gt;0),AND(AQ2525="NS",AS2525=0,AR2525=0)),1,IF(OR(AND(AR2525&gt;=2,AS2525&lt;AQ2525),AND(AQ2525="NS",AS2525=0,AR2525&gt;0),AQ2525=AS2525),0,1)))</f>
        <v>0</v>
      </c>
      <c r="CB2525" s="381">
        <f>SUM(M2523:M2524)</f>
        <v>0</v>
      </c>
      <c r="CC2525" s="381"/>
      <c r="CD2525" s="381"/>
      <c r="CE2525" s="381"/>
      <c r="CF2525" s="381"/>
      <c r="CG2525" s="381"/>
      <c r="CH2525" s="381">
        <f>SUM(S2523:S2524)</f>
        <v>0</v>
      </c>
      <c r="CI2525" s="381"/>
      <c r="CJ2525" s="381"/>
      <c r="CK2525" s="381"/>
      <c r="CL2525" s="381"/>
      <c r="CM2525" s="381"/>
      <c r="CN2525" s="381">
        <f>SUM(Y2523:Y2524)</f>
        <v>0</v>
      </c>
    </row>
    <row r="2526" spans="1:92" ht="15" customHeight="1" x14ac:dyDescent="0.25">
      <c r="L2526" s="82" t="s">
        <v>64</v>
      </c>
      <c r="M2526" s="606">
        <f>IF(AND(SUM(M2523:R2525)=0,COUNTIF(M2523:R2525,"NS")&gt;0),"NS",SUM(M2523:R2525))</f>
        <v>0</v>
      </c>
      <c r="N2526" s="606"/>
      <c r="O2526" s="606"/>
      <c r="P2526" s="606"/>
      <c r="Q2526" s="606"/>
      <c r="R2526" s="606"/>
      <c r="S2526" s="606">
        <f>IF(AND(SUM(S2523:X2525)=0,COUNTIF(S2523:X2525,"NS")&gt;0),"NS",SUM(S2523:X2525))</f>
        <v>0</v>
      </c>
      <c r="T2526" s="606"/>
      <c r="U2526" s="606"/>
      <c r="V2526" s="606"/>
      <c r="W2526" s="606"/>
      <c r="X2526" s="606"/>
      <c r="Y2526" s="606">
        <f>IF(AND(SUM(Y2523:AD2525)=0,COUNTIF(Y2523:AD2525,"NS")&gt;0),"NS",SUM(Y2523:AD2525))</f>
        <v>0</v>
      </c>
      <c r="Z2526" s="606"/>
      <c r="AA2526" s="606"/>
      <c r="AB2526" s="606"/>
      <c r="AC2526" s="606"/>
      <c r="AD2526" s="606"/>
      <c r="AE2526" s="60"/>
      <c r="AF2526" s="259"/>
      <c r="AG2526" s="375"/>
      <c r="AH2526" s="399"/>
      <c r="AN2526" s="387">
        <f>SUM(AN2523:AN2525)</f>
        <v>0</v>
      </c>
      <c r="AQ2526" s="375"/>
      <c r="AR2526" s="375"/>
      <c r="AS2526" s="375"/>
      <c r="AT2526" s="377">
        <f>SUM(AT2523:AT2525)</f>
        <v>0</v>
      </c>
      <c r="CB2526" s="381">
        <f>COUNTIF(M2523:M2524,"ns")</f>
        <v>0</v>
      </c>
      <c r="CC2526" s="381"/>
      <c r="CD2526" s="381"/>
      <c r="CE2526" s="381"/>
      <c r="CF2526" s="381"/>
      <c r="CG2526" s="381"/>
      <c r="CH2526" s="381">
        <f>COUNTIF(S2523:S2524,"ns")</f>
        <v>0</v>
      </c>
      <c r="CI2526" s="381"/>
      <c r="CJ2526" s="381"/>
      <c r="CK2526" s="381"/>
      <c r="CL2526" s="381"/>
      <c r="CM2526" s="381"/>
      <c r="CN2526" s="381">
        <f>COUNTIF(Y2523:Y2524,"ns")</f>
        <v>0</v>
      </c>
    </row>
    <row r="2527" spans="1:92" ht="15" customHeight="1" x14ac:dyDescent="0.25">
      <c r="B2527" s="543" t="str">
        <f>IF(SUM(AT2526)&gt;=1,"Error: Verificar la consistencia con la pregunta 66.","")</f>
        <v/>
      </c>
      <c r="C2527" s="543"/>
      <c r="D2527" s="543"/>
      <c r="E2527" s="543"/>
      <c r="F2527" s="543"/>
      <c r="G2527" s="543"/>
      <c r="H2527" s="543"/>
      <c r="I2527" s="543"/>
      <c r="J2527" s="543"/>
      <c r="K2527" s="543"/>
      <c r="L2527" s="543"/>
      <c r="M2527" s="543"/>
      <c r="N2527" s="543"/>
      <c r="O2527" s="543"/>
      <c r="P2527" s="543"/>
      <c r="Q2527" s="543"/>
      <c r="R2527" s="543"/>
      <c r="S2527" s="543"/>
      <c r="T2527" s="543"/>
      <c r="U2527" s="543"/>
      <c r="V2527" s="543"/>
      <c r="W2527" s="543"/>
      <c r="X2527" s="543"/>
      <c r="Y2527" s="543"/>
      <c r="Z2527" s="543"/>
      <c r="AA2527" s="543"/>
      <c r="AB2527" s="543"/>
      <c r="AC2527" s="543"/>
      <c r="AD2527" s="543"/>
      <c r="AE2527" s="60"/>
      <c r="AF2527" s="259"/>
      <c r="AG2527" s="375"/>
      <c r="AH2527" s="399"/>
      <c r="CB2527" s="381">
        <f>COUNTIF(M2523:M2524,0)</f>
        <v>0</v>
      </c>
      <c r="CC2527" s="381"/>
      <c r="CD2527" s="381"/>
      <c r="CE2527" s="381"/>
      <c r="CF2527" s="381"/>
      <c r="CG2527" s="381"/>
      <c r="CH2527" s="381">
        <f>COUNTIF(S2523:S2524,0)</f>
        <v>0</v>
      </c>
      <c r="CI2527" s="381"/>
      <c r="CJ2527" s="381"/>
      <c r="CK2527" s="381"/>
      <c r="CL2527" s="381"/>
      <c r="CM2527" s="381"/>
      <c r="CN2527" s="381">
        <f>COUNTIF(Y2523:Y2524,0)</f>
        <v>0</v>
      </c>
    </row>
    <row r="2528" spans="1:92" ht="15" customHeight="1" x14ac:dyDescent="0.25">
      <c r="B2528" s="543" t="str">
        <f>IF(SUM(AN2526)&gt;=1,"Error: Verificar la suma por fila","")</f>
        <v/>
      </c>
      <c r="C2528" s="543"/>
      <c r="D2528" s="543"/>
      <c r="E2528" s="543"/>
      <c r="F2528" s="543"/>
      <c r="G2528" s="543"/>
      <c r="H2528" s="543"/>
      <c r="I2528" s="543"/>
      <c r="J2528" s="543"/>
      <c r="K2528" s="543"/>
      <c r="L2528" s="543"/>
      <c r="M2528" s="543"/>
      <c r="N2528" s="543"/>
      <c r="O2528" s="543"/>
      <c r="P2528" s="543"/>
      <c r="Q2528" s="543"/>
      <c r="R2528" s="543"/>
      <c r="S2528" s="543"/>
      <c r="T2528" s="543"/>
      <c r="U2528" s="543"/>
      <c r="V2528" s="543"/>
      <c r="W2528" s="543"/>
      <c r="X2528" s="543"/>
      <c r="Y2528" s="543"/>
      <c r="Z2528" s="543"/>
      <c r="AA2528" s="543"/>
      <c r="AB2528" s="543"/>
      <c r="AC2528" s="543"/>
      <c r="AD2528" s="543"/>
      <c r="AE2528" s="60"/>
      <c r="AF2528" s="259"/>
      <c r="AG2528" s="375"/>
      <c r="AH2528" s="399"/>
      <c r="CB2528" s="381">
        <f>M2525</f>
        <v>0</v>
      </c>
      <c r="CC2528" s="381"/>
      <c r="CD2528" s="381"/>
      <c r="CE2528" s="381"/>
      <c r="CF2528" s="381"/>
      <c r="CG2528" s="381"/>
      <c r="CH2528" s="381">
        <f>S2525</f>
        <v>0</v>
      </c>
      <c r="CI2528" s="381"/>
      <c r="CJ2528" s="381"/>
      <c r="CK2528" s="381"/>
      <c r="CL2528" s="381"/>
      <c r="CM2528" s="381"/>
      <c r="CN2528" s="381">
        <f>Y2525</f>
        <v>0</v>
      </c>
    </row>
    <row r="2529" spans="1:92" ht="27.75" customHeight="1" x14ac:dyDescent="0.25">
      <c r="B2529" s="821" t="str">
        <f>IF(SUM(CB2529:CN2529)&gt;=1,"Error: Verificar la información ya que se está haciendo mal uso del criterio No identificado.","")</f>
        <v/>
      </c>
      <c r="C2529" s="821"/>
      <c r="D2529" s="821"/>
      <c r="E2529" s="821"/>
      <c r="F2529" s="821"/>
      <c r="G2529" s="821"/>
      <c r="H2529" s="821"/>
      <c r="I2529" s="821"/>
      <c r="J2529" s="821"/>
      <c r="K2529" s="821"/>
      <c r="L2529" s="821"/>
      <c r="M2529" s="821"/>
      <c r="N2529" s="821"/>
      <c r="O2529" s="821"/>
      <c r="P2529" s="821"/>
      <c r="Q2529" s="545" t="str">
        <f>IF(OR(AG2521=AH2521,AG2521=AI2521),"","Error: Debe completar toda la información requerida.")</f>
        <v/>
      </c>
      <c r="R2529" s="545"/>
      <c r="S2529" s="545"/>
      <c r="T2529" s="545"/>
      <c r="U2529" s="545"/>
      <c r="V2529" s="545"/>
      <c r="W2529" s="545"/>
      <c r="X2529" s="545"/>
      <c r="Y2529" s="545"/>
      <c r="Z2529" s="545"/>
      <c r="AA2529" s="545"/>
      <c r="AB2529" s="545"/>
      <c r="AC2529" s="545"/>
      <c r="AD2529" s="545"/>
      <c r="AE2529" s="60"/>
      <c r="AF2529" s="259"/>
      <c r="AG2529" s="375"/>
      <c r="AH2529" s="399"/>
      <c r="CB2529" s="382">
        <f>IF($AG$2407=$AH$2407,0,
IF(AND(OR(CB2524=0,CB2524=1),CB2528&gt;=0),1,
IF(CB2524=2,
IF(CB2528=0,0,IF(AND(CB2528&gt;0,CB2527=0,OR(CB2525&gt;0,CB2526&gt;0)),0,1)),
IF(CB2524&gt;2,
IF(CB2528=0,0,IF(AND(CB2528&gt;0,(CB2524-CB2527)&gt;=2,OR(CB2525&gt;0,CB2526&gt;0)),0,1))))))</f>
        <v>0</v>
      </c>
      <c r="CC2529" s="382"/>
      <c r="CD2529" s="382"/>
      <c r="CE2529" s="382"/>
      <c r="CF2529" s="382"/>
      <c r="CG2529" s="382"/>
      <c r="CH2529" s="382">
        <f>IF($AG$2407=$AH$2407,0,
IF(AND(OR(CH2524=0,CH2524=1),CH2528&gt;=0),1,
IF(CH2524=2,
IF(CH2528=0,0,IF(AND(CH2528&gt;0,CH2527=0,OR(CH2525&gt;0,CH2526&gt;0)),0,1)),
IF(CH2524&gt;2,
IF(CH2528=0,0,IF(AND(CH2528&gt;0,(CH2524-CH2527)&gt;=2,OR(CH2525&gt;0,CH2526&gt;0)),0,1))))))</f>
        <v>0</v>
      </c>
      <c r="CI2529" s="382"/>
      <c r="CJ2529" s="382"/>
      <c r="CK2529" s="382"/>
      <c r="CL2529" s="382"/>
      <c r="CM2529" s="382"/>
      <c r="CN2529" s="382">
        <f>IF($AG$2407=$AH$2407,0,
IF(AND(OR(CN2524=0,CN2524=1),CN2528&gt;=0),1,
IF(CN2524=2,
IF(CN2528=0,0,IF(AND(CN2528&gt;0,CN2527=0,OR(CN2525&gt;0,CN2526&gt;0)),0,1)),
IF(CN2524&gt;2,
IF(CN2528=0,0,IF(AND(CN2528&gt;0,(CN2524-CN2527)&gt;=2,OR(CN2525&gt;0,CN2526&gt;0)),0,1))))))</f>
        <v>0</v>
      </c>
    </row>
    <row r="2530" spans="1:92" ht="24" customHeight="1" x14ac:dyDescent="0.25">
      <c r="A2530" s="114" t="s">
        <v>684</v>
      </c>
      <c r="B2530" s="573" t="s">
        <v>1550</v>
      </c>
      <c r="C2530" s="573"/>
      <c r="D2530" s="573"/>
      <c r="E2530" s="573"/>
      <c r="F2530" s="573"/>
      <c r="G2530" s="573"/>
      <c r="H2530" s="573"/>
      <c r="I2530" s="573"/>
      <c r="J2530" s="573"/>
      <c r="K2530" s="573"/>
      <c r="L2530" s="573"/>
      <c r="M2530" s="573"/>
      <c r="N2530" s="573"/>
      <c r="O2530" s="573"/>
      <c r="P2530" s="573"/>
      <c r="Q2530" s="573"/>
      <c r="R2530" s="573"/>
      <c r="S2530" s="573"/>
      <c r="T2530" s="573"/>
      <c r="U2530" s="573"/>
      <c r="V2530" s="573"/>
      <c r="W2530" s="573"/>
      <c r="X2530" s="573"/>
      <c r="Y2530" s="573"/>
      <c r="Z2530" s="573"/>
      <c r="AA2530" s="573"/>
      <c r="AB2530" s="573"/>
      <c r="AC2530" s="573"/>
      <c r="AD2530" s="573"/>
      <c r="AE2530" s="60"/>
      <c r="AF2530" s="259"/>
      <c r="AG2530" s="375"/>
      <c r="AH2530" s="399"/>
    </row>
    <row r="2531" spans="1:92" ht="24" customHeight="1" x14ac:dyDescent="0.25">
      <c r="C2531" s="785" t="s">
        <v>1313</v>
      </c>
      <c r="D2531" s="785"/>
      <c r="E2531" s="785"/>
      <c r="F2531" s="785"/>
      <c r="G2531" s="785"/>
      <c r="H2531" s="785"/>
      <c r="I2531" s="785"/>
      <c r="J2531" s="785"/>
      <c r="K2531" s="785"/>
      <c r="L2531" s="785"/>
      <c r="M2531" s="785"/>
      <c r="N2531" s="785"/>
      <c r="O2531" s="785"/>
      <c r="P2531" s="785"/>
      <c r="Q2531" s="785"/>
      <c r="R2531" s="785"/>
      <c r="S2531" s="785"/>
      <c r="T2531" s="785"/>
      <c r="U2531" s="785"/>
      <c r="V2531" s="785"/>
      <c r="W2531" s="785"/>
      <c r="X2531" s="785"/>
      <c r="Y2531" s="785"/>
      <c r="Z2531" s="785"/>
      <c r="AA2531" s="785"/>
      <c r="AB2531" s="785"/>
      <c r="AC2531" s="785"/>
      <c r="AD2531" s="785"/>
      <c r="AE2531" s="60"/>
      <c r="AF2531" s="259"/>
      <c r="AG2531" s="375"/>
      <c r="AH2531" s="399"/>
    </row>
    <row r="2532" spans="1:92" ht="36" customHeight="1" x14ac:dyDescent="0.25">
      <c r="C2532" s="831" t="s">
        <v>1782</v>
      </c>
      <c r="D2532" s="831"/>
      <c r="E2532" s="831"/>
      <c r="F2532" s="831"/>
      <c r="G2532" s="831"/>
      <c r="H2532" s="831"/>
      <c r="I2532" s="831"/>
      <c r="J2532" s="831"/>
      <c r="K2532" s="831"/>
      <c r="L2532" s="831"/>
      <c r="M2532" s="831"/>
      <c r="N2532" s="831"/>
      <c r="O2532" s="831"/>
      <c r="P2532" s="831"/>
      <c r="Q2532" s="831"/>
      <c r="R2532" s="831"/>
      <c r="S2532" s="831"/>
      <c r="T2532" s="831"/>
      <c r="U2532" s="831"/>
      <c r="V2532" s="831"/>
      <c r="W2532" s="831"/>
      <c r="X2532" s="831"/>
      <c r="Y2532" s="831"/>
      <c r="Z2532" s="831"/>
      <c r="AA2532" s="831"/>
      <c r="AB2532" s="831"/>
      <c r="AC2532" s="831"/>
      <c r="AD2532" s="831"/>
      <c r="AE2532" s="60"/>
      <c r="AF2532" s="259"/>
      <c r="AG2532" s="375"/>
      <c r="AH2532" s="399"/>
    </row>
    <row r="2533" spans="1:92" ht="24" customHeight="1" x14ac:dyDescent="0.25">
      <c r="C2533" s="676" t="s">
        <v>934</v>
      </c>
      <c r="D2533" s="676"/>
      <c r="E2533" s="676"/>
      <c r="F2533" s="676"/>
      <c r="G2533" s="676"/>
      <c r="H2533" s="676"/>
      <c r="I2533" s="676"/>
      <c r="J2533" s="676"/>
      <c r="K2533" s="676"/>
      <c r="L2533" s="676"/>
      <c r="M2533" s="676"/>
      <c r="N2533" s="676"/>
      <c r="O2533" s="676"/>
      <c r="P2533" s="676"/>
      <c r="Q2533" s="676"/>
      <c r="R2533" s="676"/>
      <c r="S2533" s="676"/>
      <c r="T2533" s="676"/>
      <c r="U2533" s="676"/>
      <c r="V2533" s="676"/>
      <c r="W2533" s="676"/>
      <c r="X2533" s="676"/>
      <c r="Y2533" s="676"/>
      <c r="Z2533" s="676"/>
      <c r="AA2533" s="676"/>
      <c r="AB2533" s="676"/>
      <c r="AC2533" s="676"/>
      <c r="AD2533" s="676"/>
      <c r="AE2533" s="60"/>
      <c r="AF2533" s="259"/>
      <c r="AG2533" s="375"/>
      <c r="AH2533" s="399"/>
    </row>
    <row r="2534" spans="1:92" ht="15" customHeight="1" x14ac:dyDescent="0.25">
      <c r="C2534" s="138"/>
      <c r="D2534" s="138"/>
      <c r="E2534" s="138"/>
      <c r="F2534" s="138"/>
      <c r="G2534" s="138"/>
      <c r="H2534" s="138"/>
      <c r="I2534" s="138"/>
      <c r="J2534" s="138"/>
      <c r="K2534" s="138"/>
      <c r="L2534" s="138"/>
      <c r="M2534" s="138"/>
      <c r="N2534" s="138"/>
      <c r="O2534" s="138"/>
      <c r="P2534" s="138"/>
      <c r="Q2534" s="138"/>
      <c r="R2534" s="138"/>
      <c r="S2534" s="138"/>
      <c r="T2534" s="138"/>
      <c r="U2534" s="138"/>
      <c r="V2534" s="138"/>
      <c r="W2534" s="138"/>
      <c r="X2534" s="138"/>
      <c r="Y2534" s="138"/>
      <c r="Z2534" s="138"/>
      <c r="AA2534" s="138"/>
      <c r="AB2534" s="138"/>
      <c r="AC2534" s="138"/>
      <c r="AD2534" s="138"/>
      <c r="AE2534" s="60"/>
      <c r="AF2534" s="259"/>
      <c r="AG2534" s="285" t="s">
        <v>1908</v>
      </c>
      <c r="AH2534" s="285"/>
      <c r="AI2534" s="285"/>
      <c r="AJ2534" s="374"/>
      <c r="AK2534" s="374"/>
      <c r="AL2534" s="374"/>
      <c r="AM2534" s="374"/>
      <c r="AN2534" s="374"/>
    </row>
    <row r="2535" spans="1:92" ht="24" customHeight="1" x14ac:dyDescent="0.25">
      <c r="C2535" s="814" t="s">
        <v>959</v>
      </c>
      <c r="D2535" s="814"/>
      <c r="E2535" s="814"/>
      <c r="F2535" s="814"/>
      <c r="G2535" s="814"/>
      <c r="H2535" s="814"/>
      <c r="I2535" s="814"/>
      <c r="J2535" s="814"/>
      <c r="K2535" s="814"/>
      <c r="L2535" s="814"/>
      <c r="M2535" s="801" t="s">
        <v>1288</v>
      </c>
      <c r="N2535" s="801"/>
      <c r="O2535" s="801"/>
      <c r="P2535" s="801"/>
      <c r="Q2535" s="801"/>
      <c r="R2535" s="801"/>
      <c r="S2535" s="801"/>
      <c r="T2535" s="801"/>
      <c r="U2535" s="801"/>
      <c r="V2535" s="801"/>
      <c r="W2535" s="801"/>
      <c r="X2535" s="801"/>
      <c r="Y2535" s="801"/>
      <c r="Z2535" s="801"/>
      <c r="AA2535" s="801"/>
      <c r="AB2535" s="801"/>
      <c r="AC2535" s="801"/>
      <c r="AD2535" s="801"/>
      <c r="AE2535" s="60"/>
      <c r="AF2535" s="259"/>
      <c r="AG2535" s="285">
        <f>COUNTBLANK(M2537:AD2551)</f>
        <v>270</v>
      </c>
      <c r="AH2535" s="285">
        <v>270</v>
      </c>
      <c r="AI2535" s="285">
        <v>225</v>
      </c>
      <c r="AJ2535" s="374"/>
      <c r="AK2535" s="374"/>
      <c r="AL2535" s="374"/>
      <c r="AM2535" s="374"/>
      <c r="AN2535" s="374"/>
      <c r="AP2535" s="400" t="s">
        <v>1944</v>
      </c>
    </row>
    <row r="2536" spans="1:92" ht="15" customHeight="1" x14ac:dyDescent="0.25">
      <c r="A2536" s="60"/>
      <c r="B2536" s="60"/>
      <c r="C2536" s="814"/>
      <c r="D2536" s="814"/>
      <c r="E2536" s="814"/>
      <c r="F2536" s="814"/>
      <c r="G2536" s="814"/>
      <c r="H2536" s="814"/>
      <c r="I2536" s="814"/>
      <c r="J2536" s="814"/>
      <c r="K2536" s="814"/>
      <c r="L2536" s="814"/>
      <c r="M2536" s="819" t="s">
        <v>60</v>
      </c>
      <c r="N2536" s="820"/>
      <c r="O2536" s="820"/>
      <c r="P2536" s="820"/>
      <c r="Q2536" s="820"/>
      <c r="R2536" s="820"/>
      <c r="S2536" s="829" t="s">
        <v>61</v>
      </c>
      <c r="T2536" s="830"/>
      <c r="U2536" s="830"/>
      <c r="V2536" s="830"/>
      <c r="W2536" s="830"/>
      <c r="X2536" s="830"/>
      <c r="Y2536" s="829" t="s">
        <v>62</v>
      </c>
      <c r="Z2536" s="830"/>
      <c r="AA2536" s="830"/>
      <c r="AB2536" s="830"/>
      <c r="AC2536" s="830"/>
      <c r="AD2536" s="830"/>
      <c r="AE2536" s="60"/>
      <c r="AF2536" s="259"/>
      <c r="AG2536" s="374"/>
      <c r="AH2536" s="374"/>
      <c r="AI2536" s="374"/>
      <c r="AJ2536" s="374"/>
      <c r="AK2536" s="375" t="s">
        <v>1913</v>
      </c>
      <c r="AL2536" s="378" t="s">
        <v>1910</v>
      </c>
      <c r="AM2536" s="374" t="s">
        <v>1914</v>
      </c>
      <c r="AN2536" s="374" t="s">
        <v>1915</v>
      </c>
      <c r="AQ2536" s="375" t="s">
        <v>1913</v>
      </c>
      <c r="AR2536" s="378" t="s">
        <v>1910</v>
      </c>
      <c r="AS2536" s="374" t="s">
        <v>1914</v>
      </c>
      <c r="AT2536" s="374" t="s">
        <v>1915</v>
      </c>
    </row>
    <row r="2537" spans="1:92" ht="15" customHeight="1" x14ac:dyDescent="0.25">
      <c r="A2537" s="60"/>
      <c r="B2537" s="60"/>
      <c r="C2537" s="20" t="s">
        <v>26</v>
      </c>
      <c r="D2537" s="822" t="s">
        <v>633</v>
      </c>
      <c r="E2537" s="823"/>
      <c r="F2537" s="823"/>
      <c r="G2537" s="823"/>
      <c r="H2537" s="823"/>
      <c r="I2537" s="823"/>
      <c r="J2537" s="823"/>
      <c r="K2537" s="823"/>
      <c r="L2537" s="824"/>
      <c r="M2537" s="577"/>
      <c r="N2537" s="577"/>
      <c r="O2537" s="577"/>
      <c r="P2537" s="577"/>
      <c r="Q2537" s="577"/>
      <c r="R2537" s="577"/>
      <c r="S2537" s="577"/>
      <c r="T2537" s="577"/>
      <c r="U2537" s="577"/>
      <c r="V2537" s="577"/>
      <c r="W2537" s="577"/>
      <c r="X2537" s="577"/>
      <c r="Y2537" s="577"/>
      <c r="Z2537" s="577"/>
      <c r="AA2537" s="577"/>
      <c r="AB2537" s="577"/>
      <c r="AC2537" s="577"/>
      <c r="AD2537" s="577"/>
      <c r="AE2537" s="60"/>
      <c r="AF2537" s="259"/>
      <c r="AG2537" s="374"/>
      <c r="AH2537" s="374"/>
      <c r="AI2537" s="374"/>
      <c r="AJ2537" s="374"/>
      <c r="AK2537" s="375">
        <f>M2537</f>
        <v>0</v>
      </c>
      <c r="AL2537" s="378">
        <f t="shared" ref="AL2537:AL2551" si="7286">COUNTIF(S2537:AD2537,"ns")</f>
        <v>0</v>
      </c>
      <c r="AM2537" s="374">
        <f>SUM(S2537:AD2537)</f>
        <v>0</v>
      </c>
      <c r="AN2537" s="292">
        <f>IF($AG$2535=$AH$2535,0,IF(OR(AND(AK2537=0,AL2537&gt;0),AND(AK2537="ns",AM2537&gt;0),AND(AK2537="ns",AL2537=0,AM2537=0)),1,IF(OR(AND(AK2537&gt;0,AL2537=2),AND(AK2537="ns",AL2537=2),AND(AK2537="ns",AM2537=0,AL2537&gt;0),AK2537=AM2537),0,1)))</f>
        <v>0</v>
      </c>
      <c r="AP2537" s="400" t="s">
        <v>1927</v>
      </c>
      <c r="AQ2537" s="375">
        <f>$M$2360</f>
        <v>0</v>
      </c>
      <c r="AR2537" s="378">
        <f>COUNTIF(S2537:AD2551,"ns")</f>
        <v>0</v>
      </c>
      <c r="AS2537" s="374">
        <f>SUM(S2537:AD2551)</f>
        <v>0</v>
      </c>
      <c r="AT2537" s="317">
        <f>IF($AG$2535=$AH$2535,0,IF(OR(AND(AQ2537=0,AR2537&gt;0),AND(AQ2537="NS",AS2537&gt;0),AND(AQ2537="NS",AS2537=0,AR2537=0)),1,IF(OR(AND(AR2537&gt;=2,AS2537&lt;AQ2537),AND(AQ2537="NS",AS2537=0,AR2537&gt;0),AQ2537=AS2537),0,1)))</f>
        <v>0</v>
      </c>
      <c r="CB2537" s="292"/>
      <c r="CC2537" s="292"/>
      <c r="CD2537" s="292"/>
      <c r="CE2537" s="292"/>
      <c r="CF2537" s="292"/>
      <c r="CG2537" s="292"/>
      <c r="CH2537" s="292"/>
      <c r="CI2537" s="292"/>
      <c r="CJ2537" s="292"/>
      <c r="CK2537" s="292"/>
    </row>
    <row r="2538" spans="1:92" ht="15" customHeight="1" x14ac:dyDescent="0.25">
      <c r="A2538" s="60"/>
      <c r="B2538" s="60"/>
      <c r="C2538" s="20" t="s">
        <v>27</v>
      </c>
      <c r="D2538" s="822" t="s">
        <v>634</v>
      </c>
      <c r="E2538" s="823"/>
      <c r="F2538" s="823"/>
      <c r="G2538" s="823"/>
      <c r="H2538" s="823"/>
      <c r="I2538" s="823"/>
      <c r="J2538" s="823"/>
      <c r="K2538" s="823"/>
      <c r="L2538" s="824"/>
      <c r="M2538" s="577"/>
      <c r="N2538" s="577"/>
      <c r="O2538" s="577"/>
      <c r="P2538" s="577"/>
      <c r="Q2538" s="577"/>
      <c r="R2538" s="577"/>
      <c r="S2538" s="577"/>
      <c r="T2538" s="577"/>
      <c r="U2538" s="577"/>
      <c r="V2538" s="577"/>
      <c r="W2538" s="577"/>
      <c r="X2538" s="577"/>
      <c r="Y2538" s="577"/>
      <c r="Z2538" s="577"/>
      <c r="AA2538" s="577"/>
      <c r="AB2538" s="577"/>
      <c r="AC2538" s="577"/>
      <c r="AD2538" s="577"/>
      <c r="AE2538" s="60"/>
      <c r="AF2538" s="259"/>
      <c r="AG2538" s="375"/>
      <c r="AH2538" s="399"/>
      <c r="AK2538" s="375">
        <f t="shared" ref="AK2538:AK2550" si="7287">M2538</f>
        <v>0</v>
      </c>
      <c r="AL2538" s="378">
        <f t="shared" si="7286"/>
        <v>0</v>
      </c>
      <c r="AM2538" s="374">
        <f t="shared" ref="AM2538:AM2550" si="7288">SUM(S2538:AD2538)</f>
        <v>0</v>
      </c>
      <c r="AN2538" s="292">
        <f t="shared" ref="AN2538:AN2551" si="7289">IF($AG$2535=$AH$2535,0,IF(OR(AND(AK2538=0,AL2538&gt;0),AND(AK2538="ns",AM2538&gt;0),AND(AK2538="ns",AL2538=0,AM2538=0)),1,IF(OR(AND(AK2538&gt;0,AL2538=2),AND(AK2538="ns",AL2538=2),AND(AK2538="ns",AM2538=0,AL2538&gt;0),AK2538=AM2538),0,1)))</f>
        <v>0</v>
      </c>
      <c r="AP2538" s="400" t="s">
        <v>1938</v>
      </c>
      <c r="AQ2538" s="375">
        <f>$S$2360</f>
        <v>0</v>
      </c>
      <c r="AR2538" s="378">
        <f>COUNTIF(S2537:X2551,"ns")</f>
        <v>0</v>
      </c>
      <c r="AS2538" s="374">
        <f>SUM(S2537:X2551)</f>
        <v>0</v>
      </c>
      <c r="AT2538" s="317">
        <f>IF($AG$2535=$AH$2535,0,IF(OR(AND(AQ2538=0,AR2538&gt;0),AND(AQ2538="NS",AS2538&gt;0),AND(AQ2538="NS",AS2538=0,AR2538=0)),1,IF(OR(AND(AR2538&gt;=2,AS2538&lt;AQ2538),AND(AQ2538="NS",AS2538=0,AR2538&gt;0),AQ2538=AS2538),0,1)))</f>
        <v>0</v>
      </c>
      <c r="CB2538" s="381">
        <f>COUNTA(M2537:M2550)</f>
        <v>0</v>
      </c>
      <c r="CC2538" s="381"/>
      <c r="CD2538" s="381"/>
      <c r="CE2538" s="381"/>
      <c r="CF2538" s="381"/>
      <c r="CG2538" s="381"/>
      <c r="CH2538" s="381">
        <f>COUNTA(S2537:S2550)</f>
        <v>0</v>
      </c>
      <c r="CI2538" s="381"/>
      <c r="CJ2538" s="381"/>
      <c r="CK2538" s="381"/>
      <c r="CL2538" s="381"/>
      <c r="CM2538" s="381"/>
      <c r="CN2538" s="381">
        <f>COUNTA(Y2537:Y2550)</f>
        <v>0</v>
      </c>
    </row>
    <row r="2539" spans="1:92" ht="15" customHeight="1" x14ac:dyDescent="0.25">
      <c r="A2539" s="60"/>
      <c r="B2539" s="60"/>
      <c r="C2539" s="20" t="s">
        <v>28</v>
      </c>
      <c r="D2539" s="822" t="s">
        <v>635</v>
      </c>
      <c r="E2539" s="823"/>
      <c r="F2539" s="823"/>
      <c r="G2539" s="823"/>
      <c r="H2539" s="823"/>
      <c r="I2539" s="823"/>
      <c r="J2539" s="823"/>
      <c r="K2539" s="823"/>
      <c r="L2539" s="824"/>
      <c r="M2539" s="577"/>
      <c r="N2539" s="577"/>
      <c r="O2539" s="577"/>
      <c r="P2539" s="577"/>
      <c r="Q2539" s="577"/>
      <c r="R2539" s="577"/>
      <c r="S2539" s="577"/>
      <c r="T2539" s="577"/>
      <c r="U2539" s="577"/>
      <c r="V2539" s="577"/>
      <c r="W2539" s="577"/>
      <c r="X2539" s="577"/>
      <c r="Y2539" s="577"/>
      <c r="Z2539" s="577"/>
      <c r="AA2539" s="577"/>
      <c r="AB2539" s="577"/>
      <c r="AC2539" s="577"/>
      <c r="AD2539" s="577"/>
      <c r="AE2539" s="60"/>
      <c r="AF2539" s="259"/>
      <c r="AG2539" s="375"/>
      <c r="AH2539" s="399"/>
      <c r="AK2539" s="375">
        <f t="shared" si="7287"/>
        <v>0</v>
      </c>
      <c r="AL2539" s="378">
        <f t="shared" si="7286"/>
        <v>0</v>
      </c>
      <c r="AM2539" s="374">
        <f t="shared" si="7288"/>
        <v>0</v>
      </c>
      <c r="AN2539" s="292">
        <f t="shared" si="7289"/>
        <v>0</v>
      </c>
      <c r="AP2539" s="400" t="s">
        <v>1939</v>
      </c>
      <c r="AQ2539" s="375">
        <f>$Y$2360</f>
        <v>0</v>
      </c>
      <c r="AR2539" s="378">
        <f>COUNTIF(Y2537:AD2551,"ns")</f>
        <v>0</v>
      </c>
      <c r="AS2539" s="374">
        <f>SUM(Y2537:AD2551)</f>
        <v>0</v>
      </c>
      <c r="AT2539" s="317">
        <f>IF($AG$2535=$AH$2535,0,IF(OR(AND(AQ2539=0,AR2539&gt;0),AND(AQ2539="NS",AS2539&gt;0),AND(AQ2539="NS",AS2539=0,AR2539=0)),1,IF(OR(AND(AR2539&gt;=2,AS2539&lt;AQ2539),AND(AQ2539="NS",AS2539=0,AR2539&gt;0),AQ2539=AS2539),0,1)))</f>
        <v>0</v>
      </c>
      <c r="CB2539" s="381">
        <f>SUM(M2537:M2550)</f>
        <v>0</v>
      </c>
      <c r="CC2539" s="381"/>
      <c r="CD2539" s="381"/>
      <c r="CE2539" s="381"/>
      <c r="CF2539" s="381"/>
      <c r="CG2539" s="381"/>
      <c r="CH2539" s="381">
        <f>SUM(S2537:S2550)</f>
        <v>0</v>
      </c>
      <c r="CI2539" s="381"/>
      <c r="CJ2539" s="381"/>
      <c r="CK2539" s="381"/>
      <c r="CL2539" s="381"/>
      <c r="CM2539" s="381"/>
      <c r="CN2539" s="381">
        <f>SUM(Y2537:Y2550)</f>
        <v>0</v>
      </c>
    </row>
    <row r="2540" spans="1:92" ht="15" customHeight="1" x14ac:dyDescent="0.25">
      <c r="A2540" s="60"/>
      <c r="B2540" s="60"/>
      <c r="C2540" s="20" t="s">
        <v>29</v>
      </c>
      <c r="D2540" s="822" t="s">
        <v>636</v>
      </c>
      <c r="E2540" s="823"/>
      <c r="F2540" s="823"/>
      <c r="G2540" s="823"/>
      <c r="H2540" s="823"/>
      <c r="I2540" s="823"/>
      <c r="J2540" s="823"/>
      <c r="K2540" s="823"/>
      <c r="L2540" s="824"/>
      <c r="M2540" s="577"/>
      <c r="N2540" s="577"/>
      <c r="O2540" s="577"/>
      <c r="P2540" s="577"/>
      <c r="Q2540" s="577"/>
      <c r="R2540" s="577"/>
      <c r="S2540" s="577"/>
      <c r="T2540" s="577"/>
      <c r="U2540" s="577"/>
      <c r="V2540" s="577"/>
      <c r="W2540" s="577"/>
      <c r="X2540" s="577"/>
      <c r="Y2540" s="577"/>
      <c r="Z2540" s="577"/>
      <c r="AA2540" s="577"/>
      <c r="AB2540" s="577"/>
      <c r="AC2540" s="577"/>
      <c r="AD2540" s="577"/>
      <c r="AE2540" s="60"/>
      <c r="AF2540" s="259"/>
      <c r="AG2540" s="375"/>
      <c r="AH2540" s="399"/>
      <c r="AK2540" s="375">
        <f t="shared" si="7287"/>
        <v>0</v>
      </c>
      <c r="AL2540" s="378">
        <f t="shared" si="7286"/>
        <v>0</v>
      </c>
      <c r="AM2540" s="374">
        <f t="shared" si="7288"/>
        <v>0</v>
      </c>
      <c r="AN2540" s="292">
        <f t="shared" si="7289"/>
        <v>0</v>
      </c>
      <c r="AQ2540" s="375"/>
      <c r="AR2540" s="375"/>
      <c r="AS2540" s="375"/>
      <c r="AT2540" s="377">
        <f>SUM(AT2537:AT2539)</f>
        <v>0</v>
      </c>
      <c r="CB2540" s="381">
        <f>COUNTIF(M2537:M2550,"ns")</f>
        <v>0</v>
      </c>
      <c r="CC2540" s="381"/>
      <c r="CD2540" s="381"/>
      <c r="CE2540" s="381"/>
      <c r="CF2540" s="381"/>
      <c r="CG2540" s="381"/>
      <c r="CH2540" s="381">
        <f>COUNTIF(S2537:S2550,"ns")</f>
        <v>0</v>
      </c>
      <c r="CI2540" s="381"/>
      <c r="CJ2540" s="381"/>
      <c r="CK2540" s="381"/>
      <c r="CL2540" s="381"/>
      <c r="CM2540" s="381"/>
      <c r="CN2540" s="381">
        <f>COUNTIF(Y2537:Y2550,"ns")</f>
        <v>0</v>
      </c>
    </row>
    <row r="2541" spans="1:92" ht="15" customHeight="1" x14ac:dyDescent="0.25">
      <c r="A2541" s="60"/>
      <c r="B2541" s="60"/>
      <c r="C2541" s="20" t="s">
        <v>30</v>
      </c>
      <c r="D2541" s="822" t="s">
        <v>637</v>
      </c>
      <c r="E2541" s="823"/>
      <c r="F2541" s="823"/>
      <c r="G2541" s="823"/>
      <c r="H2541" s="823"/>
      <c r="I2541" s="823"/>
      <c r="J2541" s="823"/>
      <c r="K2541" s="823"/>
      <c r="L2541" s="824"/>
      <c r="M2541" s="577"/>
      <c r="N2541" s="577"/>
      <c r="O2541" s="577"/>
      <c r="P2541" s="577"/>
      <c r="Q2541" s="577"/>
      <c r="R2541" s="577"/>
      <c r="S2541" s="577"/>
      <c r="T2541" s="577"/>
      <c r="U2541" s="577"/>
      <c r="V2541" s="577"/>
      <c r="W2541" s="577"/>
      <c r="X2541" s="577"/>
      <c r="Y2541" s="577"/>
      <c r="Z2541" s="577"/>
      <c r="AA2541" s="577"/>
      <c r="AB2541" s="577"/>
      <c r="AC2541" s="577"/>
      <c r="AD2541" s="577"/>
      <c r="AE2541" s="60"/>
      <c r="AF2541" s="259"/>
      <c r="AG2541" s="375"/>
      <c r="AH2541" s="399"/>
      <c r="AK2541" s="375">
        <f t="shared" si="7287"/>
        <v>0</v>
      </c>
      <c r="AL2541" s="378">
        <f t="shared" si="7286"/>
        <v>0</v>
      </c>
      <c r="AM2541" s="374">
        <f t="shared" si="7288"/>
        <v>0</v>
      </c>
      <c r="AN2541" s="292">
        <f t="shared" si="7289"/>
        <v>0</v>
      </c>
      <c r="CB2541" s="381">
        <f>COUNTIF(M2537:M2550,0)</f>
        <v>0</v>
      </c>
      <c r="CC2541" s="381"/>
      <c r="CD2541" s="381"/>
      <c r="CE2541" s="381"/>
      <c r="CF2541" s="381"/>
      <c r="CG2541" s="381"/>
      <c r="CH2541" s="381">
        <f>COUNTIF(S2537:S2550,0)</f>
        <v>0</v>
      </c>
      <c r="CI2541" s="381"/>
      <c r="CJ2541" s="381"/>
      <c r="CK2541" s="381"/>
      <c r="CL2541" s="381"/>
      <c r="CM2541" s="381"/>
      <c r="CN2541" s="381">
        <f>COUNTIF(Y2537:Y2550,0)</f>
        <v>0</v>
      </c>
    </row>
    <row r="2542" spans="1:92" ht="15" customHeight="1" x14ac:dyDescent="0.25">
      <c r="A2542" s="60"/>
      <c r="B2542" s="60"/>
      <c r="C2542" s="20" t="s">
        <v>31</v>
      </c>
      <c r="D2542" s="822" t="s">
        <v>638</v>
      </c>
      <c r="E2542" s="823"/>
      <c r="F2542" s="823"/>
      <c r="G2542" s="823"/>
      <c r="H2542" s="823"/>
      <c r="I2542" s="823"/>
      <c r="J2542" s="823"/>
      <c r="K2542" s="823"/>
      <c r="L2542" s="824"/>
      <c r="M2542" s="577"/>
      <c r="N2542" s="577"/>
      <c r="O2542" s="577"/>
      <c r="P2542" s="577"/>
      <c r="Q2542" s="577"/>
      <c r="R2542" s="577"/>
      <c r="S2542" s="577"/>
      <c r="T2542" s="577"/>
      <c r="U2542" s="577"/>
      <c r="V2542" s="577"/>
      <c r="W2542" s="577"/>
      <c r="X2542" s="577"/>
      <c r="Y2542" s="577"/>
      <c r="Z2542" s="577"/>
      <c r="AA2542" s="577"/>
      <c r="AB2542" s="577"/>
      <c r="AC2542" s="577"/>
      <c r="AD2542" s="577"/>
      <c r="AE2542" s="60"/>
      <c r="AF2542" s="259"/>
      <c r="AG2542" s="375"/>
      <c r="AH2542" s="399"/>
      <c r="AK2542" s="375">
        <f t="shared" si="7287"/>
        <v>0</v>
      </c>
      <c r="AL2542" s="378">
        <f t="shared" si="7286"/>
        <v>0</v>
      </c>
      <c r="AM2542" s="374">
        <f t="shared" si="7288"/>
        <v>0</v>
      </c>
      <c r="AN2542" s="292">
        <f t="shared" si="7289"/>
        <v>0</v>
      </c>
      <c r="CB2542" s="381">
        <f>M2551</f>
        <v>0</v>
      </c>
      <c r="CC2542" s="381"/>
      <c r="CD2542" s="381"/>
      <c r="CE2542" s="381"/>
      <c r="CF2542" s="381"/>
      <c r="CG2542" s="381"/>
      <c r="CH2542" s="381">
        <f>S2551</f>
        <v>0</v>
      </c>
      <c r="CI2542" s="381"/>
      <c r="CJ2542" s="381"/>
      <c r="CK2542" s="381"/>
      <c r="CL2542" s="381"/>
      <c r="CM2542" s="381"/>
      <c r="CN2542" s="381">
        <f>Y2551</f>
        <v>0</v>
      </c>
    </row>
    <row r="2543" spans="1:92" ht="15" customHeight="1" x14ac:dyDescent="0.25">
      <c r="A2543" s="60"/>
      <c r="B2543" s="60"/>
      <c r="C2543" s="20" t="s">
        <v>32</v>
      </c>
      <c r="D2543" s="822" t="s">
        <v>639</v>
      </c>
      <c r="E2543" s="823"/>
      <c r="F2543" s="823"/>
      <c r="G2543" s="823"/>
      <c r="H2543" s="823"/>
      <c r="I2543" s="823"/>
      <c r="J2543" s="823"/>
      <c r="K2543" s="823"/>
      <c r="L2543" s="824"/>
      <c r="M2543" s="577"/>
      <c r="N2543" s="577"/>
      <c r="O2543" s="577"/>
      <c r="P2543" s="577"/>
      <c r="Q2543" s="577"/>
      <c r="R2543" s="577"/>
      <c r="S2543" s="577"/>
      <c r="T2543" s="577"/>
      <c r="U2543" s="577"/>
      <c r="V2543" s="577"/>
      <c r="W2543" s="577"/>
      <c r="X2543" s="577"/>
      <c r="Y2543" s="577"/>
      <c r="Z2543" s="577"/>
      <c r="AA2543" s="577"/>
      <c r="AB2543" s="577"/>
      <c r="AC2543" s="577"/>
      <c r="AD2543" s="577"/>
      <c r="AE2543" s="60"/>
      <c r="AF2543" s="259"/>
      <c r="AG2543" s="375"/>
      <c r="AH2543" s="399"/>
      <c r="AK2543" s="375">
        <f t="shared" si="7287"/>
        <v>0</v>
      </c>
      <c r="AL2543" s="378">
        <f t="shared" si="7286"/>
        <v>0</v>
      </c>
      <c r="AM2543" s="374">
        <f t="shared" si="7288"/>
        <v>0</v>
      </c>
      <c r="AN2543" s="292">
        <f t="shared" si="7289"/>
        <v>0</v>
      </c>
      <c r="CB2543" s="382">
        <f>IF($AG$2407=$AH$2407,0,
IF(AND(OR(CB2538=0,CB2538=1),CB2542&gt;=0),1,
IF(CB2538=2,
IF(CB2542=0,0,IF(AND(CB2542&gt;0,CB2541=0,OR(CB2539&gt;0,CB2540&gt;0)),0,1)),
IF(CB2538&gt;2,
IF(CB2542=0,0,IF(AND(CB2542&gt;0,(CB2538-CB2541)&gt;=2,OR(CB2539&gt;0,CB2540&gt;0)),0,1))))))</f>
        <v>0</v>
      </c>
      <c r="CC2543" s="382"/>
      <c r="CD2543" s="382"/>
      <c r="CE2543" s="382"/>
      <c r="CF2543" s="382"/>
      <c r="CG2543" s="382"/>
      <c r="CH2543" s="382">
        <f>IF($AG$2407=$AH$2407,0,
IF(AND(OR(CH2538=0,CH2538=1),CH2542&gt;=0),1,
IF(CH2538=2,
IF(CH2542=0,0,IF(AND(CH2542&gt;0,CH2541=0,OR(CH2539&gt;0,CH2540&gt;0)),0,1)),
IF(CH2538&gt;2,
IF(CH2542=0,0,IF(AND(CH2542&gt;0,(CH2538-CH2541)&gt;=2,OR(CH2539&gt;0,CH2540&gt;0)),0,1))))))</f>
        <v>0</v>
      </c>
      <c r="CI2543" s="382"/>
      <c r="CJ2543" s="382"/>
      <c r="CK2543" s="382"/>
      <c r="CL2543" s="382"/>
      <c r="CM2543" s="382"/>
      <c r="CN2543" s="382">
        <f>IF($AG$2407=$AH$2407,0,
IF(AND(OR(CN2538=0,CN2538=1),CN2542&gt;=0),1,
IF(CN2538=2,
IF(CN2542=0,0,IF(AND(CN2542&gt;0,CN2541=0,OR(CN2539&gt;0,CN2540&gt;0)),0,1)),
IF(CN2538&gt;2,
IF(CN2542=0,0,IF(AND(CN2542&gt;0,(CN2538-CN2541)&gt;=2,OR(CN2539&gt;0,CN2540&gt;0)),0,1))))))</f>
        <v>0</v>
      </c>
    </row>
    <row r="2544" spans="1:92" ht="15" customHeight="1" x14ac:dyDescent="0.25">
      <c r="A2544" s="60"/>
      <c r="B2544" s="60"/>
      <c r="C2544" s="20" t="s">
        <v>33</v>
      </c>
      <c r="D2544" s="822" t="s">
        <v>640</v>
      </c>
      <c r="E2544" s="823"/>
      <c r="F2544" s="823"/>
      <c r="G2544" s="823"/>
      <c r="H2544" s="823"/>
      <c r="I2544" s="823"/>
      <c r="J2544" s="823"/>
      <c r="K2544" s="823"/>
      <c r="L2544" s="824"/>
      <c r="M2544" s="577"/>
      <c r="N2544" s="577"/>
      <c r="O2544" s="577"/>
      <c r="P2544" s="577"/>
      <c r="Q2544" s="577"/>
      <c r="R2544" s="577"/>
      <c r="S2544" s="577"/>
      <c r="T2544" s="577"/>
      <c r="U2544" s="577"/>
      <c r="V2544" s="577"/>
      <c r="W2544" s="577"/>
      <c r="X2544" s="577"/>
      <c r="Y2544" s="577"/>
      <c r="Z2544" s="577"/>
      <c r="AA2544" s="577"/>
      <c r="AB2544" s="577"/>
      <c r="AC2544" s="577"/>
      <c r="AD2544" s="577"/>
      <c r="AE2544" s="60"/>
      <c r="AF2544" s="259"/>
      <c r="AG2544" s="375"/>
      <c r="AH2544" s="399"/>
      <c r="AK2544" s="375">
        <f t="shared" si="7287"/>
        <v>0</v>
      </c>
      <c r="AL2544" s="378">
        <f t="shared" si="7286"/>
        <v>0</v>
      </c>
      <c r="AM2544" s="374">
        <f t="shared" si="7288"/>
        <v>0</v>
      </c>
      <c r="AN2544" s="292">
        <f t="shared" si="7289"/>
        <v>0</v>
      </c>
    </row>
    <row r="2545" spans="1:42" ht="15" customHeight="1" x14ac:dyDescent="0.25">
      <c r="A2545" s="60"/>
      <c r="B2545" s="60"/>
      <c r="C2545" s="20" t="s">
        <v>34</v>
      </c>
      <c r="D2545" s="822" t="s">
        <v>641</v>
      </c>
      <c r="E2545" s="823"/>
      <c r="F2545" s="823"/>
      <c r="G2545" s="823"/>
      <c r="H2545" s="823"/>
      <c r="I2545" s="823"/>
      <c r="J2545" s="823"/>
      <c r="K2545" s="823"/>
      <c r="L2545" s="824"/>
      <c r="M2545" s="577"/>
      <c r="N2545" s="577"/>
      <c r="O2545" s="577"/>
      <c r="P2545" s="577"/>
      <c r="Q2545" s="577"/>
      <c r="R2545" s="577"/>
      <c r="S2545" s="577"/>
      <c r="T2545" s="577"/>
      <c r="U2545" s="577"/>
      <c r="V2545" s="577"/>
      <c r="W2545" s="577"/>
      <c r="X2545" s="577"/>
      <c r="Y2545" s="577"/>
      <c r="Z2545" s="577"/>
      <c r="AA2545" s="577"/>
      <c r="AB2545" s="577"/>
      <c r="AC2545" s="577"/>
      <c r="AD2545" s="577"/>
      <c r="AE2545" s="60"/>
      <c r="AF2545" s="259"/>
      <c r="AG2545" s="375"/>
      <c r="AH2545" s="399"/>
      <c r="AK2545" s="375">
        <f t="shared" si="7287"/>
        <v>0</v>
      </c>
      <c r="AL2545" s="378">
        <f t="shared" si="7286"/>
        <v>0</v>
      </c>
      <c r="AM2545" s="374">
        <f t="shared" si="7288"/>
        <v>0</v>
      </c>
      <c r="AN2545" s="292">
        <f t="shared" si="7289"/>
        <v>0</v>
      </c>
    </row>
    <row r="2546" spans="1:42" ht="15" customHeight="1" x14ac:dyDescent="0.25">
      <c r="A2546" s="60"/>
      <c r="B2546" s="60"/>
      <c r="C2546" s="20" t="s">
        <v>35</v>
      </c>
      <c r="D2546" s="822" t="s">
        <v>642</v>
      </c>
      <c r="E2546" s="823"/>
      <c r="F2546" s="823"/>
      <c r="G2546" s="823"/>
      <c r="H2546" s="823"/>
      <c r="I2546" s="823"/>
      <c r="J2546" s="823"/>
      <c r="K2546" s="823"/>
      <c r="L2546" s="824"/>
      <c r="M2546" s="577"/>
      <c r="N2546" s="577"/>
      <c r="O2546" s="577"/>
      <c r="P2546" s="577"/>
      <c r="Q2546" s="577"/>
      <c r="R2546" s="577"/>
      <c r="S2546" s="577"/>
      <c r="T2546" s="577"/>
      <c r="U2546" s="577"/>
      <c r="V2546" s="577"/>
      <c r="W2546" s="577"/>
      <c r="X2546" s="577"/>
      <c r="Y2546" s="577"/>
      <c r="Z2546" s="577"/>
      <c r="AA2546" s="577"/>
      <c r="AB2546" s="577"/>
      <c r="AC2546" s="577"/>
      <c r="AD2546" s="577"/>
      <c r="AE2546" s="60"/>
      <c r="AF2546" s="259"/>
      <c r="AG2546" s="375"/>
      <c r="AH2546" s="399"/>
      <c r="AK2546" s="375">
        <f t="shared" si="7287"/>
        <v>0</v>
      </c>
      <c r="AL2546" s="378">
        <f t="shared" si="7286"/>
        <v>0</v>
      </c>
      <c r="AM2546" s="374">
        <f t="shared" si="7288"/>
        <v>0</v>
      </c>
      <c r="AN2546" s="292">
        <f t="shared" si="7289"/>
        <v>0</v>
      </c>
    </row>
    <row r="2547" spans="1:42" ht="15" customHeight="1" x14ac:dyDescent="0.25">
      <c r="A2547" s="60"/>
      <c r="B2547" s="60"/>
      <c r="C2547" s="20" t="s">
        <v>38</v>
      </c>
      <c r="D2547" s="822" t="s">
        <v>643</v>
      </c>
      <c r="E2547" s="823"/>
      <c r="F2547" s="823"/>
      <c r="G2547" s="823"/>
      <c r="H2547" s="823"/>
      <c r="I2547" s="823"/>
      <c r="J2547" s="823"/>
      <c r="K2547" s="823"/>
      <c r="L2547" s="824"/>
      <c r="M2547" s="577"/>
      <c r="N2547" s="577"/>
      <c r="O2547" s="577"/>
      <c r="P2547" s="577"/>
      <c r="Q2547" s="577"/>
      <c r="R2547" s="577"/>
      <c r="S2547" s="577"/>
      <c r="T2547" s="577"/>
      <c r="U2547" s="577"/>
      <c r="V2547" s="577"/>
      <c r="W2547" s="577"/>
      <c r="X2547" s="577"/>
      <c r="Y2547" s="577"/>
      <c r="Z2547" s="577"/>
      <c r="AA2547" s="577"/>
      <c r="AB2547" s="577"/>
      <c r="AC2547" s="577"/>
      <c r="AD2547" s="577"/>
      <c r="AE2547" s="60"/>
      <c r="AF2547" s="259"/>
      <c r="AG2547" s="375"/>
      <c r="AH2547" s="399"/>
      <c r="AK2547" s="375">
        <f t="shared" si="7287"/>
        <v>0</v>
      </c>
      <c r="AL2547" s="378">
        <f t="shared" si="7286"/>
        <v>0</v>
      </c>
      <c r="AM2547" s="374">
        <f t="shared" si="7288"/>
        <v>0</v>
      </c>
      <c r="AN2547" s="292">
        <f t="shared" si="7289"/>
        <v>0</v>
      </c>
    </row>
    <row r="2548" spans="1:42" ht="15" customHeight="1" x14ac:dyDescent="0.25">
      <c r="A2548" s="60"/>
      <c r="B2548" s="60"/>
      <c r="C2548" s="20" t="s">
        <v>36</v>
      </c>
      <c r="D2548" s="822" t="s">
        <v>644</v>
      </c>
      <c r="E2548" s="823"/>
      <c r="F2548" s="823"/>
      <c r="G2548" s="823"/>
      <c r="H2548" s="823"/>
      <c r="I2548" s="823"/>
      <c r="J2548" s="823"/>
      <c r="K2548" s="823"/>
      <c r="L2548" s="824"/>
      <c r="M2548" s="577"/>
      <c r="N2548" s="577"/>
      <c r="O2548" s="577"/>
      <c r="P2548" s="577"/>
      <c r="Q2548" s="577"/>
      <c r="R2548" s="577"/>
      <c r="S2548" s="577"/>
      <c r="T2548" s="577"/>
      <c r="U2548" s="577"/>
      <c r="V2548" s="577"/>
      <c r="W2548" s="577"/>
      <c r="X2548" s="577"/>
      <c r="Y2548" s="577"/>
      <c r="Z2548" s="577"/>
      <c r="AA2548" s="577"/>
      <c r="AB2548" s="577"/>
      <c r="AC2548" s="577"/>
      <c r="AD2548" s="577"/>
      <c r="AE2548" s="60"/>
      <c r="AF2548" s="259"/>
      <c r="AG2548" s="375"/>
      <c r="AH2548" s="399"/>
      <c r="AK2548" s="375">
        <f t="shared" si="7287"/>
        <v>0</v>
      </c>
      <c r="AL2548" s="378">
        <f t="shared" si="7286"/>
        <v>0</v>
      </c>
      <c r="AM2548" s="374">
        <f t="shared" si="7288"/>
        <v>0</v>
      </c>
      <c r="AN2548" s="292">
        <f t="shared" si="7289"/>
        <v>0</v>
      </c>
    </row>
    <row r="2549" spans="1:42" ht="15" customHeight="1" x14ac:dyDescent="0.25">
      <c r="A2549" s="60"/>
      <c r="B2549" s="60"/>
      <c r="C2549" s="117" t="s">
        <v>37</v>
      </c>
      <c r="D2549" s="822" t="s">
        <v>743</v>
      </c>
      <c r="E2549" s="823"/>
      <c r="F2549" s="823"/>
      <c r="G2549" s="823"/>
      <c r="H2549" s="823"/>
      <c r="I2549" s="823"/>
      <c r="J2549" s="823"/>
      <c r="K2549" s="823"/>
      <c r="L2549" s="824"/>
      <c r="M2549" s="825"/>
      <c r="N2549" s="825"/>
      <c r="O2549" s="825"/>
      <c r="P2549" s="825"/>
      <c r="Q2549" s="825"/>
      <c r="R2549" s="825"/>
      <c r="S2549" s="825"/>
      <c r="T2549" s="825"/>
      <c r="U2549" s="825"/>
      <c r="V2549" s="825"/>
      <c r="W2549" s="825"/>
      <c r="X2549" s="825"/>
      <c r="Y2549" s="825"/>
      <c r="Z2549" s="825"/>
      <c r="AA2549" s="825"/>
      <c r="AB2549" s="825"/>
      <c r="AC2549" s="825"/>
      <c r="AD2549" s="825"/>
      <c r="AE2549" s="60"/>
      <c r="AF2549" s="259"/>
      <c r="AG2549" s="375"/>
      <c r="AH2549" s="399"/>
      <c r="AK2549" s="375">
        <f t="shared" si="7287"/>
        <v>0</v>
      </c>
      <c r="AL2549" s="378">
        <f>IF(AK2549="na",COUNTIF(S2549:AD2549,"na"),COUNTIF(S2549:AD2549,"ns"))</f>
        <v>0</v>
      </c>
      <c r="AM2549" s="374">
        <f t="shared" si="7288"/>
        <v>0</v>
      </c>
      <c r="AN2549" s="292">
        <f t="shared" si="7289"/>
        <v>0</v>
      </c>
    </row>
    <row r="2550" spans="1:42" ht="15" customHeight="1" x14ac:dyDescent="0.25">
      <c r="A2550" s="60"/>
      <c r="B2550" s="60"/>
      <c r="C2550" s="20" t="s">
        <v>39</v>
      </c>
      <c r="D2550" s="822" t="s">
        <v>632</v>
      </c>
      <c r="E2550" s="823"/>
      <c r="F2550" s="823"/>
      <c r="G2550" s="823"/>
      <c r="H2550" s="823"/>
      <c r="I2550" s="823"/>
      <c r="J2550" s="823"/>
      <c r="K2550" s="823"/>
      <c r="L2550" s="824"/>
      <c r="M2550" s="577"/>
      <c r="N2550" s="577"/>
      <c r="O2550" s="577"/>
      <c r="P2550" s="577"/>
      <c r="Q2550" s="577"/>
      <c r="R2550" s="577"/>
      <c r="S2550" s="577"/>
      <c r="T2550" s="577"/>
      <c r="U2550" s="577"/>
      <c r="V2550" s="577"/>
      <c r="W2550" s="577"/>
      <c r="X2550" s="577"/>
      <c r="Y2550" s="577"/>
      <c r="Z2550" s="577"/>
      <c r="AA2550" s="577"/>
      <c r="AB2550" s="577"/>
      <c r="AC2550" s="577"/>
      <c r="AD2550" s="577"/>
      <c r="AE2550" s="60"/>
      <c r="AF2550" s="259"/>
      <c r="AG2550" s="375"/>
      <c r="AH2550" s="399"/>
      <c r="AK2550" s="375">
        <f t="shared" si="7287"/>
        <v>0</v>
      </c>
      <c r="AL2550" s="378">
        <f t="shared" si="7286"/>
        <v>0</v>
      </c>
      <c r="AM2550" s="374">
        <f t="shared" si="7288"/>
        <v>0</v>
      </c>
      <c r="AN2550" s="292">
        <f t="shared" si="7289"/>
        <v>0</v>
      </c>
    </row>
    <row r="2551" spans="1:42" ht="15" customHeight="1" x14ac:dyDescent="0.25">
      <c r="A2551" s="60"/>
      <c r="B2551" s="60"/>
      <c r="C2551" s="20" t="s">
        <v>40</v>
      </c>
      <c r="D2551" s="822" t="s">
        <v>602</v>
      </c>
      <c r="E2551" s="823"/>
      <c r="F2551" s="823"/>
      <c r="G2551" s="823"/>
      <c r="H2551" s="823"/>
      <c r="I2551" s="823"/>
      <c r="J2551" s="823"/>
      <c r="K2551" s="823"/>
      <c r="L2551" s="824"/>
      <c r="M2551" s="577"/>
      <c r="N2551" s="577"/>
      <c r="O2551" s="577"/>
      <c r="P2551" s="577"/>
      <c r="Q2551" s="577"/>
      <c r="R2551" s="577"/>
      <c r="S2551" s="577"/>
      <c r="T2551" s="577"/>
      <c r="U2551" s="577"/>
      <c r="V2551" s="577"/>
      <c r="W2551" s="577"/>
      <c r="X2551" s="577"/>
      <c r="Y2551" s="577"/>
      <c r="Z2551" s="577"/>
      <c r="AA2551" s="577"/>
      <c r="AB2551" s="577"/>
      <c r="AC2551" s="577"/>
      <c r="AD2551" s="577"/>
      <c r="AE2551" s="60"/>
      <c r="AF2551" s="259"/>
      <c r="AG2551" s="375"/>
      <c r="AH2551" s="399"/>
      <c r="AK2551" s="375">
        <f>M2551</f>
        <v>0</v>
      </c>
      <c r="AL2551" s="378">
        <f t="shared" si="7286"/>
        <v>0</v>
      </c>
      <c r="AM2551" s="374">
        <f>SUM(S2551:AD2551)</f>
        <v>0</v>
      </c>
      <c r="AN2551" s="292">
        <f t="shared" si="7289"/>
        <v>0</v>
      </c>
    </row>
    <row r="2552" spans="1:42" ht="15" customHeight="1" x14ac:dyDescent="0.25">
      <c r="L2552" s="82" t="s">
        <v>64</v>
      </c>
      <c r="M2552" s="606">
        <f>IF(AND(SUM(M2537:R2551)=0,COUNTIF(M2537:R2551,"NS")&gt;0),"NS",SUM(M2537:R2551))</f>
        <v>0</v>
      </c>
      <c r="N2552" s="606"/>
      <c r="O2552" s="606"/>
      <c r="P2552" s="606"/>
      <c r="Q2552" s="606"/>
      <c r="R2552" s="606"/>
      <c r="S2552" s="606">
        <f>IF(AND(SUM(S2537:X2551)=0,COUNTIF(S2537:X2551,"NS")&gt;0),"NS",SUM(S2537:X2551))</f>
        <v>0</v>
      </c>
      <c r="T2552" s="606"/>
      <c r="U2552" s="606"/>
      <c r="V2552" s="606"/>
      <c r="W2552" s="606"/>
      <c r="X2552" s="606"/>
      <c r="Y2552" s="606">
        <f>IF(AND(SUM(Y2537:AD2551)=0,COUNTIF(Y2537:AD2551,"NS")&gt;0),"NS",SUM(Y2537:AD2551))</f>
        <v>0</v>
      </c>
      <c r="Z2552" s="606"/>
      <c r="AA2552" s="606"/>
      <c r="AB2552" s="606"/>
      <c r="AC2552" s="606"/>
      <c r="AD2552" s="606"/>
      <c r="AE2552" s="60"/>
      <c r="AF2552" s="259"/>
      <c r="AG2552" s="375"/>
      <c r="AH2552" s="399"/>
      <c r="AN2552" s="387">
        <f>SUM(AN2537:AN2551)</f>
        <v>0</v>
      </c>
    </row>
    <row r="2553" spans="1:42" ht="15" customHeight="1" x14ac:dyDescent="0.25">
      <c r="B2553" s="543" t="str">
        <f>IF(AG2535=AH2535,"",
IF(AND(COUNTIF(M2549:AD2549,"NA")=3,OR(F2554="",F2554&lt;&gt;"")),"",
IF(AND(COUNTIF(M2549:AD2549,"NA")&lt;3,F2554=""),"Error: Debe especificar otra familia linguistica","")))</f>
        <v/>
      </c>
      <c r="C2553" s="543"/>
      <c r="D2553" s="543"/>
      <c r="E2553" s="543"/>
      <c r="F2553" s="543"/>
      <c r="G2553" s="543"/>
      <c r="H2553" s="543"/>
      <c r="I2553" s="543"/>
      <c r="J2553" s="543"/>
      <c r="K2553" s="543"/>
      <c r="L2553" s="543"/>
      <c r="M2553" s="543"/>
      <c r="N2553" s="543"/>
      <c r="O2553" s="543"/>
      <c r="P2553" s="543"/>
      <c r="Q2553" s="543"/>
      <c r="R2553" s="543"/>
      <c r="S2553" s="543"/>
      <c r="T2553" s="543"/>
      <c r="U2553" s="543"/>
      <c r="V2553" s="543"/>
      <c r="W2553" s="543"/>
      <c r="X2553" s="543"/>
      <c r="Y2553" s="543"/>
      <c r="Z2553" s="543"/>
      <c r="AA2553" s="543"/>
      <c r="AB2553" s="543"/>
      <c r="AC2553" s="543"/>
      <c r="AD2553" s="543"/>
      <c r="AE2553" s="60"/>
      <c r="AF2553" s="259"/>
      <c r="AG2553" s="375"/>
      <c r="AH2553" s="399"/>
    </row>
    <row r="2554" spans="1:42" ht="45" customHeight="1" x14ac:dyDescent="0.25">
      <c r="C2554" s="826" t="s">
        <v>919</v>
      </c>
      <c r="D2554" s="827"/>
      <c r="E2554" s="827"/>
      <c r="F2554" s="828"/>
      <c r="G2554" s="828"/>
      <c r="H2554" s="828"/>
      <c r="I2554" s="828"/>
      <c r="J2554" s="828"/>
      <c r="K2554" s="828"/>
      <c r="L2554" s="828"/>
      <c r="M2554" s="828"/>
      <c r="N2554" s="828"/>
      <c r="O2554" s="828"/>
      <c r="P2554" s="828"/>
      <c r="Q2554" s="828"/>
      <c r="R2554" s="828"/>
      <c r="S2554" s="828"/>
      <c r="T2554" s="828"/>
      <c r="U2554" s="828"/>
      <c r="V2554" s="828"/>
      <c r="W2554" s="828"/>
      <c r="X2554" s="828"/>
      <c r="Y2554" s="828"/>
      <c r="Z2554" s="828"/>
      <c r="AA2554" s="828"/>
      <c r="AB2554" s="828"/>
      <c r="AC2554" s="828"/>
      <c r="AD2554" s="828"/>
      <c r="AE2554" s="60"/>
      <c r="AF2554" s="259"/>
      <c r="AG2554" s="375"/>
      <c r="AH2554" s="399"/>
    </row>
    <row r="2555" spans="1:42" ht="15" customHeight="1" x14ac:dyDescent="0.25">
      <c r="B2555" s="543" t="str">
        <f>IF(SUM(AT2540)&gt;=1,"Error: Verificar la consistencia con la pregunta 66.","")</f>
        <v/>
      </c>
      <c r="C2555" s="543"/>
      <c r="D2555" s="543"/>
      <c r="E2555" s="543"/>
      <c r="F2555" s="543"/>
      <c r="G2555" s="543"/>
      <c r="H2555" s="543"/>
      <c r="I2555" s="543"/>
      <c r="J2555" s="543"/>
      <c r="K2555" s="543"/>
      <c r="L2555" s="543"/>
      <c r="M2555" s="543"/>
      <c r="N2555" s="543"/>
      <c r="O2555" s="543"/>
      <c r="P2555" s="543"/>
      <c r="Q2555" s="543"/>
      <c r="R2555" s="543"/>
      <c r="S2555" s="543"/>
      <c r="T2555" s="543"/>
      <c r="U2555" s="543"/>
      <c r="V2555" s="543"/>
      <c r="W2555" s="543"/>
      <c r="X2555" s="543"/>
      <c r="Y2555" s="543"/>
      <c r="Z2555" s="543"/>
      <c r="AA2555" s="543"/>
      <c r="AB2555" s="543"/>
      <c r="AC2555" s="543"/>
      <c r="AD2555" s="543"/>
      <c r="AE2555" s="60"/>
      <c r="AF2555" s="259"/>
      <c r="AG2555" s="375"/>
      <c r="AH2555" s="399"/>
    </row>
    <row r="2556" spans="1:42" ht="15" customHeight="1" x14ac:dyDescent="0.25">
      <c r="B2556" s="543" t="str">
        <f>IF(SUM(AN2552)&gt;=1,"Error: Verificar la suma por fila","")</f>
        <v/>
      </c>
      <c r="C2556" s="543"/>
      <c r="D2556" s="543"/>
      <c r="E2556" s="543"/>
      <c r="F2556" s="543"/>
      <c r="G2556" s="543"/>
      <c r="H2556" s="543"/>
      <c r="I2556" s="543"/>
      <c r="J2556" s="543"/>
      <c r="K2556" s="543"/>
      <c r="L2556" s="543"/>
      <c r="M2556" s="543"/>
      <c r="N2556" s="543"/>
      <c r="O2556" s="543"/>
      <c r="P2556" s="543"/>
      <c r="Q2556" s="543"/>
      <c r="R2556" s="543"/>
      <c r="S2556" s="543"/>
      <c r="T2556" s="543"/>
      <c r="U2556" s="543"/>
      <c r="V2556" s="543"/>
      <c r="W2556" s="543"/>
      <c r="X2556" s="543"/>
      <c r="Y2556" s="543"/>
      <c r="Z2556" s="543"/>
      <c r="AA2556" s="543"/>
      <c r="AB2556" s="543"/>
      <c r="AC2556" s="543"/>
      <c r="AD2556" s="543"/>
      <c r="AE2556" s="60"/>
      <c r="AF2556" s="259"/>
      <c r="AG2556" s="375"/>
      <c r="AH2556" s="399"/>
    </row>
    <row r="2557" spans="1:42" ht="27.75" customHeight="1" x14ac:dyDescent="0.25">
      <c r="B2557" s="821" t="str">
        <f>IF(SUM(CB2543:CN2543)&gt;=1,"Error: Verificar la información ya que se está haciendo mal uso del criterio No identificado.","")</f>
        <v/>
      </c>
      <c r="C2557" s="821"/>
      <c r="D2557" s="821"/>
      <c r="E2557" s="821"/>
      <c r="F2557" s="821"/>
      <c r="G2557" s="821"/>
      <c r="H2557" s="821"/>
      <c r="I2557" s="821"/>
      <c r="J2557" s="821"/>
      <c r="K2557" s="821"/>
      <c r="L2557" s="821"/>
      <c r="M2557" s="821"/>
      <c r="N2557" s="821"/>
      <c r="O2557" s="821"/>
      <c r="P2557" s="821"/>
      <c r="Q2557" s="545" t="str">
        <f>IF(OR(AG2535=AH2535,AG2535=AI2535),"","Error: Debe completar toda la información requerida.")</f>
        <v/>
      </c>
      <c r="R2557" s="545"/>
      <c r="S2557" s="545"/>
      <c r="T2557" s="545"/>
      <c r="U2557" s="545"/>
      <c r="V2557" s="545"/>
      <c r="W2557" s="545"/>
      <c r="X2557" s="545"/>
      <c r="Y2557" s="545"/>
      <c r="Z2557" s="545"/>
      <c r="AA2557" s="545"/>
      <c r="AB2557" s="545"/>
      <c r="AC2557" s="545"/>
      <c r="AD2557" s="545"/>
      <c r="AE2557" s="60"/>
      <c r="AF2557" s="259"/>
      <c r="AG2557" s="375"/>
      <c r="AH2557" s="399"/>
    </row>
    <row r="2558" spans="1:42" ht="24" customHeight="1" x14ac:dyDescent="0.25">
      <c r="A2558" s="114" t="s">
        <v>685</v>
      </c>
      <c r="B2558" s="573" t="s">
        <v>1551</v>
      </c>
      <c r="C2558" s="573"/>
      <c r="D2558" s="573"/>
      <c r="E2558" s="573"/>
      <c r="F2558" s="573"/>
      <c r="G2558" s="573"/>
      <c r="H2558" s="573"/>
      <c r="I2558" s="573"/>
      <c r="J2558" s="573"/>
      <c r="K2558" s="573"/>
      <c r="L2558" s="573"/>
      <c r="M2558" s="573"/>
      <c r="N2558" s="573"/>
      <c r="O2558" s="573"/>
      <c r="P2558" s="573"/>
      <c r="Q2558" s="573"/>
      <c r="R2558" s="573"/>
      <c r="S2558" s="573"/>
      <c r="T2558" s="573"/>
      <c r="U2558" s="573"/>
      <c r="V2558" s="573"/>
      <c r="W2558" s="573"/>
      <c r="X2558" s="573"/>
      <c r="Y2558" s="573"/>
      <c r="Z2558" s="573"/>
      <c r="AA2558" s="573"/>
      <c r="AB2558" s="573"/>
      <c r="AC2558" s="573"/>
      <c r="AD2558" s="573"/>
      <c r="AE2558" s="60"/>
      <c r="AF2558" s="259"/>
      <c r="AG2558" s="375"/>
      <c r="AH2558" s="399"/>
    </row>
    <row r="2559" spans="1:42" ht="15" customHeight="1" x14ac:dyDescent="0.25">
      <c r="AE2559" s="60"/>
      <c r="AF2559" s="259"/>
      <c r="AG2559" s="285" t="s">
        <v>1908</v>
      </c>
      <c r="AH2559" s="285"/>
      <c r="AI2559" s="285"/>
      <c r="AJ2559" s="374"/>
      <c r="AK2559" s="374"/>
      <c r="AL2559" s="374"/>
      <c r="AM2559" s="374"/>
      <c r="AN2559" s="374"/>
    </row>
    <row r="2560" spans="1:42" ht="24" customHeight="1" x14ac:dyDescent="0.25">
      <c r="C2560" s="578" t="s">
        <v>935</v>
      </c>
      <c r="D2560" s="814"/>
      <c r="E2560" s="814"/>
      <c r="F2560" s="814"/>
      <c r="G2560" s="814"/>
      <c r="H2560" s="814"/>
      <c r="I2560" s="814"/>
      <c r="J2560" s="814"/>
      <c r="K2560" s="814"/>
      <c r="L2560" s="814"/>
      <c r="M2560" s="801" t="s">
        <v>1288</v>
      </c>
      <c r="N2560" s="801"/>
      <c r="O2560" s="801"/>
      <c r="P2560" s="801"/>
      <c r="Q2560" s="801"/>
      <c r="R2560" s="801"/>
      <c r="S2560" s="801"/>
      <c r="T2560" s="801"/>
      <c r="U2560" s="801"/>
      <c r="V2560" s="801"/>
      <c r="W2560" s="801"/>
      <c r="X2560" s="801"/>
      <c r="Y2560" s="801"/>
      <c r="Z2560" s="801"/>
      <c r="AA2560" s="801"/>
      <c r="AB2560" s="801"/>
      <c r="AC2560" s="801"/>
      <c r="AD2560" s="801"/>
      <c r="AE2560" s="60"/>
      <c r="AF2560" s="259"/>
      <c r="AG2560" s="285">
        <f>COUNTBLANK(M2562:AD2587)</f>
        <v>468</v>
      </c>
      <c r="AH2560" s="285">
        <v>468</v>
      </c>
      <c r="AI2560" s="285">
        <v>390</v>
      </c>
      <c r="AJ2560" s="374"/>
      <c r="AK2560" s="374"/>
      <c r="AL2560" s="374"/>
      <c r="AM2560" s="374"/>
      <c r="AN2560" s="374"/>
      <c r="AP2560" s="400" t="s">
        <v>1944</v>
      </c>
    </row>
    <row r="2561" spans="1:92" ht="15" customHeight="1" x14ac:dyDescent="0.25">
      <c r="C2561" s="814"/>
      <c r="D2561" s="814"/>
      <c r="E2561" s="814"/>
      <c r="F2561" s="814"/>
      <c r="G2561" s="814"/>
      <c r="H2561" s="814"/>
      <c r="I2561" s="814"/>
      <c r="J2561" s="814"/>
      <c r="K2561" s="814"/>
      <c r="L2561" s="814"/>
      <c r="M2561" s="819" t="s">
        <v>60</v>
      </c>
      <c r="N2561" s="820"/>
      <c r="O2561" s="820"/>
      <c r="P2561" s="820"/>
      <c r="Q2561" s="820"/>
      <c r="R2561" s="820"/>
      <c r="S2561" s="829" t="s">
        <v>61</v>
      </c>
      <c r="T2561" s="830"/>
      <c r="U2561" s="830"/>
      <c r="V2561" s="830"/>
      <c r="W2561" s="830"/>
      <c r="X2561" s="830"/>
      <c r="Y2561" s="829" t="s">
        <v>62</v>
      </c>
      <c r="Z2561" s="830"/>
      <c r="AA2561" s="830"/>
      <c r="AB2561" s="830"/>
      <c r="AC2561" s="830"/>
      <c r="AD2561" s="830"/>
      <c r="AE2561" s="60"/>
      <c r="AF2561" s="259"/>
      <c r="AG2561" s="374"/>
      <c r="AH2561" s="374"/>
      <c r="AI2561" s="374"/>
      <c r="AJ2561" s="374"/>
      <c r="AK2561" s="375" t="s">
        <v>1913</v>
      </c>
      <c r="AL2561" s="378" t="s">
        <v>1910</v>
      </c>
      <c r="AM2561" s="374" t="s">
        <v>1914</v>
      </c>
      <c r="AN2561" s="374" t="s">
        <v>1915</v>
      </c>
      <c r="AQ2561" s="375" t="s">
        <v>1913</v>
      </c>
      <c r="AR2561" s="378" t="s">
        <v>1910</v>
      </c>
      <c r="AS2561" s="374" t="s">
        <v>1914</v>
      </c>
      <c r="AT2561" s="374" t="s">
        <v>1915</v>
      </c>
    </row>
    <row r="2562" spans="1:92" ht="15" customHeight="1" x14ac:dyDescent="0.25">
      <c r="C2562" s="18" t="s">
        <v>26</v>
      </c>
      <c r="D2562" s="668" t="s">
        <v>658</v>
      </c>
      <c r="E2562" s="668"/>
      <c r="F2562" s="668"/>
      <c r="G2562" s="668"/>
      <c r="H2562" s="668"/>
      <c r="I2562" s="668"/>
      <c r="J2562" s="668"/>
      <c r="K2562" s="668"/>
      <c r="L2562" s="668"/>
      <c r="M2562" s="577"/>
      <c r="N2562" s="577"/>
      <c r="O2562" s="577"/>
      <c r="P2562" s="577"/>
      <c r="Q2562" s="577"/>
      <c r="R2562" s="577"/>
      <c r="S2562" s="577"/>
      <c r="T2562" s="577"/>
      <c r="U2562" s="577"/>
      <c r="V2562" s="577"/>
      <c r="W2562" s="577"/>
      <c r="X2562" s="577"/>
      <c r="Y2562" s="577"/>
      <c r="Z2562" s="577"/>
      <c r="AA2562" s="577"/>
      <c r="AB2562" s="577"/>
      <c r="AC2562" s="577"/>
      <c r="AD2562" s="577"/>
      <c r="AE2562" s="60"/>
      <c r="AF2562" s="259"/>
      <c r="AG2562" s="374"/>
      <c r="AH2562" s="374"/>
      <c r="AI2562" s="374"/>
      <c r="AJ2562" s="374"/>
      <c r="AK2562" s="375">
        <f>M2562</f>
        <v>0</v>
      </c>
      <c r="AL2562" s="378">
        <f t="shared" ref="AL2562:AL2587" si="7290">COUNTIF(S2562:AD2562,"ns")</f>
        <v>0</v>
      </c>
      <c r="AM2562" s="374">
        <f>SUM(S2562:AD2562)</f>
        <v>0</v>
      </c>
      <c r="AN2562" s="292">
        <f>IF($AG$2560=$AH$2560,0,IF(OR(AND(AK2562=0,AL2562&gt;0),AND(AK2562="ns",AM2562&gt;0),AND(AK2562="ns",AL2562=0,AM2562=0)),1,IF(OR(AND(AK2562&gt;0,AL2562=2),AND(AK2562="ns",AL2562=2),AND(AK2562="ns",AM2562=0,AL2562&gt;0),AK2562=AM2562),0,1)))</f>
        <v>0</v>
      </c>
      <c r="AP2562" s="400" t="s">
        <v>1927</v>
      </c>
      <c r="AQ2562" s="375">
        <f>$M$2360</f>
        <v>0</v>
      </c>
      <c r="AR2562" s="378">
        <f>COUNTIF(S2562:AD2587,"ns")</f>
        <v>0</v>
      </c>
      <c r="AS2562" s="374">
        <f>SUM(S2562:AD2587)</f>
        <v>0</v>
      </c>
      <c r="AT2562" s="317">
        <f>IF($AG$2560=$AH$2560,0,IF(OR(AND(AQ2562=0,AR2562&gt;0),AND(AQ2562="NS",AS2562&gt;0),AND(AQ2562="NS",AS2562=0,AR2562=0)),1,IF(OR(AND(AR2562&gt;=2,AS2562&lt;AQ2562),AND(AQ2562="NS",AS2562=0,AR2562&gt;0),AQ2562=AS2562),0,1)))</f>
        <v>0</v>
      </c>
      <c r="CB2562" s="292"/>
      <c r="CC2562" s="292"/>
      <c r="CD2562" s="292"/>
      <c r="CE2562" s="292"/>
      <c r="CF2562" s="292"/>
      <c r="CG2562" s="292"/>
      <c r="CH2562" s="292"/>
      <c r="CI2562" s="292"/>
      <c r="CJ2562" s="292"/>
      <c r="CK2562" s="292"/>
    </row>
    <row r="2563" spans="1:92" ht="15" customHeight="1" x14ac:dyDescent="0.25">
      <c r="C2563" s="20" t="s">
        <v>27</v>
      </c>
      <c r="D2563" s="668" t="s">
        <v>659</v>
      </c>
      <c r="E2563" s="668"/>
      <c r="F2563" s="668"/>
      <c r="G2563" s="668"/>
      <c r="H2563" s="668"/>
      <c r="I2563" s="668"/>
      <c r="J2563" s="668"/>
      <c r="K2563" s="668"/>
      <c r="L2563" s="668"/>
      <c r="M2563" s="577"/>
      <c r="N2563" s="577"/>
      <c r="O2563" s="577"/>
      <c r="P2563" s="577"/>
      <c r="Q2563" s="577"/>
      <c r="R2563" s="577"/>
      <c r="S2563" s="577"/>
      <c r="T2563" s="577"/>
      <c r="U2563" s="577"/>
      <c r="V2563" s="577"/>
      <c r="W2563" s="577"/>
      <c r="X2563" s="577"/>
      <c r="Y2563" s="577"/>
      <c r="Z2563" s="577"/>
      <c r="AA2563" s="577"/>
      <c r="AB2563" s="577"/>
      <c r="AC2563" s="577"/>
      <c r="AD2563" s="577"/>
      <c r="AE2563" s="60"/>
      <c r="AF2563" s="259"/>
      <c r="AG2563" s="375"/>
      <c r="AH2563" s="399"/>
      <c r="AK2563" s="375">
        <f t="shared" ref="AK2563:AK2587" si="7291">M2563</f>
        <v>0</v>
      </c>
      <c r="AL2563" s="378">
        <f t="shared" si="7290"/>
        <v>0</v>
      </c>
      <c r="AM2563" s="374">
        <f t="shared" ref="AM2563:AM2587" si="7292">SUM(S2563:AD2563)</f>
        <v>0</v>
      </c>
      <c r="AN2563" s="292">
        <f t="shared" ref="AN2563:AN2587" si="7293">IF($AG$2560=$AH$2560,0,IF(OR(AND(AK2563=0,AL2563&gt;0),AND(AK2563="ns",AM2563&gt;0),AND(AK2563="ns",AL2563=0,AM2563=0)),1,IF(OR(AND(AK2563&gt;0,AL2563=2),AND(AK2563="ns",AL2563=2),AND(AK2563="ns",AM2563=0,AL2563&gt;0),AK2563=AM2563),0,1)))</f>
        <v>0</v>
      </c>
      <c r="AP2563" s="400" t="s">
        <v>1938</v>
      </c>
      <c r="AQ2563" s="375">
        <f>$S$2360</f>
        <v>0</v>
      </c>
      <c r="AR2563" s="378">
        <f>COUNTIF(S2562:X2587,"ns")</f>
        <v>0</v>
      </c>
      <c r="AS2563" s="374">
        <f>SUM(S2562:X2587)</f>
        <v>0</v>
      </c>
      <c r="AT2563" s="317">
        <f>IF($AG$2560=$AH$2560,0,IF(OR(AND(AQ2563=0,AR2563&gt;0),AND(AQ2563="NS",AS2563&gt;0),AND(AQ2563="NS",AS2563=0,AR2563=0)),1,IF(OR(AND(AR2563&gt;=2,AS2563&lt;AQ2563),AND(AQ2563="NS",AS2563=0,AR2563&gt;0),AQ2563=AS2563),0,1)))</f>
        <v>0</v>
      </c>
      <c r="CB2563" s="381">
        <f>COUNTA(M2562:M2586)</f>
        <v>0</v>
      </c>
      <c r="CC2563" s="381"/>
      <c r="CD2563" s="381"/>
      <c r="CE2563" s="381"/>
      <c r="CF2563" s="381"/>
      <c r="CG2563" s="381"/>
      <c r="CH2563" s="381">
        <f>COUNTA(S2562:S2586)</f>
        <v>0</v>
      </c>
      <c r="CI2563" s="381"/>
      <c r="CJ2563" s="381"/>
      <c r="CK2563" s="381"/>
      <c r="CL2563" s="381"/>
      <c r="CM2563" s="381"/>
      <c r="CN2563" s="381">
        <f>COUNTA(Y2562:Y2586)</f>
        <v>0</v>
      </c>
    </row>
    <row r="2564" spans="1:92" ht="15" customHeight="1" x14ac:dyDescent="0.25">
      <c r="C2564" s="20" t="s">
        <v>28</v>
      </c>
      <c r="D2564" s="668" t="s">
        <v>660</v>
      </c>
      <c r="E2564" s="668"/>
      <c r="F2564" s="668"/>
      <c r="G2564" s="668"/>
      <c r="H2564" s="668"/>
      <c r="I2564" s="668"/>
      <c r="J2564" s="668"/>
      <c r="K2564" s="668"/>
      <c r="L2564" s="668"/>
      <c r="M2564" s="577"/>
      <c r="N2564" s="577"/>
      <c r="O2564" s="577"/>
      <c r="P2564" s="577"/>
      <c r="Q2564" s="577"/>
      <c r="R2564" s="577"/>
      <c r="S2564" s="577"/>
      <c r="T2564" s="577"/>
      <c r="U2564" s="577"/>
      <c r="V2564" s="577"/>
      <c r="W2564" s="577"/>
      <c r="X2564" s="577"/>
      <c r="Y2564" s="577"/>
      <c r="Z2564" s="577"/>
      <c r="AA2564" s="577"/>
      <c r="AB2564" s="577"/>
      <c r="AC2564" s="577"/>
      <c r="AD2564" s="577"/>
      <c r="AE2564" s="60"/>
      <c r="AF2564" s="259"/>
      <c r="AG2564" s="375"/>
      <c r="AH2564" s="399"/>
      <c r="AK2564" s="375">
        <f t="shared" si="7291"/>
        <v>0</v>
      </c>
      <c r="AL2564" s="378">
        <f t="shared" si="7290"/>
        <v>0</v>
      </c>
      <c r="AM2564" s="374">
        <f t="shared" si="7292"/>
        <v>0</v>
      </c>
      <c r="AN2564" s="292">
        <f t="shared" si="7293"/>
        <v>0</v>
      </c>
      <c r="AP2564" s="400" t="s">
        <v>1939</v>
      </c>
      <c r="AQ2564" s="375">
        <f>$Y$2360</f>
        <v>0</v>
      </c>
      <c r="AR2564" s="378">
        <f>COUNTIF(Y2562:AD2587,"ns")</f>
        <v>0</v>
      </c>
      <c r="AS2564" s="374">
        <f>SUM(Y2562:AD2587)</f>
        <v>0</v>
      </c>
      <c r="AT2564" s="317">
        <f>IF($AG$2560=$AH$2560,0,IF(OR(AND(AQ2564=0,AR2564&gt;0),AND(AQ2564="NS",AS2564&gt;0),AND(AQ2564="NS",AS2564=0,AR2564=0)),1,IF(OR(AND(AR2564&gt;=2,AS2564&lt;AQ2564),AND(AQ2564="NS",AS2564=0,AR2564&gt;0),AQ2564=AS2564),0,1)))</f>
        <v>0</v>
      </c>
      <c r="CB2564" s="381">
        <f>SUM(M2562:M2586)</f>
        <v>0</v>
      </c>
      <c r="CC2564" s="381"/>
      <c r="CD2564" s="381"/>
      <c r="CE2564" s="381"/>
      <c r="CF2564" s="381"/>
      <c r="CG2564" s="381"/>
      <c r="CH2564" s="381">
        <f>SUM(S2562:S2586)</f>
        <v>0</v>
      </c>
      <c r="CI2564" s="381"/>
      <c r="CJ2564" s="381"/>
      <c r="CK2564" s="381"/>
      <c r="CL2564" s="381"/>
      <c r="CM2564" s="381"/>
      <c r="CN2564" s="381">
        <f>SUM(Y2562:Y2586)</f>
        <v>0</v>
      </c>
    </row>
    <row r="2565" spans="1:92" ht="15" customHeight="1" x14ac:dyDescent="0.25">
      <c r="C2565" s="20" t="s">
        <v>29</v>
      </c>
      <c r="D2565" s="668" t="s">
        <v>661</v>
      </c>
      <c r="E2565" s="668"/>
      <c r="F2565" s="668"/>
      <c r="G2565" s="668"/>
      <c r="H2565" s="668"/>
      <c r="I2565" s="668"/>
      <c r="J2565" s="668"/>
      <c r="K2565" s="668"/>
      <c r="L2565" s="668"/>
      <c r="M2565" s="577"/>
      <c r="N2565" s="577"/>
      <c r="O2565" s="577"/>
      <c r="P2565" s="577"/>
      <c r="Q2565" s="577"/>
      <c r="R2565" s="577"/>
      <c r="S2565" s="577"/>
      <c r="T2565" s="577"/>
      <c r="U2565" s="577"/>
      <c r="V2565" s="577"/>
      <c r="W2565" s="577"/>
      <c r="X2565" s="577"/>
      <c r="Y2565" s="577"/>
      <c r="Z2565" s="577"/>
      <c r="AA2565" s="577"/>
      <c r="AB2565" s="577"/>
      <c r="AC2565" s="577"/>
      <c r="AD2565" s="577"/>
      <c r="AE2565" s="60"/>
      <c r="AF2565" s="259"/>
      <c r="AG2565" s="375"/>
      <c r="AH2565" s="399"/>
      <c r="AK2565" s="375">
        <f t="shared" si="7291"/>
        <v>0</v>
      </c>
      <c r="AL2565" s="378">
        <f t="shared" si="7290"/>
        <v>0</v>
      </c>
      <c r="AM2565" s="374">
        <f t="shared" si="7292"/>
        <v>0</v>
      </c>
      <c r="AN2565" s="292">
        <f t="shared" si="7293"/>
        <v>0</v>
      </c>
      <c r="AQ2565" s="375"/>
      <c r="AR2565" s="375"/>
      <c r="AS2565" s="375"/>
      <c r="AT2565" s="377">
        <f>SUM(AT2562:AT2564)</f>
        <v>0</v>
      </c>
      <c r="CB2565" s="381">
        <f>COUNTIF(M2562:M2586,"ns")</f>
        <v>0</v>
      </c>
      <c r="CC2565" s="381"/>
      <c r="CD2565" s="381"/>
      <c r="CE2565" s="381"/>
      <c r="CF2565" s="381"/>
      <c r="CG2565" s="381"/>
      <c r="CH2565" s="381">
        <f>COUNTIF(S2562:S2586,"ns")</f>
        <v>0</v>
      </c>
      <c r="CI2565" s="381"/>
      <c r="CJ2565" s="381"/>
      <c r="CK2565" s="381"/>
      <c r="CL2565" s="381"/>
      <c r="CM2565" s="381"/>
      <c r="CN2565" s="381">
        <f>COUNTIF(Y2562:Y2586,"ns")</f>
        <v>0</v>
      </c>
    </row>
    <row r="2566" spans="1:92" ht="15" customHeight="1" x14ac:dyDescent="0.25">
      <c r="C2566" s="20" t="s">
        <v>30</v>
      </c>
      <c r="D2566" s="668" t="s">
        <v>662</v>
      </c>
      <c r="E2566" s="668"/>
      <c r="F2566" s="668"/>
      <c r="G2566" s="668"/>
      <c r="H2566" s="668"/>
      <c r="I2566" s="668"/>
      <c r="J2566" s="668"/>
      <c r="K2566" s="668"/>
      <c r="L2566" s="668"/>
      <c r="M2566" s="577"/>
      <c r="N2566" s="577"/>
      <c r="O2566" s="577"/>
      <c r="P2566" s="577"/>
      <c r="Q2566" s="577"/>
      <c r="R2566" s="577"/>
      <c r="S2566" s="577"/>
      <c r="T2566" s="577"/>
      <c r="U2566" s="577"/>
      <c r="V2566" s="577"/>
      <c r="W2566" s="577"/>
      <c r="X2566" s="577"/>
      <c r="Y2566" s="577"/>
      <c r="Z2566" s="577"/>
      <c r="AA2566" s="577"/>
      <c r="AB2566" s="577"/>
      <c r="AC2566" s="577"/>
      <c r="AD2566" s="577"/>
      <c r="AE2566" s="60"/>
      <c r="AF2566" s="259"/>
      <c r="AG2566" s="375"/>
      <c r="AH2566" s="399"/>
      <c r="AK2566" s="375">
        <f t="shared" si="7291"/>
        <v>0</v>
      </c>
      <c r="AL2566" s="378">
        <f t="shared" si="7290"/>
        <v>0</v>
      </c>
      <c r="AM2566" s="374">
        <f t="shared" si="7292"/>
        <v>0</v>
      </c>
      <c r="AN2566" s="292">
        <f t="shared" si="7293"/>
        <v>0</v>
      </c>
      <c r="CB2566" s="381">
        <f>COUNTIF(M2562:M2586,0)</f>
        <v>0</v>
      </c>
      <c r="CC2566" s="381"/>
      <c r="CD2566" s="381"/>
      <c r="CE2566" s="381"/>
      <c r="CF2566" s="381"/>
      <c r="CG2566" s="381"/>
      <c r="CH2566" s="381">
        <f>COUNTIF(S2562:S2586,0)</f>
        <v>0</v>
      </c>
      <c r="CI2566" s="381"/>
      <c r="CJ2566" s="381"/>
      <c r="CK2566" s="381"/>
      <c r="CL2566" s="381"/>
      <c r="CM2566" s="381"/>
      <c r="CN2566" s="381">
        <f>COUNTIF(Y2562:Y2586,0)</f>
        <v>0</v>
      </c>
    </row>
    <row r="2567" spans="1:92" ht="15" customHeight="1" x14ac:dyDescent="0.25">
      <c r="A2567" s="60"/>
      <c r="B2567" s="60"/>
      <c r="C2567" s="20" t="s">
        <v>31</v>
      </c>
      <c r="D2567" s="668" t="s">
        <v>641</v>
      </c>
      <c r="E2567" s="668"/>
      <c r="F2567" s="668"/>
      <c r="G2567" s="668"/>
      <c r="H2567" s="668"/>
      <c r="I2567" s="668"/>
      <c r="J2567" s="668"/>
      <c r="K2567" s="668"/>
      <c r="L2567" s="668"/>
      <c r="M2567" s="577"/>
      <c r="N2567" s="577"/>
      <c r="O2567" s="577"/>
      <c r="P2567" s="577"/>
      <c r="Q2567" s="577"/>
      <c r="R2567" s="577"/>
      <c r="S2567" s="577"/>
      <c r="T2567" s="577"/>
      <c r="U2567" s="577"/>
      <c r="V2567" s="577"/>
      <c r="W2567" s="577"/>
      <c r="X2567" s="577"/>
      <c r="Y2567" s="577"/>
      <c r="Z2567" s="577"/>
      <c r="AA2567" s="577"/>
      <c r="AB2567" s="577"/>
      <c r="AC2567" s="577"/>
      <c r="AD2567" s="577"/>
      <c r="AE2567" s="60"/>
      <c r="AF2567" s="259"/>
      <c r="AG2567" s="375"/>
      <c r="AH2567" s="399"/>
      <c r="AK2567" s="375">
        <f t="shared" si="7291"/>
        <v>0</v>
      </c>
      <c r="AL2567" s="378">
        <f t="shared" si="7290"/>
        <v>0</v>
      </c>
      <c r="AM2567" s="374">
        <f t="shared" si="7292"/>
        <v>0</v>
      </c>
      <c r="AN2567" s="292">
        <f t="shared" si="7293"/>
        <v>0</v>
      </c>
      <c r="CB2567" s="381">
        <f>M2587</f>
        <v>0</v>
      </c>
      <c r="CC2567" s="381"/>
      <c r="CD2567" s="381"/>
      <c r="CE2567" s="381"/>
      <c r="CF2567" s="381"/>
      <c r="CG2567" s="381"/>
      <c r="CH2567" s="381">
        <f>S2587</f>
        <v>0</v>
      </c>
      <c r="CI2567" s="381"/>
      <c r="CJ2567" s="381"/>
      <c r="CK2567" s="381"/>
      <c r="CL2567" s="381"/>
      <c r="CM2567" s="381"/>
      <c r="CN2567" s="381">
        <f>Y2587</f>
        <v>0</v>
      </c>
    </row>
    <row r="2568" spans="1:92" ht="15" customHeight="1" x14ac:dyDescent="0.25">
      <c r="A2568" s="60"/>
      <c r="B2568" s="60"/>
      <c r="C2568" s="20" t="s">
        <v>32</v>
      </c>
      <c r="D2568" s="668" t="s">
        <v>663</v>
      </c>
      <c r="E2568" s="668"/>
      <c r="F2568" s="668"/>
      <c r="G2568" s="668"/>
      <c r="H2568" s="668"/>
      <c r="I2568" s="668"/>
      <c r="J2568" s="668"/>
      <c r="K2568" s="668"/>
      <c r="L2568" s="668"/>
      <c r="M2568" s="577"/>
      <c r="N2568" s="577"/>
      <c r="O2568" s="577"/>
      <c r="P2568" s="577"/>
      <c r="Q2568" s="577"/>
      <c r="R2568" s="577"/>
      <c r="S2568" s="577"/>
      <c r="T2568" s="577"/>
      <c r="U2568" s="577"/>
      <c r="V2568" s="577"/>
      <c r="W2568" s="577"/>
      <c r="X2568" s="577"/>
      <c r="Y2568" s="577"/>
      <c r="Z2568" s="577"/>
      <c r="AA2568" s="577"/>
      <c r="AB2568" s="577"/>
      <c r="AC2568" s="577"/>
      <c r="AD2568" s="577"/>
      <c r="AE2568" s="60"/>
      <c r="AF2568" s="259"/>
      <c r="AG2568" s="375"/>
      <c r="AH2568" s="399"/>
      <c r="AK2568" s="375">
        <f t="shared" si="7291"/>
        <v>0</v>
      </c>
      <c r="AL2568" s="378">
        <f t="shared" si="7290"/>
        <v>0</v>
      </c>
      <c r="AM2568" s="374">
        <f t="shared" si="7292"/>
        <v>0</v>
      </c>
      <c r="AN2568" s="292">
        <f t="shared" si="7293"/>
        <v>0</v>
      </c>
      <c r="CB2568" s="382">
        <f>IF($AG$2407=$AH$2407,0,
IF(AND(OR(CB2563=0,CB2563=1),CB2567&gt;=0),1,
IF(CB2563=2,
IF(CB2567=0,0,IF(AND(CB2567&gt;0,CB2566=0,OR(CB2564&gt;0,CB2565&gt;0)),0,1)),
IF(CB2563&gt;2,
IF(CB2567=0,0,IF(AND(CB2567&gt;0,(CB2563-CB2566)&gt;=2,OR(CB2564&gt;0,CB2565&gt;0)),0,1))))))</f>
        <v>0</v>
      </c>
      <c r="CC2568" s="382"/>
      <c r="CD2568" s="382"/>
      <c r="CE2568" s="382"/>
      <c r="CF2568" s="382"/>
      <c r="CG2568" s="382"/>
      <c r="CH2568" s="382">
        <f>IF($AG$2407=$AH$2407,0,
IF(AND(OR(CH2563=0,CH2563=1),CH2567&gt;=0),1,
IF(CH2563=2,
IF(CH2567=0,0,IF(AND(CH2567&gt;0,CH2566=0,OR(CH2564&gt;0,CH2565&gt;0)),0,1)),
IF(CH2563&gt;2,
IF(CH2567=0,0,IF(AND(CH2567&gt;0,(CH2563-CH2566)&gt;=2,OR(CH2564&gt;0,CH2565&gt;0)),0,1))))))</f>
        <v>0</v>
      </c>
      <c r="CI2568" s="382"/>
      <c r="CJ2568" s="382"/>
      <c r="CK2568" s="382"/>
      <c r="CL2568" s="382"/>
      <c r="CM2568" s="382"/>
      <c r="CN2568" s="382">
        <f>IF($AG$2407=$AH$2407,0,
IF(AND(OR(CN2563=0,CN2563=1),CN2567&gt;=0),1,
IF(CN2563=2,
IF(CN2567=0,0,IF(AND(CN2567&gt;0,CN2566=0,OR(CN2564&gt;0,CN2565&gt;0)),0,1)),
IF(CN2563&gt;2,
IF(CN2567=0,0,IF(AND(CN2567&gt;0,(CN2563-CN2566)&gt;=2,OR(CN2564&gt;0,CN2565&gt;0)),0,1))))))</f>
        <v>0</v>
      </c>
    </row>
    <row r="2569" spans="1:92" ht="15" customHeight="1" x14ac:dyDescent="0.25">
      <c r="A2569" s="60"/>
      <c r="B2569" s="60"/>
      <c r="C2569" s="20" t="s">
        <v>33</v>
      </c>
      <c r="D2569" s="668" t="s">
        <v>664</v>
      </c>
      <c r="E2569" s="668"/>
      <c r="F2569" s="668"/>
      <c r="G2569" s="668"/>
      <c r="H2569" s="668"/>
      <c r="I2569" s="668"/>
      <c r="J2569" s="668"/>
      <c r="K2569" s="668"/>
      <c r="L2569" s="668"/>
      <c r="M2569" s="577"/>
      <c r="N2569" s="577"/>
      <c r="O2569" s="577"/>
      <c r="P2569" s="577"/>
      <c r="Q2569" s="577"/>
      <c r="R2569" s="577"/>
      <c r="S2569" s="577"/>
      <c r="T2569" s="577"/>
      <c r="U2569" s="577"/>
      <c r="V2569" s="577"/>
      <c r="W2569" s="577"/>
      <c r="X2569" s="577"/>
      <c r="Y2569" s="577"/>
      <c r="Z2569" s="577"/>
      <c r="AA2569" s="577"/>
      <c r="AB2569" s="577"/>
      <c r="AC2569" s="577"/>
      <c r="AD2569" s="577"/>
      <c r="AE2569" s="60"/>
      <c r="AF2569" s="259"/>
      <c r="AG2569" s="375"/>
      <c r="AH2569" s="399"/>
      <c r="AK2569" s="375">
        <f t="shared" si="7291"/>
        <v>0</v>
      </c>
      <c r="AL2569" s="378">
        <f t="shared" si="7290"/>
        <v>0</v>
      </c>
      <c r="AM2569" s="374">
        <f t="shared" si="7292"/>
        <v>0</v>
      </c>
      <c r="AN2569" s="292">
        <f t="shared" si="7293"/>
        <v>0</v>
      </c>
    </row>
    <row r="2570" spans="1:92" ht="15" customHeight="1" x14ac:dyDescent="0.25">
      <c r="A2570" s="60"/>
      <c r="B2570" s="60"/>
      <c r="C2570" s="20" t="s">
        <v>34</v>
      </c>
      <c r="D2570" s="668" t="s">
        <v>665</v>
      </c>
      <c r="E2570" s="668"/>
      <c r="F2570" s="668"/>
      <c r="G2570" s="668"/>
      <c r="H2570" s="668"/>
      <c r="I2570" s="668"/>
      <c r="J2570" s="668"/>
      <c r="K2570" s="668"/>
      <c r="L2570" s="668"/>
      <c r="M2570" s="577"/>
      <c r="N2570" s="577"/>
      <c r="O2570" s="577"/>
      <c r="P2570" s="577"/>
      <c r="Q2570" s="577"/>
      <c r="R2570" s="577"/>
      <c r="S2570" s="577"/>
      <c r="T2570" s="577"/>
      <c r="U2570" s="577"/>
      <c r="V2570" s="577"/>
      <c r="W2570" s="577"/>
      <c r="X2570" s="577"/>
      <c r="Y2570" s="577"/>
      <c r="Z2570" s="577"/>
      <c r="AA2570" s="577"/>
      <c r="AB2570" s="577"/>
      <c r="AC2570" s="577"/>
      <c r="AD2570" s="577"/>
      <c r="AE2570" s="60"/>
      <c r="AF2570" s="259"/>
      <c r="AG2570" s="375"/>
      <c r="AH2570" s="399"/>
      <c r="AK2570" s="375">
        <f t="shared" si="7291"/>
        <v>0</v>
      </c>
      <c r="AL2570" s="378">
        <f t="shared" si="7290"/>
        <v>0</v>
      </c>
      <c r="AM2570" s="374">
        <f t="shared" si="7292"/>
        <v>0</v>
      </c>
      <c r="AN2570" s="292">
        <f t="shared" si="7293"/>
        <v>0</v>
      </c>
    </row>
    <row r="2571" spans="1:92" ht="15" customHeight="1" x14ac:dyDescent="0.25">
      <c r="A2571" s="60"/>
      <c r="B2571" s="60"/>
      <c r="C2571" s="20" t="s">
        <v>35</v>
      </c>
      <c r="D2571" s="668" t="s">
        <v>666</v>
      </c>
      <c r="E2571" s="668"/>
      <c r="F2571" s="668"/>
      <c r="G2571" s="668"/>
      <c r="H2571" s="668"/>
      <c r="I2571" s="668"/>
      <c r="J2571" s="668"/>
      <c r="K2571" s="668"/>
      <c r="L2571" s="668"/>
      <c r="M2571" s="577"/>
      <c r="N2571" s="577"/>
      <c r="O2571" s="577"/>
      <c r="P2571" s="577"/>
      <c r="Q2571" s="577"/>
      <c r="R2571" s="577"/>
      <c r="S2571" s="577"/>
      <c r="T2571" s="577"/>
      <c r="U2571" s="577"/>
      <c r="V2571" s="577"/>
      <c r="W2571" s="577"/>
      <c r="X2571" s="577"/>
      <c r="Y2571" s="577"/>
      <c r="Z2571" s="577"/>
      <c r="AA2571" s="577"/>
      <c r="AB2571" s="577"/>
      <c r="AC2571" s="577"/>
      <c r="AD2571" s="577"/>
      <c r="AE2571" s="60"/>
      <c r="AF2571" s="259"/>
      <c r="AG2571" s="375"/>
      <c r="AH2571" s="399"/>
      <c r="AK2571" s="375">
        <f t="shared" si="7291"/>
        <v>0</v>
      </c>
      <c r="AL2571" s="378">
        <f t="shared" si="7290"/>
        <v>0</v>
      </c>
      <c r="AM2571" s="374">
        <f t="shared" si="7292"/>
        <v>0</v>
      </c>
      <c r="AN2571" s="292">
        <f t="shared" si="7293"/>
        <v>0</v>
      </c>
    </row>
    <row r="2572" spans="1:92" ht="15" customHeight="1" x14ac:dyDescent="0.25">
      <c r="A2572" s="60"/>
      <c r="B2572" s="60"/>
      <c r="C2572" s="20" t="s">
        <v>38</v>
      </c>
      <c r="D2572" s="668" t="s">
        <v>667</v>
      </c>
      <c r="E2572" s="668"/>
      <c r="F2572" s="668"/>
      <c r="G2572" s="668"/>
      <c r="H2572" s="668"/>
      <c r="I2572" s="668"/>
      <c r="J2572" s="668"/>
      <c r="K2572" s="668"/>
      <c r="L2572" s="668"/>
      <c r="M2572" s="577"/>
      <c r="N2572" s="577"/>
      <c r="O2572" s="577"/>
      <c r="P2572" s="577"/>
      <c r="Q2572" s="577"/>
      <c r="R2572" s="577"/>
      <c r="S2572" s="577"/>
      <c r="T2572" s="577"/>
      <c r="U2572" s="577"/>
      <c r="V2572" s="577"/>
      <c r="W2572" s="577"/>
      <c r="X2572" s="577"/>
      <c r="Y2572" s="577"/>
      <c r="Z2572" s="577"/>
      <c r="AA2572" s="577"/>
      <c r="AB2572" s="577"/>
      <c r="AC2572" s="577"/>
      <c r="AD2572" s="577"/>
      <c r="AE2572" s="60"/>
      <c r="AF2572" s="259"/>
      <c r="AG2572" s="375"/>
      <c r="AH2572" s="399"/>
      <c r="AK2572" s="375">
        <f t="shared" si="7291"/>
        <v>0</v>
      </c>
      <c r="AL2572" s="378">
        <f t="shared" si="7290"/>
        <v>0</v>
      </c>
      <c r="AM2572" s="374">
        <f t="shared" si="7292"/>
        <v>0</v>
      </c>
      <c r="AN2572" s="292">
        <f t="shared" si="7293"/>
        <v>0</v>
      </c>
    </row>
    <row r="2573" spans="1:92" ht="15" customHeight="1" x14ac:dyDescent="0.25">
      <c r="A2573" s="60"/>
      <c r="B2573" s="60"/>
      <c r="C2573" s="20" t="s">
        <v>36</v>
      </c>
      <c r="D2573" s="668" t="s">
        <v>668</v>
      </c>
      <c r="E2573" s="668"/>
      <c r="F2573" s="668"/>
      <c r="G2573" s="668"/>
      <c r="H2573" s="668"/>
      <c r="I2573" s="668"/>
      <c r="J2573" s="668"/>
      <c r="K2573" s="668"/>
      <c r="L2573" s="668"/>
      <c r="M2573" s="577"/>
      <c r="N2573" s="577"/>
      <c r="O2573" s="577"/>
      <c r="P2573" s="577"/>
      <c r="Q2573" s="577"/>
      <c r="R2573" s="577"/>
      <c r="S2573" s="577"/>
      <c r="T2573" s="577"/>
      <c r="U2573" s="577"/>
      <c r="V2573" s="577"/>
      <c r="W2573" s="577"/>
      <c r="X2573" s="577"/>
      <c r="Y2573" s="577"/>
      <c r="Z2573" s="577"/>
      <c r="AA2573" s="577"/>
      <c r="AB2573" s="577"/>
      <c r="AC2573" s="577"/>
      <c r="AD2573" s="577"/>
      <c r="AE2573" s="60"/>
      <c r="AF2573" s="259"/>
      <c r="AG2573" s="375"/>
      <c r="AH2573" s="399"/>
      <c r="AK2573" s="375">
        <f t="shared" si="7291"/>
        <v>0</v>
      </c>
      <c r="AL2573" s="378">
        <f t="shared" si="7290"/>
        <v>0</v>
      </c>
      <c r="AM2573" s="374">
        <f t="shared" si="7292"/>
        <v>0</v>
      </c>
      <c r="AN2573" s="292">
        <f t="shared" si="7293"/>
        <v>0</v>
      </c>
    </row>
    <row r="2574" spans="1:92" ht="15" customHeight="1" x14ac:dyDescent="0.25">
      <c r="A2574" s="60"/>
      <c r="B2574" s="60"/>
      <c r="C2574" s="20" t="s">
        <v>37</v>
      </c>
      <c r="D2574" s="668" t="s">
        <v>669</v>
      </c>
      <c r="E2574" s="668"/>
      <c r="F2574" s="668"/>
      <c r="G2574" s="668"/>
      <c r="H2574" s="668"/>
      <c r="I2574" s="668"/>
      <c r="J2574" s="668"/>
      <c r="K2574" s="668"/>
      <c r="L2574" s="668"/>
      <c r="M2574" s="577"/>
      <c r="N2574" s="577"/>
      <c r="O2574" s="577"/>
      <c r="P2574" s="577"/>
      <c r="Q2574" s="577"/>
      <c r="R2574" s="577"/>
      <c r="S2574" s="577"/>
      <c r="T2574" s="577"/>
      <c r="U2574" s="577"/>
      <c r="V2574" s="577"/>
      <c r="W2574" s="577"/>
      <c r="X2574" s="577"/>
      <c r="Y2574" s="577"/>
      <c r="Z2574" s="577"/>
      <c r="AA2574" s="577"/>
      <c r="AB2574" s="577"/>
      <c r="AC2574" s="577"/>
      <c r="AD2574" s="577"/>
      <c r="AE2574" s="60"/>
      <c r="AF2574" s="259"/>
      <c r="AG2574" s="375"/>
      <c r="AH2574" s="399"/>
      <c r="AK2574" s="375">
        <f t="shared" si="7291"/>
        <v>0</v>
      </c>
      <c r="AL2574" s="378">
        <f t="shared" si="7290"/>
        <v>0</v>
      </c>
      <c r="AM2574" s="374">
        <f t="shared" si="7292"/>
        <v>0</v>
      </c>
      <c r="AN2574" s="292">
        <f t="shared" si="7293"/>
        <v>0</v>
      </c>
    </row>
    <row r="2575" spans="1:92" ht="15" customHeight="1" x14ac:dyDescent="0.25">
      <c r="A2575" s="60"/>
      <c r="B2575" s="60"/>
      <c r="C2575" s="20" t="s">
        <v>39</v>
      </c>
      <c r="D2575" s="668" t="s">
        <v>670</v>
      </c>
      <c r="E2575" s="668"/>
      <c r="F2575" s="668"/>
      <c r="G2575" s="668"/>
      <c r="H2575" s="668"/>
      <c r="I2575" s="668"/>
      <c r="J2575" s="668"/>
      <c r="K2575" s="668"/>
      <c r="L2575" s="668"/>
      <c r="M2575" s="577"/>
      <c r="N2575" s="577"/>
      <c r="O2575" s="577"/>
      <c r="P2575" s="577"/>
      <c r="Q2575" s="577"/>
      <c r="R2575" s="577"/>
      <c r="S2575" s="577"/>
      <c r="T2575" s="577"/>
      <c r="U2575" s="577"/>
      <c r="V2575" s="577"/>
      <c r="W2575" s="577"/>
      <c r="X2575" s="577"/>
      <c r="Y2575" s="577"/>
      <c r="Z2575" s="577"/>
      <c r="AA2575" s="577"/>
      <c r="AB2575" s="577"/>
      <c r="AC2575" s="577"/>
      <c r="AD2575" s="577"/>
      <c r="AE2575" s="60"/>
      <c r="AF2575" s="259"/>
      <c r="AG2575" s="375"/>
      <c r="AH2575" s="399"/>
      <c r="AK2575" s="375">
        <f t="shared" si="7291"/>
        <v>0</v>
      </c>
      <c r="AL2575" s="378">
        <f t="shared" si="7290"/>
        <v>0</v>
      </c>
      <c r="AM2575" s="374">
        <f t="shared" si="7292"/>
        <v>0</v>
      </c>
      <c r="AN2575" s="292">
        <f t="shared" si="7293"/>
        <v>0</v>
      </c>
    </row>
    <row r="2576" spans="1:92" ht="15" customHeight="1" x14ac:dyDescent="0.25">
      <c r="A2576" s="60"/>
      <c r="B2576" s="60"/>
      <c r="C2576" s="20" t="s">
        <v>40</v>
      </c>
      <c r="D2576" s="668" t="s">
        <v>671</v>
      </c>
      <c r="E2576" s="668"/>
      <c r="F2576" s="668"/>
      <c r="G2576" s="668"/>
      <c r="H2576" s="668"/>
      <c r="I2576" s="668"/>
      <c r="J2576" s="668"/>
      <c r="K2576" s="668"/>
      <c r="L2576" s="668"/>
      <c r="M2576" s="577"/>
      <c r="N2576" s="577"/>
      <c r="O2576" s="577"/>
      <c r="P2576" s="577"/>
      <c r="Q2576" s="577"/>
      <c r="R2576" s="577"/>
      <c r="S2576" s="577"/>
      <c r="T2576" s="577"/>
      <c r="U2576" s="577"/>
      <c r="V2576" s="577"/>
      <c r="W2576" s="577"/>
      <c r="X2576" s="577"/>
      <c r="Y2576" s="577"/>
      <c r="Z2576" s="577"/>
      <c r="AA2576" s="577"/>
      <c r="AB2576" s="577"/>
      <c r="AC2576" s="577"/>
      <c r="AD2576" s="577"/>
      <c r="AE2576" s="60"/>
      <c r="AF2576" s="259"/>
      <c r="AG2576" s="375"/>
      <c r="AH2576" s="399"/>
      <c r="AK2576" s="375">
        <f t="shared" si="7291"/>
        <v>0</v>
      </c>
      <c r="AL2576" s="378">
        <f t="shared" si="7290"/>
        <v>0</v>
      </c>
      <c r="AM2576" s="374">
        <f t="shared" si="7292"/>
        <v>0</v>
      </c>
      <c r="AN2576" s="292">
        <f t="shared" si="7293"/>
        <v>0</v>
      </c>
    </row>
    <row r="2577" spans="1:40" ht="15" customHeight="1" x14ac:dyDescent="0.25">
      <c r="A2577" s="60"/>
      <c r="B2577" s="60"/>
      <c r="C2577" s="20" t="s">
        <v>41</v>
      </c>
      <c r="D2577" s="668" t="s">
        <v>672</v>
      </c>
      <c r="E2577" s="668"/>
      <c r="F2577" s="668"/>
      <c r="G2577" s="668"/>
      <c r="H2577" s="668"/>
      <c r="I2577" s="668"/>
      <c r="J2577" s="668"/>
      <c r="K2577" s="668"/>
      <c r="L2577" s="668"/>
      <c r="M2577" s="577"/>
      <c r="N2577" s="577"/>
      <c r="O2577" s="577"/>
      <c r="P2577" s="577"/>
      <c r="Q2577" s="577"/>
      <c r="R2577" s="577"/>
      <c r="S2577" s="577"/>
      <c r="T2577" s="577"/>
      <c r="U2577" s="577"/>
      <c r="V2577" s="577"/>
      <c r="W2577" s="577"/>
      <c r="X2577" s="577"/>
      <c r="Y2577" s="577"/>
      <c r="Z2577" s="577"/>
      <c r="AA2577" s="577"/>
      <c r="AB2577" s="577"/>
      <c r="AC2577" s="577"/>
      <c r="AD2577" s="577"/>
      <c r="AE2577" s="60"/>
      <c r="AF2577" s="259"/>
      <c r="AG2577" s="375"/>
      <c r="AH2577" s="399"/>
      <c r="AK2577" s="375">
        <f t="shared" si="7291"/>
        <v>0</v>
      </c>
      <c r="AL2577" s="378">
        <f t="shared" si="7290"/>
        <v>0</v>
      </c>
      <c r="AM2577" s="374">
        <f t="shared" si="7292"/>
        <v>0</v>
      </c>
      <c r="AN2577" s="292">
        <f t="shared" si="7293"/>
        <v>0</v>
      </c>
    </row>
    <row r="2578" spans="1:40" ht="15" customHeight="1" x14ac:dyDescent="0.25">
      <c r="A2578" s="60"/>
      <c r="B2578" s="60"/>
      <c r="C2578" s="20" t="s">
        <v>42</v>
      </c>
      <c r="D2578" s="668" t="s">
        <v>673</v>
      </c>
      <c r="E2578" s="668"/>
      <c r="F2578" s="668"/>
      <c r="G2578" s="668"/>
      <c r="H2578" s="668"/>
      <c r="I2578" s="668"/>
      <c r="J2578" s="668"/>
      <c r="K2578" s="668"/>
      <c r="L2578" s="668"/>
      <c r="M2578" s="577"/>
      <c r="N2578" s="577"/>
      <c r="O2578" s="577"/>
      <c r="P2578" s="577"/>
      <c r="Q2578" s="577"/>
      <c r="R2578" s="577"/>
      <c r="S2578" s="577"/>
      <c r="T2578" s="577"/>
      <c r="U2578" s="577"/>
      <c r="V2578" s="577"/>
      <c r="W2578" s="577"/>
      <c r="X2578" s="577"/>
      <c r="Y2578" s="577"/>
      <c r="Z2578" s="577"/>
      <c r="AA2578" s="577"/>
      <c r="AB2578" s="577"/>
      <c r="AC2578" s="577"/>
      <c r="AD2578" s="577"/>
      <c r="AE2578" s="60"/>
      <c r="AF2578" s="259"/>
      <c r="AG2578" s="375"/>
      <c r="AH2578" s="399"/>
      <c r="AK2578" s="375">
        <f t="shared" si="7291"/>
        <v>0</v>
      </c>
      <c r="AL2578" s="378">
        <f t="shared" si="7290"/>
        <v>0</v>
      </c>
      <c r="AM2578" s="374">
        <f t="shared" si="7292"/>
        <v>0</v>
      </c>
      <c r="AN2578" s="292">
        <f t="shared" si="7293"/>
        <v>0</v>
      </c>
    </row>
    <row r="2579" spans="1:40" ht="15" customHeight="1" x14ac:dyDescent="0.25">
      <c r="A2579" s="60"/>
      <c r="B2579" s="60"/>
      <c r="C2579" s="20" t="s">
        <v>43</v>
      </c>
      <c r="D2579" s="668" t="s">
        <v>674</v>
      </c>
      <c r="E2579" s="668"/>
      <c r="F2579" s="668"/>
      <c r="G2579" s="668"/>
      <c r="H2579" s="668"/>
      <c r="I2579" s="668"/>
      <c r="J2579" s="668"/>
      <c r="K2579" s="668"/>
      <c r="L2579" s="668"/>
      <c r="M2579" s="577"/>
      <c r="N2579" s="577"/>
      <c r="O2579" s="577"/>
      <c r="P2579" s="577"/>
      <c r="Q2579" s="577"/>
      <c r="R2579" s="577"/>
      <c r="S2579" s="577"/>
      <c r="T2579" s="577"/>
      <c r="U2579" s="577"/>
      <c r="V2579" s="577"/>
      <c r="W2579" s="577"/>
      <c r="X2579" s="577"/>
      <c r="Y2579" s="577"/>
      <c r="Z2579" s="577"/>
      <c r="AA2579" s="577"/>
      <c r="AB2579" s="577"/>
      <c r="AC2579" s="577"/>
      <c r="AD2579" s="577"/>
      <c r="AE2579" s="60"/>
      <c r="AF2579" s="259"/>
      <c r="AG2579" s="375"/>
      <c r="AH2579" s="399"/>
      <c r="AK2579" s="375">
        <f t="shared" si="7291"/>
        <v>0</v>
      </c>
      <c r="AL2579" s="378">
        <f t="shared" si="7290"/>
        <v>0</v>
      </c>
      <c r="AM2579" s="374">
        <f t="shared" si="7292"/>
        <v>0</v>
      </c>
      <c r="AN2579" s="292">
        <f t="shared" si="7293"/>
        <v>0</v>
      </c>
    </row>
    <row r="2580" spans="1:40" ht="15" customHeight="1" x14ac:dyDescent="0.25">
      <c r="A2580" s="60"/>
      <c r="B2580" s="60"/>
      <c r="C2580" s="20" t="s">
        <v>44</v>
      </c>
      <c r="D2580" s="668" t="s">
        <v>675</v>
      </c>
      <c r="E2580" s="668"/>
      <c r="F2580" s="668"/>
      <c r="G2580" s="668"/>
      <c r="H2580" s="668"/>
      <c r="I2580" s="668"/>
      <c r="J2580" s="668"/>
      <c r="K2580" s="668"/>
      <c r="L2580" s="668"/>
      <c r="M2580" s="577"/>
      <c r="N2580" s="577"/>
      <c r="O2580" s="577"/>
      <c r="P2580" s="577"/>
      <c r="Q2580" s="577"/>
      <c r="R2580" s="577"/>
      <c r="S2580" s="577"/>
      <c r="T2580" s="577"/>
      <c r="U2580" s="577"/>
      <c r="V2580" s="577"/>
      <c r="W2580" s="577"/>
      <c r="X2580" s="577"/>
      <c r="Y2580" s="577"/>
      <c r="Z2580" s="577"/>
      <c r="AA2580" s="577"/>
      <c r="AB2580" s="577"/>
      <c r="AC2580" s="577"/>
      <c r="AD2580" s="577"/>
      <c r="AE2580" s="60"/>
      <c r="AF2580" s="259"/>
      <c r="AG2580" s="375"/>
      <c r="AH2580" s="399"/>
      <c r="AK2580" s="375">
        <f t="shared" si="7291"/>
        <v>0</v>
      </c>
      <c r="AL2580" s="378">
        <f t="shared" si="7290"/>
        <v>0</v>
      </c>
      <c r="AM2580" s="374">
        <f t="shared" si="7292"/>
        <v>0</v>
      </c>
      <c r="AN2580" s="292">
        <f t="shared" si="7293"/>
        <v>0</v>
      </c>
    </row>
    <row r="2581" spans="1:40" ht="15" customHeight="1" x14ac:dyDescent="0.25">
      <c r="A2581" s="60"/>
      <c r="B2581" s="60"/>
      <c r="C2581" s="20" t="s">
        <v>45</v>
      </c>
      <c r="D2581" s="668" t="s">
        <v>676</v>
      </c>
      <c r="E2581" s="668"/>
      <c r="F2581" s="668"/>
      <c r="G2581" s="668"/>
      <c r="H2581" s="668"/>
      <c r="I2581" s="668"/>
      <c r="J2581" s="668"/>
      <c r="K2581" s="668"/>
      <c r="L2581" s="668"/>
      <c r="M2581" s="577"/>
      <c r="N2581" s="577"/>
      <c r="O2581" s="577"/>
      <c r="P2581" s="577"/>
      <c r="Q2581" s="577"/>
      <c r="R2581" s="577"/>
      <c r="S2581" s="577"/>
      <c r="T2581" s="577"/>
      <c r="U2581" s="577"/>
      <c r="V2581" s="577"/>
      <c r="W2581" s="577"/>
      <c r="X2581" s="577"/>
      <c r="Y2581" s="577"/>
      <c r="Z2581" s="577"/>
      <c r="AA2581" s="577"/>
      <c r="AB2581" s="577"/>
      <c r="AC2581" s="577"/>
      <c r="AD2581" s="577"/>
      <c r="AE2581" s="60"/>
      <c r="AF2581" s="259"/>
      <c r="AG2581" s="375"/>
      <c r="AH2581" s="399"/>
      <c r="AK2581" s="375">
        <f t="shared" si="7291"/>
        <v>0</v>
      </c>
      <c r="AL2581" s="378">
        <f t="shared" si="7290"/>
        <v>0</v>
      </c>
      <c r="AM2581" s="374">
        <f t="shared" si="7292"/>
        <v>0</v>
      </c>
      <c r="AN2581" s="292">
        <f t="shared" si="7293"/>
        <v>0</v>
      </c>
    </row>
    <row r="2582" spans="1:40" ht="15" customHeight="1" x14ac:dyDescent="0.25">
      <c r="A2582" s="60"/>
      <c r="B2582" s="60"/>
      <c r="C2582" s="20" t="s">
        <v>46</v>
      </c>
      <c r="D2582" s="668" t="s">
        <v>677</v>
      </c>
      <c r="E2582" s="668"/>
      <c r="F2582" s="668"/>
      <c r="G2582" s="668"/>
      <c r="H2582" s="668"/>
      <c r="I2582" s="668"/>
      <c r="J2582" s="668"/>
      <c r="K2582" s="668"/>
      <c r="L2582" s="668"/>
      <c r="M2582" s="577"/>
      <c r="N2582" s="577"/>
      <c r="O2582" s="577"/>
      <c r="P2582" s="577"/>
      <c r="Q2582" s="577"/>
      <c r="R2582" s="577"/>
      <c r="S2582" s="577"/>
      <c r="T2582" s="577"/>
      <c r="U2582" s="577"/>
      <c r="V2582" s="577"/>
      <c r="W2582" s="577"/>
      <c r="X2582" s="577"/>
      <c r="Y2582" s="577"/>
      <c r="Z2582" s="577"/>
      <c r="AA2582" s="577"/>
      <c r="AB2582" s="577"/>
      <c r="AC2582" s="577"/>
      <c r="AD2582" s="577"/>
      <c r="AE2582" s="60"/>
      <c r="AF2582" s="259"/>
      <c r="AG2582" s="375"/>
      <c r="AH2582" s="399"/>
      <c r="AK2582" s="375">
        <f t="shared" si="7291"/>
        <v>0</v>
      </c>
      <c r="AL2582" s="378">
        <f t="shared" si="7290"/>
        <v>0</v>
      </c>
      <c r="AM2582" s="374">
        <f t="shared" si="7292"/>
        <v>0</v>
      </c>
      <c r="AN2582" s="292">
        <f t="shared" si="7293"/>
        <v>0</v>
      </c>
    </row>
    <row r="2583" spans="1:40" ht="15" customHeight="1" x14ac:dyDescent="0.25">
      <c r="C2583" s="20" t="s">
        <v>47</v>
      </c>
      <c r="D2583" s="668" t="s">
        <v>678</v>
      </c>
      <c r="E2583" s="668"/>
      <c r="F2583" s="668"/>
      <c r="G2583" s="668"/>
      <c r="H2583" s="668"/>
      <c r="I2583" s="668"/>
      <c r="J2583" s="668"/>
      <c r="K2583" s="668"/>
      <c r="L2583" s="668"/>
      <c r="M2583" s="577"/>
      <c r="N2583" s="577"/>
      <c r="O2583" s="577"/>
      <c r="P2583" s="577"/>
      <c r="Q2583" s="577"/>
      <c r="R2583" s="577"/>
      <c r="S2583" s="577"/>
      <c r="T2583" s="577"/>
      <c r="U2583" s="577"/>
      <c r="V2583" s="577"/>
      <c r="W2583" s="577"/>
      <c r="X2583" s="577"/>
      <c r="Y2583" s="577"/>
      <c r="Z2583" s="577"/>
      <c r="AA2583" s="577"/>
      <c r="AB2583" s="577"/>
      <c r="AC2583" s="577"/>
      <c r="AD2583" s="577"/>
      <c r="AE2583" s="60"/>
      <c r="AF2583" s="259"/>
      <c r="AG2583" s="375"/>
      <c r="AH2583" s="399"/>
      <c r="AK2583" s="375">
        <f t="shared" si="7291"/>
        <v>0</v>
      </c>
      <c r="AL2583" s="378">
        <f t="shared" si="7290"/>
        <v>0</v>
      </c>
      <c r="AM2583" s="374">
        <f t="shared" si="7292"/>
        <v>0</v>
      </c>
      <c r="AN2583" s="292">
        <f t="shared" si="7293"/>
        <v>0</v>
      </c>
    </row>
    <row r="2584" spans="1:40" ht="15" customHeight="1" x14ac:dyDescent="0.25">
      <c r="C2584" s="20" t="s">
        <v>48</v>
      </c>
      <c r="D2584" s="668" t="s">
        <v>679</v>
      </c>
      <c r="E2584" s="668"/>
      <c r="F2584" s="668"/>
      <c r="G2584" s="668"/>
      <c r="H2584" s="668"/>
      <c r="I2584" s="668"/>
      <c r="J2584" s="668"/>
      <c r="K2584" s="668"/>
      <c r="L2584" s="668"/>
      <c r="M2584" s="577"/>
      <c r="N2584" s="577"/>
      <c r="O2584" s="577"/>
      <c r="P2584" s="577"/>
      <c r="Q2584" s="577"/>
      <c r="R2584" s="577"/>
      <c r="S2584" s="577"/>
      <c r="T2584" s="577"/>
      <c r="U2584" s="577"/>
      <c r="V2584" s="577"/>
      <c r="W2584" s="577"/>
      <c r="X2584" s="577"/>
      <c r="Y2584" s="577"/>
      <c r="Z2584" s="577"/>
      <c r="AA2584" s="577"/>
      <c r="AB2584" s="577"/>
      <c r="AC2584" s="577"/>
      <c r="AD2584" s="577"/>
      <c r="AE2584" s="60"/>
      <c r="AF2584" s="259"/>
      <c r="AG2584" s="375"/>
      <c r="AH2584" s="399"/>
      <c r="AK2584" s="375">
        <f t="shared" si="7291"/>
        <v>0</v>
      </c>
      <c r="AL2584" s="378">
        <f t="shared" si="7290"/>
        <v>0</v>
      </c>
      <c r="AM2584" s="374">
        <f t="shared" si="7292"/>
        <v>0</v>
      </c>
      <c r="AN2584" s="292">
        <f t="shared" si="7293"/>
        <v>0</v>
      </c>
    </row>
    <row r="2585" spans="1:40" ht="15" customHeight="1" x14ac:dyDescent="0.25">
      <c r="C2585" s="20" t="s">
        <v>49</v>
      </c>
      <c r="D2585" s="668" t="s">
        <v>53</v>
      </c>
      <c r="E2585" s="668"/>
      <c r="F2585" s="668"/>
      <c r="G2585" s="668"/>
      <c r="H2585" s="668"/>
      <c r="I2585" s="668"/>
      <c r="J2585" s="668"/>
      <c r="K2585" s="668"/>
      <c r="L2585" s="668"/>
      <c r="M2585" s="577"/>
      <c r="N2585" s="577"/>
      <c r="O2585" s="577"/>
      <c r="P2585" s="577"/>
      <c r="Q2585" s="577"/>
      <c r="R2585" s="577"/>
      <c r="S2585" s="577"/>
      <c r="T2585" s="577"/>
      <c r="U2585" s="577"/>
      <c r="V2585" s="577"/>
      <c r="W2585" s="577"/>
      <c r="X2585" s="577"/>
      <c r="Y2585" s="577"/>
      <c r="Z2585" s="577"/>
      <c r="AA2585" s="577"/>
      <c r="AB2585" s="577"/>
      <c r="AC2585" s="577"/>
      <c r="AD2585" s="577"/>
      <c r="AE2585" s="60"/>
      <c r="AF2585" s="259"/>
      <c r="AG2585" s="375"/>
      <c r="AH2585" s="399"/>
      <c r="AK2585" s="375">
        <f t="shared" si="7291"/>
        <v>0</v>
      </c>
      <c r="AL2585" s="378">
        <f t="shared" si="7290"/>
        <v>0</v>
      </c>
      <c r="AM2585" s="374">
        <f t="shared" si="7292"/>
        <v>0</v>
      </c>
      <c r="AN2585" s="292">
        <f t="shared" si="7293"/>
        <v>0</v>
      </c>
    </row>
    <row r="2586" spans="1:40" ht="15" customHeight="1" x14ac:dyDescent="0.25">
      <c r="C2586" s="20" t="s">
        <v>50</v>
      </c>
      <c r="D2586" s="668" t="s">
        <v>604</v>
      </c>
      <c r="E2586" s="668"/>
      <c r="F2586" s="668"/>
      <c r="G2586" s="668"/>
      <c r="H2586" s="668"/>
      <c r="I2586" s="668"/>
      <c r="J2586" s="668"/>
      <c r="K2586" s="668"/>
      <c r="L2586" s="668"/>
      <c r="M2586" s="577"/>
      <c r="N2586" s="577"/>
      <c r="O2586" s="577"/>
      <c r="P2586" s="577"/>
      <c r="Q2586" s="577"/>
      <c r="R2586" s="577"/>
      <c r="S2586" s="577"/>
      <c r="T2586" s="577"/>
      <c r="U2586" s="577"/>
      <c r="V2586" s="577"/>
      <c r="W2586" s="577"/>
      <c r="X2586" s="577"/>
      <c r="Y2586" s="577"/>
      <c r="Z2586" s="577"/>
      <c r="AA2586" s="577"/>
      <c r="AB2586" s="577"/>
      <c r="AC2586" s="577"/>
      <c r="AD2586" s="577"/>
      <c r="AE2586" s="60"/>
      <c r="AF2586" s="259"/>
      <c r="AG2586" s="375"/>
      <c r="AH2586" s="399"/>
      <c r="AK2586" s="375">
        <f t="shared" si="7291"/>
        <v>0</v>
      </c>
      <c r="AL2586" s="378">
        <f t="shared" si="7290"/>
        <v>0</v>
      </c>
      <c r="AM2586" s="374">
        <f t="shared" si="7292"/>
        <v>0</v>
      </c>
      <c r="AN2586" s="292">
        <f t="shared" si="7293"/>
        <v>0</v>
      </c>
    </row>
    <row r="2587" spans="1:40" ht="15" customHeight="1" x14ac:dyDescent="0.25">
      <c r="C2587" s="20" t="s">
        <v>680</v>
      </c>
      <c r="D2587" s="668" t="s">
        <v>602</v>
      </c>
      <c r="E2587" s="668"/>
      <c r="F2587" s="668"/>
      <c r="G2587" s="668"/>
      <c r="H2587" s="668"/>
      <c r="I2587" s="668"/>
      <c r="J2587" s="668"/>
      <c r="K2587" s="668"/>
      <c r="L2587" s="668"/>
      <c r="M2587" s="577"/>
      <c r="N2587" s="577"/>
      <c r="O2587" s="577"/>
      <c r="P2587" s="577"/>
      <c r="Q2587" s="577"/>
      <c r="R2587" s="577"/>
      <c r="S2587" s="577"/>
      <c r="T2587" s="577"/>
      <c r="U2587" s="577"/>
      <c r="V2587" s="577"/>
      <c r="W2587" s="577"/>
      <c r="X2587" s="577"/>
      <c r="Y2587" s="577"/>
      <c r="Z2587" s="577"/>
      <c r="AA2587" s="577"/>
      <c r="AB2587" s="577"/>
      <c r="AC2587" s="577"/>
      <c r="AD2587" s="577"/>
      <c r="AE2587" s="60"/>
      <c r="AF2587" s="259"/>
      <c r="AG2587" s="375"/>
      <c r="AH2587" s="399"/>
      <c r="AK2587" s="375">
        <f t="shared" si="7291"/>
        <v>0</v>
      </c>
      <c r="AL2587" s="378">
        <f t="shared" si="7290"/>
        <v>0</v>
      </c>
      <c r="AM2587" s="374">
        <f t="shared" si="7292"/>
        <v>0</v>
      </c>
      <c r="AN2587" s="292">
        <f t="shared" si="7293"/>
        <v>0</v>
      </c>
    </row>
    <row r="2588" spans="1:40" ht="15" customHeight="1" x14ac:dyDescent="0.25">
      <c r="L2588" s="82" t="s">
        <v>64</v>
      </c>
      <c r="M2588" s="606">
        <f>IF(AND(SUM(M2562:R2587)=0,COUNTIF(M2562:R2587,"NS")&gt;0),"NS",SUM(M2562:R2587))</f>
        <v>0</v>
      </c>
      <c r="N2588" s="606"/>
      <c r="O2588" s="606"/>
      <c r="P2588" s="606"/>
      <c r="Q2588" s="606"/>
      <c r="R2588" s="606"/>
      <c r="S2588" s="606">
        <f>IF(AND(SUM(S2562:X2587)=0,COUNTIF(S2562:X2587,"NS")&gt;0),"NS",SUM(S2562:X2587))</f>
        <v>0</v>
      </c>
      <c r="T2588" s="606"/>
      <c r="U2588" s="606"/>
      <c r="V2588" s="606"/>
      <c r="W2588" s="606"/>
      <c r="X2588" s="606"/>
      <c r="Y2588" s="606">
        <f>IF(AND(SUM(Y2562:AD2587)=0,COUNTIF(Y2562:AD2587,"NS")&gt;0),"NS",SUM(Y2562:AD2587))</f>
        <v>0</v>
      </c>
      <c r="Z2588" s="606"/>
      <c r="AA2588" s="606"/>
      <c r="AB2588" s="606"/>
      <c r="AC2588" s="606"/>
      <c r="AD2588" s="606"/>
      <c r="AE2588" s="60"/>
      <c r="AF2588" s="259"/>
      <c r="AG2588" s="375"/>
      <c r="AH2588" s="399"/>
      <c r="AN2588" s="387">
        <f>SUM(AN2562:AN2587)</f>
        <v>0</v>
      </c>
    </row>
    <row r="2589" spans="1:40" ht="15" customHeight="1" x14ac:dyDescent="0.25">
      <c r="B2589" s="543" t="str">
        <f>IF(SUM(AT2565)&gt;=1,"Error: Verificar la consistencia con la pregunta 66.","")</f>
        <v/>
      </c>
      <c r="C2589" s="543"/>
      <c r="D2589" s="543"/>
      <c r="E2589" s="543"/>
      <c r="F2589" s="543"/>
      <c r="G2589" s="543"/>
      <c r="H2589" s="543"/>
      <c r="I2589" s="543"/>
      <c r="J2589" s="543"/>
      <c r="K2589" s="543"/>
      <c r="L2589" s="543"/>
      <c r="M2589" s="543"/>
      <c r="N2589" s="543"/>
      <c r="O2589" s="543"/>
      <c r="P2589" s="543"/>
      <c r="Q2589" s="543"/>
      <c r="R2589" s="543"/>
      <c r="S2589" s="543"/>
      <c r="T2589" s="543"/>
      <c r="U2589" s="543"/>
      <c r="V2589" s="543"/>
      <c r="W2589" s="543"/>
      <c r="X2589" s="543"/>
      <c r="Y2589" s="543"/>
      <c r="Z2589" s="543"/>
      <c r="AA2589" s="543"/>
      <c r="AB2589" s="543"/>
      <c r="AC2589" s="543"/>
      <c r="AD2589" s="543"/>
      <c r="AE2589" s="60"/>
      <c r="AF2589" s="259"/>
      <c r="AG2589" s="375"/>
      <c r="AH2589" s="399"/>
    </row>
    <row r="2590" spans="1:40" ht="15" customHeight="1" x14ac:dyDescent="0.25">
      <c r="B2590" s="543" t="str">
        <f>IF(SUM(AN2588)&gt;=1,"Error: Verificar la suma por fila","")</f>
        <v/>
      </c>
      <c r="C2590" s="543"/>
      <c r="D2590" s="543"/>
      <c r="E2590" s="543"/>
      <c r="F2590" s="543"/>
      <c r="G2590" s="543"/>
      <c r="H2590" s="543"/>
      <c r="I2590" s="543"/>
      <c r="J2590" s="543"/>
      <c r="K2590" s="543"/>
      <c r="L2590" s="543"/>
      <c r="M2590" s="543"/>
      <c r="N2590" s="543"/>
      <c r="O2590" s="543"/>
      <c r="P2590" s="543"/>
      <c r="Q2590" s="543"/>
      <c r="R2590" s="543"/>
      <c r="S2590" s="543"/>
      <c r="T2590" s="543"/>
      <c r="U2590" s="543"/>
      <c r="V2590" s="543"/>
      <c r="W2590" s="543"/>
      <c r="X2590" s="543"/>
      <c r="Y2590" s="543"/>
      <c r="Z2590" s="543"/>
      <c r="AA2590" s="543"/>
      <c r="AB2590" s="543"/>
      <c r="AC2590" s="543"/>
      <c r="AD2590" s="543"/>
      <c r="AE2590" s="60"/>
      <c r="AF2590" s="259"/>
      <c r="AG2590" s="375"/>
      <c r="AH2590" s="399"/>
    </row>
    <row r="2591" spans="1:40" ht="27" customHeight="1" x14ac:dyDescent="0.25">
      <c r="B2591" s="821" t="str">
        <f>IF(SUM(CB2568:CN2568)&gt;=1,"Error: Verificar la información ya que se está haciendo mal uso del criterio No identificado.","")</f>
        <v/>
      </c>
      <c r="C2591" s="821"/>
      <c r="D2591" s="821"/>
      <c r="E2591" s="821"/>
      <c r="F2591" s="821"/>
      <c r="G2591" s="821"/>
      <c r="H2591" s="821"/>
      <c r="I2591" s="821"/>
      <c r="J2591" s="821"/>
      <c r="K2591" s="821"/>
      <c r="L2591" s="821"/>
      <c r="M2591" s="821"/>
      <c r="N2591" s="821"/>
      <c r="O2591" s="821"/>
      <c r="P2591" s="821"/>
      <c r="Q2591" s="545" t="str">
        <f>IF(OR(AG2560=AH2560,AG2560=AI2560),"","Error: Debe completar toda la información requerida.")</f>
        <v/>
      </c>
      <c r="R2591" s="545"/>
      <c r="S2591" s="545"/>
      <c r="T2591" s="545"/>
      <c r="U2591" s="545"/>
      <c r="V2591" s="545"/>
      <c r="W2591" s="545"/>
      <c r="X2591" s="545"/>
      <c r="Y2591" s="545"/>
      <c r="Z2591" s="545"/>
      <c r="AA2591" s="545"/>
      <c r="AB2591" s="545"/>
      <c r="AC2591" s="545"/>
      <c r="AD2591" s="545"/>
      <c r="AE2591" s="60"/>
      <c r="AF2591" s="259"/>
      <c r="AG2591" s="375"/>
      <c r="AH2591" s="399"/>
    </row>
    <row r="2592" spans="1:40" ht="24" customHeight="1" x14ac:dyDescent="0.25">
      <c r="A2592" s="114" t="s">
        <v>996</v>
      </c>
      <c r="B2592" s="573" t="s">
        <v>1552</v>
      </c>
      <c r="C2592" s="573"/>
      <c r="D2592" s="573"/>
      <c r="E2592" s="573"/>
      <c r="F2592" s="573"/>
      <c r="G2592" s="573"/>
      <c r="H2592" s="573"/>
      <c r="I2592" s="573"/>
      <c r="J2592" s="573"/>
      <c r="K2592" s="573"/>
      <c r="L2592" s="573"/>
      <c r="M2592" s="573"/>
      <c r="N2592" s="573"/>
      <c r="O2592" s="573"/>
      <c r="P2592" s="573"/>
      <c r="Q2592" s="573"/>
      <c r="R2592" s="573"/>
      <c r="S2592" s="573"/>
      <c r="T2592" s="573"/>
      <c r="U2592" s="573"/>
      <c r="V2592" s="573"/>
      <c r="W2592" s="573"/>
      <c r="X2592" s="573"/>
      <c r="Y2592" s="573"/>
      <c r="Z2592" s="573"/>
      <c r="AA2592" s="573"/>
      <c r="AB2592" s="573"/>
      <c r="AC2592" s="573"/>
      <c r="AD2592" s="573"/>
      <c r="AE2592" s="60"/>
      <c r="AF2592" s="259"/>
      <c r="AG2592" s="375"/>
      <c r="AH2592" s="399"/>
    </row>
    <row r="2593" spans="1:59" ht="15" customHeight="1" x14ac:dyDescent="0.25">
      <c r="AE2593" s="60"/>
      <c r="AF2593" s="259"/>
      <c r="AG2593" s="285" t="s">
        <v>1908</v>
      </c>
      <c r="AH2593" s="285"/>
      <c r="AI2593" s="285"/>
      <c r="AJ2593" s="374"/>
      <c r="AK2593" s="374"/>
      <c r="AL2593" s="374"/>
      <c r="AM2593" s="374"/>
      <c r="AN2593" s="374"/>
    </row>
    <row r="2594" spans="1:59" ht="24" customHeight="1" x14ac:dyDescent="0.25">
      <c r="C2594" s="806"/>
      <c r="D2594" s="806"/>
      <c r="E2594" s="806"/>
      <c r="F2594" s="806"/>
      <c r="G2594" s="806"/>
      <c r="H2594" s="806"/>
      <c r="I2594" s="806"/>
      <c r="J2594" s="806"/>
      <c r="K2594" s="806"/>
      <c r="L2594" s="806"/>
      <c r="M2594" s="801" t="s">
        <v>1288</v>
      </c>
      <c r="N2594" s="801"/>
      <c r="O2594" s="801"/>
      <c r="P2594" s="801"/>
      <c r="Q2594" s="801"/>
      <c r="R2594" s="801"/>
      <c r="S2594" s="801"/>
      <c r="T2594" s="801"/>
      <c r="U2594" s="801"/>
      <c r="V2594" s="801"/>
      <c r="W2594" s="801"/>
      <c r="X2594" s="801"/>
      <c r="Y2594" s="801"/>
      <c r="Z2594" s="801"/>
      <c r="AA2594" s="801"/>
      <c r="AB2594" s="801"/>
      <c r="AC2594" s="801"/>
      <c r="AD2594" s="801"/>
      <c r="AE2594" s="60"/>
      <c r="AF2594" s="259"/>
      <c r="AG2594" s="285">
        <f>COUNTBLANK(M2596:AD2601)</f>
        <v>108</v>
      </c>
      <c r="AH2594" s="285">
        <v>108</v>
      </c>
      <c r="AI2594" s="285">
        <v>90</v>
      </c>
      <c r="AJ2594" s="374"/>
      <c r="AK2594" s="374"/>
      <c r="AL2594" s="374"/>
      <c r="AM2594" s="374"/>
      <c r="AN2594" s="374"/>
      <c r="BC2594" s="400" t="s">
        <v>1944</v>
      </c>
    </row>
    <row r="2595" spans="1:59" ht="15" customHeight="1" x14ac:dyDescent="0.25">
      <c r="C2595" s="806"/>
      <c r="D2595" s="806"/>
      <c r="E2595" s="806"/>
      <c r="F2595" s="806"/>
      <c r="G2595" s="806"/>
      <c r="H2595" s="806"/>
      <c r="I2595" s="806"/>
      <c r="J2595" s="806"/>
      <c r="K2595" s="806"/>
      <c r="L2595" s="806"/>
      <c r="M2595" s="578" t="s">
        <v>60</v>
      </c>
      <c r="N2595" s="814"/>
      <c r="O2595" s="814"/>
      <c r="P2595" s="814"/>
      <c r="Q2595" s="814"/>
      <c r="R2595" s="814"/>
      <c r="S2595" s="606" t="s">
        <v>61</v>
      </c>
      <c r="T2595" s="815"/>
      <c r="U2595" s="815"/>
      <c r="V2595" s="815"/>
      <c r="W2595" s="815"/>
      <c r="X2595" s="815"/>
      <c r="Y2595" s="606" t="s">
        <v>62</v>
      </c>
      <c r="Z2595" s="815"/>
      <c r="AA2595" s="815"/>
      <c r="AB2595" s="815"/>
      <c r="AC2595" s="815"/>
      <c r="AD2595" s="815"/>
      <c r="AE2595" s="60"/>
      <c r="AF2595" s="259"/>
      <c r="AG2595" s="374"/>
      <c r="AH2595" s="374"/>
      <c r="AI2595" s="374"/>
      <c r="AJ2595" s="374"/>
      <c r="AK2595" s="375" t="s">
        <v>1913</v>
      </c>
      <c r="AL2595" s="378" t="s">
        <v>1910</v>
      </c>
      <c r="AM2595" s="374" t="s">
        <v>1914</v>
      </c>
      <c r="AN2595" s="374" t="s">
        <v>1915</v>
      </c>
      <c r="AS2595" s="400" t="s">
        <v>1927</v>
      </c>
      <c r="AT2595" s="400" t="s">
        <v>1938</v>
      </c>
      <c r="AU2595" s="400" t="s">
        <v>1939</v>
      </c>
      <c r="BD2595" s="375" t="s">
        <v>1913</v>
      </c>
      <c r="BE2595" s="378" t="s">
        <v>1910</v>
      </c>
      <c r="BF2595" s="374" t="s">
        <v>1914</v>
      </c>
      <c r="BG2595" s="374" t="s">
        <v>1915</v>
      </c>
    </row>
    <row r="2596" spans="1:59" ht="15" customHeight="1" x14ac:dyDescent="0.25">
      <c r="C2596" s="111" t="s">
        <v>26</v>
      </c>
      <c r="D2596" s="642" t="s">
        <v>1420</v>
      </c>
      <c r="E2596" s="643"/>
      <c r="F2596" s="643"/>
      <c r="G2596" s="643"/>
      <c r="H2596" s="643"/>
      <c r="I2596" s="643"/>
      <c r="J2596" s="643"/>
      <c r="K2596" s="643"/>
      <c r="L2596" s="644"/>
      <c r="M2596" s="828"/>
      <c r="N2596" s="828"/>
      <c r="O2596" s="828"/>
      <c r="P2596" s="828"/>
      <c r="Q2596" s="828"/>
      <c r="R2596" s="828"/>
      <c r="S2596" s="828"/>
      <c r="T2596" s="828"/>
      <c r="U2596" s="828"/>
      <c r="V2596" s="828"/>
      <c r="W2596" s="828"/>
      <c r="X2596" s="828"/>
      <c r="Y2596" s="828"/>
      <c r="Z2596" s="828"/>
      <c r="AA2596" s="828"/>
      <c r="AB2596" s="828"/>
      <c r="AC2596" s="828"/>
      <c r="AD2596" s="828"/>
      <c r="AE2596" s="60"/>
      <c r="AF2596" s="259"/>
      <c r="AG2596" s="374"/>
      <c r="AH2596" s="374"/>
      <c r="AI2596" s="374"/>
      <c r="AJ2596" s="374"/>
      <c r="AK2596" s="375">
        <f>M2596</f>
        <v>0</v>
      </c>
      <c r="AL2596" s="378">
        <f t="shared" ref="AL2596:AL2601" si="7294">COUNTIF(S2596:AD2596,"ns")</f>
        <v>0</v>
      </c>
      <c r="AM2596" s="374">
        <f>SUM(S2596:AD2596)</f>
        <v>0</v>
      </c>
      <c r="AN2596" s="292">
        <f>IF($AG$2594=$AH$2594,0,IF(OR(AND(AK2596=0,AL2596&gt;0),AND(AK2596="ns",AM2596&gt;0),AND(AK2596="ns",AL2596=0,AM2596=0)),1,IF(OR(AND(AK2596&gt;0,AL2596=2),AND(AK2596="ns",AL2596=2),AND(AK2596="ns",AM2596=0,AL2596&gt;0),AK2596=AM2596),0,1)))</f>
        <v>0</v>
      </c>
      <c r="AR2596" s="400">
        <v>1</v>
      </c>
      <c r="AS2596" s="400">
        <f>IF(M2596="ns","ns",IF(M2596&gt;0,M2596*$AR2596,0))</f>
        <v>0</v>
      </c>
      <c r="AT2596" s="400">
        <f>IF(S2596="ns","ns",IF(S2596&gt;0,S2596*$AR2596,0))</f>
        <v>0</v>
      </c>
      <c r="AU2596" s="400">
        <f>IF(Y2596="ns","ns",IF(Y2596&gt;0,Y2596*$AR2596,0))</f>
        <v>0</v>
      </c>
      <c r="BC2596" s="400" t="s">
        <v>1927</v>
      </c>
      <c r="BD2596" s="375">
        <f>$M$2360</f>
        <v>0</v>
      </c>
      <c r="BE2596" s="378">
        <f>COUNTIF(S2596:AD2601,"ns")</f>
        <v>0</v>
      </c>
      <c r="BF2596" s="374">
        <f>SUM(S2596:AD2601)</f>
        <v>0</v>
      </c>
      <c r="BG2596" s="317">
        <f>IF($AG$2594=$AH$2594,0,IF(OR(AND(BD2596=0,BE2596&gt;0),AND(BD2596="NS",BF2596&gt;0),AND(BD2596="NS",BF2596=0,BE2596=0)),1,IF(OR(AND(BE2596&gt;=2,BF2596&lt;BD2596),AND(BD2596="NS",BF2596=0,BE2596&gt;0),BD2596=BF2596),0,1)))</f>
        <v>0</v>
      </c>
    </row>
    <row r="2597" spans="1:59" ht="15" customHeight="1" x14ac:dyDescent="0.25">
      <c r="C2597" s="111" t="s">
        <v>27</v>
      </c>
      <c r="D2597" s="642" t="s">
        <v>1421</v>
      </c>
      <c r="E2597" s="643"/>
      <c r="F2597" s="643"/>
      <c r="G2597" s="643"/>
      <c r="H2597" s="643"/>
      <c r="I2597" s="643"/>
      <c r="J2597" s="643"/>
      <c r="K2597" s="643"/>
      <c r="L2597" s="644"/>
      <c r="M2597" s="828"/>
      <c r="N2597" s="828"/>
      <c r="O2597" s="828"/>
      <c r="P2597" s="828"/>
      <c r="Q2597" s="828"/>
      <c r="R2597" s="828"/>
      <c r="S2597" s="828"/>
      <c r="T2597" s="828"/>
      <c r="U2597" s="828"/>
      <c r="V2597" s="828"/>
      <c r="W2597" s="828"/>
      <c r="X2597" s="828"/>
      <c r="Y2597" s="828"/>
      <c r="Z2597" s="828"/>
      <c r="AA2597" s="828"/>
      <c r="AB2597" s="828"/>
      <c r="AC2597" s="828"/>
      <c r="AD2597" s="828"/>
      <c r="AE2597" s="60"/>
      <c r="AF2597" s="259"/>
      <c r="AG2597" s="375"/>
      <c r="AH2597" s="399"/>
      <c r="AK2597" s="375">
        <f t="shared" ref="AK2597:AK2601" si="7295">M2597</f>
        <v>0</v>
      </c>
      <c r="AL2597" s="378">
        <f t="shared" si="7294"/>
        <v>0</v>
      </c>
      <c r="AM2597" s="374">
        <f t="shared" ref="AM2597:AM2601" si="7296">SUM(S2597:AD2597)</f>
        <v>0</v>
      </c>
      <c r="AN2597" s="292">
        <f t="shared" ref="AN2597:AN2601" si="7297">IF($AG$2594=$AH$2594,0,IF(OR(AND(AK2597=0,AL2597&gt;0),AND(AK2597="ns",AM2597&gt;0),AND(AK2597="ns",AL2597=0,AM2597=0)),1,IF(OR(AND(AK2597&gt;0,AL2597=2),AND(AK2597="ns",AL2597=2),AND(AK2597="ns",AM2597=0,AL2597&gt;0),AK2597=AM2597),0,1)))</f>
        <v>0</v>
      </c>
      <c r="AR2597" s="400">
        <v>2</v>
      </c>
      <c r="AS2597" s="400">
        <f t="shared" ref="AS2597:AS2600" si="7298">IF(M2597="ns","ns",IF(M2597&gt;0,M2597*$AR2597,0))</f>
        <v>0</v>
      </c>
      <c r="AT2597" s="400">
        <f t="shared" ref="AT2597:AT2601" si="7299">IF(S2597="ns","ns",IF(S2597&gt;0,S2597*$AR2597,0))</f>
        <v>0</v>
      </c>
      <c r="AU2597" s="400">
        <f t="shared" ref="AU2597:AU2601" si="7300">IF(Y2597="ns","ns",IF(Y2597&gt;0,Y2597*$AR2597,0))</f>
        <v>0</v>
      </c>
      <c r="BC2597" s="400" t="s">
        <v>1938</v>
      </c>
      <c r="BD2597" s="375">
        <f>$S$2360</f>
        <v>0</v>
      </c>
      <c r="BE2597" s="378">
        <f>COUNTIF(S2596:X2601,"ns")</f>
        <v>0</v>
      </c>
      <c r="BF2597" s="374">
        <f>SUM(S2596:X2601)</f>
        <v>0</v>
      </c>
      <c r="BG2597" s="317">
        <f>IF($AG$2594=$AH$2594,0,IF(OR(AND(BD2597=0,BE2597&gt;0),AND(BD2597="NS",BF2597&gt;0),AND(BD2597="NS",BF2597=0,BE2597=0)),1,IF(OR(AND(BE2597&gt;=2,BF2597&lt;BD2597),AND(BD2597="NS",BF2597=0,BE2597&gt;0),BD2597=BF2597),0,1)))</f>
        <v>0</v>
      </c>
    </row>
    <row r="2598" spans="1:59" ht="15" customHeight="1" x14ac:dyDescent="0.25">
      <c r="C2598" s="111" t="s">
        <v>28</v>
      </c>
      <c r="D2598" s="642" t="s">
        <v>1422</v>
      </c>
      <c r="E2598" s="643"/>
      <c r="F2598" s="643"/>
      <c r="G2598" s="643"/>
      <c r="H2598" s="643"/>
      <c r="I2598" s="643"/>
      <c r="J2598" s="643"/>
      <c r="K2598" s="643"/>
      <c r="L2598" s="644"/>
      <c r="M2598" s="828"/>
      <c r="N2598" s="828"/>
      <c r="O2598" s="828"/>
      <c r="P2598" s="828"/>
      <c r="Q2598" s="828"/>
      <c r="R2598" s="828"/>
      <c r="S2598" s="828"/>
      <c r="T2598" s="828"/>
      <c r="U2598" s="828"/>
      <c r="V2598" s="828"/>
      <c r="W2598" s="828"/>
      <c r="X2598" s="828"/>
      <c r="Y2598" s="828"/>
      <c r="Z2598" s="828"/>
      <c r="AA2598" s="828"/>
      <c r="AB2598" s="828"/>
      <c r="AC2598" s="828"/>
      <c r="AD2598" s="828"/>
      <c r="AE2598" s="60"/>
      <c r="AF2598" s="259"/>
      <c r="AG2598" s="375"/>
      <c r="AH2598" s="399"/>
      <c r="AK2598" s="375">
        <f t="shared" si="7295"/>
        <v>0</v>
      </c>
      <c r="AL2598" s="378">
        <f t="shared" si="7294"/>
        <v>0</v>
      </c>
      <c r="AM2598" s="374">
        <f t="shared" si="7296"/>
        <v>0</v>
      </c>
      <c r="AN2598" s="292">
        <f t="shared" si="7297"/>
        <v>0</v>
      </c>
      <c r="AR2598" s="400">
        <v>3</v>
      </c>
      <c r="AS2598" s="400">
        <f t="shared" si="7298"/>
        <v>0</v>
      </c>
      <c r="AT2598" s="400">
        <f t="shared" si="7299"/>
        <v>0</v>
      </c>
      <c r="AU2598" s="400">
        <f t="shared" si="7300"/>
        <v>0</v>
      </c>
      <c r="BC2598" s="400" t="s">
        <v>1939</v>
      </c>
      <c r="BD2598" s="375">
        <f>$Y$2360</f>
        <v>0</v>
      </c>
      <c r="BE2598" s="378">
        <f>COUNTIF(Y2596:AD2601,"ns")</f>
        <v>0</v>
      </c>
      <c r="BF2598" s="374">
        <f>SUM(Y2596:AD2601)</f>
        <v>0</v>
      </c>
      <c r="BG2598" s="317">
        <f>IF($AG$2594=$AH$2594,0,IF(OR(AND(BD2598=0,BE2598&gt;0),AND(BD2598="NS",BF2598&gt;0),AND(BD2598="NS",BF2598=0,BE2598=0)),1,IF(OR(AND(BE2598&gt;=2,BF2598&lt;BD2598),AND(BD2598="NS",BF2598=0,BE2598&gt;0),BD2598=BF2598),0,1)))</f>
        <v>0</v>
      </c>
    </row>
    <row r="2599" spans="1:59" ht="24" customHeight="1" x14ac:dyDescent="0.25">
      <c r="C2599" s="111" t="s">
        <v>29</v>
      </c>
      <c r="D2599" s="642" t="s">
        <v>1423</v>
      </c>
      <c r="E2599" s="643"/>
      <c r="F2599" s="643"/>
      <c r="G2599" s="643"/>
      <c r="H2599" s="643"/>
      <c r="I2599" s="643"/>
      <c r="J2599" s="643"/>
      <c r="K2599" s="643"/>
      <c r="L2599" s="644"/>
      <c r="M2599" s="828"/>
      <c r="N2599" s="828"/>
      <c r="O2599" s="828"/>
      <c r="P2599" s="828"/>
      <c r="Q2599" s="828"/>
      <c r="R2599" s="828"/>
      <c r="S2599" s="828"/>
      <c r="T2599" s="828"/>
      <c r="U2599" s="828"/>
      <c r="V2599" s="828"/>
      <c r="W2599" s="828"/>
      <c r="X2599" s="828"/>
      <c r="Y2599" s="828"/>
      <c r="Z2599" s="828"/>
      <c r="AA2599" s="828"/>
      <c r="AB2599" s="828"/>
      <c r="AC2599" s="828"/>
      <c r="AD2599" s="828"/>
      <c r="AE2599" s="60"/>
      <c r="AF2599" s="259"/>
      <c r="AG2599" s="375"/>
      <c r="AH2599" s="399"/>
      <c r="AK2599" s="375">
        <f t="shared" si="7295"/>
        <v>0</v>
      </c>
      <c r="AL2599" s="378">
        <f t="shared" si="7294"/>
        <v>0</v>
      </c>
      <c r="AM2599" s="374">
        <f t="shared" si="7296"/>
        <v>0</v>
      </c>
      <c r="AN2599" s="292">
        <f t="shared" si="7297"/>
        <v>0</v>
      </c>
      <c r="AR2599" s="400">
        <v>4</v>
      </c>
      <c r="AS2599" s="400">
        <f t="shared" si="7298"/>
        <v>0</v>
      </c>
      <c r="AT2599" s="400">
        <f t="shared" si="7299"/>
        <v>0</v>
      </c>
      <c r="AU2599" s="400">
        <f t="shared" si="7300"/>
        <v>0</v>
      </c>
      <c r="BD2599" s="375"/>
      <c r="BE2599" s="375"/>
      <c r="BF2599" s="375"/>
      <c r="BG2599" s="377">
        <f>SUM(BG2596:BG2598)</f>
        <v>0</v>
      </c>
    </row>
    <row r="2600" spans="1:59" ht="24" customHeight="1" x14ac:dyDescent="0.25">
      <c r="C2600" s="111" t="s">
        <v>30</v>
      </c>
      <c r="D2600" s="642" t="s">
        <v>1424</v>
      </c>
      <c r="E2600" s="643"/>
      <c r="F2600" s="643"/>
      <c r="G2600" s="643"/>
      <c r="H2600" s="643"/>
      <c r="I2600" s="643"/>
      <c r="J2600" s="643"/>
      <c r="K2600" s="643"/>
      <c r="L2600" s="644"/>
      <c r="M2600" s="828"/>
      <c r="N2600" s="828"/>
      <c r="O2600" s="828"/>
      <c r="P2600" s="828"/>
      <c r="Q2600" s="828"/>
      <c r="R2600" s="828"/>
      <c r="S2600" s="828"/>
      <c r="T2600" s="828"/>
      <c r="U2600" s="828"/>
      <c r="V2600" s="828"/>
      <c r="W2600" s="828"/>
      <c r="X2600" s="828"/>
      <c r="Y2600" s="828"/>
      <c r="Z2600" s="828"/>
      <c r="AA2600" s="828"/>
      <c r="AB2600" s="828"/>
      <c r="AC2600" s="828"/>
      <c r="AD2600" s="828"/>
      <c r="AE2600" s="60"/>
      <c r="AF2600" s="259"/>
      <c r="AG2600" s="375"/>
      <c r="AH2600" s="399"/>
      <c r="AK2600" s="375">
        <f t="shared" si="7295"/>
        <v>0</v>
      </c>
      <c r="AL2600" s="378">
        <f t="shared" si="7294"/>
        <v>0</v>
      </c>
      <c r="AM2600" s="374">
        <f t="shared" si="7296"/>
        <v>0</v>
      </c>
      <c r="AN2600" s="292">
        <f t="shared" si="7297"/>
        <v>0</v>
      </c>
      <c r="AR2600" s="400">
        <v>5</v>
      </c>
      <c r="AS2600" s="400">
        <f t="shared" si="7298"/>
        <v>0</v>
      </c>
      <c r="AT2600" s="400">
        <f t="shared" si="7299"/>
        <v>0</v>
      </c>
      <c r="AU2600" s="400">
        <f t="shared" si="7300"/>
        <v>0</v>
      </c>
    </row>
    <row r="2601" spans="1:59" ht="24" customHeight="1" x14ac:dyDescent="0.25">
      <c r="C2601" s="111" t="s">
        <v>31</v>
      </c>
      <c r="D2601" s="642" t="s">
        <v>1425</v>
      </c>
      <c r="E2601" s="643"/>
      <c r="F2601" s="643"/>
      <c r="G2601" s="643"/>
      <c r="H2601" s="643"/>
      <c r="I2601" s="643"/>
      <c r="J2601" s="643"/>
      <c r="K2601" s="643"/>
      <c r="L2601" s="644"/>
      <c r="M2601" s="828"/>
      <c r="N2601" s="828"/>
      <c r="O2601" s="828"/>
      <c r="P2601" s="828"/>
      <c r="Q2601" s="828"/>
      <c r="R2601" s="828"/>
      <c r="S2601" s="828"/>
      <c r="T2601" s="828"/>
      <c r="U2601" s="828"/>
      <c r="V2601" s="828"/>
      <c r="W2601" s="828"/>
      <c r="X2601" s="828"/>
      <c r="Y2601" s="828"/>
      <c r="Z2601" s="828"/>
      <c r="AA2601" s="828"/>
      <c r="AB2601" s="828"/>
      <c r="AC2601" s="828"/>
      <c r="AD2601" s="828"/>
      <c r="AE2601" s="60"/>
      <c r="AF2601" s="259"/>
      <c r="AG2601" s="375"/>
      <c r="AH2601" s="399"/>
      <c r="AK2601" s="375">
        <f t="shared" si="7295"/>
        <v>0</v>
      </c>
      <c r="AL2601" s="378">
        <f t="shared" si="7294"/>
        <v>0</v>
      </c>
      <c r="AM2601" s="374">
        <f t="shared" si="7296"/>
        <v>0</v>
      </c>
      <c r="AN2601" s="292">
        <f t="shared" si="7297"/>
        <v>0</v>
      </c>
      <c r="AR2601" s="400">
        <v>6</v>
      </c>
      <c r="AS2601" s="400">
        <f>IF(M2601="ns","ns",IF(M2601&gt;0,M2601*$AR2601,0))</f>
        <v>0</v>
      </c>
      <c r="AT2601" s="400">
        <f t="shared" si="7299"/>
        <v>0</v>
      </c>
      <c r="AU2601" s="400">
        <f t="shared" si="7300"/>
        <v>0</v>
      </c>
    </row>
    <row r="2602" spans="1:59" ht="15" customHeight="1" x14ac:dyDescent="0.25">
      <c r="L2602" s="82" t="s">
        <v>64</v>
      </c>
      <c r="M2602" s="572">
        <f>IF(AND(SUM(M2596:R2601)=0,COUNTIF(M2596:R2601,"NS")&gt;0),"NS",SUM(M2596:R2601))</f>
        <v>0</v>
      </c>
      <c r="N2602" s="572"/>
      <c r="O2602" s="572"/>
      <c r="P2602" s="572"/>
      <c r="Q2602" s="572"/>
      <c r="R2602" s="572"/>
      <c r="S2602" s="572">
        <f>IF(AND(SUM(S2596:X2601)=0,COUNTIF(S2596:X2601,"NS")&gt;0),"NS",SUM(S2596:X2601))</f>
        <v>0</v>
      </c>
      <c r="T2602" s="572"/>
      <c r="U2602" s="572"/>
      <c r="V2602" s="572"/>
      <c r="W2602" s="572"/>
      <c r="X2602" s="572"/>
      <c r="Y2602" s="572">
        <f>IF(AND(SUM(Y2596:AD2601)=0,COUNTIF(Y2596:AD2601,"NS")&gt;0),"NS",SUM(Y2596:AD2601))</f>
        <v>0</v>
      </c>
      <c r="Z2602" s="572"/>
      <c r="AA2602" s="572"/>
      <c r="AB2602" s="572"/>
      <c r="AC2602" s="572"/>
      <c r="AD2602" s="572"/>
      <c r="AE2602" s="60"/>
      <c r="AF2602" s="259"/>
      <c r="AG2602" s="375"/>
      <c r="AH2602" s="399"/>
      <c r="AN2602" s="387">
        <f>SUM(AN2596:AN2601)</f>
        <v>0</v>
      </c>
      <c r="AS2602" s="402">
        <f>IF(AND(SUM(AS2596:AS2601)=0,COUNTIF(AS2596:AS2601,"NS")&gt;0),"NS",SUM(AS2596:AS2601))</f>
        <v>0</v>
      </c>
      <c r="AT2602" s="402">
        <f>IF(AND(SUM(AT2596:AT2601)=0,COUNTIF(AT2596:AT2601,"NS")&gt;0),"NS",SUM(AT2596:AT2601))</f>
        <v>0</v>
      </c>
      <c r="AU2602" s="402">
        <f>IF(AND(SUM(AU2596:AU2601)=0,COUNTIF(AU2596:AU2601,"NS")&gt;0),"NS",SUM(AU2596:AU2601))</f>
        <v>0</v>
      </c>
    </row>
    <row r="2603" spans="1:59" ht="15" customHeight="1" x14ac:dyDescent="0.25">
      <c r="B2603" s="543" t="str">
        <f>IF(SUM(BG2599)&gt;=1,"Error: Verificar la consistencia con la pregunta 66.","")</f>
        <v/>
      </c>
      <c r="C2603" s="543"/>
      <c r="D2603" s="543"/>
      <c r="E2603" s="543"/>
      <c r="F2603" s="543"/>
      <c r="G2603" s="543"/>
      <c r="H2603" s="543"/>
      <c r="I2603" s="543"/>
      <c r="J2603" s="543"/>
      <c r="K2603" s="543"/>
      <c r="L2603" s="543"/>
      <c r="M2603" s="543"/>
      <c r="N2603" s="543"/>
      <c r="O2603" s="543"/>
      <c r="P2603" s="543"/>
      <c r="Q2603" s="543"/>
      <c r="R2603" s="543"/>
      <c r="S2603" s="543"/>
      <c r="T2603" s="543"/>
      <c r="U2603" s="543"/>
      <c r="V2603" s="543"/>
      <c r="W2603" s="543"/>
      <c r="X2603" s="543"/>
      <c r="Y2603" s="543"/>
      <c r="Z2603" s="543"/>
      <c r="AA2603" s="543"/>
      <c r="AB2603" s="543"/>
      <c r="AC2603" s="543"/>
      <c r="AD2603" s="543"/>
      <c r="AE2603" s="60"/>
      <c r="AF2603" s="259"/>
      <c r="AG2603" s="375"/>
      <c r="AH2603" s="399"/>
      <c r="AS2603" s="398">
        <f>IF(OR(AS2601="ns",AS2601&gt;0),1,0)</f>
        <v>0</v>
      </c>
      <c r="AT2603" s="398">
        <f>IF(OR(AT2601="ns",AT2601&gt;0),1,0)</f>
        <v>0</v>
      </c>
      <c r="AU2603" s="398">
        <f>IF(OR(AU2601="ns",AU2601&gt;0),1,0)</f>
        <v>0</v>
      </c>
    </row>
    <row r="2604" spans="1:59" ht="15" customHeight="1" x14ac:dyDescent="0.25">
      <c r="B2604" s="543" t="str">
        <f>IF(SUM(AN2602)&gt;=1,"Error: Verificar la suma por fila","")</f>
        <v/>
      </c>
      <c r="C2604" s="543"/>
      <c r="D2604" s="543"/>
      <c r="E2604" s="543"/>
      <c r="F2604" s="543"/>
      <c r="G2604" s="543"/>
      <c r="H2604" s="543"/>
      <c r="I2604" s="543"/>
      <c r="J2604" s="543"/>
      <c r="K2604" s="543"/>
      <c r="L2604" s="543"/>
      <c r="M2604" s="543"/>
      <c r="N2604" s="543"/>
      <c r="O2604" s="543"/>
      <c r="P2604" s="543"/>
      <c r="Q2604" s="543"/>
      <c r="R2604" s="543"/>
      <c r="S2604" s="543"/>
      <c r="T2604" s="543"/>
      <c r="U2604" s="543"/>
      <c r="V2604" s="543"/>
      <c r="W2604" s="543"/>
      <c r="X2604" s="543"/>
      <c r="Y2604" s="543"/>
      <c r="Z2604" s="543"/>
      <c r="AA2604" s="543"/>
      <c r="AB2604" s="543"/>
      <c r="AC2604" s="543"/>
      <c r="AD2604" s="543"/>
      <c r="AE2604" s="60"/>
      <c r="AF2604" s="259"/>
      <c r="AG2604" s="375"/>
      <c r="AH2604" s="399"/>
    </row>
    <row r="2605" spans="1:59" ht="15" customHeight="1" thickBot="1" x14ac:dyDescent="0.3">
      <c r="B2605" s="547" t="str">
        <f>IF(OR(AG2594=AH2594,AG2594=AI2594),"","Error: Debe completar toda la información requerida.")</f>
        <v/>
      </c>
      <c r="C2605" s="547"/>
      <c r="D2605" s="547"/>
      <c r="E2605" s="547"/>
      <c r="F2605" s="547"/>
      <c r="G2605" s="547"/>
      <c r="H2605" s="547"/>
      <c r="I2605" s="547"/>
      <c r="J2605" s="547"/>
      <c r="K2605" s="547"/>
      <c r="L2605" s="547"/>
      <c r="M2605" s="547"/>
      <c r="N2605" s="547"/>
      <c r="O2605" s="547"/>
      <c r="P2605" s="547"/>
      <c r="Q2605" s="547"/>
      <c r="R2605" s="547"/>
      <c r="S2605" s="547"/>
      <c r="T2605" s="547"/>
      <c r="U2605" s="547"/>
      <c r="V2605" s="547"/>
      <c r="W2605" s="547"/>
      <c r="X2605" s="547"/>
      <c r="Y2605" s="547"/>
      <c r="Z2605" s="547"/>
      <c r="AA2605" s="547"/>
      <c r="AB2605" s="547"/>
      <c r="AC2605" s="547"/>
      <c r="AD2605" s="547"/>
      <c r="AE2605" s="60"/>
      <c r="AF2605" s="259"/>
      <c r="AG2605" s="375"/>
      <c r="AH2605" s="399"/>
    </row>
    <row r="2606" spans="1:59" ht="15" customHeight="1" thickBot="1" x14ac:dyDescent="0.3">
      <c r="B2606" s="687" t="s">
        <v>1316</v>
      </c>
      <c r="C2606" s="688"/>
      <c r="D2606" s="688"/>
      <c r="E2606" s="688"/>
      <c r="F2606" s="688"/>
      <c r="G2606" s="688"/>
      <c r="H2606" s="688"/>
      <c r="I2606" s="688"/>
      <c r="J2606" s="688"/>
      <c r="K2606" s="688"/>
      <c r="L2606" s="688"/>
      <c r="M2606" s="688"/>
      <c r="N2606" s="688"/>
      <c r="O2606" s="688"/>
      <c r="P2606" s="688"/>
      <c r="Q2606" s="688"/>
      <c r="R2606" s="688"/>
      <c r="S2606" s="688"/>
      <c r="T2606" s="688"/>
      <c r="U2606" s="688"/>
      <c r="V2606" s="688"/>
      <c r="W2606" s="688"/>
      <c r="X2606" s="688"/>
      <c r="Y2606" s="688"/>
      <c r="Z2606" s="688"/>
      <c r="AA2606" s="688"/>
      <c r="AB2606" s="688"/>
      <c r="AC2606" s="688"/>
      <c r="AD2606" s="689"/>
      <c r="AE2606" s="60"/>
      <c r="AF2606" s="259"/>
      <c r="AG2606" s="375"/>
      <c r="AH2606" s="399"/>
    </row>
    <row r="2607" spans="1:59" ht="15" customHeight="1" x14ac:dyDescent="0.25">
      <c r="AE2607" s="60"/>
      <c r="AF2607" s="259"/>
      <c r="AG2607" s="375"/>
      <c r="AH2607" s="399"/>
    </row>
    <row r="2608" spans="1:59" ht="24" customHeight="1" x14ac:dyDescent="0.25">
      <c r="A2608" s="114" t="s">
        <v>686</v>
      </c>
      <c r="B2608" s="573" t="s">
        <v>1553</v>
      </c>
      <c r="C2608" s="573"/>
      <c r="D2608" s="573"/>
      <c r="E2608" s="573"/>
      <c r="F2608" s="573"/>
      <c r="G2608" s="573"/>
      <c r="H2608" s="573"/>
      <c r="I2608" s="573"/>
      <c r="J2608" s="573"/>
      <c r="K2608" s="573"/>
      <c r="L2608" s="573"/>
      <c r="M2608" s="573"/>
      <c r="N2608" s="573"/>
      <c r="O2608" s="573"/>
      <c r="P2608" s="573"/>
      <c r="Q2608" s="573"/>
      <c r="R2608" s="573"/>
      <c r="S2608" s="573"/>
      <c r="T2608" s="573"/>
      <c r="U2608" s="573"/>
      <c r="V2608" s="573"/>
      <c r="W2608" s="573"/>
      <c r="X2608" s="573"/>
      <c r="Y2608" s="573"/>
      <c r="Z2608" s="573"/>
      <c r="AA2608" s="573"/>
      <c r="AB2608" s="573"/>
      <c r="AC2608" s="573"/>
      <c r="AD2608" s="573"/>
      <c r="AE2608" s="60"/>
      <c r="AF2608" s="259"/>
      <c r="AG2608" s="375"/>
      <c r="AH2608" s="399"/>
    </row>
    <row r="2609" spans="2:95" ht="36" customHeight="1" x14ac:dyDescent="0.25">
      <c r="C2609" s="723" t="s">
        <v>1554</v>
      </c>
      <c r="D2609" s="723"/>
      <c r="E2609" s="723"/>
      <c r="F2609" s="723"/>
      <c r="G2609" s="723"/>
      <c r="H2609" s="723"/>
      <c r="I2609" s="723"/>
      <c r="J2609" s="723"/>
      <c r="K2609" s="723"/>
      <c r="L2609" s="723"/>
      <c r="M2609" s="723"/>
      <c r="N2609" s="723"/>
      <c r="O2609" s="723"/>
      <c r="P2609" s="723"/>
      <c r="Q2609" s="723"/>
      <c r="R2609" s="723"/>
      <c r="S2609" s="723"/>
      <c r="T2609" s="723"/>
      <c r="U2609" s="723"/>
      <c r="V2609" s="723"/>
      <c r="W2609" s="723"/>
      <c r="X2609" s="723"/>
      <c r="Y2609" s="723"/>
      <c r="Z2609" s="723"/>
      <c r="AA2609" s="723"/>
      <c r="AB2609" s="723"/>
      <c r="AC2609" s="723"/>
      <c r="AD2609" s="723"/>
      <c r="AE2609" s="60"/>
      <c r="AF2609" s="259"/>
      <c r="AG2609" s="375"/>
      <c r="AH2609" s="399"/>
    </row>
    <row r="2610" spans="2:95" ht="24" customHeight="1" x14ac:dyDescent="0.25">
      <c r="C2610" s="723" t="s">
        <v>1555</v>
      </c>
      <c r="D2610" s="723"/>
      <c r="E2610" s="723"/>
      <c r="F2610" s="723"/>
      <c r="G2610" s="723"/>
      <c r="H2610" s="723"/>
      <c r="I2610" s="723"/>
      <c r="J2610" s="723"/>
      <c r="K2610" s="723"/>
      <c r="L2610" s="723"/>
      <c r="M2610" s="723"/>
      <c r="N2610" s="723"/>
      <c r="O2610" s="723"/>
      <c r="P2610" s="723"/>
      <c r="Q2610" s="723"/>
      <c r="R2610" s="723"/>
      <c r="S2610" s="723"/>
      <c r="T2610" s="723"/>
      <c r="U2610" s="723"/>
      <c r="V2610" s="723"/>
      <c r="W2610" s="723"/>
      <c r="X2610" s="723"/>
      <c r="Y2610" s="723"/>
      <c r="Z2610" s="723"/>
      <c r="AA2610" s="723"/>
      <c r="AB2610" s="723"/>
      <c r="AC2610" s="723"/>
      <c r="AD2610" s="723"/>
      <c r="AE2610" s="60"/>
      <c r="AF2610" s="259"/>
      <c r="AG2610" s="375"/>
      <c r="AH2610" s="399"/>
    </row>
    <row r="2611" spans="2:95" ht="15" customHeight="1" x14ac:dyDescent="0.25">
      <c r="AE2611" s="60"/>
      <c r="AF2611" s="259"/>
      <c r="AG2611" s="375"/>
      <c r="AH2611" s="399"/>
    </row>
    <row r="2612" spans="2:95" ht="24" customHeight="1" x14ac:dyDescent="0.25">
      <c r="C2612" s="802" t="s">
        <v>282</v>
      </c>
      <c r="D2612" s="803"/>
      <c r="E2612" s="803"/>
      <c r="F2612" s="803"/>
      <c r="G2612" s="803"/>
      <c r="H2612" s="803"/>
      <c r="I2612" s="803"/>
      <c r="J2612" s="556" t="s">
        <v>1317</v>
      </c>
      <c r="K2612" s="557"/>
      <c r="L2612" s="557"/>
      <c r="M2612" s="557"/>
      <c r="N2612" s="557"/>
      <c r="O2612" s="557"/>
      <c r="P2612" s="557"/>
      <c r="Q2612" s="557"/>
      <c r="R2612" s="557"/>
      <c r="S2612" s="557"/>
      <c r="T2612" s="557"/>
      <c r="U2612" s="557"/>
      <c r="V2612" s="557"/>
      <c r="W2612" s="557"/>
      <c r="X2612" s="557"/>
      <c r="Y2612" s="557"/>
      <c r="Z2612" s="557"/>
      <c r="AA2612" s="557"/>
      <c r="AB2612" s="557"/>
      <c r="AC2612" s="557"/>
      <c r="AD2612" s="558"/>
      <c r="AE2612" s="60"/>
      <c r="AF2612" s="259"/>
      <c r="AG2612" s="375"/>
      <c r="AH2612" s="399"/>
    </row>
    <row r="2613" spans="2:95" ht="36" customHeight="1" x14ac:dyDescent="0.25">
      <c r="C2613" s="805"/>
      <c r="D2613" s="806"/>
      <c r="E2613" s="806"/>
      <c r="F2613" s="806"/>
      <c r="G2613" s="806"/>
      <c r="H2613" s="806"/>
      <c r="I2613" s="806"/>
      <c r="J2613" s="802" t="s">
        <v>60</v>
      </c>
      <c r="K2613" s="803"/>
      <c r="L2613" s="858" t="s">
        <v>61</v>
      </c>
      <c r="M2613" s="859"/>
      <c r="N2613" s="858" t="s">
        <v>62</v>
      </c>
      <c r="O2613" s="859"/>
      <c r="P2613" s="776" t="s">
        <v>1296</v>
      </c>
      <c r="Q2613" s="776"/>
      <c r="R2613" s="777"/>
      <c r="S2613" s="840" t="s">
        <v>1295</v>
      </c>
      <c r="T2613" s="840"/>
      <c r="U2613" s="840"/>
      <c r="V2613" s="840"/>
      <c r="W2613" s="840"/>
      <c r="X2613" s="840"/>
      <c r="Y2613" s="840" t="s">
        <v>1294</v>
      </c>
      <c r="Z2613" s="840"/>
      <c r="AA2613" s="840"/>
      <c r="AB2613" s="840"/>
      <c r="AC2613" s="840"/>
      <c r="AD2613" s="840"/>
      <c r="AE2613" s="60"/>
      <c r="AF2613" s="259"/>
      <c r="AG2613" s="285" t="s">
        <v>1908</v>
      </c>
      <c r="AH2613" s="285"/>
      <c r="AI2613" s="285"/>
      <c r="AJ2613" s="374"/>
      <c r="AK2613" s="374"/>
      <c r="AL2613" s="374"/>
      <c r="AM2613" s="374"/>
      <c r="AN2613" s="374"/>
      <c r="BW2613" s="584" t="s">
        <v>60</v>
      </c>
      <c r="BX2613" s="585"/>
      <c r="BY2613" s="590" t="s">
        <v>61</v>
      </c>
      <c r="BZ2613" s="591"/>
      <c r="CA2613" s="590" t="s">
        <v>62</v>
      </c>
      <c r="CB2613" s="591"/>
      <c r="CC2613" s="596" t="s">
        <v>1296</v>
      </c>
      <c r="CD2613" s="596"/>
      <c r="CE2613" s="597"/>
      <c r="CF2613" s="581" t="s">
        <v>1295</v>
      </c>
      <c r="CG2613" s="581"/>
      <c r="CH2613" s="581"/>
      <c r="CI2613" s="581"/>
      <c r="CJ2613" s="581"/>
      <c r="CK2613" s="581"/>
      <c r="CL2613" s="581" t="s">
        <v>1294</v>
      </c>
      <c r="CM2613" s="581"/>
      <c r="CN2613" s="581"/>
      <c r="CO2613" s="581"/>
      <c r="CP2613" s="581"/>
      <c r="CQ2613" s="581"/>
    </row>
    <row r="2614" spans="2:95" ht="15" customHeight="1" x14ac:dyDescent="0.25">
      <c r="C2614" s="805"/>
      <c r="D2614" s="806"/>
      <c r="E2614" s="806"/>
      <c r="F2614" s="806"/>
      <c r="G2614" s="806"/>
      <c r="H2614" s="806"/>
      <c r="I2614" s="806"/>
      <c r="J2614" s="805"/>
      <c r="K2614" s="806"/>
      <c r="L2614" s="860"/>
      <c r="M2614" s="861"/>
      <c r="N2614" s="860"/>
      <c r="O2614" s="861"/>
      <c r="P2614" s="779"/>
      <c r="Q2614" s="779"/>
      <c r="R2614" s="780"/>
      <c r="S2614" s="559" t="s">
        <v>1305</v>
      </c>
      <c r="T2614" s="560"/>
      <c r="U2614" s="561"/>
      <c r="V2614" s="559" t="s">
        <v>1306</v>
      </c>
      <c r="W2614" s="560"/>
      <c r="X2614" s="561"/>
      <c r="Y2614" s="559" t="s">
        <v>1305</v>
      </c>
      <c r="Z2614" s="560"/>
      <c r="AA2614" s="561"/>
      <c r="AB2614" s="559" t="s">
        <v>1306</v>
      </c>
      <c r="AC2614" s="560"/>
      <c r="AD2614" s="561"/>
      <c r="AE2614" s="60"/>
      <c r="AF2614" s="259"/>
      <c r="AG2614" s="285">
        <f>COUNTBLANK(J2616:AD2617)</f>
        <v>42</v>
      </c>
      <c r="AH2614" s="285">
        <v>42</v>
      </c>
      <c r="AI2614" s="285">
        <f>IF(SUM(AH2616:AH2623)=0,AG2614,1)</f>
        <v>42</v>
      </c>
      <c r="AJ2614" s="374"/>
      <c r="AK2614" s="374"/>
      <c r="AL2614" s="374"/>
      <c r="AM2614" s="374"/>
      <c r="AN2614" s="374"/>
      <c r="BR2614" s="400" t="s">
        <v>1941</v>
      </c>
      <c r="BW2614" s="586"/>
      <c r="BX2614" s="587"/>
      <c r="BY2614" s="592"/>
      <c r="BZ2614" s="593"/>
      <c r="CA2614" s="592"/>
      <c r="CB2614" s="593"/>
      <c r="CC2614" s="598"/>
      <c r="CD2614" s="598"/>
      <c r="CE2614" s="599"/>
      <c r="CF2614" s="600" t="s">
        <v>1305</v>
      </c>
      <c r="CG2614" s="601"/>
      <c r="CH2614" s="602"/>
      <c r="CI2614" s="600" t="s">
        <v>1306</v>
      </c>
      <c r="CJ2614" s="601"/>
      <c r="CK2614" s="602"/>
      <c r="CL2614" s="600" t="s">
        <v>1305</v>
      </c>
      <c r="CM2614" s="601"/>
      <c r="CN2614" s="602"/>
      <c r="CO2614" s="600" t="s">
        <v>1306</v>
      </c>
      <c r="CP2614" s="601"/>
      <c r="CQ2614" s="602"/>
    </row>
    <row r="2615" spans="2:95" ht="43.5" customHeight="1" x14ac:dyDescent="0.25">
      <c r="C2615" s="808"/>
      <c r="D2615" s="809"/>
      <c r="E2615" s="809"/>
      <c r="F2615" s="809"/>
      <c r="G2615" s="809"/>
      <c r="H2615" s="809"/>
      <c r="I2615" s="809"/>
      <c r="J2615" s="808"/>
      <c r="K2615" s="809"/>
      <c r="L2615" s="862"/>
      <c r="M2615" s="863"/>
      <c r="N2615" s="862"/>
      <c r="O2615" s="863"/>
      <c r="P2615" s="203" t="s">
        <v>78</v>
      </c>
      <c r="Q2615" s="194" t="s">
        <v>61</v>
      </c>
      <c r="R2615" s="194" t="s">
        <v>62</v>
      </c>
      <c r="S2615" s="204" t="s">
        <v>78</v>
      </c>
      <c r="T2615" s="150" t="s">
        <v>61</v>
      </c>
      <c r="U2615" s="150" t="s">
        <v>62</v>
      </c>
      <c r="V2615" s="204" t="s">
        <v>78</v>
      </c>
      <c r="W2615" s="150" t="s">
        <v>61</v>
      </c>
      <c r="X2615" s="150" t="s">
        <v>62</v>
      </c>
      <c r="Y2615" s="204" t="s">
        <v>78</v>
      </c>
      <c r="Z2615" s="150" t="s">
        <v>61</v>
      </c>
      <c r="AA2615" s="150" t="s">
        <v>62</v>
      </c>
      <c r="AB2615" s="204" t="s">
        <v>78</v>
      </c>
      <c r="AC2615" s="150" t="s">
        <v>61</v>
      </c>
      <c r="AD2615" s="150" t="s">
        <v>62</v>
      </c>
      <c r="AE2615" s="60"/>
      <c r="AF2615" s="259"/>
      <c r="AG2615" s="374"/>
      <c r="AH2615" s="374"/>
      <c r="AI2615" s="374"/>
      <c r="AJ2615" s="374"/>
      <c r="AK2615" s="375" t="s">
        <v>1913</v>
      </c>
      <c r="AL2615" s="378" t="s">
        <v>1910</v>
      </c>
      <c r="AM2615" s="374" t="s">
        <v>1914</v>
      </c>
      <c r="AN2615" s="374" t="s">
        <v>1915</v>
      </c>
      <c r="AO2615" s="375" t="s">
        <v>1913</v>
      </c>
      <c r="AP2615" s="378" t="s">
        <v>1910</v>
      </c>
      <c r="AQ2615" s="374" t="s">
        <v>1914</v>
      </c>
      <c r="AR2615" s="374" t="s">
        <v>1915</v>
      </c>
      <c r="AS2615" s="375" t="s">
        <v>1913</v>
      </c>
      <c r="AT2615" s="378" t="s">
        <v>1910</v>
      </c>
      <c r="AU2615" s="374" t="s">
        <v>1914</v>
      </c>
      <c r="AV2615" s="374" t="s">
        <v>1915</v>
      </c>
      <c r="AW2615" s="375" t="s">
        <v>1913</v>
      </c>
      <c r="AX2615" s="378" t="s">
        <v>1910</v>
      </c>
      <c r="AY2615" s="374" t="s">
        <v>1914</v>
      </c>
      <c r="AZ2615" s="374" t="s">
        <v>1915</v>
      </c>
      <c r="BA2615" s="375" t="s">
        <v>1913</v>
      </c>
      <c r="BB2615" s="378" t="s">
        <v>1910</v>
      </c>
      <c r="BC2615" s="374" t="s">
        <v>1914</v>
      </c>
      <c r="BD2615" s="374" t="s">
        <v>1915</v>
      </c>
      <c r="BE2615" s="375" t="s">
        <v>1913</v>
      </c>
      <c r="BF2615" s="378" t="s">
        <v>1910</v>
      </c>
      <c r="BG2615" s="374" t="s">
        <v>1914</v>
      </c>
      <c r="BH2615" s="374" t="s">
        <v>1915</v>
      </c>
      <c r="BI2615" s="375" t="s">
        <v>1913</v>
      </c>
      <c r="BJ2615" s="378" t="s">
        <v>1910</v>
      </c>
      <c r="BK2615" s="374" t="s">
        <v>1914</v>
      </c>
      <c r="BL2615" s="374" t="s">
        <v>1915</v>
      </c>
      <c r="BM2615" s="375" t="s">
        <v>1913</v>
      </c>
      <c r="BN2615" s="378" t="s">
        <v>1910</v>
      </c>
      <c r="BO2615" s="374" t="s">
        <v>1914</v>
      </c>
      <c r="BP2615" s="374" t="s">
        <v>1915</v>
      </c>
      <c r="BR2615" s="403" t="s">
        <v>1913</v>
      </c>
      <c r="BS2615" s="403" t="s">
        <v>1910</v>
      </c>
      <c r="BT2615" s="403" t="s">
        <v>1914</v>
      </c>
      <c r="BU2615" s="403" t="s">
        <v>1915</v>
      </c>
      <c r="BW2615" s="588"/>
      <c r="BX2615" s="589"/>
      <c r="BY2615" s="594"/>
      <c r="BZ2615" s="595"/>
      <c r="CA2615" s="594"/>
      <c r="CB2615" s="595"/>
      <c r="CC2615" s="470" t="s">
        <v>78</v>
      </c>
      <c r="CD2615" s="79" t="s">
        <v>61</v>
      </c>
      <c r="CE2615" s="79" t="s">
        <v>62</v>
      </c>
      <c r="CF2615" s="471" t="s">
        <v>78</v>
      </c>
      <c r="CG2615" s="460" t="s">
        <v>61</v>
      </c>
      <c r="CH2615" s="460" t="s">
        <v>62</v>
      </c>
      <c r="CI2615" s="471" t="s">
        <v>78</v>
      </c>
      <c r="CJ2615" s="460" t="s">
        <v>61</v>
      </c>
      <c r="CK2615" s="460" t="s">
        <v>62</v>
      </c>
      <c r="CL2615" s="471" t="s">
        <v>78</v>
      </c>
      <c r="CM2615" s="460" t="s">
        <v>61</v>
      </c>
      <c r="CN2615" s="460" t="s">
        <v>62</v>
      </c>
      <c r="CO2615" s="471" t="s">
        <v>78</v>
      </c>
      <c r="CP2615" s="460" t="s">
        <v>61</v>
      </c>
      <c r="CQ2615" s="460" t="s">
        <v>62</v>
      </c>
    </row>
    <row r="2616" spans="2:95" ht="15" customHeight="1" x14ac:dyDescent="0.25">
      <c r="C2616" s="18" t="s">
        <v>26</v>
      </c>
      <c r="D2616" s="642" t="s">
        <v>276</v>
      </c>
      <c r="E2616" s="643"/>
      <c r="F2616" s="643"/>
      <c r="G2616" s="643"/>
      <c r="H2616" s="643"/>
      <c r="I2616" s="644"/>
      <c r="J2616" s="549"/>
      <c r="K2616" s="551"/>
      <c r="L2616" s="549"/>
      <c r="M2616" s="551"/>
      <c r="N2616" s="549"/>
      <c r="O2616" s="551"/>
      <c r="P2616" s="266"/>
      <c r="Q2616" s="266"/>
      <c r="R2616" s="266"/>
      <c r="S2616" s="266"/>
      <c r="T2616" s="266"/>
      <c r="U2616" s="266"/>
      <c r="V2616" s="266"/>
      <c r="W2616" s="266"/>
      <c r="X2616" s="266"/>
      <c r="Y2616" s="266"/>
      <c r="Z2616" s="266"/>
      <c r="AA2616" s="266"/>
      <c r="AB2616" s="266"/>
      <c r="AC2616" s="266"/>
      <c r="AD2616" s="266"/>
      <c r="AE2616" s="60"/>
      <c r="AF2616" s="259"/>
      <c r="AG2616" s="374"/>
      <c r="AH2616" s="374"/>
      <c r="AI2616" s="374"/>
      <c r="AJ2616" s="374"/>
      <c r="AK2616" s="375">
        <f>J2616</f>
        <v>0</v>
      </c>
      <c r="AL2616" s="378">
        <f>COUNTIF(L2616:O2616,"ns")</f>
        <v>0</v>
      </c>
      <c r="AM2616" s="374">
        <f>SUM(L2616:O2616)</f>
        <v>0</v>
      </c>
      <c r="AN2616" s="292">
        <f>IF($AG$2614=$AH$2614,0,IF(OR(AND(AK2616=0,AL2616&gt;0),AND(AK2616="ns",AM2616&gt;0),AND(AK2616="ns",AL2616=0,AM2616=0)),1,IF(OR(AND(AK2616&gt;0,AL2616=2),AND(AK2616="ns",AL2616=2),AND(AK2616="ns",AM2616=0,AL2616&gt;0),AK2616=AM2616),0,1)))</f>
        <v>0</v>
      </c>
      <c r="AO2616" s="375">
        <f>L2616</f>
        <v>0</v>
      </c>
      <c r="AP2616" s="378">
        <f>COUNTIF(Z2616,"ns")+COUNTIF(AC2616,"ns")+COUNTIF(W2616,"ns")+COUNTIF(T2616,"ns")+COUNTIF(Q2616,"ns")</f>
        <v>0</v>
      </c>
      <c r="AQ2616" s="374">
        <f>SUM(Q2616,T2616,W2616,Z2616,AC2616)</f>
        <v>0</v>
      </c>
      <c r="AR2616" s="317">
        <f>IF($AG$2614=$AH$2614,0,IF(OR(AND(AO2616=0,AP2616&gt;0),AND(AO2616="NS",AQ2616&gt;0),AND(AO2616="NS",AQ2616=0,AP2616=0)),1,IF(OR(AND(AP2616&gt;=2,AQ2616&lt;AO2616),AND(AO2616="NS",AQ2616=0,AP2616&gt;0),AO2616=AQ2616),0,1)))</f>
        <v>0</v>
      </c>
      <c r="AS2616" s="375">
        <f>N2616</f>
        <v>0</v>
      </c>
      <c r="AT2616" s="378">
        <f>COUNTIF(AD2616,"ns")+COUNTIF(R2616,"ns")+COUNTIF(AA2616,"ns")+COUNTIF(X2616,"ns")+COUNTIF(U2616,"ns")</f>
        <v>0</v>
      </c>
      <c r="AU2616" s="374">
        <f>SUM(X2616,AD2616,R2616,U2616,AA2616)</f>
        <v>0</v>
      </c>
      <c r="AV2616" s="317">
        <f>IF($AG$2614=$AH$2614,0,IF(OR(AND(AS2616=0,AT2616&gt;0),AND(AS2616="NS",AU2616&gt;0),AND(AS2616="NS",AU2616=0,AT2616=0)),1,IF(OR(AND(AT2616&gt;=2,AU2616&lt;AS2616),AND(AS2616="NS",AU2616=0,AT2616&gt;0),AS2616=AU2616),0,1)))</f>
        <v>0</v>
      </c>
      <c r="AW2616" s="375">
        <f>P2616</f>
        <v>0</v>
      </c>
      <c r="AX2616" s="378">
        <f>COUNTIF(Q2616:R2616,"ns")</f>
        <v>0</v>
      </c>
      <c r="AY2616" s="374">
        <f>SUM(Q2616:R2616)</f>
        <v>0</v>
      </c>
      <c r="AZ2616" s="292">
        <f>IF($AG$2614=$AH$2614,0,IF(OR(AND(AW2616=0,AX2616&gt;0),AND(AW2616="ns",AY2616&gt;0),AND(AW2616="ns",AX2616=0,AY2616=0)),1,IF(OR(AND(AW2616&gt;0,AX2616=2),AND(AW2616="ns",AX2616=2),AND(AW2616="ns",AY2616=0,AX2616&gt;0),AW2616=AY2616),0,1)))</f>
        <v>0</v>
      </c>
      <c r="BA2616" s="375">
        <f>S2616</f>
        <v>0</v>
      </c>
      <c r="BB2616" s="378">
        <f>COUNTIF(T2616:U2616,"ns")</f>
        <v>0</v>
      </c>
      <c r="BC2616" s="374">
        <f>SUM(T2616:U2616)</f>
        <v>0</v>
      </c>
      <c r="BD2616" s="292">
        <f>IF($AG$2614=$AH$2614,0,IF(OR(AND(BA2616=0,BB2616&gt;0),AND(BA2616="ns",BC2616&gt;0),AND(BA2616="ns",BB2616=0,BC2616=0)),1,IF(OR(AND(BA2616&gt;0,BB2616=2),AND(BA2616="ns",BB2616=2),AND(BA2616="ns",BC2616=0,BB2616&gt;0),BA2616=BC2616),0,1)))</f>
        <v>0</v>
      </c>
      <c r="BE2616" s="375">
        <f>V2616</f>
        <v>0</v>
      </c>
      <c r="BF2616" s="378">
        <f>COUNTIF(W2616:X2616,"ns")</f>
        <v>0</v>
      </c>
      <c r="BG2616" s="374">
        <f>SUM(W2616:X2616)</f>
        <v>0</v>
      </c>
      <c r="BH2616" s="292">
        <f>IF($AG$2614=$AH$2614,0,IF(OR(AND(BE2616=0,BF2616&gt;0),AND(BE2616="ns",BG2616&gt;0),AND(BE2616="ns",BF2616=0,BG2616=0)),1,IF(OR(AND(BE2616&gt;0,BF2616=2),AND(BE2616="ns",BF2616=2),AND(BE2616="ns",BG2616=0,BF2616&gt;0),BE2616=BG2616),0,1)))</f>
        <v>0</v>
      </c>
      <c r="BI2616" s="375">
        <f>Y2616</f>
        <v>0</v>
      </c>
      <c r="BJ2616" s="378">
        <f>COUNTIF(Z2616:AA2616,"ns")</f>
        <v>0</v>
      </c>
      <c r="BK2616" s="374">
        <f>SUM(Z2616:AA2616)</f>
        <v>0</v>
      </c>
      <c r="BL2616" s="292">
        <f>IF($AG$2614=$AH$2614,0,IF(OR(AND(BI2616=0,BJ2616&gt;0),AND(BI2616="ns",BK2616&gt;0),AND(BI2616="ns",BJ2616=0,BK2616=0)),1,IF(OR(AND(BI2616&gt;0,BJ2616=2),AND(BI2616="ns",BJ2616=2),AND(BI2616="ns",BK2616=0,BJ2616&gt;0),BI2616=BK2616),0,1)))</f>
        <v>0</v>
      </c>
      <c r="BM2616" s="375">
        <f>AB2616</f>
        <v>0</v>
      </c>
      <c r="BN2616" s="378">
        <f>COUNTIF(AC2616:AD2616,"ns")</f>
        <v>0</v>
      </c>
      <c r="BO2616" s="374">
        <f>SUM(AC2616:AD2616)</f>
        <v>0</v>
      </c>
      <c r="BP2616" s="292">
        <f>IF($AG$2614=$AH$2614,0,IF(OR(AND(BM2616=0,BN2616&gt;0),AND(BM2616="ns",BO2616&gt;0),AND(BM2616="ns",BN2616=0,BO2616=0)),1,IF(OR(AND(BM2616&gt;0,BN2616=2),AND(BM2616="ns",BN2616=2),AND(BM2616="ns",BO2616=0,BN2616&gt;0),BM2616=BO2616),0,1)))</f>
        <v>0</v>
      </c>
      <c r="BR2616" s="403">
        <f>AS2602</f>
        <v>0</v>
      </c>
      <c r="BS2616" s="403">
        <f>COUNTIF(L2616:O2617,"ns")</f>
        <v>0</v>
      </c>
      <c r="BT2616" s="403">
        <f>SUM(L2616:O2617)</f>
        <v>0</v>
      </c>
      <c r="BU2616" s="317">
        <f>IF($AG$2614=$AH$2614,0,IF(OR(AND(BR2616=0,BS2616&gt;0),AND(BR2616="NS",BT2616&gt;0),AND(BR2616="NS",BT2616=0,BS2616=0)),1,IF(OR(AND(BS2616&gt;=2,BT2616&lt;BR2616),AND(BR2616="NS",BT2616=0,BS2616&gt;0),IF(AS2603=0,BR2616=BT2616,BR2616&gt;=BT2616)),0,1)))</f>
        <v>0</v>
      </c>
      <c r="BV2616" s="400" t="s">
        <v>1945</v>
      </c>
      <c r="BW2616" s="400">
        <f>J2400</f>
        <v>0</v>
      </c>
      <c r="BY2616" s="400">
        <f>L2400</f>
        <v>0</v>
      </c>
      <c r="CA2616" s="400">
        <f>N2400</f>
        <v>0</v>
      </c>
      <c r="CC2616" s="400">
        <f>P2400</f>
        <v>0</v>
      </c>
      <c r="CD2616" s="400">
        <f t="shared" ref="CD2616:CQ2616" si="7301">Q2400</f>
        <v>0</v>
      </c>
      <c r="CE2616" s="400">
        <f t="shared" si="7301"/>
        <v>0</v>
      </c>
      <c r="CF2616" s="400">
        <f t="shared" si="7301"/>
        <v>0</v>
      </c>
      <c r="CG2616" s="400">
        <f t="shared" si="7301"/>
        <v>0</v>
      </c>
      <c r="CH2616" s="400">
        <f t="shared" si="7301"/>
        <v>0</v>
      </c>
      <c r="CI2616" s="400">
        <f t="shared" si="7301"/>
        <v>0</v>
      </c>
      <c r="CJ2616" s="400">
        <f t="shared" si="7301"/>
        <v>0</v>
      </c>
      <c r="CK2616" s="400">
        <f t="shared" si="7301"/>
        <v>0</v>
      </c>
      <c r="CL2616" s="400">
        <f t="shared" si="7301"/>
        <v>0</v>
      </c>
      <c r="CM2616" s="400">
        <f t="shared" si="7301"/>
        <v>0</v>
      </c>
      <c r="CN2616" s="400">
        <f t="shared" si="7301"/>
        <v>0</v>
      </c>
      <c r="CO2616" s="400">
        <f t="shared" si="7301"/>
        <v>0</v>
      </c>
      <c r="CP2616" s="400">
        <f t="shared" si="7301"/>
        <v>0</v>
      </c>
      <c r="CQ2616" s="400">
        <f t="shared" si="7301"/>
        <v>0</v>
      </c>
    </row>
    <row r="2617" spans="2:95" ht="15" customHeight="1" x14ac:dyDescent="0.25">
      <c r="C2617" s="20" t="s">
        <v>27</v>
      </c>
      <c r="D2617" s="642" t="s">
        <v>277</v>
      </c>
      <c r="E2617" s="643"/>
      <c r="F2617" s="643"/>
      <c r="G2617" s="643"/>
      <c r="H2617" s="643"/>
      <c r="I2617" s="643"/>
      <c r="J2617" s="549"/>
      <c r="K2617" s="551"/>
      <c r="L2617" s="549"/>
      <c r="M2617" s="551"/>
      <c r="N2617" s="549"/>
      <c r="O2617" s="551"/>
      <c r="P2617" s="266"/>
      <c r="Q2617" s="266"/>
      <c r="R2617" s="266"/>
      <c r="S2617" s="266"/>
      <c r="T2617" s="266"/>
      <c r="U2617" s="266"/>
      <c r="V2617" s="266"/>
      <c r="W2617" s="266"/>
      <c r="X2617" s="266"/>
      <c r="Y2617" s="266"/>
      <c r="Z2617" s="266"/>
      <c r="AA2617" s="266"/>
      <c r="AB2617" s="266"/>
      <c r="AC2617" s="266"/>
      <c r="AD2617" s="266"/>
      <c r="AE2617" s="60"/>
      <c r="AF2617" s="259"/>
      <c r="AG2617" s="375"/>
      <c r="AH2617" s="399"/>
      <c r="AK2617" s="375">
        <f>J2617</f>
        <v>0</v>
      </c>
      <c r="AL2617" s="378">
        <f>COUNTIF(L2617:O2617,"ns")</f>
        <v>0</v>
      </c>
      <c r="AM2617" s="374">
        <f>SUM(L2617:O2617)</f>
        <v>0</v>
      </c>
      <c r="AN2617" s="292">
        <f>IF($AG$2614=$AH$2614,0,IF(OR(AND(AK2617=0,AL2617&gt;0),AND(AK2617="ns",AM2617&gt;0),AND(AK2617="ns",AL2617=0,AM2617=0)),1,IF(OR(AND(AK2617&gt;0,AL2617=2),AND(AK2617="ns",AL2617=2),AND(AK2617="ns",AM2617=0,AL2617&gt;0),AK2617=AM2617),0,1)))</f>
        <v>0</v>
      </c>
      <c r="AO2617" s="375">
        <f>L2617</f>
        <v>0</v>
      </c>
      <c r="AP2617" s="378">
        <f>COUNTIF(Z2617,"ns")+COUNTIF(AC2617,"ns")+COUNTIF(W2617,"ns")+COUNTIF(T2617,"ns")+COUNTIF(Q2617,"ns")</f>
        <v>0</v>
      </c>
      <c r="AQ2617" s="374">
        <f>SUM(Q2617,T2617,W2617,Z2617,AC2617)</f>
        <v>0</v>
      </c>
      <c r="AR2617" s="317">
        <f>IF($AG$2614=$AH$2614,0,IF(OR(AND(AO2617=0,AP2617&gt;0),AND(AO2617="NS",AQ2617&gt;0),AND(AO2617="NS",AQ2617=0,AP2617=0)),1,IF(OR(AND(AP2617&gt;=2,AQ2617&lt;AO2617),AND(AO2617="NS",AQ2617=0,AP2617&gt;0),AO2617=AQ2617),0,1)))</f>
        <v>0</v>
      </c>
      <c r="AS2617" s="375">
        <f>N2617</f>
        <v>0</v>
      </c>
      <c r="AT2617" s="378">
        <f>COUNTIF(AD2617,"ns")+COUNTIF(R2617,"ns")+COUNTIF(AA2617,"ns")+COUNTIF(X2617,"ns")+COUNTIF(U2617,"ns")</f>
        <v>0</v>
      </c>
      <c r="AU2617" s="374">
        <f>SUM(X2617,AD2617,R2617,U2617,AA2617)</f>
        <v>0</v>
      </c>
      <c r="AV2617" s="317">
        <f>IF($AG$2614=$AH$2614,0,IF(OR(AND(AS2617=0,AT2617&gt;0),AND(AS2617="NS",AU2617&gt;0),AND(AS2617="NS",AU2617=0,AT2617=0)),1,IF(OR(AND(AT2617&gt;=2,AU2617&lt;AS2617),AND(AS2617="NS",AU2617=0,AT2617&gt;0),AS2617=AU2617),0,1)))</f>
        <v>0</v>
      </c>
      <c r="AW2617" s="375">
        <f>P2617</f>
        <v>0</v>
      </c>
      <c r="AX2617" s="378">
        <f>COUNTIF(Q2617:R2617,"ns")</f>
        <v>0</v>
      </c>
      <c r="AY2617" s="374">
        <f>SUM(Q2617:R2617)</f>
        <v>0</v>
      </c>
      <c r="AZ2617" s="292">
        <f>IF($AG$2614=$AH$2614,0,IF(OR(AND(AW2617=0,AX2617&gt;0),AND(AW2617="ns",AY2617&gt;0),AND(AW2617="ns",AX2617=0,AY2617=0)),1,IF(OR(AND(AW2617&gt;0,AX2617=2),AND(AW2617="ns",AX2617=2),AND(AW2617="ns",AY2617=0,AX2617&gt;0),AW2617=AY2617),0,1)))</f>
        <v>0</v>
      </c>
      <c r="BA2617" s="375">
        <f>S2617</f>
        <v>0</v>
      </c>
      <c r="BB2617" s="378">
        <f>COUNTIF(T2617:U2617,"ns")</f>
        <v>0</v>
      </c>
      <c r="BC2617" s="374">
        <f>SUM(T2617:U2617)</f>
        <v>0</v>
      </c>
      <c r="BD2617" s="292">
        <f>IF($AG$2614=$AH$2614,0,IF(OR(AND(BA2617=0,BB2617&gt;0),AND(BA2617="ns",BC2617&gt;0),AND(BA2617="ns",BB2617=0,BC2617=0)),1,IF(OR(AND(BA2617&gt;0,BB2617=2),AND(BA2617="ns",BB2617=2),AND(BA2617="ns",BC2617=0,BB2617&gt;0),BA2617=BC2617),0,1)))</f>
        <v>0</v>
      </c>
      <c r="BE2617" s="375">
        <f>V2617</f>
        <v>0</v>
      </c>
      <c r="BF2617" s="378">
        <f>COUNTIF(W2617:X2617,"ns")</f>
        <v>0</v>
      </c>
      <c r="BG2617" s="374">
        <f>SUM(W2617:X2617)</f>
        <v>0</v>
      </c>
      <c r="BH2617" s="292">
        <f>IF($AG$2614=$AH$2614,0,IF(OR(AND(BE2617=0,BF2617&gt;0),AND(BE2617="ns",BG2617&gt;0),AND(BE2617="ns",BF2617=0,BG2617=0)),1,IF(OR(AND(BE2617&gt;0,BF2617=2),AND(BE2617="ns",BF2617=2),AND(BE2617="ns",BG2617=0,BF2617&gt;0),BE2617=BG2617),0,1)))</f>
        <v>0</v>
      </c>
      <c r="BI2617" s="375">
        <f>Y2617</f>
        <v>0</v>
      </c>
      <c r="BJ2617" s="378">
        <f>COUNTIF(Z2617:AA2617,"ns")</f>
        <v>0</v>
      </c>
      <c r="BK2617" s="374">
        <f>SUM(Z2617:AA2617)</f>
        <v>0</v>
      </c>
      <c r="BL2617" s="292">
        <f>IF($AG$2614=$AH$2614,0,IF(OR(AND(BI2617=0,BJ2617&gt;0),AND(BI2617="ns",BK2617&gt;0),AND(BI2617="ns",BJ2617=0,BK2617=0)),1,IF(OR(AND(BI2617&gt;0,BJ2617=2),AND(BI2617="ns",BJ2617=2),AND(BI2617="ns",BK2617=0,BJ2617&gt;0),BI2617=BK2617),0,1)))</f>
        <v>0</v>
      </c>
      <c r="BM2617" s="375">
        <f>AB2617</f>
        <v>0</v>
      </c>
      <c r="BN2617" s="378">
        <f>COUNTIF(AC2617:AD2617,"ns")</f>
        <v>0</v>
      </c>
      <c r="BO2617" s="374">
        <f>SUM(AC2617:AD2617)</f>
        <v>0</v>
      </c>
      <c r="BP2617" s="292">
        <f>IF($AG$2614=$AH$2614,0,IF(OR(AND(BM2617=0,BN2617&gt;0),AND(BM2617="ns",BO2617&gt;0),AND(BM2617="ns",BN2617=0,BO2617=0)),1,IF(OR(AND(BM2617&gt;0,BN2617=2),AND(BM2617="ns",BN2617=2),AND(BM2617="ns",BO2617=0,BN2617&gt;0),BM2617=BO2617),0,1)))</f>
        <v>0</v>
      </c>
      <c r="BR2617" s="403">
        <f>AT2602</f>
        <v>0</v>
      </c>
      <c r="BS2617" s="403">
        <f>COUNTIF(L2616:M2617,"ns")</f>
        <v>0</v>
      </c>
      <c r="BT2617" s="403">
        <f>SUM(L2616:M2617)</f>
        <v>0</v>
      </c>
      <c r="BU2617" s="325">
        <f>IF($AG$2614=$AH$2614,0,IF(OR(AND(BR2617=0,BS2617&gt;0),AND(BR2617="ns",BT2617&gt;0),AND(BR2617="ns",BS2617=0,BT2617=0)),1,IF(OR(AND(BR2617&gt;0,BS2617=2),AND(BR2617="ns",BS2617=2),AND(BR2617="ns",BT2617=0,BS2617&gt;0),IF(AT2603=1,BR2617&lt;=BT2617,BR2617=BT2617)),0,1)))</f>
        <v>0</v>
      </c>
      <c r="BV2617" s="400" t="s">
        <v>1910</v>
      </c>
      <c r="BW2617" s="400">
        <f>COUNTIF(J2616:J2617,"ns")</f>
        <v>0</v>
      </c>
      <c r="BY2617" s="400">
        <f t="shared" ref="BY2617:CQ2617" si="7302">COUNTIF(L2616:L2617,"ns")</f>
        <v>0</v>
      </c>
      <c r="CA2617" s="400">
        <f t="shared" si="7302"/>
        <v>0</v>
      </c>
      <c r="CC2617" s="400">
        <f t="shared" si="7302"/>
        <v>0</v>
      </c>
      <c r="CD2617" s="400">
        <f t="shared" si="7302"/>
        <v>0</v>
      </c>
      <c r="CE2617" s="400">
        <f t="shared" si="7302"/>
        <v>0</v>
      </c>
      <c r="CF2617" s="400">
        <f t="shared" si="7302"/>
        <v>0</v>
      </c>
      <c r="CG2617" s="400">
        <f t="shared" si="7302"/>
        <v>0</v>
      </c>
      <c r="CH2617" s="400">
        <f t="shared" si="7302"/>
        <v>0</v>
      </c>
      <c r="CI2617" s="400">
        <f t="shared" si="7302"/>
        <v>0</v>
      </c>
      <c r="CJ2617" s="400">
        <f t="shared" si="7302"/>
        <v>0</v>
      </c>
      <c r="CK2617" s="400">
        <f t="shared" si="7302"/>
        <v>0</v>
      </c>
      <c r="CL2617" s="400">
        <f t="shared" si="7302"/>
        <v>0</v>
      </c>
      <c r="CM2617" s="400">
        <f t="shared" si="7302"/>
        <v>0</v>
      </c>
      <c r="CN2617" s="400">
        <f t="shared" si="7302"/>
        <v>0</v>
      </c>
      <c r="CO2617" s="400">
        <f t="shared" si="7302"/>
        <v>0</v>
      </c>
      <c r="CP2617" s="400">
        <f t="shared" si="7302"/>
        <v>0</v>
      </c>
      <c r="CQ2617" s="400">
        <f t="shared" si="7302"/>
        <v>0</v>
      </c>
    </row>
    <row r="2618" spans="2:95" ht="15" customHeight="1" x14ac:dyDescent="0.25">
      <c r="C2618" s="3"/>
      <c r="D2618" s="3"/>
      <c r="E2618" s="3"/>
      <c r="F2618" s="75"/>
      <c r="G2618" s="124"/>
      <c r="H2618" s="124"/>
      <c r="I2618" s="75" t="s">
        <v>64</v>
      </c>
      <c r="J2618" s="552">
        <f t="shared" ref="J2618:AD2618" si="7303">IF(AND(SUM(J2616:J2617)=0,COUNTIF(J2616:J2617,"NS")&gt;0),"NS",SUM(J2616:J2617))</f>
        <v>0</v>
      </c>
      <c r="K2618" s="554"/>
      <c r="L2618" s="552">
        <f t="shared" si="7303"/>
        <v>0</v>
      </c>
      <c r="M2618" s="554"/>
      <c r="N2618" s="552">
        <f t="shared" si="7303"/>
        <v>0</v>
      </c>
      <c r="O2618" s="554"/>
      <c r="P2618" s="17">
        <f t="shared" si="7303"/>
        <v>0</v>
      </c>
      <c r="Q2618" s="17">
        <f t="shared" si="7303"/>
        <v>0</v>
      </c>
      <c r="R2618" s="17">
        <f t="shared" si="7303"/>
        <v>0</v>
      </c>
      <c r="S2618" s="17">
        <f t="shared" si="7303"/>
        <v>0</v>
      </c>
      <c r="T2618" s="17">
        <f t="shared" si="7303"/>
        <v>0</v>
      </c>
      <c r="U2618" s="17">
        <f t="shared" si="7303"/>
        <v>0</v>
      </c>
      <c r="V2618" s="17">
        <f t="shared" si="7303"/>
        <v>0</v>
      </c>
      <c r="W2618" s="17">
        <f t="shared" si="7303"/>
        <v>0</v>
      </c>
      <c r="X2618" s="17">
        <f t="shared" si="7303"/>
        <v>0</v>
      </c>
      <c r="Y2618" s="17">
        <f t="shared" si="7303"/>
        <v>0</v>
      </c>
      <c r="Z2618" s="17">
        <f t="shared" si="7303"/>
        <v>0</v>
      </c>
      <c r="AA2618" s="17">
        <f t="shared" si="7303"/>
        <v>0</v>
      </c>
      <c r="AB2618" s="17">
        <f t="shared" si="7303"/>
        <v>0</v>
      </c>
      <c r="AC2618" s="17">
        <f t="shared" si="7303"/>
        <v>0</v>
      </c>
      <c r="AD2618" s="17">
        <f t="shared" si="7303"/>
        <v>0</v>
      </c>
      <c r="AE2618" s="60"/>
      <c r="AF2618" s="259"/>
      <c r="AG2618" s="375"/>
      <c r="AH2618" s="399"/>
      <c r="AN2618" s="387">
        <f>SUM(AN2616:AN2617)</f>
        <v>0</v>
      </c>
      <c r="AR2618" s="387">
        <f>SUM(AR2616:AR2617)</f>
        <v>0</v>
      </c>
      <c r="AV2618" s="387">
        <f>SUM(AV2616:AV2617)</f>
        <v>0</v>
      </c>
      <c r="AZ2618" s="387">
        <f>SUM(AZ2616:AZ2617)</f>
        <v>0</v>
      </c>
      <c r="BD2618" s="387">
        <f>SUM(BD2616:BD2617)</f>
        <v>0</v>
      </c>
      <c r="BH2618" s="387">
        <f>SUM(BH2616:BH2617)</f>
        <v>0</v>
      </c>
      <c r="BL2618" s="387">
        <f>SUM(BL2616:BL2617)</f>
        <v>0</v>
      </c>
      <c r="BP2618" s="387">
        <f>SUM(BP2616:BP2617)</f>
        <v>0</v>
      </c>
      <c r="BR2618" s="403">
        <f>AU2602</f>
        <v>0</v>
      </c>
      <c r="BS2618" s="403">
        <f>COUNTIF(N2616:O2617,"ns")</f>
        <v>0</v>
      </c>
      <c r="BT2618" s="403">
        <f>SUM(N2616:O2617)</f>
        <v>0</v>
      </c>
      <c r="BU2618" s="325">
        <f>IF($AG$2614=$AH$2614,0,IF(OR(AND(BR2618=0,BS2618&gt;0),AND(BR2618="ns",BT2618&gt;0),AND(BR2618="ns",BS2618=0,BT2618=0)),1,IF(OR(AND(BR2618&gt;0,BS2618=2),AND(BR2618="ns",BS2618=2),AND(BR2618="ns",BT2618=0,BS2618&gt;0),IF(AU2603=1,BR2618&lt;=BT2618,BR2618=BT2618)),0,1)))</f>
        <v>0</v>
      </c>
      <c r="BV2618" s="400" t="s">
        <v>1914</v>
      </c>
      <c r="BW2618" s="400">
        <f>SUM(J2616:J2617)</f>
        <v>0</v>
      </c>
      <c r="BY2618" s="400">
        <f t="shared" ref="BY2618:CQ2618" si="7304">SUM(L2616:L2617)</f>
        <v>0</v>
      </c>
      <c r="CA2618" s="400">
        <f t="shared" si="7304"/>
        <v>0</v>
      </c>
      <c r="CC2618" s="400">
        <f t="shared" si="7304"/>
        <v>0</v>
      </c>
      <c r="CD2618" s="400">
        <f t="shared" si="7304"/>
        <v>0</v>
      </c>
      <c r="CE2618" s="400">
        <f t="shared" si="7304"/>
        <v>0</v>
      </c>
      <c r="CF2618" s="400">
        <f t="shared" si="7304"/>
        <v>0</v>
      </c>
      <c r="CG2618" s="400">
        <f t="shared" si="7304"/>
        <v>0</v>
      </c>
      <c r="CH2618" s="400">
        <f t="shared" si="7304"/>
        <v>0</v>
      </c>
      <c r="CI2618" s="400">
        <f t="shared" si="7304"/>
        <v>0</v>
      </c>
      <c r="CJ2618" s="400">
        <f t="shared" si="7304"/>
        <v>0</v>
      </c>
      <c r="CK2618" s="400">
        <f t="shared" si="7304"/>
        <v>0</v>
      </c>
      <c r="CL2618" s="400">
        <f t="shared" si="7304"/>
        <v>0</v>
      </c>
      <c r="CM2618" s="400">
        <f t="shared" si="7304"/>
        <v>0</v>
      </c>
      <c r="CN2618" s="400">
        <f t="shared" si="7304"/>
        <v>0</v>
      </c>
      <c r="CO2618" s="400">
        <f t="shared" si="7304"/>
        <v>0</v>
      </c>
      <c r="CP2618" s="400">
        <f t="shared" si="7304"/>
        <v>0</v>
      </c>
      <c r="CQ2618" s="400">
        <f t="shared" si="7304"/>
        <v>0</v>
      </c>
    </row>
    <row r="2619" spans="2:95" ht="15" customHeight="1" x14ac:dyDescent="0.25">
      <c r="AE2619" s="60"/>
      <c r="AF2619" s="259"/>
      <c r="AG2619" s="375"/>
      <c r="AH2619" s="399"/>
      <c r="BR2619" s="403"/>
      <c r="BS2619" s="403"/>
      <c r="BT2619" s="403"/>
      <c r="BU2619" s="387">
        <f>SUM(BU2616:BU2618)</f>
        <v>0</v>
      </c>
      <c r="BV2619" s="400" t="s">
        <v>1919</v>
      </c>
      <c r="BW2619" s="292">
        <f t="shared" ref="BW2619:CP2619" si="7305">IF($AG$2614=$AH$2614,0,IF(OR(AND(BW2616=0,BW2617&gt;0),AND(BW2616="ns",BW2618&gt;0),AND(BW2616="ns",BW2617=0,BW2618=0)),1,IF(OR(AND(BW2616&gt;0,BW2617=1),AND(BW2616="ns",BW2617=1),AND(BW2616="ns",BW2618=0,BW2617&gt;0),BW2616&lt;=BW2618),0,1)))</f>
        <v>0</v>
      </c>
      <c r="BX2619" s="292"/>
      <c r="BY2619" s="292">
        <f t="shared" si="7305"/>
        <v>0</v>
      </c>
      <c r="BZ2619" s="292"/>
      <c r="CA2619" s="292">
        <f t="shared" si="7305"/>
        <v>0</v>
      </c>
      <c r="CB2619" s="292"/>
      <c r="CC2619" s="292">
        <f t="shared" si="7305"/>
        <v>0</v>
      </c>
      <c r="CD2619" s="292">
        <f t="shared" si="7305"/>
        <v>0</v>
      </c>
      <c r="CE2619" s="292">
        <f t="shared" si="7305"/>
        <v>0</v>
      </c>
      <c r="CF2619" s="292">
        <f t="shared" si="7305"/>
        <v>0</v>
      </c>
      <c r="CG2619" s="292">
        <f t="shared" si="7305"/>
        <v>0</v>
      </c>
      <c r="CH2619" s="292">
        <f t="shared" si="7305"/>
        <v>0</v>
      </c>
      <c r="CI2619" s="292">
        <f t="shared" si="7305"/>
        <v>0</v>
      </c>
      <c r="CJ2619" s="292">
        <f t="shared" si="7305"/>
        <v>0</v>
      </c>
      <c r="CK2619" s="292">
        <f t="shared" si="7305"/>
        <v>0</v>
      </c>
      <c r="CL2619" s="292">
        <f t="shared" si="7305"/>
        <v>0</v>
      </c>
      <c r="CM2619" s="292">
        <f t="shared" si="7305"/>
        <v>0</v>
      </c>
      <c r="CN2619" s="292">
        <f t="shared" si="7305"/>
        <v>0</v>
      </c>
      <c r="CO2619" s="292">
        <f t="shared" si="7305"/>
        <v>0</v>
      </c>
      <c r="CP2619" s="292">
        <f t="shared" si="7305"/>
        <v>0</v>
      </c>
      <c r="CQ2619" s="292">
        <f>IF($AG$2614=$AH$2614,0,IF(OR(AND(CQ2616=0,CQ2617&gt;0),AND(CQ2616="ns",CQ2618&gt;0),AND(CQ2616="ns",CQ2617=0,CQ2618=0)),1,IF(OR(AND(CQ2616&gt;0,CQ2617=1),AND(CQ2616="ns",CQ2617=1),AND(CQ2616="ns",CQ2618=0,CQ2617&gt;0),CQ2616&lt;=CQ2618),0,1)))</f>
        <v>0</v>
      </c>
    </row>
    <row r="2620" spans="2:95" ht="24" customHeight="1" x14ac:dyDescent="0.25">
      <c r="C2620" s="676" t="s">
        <v>870</v>
      </c>
      <c r="D2620" s="676"/>
      <c r="E2620" s="676"/>
      <c r="F2620" s="676"/>
      <c r="G2620" s="676"/>
      <c r="H2620" s="676"/>
      <c r="I2620" s="676"/>
      <c r="J2620" s="676"/>
      <c r="K2620" s="676"/>
      <c r="L2620" s="676"/>
      <c r="M2620" s="676"/>
      <c r="N2620" s="676"/>
      <c r="O2620" s="676"/>
      <c r="P2620" s="676"/>
      <c r="Q2620" s="676"/>
      <c r="R2620" s="676"/>
      <c r="S2620" s="676"/>
      <c r="T2620" s="676"/>
      <c r="U2620" s="676"/>
      <c r="V2620" s="676"/>
      <c r="W2620" s="676"/>
      <c r="X2620" s="676"/>
      <c r="Y2620" s="676"/>
      <c r="Z2620" s="676"/>
      <c r="AA2620" s="676"/>
      <c r="AB2620" s="676"/>
      <c r="AC2620" s="676"/>
      <c r="AD2620" s="676"/>
      <c r="AE2620" s="60"/>
      <c r="AF2620" s="259"/>
      <c r="AG2620" s="375"/>
      <c r="AH2620" s="399"/>
    </row>
    <row r="2621" spans="2:95" ht="60" customHeight="1" x14ac:dyDescent="0.25">
      <c r="C2621" s="663"/>
      <c r="D2621" s="663"/>
      <c r="E2621" s="663"/>
      <c r="F2621" s="663"/>
      <c r="G2621" s="663"/>
      <c r="H2621" s="663"/>
      <c r="I2621" s="663"/>
      <c r="J2621" s="663"/>
      <c r="K2621" s="663"/>
      <c r="L2621" s="663"/>
      <c r="M2621" s="663"/>
      <c r="N2621" s="663"/>
      <c r="O2621" s="663"/>
      <c r="P2621" s="663"/>
      <c r="Q2621" s="663"/>
      <c r="R2621" s="663"/>
      <c r="S2621" s="663"/>
      <c r="T2621" s="663"/>
      <c r="U2621" s="663"/>
      <c r="V2621" s="663"/>
      <c r="W2621" s="663"/>
      <c r="X2621" s="663"/>
      <c r="Y2621" s="663"/>
      <c r="Z2621" s="663"/>
      <c r="AA2621" s="663"/>
      <c r="AB2621" s="663"/>
      <c r="AC2621" s="663"/>
      <c r="AD2621" s="663"/>
      <c r="AE2621" s="60"/>
      <c r="AF2621" s="259"/>
      <c r="AG2621" s="375"/>
      <c r="AH2621" s="399"/>
    </row>
    <row r="2622" spans="2:95" ht="15" customHeight="1" x14ac:dyDescent="0.25">
      <c r="B2622" s="543" t="str">
        <f>IF(SUM(BW2619:CQ2619)&gt;=1,"Error: Verificar la consistencia con la pregunta 68","")</f>
        <v/>
      </c>
      <c r="C2622" s="543"/>
      <c r="D2622" s="543"/>
      <c r="E2622" s="543"/>
      <c r="F2622" s="543"/>
      <c r="G2622" s="543"/>
      <c r="H2622" s="543"/>
      <c r="I2622" s="543"/>
      <c r="J2622" s="543"/>
      <c r="K2622" s="543"/>
      <c r="L2622" s="543"/>
      <c r="M2622" s="543"/>
      <c r="N2622" s="543"/>
      <c r="O2622" s="543"/>
      <c r="P2622" s="543"/>
      <c r="Q2622" s="603" t="str">
        <f>IF(SUM(BU2619)&gt;=1,"Error: Verificar la consistencia con la pregunta anterior","")</f>
        <v/>
      </c>
      <c r="R2622" s="603"/>
      <c r="S2622" s="603"/>
      <c r="T2622" s="603"/>
      <c r="U2622" s="603"/>
      <c r="V2622" s="603"/>
      <c r="W2622" s="603"/>
      <c r="X2622" s="603"/>
      <c r="Y2622" s="603"/>
      <c r="Z2622" s="603"/>
      <c r="AA2622" s="603"/>
      <c r="AB2622" s="603"/>
      <c r="AC2622" s="603"/>
      <c r="AD2622" s="603"/>
      <c r="AE2622" s="60"/>
      <c r="AF2622" s="259"/>
      <c r="AG2622" s="375"/>
      <c r="AH2622" s="399"/>
    </row>
    <row r="2623" spans="2:95" ht="15" customHeight="1" x14ac:dyDescent="0.25">
      <c r="B2623" s="543" t="str">
        <f>IF(SUM(AN2618:AV2618)&gt;=1,"Error: Verificar la suma de totales por fila ","")</f>
        <v/>
      </c>
      <c r="C2623" s="543"/>
      <c r="D2623" s="543"/>
      <c r="E2623" s="543"/>
      <c r="F2623" s="543"/>
      <c r="G2623" s="543"/>
      <c r="H2623" s="543"/>
      <c r="I2623" s="543"/>
      <c r="J2623" s="543"/>
      <c r="K2623" s="543"/>
      <c r="L2623" s="543"/>
      <c r="M2623" s="543"/>
      <c r="N2623" s="543"/>
      <c r="O2623" s="543"/>
      <c r="P2623" s="543"/>
      <c r="Q2623" s="543" t="str">
        <f>IF(SUM(AZ2618:BP2618)&gt;=1,"Error: Verificar la suma de subtotales por fila ","")</f>
        <v/>
      </c>
      <c r="R2623" s="543"/>
      <c r="S2623" s="543"/>
      <c r="T2623" s="543"/>
      <c r="U2623" s="543"/>
      <c r="V2623" s="543"/>
      <c r="W2623" s="543"/>
      <c r="X2623" s="543"/>
      <c r="Y2623" s="543"/>
      <c r="Z2623" s="543"/>
      <c r="AA2623" s="543"/>
      <c r="AB2623" s="543"/>
      <c r="AC2623" s="543"/>
      <c r="AD2623" s="543"/>
      <c r="AE2623" s="60"/>
      <c r="AF2623" s="259"/>
      <c r="AG2623" s="375"/>
      <c r="AH2623" s="399"/>
    </row>
    <row r="2624" spans="2:95" ht="15" customHeight="1" x14ac:dyDescent="0.25">
      <c r="B2624" s="545" t="str">
        <f>IF(OR(AG2614=AH2614,AG2614=AI2614),"","Error: Debe completar toda la información requerida.")</f>
        <v/>
      </c>
      <c r="C2624" s="545"/>
      <c r="D2624" s="545"/>
      <c r="E2624" s="545"/>
      <c r="F2624" s="545"/>
      <c r="G2624" s="545"/>
      <c r="H2624" s="545"/>
      <c r="I2624" s="545"/>
      <c r="J2624" s="545"/>
      <c r="K2624" s="545"/>
      <c r="L2624" s="545"/>
      <c r="M2624" s="545"/>
      <c r="N2624" s="545"/>
      <c r="O2624" s="545"/>
      <c r="P2624" s="545"/>
      <c r="Q2624" s="545"/>
      <c r="R2624" s="545"/>
      <c r="S2624" s="545"/>
      <c r="T2624" s="545"/>
      <c r="U2624" s="545"/>
      <c r="V2624" s="545"/>
      <c r="W2624" s="545"/>
      <c r="X2624" s="545"/>
      <c r="Y2624" s="545"/>
      <c r="Z2624" s="545"/>
      <c r="AA2624" s="545"/>
      <c r="AB2624" s="545"/>
      <c r="AC2624" s="545"/>
      <c r="AD2624" s="545"/>
      <c r="AE2624" s="60"/>
      <c r="AF2624" s="259"/>
      <c r="AG2624" s="375"/>
      <c r="AH2624" s="399"/>
    </row>
    <row r="2625" spans="1:142" ht="24" customHeight="1" x14ac:dyDescent="0.25">
      <c r="A2625" s="114" t="s">
        <v>687</v>
      </c>
      <c r="B2625" s="573" t="s">
        <v>1318</v>
      </c>
      <c r="C2625" s="573"/>
      <c r="D2625" s="573"/>
      <c r="E2625" s="573"/>
      <c r="F2625" s="573"/>
      <c r="G2625" s="573"/>
      <c r="H2625" s="573"/>
      <c r="I2625" s="573"/>
      <c r="J2625" s="573"/>
      <c r="K2625" s="573"/>
      <c r="L2625" s="573"/>
      <c r="M2625" s="573"/>
      <c r="N2625" s="573"/>
      <c r="O2625" s="573"/>
      <c r="P2625" s="573"/>
      <c r="Q2625" s="573"/>
      <c r="R2625" s="573"/>
      <c r="S2625" s="573"/>
      <c r="T2625" s="573"/>
      <c r="U2625" s="573"/>
      <c r="V2625" s="573"/>
      <c r="W2625" s="573"/>
      <c r="X2625" s="573"/>
      <c r="Y2625" s="573"/>
      <c r="Z2625" s="573"/>
      <c r="AA2625" s="573"/>
      <c r="AB2625" s="573"/>
      <c r="AC2625" s="573"/>
      <c r="AD2625" s="573"/>
      <c r="AE2625" s="60"/>
      <c r="AF2625" s="259"/>
      <c r="AG2625" s="375"/>
      <c r="AH2625" s="399"/>
    </row>
    <row r="2626" spans="1:142" ht="36" customHeight="1" x14ac:dyDescent="0.25">
      <c r="C2626" s="785" t="s">
        <v>1319</v>
      </c>
      <c r="D2626" s="785"/>
      <c r="E2626" s="785"/>
      <c r="F2626" s="785"/>
      <c r="G2626" s="785"/>
      <c r="H2626" s="785"/>
      <c r="I2626" s="785"/>
      <c r="J2626" s="785"/>
      <c r="K2626" s="785"/>
      <c r="L2626" s="785"/>
      <c r="M2626" s="785"/>
      <c r="N2626" s="785"/>
      <c r="O2626" s="785"/>
      <c r="P2626" s="785"/>
      <c r="Q2626" s="785"/>
      <c r="R2626" s="785"/>
      <c r="S2626" s="785"/>
      <c r="T2626" s="785"/>
      <c r="U2626" s="785"/>
      <c r="V2626" s="785"/>
      <c r="W2626" s="785"/>
      <c r="X2626" s="785"/>
      <c r="Y2626" s="785"/>
      <c r="Z2626" s="785"/>
      <c r="AA2626" s="785"/>
      <c r="AB2626" s="785"/>
      <c r="AC2626" s="785"/>
      <c r="AD2626" s="785"/>
      <c r="AE2626" s="60"/>
      <c r="AF2626" s="259"/>
      <c r="AG2626" s="375"/>
      <c r="AH2626" s="399"/>
    </row>
    <row r="2627" spans="1:142" ht="24" customHeight="1" x14ac:dyDescent="0.25">
      <c r="C2627" s="785" t="s">
        <v>936</v>
      </c>
      <c r="D2627" s="785"/>
      <c r="E2627" s="785"/>
      <c r="F2627" s="785"/>
      <c r="G2627" s="785"/>
      <c r="H2627" s="785"/>
      <c r="I2627" s="785"/>
      <c r="J2627" s="785"/>
      <c r="K2627" s="785"/>
      <c r="L2627" s="785"/>
      <c r="M2627" s="785"/>
      <c r="N2627" s="785"/>
      <c r="O2627" s="785"/>
      <c r="P2627" s="785"/>
      <c r="Q2627" s="785"/>
      <c r="R2627" s="785"/>
      <c r="S2627" s="785"/>
      <c r="T2627" s="785"/>
      <c r="U2627" s="785"/>
      <c r="V2627" s="785"/>
      <c r="W2627" s="785"/>
      <c r="X2627" s="785"/>
      <c r="Y2627" s="785"/>
      <c r="Z2627" s="785"/>
      <c r="AA2627" s="785"/>
      <c r="AB2627" s="785"/>
      <c r="AC2627" s="785"/>
      <c r="AD2627" s="785"/>
      <c r="AE2627" s="60"/>
      <c r="AF2627" s="259"/>
      <c r="AG2627" s="375"/>
      <c r="AH2627" s="399"/>
    </row>
    <row r="2628" spans="1:142" ht="24" customHeight="1" x14ac:dyDescent="0.25">
      <c r="C2628" s="785" t="s">
        <v>1783</v>
      </c>
      <c r="D2628" s="785"/>
      <c r="E2628" s="785"/>
      <c r="F2628" s="785"/>
      <c r="G2628" s="785"/>
      <c r="H2628" s="785"/>
      <c r="I2628" s="785"/>
      <c r="J2628" s="785"/>
      <c r="K2628" s="785"/>
      <c r="L2628" s="785"/>
      <c r="M2628" s="785"/>
      <c r="N2628" s="785"/>
      <c r="O2628" s="785"/>
      <c r="P2628" s="785"/>
      <c r="Q2628" s="785"/>
      <c r="R2628" s="785"/>
      <c r="S2628" s="785"/>
      <c r="T2628" s="785"/>
      <c r="U2628" s="785"/>
      <c r="V2628" s="785"/>
      <c r="W2628" s="785"/>
      <c r="X2628" s="785"/>
      <c r="Y2628" s="785"/>
      <c r="Z2628" s="785"/>
      <c r="AA2628" s="785"/>
      <c r="AB2628" s="785"/>
      <c r="AC2628" s="785"/>
      <c r="AD2628" s="785"/>
      <c r="AE2628" s="60"/>
      <c r="AF2628" s="259"/>
      <c r="AG2628" s="375"/>
      <c r="AH2628" s="399"/>
    </row>
    <row r="2629" spans="1:142" ht="24" customHeight="1" x14ac:dyDescent="0.25">
      <c r="C2629" s="785" t="s">
        <v>1069</v>
      </c>
      <c r="D2629" s="785"/>
      <c r="E2629" s="785"/>
      <c r="F2629" s="785"/>
      <c r="G2629" s="785"/>
      <c r="H2629" s="785"/>
      <c r="I2629" s="785"/>
      <c r="J2629" s="785"/>
      <c r="K2629" s="785"/>
      <c r="L2629" s="785"/>
      <c r="M2629" s="785"/>
      <c r="N2629" s="785"/>
      <c r="O2629" s="785"/>
      <c r="P2629" s="785"/>
      <c r="Q2629" s="785"/>
      <c r="R2629" s="785"/>
      <c r="S2629" s="785"/>
      <c r="T2629" s="785"/>
      <c r="U2629" s="785"/>
      <c r="V2629" s="785"/>
      <c r="W2629" s="785"/>
      <c r="X2629" s="785"/>
      <c r="Y2629" s="785"/>
      <c r="Z2629" s="785"/>
      <c r="AA2629" s="785"/>
      <c r="AB2629" s="785"/>
      <c r="AC2629" s="785"/>
      <c r="AD2629" s="785"/>
      <c r="AE2629" s="60"/>
      <c r="AF2629" s="259"/>
      <c r="AG2629" s="375"/>
      <c r="AH2629" s="399"/>
    </row>
    <row r="2630" spans="1:142" ht="24" customHeight="1" x14ac:dyDescent="0.25">
      <c r="C2630" s="846" t="s">
        <v>1770</v>
      </c>
      <c r="D2630" s="846"/>
      <c r="E2630" s="846"/>
      <c r="F2630" s="846"/>
      <c r="G2630" s="846"/>
      <c r="H2630" s="846"/>
      <c r="I2630" s="846"/>
      <c r="J2630" s="846"/>
      <c r="K2630" s="846"/>
      <c r="L2630" s="846"/>
      <c r="M2630" s="846"/>
      <c r="N2630" s="846"/>
      <c r="O2630" s="846"/>
      <c r="P2630" s="846"/>
      <c r="Q2630" s="846"/>
      <c r="R2630" s="846"/>
      <c r="S2630" s="846"/>
      <c r="T2630" s="846"/>
      <c r="U2630" s="846"/>
      <c r="V2630" s="846"/>
      <c r="W2630" s="846"/>
      <c r="X2630" s="846"/>
      <c r="Y2630" s="846"/>
      <c r="Z2630" s="846"/>
      <c r="AA2630" s="846"/>
      <c r="AB2630" s="846"/>
      <c r="AC2630" s="846"/>
      <c r="AD2630" s="846"/>
      <c r="AE2630" s="60"/>
      <c r="AF2630" s="259"/>
      <c r="AG2630" s="375"/>
      <c r="AH2630" s="399"/>
    </row>
    <row r="2631" spans="1:142" ht="24" customHeight="1" x14ac:dyDescent="0.25">
      <c r="C2631" s="785" t="s">
        <v>1771</v>
      </c>
      <c r="D2631" s="785"/>
      <c r="E2631" s="785"/>
      <c r="F2631" s="785"/>
      <c r="G2631" s="785"/>
      <c r="H2631" s="785"/>
      <c r="I2631" s="785"/>
      <c r="J2631" s="785"/>
      <c r="K2631" s="785"/>
      <c r="L2631" s="785"/>
      <c r="M2631" s="785"/>
      <c r="N2631" s="785"/>
      <c r="O2631" s="785"/>
      <c r="P2631" s="785"/>
      <c r="Q2631" s="785"/>
      <c r="R2631" s="785"/>
      <c r="S2631" s="785"/>
      <c r="T2631" s="785"/>
      <c r="U2631" s="785"/>
      <c r="V2631" s="785"/>
      <c r="W2631" s="785"/>
      <c r="X2631" s="785"/>
      <c r="Y2631" s="785"/>
      <c r="Z2631" s="785"/>
      <c r="AA2631" s="785"/>
      <c r="AB2631" s="785"/>
      <c r="AC2631" s="785"/>
      <c r="AD2631" s="785"/>
      <c r="AE2631" s="60"/>
      <c r="AF2631" s="259"/>
      <c r="AG2631" s="375"/>
      <c r="AH2631" s="399"/>
    </row>
    <row r="2632" spans="1:142" ht="15" customHeight="1" x14ac:dyDescent="0.25">
      <c r="C2632" s="134"/>
      <c r="D2632" s="134"/>
      <c r="E2632" s="134"/>
      <c r="F2632" s="134"/>
      <c r="G2632" s="134"/>
      <c r="H2632" s="134"/>
      <c r="I2632" s="134"/>
      <c r="J2632" s="134"/>
      <c r="K2632" s="134"/>
      <c r="L2632" s="134"/>
      <c r="M2632" s="134"/>
      <c r="N2632" s="134"/>
      <c r="O2632" s="134"/>
      <c r="P2632" s="134"/>
      <c r="Q2632" s="134"/>
      <c r="R2632" s="134"/>
      <c r="S2632" s="134"/>
      <c r="T2632" s="134"/>
      <c r="U2632" s="134"/>
      <c r="V2632" s="134"/>
      <c r="W2632" s="134"/>
      <c r="X2632" s="134"/>
      <c r="Y2632" s="134"/>
      <c r="Z2632" s="134"/>
      <c r="AA2632" s="134"/>
      <c r="AB2632" s="134"/>
      <c r="AC2632" s="134"/>
      <c r="AD2632" s="134"/>
      <c r="AE2632" s="60"/>
      <c r="AF2632" s="259"/>
      <c r="AG2632" s="375"/>
      <c r="AH2632" s="399"/>
    </row>
    <row r="2633" spans="1:142" ht="36" customHeight="1" x14ac:dyDescent="0.25">
      <c r="C2633" s="802" t="s">
        <v>287</v>
      </c>
      <c r="D2633" s="803"/>
      <c r="E2633" s="804"/>
      <c r="F2633" s="802" t="s">
        <v>288</v>
      </c>
      <c r="G2633" s="804"/>
      <c r="H2633" s="758" t="s">
        <v>289</v>
      </c>
      <c r="I2633" s="759"/>
      <c r="J2633" s="759"/>
      <c r="K2633" s="759"/>
      <c r="L2633" s="760"/>
      <c r="M2633" s="841" t="s">
        <v>1320</v>
      </c>
      <c r="N2633" s="842"/>
      <c r="O2633" s="842"/>
      <c r="P2633" s="842"/>
      <c r="Q2633" s="842"/>
      <c r="R2633" s="842"/>
      <c r="S2633" s="842"/>
      <c r="T2633" s="842"/>
      <c r="U2633" s="842"/>
      <c r="V2633" s="842"/>
      <c r="W2633" s="842"/>
      <c r="X2633" s="842"/>
      <c r="Y2633" s="842"/>
      <c r="Z2633" s="842"/>
      <c r="AA2633" s="842"/>
      <c r="AB2633" s="842"/>
      <c r="AC2633" s="842"/>
      <c r="AD2633" s="843"/>
      <c r="AE2633" s="60"/>
      <c r="AF2633" s="259"/>
      <c r="AG2633" s="375"/>
      <c r="AH2633" s="399"/>
    </row>
    <row r="2634" spans="1:142" ht="36" customHeight="1" thickBot="1" x14ac:dyDescent="0.3">
      <c r="C2634" s="805"/>
      <c r="D2634" s="806"/>
      <c r="E2634" s="807"/>
      <c r="F2634" s="805"/>
      <c r="G2634" s="807"/>
      <c r="H2634" s="761"/>
      <c r="I2634" s="762"/>
      <c r="J2634" s="762"/>
      <c r="K2634" s="762"/>
      <c r="L2634" s="763"/>
      <c r="M2634" s="844" t="s">
        <v>60</v>
      </c>
      <c r="N2634" s="738" t="s">
        <v>61</v>
      </c>
      <c r="O2634" s="738" t="s">
        <v>62</v>
      </c>
      <c r="P2634" s="775" t="s">
        <v>1296</v>
      </c>
      <c r="Q2634" s="776"/>
      <c r="R2634" s="777"/>
      <c r="S2634" s="836" t="s">
        <v>1295</v>
      </c>
      <c r="T2634" s="836"/>
      <c r="U2634" s="836"/>
      <c r="V2634" s="836"/>
      <c r="W2634" s="836"/>
      <c r="X2634" s="836"/>
      <c r="Y2634" s="836" t="s">
        <v>1294</v>
      </c>
      <c r="Z2634" s="836"/>
      <c r="AA2634" s="836"/>
      <c r="AB2634" s="836"/>
      <c r="AC2634" s="836"/>
      <c r="AD2634" s="836"/>
      <c r="AE2634" s="60"/>
      <c r="AF2634" s="259"/>
      <c r="AG2634" s="285" t="s">
        <v>1908</v>
      </c>
      <c r="AH2634" s="285"/>
      <c r="AI2634" s="285"/>
      <c r="AJ2634" s="374"/>
      <c r="AK2634" s="374"/>
      <c r="AL2634" s="374"/>
      <c r="AM2634" s="374"/>
      <c r="AN2634" s="374"/>
    </row>
    <row r="2635" spans="1:142" ht="15" customHeight="1" thickBot="1" x14ac:dyDescent="0.3">
      <c r="C2635" s="805"/>
      <c r="D2635" s="806"/>
      <c r="E2635" s="807"/>
      <c r="F2635" s="805"/>
      <c r="G2635" s="807"/>
      <c r="H2635" s="761"/>
      <c r="I2635" s="762"/>
      <c r="J2635" s="762"/>
      <c r="K2635" s="762"/>
      <c r="L2635" s="763"/>
      <c r="M2635" s="844"/>
      <c r="N2635" s="738"/>
      <c r="O2635" s="738"/>
      <c r="P2635" s="778"/>
      <c r="Q2635" s="779"/>
      <c r="R2635" s="780"/>
      <c r="S2635" s="559" t="s">
        <v>1305</v>
      </c>
      <c r="T2635" s="560"/>
      <c r="U2635" s="561"/>
      <c r="V2635" s="559" t="s">
        <v>1306</v>
      </c>
      <c r="W2635" s="560"/>
      <c r="X2635" s="561"/>
      <c r="Y2635" s="559" t="s">
        <v>1305</v>
      </c>
      <c r="Z2635" s="560"/>
      <c r="AA2635" s="561"/>
      <c r="AB2635" s="559" t="s">
        <v>1306</v>
      </c>
      <c r="AC2635" s="560"/>
      <c r="AD2635" s="561"/>
      <c r="AE2635" s="60"/>
      <c r="AF2635" s="259"/>
      <c r="AG2635" s="285">
        <f>COUNTBLANK(M2637:AD2785)</f>
        <v>2682</v>
      </c>
      <c r="AH2635" s="285">
        <v>2682</v>
      </c>
      <c r="AI2635" s="285">
        <v>0</v>
      </c>
      <c r="AJ2635" s="374"/>
      <c r="AK2635" s="374"/>
      <c r="AL2635" s="374"/>
      <c r="AM2635" s="374"/>
      <c r="AN2635" s="374"/>
      <c r="CB2635" s="410"/>
    </row>
    <row r="2636" spans="1:142" ht="43.5" customHeight="1" x14ac:dyDescent="0.25">
      <c r="A2636" s="60"/>
      <c r="B2636" s="60"/>
      <c r="C2636" s="808"/>
      <c r="D2636" s="809"/>
      <c r="E2636" s="810"/>
      <c r="F2636" s="808"/>
      <c r="G2636" s="810"/>
      <c r="H2636" s="764"/>
      <c r="I2636" s="765"/>
      <c r="J2636" s="765"/>
      <c r="K2636" s="765"/>
      <c r="L2636" s="766"/>
      <c r="M2636" s="845"/>
      <c r="N2636" s="739"/>
      <c r="O2636" s="739"/>
      <c r="P2636" s="195" t="s">
        <v>78</v>
      </c>
      <c r="Q2636" s="194" t="s">
        <v>61</v>
      </c>
      <c r="R2636" s="194" t="s">
        <v>62</v>
      </c>
      <c r="S2636" s="204" t="s">
        <v>78</v>
      </c>
      <c r="T2636" s="150" t="s">
        <v>61</v>
      </c>
      <c r="U2636" s="150" t="s">
        <v>62</v>
      </c>
      <c r="V2636" s="204" t="s">
        <v>78</v>
      </c>
      <c r="W2636" s="150" t="s">
        <v>61</v>
      </c>
      <c r="X2636" s="150" t="s">
        <v>62</v>
      </c>
      <c r="Y2636" s="204" t="s">
        <v>78</v>
      </c>
      <c r="Z2636" s="150" t="s">
        <v>61</v>
      </c>
      <c r="AA2636" s="150" t="s">
        <v>62</v>
      </c>
      <c r="AB2636" s="204" t="s">
        <v>78</v>
      </c>
      <c r="AC2636" s="150" t="s">
        <v>61</v>
      </c>
      <c r="AD2636" s="150" t="s">
        <v>62</v>
      </c>
      <c r="AE2636" s="60"/>
      <c r="AF2636" s="259"/>
      <c r="AG2636" s="374" t="s">
        <v>1930</v>
      </c>
      <c r="AH2636" s="374"/>
      <c r="AI2636" s="374"/>
      <c r="AJ2636" s="374"/>
      <c r="AK2636" s="375" t="s">
        <v>1913</v>
      </c>
      <c r="AL2636" s="378" t="s">
        <v>1910</v>
      </c>
      <c r="AM2636" s="374" t="s">
        <v>1914</v>
      </c>
      <c r="AN2636" s="374" t="s">
        <v>1915</v>
      </c>
      <c r="AO2636" s="375" t="s">
        <v>1913</v>
      </c>
      <c r="AP2636" s="378" t="s">
        <v>1910</v>
      </c>
      <c r="AQ2636" s="374" t="s">
        <v>1914</v>
      </c>
      <c r="AR2636" s="374" t="s">
        <v>1915</v>
      </c>
      <c r="AS2636" s="375" t="s">
        <v>1913</v>
      </c>
      <c r="AT2636" s="378" t="s">
        <v>1910</v>
      </c>
      <c r="AU2636" s="374" t="s">
        <v>1914</v>
      </c>
      <c r="AV2636" s="374" t="s">
        <v>1915</v>
      </c>
      <c r="AW2636" s="375" t="s">
        <v>1913</v>
      </c>
      <c r="AX2636" s="378" t="s">
        <v>1910</v>
      </c>
      <c r="AY2636" s="374" t="s">
        <v>1914</v>
      </c>
      <c r="AZ2636" s="374" t="s">
        <v>1915</v>
      </c>
      <c r="BA2636" s="375" t="s">
        <v>1913</v>
      </c>
      <c r="BB2636" s="378" t="s">
        <v>1910</v>
      </c>
      <c r="BC2636" s="374" t="s">
        <v>1914</v>
      </c>
      <c r="BD2636" s="374" t="s">
        <v>1915</v>
      </c>
      <c r="BE2636" s="375" t="s">
        <v>1913</v>
      </c>
      <c r="BF2636" s="378" t="s">
        <v>1910</v>
      </c>
      <c r="BG2636" s="374" t="s">
        <v>1914</v>
      </c>
      <c r="BH2636" s="374" t="s">
        <v>1915</v>
      </c>
      <c r="BI2636" s="375" t="s">
        <v>1913</v>
      </c>
      <c r="BJ2636" s="378" t="s">
        <v>1910</v>
      </c>
      <c r="BK2636" s="374" t="s">
        <v>1914</v>
      </c>
      <c r="BL2636" s="374" t="s">
        <v>1915</v>
      </c>
      <c r="BM2636" s="375" t="s">
        <v>1913</v>
      </c>
      <c r="BN2636" s="378" t="s">
        <v>1910</v>
      </c>
      <c r="BO2636" s="374" t="s">
        <v>1914</v>
      </c>
      <c r="BP2636" s="374" t="s">
        <v>1915</v>
      </c>
      <c r="CA2636" s="409"/>
      <c r="CB2636" s="398"/>
      <c r="CC2636" s="410"/>
      <c r="CD2636" s="410"/>
      <c r="CE2636" s="410"/>
      <c r="CF2636" s="410"/>
      <c r="CG2636" s="410"/>
      <c r="CH2636" s="410"/>
      <c r="CI2636" s="410"/>
      <c r="CJ2636" s="410"/>
      <c r="CK2636" s="410"/>
      <c r="CL2636" s="410"/>
      <c r="CM2636" s="410"/>
      <c r="CN2636" s="410"/>
      <c r="CO2636" s="410"/>
      <c r="CP2636" s="410"/>
      <c r="CQ2636" s="410"/>
      <c r="CR2636" s="410"/>
      <c r="CS2636" s="410"/>
      <c r="CT2636" s="410"/>
      <c r="CU2636" s="410"/>
      <c r="CV2636" s="410"/>
      <c r="CW2636" s="410"/>
      <c r="CX2636" s="410"/>
      <c r="CY2636" s="410"/>
      <c r="CZ2636" s="410"/>
      <c r="DA2636" s="410"/>
      <c r="DB2636" s="410"/>
      <c r="DC2636" s="410"/>
      <c r="DD2636" s="410"/>
      <c r="DE2636" s="411"/>
      <c r="DG2636" s="409"/>
      <c r="DH2636" s="410"/>
      <c r="DI2636" s="410"/>
      <c r="DJ2636" s="410"/>
      <c r="DK2636" s="410"/>
      <c r="DL2636" s="410"/>
      <c r="DM2636" s="410"/>
      <c r="DN2636" s="410"/>
      <c r="DO2636" s="410"/>
      <c r="DP2636" s="410"/>
      <c r="DQ2636" s="410"/>
      <c r="DR2636" s="410"/>
      <c r="DS2636" s="410"/>
      <c r="DT2636" s="410"/>
      <c r="DU2636" s="410"/>
      <c r="DV2636" s="410"/>
      <c r="DW2636" s="410"/>
      <c r="DX2636" s="410"/>
      <c r="DY2636" s="410"/>
      <c r="DZ2636" s="410"/>
      <c r="EA2636" s="410"/>
      <c r="EB2636" s="410"/>
      <c r="EC2636" s="410"/>
      <c r="ED2636" s="410"/>
      <c r="EE2636" s="410"/>
      <c r="EF2636" s="410"/>
      <c r="EG2636" s="410"/>
      <c r="EH2636" s="410"/>
      <c r="EI2636" s="410"/>
      <c r="EJ2636" s="410"/>
      <c r="EK2636" s="410"/>
      <c r="EL2636" s="411"/>
    </row>
    <row r="2637" spans="1:142" ht="15" customHeight="1" x14ac:dyDescent="0.25">
      <c r="A2637" s="60"/>
      <c r="B2637" s="60"/>
      <c r="C2637" s="795" t="s">
        <v>301</v>
      </c>
      <c r="D2637" s="717" t="s">
        <v>1493</v>
      </c>
      <c r="E2637" s="718"/>
      <c r="F2637" s="703" t="s">
        <v>290</v>
      </c>
      <c r="G2637" s="703"/>
      <c r="H2637" s="774" t="s">
        <v>295</v>
      </c>
      <c r="I2637" s="774"/>
      <c r="J2637" s="774"/>
      <c r="K2637" s="774"/>
      <c r="L2637" s="774"/>
      <c r="M2637" s="369"/>
      <c r="N2637" s="369"/>
      <c r="O2637" s="369"/>
      <c r="P2637" s="369"/>
      <c r="Q2637" s="369"/>
      <c r="R2637" s="369"/>
      <c r="S2637" s="368"/>
      <c r="T2637" s="368"/>
      <c r="U2637" s="368"/>
      <c r="V2637" s="368"/>
      <c r="W2637" s="368"/>
      <c r="X2637" s="368"/>
      <c r="Y2637" s="368"/>
      <c r="Z2637" s="368"/>
      <c r="AA2637" s="368"/>
      <c r="AB2637" s="368"/>
      <c r="AC2637" s="368"/>
      <c r="AD2637" s="368"/>
      <c r="AE2637" s="60"/>
      <c r="AF2637" s="259"/>
      <c r="AG2637" s="374">
        <f>IF(AND(M2637="NA",COUNTBLANK(N2637:AD2637)=17),0,COUNTBLANK(M2637:AD2637))</f>
        <v>18</v>
      </c>
      <c r="AH2637" s="374"/>
      <c r="AI2637" s="374"/>
      <c r="AJ2637" s="374"/>
      <c r="AK2637" s="375">
        <f>M2637</f>
        <v>0</v>
      </c>
      <c r="AL2637" s="378">
        <f>COUNTIF(N2637:O2637,"ns")</f>
        <v>0</v>
      </c>
      <c r="AM2637" s="374">
        <f>SUM(N2637:O2637)</f>
        <v>0</v>
      </c>
      <c r="AN2637" s="292">
        <f>IF($AG$2635=$AH$2635,0,IF(AND(M2637="NA",COUNTBLANK(N2637:AD2637)=17),0,IF(OR(AND(AK2637=0,AL2637&gt;0),AND(AK2637="ns",AM2637&gt;0),AND(AK2637="ns",AL2637=0,AM2637=0)),1,IF(OR(AND(AK2637&gt;0,AL2637=2),AND(AK2637="ns",AL2637=2),AND(AK2637="ns",AM2637=0,AL2637&gt;0),AK2637=AM2637),0,1))))</f>
        <v>0</v>
      </c>
      <c r="AO2637" s="375">
        <f>N2637</f>
        <v>0</v>
      </c>
      <c r="AP2637" s="378">
        <f>COUNTIF(Z2637,"ns")+COUNTIF(AC2637,"ns")+COUNTIF(W2637,"ns")+COUNTIF(T2637,"ns")+COUNTIF(Q2637,"ns")</f>
        <v>0</v>
      </c>
      <c r="AQ2637" s="374">
        <f>SUM(Q2637,T2637,W2637,Z2637,AC2637)</f>
        <v>0</v>
      </c>
      <c r="AR2637" s="317">
        <f>IF($AG$2635=$AH$2635,0,IF(OR(AND(AO2637=0,AP2637&gt;0),AND(AO2637="NS",AQ2637&gt;0),AND(AO2637="NS",AQ2637=0,AP2637=0)),1,IF(OR(AND(AP2637&gt;=2,AQ2637&lt;AO2637),AND(AO2637="NS",AQ2637=0,AP2637&gt;0),AO2637=AQ2637),0,1)))</f>
        <v>0</v>
      </c>
      <c r="AS2637" s="375">
        <f>O2637</f>
        <v>0</v>
      </c>
      <c r="AT2637" s="378">
        <f>COUNTIF(AD2637,"ns")+COUNTIF(R2637,"ns")+COUNTIF(AA2637,"ns")+COUNTIF(X2637,"ns")+COUNTIF(U2637,"ns")</f>
        <v>0</v>
      </c>
      <c r="AU2637" s="374">
        <f>SUM(X2637,AD2637,R2637,U2637,AA2637)</f>
        <v>0</v>
      </c>
      <c r="AV2637" s="317">
        <f>IF($AG$2635=$AH$2635,0,IF(OR(AND(AS2637=0,AT2637&gt;0),AND(AS2637="NS",AU2637&gt;0),AND(AS2637="NS",AU2637=0,AT2637=0)),1,IF(OR(AND(AT2637&gt;=2,AU2637&lt;AS2637),AND(AS2637="NS",AU2637=0,AT2637&gt;0),AS2637=AU2637),0,1)))</f>
        <v>0</v>
      </c>
      <c r="AW2637" s="375">
        <f>P2637</f>
        <v>0</v>
      </c>
      <c r="AX2637" s="378">
        <f>COUNTIF(Q2637:R2637,"ns")</f>
        <v>0</v>
      </c>
      <c r="AY2637" s="374">
        <f>SUM(Q2637:R2637)</f>
        <v>0</v>
      </c>
      <c r="AZ2637" s="292">
        <f>IF($AG$2635=$AH$2635,0,IF(OR(AND(AW2637=0,AX2637&gt;0),AND(AW2637="ns",AY2637&gt;0),AND(AW2637="ns",AX2637=0,AY2637=0)),1,IF(OR(AND(AW2637&gt;0,AX2637=2),AND(AW2637="ns",AX2637=2),AND(AW2637="ns",AY2637=0,AX2637&gt;0),AW2637=AY2637),0,1)))</f>
        <v>0</v>
      </c>
      <c r="BA2637" s="375">
        <f>S2637</f>
        <v>0</v>
      </c>
      <c r="BB2637" s="378">
        <f>COUNTIF(T2637:U2637,"ns")</f>
        <v>0</v>
      </c>
      <c r="BC2637" s="374">
        <f>SUM(T2637:U2637)</f>
        <v>0</v>
      </c>
      <c r="BD2637" s="292">
        <f>IF($AG$2635=$AH$2635,0,IF(OR(AND(BA2637=0,BB2637&gt;0),AND(BA2637="ns",BC2637&gt;0),AND(BA2637="ns",BB2637=0,BC2637=0)),1,IF(OR(AND(BA2637&gt;0,BB2637=2),AND(BA2637="ns",BB2637=2),AND(BA2637="ns",BC2637=0,BB2637&gt;0),BA2637=BC2637),0,1)))</f>
        <v>0</v>
      </c>
      <c r="BE2637" s="375">
        <f>V2637</f>
        <v>0</v>
      </c>
      <c r="BF2637" s="378">
        <f>COUNTIF(W2637:X2637,"ns")</f>
        <v>0</v>
      </c>
      <c r="BG2637" s="374">
        <f>SUM(W2637:X2637)</f>
        <v>0</v>
      </c>
      <c r="BH2637" s="292">
        <f>IF($AG$2635=$AH$2635,0,IF(OR(AND(BE2637=0,BF2637&gt;0),AND(BE2637="ns",BG2637&gt;0),AND(BE2637="ns",BF2637=0,BG2637=0)),1,IF(OR(AND(BE2637&gt;0,BF2637=2),AND(BE2637="ns",BF2637=2),AND(BE2637="ns",BG2637=0,BF2637&gt;0),BE2637=BG2637),0,1)))</f>
        <v>0</v>
      </c>
      <c r="BI2637" s="375">
        <f>Y2637</f>
        <v>0</v>
      </c>
      <c r="BJ2637" s="378">
        <f>COUNTIF(Z2637:AA2637,"ns")</f>
        <v>0</v>
      </c>
      <c r="BK2637" s="374">
        <f>SUM(Z2637:AA2637)</f>
        <v>0</v>
      </c>
      <c r="BL2637" s="292">
        <f>IF($AG$2635=$AH$2635,0,IF(OR(AND(BI2637=0,BJ2637&gt;0),AND(BI2637="ns",BK2637&gt;0),AND(BI2637="ns",BJ2637=0,BK2637=0)),1,IF(OR(AND(BI2637&gt;0,BJ2637=2),AND(BI2637="ns",BJ2637=2),AND(BI2637="ns",BK2637=0,BJ2637&gt;0),BI2637=BK2637),0,1)))</f>
        <v>0</v>
      </c>
      <c r="BM2637" s="375">
        <f>AB2637</f>
        <v>0</v>
      </c>
      <c r="BN2637" s="378">
        <f>COUNTIF(AC2637:AD2637,"ns")</f>
        <v>0</v>
      </c>
      <c r="BO2637" s="374">
        <f>SUM(AC2637:AD2637)</f>
        <v>0</v>
      </c>
      <c r="BP2637" s="292">
        <f>IF($AG$2635=$AH$2635,0,IF(OR(AND(BM2637=0,BN2637&gt;0),AND(BM2637="ns",BO2637&gt;0),AND(BM2637="ns",BN2637=0,BO2637=0)),1,IF(OR(AND(BM2637&gt;0,BN2637=2),AND(BM2637="ns",BN2637=2),AND(BM2637="ns",BO2637=0,BN2637&gt;0),BM2637=BO2637),0,1)))</f>
        <v>0</v>
      </c>
      <c r="CA2637" s="413"/>
      <c r="CB2637" s="398"/>
      <c r="CC2637" s="398"/>
      <c r="CD2637" s="398"/>
      <c r="CE2637" s="398"/>
      <c r="CF2637" s="398"/>
      <c r="CG2637" s="398"/>
      <c r="CH2637" s="398"/>
      <c r="CI2637" s="398"/>
      <c r="CJ2637" s="398"/>
      <c r="CK2637" s="398"/>
      <c r="CL2637" s="398"/>
      <c r="CM2637" s="398"/>
      <c r="CN2637" s="398"/>
      <c r="CO2637" s="398"/>
      <c r="CP2637" s="398"/>
      <c r="CQ2637" s="398"/>
      <c r="CR2637" s="398"/>
      <c r="CS2637" s="398"/>
      <c r="CT2637" s="398"/>
      <c r="CU2637" s="398"/>
      <c r="CV2637" s="398"/>
      <c r="CW2637" s="398"/>
      <c r="CX2637" s="398"/>
      <c r="CY2637" s="398"/>
      <c r="CZ2637" s="398"/>
      <c r="DA2637" s="398"/>
      <c r="DB2637" s="398"/>
      <c r="DC2637" s="398"/>
      <c r="DD2637" s="398"/>
      <c r="DE2637" s="414"/>
      <c r="DG2637" s="610"/>
      <c r="DH2637" s="611"/>
      <c r="DI2637" s="415"/>
      <c r="DJ2637" s="416"/>
      <c r="DK2637" s="416"/>
      <c r="DL2637" s="416"/>
      <c r="DM2637" s="416"/>
      <c r="DN2637" s="416"/>
      <c r="DO2637" s="416"/>
      <c r="DP2637" s="416"/>
      <c r="DQ2637" s="416"/>
      <c r="DR2637" s="416"/>
      <c r="DS2637" s="416"/>
      <c r="DT2637" s="416"/>
      <c r="DU2637" s="416"/>
      <c r="DV2637" s="416"/>
      <c r="DW2637" s="416"/>
      <c r="DX2637" s="416"/>
      <c r="DY2637" s="416"/>
      <c r="DZ2637" s="416"/>
      <c r="EA2637" s="416"/>
      <c r="EB2637" s="416"/>
      <c r="EC2637" s="416"/>
      <c r="ED2637" s="416"/>
      <c r="EE2637" s="416"/>
      <c r="EF2637" s="416"/>
      <c r="EG2637" s="416"/>
      <c r="EH2637" s="416"/>
      <c r="EI2637" s="416"/>
      <c r="EJ2637" s="416"/>
      <c r="EK2637" s="416"/>
      <c r="EL2637" s="417"/>
    </row>
    <row r="2638" spans="1:142" ht="15" customHeight="1" x14ac:dyDescent="0.25">
      <c r="A2638" s="60"/>
      <c r="B2638" s="60"/>
      <c r="C2638" s="796"/>
      <c r="D2638" s="719"/>
      <c r="E2638" s="720"/>
      <c r="F2638" s="703" t="s">
        <v>291</v>
      </c>
      <c r="G2638" s="703"/>
      <c r="H2638" s="704" t="s">
        <v>296</v>
      </c>
      <c r="I2638" s="705"/>
      <c r="J2638" s="705"/>
      <c r="K2638" s="705"/>
      <c r="L2638" s="706"/>
      <c r="M2638" s="369"/>
      <c r="N2638" s="369"/>
      <c r="O2638" s="369"/>
      <c r="P2638" s="369"/>
      <c r="Q2638" s="369"/>
      <c r="R2638" s="369"/>
      <c r="S2638" s="368"/>
      <c r="T2638" s="368"/>
      <c r="U2638" s="368"/>
      <c r="V2638" s="368"/>
      <c r="W2638" s="368"/>
      <c r="X2638" s="368"/>
      <c r="Y2638" s="368"/>
      <c r="Z2638" s="368"/>
      <c r="AA2638" s="368"/>
      <c r="AB2638" s="368"/>
      <c r="AC2638" s="368"/>
      <c r="AD2638" s="368"/>
      <c r="AE2638" s="60"/>
      <c r="AF2638" s="259"/>
      <c r="AG2638" s="374">
        <f t="shared" ref="AG2638:AG2701" si="7306">IF(AND(M2638="NA",COUNTBLANK(N2638:AD2638)=17),0,COUNTBLANK(M2638:AD2638))</f>
        <v>18</v>
      </c>
      <c r="AH2638" s="399"/>
      <c r="AK2638" s="375">
        <f t="shared" ref="AK2638:AK2701" si="7307">M2638</f>
        <v>0</v>
      </c>
      <c r="AL2638" s="378">
        <f t="shared" ref="AL2638:AL2668" si="7308">COUNTIF(N2638:O2638,"ns")</f>
        <v>0</v>
      </c>
      <c r="AM2638" s="374">
        <f t="shared" ref="AM2638:AM2701" si="7309">SUM(N2638:O2638)</f>
        <v>0</v>
      </c>
      <c r="AN2638" s="292">
        <f t="shared" ref="AN2638:AN2701" si="7310">IF($AG$2635=$AH$2635,0,IF(AND(M2638="NA",COUNTBLANK(N2638:AD2638)=17),0,IF(OR(AND(AK2638=0,AL2638&gt;0),AND(AK2638="ns",AM2638&gt;0),AND(AK2638="ns",AL2638=0,AM2638=0)),1,IF(OR(AND(AK2638&gt;0,AL2638=2),AND(AK2638="ns",AL2638=2),AND(AK2638="ns",AM2638=0,AL2638&gt;0),AK2638=AM2638),0,1))))</f>
        <v>0</v>
      </c>
      <c r="AO2638" s="375">
        <f t="shared" ref="AO2638:AO2701" si="7311">N2638</f>
        <v>0</v>
      </c>
      <c r="AP2638" s="378">
        <f t="shared" ref="AP2638:AP2668" si="7312">COUNTIF(Z2638,"ns")+COUNTIF(AC2638,"ns")+COUNTIF(W2638,"ns")+COUNTIF(T2638,"ns")+COUNTIF(Q2638,"ns")</f>
        <v>0</v>
      </c>
      <c r="AQ2638" s="374">
        <f t="shared" ref="AQ2638:AQ2701" si="7313">SUM(Q2638,T2638,W2638,Z2638,AC2638)</f>
        <v>0</v>
      </c>
      <c r="AR2638" s="317">
        <f t="shared" ref="AR2638:AR2701" si="7314">IF($AG$2635=$AH$2635,0,IF(OR(AND(AO2638=0,AP2638&gt;0),AND(AO2638="NS",AQ2638&gt;0),AND(AO2638="NS",AQ2638=0,AP2638=0)),1,IF(OR(AND(AP2638&gt;=2,AQ2638&lt;AO2638),AND(AO2638="NS",AQ2638=0,AP2638&gt;0),AO2638=AQ2638),0,1)))</f>
        <v>0</v>
      </c>
      <c r="AS2638" s="375">
        <f t="shared" ref="AS2638:AS2701" si="7315">O2638</f>
        <v>0</v>
      </c>
      <c r="AT2638" s="378">
        <f t="shared" ref="AT2638:AT2668" si="7316">COUNTIF(AD2638,"ns")+COUNTIF(R2638,"ns")+COUNTIF(AA2638,"ns")+COUNTIF(X2638,"ns")+COUNTIF(U2638,"ns")</f>
        <v>0</v>
      </c>
      <c r="AU2638" s="374">
        <f t="shared" ref="AU2638:AU2701" si="7317">SUM(X2638,AD2638,R2638,U2638,AA2638)</f>
        <v>0</v>
      </c>
      <c r="AV2638" s="317">
        <f t="shared" ref="AV2638:AV2701" si="7318">IF($AG$2635=$AH$2635,0,IF(OR(AND(AS2638=0,AT2638&gt;0),AND(AS2638="NS",AU2638&gt;0),AND(AS2638="NS",AU2638=0,AT2638=0)),1,IF(OR(AND(AT2638&gt;=2,AU2638&lt;AS2638),AND(AS2638="NS",AU2638=0,AT2638&gt;0),AS2638=AU2638),0,1)))</f>
        <v>0</v>
      </c>
      <c r="AW2638" s="375">
        <f t="shared" ref="AW2638:AW2701" si="7319">P2638</f>
        <v>0</v>
      </c>
      <c r="AX2638" s="378">
        <f t="shared" ref="AX2638:AX2668" si="7320">COUNTIF(Q2638:R2638,"ns")</f>
        <v>0</v>
      </c>
      <c r="AY2638" s="374">
        <f t="shared" ref="AY2638:AY2701" si="7321">SUM(Q2638:R2638)</f>
        <v>0</v>
      </c>
      <c r="AZ2638" s="292">
        <f t="shared" ref="AZ2638:AZ2701" si="7322">IF($AG$2635=$AH$2635,0,IF(OR(AND(AW2638=0,AX2638&gt;0),AND(AW2638="ns",AY2638&gt;0),AND(AW2638="ns",AX2638=0,AY2638=0)),1,IF(OR(AND(AW2638&gt;0,AX2638=2),AND(AW2638="ns",AX2638=2),AND(AW2638="ns",AY2638=0,AX2638&gt;0),AW2638=AY2638),0,1)))</f>
        <v>0</v>
      </c>
      <c r="BA2638" s="375">
        <f t="shared" ref="BA2638:BA2701" si="7323">S2638</f>
        <v>0</v>
      </c>
      <c r="BB2638" s="378">
        <f t="shared" ref="BB2638:BB2668" si="7324">COUNTIF(T2638:U2638,"ns")</f>
        <v>0</v>
      </c>
      <c r="BC2638" s="374">
        <f t="shared" ref="BC2638:BC2701" si="7325">SUM(T2638:U2638)</f>
        <v>0</v>
      </c>
      <c r="BD2638" s="292">
        <f t="shared" ref="BD2638:BD2701" si="7326">IF($AG$2635=$AH$2635,0,IF(OR(AND(BA2638=0,BB2638&gt;0),AND(BA2638="ns",BC2638&gt;0),AND(BA2638="ns",BB2638=0,BC2638=0)),1,IF(OR(AND(BA2638&gt;0,BB2638=2),AND(BA2638="ns",BB2638=2),AND(BA2638="ns",BC2638=0,BB2638&gt;0),BA2638=BC2638),0,1)))</f>
        <v>0</v>
      </c>
      <c r="BE2638" s="375">
        <f t="shared" ref="BE2638:BE2701" si="7327">V2638</f>
        <v>0</v>
      </c>
      <c r="BF2638" s="378">
        <f t="shared" ref="BF2638:BF2668" si="7328">COUNTIF(W2638:X2638,"ns")</f>
        <v>0</v>
      </c>
      <c r="BG2638" s="374">
        <f t="shared" ref="BG2638:BG2701" si="7329">SUM(W2638:X2638)</f>
        <v>0</v>
      </c>
      <c r="BH2638" s="292">
        <f t="shared" ref="BH2638:BH2701" si="7330">IF($AG$2635=$AH$2635,0,IF(OR(AND(BE2638=0,BF2638&gt;0),AND(BE2638="ns",BG2638&gt;0),AND(BE2638="ns",BF2638=0,BG2638=0)),1,IF(OR(AND(BE2638&gt;0,BF2638=2),AND(BE2638="ns",BF2638=2),AND(BE2638="ns",BG2638=0,BF2638&gt;0),BE2638=BG2638),0,1)))</f>
        <v>0</v>
      </c>
      <c r="BI2638" s="375">
        <f t="shared" ref="BI2638:BI2701" si="7331">Y2638</f>
        <v>0</v>
      </c>
      <c r="BJ2638" s="378">
        <f t="shared" ref="BJ2638:BJ2668" si="7332">COUNTIF(Z2638:AA2638,"ns")</f>
        <v>0</v>
      </c>
      <c r="BK2638" s="374">
        <f t="shared" ref="BK2638:BK2701" si="7333">SUM(Z2638:AA2638)</f>
        <v>0</v>
      </c>
      <c r="BL2638" s="292">
        <f t="shared" ref="BL2638:BL2701" si="7334">IF($AG$2635=$AH$2635,0,IF(OR(AND(BI2638=0,BJ2638&gt;0),AND(BI2638="ns",BK2638&gt;0),AND(BI2638="ns",BJ2638=0,BK2638=0)),1,IF(OR(AND(BI2638&gt;0,BJ2638=2),AND(BI2638="ns",BJ2638=2),AND(BI2638="ns",BK2638=0,BJ2638&gt;0),BI2638=BK2638),0,1)))</f>
        <v>0</v>
      </c>
      <c r="BM2638" s="375">
        <f t="shared" ref="BM2638:BM2701" si="7335">AB2638</f>
        <v>0</v>
      </c>
      <c r="BN2638" s="378">
        <f t="shared" ref="BN2638:BN2668" si="7336">COUNTIF(AC2638:AD2638,"ns")</f>
        <v>0</v>
      </c>
      <c r="BO2638" s="374">
        <f t="shared" ref="BO2638:BO2701" si="7337">SUM(AC2638:AD2638)</f>
        <v>0</v>
      </c>
      <c r="BP2638" s="292">
        <f t="shared" ref="BP2638:BP2701" si="7338">IF($AG$2635=$AH$2635,0,IF(OR(AND(BM2638=0,BN2638&gt;0),AND(BM2638="ns",BO2638&gt;0),AND(BM2638="ns",BN2638=0,BO2638=0)),1,IF(OR(AND(BM2638&gt;0,BN2638=2),AND(BM2638="ns",BN2638=2),AND(BM2638="ns",BO2638=0,BN2638&gt;0),BM2638=BO2638),0,1)))</f>
        <v>0</v>
      </c>
      <c r="CA2638" s="413"/>
      <c r="CB2638" s="398"/>
      <c r="CC2638" s="398"/>
      <c r="CD2638" s="398"/>
      <c r="CE2638" s="398"/>
      <c r="CF2638" s="398"/>
      <c r="CG2638" s="398"/>
      <c r="CH2638" s="398"/>
      <c r="CI2638" s="398"/>
      <c r="CJ2638" s="398"/>
      <c r="CK2638" s="398"/>
      <c r="CL2638" s="398"/>
      <c r="CM2638" s="398"/>
      <c r="CN2638" s="398"/>
      <c r="CO2638" s="398"/>
      <c r="CP2638" s="398"/>
      <c r="CQ2638" s="398"/>
      <c r="CR2638" s="398"/>
      <c r="CS2638" s="398"/>
      <c r="CT2638" s="398"/>
      <c r="CU2638" s="398"/>
      <c r="CV2638" s="398"/>
      <c r="CW2638" s="398"/>
      <c r="CX2638" s="398"/>
      <c r="CY2638" s="398"/>
      <c r="CZ2638" s="398"/>
      <c r="DA2638" s="398"/>
      <c r="DB2638" s="398"/>
      <c r="DC2638" s="398"/>
      <c r="DD2638" s="398"/>
      <c r="DE2638" s="414"/>
      <c r="DG2638" s="610"/>
      <c r="DH2638" s="611"/>
      <c r="DI2638" s="415"/>
      <c r="DJ2638" s="416"/>
      <c r="DK2638" s="416"/>
      <c r="DL2638" s="416"/>
      <c r="DM2638" s="416"/>
      <c r="DN2638" s="416"/>
      <c r="DO2638" s="416"/>
      <c r="DP2638" s="416"/>
      <c r="DQ2638" s="416"/>
      <c r="DR2638" s="416"/>
      <c r="DS2638" s="416"/>
      <c r="DT2638" s="416"/>
      <c r="DU2638" s="416"/>
      <c r="DV2638" s="416"/>
      <c r="DW2638" s="416"/>
      <c r="DX2638" s="416"/>
      <c r="DY2638" s="416"/>
      <c r="DZ2638" s="416"/>
      <c r="EA2638" s="416"/>
      <c r="EB2638" s="416"/>
      <c r="EC2638" s="416"/>
      <c r="ED2638" s="416"/>
      <c r="EE2638" s="416"/>
      <c r="EF2638" s="416"/>
      <c r="EG2638" s="416"/>
      <c r="EH2638" s="416"/>
      <c r="EI2638" s="416"/>
      <c r="EJ2638" s="416"/>
      <c r="EK2638" s="416"/>
      <c r="EL2638" s="417"/>
    </row>
    <row r="2639" spans="1:142" ht="15" customHeight="1" x14ac:dyDescent="0.25">
      <c r="A2639" s="60"/>
      <c r="B2639" s="60"/>
      <c r="C2639" s="796"/>
      <c r="D2639" s="719"/>
      <c r="E2639" s="720"/>
      <c r="F2639" s="703" t="s">
        <v>292</v>
      </c>
      <c r="G2639" s="703"/>
      <c r="H2639" s="704" t="s">
        <v>297</v>
      </c>
      <c r="I2639" s="705"/>
      <c r="J2639" s="705"/>
      <c r="K2639" s="705"/>
      <c r="L2639" s="706"/>
      <c r="M2639" s="369"/>
      <c r="N2639" s="369"/>
      <c r="O2639" s="369"/>
      <c r="P2639" s="369"/>
      <c r="Q2639" s="369"/>
      <c r="R2639" s="369"/>
      <c r="S2639" s="368"/>
      <c r="T2639" s="368"/>
      <c r="U2639" s="368"/>
      <c r="V2639" s="368"/>
      <c r="W2639" s="368"/>
      <c r="X2639" s="368"/>
      <c r="Y2639" s="368"/>
      <c r="Z2639" s="368"/>
      <c r="AA2639" s="368"/>
      <c r="AB2639" s="368"/>
      <c r="AC2639" s="368"/>
      <c r="AD2639" s="368"/>
      <c r="AE2639" s="60"/>
      <c r="AF2639" s="259"/>
      <c r="AG2639" s="374">
        <f t="shared" si="7306"/>
        <v>18</v>
      </c>
      <c r="AH2639" s="399"/>
      <c r="AK2639" s="375">
        <f t="shared" si="7307"/>
        <v>0</v>
      </c>
      <c r="AL2639" s="378">
        <f t="shared" si="7308"/>
        <v>0</v>
      </c>
      <c r="AM2639" s="374">
        <f t="shared" si="7309"/>
        <v>0</v>
      </c>
      <c r="AN2639" s="292">
        <f t="shared" si="7310"/>
        <v>0</v>
      </c>
      <c r="AO2639" s="375">
        <f t="shared" si="7311"/>
        <v>0</v>
      </c>
      <c r="AP2639" s="378">
        <f t="shared" si="7312"/>
        <v>0</v>
      </c>
      <c r="AQ2639" s="374">
        <f t="shared" si="7313"/>
        <v>0</v>
      </c>
      <c r="AR2639" s="317">
        <f t="shared" si="7314"/>
        <v>0</v>
      </c>
      <c r="AS2639" s="375">
        <f t="shared" si="7315"/>
        <v>0</v>
      </c>
      <c r="AT2639" s="378">
        <f t="shared" si="7316"/>
        <v>0</v>
      </c>
      <c r="AU2639" s="374">
        <f t="shared" si="7317"/>
        <v>0</v>
      </c>
      <c r="AV2639" s="317">
        <f t="shared" si="7318"/>
        <v>0</v>
      </c>
      <c r="AW2639" s="375">
        <f t="shared" si="7319"/>
        <v>0</v>
      </c>
      <c r="AX2639" s="378">
        <f t="shared" si="7320"/>
        <v>0</v>
      </c>
      <c r="AY2639" s="374">
        <f t="shared" si="7321"/>
        <v>0</v>
      </c>
      <c r="AZ2639" s="292">
        <f t="shared" si="7322"/>
        <v>0</v>
      </c>
      <c r="BA2639" s="375">
        <f t="shared" si="7323"/>
        <v>0</v>
      </c>
      <c r="BB2639" s="378">
        <f t="shared" si="7324"/>
        <v>0</v>
      </c>
      <c r="BC2639" s="374">
        <f t="shared" si="7325"/>
        <v>0</v>
      </c>
      <c r="BD2639" s="292">
        <f t="shared" si="7326"/>
        <v>0</v>
      </c>
      <c r="BE2639" s="375">
        <f t="shared" si="7327"/>
        <v>0</v>
      </c>
      <c r="BF2639" s="378">
        <f t="shared" si="7328"/>
        <v>0</v>
      </c>
      <c r="BG2639" s="374">
        <f t="shared" si="7329"/>
        <v>0</v>
      </c>
      <c r="BH2639" s="292">
        <f t="shared" si="7330"/>
        <v>0</v>
      </c>
      <c r="BI2639" s="375">
        <f t="shared" si="7331"/>
        <v>0</v>
      </c>
      <c r="BJ2639" s="378">
        <f t="shared" si="7332"/>
        <v>0</v>
      </c>
      <c r="BK2639" s="374">
        <f t="shared" si="7333"/>
        <v>0</v>
      </c>
      <c r="BL2639" s="292">
        <f t="shared" si="7334"/>
        <v>0</v>
      </c>
      <c r="BM2639" s="375">
        <f t="shared" si="7335"/>
        <v>0</v>
      </c>
      <c r="BN2639" s="378">
        <f t="shared" si="7336"/>
        <v>0</v>
      </c>
      <c r="BO2639" s="374">
        <f t="shared" si="7337"/>
        <v>0</v>
      </c>
      <c r="BP2639" s="292">
        <f t="shared" si="7338"/>
        <v>0</v>
      </c>
      <c r="CA2639" s="413"/>
      <c r="CB2639" s="398"/>
      <c r="CC2639" s="398"/>
      <c r="CD2639" s="398"/>
      <c r="CE2639" s="398"/>
      <c r="CF2639" s="398"/>
      <c r="CG2639" s="398"/>
      <c r="CH2639" s="398"/>
      <c r="CI2639" s="398"/>
      <c r="CJ2639" s="398"/>
      <c r="CK2639" s="398"/>
      <c r="CL2639" s="398"/>
      <c r="CM2639" s="398"/>
      <c r="CN2639" s="398"/>
      <c r="CO2639" s="398"/>
      <c r="CP2639" s="398"/>
      <c r="CQ2639" s="398"/>
      <c r="CR2639" s="398"/>
      <c r="CS2639" s="398"/>
      <c r="CT2639" s="398"/>
      <c r="CU2639" s="398"/>
      <c r="CV2639" s="398"/>
      <c r="CW2639" s="398"/>
      <c r="CX2639" s="398"/>
      <c r="CY2639" s="398"/>
      <c r="CZ2639" s="398"/>
      <c r="DA2639" s="398"/>
      <c r="DB2639" s="398"/>
      <c r="DC2639" s="398"/>
      <c r="DD2639" s="398"/>
      <c r="DE2639" s="414"/>
      <c r="DG2639" s="610"/>
      <c r="DH2639" s="611"/>
      <c r="DI2639" s="415"/>
      <c r="DJ2639" s="416"/>
      <c r="DK2639" s="416"/>
      <c r="DL2639" s="416"/>
      <c r="DM2639" s="416"/>
      <c r="DN2639" s="416"/>
      <c r="DO2639" s="416"/>
      <c r="DP2639" s="416"/>
      <c r="DQ2639" s="416"/>
      <c r="DR2639" s="416"/>
      <c r="DS2639" s="416"/>
      <c r="DT2639" s="416"/>
      <c r="DU2639" s="416"/>
      <c r="DV2639" s="416"/>
      <c r="DW2639" s="416"/>
      <c r="DX2639" s="416"/>
      <c r="DY2639" s="416"/>
      <c r="DZ2639" s="416"/>
      <c r="EA2639" s="416"/>
      <c r="EB2639" s="416"/>
      <c r="EC2639" s="416"/>
      <c r="ED2639" s="416"/>
      <c r="EE2639" s="416"/>
      <c r="EF2639" s="416"/>
      <c r="EG2639" s="416"/>
      <c r="EH2639" s="416"/>
      <c r="EI2639" s="416"/>
      <c r="EJ2639" s="416"/>
      <c r="EK2639" s="416"/>
      <c r="EL2639" s="417"/>
    </row>
    <row r="2640" spans="1:142" ht="15" customHeight="1" x14ac:dyDescent="0.25">
      <c r="A2640" s="60"/>
      <c r="B2640" s="60"/>
      <c r="C2640" s="796"/>
      <c r="D2640" s="719"/>
      <c r="E2640" s="720"/>
      <c r="F2640" s="703" t="s">
        <v>293</v>
      </c>
      <c r="G2640" s="703"/>
      <c r="H2640" s="704" t="s">
        <v>298</v>
      </c>
      <c r="I2640" s="705"/>
      <c r="J2640" s="705"/>
      <c r="K2640" s="705"/>
      <c r="L2640" s="706"/>
      <c r="M2640" s="369"/>
      <c r="N2640" s="369"/>
      <c r="O2640" s="369"/>
      <c r="P2640" s="369"/>
      <c r="Q2640" s="369"/>
      <c r="R2640" s="369"/>
      <c r="S2640" s="368"/>
      <c r="T2640" s="368"/>
      <c r="U2640" s="368"/>
      <c r="V2640" s="368"/>
      <c r="W2640" s="368"/>
      <c r="X2640" s="368"/>
      <c r="Y2640" s="368"/>
      <c r="Z2640" s="368"/>
      <c r="AA2640" s="368"/>
      <c r="AB2640" s="368"/>
      <c r="AC2640" s="368"/>
      <c r="AD2640" s="368"/>
      <c r="AE2640" s="60"/>
      <c r="AF2640" s="259"/>
      <c r="AG2640" s="374">
        <f t="shared" si="7306"/>
        <v>18</v>
      </c>
      <c r="AH2640" s="399"/>
      <c r="AK2640" s="375">
        <f t="shared" si="7307"/>
        <v>0</v>
      </c>
      <c r="AL2640" s="378">
        <f t="shared" si="7308"/>
        <v>0</v>
      </c>
      <c r="AM2640" s="374">
        <f t="shared" si="7309"/>
        <v>0</v>
      </c>
      <c r="AN2640" s="292">
        <f t="shared" si="7310"/>
        <v>0</v>
      </c>
      <c r="AO2640" s="375">
        <f t="shared" si="7311"/>
        <v>0</v>
      </c>
      <c r="AP2640" s="378">
        <f t="shared" si="7312"/>
        <v>0</v>
      </c>
      <c r="AQ2640" s="374">
        <f t="shared" si="7313"/>
        <v>0</v>
      </c>
      <c r="AR2640" s="317">
        <f t="shared" si="7314"/>
        <v>0</v>
      </c>
      <c r="AS2640" s="375">
        <f t="shared" si="7315"/>
        <v>0</v>
      </c>
      <c r="AT2640" s="378">
        <f t="shared" si="7316"/>
        <v>0</v>
      </c>
      <c r="AU2640" s="374">
        <f t="shared" si="7317"/>
        <v>0</v>
      </c>
      <c r="AV2640" s="317">
        <f t="shared" si="7318"/>
        <v>0</v>
      </c>
      <c r="AW2640" s="375">
        <f t="shared" si="7319"/>
        <v>0</v>
      </c>
      <c r="AX2640" s="378">
        <f t="shared" si="7320"/>
        <v>0</v>
      </c>
      <c r="AY2640" s="374">
        <f t="shared" si="7321"/>
        <v>0</v>
      </c>
      <c r="AZ2640" s="292">
        <f t="shared" si="7322"/>
        <v>0</v>
      </c>
      <c r="BA2640" s="375">
        <f t="shared" si="7323"/>
        <v>0</v>
      </c>
      <c r="BB2640" s="378">
        <f t="shared" si="7324"/>
        <v>0</v>
      </c>
      <c r="BC2640" s="374">
        <f t="shared" si="7325"/>
        <v>0</v>
      </c>
      <c r="BD2640" s="292">
        <f t="shared" si="7326"/>
        <v>0</v>
      </c>
      <c r="BE2640" s="375">
        <f t="shared" si="7327"/>
        <v>0</v>
      </c>
      <c r="BF2640" s="378">
        <f t="shared" si="7328"/>
        <v>0</v>
      </c>
      <c r="BG2640" s="374">
        <f t="shared" si="7329"/>
        <v>0</v>
      </c>
      <c r="BH2640" s="292">
        <f t="shared" si="7330"/>
        <v>0</v>
      </c>
      <c r="BI2640" s="375">
        <f t="shared" si="7331"/>
        <v>0</v>
      </c>
      <c r="BJ2640" s="378">
        <f t="shared" si="7332"/>
        <v>0</v>
      </c>
      <c r="BK2640" s="374">
        <f t="shared" si="7333"/>
        <v>0</v>
      </c>
      <c r="BL2640" s="292">
        <f t="shared" si="7334"/>
        <v>0</v>
      </c>
      <c r="BM2640" s="375">
        <f t="shared" si="7335"/>
        <v>0</v>
      </c>
      <c r="BN2640" s="378">
        <f t="shared" si="7336"/>
        <v>0</v>
      </c>
      <c r="BO2640" s="374">
        <f t="shared" si="7337"/>
        <v>0</v>
      </c>
      <c r="BP2640" s="292">
        <f t="shared" si="7338"/>
        <v>0</v>
      </c>
      <c r="CA2640" s="413"/>
      <c r="CB2640" s="398"/>
      <c r="CC2640" s="398"/>
      <c r="CD2640" s="398"/>
      <c r="CE2640" s="398"/>
      <c r="CF2640" s="398"/>
      <c r="CG2640" s="398"/>
      <c r="CH2640" s="398"/>
      <c r="CI2640" s="398"/>
      <c r="CJ2640" s="398"/>
      <c r="CK2640" s="398"/>
      <c r="CL2640" s="398"/>
      <c r="CM2640" s="398"/>
      <c r="CN2640" s="398"/>
      <c r="CO2640" s="398"/>
      <c r="CP2640" s="398"/>
      <c r="CQ2640" s="398"/>
      <c r="CR2640" s="398"/>
      <c r="CS2640" s="398"/>
      <c r="CT2640" s="398"/>
      <c r="CU2640" s="398"/>
      <c r="CV2640" s="398"/>
      <c r="CW2640" s="398"/>
      <c r="CX2640" s="398"/>
      <c r="CY2640" s="398"/>
      <c r="CZ2640" s="398"/>
      <c r="DA2640" s="398"/>
      <c r="DB2640" s="398"/>
      <c r="DC2640" s="398"/>
      <c r="DD2640" s="398"/>
      <c r="DE2640" s="414"/>
      <c r="DG2640" s="610"/>
      <c r="DH2640" s="611"/>
      <c r="DI2640" s="415"/>
      <c r="DJ2640" s="416"/>
      <c r="DK2640" s="416"/>
      <c r="DL2640" s="416"/>
      <c r="DM2640" s="416"/>
      <c r="DN2640" s="416"/>
      <c r="DO2640" s="416"/>
      <c r="DP2640" s="416"/>
      <c r="DQ2640" s="416"/>
      <c r="DR2640" s="416"/>
      <c r="DS2640" s="416"/>
      <c r="DT2640" s="416"/>
      <c r="DU2640" s="416"/>
      <c r="DV2640" s="416"/>
      <c r="DW2640" s="416"/>
      <c r="DX2640" s="416"/>
      <c r="DY2640" s="416"/>
      <c r="DZ2640" s="416"/>
      <c r="EA2640" s="416"/>
      <c r="EB2640" s="416"/>
      <c r="EC2640" s="416"/>
      <c r="ED2640" s="416"/>
      <c r="EE2640" s="416"/>
      <c r="EF2640" s="416"/>
      <c r="EG2640" s="416"/>
      <c r="EH2640" s="416"/>
      <c r="EI2640" s="416"/>
      <c r="EJ2640" s="416"/>
      <c r="EK2640" s="416"/>
      <c r="EL2640" s="417"/>
    </row>
    <row r="2641" spans="1:143" ht="36" customHeight="1" x14ac:dyDescent="0.25">
      <c r="A2641" s="60"/>
      <c r="B2641" s="60"/>
      <c r="C2641" s="797"/>
      <c r="D2641" s="721"/>
      <c r="E2641" s="722"/>
      <c r="F2641" s="767" t="s">
        <v>294</v>
      </c>
      <c r="G2641" s="767"/>
      <c r="H2641" s="707" t="s">
        <v>299</v>
      </c>
      <c r="I2641" s="708"/>
      <c r="J2641" s="708"/>
      <c r="K2641" s="708"/>
      <c r="L2641" s="709"/>
      <c r="M2641" s="369"/>
      <c r="N2641" s="369"/>
      <c r="O2641" s="369"/>
      <c r="P2641" s="369"/>
      <c r="Q2641" s="369"/>
      <c r="R2641" s="369"/>
      <c r="S2641" s="368"/>
      <c r="T2641" s="368"/>
      <c r="U2641" s="368"/>
      <c r="V2641" s="368"/>
      <c r="W2641" s="368"/>
      <c r="X2641" s="368"/>
      <c r="Y2641" s="368"/>
      <c r="Z2641" s="368"/>
      <c r="AA2641" s="368"/>
      <c r="AB2641" s="368"/>
      <c r="AC2641" s="368"/>
      <c r="AD2641" s="368"/>
      <c r="AE2641" s="60"/>
      <c r="AF2641" s="259"/>
      <c r="AG2641" s="374">
        <f t="shared" si="7306"/>
        <v>18</v>
      </c>
      <c r="AH2641" s="399"/>
      <c r="AK2641" s="375">
        <f t="shared" si="7307"/>
        <v>0</v>
      </c>
      <c r="AL2641" s="378">
        <f t="shared" si="7308"/>
        <v>0</v>
      </c>
      <c r="AM2641" s="374">
        <f t="shared" si="7309"/>
        <v>0</v>
      </c>
      <c r="AN2641" s="292">
        <f t="shared" si="7310"/>
        <v>0</v>
      </c>
      <c r="AO2641" s="375">
        <f t="shared" si="7311"/>
        <v>0</v>
      </c>
      <c r="AP2641" s="378">
        <f t="shared" si="7312"/>
        <v>0</v>
      </c>
      <c r="AQ2641" s="374">
        <f t="shared" si="7313"/>
        <v>0</v>
      </c>
      <c r="AR2641" s="317">
        <f t="shared" si="7314"/>
        <v>0</v>
      </c>
      <c r="AS2641" s="375">
        <f t="shared" si="7315"/>
        <v>0</v>
      </c>
      <c r="AT2641" s="378">
        <f t="shared" si="7316"/>
        <v>0</v>
      </c>
      <c r="AU2641" s="374">
        <f t="shared" si="7317"/>
        <v>0</v>
      </c>
      <c r="AV2641" s="317">
        <f t="shared" si="7318"/>
        <v>0</v>
      </c>
      <c r="AW2641" s="375">
        <f t="shared" si="7319"/>
        <v>0</v>
      </c>
      <c r="AX2641" s="378">
        <f t="shared" si="7320"/>
        <v>0</v>
      </c>
      <c r="AY2641" s="374">
        <f t="shared" si="7321"/>
        <v>0</v>
      </c>
      <c r="AZ2641" s="292">
        <f t="shared" si="7322"/>
        <v>0</v>
      </c>
      <c r="BA2641" s="375">
        <f t="shared" si="7323"/>
        <v>0</v>
      </c>
      <c r="BB2641" s="378">
        <f t="shared" si="7324"/>
        <v>0</v>
      </c>
      <c r="BC2641" s="374">
        <f t="shared" si="7325"/>
        <v>0</v>
      </c>
      <c r="BD2641" s="292">
        <f t="shared" si="7326"/>
        <v>0</v>
      </c>
      <c r="BE2641" s="375">
        <f t="shared" si="7327"/>
        <v>0</v>
      </c>
      <c r="BF2641" s="378">
        <f t="shared" si="7328"/>
        <v>0</v>
      </c>
      <c r="BG2641" s="374">
        <f t="shared" si="7329"/>
        <v>0</v>
      </c>
      <c r="BH2641" s="292">
        <f t="shared" si="7330"/>
        <v>0</v>
      </c>
      <c r="BI2641" s="375">
        <f t="shared" si="7331"/>
        <v>0</v>
      </c>
      <c r="BJ2641" s="378">
        <f t="shared" si="7332"/>
        <v>0</v>
      </c>
      <c r="BK2641" s="374">
        <f t="shared" si="7333"/>
        <v>0</v>
      </c>
      <c r="BL2641" s="292">
        <f t="shared" si="7334"/>
        <v>0</v>
      </c>
      <c r="BM2641" s="375">
        <f t="shared" si="7335"/>
        <v>0</v>
      </c>
      <c r="BN2641" s="378">
        <f t="shared" si="7336"/>
        <v>0</v>
      </c>
      <c r="BO2641" s="374">
        <f t="shared" si="7337"/>
        <v>0</v>
      </c>
      <c r="BP2641" s="292">
        <f t="shared" si="7338"/>
        <v>0</v>
      </c>
      <c r="CA2641" s="413"/>
      <c r="CB2641" s="398"/>
      <c r="CC2641" s="398"/>
      <c r="CD2641" s="398"/>
      <c r="CE2641" s="398"/>
      <c r="CF2641" s="398"/>
      <c r="CG2641" s="398"/>
      <c r="CH2641" s="398"/>
      <c r="CI2641" s="398"/>
      <c r="CJ2641" s="398"/>
      <c r="CK2641" s="398"/>
      <c r="CL2641" s="398"/>
      <c r="CM2641" s="398"/>
      <c r="CN2641" s="398"/>
      <c r="CO2641" s="398"/>
      <c r="CP2641" s="398"/>
      <c r="CQ2641" s="398"/>
      <c r="CR2641" s="398"/>
      <c r="CS2641" s="398"/>
      <c r="CT2641" s="398"/>
      <c r="CU2641" s="398"/>
      <c r="CV2641" s="398"/>
      <c r="CW2641" s="398"/>
      <c r="CX2641" s="398"/>
      <c r="CY2641" s="398"/>
      <c r="CZ2641" s="398"/>
      <c r="DA2641" s="398"/>
      <c r="DB2641" s="398"/>
      <c r="DC2641" s="398"/>
      <c r="DD2641" s="398"/>
      <c r="DE2641" s="414"/>
      <c r="DG2641" s="614" t="s">
        <v>294</v>
      </c>
      <c r="DH2641" s="615"/>
      <c r="DI2641" s="418" t="s">
        <v>1920</v>
      </c>
      <c r="DJ2641" s="419"/>
      <c r="DK2641" s="419"/>
      <c r="DL2641" s="419"/>
      <c r="DM2641" s="419"/>
      <c r="DN2641" s="419"/>
      <c r="DO2641" s="419"/>
      <c r="DP2641" s="419"/>
      <c r="DQ2641" s="419"/>
      <c r="DR2641" s="419"/>
      <c r="DS2641" s="419"/>
      <c r="DT2641" s="419"/>
      <c r="DU2641" s="419">
        <f>M2641</f>
        <v>0</v>
      </c>
      <c r="DV2641" s="419">
        <f t="shared" ref="DV2641" si="7339">N2641</f>
        <v>0</v>
      </c>
      <c r="DW2641" s="419">
        <f t="shared" ref="DW2641" si="7340">O2641</f>
        <v>0</v>
      </c>
      <c r="DX2641" s="419">
        <f t="shared" ref="DX2641" si="7341">P2641</f>
        <v>0</v>
      </c>
      <c r="DY2641" s="419">
        <f t="shared" ref="DY2641" si="7342">Q2641</f>
        <v>0</v>
      </c>
      <c r="DZ2641" s="419">
        <f t="shared" ref="DZ2641" si="7343">R2641</f>
        <v>0</v>
      </c>
      <c r="EA2641" s="419">
        <f t="shared" ref="EA2641" si="7344">S2641</f>
        <v>0</v>
      </c>
      <c r="EB2641" s="419">
        <f t="shared" ref="EB2641" si="7345">T2641</f>
        <v>0</v>
      </c>
      <c r="EC2641" s="419">
        <f t="shared" ref="EC2641" si="7346">U2641</f>
        <v>0</v>
      </c>
      <c r="ED2641" s="419">
        <f t="shared" ref="ED2641" si="7347">V2641</f>
        <v>0</v>
      </c>
      <c r="EE2641" s="419">
        <f t="shared" ref="EE2641" si="7348">W2641</f>
        <v>0</v>
      </c>
      <c r="EF2641" s="419">
        <f t="shared" ref="EF2641" si="7349">X2641</f>
        <v>0</v>
      </c>
      <c r="EG2641" s="419">
        <f t="shared" ref="EG2641" si="7350">Y2641</f>
        <v>0</v>
      </c>
      <c r="EH2641" s="419">
        <f t="shared" ref="EH2641" si="7351">Z2641</f>
        <v>0</v>
      </c>
      <c r="EI2641" s="419">
        <f t="shared" ref="EI2641" si="7352">AA2641</f>
        <v>0</v>
      </c>
      <c r="EJ2641" s="419">
        <f t="shared" ref="EJ2641" si="7353">AB2641</f>
        <v>0</v>
      </c>
      <c r="EK2641" s="419">
        <f t="shared" ref="EK2641" si="7354">AC2641</f>
        <v>0</v>
      </c>
      <c r="EL2641" s="420">
        <f t="shared" ref="EL2641" si="7355">AD2641</f>
        <v>0</v>
      </c>
    </row>
    <row r="2642" spans="1:143" ht="15" customHeight="1" x14ac:dyDescent="0.25">
      <c r="A2642" s="60"/>
      <c r="B2642" s="60"/>
      <c r="C2642" s="795" t="s">
        <v>326</v>
      </c>
      <c r="D2642" s="768" t="s">
        <v>327</v>
      </c>
      <c r="E2642" s="769"/>
      <c r="F2642" s="648" t="s">
        <v>302</v>
      </c>
      <c r="G2642" s="648"/>
      <c r="H2642" s="704" t="s">
        <v>308</v>
      </c>
      <c r="I2642" s="705"/>
      <c r="J2642" s="705"/>
      <c r="K2642" s="705"/>
      <c r="L2642" s="706"/>
      <c r="M2642" s="369"/>
      <c r="N2642" s="369"/>
      <c r="O2642" s="369"/>
      <c r="P2642" s="369"/>
      <c r="Q2642" s="369"/>
      <c r="R2642" s="369"/>
      <c r="S2642" s="368"/>
      <c r="T2642" s="368"/>
      <c r="U2642" s="368"/>
      <c r="V2642" s="368"/>
      <c r="W2642" s="368"/>
      <c r="X2642" s="368"/>
      <c r="Y2642" s="368"/>
      <c r="Z2642" s="368"/>
      <c r="AA2642" s="368"/>
      <c r="AB2642" s="368"/>
      <c r="AC2642" s="368"/>
      <c r="AD2642" s="368"/>
      <c r="AE2642" s="60"/>
      <c r="AF2642" s="259"/>
      <c r="AG2642" s="374">
        <f t="shared" si="7306"/>
        <v>18</v>
      </c>
      <c r="AH2642" s="399"/>
      <c r="AK2642" s="375">
        <f t="shared" si="7307"/>
        <v>0</v>
      </c>
      <c r="AL2642" s="378">
        <f t="shared" si="7308"/>
        <v>0</v>
      </c>
      <c r="AM2642" s="374">
        <f t="shared" si="7309"/>
        <v>0</v>
      </c>
      <c r="AN2642" s="292">
        <f t="shared" si="7310"/>
        <v>0</v>
      </c>
      <c r="AO2642" s="375">
        <f t="shared" si="7311"/>
        <v>0</v>
      </c>
      <c r="AP2642" s="378">
        <f t="shared" si="7312"/>
        <v>0</v>
      </c>
      <c r="AQ2642" s="374">
        <f t="shared" si="7313"/>
        <v>0</v>
      </c>
      <c r="AR2642" s="317">
        <f t="shared" si="7314"/>
        <v>0</v>
      </c>
      <c r="AS2642" s="375">
        <f t="shared" si="7315"/>
        <v>0</v>
      </c>
      <c r="AT2642" s="378">
        <f t="shared" si="7316"/>
        <v>0</v>
      </c>
      <c r="AU2642" s="374">
        <f t="shared" si="7317"/>
        <v>0</v>
      </c>
      <c r="AV2642" s="317">
        <f t="shared" si="7318"/>
        <v>0</v>
      </c>
      <c r="AW2642" s="375">
        <f t="shared" si="7319"/>
        <v>0</v>
      </c>
      <c r="AX2642" s="378">
        <f t="shared" si="7320"/>
        <v>0</v>
      </c>
      <c r="AY2642" s="374">
        <f t="shared" si="7321"/>
        <v>0</v>
      </c>
      <c r="AZ2642" s="292">
        <f t="shared" si="7322"/>
        <v>0</v>
      </c>
      <c r="BA2642" s="375">
        <f t="shared" si="7323"/>
        <v>0</v>
      </c>
      <c r="BB2642" s="378">
        <f t="shared" si="7324"/>
        <v>0</v>
      </c>
      <c r="BC2642" s="374">
        <f t="shared" si="7325"/>
        <v>0</v>
      </c>
      <c r="BD2642" s="292">
        <f t="shared" si="7326"/>
        <v>0</v>
      </c>
      <c r="BE2642" s="375">
        <f t="shared" si="7327"/>
        <v>0</v>
      </c>
      <c r="BF2642" s="378">
        <f t="shared" si="7328"/>
        <v>0</v>
      </c>
      <c r="BG2642" s="374">
        <f t="shared" si="7329"/>
        <v>0</v>
      </c>
      <c r="BH2642" s="292">
        <f t="shared" si="7330"/>
        <v>0</v>
      </c>
      <c r="BI2642" s="375">
        <f t="shared" si="7331"/>
        <v>0</v>
      </c>
      <c r="BJ2642" s="378">
        <f t="shared" si="7332"/>
        <v>0</v>
      </c>
      <c r="BK2642" s="374">
        <f t="shared" si="7333"/>
        <v>0</v>
      </c>
      <c r="BL2642" s="292">
        <f t="shared" si="7334"/>
        <v>0</v>
      </c>
      <c r="BM2642" s="375">
        <f t="shared" si="7335"/>
        <v>0</v>
      </c>
      <c r="BN2642" s="378">
        <f t="shared" si="7336"/>
        <v>0</v>
      </c>
      <c r="BO2642" s="374">
        <f t="shared" si="7337"/>
        <v>0</v>
      </c>
      <c r="BP2642" s="292">
        <f t="shared" si="7338"/>
        <v>0</v>
      </c>
      <c r="CA2642" s="413"/>
      <c r="CB2642" s="398"/>
      <c r="CC2642" s="398"/>
      <c r="CD2642" s="398"/>
      <c r="CE2642" s="398"/>
      <c r="CF2642" s="398"/>
      <c r="CG2642" s="398"/>
      <c r="CH2642" s="398"/>
      <c r="CI2642" s="398"/>
      <c r="CJ2642" s="398"/>
      <c r="CK2642" s="398"/>
      <c r="CL2642" s="398"/>
      <c r="CM2642" s="398"/>
      <c r="CN2642" s="398"/>
      <c r="CO2642" s="398"/>
      <c r="CP2642" s="398"/>
      <c r="CQ2642" s="398"/>
      <c r="CR2642" s="398"/>
      <c r="CS2642" s="398"/>
      <c r="CT2642" s="398"/>
      <c r="CU2642" s="398"/>
      <c r="CV2642" s="398"/>
      <c r="CW2642" s="398"/>
      <c r="CX2642" s="398"/>
      <c r="CY2642" s="398"/>
      <c r="CZ2642" s="398"/>
      <c r="DA2642" s="398"/>
      <c r="DB2642" s="398"/>
      <c r="DC2642" s="398"/>
      <c r="DD2642" s="398"/>
      <c r="DE2642" s="414"/>
      <c r="DG2642" s="647"/>
      <c r="DH2642" s="648"/>
      <c r="DI2642" s="415" t="s">
        <v>1910</v>
      </c>
      <c r="DJ2642" s="416"/>
      <c r="DK2642" s="416"/>
      <c r="DL2642" s="416"/>
      <c r="DM2642" s="416"/>
      <c r="DN2642" s="416"/>
      <c r="DO2642" s="416"/>
      <c r="DP2642" s="416"/>
      <c r="DQ2642" s="416"/>
      <c r="DR2642" s="416"/>
      <c r="DS2642" s="416"/>
      <c r="DT2642" s="416"/>
      <c r="DU2642" s="416">
        <f>COUNTIF(M2637:M2640,"NS")</f>
        <v>0</v>
      </c>
      <c r="DV2642" s="416">
        <f t="shared" ref="DV2642" si="7356">COUNTIF(N2637:N2640,"NS")</f>
        <v>0</v>
      </c>
      <c r="DW2642" s="416">
        <f t="shared" ref="DW2642" si="7357">COUNTIF(O2637:O2640,"NS")</f>
        <v>0</v>
      </c>
      <c r="DX2642" s="416">
        <f t="shared" ref="DX2642" si="7358">COUNTIF(P2637:P2640,"NS")</f>
        <v>0</v>
      </c>
      <c r="DY2642" s="416">
        <f t="shared" ref="DY2642" si="7359">COUNTIF(Q2637:Q2640,"NS")</f>
        <v>0</v>
      </c>
      <c r="DZ2642" s="416">
        <f t="shared" ref="DZ2642" si="7360">COUNTIF(R2637:R2640,"NS")</f>
        <v>0</v>
      </c>
      <c r="EA2642" s="416">
        <f t="shared" ref="EA2642" si="7361">COUNTIF(S2637:S2640,"NS")</f>
        <v>0</v>
      </c>
      <c r="EB2642" s="416">
        <f t="shared" ref="EB2642" si="7362">COUNTIF(T2637:T2640,"NS")</f>
        <v>0</v>
      </c>
      <c r="EC2642" s="416">
        <f t="shared" ref="EC2642" si="7363">COUNTIF(U2637:U2640,"NS")</f>
        <v>0</v>
      </c>
      <c r="ED2642" s="416">
        <f t="shared" ref="ED2642" si="7364">COUNTIF(V2637:V2640,"NS")</f>
        <v>0</v>
      </c>
      <c r="EE2642" s="416">
        <f t="shared" ref="EE2642" si="7365">COUNTIF(W2637:W2640,"NS")</f>
        <v>0</v>
      </c>
      <c r="EF2642" s="416">
        <f t="shared" ref="EF2642" si="7366">COUNTIF(X2637:X2640,"NS")</f>
        <v>0</v>
      </c>
      <c r="EG2642" s="416">
        <f t="shared" ref="EG2642" si="7367">COUNTIF(Y2637:Y2640,"NS")</f>
        <v>0</v>
      </c>
      <c r="EH2642" s="416">
        <f t="shared" ref="EH2642" si="7368">COUNTIF(Z2637:Z2640,"NS")</f>
        <v>0</v>
      </c>
      <c r="EI2642" s="416">
        <f t="shared" ref="EI2642" si="7369">COUNTIF(AA2637:AA2640,"NS")</f>
        <v>0</v>
      </c>
      <c r="EJ2642" s="416">
        <f t="shared" ref="EJ2642" si="7370">COUNTIF(AB2637:AB2640,"NS")</f>
        <v>0</v>
      </c>
      <c r="EK2642" s="416">
        <f t="shared" ref="EK2642" si="7371">COUNTIF(AC2637:AC2640,"NS")</f>
        <v>0</v>
      </c>
      <c r="EL2642" s="417">
        <f t="shared" ref="EL2642" si="7372">COUNTIF(AD2637:AD2640,"NS")</f>
        <v>0</v>
      </c>
    </row>
    <row r="2643" spans="1:143" ht="15" customHeight="1" x14ac:dyDescent="0.25">
      <c r="A2643" s="60"/>
      <c r="B2643" s="60"/>
      <c r="C2643" s="796"/>
      <c r="D2643" s="770"/>
      <c r="E2643" s="771"/>
      <c r="F2643" s="648" t="s">
        <v>303</v>
      </c>
      <c r="G2643" s="648"/>
      <c r="H2643" s="704" t="s">
        <v>309</v>
      </c>
      <c r="I2643" s="705"/>
      <c r="J2643" s="705"/>
      <c r="K2643" s="705"/>
      <c r="L2643" s="706"/>
      <c r="M2643" s="369"/>
      <c r="N2643" s="369"/>
      <c r="O2643" s="369"/>
      <c r="P2643" s="369"/>
      <c r="Q2643" s="369"/>
      <c r="R2643" s="369"/>
      <c r="S2643" s="368"/>
      <c r="T2643" s="368"/>
      <c r="U2643" s="368"/>
      <c r="V2643" s="368"/>
      <c r="W2643" s="368"/>
      <c r="X2643" s="368"/>
      <c r="Y2643" s="368"/>
      <c r="Z2643" s="368"/>
      <c r="AA2643" s="368"/>
      <c r="AB2643" s="368"/>
      <c r="AC2643" s="368"/>
      <c r="AD2643" s="368"/>
      <c r="AE2643" s="60"/>
      <c r="AF2643" s="259"/>
      <c r="AG2643" s="374">
        <f t="shared" si="7306"/>
        <v>18</v>
      </c>
      <c r="AH2643" s="399"/>
      <c r="AK2643" s="375">
        <f t="shared" si="7307"/>
        <v>0</v>
      </c>
      <c r="AL2643" s="378">
        <f t="shared" si="7308"/>
        <v>0</v>
      </c>
      <c r="AM2643" s="374">
        <f t="shared" si="7309"/>
        <v>0</v>
      </c>
      <c r="AN2643" s="292">
        <f t="shared" si="7310"/>
        <v>0</v>
      </c>
      <c r="AO2643" s="375">
        <f t="shared" si="7311"/>
        <v>0</v>
      </c>
      <c r="AP2643" s="378">
        <f t="shared" si="7312"/>
        <v>0</v>
      </c>
      <c r="AQ2643" s="374">
        <f t="shared" si="7313"/>
        <v>0</v>
      </c>
      <c r="AR2643" s="317">
        <f t="shared" si="7314"/>
        <v>0</v>
      </c>
      <c r="AS2643" s="375">
        <f t="shared" si="7315"/>
        <v>0</v>
      </c>
      <c r="AT2643" s="378">
        <f t="shared" si="7316"/>
        <v>0</v>
      </c>
      <c r="AU2643" s="374">
        <f t="shared" si="7317"/>
        <v>0</v>
      </c>
      <c r="AV2643" s="317">
        <f t="shared" si="7318"/>
        <v>0</v>
      </c>
      <c r="AW2643" s="375">
        <f t="shared" si="7319"/>
        <v>0</v>
      </c>
      <c r="AX2643" s="378">
        <f t="shared" si="7320"/>
        <v>0</v>
      </c>
      <c r="AY2643" s="374">
        <f t="shared" si="7321"/>
        <v>0</v>
      </c>
      <c r="AZ2643" s="292">
        <f t="shared" si="7322"/>
        <v>0</v>
      </c>
      <c r="BA2643" s="375">
        <f t="shared" si="7323"/>
        <v>0</v>
      </c>
      <c r="BB2643" s="378">
        <f t="shared" si="7324"/>
        <v>0</v>
      </c>
      <c r="BC2643" s="374">
        <f t="shared" si="7325"/>
        <v>0</v>
      </c>
      <c r="BD2643" s="292">
        <f t="shared" si="7326"/>
        <v>0</v>
      </c>
      <c r="BE2643" s="375">
        <f t="shared" si="7327"/>
        <v>0</v>
      </c>
      <c r="BF2643" s="378">
        <f t="shared" si="7328"/>
        <v>0</v>
      </c>
      <c r="BG2643" s="374">
        <f t="shared" si="7329"/>
        <v>0</v>
      </c>
      <c r="BH2643" s="292">
        <f t="shared" si="7330"/>
        <v>0</v>
      </c>
      <c r="BI2643" s="375">
        <f t="shared" si="7331"/>
        <v>0</v>
      </c>
      <c r="BJ2643" s="378">
        <f t="shared" si="7332"/>
        <v>0</v>
      </c>
      <c r="BK2643" s="374">
        <f t="shared" si="7333"/>
        <v>0</v>
      </c>
      <c r="BL2643" s="292">
        <f t="shared" si="7334"/>
        <v>0</v>
      </c>
      <c r="BM2643" s="375">
        <f t="shared" si="7335"/>
        <v>0</v>
      </c>
      <c r="BN2643" s="378">
        <f t="shared" si="7336"/>
        <v>0</v>
      </c>
      <c r="BO2643" s="374">
        <f t="shared" si="7337"/>
        <v>0</v>
      </c>
      <c r="BP2643" s="292">
        <f t="shared" si="7338"/>
        <v>0</v>
      </c>
      <c r="CA2643" s="413"/>
      <c r="CB2643" s="398"/>
      <c r="CC2643" s="398"/>
      <c r="CD2643" s="398"/>
      <c r="CE2643" s="398"/>
      <c r="CF2643" s="398"/>
      <c r="CG2643" s="398"/>
      <c r="CH2643" s="398"/>
      <c r="CI2643" s="398"/>
      <c r="CJ2643" s="398"/>
      <c r="CK2643" s="398"/>
      <c r="CL2643" s="398"/>
      <c r="CM2643" s="398"/>
      <c r="CN2643" s="398"/>
      <c r="CO2643" s="398"/>
      <c r="CP2643" s="398"/>
      <c r="CQ2643" s="398"/>
      <c r="CR2643" s="398"/>
      <c r="CS2643" s="398"/>
      <c r="CT2643" s="398"/>
      <c r="CU2643" s="398"/>
      <c r="CV2643" s="398"/>
      <c r="CW2643" s="398"/>
      <c r="CX2643" s="398"/>
      <c r="CY2643" s="398"/>
      <c r="CZ2643" s="398"/>
      <c r="DA2643" s="398"/>
      <c r="DB2643" s="398"/>
      <c r="DC2643" s="398"/>
      <c r="DD2643" s="398"/>
      <c r="DE2643" s="414"/>
      <c r="DG2643" s="647"/>
      <c r="DH2643" s="648"/>
      <c r="DI2643" s="415" t="s">
        <v>1914</v>
      </c>
      <c r="DJ2643" s="416"/>
      <c r="DK2643" s="416"/>
      <c r="DL2643" s="416"/>
      <c r="DM2643" s="416"/>
      <c r="DN2643" s="416"/>
      <c r="DO2643" s="416"/>
      <c r="DP2643" s="416"/>
      <c r="DQ2643" s="416"/>
      <c r="DR2643" s="416"/>
      <c r="DS2643" s="416"/>
      <c r="DT2643" s="416"/>
      <c r="DU2643" s="416">
        <f>SUM(M2637:M2641)</f>
        <v>0</v>
      </c>
      <c r="DV2643" s="416">
        <f t="shared" ref="DV2643" si="7373">SUM(N2637:N2641)</f>
        <v>0</v>
      </c>
      <c r="DW2643" s="416">
        <f t="shared" ref="DW2643" si="7374">SUM(O2637:O2641)</f>
        <v>0</v>
      </c>
      <c r="DX2643" s="416">
        <f t="shared" ref="DX2643" si="7375">SUM(P2637:P2641)</f>
        <v>0</v>
      </c>
      <c r="DY2643" s="416">
        <f t="shared" ref="DY2643" si="7376">SUM(Q2637:Q2641)</f>
        <v>0</v>
      </c>
      <c r="DZ2643" s="416">
        <f t="shared" ref="DZ2643" si="7377">SUM(R2637:R2641)</f>
        <v>0</v>
      </c>
      <c r="EA2643" s="416">
        <f t="shared" ref="EA2643" si="7378">SUM(S2637:S2641)</f>
        <v>0</v>
      </c>
      <c r="EB2643" s="416">
        <f t="shared" ref="EB2643" si="7379">SUM(T2637:T2641)</f>
        <v>0</v>
      </c>
      <c r="EC2643" s="416">
        <f t="shared" ref="EC2643" si="7380">SUM(U2637:U2641)</f>
        <v>0</v>
      </c>
      <c r="ED2643" s="416">
        <f t="shared" ref="ED2643" si="7381">SUM(V2637:V2641)</f>
        <v>0</v>
      </c>
      <c r="EE2643" s="416">
        <f t="shared" ref="EE2643" si="7382">SUM(W2637:W2641)</f>
        <v>0</v>
      </c>
      <c r="EF2643" s="416">
        <f t="shared" ref="EF2643" si="7383">SUM(X2637:X2641)</f>
        <v>0</v>
      </c>
      <c r="EG2643" s="416">
        <f t="shared" ref="EG2643" si="7384">SUM(Y2637:Y2641)</f>
        <v>0</v>
      </c>
      <c r="EH2643" s="416">
        <f t="shared" ref="EH2643" si="7385">SUM(Z2637:Z2641)</f>
        <v>0</v>
      </c>
      <c r="EI2643" s="416">
        <f t="shared" ref="EI2643" si="7386">SUM(AA2637:AA2641)</f>
        <v>0</v>
      </c>
      <c r="EJ2643" s="416">
        <f t="shared" ref="EJ2643" si="7387">SUM(AB2637:AB2641)</f>
        <v>0</v>
      </c>
      <c r="EK2643" s="416">
        <f t="shared" ref="EK2643" si="7388">SUM(AC2637:AC2641)</f>
        <v>0</v>
      </c>
      <c r="EL2643" s="417">
        <f t="shared" ref="EL2643" si="7389">SUM(AD2637:AD2641)</f>
        <v>0</v>
      </c>
    </row>
    <row r="2644" spans="1:143" ht="24" customHeight="1" x14ac:dyDescent="0.25">
      <c r="A2644" s="60"/>
      <c r="B2644" s="60"/>
      <c r="C2644" s="796"/>
      <c r="D2644" s="770"/>
      <c r="E2644" s="771"/>
      <c r="F2644" s="648" t="s">
        <v>304</v>
      </c>
      <c r="G2644" s="648"/>
      <c r="H2644" s="704" t="s">
        <v>310</v>
      </c>
      <c r="I2644" s="705"/>
      <c r="J2644" s="705"/>
      <c r="K2644" s="705"/>
      <c r="L2644" s="706"/>
      <c r="M2644" s="369"/>
      <c r="N2644" s="369"/>
      <c r="O2644" s="369"/>
      <c r="P2644" s="369"/>
      <c r="Q2644" s="369"/>
      <c r="R2644" s="369"/>
      <c r="S2644" s="368"/>
      <c r="T2644" s="368"/>
      <c r="U2644" s="368"/>
      <c r="V2644" s="368"/>
      <c r="W2644" s="368"/>
      <c r="X2644" s="368"/>
      <c r="Y2644" s="368"/>
      <c r="Z2644" s="368"/>
      <c r="AA2644" s="368"/>
      <c r="AB2644" s="368"/>
      <c r="AC2644" s="368"/>
      <c r="AD2644" s="368"/>
      <c r="AE2644" s="60"/>
      <c r="AF2644" s="259"/>
      <c r="AG2644" s="374">
        <f t="shared" si="7306"/>
        <v>18</v>
      </c>
      <c r="AH2644" s="399"/>
      <c r="AK2644" s="375">
        <f t="shared" si="7307"/>
        <v>0</v>
      </c>
      <c r="AL2644" s="378">
        <f t="shared" si="7308"/>
        <v>0</v>
      </c>
      <c r="AM2644" s="374">
        <f t="shared" si="7309"/>
        <v>0</v>
      </c>
      <c r="AN2644" s="292">
        <f t="shared" si="7310"/>
        <v>0</v>
      </c>
      <c r="AO2644" s="375">
        <f t="shared" si="7311"/>
        <v>0</v>
      </c>
      <c r="AP2644" s="378">
        <f t="shared" si="7312"/>
        <v>0</v>
      </c>
      <c r="AQ2644" s="374">
        <f t="shared" si="7313"/>
        <v>0</v>
      </c>
      <c r="AR2644" s="317">
        <f t="shared" si="7314"/>
        <v>0</v>
      </c>
      <c r="AS2644" s="375">
        <f t="shared" si="7315"/>
        <v>0</v>
      </c>
      <c r="AT2644" s="378">
        <f t="shared" si="7316"/>
        <v>0</v>
      </c>
      <c r="AU2644" s="374">
        <f t="shared" si="7317"/>
        <v>0</v>
      </c>
      <c r="AV2644" s="317">
        <f t="shared" si="7318"/>
        <v>0</v>
      </c>
      <c r="AW2644" s="375">
        <f t="shared" si="7319"/>
        <v>0</v>
      </c>
      <c r="AX2644" s="378">
        <f t="shared" si="7320"/>
        <v>0</v>
      </c>
      <c r="AY2644" s="374">
        <f t="shared" si="7321"/>
        <v>0</v>
      </c>
      <c r="AZ2644" s="292">
        <f t="shared" si="7322"/>
        <v>0</v>
      </c>
      <c r="BA2644" s="375">
        <f t="shared" si="7323"/>
        <v>0</v>
      </c>
      <c r="BB2644" s="378">
        <f t="shared" si="7324"/>
        <v>0</v>
      </c>
      <c r="BC2644" s="374">
        <f t="shared" si="7325"/>
        <v>0</v>
      </c>
      <c r="BD2644" s="292">
        <f t="shared" si="7326"/>
        <v>0</v>
      </c>
      <c r="BE2644" s="375">
        <f t="shared" si="7327"/>
        <v>0</v>
      </c>
      <c r="BF2644" s="378">
        <f t="shared" si="7328"/>
        <v>0</v>
      </c>
      <c r="BG2644" s="374">
        <f t="shared" si="7329"/>
        <v>0</v>
      </c>
      <c r="BH2644" s="292">
        <f t="shared" si="7330"/>
        <v>0</v>
      </c>
      <c r="BI2644" s="375">
        <f t="shared" si="7331"/>
        <v>0</v>
      </c>
      <c r="BJ2644" s="378">
        <f t="shared" si="7332"/>
        <v>0</v>
      </c>
      <c r="BK2644" s="374">
        <f t="shared" si="7333"/>
        <v>0</v>
      </c>
      <c r="BL2644" s="292">
        <f t="shared" si="7334"/>
        <v>0</v>
      </c>
      <c r="BM2644" s="375">
        <f t="shared" si="7335"/>
        <v>0</v>
      </c>
      <c r="BN2644" s="378">
        <f t="shared" si="7336"/>
        <v>0</v>
      </c>
      <c r="BO2644" s="374">
        <f t="shared" si="7337"/>
        <v>0</v>
      </c>
      <c r="BP2644" s="292">
        <f t="shared" si="7338"/>
        <v>0</v>
      </c>
      <c r="CA2644" s="413"/>
      <c r="CB2644" s="398"/>
      <c r="CC2644" s="398"/>
      <c r="CD2644" s="398"/>
      <c r="CE2644" s="398"/>
      <c r="CF2644" s="398"/>
      <c r="CG2644" s="398"/>
      <c r="CH2644" s="398"/>
      <c r="CI2644" s="398"/>
      <c r="CJ2644" s="398"/>
      <c r="CK2644" s="398"/>
      <c r="CL2644" s="398"/>
      <c r="CM2644" s="398"/>
      <c r="CN2644" s="398"/>
      <c r="CO2644" s="398"/>
      <c r="CP2644" s="398"/>
      <c r="CQ2644" s="398"/>
      <c r="CR2644" s="398"/>
      <c r="CS2644" s="398"/>
      <c r="CT2644" s="398"/>
      <c r="CU2644" s="398"/>
      <c r="CV2644" s="398"/>
      <c r="CW2644" s="398"/>
      <c r="CX2644" s="398"/>
      <c r="CY2644" s="398"/>
      <c r="CZ2644" s="398"/>
      <c r="DA2644" s="398"/>
      <c r="DB2644" s="398"/>
      <c r="DC2644" s="398"/>
      <c r="DD2644" s="398"/>
      <c r="DE2644" s="414"/>
      <c r="DG2644" s="647"/>
      <c r="DH2644" s="648"/>
      <c r="DI2644" s="415" t="s">
        <v>1919</v>
      </c>
      <c r="DJ2644" s="298"/>
      <c r="DK2644" s="298"/>
      <c r="DL2644" s="298"/>
      <c r="DM2644" s="298"/>
      <c r="DN2644" s="298"/>
      <c r="DO2644" s="298"/>
      <c r="DP2644" s="298"/>
      <c r="DQ2644" s="298"/>
      <c r="DR2644" s="298"/>
      <c r="DS2644" s="298"/>
      <c r="DT2644" s="298"/>
      <c r="DU2644" s="298">
        <f>IF(OR(AND(DU2641="NS",DU2642=4),AND(DU2641="NA")),0,IF(OR(AND(IF(DU2641="NS",1,DU2641)&gt;DU2643*0.25,DU2642=0),AND(DU2641&gt;0,OR(DU2642=4,DU2643=0)),AND(DU2641&gt;0,DU2642=0,DU2643=0),AND(DU2641="NS",DU2642=0,DU2643=0)),1,0))</f>
        <v>0</v>
      </c>
      <c r="DV2644" s="298">
        <f t="shared" ref="DV2644:DZ2644" si="7390">IF(OR(AND(DV2641="NS",DV2642=4),AND(DV2641="NA")),0,IF(OR(AND(IF(DV2641="NS",1,DV2641)&gt;DV2643*0.25,DV2642=0),AND(DV2641&gt;0,OR(DV2642=4,DV2643=0)),AND(DV2641&gt;0,DV2642=0,DV2643=0),AND(DV2641="NS",DV2642=0,DV2643=0)),1,0))</f>
        <v>0</v>
      </c>
      <c r="DW2644" s="298">
        <f t="shared" si="7390"/>
        <v>0</v>
      </c>
      <c r="DX2644" s="298">
        <f t="shared" si="7390"/>
        <v>0</v>
      </c>
      <c r="DY2644" s="298">
        <f t="shared" si="7390"/>
        <v>0</v>
      </c>
      <c r="DZ2644" s="298">
        <f t="shared" si="7390"/>
        <v>0</v>
      </c>
      <c r="EA2644" s="298">
        <f>IF(OR(AND(EA2641="NS",EA2642=4),AND(EA2641="NA")),0,IF(OR(AND(IF(EA2641="NS",1,EA2641)&gt;EA2643*0.25,EA2642=0),AND(EA2641&gt;0,OR(EA2642=4,EA2643=0)),AND(EA2641&gt;0,EA2642=0,EA2643=0),AND(EA2641="NS",EA2642=0,EA2643=0)),1,0))</f>
        <v>0</v>
      </c>
      <c r="EB2644" s="298">
        <f t="shared" ref="EB2644:EL2644" si="7391">IF(OR(AND(EB2641="NS",EB2642=4),AND(EB2641="NA")),0,IF(OR(AND(IF(EB2641="NS",1,EB2641)&gt;EB2643*0.25,EB2642=0),AND(EB2641&gt;0,OR(EB2642=4,EB2643=0)),AND(EB2641&gt;0,EB2642=0,EB2643=0),AND(EB2641="NS",EB2642=0,EB2643=0)),1,0))</f>
        <v>0</v>
      </c>
      <c r="EC2644" s="298">
        <f t="shared" si="7391"/>
        <v>0</v>
      </c>
      <c r="ED2644" s="298">
        <f t="shared" si="7391"/>
        <v>0</v>
      </c>
      <c r="EE2644" s="298">
        <f t="shared" si="7391"/>
        <v>0</v>
      </c>
      <c r="EF2644" s="298">
        <f t="shared" si="7391"/>
        <v>0</v>
      </c>
      <c r="EG2644" s="298">
        <f t="shared" si="7391"/>
        <v>0</v>
      </c>
      <c r="EH2644" s="298">
        <f t="shared" si="7391"/>
        <v>0</v>
      </c>
      <c r="EI2644" s="298">
        <f t="shared" si="7391"/>
        <v>0</v>
      </c>
      <c r="EJ2644" s="298">
        <f t="shared" si="7391"/>
        <v>0</v>
      </c>
      <c r="EK2644" s="298">
        <f t="shared" si="7391"/>
        <v>0</v>
      </c>
      <c r="EL2644" s="302">
        <f t="shared" si="7391"/>
        <v>0</v>
      </c>
      <c r="EM2644" s="375">
        <f>SUM(DU2644:EL2644)</f>
        <v>0</v>
      </c>
    </row>
    <row r="2645" spans="1:143" ht="15" customHeight="1" x14ac:dyDescent="0.25">
      <c r="A2645" s="60"/>
      <c r="B2645" s="60"/>
      <c r="C2645" s="796"/>
      <c r="D2645" s="770"/>
      <c r="E2645" s="771"/>
      <c r="F2645" s="648" t="s">
        <v>305</v>
      </c>
      <c r="G2645" s="648"/>
      <c r="H2645" s="704" t="s">
        <v>311</v>
      </c>
      <c r="I2645" s="705"/>
      <c r="J2645" s="705"/>
      <c r="K2645" s="705"/>
      <c r="L2645" s="706"/>
      <c r="M2645" s="369"/>
      <c r="N2645" s="369"/>
      <c r="O2645" s="369"/>
      <c r="P2645" s="369"/>
      <c r="Q2645" s="369"/>
      <c r="R2645" s="369"/>
      <c r="S2645" s="368"/>
      <c r="T2645" s="368"/>
      <c r="U2645" s="368"/>
      <c r="V2645" s="368"/>
      <c r="W2645" s="368"/>
      <c r="X2645" s="368"/>
      <c r="Y2645" s="368"/>
      <c r="Z2645" s="368"/>
      <c r="AA2645" s="368"/>
      <c r="AB2645" s="368"/>
      <c r="AC2645" s="368"/>
      <c r="AD2645" s="368"/>
      <c r="AE2645" s="60"/>
      <c r="AF2645" s="259"/>
      <c r="AG2645" s="374">
        <f t="shared" si="7306"/>
        <v>18</v>
      </c>
      <c r="AH2645" s="399"/>
      <c r="AK2645" s="375">
        <f t="shared" si="7307"/>
        <v>0</v>
      </c>
      <c r="AL2645" s="378">
        <f t="shared" si="7308"/>
        <v>0</v>
      </c>
      <c r="AM2645" s="374">
        <f t="shared" si="7309"/>
        <v>0</v>
      </c>
      <c r="AN2645" s="292">
        <f t="shared" si="7310"/>
        <v>0</v>
      </c>
      <c r="AO2645" s="375">
        <f t="shared" si="7311"/>
        <v>0</v>
      </c>
      <c r="AP2645" s="378">
        <f t="shared" si="7312"/>
        <v>0</v>
      </c>
      <c r="AQ2645" s="374">
        <f t="shared" si="7313"/>
        <v>0</v>
      </c>
      <c r="AR2645" s="317">
        <f t="shared" si="7314"/>
        <v>0</v>
      </c>
      <c r="AS2645" s="375">
        <f t="shared" si="7315"/>
        <v>0</v>
      </c>
      <c r="AT2645" s="378">
        <f t="shared" si="7316"/>
        <v>0</v>
      </c>
      <c r="AU2645" s="374">
        <f t="shared" si="7317"/>
        <v>0</v>
      </c>
      <c r="AV2645" s="317">
        <f t="shared" si="7318"/>
        <v>0</v>
      </c>
      <c r="AW2645" s="375">
        <f t="shared" si="7319"/>
        <v>0</v>
      </c>
      <c r="AX2645" s="378">
        <f t="shared" si="7320"/>
        <v>0</v>
      </c>
      <c r="AY2645" s="374">
        <f t="shared" si="7321"/>
        <v>0</v>
      </c>
      <c r="AZ2645" s="292">
        <f t="shared" si="7322"/>
        <v>0</v>
      </c>
      <c r="BA2645" s="375">
        <f t="shared" si="7323"/>
        <v>0</v>
      </c>
      <c r="BB2645" s="378">
        <f t="shared" si="7324"/>
        <v>0</v>
      </c>
      <c r="BC2645" s="374">
        <f t="shared" si="7325"/>
        <v>0</v>
      </c>
      <c r="BD2645" s="292">
        <f t="shared" si="7326"/>
        <v>0</v>
      </c>
      <c r="BE2645" s="375">
        <f t="shared" si="7327"/>
        <v>0</v>
      </c>
      <c r="BF2645" s="378">
        <f t="shared" si="7328"/>
        <v>0</v>
      </c>
      <c r="BG2645" s="374">
        <f t="shared" si="7329"/>
        <v>0</v>
      </c>
      <c r="BH2645" s="292">
        <f t="shared" si="7330"/>
        <v>0</v>
      </c>
      <c r="BI2645" s="375">
        <f t="shared" si="7331"/>
        <v>0</v>
      </c>
      <c r="BJ2645" s="378">
        <f t="shared" si="7332"/>
        <v>0</v>
      </c>
      <c r="BK2645" s="374">
        <f t="shared" si="7333"/>
        <v>0</v>
      </c>
      <c r="BL2645" s="292">
        <f t="shared" si="7334"/>
        <v>0</v>
      </c>
      <c r="BM2645" s="375">
        <f t="shared" si="7335"/>
        <v>0</v>
      </c>
      <c r="BN2645" s="378">
        <f t="shared" si="7336"/>
        <v>0</v>
      </c>
      <c r="BO2645" s="374">
        <f t="shared" si="7337"/>
        <v>0</v>
      </c>
      <c r="BP2645" s="292">
        <f t="shared" si="7338"/>
        <v>0</v>
      </c>
      <c r="CA2645" s="413"/>
      <c r="CB2645" s="398"/>
      <c r="CC2645" s="398"/>
      <c r="CD2645" s="398"/>
      <c r="CE2645" s="398"/>
      <c r="CF2645" s="398"/>
      <c r="CG2645" s="398"/>
      <c r="CH2645" s="398"/>
      <c r="CI2645" s="398"/>
      <c r="CJ2645" s="398"/>
      <c r="CK2645" s="398"/>
      <c r="CL2645" s="398"/>
      <c r="CM2645" s="398"/>
      <c r="CN2645" s="398"/>
      <c r="CO2645" s="398"/>
      <c r="CP2645" s="398"/>
      <c r="CQ2645" s="398"/>
      <c r="CR2645" s="398"/>
      <c r="CS2645" s="398"/>
      <c r="CT2645" s="398"/>
      <c r="CU2645" s="398"/>
      <c r="CV2645" s="398"/>
      <c r="CW2645" s="398"/>
      <c r="CX2645" s="398"/>
      <c r="CY2645" s="398"/>
      <c r="CZ2645" s="398"/>
      <c r="DA2645" s="398"/>
      <c r="DB2645" s="398"/>
      <c r="DC2645" s="398"/>
      <c r="DD2645" s="398"/>
      <c r="DE2645" s="414"/>
      <c r="DG2645" s="647"/>
      <c r="DH2645" s="648"/>
      <c r="DI2645" s="415" t="s">
        <v>311</v>
      </c>
      <c r="DJ2645" s="416"/>
      <c r="DK2645" s="416"/>
      <c r="DL2645" s="416"/>
      <c r="DM2645" s="416"/>
      <c r="DN2645" s="416"/>
      <c r="DO2645" s="416"/>
      <c r="DP2645" s="416"/>
      <c r="DQ2645" s="416"/>
      <c r="DR2645" s="416"/>
      <c r="DS2645" s="416"/>
      <c r="DT2645" s="416"/>
      <c r="DU2645" s="416"/>
      <c r="DV2645" s="416"/>
      <c r="DW2645" s="416"/>
      <c r="DX2645" s="416"/>
      <c r="DY2645" s="416"/>
      <c r="DZ2645" s="416"/>
      <c r="EA2645" s="416"/>
      <c r="EB2645" s="416"/>
      <c r="EC2645" s="416"/>
      <c r="ED2645" s="416"/>
      <c r="EE2645" s="416"/>
      <c r="EF2645" s="416"/>
      <c r="EG2645" s="416"/>
      <c r="EH2645" s="416"/>
      <c r="EI2645" s="416"/>
      <c r="EJ2645" s="416"/>
      <c r="EK2645" s="416"/>
      <c r="EL2645" s="417"/>
    </row>
    <row r="2646" spans="1:143" ht="24" customHeight="1" x14ac:dyDescent="0.25">
      <c r="A2646" s="60"/>
      <c r="B2646" s="60"/>
      <c r="C2646" s="796"/>
      <c r="D2646" s="770"/>
      <c r="E2646" s="771"/>
      <c r="F2646" s="648" t="s">
        <v>306</v>
      </c>
      <c r="G2646" s="648"/>
      <c r="H2646" s="704" t="s">
        <v>312</v>
      </c>
      <c r="I2646" s="705"/>
      <c r="J2646" s="705"/>
      <c r="K2646" s="705"/>
      <c r="L2646" s="706"/>
      <c r="M2646" s="369"/>
      <c r="N2646" s="369"/>
      <c r="O2646" s="369"/>
      <c r="P2646" s="369"/>
      <c r="Q2646" s="369"/>
      <c r="R2646" s="369"/>
      <c r="S2646" s="368"/>
      <c r="T2646" s="368"/>
      <c r="U2646" s="368"/>
      <c r="V2646" s="368"/>
      <c r="W2646" s="368"/>
      <c r="X2646" s="368"/>
      <c r="Y2646" s="368"/>
      <c r="Z2646" s="368"/>
      <c r="AA2646" s="368"/>
      <c r="AB2646" s="368"/>
      <c r="AC2646" s="368"/>
      <c r="AD2646" s="368"/>
      <c r="AE2646" s="60"/>
      <c r="AF2646" s="259"/>
      <c r="AG2646" s="374">
        <f t="shared" si="7306"/>
        <v>18</v>
      </c>
      <c r="AH2646" s="399"/>
      <c r="AK2646" s="375">
        <f t="shared" si="7307"/>
        <v>0</v>
      </c>
      <c r="AL2646" s="378">
        <f t="shared" si="7308"/>
        <v>0</v>
      </c>
      <c r="AM2646" s="374">
        <f t="shared" si="7309"/>
        <v>0</v>
      </c>
      <c r="AN2646" s="292">
        <f t="shared" si="7310"/>
        <v>0</v>
      </c>
      <c r="AO2646" s="375">
        <f t="shared" si="7311"/>
        <v>0</v>
      </c>
      <c r="AP2646" s="378">
        <f t="shared" si="7312"/>
        <v>0</v>
      </c>
      <c r="AQ2646" s="374">
        <f t="shared" si="7313"/>
        <v>0</v>
      </c>
      <c r="AR2646" s="317">
        <f t="shared" si="7314"/>
        <v>0</v>
      </c>
      <c r="AS2646" s="375">
        <f t="shared" si="7315"/>
        <v>0</v>
      </c>
      <c r="AT2646" s="378">
        <f t="shared" si="7316"/>
        <v>0</v>
      </c>
      <c r="AU2646" s="374">
        <f t="shared" si="7317"/>
        <v>0</v>
      </c>
      <c r="AV2646" s="317">
        <f t="shared" si="7318"/>
        <v>0</v>
      </c>
      <c r="AW2646" s="375">
        <f t="shared" si="7319"/>
        <v>0</v>
      </c>
      <c r="AX2646" s="378">
        <f t="shared" si="7320"/>
        <v>0</v>
      </c>
      <c r="AY2646" s="374">
        <f t="shared" si="7321"/>
        <v>0</v>
      </c>
      <c r="AZ2646" s="292">
        <f t="shared" si="7322"/>
        <v>0</v>
      </c>
      <c r="BA2646" s="375">
        <f t="shared" si="7323"/>
        <v>0</v>
      </c>
      <c r="BB2646" s="378">
        <f t="shared" si="7324"/>
        <v>0</v>
      </c>
      <c r="BC2646" s="374">
        <f t="shared" si="7325"/>
        <v>0</v>
      </c>
      <c r="BD2646" s="292">
        <f t="shared" si="7326"/>
        <v>0</v>
      </c>
      <c r="BE2646" s="375">
        <f t="shared" si="7327"/>
        <v>0</v>
      </c>
      <c r="BF2646" s="378">
        <f t="shared" si="7328"/>
        <v>0</v>
      </c>
      <c r="BG2646" s="374">
        <f t="shared" si="7329"/>
        <v>0</v>
      </c>
      <c r="BH2646" s="292">
        <f t="shared" si="7330"/>
        <v>0</v>
      </c>
      <c r="BI2646" s="375">
        <f t="shared" si="7331"/>
        <v>0</v>
      </c>
      <c r="BJ2646" s="378">
        <f t="shared" si="7332"/>
        <v>0</v>
      </c>
      <c r="BK2646" s="374">
        <f t="shared" si="7333"/>
        <v>0</v>
      </c>
      <c r="BL2646" s="292">
        <f t="shared" si="7334"/>
        <v>0</v>
      </c>
      <c r="BM2646" s="375">
        <f t="shared" si="7335"/>
        <v>0</v>
      </c>
      <c r="BN2646" s="378">
        <f t="shared" si="7336"/>
        <v>0</v>
      </c>
      <c r="BO2646" s="374">
        <f t="shared" si="7337"/>
        <v>0</v>
      </c>
      <c r="BP2646" s="292">
        <f t="shared" si="7338"/>
        <v>0</v>
      </c>
      <c r="CA2646" s="413"/>
      <c r="CB2646" s="421"/>
      <c r="CC2646" s="398"/>
      <c r="CD2646" s="398"/>
      <c r="CE2646" s="398"/>
      <c r="CF2646" s="398"/>
      <c r="CG2646" s="398"/>
      <c r="CH2646" s="398"/>
      <c r="CI2646" s="398"/>
      <c r="CJ2646" s="398"/>
      <c r="CK2646" s="398"/>
      <c r="CL2646" s="398"/>
      <c r="CM2646" s="398"/>
      <c r="CN2646" s="398"/>
      <c r="CO2646" s="398"/>
      <c r="CP2646" s="398"/>
      <c r="CQ2646" s="398"/>
      <c r="CR2646" s="398"/>
      <c r="CS2646" s="398"/>
      <c r="CT2646" s="398"/>
      <c r="CU2646" s="398"/>
      <c r="CV2646" s="398"/>
      <c r="CW2646" s="398"/>
      <c r="CX2646" s="398"/>
      <c r="CY2646" s="398"/>
      <c r="CZ2646" s="398"/>
      <c r="DA2646" s="398"/>
      <c r="DB2646" s="398"/>
      <c r="DC2646" s="398"/>
      <c r="DD2646" s="398"/>
      <c r="DE2646" s="414"/>
      <c r="DG2646" s="647"/>
      <c r="DH2646" s="648"/>
      <c r="DI2646" s="415"/>
      <c r="DJ2646" s="416"/>
      <c r="DK2646" s="416"/>
      <c r="DL2646" s="416"/>
      <c r="DM2646" s="416"/>
      <c r="DN2646" s="416"/>
      <c r="DO2646" s="416"/>
      <c r="DP2646" s="416"/>
      <c r="DQ2646" s="416"/>
      <c r="DR2646" s="416"/>
      <c r="DS2646" s="416"/>
      <c r="DT2646" s="416"/>
      <c r="DU2646" s="416"/>
      <c r="DV2646" s="416"/>
      <c r="DW2646" s="416"/>
      <c r="DX2646" s="416"/>
      <c r="DY2646" s="416"/>
      <c r="DZ2646" s="416"/>
      <c r="EA2646" s="416"/>
      <c r="EB2646" s="416"/>
      <c r="EC2646" s="416"/>
      <c r="ED2646" s="416"/>
      <c r="EE2646" s="416"/>
      <c r="EF2646" s="416"/>
      <c r="EG2646" s="416"/>
      <c r="EH2646" s="416"/>
      <c r="EI2646" s="416"/>
      <c r="EJ2646" s="416"/>
      <c r="EK2646" s="416"/>
      <c r="EL2646" s="417"/>
    </row>
    <row r="2647" spans="1:143" ht="15" customHeight="1" x14ac:dyDescent="0.25">
      <c r="A2647" s="60"/>
      <c r="B2647" s="60"/>
      <c r="C2647" s="796"/>
      <c r="D2647" s="770"/>
      <c r="E2647" s="771"/>
      <c r="F2647" s="648" t="s">
        <v>307</v>
      </c>
      <c r="G2647" s="648"/>
      <c r="H2647" s="704" t="s">
        <v>313</v>
      </c>
      <c r="I2647" s="705"/>
      <c r="J2647" s="705"/>
      <c r="K2647" s="705"/>
      <c r="L2647" s="706"/>
      <c r="M2647" s="369"/>
      <c r="N2647" s="369"/>
      <c r="O2647" s="369"/>
      <c r="P2647" s="369"/>
      <c r="Q2647" s="369"/>
      <c r="R2647" s="369"/>
      <c r="S2647" s="368"/>
      <c r="T2647" s="368"/>
      <c r="U2647" s="368"/>
      <c r="V2647" s="368"/>
      <c r="W2647" s="368"/>
      <c r="X2647" s="368"/>
      <c r="Y2647" s="368"/>
      <c r="Z2647" s="368"/>
      <c r="AA2647" s="368"/>
      <c r="AB2647" s="368"/>
      <c r="AC2647" s="368"/>
      <c r="AD2647" s="368"/>
      <c r="AE2647" s="60"/>
      <c r="AF2647" s="259"/>
      <c r="AG2647" s="374">
        <f t="shared" si="7306"/>
        <v>18</v>
      </c>
      <c r="AH2647" s="399"/>
      <c r="AK2647" s="375">
        <f t="shared" si="7307"/>
        <v>0</v>
      </c>
      <c r="AL2647" s="378">
        <f t="shared" si="7308"/>
        <v>0</v>
      </c>
      <c r="AM2647" s="374">
        <f t="shared" si="7309"/>
        <v>0</v>
      </c>
      <c r="AN2647" s="292">
        <f t="shared" si="7310"/>
        <v>0</v>
      </c>
      <c r="AO2647" s="375">
        <f t="shared" si="7311"/>
        <v>0</v>
      </c>
      <c r="AP2647" s="378">
        <f t="shared" si="7312"/>
        <v>0</v>
      </c>
      <c r="AQ2647" s="374">
        <f t="shared" si="7313"/>
        <v>0</v>
      </c>
      <c r="AR2647" s="317">
        <f t="shared" si="7314"/>
        <v>0</v>
      </c>
      <c r="AS2647" s="375">
        <f t="shared" si="7315"/>
        <v>0</v>
      </c>
      <c r="AT2647" s="378">
        <f t="shared" si="7316"/>
        <v>0</v>
      </c>
      <c r="AU2647" s="374">
        <f t="shared" si="7317"/>
        <v>0</v>
      </c>
      <c r="AV2647" s="317">
        <f t="shared" si="7318"/>
        <v>0</v>
      </c>
      <c r="AW2647" s="375">
        <f t="shared" si="7319"/>
        <v>0</v>
      </c>
      <c r="AX2647" s="378">
        <f t="shared" si="7320"/>
        <v>0</v>
      </c>
      <c r="AY2647" s="374">
        <f t="shared" si="7321"/>
        <v>0</v>
      </c>
      <c r="AZ2647" s="292">
        <f t="shared" si="7322"/>
        <v>0</v>
      </c>
      <c r="BA2647" s="375">
        <f t="shared" si="7323"/>
        <v>0</v>
      </c>
      <c r="BB2647" s="378">
        <f t="shared" si="7324"/>
        <v>0</v>
      </c>
      <c r="BC2647" s="374">
        <f t="shared" si="7325"/>
        <v>0</v>
      </c>
      <c r="BD2647" s="292">
        <f t="shared" si="7326"/>
        <v>0</v>
      </c>
      <c r="BE2647" s="375">
        <f t="shared" si="7327"/>
        <v>0</v>
      </c>
      <c r="BF2647" s="378">
        <f t="shared" si="7328"/>
        <v>0</v>
      </c>
      <c r="BG2647" s="374">
        <f t="shared" si="7329"/>
        <v>0</v>
      </c>
      <c r="BH2647" s="292">
        <f t="shared" si="7330"/>
        <v>0</v>
      </c>
      <c r="BI2647" s="375">
        <f t="shared" si="7331"/>
        <v>0</v>
      </c>
      <c r="BJ2647" s="378">
        <f t="shared" si="7332"/>
        <v>0</v>
      </c>
      <c r="BK2647" s="374">
        <f t="shared" si="7333"/>
        <v>0</v>
      </c>
      <c r="BL2647" s="292">
        <f t="shared" si="7334"/>
        <v>0</v>
      </c>
      <c r="BM2647" s="375">
        <f t="shared" si="7335"/>
        <v>0</v>
      </c>
      <c r="BN2647" s="378">
        <f t="shared" si="7336"/>
        <v>0</v>
      </c>
      <c r="BO2647" s="374">
        <f t="shared" si="7337"/>
        <v>0</v>
      </c>
      <c r="BP2647" s="292">
        <f t="shared" si="7338"/>
        <v>0</v>
      </c>
      <c r="CA2647" s="299" t="s">
        <v>60</v>
      </c>
      <c r="CB2647" s="421"/>
      <c r="CC2647" s="375"/>
      <c r="CD2647" s="375"/>
      <c r="CE2647" s="375"/>
      <c r="CF2647" s="375"/>
      <c r="CG2647" s="375"/>
      <c r="CH2647" s="375"/>
      <c r="CI2647" s="375"/>
      <c r="CJ2647" s="375"/>
      <c r="CK2647" s="375"/>
      <c r="CL2647" s="375"/>
      <c r="CM2647" s="375"/>
      <c r="CN2647" s="423">
        <f t="shared" ref="CN2647" si="7392">IF(M2647="",0,M2647)</f>
        <v>0</v>
      </c>
      <c r="CO2647" s="423">
        <f t="shared" ref="CO2647" si="7393">IF(N2647="",0,N2647)</f>
        <v>0</v>
      </c>
      <c r="CP2647" s="423">
        <f t="shared" ref="CP2647" si="7394">IF(O2647="",0,O2647)</f>
        <v>0</v>
      </c>
      <c r="CQ2647" s="423">
        <f t="shared" ref="CQ2647" si="7395">IF(P2647="",0,P2647)</f>
        <v>0</v>
      </c>
      <c r="CR2647" s="423">
        <f t="shared" ref="CR2647" si="7396">IF(Q2647="",0,Q2647)</f>
        <v>0</v>
      </c>
      <c r="CS2647" s="423">
        <f t="shared" ref="CS2647" si="7397">IF(R2647="",0,R2647)</f>
        <v>0</v>
      </c>
      <c r="CT2647" s="423">
        <f t="shared" ref="CT2647" si="7398">IF(S2647="",0,S2647)</f>
        <v>0</v>
      </c>
      <c r="CU2647" s="423">
        <f t="shared" ref="CU2647" si="7399">IF(T2647="",0,T2647)</f>
        <v>0</v>
      </c>
      <c r="CV2647" s="423">
        <f t="shared" ref="CV2647" si="7400">IF(U2647="",0,U2647)</f>
        <v>0</v>
      </c>
      <c r="CW2647" s="423">
        <f t="shared" ref="CW2647" si="7401">IF(V2647="",0,V2647)</f>
        <v>0</v>
      </c>
      <c r="CX2647" s="423">
        <f t="shared" ref="CX2647" si="7402">IF(W2647="",0,W2647)</f>
        <v>0</v>
      </c>
      <c r="CY2647" s="423">
        <f t="shared" ref="CY2647" si="7403">IF(X2647="",0,X2647)</f>
        <v>0</v>
      </c>
      <c r="CZ2647" s="423">
        <f t="shared" ref="CZ2647" si="7404">IF(Y2647="",0,Y2647)</f>
        <v>0</v>
      </c>
      <c r="DA2647" s="423">
        <f t="shared" ref="DA2647" si="7405">IF(Z2647="",0,Z2647)</f>
        <v>0</v>
      </c>
      <c r="DB2647" s="423">
        <f t="shared" ref="DB2647" si="7406">IF(AA2647="",0,AA2647)</f>
        <v>0</v>
      </c>
      <c r="DC2647" s="423">
        <f t="shared" ref="DC2647" si="7407">IF(AB2647="",0,AB2647)</f>
        <v>0</v>
      </c>
      <c r="DD2647" s="423">
        <f t="shared" ref="DD2647" si="7408">IF(AC2647="",0,AC2647)</f>
        <v>0</v>
      </c>
      <c r="DE2647" s="423">
        <f t="shared" ref="DE2647" si="7409">IF(AD2647="",0,AD2647)</f>
        <v>0</v>
      </c>
      <c r="DG2647" s="647"/>
      <c r="DH2647" s="648"/>
      <c r="DI2647" s="415"/>
      <c r="DJ2647" s="416"/>
      <c r="DK2647" s="416"/>
      <c r="DL2647" s="416"/>
      <c r="DM2647" s="416"/>
      <c r="DN2647" s="416"/>
      <c r="DO2647" s="416"/>
      <c r="DP2647" s="416"/>
      <c r="DQ2647" s="416"/>
      <c r="DR2647" s="416"/>
      <c r="DS2647" s="416"/>
      <c r="DT2647" s="416"/>
      <c r="DU2647" s="416"/>
      <c r="DV2647" s="416"/>
      <c r="DW2647" s="416"/>
      <c r="DX2647" s="416"/>
      <c r="DY2647" s="416"/>
      <c r="DZ2647" s="416"/>
      <c r="EA2647" s="416"/>
      <c r="EB2647" s="416"/>
      <c r="EC2647" s="416"/>
      <c r="ED2647" s="416"/>
      <c r="EE2647" s="416"/>
      <c r="EF2647" s="416"/>
      <c r="EG2647" s="416"/>
      <c r="EH2647" s="416"/>
      <c r="EI2647" s="416"/>
      <c r="EJ2647" s="416"/>
      <c r="EK2647" s="416"/>
      <c r="EL2647" s="417"/>
    </row>
    <row r="2648" spans="1:143" ht="15" customHeight="1" x14ac:dyDescent="0.25">
      <c r="A2648" s="60"/>
      <c r="B2648" s="60"/>
      <c r="C2648" s="796"/>
      <c r="D2648" s="770"/>
      <c r="E2648" s="771"/>
      <c r="F2648" s="716" t="s">
        <v>319</v>
      </c>
      <c r="G2648" s="716"/>
      <c r="H2648" s="64"/>
      <c r="I2648" s="705" t="s">
        <v>314</v>
      </c>
      <c r="J2648" s="705"/>
      <c r="K2648" s="705"/>
      <c r="L2648" s="706"/>
      <c r="M2648" s="369"/>
      <c r="N2648" s="369"/>
      <c r="O2648" s="369"/>
      <c r="P2648" s="369"/>
      <c r="Q2648" s="369"/>
      <c r="R2648" s="369"/>
      <c r="S2648" s="368"/>
      <c r="T2648" s="368"/>
      <c r="U2648" s="368"/>
      <c r="V2648" s="368"/>
      <c r="W2648" s="368"/>
      <c r="X2648" s="368"/>
      <c r="Y2648" s="368"/>
      <c r="Z2648" s="368"/>
      <c r="AA2648" s="368"/>
      <c r="AB2648" s="368"/>
      <c r="AC2648" s="368"/>
      <c r="AD2648" s="368"/>
      <c r="AE2648" s="60"/>
      <c r="AF2648" s="259"/>
      <c r="AG2648" s="374">
        <f t="shared" si="7306"/>
        <v>18</v>
      </c>
      <c r="AH2648" s="399"/>
      <c r="AK2648" s="375">
        <f t="shared" si="7307"/>
        <v>0</v>
      </c>
      <c r="AL2648" s="378">
        <f t="shared" si="7308"/>
        <v>0</v>
      </c>
      <c r="AM2648" s="374">
        <f t="shared" si="7309"/>
        <v>0</v>
      </c>
      <c r="AN2648" s="292">
        <f t="shared" si="7310"/>
        <v>0</v>
      </c>
      <c r="AO2648" s="375">
        <f t="shared" si="7311"/>
        <v>0</v>
      </c>
      <c r="AP2648" s="378">
        <f t="shared" si="7312"/>
        <v>0</v>
      </c>
      <c r="AQ2648" s="374">
        <f t="shared" si="7313"/>
        <v>0</v>
      </c>
      <c r="AR2648" s="317">
        <f t="shared" si="7314"/>
        <v>0</v>
      </c>
      <c r="AS2648" s="375">
        <f t="shared" si="7315"/>
        <v>0</v>
      </c>
      <c r="AT2648" s="378">
        <f t="shared" si="7316"/>
        <v>0</v>
      </c>
      <c r="AU2648" s="374">
        <f t="shared" si="7317"/>
        <v>0</v>
      </c>
      <c r="AV2648" s="317">
        <f t="shared" si="7318"/>
        <v>0</v>
      </c>
      <c r="AW2648" s="375">
        <f t="shared" si="7319"/>
        <v>0</v>
      </c>
      <c r="AX2648" s="378">
        <f t="shared" si="7320"/>
        <v>0</v>
      </c>
      <c r="AY2648" s="374">
        <f t="shared" si="7321"/>
        <v>0</v>
      </c>
      <c r="AZ2648" s="292">
        <f t="shared" si="7322"/>
        <v>0</v>
      </c>
      <c r="BA2648" s="375">
        <f t="shared" si="7323"/>
        <v>0</v>
      </c>
      <c r="BB2648" s="378">
        <f t="shared" si="7324"/>
        <v>0</v>
      </c>
      <c r="BC2648" s="374">
        <f t="shared" si="7325"/>
        <v>0</v>
      </c>
      <c r="BD2648" s="292">
        <f t="shared" si="7326"/>
        <v>0</v>
      </c>
      <c r="BE2648" s="375">
        <f t="shared" si="7327"/>
        <v>0</v>
      </c>
      <c r="BF2648" s="378">
        <f t="shared" si="7328"/>
        <v>0</v>
      </c>
      <c r="BG2648" s="374">
        <f t="shared" si="7329"/>
        <v>0</v>
      </c>
      <c r="BH2648" s="292">
        <f t="shared" si="7330"/>
        <v>0</v>
      </c>
      <c r="BI2648" s="375">
        <f t="shared" si="7331"/>
        <v>0</v>
      </c>
      <c r="BJ2648" s="378">
        <f t="shared" si="7332"/>
        <v>0</v>
      </c>
      <c r="BK2648" s="374">
        <f t="shared" si="7333"/>
        <v>0</v>
      </c>
      <c r="BL2648" s="292">
        <f t="shared" si="7334"/>
        <v>0</v>
      </c>
      <c r="BM2648" s="375">
        <f t="shared" si="7335"/>
        <v>0</v>
      </c>
      <c r="BN2648" s="378">
        <f t="shared" si="7336"/>
        <v>0</v>
      </c>
      <c r="BO2648" s="374">
        <f t="shared" si="7337"/>
        <v>0</v>
      </c>
      <c r="BP2648" s="292">
        <f t="shared" si="7338"/>
        <v>0</v>
      </c>
      <c r="CA2648" s="299" t="s">
        <v>1917</v>
      </c>
      <c r="CB2648" s="421"/>
      <c r="CC2648" s="375"/>
      <c r="CD2648" s="375"/>
      <c r="CE2648" s="375"/>
      <c r="CF2648" s="375"/>
      <c r="CG2648" s="375"/>
      <c r="CH2648" s="375"/>
      <c r="CI2648" s="375"/>
      <c r="CJ2648" s="375"/>
      <c r="CK2648" s="375"/>
      <c r="CL2648" s="375"/>
      <c r="CM2648" s="375"/>
      <c r="CN2648" s="301">
        <f t="shared" ref="CN2648" si="7410">SUM(M2648:M2652)</f>
        <v>0</v>
      </c>
      <c r="CO2648" s="301">
        <f t="shared" ref="CO2648" si="7411">SUM(N2648:N2652)</f>
        <v>0</v>
      </c>
      <c r="CP2648" s="301">
        <f t="shared" ref="CP2648" si="7412">SUM(O2648:O2652)</f>
        <v>0</v>
      </c>
      <c r="CQ2648" s="301">
        <f t="shared" ref="CQ2648" si="7413">SUM(P2648:P2652)</f>
        <v>0</v>
      </c>
      <c r="CR2648" s="301">
        <f t="shared" ref="CR2648" si="7414">SUM(Q2648:Q2652)</f>
        <v>0</v>
      </c>
      <c r="CS2648" s="301">
        <f t="shared" ref="CS2648" si="7415">SUM(R2648:R2652)</f>
        <v>0</v>
      </c>
      <c r="CT2648" s="301">
        <f t="shared" ref="CT2648" si="7416">SUM(S2648:S2652)</f>
        <v>0</v>
      </c>
      <c r="CU2648" s="301">
        <f t="shared" ref="CU2648" si="7417">SUM(T2648:T2652)</f>
        <v>0</v>
      </c>
      <c r="CV2648" s="301">
        <f t="shared" ref="CV2648" si="7418">SUM(U2648:U2652)</f>
        <v>0</v>
      </c>
      <c r="CW2648" s="301">
        <f t="shared" ref="CW2648" si="7419">SUM(V2648:V2652)</f>
        <v>0</v>
      </c>
      <c r="CX2648" s="301">
        <f t="shared" ref="CX2648" si="7420">SUM(W2648:W2652)</f>
        <v>0</v>
      </c>
      <c r="CY2648" s="301">
        <f t="shared" ref="CY2648" si="7421">SUM(X2648:X2652)</f>
        <v>0</v>
      </c>
      <c r="CZ2648" s="301">
        <f t="shared" ref="CZ2648" si="7422">SUM(Y2648:Y2652)</f>
        <v>0</v>
      </c>
      <c r="DA2648" s="301">
        <f t="shared" ref="DA2648" si="7423">SUM(Z2648:Z2652)</f>
        <v>0</v>
      </c>
      <c r="DB2648" s="301">
        <f t="shared" ref="DB2648" si="7424">SUM(AA2648:AA2652)</f>
        <v>0</v>
      </c>
      <c r="DC2648" s="301">
        <f t="shared" ref="DC2648" si="7425">SUM(AB2648:AB2652)</f>
        <v>0</v>
      </c>
      <c r="DD2648" s="301">
        <f t="shared" ref="DD2648" si="7426">SUM(AC2648:AC2652)</f>
        <v>0</v>
      </c>
      <c r="DE2648" s="301">
        <f t="shared" ref="DE2648" si="7427">SUM(AD2648:AD2652)</f>
        <v>0</v>
      </c>
      <c r="DG2648" s="616"/>
      <c r="DH2648" s="617"/>
      <c r="DI2648" s="415"/>
      <c r="DJ2648" s="416"/>
      <c r="DK2648" s="416"/>
      <c r="DL2648" s="416"/>
      <c r="DM2648" s="416"/>
      <c r="DN2648" s="416"/>
      <c r="DO2648" s="416"/>
      <c r="DP2648" s="416"/>
      <c r="DQ2648" s="416"/>
      <c r="DR2648" s="416"/>
      <c r="DS2648" s="416"/>
      <c r="DT2648" s="416"/>
      <c r="DU2648" s="416"/>
      <c r="DV2648" s="416"/>
      <c r="DW2648" s="416"/>
      <c r="DX2648" s="416"/>
      <c r="DY2648" s="416"/>
      <c r="DZ2648" s="416"/>
      <c r="EA2648" s="416"/>
      <c r="EB2648" s="416"/>
      <c r="EC2648" s="416"/>
      <c r="ED2648" s="416"/>
      <c r="EE2648" s="416"/>
      <c r="EF2648" s="416"/>
      <c r="EG2648" s="416"/>
      <c r="EH2648" s="416"/>
      <c r="EI2648" s="416"/>
      <c r="EJ2648" s="416"/>
      <c r="EK2648" s="416"/>
      <c r="EL2648" s="417"/>
    </row>
    <row r="2649" spans="1:143" ht="23.25" customHeight="1" x14ac:dyDescent="0.25">
      <c r="A2649" s="60"/>
      <c r="B2649" s="60"/>
      <c r="C2649" s="796"/>
      <c r="D2649" s="770"/>
      <c r="E2649" s="771"/>
      <c r="F2649" s="716" t="s">
        <v>320</v>
      </c>
      <c r="G2649" s="716"/>
      <c r="H2649" s="64"/>
      <c r="I2649" s="708" t="s">
        <v>315</v>
      </c>
      <c r="J2649" s="708"/>
      <c r="K2649" s="708"/>
      <c r="L2649" s="709"/>
      <c r="M2649" s="369"/>
      <c r="N2649" s="369"/>
      <c r="O2649" s="369"/>
      <c r="P2649" s="369"/>
      <c r="Q2649" s="369"/>
      <c r="R2649" s="369"/>
      <c r="S2649" s="368"/>
      <c r="T2649" s="368"/>
      <c r="U2649" s="368"/>
      <c r="V2649" s="368"/>
      <c r="W2649" s="368"/>
      <c r="X2649" s="368"/>
      <c r="Y2649" s="368"/>
      <c r="Z2649" s="368"/>
      <c r="AA2649" s="368"/>
      <c r="AB2649" s="368"/>
      <c r="AC2649" s="368"/>
      <c r="AD2649" s="368"/>
      <c r="AE2649" s="60"/>
      <c r="AF2649" s="259"/>
      <c r="AG2649" s="374">
        <f t="shared" si="7306"/>
        <v>18</v>
      </c>
      <c r="AH2649" s="399"/>
      <c r="AK2649" s="375">
        <f t="shared" si="7307"/>
        <v>0</v>
      </c>
      <c r="AL2649" s="378">
        <f t="shared" si="7308"/>
        <v>0</v>
      </c>
      <c r="AM2649" s="374">
        <f t="shared" si="7309"/>
        <v>0</v>
      </c>
      <c r="AN2649" s="292">
        <f t="shared" si="7310"/>
        <v>0</v>
      </c>
      <c r="AO2649" s="375">
        <f t="shared" si="7311"/>
        <v>0</v>
      </c>
      <c r="AP2649" s="378">
        <f t="shared" si="7312"/>
        <v>0</v>
      </c>
      <c r="AQ2649" s="374">
        <f t="shared" si="7313"/>
        <v>0</v>
      </c>
      <c r="AR2649" s="317">
        <f t="shared" si="7314"/>
        <v>0</v>
      </c>
      <c r="AS2649" s="375">
        <f t="shared" si="7315"/>
        <v>0</v>
      </c>
      <c r="AT2649" s="378">
        <f t="shared" si="7316"/>
        <v>0</v>
      </c>
      <c r="AU2649" s="374">
        <f t="shared" si="7317"/>
        <v>0</v>
      </c>
      <c r="AV2649" s="317">
        <f t="shared" si="7318"/>
        <v>0</v>
      </c>
      <c r="AW2649" s="375">
        <f t="shared" si="7319"/>
        <v>0</v>
      </c>
      <c r="AX2649" s="378">
        <f t="shared" si="7320"/>
        <v>0</v>
      </c>
      <c r="AY2649" s="374">
        <f t="shared" si="7321"/>
        <v>0</v>
      </c>
      <c r="AZ2649" s="292">
        <f t="shared" si="7322"/>
        <v>0</v>
      </c>
      <c r="BA2649" s="375">
        <f t="shared" si="7323"/>
        <v>0</v>
      </c>
      <c r="BB2649" s="378">
        <f t="shared" si="7324"/>
        <v>0</v>
      </c>
      <c r="BC2649" s="374">
        <f t="shared" si="7325"/>
        <v>0</v>
      </c>
      <c r="BD2649" s="292">
        <f t="shared" si="7326"/>
        <v>0</v>
      </c>
      <c r="BE2649" s="375">
        <f t="shared" si="7327"/>
        <v>0</v>
      </c>
      <c r="BF2649" s="378">
        <f t="shared" si="7328"/>
        <v>0</v>
      </c>
      <c r="BG2649" s="374">
        <f t="shared" si="7329"/>
        <v>0</v>
      </c>
      <c r="BH2649" s="292">
        <f t="shared" si="7330"/>
        <v>0</v>
      </c>
      <c r="BI2649" s="375">
        <f t="shared" si="7331"/>
        <v>0</v>
      </c>
      <c r="BJ2649" s="378">
        <f t="shared" si="7332"/>
        <v>0</v>
      </c>
      <c r="BK2649" s="374">
        <f t="shared" si="7333"/>
        <v>0</v>
      </c>
      <c r="BL2649" s="292">
        <f t="shared" si="7334"/>
        <v>0</v>
      </c>
      <c r="BM2649" s="375">
        <f t="shared" si="7335"/>
        <v>0</v>
      </c>
      <c r="BN2649" s="378">
        <f t="shared" si="7336"/>
        <v>0</v>
      </c>
      <c r="BO2649" s="374">
        <f t="shared" si="7337"/>
        <v>0</v>
      </c>
      <c r="BP2649" s="292">
        <f t="shared" si="7338"/>
        <v>0</v>
      </c>
      <c r="CA2649" s="299" t="s">
        <v>1910</v>
      </c>
      <c r="CB2649" s="421"/>
      <c r="CC2649" s="375"/>
      <c r="CD2649" s="375"/>
      <c r="CE2649" s="375"/>
      <c r="CF2649" s="375"/>
      <c r="CG2649" s="375"/>
      <c r="CH2649" s="375"/>
      <c r="CI2649" s="375"/>
      <c r="CJ2649" s="375"/>
      <c r="CK2649" s="375"/>
      <c r="CL2649" s="375"/>
      <c r="CM2649" s="375"/>
      <c r="CN2649" s="422">
        <f t="shared" ref="CN2649" si="7428">IF(CN2647="NA",COUNTIF(M2648:M2652,"NA"),COUNTIF(M2648:M2652,"NS"))</f>
        <v>0</v>
      </c>
      <c r="CO2649" s="422">
        <f t="shared" ref="CO2649" si="7429">IF(CO2647="NA",COUNTIF(N2648:N2652,"NA"),COUNTIF(N2648:N2652,"NS"))</f>
        <v>0</v>
      </c>
      <c r="CP2649" s="422">
        <f t="shared" ref="CP2649" si="7430">IF(CP2647="NA",COUNTIF(O2648:O2652,"NA"),COUNTIF(O2648:O2652,"NS"))</f>
        <v>0</v>
      </c>
      <c r="CQ2649" s="422">
        <f t="shared" ref="CQ2649" si="7431">IF(CQ2647="NA",COUNTIF(P2648:P2652,"NA"),COUNTIF(P2648:P2652,"NS"))</f>
        <v>0</v>
      </c>
      <c r="CR2649" s="422">
        <f t="shared" ref="CR2649" si="7432">IF(CR2647="NA",COUNTIF(Q2648:Q2652,"NA"),COUNTIF(Q2648:Q2652,"NS"))</f>
        <v>0</v>
      </c>
      <c r="CS2649" s="422">
        <f t="shared" ref="CS2649" si="7433">IF(CS2647="NA",COUNTIF(R2648:R2652,"NA"),COUNTIF(R2648:R2652,"NS"))</f>
        <v>0</v>
      </c>
      <c r="CT2649" s="422">
        <f t="shared" ref="CT2649" si="7434">IF(CT2647="NA",COUNTIF(S2648:S2652,"NA"),COUNTIF(S2648:S2652,"NS"))</f>
        <v>0</v>
      </c>
      <c r="CU2649" s="422">
        <f t="shared" ref="CU2649" si="7435">IF(CU2647="NA",COUNTIF(T2648:T2652,"NA"),COUNTIF(T2648:T2652,"NS"))</f>
        <v>0</v>
      </c>
      <c r="CV2649" s="422">
        <f t="shared" ref="CV2649" si="7436">IF(CV2647="NA",COUNTIF(U2648:U2652,"NA"),COUNTIF(U2648:U2652,"NS"))</f>
        <v>0</v>
      </c>
      <c r="CW2649" s="422">
        <f t="shared" ref="CW2649" si="7437">IF(CW2647="NA",COUNTIF(V2648:V2652,"NA"),COUNTIF(V2648:V2652,"NS"))</f>
        <v>0</v>
      </c>
      <c r="CX2649" s="422">
        <f t="shared" ref="CX2649" si="7438">IF(CX2647="NA",COUNTIF(W2648:W2652,"NA"),COUNTIF(W2648:W2652,"NS"))</f>
        <v>0</v>
      </c>
      <c r="CY2649" s="422">
        <f t="shared" ref="CY2649" si="7439">IF(CY2647="NA",COUNTIF(X2648:X2652,"NA"),COUNTIF(X2648:X2652,"NS"))</f>
        <v>0</v>
      </c>
      <c r="CZ2649" s="422">
        <f t="shared" ref="CZ2649" si="7440">IF(CZ2647="NA",COUNTIF(Y2648:Y2652,"NA"),COUNTIF(Y2648:Y2652,"NS"))</f>
        <v>0</v>
      </c>
      <c r="DA2649" s="422">
        <f t="shared" ref="DA2649" si="7441">IF(DA2647="NA",COUNTIF(Z2648:Z2652,"NA"),COUNTIF(Z2648:Z2652,"NS"))</f>
        <v>0</v>
      </c>
      <c r="DB2649" s="422">
        <f t="shared" ref="DB2649" si="7442">IF(DB2647="NA",COUNTIF(AA2648:AA2652,"NA"),COUNTIF(AA2648:AA2652,"NS"))</f>
        <v>0</v>
      </c>
      <c r="DC2649" s="422">
        <f t="shared" ref="DC2649" si="7443">IF(DC2647="NA",COUNTIF(AB2648:AB2652,"NA"),COUNTIF(AB2648:AB2652,"NS"))</f>
        <v>0</v>
      </c>
      <c r="DD2649" s="422">
        <f t="shared" ref="DD2649" si="7444">IF(DD2647="NA",COUNTIF(AC2648:AC2652,"NA"),COUNTIF(AC2648:AC2652,"NS"))</f>
        <v>0</v>
      </c>
      <c r="DE2649" s="422">
        <f t="shared" ref="DE2649" si="7445">IF(DE2647="NA",COUNTIF(AD2648:AD2652,"NA"),COUNTIF(AD2648:AD2652,"NS"))</f>
        <v>0</v>
      </c>
      <c r="DG2649" s="616"/>
      <c r="DH2649" s="617"/>
      <c r="DI2649" s="415"/>
      <c r="DJ2649" s="416"/>
      <c r="DK2649" s="416"/>
      <c r="DL2649" s="416"/>
      <c r="DM2649" s="416"/>
      <c r="DN2649" s="416"/>
      <c r="DO2649" s="416"/>
      <c r="DP2649" s="416"/>
      <c r="DQ2649" s="416"/>
      <c r="DR2649" s="416"/>
      <c r="DS2649" s="416"/>
      <c r="DT2649" s="416"/>
      <c r="DU2649" s="416"/>
      <c r="DV2649" s="416"/>
      <c r="DW2649" s="416"/>
      <c r="DX2649" s="416"/>
      <c r="DY2649" s="416"/>
      <c r="DZ2649" s="416"/>
      <c r="EA2649" s="416"/>
      <c r="EB2649" s="416"/>
      <c r="EC2649" s="416"/>
      <c r="ED2649" s="416"/>
      <c r="EE2649" s="416"/>
      <c r="EF2649" s="416"/>
      <c r="EG2649" s="416"/>
      <c r="EH2649" s="416"/>
      <c r="EI2649" s="416"/>
      <c r="EJ2649" s="416"/>
      <c r="EK2649" s="416"/>
      <c r="EL2649" s="417"/>
    </row>
    <row r="2650" spans="1:143" ht="24" customHeight="1" x14ac:dyDescent="0.25">
      <c r="A2650" s="60"/>
      <c r="B2650" s="60"/>
      <c r="C2650" s="796"/>
      <c r="D2650" s="770"/>
      <c r="E2650" s="771"/>
      <c r="F2650" s="716" t="s">
        <v>321</v>
      </c>
      <c r="G2650" s="716"/>
      <c r="H2650" s="64"/>
      <c r="I2650" s="708" t="s">
        <v>316</v>
      </c>
      <c r="J2650" s="708"/>
      <c r="K2650" s="708"/>
      <c r="L2650" s="709"/>
      <c r="M2650" s="369"/>
      <c r="N2650" s="369"/>
      <c r="O2650" s="369"/>
      <c r="P2650" s="369"/>
      <c r="Q2650" s="369"/>
      <c r="R2650" s="369"/>
      <c r="S2650" s="368"/>
      <c r="T2650" s="368"/>
      <c r="U2650" s="368"/>
      <c r="V2650" s="368"/>
      <c r="W2650" s="368"/>
      <c r="X2650" s="368"/>
      <c r="Y2650" s="368"/>
      <c r="Z2650" s="368"/>
      <c r="AA2650" s="368"/>
      <c r="AB2650" s="368"/>
      <c r="AC2650" s="368"/>
      <c r="AD2650" s="368"/>
      <c r="AE2650" s="60"/>
      <c r="AF2650" s="259"/>
      <c r="AG2650" s="374">
        <f t="shared" si="7306"/>
        <v>18</v>
      </c>
      <c r="AH2650" s="399"/>
      <c r="AK2650" s="375">
        <f t="shared" si="7307"/>
        <v>0</v>
      </c>
      <c r="AL2650" s="378">
        <f t="shared" si="7308"/>
        <v>0</v>
      </c>
      <c r="AM2650" s="374">
        <f t="shared" si="7309"/>
        <v>0</v>
      </c>
      <c r="AN2650" s="292">
        <f t="shared" si="7310"/>
        <v>0</v>
      </c>
      <c r="AO2650" s="375">
        <f t="shared" si="7311"/>
        <v>0</v>
      </c>
      <c r="AP2650" s="378">
        <f t="shared" si="7312"/>
        <v>0</v>
      </c>
      <c r="AQ2650" s="374">
        <f t="shared" si="7313"/>
        <v>0</v>
      </c>
      <c r="AR2650" s="317">
        <f t="shared" si="7314"/>
        <v>0</v>
      </c>
      <c r="AS2650" s="375">
        <f t="shared" si="7315"/>
        <v>0</v>
      </c>
      <c r="AT2650" s="378">
        <f t="shared" si="7316"/>
        <v>0</v>
      </c>
      <c r="AU2650" s="374">
        <f t="shared" si="7317"/>
        <v>0</v>
      </c>
      <c r="AV2650" s="317">
        <f t="shared" si="7318"/>
        <v>0</v>
      </c>
      <c r="AW2650" s="375">
        <f t="shared" si="7319"/>
        <v>0</v>
      </c>
      <c r="AX2650" s="378">
        <f t="shared" si="7320"/>
        <v>0</v>
      </c>
      <c r="AY2650" s="374">
        <f t="shared" si="7321"/>
        <v>0</v>
      </c>
      <c r="AZ2650" s="292">
        <f t="shared" si="7322"/>
        <v>0</v>
      </c>
      <c r="BA2650" s="375">
        <f t="shared" si="7323"/>
        <v>0</v>
      </c>
      <c r="BB2650" s="378">
        <f t="shared" si="7324"/>
        <v>0</v>
      </c>
      <c r="BC2650" s="374">
        <f t="shared" si="7325"/>
        <v>0</v>
      </c>
      <c r="BD2650" s="292">
        <f t="shared" si="7326"/>
        <v>0</v>
      </c>
      <c r="BE2650" s="375">
        <f t="shared" si="7327"/>
        <v>0</v>
      </c>
      <c r="BF2650" s="378">
        <f t="shared" si="7328"/>
        <v>0</v>
      </c>
      <c r="BG2650" s="374">
        <f t="shared" si="7329"/>
        <v>0</v>
      </c>
      <c r="BH2650" s="292">
        <f t="shared" si="7330"/>
        <v>0</v>
      </c>
      <c r="BI2650" s="375">
        <f t="shared" si="7331"/>
        <v>0</v>
      </c>
      <c r="BJ2650" s="378">
        <f t="shared" si="7332"/>
        <v>0</v>
      </c>
      <c r="BK2650" s="374">
        <f t="shared" si="7333"/>
        <v>0</v>
      </c>
      <c r="BL2650" s="292">
        <f t="shared" si="7334"/>
        <v>0</v>
      </c>
      <c r="BM2650" s="375">
        <f t="shared" si="7335"/>
        <v>0</v>
      </c>
      <c r="BN2650" s="378">
        <f t="shared" si="7336"/>
        <v>0</v>
      </c>
      <c r="BO2650" s="374">
        <f t="shared" si="7337"/>
        <v>0</v>
      </c>
      <c r="BP2650" s="292">
        <f t="shared" si="7338"/>
        <v>0</v>
      </c>
      <c r="CA2650" s="299" t="s">
        <v>1918</v>
      </c>
      <c r="CB2650" s="427"/>
      <c r="CC2650" s="375"/>
      <c r="CD2650" s="375"/>
      <c r="CE2650" s="375"/>
      <c r="CF2650" s="375"/>
      <c r="CG2650" s="375"/>
      <c r="CH2650" s="375"/>
      <c r="CI2650" s="375"/>
      <c r="CJ2650" s="375"/>
      <c r="CK2650" s="375"/>
      <c r="CL2650" s="375"/>
      <c r="CM2650" s="375"/>
      <c r="CN2650" s="425">
        <f t="shared" ref="CN2650:DD2650" si="7446">IF(OR(AND(CN2647=0,CN2649&gt;0),AND(CN2647="NS",CN2648&gt;0),AND(CN2647="NS",CN2648=0,CN2649=0)),1,IF(OR(AND(CN2649&gt;=2,CN2648&lt;CN2647),AND(CN2647="NS",CN2648=0,CN2649&gt;0),OR(CN2647=CN2648,AND(CN2647="",CN2649=0,CN2648=0))),0,1))</f>
        <v>0</v>
      </c>
      <c r="CO2650" s="425">
        <f t="shared" si="7446"/>
        <v>0</v>
      </c>
      <c r="CP2650" s="425">
        <f t="shared" si="7446"/>
        <v>0</v>
      </c>
      <c r="CQ2650" s="425">
        <f t="shared" si="7446"/>
        <v>0</v>
      </c>
      <c r="CR2650" s="425">
        <f t="shared" si="7446"/>
        <v>0</v>
      </c>
      <c r="CS2650" s="425">
        <f t="shared" si="7446"/>
        <v>0</v>
      </c>
      <c r="CT2650" s="425">
        <f t="shared" si="7446"/>
        <v>0</v>
      </c>
      <c r="CU2650" s="425">
        <f t="shared" si="7446"/>
        <v>0</v>
      </c>
      <c r="CV2650" s="425">
        <f t="shared" si="7446"/>
        <v>0</v>
      </c>
      <c r="CW2650" s="425">
        <f t="shared" si="7446"/>
        <v>0</v>
      </c>
      <c r="CX2650" s="425">
        <f t="shared" si="7446"/>
        <v>0</v>
      </c>
      <c r="CY2650" s="425">
        <f t="shared" si="7446"/>
        <v>0</v>
      </c>
      <c r="CZ2650" s="425">
        <f t="shared" si="7446"/>
        <v>0</v>
      </c>
      <c r="DA2650" s="425">
        <f t="shared" si="7446"/>
        <v>0</v>
      </c>
      <c r="DB2650" s="425">
        <f t="shared" si="7446"/>
        <v>0</v>
      </c>
      <c r="DC2650" s="425">
        <f t="shared" si="7446"/>
        <v>0</v>
      </c>
      <c r="DD2650" s="425">
        <f t="shared" si="7446"/>
        <v>0</v>
      </c>
      <c r="DE2650" s="425">
        <f t="shared" ref="DE2650" si="7447">IF(OR(AND(DE2647=0,DE2649&gt;0),AND(DE2647="NS",DE2648&gt;0),AND(DE2647="NS",DE2648=0,DE2649=0)),1,IF(OR(AND(DE2649&gt;=2,DE2648&lt;DE2647),AND(DE2647="NS",DE2648=0,DE2649&gt;0),OR(DE2647=DE2648,AND(DE2647="",DE2649=0,DE2648=0))),0,1))</f>
        <v>0</v>
      </c>
      <c r="DF2650" s="387">
        <f>SUM(CN2650:DE2650)</f>
        <v>0</v>
      </c>
      <c r="DG2650" s="616"/>
      <c r="DH2650" s="617"/>
      <c r="DI2650" s="415"/>
      <c r="DJ2650" s="416"/>
      <c r="DK2650" s="416"/>
      <c r="DL2650" s="416"/>
      <c r="DM2650" s="416"/>
      <c r="DN2650" s="416"/>
      <c r="DO2650" s="416"/>
      <c r="DP2650" s="416"/>
      <c r="DQ2650" s="416"/>
      <c r="DR2650" s="416"/>
      <c r="DS2650" s="416"/>
      <c r="DT2650" s="416"/>
      <c r="DU2650" s="416"/>
      <c r="DV2650" s="416"/>
      <c r="DW2650" s="416"/>
      <c r="DX2650" s="416"/>
      <c r="DY2650" s="416"/>
      <c r="DZ2650" s="416"/>
      <c r="EA2650" s="416"/>
      <c r="EB2650" s="416"/>
      <c r="EC2650" s="416"/>
      <c r="ED2650" s="416"/>
      <c r="EE2650" s="416"/>
      <c r="EF2650" s="416"/>
      <c r="EG2650" s="416"/>
      <c r="EH2650" s="416"/>
      <c r="EI2650" s="416"/>
      <c r="EJ2650" s="416"/>
      <c r="EK2650" s="416"/>
      <c r="EL2650" s="417"/>
    </row>
    <row r="2651" spans="1:143" ht="15" customHeight="1" x14ac:dyDescent="0.25">
      <c r="A2651" s="60"/>
      <c r="B2651" s="60"/>
      <c r="C2651" s="796"/>
      <c r="D2651" s="770"/>
      <c r="E2651" s="771"/>
      <c r="F2651" s="716" t="s">
        <v>322</v>
      </c>
      <c r="G2651" s="716"/>
      <c r="H2651" s="64"/>
      <c r="I2651" s="708" t="s">
        <v>317</v>
      </c>
      <c r="J2651" s="708"/>
      <c r="K2651" s="708"/>
      <c r="L2651" s="709"/>
      <c r="M2651" s="369"/>
      <c r="N2651" s="369"/>
      <c r="O2651" s="369"/>
      <c r="P2651" s="369"/>
      <c r="Q2651" s="369"/>
      <c r="R2651" s="369"/>
      <c r="S2651" s="368"/>
      <c r="T2651" s="368"/>
      <c r="U2651" s="368"/>
      <c r="V2651" s="368"/>
      <c r="W2651" s="368"/>
      <c r="X2651" s="368"/>
      <c r="Y2651" s="368"/>
      <c r="Z2651" s="368"/>
      <c r="AA2651" s="368"/>
      <c r="AB2651" s="368"/>
      <c r="AC2651" s="368"/>
      <c r="AD2651" s="368"/>
      <c r="AE2651" s="60"/>
      <c r="AF2651" s="259"/>
      <c r="AG2651" s="374">
        <f t="shared" si="7306"/>
        <v>18</v>
      </c>
      <c r="AH2651" s="399"/>
      <c r="AK2651" s="375">
        <f t="shared" si="7307"/>
        <v>0</v>
      </c>
      <c r="AL2651" s="378">
        <f t="shared" si="7308"/>
        <v>0</v>
      </c>
      <c r="AM2651" s="374">
        <f t="shared" si="7309"/>
        <v>0</v>
      </c>
      <c r="AN2651" s="292">
        <f t="shared" si="7310"/>
        <v>0</v>
      </c>
      <c r="AO2651" s="375">
        <f t="shared" si="7311"/>
        <v>0</v>
      </c>
      <c r="AP2651" s="378">
        <f t="shared" si="7312"/>
        <v>0</v>
      </c>
      <c r="AQ2651" s="374">
        <f t="shared" si="7313"/>
        <v>0</v>
      </c>
      <c r="AR2651" s="317">
        <f t="shared" si="7314"/>
        <v>0</v>
      </c>
      <c r="AS2651" s="375">
        <f t="shared" si="7315"/>
        <v>0</v>
      </c>
      <c r="AT2651" s="378">
        <f t="shared" si="7316"/>
        <v>0</v>
      </c>
      <c r="AU2651" s="374">
        <f t="shared" si="7317"/>
        <v>0</v>
      </c>
      <c r="AV2651" s="317">
        <f t="shared" si="7318"/>
        <v>0</v>
      </c>
      <c r="AW2651" s="375">
        <f t="shared" si="7319"/>
        <v>0</v>
      </c>
      <c r="AX2651" s="378">
        <f t="shared" si="7320"/>
        <v>0</v>
      </c>
      <c r="AY2651" s="374">
        <f t="shared" si="7321"/>
        <v>0</v>
      </c>
      <c r="AZ2651" s="292">
        <f t="shared" si="7322"/>
        <v>0</v>
      </c>
      <c r="BA2651" s="375">
        <f t="shared" si="7323"/>
        <v>0</v>
      </c>
      <c r="BB2651" s="378">
        <f t="shared" si="7324"/>
        <v>0</v>
      </c>
      <c r="BC2651" s="374">
        <f t="shared" si="7325"/>
        <v>0</v>
      </c>
      <c r="BD2651" s="292">
        <f t="shared" si="7326"/>
        <v>0</v>
      </c>
      <c r="BE2651" s="375">
        <f t="shared" si="7327"/>
        <v>0</v>
      </c>
      <c r="BF2651" s="378">
        <f t="shared" si="7328"/>
        <v>0</v>
      </c>
      <c r="BG2651" s="374">
        <f t="shared" si="7329"/>
        <v>0</v>
      </c>
      <c r="BH2651" s="292">
        <f t="shared" si="7330"/>
        <v>0</v>
      </c>
      <c r="BI2651" s="375">
        <f t="shared" si="7331"/>
        <v>0</v>
      </c>
      <c r="BJ2651" s="378">
        <f t="shared" si="7332"/>
        <v>0</v>
      </c>
      <c r="BK2651" s="374">
        <f t="shared" si="7333"/>
        <v>0</v>
      </c>
      <c r="BL2651" s="292">
        <f t="shared" si="7334"/>
        <v>0</v>
      </c>
      <c r="BM2651" s="375">
        <f t="shared" si="7335"/>
        <v>0</v>
      </c>
      <c r="BN2651" s="378">
        <f t="shared" si="7336"/>
        <v>0</v>
      </c>
      <c r="BO2651" s="374">
        <f t="shared" si="7337"/>
        <v>0</v>
      </c>
      <c r="BP2651" s="292">
        <f t="shared" si="7338"/>
        <v>0</v>
      </c>
      <c r="CA2651" s="426"/>
      <c r="CB2651" s="427"/>
      <c r="CC2651" s="375"/>
      <c r="CD2651" s="375"/>
      <c r="CE2651" s="375"/>
      <c r="CF2651" s="375"/>
      <c r="CG2651" s="375"/>
      <c r="CH2651" s="375"/>
      <c r="CI2651" s="375"/>
      <c r="CJ2651" s="375"/>
      <c r="CK2651" s="375"/>
      <c r="CL2651" s="375"/>
      <c r="CM2651" s="375"/>
      <c r="CN2651" s="430"/>
      <c r="CO2651" s="430"/>
      <c r="CP2651" s="430"/>
      <c r="CQ2651" s="430"/>
      <c r="CR2651" s="430"/>
      <c r="CS2651" s="430"/>
      <c r="CT2651" s="430"/>
      <c r="CU2651" s="430"/>
      <c r="CV2651" s="430"/>
      <c r="CW2651" s="430"/>
      <c r="CX2651" s="430"/>
      <c r="CY2651" s="430"/>
      <c r="CZ2651" s="430"/>
      <c r="DA2651" s="430"/>
      <c r="DB2651" s="430"/>
      <c r="DC2651" s="430"/>
      <c r="DD2651" s="430"/>
      <c r="DE2651" s="430"/>
      <c r="DG2651" s="616"/>
      <c r="DH2651" s="617"/>
      <c r="DI2651" s="415"/>
      <c r="DJ2651" s="416"/>
      <c r="DK2651" s="416"/>
      <c r="DL2651" s="416"/>
      <c r="DM2651" s="416"/>
      <c r="DN2651" s="416"/>
      <c r="DO2651" s="416"/>
      <c r="DP2651" s="416"/>
      <c r="DQ2651" s="416"/>
      <c r="DR2651" s="416"/>
      <c r="DS2651" s="416"/>
      <c r="DT2651" s="416"/>
      <c r="DU2651" s="416"/>
      <c r="DV2651" s="416"/>
      <c r="DW2651" s="416"/>
      <c r="DX2651" s="416"/>
      <c r="DY2651" s="416"/>
      <c r="DZ2651" s="416"/>
      <c r="EA2651" s="416"/>
      <c r="EB2651" s="416"/>
      <c r="EC2651" s="416"/>
      <c r="ED2651" s="416"/>
      <c r="EE2651" s="416"/>
      <c r="EF2651" s="416"/>
      <c r="EG2651" s="416"/>
      <c r="EH2651" s="416"/>
      <c r="EI2651" s="416"/>
      <c r="EJ2651" s="416"/>
      <c r="EK2651" s="416"/>
      <c r="EL2651" s="417"/>
    </row>
    <row r="2652" spans="1:143" ht="24" customHeight="1" x14ac:dyDescent="0.25">
      <c r="A2652" s="60"/>
      <c r="B2652" s="60"/>
      <c r="C2652" s="796"/>
      <c r="D2652" s="770"/>
      <c r="E2652" s="771"/>
      <c r="F2652" s="716" t="s">
        <v>323</v>
      </c>
      <c r="G2652" s="716"/>
      <c r="H2652" s="64"/>
      <c r="I2652" s="708" t="s">
        <v>318</v>
      </c>
      <c r="J2652" s="708"/>
      <c r="K2652" s="708"/>
      <c r="L2652" s="709"/>
      <c r="M2652" s="369"/>
      <c r="N2652" s="369"/>
      <c r="O2652" s="369"/>
      <c r="P2652" s="369"/>
      <c r="Q2652" s="369"/>
      <c r="R2652" s="369"/>
      <c r="S2652" s="368"/>
      <c r="T2652" s="368"/>
      <c r="U2652" s="368"/>
      <c r="V2652" s="368"/>
      <c r="W2652" s="368"/>
      <c r="X2652" s="368"/>
      <c r="Y2652" s="368"/>
      <c r="Z2652" s="368"/>
      <c r="AA2652" s="368"/>
      <c r="AB2652" s="368"/>
      <c r="AC2652" s="368"/>
      <c r="AD2652" s="368"/>
      <c r="AE2652" s="60"/>
      <c r="AF2652" s="259"/>
      <c r="AG2652" s="374">
        <f t="shared" si="7306"/>
        <v>18</v>
      </c>
      <c r="AH2652" s="399"/>
      <c r="AK2652" s="375">
        <f t="shared" si="7307"/>
        <v>0</v>
      </c>
      <c r="AL2652" s="378">
        <f t="shared" si="7308"/>
        <v>0</v>
      </c>
      <c r="AM2652" s="374">
        <f t="shared" si="7309"/>
        <v>0</v>
      </c>
      <c r="AN2652" s="292">
        <f t="shared" si="7310"/>
        <v>0</v>
      </c>
      <c r="AO2652" s="375">
        <f t="shared" si="7311"/>
        <v>0</v>
      </c>
      <c r="AP2652" s="378">
        <f t="shared" si="7312"/>
        <v>0</v>
      </c>
      <c r="AQ2652" s="374">
        <f t="shared" si="7313"/>
        <v>0</v>
      </c>
      <c r="AR2652" s="317">
        <f t="shared" si="7314"/>
        <v>0</v>
      </c>
      <c r="AS2652" s="375">
        <f t="shared" si="7315"/>
        <v>0</v>
      </c>
      <c r="AT2652" s="378">
        <f t="shared" si="7316"/>
        <v>0</v>
      </c>
      <c r="AU2652" s="374">
        <f t="shared" si="7317"/>
        <v>0</v>
      </c>
      <c r="AV2652" s="317">
        <f t="shared" si="7318"/>
        <v>0</v>
      </c>
      <c r="AW2652" s="375">
        <f t="shared" si="7319"/>
        <v>0</v>
      </c>
      <c r="AX2652" s="378">
        <f t="shared" si="7320"/>
        <v>0</v>
      </c>
      <c r="AY2652" s="374">
        <f t="shared" si="7321"/>
        <v>0</v>
      </c>
      <c r="AZ2652" s="292">
        <f t="shared" si="7322"/>
        <v>0</v>
      </c>
      <c r="BA2652" s="375">
        <f t="shared" si="7323"/>
        <v>0</v>
      </c>
      <c r="BB2652" s="378">
        <f t="shared" si="7324"/>
        <v>0</v>
      </c>
      <c r="BC2652" s="374">
        <f t="shared" si="7325"/>
        <v>0</v>
      </c>
      <c r="BD2652" s="292">
        <f t="shared" si="7326"/>
        <v>0</v>
      </c>
      <c r="BE2652" s="375">
        <f t="shared" si="7327"/>
        <v>0</v>
      </c>
      <c r="BF2652" s="378">
        <f t="shared" si="7328"/>
        <v>0</v>
      </c>
      <c r="BG2652" s="374">
        <f t="shared" si="7329"/>
        <v>0</v>
      </c>
      <c r="BH2652" s="292">
        <f t="shared" si="7330"/>
        <v>0</v>
      </c>
      <c r="BI2652" s="375">
        <f t="shared" si="7331"/>
        <v>0</v>
      </c>
      <c r="BJ2652" s="378">
        <f t="shared" si="7332"/>
        <v>0</v>
      </c>
      <c r="BK2652" s="374">
        <f t="shared" si="7333"/>
        <v>0</v>
      </c>
      <c r="BL2652" s="292">
        <f t="shared" si="7334"/>
        <v>0</v>
      </c>
      <c r="BM2652" s="375">
        <f t="shared" si="7335"/>
        <v>0</v>
      </c>
      <c r="BN2652" s="378">
        <f t="shared" si="7336"/>
        <v>0</v>
      </c>
      <c r="BO2652" s="374">
        <f t="shared" si="7337"/>
        <v>0</v>
      </c>
      <c r="BP2652" s="292">
        <f t="shared" si="7338"/>
        <v>0</v>
      </c>
      <c r="CA2652" s="303"/>
      <c r="CB2652" s="427"/>
      <c r="CC2652" s="375"/>
      <c r="CD2652" s="375"/>
      <c r="CE2652" s="375"/>
      <c r="CF2652" s="375"/>
      <c r="CG2652" s="375"/>
      <c r="CH2652" s="375"/>
      <c r="CI2652" s="375"/>
      <c r="CJ2652" s="375"/>
      <c r="CK2652" s="375"/>
      <c r="CL2652" s="375"/>
      <c r="CM2652" s="375"/>
      <c r="CN2652" s="311"/>
      <c r="CO2652" s="311"/>
      <c r="CP2652" s="311"/>
      <c r="CQ2652" s="311"/>
      <c r="CR2652" s="311"/>
      <c r="CS2652" s="311"/>
      <c r="CT2652" s="311"/>
      <c r="CU2652" s="311"/>
      <c r="CV2652" s="311"/>
      <c r="CW2652" s="311"/>
      <c r="CX2652" s="311"/>
      <c r="CY2652" s="311"/>
      <c r="CZ2652" s="311"/>
      <c r="DA2652" s="311"/>
      <c r="DB2652" s="311"/>
      <c r="DC2652" s="311"/>
      <c r="DD2652" s="311"/>
      <c r="DE2652" s="311"/>
      <c r="DG2652" s="616"/>
      <c r="DH2652" s="617"/>
      <c r="DI2652" s="415"/>
      <c r="DJ2652" s="416"/>
      <c r="DK2652" s="416"/>
      <c r="DL2652" s="416"/>
      <c r="DM2652" s="416"/>
      <c r="DN2652" s="416"/>
      <c r="DO2652" s="416"/>
      <c r="DP2652" s="416"/>
      <c r="DQ2652" s="416"/>
      <c r="DR2652" s="416"/>
      <c r="DS2652" s="416"/>
      <c r="DT2652" s="416"/>
      <c r="DU2652" s="416"/>
      <c r="DV2652" s="416"/>
      <c r="DW2652" s="416"/>
      <c r="DX2652" s="416"/>
      <c r="DY2652" s="416"/>
      <c r="DZ2652" s="416"/>
      <c r="EA2652" s="416"/>
      <c r="EB2652" s="416"/>
      <c r="EC2652" s="416"/>
      <c r="ED2652" s="416"/>
      <c r="EE2652" s="416"/>
      <c r="EF2652" s="416"/>
      <c r="EG2652" s="416"/>
      <c r="EH2652" s="416"/>
      <c r="EI2652" s="416"/>
      <c r="EJ2652" s="416"/>
      <c r="EK2652" s="416"/>
      <c r="EL2652" s="417"/>
    </row>
    <row r="2653" spans="1:143" ht="24" customHeight="1" x14ac:dyDescent="0.25">
      <c r="A2653" s="60"/>
      <c r="B2653" s="60"/>
      <c r="C2653" s="797"/>
      <c r="D2653" s="772"/>
      <c r="E2653" s="773"/>
      <c r="F2653" s="703" t="s">
        <v>324</v>
      </c>
      <c r="G2653" s="703"/>
      <c r="H2653" s="707" t="s">
        <v>325</v>
      </c>
      <c r="I2653" s="708"/>
      <c r="J2653" s="708"/>
      <c r="K2653" s="708"/>
      <c r="L2653" s="709"/>
      <c r="M2653" s="369"/>
      <c r="N2653" s="369"/>
      <c r="O2653" s="369"/>
      <c r="P2653" s="369"/>
      <c r="Q2653" s="369"/>
      <c r="R2653" s="369"/>
      <c r="S2653" s="368"/>
      <c r="T2653" s="368"/>
      <c r="U2653" s="368"/>
      <c r="V2653" s="368"/>
      <c r="W2653" s="368"/>
      <c r="X2653" s="368"/>
      <c r="Y2653" s="368"/>
      <c r="Z2653" s="368"/>
      <c r="AA2653" s="368"/>
      <c r="AB2653" s="368"/>
      <c r="AC2653" s="368"/>
      <c r="AD2653" s="368"/>
      <c r="AE2653" s="60"/>
      <c r="AF2653" s="259"/>
      <c r="AG2653" s="374">
        <f t="shared" si="7306"/>
        <v>18</v>
      </c>
      <c r="AH2653" s="399"/>
      <c r="AK2653" s="375">
        <f t="shared" si="7307"/>
        <v>0</v>
      </c>
      <c r="AL2653" s="378">
        <f t="shared" si="7308"/>
        <v>0</v>
      </c>
      <c r="AM2653" s="374">
        <f t="shared" si="7309"/>
        <v>0</v>
      </c>
      <c r="AN2653" s="292">
        <f t="shared" si="7310"/>
        <v>0</v>
      </c>
      <c r="AO2653" s="375">
        <f t="shared" si="7311"/>
        <v>0</v>
      </c>
      <c r="AP2653" s="378">
        <f t="shared" si="7312"/>
        <v>0</v>
      </c>
      <c r="AQ2653" s="374">
        <f t="shared" si="7313"/>
        <v>0</v>
      </c>
      <c r="AR2653" s="317">
        <f t="shared" si="7314"/>
        <v>0</v>
      </c>
      <c r="AS2653" s="375">
        <f t="shared" si="7315"/>
        <v>0</v>
      </c>
      <c r="AT2653" s="378">
        <f t="shared" si="7316"/>
        <v>0</v>
      </c>
      <c r="AU2653" s="374">
        <f t="shared" si="7317"/>
        <v>0</v>
      </c>
      <c r="AV2653" s="317">
        <f t="shared" si="7318"/>
        <v>0</v>
      </c>
      <c r="AW2653" s="375">
        <f t="shared" si="7319"/>
        <v>0</v>
      </c>
      <c r="AX2653" s="378">
        <f t="shared" si="7320"/>
        <v>0</v>
      </c>
      <c r="AY2653" s="374">
        <f t="shared" si="7321"/>
        <v>0</v>
      </c>
      <c r="AZ2653" s="292">
        <f t="shared" si="7322"/>
        <v>0</v>
      </c>
      <c r="BA2653" s="375">
        <f t="shared" si="7323"/>
        <v>0</v>
      </c>
      <c r="BB2653" s="378">
        <f t="shared" si="7324"/>
        <v>0</v>
      </c>
      <c r="BC2653" s="374">
        <f t="shared" si="7325"/>
        <v>0</v>
      </c>
      <c r="BD2653" s="292">
        <f t="shared" si="7326"/>
        <v>0</v>
      </c>
      <c r="BE2653" s="375">
        <f t="shared" si="7327"/>
        <v>0</v>
      </c>
      <c r="BF2653" s="378">
        <f t="shared" si="7328"/>
        <v>0</v>
      </c>
      <c r="BG2653" s="374">
        <f t="shared" si="7329"/>
        <v>0</v>
      </c>
      <c r="BH2653" s="292">
        <f t="shared" si="7330"/>
        <v>0</v>
      </c>
      <c r="BI2653" s="375">
        <f t="shared" si="7331"/>
        <v>0</v>
      </c>
      <c r="BJ2653" s="378">
        <f t="shared" si="7332"/>
        <v>0</v>
      </c>
      <c r="BK2653" s="374">
        <f t="shared" si="7333"/>
        <v>0</v>
      </c>
      <c r="BL2653" s="292">
        <f t="shared" si="7334"/>
        <v>0</v>
      </c>
      <c r="BM2653" s="375">
        <f t="shared" si="7335"/>
        <v>0</v>
      </c>
      <c r="BN2653" s="378">
        <f t="shared" si="7336"/>
        <v>0</v>
      </c>
      <c r="BO2653" s="374">
        <f t="shared" si="7337"/>
        <v>0</v>
      </c>
      <c r="BP2653" s="292">
        <f t="shared" si="7338"/>
        <v>0</v>
      </c>
      <c r="CA2653" s="303"/>
      <c r="CB2653" s="427"/>
      <c r="CC2653" s="375"/>
      <c r="CD2653" s="375"/>
      <c r="CE2653" s="375"/>
      <c r="CF2653" s="375"/>
      <c r="CG2653" s="375"/>
      <c r="CH2653" s="375"/>
      <c r="CI2653" s="375"/>
      <c r="CJ2653" s="375"/>
      <c r="CK2653" s="375"/>
      <c r="CL2653" s="375"/>
      <c r="CM2653" s="375"/>
      <c r="CN2653" s="311"/>
      <c r="CO2653" s="311"/>
      <c r="CP2653" s="311"/>
      <c r="CQ2653" s="311"/>
      <c r="CR2653" s="311"/>
      <c r="CS2653" s="311"/>
      <c r="CT2653" s="311"/>
      <c r="CU2653" s="311"/>
      <c r="CV2653" s="311"/>
      <c r="CW2653" s="311"/>
      <c r="CX2653" s="311"/>
      <c r="CY2653" s="311"/>
      <c r="CZ2653" s="311"/>
      <c r="DA2653" s="311"/>
      <c r="DB2653" s="311"/>
      <c r="DC2653" s="311"/>
      <c r="DD2653" s="311"/>
      <c r="DE2653" s="311"/>
      <c r="DG2653" s="614" t="s">
        <v>324</v>
      </c>
      <c r="DH2653" s="615"/>
      <c r="DI2653" s="418" t="s">
        <v>1909</v>
      </c>
      <c r="DJ2653" s="419"/>
      <c r="DK2653" s="419"/>
      <c r="DL2653" s="419"/>
      <c r="DM2653" s="419"/>
      <c r="DN2653" s="419"/>
      <c r="DO2653" s="419"/>
      <c r="DP2653" s="419"/>
      <c r="DQ2653" s="419"/>
      <c r="DR2653" s="419"/>
      <c r="DS2653" s="419"/>
      <c r="DT2653" s="419"/>
      <c r="DU2653" s="419">
        <f t="shared" ref="DU2653" si="7448">M2653</f>
        <v>0</v>
      </c>
      <c r="DV2653" s="419">
        <f t="shared" ref="DV2653" si="7449">N2653</f>
        <v>0</v>
      </c>
      <c r="DW2653" s="419">
        <f t="shared" ref="DW2653" si="7450">O2653</f>
        <v>0</v>
      </c>
      <c r="DX2653" s="419">
        <f t="shared" ref="DX2653" si="7451">P2653</f>
        <v>0</v>
      </c>
      <c r="DY2653" s="419">
        <f t="shared" ref="DY2653" si="7452">Q2653</f>
        <v>0</v>
      </c>
      <c r="DZ2653" s="419">
        <f t="shared" ref="DZ2653" si="7453">R2653</f>
        <v>0</v>
      </c>
      <c r="EA2653" s="419">
        <f t="shared" ref="EA2653" si="7454">S2653</f>
        <v>0</v>
      </c>
      <c r="EB2653" s="419">
        <f t="shared" ref="EB2653" si="7455">T2653</f>
        <v>0</v>
      </c>
      <c r="EC2653" s="419">
        <f t="shared" ref="EC2653" si="7456">U2653</f>
        <v>0</v>
      </c>
      <c r="ED2653" s="419">
        <f t="shared" ref="ED2653" si="7457">V2653</f>
        <v>0</v>
      </c>
      <c r="EE2653" s="419">
        <f t="shared" ref="EE2653" si="7458">W2653</f>
        <v>0</v>
      </c>
      <c r="EF2653" s="419">
        <f t="shared" ref="EF2653" si="7459">X2653</f>
        <v>0</v>
      </c>
      <c r="EG2653" s="419">
        <f t="shared" ref="EG2653" si="7460">Y2653</f>
        <v>0</v>
      </c>
      <c r="EH2653" s="419">
        <f t="shared" ref="EH2653" si="7461">Z2653</f>
        <v>0</v>
      </c>
      <c r="EI2653" s="419">
        <f t="shared" ref="EI2653" si="7462">AA2653</f>
        <v>0</v>
      </c>
      <c r="EJ2653" s="419">
        <f t="shared" ref="EJ2653" si="7463">AB2653</f>
        <v>0</v>
      </c>
      <c r="EK2653" s="419">
        <f t="shared" ref="EK2653" si="7464">AC2653</f>
        <v>0</v>
      </c>
      <c r="EL2653" s="420">
        <f t="shared" ref="EL2653" si="7465">AD2653</f>
        <v>0</v>
      </c>
    </row>
    <row r="2654" spans="1:143" ht="15" customHeight="1" x14ac:dyDescent="0.25">
      <c r="A2654" s="60"/>
      <c r="B2654" s="60"/>
      <c r="C2654" s="795" t="s">
        <v>350</v>
      </c>
      <c r="D2654" s="717" t="s">
        <v>351</v>
      </c>
      <c r="E2654" s="718"/>
      <c r="F2654" s="703" t="s">
        <v>328</v>
      </c>
      <c r="G2654" s="703"/>
      <c r="H2654" s="704" t="s">
        <v>332</v>
      </c>
      <c r="I2654" s="705"/>
      <c r="J2654" s="705"/>
      <c r="K2654" s="705"/>
      <c r="L2654" s="706"/>
      <c r="M2654" s="369"/>
      <c r="N2654" s="369"/>
      <c r="O2654" s="369"/>
      <c r="P2654" s="369"/>
      <c r="Q2654" s="369"/>
      <c r="R2654" s="369"/>
      <c r="S2654" s="368"/>
      <c r="T2654" s="368"/>
      <c r="U2654" s="368"/>
      <c r="V2654" s="368"/>
      <c r="W2654" s="368"/>
      <c r="X2654" s="368"/>
      <c r="Y2654" s="368"/>
      <c r="Z2654" s="368"/>
      <c r="AA2654" s="368"/>
      <c r="AB2654" s="368"/>
      <c r="AC2654" s="368"/>
      <c r="AD2654" s="368"/>
      <c r="AE2654" s="60"/>
      <c r="AF2654" s="259"/>
      <c r="AG2654" s="374">
        <f t="shared" si="7306"/>
        <v>18</v>
      </c>
      <c r="AH2654" s="399"/>
      <c r="AK2654" s="375">
        <f t="shared" si="7307"/>
        <v>0</v>
      </c>
      <c r="AL2654" s="378">
        <f t="shared" si="7308"/>
        <v>0</v>
      </c>
      <c r="AM2654" s="374">
        <f t="shared" si="7309"/>
        <v>0</v>
      </c>
      <c r="AN2654" s="292">
        <f t="shared" si="7310"/>
        <v>0</v>
      </c>
      <c r="AO2654" s="375">
        <f t="shared" si="7311"/>
        <v>0</v>
      </c>
      <c r="AP2654" s="378">
        <f t="shared" si="7312"/>
        <v>0</v>
      </c>
      <c r="AQ2654" s="374">
        <f t="shared" si="7313"/>
        <v>0</v>
      </c>
      <c r="AR2654" s="317">
        <f t="shared" si="7314"/>
        <v>0</v>
      </c>
      <c r="AS2654" s="375">
        <f t="shared" si="7315"/>
        <v>0</v>
      </c>
      <c r="AT2654" s="378">
        <f t="shared" si="7316"/>
        <v>0</v>
      </c>
      <c r="AU2654" s="374">
        <f t="shared" si="7317"/>
        <v>0</v>
      </c>
      <c r="AV2654" s="317">
        <f t="shared" si="7318"/>
        <v>0</v>
      </c>
      <c r="AW2654" s="375">
        <f t="shared" si="7319"/>
        <v>0</v>
      </c>
      <c r="AX2654" s="378">
        <f t="shared" si="7320"/>
        <v>0</v>
      </c>
      <c r="AY2654" s="374">
        <f t="shared" si="7321"/>
        <v>0</v>
      </c>
      <c r="AZ2654" s="292">
        <f t="shared" si="7322"/>
        <v>0</v>
      </c>
      <c r="BA2654" s="375">
        <f t="shared" si="7323"/>
        <v>0</v>
      </c>
      <c r="BB2654" s="378">
        <f t="shared" si="7324"/>
        <v>0</v>
      </c>
      <c r="BC2654" s="374">
        <f t="shared" si="7325"/>
        <v>0</v>
      </c>
      <c r="BD2654" s="292">
        <f t="shared" si="7326"/>
        <v>0</v>
      </c>
      <c r="BE2654" s="375">
        <f t="shared" si="7327"/>
        <v>0</v>
      </c>
      <c r="BF2654" s="378">
        <f t="shared" si="7328"/>
        <v>0</v>
      </c>
      <c r="BG2654" s="374">
        <f t="shared" si="7329"/>
        <v>0</v>
      </c>
      <c r="BH2654" s="292">
        <f t="shared" si="7330"/>
        <v>0</v>
      </c>
      <c r="BI2654" s="375">
        <f t="shared" si="7331"/>
        <v>0</v>
      </c>
      <c r="BJ2654" s="378">
        <f t="shared" si="7332"/>
        <v>0</v>
      </c>
      <c r="BK2654" s="374">
        <f t="shared" si="7333"/>
        <v>0</v>
      </c>
      <c r="BL2654" s="292">
        <f t="shared" si="7334"/>
        <v>0</v>
      </c>
      <c r="BM2654" s="375">
        <f t="shared" si="7335"/>
        <v>0</v>
      </c>
      <c r="BN2654" s="378">
        <f t="shared" si="7336"/>
        <v>0</v>
      </c>
      <c r="BO2654" s="374">
        <f t="shared" si="7337"/>
        <v>0</v>
      </c>
      <c r="BP2654" s="292">
        <f t="shared" si="7338"/>
        <v>0</v>
      </c>
      <c r="CA2654" s="303"/>
      <c r="CB2654" s="427"/>
      <c r="CC2654" s="375"/>
      <c r="CD2654" s="375"/>
      <c r="CE2654" s="375"/>
      <c r="CF2654" s="375"/>
      <c r="CG2654" s="375"/>
      <c r="CH2654" s="375"/>
      <c r="CI2654" s="375"/>
      <c r="CJ2654" s="375"/>
      <c r="CK2654" s="375"/>
      <c r="CL2654" s="375"/>
      <c r="CM2654" s="375"/>
      <c r="CN2654" s="311"/>
      <c r="CO2654" s="311"/>
      <c r="CP2654" s="311"/>
      <c r="CQ2654" s="311"/>
      <c r="CR2654" s="311"/>
      <c r="CS2654" s="311"/>
      <c r="CT2654" s="311"/>
      <c r="CU2654" s="311"/>
      <c r="CV2654" s="311"/>
      <c r="CW2654" s="311"/>
      <c r="CX2654" s="311"/>
      <c r="CY2654" s="311"/>
      <c r="CZ2654" s="311"/>
      <c r="DA2654" s="311"/>
      <c r="DB2654" s="311"/>
      <c r="DC2654" s="311"/>
      <c r="DD2654" s="311"/>
      <c r="DE2654" s="311"/>
      <c r="DG2654" s="610"/>
      <c r="DH2654" s="611"/>
      <c r="DI2654" s="415" t="s">
        <v>1910</v>
      </c>
      <c r="DJ2654" s="416"/>
      <c r="DK2654" s="416"/>
      <c r="DL2654" s="416"/>
      <c r="DM2654" s="416"/>
      <c r="DN2654" s="416"/>
      <c r="DO2654" s="416"/>
      <c r="DP2654" s="416"/>
      <c r="DQ2654" s="416"/>
      <c r="DR2654" s="416"/>
      <c r="DS2654" s="416"/>
      <c r="DT2654" s="416"/>
      <c r="DU2654" s="416">
        <f t="shared" ref="DU2654" si="7466">COUNTIF(M2642:M2647,"NS")</f>
        <v>0</v>
      </c>
      <c r="DV2654" s="416">
        <f t="shared" ref="DV2654" si="7467">COUNTIF(N2642:N2647,"NS")</f>
        <v>0</v>
      </c>
      <c r="DW2654" s="416">
        <f t="shared" ref="DW2654" si="7468">COUNTIF(O2642:O2647,"NS")</f>
        <v>0</v>
      </c>
      <c r="DX2654" s="416">
        <f t="shared" ref="DX2654" si="7469">COUNTIF(P2642:P2647,"NS")</f>
        <v>0</v>
      </c>
      <c r="DY2654" s="416">
        <f t="shared" ref="DY2654" si="7470">COUNTIF(Q2642:Q2647,"NS")</f>
        <v>0</v>
      </c>
      <c r="DZ2654" s="416">
        <f t="shared" ref="DZ2654" si="7471">COUNTIF(R2642:R2647,"NS")</f>
        <v>0</v>
      </c>
      <c r="EA2654" s="416">
        <f t="shared" ref="EA2654" si="7472">COUNTIF(S2642:S2647,"NS")</f>
        <v>0</v>
      </c>
      <c r="EB2654" s="416">
        <f t="shared" ref="EB2654" si="7473">COUNTIF(T2642:T2647,"NS")</f>
        <v>0</v>
      </c>
      <c r="EC2654" s="416">
        <f t="shared" ref="EC2654" si="7474">COUNTIF(U2642:U2647,"NS")</f>
        <v>0</v>
      </c>
      <c r="ED2654" s="416">
        <f t="shared" ref="ED2654" si="7475">COUNTIF(V2642:V2647,"NS")</f>
        <v>0</v>
      </c>
      <c r="EE2654" s="416">
        <f t="shared" ref="EE2654" si="7476">COUNTIF(W2642:W2647,"NS")</f>
        <v>0</v>
      </c>
      <c r="EF2654" s="416">
        <f t="shared" ref="EF2654" si="7477">COUNTIF(X2642:X2647,"NS")</f>
        <v>0</v>
      </c>
      <c r="EG2654" s="416">
        <f t="shared" ref="EG2654" si="7478">COUNTIF(Y2642:Y2647,"NS")</f>
        <v>0</v>
      </c>
      <c r="EH2654" s="416">
        <f t="shared" ref="EH2654" si="7479">COUNTIF(Z2642:Z2647,"NS")</f>
        <v>0</v>
      </c>
      <c r="EI2654" s="416">
        <f t="shared" ref="EI2654" si="7480">COUNTIF(AA2642:AA2647,"NS")</f>
        <v>0</v>
      </c>
      <c r="EJ2654" s="416">
        <f t="shared" ref="EJ2654" si="7481">COUNTIF(AB2642:AB2647,"NS")</f>
        <v>0</v>
      </c>
      <c r="EK2654" s="416">
        <f t="shared" ref="EK2654" si="7482">COUNTIF(AC2642:AC2647,"NS")</f>
        <v>0</v>
      </c>
      <c r="EL2654" s="417">
        <f t="shared" ref="EL2654" si="7483">COUNTIF(AD2642:AD2647,"NS")</f>
        <v>0</v>
      </c>
    </row>
    <row r="2655" spans="1:143" ht="15" customHeight="1" x14ac:dyDescent="0.25">
      <c r="A2655" s="60"/>
      <c r="B2655" s="60"/>
      <c r="C2655" s="796"/>
      <c r="D2655" s="719"/>
      <c r="E2655" s="720"/>
      <c r="F2655" s="703" t="s">
        <v>329</v>
      </c>
      <c r="G2655" s="703"/>
      <c r="H2655" s="704" t="s">
        <v>333</v>
      </c>
      <c r="I2655" s="705"/>
      <c r="J2655" s="705"/>
      <c r="K2655" s="705"/>
      <c r="L2655" s="706"/>
      <c r="M2655" s="369"/>
      <c r="N2655" s="369"/>
      <c r="O2655" s="369"/>
      <c r="P2655" s="369"/>
      <c r="Q2655" s="369"/>
      <c r="R2655" s="369"/>
      <c r="S2655" s="368"/>
      <c r="T2655" s="368"/>
      <c r="U2655" s="368"/>
      <c r="V2655" s="368"/>
      <c r="W2655" s="368"/>
      <c r="X2655" s="368"/>
      <c r="Y2655" s="368"/>
      <c r="Z2655" s="368"/>
      <c r="AA2655" s="368"/>
      <c r="AB2655" s="368"/>
      <c r="AC2655" s="368"/>
      <c r="AD2655" s="368"/>
      <c r="AE2655" s="60"/>
      <c r="AF2655" s="259"/>
      <c r="AG2655" s="374">
        <f t="shared" si="7306"/>
        <v>18</v>
      </c>
      <c r="AH2655" s="399"/>
      <c r="AK2655" s="375">
        <f t="shared" si="7307"/>
        <v>0</v>
      </c>
      <c r="AL2655" s="378">
        <f t="shared" si="7308"/>
        <v>0</v>
      </c>
      <c r="AM2655" s="374">
        <f t="shared" si="7309"/>
        <v>0</v>
      </c>
      <c r="AN2655" s="292">
        <f t="shared" si="7310"/>
        <v>0</v>
      </c>
      <c r="AO2655" s="375">
        <f t="shared" si="7311"/>
        <v>0</v>
      </c>
      <c r="AP2655" s="378">
        <f t="shared" si="7312"/>
        <v>0</v>
      </c>
      <c r="AQ2655" s="374">
        <f t="shared" si="7313"/>
        <v>0</v>
      </c>
      <c r="AR2655" s="317">
        <f t="shared" si="7314"/>
        <v>0</v>
      </c>
      <c r="AS2655" s="375">
        <f t="shared" si="7315"/>
        <v>0</v>
      </c>
      <c r="AT2655" s="378">
        <f t="shared" si="7316"/>
        <v>0</v>
      </c>
      <c r="AU2655" s="374">
        <f t="shared" si="7317"/>
        <v>0</v>
      </c>
      <c r="AV2655" s="317">
        <f t="shared" si="7318"/>
        <v>0</v>
      </c>
      <c r="AW2655" s="375">
        <f t="shared" si="7319"/>
        <v>0</v>
      </c>
      <c r="AX2655" s="378">
        <f t="shared" si="7320"/>
        <v>0</v>
      </c>
      <c r="AY2655" s="374">
        <f t="shared" si="7321"/>
        <v>0</v>
      </c>
      <c r="AZ2655" s="292">
        <f t="shared" si="7322"/>
        <v>0</v>
      </c>
      <c r="BA2655" s="375">
        <f t="shared" si="7323"/>
        <v>0</v>
      </c>
      <c r="BB2655" s="378">
        <f t="shared" si="7324"/>
        <v>0</v>
      </c>
      <c r="BC2655" s="374">
        <f t="shared" si="7325"/>
        <v>0</v>
      </c>
      <c r="BD2655" s="292">
        <f t="shared" si="7326"/>
        <v>0</v>
      </c>
      <c r="BE2655" s="375">
        <f t="shared" si="7327"/>
        <v>0</v>
      </c>
      <c r="BF2655" s="378">
        <f t="shared" si="7328"/>
        <v>0</v>
      </c>
      <c r="BG2655" s="374">
        <f t="shared" si="7329"/>
        <v>0</v>
      </c>
      <c r="BH2655" s="292">
        <f t="shared" si="7330"/>
        <v>0</v>
      </c>
      <c r="BI2655" s="375">
        <f t="shared" si="7331"/>
        <v>0</v>
      </c>
      <c r="BJ2655" s="378">
        <f t="shared" si="7332"/>
        <v>0</v>
      </c>
      <c r="BK2655" s="374">
        <f t="shared" si="7333"/>
        <v>0</v>
      </c>
      <c r="BL2655" s="292">
        <f t="shared" si="7334"/>
        <v>0</v>
      </c>
      <c r="BM2655" s="375">
        <f t="shared" si="7335"/>
        <v>0</v>
      </c>
      <c r="BN2655" s="378">
        <f t="shared" si="7336"/>
        <v>0</v>
      </c>
      <c r="BO2655" s="374">
        <f t="shared" si="7337"/>
        <v>0</v>
      </c>
      <c r="BP2655" s="292">
        <f t="shared" si="7338"/>
        <v>0</v>
      </c>
      <c r="CA2655" s="303"/>
      <c r="CB2655" s="427"/>
      <c r="CC2655" s="375"/>
      <c r="CD2655" s="375"/>
      <c r="CE2655" s="375"/>
      <c r="CF2655" s="375"/>
      <c r="CG2655" s="375"/>
      <c r="CH2655" s="375"/>
      <c r="CI2655" s="375"/>
      <c r="CJ2655" s="375"/>
      <c r="CK2655" s="375"/>
      <c r="CL2655" s="375"/>
      <c r="CM2655" s="375"/>
      <c r="CN2655" s="311"/>
      <c r="CO2655" s="311"/>
      <c r="CP2655" s="311"/>
      <c r="CQ2655" s="311"/>
      <c r="CR2655" s="311"/>
      <c r="CS2655" s="311"/>
      <c r="CT2655" s="311"/>
      <c r="CU2655" s="311"/>
      <c r="CV2655" s="311"/>
      <c r="CW2655" s="311"/>
      <c r="CX2655" s="311"/>
      <c r="CY2655" s="311"/>
      <c r="CZ2655" s="311"/>
      <c r="DA2655" s="311"/>
      <c r="DB2655" s="311"/>
      <c r="DC2655" s="311"/>
      <c r="DD2655" s="311"/>
      <c r="DE2655" s="311"/>
      <c r="DG2655" s="610"/>
      <c r="DH2655" s="611"/>
      <c r="DI2655" s="415" t="s">
        <v>1914</v>
      </c>
      <c r="DJ2655" s="416"/>
      <c r="DK2655" s="416"/>
      <c r="DL2655" s="416"/>
      <c r="DM2655" s="416"/>
      <c r="DN2655" s="416"/>
      <c r="DO2655" s="416"/>
      <c r="DP2655" s="416"/>
      <c r="DQ2655" s="416"/>
      <c r="DR2655" s="416"/>
      <c r="DS2655" s="416"/>
      <c r="DT2655" s="416"/>
      <c r="DU2655" s="416">
        <f t="shared" ref="DU2655" si="7484">SUM(M2642:M2647,M2653)</f>
        <v>0</v>
      </c>
      <c r="DV2655" s="416">
        <f t="shared" ref="DV2655" si="7485">SUM(N2642:N2647,N2653)</f>
        <v>0</v>
      </c>
      <c r="DW2655" s="416">
        <f t="shared" ref="DW2655" si="7486">SUM(O2642:O2647,O2653)</f>
        <v>0</v>
      </c>
      <c r="DX2655" s="416">
        <f t="shared" ref="DX2655" si="7487">SUM(P2642:P2647,P2653)</f>
        <v>0</v>
      </c>
      <c r="DY2655" s="416">
        <f t="shared" ref="DY2655" si="7488">SUM(Q2642:Q2647,Q2653)</f>
        <v>0</v>
      </c>
      <c r="DZ2655" s="416">
        <f t="shared" ref="DZ2655" si="7489">SUM(R2642:R2647,R2653)</f>
        <v>0</v>
      </c>
      <c r="EA2655" s="416">
        <f t="shared" ref="EA2655" si="7490">SUM(S2642:S2647,S2653)</f>
        <v>0</v>
      </c>
      <c r="EB2655" s="416">
        <f t="shared" ref="EB2655" si="7491">SUM(T2642:T2647,T2653)</f>
        <v>0</v>
      </c>
      <c r="EC2655" s="416">
        <f t="shared" ref="EC2655" si="7492">SUM(U2642:U2647,U2653)</f>
        <v>0</v>
      </c>
      <c r="ED2655" s="416">
        <f t="shared" ref="ED2655" si="7493">SUM(V2642:V2647,V2653)</f>
        <v>0</v>
      </c>
      <c r="EE2655" s="416">
        <f t="shared" ref="EE2655" si="7494">SUM(W2642:W2647,W2653)</f>
        <v>0</v>
      </c>
      <c r="EF2655" s="416">
        <f t="shared" ref="EF2655" si="7495">SUM(X2642:X2647,X2653)</f>
        <v>0</v>
      </c>
      <c r="EG2655" s="416">
        <f t="shared" ref="EG2655" si="7496">SUM(Y2642:Y2647,Y2653)</f>
        <v>0</v>
      </c>
      <c r="EH2655" s="416">
        <f t="shared" ref="EH2655" si="7497">SUM(Z2642:Z2647,Z2653)</f>
        <v>0</v>
      </c>
      <c r="EI2655" s="416">
        <f t="shared" ref="EI2655" si="7498">SUM(AA2642:AA2647,AA2653)</f>
        <v>0</v>
      </c>
      <c r="EJ2655" s="416">
        <f t="shared" ref="EJ2655" si="7499">SUM(AB2642:AB2647,AB2653)</f>
        <v>0</v>
      </c>
      <c r="EK2655" s="416">
        <f t="shared" ref="EK2655" si="7500">SUM(AC2642:AC2647,AC2653)</f>
        <v>0</v>
      </c>
      <c r="EL2655" s="417">
        <f t="shared" ref="EL2655" si="7501">SUM(AD2642:AD2647,AD2653)</f>
        <v>0</v>
      </c>
    </row>
    <row r="2656" spans="1:143" ht="15" customHeight="1" x14ac:dyDescent="0.25">
      <c r="A2656" s="60"/>
      <c r="B2656" s="60"/>
      <c r="C2656" s="796"/>
      <c r="D2656" s="719"/>
      <c r="E2656" s="720"/>
      <c r="F2656" s="703" t="s">
        <v>330</v>
      </c>
      <c r="G2656" s="703"/>
      <c r="H2656" s="704" t="s">
        <v>334</v>
      </c>
      <c r="I2656" s="705"/>
      <c r="J2656" s="705"/>
      <c r="K2656" s="705"/>
      <c r="L2656" s="706"/>
      <c r="M2656" s="369"/>
      <c r="N2656" s="369"/>
      <c r="O2656" s="369"/>
      <c r="P2656" s="369"/>
      <c r="Q2656" s="369"/>
      <c r="R2656" s="369"/>
      <c r="S2656" s="368"/>
      <c r="T2656" s="368"/>
      <c r="U2656" s="368"/>
      <c r="V2656" s="368"/>
      <c r="W2656" s="368"/>
      <c r="X2656" s="368"/>
      <c r="Y2656" s="368"/>
      <c r="Z2656" s="368"/>
      <c r="AA2656" s="368"/>
      <c r="AB2656" s="368"/>
      <c r="AC2656" s="368"/>
      <c r="AD2656" s="368"/>
      <c r="AE2656" s="60"/>
      <c r="AF2656" s="259"/>
      <c r="AG2656" s="374">
        <f t="shared" si="7306"/>
        <v>18</v>
      </c>
      <c r="AH2656" s="399"/>
      <c r="AK2656" s="375">
        <f t="shared" si="7307"/>
        <v>0</v>
      </c>
      <c r="AL2656" s="378">
        <f t="shared" si="7308"/>
        <v>0</v>
      </c>
      <c r="AM2656" s="374">
        <f t="shared" si="7309"/>
        <v>0</v>
      </c>
      <c r="AN2656" s="292">
        <f t="shared" si="7310"/>
        <v>0</v>
      </c>
      <c r="AO2656" s="375">
        <f t="shared" si="7311"/>
        <v>0</v>
      </c>
      <c r="AP2656" s="378">
        <f t="shared" si="7312"/>
        <v>0</v>
      </c>
      <c r="AQ2656" s="374">
        <f t="shared" si="7313"/>
        <v>0</v>
      </c>
      <c r="AR2656" s="317">
        <f t="shared" si="7314"/>
        <v>0</v>
      </c>
      <c r="AS2656" s="375">
        <f t="shared" si="7315"/>
        <v>0</v>
      </c>
      <c r="AT2656" s="378">
        <f t="shared" si="7316"/>
        <v>0</v>
      </c>
      <c r="AU2656" s="374">
        <f t="shared" si="7317"/>
        <v>0</v>
      </c>
      <c r="AV2656" s="317">
        <f t="shared" si="7318"/>
        <v>0</v>
      </c>
      <c r="AW2656" s="375">
        <f t="shared" si="7319"/>
        <v>0</v>
      </c>
      <c r="AX2656" s="378">
        <f t="shared" si="7320"/>
        <v>0</v>
      </c>
      <c r="AY2656" s="374">
        <f t="shared" si="7321"/>
        <v>0</v>
      </c>
      <c r="AZ2656" s="292">
        <f t="shared" si="7322"/>
        <v>0</v>
      </c>
      <c r="BA2656" s="375">
        <f t="shared" si="7323"/>
        <v>0</v>
      </c>
      <c r="BB2656" s="378">
        <f t="shared" si="7324"/>
        <v>0</v>
      </c>
      <c r="BC2656" s="374">
        <f t="shared" si="7325"/>
        <v>0</v>
      </c>
      <c r="BD2656" s="292">
        <f t="shared" si="7326"/>
        <v>0</v>
      </c>
      <c r="BE2656" s="375">
        <f t="shared" si="7327"/>
        <v>0</v>
      </c>
      <c r="BF2656" s="378">
        <f t="shared" si="7328"/>
        <v>0</v>
      </c>
      <c r="BG2656" s="374">
        <f t="shared" si="7329"/>
        <v>0</v>
      </c>
      <c r="BH2656" s="292">
        <f t="shared" si="7330"/>
        <v>0</v>
      </c>
      <c r="BI2656" s="375">
        <f t="shared" si="7331"/>
        <v>0</v>
      </c>
      <c r="BJ2656" s="378">
        <f t="shared" si="7332"/>
        <v>0</v>
      </c>
      <c r="BK2656" s="374">
        <f t="shared" si="7333"/>
        <v>0</v>
      </c>
      <c r="BL2656" s="292">
        <f t="shared" si="7334"/>
        <v>0</v>
      </c>
      <c r="BM2656" s="375">
        <f t="shared" si="7335"/>
        <v>0</v>
      </c>
      <c r="BN2656" s="378">
        <f t="shared" si="7336"/>
        <v>0</v>
      </c>
      <c r="BO2656" s="374">
        <f t="shared" si="7337"/>
        <v>0</v>
      </c>
      <c r="BP2656" s="292">
        <f t="shared" si="7338"/>
        <v>0</v>
      </c>
      <c r="CA2656" s="303"/>
      <c r="CB2656" s="421"/>
      <c r="CC2656" s="375"/>
      <c r="CD2656" s="375"/>
      <c r="CE2656" s="375"/>
      <c r="CF2656" s="375"/>
      <c r="CG2656" s="375"/>
      <c r="CH2656" s="375"/>
      <c r="CI2656" s="375"/>
      <c r="CJ2656" s="375"/>
      <c r="CK2656" s="375"/>
      <c r="CL2656" s="375"/>
      <c r="CM2656" s="375"/>
      <c r="CN2656" s="311"/>
      <c r="CO2656" s="311"/>
      <c r="CP2656" s="311"/>
      <c r="CQ2656" s="311"/>
      <c r="CR2656" s="311"/>
      <c r="CS2656" s="311"/>
      <c r="CT2656" s="311"/>
      <c r="CU2656" s="311"/>
      <c r="CV2656" s="311"/>
      <c r="CW2656" s="311"/>
      <c r="CX2656" s="311"/>
      <c r="CY2656" s="311"/>
      <c r="CZ2656" s="311"/>
      <c r="DA2656" s="311"/>
      <c r="DB2656" s="311"/>
      <c r="DC2656" s="311"/>
      <c r="DD2656" s="311"/>
      <c r="DE2656" s="311"/>
      <c r="DG2656" s="610"/>
      <c r="DH2656" s="611"/>
      <c r="DI2656" s="415" t="s">
        <v>1919</v>
      </c>
      <c r="DJ2656" s="298"/>
      <c r="DK2656" s="298"/>
      <c r="DL2656" s="298"/>
      <c r="DM2656" s="298"/>
      <c r="DN2656" s="298"/>
      <c r="DO2656" s="298"/>
      <c r="DP2656" s="298"/>
      <c r="DQ2656" s="298"/>
      <c r="DR2656" s="298"/>
      <c r="DS2656" s="298"/>
      <c r="DT2656" s="298"/>
      <c r="DU2656" s="298">
        <f t="shared" ref="DU2656:DZ2656" si="7502">IF(OR(AND(DU2653="NS",DU2654=6),AND(DU2653="NA")),0,IF(OR(
AND(IF(DU2653="NS",1,DU2653)&gt;DU2655*0.25,DU2654=0),
AND(DU2653&gt;0,OR(DU2654=6,DU2655=0)),
AND(DU2653&gt;0,DU2654=0,DU2655=0),
AND(DU2653="NS",DU2654=0,DU2655=0)),1,0))</f>
        <v>0</v>
      </c>
      <c r="DV2656" s="298">
        <f t="shared" si="7502"/>
        <v>0</v>
      </c>
      <c r="DW2656" s="298">
        <f t="shared" si="7502"/>
        <v>0</v>
      </c>
      <c r="DX2656" s="298">
        <f t="shared" si="7502"/>
        <v>0</v>
      </c>
      <c r="DY2656" s="298">
        <f t="shared" si="7502"/>
        <v>0</v>
      </c>
      <c r="DZ2656" s="298">
        <f t="shared" si="7502"/>
        <v>0</v>
      </c>
      <c r="EA2656" s="298">
        <f>IF(OR(AND(EA2653="NS",EA2654=6),AND(EA2653="NA")),0,IF(OR(
AND(IF(EA2653="NS",1,EA2653)&gt;EA2655*0.25,EA2654=0),
AND(EA2653&gt;0,OR(EA2654=6,EA2655=0)),
AND(EA2653&gt;0,EA2654=0,EA2655=0),
AND(EA2653="NS",EA2654=0,EA2655=0)),1,0))</f>
        <v>0</v>
      </c>
      <c r="EB2656" s="298">
        <f t="shared" ref="EB2656:EL2656" si="7503">IF(OR(AND(EB2653="NS",EB2654=6),AND(EB2653="NA")),0,IF(OR(
AND(IF(EB2653="NS",1,EB2653)&gt;EB2655*0.25,EB2654=0),
AND(EB2653&gt;0,OR(EB2654=6,EB2655=0)),
AND(EB2653&gt;0,EB2654=0,EB2655=0),
AND(EB2653="NS",EB2654=0,EB2655=0)),1,0))</f>
        <v>0</v>
      </c>
      <c r="EC2656" s="298">
        <f t="shared" si="7503"/>
        <v>0</v>
      </c>
      <c r="ED2656" s="298">
        <f t="shared" si="7503"/>
        <v>0</v>
      </c>
      <c r="EE2656" s="298">
        <f t="shared" si="7503"/>
        <v>0</v>
      </c>
      <c r="EF2656" s="298">
        <f t="shared" si="7503"/>
        <v>0</v>
      </c>
      <c r="EG2656" s="298">
        <f t="shared" si="7503"/>
        <v>0</v>
      </c>
      <c r="EH2656" s="298">
        <f t="shared" si="7503"/>
        <v>0</v>
      </c>
      <c r="EI2656" s="298">
        <f t="shared" si="7503"/>
        <v>0</v>
      </c>
      <c r="EJ2656" s="298">
        <f t="shared" si="7503"/>
        <v>0</v>
      </c>
      <c r="EK2656" s="298">
        <f t="shared" si="7503"/>
        <v>0</v>
      </c>
      <c r="EL2656" s="302">
        <f t="shared" si="7503"/>
        <v>0</v>
      </c>
      <c r="EM2656" s="375">
        <f>SUM(DU2656:EL2656)</f>
        <v>0</v>
      </c>
    </row>
    <row r="2657" spans="1:143" ht="15" customHeight="1" x14ac:dyDescent="0.25">
      <c r="A2657" s="60"/>
      <c r="B2657" s="60"/>
      <c r="C2657" s="796"/>
      <c r="D2657" s="719"/>
      <c r="E2657" s="720"/>
      <c r="F2657" s="703" t="s">
        <v>331</v>
      </c>
      <c r="G2657" s="703"/>
      <c r="H2657" s="704" t="s">
        <v>335</v>
      </c>
      <c r="I2657" s="705"/>
      <c r="J2657" s="705"/>
      <c r="K2657" s="705"/>
      <c r="L2657" s="706"/>
      <c r="M2657" s="369"/>
      <c r="N2657" s="369"/>
      <c r="O2657" s="369"/>
      <c r="P2657" s="369"/>
      <c r="Q2657" s="369"/>
      <c r="R2657" s="369"/>
      <c r="S2657" s="368"/>
      <c r="T2657" s="368"/>
      <c r="U2657" s="368"/>
      <c r="V2657" s="368"/>
      <c r="W2657" s="368"/>
      <c r="X2657" s="368"/>
      <c r="Y2657" s="368"/>
      <c r="Z2657" s="368"/>
      <c r="AA2657" s="368"/>
      <c r="AB2657" s="368"/>
      <c r="AC2657" s="368"/>
      <c r="AD2657" s="368"/>
      <c r="AE2657" s="60"/>
      <c r="AF2657" s="259"/>
      <c r="AG2657" s="374">
        <f t="shared" si="7306"/>
        <v>18</v>
      </c>
      <c r="AH2657" s="399"/>
      <c r="AK2657" s="375">
        <f t="shared" si="7307"/>
        <v>0</v>
      </c>
      <c r="AL2657" s="378">
        <f t="shared" si="7308"/>
        <v>0</v>
      </c>
      <c r="AM2657" s="374">
        <f t="shared" si="7309"/>
        <v>0</v>
      </c>
      <c r="AN2657" s="292">
        <f t="shared" si="7310"/>
        <v>0</v>
      </c>
      <c r="AO2657" s="375">
        <f t="shared" si="7311"/>
        <v>0</v>
      </c>
      <c r="AP2657" s="378">
        <f t="shared" si="7312"/>
        <v>0</v>
      </c>
      <c r="AQ2657" s="374">
        <f t="shared" si="7313"/>
        <v>0</v>
      </c>
      <c r="AR2657" s="317">
        <f t="shared" si="7314"/>
        <v>0</v>
      </c>
      <c r="AS2657" s="375">
        <f t="shared" si="7315"/>
        <v>0</v>
      </c>
      <c r="AT2657" s="378">
        <f t="shared" si="7316"/>
        <v>0</v>
      </c>
      <c r="AU2657" s="374">
        <f t="shared" si="7317"/>
        <v>0</v>
      </c>
      <c r="AV2657" s="317">
        <f t="shared" si="7318"/>
        <v>0</v>
      </c>
      <c r="AW2657" s="375">
        <f t="shared" si="7319"/>
        <v>0</v>
      </c>
      <c r="AX2657" s="378">
        <f t="shared" si="7320"/>
        <v>0</v>
      </c>
      <c r="AY2657" s="374">
        <f t="shared" si="7321"/>
        <v>0</v>
      </c>
      <c r="AZ2657" s="292">
        <f t="shared" si="7322"/>
        <v>0</v>
      </c>
      <c r="BA2657" s="375">
        <f t="shared" si="7323"/>
        <v>0</v>
      </c>
      <c r="BB2657" s="378">
        <f t="shared" si="7324"/>
        <v>0</v>
      </c>
      <c r="BC2657" s="374">
        <f t="shared" si="7325"/>
        <v>0</v>
      </c>
      <c r="BD2657" s="292">
        <f t="shared" si="7326"/>
        <v>0</v>
      </c>
      <c r="BE2657" s="375">
        <f t="shared" si="7327"/>
        <v>0</v>
      </c>
      <c r="BF2657" s="378">
        <f t="shared" si="7328"/>
        <v>0</v>
      </c>
      <c r="BG2657" s="374">
        <f t="shared" si="7329"/>
        <v>0</v>
      </c>
      <c r="BH2657" s="292">
        <f t="shared" si="7330"/>
        <v>0</v>
      </c>
      <c r="BI2657" s="375">
        <f t="shared" si="7331"/>
        <v>0</v>
      </c>
      <c r="BJ2657" s="378">
        <f t="shared" si="7332"/>
        <v>0</v>
      </c>
      <c r="BK2657" s="374">
        <f t="shared" si="7333"/>
        <v>0</v>
      </c>
      <c r="BL2657" s="292">
        <f t="shared" si="7334"/>
        <v>0</v>
      </c>
      <c r="BM2657" s="375">
        <f t="shared" si="7335"/>
        <v>0</v>
      </c>
      <c r="BN2657" s="378">
        <f t="shared" si="7336"/>
        <v>0</v>
      </c>
      <c r="BO2657" s="374">
        <f t="shared" si="7337"/>
        <v>0</v>
      </c>
      <c r="BP2657" s="292">
        <f t="shared" si="7338"/>
        <v>0</v>
      </c>
      <c r="CA2657" s="299" t="s">
        <v>60</v>
      </c>
      <c r="CB2657" s="421"/>
      <c r="CC2657" s="375"/>
      <c r="CD2657" s="375"/>
      <c r="CE2657" s="375"/>
      <c r="CF2657" s="375"/>
      <c r="CG2657" s="375"/>
      <c r="CH2657" s="375"/>
      <c r="CI2657" s="375"/>
      <c r="CJ2657" s="375"/>
      <c r="CK2657" s="375"/>
      <c r="CL2657" s="375"/>
      <c r="CM2657" s="375"/>
      <c r="CN2657" s="423">
        <f t="shared" ref="CN2657" si="7504">IF(M2657="",0,M2657)</f>
        <v>0</v>
      </c>
      <c r="CO2657" s="423">
        <f t="shared" ref="CO2657" si="7505">IF(N2657="",0,N2657)</f>
        <v>0</v>
      </c>
      <c r="CP2657" s="423">
        <f t="shared" ref="CP2657" si="7506">IF(O2657="",0,O2657)</f>
        <v>0</v>
      </c>
      <c r="CQ2657" s="423">
        <f t="shared" ref="CQ2657" si="7507">IF(P2657="",0,P2657)</f>
        <v>0</v>
      </c>
      <c r="CR2657" s="423">
        <f t="shared" ref="CR2657" si="7508">IF(Q2657="",0,Q2657)</f>
        <v>0</v>
      </c>
      <c r="CS2657" s="423">
        <f t="shared" ref="CS2657" si="7509">IF(R2657="",0,R2657)</f>
        <v>0</v>
      </c>
      <c r="CT2657" s="423">
        <f t="shared" ref="CT2657" si="7510">IF(S2657="",0,S2657)</f>
        <v>0</v>
      </c>
      <c r="CU2657" s="423">
        <f t="shared" ref="CU2657" si="7511">IF(T2657="",0,T2657)</f>
        <v>0</v>
      </c>
      <c r="CV2657" s="423">
        <f t="shared" ref="CV2657" si="7512">IF(U2657="",0,U2657)</f>
        <v>0</v>
      </c>
      <c r="CW2657" s="423">
        <f t="shared" ref="CW2657" si="7513">IF(V2657="",0,V2657)</f>
        <v>0</v>
      </c>
      <c r="CX2657" s="423">
        <f t="shared" ref="CX2657" si="7514">IF(W2657="",0,W2657)</f>
        <v>0</v>
      </c>
      <c r="CY2657" s="423">
        <f t="shared" ref="CY2657" si="7515">IF(X2657="",0,X2657)</f>
        <v>0</v>
      </c>
      <c r="CZ2657" s="423">
        <f t="shared" ref="CZ2657" si="7516">IF(Y2657="",0,Y2657)</f>
        <v>0</v>
      </c>
      <c r="DA2657" s="423">
        <f t="shared" ref="DA2657" si="7517">IF(Z2657="",0,Z2657)</f>
        <v>0</v>
      </c>
      <c r="DB2657" s="423">
        <f t="shared" ref="DB2657" si="7518">IF(AA2657="",0,AA2657)</f>
        <v>0</v>
      </c>
      <c r="DC2657" s="423">
        <f t="shared" ref="DC2657" si="7519">IF(AB2657="",0,AB2657)</f>
        <v>0</v>
      </c>
      <c r="DD2657" s="423">
        <f t="shared" ref="DD2657" si="7520">IF(AC2657="",0,AC2657)</f>
        <v>0</v>
      </c>
      <c r="DE2657" s="423">
        <f t="shared" ref="DE2657" si="7521">IF(AD2657="",0,AD2657)</f>
        <v>0</v>
      </c>
      <c r="DG2657" s="610"/>
      <c r="DH2657" s="611"/>
      <c r="DI2657" s="415"/>
      <c r="DJ2657" s="416"/>
      <c r="DK2657" s="416"/>
      <c r="DL2657" s="416"/>
      <c r="DM2657" s="416"/>
      <c r="DN2657" s="416"/>
      <c r="DO2657" s="416"/>
      <c r="DP2657" s="416"/>
      <c r="DQ2657" s="416"/>
      <c r="DR2657" s="416"/>
      <c r="DS2657" s="416"/>
      <c r="DT2657" s="416"/>
      <c r="DU2657" s="416"/>
      <c r="DV2657" s="416"/>
      <c r="DW2657" s="416"/>
      <c r="DX2657" s="416"/>
      <c r="DY2657" s="416"/>
      <c r="DZ2657" s="416"/>
      <c r="EA2657" s="416"/>
      <c r="EB2657" s="416"/>
      <c r="EC2657" s="416"/>
      <c r="ED2657" s="416"/>
      <c r="EE2657" s="416"/>
      <c r="EF2657" s="416"/>
      <c r="EG2657" s="416"/>
      <c r="EH2657" s="416"/>
      <c r="EI2657" s="416"/>
      <c r="EJ2657" s="416"/>
      <c r="EK2657" s="416"/>
      <c r="EL2657" s="417"/>
    </row>
    <row r="2658" spans="1:143" ht="15" customHeight="1" x14ac:dyDescent="0.25">
      <c r="A2658" s="60"/>
      <c r="B2658" s="60"/>
      <c r="C2658" s="796"/>
      <c r="D2658" s="719"/>
      <c r="E2658" s="720"/>
      <c r="F2658" s="702" t="s">
        <v>340</v>
      </c>
      <c r="G2658" s="702"/>
      <c r="H2658" s="56"/>
      <c r="I2658" s="700" t="s">
        <v>336</v>
      </c>
      <c r="J2658" s="700"/>
      <c r="K2658" s="700"/>
      <c r="L2658" s="701"/>
      <c r="M2658" s="369"/>
      <c r="N2658" s="369"/>
      <c r="O2658" s="369"/>
      <c r="P2658" s="369"/>
      <c r="Q2658" s="369"/>
      <c r="R2658" s="369"/>
      <c r="S2658" s="368"/>
      <c r="T2658" s="368"/>
      <c r="U2658" s="368"/>
      <c r="V2658" s="368"/>
      <c r="W2658" s="368"/>
      <c r="X2658" s="368"/>
      <c r="Y2658" s="368"/>
      <c r="Z2658" s="368"/>
      <c r="AA2658" s="368"/>
      <c r="AB2658" s="368"/>
      <c r="AC2658" s="368"/>
      <c r="AD2658" s="368"/>
      <c r="AE2658" s="60"/>
      <c r="AF2658" s="259"/>
      <c r="AG2658" s="374">
        <f t="shared" si="7306"/>
        <v>18</v>
      </c>
      <c r="AH2658" s="399"/>
      <c r="AK2658" s="375">
        <f t="shared" si="7307"/>
        <v>0</v>
      </c>
      <c r="AL2658" s="378">
        <f t="shared" si="7308"/>
        <v>0</v>
      </c>
      <c r="AM2658" s="374">
        <f t="shared" si="7309"/>
        <v>0</v>
      </c>
      <c r="AN2658" s="292">
        <f t="shared" si="7310"/>
        <v>0</v>
      </c>
      <c r="AO2658" s="375">
        <f t="shared" si="7311"/>
        <v>0</v>
      </c>
      <c r="AP2658" s="378">
        <f t="shared" si="7312"/>
        <v>0</v>
      </c>
      <c r="AQ2658" s="374">
        <f t="shared" si="7313"/>
        <v>0</v>
      </c>
      <c r="AR2658" s="317">
        <f t="shared" si="7314"/>
        <v>0</v>
      </c>
      <c r="AS2658" s="375">
        <f t="shared" si="7315"/>
        <v>0</v>
      </c>
      <c r="AT2658" s="378">
        <f t="shared" si="7316"/>
        <v>0</v>
      </c>
      <c r="AU2658" s="374">
        <f t="shared" si="7317"/>
        <v>0</v>
      </c>
      <c r="AV2658" s="317">
        <f t="shared" si="7318"/>
        <v>0</v>
      </c>
      <c r="AW2658" s="375">
        <f t="shared" si="7319"/>
        <v>0</v>
      </c>
      <c r="AX2658" s="378">
        <f t="shared" si="7320"/>
        <v>0</v>
      </c>
      <c r="AY2658" s="374">
        <f t="shared" si="7321"/>
        <v>0</v>
      </c>
      <c r="AZ2658" s="292">
        <f t="shared" si="7322"/>
        <v>0</v>
      </c>
      <c r="BA2658" s="375">
        <f t="shared" si="7323"/>
        <v>0</v>
      </c>
      <c r="BB2658" s="378">
        <f t="shared" si="7324"/>
        <v>0</v>
      </c>
      <c r="BC2658" s="374">
        <f t="shared" si="7325"/>
        <v>0</v>
      </c>
      <c r="BD2658" s="292">
        <f t="shared" si="7326"/>
        <v>0</v>
      </c>
      <c r="BE2658" s="375">
        <f t="shared" si="7327"/>
        <v>0</v>
      </c>
      <c r="BF2658" s="378">
        <f t="shared" si="7328"/>
        <v>0</v>
      </c>
      <c r="BG2658" s="374">
        <f t="shared" si="7329"/>
        <v>0</v>
      </c>
      <c r="BH2658" s="292">
        <f t="shared" si="7330"/>
        <v>0</v>
      </c>
      <c r="BI2658" s="375">
        <f t="shared" si="7331"/>
        <v>0</v>
      </c>
      <c r="BJ2658" s="378">
        <f t="shared" si="7332"/>
        <v>0</v>
      </c>
      <c r="BK2658" s="374">
        <f t="shared" si="7333"/>
        <v>0</v>
      </c>
      <c r="BL2658" s="292">
        <f t="shared" si="7334"/>
        <v>0</v>
      </c>
      <c r="BM2658" s="375">
        <f t="shared" si="7335"/>
        <v>0</v>
      </c>
      <c r="BN2658" s="378">
        <f t="shared" si="7336"/>
        <v>0</v>
      </c>
      <c r="BO2658" s="374">
        <f t="shared" si="7337"/>
        <v>0</v>
      </c>
      <c r="BP2658" s="292">
        <f t="shared" si="7338"/>
        <v>0</v>
      </c>
      <c r="CA2658" s="299" t="s">
        <v>1917</v>
      </c>
      <c r="CB2658" s="421"/>
      <c r="CC2658" s="375"/>
      <c r="CD2658" s="375"/>
      <c r="CE2658" s="375"/>
      <c r="CF2658" s="375"/>
      <c r="CG2658" s="375"/>
      <c r="CH2658" s="375"/>
      <c r="CI2658" s="375"/>
      <c r="CJ2658" s="375"/>
      <c r="CK2658" s="375"/>
      <c r="CL2658" s="375"/>
      <c r="CM2658" s="375"/>
      <c r="CN2658" s="301">
        <f t="shared" ref="CN2658" si="7522">SUM(M2658:M2661)</f>
        <v>0</v>
      </c>
      <c r="CO2658" s="301">
        <f t="shared" ref="CO2658" si="7523">SUM(N2658:N2661)</f>
        <v>0</v>
      </c>
      <c r="CP2658" s="301">
        <f t="shared" ref="CP2658" si="7524">SUM(O2658:O2661)</f>
        <v>0</v>
      </c>
      <c r="CQ2658" s="301">
        <f t="shared" ref="CQ2658" si="7525">SUM(P2658:P2661)</f>
        <v>0</v>
      </c>
      <c r="CR2658" s="301">
        <f t="shared" ref="CR2658" si="7526">SUM(Q2658:Q2661)</f>
        <v>0</v>
      </c>
      <c r="CS2658" s="301">
        <f t="shared" ref="CS2658" si="7527">SUM(R2658:R2661)</f>
        <v>0</v>
      </c>
      <c r="CT2658" s="301">
        <f t="shared" ref="CT2658" si="7528">SUM(S2658:S2661)</f>
        <v>0</v>
      </c>
      <c r="CU2658" s="301">
        <f t="shared" ref="CU2658" si="7529">SUM(T2658:T2661)</f>
        <v>0</v>
      </c>
      <c r="CV2658" s="301">
        <f t="shared" ref="CV2658" si="7530">SUM(U2658:U2661)</f>
        <v>0</v>
      </c>
      <c r="CW2658" s="301">
        <f t="shared" ref="CW2658" si="7531">SUM(V2658:V2661)</f>
        <v>0</v>
      </c>
      <c r="CX2658" s="301">
        <f t="shared" ref="CX2658" si="7532">SUM(W2658:W2661)</f>
        <v>0</v>
      </c>
      <c r="CY2658" s="301">
        <f t="shared" ref="CY2658" si="7533">SUM(X2658:X2661)</f>
        <v>0</v>
      </c>
      <c r="CZ2658" s="301">
        <f t="shared" ref="CZ2658" si="7534">SUM(Y2658:Y2661)</f>
        <v>0</v>
      </c>
      <c r="DA2658" s="301">
        <f t="shared" ref="DA2658" si="7535">SUM(Z2658:Z2661)</f>
        <v>0</v>
      </c>
      <c r="DB2658" s="301">
        <f t="shared" ref="DB2658" si="7536">SUM(AA2658:AA2661)</f>
        <v>0</v>
      </c>
      <c r="DC2658" s="301">
        <f t="shared" ref="DC2658" si="7537">SUM(AB2658:AB2661)</f>
        <v>0</v>
      </c>
      <c r="DD2658" s="301">
        <f t="shared" ref="DD2658" si="7538">SUM(AC2658:AC2661)</f>
        <v>0</v>
      </c>
      <c r="DE2658" s="301">
        <f t="shared" ref="DE2658" si="7539">SUM(AD2658:AD2661)</f>
        <v>0</v>
      </c>
      <c r="DG2658" s="612"/>
      <c r="DH2658" s="613"/>
      <c r="DI2658" s="415"/>
      <c r="DJ2658" s="416"/>
      <c r="DK2658" s="416"/>
      <c r="DL2658" s="416"/>
      <c r="DM2658" s="416"/>
      <c r="DN2658" s="416"/>
      <c r="DO2658" s="416"/>
      <c r="DP2658" s="416"/>
      <c r="DQ2658" s="416"/>
      <c r="DR2658" s="416"/>
      <c r="DS2658" s="416"/>
      <c r="DT2658" s="416"/>
      <c r="DU2658" s="416"/>
      <c r="DV2658" s="416"/>
      <c r="DW2658" s="416"/>
      <c r="DX2658" s="416"/>
      <c r="DY2658" s="416"/>
      <c r="DZ2658" s="416"/>
      <c r="EA2658" s="416"/>
      <c r="EB2658" s="416"/>
      <c r="EC2658" s="416"/>
      <c r="ED2658" s="416"/>
      <c r="EE2658" s="416"/>
      <c r="EF2658" s="416"/>
      <c r="EG2658" s="416"/>
      <c r="EH2658" s="416"/>
      <c r="EI2658" s="416"/>
      <c r="EJ2658" s="416"/>
      <c r="EK2658" s="416"/>
      <c r="EL2658" s="417"/>
    </row>
    <row r="2659" spans="1:143" ht="90" customHeight="1" x14ac:dyDescent="0.25">
      <c r="A2659" s="60"/>
      <c r="B2659" s="60"/>
      <c r="C2659" s="796"/>
      <c r="D2659" s="719"/>
      <c r="E2659" s="720"/>
      <c r="F2659" s="702" t="s">
        <v>341</v>
      </c>
      <c r="G2659" s="702"/>
      <c r="H2659" s="56"/>
      <c r="I2659" s="700" t="s">
        <v>337</v>
      </c>
      <c r="J2659" s="700"/>
      <c r="K2659" s="700"/>
      <c r="L2659" s="701"/>
      <c r="M2659" s="369"/>
      <c r="N2659" s="369"/>
      <c r="O2659" s="369"/>
      <c r="P2659" s="369"/>
      <c r="Q2659" s="369"/>
      <c r="R2659" s="369"/>
      <c r="S2659" s="368"/>
      <c r="T2659" s="368"/>
      <c r="U2659" s="368"/>
      <c r="V2659" s="368"/>
      <c r="W2659" s="368"/>
      <c r="X2659" s="368"/>
      <c r="Y2659" s="368"/>
      <c r="Z2659" s="368"/>
      <c r="AA2659" s="368"/>
      <c r="AB2659" s="368"/>
      <c r="AC2659" s="368"/>
      <c r="AD2659" s="368"/>
      <c r="AE2659" s="60"/>
      <c r="AF2659" s="259"/>
      <c r="AG2659" s="374">
        <f t="shared" si="7306"/>
        <v>18</v>
      </c>
      <c r="AH2659" s="399"/>
      <c r="AK2659" s="375">
        <f t="shared" si="7307"/>
        <v>0</v>
      </c>
      <c r="AL2659" s="378">
        <f t="shared" si="7308"/>
        <v>0</v>
      </c>
      <c r="AM2659" s="374">
        <f t="shared" si="7309"/>
        <v>0</v>
      </c>
      <c r="AN2659" s="292">
        <f t="shared" si="7310"/>
        <v>0</v>
      </c>
      <c r="AO2659" s="375">
        <f t="shared" si="7311"/>
        <v>0</v>
      </c>
      <c r="AP2659" s="378">
        <f t="shared" si="7312"/>
        <v>0</v>
      </c>
      <c r="AQ2659" s="374">
        <f t="shared" si="7313"/>
        <v>0</v>
      </c>
      <c r="AR2659" s="317">
        <f t="shared" si="7314"/>
        <v>0</v>
      </c>
      <c r="AS2659" s="375">
        <f t="shared" si="7315"/>
        <v>0</v>
      </c>
      <c r="AT2659" s="378">
        <f t="shared" si="7316"/>
        <v>0</v>
      </c>
      <c r="AU2659" s="374">
        <f t="shared" si="7317"/>
        <v>0</v>
      </c>
      <c r="AV2659" s="317">
        <f t="shared" si="7318"/>
        <v>0</v>
      </c>
      <c r="AW2659" s="375">
        <f t="shared" si="7319"/>
        <v>0</v>
      </c>
      <c r="AX2659" s="378">
        <f t="shared" si="7320"/>
        <v>0</v>
      </c>
      <c r="AY2659" s="374">
        <f t="shared" si="7321"/>
        <v>0</v>
      </c>
      <c r="AZ2659" s="292">
        <f t="shared" si="7322"/>
        <v>0</v>
      </c>
      <c r="BA2659" s="375">
        <f t="shared" si="7323"/>
        <v>0</v>
      </c>
      <c r="BB2659" s="378">
        <f t="shared" si="7324"/>
        <v>0</v>
      </c>
      <c r="BC2659" s="374">
        <f t="shared" si="7325"/>
        <v>0</v>
      </c>
      <c r="BD2659" s="292">
        <f t="shared" si="7326"/>
        <v>0</v>
      </c>
      <c r="BE2659" s="375">
        <f t="shared" si="7327"/>
        <v>0</v>
      </c>
      <c r="BF2659" s="378">
        <f t="shared" si="7328"/>
        <v>0</v>
      </c>
      <c r="BG2659" s="374">
        <f t="shared" si="7329"/>
        <v>0</v>
      </c>
      <c r="BH2659" s="292">
        <f t="shared" si="7330"/>
        <v>0</v>
      </c>
      <c r="BI2659" s="375">
        <f t="shared" si="7331"/>
        <v>0</v>
      </c>
      <c r="BJ2659" s="378">
        <f t="shared" si="7332"/>
        <v>0</v>
      </c>
      <c r="BK2659" s="374">
        <f t="shared" si="7333"/>
        <v>0</v>
      </c>
      <c r="BL2659" s="292">
        <f t="shared" si="7334"/>
        <v>0</v>
      </c>
      <c r="BM2659" s="375">
        <f t="shared" si="7335"/>
        <v>0</v>
      </c>
      <c r="BN2659" s="378">
        <f t="shared" si="7336"/>
        <v>0</v>
      </c>
      <c r="BO2659" s="374">
        <f t="shared" si="7337"/>
        <v>0</v>
      </c>
      <c r="BP2659" s="292">
        <f t="shared" si="7338"/>
        <v>0</v>
      </c>
      <c r="CA2659" s="299" t="s">
        <v>1910</v>
      </c>
      <c r="CB2659" s="421"/>
      <c r="CC2659" s="375"/>
      <c r="CD2659" s="375"/>
      <c r="CE2659" s="375"/>
      <c r="CF2659" s="375"/>
      <c r="CG2659" s="375"/>
      <c r="CH2659" s="375"/>
      <c r="CI2659" s="375"/>
      <c r="CJ2659" s="375"/>
      <c r="CK2659" s="375"/>
      <c r="CL2659" s="375"/>
      <c r="CM2659" s="375"/>
      <c r="CN2659" s="423">
        <f t="shared" ref="CN2659" si="7540">COUNTIF(M2658:M2661,"NS")</f>
        <v>0</v>
      </c>
      <c r="CO2659" s="423">
        <f t="shared" ref="CO2659" si="7541">COUNTIF(N2658:N2661,"NS")</f>
        <v>0</v>
      </c>
      <c r="CP2659" s="423">
        <f t="shared" ref="CP2659" si="7542">COUNTIF(O2658:O2661,"NS")</f>
        <v>0</v>
      </c>
      <c r="CQ2659" s="423">
        <f t="shared" ref="CQ2659" si="7543">COUNTIF(P2658:P2661,"NS")</f>
        <v>0</v>
      </c>
      <c r="CR2659" s="423">
        <f t="shared" ref="CR2659" si="7544">COUNTIF(Q2658:Q2661,"NS")</f>
        <v>0</v>
      </c>
      <c r="CS2659" s="423">
        <f t="shared" ref="CS2659" si="7545">COUNTIF(R2658:R2661,"NS")</f>
        <v>0</v>
      </c>
      <c r="CT2659" s="423">
        <f t="shared" ref="CT2659" si="7546">COUNTIF(S2658:S2661,"NS")</f>
        <v>0</v>
      </c>
      <c r="CU2659" s="423">
        <f t="shared" ref="CU2659" si="7547">COUNTIF(T2658:T2661,"NS")</f>
        <v>0</v>
      </c>
      <c r="CV2659" s="423">
        <f t="shared" ref="CV2659" si="7548">COUNTIF(U2658:U2661,"NS")</f>
        <v>0</v>
      </c>
      <c r="CW2659" s="423">
        <f t="shared" ref="CW2659" si="7549">COUNTIF(V2658:V2661,"NS")</f>
        <v>0</v>
      </c>
      <c r="CX2659" s="423">
        <f t="shared" ref="CX2659" si="7550">COUNTIF(W2658:W2661,"NS")</f>
        <v>0</v>
      </c>
      <c r="CY2659" s="423">
        <f t="shared" ref="CY2659" si="7551">COUNTIF(X2658:X2661,"NS")</f>
        <v>0</v>
      </c>
      <c r="CZ2659" s="423">
        <f t="shared" ref="CZ2659" si="7552">COUNTIF(Y2658:Y2661,"NS")</f>
        <v>0</v>
      </c>
      <c r="DA2659" s="423">
        <f t="shared" ref="DA2659" si="7553">COUNTIF(Z2658:Z2661,"NS")</f>
        <v>0</v>
      </c>
      <c r="DB2659" s="423">
        <f t="shared" ref="DB2659" si="7554">COUNTIF(AA2658:AA2661,"NS")</f>
        <v>0</v>
      </c>
      <c r="DC2659" s="423">
        <f t="shared" ref="DC2659" si="7555">COUNTIF(AB2658:AB2661,"NS")</f>
        <v>0</v>
      </c>
      <c r="DD2659" s="423">
        <f t="shared" ref="DD2659" si="7556">COUNTIF(AC2658:AC2661,"NS")</f>
        <v>0</v>
      </c>
      <c r="DE2659" s="423">
        <f t="shared" ref="DE2659" si="7557">COUNTIF(AD2658:AD2661,"NS")</f>
        <v>0</v>
      </c>
      <c r="DG2659" s="612"/>
      <c r="DH2659" s="613"/>
      <c r="DI2659" s="415"/>
      <c r="DJ2659" s="416"/>
      <c r="DK2659" s="416"/>
      <c r="DL2659" s="416"/>
      <c r="DM2659" s="416"/>
      <c r="DN2659" s="416"/>
      <c r="DO2659" s="416"/>
      <c r="DP2659" s="416"/>
      <c r="DQ2659" s="416"/>
      <c r="DR2659" s="416"/>
      <c r="DS2659" s="416"/>
      <c r="DT2659" s="416"/>
      <c r="DU2659" s="416"/>
      <c r="DV2659" s="416"/>
      <c r="DW2659" s="416"/>
      <c r="DX2659" s="416"/>
      <c r="DY2659" s="416"/>
      <c r="DZ2659" s="416"/>
      <c r="EA2659" s="416"/>
      <c r="EB2659" s="416"/>
      <c r="EC2659" s="416"/>
      <c r="ED2659" s="416"/>
      <c r="EE2659" s="416"/>
      <c r="EF2659" s="416"/>
      <c r="EG2659" s="416"/>
      <c r="EH2659" s="416"/>
      <c r="EI2659" s="416"/>
      <c r="EJ2659" s="416"/>
      <c r="EK2659" s="416"/>
      <c r="EL2659" s="417"/>
    </row>
    <row r="2660" spans="1:143" ht="48" customHeight="1" x14ac:dyDescent="0.25">
      <c r="A2660" s="60"/>
      <c r="B2660" s="60"/>
      <c r="C2660" s="796"/>
      <c r="D2660" s="719"/>
      <c r="E2660" s="720"/>
      <c r="F2660" s="702" t="s">
        <v>342</v>
      </c>
      <c r="G2660" s="702"/>
      <c r="H2660" s="65"/>
      <c r="I2660" s="700" t="s">
        <v>338</v>
      </c>
      <c r="J2660" s="700"/>
      <c r="K2660" s="700"/>
      <c r="L2660" s="701"/>
      <c r="M2660" s="369"/>
      <c r="N2660" s="369"/>
      <c r="O2660" s="369"/>
      <c r="P2660" s="369"/>
      <c r="Q2660" s="369"/>
      <c r="R2660" s="369"/>
      <c r="S2660" s="368"/>
      <c r="T2660" s="368"/>
      <c r="U2660" s="368"/>
      <c r="V2660" s="368"/>
      <c r="W2660" s="368"/>
      <c r="X2660" s="368"/>
      <c r="Y2660" s="368"/>
      <c r="Z2660" s="368"/>
      <c r="AA2660" s="368"/>
      <c r="AB2660" s="368"/>
      <c r="AC2660" s="368"/>
      <c r="AD2660" s="368"/>
      <c r="AE2660" s="60"/>
      <c r="AF2660" s="259"/>
      <c r="AG2660" s="374">
        <f t="shared" si="7306"/>
        <v>18</v>
      </c>
      <c r="AH2660" s="399"/>
      <c r="AK2660" s="375">
        <f t="shared" si="7307"/>
        <v>0</v>
      </c>
      <c r="AL2660" s="378">
        <f t="shared" si="7308"/>
        <v>0</v>
      </c>
      <c r="AM2660" s="374">
        <f t="shared" si="7309"/>
        <v>0</v>
      </c>
      <c r="AN2660" s="292">
        <f t="shared" si="7310"/>
        <v>0</v>
      </c>
      <c r="AO2660" s="375">
        <f t="shared" si="7311"/>
        <v>0</v>
      </c>
      <c r="AP2660" s="378">
        <f t="shared" si="7312"/>
        <v>0</v>
      </c>
      <c r="AQ2660" s="374">
        <f t="shared" si="7313"/>
        <v>0</v>
      </c>
      <c r="AR2660" s="317">
        <f t="shared" si="7314"/>
        <v>0</v>
      </c>
      <c r="AS2660" s="375">
        <f t="shared" si="7315"/>
        <v>0</v>
      </c>
      <c r="AT2660" s="378">
        <f t="shared" si="7316"/>
        <v>0</v>
      </c>
      <c r="AU2660" s="374">
        <f t="shared" si="7317"/>
        <v>0</v>
      </c>
      <c r="AV2660" s="317">
        <f t="shared" si="7318"/>
        <v>0</v>
      </c>
      <c r="AW2660" s="375">
        <f t="shared" si="7319"/>
        <v>0</v>
      </c>
      <c r="AX2660" s="378">
        <f t="shared" si="7320"/>
        <v>0</v>
      </c>
      <c r="AY2660" s="374">
        <f t="shared" si="7321"/>
        <v>0</v>
      </c>
      <c r="AZ2660" s="292">
        <f t="shared" si="7322"/>
        <v>0</v>
      </c>
      <c r="BA2660" s="375">
        <f t="shared" si="7323"/>
        <v>0</v>
      </c>
      <c r="BB2660" s="378">
        <f t="shared" si="7324"/>
        <v>0</v>
      </c>
      <c r="BC2660" s="374">
        <f t="shared" si="7325"/>
        <v>0</v>
      </c>
      <c r="BD2660" s="292">
        <f t="shared" si="7326"/>
        <v>0</v>
      </c>
      <c r="BE2660" s="375">
        <f t="shared" si="7327"/>
        <v>0</v>
      </c>
      <c r="BF2660" s="378">
        <f t="shared" si="7328"/>
        <v>0</v>
      </c>
      <c r="BG2660" s="374">
        <f t="shared" si="7329"/>
        <v>0</v>
      </c>
      <c r="BH2660" s="292">
        <f t="shared" si="7330"/>
        <v>0</v>
      </c>
      <c r="BI2660" s="375">
        <f t="shared" si="7331"/>
        <v>0</v>
      </c>
      <c r="BJ2660" s="378">
        <f t="shared" si="7332"/>
        <v>0</v>
      </c>
      <c r="BK2660" s="374">
        <f t="shared" si="7333"/>
        <v>0</v>
      </c>
      <c r="BL2660" s="292">
        <f t="shared" si="7334"/>
        <v>0</v>
      </c>
      <c r="BM2660" s="375">
        <f t="shared" si="7335"/>
        <v>0</v>
      </c>
      <c r="BN2660" s="378">
        <f t="shared" si="7336"/>
        <v>0</v>
      </c>
      <c r="BO2660" s="374">
        <f t="shared" si="7337"/>
        <v>0</v>
      </c>
      <c r="BP2660" s="292">
        <f t="shared" si="7338"/>
        <v>0</v>
      </c>
      <c r="CA2660" s="299" t="s">
        <v>1918</v>
      </c>
      <c r="CB2660" s="427"/>
      <c r="CC2660" s="375"/>
      <c r="CD2660" s="375"/>
      <c r="CE2660" s="375"/>
      <c r="CF2660" s="375"/>
      <c r="CG2660" s="375"/>
      <c r="CH2660" s="375"/>
      <c r="CI2660" s="375"/>
      <c r="CJ2660" s="375"/>
      <c r="CK2660" s="375"/>
      <c r="CL2660" s="375"/>
      <c r="CM2660" s="375"/>
      <c r="CN2660" s="425">
        <f t="shared" ref="CN2660:DD2660" si="7558">IF(OR(AND(CN2657=0,CN2659&gt;0),AND(CN2657="NS",CN2658&gt;0),AND(CN2657="NS",CN2658=0,CN2659=0)),1,IF(OR(AND(CN2659&gt;=2,CN2658&lt;CN2657),AND(CN2657="NS",CN2658=0,CN2659&gt;0),OR(CN2657=CN2658,AND(CN2657="",CN2659=0,CN2658=0))),0,1))</f>
        <v>0</v>
      </c>
      <c r="CO2660" s="425">
        <f t="shared" si="7558"/>
        <v>0</v>
      </c>
      <c r="CP2660" s="425">
        <f t="shared" si="7558"/>
        <v>0</v>
      </c>
      <c r="CQ2660" s="425">
        <f t="shared" si="7558"/>
        <v>0</v>
      </c>
      <c r="CR2660" s="425">
        <f t="shared" si="7558"/>
        <v>0</v>
      </c>
      <c r="CS2660" s="425">
        <f t="shared" si="7558"/>
        <v>0</v>
      </c>
      <c r="CT2660" s="425">
        <f t="shared" si="7558"/>
        <v>0</v>
      </c>
      <c r="CU2660" s="425">
        <f t="shared" si="7558"/>
        <v>0</v>
      </c>
      <c r="CV2660" s="425">
        <f t="shared" si="7558"/>
        <v>0</v>
      </c>
      <c r="CW2660" s="425">
        <f t="shared" si="7558"/>
        <v>0</v>
      </c>
      <c r="CX2660" s="425">
        <f t="shared" si="7558"/>
        <v>0</v>
      </c>
      <c r="CY2660" s="425">
        <f t="shared" si="7558"/>
        <v>0</v>
      </c>
      <c r="CZ2660" s="425">
        <f t="shared" si="7558"/>
        <v>0</v>
      </c>
      <c r="DA2660" s="425">
        <f t="shared" si="7558"/>
        <v>0</v>
      </c>
      <c r="DB2660" s="425">
        <f t="shared" si="7558"/>
        <v>0</v>
      </c>
      <c r="DC2660" s="425">
        <f t="shared" si="7558"/>
        <v>0</v>
      </c>
      <c r="DD2660" s="425">
        <f t="shared" si="7558"/>
        <v>0</v>
      </c>
      <c r="DE2660" s="425">
        <f t="shared" ref="DE2660" si="7559">IF(OR(AND(DE2657=0,DE2659&gt;0),AND(DE2657="NS",DE2658&gt;0),AND(DE2657="NS",DE2658=0,DE2659=0)),1,IF(OR(AND(DE2659&gt;=2,DE2658&lt;DE2657),AND(DE2657="NS",DE2658=0,DE2659&gt;0),OR(DE2657=DE2658,AND(DE2657="",DE2659=0,DE2658=0))),0,1))</f>
        <v>0</v>
      </c>
      <c r="DF2660" s="387">
        <f>SUM(CN2660:DE2660)</f>
        <v>0</v>
      </c>
      <c r="DG2660" s="612"/>
      <c r="DH2660" s="613"/>
      <c r="DI2660" s="415"/>
      <c r="DJ2660" s="416"/>
      <c r="DK2660" s="416"/>
      <c r="DL2660" s="416"/>
      <c r="DM2660" s="416"/>
      <c r="DN2660" s="416"/>
      <c r="DO2660" s="416"/>
      <c r="DP2660" s="416"/>
      <c r="DQ2660" s="416"/>
      <c r="DR2660" s="416"/>
      <c r="DS2660" s="416"/>
      <c r="DT2660" s="416"/>
      <c r="DU2660" s="416"/>
      <c r="DV2660" s="416"/>
      <c r="DW2660" s="416"/>
      <c r="DX2660" s="416"/>
      <c r="DY2660" s="416"/>
      <c r="DZ2660" s="416"/>
      <c r="EA2660" s="416"/>
      <c r="EB2660" s="416"/>
      <c r="EC2660" s="416"/>
      <c r="ED2660" s="416"/>
      <c r="EE2660" s="416"/>
      <c r="EF2660" s="416"/>
      <c r="EG2660" s="416"/>
      <c r="EH2660" s="416"/>
      <c r="EI2660" s="416"/>
      <c r="EJ2660" s="416"/>
      <c r="EK2660" s="416"/>
      <c r="EL2660" s="417"/>
    </row>
    <row r="2661" spans="1:143" ht="24" customHeight="1" x14ac:dyDescent="0.25">
      <c r="A2661" s="60"/>
      <c r="B2661" s="60"/>
      <c r="C2661" s="796"/>
      <c r="D2661" s="719"/>
      <c r="E2661" s="720"/>
      <c r="F2661" s="702" t="s">
        <v>343</v>
      </c>
      <c r="G2661" s="702"/>
      <c r="H2661" s="56"/>
      <c r="I2661" s="700" t="s">
        <v>339</v>
      </c>
      <c r="J2661" s="700"/>
      <c r="K2661" s="700"/>
      <c r="L2661" s="701"/>
      <c r="M2661" s="369"/>
      <c r="N2661" s="369"/>
      <c r="O2661" s="369"/>
      <c r="P2661" s="369"/>
      <c r="Q2661" s="369"/>
      <c r="R2661" s="369"/>
      <c r="S2661" s="368"/>
      <c r="T2661" s="368"/>
      <c r="U2661" s="368"/>
      <c r="V2661" s="368"/>
      <c r="W2661" s="368"/>
      <c r="X2661" s="368"/>
      <c r="Y2661" s="368"/>
      <c r="Z2661" s="368"/>
      <c r="AA2661" s="368"/>
      <c r="AB2661" s="368"/>
      <c r="AC2661" s="368"/>
      <c r="AD2661" s="368"/>
      <c r="AE2661" s="60"/>
      <c r="AF2661" s="259"/>
      <c r="AG2661" s="374">
        <f t="shared" si="7306"/>
        <v>18</v>
      </c>
      <c r="AH2661" s="399"/>
      <c r="AK2661" s="375">
        <f t="shared" si="7307"/>
        <v>0</v>
      </c>
      <c r="AL2661" s="378">
        <f t="shared" si="7308"/>
        <v>0</v>
      </c>
      <c r="AM2661" s="374">
        <f t="shared" si="7309"/>
        <v>0</v>
      </c>
      <c r="AN2661" s="292">
        <f t="shared" si="7310"/>
        <v>0</v>
      </c>
      <c r="AO2661" s="375">
        <f t="shared" si="7311"/>
        <v>0</v>
      </c>
      <c r="AP2661" s="378">
        <f t="shared" si="7312"/>
        <v>0</v>
      </c>
      <c r="AQ2661" s="374">
        <f t="shared" si="7313"/>
        <v>0</v>
      </c>
      <c r="AR2661" s="317">
        <f t="shared" si="7314"/>
        <v>0</v>
      </c>
      <c r="AS2661" s="375">
        <f t="shared" si="7315"/>
        <v>0</v>
      </c>
      <c r="AT2661" s="378">
        <f t="shared" si="7316"/>
        <v>0</v>
      </c>
      <c r="AU2661" s="374">
        <f t="shared" si="7317"/>
        <v>0</v>
      </c>
      <c r="AV2661" s="317">
        <f t="shared" si="7318"/>
        <v>0</v>
      </c>
      <c r="AW2661" s="375">
        <f t="shared" si="7319"/>
        <v>0</v>
      </c>
      <c r="AX2661" s="378">
        <f t="shared" si="7320"/>
        <v>0</v>
      </c>
      <c r="AY2661" s="374">
        <f t="shared" si="7321"/>
        <v>0</v>
      </c>
      <c r="AZ2661" s="292">
        <f t="shared" si="7322"/>
        <v>0</v>
      </c>
      <c r="BA2661" s="375">
        <f t="shared" si="7323"/>
        <v>0</v>
      </c>
      <c r="BB2661" s="378">
        <f t="shared" si="7324"/>
        <v>0</v>
      </c>
      <c r="BC2661" s="374">
        <f t="shared" si="7325"/>
        <v>0</v>
      </c>
      <c r="BD2661" s="292">
        <f t="shared" si="7326"/>
        <v>0</v>
      </c>
      <c r="BE2661" s="375">
        <f t="shared" si="7327"/>
        <v>0</v>
      </c>
      <c r="BF2661" s="378">
        <f t="shared" si="7328"/>
        <v>0</v>
      </c>
      <c r="BG2661" s="374">
        <f t="shared" si="7329"/>
        <v>0</v>
      </c>
      <c r="BH2661" s="292">
        <f t="shared" si="7330"/>
        <v>0</v>
      </c>
      <c r="BI2661" s="375">
        <f t="shared" si="7331"/>
        <v>0</v>
      </c>
      <c r="BJ2661" s="378">
        <f t="shared" si="7332"/>
        <v>0</v>
      </c>
      <c r="BK2661" s="374">
        <f t="shared" si="7333"/>
        <v>0</v>
      </c>
      <c r="BL2661" s="292">
        <f t="shared" si="7334"/>
        <v>0</v>
      </c>
      <c r="BM2661" s="375">
        <f t="shared" si="7335"/>
        <v>0</v>
      </c>
      <c r="BN2661" s="378">
        <f t="shared" si="7336"/>
        <v>0</v>
      </c>
      <c r="BO2661" s="374">
        <f t="shared" si="7337"/>
        <v>0</v>
      </c>
      <c r="BP2661" s="292">
        <f t="shared" si="7338"/>
        <v>0</v>
      </c>
      <c r="CA2661" s="303"/>
      <c r="CB2661" s="427"/>
      <c r="CC2661" s="375"/>
      <c r="CD2661" s="375"/>
      <c r="CE2661" s="375"/>
      <c r="CF2661" s="375"/>
      <c r="CG2661" s="375"/>
      <c r="CH2661" s="375"/>
      <c r="CI2661" s="375"/>
      <c r="CJ2661" s="375"/>
      <c r="CK2661" s="375"/>
      <c r="CL2661" s="375"/>
      <c r="CM2661" s="375"/>
      <c r="CN2661" s="311"/>
      <c r="CO2661" s="311"/>
      <c r="CP2661" s="311"/>
      <c r="CQ2661" s="311"/>
      <c r="CR2661" s="311"/>
      <c r="CS2661" s="311"/>
      <c r="CT2661" s="311"/>
      <c r="CU2661" s="311"/>
      <c r="CV2661" s="311"/>
      <c r="CW2661" s="311"/>
      <c r="CX2661" s="311"/>
      <c r="CY2661" s="311"/>
      <c r="CZ2661" s="311"/>
      <c r="DA2661" s="311"/>
      <c r="DB2661" s="311"/>
      <c r="DC2661" s="311"/>
      <c r="DD2661" s="311"/>
      <c r="DE2661" s="311"/>
      <c r="DG2661" s="612"/>
      <c r="DH2661" s="613"/>
      <c r="DI2661" s="415"/>
      <c r="DJ2661" s="416"/>
      <c r="DK2661" s="416"/>
      <c r="DL2661" s="416"/>
      <c r="DM2661" s="416"/>
      <c r="DN2661" s="416"/>
      <c r="DO2661" s="416"/>
      <c r="DP2661" s="416"/>
      <c r="DQ2661" s="416"/>
      <c r="DR2661" s="416"/>
      <c r="DS2661" s="416"/>
      <c r="DT2661" s="416"/>
      <c r="DU2661" s="416"/>
      <c r="DV2661" s="416"/>
      <c r="DW2661" s="416"/>
      <c r="DX2661" s="416"/>
      <c r="DY2661" s="416"/>
      <c r="DZ2661" s="416"/>
      <c r="EA2661" s="416"/>
      <c r="EB2661" s="416"/>
      <c r="EC2661" s="416"/>
      <c r="ED2661" s="416"/>
      <c r="EE2661" s="416"/>
      <c r="EF2661" s="416"/>
      <c r="EG2661" s="416"/>
      <c r="EH2661" s="416"/>
      <c r="EI2661" s="416"/>
      <c r="EJ2661" s="416"/>
      <c r="EK2661" s="416"/>
      <c r="EL2661" s="417"/>
    </row>
    <row r="2662" spans="1:143" ht="15" customHeight="1" x14ac:dyDescent="0.25">
      <c r="A2662" s="60"/>
      <c r="B2662" s="60"/>
      <c r="C2662" s="796"/>
      <c r="D2662" s="719"/>
      <c r="E2662" s="720"/>
      <c r="F2662" s="703" t="s">
        <v>344</v>
      </c>
      <c r="G2662" s="703"/>
      <c r="H2662" s="704" t="s">
        <v>347</v>
      </c>
      <c r="I2662" s="705"/>
      <c r="J2662" s="705"/>
      <c r="K2662" s="705"/>
      <c r="L2662" s="706"/>
      <c r="M2662" s="369"/>
      <c r="N2662" s="369"/>
      <c r="O2662" s="369"/>
      <c r="P2662" s="369"/>
      <c r="Q2662" s="369"/>
      <c r="R2662" s="369"/>
      <c r="S2662" s="368"/>
      <c r="T2662" s="368"/>
      <c r="U2662" s="368"/>
      <c r="V2662" s="368"/>
      <c r="W2662" s="368"/>
      <c r="X2662" s="368"/>
      <c r="Y2662" s="368"/>
      <c r="Z2662" s="368"/>
      <c r="AA2662" s="368"/>
      <c r="AB2662" s="368"/>
      <c r="AC2662" s="368"/>
      <c r="AD2662" s="368"/>
      <c r="AE2662" s="60"/>
      <c r="AF2662" s="259"/>
      <c r="AG2662" s="374">
        <f t="shared" si="7306"/>
        <v>18</v>
      </c>
      <c r="AH2662" s="399"/>
      <c r="AK2662" s="375">
        <f t="shared" si="7307"/>
        <v>0</v>
      </c>
      <c r="AL2662" s="378">
        <f t="shared" si="7308"/>
        <v>0</v>
      </c>
      <c r="AM2662" s="374">
        <f t="shared" si="7309"/>
        <v>0</v>
      </c>
      <c r="AN2662" s="292">
        <f t="shared" si="7310"/>
        <v>0</v>
      </c>
      <c r="AO2662" s="375">
        <f t="shared" si="7311"/>
        <v>0</v>
      </c>
      <c r="AP2662" s="378">
        <f t="shared" si="7312"/>
        <v>0</v>
      </c>
      <c r="AQ2662" s="374">
        <f t="shared" si="7313"/>
        <v>0</v>
      </c>
      <c r="AR2662" s="317">
        <f t="shared" si="7314"/>
        <v>0</v>
      </c>
      <c r="AS2662" s="375">
        <f t="shared" si="7315"/>
        <v>0</v>
      </c>
      <c r="AT2662" s="378">
        <f t="shared" si="7316"/>
        <v>0</v>
      </c>
      <c r="AU2662" s="374">
        <f t="shared" si="7317"/>
        <v>0</v>
      </c>
      <c r="AV2662" s="317">
        <f t="shared" si="7318"/>
        <v>0</v>
      </c>
      <c r="AW2662" s="375">
        <f t="shared" si="7319"/>
        <v>0</v>
      </c>
      <c r="AX2662" s="378">
        <f t="shared" si="7320"/>
        <v>0</v>
      </c>
      <c r="AY2662" s="374">
        <f t="shared" si="7321"/>
        <v>0</v>
      </c>
      <c r="AZ2662" s="292">
        <f t="shared" si="7322"/>
        <v>0</v>
      </c>
      <c r="BA2662" s="375">
        <f t="shared" si="7323"/>
        <v>0</v>
      </c>
      <c r="BB2662" s="378">
        <f t="shared" si="7324"/>
        <v>0</v>
      </c>
      <c r="BC2662" s="374">
        <f t="shared" si="7325"/>
        <v>0</v>
      </c>
      <c r="BD2662" s="292">
        <f t="shared" si="7326"/>
        <v>0</v>
      </c>
      <c r="BE2662" s="375">
        <f t="shared" si="7327"/>
        <v>0</v>
      </c>
      <c r="BF2662" s="378">
        <f t="shared" si="7328"/>
        <v>0</v>
      </c>
      <c r="BG2662" s="374">
        <f t="shared" si="7329"/>
        <v>0</v>
      </c>
      <c r="BH2662" s="292">
        <f t="shared" si="7330"/>
        <v>0</v>
      </c>
      <c r="BI2662" s="375">
        <f t="shared" si="7331"/>
        <v>0</v>
      </c>
      <c r="BJ2662" s="378">
        <f t="shared" si="7332"/>
        <v>0</v>
      </c>
      <c r="BK2662" s="374">
        <f t="shared" si="7333"/>
        <v>0</v>
      </c>
      <c r="BL2662" s="292">
        <f t="shared" si="7334"/>
        <v>0</v>
      </c>
      <c r="BM2662" s="375">
        <f t="shared" si="7335"/>
        <v>0</v>
      </c>
      <c r="BN2662" s="378">
        <f t="shared" si="7336"/>
        <v>0</v>
      </c>
      <c r="BO2662" s="374">
        <f t="shared" si="7337"/>
        <v>0</v>
      </c>
      <c r="BP2662" s="292">
        <f t="shared" si="7338"/>
        <v>0</v>
      </c>
      <c r="CA2662" s="303"/>
      <c r="CB2662" s="427"/>
      <c r="CC2662" s="375"/>
      <c r="CD2662" s="375"/>
      <c r="CE2662" s="375"/>
      <c r="CF2662" s="375"/>
      <c r="CG2662" s="375"/>
      <c r="CH2662" s="375"/>
      <c r="CI2662" s="375"/>
      <c r="CJ2662" s="375"/>
      <c r="CK2662" s="375"/>
      <c r="CL2662" s="375"/>
      <c r="CM2662" s="375"/>
      <c r="CN2662" s="311"/>
      <c r="CO2662" s="311"/>
      <c r="CP2662" s="311"/>
      <c r="CQ2662" s="311"/>
      <c r="CR2662" s="311"/>
      <c r="CS2662" s="311"/>
      <c r="CT2662" s="311"/>
      <c r="CU2662" s="311"/>
      <c r="CV2662" s="311"/>
      <c r="CW2662" s="311"/>
      <c r="CX2662" s="311"/>
      <c r="CY2662" s="311"/>
      <c r="CZ2662" s="311"/>
      <c r="DA2662" s="311"/>
      <c r="DB2662" s="311"/>
      <c r="DC2662" s="311"/>
      <c r="DD2662" s="311"/>
      <c r="DE2662" s="311"/>
      <c r="DG2662" s="610"/>
      <c r="DH2662" s="611"/>
      <c r="DI2662" s="415"/>
      <c r="DJ2662" s="416"/>
      <c r="DK2662" s="416"/>
      <c r="DL2662" s="416"/>
      <c r="DM2662" s="416"/>
      <c r="DN2662" s="416"/>
      <c r="DO2662" s="416"/>
      <c r="DP2662" s="416"/>
      <c r="DQ2662" s="416"/>
      <c r="DR2662" s="416"/>
      <c r="DS2662" s="416"/>
      <c r="DT2662" s="416"/>
      <c r="DU2662" s="416"/>
      <c r="DV2662" s="416"/>
      <c r="DW2662" s="416"/>
      <c r="DX2662" s="416"/>
      <c r="DY2662" s="416"/>
      <c r="DZ2662" s="416"/>
      <c r="EA2662" s="416"/>
      <c r="EB2662" s="416"/>
      <c r="EC2662" s="416"/>
      <c r="ED2662" s="416"/>
      <c r="EE2662" s="416"/>
      <c r="EF2662" s="416"/>
      <c r="EG2662" s="416"/>
      <c r="EH2662" s="416"/>
      <c r="EI2662" s="416"/>
      <c r="EJ2662" s="416"/>
      <c r="EK2662" s="416"/>
      <c r="EL2662" s="417"/>
    </row>
    <row r="2663" spans="1:143" ht="15" customHeight="1" x14ac:dyDescent="0.25">
      <c r="A2663" s="60"/>
      <c r="B2663" s="60"/>
      <c r="C2663" s="796"/>
      <c r="D2663" s="719"/>
      <c r="E2663" s="720"/>
      <c r="F2663" s="703" t="s">
        <v>345</v>
      </c>
      <c r="G2663" s="703"/>
      <c r="H2663" s="704" t="s">
        <v>348</v>
      </c>
      <c r="I2663" s="705"/>
      <c r="J2663" s="705"/>
      <c r="K2663" s="705"/>
      <c r="L2663" s="706"/>
      <c r="M2663" s="369"/>
      <c r="N2663" s="369"/>
      <c r="O2663" s="369"/>
      <c r="P2663" s="369"/>
      <c r="Q2663" s="369"/>
      <c r="R2663" s="369"/>
      <c r="S2663" s="368"/>
      <c r="T2663" s="368"/>
      <c r="U2663" s="368"/>
      <c r="V2663" s="368"/>
      <c r="W2663" s="368"/>
      <c r="X2663" s="368"/>
      <c r="Y2663" s="368"/>
      <c r="Z2663" s="368"/>
      <c r="AA2663" s="368"/>
      <c r="AB2663" s="368"/>
      <c r="AC2663" s="368"/>
      <c r="AD2663" s="368"/>
      <c r="AE2663" s="60"/>
      <c r="AF2663" s="259"/>
      <c r="AG2663" s="374">
        <f t="shared" si="7306"/>
        <v>18</v>
      </c>
      <c r="AH2663" s="399"/>
      <c r="AK2663" s="375">
        <f t="shared" si="7307"/>
        <v>0</v>
      </c>
      <c r="AL2663" s="378">
        <f t="shared" si="7308"/>
        <v>0</v>
      </c>
      <c r="AM2663" s="374">
        <f t="shared" si="7309"/>
        <v>0</v>
      </c>
      <c r="AN2663" s="292">
        <f t="shared" si="7310"/>
        <v>0</v>
      </c>
      <c r="AO2663" s="375">
        <f t="shared" si="7311"/>
        <v>0</v>
      </c>
      <c r="AP2663" s="378">
        <f t="shared" si="7312"/>
        <v>0</v>
      </c>
      <c r="AQ2663" s="374">
        <f t="shared" si="7313"/>
        <v>0</v>
      </c>
      <c r="AR2663" s="317">
        <f t="shared" si="7314"/>
        <v>0</v>
      </c>
      <c r="AS2663" s="375">
        <f t="shared" si="7315"/>
        <v>0</v>
      </c>
      <c r="AT2663" s="378">
        <f t="shared" si="7316"/>
        <v>0</v>
      </c>
      <c r="AU2663" s="374">
        <f t="shared" si="7317"/>
        <v>0</v>
      </c>
      <c r="AV2663" s="317">
        <f t="shared" si="7318"/>
        <v>0</v>
      </c>
      <c r="AW2663" s="375">
        <f t="shared" si="7319"/>
        <v>0</v>
      </c>
      <c r="AX2663" s="378">
        <f t="shared" si="7320"/>
        <v>0</v>
      </c>
      <c r="AY2663" s="374">
        <f t="shared" si="7321"/>
        <v>0</v>
      </c>
      <c r="AZ2663" s="292">
        <f t="shared" si="7322"/>
        <v>0</v>
      </c>
      <c r="BA2663" s="375">
        <f t="shared" si="7323"/>
        <v>0</v>
      </c>
      <c r="BB2663" s="378">
        <f t="shared" si="7324"/>
        <v>0</v>
      </c>
      <c r="BC2663" s="374">
        <f t="shared" si="7325"/>
        <v>0</v>
      </c>
      <c r="BD2663" s="292">
        <f t="shared" si="7326"/>
        <v>0</v>
      </c>
      <c r="BE2663" s="375">
        <f t="shared" si="7327"/>
        <v>0</v>
      </c>
      <c r="BF2663" s="378">
        <f t="shared" si="7328"/>
        <v>0</v>
      </c>
      <c r="BG2663" s="374">
        <f t="shared" si="7329"/>
        <v>0</v>
      </c>
      <c r="BH2663" s="292">
        <f t="shared" si="7330"/>
        <v>0</v>
      </c>
      <c r="BI2663" s="375">
        <f t="shared" si="7331"/>
        <v>0</v>
      </c>
      <c r="BJ2663" s="378">
        <f t="shared" si="7332"/>
        <v>0</v>
      </c>
      <c r="BK2663" s="374">
        <f t="shared" si="7333"/>
        <v>0</v>
      </c>
      <c r="BL2663" s="292">
        <f t="shared" si="7334"/>
        <v>0</v>
      </c>
      <c r="BM2663" s="375">
        <f t="shared" si="7335"/>
        <v>0</v>
      </c>
      <c r="BN2663" s="378">
        <f t="shared" si="7336"/>
        <v>0</v>
      </c>
      <c r="BO2663" s="374">
        <f t="shared" si="7337"/>
        <v>0</v>
      </c>
      <c r="BP2663" s="292">
        <f t="shared" si="7338"/>
        <v>0</v>
      </c>
      <c r="CA2663" s="303"/>
      <c r="CB2663" s="427"/>
      <c r="CC2663" s="375"/>
      <c r="CD2663" s="375"/>
      <c r="CE2663" s="375"/>
      <c r="CF2663" s="375"/>
      <c r="CG2663" s="375"/>
      <c r="CH2663" s="375"/>
      <c r="CI2663" s="375"/>
      <c r="CJ2663" s="375"/>
      <c r="CK2663" s="375"/>
      <c r="CL2663" s="375"/>
      <c r="CM2663" s="375"/>
      <c r="CN2663" s="307"/>
      <c r="CO2663" s="307"/>
      <c r="CP2663" s="307"/>
      <c r="CQ2663" s="307"/>
      <c r="CR2663" s="307"/>
      <c r="CS2663" s="307"/>
      <c r="CT2663" s="307"/>
      <c r="CU2663" s="307"/>
      <c r="CV2663" s="307"/>
      <c r="CW2663" s="307"/>
      <c r="CX2663" s="307"/>
      <c r="CY2663" s="307"/>
      <c r="CZ2663" s="307"/>
      <c r="DA2663" s="307"/>
      <c r="DB2663" s="307"/>
      <c r="DC2663" s="307"/>
      <c r="DD2663" s="307"/>
      <c r="DE2663" s="307"/>
      <c r="DG2663" s="610"/>
      <c r="DH2663" s="611"/>
      <c r="DI2663" s="415"/>
      <c r="DJ2663" s="416"/>
      <c r="DK2663" s="416"/>
      <c r="DL2663" s="416"/>
      <c r="DM2663" s="416"/>
      <c r="DN2663" s="416"/>
      <c r="DO2663" s="416"/>
      <c r="DP2663" s="416"/>
      <c r="DQ2663" s="416"/>
      <c r="DR2663" s="416"/>
      <c r="DS2663" s="416"/>
      <c r="DT2663" s="416"/>
      <c r="DU2663" s="416"/>
      <c r="DV2663" s="416"/>
      <c r="DW2663" s="416"/>
      <c r="DX2663" s="416"/>
      <c r="DY2663" s="416"/>
      <c r="DZ2663" s="416"/>
      <c r="EA2663" s="416"/>
      <c r="EB2663" s="416"/>
      <c r="EC2663" s="416"/>
      <c r="ED2663" s="416"/>
      <c r="EE2663" s="416"/>
      <c r="EF2663" s="416"/>
      <c r="EG2663" s="416"/>
      <c r="EH2663" s="416"/>
      <c r="EI2663" s="416"/>
      <c r="EJ2663" s="416"/>
      <c r="EK2663" s="416"/>
      <c r="EL2663" s="417"/>
    </row>
    <row r="2664" spans="1:143" ht="36" customHeight="1" x14ac:dyDescent="0.25">
      <c r="A2664" s="60"/>
      <c r="B2664" s="60"/>
      <c r="C2664" s="797"/>
      <c r="D2664" s="721"/>
      <c r="E2664" s="722"/>
      <c r="F2664" s="703" t="s">
        <v>346</v>
      </c>
      <c r="G2664" s="703"/>
      <c r="H2664" s="707" t="s">
        <v>349</v>
      </c>
      <c r="I2664" s="708"/>
      <c r="J2664" s="708"/>
      <c r="K2664" s="708"/>
      <c r="L2664" s="709"/>
      <c r="M2664" s="369"/>
      <c r="N2664" s="369"/>
      <c r="O2664" s="369"/>
      <c r="P2664" s="369"/>
      <c r="Q2664" s="369"/>
      <c r="R2664" s="369"/>
      <c r="S2664" s="368"/>
      <c r="T2664" s="368"/>
      <c r="U2664" s="368"/>
      <c r="V2664" s="368"/>
      <c r="W2664" s="368"/>
      <c r="X2664" s="368"/>
      <c r="Y2664" s="368"/>
      <c r="Z2664" s="368"/>
      <c r="AA2664" s="368"/>
      <c r="AB2664" s="368"/>
      <c r="AC2664" s="368"/>
      <c r="AD2664" s="368"/>
      <c r="AE2664" s="60"/>
      <c r="AF2664" s="259"/>
      <c r="AG2664" s="374">
        <f t="shared" si="7306"/>
        <v>18</v>
      </c>
      <c r="AH2664" s="399"/>
      <c r="AK2664" s="375">
        <f t="shared" si="7307"/>
        <v>0</v>
      </c>
      <c r="AL2664" s="378">
        <f t="shared" si="7308"/>
        <v>0</v>
      </c>
      <c r="AM2664" s="374">
        <f t="shared" si="7309"/>
        <v>0</v>
      </c>
      <c r="AN2664" s="292">
        <f t="shared" si="7310"/>
        <v>0</v>
      </c>
      <c r="AO2664" s="375">
        <f t="shared" si="7311"/>
        <v>0</v>
      </c>
      <c r="AP2664" s="378">
        <f t="shared" si="7312"/>
        <v>0</v>
      </c>
      <c r="AQ2664" s="374">
        <f t="shared" si="7313"/>
        <v>0</v>
      </c>
      <c r="AR2664" s="317">
        <f t="shared" si="7314"/>
        <v>0</v>
      </c>
      <c r="AS2664" s="375">
        <f t="shared" si="7315"/>
        <v>0</v>
      </c>
      <c r="AT2664" s="378">
        <f t="shared" si="7316"/>
        <v>0</v>
      </c>
      <c r="AU2664" s="374">
        <f t="shared" si="7317"/>
        <v>0</v>
      </c>
      <c r="AV2664" s="317">
        <f t="shared" si="7318"/>
        <v>0</v>
      </c>
      <c r="AW2664" s="375">
        <f t="shared" si="7319"/>
        <v>0</v>
      </c>
      <c r="AX2664" s="378">
        <f t="shared" si="7320"/>
        <v>0</v>
      </c>
      <c r="AY2664" s="374">
        <f t="shared" si="7321"/>
        <v>0</v>
      </c>
      <c r="AZ2664" s="292">
        <f t="shared" si="7322"/>
        <v>0</v>
      </c>
      <c r="BA2664" s="375">
        <f t="shared" si="7323"/>
        <v>0</v>
      </c>
      <c r="BB2664" s="378">
        <f t="shared" si="7324"/>
        <v>0</v>
      </c>
      <c r="BC2664" s="374">
        <f t="shared" si="7325"/>
        <v>0</v>
      </c>
      <c r="BD2664" s="292">
        <f t="shared" si="7326"/>
        <v>0</v>
      </c>
      <c r="BE2664" s="375">
        <f t="shared" si="7327"/>
        <v>0</v>
      </c>
      <c r="BF2664" s="378">
        <f t="shared" si="7328"/>
        <v>0</v>
      </c>
      <c r="BG2664" s="374">
        <f t="shared" si="7329"/>
        <v>0</v>
      </c>
      <c r="BH2664" s="292">
        <f t="shared" si="7330"/>
        <v>0</v>
      </c>
      <c r="BI2664" s="375">
        <f t="shared" si="7331"/>
        <v>0</v>
      </c>
      <c r="BJ2664" s="378">
        <f t="shared" si="7332"/>
        <v>0</v>
      </c>
      <c r="BK2664" s="374">
        <f t="shared" si="7333"/>
        <v>0</v>
      </c>
      <c r="BL2664" s="292">
        <f t="shared" si="7334"/>
        <v>0</v>
      </c>
      <c r="BM2664" s="375">
        <f t="shared" si="7335"/>
        <v>0</v>
      </c>
      <c r="BN2664" s="378">
        <f t="shared" si="7336"/>
        <v>0</v>
      </c>
      <c r="BO2664" s="374">
        <f t="shared" si="7337"/>
        <v>0</v>
      </c>
      <c r="BP2664" s="292">
        <f t="shared" si="7338"/>
        <v>0</v>
      </c>
      <c r="CA2664" s="303"/>
      <c r="CB2664" s="421"/>
      <c r="CC2664" s="375"/>
      <c r="CD2664" s="375"/>
      <c r="CE2664" s="375"/>
      <c r="CF2664" s="375"/>
      <c r="CG2664" s="375"/>
      <c r="CH2664" s="375"/>
      <c r="CI2664" s="375"/>
      <c r="CJ2664" s="375"/>
      <c r="CK2664" s="375"/>
      <c r="CL2664" s="375"/>
      <c r="CM2664" s="375"/>
      <c r="CN2664" s="311"/>
      <c r="CO2664" s="311"/>
      <c r="CP2664" s="311"/>
      <c r="CQ2664" s="311"/>
      <c r="CR2664" s="311"/>
      <c r="CS2664" s="311"/>
      <c r="CT2664" s="311"/>
      <c r="CU2664" s="311"/>
      <c r="CV2664" s="311"/>
      <c r="CW2664" s="311"/>
      <c r="CX2664" s="311"/>
      <c r="CY2664" s="311"/>
      <c r="CZ2664" s="311"/>
      <c r="DA2664" s="311"/>
      <c r="DB2664" s="311"/>
      <c r="DC2664" s="311"/>
      <c r="DD2664" s="311"/>
      <c r="DE2664" s="311"/>
      <c r="DG2664" s="614" t="s">
        <v>346</v>
      </c>
      <c r="DH2664" s="615"/>
      <c r="DI2664" s="418" t="s">
        <v>1909</v>
      </c>
      <c r="DJ2664" s="419"/>
      <c r="DK2664" s="419"/>
      <c r="DL2664" s="419"/>
      <c r="DM2664" s="419"/>
      <c r="DN2664" s="419"/>
      <c r="DO2664" s="419"/>
      <c r="DP2664" s="419"/>
      <c r="DQ2664" s="419"/>
      <c r="DR2664" s="419"/>
      <c r="DS2664" s="419"/>
      <c r="DT2664" s="419"/>
      <c r="DU2664" s="419">
        <f t="shared" ref="DU2664" si="7560">M2664</f>
        <v>0</v>
      </c>
      <c r="DV2664" s="419">
        <f t="shared" ref="DV2664" si="7561">N2664</f>
        <v>0</v>
      </c>
      <c r="DW2664" s="419">
        <f t="shared" ref="DW2664" si="7562">O2664</f>
        <v>0</v>
      </c>
      <c r="DX2664" s="419">
        <f t="shared" ref="DX2664" si="7563">P2664</f>
        <v>0</v>
      </c>
      <c r="DY2664" s="419">
        <f t="shared" ref="DY2664" si="7564">Q2664</f>
        <v>0</v>
      </c>
      <c r="DZ2664" s="419">
        <f t="shared" ref="DZ2664" si="7565">R2664</f>
        <v>0</v>
      </c>
      <c r="EA2664" s="419">
        <f t="shared" ref="EA2664" si="7566">S2664</f>
        <v>0</v>
      </c>
      <c r="EB2664" s="419">
        <f t="shared" ref="EB2664" si="7567">T2664</f>
        <v>0</v>
      </c>
      <c r="EC2664" s="419">
        <f t="shared" ref="EC2664" si="7568">U2664</f>
        <v>0</v>
      </c>
      <c r="ED2664" s="419">
        <f t="shared" ref="ED2664" si="7569">V2664</f>
        <v>0</v>
      </c>
      <c r="EE2664" s="419">
        <f t="shared" ref="EE2664" si="7570">W2664</f>
        <v>0</v>
      </c>
      <c r="EF2664" s="419">
        <f t="shared" ref="EF2664" si="7571">X2664</f>
        <v>0</v>
      </c>
      <c r="EG2664" s="419">
        <f t="shared" ref="EG2664" si="7572">Y2664</f>
        <v>0</v>
      </c>
      <c r="EH2664" s="419">
        <f t="shared" ref="EH2664" si="7573">Z2664</f>
        <v>0</v>
      </c>
      <c r="EI2664" s="419">
        <f t="shared" ref="EI2664" si="7574">AA2664</f>
        <v>0</v>
      </c>
      <c r="EJ2664" s="419">
        <f t="shared" ref="EJ2664" si="7575">AB2664</f>
        <v>0</v>
      </c>
      <c r="EK2664" s="419">
        <f t="shared" ref="EK2664" si="7576">AC2664</f>
        <v>0</v>
      </c>
      <c r="EL2664" s="420">
        <f t="shared" ref="EL2664" si="7577">AD2664</f>
        <v>0</v>
      </c>
    </row>
    <row r="2665" spans="1:143" ht="15" customHeight="1" x14ac:dyDescent="0.25">
      <c r="A2665" s="60"/>
      <c r="B2665" s="60"/>
      <c r="C2665" s="781" t="s">
        <v>414</v>
      </c>
      <c r="D2665" s="717" t="s">
        <v>415</v>
      </c>
      <c r="E2665" s="718"/>
      <c r="F2665" s="703" t="s">
        <v>352</v>
      </c>
      <c r="G2665" s="703"/>
      <c r="H2665" s="704" t="s">
        <v>353</v>
      </c>
      <c r="I2665" s="705"/>
      <c r="J2665" s="705"/>
      <c r="K2665" s="705"/>
      <c r="L2665" s="706"/>
      <c r="M2665" s="369"/>
      <c r="N2665" s="369"/>
      <c r="O2665" s="369"/>
      <c r="P2665" s="369"/>
      <c r="Q2665" s="369"/>
      <c r="R2665" s="369"/>
      <c r="S2665" s="368"/>
      <c r="T2665" s="368"/>
      <c r="U2665" s="368"/>
      <c r="V2665" s="368"/>
      <c r="W2665" s="368"/>
      <c r="X2665" s="368"/>
      <c r="Y2665" s="368"/>
      <c r="Z2665" s="368"/>
      <c r="AA2665" s="368"/>
      <c r="AB2665" s="368"/>
      <c r="AC2665" s="368"/>
      <c r="AD2665" s="368"/>
      <c r="AE2665" s="60"/>
      <c r="AF2665" s="259"/>
      <c r="AG2665" s="374">
        <f t="shared" si="7306"/>
        <v>18</v>
      </c>
      <c r="AH2665" s="399"/>
      <c r="AK2665" s="375">
        <f t="shared" si="7307"/>
        <v>0</v>
      </c>
      <c r="AL2665" s="378">
        <f t="shared" si="7308"/>
        <v>0</v>
      </c>
      <c r="AM2665" s="374">
        <f t="shared" si="7309"/>
        <v>0</v>
      </c>
      <c r="AN2665" s="292">
        <f t="shared" si="7310"/>
        <v>0</v>
      </c>
      <c r="AO2665" s="375">
        <f t="shared" si="7311"/>
        <v>0</v>
      </c>
      <c r="AP2665" s="378">
        <f t="shared" si="7312"/>
        <v>0</v>
      </c>
      <c r="AQ2665" s="374">
        <f t="shared" si="7313"/>
        <v>0</v>
      </c>
      <c r="AR2665" s="317">
        <f t="shared" si="7314"/>
        <v>0</v>
      </c>
      <c r="AS2665" s="375">
        <f t="shared" si="7315"/>
        <v>0</v>
      </c>
      <c r="AT2665" s="378">
        <f t="shared" si="7316"/>
        <v>0</v>
      </c>
      <c r="AU2665" s="374">
        <f t="shared" si="7317"/>
        <v>0</v>
      </c>
      <c r="AV2665" s="317">
        <f t="shared" si="7318"/>
        <v>0</v>
      </c>
      <c r="AW2665" s="375">
        <f t="shared" si="7319"/>
        <v>0</v>
      </c>
      <c r="AX2665" s="378">
        <f t="shared" si="7320"/>
        <v>0</v>
      </c>
      <c r="AY2665" s="374">
        <f t="shared" si="7321"/>
        <v>0</v>
      </c>
      <c r="AZ2665" s="292">
        <f t="shared" si="7322"/>
        <v>0</v>
      </c>
      <c r="BA2665" s="375">
        <f t="shared" si="7323"/>
        <v>0</v>
      </c>
      <c r="BB2665" s="378">
        <f t="shared" si="7324"/>
        <v>0</v>
      </c>
      <c r="BC2665" s="374">
        <f t="shared" si="7325"/>
        <v>0</v>
      </c>
      <c r="BD2665" s="292">
        <f t="shared" si="7326"/>
        <v>0</v>
      </c>
      <c r="BE2665" s="375">
        <f t="shared" si="7327"/>
        <v>0</v>
      </c>
      <c r="BF2665" s="378">
        <f t="shared" si="7328"/>
        <v>0</v>
      </c>
      <c r="BG2665" s="374">
        <f t="shared" si="7329"/>
        <v>0</v>
      </c>
      <c r="BH2665" s="292">
        <f t="shared" si="7330"/>
        <v>0</v>
      </c>
      <c r="BI2665" s="375">
        <f t="shared" si="7331"/>
        <v>0</v>
      </c>
      <c r="BJ2665" s="378">
        <f t="shared" si="7332"/>
        <v>0</v>
      </c>
      <c r="BK2665" s="374">
        <f t="shared" si="7333"/>
        <v>0</v>
      </c>
      <c r="BL2665" s="292">
        <f t="shared" si="7334"/>
        <v>0</v>
      </c>
      <c r="BM2665" s="375">
        <f t="shared" si="7335"/>
        <v>0</v>
      </c>
      <c r="BN2665" s="378">
        <f t="shared" si="7336"/>
        <v>0</v>
      </c>
      <c r="BO2665" s="374">
        <f t="shared" si="7337"/>
        <v>0</v>
      </c>
      <c r="BP2665" s="292">
        <f t="shared" si="7338"/>
        <v>0</v>
      </c>
      <c r="CA2665" s="299" t="s">
        <v>60</v>
      </c>
      <c r="CB2665" s="421"/>
      <c r="CC2665" s="375"/>
      <c r="CD2665" s="375"/>
      <c r="CE2665" s="375"/>
      <c r="CF2665" s="375"/>
      <c r="CG2665" s="375"/>
      <c r="CH2665" s="375"/>
      <c r="CI2665" s="375"/>
      <c r="CJ2665" s="375"/>
      <c r="CK2665" s="375"/>
      <c r="CL2665" s="375"/>
      <c r="CM2665" s="375"/>
      <c r="CN2665" s="423">
        <f t="shared" ref="CN2665" si="7578">IF(M2665="",0,M2665)</f>
        <v>0</v>
      </c>
      <c r="CO2665" s="423">
        <f t="shared" ref="CO2665" si="7579">IF(N2665="",0,N2665)</f>
        <v>0</v>
      </c>
      <c r="CP2665" s="423">
        <f t="shared" ref="CP2665" si="7580">IF(O2665="",0,O2665)</f>
        <v>0</v>
      </c>
      <c r="CQ2665" s="423">
        <f t="shared" ref="CQ2665" si="7581">IF(P2665="",0,P2665)</f>
        <v>0</v>
      </c>
      <c r="CR2665" s="423">
        <f t="shared" ref="CR2665" si="7582">IF(Q2665="",0,Q2665)</f>
        <v>0</v>
      </c>
      <c r="CS2665" s="423">
        <f t="shared" ref="CS2665" si="7583">IF(R2665="",0,R2665)</f>
        <v>0</v>
      </c>
      <c r="CT2665" s="423">
        <f t="shared" ref="CT2665" si="7584">IF(S2665="",0,S2665)</f>
        <v>0</v>
      </c>
      <c r="CU2665" s="423">
        <f t="shared" ref="CU2665" si="7585">IF(T2665="",0,T2665)</f>
        <v>0</v>
      </c>
      <c r="CV2665" s="423">
        <f t="shared" ref="CV2665" si="7586">IF(U2665="",0,U2665)</f>
        <v>0</v>
      </c>
      <c r="CW2665" s="423">
        <f t="shared" ref="CW2665" si="7587">IF(V2665="",0,V2665)</f>
        <v>0</v>
      </c>
      <c r="CX2665" s="423">
        <f t="shared" ref="CX2665" si="7588">IF(W2665="",0,W2665)</f>
        <v>0</v>
      </c>
      <c r="CY2665" s="423">
        <f t="shared" ref="CY2665" si="7589">IF(X2665="",0,X2665)</f>
        <v>0</v>
      </c>
      <c r="CZ2665" s="423">
        <f t="shared" ref="CZ2665" si="7590">IF(Y2665="",0,Y2665)</f>
        <v>0</v>
      </c>
      <c r="DA2665" s="423">
        <f t="shared" ref="DA2665" si="7591">IF(Z2665="",0,Z2665)</f>
        <v>0</v>
      </c>
      <c r="DB2665" s="423">
        <f t="shared" ref="DB2665" si="7592">IF(AA2665="",0,AA2665)</f>
        <v>0</v>
      </c>
      <c r="DC2665" s="423">
        <f t="shared" ref="DC2665" si="7593">IF(AB2665="",0,AB2665)</f>
        <v>0</v>
      </c>
      <c r="DD2665" s="423">
        <f t="shared" ref="DD2665" si="7594">IF(AC2665="",0,AC2665)</f>
        <v>0</v>
      </c>
      <c r="DE2665" s="423">
        <f t="shared" ref="DE2665" si="7595">IF(AD2665="",0,AD2665)</f>
        <v>0</v>
      </c>
      <c r="DG2665" s="610"/>
      <c r="DH2665" s="611"/>
      <c r="DI2665" s="415" t="s">
        <v>1910</v>
      </c>
      <c r="DJ2665" s="416"/>
      <c r="DK2665" s="416"/>
      <c r="DL2665" s="416"/>
      <c r="DM2665" s="416"/>
      <c r="DN2665" s="416"/>
      <c r="DO2665" s="416"/>
      <c r="DP2665" s="416"/>
      <c r="DQ2665" s="416"/>
      <c r="DR2665" s="416"/>
      <c r="DS2665" s="416"/>
      <c r="DT2665" s="416"/>
      <c r="DU2665" s="416">
        <f t="shared" ref="DU2665" si="7596">COUNTIF(M2654:M2657,"NS")+COUNTIF(M2662:M2663,"NS")</f>
        <v>0</v>
      </c>
      <c r="DV2665" s="416">
        <f t="shared" ref="DV2665" si="7597">COUNTIF(N2654:N2657,"NS")+COUNTIF(N2662:N2663,"NS")</f>
        <v>0</v>
      </c>
      <c r="DW2665" s="416">
        <f t="shared" ref="DW2665" si="7598">COUNTIF(O2654:O2657,"NS")+COUNTIF(O2662:O2663,"NS")</f>
        <v>0</v>
      </c>
      <c r="DX2665" s="416">
        <f t="shared" ref="DX2665" si="7599">COUNTIF(P2654:P2657,"NS")+COUNTIF(P2662:P2663,"NS")</f>
        <v>0</v>
      </c>
      <c r="DY2665" s="416">
        <f t="shared" ref="DY2665" si="7600">COUNTIF(Q2654:Q2657,"NS")+COUNTIF(Q2662:Q2663,"NS")</f>
        <v>0</v>
      </c>
      <c r="DZ2665" s="416">
        <f t="shared" ref="DZ2665" si="7601">COUNTIF(R2654:R2657,"NS")+COUNTIF(R2662:R2663,"NS")</f>
        <v>0</v>
      </c>
      <c r="EA2665" s="416">
        <f t="shared" ref="EA2665" si="7602">COUNTIF(S2654:S2657,"NS")+COUNTIF(S2662:S2663,"NS")</f>
        <v>0</v>
      </c>
      <c r="EB2665" s="416">
        <f t="shared" ref="EB2665" si="7603">COUNTIF(T2654:T2657,"NS")+COUNTIF(T2662:T2663,"NS")</f>
        <v>0</v>
      </c>
      <c r="EC2665" s="416">
        <f t="shared" ref="EC2665" si="7604">COUNTIF(U2654:U2657,"NS")+COUNTIF(U2662:U2663,"NS")</f>
        <v>0</v>
      </c>
      <c r="ED2665" s="416">
        <f t="shared" ref="ED2665" si="7605">COUNTIF(V2654:V2657,"NS")+COUNTIF(V2662:V2663,"NS")</f>
        <v>0</v>
      </c>
      <c r="EE2665" s="416">
        <f t="shared" ref="EE2665" si="7606">COUNTIF(W2654:W2657,"NS")+COUNTIF(W2662:W2663,"NS")</f>
        <v>0</v>
      </c>
      <c r="EF2665" s="416">
        <f t="shared" ref="EF2665" si="7607">COUNTIF(X2654:X2657,"NS")+COUNTIF(X2662:X2663,"NS")</f>
        <v>0</v>
      </c>
      <c r="EG2665" s="416">
        <f t="shared" ref="EG2665" si="7608">COUNTIF(Y2654:Y2657,"NS")+COUNTIF(Y2662:Y2663,"NS")</f>
        <v>0</v>
      </c>
      <c r="EH2665" s="416">
        <f t="shared" ref="EH2665" si="7609">COUNTIF(Z2654:Z2657,"NS")+COUNTIF(Z2662:Z2663,"NS")</f>
        <v>0</v>
      </c>
      <c r="EI2665" s="416">
        <f t="shared" ref="EI2665" si="7610">COUNTIF(AA2654:AA2657,"NS")+COUNTIF(AA2662:AA2663,"NS")</f>
        <v>0</v>
      </c>
      <c r="EJ2665" s="416">
        <f t="shared" ref="EJ2665" si="7611">COUNTIF(AB2654:AB2657,"NS")+COUNTIF(AB2662:AB2663,"NS")</f>
        <v>0</v>
      </c>
      <c r="EK2665" s="416">
        <f t="shared" ref="EK2665" si="7612">COUNTIF(AC2654:AC2657,"NS")+COUNTIF(AC2662:AC2663,"NS")</f>
        <v>0</v>
      </c>
      <c r="EL2665" s="417">
        <f t="shared" ref="EL2665" si="7613">COUNTIF(AD2654:AD2657,"NS")+COUNTIF(AD2662:AD2663,"NS")</f>
        <v>0</v>
      </c>
    </row>
    <row r="2666" spans="1:143" ht="15" customHeight="1" x14ac:dyDescent="0.25">
      <c r="A2666" s="60"/>
      <c r="B2666" s="60"/>
      <c r="C2666" s="782"/>
      <c r="D2666" s="719"/>
      <c r="E2666" s="720"/>
      <c r="F2666" s="702" t="s">
        <v>371</v>
      </c>
      <c r="G2666" s="702"/>
      <c r="H2666" s="192"/>
      <c r="I2666" s="700" t="s">
        <v>354</v>
      </c>
      <c r="J2666" s="700"/>
      <c r="K2666" s="700"/>
      <c r="L2666" s="701"/>
      <c r="M2666" s="369"/>
      <c r="N2666" s="369"/>
      <c r="O2666" s="369"/>
      <c r="P2666" s="369"/>
      <c r="Q2666" s="369"/>
      <c r="R2666" s="369"/>
      <c r="S2666" s="368"/>
      <c r="T2666" s="368"/>
      <c r="U2666" s="368"/>
      <c r="V2666" s="368"/>
      <c r="W2666" s="368"/>
      <c r="X2666" s="368"/>
      <c r="Y2666" s="368"/>
      <c r="Z2666" s="368"/>
      <c r="AA2666" s="368"/>
      <c r="AB2666" s="368"/>
      <c r="AC2666" s="368"/>
      <c r="AD2666" s="368"/>
      <c r="AE2666" s="60"/>
      <c r="AF2666" s="259"/>
      <c r="AG2666" s="374">
        <f t="shared" si="7306"/>
        <v>18</v>
      </c>
      <c r="AH2666" s="399"/>
      <c r="AK2666" s="375">
        <f t="shared" si="7307"/>
        <v>0</v>
      </c>
      <c r="AL2666" s="378">
        <f t="shared" si="7308"/>
        <v>0</v>
      </c>
      <c r="AM2666" s="374">
        <f t="shared" si="7309"/>
        <v>0</v>
      </c>
      <c r="AN2666" s="292">
        <f t="shared" si="7310"/>
        <v>0</v>
      </c>
      <c r="AO2666" s="375">
        <f t="shared" si="7311"/>
        <v>0</v>
      </c>
      <c r="AP2666" s="378">
        <f t="shared" si="7312"/>
        <v>0</v>
      </c>
      <c r="AQ2666" s="374">
        <f t="shared" si="7313"/>
        <v>0</v>
      </c>
      <c r="AR2666" s="317">
        <f t="shared" si="7314"/>
        <v>0</v>
      </c>
      <c r="AS2666" s="375">
        <f t="shared" si="7315"/>
        <v>0</v>
      </c>
      <c r="AT2666" s="378">
        <f t="shared" si="7316"/>
        <v>0</v>
      </c>
      <c r="AU2666" s="374">
        <f t="shared" si="7317"/>
        <v>0</v>
      </c>
      <c r="AV2666" s="317">
        <f t="shared" si="7318"/>
        <v>0</v>
      </c>
      <c r="AW2666" s="375">
        <f t="shared" si="7319"/>
        <v>0</v>
      </c>
      <c r="AX2666" s="378">
        <f t="shared" si="7320"/>
        <v>0</v>
      </c>
      <c r="AY2666" s="374">
        <f t="shared" si="7321"/>
        <v>0</v>
      </c>
      <c r="AZ2666" s="292">
        <f t="shared" si="7322"/>
        <v>0</v>
      </c>
      <c r="BA2666" s="375">
        <f t="shared" si="7323"/>
        <v>0</v>
      </c>
      <c r="BB2666" s="378">
        <f t="shared" si="7324"/>
        <v>0</v>
      </c>
      <c r="BC2666" s="374">
        <f t="shared" si="7325"/>
        <v>0</v>
      </c>
      <c r="BD2666" s="292">
        <f t="shared" si="7326"/>
        <v>0</v>
      </c>
      <c r="BE2666" s="375">
        <f t="shared" si="7327"/>
        <v>0</v>
      </c>
      <c r="BF2666" s="378">
        <f t="shared" si="7328"/>
        <v>0</v>
      </c>
      <c r="BG2666" s="374">
        <f t="shared" si="7329"/>
        <v>0</v>
      </c>
      <c r="BH2666" s="292">
        <f t="shared" si="7330"/>
        <v>0</v>
      </c>
      <c r="BI2666" s="375">
        <f t="shared" si="7331"/>
        <v>0</v>
      </c>
      <c r="BJ2666" s="378">
        <f t="shared" si="7332"/>
        <v>0</v>
      </c>
      <c r="BK2666" s="374">
        <f t="shared" si="7333"/>
        <v>0</v>
      </c>
      <c r="BL2666" s="292">
        <f t="shared" si="7334"/>
        <v>0</v>
      </c>
      <c r="BM2666" s="375">
        <f t="shared" si="7335"/>
        <v>0</v>
      </c>
      <c r="BN2666" s="378">
        <f t="shared" si="7336"/>
        <v>0</v>
      </c>
      <c r="BO2666" s="374">
        <f t="shared" si="7337"/>
        <v>0</v>
      </c>
      <c r="BP2666" s="292">
        <f t="shared" si="7338"/>
        <v>0</v>
      </c>
      <c r="CA2666" s="299" t="s">
        <v>1917</v>
      </c>
      <c r="CB2666" s="421"/>
      <c r="CC2666" s="375"/>
      <c r="CD2666" s="375"/>
      <c r="CE2666" s="375"/>
      <c r="CF2666" s="375"/>
      <c r="CG2666" s="375"/>
      <c r="CH2666" s="375"/>
      <c r="CI2666" s="375"/>
      <c r="CJ2666" s="375"/>
      <c r="CK2666" s="375"/>
      <c r="CL2666" s="375"/>
      <c r="CM2666" s="375"/>
      <c r="CN2666" s="301">
        <f t="shared" ref="CN2666" si="7614">SUM(M2666:M2682)</f>
        <v>0</v>
      </c>
      <c r="CO2666" s="301">
        <f t="shared" ref="CO2666" si="7615">SUM(N2666:N2682)</f>
        <v>0</v>
      </c>
      <c r="CP2666" s="301">
        <f t="shared" ref="CP2666" si="7616">SUM(O2666:O2682)</f>
        <v>0</v>
      </c>
      <c r="CQ2666" s="301">
        <f t="shared" ref="CQ2666" si="7617">SUM(P2666:P2682)</f>
        <v>0</v>
      </c>
      <c r="CR2666" s="301">
        <f t="shared" ref="CR2666" si="7618">SUM(Q2666:Q2682)</f>
        <v>0</v>
      </c>
      <c r="CS2666" s="301">
        <f t="shared" ref="CS2666" si="7619">SUM(R2666:R2682)</f>
        <v>0</v>
      </c>
      <c r="CT2666" s="301">
        <f t="shared" ref="CT2666" si="7620">SUM(S2666:S2682)</f>
        <v>0</v>
      </c>
      <c r="CU2666" s="301">
        <f t="shared" ref="CU2666" si="7621">SUM(T2666:T2682)</f>
        <v>0</v>
      </c>
      <c r="CV2666" s="301">
        <f t="shared" ref="CV2666" si="7622">SUM(U2666:U2682)</f>
        <v>0</v>
      </c>
      <c r="CW2666" s="301">
        <f t="shared" ref="CW2666" si="7623">SUM(V2666:V2682)</f>
        <v>0</v>
      </c>
      <c r="CX2666" s="301">
        <f t="shared" ref="CX2666" si="7624">SUM(W2666:W2682)</f>
        <v>0</v>
      </c>
      <c r="CY2666" s="301">
        <f t="shared" ref="CY2666" si="7625">SUM(X2666:X2682)</f>
        <v>0</v>
      </c>
      <c r="CZ2666" s="301">
        <f t="shared" ref="CZ2666" si="7626">SUM(Y2666:Y2682)</f>
        <v>0</v>
      </c>
      <c r="DA2666" s="301">
        <f t="shared" ref="DA2666" si="7627">SUM(Z2666:Z2682)</f>
        <v>0</v>
      </c>
      <c r="DB2666" s="301">
        <f t="shared" ref="DB2666" si="7628">SUM(AA2666:AA2682)</f>
        <v>0</v>
      </c>
      <c r="DC2666" s="301">
        <f t="shared" ref="DC2666" si="7629">SUM(AB2666:AB2682)</f>
        <v>0</v>
      </c>
      <c r="DD2666" s="301">
        <f t="shared" ref="DD2666" si="7630">SUM(AC2666:AC2682)</f>
        <v>0</v>
      </c>
      <c r="DE2666" s="301">
        <f t="shared" ref="DE2666" si="7631">SUM(AD2666:AD2682)</f>
        <v>0</v>
      </c>
      <c r="DG2666" s="612"/>
      <c r="DH2666" s="613"/>
      <c r="DI2666" s="415" t="s">
        <v>1914</v>
      </c>
      <c r="DJ2666" s="416"/>
      <c r="DK2666" s="416"/>
      <c r="DL2666" s="416"/>
      <c r="DM2666" s="416"/>
      <c r="DN2666" s="416"/>
      <c r="DO2666" s="416"/>
      <c r="DP2666" s="416"/>
      <c r="DQ2666" s="416"/>
      <c r="DR2666" s="416"/>
      <c r="DS2666" s="416"/>
      <c r="DT2666" s="416"/>
      <c r="DU2666" s="416">
        <f t="shared" ref="DU2666" si="7632">SUM(M2654:M2657,M2662:M2664)</f>
        <v>0</v>
      </c>
      <c r="DV2666" s="416">
        <f t="shared" ref="DV2666" si="7633">SUM(N2654:N2657,N2662:N2664)</f>
        <v>0</v>
      </c>
      <c r="DW2666" s="416">
        <f t="shared" ref="DW2666" si="7634">SUM(O2654:O2657,O2662:O2664)</f>
        <v>0</v>
      </c>
      <c r="DX2666" s="416">
        <f t="shared" ref="DX2666" si="7635">SUM(P2654:P2657,P2662:P2664)</f>
        <v>0</v>
      </c>
      <c r="DY2666" s="416">
        <f t="shared" ref="DY2666" si="7636">SUM(Q2654:Q2657,Q2662:Q2664)</f>
        <v>0</v>
      </c>
      <c r="DZ2666" s="416">
        <f t="shared" ref="DZ2666" si="7637">SUM(R2654:R2657,R2662:R2664)</f>
        <v>0</v>
      </c>
      <c r="EA2666" s="416">
        <f t="shared" ref="EA2666" si="7638">SUM(S2654:S2657,S2662:S2664)</f>
        <v>0</v>
      </c>
      <c r="EB2666" s="416">
        <f t="shared" ref="EB2666" si="7639">SUM(T2654:T2657,T2662:T2664)</f>
        <v>0</v>
      </c>
      <c r="EC2666" s="416">
        <f t="shared" ref="EC2666" si="7640">SUM(U2654:U2657,U2662:U2664)</f>
        <v>0</v>
      </c>
      <c r="ED2666" s="416">
        <f t="shared" ref="ED2666" si="7641">SUM(V2654:V2657,V2662:V2664)</f>
        <v>0</v>
      </c>
      <c r="EE2666" s="416">
        <f t="shared" ref="EE2666" si="7642">SUM(W2654:W2657,W2662:W2664)</f>
        <v>0</v>
      </c>
      <c r="EF2666" s="416">
        <f t="shared" ref="EF2666" si="7643">SUM(X2654:X2657,X2662:X2664)</f>
        <v>0</v>
      </c>
      <c r="EG2666" s="416">
        <f t="shared" ref="EG2666" si="7644">SUM(Y2654:Y2657,Y2662:Y2664)</f>
        <v>0</v>
      </c>
      <c r="EH2666" s="416">
        <f t="shared" ref="EH2666" si="7645">SUM(Z2654:Z2657,Z2662:Z2664)</f>
        <v>0</v>
      </c>
      <c r="EI2666" s="416">
        <f t="shared" ref="EI2666" si="7646">SUM(AA2654:AA2657,AA2662:AA2664)</f>
        <v>0</v>
      </c>
      <c r="EJ2666" s="416">
        <f t="shared" ref="EJ2666" si="7647">SUM(AB2654:AB2657,AB2662:AB2664)</f>
        <v>0</v>
      </c>
      <c r="EK2666" s="416">
        <f t="shared" ref="EK2666" si="7648">SUM(AC2654:AC2657,AC2662:AC2664)</f>
        <v>0</v>
      </c>
      <c r="EL2666" s="417">
        <f t="shared" ref="EL2666" si="7649">SUM(AD2654:AD2657,AD2662:AD2664)</f>
        <v>0</v>
      </c>
    </row>
    <row r="2667" spans="1:143" ht="24" customHeight="1" x14ac:dyDescent="0.25">
      <c r="A2667" s="60"/>
      <c r="B2667" s="60"/>
      <c r="C2667" s="782"/>
      <c r="D2667" s="719"/>
      <c r="E2667" s="720"/>
      <c r="F2667" s="716" t="s">
        <v>372</v>
      </c>
      <c r="G2667" s="716"/>
      <c r="H2667" s="192"/>
      <c r="I2667" s="700" t="s">
        <v>355</v>
      </c>
      <c r="J2667" s="700"/>
      <c r="K2667" s="700"/>
      <c r="L2667" s="701"/>
      <c r="M2667" s="369"/>
      <c r="N2667" s="369"/>
      <c r="O2667" s="369"/>
      <c r="P2667" s="369"/>
      <c r="Q2667" s="369"/>
      <c r="R2667" s="369"/>
      <c r="S2667" s="368"/>
      <c r="T2667" s="368"/>
      <c r="U2667" s="368"/>
      <c r="V2667" s="368"/>
      <c r="W2667" s="368"/>
      <c r="X2667" s="368"/>
      <c r="Y2667" s="368"/>
      <c r="Z2667" s="368"/>
      <c r="AA2667" s="368"/>
      <c r="AB2667" s="368"/>
      <c r="AC2667" s="368"/>
      <c r="AD2667" s="368"/>
      <c r="AE2667" s="60"/>
      <c r="AF2667" s="259"/>
      <c r="AG2667" s="374">
        <f t="shared" si="7306"/>
        <v>18</v>
      </c>
      <c r="AH2667" s="399"/>
      <c r="AK2667" s="375">
        <f t="shared" si="7307"/>
        <v>0</v>
      </c>
      <c r="AL2667" s="378">
        <f t="shared" si="7308"/>
        <v>0</v>
      </c>
      <c r="AM2667" s="374">
        <f t="shared" si="7309"/>
        <v>0</v>
      </c>
      <c r="AN2667" s="292">
        <f t="shared" si="7310"/>
        <v>0</v>
      </c>
      <c r="AO2667" s="375">
        <f t="shared" si="7311"/>
        <v>0</v>
      </c>
      <c r="AP2667" s="378">
        <f t="shared" si="7312"/>
        <v>0</v>
      </c>
      <c r="AQ2667" s="374">
        <f t="shared" si="7313"/>
        <v>0</v>
      </c>
      <c r="AR2667" s="317">
        <f t="shared" si="7314"/>
        <v>0</v>
      </c>
      <c r="AS2667" s="375">
        <f t="shared" si="7315"/>
        <v>0</v>
      </c>
      <c r="AT2667" s="378">
        <f t="shared" si="7316"/>
        <v>0</v>
      </c>
      <c r="AU2667" s="374">
        <f t="shared" si="7317"/>
        <v>0</v>
      </c>
      <c r="AV2667" s="317">
        <f t="shared" si="7318"/>
        <v>0</v>
      </c>
      <c r="AW2667" s="375">
        <f t="shared" si="7319"/>
        <v>0</v>
      </c>
      <c r="AX2667" s="378">
        <f t="shared" si="7320"/>
        <v>0</v>
      </c>
      <c r="AY2667" s="374">
        <f t="shared" si="7321"/>
        <v>0</v>
      </c>
      <c r="AZ2667" s="292">
        <f t="shared" si="7322"/>
        <v>0</v>
      </c>
      <c r="BA2667" s="375">
        <f t="shared" si="7323"/>
        <v>0</v>
      </c>
      <c r="BB2667" s="378">
        <f t="shared" si="7324"/>
        <v>0</v>
      </c>
      <c r="BC2667" s="374">
        <f t="shared" si="7325"/>
        <v>0</v>
      </c>
      <c r="BD2667" s="292">
        <f t="shared" si="7326"/>
        <v>0</v>
      </c>
      <c r="BE2667" s="375">
        <f t="shared" si="7327"/>
        <v>0</v>
      </c>
      <c r="BF2667" s="378">
        <f t="shared" si="7328"/>
        <v>0</v>
      </c>
      <c r="BG2667" s="374">
        <f t="shared" si="7329"/>
        <v>0</v>
      </c>
      <c r="BH2667" s="292">
        <f t="shared" si="7330"/>
        <v>0</v>
      </c>
      <c r="BI2667" s="375">
        <f t="shared" si="7331"/>
        <v>0</v>
      </c>
      <c r="BJ2667" s="378">
        <f t="shared" si="7332"/>
        <v>0</v>
      </c>
      <c r="BK2667" s="374">
        <f t="shared" si="7333"/>
        <v>0</v>
      </c>
      <c r="BL2667" s="292">
        <f t="shared" si="7334"/>
        <v>0</v>
      </c>
      <c r="BM2667" s="375">
        <f t="shared" si="7335"/>
        <v>0</v>
      </c>
      <c r="BN2667" s="378">
        <f t="shared" si="7336"/>
        <v>0</v>
      </c>
      <c r="BO2667" s="374">
        <f t="shared" si="7337"/>
        <v>0</v>
      </c>
      <c r="BP2667" s="292">
        <f t="shared" si="7338"/>
        <v>0</v>
      </c>
      <c r="CA2667" s="299" t="s">
        <v>1910</v>
      </c>
      <c r="CB2667" s="421"/>
      <c r="CC2667" s="375"/>
      <c r="CD2667" s="375"/>
      <c r="CE2667" s="375"/>
      <c r="CF2667" s="375"/>
      <c r="CG2667" s="375"/>
      <c r="CH2667" s="375"/>
      <c r="CI2667" s="375"/>
      <c r="CJ2667" s="375"/>
      <c r="CK2667" s="375"/>
      <c r="CL2667" s="375"/>
      <c r="CM2667" s="375"/>
      <c r="CN2667" s="422">
        <f t="shared" ref="CN2667" si="7650">IF(CN2665="NA",COUNTIF(M2666:M2682,"NA"),COUNTIF(M2666:M2682,"NS"))</f>
        <v>0</v>
      </c>
      <c r="CO2667" s="422">
        <f t="shared" ref="CO2667" si="7651">IF(CO2665="NA",COUNTIF(N2666:N2682,"NA"),COUNTIF(N2666:N2682,"NS"))</f>
        <v>0</v>
      </c>
      <c r="CP2667" s="422">
        <f t="shared" ref="CP2667" si="7652">IF(CP2665="NA",COUNTIF(O2666:O2682,"NA"),COUNTIF(O2666:O2682,"NS"))</f>
        <v>0</v>
      </c>
      <c r="CQ2667" s="422">
        <f t="shared" ref="CQ2667" si="7653">IF(CQ2665="NA",COUNTIF(P2666:P2682,"NA"),COUNTIF(P2666:P2682,"NS"))</f>
        <v>0</v>
      </c>
      <c r="CR2667" s="422">
        <f t="shared" ref="CR2667" si="7654">IF(CR2665="NA",COUNTIF(Q2666:Q2682,"NA"),COUNTIF(Q2666:Q2682,"NS"))</f>
        <v>0</v>
      </c>
      <c r="CS2667" s="422">
        <f t="shared" ref="CS2667" si="7655">IF(CS2665="NA",COUNTIF(R2666:R2682,"NA"),COUNTIF(R2666:R2682,"NS"))</f>
        <v>0</v>
      </c>
      <c r="CT2667" s="422">
        <f t="shared" ref="CT2667" si="7656">IF(CT2665="NA",COUNTIF(S2666:S2682,"NA"),COUNTIF(S2666:S2682,"NS"))</f>
        <v>0</v>
      </c>
      <c r="CU2667" s="422">
        <f t="shared" ref="CU2667" si="7657">IF(CU2665="NA",COUNTIF(T2666:T2682,"NA"),COUNTIF(T2666:T2682,"NS"))</f>
        <v>0</v>
      </c>
      <c r="CV2667" s="422">
        <f t="shared" ref="CV2667" si="7658">IF(CV2665="NA",COUNTIF(U2666:U2682,"NA"),COUNTIF(U2666:U2682,"NS"))</f>
        <v>0</v>
      </c>
      <c r="CW2667" s="422">
        <f t="shared" ref="CW2667" si="7659">IF(CW2665="NA",COUNTIF(V2666:V2682,"NA"),COUNTIF(V2666:V2682,"NS"))</f>
        <v>0</v>
      </c>
      <c r="CX2667" s="422">
        <f t="shared" ref="CX2667" si="7660">IF(CX2665="NA",COUNTIF(W2666:W2682,"NA"),COUNTIF(W2666:W2682,"NS"))</f>
        <v>0</v>
      </c>
      <c r="CY2667" s="422">
        <f t="shared" ref="CY2667" si="7661">IF(CY2665="NA",COUNTIF(X2666:X2682,"NA"),COUNTIF(X2666:X2682,"NS"))</f>
        <v>0</v>
      </c>
      <c r="CZ2667" s="422">
        <f t="shared" ref="CZ2667" si="7662">IF(CZ2665="NA",COUNTIF(Y2666:Y2682,"NA"),COUNTIF(Y2666:Y2682,"NS"))</f>
        <v>0</v>
      </c>
      <c r="DA2667" s="422">
        <f t="shared" ref="DA2667" si="7663">IF(DA2665="NA",COUNTIF(Z2666:Z2682,"NA"),COUNTIF(Z2666:Z2682,"NS"))</f>
        <v>0</v>
      </c>
      <c r="DB2667" s="422">
        <f t="shared" ref="DB2667" si="7664">IF(DB2665="NA",COUNTIF(AA2666:AA2682,"NA"),COUNTIF(AA2666:AA2682,"NS"))</f>
        <v>0</v>
      </c>
      <c r="DC2667" s="422">
        <f t="shared" ref="DC2667" si="7665">IF(DC2665="NA",COUNTIF(AB2666:AB2682,"NA"),COUNTIF(AB2666:AB2682,"NS"))</f>
        <v>0</v>
      </c>
      <c r="DD2667" s="422">
        <f t="shared" ref="DD2667" si="7666">IF(DD2665="NA",COUNTIF(AC2666:AC2682,"NA"),COUNTIF(AC2666:AC2682,"NS"))</f>
        <v>0</v>
      </c>
      <c r="DE2667" s="422">
        <f t="shared" ref="DE2667" si="7667">IF(DE2665="NA",COUNTIF(AD2666:AD2682,"NA"),COUNTIF(AD2666:AD2682,"NS"))</f>
        <v>0</v>
      </c>
      <c r="DG2667" s="616"/>
      <c r="DH2667" s="617"/>
      <c r="DI2667" s="415" t="s">
        <v>1919</v>
      </c>
      <c r="DJ2667" s="298"/>
      <c r="DK2667" s="298"/>
      <c r="DL2667" s="298"/>
      <c r="DM2667" s="298"/>
      <c r="DN2667" s="298"/>
      <c r="DO2667" s="298"/>
      <c r="DP2667" s="298"/>
      <c r="DQ2667" s="298"/>
      <c r="DR2667" s="298"/>
      <c r="DS2667" s="298"/>
      <c r="DT2667" s="298"/>
      <c r="DU2667" s="298">
        <f t="shared" ref="DU2667:DZ2667" si="7668">IF(OR(AND(DU2664="NS",DU2665=6),AND(DU2664="NA")),0,IF(OR(AND(IF(DU2664="NS",1,DU2664)&gt;DU2666*0.25,DU2665=0),AND(DU2664&gt;0,OR(DU2665=6,DU2666=0)),AND(DU2664&gt;0,DU2665=0,DU2666=0),AND(DU2664="NS",DU2665=0,DU2666=0)),1,0))</f>
        <v>0</v>
      </c>
      <c r="DV2667" s="298">
        <f t="shared" si="7668"/>
        <v>0</v>
      </c>
      <c r="DW2667" s="298">
        <f t="shared" si="7668"/>
        <v>0</v>
      </c>
      <c r="DX2667" s="298">
        <f t="shared" si="7668"/>
        <v>0</v>
      </c>
      <c r="DY2667" s="298">
        <f t="shared" si="7668"/>
        <v>0</v>
      </c>
      <c r="DZ2667" s="298">
        <f t="shared" si="7668"/>
        <v>0</v>
      </c>
      <c r="EA2667" s="298">
        <f>IF(OR(AND(EA2664="NS",EA2665=6),AND(EA2664="NA")),0,IF(OR(AND(IF(EA2664="NS",1,EA2664)&gt;EA2666*0.25,EA2665=0),AND(EA2664&gt;0,OR(EA2665=6,EA2666=0)),AND(EA2664&gt;0,EA2665=0,EA2666=0),AND(EA2664="NS",EA2665=0,EA2666=0)),1,0))</f>
        <v>0</v>
      </c>
      <c r="EB2667" s="298">
        <f t="shared" ref="EB2667:EL2667" si="7669">IF(OR(AND(EB2664="NS",EB2665=6),AND(EB2664="NA")),0,IF(OR(AND(IF(EB2664="NS",1,EB2664)&gt;EB2666*0.25,EB2665=0),AND(EB2664&gt;0,OR(EB2665=6,EB2666=0)),AND(EB2664&gt;0,EB2665=0,EB2666=0),AND(EB2664="NS",EB2665=0,EB2666=0)),1,0))</f>
        <v>0</v>
      </c>
      <c r="EC2667" s="298">
        <f t="shared" si="7669"/>
        <v>0</v>
      </c>
      <c r="ED2667" s="298">
        <f t="shared" si="7669"/>
        <v>0</v>
      </c>
      <c r="EE2667" s="298">
        <f t="shared" si="7669"/>
        <v>0</v>
      </c>
      <c r="EF2667" s="298">
        <f t="shared" si="7669"/>
        <v>0</v>
      </c>
      <c r="EG2667" s="298">
        <f t="shared" si="7669"/>
        <v>0</v>
      </c>
      <c r="EH2667" s="298">
        <f t="shared" si="7669"/>
        <v>0</v>
      </c>
      <c r="EI2667" s="298">
        <f t="shared" si="7669"/>
        <v>0</v>
      </c>
      <c r="EJ2667" s="298">
        <f t="shared" si="7669"/>
        <v>0</v>
      </c>
      <c r="EK2667" s="298">
        <f t="shared" si="7669"/>
        <v>0</v>
      </c>
      <c r="EL2667" s="302">
        <f t="shared" si="7669"/>
        <v>0</v>
      </c>
      <c r="EM2667" s="375">
        <f>SUM(DU2667:EL2667)</f>
        <v>0</v>
      </c>
    </row>
    <row r="2668" spans="1:143" ht="15" customHeight="1" x14ac:dyDescent="0.25">
      <c r="A2668" s="60"/>
      <c r="B2668" s="60"/>
      <c r="C2668" s="782"/>
      <c r="D2668" s="719"/>
      <c r="E2668" s="720"/>
      <c r="F2668" s="716" t="s">
        <v>373</v>
      </c>
      <c r="G2668" s="716"/>
      <c r="H2668" s="192"/>
      <c r="I2668" s="700" t="s">
        <v>356</v>
      </c>
      <c r="J2668" s="700"/>
      <c r="K2668" s="700"/>
      <c r="L2668" s="701"/>
      <c r="M2668" s="369"/>
      <c r="N2668" s="369"/>
      <c r="O2668" s="369"/>
      <c r="P2668" s="369"/>
      <c r="Q2668" s="369"/>
      <c r="R2668" s="369"/>
      <c r="S2668" s="368"/>
      <c r="T2668" s="368"/>
      <c r="U2668" s="368"/>
      <c r="V2668" s="368"/>
      <c r="W2668" s="368"/>
      <c r="X2668" s="368"/>
      <c r="Y2668" s="368"/>
      <c r="Z2668" s="368"/>
      <c r="AA2668" s="368"/>
      <c r="AB2668" s="368"/>
      <c r="AC2668" s="368"/>
      <c r="AD2668" s="368"/>
      <c r="AE2668" s="60"/>
      <c r="AF2668" s="259"/>
      <c r="AG2668" s="374">
        <f t="shared" si="7306"/>
        <v>18</v>
      </c>
      <c r="AH2668" s="399"/>
      <c r="AK2668" s="375">
        <f t="shared" si="7307"/>
        <v>0</v>
      </c>
      <c r="AL2668" s="378">
        <f t="shared" si="7308"/>
        <v>0</v>
      </c>
      <c r="AM2668" s="374">
        <f t="shared" si="7309"/>
        <v>0</v>
      </c>
      <c r="AN2668" s="292">
        <f t="shared" si="7310"/>
        <v>0</v>
      </c>
      <c r="AO2668" s="375">
        <f t="shared" si="7311"/>
        <v>0</v>
      </c>
      <c r="AP2668" s="378">
        <f t="shared" si="7312"/>
        <v>0</v>
      </c>
      <c r="AQ2668" s="374">
        <f t="shared" si="7313"/>
        <v>0</v>
      </c>
      <c r="AR2668" s="317">
        <f t="shared" si="7314"/>
        <v>0</v>
      </c>
      <c r="AS2668" s="375">
        <f t="shared" si="7315"/>
        <v>0</v>
      </c>
      <c r="AT2668" s="378">
        <f t="shared" si="7316"/>
        <v>0</v>
      </c>
      <c r="AU2668" s="374">
        <f t="shared" si="7317"/>
        <v>0</v>
      </c>
      <c r="AV2668" s="317">
        <f t="shared" si="7318"/>
        <v>0</v>
      </c>
      <c r="AW2668" s="375">
        <f t="shared" si="7319"/>
        <v>0</v>
      </c>
      <c r="AX2668" s="378">
        <f t="shared" si="7320"/>
        <v>0</v>
      </c>
      <c r="AY2668" s="374">
        <f t="shared" si="7321"/>
        <v>0</v>
      </c>
      <c r="AZ2668" s="292">
        <f t="shared" si="7322"/>
        <v>0</v>
      </c>
      <c r="BA2668" s="375">
        <f t="shared" si="7323"/>
        <v>0</v>
      </c>
      <c r="BB2668" s="378">
        <f t="shared" si="7324"/>
        <v>0</v>
      </c>
      <c r="BC2668" s="374">
        <f t="shared" si="7325"/>
        <v>0</v>
      </c>
      <c r="BD2668" s="292">
        <f t="shared" si="7326"/>
        <v>0</v>
      </c>
      <c r="BE2668" s="375">
        <f t="shared" si="7327"/>
        <v>0</v>
      </c>
      <c r="BF2668" s="378">
        <f t="shared" si="7328"/>
        <v>0</v>
      </c>
      <c r="BG2668" s="374">
        <f t="shared" si="7329"/>
        <v>0</v>
      </c>
      <c r="BH2668" s="292">
        <f t="shared" si="7330"/>
        <v>0</v>
      </c>
      <c r="BI2668" s="375">
        <f t="shared" si="7331"/>
        <v>0</v>
      </c>
      <c r="BJ2668" s="378">
        <f t="shared" si="7332"/>
        <v>0</v>
      </c>
      <c r="BK2668" s="374">
        <f t="shared" si="7333"/>
        <v>0</v>
      </c>
      <c r="BL2668" s="292">
        <f t="shared" si="7334"/>
        <v>0</v>
      </c>
      <c r="BM2668" s="375">
        <f t="shared" si="7335"/>
        <v>0</v>
      </c>
      <c r="BN2668" s="378">
        <f t="shared" si="7336"/>
        <v>0</v>
      </c>
      <c r="BO2668" s="374">
        <f t="shared" si="7337"/>
        <v>0</v>
      </c>
      <c r="BP2668" s="292">
        <f t="shared" si="7338"/>
        <v>0</v>
      </c>
      <c r="CA2668" s="299" t="s">
        <v>1918</v>
      </c>
      <c r="CB2668" s="427"/>
      <c r="CC2668" s="375"/>
      <c r="CD2668" s="375"/>
      <c r="CE2668" s="375"/>
      <c r="CF2668" s="375"/>
      <c r="CG2668" s="375"/>
      <c r="CH2668" s="375"/>
      <c r="CI2668" s="375"/>
      <c r="CJ2668" s="375"/>
      <c r="CK2668" s="375"/>
      <c r="CL2668" s="375"/>
      <c r="CM2668" s="375"/>
      <c r="CN2668" s="425">
        <f t="shared" ref="CN2668:DD2668" si="7670">IF(OR(AND(CN2665=0,CN2667&gt;0),AND(CN2665="NS",CN2666&gt;0),AND(CN2665="NS",CN2666=0,CN2667=0)),1,IF(OR(AND(CN2667&gt;=2,CN2666&lt;CN2665),AND(CN2665="NS",CN2666=0,CN2667&gt;0),OR(CN2665=CN2666,AND(CN2665="",CN2667=0,CN2666=0))),0,1))</f>
        <v>0</v>
      </c>
      <c r="CO2668" s="425">
        <f t="shared" si="7670"/>
        <v>0</v>
      </c>
      <c r="CP2668" s="425">
        <f t="shared" si="7670"/>
        <v>0</v>
      </c>
      <c r="CQ2668" s="425">
        <f t="shared" si="7670"/>
        <v>0</v>
      </c>
      <c r="CR2668" s="425">
        <f t="shared" si="7670"/>
        <v>0</v>
      </c>
      <c r="CS2668" s="425">
        <f t="shared" si="7670"/>
        <v>0</v>
      </c>
      <c r="CT2668" s="425">
        <f t="shared" si="7670"/>
        <v>0</v>
      </c>
      <c r="CU2668" s="425">
        <f t="shared" si="7670"/>
        <v>0</v>
      </c>
      <c r="CV2668" s="425">
        <f t="shared" si="7670"/>
        <v>0</v>
      </c>
      <c r="CW2668" s="425">
        <f t="shared" si="7670"/>
        <v>0</v>
      </c>
      <c r="CX2668" s="425">
        <f t="shared" si="7670"/>
        <v>0</v>
      </c>
      <c r="CY2668" s="425">
        <f t="shared" si="7670"/>
        <v>0</v>
      </c>
      <c r="CZ2668" s="425">
        <f t="shared" si="7670"/>
        <v>0</v>
      </c>
      <c r="DA2668" s="425">
        <f t="shared" si="7670"/>
        <v>0</v>
      </c>
      <c r="DB2668" s="425">
        <f t="shared" si="7670"/>
        <v>0</v>
      </c>
      <c r="DC2668" s="425">
        <f t="shared" si="7670"/>
        <v>0</v>
      </c>
      <c r="DD2668" s="425">
        <f t="shared" si="7670"/>
        <v>0</v>
      </c>
      <c r="DE2668" s="425">
        <f t="shared" ref="DE2668" si="7671">IF(OR(AND(DE2665=0,DE2667&gt;0),AND(DE2665="NS",DE2666&gt;0),AND(DE2665="NS",DE2666=0,DE2667=0)),1,IF(OR(AND(DE2667&gt;=2,DE2666&lt;DE2665),AND(DE2665="NS",DE2666=0,DE2667&gt;0),OR(DE2665=DE2666,AND(DE2665="",DE2667=0,DE2666=0))),0,1))</f>
        <v>0</v>
      </c>
      <c r="DF2668" s="387">
        <f>SUM(CN2668:DE2668)</f>
        <v>0</v>
      </c>
      <c r="DG2668" s="616"/>
      <c r="DH2668" s="617"/>
      <c r="DI2668" s="415"/>
      <c r="DJ2668" s="416"/>
      <c r="DK2668" s="416"/>
      <c r="DL2668" s="416"/>
      <c r="DM2668" s="416"/>
      <c r="DN2668" s="416"/>
      <c r="DO2668" s="416"/>
      <c r="DP2668" s="416"/>
      <c r="DQ2668" s="416"/>
      <c r="DR2668" s="416"/>
      <c r="DS2668" s="416"/>
      <c r="DT2668" s="416"/>
      <c r="DU2668" s="416"/>
      <c r="DV2668" s="416"/>
      <c r="DW2668" s="416"/>
      <c r="DX2668" s="416"/>
      <c r="DY2668" s="416"/>
      <c r="DZ2668" s="416"/>
      <c r="EA2668" s="416"/>
      <c r="EB2668" s="416"/>
      <c r="EC2668" s="416"/>
      <c r="ED2668" s="416"/>
      <c r="EE2668" s="416"/>
      <c r="EF2668" s="416"/>
      <c r="EG2668" s="416"/>
      <c r="EH2668" s="416"/>
      <c r="EI2668" s="416"/>
      <c r="EJ2668" s="416"/>
      <c r="EK2668" s="416"/>
      <c r="EL2668" s="417"/>
    </row>
    <row r="2669" spans="1:143" ht="15" customHeight="1" x14ac:dyDescent="0.25">
      <c r="A2669" s="60"/>
      <c r="B2669" s="60"/>
      <c r="C2669" s="782"/>
      <c r="D2669" s="719"/>
      <c r="E2669" s="720"/>
      <c r="F2669" s="716" t="s">
        <v>374</v>
      </c>
      <c r="G2669" s="716"/>
      <c r="H2669" s="192"/>
      <c r="I2669" s="700" t="s">
        <v>357</v>
      </c>
      <c r="J2669" s="700"/>
      <c r="K2669" s="700"/>
      <c r="L2669" s="701"/>
      <c r="M2669" s="369"/>
      <c r="N2669" s="369"/>
      <c r="O2669" s="369"/>
      <c r="P2669" s="369"/>
      <c r="Q2669" s="369"/>
      <c r="R2669" s="369"/>
      <c r="S2669" s="368"/>
      <c r="T2669" s="368"/>
      <c r="U2669" s="368"/>
      <c r="V2669" s="368"/>
      <c r="W2669" s="368"/>
      <c r="X2669" s="368"/>
      <c r="Y2669" s="368"/>
      <c r="Z2669" s="368"/>
      <c r="AA2669" s="368"/>
      <c r="AB2669" s="368"/>
      <c r="AC2669" s="368"/>
      <c r="AD2669" s="368"/>
      <c r="AE2669" s="60"/>
      <c r="AF2669" s="259"/>
      <c r="AG2669" s="374">
        <f t="shared" si="7306"/>
        <v>18</v>
      </c>
      <c r="AH2669" s="399"/>
      <c r="AK2669" s="375">
        <f t="shared" si="7307"/>
        <v>0</v>
      </c>
      <c r="AL2669" s="378">
        <f t="shared" ref="AL2669:AL2700" si="7672">COUNTIF(N2669:O2669,"ns")</f>
        <v>0</v>
      </c>
      <c r="AM2669" s="374">
        <f t="shared" si="7309"/>
        <v>0</v>
      </c>
      <c r="AN2669" s="292">
        <f t="shared" si="7310"/>
        <v>0</v>
      </c>
      <c r="AO2669" s="375">
        <f t="shared" si="7311"/>
        <v>0</v>
      </c>
      <c r="AP2669" s="378">
        <f t="shared" ref="AP2669:AP2700" si="7673">COUNTIF(Z2669,"ns")+COUNTIF(AC2669,"ns")+COUNTIF(W2669,"ns")+COUNTIF(T2669,"ns")+COUNTIF(Q2669,"ns")</f>
        <v>0</v>
      </c>
      <c r="AQ2669" s="374">
        <f t="shared" si="7313"/>
        <v>0</v>
      </c>
      <c r="AR2669" s="317">
        <f t="shared" si="7314"/>
        <v>0</v>
      </c>
      <c r="AS2669" s="375">
        <f t="shared" si="7315"/>
        <v>0</v>
      </c>
      <c r="AT2669" s="378">
        <f t="shared" ref="AT2669:AT2700" si="7674">COUNTIF(AD2669,"ns")+COUNTIF(R2669,"ns")+COUNTIF(AA2669,"ns")+COUNTIF(X2669,"ns")+COUNTIF(U2669,"ns")</f>
        <v>0</v>
      </c>
      <c r="AU2669" s="374">
        <f t="shared" si="7317"/>
        <v>0</v>
      </c>
      <c r="AV2669" s="317">
        <f t="shared" si="7318"/>
        <v>0</v>
      </c>
      <c r="AW2669" s="375">
        <f t="shared" si="7319"/>
        <v>0</v>
      </c>
      <c r="AX2669" s="378">
        <f t="shared" ref="AX2669:AX2700" si="7675">COUNTIF(Q2669:R2669,"ns")</f>
        <v>0</v>
      </c>
      <c r="AY2669" s="374">
        <f t="shared" si="7321"/>
        <v>0</v>
      </c>
      <c r="AZ2669" s="292">
        <f t="shared" si="7322"/>
        <v>0</v>
      </c>
      <c r="BA2669" s="375">
        <f t="shared" si="7323"/>
        <v>0</v>
      </c>
      <c r="BB2669" s="378">
        <f t="shared" ref="BB2669:BB2700" si="7676">COUNTIF(T2669:U2669,"ns")</f>
        <v>0</v>
      </c>
      <c r="BC2669" s="374">
        <f t="shared" si="7325"/>
        <v>0</v>
      </c>
      <c r="BD2669" s="292">
        <f t="shared" si="7326"/>
        <v>0</v>
      </c>
      <c r="BE2669" s="375">
        <f t="shared" si="7327"/>
        <v>0</v>
      </c>
      <c r="BF2669" s="378">
        <f t="shared" ref="BF2669:BF2700" si="7677">COUNTIF(W2669:X2669,"ns")</f>
        <v>0</v>
      </c>
      <c r="BG2669" s="374">
        <f t="shared" si="7329"/>
        <v>0</v>
      </c>
      <c r="BH2669" s="292">
        <f t="shared" si="7330"/>
        <v>0</v>
      </c>
      <c r="BI2669" s="375">
        <f t="shared" si="7331"/>
        <v>0</v>
      </c>
      <c r="BJ2669" s="378">
        <f t="shared" ref="BJ2669:BJ2700" si="7678">COUNTIF(Z2669:AA2669,"ns")</f>
        <v>0</v>
      </c>
      <c r="BK2669" s="374">
        <f t="shared" si="7333"/>
        <v>0</v>
      </c>
      <c r="BL2669" s="292">
        <f t="shared" si="7334"/>
        <v>0</v>
      </c>
      <c r="BM2669" s="375">
        <f t="shared" si="7335"/>
        <v>0</v>
      </c>
      <c r="BN2669" s="378">
        <f t="shared" ref="BN2669:BN2700" si="7679">COUNTIF(AC2669:AD2669,"ns")</f>
        <v>0</v>
      </c>
      <c r="BO2669" s="374">
        <f t="shared" si="7337"/>
        <v>0</v>
      </c>
      <c r="BP2669" s="292">
        <f t="shared" si="7338"/>
        <v>0</v>
      </c>
      <c r="CA2669" s="303"/>
      <c r="CB2669" s="427"/>
      <c r="CC2669" s="375"/>
      <c r="CD2669" s="375"/>
      <c r="CE2669" s="375"/>
      <c r="CF2669" s="375"/>
      <c r="CG2669" s="375"/>
      <c r="CH2669" s="375"/>
      <c r="CI2669" s="375"/>
      <c r="CJ2669" s="375"/>
      <c r="CK2669" s="375"/>
      <c r="CL2669" s="375"/>
      <c r="CM2669" s="375"/>
      <c r="CN2669" s="311"/>
      <c r="CO2669" s="311"/>
      <c r="CP2669" s="311"/>
      <c r="CQ2669" s="311"/>
      <c r="CR2669" s="311"/>
      <c r="CS2669" s="311"/>
      <c r="CT2669" s="311"/>
      <c r="CU2669" s="311"/>
      <c r="CV2669" s="311"/>
      <c r="CW2669" s="311"/>
      <c r="CX2669" s="311"/>
      <c r="CY2669" s="311"/>
      <c r="CZ2669" s="311"/>
      <c r="DA2669" s="311"/>
      <c r="DB2669" s="311"/>
      <c r="DC2669" s="311"/>
      <c r="DD2669" s="311"/>
      <c r="DE2669" s="311"/>
      <c r="DG2669" s="616"/>
      <c r="DH2669" s="617"/>
      <c r="DI2669" s="415"/>
      <c r="DJ2669" s="416"/>
      <c r="DK2669" s="416"/>
      <c r="DL2669" s="416"/>
      <c r="DM2669" s="416"/>
      <c r="DN2669" s="416"/>
      <c r="DO2669" s="416"/>
      <c r="DP2669" s="416"/>
      <c r="DQ2669" s="416"/>
      <c r="DR2669" s="416"/>
      <c r="DS2669" s="416"/>
      <c r="DT2669" s="416"/>
      <c r="DU2669" s="416"/>
      <c r="DV2669" s="416"/>
      <c r="DW2669" s="416"/>
      <c r="DX2669" s="416"/>
      <c r="DY2669" s="416"/>
      <c r="DZ2669" s="416"/>
      <c r="EA2669" s="416"/>
      <c r="EB2669" s="416"/>
      <c r="EC2669" s="416"/>
      <c r="ED2669" s="416"/>
      <c r="EE2669" s="416"/>
      <c r="EF2669" s="416"/>
      <c r="EG2669" s="416"/>
      <c r="EH2669" s="416"/>
      <c r="EI2669" s="416"/>
      <c r="EJ2669" s="416"/>
      <c r="EK2669" s="416"/>
      <c r="EL2669" s="417"/>
    </row>
    <row r="2670" spans="1:143" ht="24" customHeight="1" x14ac:dyDescent="0.25">
      <c r="A2670" s="60"/>
      <c r="B2670" s="60"/>
      <c r="C2670" s="782"/>
      <c r="D2670" s="719"/>
      <c r="E2670" s="720"/>
      <c r="F2670" s="716" t="s">
        <v>375</v>
      </c>
      <c r="G2670" s="716"/>
      <c r="H2670" s="192"/>
      <c r="I2670" s="700" t="s">
        <v>358</v>
      </c>
      <c r="J2670" s="700"/>
      <c r="K2670" s="700"/>
      <c r="L2670" s="701"/>
      <c r="M2670" s="369"/>
      <c r="N2670" s="369"/>
      <c r="O2670" s="369"/>
      <c r="P2670" s="369"/>
      <c r="Q2670" s="369"/>
      <c r="R2670" s="369"/>
      <c r="S2670" s="368"/>
      <c r="T2670" s="368"/>
      <c r="U2670" s="368"/>
      <c r="V2670" s="368"/>
      <c r="W2670" s="368"/>
      <c r="X2670" s="368"/>
      <c r="Y2670" s="368"/>
      <c r="Z2670" s="368"/>
      <c r="AA2670" s="368"/>
      <c r="AB2670" s="368"/>
      <c r="AC2670" s="368"/>
      <c r="AD2670" s="368"/>
      <c r="AE2670" s="60"/>
      <c r="AF2670" s="259"/>
      <c r="AG2670" s="374">
        <f t="shared" si="7306"/>
        <v>18</v>
      </c>
      <c r="AH2670" s="399"/>
      <c r="AK2670" s="375">
        <f t="shared" si="7307"/>
        <v>0</v>
      </c>
      <c r="AL2670" s="378">
        <f t="shared" si="7672"/>
        <v>0</v>
      </c>
      <c r="AM2670" s="374">
        <f t="shared" si="7309"/>
        <v>0</v>
      </c>
      <c r="AN2670" s="292">
        <f t="shared" si="7310"/>
        <v>0</v>
      </c>
      <c r="AO2670" s="375">
        <f t="shared" si="7311"/>
        <v>0</v>
      </c>
      <c r="AP2670" s="378">
        <f t="shared" si="7673"/>
        <v>0</v>
      </c>
      <c r="AQ2670" s="374">
        <f t="shared" si="7313"/>
        <v>0</v>
      </c>
      <c r="AR2670" s="317">
        <f t="shared" si="7314"/>
        <v>0</v>
      </c>
      <c r="AS2670" s="375">
        <f t="shared" si="7315"/>
        <v>0</v>
      </c>
      <c r="AT2670" s="378">
        <f t="shared" si="7674"/>
        <v>0</v>
      </c>
      <c r="AU2670" s="374">
        <f t="shared" si="7317"/>
        <v>0</v>
      </c>
      <c r="AV2670" s="317">
        <f t="shared" si="7318"/>
        <v>0</v>
      </c>
      <c r="AW2670" s="375">
        <f t="shared" si="7319"/>
        <v>0</v>
      </c>
      <c r="AX2670" s="378">
        <f t="shared" si="7675"/>
        <v>0</v>
      </c>
      <c r="AY2670" s="374">
        <f t="shared" si="7321"/>
        <v>0</v>
      </c>
      <c r="AZ2670" s="292">
        <f t="shared" si="7322"/>
        <v>0</v>
      </c>
      <c r="BA2670" s="375">
        <f t="shared" si="7323"/>
        <v>0</v>
      </c>
      <c r="BB2670" s="378">
        <f t="shared" si="7676"/>
        <v>0</v>
      </c>
      <c r="BC2670" s="374">
        <f t="shared" si="7325"/>
        <v>0</v>
      </c>
      <c r="BD2670" s="292">
        <f t="shared" si="7326"/>
        <v>0</v>
      </c>
      <c r="BE2670" s="375">
        <f t="shared" si="7327"/>
        <v>0</v>
      </c>
      <c r="BF2670" s="378">
        <f t="shared" si="7677"/>
        <v>0</v>
      </c>
      <c r="BG2670" s="374">
        <f t="shared" si="7329"/>
        <v>0</v>
      </c>
      <c r="BH2670" s="292">
        <f t="shared" si="7330"/>
        <v>0</v>
      </c>
      <c r="BI2670" s="375">
        <f t="shared" si="7331"/>
        <v>0</v>
      </c>
      <c r="BJ2670" s="378">
        <f t="shared" si="7678"/>
        <v>0</v>
      </c>
      <c r="BK2670" s="374">
        <f t="shared" si="7333"/>
        <v>0</v>
      </c>
      <c r="BL2670" s="292">
        <f t="shared" si="7334"/>
        <v>0</v>
      </c>
      <c r="BM2670" s="375">
        <f t="shared" si="7335"/>
        <v>0</v>
      </c>
      <c r="BN2670" s="378">
        <f t="shared" si="7679"/>
        <v>0</v>
      </c>
      <c r="BO2670" s="374">
        <f t="shared" si="7337"/>
        <v>0</v>
      </c>
      <c r="BP2670" s="292">
        <f t="shared" si="7338"/>
        <v>0</v>
      </c>
      <c r="CA2670" s="303"/>
      <c r="CB2670" s="427"/>
      <c r="CC2670" s="375"/>
      <c r="CD2670" s="375"/>
      <c r="CE2670" s="375"/>
      <c r="CF2670" s="375"/>
      <c r="CG2670" s="375"/>
      <c r="CH2670" s="375"/>
      <c r="CI2670" s="375"/>
      <c r="CJ2670" s="375"/>
      <c r="CK2670" s="375"/>
      <c r="CL2670" s="375"/>
      <c r="CM2670" s="375"/>
      <c r="CN2670" s="311"/>
      <c r="CO2670" s="311"/>
      <c r="CP2670" s="311"/>
      <c r="CQ2670" s="311"/>
      <c r="CR2670" s="311"/>
      <c r="CS2670" s="311"/>
      <c r="CT2670" s="311"/>
      <c r="CU2670" s="311"/>
      <c r="CV2670" s="311"/>
      <c r="CW2670" s="311"/>
      <c r="CX2670" s="311"/>
      <c r="CY2670" s="311"/>
      <c r="CZ2670" s="311"/>
      <c r="DA2670" s="311"/>
      <c r="DB2670" s="311"/>
      <c r="DC2670" s="311"/>
      <c r="DD2670" s="311"/>
      <c r="DE2670" s="311"/>
      <c r="DG2670" s="616"/>
      <c r="DH2670" s="617"/>
      <c r="DI2670" s="415"/>
      <c r="DJ2670" s="416"/>
      <c r="DK2670" s="416"/>
      <c r="DL2670" s="416"/>
      <c r="DM2670" s="416"/>
      <c r="DN2670" s="416"/>
      <c r="DO2670" s="416"/>
      <c r="DP2670" s="416"/>
      <c r="DQ2670" s="416"/>
      <c r="DR2670" s="416"/>
      <c r="DS2670" s="416"/>
      <c r="DT2670" s="416"/>
      <c r="DU2670" s="416"/>
      <c r="DV2670" s="416"/>
      <c r="DW2670" s="416"/>
      <c r="DX2670" s="416"/>
      <c r="DY2670" s="416"/>
      <c r="DZ2670" s="416"/>
      <c r="EA2670" s="416"/>
      <c r="EB2670" s="416"/>
      <c r="EC2670" s="416"/>
      <c r="ED2670" s="416"/>
      <c r="EE2670" s="416"/>
      <c r="EF2670" s="416"/>
      <c r="EG2670" s="416"/>
      <c r="EH2670" s="416"/>
      <c r="EI2670" s="416"/>
      <c r="EJ2670" s="416"/>
      <c r="EK2670" s="416"/>
      <c r="EL2670" s="417"/>
    </row>
    <row r="2671" spans="1:143" ht="36" customHeight="1" x14ac:dyDescent="0.25">
      <c r="A2671" s="60"/>
      <c r="B2671" s="60"/>
      <c r="C2671" s="782"/>
      <c r="D2671" s="719"/>
      <c r="E2671" s="720"/>
      <c r="F2671" s="716" t="s">
        <v>376</v>
      </c>
      <c r="G2671" s="716"/>
      <c r="H2671" s="192"/>
      <c r="I2671" s="700" t="s">
        <v>359</v>
      </c>
      <c r="J2671" s="700"/>
      <c r="K2671" s="700"/>
      <c r="L2671" s="701"/>
      <c r="M2671" s="369"/>
      <c r="N2671" s="369"/>
      <c r="O2671" s="369"/>
      <c r="P2671" s="369"/>
      <c r="Q2671" s="369"/>
      <c r="R2671" s="369"/>
      <c r="S2671" s="368"/>
      <c r="T2671" s="368"/>
      <c r="U2671" s="368"/>
      <c r="V2671" s="368"/>
      <c r="W2671" s="368"/>
      <c r="X2671" s="368"/>
      <c r="Y2671" s="368"/>
      <c r="Z2671" s="368"/>
      <c r="AA2671" s="368"/>
      <c r="AB2671" s="368"/>
      <c r="AC2671" s="368"/>
      <c r="AD2671" s="368"/>
      <c r="AE2671" s="60"/>
      <c r="AF2671" s="259"/>
      <c r="AG2671" s="374">
        <f t="shared" si="7306"/>
        <v>18</v>
      </c>
      <c r="AH2671" s="399"/>
      <c r="AK2671" s="375">
        <f t="shared" si="7307"/>
        <v>0</v>
      </c>
      <c r="AL2671" s="378">
        <f t="shared" si="7672"/>
        <v>0</v>
      </c>
      <c r="AM2671" s="374">
        <f t="shared" si="7309"/>
        <v>0</v>
      </c>
      <c r="AN2671" s="292">
        <f t="shared" si="7310"/>
        <v>0</v>
      </c>
      <c r="AO2671" s="375">
        <f t="shared" si="7311"/>
        <v>0</v>
      </c>
      <c r="AP2671" s="378">
        <f t="shared" si="7673"/>
        <v>0</v>
      </c>
      <c r="AQ2671" s="374">
        <f t="shared" si="7313"/>
        <v>0</v>
      </c>
      <c r="AR2671" s="317">
        <f t="shared" si="7314"/>
        <v>0</v>
      </c>
      <c r="AS2671" s="375">
        <f t="shared" si="7315"/>
        <v>0</v>
      </c>
      <c r="AT2671" s="378">
        <f t="shared" si="7674"/>
        <v>0</v>
      </c>
      <c r="AU2671" s="374">
        <f t="shared" si="7317"/>
        <v>0</v>
      </c>
      <c r="AV2671" s="317">
        <f t="shared" si="7318"/>
        <v>0</v>
      </c>
      <c r="AW2671" s="375">
        <f t="shared" si="7319"/>
        <v>0</v>
      </c>
      <c r="AX2671" s="378">
        <f t="shared" si="7675"/>
        <v>0</v>
      </c>
      <c r="AY2671" s="374">
        <f t="shared" si="7321"/>
        <v>0</v>
      </c>
      <c r="AZ2671" s="292">
        <f t="shared" si="7322"/>
        <v>0</v>
      </c>
      <c r="BA2671" s="375">
        <f t="shared" si="7323"/>
        <v>0</v>
      </c>
      <c r="BB2671" s="378">
        <f t="shared" si="7676"/>
        <v>0</v>
      </c>
      <c r="BC2671" s="374">
        <f t="shared" si="7325"/>
        <v>0</v>
      </c>
      <c r="BD2671" s="292">
        <f t="shared" si="7326"/>
        <v>0</v>
      </c>
      <c r="BE2671" s="375">
        <f t="shared" si="7327"/>
        <v>0</v>
      </c>
      <c r="BF2671" s="378">
        <f t="shared" si="7677"/>
        <v>0</v>
      </c>
      <c r="BG2671" s="374">
        <f t="shared" si="7329"/>
        <v>0</v>
      </c>
      <c r="BH2671" s="292">
        <f t="shared" si="7330"/>
        <v>0</v>
      </c>
      <c r="BI2671" s="375">
        <f t="shared" si="7331"/>
        <v>0</v>
      </c>
      <c r="BJ2671" s="378">
        <f t="shared" si="7678"/>
        <v>0</v>
      </c>
      <c r="BK2671" s="374">
        <f t="shared" si="7333"/>
        <v>0</v>
      </c>
      <c r="BL2671" s="292">
        <f t="shared" si="7334"/>
        <v>0</v>
      </c>
      <c r="BM2671" s="375">
        <f t="shared" si="7335"/>
        <v>0</v>
      </c>
      <c r="BN2671" s="378">
        <f t="shared" si="7679"/>
        <v>0</v>
      </c>
      <c r="BO2671" s="374">
        <f t="shared" si="7337"/>
        <v>0</v>
      </c>
      <c r="BP2671" s="292">
        <f t="shared" si="7338"/>
        <v>0</v>
      </c>
      <c r="CA2671" s="303"/>
      <c r="CB2671" s="427"/>
      <c r="CC2671" s="375"/>
      <c r="CD2671" s="375"/>
      <c r="CE2671" s="375"/>
      <c r="CF2671" s="375"/>
      <c r="CG2671" s="375"/>
      <c r="CH2671" s="375"/>
      <c r="CI2671" s="375"/>
      <c r="CJ2671" s="375"/>
      <c r="CK2671" s="375"/>
      <c r="CL2671" s="375"/>
      <c r="CM2671" s="375"/>
      <c r="CN2671" s="311"/>
      <c r="CO2671" s="311"/>
      <c r="CP2671" s="311"/>
      <c r="CQ2671" s="311"/>
      <c r="CR2671" s="311"/>
      <c r="CS2671" s="311"/>
      <c r="CT2671" s="311"/>
      <c r="CU2671" s="311"/>
      <c r="CV2671" s="311"/>
      <c r="CW2671" s="311"/>
      <c r="CX2671" s="311"/>
      <c r="CY2671" s="311"/>
      <c r="CZ2671" s="311"/>
      <c r="DA2671" s="311"/>
      <c r="DB2671" s="311"/>
      <c r="DC2671" s="311"/>
      <c r="DD2671" s="311"/>
      <c r="DE2671" s="311"/>
      <c r="DG2671" s="616"/>
      <c r="DH2671" s="617"/>
      <c r="DI2671" s="415"/>
      <c r="DJ2671" s="416"/>
      <c r="DK2671" s="416"/>
      <c r="DL2671" s="416"/>
      <c r="DM2671" s="416"/>
      <c r="DN2671" s="416"/>
      <c r="DO2671" s="416"/>
      <c r="DP2671" s="416"/>
      <c r="DQ2671" s="416"/>
      <c r="DR2671" s="416"/>
      <c r="DS2671" s="416"/>
      <c r="DT2671" s="416"/>
      <c r="DU2671" s="416"/>
      <c r="DV2671" s="416"/>
      <c r="DW2671" s="416"/>
      <c r="DX2671" s="416"/>
      <c r="DY2671" s="416"/>
      <c r="DZ2671" s="416"/>
      <c r="EA2671" s="416"/>
      <c r="EB2671" s="416"/>
      <c r="EC2671" s="416"/>
      <c r="ED2671" s="416"/>
      <c r="EE2671" s="416"/>
      <c r="EF2671" s="416"/>
      <c r="EG2671" s="416"/>
      <c r="EH2671" s="416"/>
      <c r="EI2671" s="416"/>
      <c r="EJ2671" s="416"/>
      <c r="EK2671" s="416"/>
      <c r="EL2671" s="417"/>
    </row>
    <row r="2672" spans="1:143" ht="24" customHeight="1" x14ac:dyDescent="0.25">
      <c r="A2672" s="60"/>
      <c r="B2672" s="60"/>
      <c r="C2672" s="782"/>
      <c r="D2672" s="719"/>
      <c r="E2672" s="720"/>
      <c r="F2672" s="716" t="s">
        <v>377</v>
      </c>
      <c r="G2672" s="716"/>
      <c r="H2672" s="192"/>
      <c r="I2672" s="700" t="s">
        <v>360</v>
      </c>
      <c r="J2672" s="700"/>
      <c r="K2672" s="700"/>
      <c r="L2672" s="701"/>
      <c r="M2672" s="369"/>
      <c r="N2672" s="369"/>
      <c r="O2672" s="369"/>
      <c r="P2672" s="369"/>
      <c r="Q2672" s="369"/>
      <c r="R2672" s="369"/>
      <c r="S2672" s="368"/>
      <c r="T2672" s="368"/>
      <c r="U2672" s="368"/>
      <c r="V2672" s="368"/>
      <c r="W2672" s="368"/>
      <c r="X2672" s="368"/>
      <c r="Y2672" s="368"/>
      <c r="Z2672" s="368"/>
      <c r="AA2672" s="368"/>
      <c r="AB2672" s="368"/>
      <c r="AC2672" s="368"/>
      <c r="AD2672" s="368"/>
      <c r="AE2672" s="60"/>
      <c r="AF2672" s="259"/>
      <c r="AG2672" s="374">
        <f t="shared" si="7306"/>
        <v>18</v>
      </c>
      <c r="AH2672" s="399"/>
      <c r="AK2672" s="375">
        <f t="shared" si="7307"/>
        <v>0</v>
      </c>
      <c r="AL2672" s="378">
        <f t="shared" si="7672"/>
        <v>0</v>
      </c>
      <c r="AM2672" s="374">
        <f t="shared" si="7309"/>
        <v>0</v>
      </c>
      <c r="AN2672" s="292">
        <f t="shared" si="7310"/>
        <v>0</v>
      </c>
      <c r="AO2672" s="375">
        <f t="shared" si="7311"/>
        <v>0</v>
      </c>
      <c r="AP2672" s="378">
        <f t="shared" si="7673"/>
        <v>0</v>
      </c>
      <c r="AQ2672" s="374">
        <f t="shared" si="7313"/>
        <v>0</v>
      </c>
      <c r="AR2672" s="317">
        <f t="shared" si="7314"/>
        <v>0</v>
      </c>
      <c r="AS2672" s="375">
        <f t="shared" si="7315"/>
        <v>0</v>
      </c>
      <c r="AT2672" s="378">
        <f t="shared" si="7674"/>
        <v>0</v>
      </c>
      <c r="AU2672" s="374">
        <f t="shared" si="7317"/>
        <v>0</v>
      </c>
      <c r="AV2672" s="317">
        <f t="shared" si="7318"/>
        <v>0</v>
      </c>
      <c r="AW2672" s="375">
        <f t="shared" si="7319"/>
        <v>0</v>
      </c>
      <c r="AX2672" s="378">
        <f t="shared" si="7675"/>
        <v>0</v>
      </c>
      <c r="AY2672" s="374">
        <f t="shared" si="7321"/>
        <v>0</v>
      </c>
      <c r="AZ2672" s="292">
        <f t="shared" si="7322"/>
        <v>0</v>
      </c>
      <c r="BA2672" s="375">
        <f t="shared" si="7323"/>
        <v>0</v>
      </c>
      <c r="BB2672" s="378">
        <f t="shared" si="7676"/>
        <v>0</v>
      </c>
      <c r="BC2672" s="374">
        <f t="shared" si="7325"/>
        <v>0</v>
      </c>
      <c r="BD2672" s="292">
        <f t="shared" si="7326"/>
        <v>0</v>
      </c>
      <c r="BE2672" s="375">
        <f t="shared" si="7327"/>
        <v>0</v>
      </c>
      <c r="BF2672" s="378">
        <f t="shared" si="7677"/>
        <v>0</v>
      </c>
      <c r="BG2672" s="374">
        <f t="shared" si="7329"/>
        <v>0</v>
      </c>
      <c r="BH2672" s="292">
        <f t="shared" si="7330"/>
        <v>0</v>
      </c>
      <c r="BI2672" s="375">
        <f t="shared" si="7331"/>
        <v>0</v>
      </c>
      <c r="BJ2672" s="378">
        <f t="shared" si="7678"/>
        <v>0</v>
      </c>
      <c r="BK2672" s="374">
        <f t="shared" si="7333"/>
        <v>0</v>
      </c>
      <c r="BL2672" s="292">
        <f t="shared" si="7334"/>
        <v>0</v>
      </c>
      <c r="BM2672" s="375">
        <f t="shared" si="7335"/>
        <v>0</v>
      </c>
      <c r="BN2672" s="378">
        <f t="shared" si="7679"/>
        <v>0</v>
      </c>
      <c r="BO2672" s="374">
        <f t="shared" si="7337"/>
        <v>0</v>
      </c>
      <c r="BP2672" s="292">
        <f t="shared" si="7338"/>
        <v>0</v>
      </c>
      <c r="CA2672" s="303"/>
      <c r="CB2672" s="427"/>
      <c r="CC2672" s="375"/>
      <c r="CD2672" s="375"/>
      <c r="CE2672" s="375"/>
      <c r="CF2672" s="375"/>
      <c r="CG2672" s="375"/>
      <c r="CH2672" s="375"/>
      <c r="CI2672" s="375"/>
      <c r="CJ2672" s="375"/>
      <c r="CK2672" s="375"/>
      <c r="CL2672" s="375"/>
      <c r="CM2672" s="375"/>
      <c r="CN2672" s="311"/>
      <c r="CO2672" s="311"/>
      <c r="CP2672" s="311"/>
      <c r="CQ2672" s="311"/>
      <c r="CR2672" s="311"/>
      <c r="CS2672" s="311"/>
      <c r="CT2672" s="311"/>
      <c r="CU2672" s="311"/>
      <c r="CV2672" s="311"/>
      <c r="CW2672" s="311"/>
      <c r="CX2672" s="311"/>
      <c r="CY2672" s="311"/>
      <c r="CZ2672" s="311"/>
      <c r="DA2672" s="311"/>
      <c r="DB2672" s="311"/>
      <c r="DC2672" s="311"/>
      <c r="DD2672" s="311"/>
      <c r="DE2672" s="311"/>
      <c r="DG2672" s="616"/>
      <c r="DH2672" s="617"/>
      <c r="DI2672" s="415"/>
      <c r="DJ2672" s="416"/>
      <c r="DK2672" s="416"/>
      <c r="DL2672" s="416"/>
      <c r="DM2672" s="416"/>
      <c r="DN2672" s="416"/>
      <c r="DO2672" s="416"/>
      <c r="DP2672" s="416"/>
      <c r="DQ2672" s="416"/>
      <c r="DR2672" s="416"/>
      <c r="DS2672" s="416"/>
      <c r="DT2672" s="416"/>
      <c r="DU2672" s="416"/>
      <c r="DV2672" s="416"/>
      <c r="DW2672" s="416"/>
      <c r="DX2672" s="416"/>
      <c r="DY2672" s="416"/>
      <c r="DZ2672" s="416"/>
      <c r="EA2672" s="416"/>
      <c r="EB2672" s="416"/>
      <c r="EC2672" s="416"/>
      <c r="ED2672" s="416"/>
      <c r="EE2672" s="416"/>
      <c r="EF2672" s="416"/>
      <c r="EG2672" s="416"/>
      <c r="EH2672" s="416"/>
      <c r="EI2672" s="416"/>
      <c r="EJ2672" s="416"/>
      <c r="EK2672" s="416"/>
      <c r="EL2672" s="417"/>
    </row>
    <row r="2673" spans="1:142" ht="15" customHeight="1" x14ac:dyDescent="0.25">
      <c r="A2673" s="60"/>
      <c r="B2673" s="60"/>
      <c r="C2673" s="782"/>
      <c r="D2673" s="719"/>
      <c r="E2673" s="720"/>
      <c r="F2673" s="716" t="s">
        <v>378</v>
      </c>
      <c r="G2673" s="716"/>
      <c r="H2673" s="192"/>
      <c r="I2673" s="700" t="s">
        <v>361</v>
      </c>
      <c r="J2673" s="700"/>
      <c r="K2673" s="700"/>
      <c r="L2673" s="701"/>
      <c r="M2673" s="369"/>
      <c r="N2673" s="369"/>
      <c r="O2673" s="369"/>
      <c r="P2673" s="369"/>
      <c r="Q2673" s="369"/>
      <c r="R2673" s="369"/>
      <c r="S2673" s="368"/>
      <c r="T2673" s="368"/>
      <c r="U2673" s="368"/>
      <c r="V2673" s="368"/>
      <c r="W2673" s="368"/>
      <c r="X2673" s="368"/>
      <c r="Y2673" s="368"/>
      <c r="Z2673" s="368"/>
      <c r="AA2673" s="368"/>
      <c r="AB2673" s="368"/>
      <c r="AC2673" s="368"/>
      <c r="AD2673" s="368"/>
      <c r="AE2673" s="60"/>
      <c r="AF2673" s="259"/>
      <c r="AG2673" s="374">
        <f t="shared" si="7306"/>
        <v>18</v>
      </c>
      <c r="AH2673" s="399"/>
      <c r="AK2673" s="375">
        <f t="shared" si="7307"/>
        <v>0</v>
      </c>
      <c r="AL2673" s="378">
        <f t="shared" si="7672"/>
        <v>0</v>
      </c>
      <c r="AM2673" s="374">
        <f t="shared" si="7309"/>
        <v>0</v>
      </c>
      <c r="AN2673" s="292">
        <f t="shared" si="7310"/>
        <v>0</v>
      </c>
      <c r="AO2673" s="375">
        <f t="shared" si="7311"/>
        <v>0</v>
      </c>
      <c r="AP2673" s="378">
        <f t="shared" si="7673"/>
        <v>0</v>
      </c>
      <c r="AQ2673" s="374">
        <f t="shared" si="7313"/>
        <v>0</v>
      </c>
      <c r="AR2673" s="317">
        <f t="shared" si="7314"/>
        <v>0</v>
      </c>
      <c r="AS2673" s="375">
        <f t="shared" si="7315"/>
        <v>0</v>
      </c>
      <c r="AT2673" s="378">
        <f t="shared" si="7674"/>
        <v>0</v>
      </c>
      <c r="AU2673" s="374">
        <f t="shared" si="7317"/>
        <v>0</v>
      </c>
      <c r="AV2673" s="317">
        <f t="shared" si="7318"/>
        <v>0</v>
      </c>
      <c r="AW2673" s="375">
        <f t="shared" si="7319"/>
        <v>0</v>
      </c>
      <c r="AX2673" s="378">
        <f t="shared" si="7675"/>
        <v>0</v>
      </c>
      <c r="AY2673" s="374">
        <f t="shared" si="7321"/>
        <v>0</v>
      </c>
      <c r="AZ2673" s="292">
        <f t="shared" si="7322"/>
        <v>0</v>
      </c>
      <c r="BA2673" s="375">
        <f t="shared" si="7323"/>
        <v>0</v>
      </c>
      <c r="BB2673" s="378">
        <f t="shared" si="7676"/>
        <v>0</v>
      </c>
      <c r="BC2673" s="374">
        <f t="shared" si="7325"/>
        <v>0</v>
      </c>
      <c r="BD2673" s="292">
        <f t="shared" si="7326"/>
        <v>0</v>
      </c>
      <c r="BE2673" s="375">
        <f t="shared" si="7327"/>
        <v>0</v>
      </c>
      <c r="BF2673" s="378">
        <f t="shared" si="7677"/>
        <v>0</v>
      </c>
      <c r="BG2673" s="374">
        <f t="shared" si="7329"/>
        <v>0</v>
      </c>
      <c r="BH2673" s="292">
        <f t="shared" si="7330"/>
        <v>0</v>
      </c>
      <c r="BI2673" s="375">
        <f t="shared" si="7331"/>
        <v>0</v>
      </c>
      <c r="BJ2673" s="378">
        <f t="shared" si="7678"/>
        <v>0</v>
      </c>
      <c r="BK2673" s="374">
        <f t="shared" si="7333"/>
        <v>0</v>
      </c>
      <c r="BL2673" s="292">
        <f t="shared" si="7334"/>
        <v>0</v>
      </c>
      <c r="BM2673" s="375">
        <f t="shared" si="7335"/>
        <v>0</v>
      </c>
      <c r="BN2673" s="378">
        <f t="shared" si="7679"/>
        <v>0</v>
      </c>
      <c r="BO2673" s="374">
        <f t="shared" si="7337"/>
        <v>0</v>
      </c>
      <c r="BP2673" s="292">
        <f t="shared" si="7338"/>
        <v>0</v>
      </c>
      <c r="CA2673" s="303"/>
      <c r="CB2673" s="427"/>
      <c r="CC2673" s="375"/>
      <c r="CD2673" s="375"/>
      <c r="CE2673" s="375"/>
      <c r="CF2673" s="375"/>
      <c r="CG2673" s="375"/>
      <c r="CH2673" s="375"/>
      <c r="CI2673" s="375"/>
      <c r="CJ2673" s="375"/>
      <c r="CK2673" s="375"/>
      <c r="CL2673" s="375"/>
      <c r="CM2673" s="375"/>
      <c r="CN2673" s="311"/>
      <c r="CO2673" s="311"/>
      <c r="CP2673" s="311"/>
      <c r="CQ2673" s="311"/>
      <c r="CR2673" s="311"/>
      <c r="CS2673" s="311"/>
      <c r="CT2673" s="311"/>
      <c r="CU2673" s="311"/>
      <c r="CV2673" s="311"/>
      <c r="CW2673" s="311"/>
      <c r="CX2673" s="311"/>
      <c r="CY2673" s="311"/>
      <c r="CZ2673" s="311"/>
      <c r="DA2673" s="311"/>
      <c r="DB2673" s="311"/>
      <c r="DC2673" s="311"/>
      <c r="DD2673" s="311"/>
      <c r="DE2673" s="311"/>
      <c r="DG2673" s="616"/>
      <c r="DH2673" s="617"/>
      <c r="DI2673" s="415"/>
      <c r="DJ2673" s="416"/>
      <c r="DK2673" s="416"/>
      <c r="DL2673" s="416"/>
      <c r="DM2673" s="416"/>
      <c r="DN2673" s="416"/>
      <c r="DO2673" s="416"/>
      <c r="DP2673" s="416"/>
      <c r="DQ2673" s="416"/>
      <c r="DR2673" s="416"/>
      <c r="DS2673" s="416"/>
      <c r="DT2673" s="416"/>
      <c r="DU2673" s="416"/>
      <c r="DV2673" s="416"/>
      <c r="DW2673" s="416"/>
      <c r="DX2673" s="416"/>
      <c r="DY2673" s="416"/>
      <c r="DZ2673" s="416"/>
      <c r="EA2673" s="416"/>
      <c r="EB2673" s="416"/>
      <c r="EC2673" s="416"/>
      <c r="ED2673" s="416"/>
      <c r="EE2673" s="416"/>
      <c r="EF2673" s="416"/>
      <c r="EG2673" s="416"/>
      <c r="EH2673" s="416"/>
      <c r="EI2673" s="416"/>
      <c r="EJ2673" s="416"/>
      <c r="EK2673" s="416"/>
      <c r="EL2673" s="417"/>
    </row>
    <row r="2674" spans="1:142" ht="24" customHeight="1" x14ac:dyDescent="0.25">
      <c r="A2674" s="60"/>
      <c r="B2674" s="60"/>
      <c r="C2674" s="782"/>
      <c r="D2674" s="719"/>
      <c r="E2674" s="720"/>
      <c r="F2674" s="716" t="s">
        <v>379</v>
      </c>
      <c r="G2674" s="716"/>
      <c r="H2674" s="192"/>
      <c r="I2674" s="700" t="s">
        <v>362</v>
      </c>
      <c r="J2674" s="700"/>
      <c r="K2674" s="700"/>
      <c r="L2674" s="701"/>
      <c r="M2674" s="369"/>
      <c r="N2674" s="369"/>
      <c r="O2674" s="369"/>
      <c r="P2674" s="369"/>
      <c r="Q2674" s="369"/>
      <c r="R2674" s="369"/>
      <c r="S2674" s="368"/>
      <c r="T2674" s="368"/>
      <c r="U2674" s="368"/>
      <c r="V2674" s="368"/>
      <c r="W2674" s="368"/>
      <c r="X2674" s="368"/>
      <c r="Y2674" s="368"/>
      <c r="Z2674" s="368"/>
      <c r="AA2674" s="368"/>
      <c r="AB2674" s="368"/>
      <c r="AC2674" s="368"/>
      <c r="AD2674" s="368"/>
      <c r="AE2674" s="60"/>
      <c r="AF2674" s="259"/>
      <c r="AG2674" s="374">
        <f t="shared" si="7306"/>
        <v>18</v>
      </c>
      <c r="AH2674" s="399"/>
      <c r="AK2674" s="375">
        <f t="shared" si="7307"/>
        <v>0</v>
      </c>
      <c r="AL2674" s="378">
        <f t="shared" si="7672"/>
        <v>0</v>
      </c>
      <c r="AM2674" s="374">
        <f t="shared" si="7309"/>
        <v>0</v>
      </c>
      <c r="AN2674" s="292">
        <f t="shared" si="7310"/>
        <v>0</v>
      </c>
      <c r="AO2674" s="375">
        <f t="shared" si="7311"/>
        <v>0</v>
      </c>
      <c r="AP2674" s="378">
        <f t="shared" si="7673"/>
        <v>0</v>
      </c>
      <c r="AQ2674" s="374">
        <f t="shared" si="7313"/>
        <v>0</v>
      </c>
      <c r="AR2674" s="317">
        <f t="shared" si="7314"/>
        <v>0</v>
      </c>
      <c r="AS2674" s="375">
        <f t="shared" si="7315"/>
        <v>0</v>
      </c>
      <c r="AT2674" s="378">
        <f t="shared" si="7674"/>
        <v>0</v>
      </c>
      <c r="AU2674" s="374">
        <f t="shared" si="7317"/>
        <v>0</v>
      </c>
      <c r="AV2674" s="317">
        <f t="shared" si="7318"/>
        <v>0</v>
      </c>
      <c r="AW2674" s="375">
        <f t="shared" si="7319"/>
        <v>0</v>
      </c>
      <c r="AX2674" s="378">
        <f t="shared" si="7675"/>
        <v>0</v>
      </c>
      <c r="AY2674" s="374">
        <f t="shared" si="7321"/>
        <v>0</v>
      </c>
      <c r="AZ2674" s="292">
        <f t="shared" si="7322"/>
        <v>0</v>
      </c>
      <c r="BA2674" s="375">
        <f t="shared" si="7323"/>
        <v>0</v>
      </c>
      <c r="BB2674" s="378">
        <f t="shared" si="7676"/>
        <v>0</v>
      </c>
      <c r="BC2674" s="374">
        <f t="shared" si="7325"/>
        <v>0</v>
      </c>
      <c r="BD2674" s="292">
        <f t="shared" si="7326"/>
        <v>0</v>
      </c>
      <c r="BE2674" s="375">
        <f t="shared" si="7327"/>
        <v>0</v>
      </c>
      <c r="BF2674" s="378">
        <f t="shared" si="7677"/>
        <v>0</v>
      </c>
      <c r="BG2674" s="374">
        <f t="shared" si="7329"/>
        <v>0</v>
      </c>
      <c r="BH2674" s="292">
        <f t="shared" si="7330"/>
        <v>0</v>
      </c>
      <c r="BI2674" s="375">
        <f t="shared" si="7331"/>
        <v>0</v>
      </c>
      <c r="BJ2674" s="378">
        <f t="shared" si="7678"/>
        <v>0</v>
      </c>
      <c r="BK2674" s="374">
        <f t="shared" si="7333"/>
        <v>0</v>
      </c>
      <c r="BL2674" s="292">
        <f t="shared" si="7334"/>
        <v>0</v>
      </c>
      <c r="BM2674" s="375">
        <f t="shared" si="7335"/>
        <v>0</v>
      </c>
      <c r="BN2674" s="378">
        <f t="shared" si="7679"/>
        <v>0</v>
      </c>
      <c r="BO2674" s="374">
        <f t="shared" si="7337"/>
        <v>0</v>
      </c>
      <c r="BP2674" s="292">
        <f t="shared" si="7338"/>
        <v>0</v>
      </c>
      <c r="CA2674" s="303"/>
      <c r="CB2674" s="427"/>
      <c r="CC2674" s="375"/>
      <c r="CD2674" s="375"/>
      <c r="CE2674" s="375"/>
      <c r="CF2674" s="375"/>
      <c r="CG2674" s="375"/>
      <c r="CH2674" s="375"/>
      <c r="CI2674" s="375"/>
      <c r="CJ2674" s="375"/>
      <c r="CK2674" s="375"/>
      <c r="CL2674" s="375"/>
      <c r="CM2674" s="375"/>
      <c r="CN2674" s="311"/>
      <c r="CO2674" s="311"/>
      <c r="CP2674" s="311"/>
      <c r="CQ2674" s="311"/>
      <c r="CR2674" s="311"/>
      <c r="CS2674" s="311"/>
      <c r="CT2674" s="311"/>
      <c r="CU2674" s="311"/>
      <c r="CV2674" s="311"/>
      <c r="CW2674" s="311"/>
      <c r="CX2674" s="311"/>
      <c r="CY2674" s="311"/>
      <c r="CZ2674" s="311"/>
      <c r="DA2674" s="311"/>
      <c r="DB2674" s="311"/>
      <c r="DC2674" s="311"/>
      <c r="DD2674" s="311"/>
      <c r="DE2674" s="311"/>
      <c r="DG2674" s="616"/>
      <c r="DH2674" s="617"/>
      <c r="DI2674" s="415"/>
      <c r="DJ2674" s="416"/>
      <c r="DK2674" s="416"/>
      <c r="DL2674" s="416"/>
      <c r="DM2674" s="416"/>
      <c r="DN2674" s="416"/>
      <c r="DO2674" s="416"/>
      <c r="DP2674" s="416"/>
      <c r="DQ2674" s="416"/>
      <c r="DR2674" s="416"/>
      <c r="DS2674" s="416"/>
      <c r="DT2674" s="416"/>
      <c r="DU2674" s="416"/>
      <c r="DV2674" s="416"/>
      <c r="DW2674" s="416"/>
      <c r="DX2674" s="416"/>
      <c r="DY2674" s="416"/>
      <c r="DZ2674" s="416"/>
      <c r="EA2674" s="416"/>
      <c r="EB2674" s="416"/>
      <c r="EC2674" s="416"/>
      <c r="ED2674" s="416"/>
      <c r="EE2674" s="416"/>
      <c r="EF2674" s="416"/>
      <c r="EG2674" s="416"/>
      <c r="EH2674" s="416"/>
      <c r="EI2674" s="416"/>
      <c r="EJ2674" s="416"/>
      <c r="EK2674" s="416"/>
      <c r="EL2674" s="417"/>
    </row>
    <row r="2675" spans="1:142" ht="24" customHeight="1" x14ac:dyDescent="0.25">
      <c r="A2675" s="60"/>
      <c r="B2675" s="60"/>
      <c r="C2675" s="782"/>
      <c r="D2675" s="719"/>
      <c r="E2675" s="720"/>
      <c r="F2675" s="716" t="s">
        <v>380</v>
      </c>
      <c r="G2675" s="716"/>
      <c r="H2675" s="192"/>
      <c r="I2675" s="700" t="s">
        <v>363</v>
      </c>
      <c r="J2675" s="700"/>
      <c r="K2675" s="700"/>
      <c r="L2675" s="701"/>
      <c r="M2675" s="369"/>
      <c r="N2675" s="369"/>
      <c r="O2675" s="369"/>
      <c r="P2675" s="369"/>
      <c r="Q2675" s="369"/>
      <c r="R2675" s="369"/>
      <c r="S2675" s="368"/>
      <c r="T2675" s="368"/>
      <c r="U2675" s="368"/>
      <c r="V2675" s="368"/>
      <c r="W2675" s="368"/>
      <c r="X2675" s="368"/>
      <c r="Y2675" s="368"/>
      <c r="Z2675" s="368"/>
      <c r="AA2675" s="368"/>
      <c r="AB2675" s="368"/>
      <c r="AC2675" s="368"/>
      <c r="AD2675" s="368"/>
      <c r="AE2675" s="60"/>
      <c r="AF2675" s="259"/>
      <c r="AG2675" s="374">
        <f t="shared" si="7306"/>
        <v>18</v>
      </c>
      <c r="AH2675" s="399"/>
      <c r="AK2675" s="375">
        <f t="shared" si="7307"/>
        <v>0</v>
      </c>
      <c r="AL2675" s="378">
        <f t="shared" si="7672"/>
        <v>0</v>
      </c>
      <c r="AM2675" s="374">
        <f t="shared" si="7309"/>
        <v>0</v>
      </c>
      <c r="AN2675" s="292">
        <f t="shared" si="7310"/>
        <v>0</v>
      </c>
      <c r="AO2675" s="375">
        <f t="shared" si="7311"/>
        <v>0</v>
      </c>
      <c r="AP2675" s="378">
        <f t="shared" si="7673"/>
        <v>0</v>
      </c>
      <c r="AQ2675" s="374">
        <f t="shared" si="7313"/>
        <v>0</v>
      </c>
      <c r="AR2675" s="317">
        <f t="shared" si="7314"/>
        <v>0</v>
      </c>
      <c r="AS2675" s="375">
        <f t="shared" si="7315"/>
        <v>0</v>
      </c>
      <c r="AT2675" s="378">
        <f t="shared" si="7674"/>
        <v>0</v>
      </c>
      <c r="AU2675" s="374">
        <f t="shared" si="7317"/>
        <v>0</v>
      </c>
      <c r="AV2675" s="317">
        <f t="shared" si="7318"/>
        <v>0</v>
      </c>
      <c r="AW2675" s="375">
        <f t="shared" si="7319"/>
        <v>0</v>
      </c>
      <c r="AX2675" s="378">
        <f t="shared" si="7675"/>
        <v>0</v>
      </c>
      <c r="AY2675" s="374">
        <f t="shared" si="7321"/>
        <v>0</v>
      </c>
      <c r="AZ2675" s="292">
        <f t="shared" si="7322"/>
        <v>0</v>
      </c>
      <c r="BA2675" s="375">
        <f t="shared" si="7323"/>
        <v>0</v>
      </c>
      <c r="BB2675" s="378">
        <f t="shared" si="7676"/>
        <v>0</v>
      </c>
      <c r="BC2675" s="374">
        <f t="shared" si="7325"/>
        <v>0</v>
      </c>
      <c r="BD2675" s="292">
        <f t="shared" si="7326"/>
        <v>0</v>
      </c>
      <c r="BE2675" s="375">
        <f t="shared" si="7327"/>
        <v>0</v>
      </c>
      <c r="BF2675" s="378">
        <f t="shared" si="7677"/>
        <v>0</v>
      </c>
      <c r="BG2675" s="374">
        <f t="shared" si="7329"/>
        <v>0</v>
      </c>
      <c r="BH2675" s="292">
        <f t="shared" si="7330"/>
        <v>0</v>
      </c>
      <c r="BI2675" s="375">
        <f t="shared" si="7331"/>
        <v>0</v>
      </c>
      <c r="BJ2675" s="378">
        <f t="shared" si="7678"/>
        <v>0</v>
      </c>
      <c r="BK2675" s="374">
        <f t="shared" si="7333"/>
        <v>0</v>
      </c>
      <c r="BL2675" s="292">
        <f t="shared" si="7334"/>
        <v>0</v>
      </c>
      <c r="BM2675" s="375">
        <f t="shared" si="7335"/>
        <v>0</v>
      </c>
      <c r="BN2675" s="378">
        <f t="shared" si="7679"/>
        <v>0</v>
      </c>
      <c r="BO2675" s="374">
        <f t="shared" si="7337"/>
        <v>0</v>
      </c>
      <c r="BP2675" s="292">
        <f t="shared" si="7338"/>
        <v>0</v>
      </c>
      <c r="CA2675" s="303"/>
      <c r="CB2675" s="427"/>
      <c r="CC2675" s="375"/>
      <c r="CD2675" s="375"/>
      <c r="CE2675" s="375"/>
      <c r="CF2675" s="375"/>
      <c r="CG2675" s="375"/>
      <c r="CH2675" s="375"/>
      <c r="CI2675" s="375"/>
      <c r="CJ2675" s="375"/>
      <c r="CK2675" s="375"/>
      <c r="CL2675" s="375"/>
      <c r="CM2675" s="375"/>
      <c r="CN2675" s="311"/>
      <c r="CO2675" s="311"/>
      <c r="CP2675" s="311"/>
      <c r="CQ2675" s="311"/>
      <c r="CR2675" s="311"/>
      <c r="CS2675" s="311"/>
      <c r="CT2675" s="311"/>
      <c r="CU2675" s="311"/>
      <c r="CV2675" s="311"/>
      <c r="CW2675" s="311"/>
      <c r="CX2675" s="311"/>
      <c r="CY2675" s="311"/>
      <c r="CZ2675" s="311"/>
      <c r="DA2675" s="311"/>
      <c r="DB2675" s="311"/>
      <c r="DC2675" s="311"/>
      <c r="DD2675" s="311"/>
      <c r="DE2675" s="311"/>
      <c r="DG2675" s="616"/>
      <c r="DH2675" s="617"/>
      <c r="DI2675" s="415"/>
      <c r="DJ2675" s="416"/>
      <c r="DK2675" s="416"/>
      <c r="DL2675" s="416"/>
      <c r="DM2675" s="416"/>
      <c r="DN2675" s="416"/>
      <c r="DO2675" s="416"/>
      <c r="DP2675" s="416"/>
      <c r="DQ2675" s="416"/>
      <c r="DR2675" s="416"/>
      <c r="DS2675" s="416"/>
      <c r="DT2675" s="416"/>
      <c r="DU2675" s="416"/>
      <c r="DV2675" s="416"/>
      <c r="DW2675" s="416"/>
      <c r="DX2675" s="416"/>
      <c r="DY2675" s="416"/>
      <c r="DZ2675" s="416"/>
      <c r="EA2675" s="416"/>
      <c r="EB2675" s="416"/>
      <c r="EC2675" s="416"/>
      <c r="ED2675" s="416"/>
      <c r="EE2675" s="416"/>
      <c r="EF2675" s="416"/>
      <c r="EG2675" s="416"/>
      <c r="EH2675" s="416"/>
      <c r="EI2675" s="416"/>
      <c r="EJ2675" s="416"/>
      <c r="EK2675" s="416"/>
      <c r="EL2675" s="417"/>
    </row>
    <row r="2676" spans="1:142" ht="24" customHeight="1" x14ac:dyDescent="0.25">
      <c r="A2676" s="60"/>
      <c r="B2676" s="60"/>
      <c r="C2676" s="782"/>
      <c r="D2676" s="719"/>
      <c r="E2676" s="720"/>
      <c r="F2676" s="716" t="s">
        <v>381</v>
      </c>
      <c r="G2676" s="716"/>
      <c r="H2676" s="192"/>
      <c r="I2676" s="700" t="s">
        <v>364</v>
      </c>
      <c r="J2676" s="700"/>
      <c r="K2676" s="700"/>
      <c r="L2676" s="701"/>
      <c r="M2676" s="369"/>
      <c r="N2676" s="369"/>
      <c r="O2676" s="369"/>
      <c r="P2676" s="369"/>
      <c r="Q2676" s="369"/>
      <c r="R2676" s="369"/>
      <c r="S2676" s="368"/>
      <c r="T2676" s="368"/>
      <c r="U2676" s="368"/>
      <c r="V2676" s="368"/>
      <c r="W2676" s="368"/>
      <c r="X2676" s="368"/>
      <c r="Y2676" s="368"/>
      <c r="Z2676" s="368"/>
      <c r="AA2676" s="368"/>
      <c r="AB2676" s="368"/>
      <c r="AC2676" s="368"/>
      <c r="AD2676" s="368"/>
      <c r="AE2676" s="60"/>
      <c r="AF2676" s="259"/>
      <c r="AG2676" s="374">
        <f t="shared" si="7306"/>
        <v>18</v>
      </c>
      <c r="AH2676" s="399"/>
      <c r="AK2676" s="375">
        <f t="shared" si="7307"/>
        <v>0</v>
      </c>
      <c r="AL2676" s="378">
        <f t="shared" si="7672"/>
        <v>0</v>
      </c>
      <c r="AM2676" s="374">
        <f t="shared" si="7309"/>
        <v>0</v>
      </c>
      <c r="AN2676" s="292">
        <f t="shared" si="7310"/>
        <v>0</v>
      </c>
      <c r="AO2676" s="375">
        <f t="shared" si="7311"/>
        <v>0</v>
      </c>
      <c r="AP2676" s="378">
        <f t="shared" si="7673"/>
        <v>0</v>
      </c>
      <c r="AQ2676" s="374">
        <f t="shared" si="7313"/>
        <v>0</v>
      </c>
      <c r="AR2676" s="317">
        <f t="shared" si="7314"/>
        <v>0</v>
      </c>
      <c r="AS2676" s="375">
        <f t="shared" si="7315"/>
        <v>0</v>
      </c>
      <c r="AT2676" s="378">
        <f t="shared" si="7674"/>
        <v>0</v>
      </c>
      <c r="AU2676" s="374">
        <f t="shared" si="7317"/>
        <v>0</v>
      </c>
      <c r="AV2676" s="317">
        <f t="shared" si="7318"/>
        <v>0</v>
      </c>
      <c r="AW2676" s="375">
        <f t="shared" si="7319"/>
        <v>0</v>
      </c>
      <c r="AX2676" s="378">
        <f t="shared" si="7675"/>
        <v>0</v>
      </c>
      <c r="AY2676" s="374">
        <f t="shared" si="7321"/>
        <v>0</v>
      </c>
      <c r="AZ2676" s="292">
        <f t="shared" si="7322"/>
        <v>0</v>
      </c>
      <c r="BA2676" s="375">
        <f t="shared" si="7323"/>
        <v>0</v>
      </c>
      <c r="BB2676" s="378">
        <f t="shared" si="7676"/>
        <v>0</v>
      </c>
      <c r="BC2676" s="374">
        <f t="shared" si="7325"/>
        <v>0</v>
      </c>
      <c r="BD2676" s="292">
        <f t="shared" si="7326"/>
        <v>0</v>
      </c>
      <c r="BE2676" s="375">
        <f t="shared" si="7327"/>
        <v>0</v>
      </c>
      <c r="BF2676" s="378">
        <f t="shared" si="7677"/>
        <v>0</v>
      </c>
      <c r="BG2676" s="374">
        <f t="shared" si="7329"/>
        <v>0</v>
      </c>
      <c r="BH2676" s="292">
        <f t="shared" si="7330"/>
        <v>0</v>
      </c>
      <c r="BI2676" s="375">
        <f t="shared" si="7331"/>
        <v>0</v>
      </c>
      <c r="BJ2676" s="378">
        <f t="shared" si="7678"/>
        <v>0</v>
      </c>
      <c r="BK2676" s="374">
        <f t="shared" si="7333"/>
        <v>0</v>
      </c>
      <c r="BL2676" s="292">
        <f t="shared" si="7334"/>
        <v>0</v>
      </c>
      <c r="BM2676" s="375">
        <f t="shared" si="7335"/>
        <v>0</v>
      </c>
      <c r="BN2676" s="378">
        <f t="shared" si="7679"/>
        <v>0</v>
      </c>
      <c r="BO2676" s="374">
        <f t="shared" si="7337"/>
        <v>0</v>
      </c>
      <c r="BP2676" s="292">
        <f t="shared" si="7338"/>
        <v>0</v>
      </c>
      <c r="CA2676" s="303"/>
      <c r="CB2676" s="427"/>
      <c r="CC2676" s="375"/>
      <c r="CD2676" s="375"/>
      <c r="CE2676" s="375"/>
      <c r="CF2676" s="375"/>
      <c r="CG2676" s="375"/>
      <c r="CH2676" s="375"/>
      <c r="CI2676" s="375"/>
      <c r="CJ2676" s="375"/>
      <c r="CK2676" s="375"/>
      <c r="CL2676" s="375"/>
      <c r="CM2676" s="375"/>
      <c r="CN2676" s="311"/>
      <c r="CO2676" s="311"/>
      <c r="CP2676" s="311"/>
      <c r="CQ2676" s="311"/>
      <c r="CR2676" s="311"/>
      <c r="CS2676" s="311"/>
      <c r="CT2676" s="311"/>
      <c r="CU2676" s="311"/>
      <c r="CV2676" s="311"/>
      <c r="CW2676" s="311"/>
      <c r="CX2676" s="311"/>
      <c r="CY2676" s="311"/>
      <c r="CZ2676" s="311"/>
      <c r="DA2676" s="311"/>
      <c r="DB2676" s="311"/>
      <c r="DC2676" s="311"/>
      <c r="DD2676" s="311"/>
      <c r="DE2676" s="311"/>
      <c r="DG2676" s="616"/>
      <c r="DH2676" s="617"/>
      <c r="DI2676" s="415"/>
      <c r="DJ2676" s="416"/>
      <c r="DK2676" s="416"/>
      <c r="DL2676" s="416"/>
      <c r="DM2676" s="416"/>
      <c r="DN2676" s="416"/>
      <c r="DO2676" s="416"/>
      <c r="DP2676" s="416"/>
      <c r="DQ2676" s="416"/>
      <c r="DR2676" s="416"/>
      <c r="DS2676" s="416"/>
      <c r="DT2676" s="416"/>
      <c r="DU2676" s="416"/>
      <c r="DV2676" s="416"/>
      <c r="DW2676" s="416"/>
      <c r="DX2676" s="416"/>
      <c r="DY2676" s="416"/>
      <c r="DZ2676" s="416"/>
      <c r="EA2676" s="416"/>
      <c r="EB2676" s="416"/>
      <c r="EC2676" s="416"/>
      <c r="ED2676" s="416"/>
      <c r="EE2676" s="416"/>
      <c r="EF2676" s="416"/>
      <c r="EG2676" s="416"/>
      <c r="EH2676" s="416"/>
      <c r="EI2676" s="416"/>
      <c r="EJ2676" s="416"/>
      <c r="EK2676" s="416"/>
      <c r="EL2676" s="417"/>
    </row>
    <row r="2677" spans="1:142" ht="24" customHeight="1" x14ac:dyDescent="0.25">
      <c r="A2677" s="60"/>
      <c r="B2677" s="60"/>
      <c r="C2677" s="782"/>
      <c r="D2677" s="719"/>
      <c r="E2677" s="720"/>
      <c r="F2677" s="716" t="s">
        <v>382</v>
      </c>
      <c r="G2677" s="716"/>
      <c r="H2677" s="192"/>
      <c r="I2677" s="700" t="s">
        <v>365</v>
      </c>
      <c r="J2677" s="700"/>
      <c r="K2677" s="700"/>
      <c r="L2677" s="701"/>
      <c r="M2677" s="369"/>
      <c r="N2677" s="369"/>
      <c r="O2677" s="369"/>
      <c r="P2677" s="369"/>
      <c r="Q2677" s="369"/>
      <c r="R2677" s="369"/>
      <c r="S2677" s="368"/>
      <c r="T2677" s="368"/>
      <c r="U2677" s="368"/>
      <c r="V2677" s="368"/>
      <c r="W2677" s="368"/>
      <c r="X2677" s="368"/>
      <c r="Y2677" s="368"/>
      <c r="Z2677" s="368"/>
      <c r="AA2677" s="368"/>
      <c r="AB2677" s="368"/>
      <c r="AC2677" s="368"/>
      <c r="AD2677" s="368"/>
      <c r="AE2677" s="60"/>
      <c r="AF2677" s="259"/>
      <c r="AG2677" s="374">
        <f t="shared" si="7306"/>
        <v>18</v>
      </c>
      <c r="AH2677" s="399"/>
      <c r="AK2677" s="375">
        <f t="shared" si="7307"/>
        <v>0</v>
      </c>
      <c r="AL2677" s="378">
        <f t="shared" si="7672"/>
        <v>0</v>
      </c>
      <c r="AM2677" s="374">
        <f t="shared" si="7309"/>
        <v>0</v>
      </c>
      <c r="AN2677" s="292">
        <f t="shared" si="7310"/>
        <v>0</v>
      </c>
      <c r="AO2677" s="375">
        <f t="shared" si="7311"/>
        <v>0</v>
      </c>
      <c r="AP2677" s="378">
        <f t="shared" si="7673"/>
        <v>0</v>
      </c>
      <c r="AQ2677" s="374">
        <f t="shared" si="7313"/>
        <v>0</v>
      </c>
      <c r="AR2677" s="317">
        <f t="shared" si="7314"/>
        <v>0</v>
      </c>
      <c r="AS2677" s="375">
        <f t="shared" si="7315"/>
        <v>0</v>
      </c>
      <c r="AT2677" s="378">
        <f t="shared" si="7674"/>
        <v>0</v>
      </c>
      <c r="AU2677" s="374">
        <f t="shared" si="7317"/>
        <v>0</v>
      </c>
      <c r="AV2677" s="317">
        <f t="shared" si="7318"/>
        <v>0</v>
      </c>
      <c r="AW2677" s="375">
        <f t="shared" si="7319"/>
        <v>0</v>
      </c>
      <c r="AX2677" s="378">
        <f t="shared" si="7675"/>
        <v>0</v>
      </c>
      <c r="AY2677" s="374">
        <f t="shared" si="7321"/>
        <v>0</v>
      </c>
      <c r="AZ2677" s="292">
        <f t="shared" si="7322"/>
        <v>0</v>
      </c>
      <c r="BA2677" s="375">
        <f t="shared" si="7323"/>
        <v>0</v>
      </c>
      <c r="BB2677" s="378">
        <f t="shared" si="7676"/>
        <v>0</v>
      </c>
      <c r="BC2677" s="374">
        <f t="shared" si="7325"/>
        <v>0</v>
      </c>
      <c r="BD2677" s="292">
        <f t="shared" si="7326"/>
        <v>0</v>
      </c>
      <c r="BE2677" s="375">
        <f t="shared" si="7327"/>
        <v>0</v>
      </c>
      <c r="BF2677" s="378">
        <f t="shared" si="7677"/>
        <v>0</v>
      </c>
      <c r="BG2677" s="374">
        <f t="shared" si="7329"/>
        <v>0</v>
      </c>
      <c r="BH2677" s="292">
        <f t="shared" si="7330"/>
        <v>0</v>
      </c>
      <c r="BI2677" s="375">
        <f t="shared" si="7331"/>
        <v>0</v>
      </c>
      <c r="BJ2677" s="378">
        <f t="shared" si="7678"/>
        <v>0</v>
      </c>
      <c r="BK2677" s="374">
        <f t="shared" si="7333"/>
        <v>0</v>
      </c>
      <c r="BL2677" s="292">
        <f t="shared" si="7334"/>
        <v>0</v>
      </c>
      <c r="BM2677" s="375">
        <f t="shared" si="7335"/>
        <v>0</v>
      </c>
      <c r="BN2677" s="378">
        <f t="shared" si="7679"/>
        <v>0</v>
      </c>
      <c r="BO2677" s="374">
        <f t="shared" si="7337"/>
        <v>0</v>
      </c>
      <c r="BP2677" s="292">
        <f t="shared" si="7338"/>
        <v>0</v>
      </c>
      <c r="CA2677" s="303"/>
      <c r="CB2677" s="427"/>
      <c r="CC2677" s="375"/>
      <c r="CD2677" s="375"/>
      <c r="CE2677" s="375"/>
      <c r="CF2677" s="375"/>
      <c r="CG2677" s="375"/>
      <c r="CH2677" s="375"/>
      <c r="CI2677" s="375"/>
      <c r="CJ2677" s="375"/>
      <c r="CK2677" s="375"/>
      <c r="CL2677" s="375"/>
      <c r="CM2677" s="375"/>
      <c r="CN2677" s="311"/>
      <c r="CO2677" s="311"/>
      <c r="CP2677" s="311"/>
      <c r="CQ2677" s="311"/>
      <c r="CR2677" s="311"/>
      <c r="CS2677" s="311"/>
      <c r="CT2677" s="311"/>
      <c r="CU2677" s="311"/>
      <c r="CV2677" s="311"/>
      <c r="CW2677" s="311"/>
      <c r="CX2677" s="311"/>
      <c r="CY2677" s="311"/>
      <c r="CZ2677" s="311"/>
      <c r="DA2677" s="311"/>
      <c r="DB2677" s="311"/>
      <c r="DC2677" s="311"/>
      <c r="DD2677" s="311"/>
      <c r="DE2677" s="311"/>
      <c r="DG2677" s="616"/>
      <c r="DH2677" s="617"/>
      <c r="DI2677" s="415"/>
      <c r="DJ2677" s="416"/>
      <c r="DK2677" s="416"/>
      <c r="DL2677" s="416"/>
      <c r="DM2677" s="416"/>
      <c r="DN2677" s="416"/>
      <c r="DO2677" s="416"/>
      <c r="DP2677" s="416"/>
      <c r="DQ2677" s="416"/>
      <c r="DR2677" s="416"/>
      <c r="DS2677" s="416"/>
      <c r="DT2677" s="416"/>
      <c r="DU2677" s="416"/>
      <c r="DV2677" s="416"/>
      <c r="DW2677" s="416"/>
      <c r="DX2677" s="416"/>
      <c r="DY2677" s="416"/>
      <c r="DZ2677" s="416"/>
      <c r="EA2677" s="416"/>
      <c r="EB2677" s="416"/>
      <c r="EC2677" s="416"/>
      <c r="ED2677" s="416"/>
      <c r="EE2677" s="416"/>
      <c r="EF2677" s="416"/>
      <c r="EG2677" s="416"/>
      <c r="EH2677" s="416"/>
      <c r="EI2677" s="416"/>
      <c r="EJ2677" s="416"/>
      <c r="EK2677" s="416"/>
      <c r="EL2677" s="417"/>
    </row>
    <row r="2678" spans="1:142" ht="15" customHeight="1" x14ac:dyDescent="0.25">
      <c r="A2678" s="60"/>
      <c r="B2678" s="60"/>
      <c r="C2678" s="782"/>
      <c r="D2678" s="719"/>
      <c r="E2678" s="720"/>
      <c r="F2678" s="716" t="s">
        <v>383</v>
      </c>
      <c r="G2678" s="716"/>
      <c r="H2678" s="192"/>
      <c r="I2678" s="700" t="s">
        <v>366</v>
      </c>
      <c r="J2678" s="700"/>
      <c r="K2678" s="700"/>
      <c r="L2678" s="701"/>
      <c r="M2678" s="369"/>
      <c r="N2678" s="369"/>
      <c r="O2678" s="369"/>
      <c r="P2678" s="369"/>
      <c r="Q2678" s="369"/>
      <c r="R2678" s="369"/>
      <c r="S2678" s="368"/>
      <c r="T2678" s="368"/>
      <c r="U2678" s="368"/>
      <c r="V2678" s="368"/>
      <c r="W2678" s="368"/>
      <c r="X2678" s="368"/>
      <c r="Y2678" s="368"/>
      <c r="Z2678" s="368"/>
      <c r="AA2678" s="368"/>
      <c r="AB2678" s="368"/>
      <c r="AC2678" s="368"/>
      <c r="AD2678" s="368"/>
      <c r="AE2678" s="60"/>
      <c r="AF2678" s="259"/>
      <c r="AG2678" s="374">
        <f t="shared" si="7306"/>
        <v>18</v>
      </c>
      <c r="AH2678" s="399"/>
      <c r="AK2678" s="375">
        <f t="shared" si="7307"/>
        <v>0</v>
      </c>
      <c r="AL2678" s="378">
        <f t="shared" si="7672"/>
        <v>0</v>
      </c>
      <c r="AM2678" s="374">
        <f t="shared" si="7309"/>
        <v>0</v>
      </c>
      <c r="AN2678" s="292">
        <f t="shared" si="7310"/>
        <v>0</v>
      </c>
      <c r="AO2678" s="375">
        <f t="shared" si="7311"/>
        <v>0</v>
      </c>
      <c r="AP2678" s="378">
        <f t="shared" si="7673"/>
        <v>0</v>
      </c>
      <c r="AQ2678" s="374">
        <f t="shared" si="7313"/>
        <v>0</v>
      </c>
      <c r="AR2678" s="317">
        <f t="shared" si="7314"/>
        <v>0</v>
      </c>
      <c r="AS2678" s="375">
        <f t="shared" si="7315"/>
        <v>0</v>
      </c>
      <c r="AT2678" s="378">
        <f t="shared" si="7674"/>
        <v>0</v>
      </c>
      <c r="AU2678" s="374">
        <f t="shared" si="7317"/>
        <v>0</v>
      </c>
      <c r="AV2678" s="317">
        <f t="shared" si="7318"/>
        <v>0</v>
      </c>
      <c r="AW2678" s="375">
        <f t="shared" si="7319"/>
        <v>0</v>
      </c>
      <c r="AX2678" s="378">
        <f t="shared" si="7675"/>
        <v>0</v>
      </c>
      <c r="AY2678" s="374">
        <f t="shared" si="7321"/>
        <v>0</v>
      </c>
      <c r="AZ2678" s="292">
        <f t="shared" si="7322"/>
        <v>0</v>
      </c>
      <c r="BA2678" s="375">
        <f t="shared" si="7323"/>
        <v>0</v>
      </c>
      <c r="BB2678" s="378">
        <f t="shared" si="7676"/>
        <v>0</v>
      </c>
      <c r="BC2678" s="374">
        <f t="shared" si="7325"/>
        <v>0</v>
      </c>
      <c r="BD2678" s="292">
        <f t="shared" si="7326"/>
        <v>0</v>
      </c>
      <c r="BE2678" s="375">
        <f t="shared" si="7327"/>
        <v>0</v>
      </c>
      <c r="BF2678" s="378">
        <f t="shared" si="7677"/>
        <v>0</v>
      </c>
      <c r="BG2678" s="374">
        <f t="shared" si="7329"/>
        <v>0</v>
      </c>
      <c r="BH2678" s="292">
        <f t="shared" si="7330"/>
        <v>0</v>
      </c>
      <c r="BI2678" s="375">
        <f t="shared" si="7331"/>
        <v>0</v>
      </c>
      <c r="BJ2678" s="378">
        <f t="shared" si="7678"/>
        <v>0</v>
      </c>
      <c r="BK2678" s="374">
        <f t="shared" si="7333"/>
        <v>0</v>
      </c>
      <c r="BL2678" s="292">
        <f t="shared" si="7334"/>
        <v>0</v>
      </c>
      <c r="BM2678" s="375">
        <f t="shared" si="7335"/>
        <v>0</v>
      </c>
      <c r="BN2678" s="378">
        <f t="shared" si="7679"/>
        <v>0</v>
      </c>
      <c r="BO2678" s="374">
        <f t="shared" si="7337"/>
        <v>0</v>
      </c>
      <c r="BP2678" s="292">
        <f t="shared" si="7338"/>
        <v>0</v>
      </c>
      <c r="CA2678" s="303"/>
      <c r="CB2678" s="427"/>
      <c r="CC2678" s="375"/>
      <c r="CD2678" s="375"/>
      <c r="CE2678" s="375"/>
      <c r="CF2678" s="375"/>
      <c r="CG2678" s="375"/>
      <c r="CH2678" s="375"/>
      <c r="CI2678" s="375"/>
      <c r="CJ2678" s="375"/>
      <c r="CK2678" s="375"/>
      <c r="CL2678" s="375"/>
      <c r="CM2678" s="375"/>
      <c r="CN2678" s="311"/>
      <c r="CO2678" s="311"/>
      <c r="CP2678" s="311"/>
      <c r="CQ2678" s="311"/>
      <c r="CR2678" s="311"/>
      <c r="CS2678" s="311"/>
      <c r="CT2678" s="311"/>
      <c r="CU2678" s="311"/>
      <c r="CV2678" s="311"/>
      <c r="CW2678" s="311"/>
      <c r="CX2678" s="311"/>
      <c r="CY2678" s="311"/>
      <c r="CZ2678" s="311"/>
      <c r="DA2678" s="311"/>
      <c r="DB2678" s="311"/>
      <c r="DC2678" s="311"/>
      <c r="DD2678" s="311"/>
      <c r="DE2678" s="311"/>
      <c r="DG2678" s="616"/>
      <c r="DH2678" s="617"/>
      <c r="DI2678" s="415"/>
      <c r="DJ2678" s="416"/>
      <c r="DK2678" s="416"/>
      <c r="DL2678" s="416"/>
      <c r="DM2678" s="416"/>
      <c r="DN2678" s="416"/>
      <c r="DO2678" s="416"/>
      <c r="DP2678" s="416"/>
      <c r="DQ2678" s="416"/>
      <c r="DR2678" s="416"/>
      <c r="DS2678" s="416"/>
      <c r="DT2678" s="416"/>
      <c r="DU2678" s="416"/>
      <c r="DV2678" s="416"/>
      <c r="DW2678" s="416"/>
      <c r="DX2678" s="416"/>
      <c r="DY2678" s="416"/>
      <c r="DZ2678" s="416"/>
      <c r="EA2678" s="416"/>
      <c r="EB2678" s="416"/>
      <c r="EC2678" s="416"/>
      <c r="ED2678" s="416"/>
      <c r="EE2678" s="416"/>
      <c r="EF2678" s="416"/>
      <c r="EG2678" s="416"/>
      <c r="EH2678" s="416"/>
      <c r="EI2678" s="416"/>
      <c r="EJ2678" s="416"/>
      <c r="EK2678" s="416"/>
      <c r="EL2678" s="417"/>
    </row>
    <row r="2679" spans="1:142" ht="15" customHeight="1" x14ac:dyDescent="0.25">
      <c r="A2679" s="60"/>
      <c r="B2679" s="60"/>
      <c r="C2679" s="782"/>
      <c r="D2679" s="719"/>
      <c r="E2679" s="720"/>
      <c r="F2679" s="716" t="s">
        <v>384</v>
      </c>
      <c r="G2679" s="716"/>
      <c r="H2679" s="192"/>
      <c r="I2679" s="700" t="s">
        <v>367</v>
      </c>
      <c r="J2679" s="700"/>
      <c r="K2679" s="700"/>
      <c r="L2679" s="701"/>
      <c r="M2679" s="369"/>
      <c r="N2679" s="369"/>
      <c r="O2679" s="369"/>
      <c r="P2679" s="369"/>
      <c r="Q2679" s="369"/>
      <c r="R2679" s="369"/>
      <c r="S2679" s="368"/>
      <c r="T2679" s="368"/>
      <c r="U2679" s="368"/>
      <c r="V2679" s="368"/>
      <c r="W2679" s="368"/>
      <c r="X2679" s="368"/>
      <c r="Y2679" s="368"/>
      <c r="Z2679" s="368"/>
      <c r="AA2679" s="368"/>
      <c r="AB2679" s="368"/>
      <c r="AC2679" s="368"/>
      <c r="AD2679" s="368"/>
      <c r="AE2679" s="60"/>
      <c r="AF2679" s="259"/>
      <c r="AG2679" s="374">
        <f t="shared" si="7306"/>
        <v>18</v>
      </c>
      <c r="AH2679" s="399"/>
      <c r="AK2679" s="375">
        <f t="shared" si="7307"/>
        <v>0</v>
      </c>
      <c r="AL2679" s="378">
        <f t="shared" si="7672"/>
        <v>0</v>
      </c>
      <c r="AM2679" s="374">
        <f t="shared" si="7309"/>
        <v>0</v>
      </c>
      <c r="AN2679" s="292">
        <f t="shared" si="7310"/>
        <v>0</v>
      </c>
      <c r="AO2679" s="375">
        <f t="shared" si="7311"/>
        <v>0</v>
      </c>
      <c r="AP2679" s="378">
        <f t="shared" si="7673"/>
        <v>0</v>
      </c>
      <c r="AQ2679" s="374">
        <f t="shared" si="7313"/>
        <v>0</v>
      </c>
      <c r="AR2679" s="317">
        <f t="shared" si="7314"/>
        <v>0</v>
      </c>
      <c r="AS2679" s="375">
        <f t="shared" si="7315"/>
        <v>0</v>
      </c>
      <c r="AT2679" s="378">
        <f t="shared" si="7674"/>
        <v>0</v>
      </c>
      <c r="AU2679" s="374">
        <f t="shared" si="7317"/>
        <v>0</v>
      </c>
      <c r="AV2679" s="317">
        <f t="shared" si="7318"/>
        <v>0</v>
      </c>
      <c r="AW2679" s="375">
        <f t="shared" si="7319"/>
        <v>0</v>
      </c>
      <c r="AX2679" s="378">
        <f t="shared" si="7675"/>
        <v>0</v>
      </c>
      <c r="AY2679" s="374">
        <f t="shared" si="7321"/>
        <v>0</v>
      </c>
      <c r="AZ2679" s="292">
        <f t="shared" si="7322"/>
        <v>0</v>
      </c>
      <c r="BA2679" s="375">
        <f t="shared" si="7323"/>
        <v>0</v>
      </c>
      <c r="BB2679" s="378">
        <f t="shared" si="7676"/>
        <v>0</v>
      </c>
      <c r="BC2679" s="374">
        <f t="shared" si="7325"/>
        <v>0</v>
      </c>
      <c r="BD2679" s="292">
        <f t="shared" si="7326"/>
        <v>0</v>
      </c>
      <c r="BE2679" s="375">
        <f t="shared" si="7327"/>
        <v>0</v>
      </c>
      <c r="BF2679" s="378">
        <f t="shared" si="7677"/>
        <v>0</v>
      </c>
      <c r="BG2679" s="374">
        <f t="shared" si="7329"/>
        <v>0</v>
      </c>
      <c r="BH2679" s="292">
        <f t="shared" si="7330"/>
        <v>0</v>
      </c>
      <c r="BI2679" s="375">
        <f t="shared" si="7331"/>
        <v>0</v>
      </c>
      <c r="BJ2679" s="378">
        <f t="shared" si="7678"/>
        <v>0</v>
      </c>
      <c r="BK2679" s="374">
        <f t="shared" si="7333"/>
        <v>0</v>
      </c>
      <c r="BL2679" s="292">
        <f t="shared" si="7334"/>
        <v>0</v>
      </c>
      <c r="BM2679" s="375">
        <f t="shared" si="7335"/>
        <v>0</v>
      </c>
      <c r="BN2679" s="378">
        <f t="shared" si="7679"/>
        <v>0</v>
      </c>
      <c r="BO2679" s="374">
        <f t="shared" si="7337"/>
        <v>0</v>
      </c>
      <c r="BP2679" s="292">
        <f t="shared" si="7338"/>
        <v>0</v>
      </c>
      <c r="CA2679" s="303"/>
      <c r="CB2679" s="427"/>
      <c r="CC2679" s="375"/>
      <c r="CD2679" s="375"/>
      <c r="CE2679" s="375"/>
      <c r="CF2679" s="375"/>
      <c r="CG2679" s="375"/>
      <c r="CH2679" s="375"/>
      <c r="CI2679" s="375"/>
      <c r="CJ2679" s="375"/>
      <c r="CK2679" s="375"/>
      <c r="CL2679" s="375"/>
      <c r="CM2679" s="375"/>
      <c r="CN2679" s="311"/>
      <c r="CO2679" s="311"/>
      <c r="CP2679" s="311"/>
      <c r="CQ2679" s="311"/>
      <c r="CR2679" s="311"/>
      <c r="CS2679" s="311"/>
      <c r="CT2679" s="311"/>
      <c r="CU2679" s="311"/>
      <c r="CV2679" s="311"/>
      <c r="CW2679" s="311"/>
      <c r="CX2679" s="311"/>
      <c r="CY2679" s="311"/>
      <c r="CZ2679" s="311"/>
      <c r="DA2679" s="311"/>
      <c r="DB2679" s="311"/>
      <c r="DC2679" s="311"/>
      <c r="DD2679" s="311"/>
      <c r="DE2679" s="311"/>
      <c r="DG2679" s="616"/>
      <c r="DH2679" s="617"/>
      <c r="DI2679" s="415"/>
      <c r="DJ2679" s="416"/>
      <c r="DK2679" s="416"/>
      <c r="DL2679" s="416"/>
      <c r="DM2679" s="416"/>
      <c r="DN2679" s="416"/>
      <c r="DO2679" s="416"/>
      <c r="DP2679" s="416"/>
      <c r="DQ2679" s="416"/>
      <c r="DR2679" s="416"/>
      <c r="DS2679" s="416"/>
      <c r="DT2679" s="416"/>
      <c r="DU2679" s="416"/>
      <c r="DV2679" s="416"/>
      <c r="DW2679" s="416"/>
      <c r="DX2679" s="416"/>
      <c r="DY2679" s="416"/>
      <c r="DZ2679" s="416"/>
      <c r="EA2679" s="416"/>
      <c r="EB2679" s="416"/>
      <c r="EC2679" s="416"/>
      <c r="ED2679" s="416"/>
      <c r="EE2679" s="416"/>
      <c r="EF2679" s="416"/>
      <c r="EG2679" s="416"/>
      <c r="EH2679" s="416"/>
      <c r="EI2679" s="416"/>
      <c r="EJ2679" s="416"/>
      <c r="EK2679" s="416"/>
      <c r="EL2679" s="417"/>
    </row>
    <row r="2680" spans="1:142" ht="15" customHeight="1" x14ac:dyDescent="0.25">
      <c r="A2680" s="60"/>
      <c r="B2680" s="60"/>
      <c r="C2680" s="782"/>
      <c r="D2680" s="719"/>
      <c r="E2680" s="720"/>
      <c r="F2680" s="716" t="s">
        <v>385</v>
      </c>
      <c r="G2680" s="716"/>
      <c r="H2680" s="192"/>
      <c r="I2680" s="700" t="s">
        <v>368</v>
      </c>
      <c r="J2680" s="700"/>
      <c r="K2680" s="700"/>
      <c r="L2680" s="701"/>
      <c r="M2680" s="369"/>
      <c r="N2680" s="369"/>
      <c r="O2680" s="369"/>
      <c r="P2680" s="369"/>
      <c r="Q2680" s="369"/>
      <c r="R2680" s="369"/>
      <c r="S2680" s="368"/>
      <c r="T2680" s="368"/>
      <c r="U2680" s="368"/>
      <c r="V2680" s="368"/>
      <c r="W2680" s="368"/>
      <c r="X2680" s="368"/>
      <c r="Y2680" s="368"/>
      <c r="Z2680" s="368"/>
      <c r="AA2680" s="368"/>
      <c r="AB2680" s="368"/>
      <c r="AC2680" s="368"/>
      <c r="AD2680" s="368"/>
      <c r="AE2680" s="60"/>
      <c r="AF2680" s="259"/>
      <c r="AG2680" s="374">
        <f t="shared" si="7306"/>
        <v>18</v>
      </c>
      <c r="AH2680" s="399"/>
      <c r="AK2680" s="375">
        <f t="shared" si="7307"/>
        <v>0</v>
      </c>
      <c r="AL2680" s="378">
        <f t="shared" si="7672"/>
        <v>0</v>
      </c>
      <c r="AM2680" s="374">
        <f t="shared" si="7309"/>
        <v>0</v>
      </c>
      <c r="AN2680" s="292">
        <f t="shared" si="7310"/>
        <v>0</v>
      </c>
      <c r="AO2680" s="375">
        <f t="shared" si="7311"/>
        <v>0</v>
      </c>
      <c r="AP2680" s="378">
        <f t="shared" si="7673"/>
        <v>0</v>
      </c>
      <c r="AQ2680" s="374">
        <f t="shared" si="7313"/>
        <v>0</v>
      </c>
      <c r="AR2680" s="317">
        <f t="shared" si="7314"/>
        <v>0</v>
      </c>
      <c r="AS2680" s="375">
        <f t="shared" si="7315"/>
        <v>0</v>
      </c>
      <c r="AT2680" s="378">
        <f t="shared" si="7674"/>
        <v>0</v>
      </c>
      <c r="AU2680" s="374">
        <f t="shared" si="7317"/>
        <v>0</v>
      </c>
      <c r="AV2680" s="317">
        <f t="shared" si="7318"/>
        <v>0</v>
      </c>
      <c r="AW2680" s="375">
        <f t="shared" si="7319"/>
        <v>0</v>
      </c>
      <c r="AX2680" s="378">
        <f t="shared" si="7675"/>
        <v>0</v>
      </c>
      <c r="AY2680" s="374">
        <f t="shared" si="7321"/>
        <v>0</v>
      </c>
      <c r="AZ2680" s="292">
        <f t="shared" si="7322"/>
        <v>0</v>
      </c>
      <c r="BA2680" s="375">
        <f t="shared" si="7323"/>
        <v>0</v>
      </c>
      <c r="BB2680" s="378">
        <f t="shared" si="7676"/>
        <v>0</v>
      </c>
      <c r="BC2680" s="374">
        <f t="shared" si="7325"/>
        <v>0</v>
      </c>
      <c r="BD2680" s="292">
        <f t="shared" si="7326"/>
        <v>0</v>
      </c>
      <c r="BE2680" s="375">
        <f t="shared" si="7327"/>
        <v>0</v>
      </c>
      <c r="BF2680" s="378">
        <f t="shared" si="7677"/>
        <v>0</v>
      </c>
      <c r="BG2680" s="374">
        <f t="shared" si="7329"/>
        <v>0</v>
      </c>
      <c r="BH2680" s="292">
        <f t="shared" si="7330"/>
        <v>0</v>
      </c>
      <c r="BI2680" s="375">
        <f t="shared" si="7331"/>
        <v>0</v>
      </c>
      <c r="BJ2680" s="378">
        <f t="shared" si="7678"/>
        <v>0</v>
      </c>
      <c r="BK2680" s="374">
        <f t="shared" si="7333"/>
        <v>0</v>
      </c>
      <c r="BL2680" s="292">
        <f t="shared" si="7334"/>
        <v>0</v>
      </c>
      <c r="BM2680" s="375">
        <f t="shared" si="7335"/>
        <v>0</v>
      </c>
      <c r="BN2680" s="378">
        <f t="shared" si="7679"/>
        <v>0</v>
      </c>
      <c r="BO2680" s="374">
        <f t="shared" si="7337"/>
        <v>0</v>
      </c>
      <c r="BP2680" s="292">
        <f t="shared" si="7338"/>
        <v>0</v>
      </c>
      <c r="CA2680" s="303"/>
      <c r="CB2680" s="427"/>
      <c r="CC2680" s="375"/>
      <c r="CD2680" s="375"/>
      <c r="CE2680" s="375"/>
      <c r="CF2680" s="375"/>
      <c r="CG2680" s="375"/>
      <c r="CH2680" s="375"/>
      <c r="CI2680" s="375"/>
      <c r="CJ2680" s="375"/>
      <c r="CK2680" s="375"/>
      <c r="CL2680" s="375"/>
      <c r="CM2680" s="375"/>
      <c r="CN2680" s="311"/>
      <c r="CO2680" s="311"/>
      <c r="CP2680" s="311"/>
      <c r="CQ2680" s="311"/>
      <c r="CR2680" s="311"/>
      <c r="CS2680" s="311"/>
      <c r="CT2680" s="311"/>
      <c r="CU2680" s="311"/>
      <c r="CV2680" s="311"/>
      <c r="CW2680" s="311"/>
      <c r="CX2680" s="311"/>
      <c r="CY2680" s="311"/>
      <c r="CZ2680" s="311"/>
      <c r="DA2680" s="311"/>
      <c r="DB2680" s="311"/>
      <c r="DC2680" s="311"/>
      <c r="DD2680" s="311"/>
      <c r="DE2680" s="311"/>
      <c r="DG2680" s="616"/>
      <c r="DH2680" s="617"/>
      <c r="DI2680" s="415"/>
      <c r="DJ2680" s="416"/>
      <c r="DK2680" s="416"/>
      <c r="DL2680" s="416"/>
      <c r="DM2680" s="416"/>
      <c r="DN2680" s="416"/>
      <c r="DO2680" s="416"/>
      <c r="DP2680" s="416"/>
      <c r="DQ2680" s="416"/>
      <c r="DR2680" s="416"/>
      <c r="DS2680" s="416"/>
      <c r="DT2680" s="416"/>
      <c r="DU2680" s="416"/>
      <c r="DV2680" s="416"/>
      <c r="DW2680" s="416"/>
      <c r="DX2680" s="416"/>
      <c r="DY2680" s="416"/>
      <c r="DZ2680" s="416"/>
      <c r="EA2680" s="416"/>
      <c r="EB2680" s="416"/>
      <c r="EC2680" s="416"/>
      <c r="ED2680" s="416"/>
      <c r="EE2680" s="416"/>
      <c r="EF2680" s="416"/>
      <c r="EG2680" s="416"/>
      <c r="EH2680" s="416"/>
      <c r="EI2680" s="416"/>
      <c r="EJ2680" s="416"/>
      <c r="EK2680" s="416"/>
      <c r="EL2680" s="417"/>
    </row>
    <row r="2681" spans="1:142" ht="24" customHeight="1" x14ac:dyDescent="0.25">
      <c r="A2681" s="60"/>
      <c r="B2681" s="60"/>
      <c r="C2681" s="782"/>
      <c r="D2681" s="719"/>
      <c r="E2681" s="720"/>
      <c r="F2681" s="716" t="s">
        <v>386</v>
      </c>
      <c r="G2681" s="716"/>
      <c r="H2681" s="192"/>
      <c r="I2681" s="700" t="s">
        <v>369</v>
      </c>
      <c r="J2681" s="700"/>
      <c r="K2681" s="700"/>
      <c r="L2681" s="701"/>
      <c r="M2681" s="369"/>
      <c r="N2681" s="369"/>
      <c r="O2681" s="369"/>
      <c r="P2681" s="369"/>
      <c r="Q2681" s="369"/>
      <c r="R2681" s="369"/>
      <c r="S2681" s="368"/>
      <c r="T2681" s="368"/>
      <c r="U2681" s="368"/>
      <c r="V2681" s="368"/>
      <c r="W2681" s="368"/>
      <c r="X2681" s="368"/>
      <c r="Y2681" s="368"/>
      <c r="Z2681" s="368"/>
      <c r="AA2681" s="368"/>
      <c r="AB2681" s="368"/>
      <c r="AC2681" s="368"/>
      <c r="AD2681" s="368"/>
      <c r="AE2681" s="60"/>
      <c r="AF2681" s="259"/>
      <c r="AG2681" s="374">
        <f t="shared" si="7306"/>
        <v>18</v>
      </c>
      <c r="AH2681" s="399"/>
      <c r="AK2681" s="375">
        <f t="shared" si="7307"/>
        <v>0</v>
      </c>
      <c r="AL2681" s="378">
        <f t="shared" si="7672"/>
        <v>0</v>
      </c>
      <c r="AM2681" s="374">
        <f t="shared" si="7309"/>
        <v>0</v>
      </c>
      <c r="AN2681" s="292">
        <f t="shared" si="7310"/>
        <v>0</v>
      </c>
      <c r="AO2681" s="375">
        <f t="shared" si="7311"/>
        <v>0</v>
      </c>
      <c r="AP2681" s="378">
        <f t="shared" si="7673"/>
        <v>0</v>
      </c>
      <c r="AQ2681" s="374">
        <f t="shared" si="7313"/>
        <v>0</v>
      </c>
      <c r="AR2681" s="317">
        <f t="shared" si="7314"/>
        <v>0</v>
      </c>
      <c r="AS2681" s="375">
        <f t="shared" si="7315"/>
        <v>0</v>
      </c>
      <c r="AT2681" s="378">
        <f t="shared" si="7674"/>
        <v>0</v>
      </c>
      <c r="AU2681" s="374">
        <f t="shared" si="7317"/>
        <v>0</v>
      </c>
      <c r="AV2681" s="317">
        <f t="shared" si="7318"/>
        <v>0</v>
      </c>
      <c r="AW2681" s="375">
        <f t="shared" si="7319"/>
        <v>0</v>
      </c>
      <c r="AX2681" s="378">
        <f t="shared" si="7675"/>
        <v>0</v>
      </c>
      <c r="AY2681" s="374">
        <f t="shared" si="7321"/>
        <v>0</v>
      </c>
      <c r="AZ2681" s="292">
        <f t="shared" si="7322"/>
        <v>0</v>
      </c>
      <c r="BA2681" s="375">
        <f t="shared" si="7323"/>
        <v>0</v>
      </c>
      <c r="BB2681" s="378">
        <f t="shared" si="7676"/>
        <v>0</v>
      </c>
      <c r="BC2681" s="374">
        <f t="shared" si="7325"/>
        <v>0</v>
      </c>
      <c r="BD2681" s="292">
        <f t="shared" si="7326"/>
        <v>0</v>
      </c>
      <c r="BE2681" s="375">
        <f t="shared" si="7327"/>
        <v>0</v>
      </c>
      <c r="BF2681" s="378">
        <f t="shared" si="7677"/>
        <v>0</v>
      </c>
      <c r="BG2681" s="374">
        <f t="shared" si="7329"/>
        <v>0</v>
      </c>
      <c r="BH2681" s="292">
        <f t="shared" si="7330"/>
        <v>0</v>
      </c>
      <c r="BI2681" s="375">
        <f t="shared" si="7331"/>
        <v>0</v>
      </c>
      <c r="BJ2681" s="378">
        <f t="shared" si="7678"/>
        <v>0</v>
      </c>
      <c r="BK2681" s="374">
        <f t="shared" si="7333"/>
        <v>0</v>
      </c>
      <c r="BL2681" s="292">
        <f t="shared" si="7334"/>
        <v>0</v>
      </c>
      <c r="BM2681" s="375">
        <f t="shared" si="7335"/>
        <v>0</v>
      </c>
      <c r="BN2681" s="378">
        <f t="shared" si="7679"/>
        <v>0</v>
      </c>
      <c r="BO2681" s="374">
        <f t="shared" si="7337"/>
        <v>0</v>
      </c>
      <c r="BP2681" s="292">
        <f t="shared" si="7338"/>
        <v>0</v>
      </c>
      <c r="CA2681" s="303"/>
      <c r="CB2681" s="427"/>
      <c r="CC2681" s="375"/>
      <c r="CD2681" s="375"/>
      <c r="CE2681" s="375"/>
      <c r="CF2681" s="375"/>
      <c r="CG2681" s="375"/>
      <c r="CH2681" s="375"/>
      <c r="CI2681" s="375"/>
      <c r="CJ2681" s="375"/>
      <c r="CK2681" s="375"/>
      <c r="CL2681" s="375"/>
      <c r="CM2681" s="375"/>
      <c r="CN2681" s="311"/>
      <c r="CO2681" s="311"/>
      <c r="CP2681" s="311"/>
      <c r="CQ2681" s="311"/>
      <c r="CR2681" s="311"/>
      <c r="CS2681" s="311"/>
      <c r="CT2681" s="311"/>
      <c r="CU2681" s="311"/>
      <c r="CV2681" s="311"/>
      <c r="CW2681" s="311"/>
      <c r="CX2681" s="311"/>
      <c r="CY2681" s="311"/>
      <c r="CZ2681" s="311"/>
      <c r="DA2681" s="311"/>
      <c r="DB2681" s="311"/>
      <c r="DC2681" s="311"/>
      <c r="DD2681" s="311"/>
      <c r="DE2681" s="311"/>
      <c r="DG2681" s="616"/>
      <c r="DH2681" s="617"/>
      <c r="DI2681" s="415"/>
      <c r="DJ2681" s="416"/>
      <c r="DK2681" s="416"/>
      <c r="DL2681" s="416"/>
      <c r="DM2681" s="416"/>
      <c r="DN2681" s="416"/>
      <c r="DO2681" s="416"/>
      <c r="DP2681" s="416"/>
      <c r="DQ2681" s="416"/>
      <c r="DR2681" s="416"/>
      <c r="DS2681" s="416"/>
      <c r="DT2681" s="416"/>
      <c r="DU2681" s="416"/>
      <c r="DV2681" s="416"/>
      <c r="DW2681" s="416"/>
      <c r="DX2681" s="416"/>
      <c r="DY2681" s="416"/>
      <c r="DZ2681" s="416"/>
      <c r="EA2681" s="416"/>
      <c r="EB2681" s="416"/>
      <c r="EC2681" s="416"/>
      <c r="ED2681" s="416"/>
      <c r="EE2681" s="416"/>
      <c r="EF2681" s="416"/>
      <c r="EG2681" s="416"/>
      <c r="EH2681" s="416"/>
      <c r="EI2681" s="416"/>
      <c r="EJ2681" s="416"/>
      <c r="EK2681" s="416"/>
      <c r="EL2681" s="417"/>
    </row>
    <row r="2682" spans="1:142" ht="15" customHeight="1" x14ac:dyDescent="0.25">
      <c r="A2682" s="60"/>
      <c r="B2682" s="60"/>
      <c r="C2682" s="782"/>
      <c r="D2682" s="719"/>
      <c r="E2682" s="720"/>
      <c r="F2682" s="716" t="s">
        <v>387</v>
      </c>
      <c r="G2682" s="716"/>
      <c r="H2682" s="192"/>
      <c r="I2682" s="700" t="s">
        <v>370</v>
      </c>
      <c r="J2682" s="700"/>
      <c r="K2682" s="700"/>
      <c r="L2682" s="701"/>
      <c r="M2682" s="369"/>
      <c r="N2682" s="369"/>
      <c r="O2682" s="369"/>
      <c r="P2682" s="369"/>
      <c r="Q2682" s="369"/>
      <c r="R2682" s="369"/>
      <c r="S2682" s="368"/>
      <c r="T2682" s="368"/>
      <c r="U2682" s="368"/>
      <c r="V2682" s="368"/>
      <c r="W2682" s="368"/>
      <c r="X2682" s="368"/>
      <c r="Y2682" s="368"/>
      <c r="Z2682" s="368"/>
      <c r="AA2682" s="368"/>
      <c r="AB2682" s="368"/>
      <c r="AC2682" s="368"/>
      <c r="AD2682" s="368"/>
      <c r="AE2682" s="60"/>
      <c r="AF2682" s="259"/>
      <c r="AG2682" s="374">
        <f t="shared" si="7306"/>
        <v>18</v>
      </c>
      <c r="AH2682" s="399"/>
      <c r="AK2682" s="375">
        <f t="shared" si="7307"/>
        <v>0</v>
      </c>
      <c r="AL2682" s="378">
        <f t="shared" si="7672"/>
        <v>0</v>
      </c>
      <c r="AM2682" s="374">
        <f t="shared" si="7309"/>
        <v>0</v>
      </c>
      <c r="AN2682" s="292">
        <f t="shared" si="7310"/>
        <v>0</v>
      </c>
      <c r="AO2682" s="375">
        <f t="shared" si="7311"/>
        <v>0</v>
      </c>
      <c r="AP2682" s="378">
        <f t="shared" si="7673"/>
        <v>0</v>
      </c>
      <c r="AQ2682" s="374">
        <f t="shared" si="7313"/>
        <v>0</v>
      </c>
      <c r="AR2682" s="317">
        <f t="shared" si="7314"/>
        <v>0</v>
      </c>
      <c r="AS2682" s="375">
        <f t="shared" si="7315"/>
        <v>0</v>
      </c>
      <c r="AT2682" s="378">
        <f t="shared" si="7674"/>
        <v>0</v>
      </c>
      <c r="AU2682" s="374">
        <f t="shared" si="7317"/>
        <v>0</v>
      </c>
      <c r="AV2682" s="317">
        <f t="shared" si="7318"/>
        <v>0</v>
      </c>
      <c r="AW2682" s="375">
        <f t="shared" si="7319"/>
        <v>0</v>
      </c>
      <c r="AX2682" s="378">
        <f t="shared" si="7675"/>
        <v>0</v>
      </c>
      <c r="AY2682" s="374">
        <f t="shared" si="7321"/>
        <v>0</v>
      </c>
      <c r="AZ2682" s="292">
        <f t="shared" si="7322"/>
        <v>0</v>
      </c>
      <c r="BA2682" s="375">
        <f t="shared" si="7323"/>
        <v>0</v>
      </c>
      <c r="BB2682" s="378">
        <f t="shared" si="7676"/>
        <v>0</v>
      </c>
      <c r="BC2682" s="374">
        <f t="shared" si="7325"/>
        <v>0</v>
      </c>
      <c r="BD2682" s="292">
        <f t="shared" si="7326"/>
        <v>0</v>
      </c>
      <c r="BE2682" s="375">
        <f t="shared" si="7327"/>
        <v>0</v>
      </c>
      <c r="BF2682" s="378">
        <f t="shared" si="7677"/>
        <v>0</v>
      </c>
      <c r="BG2682" s="374">
        <f t="shared" si="7329"/>
        <v>0</v>
      </c>
      <c r="BH2682" s="292">
        <f t="shared" si="7330"/>
        <v>0</v>
      </c>
      <c r="BI2682" s="375">
        <f t="shared" si="7331"/>
        <v>0</v>
      </c>
      <c r="BJ2682" s="378">
        <f t="shared" si="7678"/>
        <v>0</v>
      </c>
      <c r="BK2682" s="374">
        <f t="shared" si="7333"/>
        <v>0</v>
      </c>
      <c r="BL2682" s="292">
        <f t="shared" si="7334"/>
        <v>0</v>
      </c>
      <c r="BM2682" s="375">
        <f t="shared" si="7335"/>
        <v>0</v>
      </c>
      <c r="BN2682" s="378">
        <f t="shared" si="7679"/>
        <v>0</v>
      </c>
      <c r="BO2682" s="374">
        <f t="shared" si="7337"/>
        <v>0</v>
      </c>
      <c r="BP2682" s="292">
        <f t="shared" si="7338"/>
        <v>0</v>
      </c>
      <c r="CA2682" s="303"/>
      <c r="CB2682" s="421"/>
      <c r="CC2682" s="375"/>
      <c r="CD2682" s="375"/>
      <c r="CE2682" s="375"/>
      <c r="CF2682" s="375"/>
      <c r="CG2682" s="375"/>
      <c r="CH2682" s="375"/>
      <c r="CI2682" s="375"/>
      <c r="CJ2682" s="375"/>
      <c r="CK2682" s="375"/>
      <c r="CL2682" s="375"/>
      <c r="CM2682" s="375"/>
      <c r="CN2682" s="311"/>
      <c r="CO2682" s="311"/>
      <c r="CP2682" s="311"/>
      <c r="CQ2682" s="311"/>
      <c r="CR2682" s="311"/>
      <c r="CS2682" s="311"/>
      <c r="CT2682" s="311"/>
      <c r="CU2682" s="311"/>
      <c r="CV2682" s="311"/>
      <c r="CW2682" s="311"/>
      <c r="CX2682" s="311"/>
      <c r="CY2682" s="311"/>
      <c r="CZ2682" s="311"/>
      <c r="DA2682" s="311"/>
      <c r="DB2682" s="311"/>
      <c r="DC2682" s="311"/>
      <c r="DD2682" s="311"/>
      <c r="DE2682" s="311"/>
      <c r="DG2682" s="616"/>
      <c r="DH2682" s="617"/>
      <c r="DI2682" s="415"/>
      <c r="DJ2682" s="416"/>
      <c r="DK2682" s="416"/>
      <c r="DL2682" s="416"/>
      <c r="DM2682" s="416"/>
      <c r="DN2682" s="416"/>
      <c r="DO2682" s="416"/>
      <c r="DP2682" s="416"/>
      <c r="DQ2682" s="416"/>
      <c r="DR2682" s="416"/>
      <c r="DS2682" s="416"/>
      <c r="DT2682" s="416"/>
      <c r="DU2682" s="416"/>
      <c r="DV2682" s="416"/>
      <c r="DW2682" s="416"/>
      <c r="DX2682" s="416"/>
      <c r="DY2682" s="416"/>
      <c r="DZ2682" s="416"/>
      <c r="EA2682" s="416"/>
      <c r="EB2682" s="416"/>
      <c r="EC2682" s="416"/>
      <c r="ED2682" s="416"/>
      <c r="EE2682" s="416"/>
      <c r="EF2682" s="416"/>
      <c r="EG2682" s="416"/>
      <c r="EH2682" s="416"/>
      <c r="EI2682" s="416"/>
      <c r="EJ2682" s="416"/>
      <c r="EK2682" s="416"/>
      <c r="EL2682" s="417"/>
    </row>
    <row r="2683" spans="1:142" ht="36" customHeight="1" x14ac:dyDescent="0.25">
      <c r="A2683" s="60"/>
      <c r="B2683" s="60"/>
      <c r="C2683" s="782"/>
      <c r="D2683" s="719"/>
      <c r="E2683" s="720"/>
      <c r="F2683" s="703" t="s">
        <v>388</v>
      </c>
      <c r="G2683" s="703"/>
      <c r="H2683" s="704" t="s">
        <v>389</v>
      </c>
      <c r="I2683" s="705"/>
      <c r="J2683" s="705"/>
      <c r="K2683" s="705"/>
      <c r="L2683" s="706"/>
      <c r="M2683" s="369"/>
      <c r="N2683" s="369"/>
      <c r="O2683" s="369"/>
      <c r="P2683" s="369"/>
      <c r="Q2683" s="369"/>
      <c r="R2683" s="369"/>
      <c r="S2683" s="368"/>
      <c r="T2683" s="368"/>
      <c r="U2683" s="368"/>
      <c r="V2683" s="368"/>
      <c r="W2683" s="368"/>
      <c r="X2683" s="368"/>
      <c r="Y2683" s="368"/>
      <c r="Z2683" s="368"/>
      <c r="AA2683" s="368"/>
      <c r="AB2683" s="368"/>
      <c r="AC2683" s="368"/>
      <c r="AD2683" s="368"/>
      <c r="AE2683" s="60"/>
      <c r="AF2683" s="259"/>
      <c r="AG2683" s="374">
        <f t="shared" si="7306"/>
        <v>18</v>
      </c>
      <c r="AH2683" s="399"/>
      <c r="AK2683" s="375">
        <f t="shared" si="7307"/>
        <v>0</v>
      </c>
      <c r="AL2683" s="378">
        <f t="shared" si="7672"/>
        <v>0</v>
      </c>
      <c r="AM2683" s="374">
        <f t="shared" si="7309"/>
        <v>0</v>
      </c>
      <c r="AN2683" s="292">
        <f t="shared" si="7310"/>
        <v>0</v>
      </c>
      <c r="AO2683" s="375">
        <f t="shared" si="7311"/>
        <v>0</v>
      </c>
      <c r="AP2683" s="378">
        <f t="shared" si="7673"/>
        <v>0</v>
      </c>
      <c r="AQ2683" s="374">
        <f t="shared" si="7313"/>
        <v>0</v>
      </c>
      <c r="AR2683" s="317">
        <f t="shared" si="7314"/>
        <v>0</v>
      </c>
      <c r="AS2683" s="375">
        <f t="shared" si="7315"/>
        <v>0</v>
      </c>
      <c r="AT2683" s="378">
        <f t="shared" si="7674"/>
        <v>0</v>
      </c>
      <c r="AU2683" s="374">
        <f t="shared" si="7317"/>
        <v>0</v>
      </c>
      <c r="AV2683" s="317">
        <f t="shared" si="7318"/>
        <v>0</v>
      </c>
      <c r="AW2683" s="375">
        <f t="shared" si="7319"/>
        <v>0</v>
      </c>
      <c r="AX2683" s="378">
        <f t="shared" si="7675"/>
        <v>0</v>
      </c>
      <c r="AY2683" s="374">
        <f t="shared" si="7321"/>
        <v>0</v>
      </c>
      <c r="AZ2683" s="292">
        <f t="shared" si="7322"/>
        <v>0</v>
      </c>
      <c r="BA2683" s="375">
        <f t="shared" si="7323"/>
        <v>0</v>
      </c>
      <c r="BB2683" s="378">
        <f t="shared" si="7676"/>
        <v>0</v>
      </c>
      <c r="BC2683" s="374">
        <f t="shared" si="7325"/>
        <v>0</v>
      </c>
      <c r="BD2683" s="292">
        <f t="shared" si="7326"/>
        <v>0</v>
      </c>
      <c r="BE2683" s="375">
        <f t="shared" si="7327"/>
        <v>0</v>
      </c>
      <c r="BF2683" s="378">
        <f t="shared" si="7677"/>
        <v>0</v>
      </c>
      <c r="BG2683" s="374">
        <f t="shared" si="7329"/>
        <v>0</v>
      </c>
      <c r="BH2683" s="292">
        <f t="shared" si="7330"/>
        <v>0</v>
      </c>
      <c r="BI2683" s="375">
        <f t="shared" si="7331"/>
        <v>0</v>
      </c>
      <c r="BJ2683" s="378">
        <f t="shared" si="7678"/>
        <v>0</v>
      </c>
      <c r="BK2683" s="374">
        <f t="shared" si="7333"/>
        <v>0</v>
      </c>
      <c r="BL2683" s="292">
        <f t="shared" si="7334"/>
        <v>0</v>
      </c>
      <c r="BM2683" s="375">
        <f t="shared" si="7335"/>
        <v>0</v>
      </c>
      <c r="BN2683" s="378">
        <f t="shared" si="7679"/>
        <v>0</v>
      </c>
      <c r="BO2683" s="374">
        <f t="shared" si="7337"/>
        <v>0</v>
      </c>
      <c r="BP2683" s="292">
        <f t="shared" si="7338"/>
        <v>0</v>
      </c>
      <c r="CA2683" s="299" t="s">
        <v>60</v>
      </c>
      <c r="CB2683" s="421"/>
      <c r="CC2683" s="375"/>
      <c r="CD2683" s="375"/>
      <c r="CE2683" s="375"/>
      <c r="CF2683" s="375"/>
      <c r="CG2683" s="375"/>
      <c r="CH2683" s="375"/>
      <c r="CI2683" s="375"/>
      <c r="CJ2683" s="375"/>
      <c r="CK2683" s="375"/>
      <c r="CL2683" s="375"/>
      <c r="CM2683" s="375"/>
      <c r="CN2683" s="423">
        <f t="shared" ref="CN2683" si="7680">IF(M2683="",0,M2683)</f>
        <v>0</v>
      </c>
      <c r="CO2683" s="423">
        <f t="shared" ref="CO2683" si="7681">IF(N2683="",0,N2683)</f>
        <v>0</v>
      </c>
      <c r="CP2683" s="423">
        <f t="shared" ref="CP2683" si="7682">IF(O2683="",0,O2683)</f>
        <v>0</v>
      </c>
      <c r="CQ2683" s="423">
        <f t="shared" ref="CQ2683" si="7683">IF(P2683="",0,P2683)</f>
        <v>0</v>
      </c>
      <c r="CR2683" s="423">
        <f t="shared" ref="CR2683" si="7684">IF(Q2683="",0,Q2683)</f>
        <v>0</v>
      </c>
      <c r="CS2683" s="423">
        <f t="shared" ref="CS2683" si="7685">IF(R2683="",0,R2683)</f>
        <v>0</v>
      </c>
      <c r="CT2683" s="423">
        <f t="shared" ref="CT2683" si="7686">IF(S2683="",0,S2683)</f>
        <v>0</v>
      </c>
      <c r="CU2683" s="423">
        <f t="shared" ref="CU2683" si="7687">IF(T2683="",0,T2683)</f>
        <v>0</v>
      </c>
      <c r="CV2683" s="423">
        <f t="shared" ref="CV2683" si="7688">IF(U2683="",0,U2683)</f>
        <v>0</v>
      </c>
      <c r="CW2683" s="423">
        <f t="shared" ref="CW2683" si="7689">IF(V2683="",0,V2683)</f>
        <v>0</v>
      </c>
      <c r="CX2683" s="423">
        <f t="shared" ref="CX2683" si="7690">IF(W2683="",0,W2683)</f>
        <v>0</v>
      </c>
      <c r="CY2683" s="423">
        <f t="shared" ref="CY2683" si="7691">IF(X2683="",0,X2683)</f>
        <v>0</v>
      </c>
      <c r="CZ2683" s="423">
        <f t="shared" ref="CZ2683" si="7692">IF(Y2683="",0,Y2683)</f>
        <v>0</v>
      </c>
      <c r="DA2683" s="423">
        <f t="shared" ref="DA2683" si="7693">IF(Z2683="",0,Z2683)</f>
        <v>0</v>
      </c>
      <c r="DB2683" s="423">
        <f t="shared" ref="DB2683" si="7694">IF(AA2683="",0,AA2683)</f>
        <v>0</v>
      </c>
      <c r="DC2683" s="423">
        <f t="shared" ref="DC2683" si="7695">IF(AB2683="",0,AB2683)</f>
        <v>0</v>
      </c>
      <c r="DD2683" s="423">
        <f t="shared" ref="DD2683" si="7696">IF(AC2683="",0,AC2683)</f>
        <v>0</v>
      </c>
      <c r="DE2683" s="423">
        <f t="shared" ref="DE2683" si="7697">IF(AD2683="",0,AD2683)</f>
        <v>0</v>
      </c>
      <c r="DG2683" s="610"/>
      <c r="DH2683" s="611"/>
      <c r="DI2683" s="415"/>
      <c r="DJ2683" s="416"/>
      <c r="DK2683" s="416"/>
      <c r="DL2683" s="416"/>
      <c r="DM2683" s="416"/>
      <c r="DN2683" s="416"/>
      <c r="DO2683" s="416"/>
      <c r="DP2683" s="416"/>
      <c r="DQ2683" s="416"/>
      <c r="DR2683" s="416"/>
      <c r="DS2683" s="416"/>
      <c r="DT2683" s="416"/>
      <c r="DU2683" s="416"/>
      <c r="DV2683" s="416"/>
      <c r="DW2683" s="416"/>
      <c r="DX2683" s="416"/>
      <c r="DY2683" s="416"/>
      <c r="DZ2683" s="416"/>
      <c r="EA2683" s="416"/>
      <c r="EB2683" s="416"/>
      <c r="EC2683" s="416"/>
      <c r="ED2683" s="416"/>
      <c r="EE2683" s="416"/>
      <c r="EF2683" s="416"/>
      <c r="EG2683" s="416"/>
      <c r="EH2683" s="416"/>
      <c r="EI2683" s="416"/>
      <c r="EJ2683" s="416"/>
      <c r="EK2683" s="416"/>
      <c r="EL2683" s="417"/>
    </row>
    <row r="2684" spans="1:142" ht="36" customHeight="1" x14ac:dyDescent="0.25">
      <c r="A2684" s="60"/>
      <c r="B2684" s="60"/>
      <c r="C2684" s="782"/>
      <c r="D2684" s="719"/>
      <c r="E2684" s="720"/>
      <c r="F2684" s="702" t="s">
        <v>390</v>
      </c>
      <c r="G2684" s="702"/>
      <c r="H2684" s="192"/>
      <c r="I2684" s="700" t="s">
        <v>394</v>
      </c>
      <c r="J2684" s="700"/>
      <c r="K2684" s="700"/>
      <c r="L2684" s="701"/>
      <c r="M2684" s="369"/>
      <c r="N2684" s="369"/>
      <c r="O2684" s="369"/>
      <c r="P2684" s="369"/>
      <c r="Q2684" s="369"/>
      <c r="R2684" s="369"/>
      <c r="S2684" s="368"/>
      <c r="T2684" s="368"/>
      <c r="U2684" s="368"/>
      <c r="V2684" s="368"/>
      <c r="W2684" s="368"/>
      <c r="X2684" s="368"/>
      <c r="Y2684" s="368"/>
      <c r="Z2684" s="368"/>
      <c r="AA2684" s="368"/>
      <c r="AB2684" s="368"/>
      <c r="AC2684" s="368"/>
      <c r="AD2684" s="368"/>
      <c r="AE2684" s="60"/>
      <c r="AF2684" s="259"/>
      <c r="AG2684" s="374">
        <f t="shared" si="7306"/>
        <v>18</v>
      </c>
      <c r="AH2684" s="399"/>
      <c r="AK2684" s="375">
        <f t="shared" si="7307"/>
        <v>0</v>
      </c>
      <c r="AL2684" s="378">
        <f t="shared" si="7672"/>
        <v>0</v>
      </c>
      <c r="AM2684" s="374">
        <f t="shared" si="7309"/>
        <v>0</v>
      </c>
      <c r="AN2684" s="292">
        <f t="shared" si="7310"/>
        <v>0</v>
      </c>
      <c r="AO2684" s="375">
        <f t="shared" si="7311"/>
        <v>0</v>
      </c>
      <c r="AP2684" s="378">
        <f t="shared" si="7673"/>
        <v>0</v>
      </c>
      <c r="AQ2684" s="374">
        <f t="shared" si="7313"/>
        <v>0</v>
      </c>
      <c r="AR2684" s="317">
        <f t="shared" si="7314"/>
        <v>0</v>
      </c>
      <c r="AS2684" s="375">
        <f t="shared" si="7315"/>
        <v>0</v>
      </c>
      <c r="AT2684" s="378">
        <f t="shared" si="7674"/>
        <v>0</v>
      </c>
      <c r="AU2684" s="374">
        <f t="shared" si="7317"/>
        <v>0</v>
      </c>
      <c r="AV2684" s="317">
        <f t="shared" si="7318"/>
        <v>0</v>
      </c>
      <c r="AW2684" s="375">
        <f t="shared" si="7319"/>
        <v>0</v>
      </c>
      <c r="AX2684" s="378">
        <f t="shared" si="7675"/>
        <v>0</v>
      </c>
      <c r="AY2684" s="374">
        <f t="shared" si="7321"/>
        <v>0</v>
      </c>
      <c r="AZ2684" s="292">
        <f t="shared" si="7322"/>
        <v>0</v>
      </c>
      <c r="BA2684" s="375">
        <f t="shared" si="7323"/>
        <v>0</v>
      </c>
      <c r="BB2684" s="378">
        <f t="shared" si="7676"/>
        <v>0</v>
      </c>
      <c r="BC2684" s="374">
        <f t="shared" si="7325"/>
        <v>0</v>
      </c>
      <c r="BD2684" s="292">
        <f t="shared" si="7326"/>
        <v>0</v>
      </c>
      <c r="BE2684" s="375">
        <f t="shared" si="7327"/>
        <v>0</v>
      </c>
      <c r="BF2684" s="378">
        <f t="shared" si="7677"/>
        <v>0</v>
      </c>
      <c r="BG2684" s="374">
        <f t="shared" si="7329"/>
        <v>0</v>
      </c>
      <c r="BH2684" s="292">
        <f t="shared" si="7330"/>
        <v>0</v>
      </c>
      <c r="BI2684" s="375">
        <f t="shared" si="7331"/>
        <v>0</v>
      </c>
      <c r="BJ2684" s="378">
        <f t="shared" si="7678"/>
        <v>0</v>
      </c>
      <c r="BK2684" s="374">
        <f t="shared" si="7333"/>
        <v>0</v>
      </c>
      <c r="BL2684" s="292">
        <f t="shared" si="7334"/>
        <v>0</v>
      </c>
      <c r="BM2684" s="375">
        <f t="shared" si="7335"/>
        <v>0</v>
      </c>
      <c r="BN2684" s="378">
        <f t="shared" si="7679"/>
        <v>0</v>
      </c>
      <c r="BO2684" s="374">
        <f t="shared" si="7337"/>
        <v>0</v>
      </c>
      <c r="BP2684" s="292">
        <f t="shared" si="7338"/>
        <v>0</v>
      </c>
      <c r="CA2684" s="299" t="s">
        <v>1917</v>
      </c>
      <c r="CB2684" s="421"/>
      <c r="CC2684" s="375"/>
      <c r="CD2684" s="375"/>
      <c r="CE2684" s="375"/>
      <c r="CF2684" s="375"/>
      <c r="CG2684" s="375"/>
      <c r="CH2684" s="375"/>
      <c r="CI2684" s="375"/>
      <c r="CJ2684" s="375"/>
      <c r="CK2684" s="375"/>
      <c r="CL2684" s="375"/>
      <c r="CM2684" s="375"/>
      <c r="CN2684" s="301">
        <f t="shared" ref="CN2684" si="7698">SUM(M2684:M2687)</f>
        <v>0</v>
      </c>
      <c r="CO2684" s="301">
        <f t="shared" ref="CO2684" si="7699">SUM(N2684:N2687)</f>
        <v>0</v>
      </c>
      <c r="CP2684" s="301">
        <f t="shared" ref="CP2684" si="7700">SUM(O2684:O2687)</f>
        <v>0</v>
      </c>
      <c r="CQ2684" s="301">
        <f t="shared" ref="CQ2684" si="7701">SUM(P2684:P2687)</f>
        <v>0</v>
      </c>
      <c r="CR2684" s="301">
        <f t="shared" ref="CR2684" si="7702">SUM(Q2684:Q2687)</f>
        <v>0</v>
      </c>
      <c r="CS2684" s="301">
        <f t="shared" ref="CS2684" si="7703">SUM(R2684:R2687)</f>
        <v>0</v>
      </c>
      <c r="CT2684" s="301">
        <f t="shared" ref="CT2684" si="7704">SUM(S2684:S2687)</f>
        <v>0</v>
      </c>
      <c r="CU2684" s="301">
        <f t="shared" ref="CU2684" si="7705">SUM(T2684:T2687)</f>
        <v>0</v>
      </c>
      <c r="CV2684" s="301">
        <f t="shared" ref="CV2684" si="7706">SUM(U2684:U2687)</f>
        <v>0</v>
      </c>
      <c r="CW2684" s="301">
        <f t="shared" ref="CW2684" si="7707">SUM(V2684:V2687)</f>
        <v>0</v>
      </c>
      <c r="CX2684" s="301">
        <f t="shared" ref="CX2684" si="7708">SUM(W2684:W2687)</f>
        <v>0</v>
      </c>
      <c r="CY2684" s="301">
        <f t="shared" ref="CY2684" si="7709">SUM(X2684:X2687)</f>
        <v>0</v>
      </c>
      <c r="CZ2684" s="301">
        <f t="shared" ref="CZ2684" si="7710">SUM(Y2684:Y2687)</f>
        <v>0</v>
      </c>
      <c r="DA2684" s="301">
        <f t="shared" ref="DA2684" si="7711">SUM(Z2684:Z2687)</f>
        <v>0</v>
      </c>
      <c r="DB2684" s="301">
        <f t="shared" ref="DB2684" si="7712">SUM(AA2684:AA2687)</f>
        <v>0</v>
      </c>
      <c r="DC2684" s="301">
        <f t="shared" ref="DC2684" si="7713">SUM(AB2684:AB2687)</f>
        <v>0</v>
      </c>
      <c r="DD2684" s="301">
        <f t="shared" ref="DD2684" si="7714">SUM(AC2684:AC2687)</f>
        <v>0</v>
      </c>
      <c r="DE2684" s="301">
        <f t="shared" ref="DE2684" si="7715">SUM(AD2684:AD2687)</f>
        <v>0</v>
      </c>
      <c r="DG2684" s="612"/>
      <c r="DH2684" s="613"/>
      <c r="DI2684" s="415"/>
      <c r="DJ2684" s="416"/>
      <c r="DK2684" s="416"/>
      <c r="DL2684" s="416"/>
      <c r="DM2684" s="416"/>
      <c r="DN2684" s="416"/>
      <c r="DO2684" s="416"/>
      <c r="DP2684" s="416"/>
      <c r="DQ2684" s="416"/>
      <c r="DR2684" s="416"/>
      <c r="DS2684" s="416"/>
      <c r="DT2684" s="416"/>
      <c r="DU2684" s="416"/>
      <c r="DV2684" s="416"/>
      <c r="DW2684" s="416"/>
      <c r="DX2684" s="416"/>
      <c r="DY2684" s="416"/>
      <c r="DZ2684" s="416"/>
      <c r="EA2684" s="416"/>
      <c r="EB2684" s="416"/>
      <c r="EC2684" s="416"/>
      <c r="ED2684" s="416"/>
      <c r="EE2684" s="416"/>
      <c r="EF2684" s="416"/>
      <c r="EG2684" s="416"/>
      <c r="EH2684" s="416"/>
      <c r="EI2684" s="416"/>
      <c r="EJ2684" s="416"/>
      <c r="EK2684" s="416"/>
      <c r="EL2684" s="417"/>
    </row>
    <row r="2685" spans="1:142" ht="36" customHeight="1" x14ac:dyDescent="0.25">
      <c r="A2685" s="60"/>
      <c r="B2685" s="60"/>
      <c r="C2685" s="782"/>
      <c r="D2685" s="719"/>
      <c r="E2685" s="720"/>
      <c r="F2685" s="702" t="s">
        <v>391</v>
      </c>
      <c r="G2685" s="702"/>
      <c r="H2685" s="192"/>
      <c r="I2685" s="700" t="s">
        <v>395</v>
      </c>
      <c r="J2685" s="700"/>
      <c r="K2685" s="700"/>
      <c r="L2685" s="701"/>
      <c r="M2685" s="369"/>
      <c r="N2685" s="369"/>
      <c r="O2685" s="369"/>
      <c r="P2685" s="369"/>
      <c r="Q2685" s="369"/>
      <c r="R2685" s="369"/>
      <c r="S2685" s="368"/>
      <c r="T2685" s="368"/>
      <c r="U2685" s="368"/>
      <c r="V2685" s="368"/>
      <c r="W2685" s="368"/>
      <c r="X2685" s="368"/>
      <c r="Y2685" s="368"/>
      <c r="Z2685" s="368"/>
      <c r="AA2685" s="368"/>
      <c r="AB2685" s="368"/>
      <c r="AC2685" s="368"/>
      <c r="AD2685" s="368"/>
      <c r="AE2685" s="60"/>
      <c r="AF2685" s="259"/>
      <c r="AG2685" s="374">
        <f t="shared" si="7306"/>
        <v>18</v>
      </c>
      <c r="AH2685" s="399"/>
      <c r="AK2685" s="375">
        <f t="shared" si="7307"/>
        <v>0</v>
      </c>
      <c r="AL2685" s="378">
        <f t="shared" si="7672"/>
        <v>0</v>
      </c>
      <c r="AM2685" s="374">
        <f t="shared" si="7309"/>
        <v>0</v>
      </c>
      <c r="AN2685" s="292">
        <f t="shared" si="7310"/>
        <v>0</v>
      </c>
      <c r="AO2685" s="375">
        <f t="shared" si="7311"/>
        <v>0</v>
      </c>
      <c r="AP2685" s="378">
        <f t="shared" si="7673"/>
        <v>0</v>
      </c>
      <c r="AQ2685" s="374">
        <f t="shared" si="7313"/>
        <v>0</v>
      </c>
      <c r="AR2685" s="317">
        <f t="shared" si="7314"/>
        <v>0</v>
      </c>
      <c r="AS2685" s="375">
        <f t="shared" si="7315"/>
        <v>0</v>
      </c>
      <c r="AT2685" s="378">
        <f t="shared" si="7674"/>
        <v>0</v>
      </c>
      <c r="AU2685" s="374">
        <f t="shared" si="7317"/>
        <v>0</v>
      </c>
      <c r="AV2685" s="317">
        <f t="shared" si="7318"/>
        <v>0</v>
      </c>
      <c r="AW2685" s="375">
        <f t="shared" si="7319"/>
        <v>0</v>
      </c>
      <c r="AX2685" s="378">
        <f t="shared" si="7675"/>
        <v>0</v>
      </c>
      <c r="AY2685" s="374">
        <f t="shared" si="7321"/>
        <v>0</v>
      </c>
      <c r="AZ2685" s="292">
        <f t="shared" si="7322"/>
        <v>0</v>
      </c>
      <c r="BA2685" s="375">
        <f t="shared" si="7323"/>
        <v>0</v>
      </c>
      <c r="BB2685" s="378">
        <f t="shared" si="7676"/>
        <v>0</v>
      </c>
      <c r="BC2685" s="374">
        <f t="shared" si="7325"/>
        <v>0</v>
      </c>
      <c r="BD2685" s="292">
        <f t="shared" si="7326"/>
        <v>0</v>
      </c>
      <c r="BE2685" s="375">
        <f t="shared" si="7327"/>
        <v>0</v>
      </c>
      <c r="BF2685" s="378">
        <f t="shared" si="7677"/>
        <v>0</v>
      </c>
      <c r="BG2685" s="374">
        <f t="shared" si="7329"/>
        <v>0</v>
      </c>
      <c r="BH2685" s="292">
        <f t="shared" si="7330"/>
        <v>0</v>
      </c>
      <c r="BI2685" s="375">
        <f t="shared" si="7331"/>
        <v>0</v>
      </c>
      <c r="BJ2685" s="378">
        <f t="shared" si="7678"/>
        <v>0</v>
      </c>
      <c r="BK2685" s="374">
        <f t="shared" si="7333"/>
        <v>0</v>
      </c>
      <c r="BL2685" s="292">
        <f t="shared" si="7334"/>
        <v>0</v>
      </c>
      <c r="BM2685" s="375">
        <f t="shared" si="7335"/>
        <v>0</v>
      </c>
      <c r="BN2685" s="378">
        <f t="shared" si="7679"/>
        <v>0</v>
      </c>
      <c r="BO2685" s="374">
        <f t="shared" si="7337"/>
        <v>0</v>
      </c>
      <c r="BP2685" s="292">
        <f t="shared" si="7338"/>
        <v>0</v>
      </c>
      <c r="CA2685" s="299" t="s">
        <v>1910</v>
      </c>
      <c r="CB2685" s="421"/>
      <c r="CC2685" s="375"/>
      <c r="CD2685" s="375"/>
      <c r="CE2685" s="375"/>
      <c r="CF2685" s="375"/>
      <c r="CG2685" s="375"/>
      <c r="CH2685" s="375"/>
      <c r="CI2685" s="375"/>
      <c r="CJ2685" s="375"/>
      <c r="CK2685" s="375"/>
      <c r="CL2685" s="375"/>
      <c r="CM2685" s="375"/>
      <c r="CN2685" s="422">
        <f t="shared" ref="CN2685" si="7716">IF(CN2683="NA",COUNTIF(M2684:M2687,"NA"),COUNTIF(M2684:M2687,"NS"))</f>
        <v>0</v>
      </c>
      <c r="CO2685" s="422">
        <f t="shared" ref="CO2685" si="7717">IF(CO2683="NA",COUNTIF(N2684:N2687,"NA"),COUNTIF(N2684:N2687,"NS"))</f>
        <v>0</v>
      </c>
      <c r="CP2685" s="422">
        <f t="shared" ref="CP2685" si="7718">IF(CP2683="NA",COUNTIF(O2684:O2687,"NA"),COUNTIF(O2684:O2687,"NS"))</f>
        <v>0</v>
      </c>
      <c r="CQ2685" s="422">
        <f t="shared" ref="CQ2685" si="7719">IF(CQ2683="NA",COUNTIF(P2684:P2687,"NA"),COUNTIF(P2684:P2687,"NS"))</f>
        <v>0</v>
      </c>
      <c r="CR2685" s="422">
        <f t="shared" ref="CR2685" si="7720">IF(CR2683="NA",COUNTIF(Q2684:Q2687,"NA"),COUNTIF(Q2684:Q2687,"NS"))</f>
        <v>0</v>
      </c>
      <c r="CS2685" s="422">
        <f t="shared" ref="CS2685" si="7721">IF(CS2683="NA",COUNTIF(R2684:R2687,"NA"),COUNTIF(R2684:R2687,"NS"))</f>
        <v>0</v>
      </c>
      <c r="CT2685" s="422">
        <f t="shared" ref="CT2685" si="7722">IF(CT2683="NA",COUNTIF(S2684:S2687,"NA"),COUNTIF(S2684:S2687,"NS"))</f>
        <v>0</v>
      </c>
      <c r="CU2685" s="422">
        <f t="shared" ref="CU2685" si="7723">IF(CU2683="NA",COUNTIF(T2684:T2687,"NA"),COUNTIF(T2684:T2687,"NS"))</f>
        <v>0</v>
      </c>
      <c r="CV2685" s="422">
        <f t="shared" ref="CV2685" si="7724">IF(CV2683="NA",COUNTIF(U2684:U2687,"NA"),COUNTIF(U2684:U2687,"NS"))</f>
        <v>0</v>
      </c>
      <c r="CW2685" s="422">
        <f t="shared" ref="CW2685" si="7725">IF(CW2683="NA",COUNTIF(V2684:V2687,"NA"),COUNTIF(V2684:V2687,"NS"))</f>
        <v>0</v>
      </c>
      <c r="CX2685" s="422">
        <f t="shared" ref="CX2685" si="7726">IF(CX2683="NA",COUNTIF(W2684:W2687,"NA"),COUNTIF(W2684:W2687,"NS"))</f>
        <v>0</v>
      </c>
      <c r="CY2685" s="422">
        <f t="shared" ref="CY2685" si="7727">IF(CY2683="NA",COUNTIF(X2684:X2687,"NA"),COUNTIF(X2684:X2687,"NS"))</f>
        <v>0</v>
      </c>
      <c r="CZ2685" s="422">
        <f t="shared" ref="CZ2685" si="7728">IF(CZ2683="NA",COUNTIF(Y2684:Y2687,"NA"),COUNTIF(Y2684:Y2687,"NS"))</f>
        <v>0</v>
      </c>
      <c r="DA2685" s="422">
        <f t="shared" ref="DA2685" si="7729">IF(DA2683="NA",COUNTIF(Z2684:Z2687,"NA"),COUNTIF(Z2684:Z2687,"NS"))</f>
        <v>0</v>
      </c>
      <c r="DB2685" s="422">
        <f t="shared" ref="DB2685" si="7730">IF(DB2683="NA",COUNTIF(AA2684:AA2687,"NA"),COUNTIF(AA2684:AA2687,"NS"))</f>
        <v>0</v>
      </c>
      <c r="DC2685" s="422">
        <f t="shared" ref="DC2685" si="7731">IF(DC2683="NA",COUNTIF(AB2684:AB2687,"NA"),COUNTIF(AB2684:AB2687,"NS"))</f>
        <v>0</v>
      </c>
      <c r="DD2685" s="422">
        <f t="shared" ref="DD2685" si="7732">IF(DD2683="NA",COUNTIF(AC2684:AC2687,"NA"),COUNTIF(AC2684:AC2687,"NS"))</f>
        <v>0</v>
      </c>
      <c r="DE2685" s="422">
        <f t="shared" ref="DE2685" si="7733">IF(DE2683="NA",COUNTIF(AD2684:AD2687,"NA"),COUNTIF(AD2684:AD2687,"NS"))</f>
        <v>0</v>
      </c>
      <c r="DG2685" s="612"/>
      <c r="DH2685" s="613"/>
      <c r="DI2685" s="415"/>
      <c r="DJ2685" s="416"/>
      <c r="DK2685" s="416"/>
      <c r="DL2685" s="416"/>
      <c r="DM2685" s="416"/>
      <c r="DN2685" s="416"/>
      <c r="DO2685" s="416"/>
      <c r="DP2685" s="416"/>
      <c r="DQ2685" s="416"/>
      <c r="DR2685" s="416"/>
      <c r="DS2685" s="416"/>
      <c r="DT2685" s="416"/>
      <c r="DU2685" s="416"/>
      <c r="DV2685" s="416"/>
      <c r="DW2685" s="416"/>
      <c r="DX2685" s="416"/>
      <c r="DY2685" s="416"/>
      <c r="DZ2685" s="416"/>
      <c r="EA2685" s="416"/>
      <c r="EB2685" s="416"/>
      <c r="EC2685" s="416"/>
      <c r="ED2685" s="416"/>
      <c r="EE2685" s="416"/>
      <c r="EF2685" s="416"/>
      <c r="EG2685" s="416"/>
      <c r="EH2685" s="416"/>
      <c r="EI2685" s="416"/>
      <c r="EJ2685" s="416"/>
      <c r="EK2685" s="416"/>
      <c r="EL2685" s="417"/>
    </row>
    <row r="2686" spans="1:142" ht="36" customHeight="1" x14ac:dyDescent="0.25">
      <c r="A2686" s="60"/>
      <c r="B2686" s="60"/>
      <c r="C2686" s="782"/>
      <c r="D2686" s="719"/>
      <c r="E2686" s="720"/>
      <c r="F2686" s="702" t="s">
        <v>392</v>
      </c>
      <c r="G2686" s="702"/>
      <c r="H2686" s="192"/>
      <c r="I2686" s="700" t="s">
        <v>396</v>
      </c>
      <c r="J2686" s="700"/>
      <c r="K2686" s="700"/>
      <c r="L2686" s="701"/>
      <c r="M2686" s="369"/>
      <c r="N2686" s="369"/>
      <c r="O2686" s="369"/>
      <c r="P2686" s="369"/>
      <c r="Q2686" s="369"/>
      <c r="R2686" s="369"/>
      <c r="S2686" s="368"/>
      <c r="T2686" s="368"/>
      <c r="U2686" s="368"/>
      <c r="V2686" s="368"/>
      <c r="W2686" s="368"/>
      <c r="X2686" s="368"/>
      <c r="Y2686" s="368"/>
      <c r="Z2686" s="368"/>
      <c r="AA2686" s="368"/>
      <c r="AB2686" s="368"/>
      <c r="AC2686" s="368"/>
      <c r="AD2686" s="368"/>
      <c r="AE2686" s="60"/>
      <c r="AF2686" s="259"/>
      <c r="AG2686" s="374">
        <f t="shared" si="7306"/>
        <v>18</v>
      </c>
      <c r="AH2686" s="399"/>
      <c r="AK2686" s="375">
        <f t="shared" si="7307"/>
        <v>0</v>
      </c>
      <c r="AL2686" s="378">
        <f t="shared" si="7672"/>
        <v>0</v>
      </c>
      <c r="AM2686" s="374">
        <f t="shared" si="7309"/>
        <v>0</v>
      </c>
      <c r="AN2686" s="292">
        <f t="shared" si="7310"/>
        <v>0</v>
      </c>
      <c r="AO2686" s="375">
        <f t="shared" si="7311"/>
        <v>0</v>
      </c>
      <c r="AP2686" s="378">
        <f t="shared" si="7673"/>
        <v>0</v>
      </c>
      <c r="AQ2686" s="374">
        <f t="shared" si="7313"/>
        <v>0</v>
      </c>
      <c r="AR2686" s="317">
        <f t="shared" si="7314"/>
        <v>0</v>
      </c>
      <c r="AS2686" s="375">
        <f t="shared" si="7315"/>
        <v>0</v>
      </c>
      <c r="AT2686" s="378">
        <f t="shared" si="7674"/>
        <v>0</v>
      </c>
      <c r="AU2686" s="374">
        <f t="shared" si="7317"/>
        <v>0</v>
      </c>
      <c r="AV2686" s="317">
        <f t="shared" si="7318"/>
        <v>0</v>
      </c>
      <c r="AW2686" s="375">
        <f t="shared" si="7319"/>
        <v>0</v>
      </c>
      <c r="AX2686" s="378">
        <f t="shared" si="7675"/>
        <v>0</v>
      </c>
      <c r="AY2686" s="374">
        <f t="shared" si="7321"/>
        <v>0</v>
      </c>
      <c r="AZ2686" s="292">
        <f t="shared" si="7322"/>
        <v>0</v>
      </c>
      <c r="BA2686" s="375">
        <f t="shared" si="7323"/>
        <v>0</v>
      </c>
      <c r="BB2686" s="378">
        <f t="shared" si="7676"/>
        <v>0</v>
      </c>
      <c r="BC2686" s="374">
        <f t="shared" si="7325"/>
        <v>0</v>
      </c>
      <c r="BD2686" s="292">
        <f t="shared" si="7326"/>
        <v>0</v>
      </c>
      <c r="BE2686" s="375">
        <f t="shared" si="7327"/>
        <v>0</v>
      </c>
      <c r="BF2686" s="378">
        <f t="shared" si="7677"/>
        <v>0</v>
      </c>
      <c r="BG2686" s="374">
        <f t="shared" si="7329"/>
        <v>0</v>
      </c>
      <c r="BH2686" s="292">
        <f t="shared" si="7330"/>
        <v>0</v>
      </c>
      <c r="BI2686" s="375">
        <f t="shared" si="7331"/>
        <v>0</v>
      </c>
      <c r="BJ2686" s="378">
        <f t="shared" si="7678"/>
        <v>0</v>
      </c>
      <c r="BK2686" s="374">
        <f t="shared" si="7333"/>
        <v>0</v>
      </c>
      <c r="BL2686" s="292">
        <f t="shared" si="7334"/>
        <v>0</v>
      </c>
      <c r="BM2686" s="375">
        <f t="shared" si="7335"/>
        <v>0</v>
      </c>
      <c r="BN2686" s="378">
        <f t="shared" si="7679"/>
        <v>0</v>
      </c>
      <c r="BO2686" s="374">
        <f t="shared" si="7337"/>
        <v>0</v>
      </c>
      <c r="BP2686" s="292">
        <f t="shared" si="7338"/>
        <v>0</v>
      </c>
      <c r="CA2686" s="299" t="s">
        <v>1918</v>
      </c>
      <c r="CB2686" s="427"/>
      <c r="CC2686" s="375"/>
      <c r="CD2686" s="375"/>
      <c r="CE2686" s="375"/>
      <c r="CF2686" s="375"/>
      <c r="CG2686" s="375"/>
      <c r="CH2686" s="375"/>
      <c r="CI2686" s="375"/>
      <c r="CJ2686" s="375"/>
      <c r="CK2686" s="375"/>
      <c r="CL2686" s="375"/>
      <c r="CM2686" s="375"/>
      <c r="CN2686" s="425">
        <f t="shared" ref="CN2686:DD2686" si="7734">IF(OR(AND(CN2683=0,CN2685&gt;0),AND(CN2683="NS",CN2684&gt;0),AND(CN2683="NS",CN2684=0,CN2685=0)),1,IF(OR(AND(CN2685&gt;=2,CN2684&lt;CN2683),AND(CN2683="NS",CN2684=0,CN2685&gt;0),OR(CN2683=CN2684,AND(CN2683="",CN2685=0,CN2684=0))),0,1))</f>
        <v>0</v>
      </c>
      <c r="CO2686" s="425">
        <f t="shared" si="7734"/>
        <v>0</v>
      </c>
      <c r="CP2686" s="425">
        <f t="shared" si="7734"/>
        <v>0</v>
      </c>
      <c r="CQ2686" s="425">
        <f t="shared" si="7734"/>
        <v>0</v>
      </c>
      <c r="CR2686" s="425">
        <f t="shared" si="7734"/>
        <v>0</v>
      </c>
      <c r="CS2686" s="425">
        <f t="shared" si="7734"/>
        <v>0</v>
      </c>
      <c r="CT2686" s="425">
        <f t="shared" si="7734"/>
        <v>0</v>
      </c>
      <c r="CU2686" s="425">
        <f t="shared" si="7734"/>
        <v>0</v>
      </c>
      <c r="CV2686" s="425">
        <f t="shared" si="7734"/>
        <v>0</v>
      </c>
      <c r="CW2686" s="425">
        <f t="shared" si="7734"/>
        <v>0</v>
      </c>
      <c r="CX2686" s="425">
        <f t="shared" si="7734"/>
        <v>0</v>
      </c>
      <c r="CY2686" s="425">
        <f t="shared" si="7734"/>
        <v>0</v>
      </c>
      <c r="CZ2686" s="425">
        <f t="shared" si="7734"/>
        <v>0</v>
      </c>
      <c r="DA2686" s="425">
        <f t="shared" si="7734"/>
        <v>0</v>
      </c>
      <c r="DB2686" s="425">
        <f t="shared" si="7734"/>
        <v>0</v>
      </c>
      <c r="DC2686" s="425">
        <f t="shared" si="7734"/>
        <v>0</v>
      </c>
      <c r="DD2686" s="425">
        <f t="shared" si="7734"/>
        <v>0</v>
      </c>
      <c r="DE2686" s="425">
        <f t="shared" ref="DE2686" si="7735">IF(OR(AND(DE2683=0,DE2685&gt;0),AND(DE2683="NS",DE2684&gt;0),AND(DE2683="NS",DE2684=0,DE2685=0)),1,IF(OR(AND(DE2685&gt;=2,DE2684&lt;DE2683),AND(DE2683="NS",DE2684=0,DE2685&gt;0),OR(DE2683=DE2684,AND(DE2683="",DE2685=0,DE2684=0))),0,1))</f>
        <v>0</v>
      </c>
      <c r="DF2686" s="387">
        <f>SUM(CN2686:DE2686)</f>
        <v>0</v>
      </c>
      <c r="DG2686" s="612"/>
      <c r="DH2686" s="613"/>
      <c r="DI2686" s="415"/>
      <c r="DJ2686" s="416"/>
      <c r="DK2686" s="416"/>
      <c r="DL2686" s="416"/>
      <c r="DM2686" s="416"/>
      <c r="DN2686" s="416"/>
      <c r="DO2686" s="416"/>
      <c r="DP2686" s="416"/>
      <c r="DQ2686" s="416"/>
      <c r="DR2686" s="416"/>
      <c r="DS2686" s="416"/>
      <c r="DT2686" s="416"/>
      <c r="DU2686" s="416"/>
      <c r="DV2686" s="416"/>
      <c r="DW2686" s="416"/>
      <c r="DX2686" s="416"/>
      <c r="DY2686" s="416"/>
      <c r="DZ2686" s="416"/>
      <c r="EA2686" s="416"/>
      <c r="EB2686" s="416"/>
      <c r="EC2686" s="416"/>
      <c r="ED2686" s="416"/>
      <c r="EE2686" s="416"/>
      <c r="EF2686" s="416"/>
      <c r="EG2686" s="416"/>
      <c r="EH2686" s="416"/>
      <c r="EI2686" s="416"/>
      <c r="EJ2686" s="416"/>
      <c r="EK2686" s="416"/>
      <c r="EL2686" s="417"/>
    </row>
    <row r="2687" spans="1:142" ht="48" customHeight="1" x14ac:dyDescent="0.25">
      <c r="A2687" s="60"/>
      <c r="B2687" s="60"/>
      <c r="C2687" s="782"/>
      <c r="D2687" s="719"/>
      <c r="E2687" s="720"/>
      <c r="F2687" s="702" t="s">
        <v>393</v>
      </c>
      <c r="G2687" s="702"/>
      <c r="H2687" s="192"/>
      <c r="I2687" s="700" t="s">
        <v>397</v>
      </c>
      <c r="J2687" s="700"/>
      <c r="K2687" s="700"/>
      <c r="L2687" s="701"/>
      <c r="M2687" s="369"/>
      <c r="N2687" s="369"/>
      <c r="O2687" s="369"/>
      <c r="P2687" s="369"/>
      <c r="Q2687" s="369"/>
      <c r="R2687" s="369"/>
      <c r="S2687" s="368"/>
      <c r="T2687" s="368"/>
      <c r="U2687" s="368"/>
      <c r="V2687" s="368"/>
      <c r="W2687" s="368"/>
      <c r="X2687" s="368"/>
      <c r="Y2687" s="368"/>
      <c r="Z2687" s="368"/>
      <c r="AA2687" s="368"/>
      <c r="AB2687" s="368"/>
      <c r="AC2687" s="368"/>
      <c r="AD2687" s="368"/>
      <c r="AE2687" s="60"/>
      <c r="AF2687" s="259"/>
      <c r="AG2687" s="374">
        <f t="shared" si="7306"/>
        <v>18</v>
      </c>
      <c r="AH2687" s="399"/>
      <c r="AK2687" s="375">
        <f t="shared" si="7307"/>
        <v>0</v>
      </c>
      <c r="AL2687" s="378">
        <f t="shared" si="7672"/>
        <v>0</v>
      </c>
      <c r="AM2687" s="374">
        <f t="shared" si="7309"/>
        <v>0</v>
      </c>
      <c r="AN2687" s="292">
        <f t="shared" si="7310"/>
        <v>0</v>
      </c>
      <c r="AO2687" s="375">
        <f t="shared" si="7311"/>
        <v>0</v>
      </c>
      <c r="AP2687" s="378">
        <f t="shared" si="7673"/>
        <v>0</v>
      </c>
      <c r="AQ2687" s="374">
        <f t="shared" si="7313"/>
        <v>0</v>
      </c>
      <c r="AR2687" s="317">
        <f t="shared" si="7314"/>
        <v>0</v>
      </c>
      <c r="AS2687" s="375">
        <f t="shared" si="7315"/>
        <v>0</v>
      </c>
      <c r="AT2687" s="378">
        <f t="shared" si="7674"/>
        <v>0</v>
      </c>
      <c r="AU2687" s="374">
        <f t="shared" si="7317"/>
        <v>0</v>
      </c>
      <c r="AV2687" s="317">
        <f t="shared" si="7318"/>
        <v>0</v>
      </c>
      <c r="AW2687" s="375">
        <f t="shared" si="7319"/>
        <v>0</v>
      </c>
      <c r="AX2687" s="378">
        <f t="shared" si="7675"/>
        <v>0</v>
      </c>
      <c r="AY2687" s="374">
        <f t="shared" si="7321"/>
        <v>0</v>
      </c>
      <c r="AZ2687" s="292">
        <f t="shared" si="7322"/>
        <v>0</v>
      </c>
      <c r="BA2687" s="375">
        <f t="shared" si="7323"/>
        <v>0</v>
      </c>
      <c r="BB2687" s="378">
        <f t="shared" si="7676"/>
        <v>0</v>
      </c>
      <c r="BC2687" s="374">
        <f t="shared" si="7325"/>
        <v>0</v>
      </c>
      <c r="BD2687" s="292">
        <f t="shared" si="7326"/>
        <v>0</v>
      </c>
      <c r="BE2687" s="375">
        <f t="shared" si="7327"/>
        <v>0</v>
      </c>
      <c r="BF2687" s="378">
        <f t="shared" si="7677"/>
        <v>0</v>
      </c>
      <c r="BG2687" s="374">
        <f t="shared" si="7329"/>
        <v>0</v>
      </c>
      <c r="BH2687" s="292">
        <f t="shared" si="7330"/>
        <v>0</v>
      </c>
      <c r="BI2687" s="375">
        <f t="shared" si="7331"/>
        <v>0</v>
      </c>
      <c r="BJ2687" s="378">
        <f t="shared" si="7678"/>
        <v>0</v>
      </c>
      <c r="BK2687" s="374">
        <f t="shared" si="7333"/>
        <v>0</v>
      </c>
      <c r="BL2687" s="292">
        <f t="shared" si="7334"/>
        <v>0</v>
      </c>
      <c r="BM2687" s="375">
        <f t="shared" si="7335"/>
        <v>0</v>
      </c>
      <c r="BN2687" s="378">
        <f t="shared" si="7679"/>
        <v>0</v>
      </c>
      <c r="BO2687" s="374">
        <f t="shared" si="7337"/>
        <v>0</v>
      </c>
      <c r="BP2687" s="292">
        <f t="shared" si="7338"/>
        <v>0</v>
      </c>
      <c r="CA2687" s="303"/>
      <c r="CB2687" s="427"/>
      <c r="CC2687" s="375"/>
      <c r="CD2687" s="375"/>
      <c r="CE2687" s="375"/>
      <c r="CF2687" s="375"/>
      <c r="CG2687" s="375"/>
      <c r="CH2687" s="375"/>
      <c r="CI2687" s="375"/>
      <c r="CJ2687" s="375"/>
      <c r="CK2687" s="375"/>
      <c r="CL2687" s="375"/>
      <c r="CM2687" s="375"/>
      <c r="CN2687" s="311"/>
      <c r="CO2687" s="311"/>
      <c r="CP2687" s="311"/>
      <c r="CQ2687" s="311"/>
      <c r="CR2687" s="311"/>
      <c r="CS2687" s="311"/>
      <c r="CT2687" s="311"/>
      <c r="CU2687" s="311"/>
      <c r="CV2687" s="311"/>
      <c r="CW2687" s="311"/>
      <c r="CX2687" s="311"/>
      <c r="CY2687" s="311"/>
      <c r="CZ2687" s="311"/>
      <c r="DA2687" s="311"/>
      <c r="DB2687" s="311"/>
      <c r="DC2687" s="311"/>
      <c r="DD2687" s="311"/>
      <c r="DE2687" s="311"/>
      <c r="DG2687" s="612"/>
      <c r="DH2687" s="613"/>
      <c r="DI2687" s="415"/>
      <c r="DJ2687" s="416"/>
      <c r="DK2687" s="416"/>
      <c r="DL2687" s="416"/>
      <c r="DM2687" s="416"/>
      <c r="DN2687" s="416"/>
      <c r="DO2687" s="416"/>
      <c r="DP2687" s="416"/>
      <c r="DQ2687" s="416"/>
      <c r="DR2687" s="416"/>
      <c r="DS2687" s="416"/>
      <c r="DT2687" s="416"/>
      <c r="DU2687" s="416"/>
      <c r="DV2687" s="416"/>
      <c r="DW2687" s="416"/>
      <c r="DX2687" s="416"/>
      <c r="DY2687" s="416"/>
      <c r="DZ2687" s="416"/>
      <c r="EA2687" s="416"/>
      <c r="EB2687" s="416"/>
      <c r="EC2687" s="416"/>
      <c r="ED2687" s="416"/>
      <c r="EE2687" s="416"/>
      <c r="EF2687" s="416"/>
      <c r="EG2687" s="416"/>
      <c r="EH2687" s="416"/>
      <c r="EI2687" s="416"/>
      <c r="EJ2687" s="416"/>
      <c r="EK2687" s="416"/>
      <c r="EL2687" s="417"/>
    </row>
    <row r="2688" spans="1:142" ht="15" customHeight="1" x14ac:dyDescent="0.25">
      <c r="A2688" s="60"/>
      <c r="B2688" s="60"/>
      <c r="C2688" s="782"/>
      <c r="D2688" s="719"/>
      <c r="E2688" s="720"/>
      <c r="F2688" s="703" t="s">
        <v>398</v>
      </c>
      <c r="G2688" s="703"/>
      <c r="H2688" s="704" t="s">
        <v>399</v>
      </c>
      <c r="I2688" s="705"/>
      <c r="J2688" s="705"/>
      <c r="K2688" s="705"/>
      <c r="L2688" s="706"/>
      <c r="M2688" s="369"/>
      <c r="N2688" s="369"/>
      <c r="O2688" s="369"/>
      <c r="P2688" s="369"/>
      <c r="Q2688" s="369"/>
      <c r="R2688" s="369"/>
      <c r="S2688" s="368"/>
      <c r="T2688" s="368"/>
      <c r="U2688" s="368"/>
      <c r="V2688" s="368"/>
      <c r="W2688" s="368"/>
      <c r="X2688" s="368"/>
      <c r="Y2688" s="368"/>
      <c r="Z2688" s="368"/>
      <c r="AA2688" s="368"/>
      <c r="AB2688" s="368"/>
      <c r="AC2688" s="368"/>
      <c r="AD2688" s="368"/>
      <c r="AE2688" s="60"/>
      <c r="AF2688" s="259"/>
      <c r="AG2688" s="374">
        <f t="shared" si="7306"/>
        <v>18</v>
      </c>
      <c r="AH2688" s="399"/>
      <c r="AK2688" s="375">
        <f t="shared" si="7307"/>
        <v>0</v>
      </c>
      <c r="AL2688" s="378">
        <f t="shared" si="7672"/>
        <v>0</v>
      </c>
      <c r="AM2688" s="374">
        <f t="shared" si="7309"/>
        <v>0</v>
      </c>
      <c r="AN2688" s="292">
        <f t="shared" si="7310"/>
        <v>0</v>
      </c>
      <c r="AO2688" s="375">
        <f t="shared" si="7311"/>
        <v>0</v>
      </c>
      <c r="AP2688" s="378">
        <f t="shared" si="7673"/>
        <v>0</v>
      </c>
      <c r="AQ2688" s="374">
        <f t="shared" si="7313"/>
        <v>0</v>
      </c>
      <c r="AR2688" s="317">
        <f t="shared" si="7314"/>
        <v>0</v>
      </c>
      <c r="AS2688" s="375">
        <f t="shared" si="7315"/>
        <v>0</v>
      </c>
      <c r="AT2688" s="378">
        <f t="shared" si="7674"/>
        <v>0</v>
      </c>
      <c r="AU2688" s="374">
        <f t="shared" si="7317"/>
        <v>0</v>
      </c>
      <c r="AV2688" s="317">
        <f t="shared" si="7318"/>
        <v>0</v>
      </c>
      <c r="AW2688" s="375">
        <f t="shared" si="7319"/>
        <v>0</v>
      </c>
      <c r="AX2688" s="378">
        <f t="shared" si="7675"/>
        <v>0</v>
      </c>
      <c r="AY2688" s="374">
        <f t="shared" si="7321"/>
        <v>0</v>
      </c>
      <c r="AZ2688" s="292">
        <f t="shared" si="7322"/>
        <v>0</v>
      </c>
      <c r="BA2688" s="375">
        <f t="shared" si="7323"/>
        <v>0</v>
      </c>
      <c r="BB2688" s="378">
        <f t="shared" si="7676"/>
        <v>0</v>
      </c>
      <c r="BC2688" s="374">
        <f t="shared" si="7325"/>
        <v>0</v>
      </c>
      <c r="BD2688" s="292">
        <f t="shared" si="7326"/>
        <v>0</v>
      </c>
      <c r="BE2688" s="375">
        <f t="shared" si="7327"/>
        <v>0</v>
      </c>
      <c r="BF2688" s="378">
        <f t="shared" si="7677"/>
        <v>0</v>
      </c>
      <c r="BG2688" s="374">
        <f t="shared" si="7329"/>
        <v>0</v>
      </c>
      <c r="BH2688" s="292">
        <f t="shared" si="7330"/>
        <v>0</v>
      </c>
      <c r="BI2688" s="375">
        <f t="shared" si="7331"/>
        <v>0</v>
      </c>
      <c r="BJ2688" s="378">
        <f t="shared" si="7678"/>
        <v>0</v>
      </c>
      <c r="BK2688" s="374">
        <f t="shared" si="7333"/>
        <v>0</v>
      </c>
      <c r="BL2688" s="292">
        <f t="shared" si="7334"/>
        <v>0</v>
      </c>
      <c r="BM2688" s="375">
        <f t="shared" si="7335"/>
        <v>0</v>
      </c>
      <c r="BN2688" s="378">
        <f t="shared" si="7679"/>
        <v>0</v>
      </c>
      <c r="BO2688" s="374">
        <f t="shared" si="7337"/>
        <v>0</v>
      </c>
      <c r="BP2688" s="292">
        <f t="shared" si="7338"/>
        <v>0</v>
      </c>
      <c r="CA2688" s="303"/>
      <c r="CB2688" s="427"/>
      <c r="CC2688" s="375"/>
      <c r="CD2688" s="375"/>
      <c r="CE2688" s="375"/>
      <c r="CF2688" s="375"/>
      <c r="CG2688" s="375"/>
      <c r="CH2688" s="375"/>
      <c r="CI2688" s="375"/>
      <c r="CJ2688" s="375"/>
      <c r="CK2688" s="375"/>
      <c r="CL2688" s="375"/>
      <c r="CM2688" s="375"/>
      <c r="CN2688" s="311"/>
      <c r="CO2688" s="311"/>
      <c r="CP2688" s="311"/>
      <c r="CQ2688" s="311"/>
      <c r="CR2688" s="311"/>
      <c r="CS2688" s="311"/>
      <c r="CT2688" s="311"/>
      <c r="CU2688" s="311"/>
      <c r="CV2688" s="311"/>
      <c r="CW2688" s="311"/>
      <c r="CX2688" s="311"/>
      <c r="CY2688" s="311"/>
      <c r="CZ2688" s="311"/>
      <c r="DA2688" s="311"/>
      <c r="DB2688" s="311"/>
      <c r="DC2688" s="311"/>
      <c r="DD2688" s="311"/>
      <c r="DE2688" s="311"/>
      <c r="DG2688" s="610"/>
      <c r="DH2688" s="611"/>
      <c r="DI2688" s="415"/>
      <c r="DJ2688" s="416"/>
      <c r="DK2688" s="416"/>
      <c r="DL2688" s="416"/>
      <c r="DM2688" s="416"/>
      <c r="DN2688" s="416"/>
      <c r="DO2688" s="416"/>
      <c r="DP2688" s="416"/>
      <c r="DQ2688" s="416"/>
      <c r="DR2688" s="416"/>
      <c r="DS2688" s="416"/>
      <c r="DT2688" s="416"/>
      <c r="DU2688" s="416"/>
      <c r="DV2688" s="416"/>
      <c r="DW2688" s="416"/>
      <c r="DX2688" s="416"/>
      <c r="DY2688" s="416"/>
      <c r="DZ2688" s="416"/>
      <c r="EA2688" s="416"/>
      <c r="EB2688" s="416"/>
      <c r="EC2688" s="416"/>
      <c r="ED2688" s="416"/>
      <c r="EE2688" s="416"/>
      <c r="EF2688" s="416"/>
      <c r="EG2688" s="416"/>
      <c r="EH2688" s="416"/>
      <c r="EI2688" s="416"/>
      <c r="EJ2688" s="416"/>
      <c r="EK2688" s="416"/>
      <c r="EL2688" s="417"/>
    </row>
    <row r="2689" spans="1:143" ht="15" customHeight="1" x14ac:dyDescent="0.25">
      <c r="A2689" s="60"/>
      <c r="B2689" s="60"/>
      <c r="C2689" s="782"/>
      <c r="D2689" s="719"/>
      <c r="E2689" s="720"/>
      <c r="F2689" s="703" t="s">
        <v>400</v>
      </c>
      <c r="G2689" s="703"/>
      <c r="H2689" s="704" t="s">
        <v>401</v>
      </c>
      <c r="I2689" s="705"/>
      <c r="J2689" s="705"/>
      <c r="K2689" s="705"/>
      <c r="L2689" s="706"/>
      <c r="M2689" s="369"/>
      <c r="N2689" s="369"/>
      <c r="O2689" s="369"/>
      <c r="P2689" s="369"/>
      <c r="Q2689" s="369"/>
      <c r="R2689" s="369"/>
      <c r="S2689" s="368"/>
      <c r="T2689" s="368"/>
      <c r="U2689" s="368"/>
      <c r="V2689" s="368"/>
      <c r="W2689" s="368"/>
      <c r="X2689" s="368"/>
      <c r="Y2689" s="368"/>
      <c r="Z2689" s="368"/>
      <c r="AA2689" s="368"/>
      <c r="AB2689" s="368"/>
      <c r="AC2689" s="368"/>
      <c r="AD2689" s="368"/>
      <c r="AE2689" s="60"/>
      <c r="AF2689" s="259"/>
      <c r="AG2689" s="374">
        <f t="shared" si="7306"/>
        <v>18</v>
      </c>
      <c r="AH2689" s="399"/>
      <c r="AK2689" s="375">
        <f t="shared" si="7307"/>
        <v>0</v>
      </c>
      <c r="AL2689" s="378">
        <f t="shared" si="7672"/>
        <v>0</v>
      </c>
      <c r="AM2689" s="374">
        <f t="shared" si="7309"/>
        <v>0</v>
      </c>
      <c r="AN2689" s="292">
        <f t="shared" si="7310"/>
        <v>0</v>
      </c>
      <c r="AO2689" s="375">
        <f t="shared" si="7311"/>
        <v>0</v>
      </c>
      <c r="AP2689" s="378">
        <f t="shared" si="7673"/>
        <v>0</v>
      </c>
      <c r="AQ2689" s="374">
        <f t="shared" si="7313"/>
        <v>0</v>
      </c>
      <c r="AR2689" s="317">
        <f t="shared" si="7314"/>
        <v>0</v>
      </c>
      <c r="AS2689" s="375">
        <f t="shared" si="7315"/>
        <v>0</v>
      </c>
      <c r="AT2689" s="378">
        <f t="shared" si="7674"/>
        <v>0</v>
      </c>
      <c r="AU2689" s="374">
        <f t="shared" si="7317"/>
        <v>0</v>
      </c>
      <c r="AV2689" s="317">
        <f t="shared" si="7318"/>
        <v>0</v>
      </c>
      <c r="AW2689" s="375">
        <f t="shared" si="7319"/>
        <v>0</v>
      </c>
      <c r="AX2689" s="378">
        <f t="shared" si="7675"/>
        <v>0</v>
      </c>
      <c r="AY2689" s="374">
        <f t="shared" si="7321"/>
        <v>0</v>
      </c>
      <c r="AZ2689" s="292">
        <f t="shared" si="7322"/>
        <v>0</v>
      </c>
      <c r="BA2689" s="375">
        <f t="shared" si="7323"/>
        <v>0</v>
      </c>
      <c r="BB2689" s="378">
        <f t="shared" si="7676"/>
        <v>0</v>
      </c>
      <c r="BC2689" s="374">
        <f t="shared" si="7325"/>
        <v>0</v>
      </c>
      <c r="BD2689" s="292">
        <f t="shared" si="7326"/>
        <v>0</v>
      </c>
      <c r="BE2689" s="375">
        <f t="shared" si="7327"/>
        <v>0</v>
      </c>
      <c r="BF2689" s="378">
        <f t="shared" si="7677"/>
        <v>0</v>
      </c>
      <c r="BG2689" s="374">
        <f t="shared" si="7329"/>
        <v>0</v>
      </c>
      <c r="BH2689" s="292">
        <f t="shared" si="7330"/>
        <v>0</v>
      </c>
      <c r="BI2689" s="375">
        <f t="shared" si="7331"/>
        <v>0</v>
      </c>
      <c r="BJ2689" s="378">
        <f t="shared" si="7678"/>
        <v>0</v>
      </c>
      <c r="BK2689" s="374">
        <f t="shared" si="7333"/>
        <v>0</v>
      </c>
      <c r="BL2689" s="292">
        <f t="shared" si="7334"/>
        <v>0</v>
      </c>
      <c r="BM2689" s="375">
        <f t="shared" si="7335"/>
        <v>0</v>
      </c>
      <c r="BN2689" s="378">
        <f t="shared" si="7679"/>
        <v>0</v>
      </c>
      <c r="BO2689" s="374">
        <f t="shared" si="7337"/>
        <v>0</v>
      </c>
      <c r="BP2689" s="292">
        <f t="shared" si="7338"/>
        <v>0</v>
      </c>
      <c r="CA2689" s="303"/>
      <c r="CB2689" s="421"/>
      <c r="CC2689" s="375"/>
      <c r="CD2689" s="375"/>
      <c r="CE2689" s="375"/>
      <c r="CF2689" s="375"/>
      <c r="CG2689" s="375"/>
      <c r="CH2689" s="375"/>
      <c r="CI2689" s="375"/>
      <c r="CJ2689" s="375"/>
      <c r="CK2689" s="375"/>
      <c r="CL2689" s="375"/>
      <c r="CM2689" s="375"/>
      <c r="CN2689" s="311"/>
      <c r="CO2689" s="311"/>
      <c r="CP2689" s="311"/>
      <c r="CQ2689" s="311"/>
      <c r="CR2689" s="311"/>
      <c r="CS2689" s="311"/>
      <c r="CT2689" s="311"/>
      <c r="CU2689" s="311"/>
      <c r="CV2689" s="311"/>
      <c r="CW2689" s="311"/>
      <c r="CX2689" s="311"/>
      <c r="CY2689" s="311"/>
      <c r="CZ2689" s="311"/>
      <c r="DA2689" s="311"/>
      <c r="DB2689" s="311"/>
      <c r="DC2689" s="311"/>
      <c r="DD2689" s="311"/>
      <c r="DE2689" s="311"/>
      <c r="DG2689" s="610"/>
      <c r="DH2689" s="611"/>
      <c r="DI2689" s="415"/>
      <c r="DJ2689" s="416"/>
      <c r="DK2689" s="416"/>
      <c r="DL2689" s="416"/>
      <c r="DM2689" s="416"/>
      <c r="DN2689" s="416"/>
      <c r="DO2689" s="416"/>
      <c r="DP2689" s="416"/>
      <c r="DQ2689" s="416"/>
      <c r="DR2689" s="416"/>
      <c r="DS2689" s="416"/>
      <c r="DT2689" s="416"/>
      <c r="DU2689" s="416"/>
      <c r="DV2689" s="416"/>
      <c r="DW2689" s="416"/>
      <c r="DX2689" s="416"/>
      <c r="DY2689" s="416"/>
      <c r="DZ2689" s="416"/>
      <c r="EA2689" s="416"/>
      <c r="EB2689" s="416"/>
      <c r="EC2689" s="416"/>
      <c r="ED2689" s="416"/>
      <c r="EE2689" s="416"/>
      <c r="EF2689" s="416"/>
      <c r="EG2689" s="416"/>
      <c r="EH2689" s="416"/>
      <c r="EI2689" s="416"/>
      <c r="EJ2689" s="416"/>
      <c r="EK2689" s="416"/>
      <c r="EL2689" s="417"/>
    </row>
    <row r="2690" spans="1:143" ht="15" customHeight="1" x14ac:dyDescent="0.25">
      <c r="A2690" s="60"/>
      <c r="B2690" s="60"/>
      <c r="C2690" s="782"/>
      <c r="D2690" s="719"/>
      <c r="E2690" s="720"/>
      <c r="F2690" s="703" t="s">
        <v>402</v>
      </c>
      <c r="G2690" s="703"/>
      <c r="H2690" s="704" t="s">
        <v>403</v>
      </c>
      <c r="I2690" s="705"/>
      <c r="J2690" s="705"/>
      <c r="K2690" s="705"/>
      <c r="L2690" s="706"/>
      <c r="M2690" s="369"/>
      <c r="N2690" s="369"/>
      <c r="O2690" s="369"/>
      <c r="P2690" s="369"/>
      <c r="Q2690" s="369"/>
      <c r="R2690" s="369"/>
      <c r="S2690" s="368"/>
      <c r="T2690" s="368"/>
      <c r="U2690" s="368"/>
      <c r="V2690" s="368"/>
      <c r="W2690" s="368"/>
      <c r="X2690" s="368"/>
      <c r="Y2690" s="368"/>
      <c r="Z2690" s="368"/>
      <c r="AA2690" s="368"/>
      <c r="AB2690" s="368"/>
      <c r="AC2690" s="368"/>
      <c r="AD2690" s="368"/>
      <c r="AE2690" s="60"/>
      <c r="AF2690" s="259"/>
      <c r="AG2690" s="374">
        <f t="shared" si="7306"/>
        <v>18</v>
      </c>
      <c r="AH2690" s="399"/>
      <c r="AK2690" s="375">
        <f t="shared" si="7307"/>
        <v>0</v>
      </c>
      <c r="AL2690" s="378">
        <f t="shared" si="7672"/>
        <v>0</v>
      </c>
      <c r="AM2690" s="374">
        <f t="shared" si="7309"/>
        <v>0</v>
      </c>
      <c r="AN2690" s="292">
        <f t="shared" si="7310"/>
        <v>0</v>
      </c>
      <c r="AO2690" s="375">
        <f t="shared" si="7311"/>
        <v>0</v>
      </c>
      <c r="AP2690" s="378">
        <f t="shared" si="7673"/>
        <v>0</v>
      </c>
      <c r="AQ2690" s="374">
        <f t="shared" si="7313"/>
        <v>0</v>
      </c>
      <c r="AR2690" s="317">
        <f t="shared" si="7314"/>
        <v>0</v>
      </c>
      <c r="AS2690" s="375">
        <f t="shared" si="7315"/>
        <v>0</v>
      </c>
      <c r="AT2690" s="378">
        <f t="shared" si="7674"/>
        <v>0</v>
      </c>
      <c r="AU2690" s="374">
        <f t="shared" si="7317"/>
        <v>0</v>
      </c>
      <c r="AV2690" s="317">
        <f t="shared" si="7318"/>
        <v>0</v>
      </c>
      <c r="AW2690" s="375">
        <f t="shared" si="7319"/>
        <v>0</v>
      </c>
      <c r="AX2690" s="378">
        <f t="shared" si="7675"/>
        <v>0</v>
      </c>
      <c r="AY2690" s="374">
        <f t="shared" si="7321"/>
        <v>0</v>
      </c>
      <c r="AZ2690" s="292">
        <f t="shared" si="7322"/>
        <v>0</v>
      </c>
      <c r="BA2690" s="375">
        <f t="shared" si="7323"/>
        <v>0</v>
      </c>
      <c r="BB2690" s="378">
        <f t="shared" si="7676"/>
        <v>0</v>
      </c>
      <c r="BC2690" s="374">
        <f t="shared" si="7325"/>
        <v>0</v>
      </c>
      <c r="BD2690" s="292">
        <f t="shared" si="7326"/>
        <v>0</v>
      </c>
      <c r="BE2690" s="375">
        <f t="shared" si="7327"/>
        <v>0</v>
      </c>
      <c r="BF2690" s="378">
        <f t="shared" si="7677"/>
        <v>0</v>
      </c>
      <c r="BG2690" s="374">
        <f t="shared" si="7329"/>
        <v>0</v>
      </c>
      <c r="BH2690" s="292">
        <f t="shared" si="7330"/>
        <v>0</v>
      </c>
      <c r="BI2690" s="375">
        <f t="shared" si="7331"/>
        <v>0</v>
      </c>
      <c r="BJ2690" s="378">
        <f t="shared" si="7678"/>
        <v>0</v>
      </c>
      <c r="BK2690" s="374">
        <f t="shared" si="7333"/>
        <v>0</v>
      </c>
      <c r="BL2690" s="292">
        <f t="shared" si="7334"/>
        <v>0</v>
      </c>
      <c r="BM2690" s="375">
        <f t="shared" si="7335"/>
        <v>0</v>
      </c>
      <c r="BN2690" s="378">
        <f t="shared" si="7679"/>
        <v>0</v>
      </c>
      <c r="BO2690" s="374">
        <f t="shared" si="7337"/>
        <v>0</v>
      </c>
      <c r="BP2690" s="292">
        <f t="shared" si="7338"/>
        <v>0</v>
      </c>
      <c r="CA2690" s="299" t="s">
        <v>60</v>
      </c>
      <c r="CB2690" s="421"/>
      <c r="CC2690" s="375"/>
      <c r="CD2690" s="375"/>
      <c r="CE2690" s="375"/>
      <c r="CF2690" s="375"/>
      <c r="CG2690" s="375"/>
      <c r="CH2690" s="375"/>
      <c r="CI2690" s="375"/>
      <c r="CJ2690" s="375"/>
      <c r="CK2690" s="375"/>
      <c r="CL2690" s="375"/>
      <c r="CM2690" s="375"/>
      <c r="CN2690" s="423">
        <f t="shared" ref="CN2690" si="7736">IF(M2690="",0,M2690)</f>
        <v>0</v>
      </c>
      <c r="CO2690" s="423">
        <f t="shared" ref="CO2690" si="7737">IF(N2690="",0,N2690)</f>
        <v>0</v>
      </c>
      <c r="CP2690" s="423">
        <f t="shared" ref="CP2690" si="7738">IF(O2690="",0,O2690)</f>
        <v>0</v>
      </c>
      <c r="CQ2690" s="423">
        <f t="shared" ref="CQ2690" si="7739">IF(P2690="",0,P2690)</f>
        <v>0</v>
      </c>
      <c r="CR2690" s="423">
        <f t="shared" ref="CR2690" si="7740">IF(Q2690="",0,Q2690)</f>
        <v>0</v>
      </c>
      <c r="CS2690" s="423">
        <f t="shared" ref="CS2690" si="7741">IF(R2690="",0,R2690)</f>
        <v>0</v>
      </c>
      <c r="CT2690" s="423">
        <f t="shared" ref="CT2690" si="7742">IF(S2690="",0,S2690)</f>
        <v>0</v>
      </c>
      <c r="CU2690" s="423">
        <f t="shared" ref="CU2690" si="7743">IF(T2690="",0,T2690)</f>
        <v>0</v>
      </c>
      <c r="CV2690" s="423">
        <f t="shared" ref="CV2690" si="7744">IF(U2690="",0,U2690)</f>
        <v>0</v>
      </c>
      <c r="CW2690" s="423">
        <f t="shared" ref="CW2690" si="7745">IF(V2690="",0,V2690)</f>
        <v>0</v>
      </c>
      <c r="CX2690" s="423">
        <f t="shared" ref="CX2690" si="7746">IF(W2690="",0,W2690)</f>
        <v>0</v>
      </c>
      <c r="CY2690" s="423">
        <f t="shared" ref="CY2690" si="7747">IF(X2690="",0,X2690)</f>
        <v>0</v>
      </c>
      <c r="CZ2690" s="423">
        <f t="shared" ref="CZ2690" si="7748">IF(Y2690="",0,Y2690)</f>
        <v>0</v>
      </c>
      <c r="DA2690" s="423">
        <f t="shared" ref="DA2690" si="7749">IF(Z2690="",0,Z2690)</f>
        <v>0</v>
      </c>
      <c r="DB2690" s="423">
        <f t="shared" ref="DB2690" si="7750">IF(AA2690="",0,AA2690)</f>
        <v>0</v>
      </c>
      <c r="DC2690" s="423">
        <f t="shared" ref="DC2690" si="7751">IF(AB2690="",0,AB2690)</f>
        <v>0</v>
      </c>
      <c r="DD2690" s="423">
        <f t="shared" ref="DD2690" si="7752">IF(AC2690="",0,AC2690)</f>
        <v>0</v>
      </c>
      <c r="DE2690" s="423">
        <f t="shared" ref="DE2690" si="7753">IF(AD2690="",0,AD2690)</f>
        <v>0</v>
      </c>
      <c r="DG2690" s="610"/>
      <c r="DH2690" s="611"/>
      <c r="DI2690" s="415"/>
      <c r="DJ2690" s="416"/>
      <c r="DK2690" s="416"/>
      <c r="DL2690" s="416"/>
      <c r="DM2690" s="416"/>
      <c r="DN2690" s="416"/>
      <c r="DO2690" s="416"/>
      <c r="DP2690" s="416"/>
      <c r="DQ2690" s="416"/>
      <c r="DR2690" s="416"/>
      <c r="DS2690" s="416"/>
      <c r="DT2690" s="416"/>
      <c r="DU2690" s="416"/>
      <c r="DV2690" s="416"/>
      <c r="DW2690" s="416"/>
      <c r="DX2690" s="416"/>
      <c r="DY2690" s="416"/>
      <c r="DZ2690" s="416"/>
      <c r="EA2690" s="416"/>
      <c r="EB2690" s="416"/>
      <c r="EC2690" s="416"/>
      <c r="ED2690" s="416"/>
      <c r="EE2690" s="416"/>
      <c r="EF2690" s="416"/>
      <c r="EG2690" s="416"/>
      <c r="EH2690" s="416"/>
      <c r="EI2690" s="416"/>
      <c r="EJ2690" s="416"/>
      <c r="EK2690" s="416"/>
      <c r="EL2690" s="417"/>
    </row>
    <row r="2691" spans="1:143" ht="60" customHeight="1" x14ac:dyDescent="0.25">
      <c r="A2691" s="60"/>
      <c r="B2691" s="60"/>
      <c r="C2691" s="782"/>
      <c r="D2691" s="719"/>
      <c r="E2691" s="720"/>
      <c r="F2691" s="716" t="s">
        <v>404</v>
      </c>
      <c r="G2691" s="716"/>
      <c r="H2691" s="192"/>
      <c r="I2691" s="700" t="s">
        <v>405</v>
      </c>
      <c r="J2691" s="700"/>
      <c r="K2691" s="700"/>
      <c r="L2691" s="701"/>
      <c r="M2691" s="369"/>
      <c r="N2691" s="369"/>
      <c r="O2691" s="369"/>
      <c r="P2691" s="369"/>
      <c r="Q2691" s="369"/>
      <c r="R2691" s="369"/>
      <c r="S2691" s="368"/>
      <c r="T2691" s="368"/>
      <c r="U2691" s="368"/>
      <c r="V2691" s="368"/>
      <c r="W2691" s="368"/>
      <c r="X2691" s="368"/>
      <c r="Y2691" s="368"/>
      <c r="Z2691" s="368"/>
      <c r="AA2691" s="368"/>
      <c r="AB2691" s="368"/>
      <c r="AC2691" s="368"/>
      <c r="AD2691" s="368"/>
      <c r="AE2691" s="60"/>
      <c r="AF2691" s="259"/>
      <c r="AG2691" s="374">
        <f t="shared" si="7306"/>
        <v>18</v>
      </c>
      <c r="AH2691" s="399"/>
      <c r="AK2691" s="375">
        <f t="shared" si="7307"/>
        <v>0</v>
      </c>
      <c r="AL2691" s="378">
        <f t="shared" si="7672"/>
        <v>0</v>
      </c>
      <c r="AM2691" s="374">
        <f t="shared" si="7309"/>
        <v>0</v>
      </c>
      <c r="AN2691" s="292">
        <f t="shared" si="7310"/>
        <v>0</v>
      </c>
      <c r="AO2691" s="375">
        <f t="shared" si="7311"/>
        <v>0</v>
      </c>
      <c r="AP2691" s="378">
        <f t="shared" si="7673"/>
        <v>0</v>
      </c>
      <c r="AQ2691" s="374">
        <f t="shared" si="7313"/>
        <v>0</v>
      </c>
      <c r="AR2691" s="317">
        <f t="shared" si="7314"/>
        <v>0</v>
      </c>
      <c r="AS2691" s="375">
        <f t="shared" si="7315"/>
        <v>0</v>
      </c>
      <c r="AT2691" s="378">
        <f t="shared" si="7674"/>
        <v>0</v>
      </c>
      <c r="AU2691" s="374">
        <f t="shared" si="7317"/>
        <v>0</v>
      </c>
      <c r="AV2691" s="317">
        <f t="shared" si="7318"/>
        <v>0</v>
      </c>
      <c r="AW2691" s="375">
        <f t="shared" si="7319"/>
        <v>0</v>
      </c>
      <c r="AX2691" s="378">
        <f t="shared" si="7675"/>
        <v>0</v>
      </c>
      <c r="AY2691" s="374">
        <f t="shared" si="7321"/>
        <v>0</v>
      </c>
      <c r="AZ2691" s="292">
        <f t="shared" si="7322"/>
        <v>0</v>
      </c>
      <c r="BA2691" s="375">
        <f t="shared" si="7323"/>
        <v>0</v>
      </c>
      <c r="BB2691" s="378">
        <f t="shared" si="7676"/>
        <v>0</v>
      </c>
      <c r="BC2691" s="374">
        <f t="shared" si="7325"/>
        <v>0</v>
      </c>
      <c r="BD2691" s="292">
        <f t="shared" si="7326"/>
        <v>0</v>
      </c>
      <c r="BE2691" s="375">
        <f t="shared" si="7327"/>
        <v>0</v>
      </c>
      <c r="BF2691" s="378">
        <f t="shared" si="7677"/>
        <v>0</v>
      </c>
      <c r="BG2691" s="374">
        <f t="shared" si="7329"/>
        <v>0</v>
      </c>
      <c r="BH2691" s="292">
        <f t="shared" si="7330"/>
        <v>0</v>
      </c>
      <c r="BI2691" s="375">
        <f t="shared" si="7331"/>
        <v>0</v>
      </c>
      <c r="BJ2691" s="378">
        <f t="shared" si="7678"/>
        <v>0</v>
      </c>
      <c r="BK2691" s="374">
        <f t="shared" si="7333"/>
        <v>0</v>
      </c>
      <c r="BL2691" s="292">
        <f t="shared" si="7334"/>
        <v>0</v>
      </c>
      <c r="BM2691" s="375">
        <f t="shared" si="7335"/>
        <v>0</v>
      </c>
      <c r="BN2691" s="378">
        <f t="shared" si="7679"/>
        <v>0</v>
      </c>
      <c r="BO2691" s="374">
        <f t="shared" si="7337"/>
        <v>0</v>
      </c>
      <c r="BP2691" s="292">
        <f t="shared" si="7338"/>
        <v>0</v>
      </c>
      <c r="CA2691" s="299" t="s">
        <v>1917</v>
      </c>
      <c r="CB2691" s="421"/>
      <c r="CC2691" s="375"/>
      <c r="CD2691" s="375"/>
      <c r="CE2691" s="375"/>
      <c r="CF2691" s="375"/>
      <c r="CG2691" s="375"/>
      <c r="CH2691" s="375"/>
      <c r="CI2691" s="375"/>
      <c r="CJ2691" s="375"/>
      <c r="CK2691" s="375"/>
      <c r="CL2691" s="375"/>
      <c r="CM2691" s="375"/>
      <c r="CN2691" s="301">
        <f t="shared" ref="CN2691" si="7754">SUM(M2691:M2692)</f>
        <v>0</v>
      </c>
      <c r="CO2691" s="301">
        <f t="shared" ref="CO2691" si="7755">SUM(N2691:N2692)</f>
        <v>0</v>
      </c>
      <c r="CP2691" s="301">
        <f t="shared" ref="CP2691" si="7756">SUM(O2691:O2692)</f>
        <v>0</v>
      </c>
      <c r="CQ2691" s="301">
        <f t="shared" ref="CQ2691" si="7757">SUM(P2691:P2692)</f>
        <v>0</v>
      </c>
      <c r="CR2691" s="301">
        <f t="shared" ref="CR2691" si="7758">SUM(Q2691:Q2692)</f>
        <v>0</v>
      </c>
      <c r="CS2691" s="301">
        <f t="shared" ref="CS2691" si="7759">SUM(R2691:R2692)</f>
        <v>0</v>
      </c>
      <c r="CT2691" s="301">
        <f t="shared" ref="CT2691" si="7760">SUM(S2691:S2692)</f>
        <v>0</v>
      </c>
      <c r="CU2691" s="301">
        <f t="shared" ref="CU2691" si="7761">SUM(T2691:T2692)</f>
        <v>0</v>
      </c>
      <c r="CV2691" s="301">
        <f t="shared" ref="CV2691" si="7762">SUM(U2691:U2692)</f>
        <v>0</v>
      </c>
      <c r="CW2691" s="301">
        <f t="shared" ref="CW2691" si="7763">SUM(V2691:V2692)</f>
        <v>0</v>
      </c>
      <c r="CX2691" s="301">
        <f t="shared" ref="CX2691" si="7764">SUM(W2691:W2692)</f>
        <v>0</v>
      </c>
      <c r="CY2691" s="301">
        <f t="shared" ref="CY2691" si="7765">SUM(X2691:X2692)</f>
        <v>0</v>
      </c>
      <c r="CZ2691" s="301">
        <f t="shared" ref="CZ2691" si="7766">SUM(Y2691:Y2692)</f>
        <v>0</v>
      </c>
      <c r="DA2691" s="301">
        <f t="shared" ref="DA2691" si="7767">SUM(Z2691:Z2692)</f>
        <v>0</v>
      </c>
      <c r="DB2691" s="301">
        <f t="shared" ref="DB2691" si="7768">SUM(AA2691:AA2692)</f>
        <v>0</v>
      </c>
      <c r="DC2691" s="301">
        <f t="shared" ref="DC2691" si="7769">SUM(AB2691:AB2692)</f>
        <v>0</v>
      </c>
      <c r="DD2691" s="301">
        <f t="shared" ref="DD2691" si="7770">SUM(AC2691:AC2692)</f>
        <v>0</v>
      </c>
      <c r="DE2691" s="301">
        <f t="shared" ref="DE2691" si="7771">SUM(AD2691:AD2692)</f>
        <v>0</v>
      </c>
      <c r="DG2691" s="616"/>
      <c r="DH2691" s="617"/>
      <c r="DI2691" s="415"/>
      <c r="DJ2691" s="416"/>
      <c r="DK2691" s="416"/>
      <c r="DL2691" s="416"/>
      <c r="DM2691" s="416"/>
      <c r="DN2691" s="416"/>
      <c r="DO2691" s="416"/>
      <c r="DP2691" s="416"/>
      <c r="DQ2691" s="416"/>
      <c r="DR2691" s="416"/>
      <c r="DS2691" s="416"/>
      <c r="DT2691" s="416"/>
      <c r="DU2691" s="416"/>
      <c r="DV2691" s="416"/>
      <c r="DW2691" s="416"/>
      <c r="DX2691" s="416"/>
      <c r="DY2691" s="416"/>
      <c r="DZ2691" s="416"/>
      <c r="EA2691" s="416"/>
      <c r="EB2691" s="416"/>
      <c r="EC2691" s="416"/>
      <c r="ED2691" s="416"/>
      <c r="EE2691" s="416"/>
      <c r="EF2691" s="416"/>
      <c r="EG2691" s="416"/>
      <c r="EH2691" s="416"/>
      <c r="EI2691" s="416"/>
      <c r="EJ2691" s="416"/>
      <c r="EK2691" s="416"/>
      <c r="EL2691" s="417"/>
    </row>
    <row r="2692" spans="1:143" ht="24" customHeight="1" x14ac:dyDescent="0.25">
      <c r="A2692" s="60"/>
      <c r="B2692" s="60"/>
      <c r="C2692" s="782"/>
      <c r="D2692" s="719"/>
      <c r="E2692" s="720"/>
      <c r="F2692" s="716" t="s">
        <v>406</v>
      </c>
      <c r="G2692" s="716"/>
      <c r="H2692" s="192"/>
      <c r="I2692" s="700" t="s">
        <v>407</v>
      </c>
      <c r="J2692" s="700"/>
      <c r="K2692" s="700"/>
      <c r="L2692" s="701"/>
      <c r="M2692" s="369"/>
      <c r="N2692" s="369"/>
      <c r="O2692" s="369"/>
      <c r="P2692" s="369"/>
      <c r="Q2692" s="369"/>
      <c r="R2692" s="369"/>
      <c r="S2692" s="368"/>
      <c r="T2692" s="368"/>
      <c r="U2692" s="368"/>
      <c r="V2692" s="368"/>
      <c r="W2692" s="368"/>
      <c r="X2692" s="368"/>
      <c r="Y2692" s="368"/>
      <c r="Z2692" s="368"/>
      <c r="AA2692" s="368"/>
      <c r="AB2692" s="368"/>
      <c r="AC2692" s="368"/>
      <c r="AD2692" s="368"/>
      <c r="AE2692" s="60"/>
      <c r="AF2692" s="259"/>
      <c r="AG2692" s="374">
        <f t="shared" si="7306"/>
        <v>18</v>
      </c>
      <c r="AH2692" s="399"/>
      <c r="AK2692" s="375">
        <f t="shared" si="7307"/>
        <v>0</v>
      </c>
      <c r="AL2692" s="378">
        <f t="shared" si="7672"/>
        <v>0</v>
      </c>
      <c r="AM2692" s="374">
        <f t="shared" si="7309"/>
        <v>0</v>
      </c>
      <c r="AN2692" s="292">
        <f t="shared" si="7310"/>
        <v>0</v>
      </c>
      <c r="AO2692" s="375">
        <f t="shared" si="7311"/>
        <v>0</v>
      </c>
      <c r="AP2692" s="378">
        <f t="shared" si="7673"/>
        <v>0</v>
      </c>
      <c r="AQ2692" s="374">
        <f t="shared" si="7313"/>
        <v>0</v>
      </c>
      <c r="AR2692" s="317">
        <f t="shared" si="7314"/>
        <v>0</v>
      </c>
      <c r="AS2692" s="375">
        <f t="shared" si="7315"/>
        <v>0</v>
      </c>
      <c r="AT2692" s="378">
        <f t="shared" si="7674"/>
        <v>0</v>
      </c>
      <c r="AU2692" s="374">
        <f t="shared" si="7317"/>
        <v>0</v>
      </c>
      <c r="AV2692" s="317">
        <f t="shared" si="7318"/>
        <v>0</v>
      </c>
      <c r="AW2692" s="375">
        <f t="shared" si="7319"/>
        <v>0</v>
      </c>
      <c r="AX2692" s="378">
        <f t="shared" si="7675"/>
        <v>0</v>
      </c>
      <c r="AY2692" s="374">
        <f t="shared" si="7321"/>
        <v>0</v>
      </c>
      <c r="AZ2692" s="292">
        <f t="shared" si="7322"/>
        <v>0</v>
      </c>
      <c r="BA2692" s="375">
        <f t="shared" si="7323"/>
        <v>0</v>
      </c>
      <c r="BB2692" s="378">
        <f t="shared" si="7676"/>
        <v>0</v>
      </c>
      <c r="BC2692" s="374">
        <f t="shared" si="7325"/>
        <v>0</v>
      </c>
      <c r="BD2692" s="292">
        <f t="shared" si="7326"/>
        <v>0</v>
      </c>
      <c r="BE2692" s="375">
        <f t="shared" si="7327"/>
        <v>0</v>
      </c>
      <c r="BF2692" s="378">
        <f t="shared" si="7677"/>
        <v>0</v>
      </c>
      <c r="BG2692" s="374">
        <f t="shared" si="7329"/>
        <v>0</v>
      </c>
      <c r="BH2692" s="292">
        <f t="shared" si="7330"/>
        <v>0</v>
      </c>
      <c r="BI2692" s="375">
        <f t="shared" si="7331"/>
        <v>0</v>
      </c>
      <c r="BJ2692" s="378">
        <f t="shared" si="7678"/>
        <v>0</v>
      </c>
      <c r="BK2692" s="374">
        <f t="shared" si="7333"/>
        <v>0</v>
      </c>
      <c r="BL2692" s="292">
        <f t="shared" si="7334"/>
        <v>0</v>
      </c>
      <c r="BM2692" s="375">
        <f t="shared" si="7335"/>
        <v>0</v>
      </c>
      <c r="BN2692" s="378">
        <f t="shared" si="7679"/>
        <v>0</v>
      </c>
      <c r="BO2692" s="374">
        <f t="shared" si="7337"/>
        <v>0</v>
      </c>
      <c r="BP2692" s="292">
        <f t="shared" si="7338"/>
        <v>0</v>
      </c>
      <c r="CA2692" s="299" t="s">
        <v>1910</v>
      </c>
      <c r="CB2692" s="421"/>
      <c r="CC2692" s="375"/>
      <c r="CD2692" s="375"/>
      <c r="CE2692" s="375"/>
      <c r="CF2692" s="375"/>
      <c r="CG2692" s="375"/>
      <c r="CH2692" s="375"/>
      <c r="CI2692" s="375"/>
      <c r="CJ2692" s="375"/>
      <c r="CK2692" s="375"/>
      <c r="CL2692" s="375"/>
      <c r="CM2692" s="375"/>
      <c r="CN2692" s="422">
        <f t="shared" ref="CN2692" si="7772">IF(CN2690="NA",COUNTIF(M2691:M2692,"NA"),COUNTIF(M2691:M2692,"NS"))</f>
        <v>0</v>
      </c>
      <c r="CO2692" s="422">
        <f t="shared" ref="CO2692" si="7773">IF(CO2690="NA",COUNTIF(N2691:N2692,"NA"),COUNTIF(N2691:N2692,"NS"))</f>
        <v>0</v>
      </c>
      <c r="CP2692" s="422">
        <f t="shared" ref="CP2692" si="7774">IF(CP2690="NA",COUNTIF(O2691:O2692,"NA"),COUNTIF(O2691:O2692,"NS"))</f>
        <v>0</v>
      </c>
      <c r="CQ2692" s="422">
        <f t="shared" ref="CQ2692" si="7775">IF(CQ2690="NA",COUNTIF(P2691:P2692,"NA"),COUNTIF(P2691:P2692,"NS"))</f>
        <v>0</v>
      </c>
      <c r="CR2692" s="422">
        <f t="shared" ref="CR2692" si="7776">IF(CR2690="NA",COUNTIF(Q2691:Q2692,"NA"),COUNTIF(Q2691:Q2692,"NS"))</f>
        <v>0</v>
      </c>
      <c r="CS2692" s="422">
        <f t="shared" ref="CS2692" si="7777">IF(CS2690="NA",COUNTIF(R2691:R2692,"NA"),COUNTIF(R2691:R2692,"NS"))</f>
        <v>0</v>
      </c>
      <c r="CT2692" s="422">
        <f t="shared" ref="CT2692" si="7778">IF(CT2690="NA",COUNTIF(S2691:S2692,"NA"),COUNTIF(S2691:S2692,"NS"))</f>
        <v>0</v>
      </c>
      <c r="CU2692" s="422">
        <f t="shared" ref="CU2692" si="7779">IF(CU2690="NA",COUNTIF(T2691:T2692,"NA"),COUNTIF(T2691:T2692,"NS"))</f>
        <v>0</v>
      </c>
      <c r="CV2692" s="422">
        <f t="shared" ref="CV2692" si="7780">IF(CV2690="NA",COUNTIF(U2691:U2692,"NA"),COUNTIF(U2691:U2692,"NS"))</f>
        <v>0</v>
      </c>
      <c r="CW2692" s="422">
        <f t="shared" ref="CW2692" si="7781">IF(CW2690="NA",COUNTIF(V2691:V2692,"NA"),COUNTIF(V2691:V2692,"NS"))</f>
        <v>0</v>
      </c>
      <c r="CX2692" s="422">
        <f t="shared" ref="CX2692" si="7782">IF(CX2690="NA",COUNTIF(W2691:W2692,"NA"),COUNTIF(W2691:W2692,"NS"))</f>
        <v>0</v>
      </c>
      <c r="CY2692" s="422">
        <f t="shared" ref="CY2692" si="7783">IF(CY2690="NA",COUNTIF(X2691:X2692,"NA"),COUNTIF(X2691:X2692,"NS"))</f>
        <v>0</v>
      </c>
      <c r="CZ2692" s="422">
        <f t="shared" ref="CZ2692" si="7784">IF(CZ2690="NA",COUNTIF(Y2691:Y2692,"NA"),COUNTIF(Y2691:Y2692,"NS"))</f>
        <v>0</v>
      </c>
      <c r="DA2692" s="422">
        <f t="shared" ref="DA2692" si="7785">IF(DA2690="NA",COUNTIF(Z2691:Z2692,"NA"),COUNTIF(Z2691:Z2692,"NS"))</f>
        <v>0</v>
      </c>
      <c r="DB2692" s="422">
        <f t="shared" ref="DB2692" si="7786">IF(DB2690="NA",COUNTIF(AA2691:AA2692,"NA"),COUNTIF(AA2691:AA2692,"NS"))</f>
        <v>0</v>
      </c>
      <c r="DC2692" s="422">
        <f t="shared" ref="DC2692" si="7787">IF(DC2690="NA",COUNTIF(AB2691:AB2692,"NA"),COUNTIF(AB2691:AB2692,"NS"))</f>
        <v>0</v>
      </c>
      <c r="DD2692" s="422">
        <f t="shared" ref="DD2692" si="7788">IF(DD2690="NA",COUNTIF(AC2691:AC2692,"NA"),COUNTIF(AC2691:AC2692,"NS"))</f>
        <v>0</v>
      </c>
      <c r="DE2692" s="422">
        <f t="shared" ref="DE2692" si="7789">IF(DE2690="NA",COUNTIF(AD2691:AD2692,"NA"),COUNTIF(AD2691:AD2692,"NS"))</f>
        <v>0</v>
      </c>
      <c r="DG2692" s="616"/>
      <c r="DH2692" s="617"/>
      <c r="DI2692" s="415"/>
      <c r="DJ2692" s="416"/>
      <c r="DK2692" s="416"/>
      <c r="DL2692" s="416"/>
      <c r="DM2692" s="416"/>
      <c r="DN2692" s="416"/>
      <c r="DO2692" s="416"/>
      <c r="DP2692" s="416"/>
      <c r="DQ2692" s="416"/>
      <c r="DR2692" s="416"/>
      <c r="DS2692" s="416"/>
      <c r="DT2692" s="416"/>
      <c r="DU2692" s="416"/>
      <c r="DV2692" s="416"/>
      <c r="DW2692" s="416"/>
      <c r="DX2692" s="416"/>
      <c r="DY2692" s="416"/>
      <c r="DZ2692" s="416"/>
      <c r="EA2692" s="416"/>
      <c r="EB2692" s="416"/>
      <c r="EC2692" s="416"/>
      <c r="ED2692" s="416"/>
      <c r="EE2692" s="416"/>
      <c r="EF2692" s="416"/>
      <c r="EG2692" s="416"/>
      <c r="EH2692" s="416"/>
      <c r="EI2692" s="416"/>
      <c r="EJ2692" s="416"/>
      <c r="EK2692" s="416"/>
      <c r="EL2692" s="417"/>
    </row>
    <row r="2693" spans="1:143" ht="15" customHeight="1" x14ac:dyDescent="0.25">
      <c r="A2693" s="60"/>
      <c r="B2693" s="60"/>
      <c r="C2693" s="782"/>
      <c r="D2693" s="719"/>
      <c r="E2693" s="720"/>
      <c r="F2693" s="703" t="s">
        <v>408</v>
      </c>
      <c r="G2693" s="703"/>
      <c r="H2693" s="704" t="s">
        <v>409</v>
      </c>
      <c r="I2693" s="705"/>
      <c r="J2693" s="705"/>
      <c r="K2693" s="705"/>
      <c r="L2693" s="706"/>
      <c r="M2693" s="369"/>
      <c r="N2693" s="369"/>
      <c r="O2693" s="369"/>
      <c r="P2693" s="369"/>
      <c r="Q2693" s="369"/>
      <c r="R2693" s="369"/>
      <c r="S2693" s="368"/>
      <c r="T2693" s="368"/>
      <c r="U2693" s="368"/>
      <c r="V2693" s="368"/>
      <c r="W2693" s="368"/>
      <c r="X2693" s="368"/>
      <c r="Y2693" s="368"/>
      <c r="Z2693" s="368"/>
      <c r="AA2693" s="368"/>
      <c r="AB2693" s="368"/>
      <c r="AC2693" s="368"/>
      <c r="AD2693" s="368"/>
      <c r="AE2693" s="60"/>
      <c r="AF2693" s="259"/>
      <c r="AG2693" s="374">
        <f t="shared" si="7306"/>
        <v>18</v>
      </c>
      <c r="AH2693" s="399"/>
      <c r="AK2693" s="375">
        <f t="shared" si="7307"/>
        <v>0</v>
      </c>
      <c r="AL2693" s="378">
        <f t="shared" si="7672"/>
        <v>0</v>
      </c>
      <c r="AM2693" s="374">
        <f t="shared" si="7309"/>
        <v>0</v>
      </c>
      <c r="AN2693" s="292">
        <f t="shared" si="7310"/>
        <v>0</v>
      </c>
      <c r="AO2693" s="375">
        <f t="shared" si="7311"/>
        <v>0</v>
      </c>
      <c r="AP2693" s="378">
        <f t="shared" si="7673"/>
        <v>0</v>
      </c>
      <c r="AQ2693" s="374">
        <f t="shared" si="7313"/>
        <v>0</v>
      </c>
      <c r="AR2693" s="317">
        <f t="shared" si="7314"/>
        <v>0</v>
      </c>
      <c r="AS2693" s="375">
        <f t="shared" si="7315"/>
        <v>0</v>
      </c>
      <c r="AT2693" s="378">
        <f t="shared" si="7674"/>
        <v>0</v>
      </c>
      <c r="AU2693" s="374">
        <f t="shared" si="7317"/>
        <v>0</v>
      </c>
      <c r="AV2693" s="317">
        <f t="shared" si="7318"/>
        <v>0</v>
      </c>
      <c r="AW2693" s="375">
        <f t="shared" si="7319"/>
        <v>0</v>
      </c>
      <c r="AX2693" s="378">
        <f t="shared" si="7675"/>
        <v>0</v>
      </c>
      <c r="AY2693" s="374">
        <f t="shared" si="7321"/>
        <v>0</v>
      </c>
      <c r="AZ2693" s="292">
        <f t="shared" si="7322"/>
        <v>0</v>
      </c>
      <c r="BA2693" s="375">
        <f t="shared" si="7323"/>
        <v>0</v>
      </c>
      <c r="BB2693" s="378">
        <f t="shared" si="7676"/>
        <v>0</v>
      </c>
      <c r="BC2693" s="374">
        <f t="shared" si="7325"/>
        <v>0</v>
      </c>
      <c r="BD2693" s="292">
        <f t="shared" si="7326"/>
        <v>0</v>
      </c>
      <c r="BE2693" s="375">
        <f t="shared" si="7327"/>
        <v>0</v>
      </c>
      <c r="BF2693" s="378">
        <f t="shared" si="7677"/>
        <v>0</v>
      </c>
      <c r="BG2693" s="374">
        <f t="shared" si="7329"/>
        <v>0</v>
      </c>
      <c r="BH2693" s="292">
        <f t="shared" si="7330"/>
        <v>0</v>
      </c>
      <c r="BI2693" s="375">
        <f t="shared" si="7331"/>
        <v>0</v>
      </c>
      <c r="BJ2693" s="378">
        <f t="shared" si="7678"/>
        <v>0</v>
      </c>
      <c r="BK2693" s="374">
        <f t="shared" si="7333"/>
        <v>0</v>
      </c>
      <c r="BL2693" s="292">
        <f t="shared" si="7334"/>
        <v>0</v>
      </c>
      <c r="BM2693" s="375">
        <f t="shared" si="7335"/>
        <v>0</v>
      </c>
      <c r="BN2693" s="378">
        <f t="shared" si="7679"/>
        <v>0</v>
      </c>
      <c r="BO2693" s="374">
        <f t="shared" si="7337"/>
        <v>0</v>
      </c>
      <c r="BP2693" s="292">
        <f t="shared" si="7338"/>
        <v>0</v>
      </c>
      <c r="CA2693" s="308" t="s">
        <v>1918</v>
      </c>
      <c r="CB2693" s="427"/>
      <c r="CC2693" s="375"/>
      <c r="CD2693" s="375"/>
      <c r="CE2693" s="375"/>
      <c r="CF2693" s="375"/>
      <c r="CG2693" s="375"/>
      <c r="CH2693" s="375"/>
      <c r="CI2693" s="375"/>
      <c r="CJ2693" s="375"/>
      <c r="CK2693" s="375"/>
      <c r="CL2693" s="375"/>
      <c r="CM2693" s="375"/>
      <c r="CN2693" s="435">
        <f t="shared" ref="CN2693:DD2693" si="7790">IF(OR(AND(CN2690=0,CN2692&gt;0),AND(CN2690="NS",CN2691&gt;0),AND(CN2690="NS",CN2692=0,CN2691=0)),1,IF(OR(AND(CN2690&gt;0,CN2692=2),AND(CN2690="NS",CN2692=2),AND(CN2690="NS",CN2691=0,CN2692&gt;0),OR(CN2690=CN2691,AND(CN2690="",CN2692=0,CN2691=0))),0,1))</f>
        <v>0</v>
      </c>
      <c r="CO2693" s="435">
        <f t="shared" si="7790"/>
        <v>0</v>
      </c>
      <c r="CP2693" s="435">
        <f t="shared" si="7790"/>
        <v>0</v>
      </c>
      <c r="CQ2693" s="435">
        <f t="shared" si="7790"/>
        <v>0</v>
      </c>
      <c r="CR2693" s="435">
        <f t="shared" si="7790"/>
        <v>0</v>
      </c>
      <c r="CS2693" s="435">
        <f t="shared" si="7790"/>
        <v>0</v>
      </c>
      <c r="CT2693" s="435">
        <f t="shared" si="7790"/>
        <v>0</v>
      </c>
      <c r="CU2693" s="435">
        <f t="shared" si="7790"/>
        <v>0</v>
      </c>
      <c r="CV2693" s="435">
        <f t="shared" si="7790"/>
        <v>0</v>
      </c>
      <c r="CW2693" s="435">
        <f t="shared" si="7790"/>
        <v>0</v>
      </c>
      <c r="CX2693" s="435">
        <f t="shared" si="7790"/>
        <v>0</v>
      </c>
      <c r="CY2693" s="435">
        <f t="shared" si="7790"/>
        <v>0</v>
      </c>
      <c r="CZ2693" s="435">
        <f t="shared" si="7790"/>
        <v>0</v>
      </c>
      <c r="DA2693" s="435">
        <f t="shared" si="7790"/>
        <v>0</v>
      </c>
      <c r="DB2693" s="435">
        <f t="shared" si="7790"/>
        <v>0</v>
      </c>
      <c r="DC2693" s="435">
        <f t="shared" si="7790"/>
        <v>0</v>
      </c>
      <c r="DD2693" s="435">
        <f t="shared" si="7790"/>
        <v>0</v>
      </c>
      <c r="DE2693" s="435">
        <f t="shared" ref="DE2693" si="7791">IF(OR(AND(DE2690=0,DE2692&gt;0),AND(DE2690="NS",DE2691&gt;0),AND(DE2690="NS",DE2692=0,DE2691=0)),1,IF(OR(AND(DE2690&gt;0,DE2692=2),AND(DE2690="NS",DE2692=2),AND(DE2690="NS",DE2691=0,DE2692&gt;0),OR(DE2690=DE2691,AND(DE2690="",DE2692=0,DE2691=0))),0,1))</f>
        <v>0</v>
      </c>
      <c r="DF2693" s="387">
        <f>SUM(CN2693:DE2693)</f>
        <v>0</v>
      </c>
      <c r="DG2693" s="610"/>
      <c r="DH2693" s="611"/>
      <c r="DI2693" s="415"/>
      <c r="DJ2693" s="416"/>
      <c r="DK2693" s="416"/>
      <c r="DL2693" s="416"/>
      <c r="DM2693" s="416"/>
      <c r="DN2693" s="416"/>
      <c r="DO2693" s="416"/>
      <c r="DP2693" s="416"/>
      <c r="DQ2693" s="416"/>
      <c r="DR2693" s="416"/>
      <c r="DS2693" s="416"/>
      <c r="DT2693" s="416"/>
      <c r="DU2693" s="416"/>
      <c r="DV2693" s="416"/>
      <c r="DW2693" s="416"/>
      <c r="DX2693" s="416"/>
      <c r="DY2693" s="416"/>
      <c r="DZ2693" s="416"/>
      <c r="EA2693" s="416"/>
      <c r="EB2693" s="416"/>
      <c r="EC2693" s="416"/>
      <c r="ED2693" s="416"/>
      <c r="EE2693" s="416"/>
      <c r="EF2693" s="416"/>
      <c r="EG2693" s="416"/>
      <c r="EH2693" s="416"/>
      <c r="EI2693" s="416"/>
      <c r="EJ2693" s="416"/>
      <c r="EK2693" s="416"/>
      <c r="EL2693" s="417"/>
    </row>
    <row r="2694" spans="1:143" ht="15" customHeight="1" x14ac:dyDescent="0.25">
      <c r="A2694" s="60"/>
      <c r="B2694" s="60"/>
      <c r="C2694" s="782"/>
      <c r="D2694" s="719"/>
      <c r="E2694" s="720"/>
      <c r="F2694" s="703" t="s">
        <v>410</v>
      </c>
      <c r="G2694" s="703"/>
      <c r="H2694" s="704" t="s">
        <v>411</v>
      </c>
      <c r="I2694" s="705"/>
      <c r="J2694" s="705"/>
      <c r="K2694" s="705"/>
      <c r="L2694" s="706"/>
      <c r="M2694" s="369"/>
      <c r="N2694" s="369"/>
      <c r="O2694" s="369"/>
      <c r="P2694" s="369"/>
      <c r="Q2694" s="369"/>
      <c r="R2694" s="369"/>
      <c r="S2694" s="368"/>
      <c r="T2694" s="368"/>
      <c r="U2694" s="368"/>
      <c r="V2694" s="368"/>
      <c r="W2694" s="368"/>
      <c r="X2694" s="368"/>
      <c r="Y2694" s="368"/>
      <c r="Z2694" s="368"/>
      <c r="AA2694" s="368"/>
      <c r="AB2694" s="368"/>
      <c r="AC2694" s="368"/>
      <c r="AD2694" s="368"/>
      <c r="AE2694" s="60"/>
      <c r="AF2694" s="259"/>
      <c r="AG2694" s="374">
        <f t="shared" si="7306"/>
        <v>18</v>
      </c>
      <c r="AH2694" s="399"/>
      <c r="AK2694" s="375">
        <f t="shared" si="7307"/>
        <v>0</v>
      </c>
      <c r="AL2694" s="378">
        <f t="shared" si="7672"/>
        <v>0</v>
      </c>
      <c r="AM2694" s="374">
        <f t="shared" si="7309"/>
        <v>0</v>
      </c>
      <c r="AN2694" s="292">
        <f t="shared" si="7310"/>
        <v>0</v>
      </c>
      <c r="AO2694" s="375">
        <f t="shared" si="7311"/>
        <v>0</v>
      </c>
      <c r="AP2694" s="378">
        <f t="shared" si="7673"/>
        <v>0</v>
      </c>
      <c r="AQ2694" s="374">
        <f t="shared" si="7313"/>
        <v>0</v>
      </c>
      <c r="AR2694" s="317">
        <f t="shared" si="7314"/>
        <v>0</v>
      </c>
      <c r="AS2694" s="375">
        <f t="shared" si="7315"/>
        <v>0</v>
      </c>
      <c r="AT2694" s="378">
        <f t="shared" si="7674"/>
        <v>0</v>
      </c>
      <c r="AU2694" s="374">
        <f t="shared" si="7317"/>
        <v>0</v>
      </c>
      <c r="AV2694" s="317">
        <f t="shared" si="7318"/>
        <v>0</v>
      </c>
      <c r="AW2694" s="375">
        <f t="shared" si="7319"/>
        <v>0</v>
      </c>
      <c r="AX2694" s="378">
        <f t="shared" si="7675"/>
        <v>0</v>
      </c>
      <c r="AY2694" s="374">
        <f t="shared" si="7321"/>
        <v>0</v>
      </c>
      <c r="AZ2694" s="292">
        <f t="shared" si="7322"/>
        <v>0</v>
      </c>
      <c r="BA2694" s="375">
        <f t="shared" si="7323"/>
        <v>0</v>
      </c>
      <c r="BB2694" s="378">
        <f t="shared" si="7676"/>
        <v>0</v>
      </c>
      <c r="BC2694" s="374">
        <f t="shared" si="7325"/>
        <v>0</v>
      </c>
      <c r="BD2694" s="292">
        <f t="shared" si="7326"/>
        <v>0</v>
      </c>
      <c r="BE2694" s="375">
        <f t="shared" si="7327"/>
        <v>0</v>
      </c>
      <c r="BF2694" s="378">
        <f t="shared" si="7677"/>
        <v>0</v>
      </c>
      <c r="BG2694" s="374">
        <f t="shared" si="7329"/>
        <v>0</v>
      </c>
      <c r="BH2694" s="292">
        <f t="shared" si="7330"/>
        <v>0</v>
      </c>
      <c r="BI2694" s="375">
        <f t="shared" si="7331"/>
        <v>0</v>
      </c>
      <c r="BJ2694" s="378">
        <f t="shared" si="7678"/>
        <v>0</v>
      </c>
      <c r="BK2694" s="374">
        <f t="shared" si="7333"/>
        <v>0</v>
      </c>
      <c r="BL2694" s="292">
        <f t="shared" si="7334"/>
        <v>0</v>
      </c>
      <c r="BM2694" s="375">
        <f t="shared" si="7335"/>
        <v>0</v>
      </c>
      <c r="BN2694" s="378">
        <f t="shared" si="7679"/>
        <v>0</v>
      </c>
      <c r="BO2694" s="374">
        <f t="shared" si="7337"/>
        <v>0</v>
      </c>
      <c r="BP2694" s="292">
        <f t="shared" si="7338"/>
        <v>0</v>
      </c>
      <c r="CA2694" s="303"/>
      <c r="CB2694" s="427"/>
      <c r="CC2694" s="375"/>
      <c r="CD2694" s="375"/>
      <c r="CE2694" s="375"/>
      <c r="CF2694" s="375"/>
      <c r="CG2694" s="375"/>
      <c r="CH2694" s="375"/>
      <c r="CI2694" s="375"/>
      <c r="CJ2694" s="375"/>
      <c r="CK2694" s="375"/>
      <c r="CL2694" s="375"/>
      <c r="CM2694" s="375"/>
      <c r="CN2694" s="311"/>
      <c r="CO2694" s="311"/>
      <c r="CP2694" s="311"/>
      <c r="CQ2694" s="311"/>
      <c r="CR2694" s="311"/>
      <c r="CS2694" s="311"/>
      <c r="CT2694" s="311"/>
      <c r="CU2694" s="311"/>
      <c r="CV2694" s="311"/>
      <c r="CW2694" s="311"/>
      <c r="CX2694" s="311"/>
      <c r="CY2694" s="311"/>
      <c r="CZ2694" s="311"/>
      <c r="DA2694" s="311"/>
      <c r="DB2694" s="311"/>
      <c r="DC2694" s="311"/>
      <c r="DD2694" s="311"/>
      <c r="DE2694" s="311"/>
      <c r="DG2694" s="614" t="s">
        <v>412</v>
      </c>
      <c r="DH2694" s="615"/>
      <c r="DI2694" s="418" t="s">
        <v>1909</v>
      </c>
      <c r="DJ2694" s="419"/>
      <c r="DK2694" s="419"/>
      <c r="DL2694" s="419"/>
      <c r="DM2694" s="419"/>
      <c r="DN2694" s="419"/>
      <c r="DO2694" s="419"/>
      <c r="DP2694" s="419"/>
      <c r="DQ2694" s="419"/>
      <c r="DR2694" s="419"/>
      <c r="DS2694" s="419"/>
      <c r="DT2694" s="419"/>
      <c r="DU2694" s="419">
        <f t="shared" ref="DU2694" si="7792">M2695</f>
        <v>0</v>
      </c>
      <c r="DV2694" s="419">
        <f t="shared" ref="DV2694" si="7793">N2695</f>
        <v>0</v>
      </c>
      <c r="DW2694" s="419">
        <f t="shared" ref="DW2694" si="7794">O2695</f>
        <v>0</v>
      </c>
      <c r="DX2694" s="419">
        <f t="shared" ref="DX2694" si="7795">P2695</f>
        <v>0</v>
      </c>
      <c r="DY2694" s="419">
        <f t="shared" ref="DY2694" si="7796">Q2695</f>
        <v>0</v>
      </c>
      <c r="DZ2694" s="419">
        <f t="shared" ref="DZ2694" si="7797">R2695</f>
        <v>0</v>
      </c>
      <c r="EA2694" s="419">
        <f t="shared" ref="EA2694" si="7798">S2695</f>
        <v>0</v>
      </c>
      <c r="EB2694" s="419">
        <f t="shared" ref="EB2694" si="7799">T2695</f>
        <v>0</v>
      </c>
      <c r="EC2694" s="419">
        <f t="shared" ref="EC2694" si="7800">U2695</f>
        <v>0</v>
      </c>
      <c r="ED2694" s="419">
        <f t="shared" ref="ED2694" si="7801">V2695</f>
        <v>0</v>
      </c>
      <c r="EE2694" s="419">
        <f t="shared" ref="EE2694" si="7802">W2695</f>
        <v>0</v>
      </c>
      <c r="EF2694" s="419">
        <f t="shared" ref="EF2694" si="7803">X2695</f>
        <v>0</v>
      </c>
      <c r="EG2694" s="419">
        <f t="shared" ref="EG2694" si="7804">Y2695</f>
        <v>0</v>
      </c>
      <c r="EH2694" s="419">
        <f t="shared" ref="EH2694" si="7805">Z2695</f>
        <v>0</v>
      </c>
      <c r="EI2694" s="419">
        <f t="shared" ref="EI2694" si="7806">AA2695</f>
        <v>0</v>
      </c>
      <c r="EJ2694" s="419">
        <f t="shared" ref="EJ2694" si="7807">AB2695</f>
        <v>0</v>
      </c>
      <c r="EK2694" s="419">
        <f t="shared" ref="EK2694" si="7808">AC2695</f>
        <v>0</v>
      </c>
      <c r="EL2694" s="420">
        <f t="shared" ref="EL2694" si="7809">AD2695</f>
        <v>0</v>
      </c>
    </row>
    <row r="2695" spans="1:143" ht="24" customHeight="1" x14ac:dyDescent="0.25">
      <c r="A2695" s="60"/>
      <c r="B2695" s="60"/>
      <c r="C2695" s="783"/>
      <c r="D2695" s="721"/>
      <c r="E2695" s="722"/>
      <c r="F2695" s="703" t="s">
        <v>412</v>
      </c>
      <c r="G2695" s="703"/>
      <c r="H2695" s="704" t="s">
        <v>413</v>
      </c>
      <c r="I2695" s="705"/>
      <c r="J2695" s="705"/>
      <c r="K2695" s="705"/>
      <c r="L2695" s="706"/>
      <c r="M2695" s="369"/>
      <c r="N2695" s="369"/>
      <c r="O2695" s="369"/>
      <c r="P2695" s="369"/>
      <c r="Q2695" s="369"/>
      <c r="R2695" s="369"/>
      <c r="S2695" s="368"/>
      <c r="T2695" s="368"/>
      <c r="U2695" s="368"/>
      <c r="V2695" s="368"/>
      <c r="W2695" s="368"/>
      <c r="X2695" s="368"/>
      <c r="Y2695" s="368"/>
      <c r="Z2695" s="368"/>
      <c r="AA2695" s="368"/>
      <c r="AB2695" s="368"/>
      <c r="AC2695" s="368"/>
      <c r="AD2695" s="368"/>
      <c r="AE2695" s="60"/>
      <c r="AF2695" s="259"/>
      <c r="AG2695" s="374">
        <f t="shared" si="7306"/>
        <v>18</v>
      </c>
      <c r="AH2695" s="399"/>
      <c r="AK2695" s="375">
        <f t="shared" si="7307"/>
        <v>0</v>
      </c>
      <c r="AL2695" s="378">
        <f t="shared" si="7672"/>
        <v>0</v>
      </c>
      <c r="AM2695" s="374">
        <f t="shared" si="7309"/>
        <v>0</v>
      </c>
      <c r="AN2695" s="292">
        <f t="shared" si="7310"/>
        <v>0</v>
      </c>
      <c r="AO2695" s="375">
        <f t="shared" si="7311"/>
        <v>0</v>
      </c>
      <c r="AP2695" s="378">
        <f t="shared" si="7673"/>
        <v>0</v>
      </c>
      <c r="AQ2695" s="374">
        <f t="shared" si="7313"/>
        <v>0</v>
      </c>
      <c r="AR2695" s="317">
        <f t="shared" si="7314"/>
        <v>0</v>
      </c>
      <c r="AS2695" s="375">
        <f t="shared" si="7315"/>
        <v>0</v>
      </c>
      <c r="AT2695" s="378">
        <f t="shared" si="7674"/>
        <v>0</v>
      </c>
      <c r="AU2695" s="374">
        <f t="shared" si="7317"/>
        <v>0</v>
      </c>
      <c r="AV2695" s="317">
        <f t="shared" si="7318"/>
        <v>0</v>
      </c>
      <c r="AW2695" s="375">
        <f t="shared" si="7319"/>
        <v>0</v>
      </c>
      <c r="AX2695" s="378">
        <f t="shared" si="7675"/>
        <v>0</v>
      </c>
      <c r="AY2695" s="374">
        <f t="shared" si="7321"/>
        <v>0</v>
      </c>
      <c r="AZ2695" s="292">
        <f t="shared" si="7322"/>
        <v>0</v>
      </c>
      <c r="BA2695" s="375">
        <f t="shared" si="7323"/>
        <v>0</v>
      </c>
      <c r="BB2695" s="378">
        <f t="shared" si="7676"/>
        <v>0</v>
      </c>
      <c r="BC2695" s="374">
        <f t="shared" si="7325"/>
        <v>0</v>
      </c>
      <c r="BD2695" s="292">
        <f t="shared" si="7326"/>
        <v>0</v>
      </c>
      <c r="BE2695" s="375">
        <f t="shared" si="7327"/>
        <v>0</v>
      </c>
      <c r="BF2695" s="378">
        <f t="shared" si="7677"/>
        <v>0</v>
      </c>
      <c r="BG2695" s="374">
        <f t="shared" si="7329"/>
        <v>0</v>
      </c>
      <c r="BH2695" s="292">
        <f t="shared" si="7330"/>
        <v>0</v>
      </c>
      <c r="BI2695" s="375">
        <f t="shared" si="7331"/>
        <v>0</v>
      </c>
      <c r="BJ2695" s="378">
        <f t="shared" si="7678"/>
        <v>0</v>
      </c>
      <c r="BK2695" s="374">
        <f t="shared" si="7333"/>
        <v>0</v>
      </c>
      <c r="BL2695" s="292">
        <f t="shared" si="7334"/>
        <v>0</v>
      </c>
      <c r="BM2695" s="375">
        <f t="shared" si="7335"/>
        <v>0</v>
      </c>
      <c r="BN2695" s="378">
        <f t="shared" si="7679"/>
        <v>0</v>
      </c>
      <c r="BO2695" s="374">
        <f t="shared" si="7337"/>
        <v>0</v>
      </c>
      <c r="BP2695" s="292">
        <f t="shared" si="7338"/>
        <v>0</v>
      </c>
      <c r="CA2695" s="303"/>
      <c r="CB2695" s="427"/>
      <c r="CC2695" s="375"/>
      <c r="CD2695" s="375"/>
      <c r="CE2695" s="375"/>
      <c r="CF2695" s="375"/>
      <c r="CG2695" s="375"/>
      <c r="CH2695" s="375"/>
      <c r="CI2695" s="375"/>
      <c r="CJ2695" s="375"/>
      <c r="CK2695" s="375"/>
      <c r="CL2695" s="375"/>
      <c r="CM2695" s="375"/>
      <c r="CN2695" s="311"/>
      <c r="CO2695" s="311"/>
      <c r="CP2695" s="311"/>
      <c r="CQ2695" s="311"/>
      <c r="CR2695" s="311"/>
      <c r="CS2695" s="311"/>
      <c r="CT2695" s="311"/>
      <c r="CU2695" s="311"/>
      <c r="CV2695" s="311"/>
      <c r="CW2695" s="311"/>
      <c r="CX2695" s="311"/>
      <c r="CY2695" s="311"/>
      <c r="CZ2695" s="311"/>
      <c r="DA2695" s="311"/>
      <c r="DB2695" s="311"/>
      <c r="DC2695" s="311"/>
      <c r="DD2695" s="311"/>
      <c r="DE2695" s="311"/>
      <c r="DG2695" s="413"/>
      <c r="DH2695" s="398"/>
      <c r="DI2695" s="415" t="s">
        <v>1910</v>
      </c>
      <c r="DJ2695" s="416"/>
      <c r="DK2695" s="416"/>
      <c r="DL2695" s="416"/>
      <c r="DM2695" s="416"/>
      <c r="DN2695" s="416"/>
      <c r="DO2695" s="416"/>
      <c r="DP2695" s="416"/>
      <c r="DQ2695" s="416"/>
      <c r="DR2695" s="416"/>
      <c r="DS2695" s="416"/>
      <c r="DT2695" s="416"/>
      <c r="DU2695" s="416">
        <f t="shared" ref="DU2695" si="7810">COUNTIF(M2688:M2690,"NS")+COUNTIF(M2693:M2694,"NS")+COUNTIF(M2683,"NS")+COUNTIF(M2665,"NS")</f>
        <v>0</v>
      </c>
      <c r="DV2695" s="416">
        <f t="shared" ref="DV2695" si="7811">COUNTIF(N2688:N2690,"NS")+COUNTIF(N2693:N2694,"NS")+COUNTIF(N2683,"NS")+COUNTIF(N2665,"NS")</f>
        <v>0</v>
      </c>
      <c r="DW2695" s="416">
        <f t="shared" ref="DW2695" si="7812">COUNTIF(O2688:O2690,"NS")+COUNTIF(O2693:O2694,"NS")+COUNTIF(O2683,"NS")+COUNTIF(O2665,"NS")</f>
        <v>0</v>
      </c>
      <c r="DX2695" s="416">
        <f t="shared" ref="DX2695" si="7813">COUNTIF(P2688:P2690,"NS")+COUNTIF(P2693:P2694,"NS")+COUNTIF(P2683,"NS")+COUNTIF(P2665,"NS")</f>
        <v>0</v>
      </c>
      <c r="DY2695" s="416">
        <f t="shared" ref="DY2695" si="7814">COUNTIF(Q2688:Q2690,"NS")+COUNTIF(Q2693:Q2694,"NS")+COUNTIF(Q2683,"NS")+COUNTIF(Q2665,"NS")</f>
        <v>0</v>
      </c>
      <c r="DZ2695" s="416">
        <f t="shared" ref="DZ2695" si="7815">COUNTIF(R2688:R2690,"NS")+COUNTIF(R2693:R2694,"NS")+COUNTIF(R2683,"NS")+COUNTIF(R2665,"NS")</f>
        <v>0</v>
      </c>
      <c r="EA2695" s="416">
        <f t="shared" ref="EA2695" si="7816">COUNTIF(S2688:S2690,"NS")+COUNTIF(S2693:S2694,"NS")+COUNTIF(S2683,"NS")+COUNTIF(S2665,"NS")</f>
        <v>0</v>
      </c>
      <c r="EB2695" s="416">
        <f t="shared" ref="EB2695" si="7817">COUNTIF(T2688:T2690,"NS")+COUNTIF(T2693:T2694,"NS")+COUNTIF(T2683,"NS")+COUNTIF(T2665,"NS")</f>
        <v>0</v>
      </c>
      <c r="EC2695" s="416">
        <f t="shared" ref="EC2695" si="7818">COUNTIF(U2688:U2690,"NS")+COUNTIF(U2693:U2694,"NS")+COUNTIF(U2683,"NS")+COUNTIF(U2665,"NS")</f>
        <v>0</v>
      </c>
      <c r="ED2695" s="416">
        <f t="shared" ref="ED2695" si="7819">COUNTIF(V2688:V2690,"NS")+COUNTIF(V2693:V2694,"NS")+COUNTIF(V2683,"NS")+COUNTIF(V2665,"NS")</f>
        <v>0</v>
      </c>
      <c r="EE2695" s="416">
        <f t="shared" ref="EE2695" si="7820">COUNTIF(W2688:W2690,"NS")+COUNTIF(W2693:W2694,"NS")+COUNTIF(W2683,"NS")+COUNTIF(W2665,"NS")</f>
        <v>0</v>
      </c>
      <c r="EF2695" s="416">
        <f t="shared" ref="EF2695" si="7821">COUNTIF(X2688:X2690,"NS")+COUNTIF(X2693:X2694,"NS")+COUNTIF(X2683,"NS")+COUNTIF(X2665,"NS")</f>
        <v>0</v>
      </c>
      <c r="EG2695" s="416">
        <f t="shared" ref="EG2695" si="7822">COUNTIF(Y2688:Y2690,"NS")+COUNTIF(Y2693:Y2694,"NS")+COUNTIF(Y2683,"NS")+COUNTIF(Y2665,"NS")</f>
        <v>0</v>
      </c>
      <c r="EH2695" s="416">
        <f t="shared" ref="EH2695" si="7823">COUNTIF(Z2688:Z2690,"NS")+COUNTIF(Z2693:Z2694,"NS")+COUNTIF(Z2683,"NS")+COUNTIF(Z2665,"NS")</f>
        <v>0</v>
      </c>
      <c r="EI2695" s="416">
        <f t="shared" ref="EI2695" si="7824">COUNTIF(AA2688:AA2690,"NS")+COUNTIF(AA2693:AA2694,"NS")+COUNTIF(AA2683,"NS")+COUNTIF(AA2665,"NS")</f>
        <v>0</v>
      </c>
      <c r="EJ2695" s="416">
        <f t="shared" ref="EJ2695" si="7825">COUNTIF(AB2688:AB2690,"NS")+COUNTIF(AB2693:AB2694,"NS")+COUNTIF(AB2683,"NS")+COUNTIF(AB2665,"NS")</f>
        <v>0</v>
      </c>
      <c r="EK2695" s="416">
        <f t="shared" ref="EK2695" si="7826">COUNTIF(AC2688:AC2690,"NS")+COUNTIF(AC2693:AC2694,"NS")+COUNTIF(AC2683,"NS")+COUNTIF(AC2665,"NS")</f>
        <v>0</v>
      </c>
      <c r="EL2695" s="417">
        <f t="shared" ref="EL2695" si="7827">COUNTIF(AD2688:AD2690,"NS")+COUNTIF(AD2693:AD2694,"NS")+COUNTIF(AD2683,"NS")+COUNTIF(AD2665,"NS")</f>
        <v>0</v>
      </c>
    </row>
    <row r="2696" spans="1:143" ht="15" customHeight="1" x14ac:dyDescent="0.25">
      <c r="A2696" s="60"/>
      <c r="B2696" s="60"/>
      <c r="C2696" s="795" t="s">
        <v>422</v>
      </c>
      <c r="D2696" s="717" t="s">
        <v>423</v>
      </c>
      <c r="E2696" s="718"/>
      <c r="F2696" s="703" t="s">
        <v>416</v>
      </c>
      <c r="G2696" s="703"/>
      <c r="H2696" s="704" t="s">
        <v>417</v>
      </c>
      <c r="I2696" s="705"/>
      <c r="J2696" s="705"/>
      <c r="K2696" s="705"/>
      <c r="L2696" s="706"/>
      <c r="M2696" s="369"/>
      <c r="N2696" s="369"/>
      <c r="O2696" s="369"/>
      <c r="P2696" s="369"/>
      <c r="Q2696" s="369"/>
      <c r="R2696" s="369"/>
      <c r="S2696" s="368"/>
      <c r="T2696" s="368"/>
      <c r="U2696" s="368"/>
      <c r="V2696" s="368"/>
      <c r="W2696" s="368"/>
      <c r="X2696" s="368"/>
      <c r="Y2696" s="368"/>
      <c r="Z2696" s="368"/>
      <c r="AA2696" s="368"/>
      <c r="AB2696" s="368"/>
      <c r="AC2696" s="368"/>
      <c r="AD2696" s="368"/>
      <c r="AE2696" s="60"/>
      <c r="AF2696" s="259"/>
      <c r="AG2696" s="374">
        <f t="shared" si="7306"/>
        <v>18</v>
      </c>
      <c r="AH2696" s="399"/>
      <c r="AK2696" s="375">
        <f t="shared" si="7307"/>
        <v>0</v>
      </c>
      <c r="AL2696" s="378">
        <f t="shared" si="7672"/>
        <v>0</v>
      </c>
      <c r="AM2696" s="374">
        <f t="shared" si="7309"/>
        <v>0</v>
      </c>
      <c r="AN2696" s="292">
        <f t="shared" si="7310"/>
        <v>0</v>
      </c>
      <c r="AO2696" s="375">
        <f t="shared" si="7311"/>
        <v>0</v>
      </c>
      <c r="AP2696" s="378">
        <f t="shared" si="7673"/>
        <v>0</v>
      </c>
      <c r="AQ2696" s="374">
        <f t="shared" si="7313"/>
        <v>0</v>
      </c>
      <c r="AR2696" s="317">
        <f t="shared" si="7314"/>
        <v>0</v>
      </c>
      <c r="AS2696" s="375">
        <f t="shared" si="7315"/>
        <v>0</v>
      </c>
      <c r="AT2696" s="378">
        <f t="shared" si="7674"/>
        <v>0</v>
      </c>
      <c r="AU2696" s="374">
        <f t="shared" si="7317"/>
        <v>0</v>
      </c>
      <c r="AV2696" s="317">
        <f t="shared" si="7318"/>
        <v>0</v>
      </c>
      <c r="AW2696" s="375">
        <f t="shared" si="7319"/>
        <v>0</v>
      </c>
      <c r="AX2696" s="378">
        <f t="shared" si="7675"/>
        <v>0</v>
      </c>
      <c r="AY2696" s="374">
        <f t="shared" si="7321"/>
        <v>0</v>
      </c>
      <c r="AZ2696" s="292">
        <f t="shared" si="7322"/>
        <v>0</v>
      </c>
      <c r="BA2696" s="375">
        <f t="shared" si="7323"/>
        <v>0</v>
      </c>
      <c r="BB2696" s="378">
        <f t="shared" si="7676"/>
        <v>0</v>
      </c>
      <c r="BC2696" s="374">
        <f t="shared" si="7325"/>
        <v>0</v>
      </c>
      <c r="BD2696" s="292">
        <f t="shared" si="7326"/>
        <v>0</v>
      </c>
      <c r="BE2696" s="375">
        <f t="shared" si="7327"/>
        <v>0</v>
      </c>
      <c r="BF2696" s="378">
        <f t="shared" si="7677"/>
        <v>0</v>
      </c>
      <c r="BG2696" s="374">
        <f t="shared" si="7329"/>
        <v>0</v>
      </c>
      <c r="BH2696" s="292">
        <f t="shared" si="7330"/>
        <v>0</v>
      </c>
      <c r="BI2696" s="375">
        <f t="shared" si="7331"/>
        <v>0</v>
      </c>
      <c r="BJ2696" s="378">
        <f t="shared" si="7678"/>
        <v>0</v>
      </c>
      <c r="BK2696" s="374">
        <f t="shared" si="7333"/>
        <v>0</v>
      </c>
      <c r="BL2696" s="292">
        <f t="shared" si="7334"/>
        <v>0</v>
      </c>
      <c r="BM2696" s="375">
        <f t="shared" si="7335"/>
        <v>0</v>
      </c>
      <c r="BN2696" s="378">
        <f t="shared" si="7679"/>
        <v>0</v>
      </c>
      <c r="BO2696" s="374">
        <f t="shared" si="7337"/>
        <v>0</v>
      </c>
      <c r="BP2696" s="292">
        <f t="shared" si="7338"/>
        <v>0</v>
      </c>
      <c r="CA2696" s="303"/>
      <c r="CB2696" s="427"/>
      <c r="CC2696" s="375"/>
      <c r="CD2696" s="375"/>
      <c r="CE2696" s="375"/>
      <c r="CF2696" s="375"/>
      <c r="CG2696" s="375"/>
      <c r="CH2696" s="375"/>
      <c r="CI2696" s="375"/>
      <c r="CJ2696" s="375"/>
      <c r="CK2696" s="375"/>
      <c r="CL2696" s="375"/>
      <c r="CM2696" s="375"/>
      <c r="CN2696" s="311"/>
      <c r="CO2696" s="311"/>
      <c r="CP2696" s="311"/>
      <c r="CQ2696" s="311"/>
      <c r="CR2696" s="311"/>
      <c r="CS2696" s="311"/>
      <c r="CT2696" s="311"/>
      <c r="CU2696" s="311"/>
      <c r="CV2696" s="311"/>
      <c r="CW2696" s="311"/>
      <c r="CX2696" s="311"/>
      <c r="CY2696" s="311"/>
      <c r="CZ2696" s="311"/>
      <c r="DA2696" s="311"/>
      <c r="DB2696" s="311"/>
      <c r="DC2696" s="311"/>
      <c r="DD2696" s="311"/>
      <c r="DE2696" s="311"/>
      <c r="DG2696" s="610"/>
      <c r="DH2696" s="611"/>
      <c r="DI2696" s="415" t="s">
        <v>1914</v>
      </c>
      <c r="DJ2696" s="416"/>
      <c r="DK2696" s="416"/>
      <c r="DL2696" s="416"/>
      <c r="DM2696" s="416"/>
      <c r="DN2696" s="416"/>
      <c r="DO2696" s="416"/>
      <c r="DP2696" s="416"/>
      <c r="DQ2696" s="416"/>
      <c r="DR2696" s="416"/>
      <c r="DS2696" s="416"/>
      <c r="DT2696" s="416"/>
      <c r="DU2696" s="416">
        <f t="shared" ref="DU2696" si="7828">SUM(M2693:M2695,M2688:M2690,M2683,M2665)</f>
        <v>0</v>
      </c>
      <c r="DV2696" s="416">
        <f t="shared" ref="DV2696" si="7829">SUM(N2693:N2695,N2688:N2690,N2683,N2665)</f>
        <v>0</v>
      </c>
      <c r="DW2696" s="416">
        <f t="shared" ref="DW2696" si="7830">SUM(O2693:O2695,O2688:O2690,O2683,O2665)</f>
        <v>0</v>
      </c>
      <c r="DX2696" s="416">
        <f t="shared" ref="DX2696" si="7831">SUM(P2693:P2695,P2688:P2690,P2683,P2665)</f>
        <v>0</v>
      </c>
      <c r="DY2696" s="416">
        <f t="shared" ref="DY2696" si="7832">SUM(Q2693:Q2695,Q2688:Q2690,Q2683,Q2665)</f>
        <v>0</v>
      </c>
      <c r="DZ2696" s="416">
        <f t="shared" ref="DZ2696" si="7833">SUM(R2693:R2695,R2688:R2690,R2683,R2665)</f>
        <v>0</v>
      </c>
      <c r="EA2696" s="416">
        <f t="shared" ref="EA2696" si="7834">SUM(S2693:S2695,S2688:S2690,S2683,S2665)</f>
        <v>0</v>
      </c>
      <c r="EB2696" s="416">
        <f t="shared" ref="EB2696" si="7835">SUM(T2693:T2695,T2688:T2690,T2683,T2665)</f>
        <v>0</v>
      </c>
      <c r="EC2696" s="416">
        <f t="shared" ref="EC2696" si="7836">SUM(U2693:U2695,U2688:U2690,U2683,U2665)</f>
        <v>0</v>
      </c>
      <c r="ED2696" s="416">
        <f t="shared" ref="ED2696" si="7837">SUM(V2693:V2695,V2688:V2690,V2683,V2665)</f>
        <v>0</v>
      </c>
      <c r="EE2696" s="416">
        <f t="shared" ref="EE2696" si="7838">SUM(W2693:W2695,W2688:W2690,W2683,W2665)</f>
        <v>0</v>
      </c>
      <c r="EF2696" s="416">
        <f t="shared" ref="EF2696" si="7839">SUM(X2693:X2695,X2688:X2690,X2683,X2665)</f>
        <v>0</v>
      </c>
      <c r="EG2696" s="416">
        <f t="shared" ref="EG2696" si="7840">SUM(Y2693:Y2695,Y2688:Y2690,Y2683,Y2665)</f>
        <v>0</v>
      </c>
      <c r="EH2696" s="416">
        <f t="shared" ref="EH2696" si="7841">SUM(Z2693:Z2695,Z2688:Z2690,Z2683,Z2665)</f>
        <v>0</v>
      </c>
      <c r="EI2696" s="416">
        <f t="shared" ref="EI2696" si="7842">SUM(AA2693:AA2695,AA2688:AA2690,AA2683,AA2665)</f>
        <v>0</v>
      </c>
      <c r="EJ2696" s="416">
        <f t="shared" ref="EJ2696" si="7843">SUM(AB2693:AB2695,AB2688:AB2690,AB2683,AB2665)</f>
        <v>0</v>
      </c>
      <c r="EK2696" s="416">
        <f t="shared" ref="EK2696" si="7844">SUM(AC2693:AC2695,AC2688:AC2690,AC2683,AC2665)</f>
        <v>0</v>
      </c>
      <c r="EL2696" s="417">
        <f t="shared" ref="EL2696" si="7845">SUM(AD2693:AD2695,AD2688:AD2690,AD2683,AD2665)</f>
        <v>0</v>
      </c>
    </row>
    <row r="2697" spans="1:143" ht="24" customHeight="1" x14ac:dyDescent="0.25">
      <c r="A2697" s="60"/>
      <c r="B2697" s="60"/>
      <c r="C2697" s="796"/>
      <c r="D2697" s="719"/>
      <c r="E2697" s="720"/>
      <c r="F2697" s="703" t="s">
        <v>418</v>
      </c>
      <c r="G2697" s="703"/>
      <c r="H2697" s="704" t="s">
        <v>419</v>
      </c>
      <c r="I2697" s="705"/>
      <c r="J2697" s="705"/>
      <c r="K2697" s="705"/>
      <c r="L2697" s="706"/>
      <c r="M2697" s="369"/>
      <c r="N2697" s="369"/>
      <c r="O2697" s="369"/>
      <c r="P2697" s="369"/>
      <c r="Q2697" s="369"/>
      <c r="R2697" s="369"/>
      <c r="S2697" s="368"/>
      <c r="T2697" s="368"/>
      <c r="U2697" s="368"/>
      <c r="V2697" s="368"/>
      <c r="W2697" s="368"/>
      <c r="X2697" s="368"/>
      <c r="Y2697" s="368"/>
      <c r="Z2697" s="368"/>
      <c r="AA2697" s="368"/>
      <c r="AB2697" s="368"/>
      <c r="AC2697" s="368"/>
      <c r="AD2697" s="368"/>
      <c r="AE2697" s="60"/>
      <c r="AF2697" s="259"/>
      <c r="AG2697" s="374">
        <f t="shared" si="7306"/>
        <v>18</v>
      </c>
      <c r="AH2697" s="399"/>
      <c r="AK2697" s="375">
        <f t="shared" si="7307"/>
        <v>0</v>
      </c>
      <c r="AL2697" s="378">
        <f t="shared" si="7672"/>
        <v>0</v>
      </c>
      <c r="AM2697" s="374">
        <f t="shared" si="7309"/>
        <v>0</v>
      </c>
      <c r="AN2697" s="292">
        <f t="shared" si="7310"/>
        <v>0</v>
      </c>
      <c r="AO2697" s="375">
        <f t="shared" si="7311"/>
        <v>0</v>
      </c>
      <c r="AP2697" s="378">
        <f t="shared" si="7673"/>
        <v>0</v>
      </c>
      <c r="AQ2697" s="374">
        <f t="shared" si="7313"/>
        <v>0</v>
      </c>
      <c r="AR2697" s="317">
        <f t="shared" si="7314"/>
        <v>0</v>
      </c>
      <c r="AS2697" s="375">
        <f t="shared" si="7315"/>
        <v>0</v>
      </c>
      <c r="AT2697" s="378">
        <f t="shared" si="7674"/>
        <v>0</v>
      </c>
      <c r="AU2697" s="374">
        <f t="shared" si="7317"/>
        <v>0</v>
      </c>
      <c r="AV2697" s="317">
        <f t="shared" si="7318"/>
        <v>0</v>
      </c>
      <c r="AW2697" s="375">
        <f t="shared" si="7319"/>
        <v>0</v>
      </c>
      <c r="AX2697" s="378">
        <f t="shared" si="7675"/>
        <v>0</v>
      </c>
      <c r="AY2697" s="374">
        <f t="shared" si="7321"/>
        <v>0</v>
      </c>
      <c r="AZ2697" s="292">
        <f t="shared" si="7322"/>
        <v>0</v>
      </c>
      <c r="BA2697" s="375">
        <f t="shared" si="7323"/>
        <v>0</v>
      </c>
      <c r="BB2697" s="378">
        <f t="shared" si="7676"/>
        <v>0</v>
      </c>
      <c r="BC2697" s="374">
        <f t="shared" si="7325"/>
        <v>0</v>
      </c>
      <c r="BD2697" s="292">
        <f t="shared" si="7326"/>
        <v>0</v>
      </c>
      <c r="BE2697" s="375">
        <f t="shared" si="7327"/>
        <v>0</v>
      </c>
      <c r="BF2697" s="378">
        <f t="shared" si="7677"/>
        <v>0</v>
      </c>
      <c r="BG2697" s="374">
        <f t="shared" si="7329"/>
        <v>0</v>
      </c>
      <c r="BH2697" s="292">
        <f t="shared" si="7330"/>
        <v>0</v>
      </c>
      <c r="BI2697" s="375">
        <f t="shared" si="7331"/>
        <v>0</v>
      </c>
      <c r="BJ2697" s="378">
        <f t="shared" si="7678"/>
        <v>0</v>
      </c>
      <c r="BK2697" s="374">
        <f t="shared" si="7333"/>
        <v>0</v>
      </c>
      <c r="BL2697" s="292">
        <f t="shared" si="7334"/>
        <v>0</v>
      </c>
      <c r="BM2697" s="375">
        <f t="shared" si="7335"/>
        <v>0</v>
      </c>
      <c r="BN2697" s="378">
        <f t="shared" si="7679"/>
        <v>0</v>
      </c>
      <c r="BO2697" s="374">
        <f t="shared" si="7337"/>
        <v>0</v>
      </c>
      <c r="BP2697" s="292">
        <f t="shared" si="7338"/>
        <v>0</v>
      </c>
      <c r="CA2697" s="303"/>
      <c r="CB2697" s="427"/>
      <c r="CC2697" s="375"/>
      <c r="CD2697" s="375"/>
      <c r="CE2697" s="375"/>
      <c r="CF2697" s="375"/>
      <c r="CG2697" s="375"/>
      <c r="CH2697" s="375"/>
      <c r="CI2697" s="375"/>
      <c r="CJ2697" s="375"/>
      <c r="CK2697" s="375"/>
      <c r="CL2697" s="375"/>
      <c r="CM2697" s="375"/>
      <c r="CN2697" s="311"/>
      <c r="CO2697" s="311"/>
      <c r="CP2697" s="311"/>
      <c r="CQ2697" s="311"/>
      <c r="CR2697" s="311"/>
      <c r="CS2697" s="311"/>
      <c r="CT2697" s="311"/>
      <c r="CU2697" s="311"/>
      <c r="CV2697" s="311"/>
      <c r="CW2697" s="311"/>
      <c r="CX2697" s="311"/>
      <c r="CY2697" s="311"/>
      <c r="CZ2697" s="311"/>
      <c r="DA2697" s="311"/>
      <c r="DB2697" s="311"/>
      <c r="DC2697" s="311"/>
      <c r="DD2697" s="311"/>
      <c r="DE2697" s="311"/>
      <c r="DG2697" s="610"/>
      <c r="DH2697" s="611"/>
      <c r="DI2697" s="415" t="s">
        <v>1919</v>
      </c>
      <c r="DJ2697" s="298"/>
      <c r="DK2697" s="298"/>
      <c r="DL2697" s="298"/>
      <c r="DM2697" s="298"/>
      <c r="DN2697" s="298"/>
      <c r="DO2697" s="298"/>
      <c r="DP2697" s="298"/>
      <c r="DQ2697" s="298"/>
      <c r="DR2697" s="298"/>
      <c r="DS2697" s="298"/>
      <c r="DT2697" s="298"/>
      <c r="DU2697" s="298">
        <f t="shared" ref="DU2697:DZ2697" si="7846">IF(OR(AND(DU2694="NS",DU2695=7),AND(DU2694="NA")),0,IF(OR(AND(IF(DU2694="NS",1,DU2694)&gt;DU2696*0.25,DU2695=0),AND(DU2694&gt;0,OR(DU2695=7,DU2696=0)),AND(DU2694&gt;0,DU2695=0,DU2696=0),AND(DU2694="NS",DU2695=0,DU2696=0)),1,0))</f>
        <v>0</v>
      </c>
      <c r="DV2697" s="298">
        <f t="shared" si="7846"/>
        <v>0</v>
      </c>
      <c r="DW2697" s="298">
        <f t="shared" si="7846"/>
        <v>0</v>
      </c>
      <c r="DX2697" s="298">
        <f t="shared" si="7846"/>
        <v>0</v>
      </c>
      <c r="DY2697" s="298">
        <f t="shared" si="7846"/>
        <v>0</v>
      </c>
      <c r="DZ2697" s="298">
        <f t="shared" si="7846"/>
        <v>0</v>
      </c>
      <c r="EA2697" s="298">
        <f>IF(OR(AND(EA2694="NS",EA2695=7),AND(EA2694="NA")),0,IF(OR(AND(IF(EA2694="NS",1,EA2694)&gt;EA2696*0.25,EA2695=0),AND(EA2694&gt;0,OR(EA2695=7,EA2696=0)),AND(EA2694&gt;0,EA2695=0,EA2696=0),AND(EA2694="NS",EA2695=0,EA2696=0)),1,0))</f>
        <v>0</v>
      </c>
      <c r="EB2697" s="298">
        <f t="shared" ref="EB2697:EL2697" si="7847">IF(OR(AND(EB2694="NS",EB2695=7),AND(EB2694="NA")),0,IF(OR(AND(IF(EB2694="NS",1,EB2694)&gt;EB2696*0.25,EB2695=0),AND(EB2694&gt;0,OR(EB2695=7,EB2696=0)),AND(EB2694&gt;0,EB2695=0,EB2696=0),AND(EB2694="NS",EB2695=0,EB2696=0)),1,0))</f>
        <v>0</v>
      </c>
      <c r="EC2697" s="298">
        <f t="shared" si="7847"/>
        <v>0</v>
      </c>
      <c r="ED2697" s="298">
        <f t="shared" si="7847"/>
        <v>0</v>
      </c>
      <c r="EE2697" s="298">
        <f t="shared" si="7847"/>
        <v>0</v>
      </c>
      <c r="EF2697" s="298">
        <f t="shared" si="7847"/>
        <v>0</v>
      </c>
      <c r="EG2697" s="298">
        <f t="shared" si="7847"/>
        <v>0</v>
      </c>
      <c r="EH2697" s="298">
        <f t="shared" si="7847"/>
        <v>0</v>
      </c>
      <c r="EI2697" s="298">
        <f t="shared" si="7847"/>
        <v>0</v>
      </c>
      <c r="EJ2697" s="298">
        <f t="shared" si="7847"/>
        <v>0</v>
      </c>
      <c r="EK2697" s="298">
        <f t="shared" si="7847"/>
        <v>0</v>
      </c>
      <c r="EL2697" s="302">
        <f t="shared" si="7847"/>
        <v>0</v>
      </c>
      <c r="EM2697" s="375">
        <f>SUM(DU2697:EL2697)</f>
        <v>0</v>
      </c>
    </row>
    <row r="2698" spans="1:143" ht="24" customHeight="1" x14ac:dyDescent="0.25">
      <c r="A2698" s="60"/>
      <c r="B2698" s="60"/>
      <c r="C2698" s="797"/>
      <c r="D2698" s="721"/>
      <c r="E2698" s="722"/>
      <c r="F2698" s="703" t="s">
        <v>420</v>
      </c>
      <c r="G2698" s="703"/>
      <c r="H2698" s="704" t="s">
        <v>421</v>
      </c>
      <c r="I2698" s="705"/>
      <c r="J2698" s="705"/>
      <c r="K2698" s="705"/>
      <c r="L2698" s="706"/>
      <c r="M2698" s="369"/>
      <c r="N2698" s="369"/>
      <c r="O2698" s="369"/>
      <c r="P2698" s="369"/>
      <c r="Q2698" s="369"/>
      <c r="R2698" s="369"/>
      <c r="S2698" s="368"/>
      <c r="T2698" s="368"/>
      <c r="U2698" s="368"/>
      <c r="V2698" s="368"/>
      <c r="W2698" s="368"/>
      <c r="X2698" s="368"/>
      <c r="Y2698" s="368"/>
      <c r="Z2698" s="368"/>
      <c r="AA2698" s="368"/>
      <c r="AB2698" s="368"/>
      <c r="AC2698" s="368"/>
      <c r="AD2698" s="368"/>
      <c r="AE2698" s="60"/>
      <c r="AF2698" s="259"/>
      <c r="AG2698" s="374">
        <f t="shared" si="7306"/>
        <v>18</v>
      </c>
      <c r="AH2698" s="399"/>
      <c r="AK2698" s="375">
        <f t="shared" si="7307"/>
        <v>0</v>
      </c>
      <c r="AL2698" s="378">
        <f t="shared" si="7672"/>
        <v>0</v>
      </c>
      <c r="AM2698" s="374">
        <f t="shared" si="7309"/>
        <v>0</v>
      </c>
      <c r="AN2698" s="292">
        <f t="shared" si="7310"/>
        <v>0</v>
      </c>
      <c r="AO2698" s="375">
        <f t="shared" si="7311"/>
        <v>0</v>
      </c>
      <c r="AP2698" s="378">
        <f t="shared" si="7673"/>
        <v>0</v>
      </c>
      <c r="AQ2698" s="374">
        <f t="shared" si="7313"/>
        <v>0</v>
      </c>
      <c r="AR2698" s="317">
        <f t="shared" si="7314"/>
        <v>0</v>
      </c>
      <c r="AS2698" s="375">
        <f t="shared" si="7315"/>
        <v>0</v>
      </c>
      <c r="AT2698" s="378">
        <f t="shared" si="7674"/>
        <v>0</v>
      </c>
      <c r="AU2698" s="374">
        <f t="shared" si="7317"/>
        <v>0</v>
      </c>
      <c r="AV2698" s="317">
        <f t="shared" si="7318"/>
        <v>0</v>
      </c>
      <c r="AW2698" s="375">
        <f t="shared" si="7319"/>
        <v>0</v>
      </c>
      <c r="AX2698" s="378">
        <f t="shared" si="7675"/>
        <v>0</v>
      </c>
      <c r="AY2698" s="374">
        <f t="shared" si="7321"/>
        <v>0</v>
      </c>
      <c r="AZ2698" s="292">
        <f t="shared" si="7322"/>
        <v>0</v>
      </c>
      <c r="BA2698" s="375">
        <f t="shared" si="7323"/>
        <v>0</v>
      </c>
      <c r="BB2698" s="378">
        <f t="shared" si="7676"/>
        <v>0</v>
      </c>
      <c r="BC2698" s="374">
        <f t="shared" si="7325"/>
        <v>0</v>
      </c>
      <c r="BD2698" s="292">
        <f t="shared" si="7326"/>
        <v>0</v>
      </c>
      <c r="BE2698" s="375">
        <f t="shared" si="7327"/>
        <v>0</v>
      </c>
      <c r="BF2698" s="378">
        <f t="shared" si="7677"/>
        <v>0</v>
      </c>
      <c r="BG2698" s="374">
        <f t="shared" si="7329"/>
        <v>0</v>
      </c>
      <c r="BH2698" s="292">
        <f t="shared" si="7330"/>
        <v>0</v>
      </c>
      <c r="BI2698" s="375">
        <f t="shared" si="7331"/>
        <v>0</v>
      </c>
      <c r="BJ2698" s="378">
        <f t="shared" si="7678"/>
        <v>0</v>
      </c>
      <c r="BK2698" s="374">
        <f t="shared" si="7333"/>
        <v>0</v>
      </c>
      <c r="BL2698" s="292">
        <f t="shared" si="7334"/>
        <v>0</v>
      </c>
      <c r="BM2698" s="375">
        <f t="shared" si="7335"/>
        <v>0</v>
      </c>
      <c r="BN2698" s="378">
        <f t="shared" si="7679"/>
        <v>0</v>
      </c>
      <c r="BO2698" s="374">
        <f t="shared" si="7337"/>
        <v>0</v>
      </c>
      <c r="BP2698" s="292">
        <f t="shared" si="7338"/>
        <v>0</v>
      </c>
      <c r="CA2698" s="303"/>
      <c r="CB2698" s="421"/>
      <c r="CC2698" s="375"/>
      <c r="CD2698" s="375"/>
      <c r="CE2698" s="375"/>
      <c r="CF2698" s="375"/>
      <c r="CG2698" s="375"/>
      <c r="CH2698" s="375"/>
      <c r="CI2698" s="375"/>
      <c r="CJ2698" s="375"/>
      <c r="CK2698" s="375"/>
      <c r="CL2698" s="375"/>
      <c r="CM2698" s="375"/>
      <c r="CN2698" s="311"/>
      <c r="CO2698" s="311"/>
      <c r="CP2698" s="311"/>
      <c r="CQ2698" s="311"/>
      <c r="CR2698" s="311"/>
      <c r="CS2698" s="311"/>
      <c r="CT2698" s="311"/>
      <c r="CU2698" s="311"/>
      <c r="CV2698" s="311"/>
      <c r="CW2698" s="311"/>
      <c r="CX2698" s="311"/>
      <c r="CY2698" s="311"/>
      <c r="CZ2698" s="311"/>
      <c r="DA2698" s="311"/>
      <c r="DB2698" s="311"/>
      <c r="DC2698" s="311"/>
      <c r="DD2698" s="311"/>
      <c r="DE2698" s="311"/>
      <c r="DG2698" s="614" t="s">
        <v>420</v>
      </c>
      <c r="DH2698" s="615"/>
      <c r="DI2698" s="418" t="s">
        <v>1909</v>
      </c>
      <c r="DJ2698" s="419"/>
      <c r="DK2698" s="419"/>
      <c r="DL2698" s="419"/>
      <c r="DM2698" s="419"/>
      <c r="DN2698" s="419"/>
      <c r="DO2698" s="419"/>
      <c r="DP2698" s="419"/>
      <c r="DQ2698" s="419"/>
      <c r="DR2698" s="419"/>
      <c r="DS2698" s="419"/>
      <c r="DT2698" s="419"/>
      <c r="DU2698" s="419">
        <f t="shared" ref="DU2698" si="7848">M2698</f>
        <v>0</v>
      </c>
      <c r="DV2698" s="419">
        <f t="shared" ref="DV2698" si="7849">N2698</f>
        <v>0</v>
      </c>
      <c r="DW2698" s="419">
        <f t="shared" ref="DW2698" si="7850">O2698</f>
        <v>0</v>
      </c>
      <c r="DX2698" s="419">
        <f t="shared" ref="DX2698" si="7851">P2698</f>
        <v>0</v>
      </c>
      <c r="DY2698" s="419">
        <f t="shared" ref="DY2698" si="7852">Q2698</f>
        <v>0</v>
      </c>
      <c r="DZ2698" s="419">
        <f t="shared" ref="DZ2698" si="7853">R2698</f>
        <v>0</v>
      </c>
      <c r="EA2698" s="419">
        <f t="shared" ref="EA2698" si="7854">S2698</f>
        <v>0</v>
      </c>
      <c r="EB2698" s="419">
        <f t="shared" ref="EB2698" si="7855">T2698</f>
        <v>0</v>
      </c>
      <c r="EC2698" s="419">
        <f t="shared" ref="EC2698" si="7856">U2698</f>
        <v>0</v>
      </c>
      <c r="ED2698" s="419">
        <f t="shared" ref="ED2698" si="7857">V2698</f>
        <v>0</v>
      </c>
      <c r="EE2698" s="419">
        <f t="shared" ref="EE2698" si="7858">W2698</f>
        <v>0</v>
      </c>
      <c r="EF2698" s="419">
        <f t="shared" ref="EF2698" si="7859">X2698</f>
        <v>0</v>
      </c>
      <c r="EG2698" s="419">
        <f t="shared" ref="EG2698" si="7860">Y2698</f>
        <v>0</v>
      </c>
      <c r="EH2698" s="419">
        <f t="shared" ref="EH2698" si="7861">Z2698</f>
        <v>0</v>
      </c>
      <c r="EI2698" s="419">
        <f t="shared" ref="EI2698" si="7862">AA2698</f>
        <v>0</v>
      </c>
      <c r="EJ2698" s="419">
        <f t="shared" ref="EJ2698" si="7863">AB2698</f>
        <v>0</v>
      </c>
      <c r="EK2698" s="419">
        <f t="shared" ref="EK2698" si="7864">AC2698</f>
        <v>0</v>
      </c>
      <c r="EL2698" s="420">
        <f t="shared" ref="EL2698" si="7865">AD2698</f>
        <v>0</v>
      </c>
    </row>
    <row r="2699" spans="1:143" ht="36" customHeight="1" x14ac:dyDescent="0.25">
      <c r="A2699" s="60"/>
      <c r="B2699" s="60"/>
      <c r="C2699" s="795" t="s">
        <v>458</v>
      </c>
      <c r="D2699" s="717" t="s">
        <v>1494</v>
      </c>
      <c r="E2699" s="718"/>
      <c r="F2699" s="703" t="s">
        <v>424</v>
      </c>
      <c r="G2699" s="703"/>
      <c r="H2699" s="704" t="s">
        <v>425</v>
      </c>
      <c r="I2699" s="705"/>
      <c r="J2699" s="705"/>
      <c r="K2699" s="705"/>
      <c r="L2699" s="706"/>
      <c r="M2699" s="369"/>
      <c r="N2699" s="369"/>
      <c r="O2699" s="369"/>
      <c r="P2699" s="369"/>
      <c r="Q2699" s="369"/>
      <c r="R2699" s="369"/>
      <c r="S2699" s="368"/>
      <c r="T2699" s="368"/>
      <c r="U2699" s="368"/>
      <c r="V2699" s="368"/>
      <c r="W2699" s="368"/>
      <c r="X2699" s="368"/>
      <c r="Y2699" s="368"/>
      <c r="Z2699" s="368"/>
      <c r="AA2699" s="368"/>
      <c r="AB2699" s="368"/>
      <c r="AC2699" s="368"/>
      <c r="AD2699" s="368"/>
      <c r="AE2699" s="60"/>
      <c r="AF2699" s="259"/>
      <c r="AG2699" s="374">
        <f t="shared" si="7306"/>
        <v>18</v>
      </c>
      <c r="AH2699" s="399"/>
      <c r="AK2699" s="375">
        <f t="shared" si="7307"/>
        <v>0</v>
      </c>
      <c r="AL2699" s="378">
        <f t="shared" si="7672"/>
        <v>0</v>
      </c>
      <c r="AM2699" s="374">
        <f t="shared" si="7309"/>
        <v>0</v>
      </c>
      <c r="AN2699" s="292">
        <f t="shared" si="7310"/>
        <v>0</v>
      </c>
      <c r="AO2699" s="375">
        <f t="shared" si="7311"/>
        <v>0</v>
      </c>
      <c r="AP2699" s="378">
        <f t="shared" si="7673"/>
        <v>0</v>
      </c>
      <c r="AQ2699" s="374">
        <f t="shared" si="7313"/>
        <v>0</v>
      </c>
      <c r="AR2699" s="317">
        <f t="shared" si="7314"/>
        <v>0</v>
      </c>
      <c r="AS2699" s="375">
        <f t="shared" si="7315"/>
        <v>0</v>
      </c>
      <c r="AT2699" s="378">
        <f t="shared" si="7674"/>
        <v>0</v>
      </c>
      <c r="AU2699" s="374">
        <f t="shared" si="7317"/>
        <v>0</v>
      </c>
      <c r="AV2699" s="317">
        <f t="shared" si="7318"/>
        <v>0</v>
      </c>
      <c r="AW2699" s="375">
        <f t="shared" si="7319"/>
        <v>0</v>
      </c>
      <c r="AX2699" s="378">
        <f t="shared" si="7675"/>
        <v>0</v>
      </c>
      <c r="AY2699" s="374">
        <f t="shared" si="7321"/>
        <v>0</v>
      </c>
      <c r="AZ2699" s="292">
        <f t="shared" si="7322"/>
        <v>0</v>
      </c>
      <c r="BA2699" s="375">
        <f t="shared" si="7323"/>
        <v>0</v>
      </c>
      <c r="BB2699" s="378">
        <f t="shared" si="7676"/>
        <v>0</v>
      </c>
      <c r="BC2699" s="374">
        <f t="shared" si="7325"/>
        <v>0</v>
      </c>
      <c r="BD2699" s="292">
        <f t="shared" si="7326"/>
        <v>0</v>
      </c>
      <c r="BE2699" s="375">
        <f t="shared" si="7327"/>
        <v>0</v>
      </c>
      <c r="BF2699" s="378">
        <f t="shared" si="7677"/>
        <v>0</v>
      </c>
      <c r="BG2699" s="374">
        <f t="shared" si="7329"/>
        <v>0</v>
      </c>
      <c r="BH2699" s="292">
        <f t="shared" si="7330"/>
        <v>0</v>
      </c>
      <c r="BI2699" s="375">
        <f t="shared" si="7331"/>
        <v>0</v>
      </c>
      <c r="BJ2699" s="378">
        <f t="shared" si="7678"/>
        <v>0</v>
      </c>
      <c r="BK2699" s="374">
        <f t="shared" si="7333"/>
        <v>0</v>
      </c>
      <c r="BL2699" s="292">
        <f t="shared" si="7334"/>
        <v>0</v>
      </c>
      <c r="BM2699" s="375">
        <f t="shared" si="7335"/>
        <v>0</v>
      </c>
      <c r="BN2699" s="378">
        <f t="shared" si="7679"/>
        <v>0</v>
      </c>
      <c r="BO2699" s="374">
        <f t="shared" si="7337"/>
        <v>0</v>
      </c>
      <c r="BP2699" s="292">
        <f t="shared" si="7338"/>
        <v>0</v>
      </c>
      <c r="CA2699" s="299" t="s">
        <v>60</v>
      </c>
      <c r="CB2699" s="421"/>
      <c r="CC2699" s="375"/>
      <c r="CD2699" s="375"/>
      <c r="CE2699" s="375"/>
      <c r="CF2699" s="375"/>
      <c r="CG2699" s="375"/>
      <c r="CH2699" s="375"/>
      <c r="CI2699" s="375"/>
      <c r="CJ2699" s="375"/>
      <c r="CK2699" s="375"/>
      <c r="CL2699" s="375"/>
      <c r="CM2699" s="375"/>
      <c r="CN2699" s="423">
        <f t="shared" ref="CN2699" si="7866">IF(M2699="",0,M2699)</f>
        <v>0</v>
      </c>
      <c r="CO2699" s="423">
        <f t="shared" ref="CO2699" si="7867">IF(N2699="",0,N2699)</f>
        <v>0</v>
      </c>
      <c r="CP2699" s="423">
        <f t="shared" ref="CP2699" si="7868">IF(O2699="",0,O2699)</f>
        <v>0</v>
      </c>
      <c r="CQ2699" s="423">
        <f t="shared" ref="CQ2699" si="7869">IF(P2699="",0,P2699)</f>
        <v>0</v>
      </c>
      <c r="CR2699" s="423">
        <f t="shared" ref="CR2699" si="7870">IF(Q2699="",0,Q2699)</f>
        <v>0</v>
      </c>
      <c r="CS2699" s="423">
        <f t="shared" ref="CS2699" si="7871">IF(R2699="",0,R2699)</f>
        <v>0</v>
      </c>
      <c r="CT2699" s="423">
        <f t="shared" ref="CT2699" si="7872">IF(S2699="",0,S2699)</f>
        <v>0</v>
      </c>
      <c r="CU2699" s="423">
        <f t="shared" ref="CU2699" si="7873">IF(T2699="",0,T2699)</f>
        <v>0</v>
      </c>
      <c r="CV2699" s="423">
        <f t="shared" ref="CV2699" si="7874">IF(U2699="",0,U2699)</f>
        <v>0</v>
      </c>
      <c r="CW2699" s="423">
        <f t="shared" ref="CW2699" si="7875">IF(V2699="",0,V2699)</f>
        <v>0</v>
      </c>
      <c r="CX2699" s="423">
        <f t="shared" ref="CX2699" si="7876">IF(W2699="",0,W2699)</f>
        <v>0</v>
      </c>
      <c r="CY2699" s="423">
        <f t="shared" ref="CY2699" si="7877">IF(X2699="",0,X2699)</f>
        <v>0</v>
      </c>
      <c r="CZ2699" s="423">
        <f t="shared" ref="CZ2699" si="7878">IF(Y2699="",0,Y2699)</f>
        <v>0</v>
      </c>
      <c r="DA2699" s="423">
        <f t="shared" ref="DA2699" si="7879">IF(Z2699="",0,Z2699)</f>
        <v>0</v>
      </c>
      <c r="DB2699" s="423">
        <f t="shared" ref="DB2699" si="7880">IF(AA2699="",0,AA2699)</f>
        <v>0</v>
      </c>
      <c r="DC2699" s="423">
        <f t="shared" ref="DC2699" si="7881">IF(AB2699="",0,AB2699)</f>
        <v>0</v>
      </c>
      <c r="DD2699" s="423">
        <f t="shared" ref="DD2699" si="7882">IF(AC2699="",0,AC2699)</f>
        <v>0</v>
      </c>
      <c r="DE2699" s="423">
        <f t="shared" ref="DE2699" si="7883">IF(AD2699="",0,AD2699)</f>
        <v>0</v>
      </c>
      <c r="DG2699" s="610"/>
      <c r="DH2699" s="611"/>
      <c r="DI2699" s="415" t="s">
        <v>1910</v>
      </c>
      <c r="DJ2699" s="416"/>
      <c r="DK2699" s="416"/>
      <c r="DL2699" s="416"/>
      <c r="DM2699" s="416"/>
      <c r="DN2699" s="416"/>
      <c r="DO2699" s="416"/>
      <c r="DP2699" s="416"/>
      <c r="DQ2699" s="416"/>
      <c r="DR2699" s="416"/>
      <c r="DS2699" s="416"/>
      <c r="DT2699" s="416"/>
      <c r="DU2699" s="416">
        <f t="shared" ref="DU2699" si="7884">COUNTIF(M2696:M2697,"NS")</f>
        <v>0</v>
      </c>
      <c r="DV2699" s="416">
        <f t="shared" ref="DV2699" si="7885">COUNTIF(N2696:N2697,"NS")</f>
        <v>0</v>
      </c>
      <c r="DW2699" s="416">
        <f t="shared" ref="DW2699" si="7886">COUNTIF(O2696:O2697,"NS")</f>
        <v>0</v>
      </c>
      <c r="DX2699" s="416">
        <f t="shared" ref="DX2699" si="7887">COUNTIF(P2696:P2697,"NS")</f>
        <v>0</v>
      </c>
      <c r="DY2699" s="416">
        <f t="shared" ref="DY2699" si="7888">COUNTIF(Q2696:Q2697,"NS")</f>
        <v>0</v>
      </c>
      <c r="DZ2699" s="416">
        <f t="shared" ref="DZ2699" si="7889">COUNTIF(R2696:R2697,"NS")</f>
        <v>0</v>
      </c>
      <c r="EA2699" s="416">
        <f t="shared" ref="EA2699" si="7890">COUNTIF(S2696:S2697,"NS")</f>
        <v>0</v>
      </c>
      <c r="EB2699" s="416">
        <f t="shared" ref="EB2699" si="7891">COUNTIF(T2696:T2697,"NS")</f>
        <v>0</v>
      </c>
      <c r="EC2699" s="416">
        <f t="shared" ref="EC2699" si="7892">COUNTIF(U2696:U2697,"NS")</f>
        <v>0</v>
      </c>
      <c r="ED2699" s="416">
        <f t="shared" ref="ED2699" si="7893">COUNTIF(V2696:V2697,"NS")</f>
        <v>0</v>
      </c>
      <c r="EE2699" s="416">
        <f t="shared" ref="EE2699" si="7894">COUNTIF(W2696:W2697,"NS")</f>
        <v>0</v>
      </c>
      <c r="EF2699" s="416">
        <f t="shared" ref="EF2699" si="7895">COUNTIF(X2696:X2697,"NS")</f>
        <v>0</v>
      </c>
      <c r="EG2699" s="416">
        <f t="shared" ref="EG2699" si="7896">COUNTIF(Y2696:Y2697,"NS")</f>
        <v>0</v>
      </c>
      <c r="EH2699" s="416">
        <f t="shared" ref="EH2699" si="7897">COUNTIF(Z2696:Z2697,"NS")</f>
        <v>0</v>
      </c>
      <c r="EI2699" s="416">
        <f t="shared" ref="EI2699" si="7898">COUNTIF(AA2696:AA2697,"NS")</f>
        <v>0</v>
      </c>
      <c r="EJ2699" s="416">
        <f t="shared" ref="EJ2699" si="7899">COUNTIF(AB2696:AB2697,"NS")</f>
        <v>0</v>
      </c>
      <c r="EK2699" s="416">
        <f t="shared" ref="EK2699" si="7900">COUNTIF(AC2696:AC2697,"NS")</f>
        <v>0</v>
      </c>
      <c r="EL2699" s="417">
        <f t="shared" ref="EL2699" si="7901">COUNTIF(AD2696:AD2697,"NS")</f>
        <v>0</v>
      </c>
    </row>
    <row r="2700" spans="1:143" ht="36" customHeight="1" x14ac:dyDescent="0.25">
      <c r="A2700" s="60"/>
      <c r="B2700" s="60"/>
      <c r="C2700" s="796"/>
      <c r="D2700" s="719"/>
      <c r="E2700" s="720"/>
      <c r="F2700" s="702" t="s">
        <v>432</v>
      </c>
      <c r="G2700" s="702"/>
      <c r="H2700" s="192"/>
      <c r="I2700" s="700" t="s">
        <v>426</v>
      </c>
      <c r="J2700" s="700"/>
      <c r="K2700" s="700"/>
      <c r="L2700" s="701"/>
      <c r="M2700" s="369"/>
      <c r="N2700" s="369"/>
      <c r="O2700" s="369"/>
      <c r="P2700" s="369"/>
      <c r="Q2700" s="369"/>
      <c r="R2700" s="369"/>
      <c r="S2700" s="368"/>
      <c r="T2700" s="368"/>
      <c r="U2700" s="368"/>
      <c r="V2700" s="368"/>
      <c r="W2700" s="368"/>
      <c r="X2700" s="368"/>
      <c r="Y2700" s="368"/>
      <c r="Z2700" s="368"/>
      <c r="AA2700" s="368"/>
      <c r="AB2700" s="368"/>
      <c r="AC2700" s="368"/>
      <c r="AD2700" s="368"/>
      <c r="AE2700" s="60"/>
      <c r="AF2700" s="259"/>
      <c r="AG2700" s="374">
        <f t="shared" si="7306"/>
        <v>18</v>
      </c>
      <c r="AH2700" s="399"/>
      <c r="AK2700" s="375">
        <f t="shared" si="7307"/>
        <v>0</v>
      </c>
      <c r="AL2700" s="378">
        <f t="shared" si="7672"/>
        <v>0</v>
      </c>
      <c r="AM2700" s="374">
        <f t="shared" si="7309"/>
        <v>0</v>
      </c>
      <c r="AN2700" s="292">
        <f t="shared" si="7310"/>
        <v>0</v>
      </c>
      <c r="AO2700" s="375">
        <f t="shared" si="7311"/>
        <v>0</v>
      </c>
      <c r="AP2700" s="378">
        <f t="shared" si="7673"/>
        <v>0</v>
      </c>
      <c r="AQ2700" s="374">
        <f t="shared" si="7313"/>
        <v>0</v>
      </c>
      <c r="AR2700" s="317">
        <f t="shared" si="7314"/>
        <v>0</v>
      </c>
      <c r="AS2700" s="375">
        <f t="shared" si="7315"/>
        <v>0</v>
      </c>
      <c r="AT2700" s="378">
        <f t="shared" si="7674"/>
        <v>0</v>
      </c>
      <c r="AU2700" s="374">
        <f t="shared" si="7317"/>
        <v>0</v>
      </c>
      <c r="AV2700" s="317">
        <f t="shared" si="7318"/>
        <v>0</v>
      </c>
      <c r="AW2700" s="375">
        <f t="shared" si="7319"/>
        <v>0</v>
      </c>
      <c r="AX2700" s="378">
        <f t="shared" si="7675"/>
        <v>0</v>
      </c>
      <c r="AY2700" s="374">
        <f t="shared" si="7321"/>
        <v>0</v>
      </c>
      <c r="AZ2700" s="292">
        <f t="shared" si="7322"/>
        <v>0</v>
      </c>
      <c r="BA2700" s="375">
        <f t="shared" si="7323"/>
        <v>0</v>
      </c>
      <c r="BB2700" s="378">
        <f t="shared" si="7676"/>
        <v>0</v>
      </c>
      <c r="BC2700" s="374">
        <f t="shared" si="7325"/>
        <v>0</v>
      </c>
      <c r="BD2700" s="292">
        <f t="shared" si="7326"/>
        <v>0</v>
      </c>
      <c r="BE2700" s="375">
        <f t="shared" si="7327"/>
        <v>0</v>
      </c>
      <c r="BF2700" s="378">
        <f t="shared" si="7677"/>
        <v>0</v>
      </c>
      <c r="BG2700" s="374">
        <f t="shared" si="7329"/>
        <v>0</v>
      </c>
      <c r="BH2700" s="292">
        <f t="shared" si="7330"/>
        <v>0</v>
      </c>
      <c r="BI2700" s="375">
        <f t="shared" si="7331"/>
        <v>0</v>
      </c>
      <c r="BJ2700" s="378">
        <f t="shared" si="7678"/>
        <v>0</v>
      </c>
      <c r="BK2700" s="374">
        <f t="shared" si="7333"/>
        <v>0</v>
      </c>
      <c r="BL2700" s="292">
        <f t="shared" si="7334"/>
        <v>0</v>
      </c>
      <c r="BM2700" s="375">
        <f t="shared" si="7335"/>
        <v>0</v>
      </c>
      <c r="BN2700" s="378">
        <f t="shared" si="7679"/>
        <v>0</v>
      </c>
      <c r="BO2700" s="374">
        <f t="shared" si="7337"/>
        <v>0</v>
      </c>
      <c r="BP2700" s="292">
        <f t="shared" si="7338"/>
        <v>0</v>
      </c>
      <c r="CA2700" s="299" t="s">
        <v>1917</v>
      </c>
      <c r="CB2700" s="421"/>
      <c r="CC2700" s="375"/>
      <c r="CD2700" s="375"/>
      <c r="CE2700" s="375"/>
      <c r="CF2700" s="375"/>
      <c r="CG2700" s="375"/>
      <c r="CH2700" s="375"/>
      <c r="CI2700" s="375"/>
      <c r="CJ2700" s="375"/>
      <c r="CK2700" s="375"/>
      <c r="CL2700" s="375"/>
      <c r="CM2700" s="375"/>
      <c r="CN2700" s="301">
        <f t="shared" ref="CN2700" si="7902">SUM(M2700:M2705)</f>
        <v>0</v>
      </c>
      <c r="CO2700" s="301">
        <f t="shared" ref="CO2700" si="7903">SUM(N2700:N2705)</f>
        <v>0</v>
      </c>
      <c r="CP2700" s="301">
        <f t="shared" ref="CP2700" si="7904">SUM(O2700:O2705)</f>
        <v>0</v>
      </c>
      <c r="CQ2700" s="301">
        <f t="shared" ref="CQ2700" si="7905">SUM(P2700:P2705)</f>
        <v>0</v>
      </c>
      <c r="CR2700" s="301">
        <f t="shared" ref="CR2700" si="7906">SUM(Q2700:Q2705)</f>
        <v>0</v>
      </c>
      <c r="CS2700" s="301">
        <f t="shared" ref="CS2700" si="7907">SUM(R2700:R2705)</f>
        <v>0</v>
      </c>
      <c r="CT2700" s="301">
        <f t="shared" ref="CT2700" si="7908">SUM(S2700:S2705)</f>
        <v>0</v>
      </c>
      <c r="CU2700" s="301">
        <f t="shared" ref="CU2700" si="7909">SUM(T2700:T2705)</f>
        <v>0</v>
      </c>
      <c r="CV2700" s="301">
        <f t="shared" ref="CV2700" si="7910">SUM(U2700:U2705)</f>
        <v>0</v>
      </c>
      <c r="CW2700" s="301">
        <f t="shared" ref="CW2700" si="7911">SUM(V2700:V2705)</f>
        <v>0</v>
      </c>
      <c r="CX2700" s="301">
        <f t="shared" ref="CX2700" si="7912">SUM(W2700:W2705)</f>
        <v>0</v>
      </c>
      <c r="CY2700" s="301">
        <f t="shared" ref="CY2700" si="7913">SUM(X2700:X2705)</f>
        <v>0</v>
      </c>
      <c r="CZ2700" s="301">
        <f t="shared" ref="CZ2700" si="7914">SUM(Y2700:Y2705)</f>
        <v>0</v>
      </c>
      <c r="DA2700" s="301">
        <f t="shared" ref="DA2700" si="7915">SUM(Z2700:Z2705)</f>
        <v>0</v>
      </c>
      <c r="DB2700" s="301">
        <f t="shared" ref="DB2700" si="7916">SUM(AA2700:AA2705)</f>
        <v>0</v>
      </c>
      <c r="DC2700" s="301">
        <f t="shared" ref="DC2700" si="7917">SUM(AB2700:AB2705)</f>
        <v>0</v>
      </c>
      <c r="DD2700" s="301">
        <f t="shared" ref="DD2700" si="7918">SUM(AC2700:AC2705)</f>
        <v>0</v>
      </c>
      <c r="DE2700" s="301">
        <f t="shared" ref="DE2700" si="7919">SUM(AD2700:AD2705)</f>
        <v>0</v>
      </c>
      <c r="DG2700" s="612"/>
      <c r="DH2700" s="613"/>
      <c r="DI2700" s="415" t="s">
        <v>1914</v>
      </c>
      <c r="DJ2700" s="416"/>
      <c r="DK2700" s="416"/>
      <c r="DL2700" s="416"/>
      <c r="DM2700" s="416"/>
      <c r="DN2700" s="416"/>
      <c r="DO2700" s="416"/>
      <c r="DP2700" s="416"/>
      <c r="DQ2700" s="416"/>
      <c r="DR2700" s="416"/>
      <c r="DS2700" s="416"/>
      <c r="DT2700" s="416"/>
      <c r="DU2700" s="416">
        <f t="shared" ref="DU2700" si="7920">SUM(M2696:M2698)</f>
        <v>0</v>
      </c>
      <c r="DV2700" s="416">
        <f t="shared" ref="DV2700" si="7921">SUM(N2696:N2698)</f>
        <v>0</v>
      </c>
      <c r="DW2700" s="416">
        <f t="shared" ref="DW2700" si="7922">SUM(O2696:O2698)</f>
        <v>0</v>
      </c>
      <c r="DX2700" s="416">
        <f t="shared" ref="DX2700" si="7923">SUM(P2696:P2698)</f>
        <v>0</v>
      </c>
      <c r="DY2700" s="416">
        <f t="shared" ref="DY2700" si="7924">SUM(Q2696:Q2698)</f>
        <v>0</v>
      </c>
      <c r="DZ2700" s="416">
        <f t="shared" ref="DZ2700" si="7925">SUM(R2696:R2698)</f>
        <v>0</v>
      </c>
      <c r="EA2700" s="416">
        <f t="shared" ref="EA2700" si="7926">SUM(S2696:S2698)</f>
        <v>0</v>
      </c>
      <c r="EB2700" s="416">
        <f t="shared" ref="EB2700" si="7927">SUM(T2696:T2698)</f>
        <v>0</v>
      </c>
      <c r="EC2700" s="416">
        <f t="shared" ref="EC2700" si="7928">SUM(U2696:U2698)</f>
        <v>0</v>
      </c>
      <c r="ED2700" s="416">
        <f t="shared" ref="ED2700" si="7929">SUM(V2696:V2698)</f>
        <v>0</v>
      </c>
      <c r="EE2700" s="416">
        <f t="shared" ref="EE2700" si="7930">SUM(W2696:W2698)</f>
        <v>0</v>
      </c>
      <c r="EF2700" s="416">
        <f t="shared" ref="EF2700" si="7931">SUM(X2696:X2698)</f>
        <v>0</v>
      </c>
      <c r="EG2700" s="416">
        <f t="shared" ref="EG2700" si="7932">SUM(Y2696:Y2698)</f>
        <v>0</v>
      </c>
      <c r="EH2700" s="416">
        <f t="shared" ref="EH2700" si="7933">SUM(Z2696:Z2698)</f>
        <v>0</v>
      </c>
      <c r="EI2700" s="416">
        <f t="shared" ref="EI2700" si="7934">SUM(AA2696:AA2698)</f>
        <v>0</v>
      </c>
      <c r="EJ2700" s="416">
        <f t="shared" ref="EJ2700" si="7935">SUM(AB2696:AB2698)</f>
        <v>0</v>
      </c>
      <c r="EK2700" s="416">
        <f t="shared" ref="EK2700" si="7936">SUM(AC2696:AC2698)</f>
        <v>0</v>
      </c>
      <c r="EL2700" s="417">
        <f t="shared" ref="EL2700" si="7937">SUM(AD2696:AD2698)</f>
        <v>0</v>
      </c>
    </row>
    <row r="2701" spans="1:143" ht="36" customHeight="1" x14ac:dyDescent="0.25">
      <c r="A2701" s="60"/>
      <c r="B2701" s="60"/>
      <c r="C2701" s="796"/>
      <c r="D2701" s="719"/>
      <c r="E2701" s="720"/>
      <c r="F2701" s="702" t="s">
        <v>433</v>
      </c>
      <c r="G2701" s="702"/>
      <c r="H2701" s="192"/>
      <c r="I2701" s="700" t="s">
        <v>427</v>
      </c>
      <c r="J2701" s="700"/>
      <c r="K2701" s="700"/>
      <c r="L2701" s="701"/>
      <c r="M2701" s="369"/>
      <c r="N2701" s="369"/>
      <c r="O2701" s="369"/>
      <c r="P2701" s="369"/>
      <c r="Q2701" s="369"/>
      <c r="R2701" s="369"/>
      <c r="S2701" s="368"/>
      <c r="T2701" s="368"/>
      <c r="U2701" s="368"/>
      <c r="V2701" s="368"/>
      <c r="W2701" s="368"/>
      <c r="X2701" s="368"/>
      <c r="Y2701" s="368"/>
      <c r="Z2701" s="368"/>
      <c r="AA2701" s="368"/>
      <c r="AB2701" s="368"/>
      <c r="AC2701" s="368"/>
      <c r="AD2701" s="368"/>
      <c r="AE2701" s="60"/>
      <c r="AF2701" s="259"/>
      <c r="AG2701" s="374">
        <f t="shared" si="7306"/>
        <v>18</v>
      </c>
      <c r="AH2701" s="399"/>
      <c r="AK2701" s="375">
        <f t="shared" si="7307"/>
        <v>0</v>
      </c>
      <c r="AL2701" s="378">
        <f t="shared" ref="AL2701:AL2732" si="7938">COUNTIF(N2701:O2701,"ns")</f>
        <v>0</v>
      </c>
      <c r="AM2701" s="374">
        <f t="shared" si="7309"/>
        <v>0</v>
      </c>
      <c r="AN2701" s="292">
        <f t="shared" si="7310"/>
        <v>0</v>
      </c>
      <c r="AO2701" s="375">
        <f t="shared" si="7311"/>
        <v>0</v>
      </c>
      <c r="AP2701" s="378">
        <f t="shared" ref="AP2701:AP2732" si="7939">COUNTIF(Z2701,"ns")+COUNTIF(AC2701,"ns")+COUNTIF(W2701,"ns")+COUNTIF(T2701,"ns")+COUNTIF(Q2701,"ns")</f>
        <v>0</v>
      </c>
      <c r="AQ2701" s="374">
        <f t="shared" si="7313"/>
        <v>0</v>
      </c>
      <c r="AR2701" s="317">
        <f t="shared" si="7314"/>
        <v>0</v>
      </c>
      <c r="AS2701" s="375">
        <f t="shared" si="7315"/>
        <v>0</v>
      </c>
      <c r="AT2701" s="378">
        <f t="shared" ref="AT2701:AT2732" si="7940">COUNTIF(AD2701,"ns")+COUNTIF(R2701,"ns")+COUNTIF(AA2701,"ns")+COUNTIF(X2701,"ns")+COUNTIF(U2701,"ns")</f>
        <v>0</v>
      </c>
      <c r="AU2701" s="374">
        <f t="shared" si="7317"/>
        <v>0</v>
      </c>
      <c r="AV2701" s="317">
        <f t="shared" si="7318"/>
        <v>0</v>
      </c>
      <c r="AW2701" s="375">
        <f t="shared" si="7319"/>
        <v>0</v>
      </c>
      <c r="AX2701" s="378">
        <f t="shared" ref="AX2701:AX2732" si="7941">COUNTIF(Q2701:R2701,"ns")</f>
        <v>0</v>
      </c>
      <c r="AY2701" s="374">
        <f t="shared" si="7321"/>
        <v>0</v>
      </c>
      <c r="AZ2701" s="292">
        <f t="shared" si="7322"/>
        <v>0</v>
      </c>
      <c r="BA2701" s="375">
        <f t="shared" si="7323"/>
        <v>0</v>
      </c>
      <c r="BB2701" s="378">
        <f t="shared" ref="BB2701:BB2732" si="7942">COUNTIF(T2701:U2701,"ns")</f>
        <v>0</v>
      </c>
      <c r="BC2701" s="374">
        <f t="shared" si="7325"/>
        <v>0</v>
      </c>
      <c r="BD2701" s="292">
        <f t="shared" si="7326"/>
        <v>0</v>
      </c>
      <c r="BE2701" s="375">
        <f t="shared" si="7327"/>
        <v>0</v>
      </c>
      <c r="BF2701" s="378">
        <f t="shared" ref="BF2701:BF2732" si="7943">COUNTIF(W2701:X2701,"ns")</f>
        <v>0</v>
      </c>
      <c r="BG2701" s="374">
        <f t="shared" si="7329"/>
        <v>0</v>
      </c>
      <c r="BH2701" s="292">
        <f t="shared" si="7330"/>
        <v>0</v>
      </c>
      <c r="BI2701" s="375">
        <f t="shared" si="7331"/>
        <v>0</v>
      </c>
      <c r="BJ2701" s="378">
        <f t="shared" ref="BJ2701:BJ2732" si="7944">COUNTIF(Z2701:AA2701,"ns")</f>
        <v>0</v>
      </c>
      <c r="BK2701" s="374">
        <f t="shared" si="7333"/>
        <v>0</v>
      </c>
      <c r="BL2701" s="292">
        <f t="shared" si="7334"/>
        <v>0</v>
      </c>
      <c r="BM2701" s="375">
        <f t="shared" si="7335"/>
        <v>0</v>
      </c>
      <c r="BN2701" s="378">
        <f t="shared" ref="BN2701:BN2732" si="7945">COUNTIF(AC2701:AD2701,"ns")</f>
        <v>0</v>
      </c>
      <c r="BO2701" s="374">
        <f t="shared" si="7337"/>
        <v>0</v>
      </c>
      <c r="BP2701" s="292">
        <f t="shared" si="7338"/>
        <v>0</v>
      </c>
      <c r="CA2701" s="299" t="s">
        <v>1910</v>
      </c>
      <c r="CB2701" s="421"/>
      <c r="CC2701" s="375"/>
      <c r="CD2701" s="375"/>
      <c r="CE2701" s="375"/>
      <c r="CF2701" s="375"/>
      <c r="CG2701" s="375"/>
      <c r="CH2701" s="375"/>
      <c r="CI2701" s="375"/>
      <c r="CJ2701" s="375"/>
      <c r="CK2701" s="375"/>
      <c r="CL2701" s="375"/>
      <c r="CM2701" s="375"/>
      <c r="CN2701" s="422">
        <f t="shared" ref="CN2701" si="7946">IF(CN2699="NA",COUNTIF(M2700:M2705,"NA"),COUNTIF(M2700:M2705,"NS"))</f>
        <v>0</v>
      </c>
      <c r="CO2701" s="422">
        <f t="shared" ref="CO2701" si="7947">IF(CO2699="NA",COUNTIF(N2700:N2705,"NA"),COUNTIF(N2700:N2705,"NS"))</f>
        <v>0</v>
      </c>
      <c r="CP2701" s="422">
        <f t="shared" ref="CP2701" si="7948">IF(CP2699="NA",COUNTIF(O2700:O2705,"NA"),COUNTIF(O2700:O2705,"NS"))</f>
        <v>0</v>
      </c>
      <c r="CQ2701" s="422">
        <f t="shared" ref="CQ2701" si="7949">IF(CQ2699="NA",COUNTIF(P2700:P2705,"NA"),COUNTIF(P2700:P2705,"NS"))</f>
        <v>0</v>
      </c>
      <c r="CR2701" s="422">
        <f t="shared" ref="CR2701" si="7950">IF(CR2699="NA",COUNTIF(Q2700:Q2705,"NA"),COUNTIF(Q2700:Q2705,"NS"))</f>
        <v>0</v>
      </c>
      <c r="CS2701" s="422">
        <f t="shared" ref="CS2701" si="7951">IF(CS2699="NA",COUNTIF(R2700:R2705,"NA"),COUNTIF(R2700:R2705,"NS"))</f>
        <v>0</v>
      </c>
      <c r="CT2701" s="422">
        <f t="shared" ref="CT2701" si="7952">IF(CT2699="NA",COUNTIF(S2700:S2705,"NA"),COUNTIF(S2700:S2705,"NS"))</f>
        <v>0</v>
      </c>
      <c r="CU2701" s="422">
        <f t="shared" ref="CU2701" si="7953">IF(CU2699="NA",COUNTIF(T2700:T2705,"NA"),COUNTIF(T2700:T2705,"NS"))</f>
        <v>0</v>
      </c>
      <c r="CV2701" s="422">
        <f t="shared" ref="CV2701" si="7954">IF(CV2699="NA",COUNTIF(U2700:U2705,"NA"),COUNTIF(U2700:U2705,"NS"))</f>
        <v>0</v>
      </c>
      <c r="CW2701" s="422">
        <f t="shared" ref="CW2701" si="7955">IF(CW2699="NA",COUNTIF(V2700:V2705,"NA"),COUNTIF(V2700:V2705,"NS"))</f>
        <v>0</v>
      </c>
      <c r="CX2701" s="422">
        <f t="shared" ref="CX2701" si="7956">IF(CX2699="NA",COUNTIF(W2700:W2705,"NA"),COUNTIF(W2700:W2705,"NS"))</f>
        <v>0</v>
      </c>
      <c r="CY2701" s="422">
        <f t="shared" ref="CY2701" si="7957">IF(CY2699="NA",COUNTIF(X2700:X2705,"NA"),COUNTIF(X2700:X2705,"NS"))</f>
        <v>0</v>
      </c>
      <c r="CZ2701" s="422">
        <f t="shared" ref="CZ2701" si="7958">IF(CZ2699="NA",COUNTIF(Y2700:Y2705,"NA"),COUNTIF(Y2700:Y2705,"NS"))</f>
        <v>0</v>
      </c>
      <c r="DA2701" s="422">
        <f t="shared" ref="DA2701" si="7959">IF(DA2699="NA",COUNTIF(Z2700:Z2705,"NA"),COUNTIF(Z2700:Z2705,"NS"))</f>
        <v>0</v>
      </c>
      <c r="DB2701" s="422">
        <f t="shared" ref="DB2701" si="7960">IF(DB2699="NA",COUNTIF(AA2700:AA2705,"NA"),COUNTIF(AA2700:AA2705,"NS"))</f>
        <v>0</v>
      </c>
      <c r="DC2701" s="422">
        <f t="shared" ref="DC2701" si="7961">IF(DC2699="NA",COUNTIF(AB2700:AB2705,"NA"),COUNTIF(AB2700:AB2705,"NS"))</f>
        <v>0</v>
      </c>
      <c r="DD2701" s="422">
        <f t="shared" ref="DD2701" si="7962">IF(DD2699="NA",COUNTIF(AC2700:AC2705,"NA"),COUNTIF(AC2700:AC2705,"NS"))</f>
        <v>0</v>
      </c>
      <c r="DE2701" s="422">
        <f t="shared" ref="DE2701" si="7963">IF(DE2699="NA",COUNTIF(AD2700:AD2705,"NA"),COUNTIF(AD2700:AD2705,"NS"))</f>
        <v>0</v>
      </c>
      <c r="DG2701" s="612"/>
      <c r="DH2701" s="613"/>
      <c r="DI2701" s="415" t="s">
        <v>1919</v>
      </c>
      <c r="DJ2701" s="298"/>
      <c r="DK2701" s="298"/>
      <c r="DL2701" s="298"/>
      <c r="DM2701" s="298"/>
      <c r="DN2701" s="298"/>
      <c r="DO2701" s="298"/>
      <c r="DP2701" s="298"/>
      <c r="DQ2701" s="298"/>
      <c r="DR2701" s="298"/>
      <c r="DS2701" s="298"/>
      <c r="DT2701" s="298"/>
      <c r="DU2701" s="298">
        <f t="shared" ref="DU2701:DZ2701" si="7964">IF(OR(AND(DU2698="NS",DU2699=2),AND(DU2698="NA")),0,IF(OR(AND(IF(DU2698="NS",1,DU2698)&gt;DU2700*0.25,DU2699=0),AND(DU2698&gt;0,OR(DU2699=2,DU2700=0)),AND(DU2698&gt;0,DU2699=0,DU2700=0),AND(DU2698="NS",DU2699=0,DU2700=0)),1,0))</f>
        <v>0</v>
      </c>
      <c r="DV2701" s="298">
        <f t="shared" si="7964"/>
        <v>0</v>
      </c>
      <c r="DW2701" s="298">
        <f t="shared" si="7964"/>
        <v>0</v>
      </c>
      <c r="DX2701" s="298">
        <f t="shared" si="7964"/>
        <v>0</v>
      </c>
      <c r="DY2701" s="298">
        <f t="shared" si="7964"/>
        <v>0</v>
      </c>
      <c r="DZ2701" s="298">
        <f t="shared" si="7964"/>
        <v>0</v>
      </c>
      <c r="EA2701" s="298">
        <f>IF(OR(AND(EA2698="NS",EA2699=2),AND(EA2698="NA")),0,IF(OR(AND(IF(EA2698="NS",1,EA2698)&gt;EA2700*0.25,EA2699=0),AND(EA2698&gt;0,OR(EA2699=2,EA2700=0)),AND(EA2698&gt;0,EA2699=0,EA2700=0),AND(EA2698="NS",EA2699=0,EA2700=0)),1,0))</f>
        <v>0</v>
      </c>
      <c r="EB2701" s="298">
        <f t="shared" ref="EB2701:EL2701" si="7965">IF(OR(AND(EB2698="NS",EB2699=2),AND(EB2698="NA")),0,IF(OR(AND(IF(EB2698="NS",1,EB2698)&gt;EB2700*0.25,EB2699=0),AND(EB2698&gt;0,OR(EB2699=2,EB2700=0)),AND(EB2698&gt;0,EB2699=0,EB2700=0),AND(EB2698="NS",EB2699=0,EB2700=0)),1,0))</f>
        <v>0</v>
      </c>
      <c r="EC2701" s="298">
        <f t="shared" si="7965"/>
        <v>0</v>
      </c>
      <c r="ED2701" s="298">
        <f t="shared" si="7965"/>
        <v>0</v>
      </c>
      <c r="EE2701" s="298">
        <f t="shared" si="7965"/>
        <v>0</v>
      </c>
      <c r="EF2701" s="298">
        <f t="shared" si="7965"/>
        <v>0</v>
      </c>
      <c r="EG2701" s="298">
        <f t="shared" si="7965"/>
        <v>0</v>
      </c>
      <c r="EH2701" s="298">
        <f t="shared" si="7965"/>
        <v>0</v>
      </c>
      <c r="EI2701" s="298">
        <f t="shared" si="7965"/>
        <v>0</v>
      </c>
      <c r="EJ2701" s="298">
        <f t="shared" si="7965"/>
        <v>0</v>
      </c>
      <c r="EK2701" s="298">
        <f t="shared" si="7965"/>
        <v>0</v>
      </c>
      <c r="EL2701" s="302">
        <f t="shared" si="7965"/>
        <v>0</v>
      </c>
      <c r="EM2701" s="375">
        <f>SUM(DU2701:EL2701)</f>
        <v>0</v>
      </c>
    </row>
    <row r="2702" spans="1:143" ht="15" customHeight="1" x14ac:dyDescent="0.25">
      <c r="A2702" s="60"/>
      <c r="B2702" s="60"/>
      <c r="C2702" s="796"/>
      <c r="D2702" s="719"/>
      <c r="E2702" s="720"/>
      <c r="F2702" s="702" t="s">
        <v>434</v>
      </c>
      <c r="G2702" s="702"/>
      <c r="H2702" s="192"/>
      <c r="I2702" s="700" t="s">
        <v>428</v>
      </c>
      <c r="J2702" s="700"/>
      <c r="K2702" s="700"/>
      <c r="L2702" s="701"/>
      <c r="M2702" s="369"/>
      <c r="N2702" s="369"/>
      <c r="O2702" s="369"/>
      <c r="P2702" s="369"/>
      <c r="Q2702" s="369"/>
      <c r="R2702" s="369"/>
      <c r="S2702" s="368"/>
      <c r="T2702" s="368"/>
      <c r="U2702" s="368"/>
      <c r="V2702" s="368"/>
      <c r="W2702" s="368"/>
      <c r="X2702" s="368"/>
      <c r="Y2702" s="368"/>
      <c r="Z2702" s="368"/>
      <c r="AA2702" s="368"/>
      <c r="AB2702" s="368"/>
      <c r="AC2702" s="368"/>
      <c r="AD2702" s="368"/>
      <c r="AE2702" s="60"/>
      <c r="AF2702" s="259"/>
      <c r="AG2702" s="374">
        <f t="shared" ref="AG2702:AG2765" si="7966">IF(AND(M2702="NA",COUNTBLANK(N2702:AD2702)=17),0,COUNTBLANK(M2702:AD2702))</f>
        <v>18</v>
      </c>
      <c r="AH2702" s="399"/>
      <c r="AK2702" s="375">
        <f t="shared" ref="AK2702:AK2765" si="7967">M2702</f>
        <v>0</v>
      </c>
      <c r="AL2702" s="378">
        <f t="shared" si="7938"/>
        <v>0</v>
      </c>
      <c r="AM2702" s="374">
        <f t="shared" ref="AM2702:AM2765" si="7968">SUM(N2702:O2702)</f>
        <v>0</v>
      </c>
      <c r="AN2702" s="292">
        <f t="shared" ref="AN2702:AN2765" si="7969">IF($AG$2635=$AH$2635,0,IF(AND(M2702="NA",COUNTBLANK(N2702:AD2702)=17),0,IF(OR(AND(AK2702=0,AL2702&gt;0),AND(AK2702="ns",AM2702&gt;0),AND(AK2702="ns",AL2702=0,AM2702=0)),1,IF(OR(AND(AK2702&gt;0,AL2702=2),AND(AK2702="ns",AL2702=2),AND(AK2702="ns",AM2702=0,AL2702&gt;0),AK2702=AM2702),0,1))))</f>
        <v>0</v>
      </c>
      <c r="AO2702" s="375">
        <f t="shared" ref="AO2702:AO2765" si="7970">N2702</f>
        <v>0</v>
      </c>
      <c r="AP2702" s="378">
        <f t="shared" si="7939"/>
        <v>0</v>
      </c>
      <c r="AQ2702" s="374">
        <f t="shared" ref="AQ2702:AQ2765" si="7971">SUM(Q2702,T2702,W2702,Z2702,AC2702)</f>
        <v>0</v>
      </c>
      <c r="AR2702" s="317">
        <f t="shared" ref="AR2702:AR2765" si="7972">IF($AG$2635=$AH$2635,0,IF(OR(AND(AO2702=0,AP2702&gt;0),AND(AO2702="NS",AQ2702&gt;0),AND(AO2702="NS",AQ2702=0,AP2702=0)),1,IF(OR(AND(AP2702&gt;=2,AQ2702&lt;AO2702),AND(AO2702="NS",AQ2702=0,AP2702&gt;0),AO2702=AQ2702),0,1)))</f>
        <v>0</v>
      </c>
      <c r="AS2702" s="375">
        <f t="shared" ref="AS2702:AS2765" si="7973">O2702</f>
        <v>0</v>
      </c>
      <c r="AT2702" s="378">
        <f t="shared" si="7940"/>
        <v>0</v>
      </c>
      <c r="AU2702" s="374">
        <f t="shared" ref="AU2702:AU2765" si="7974">SUM(X2702,AD2702,R2702,U2702,AA2702)</f>
        <v>0</v>
      </c>
      <c r="AV2702" s="317">
        <f t="shared" ref="AV2702:AV2765" si="7975">IF($AG$2635=$AH$2635,0,IF(OR(AND(AS2702=0,AT2702&gt;0),AND(AS2702="NS",AU2702&gt;0),AND(AS2702="NS",AU2702=0,AT2702=0)),1,IF(OR(AND(AT2702&gt;=2,AU2702&lt;AS2702),AND(AS2702="NS",AU2702=0,AT2702&gt;0),AS2702=AU2702),0,1)))</f>
        <v>0</v>
      </c>
      <c r="AW2702" s="375">
        <f t="shared" ref="AW2702:AW2765" si="7976">P2702</f>
        <v>0</v>
      </c>
      <c r="AX2702" s="378">
        <f t="shared" si="7941"/>
        <v>0</v>
      </c>
      <c r="AY2702" s="374">
        <f t="shared" ref="AY2702:AY2765" si="7977">SUM(Q2702:R2702)</f>
        <v>0</v>
      </c>
      <c r="AZ2702" s="292">
        <f t="shared" ref="AZ2702:AZ2765" si="7978">IF($AG$2635=$AH$2635,0,IF(OR(AND(AW2702=0,AX2702&gt;0),AND(AW2702="ns",AY2702&gt;0),AND(AW2702="ns",AX2702=0,AY2702=0)),1,IF(OR(AND(AW2702&gt;0,AX2702=2),AND(AW2702="ns",AX2702=2),AND(AW2702="ns",AY2702=0,AX2702&gt;0),AW2702=AY2702),0,1)))</f>
        <v>0</v>
      </c>
      <c r="BA2702" s="375">
        <f t="shared" ref="BA2702:BA2765" si="7979">S2702</f>
        <v>0</v>
      </c>
      <c r="BB2702" s="378">
        <f t="shared" si="7942"/>
        <v>0</v>
      </c>
      <c r="BC2702" s="374">
        <f t="shared" ref="BC2702:BC2765" si="7980">SUM(T2702:U2702)</f>
        <v>0</v>
      </c>
      <c r="BD2702" s="292">
        <f t="shared" ref="BD2702:BD2765" si="7981">IF($AG$2635=$AH$2635,0,IF(OR(AND(BA2702=0,BB2702&gt;0),AND(BA2702="ns",BC2702&gt;0),AND(BA2702="ns",BB2702=0,BC2702=0)),1,IF(OR(AND(BA2702&gt;0,BB2702=2),AND(BA2702="ns",BB2702=2),AND(BA2702="ns",BC2702=0,BB2702&gt;0),BA2702=BC2702),0,1)))</f>
        <v>0</v>
      </c>
      <c r="BE2702" s="375">
        <f t="shared" ref="BE2702:BE2765" si="7982">V2702</f>
        <v>0</v>
      </c>
      <c r="BF2702" s="378">
        <f t="shared" si="7943"/>
        <v>0</v>
      </c>
      <c r="BG2702" s="374">
        <f t="shared" ref="BG2702:BG2765" si="7983">SUM(W2702:X2702)</f>
        <v>0</v>
      </c>
      <c r="BH2702" s="292">
        <f t="shared" ref="BH2702:BH2765" si="7984">IF($AG$2635=$AH$2635,0,IF(OR(AND(BE2702=0,BF2702&gt;0),AND(BE2702="ns",BG2702&gt;0),AND(BE2702="ns",BF2702=0,BG2702=0)),1,IF(OR(AND(BE2702&gt;0,BF2702=2),AND(BE2702="ns",BF2702=2),AND(BE2702="ns",BG2702=0,BF2702&gt;0),BE2702=BG2702),0,1)))</f>
        <v>0</v>
      </c>
      <c r="BI2702" s="375">
        <f t="shared" ref="BI2702:BI2765" si="7985">Y2702</f>
        <v>0</v>
      </c>
      <c r="BJ2702" s="378">
        <f t="shared" si="7944"/>
        <v>0</v>
      </c>
      <c r="BK2702" s="374">
        <f t="shared" ref="BK2702:BK2765" si="7986">SUM(Z2702:AA2702)</f>
        <v>0</v>
      </c>
      <c r="BL2702" s="292">
        <f t="shared" ref="BL2702:BL2765" si="7987">IF($AG$2635=$AH$2635,0,IF(OR(AND(BI2702=0,BJ2702&gt;0),AND(BI2702="ns",BK2702&gt;0),AND(BI2702="ns",BJ2702=0,BK2702=0)),1,IF(OR(AND(BI2702&gt;0,BJ2702=2),AND(BI2702="ns",BJ2702=2),AND(BI2702="ns",BK2702=0,BJ2702&gt;0),BI2702=BK2702),0,1)))</f>
        <v>0</v>
      </c>
      <c r="BM2702" s="375">
        <f t="shared" ref="BM2702:BM2765" si="7988">AB2702</f>
        <v>0</v>
      </c>
      <c r="BN2702" s="378">
        <f t="shared" si="7945"/>
        <v>0</v>
      </c>
      <c r="BO2702" s="374">
        <f t="shared" ref="BO2702:BO2765" si="7989">SUM(AC2702:AD2702)</f>
        <v>0</v>
      </c>
      <c r="BP2702" s="292">
        <f t="shared" ref="BP2702:BP2765" si="7990">IF($AG$2635=$AH$2635,0,IF(OR(AND(BM2702=0,BN2702&gt;0),AND(BM2702="ns",BO2702&gt;0),AND(BM2702="ns",BN2702=0,BO2702=0)),1,IF(OR(AND(BM2702&gt;0,BN2702=2),AND(BM2702="ns",BN2702=2),AND(BM2702="ns",BO2702=0,BN2702&gt;0),BM2702=BO2702),0,1)))</f>
        <v>0</v>
      </c>
      <c r="CA2702" s="299" t="s">
        <v>1918</v>
      </c>
      <c r="CB2702" s="427"/>
      <c r="CC2702" s="375"/>
      <c r="CD2702" s="375"/>
      <c r="CE2702" s="375"/>
      <c r="CF2702" s="375"/>
      <c r="CG2702" s="375"/>
      <c r="CH2702" s="375"/>
      <c r="CI2702" s="375"/>
      <c r="CJ2702" s="375"/>
      <c r="CK2702" s="375"/>
      <c r="CL2702" s="375"/>
      <c r="CM2702" s="375"/>
      <c r="CN2702" s="425">
        <f t="shared" ref="CN2702:DD2702" si="7991">IF(OR(AND(CN2699=0,CN2701&gt;0),AND(CN2699="NS",CN2700&gt;0),AND(CN2699="NS",CN2700=0,CN2701=0)),1,IF(OR(AND(CN2701&gt;=2,CN2700&lt;CN2699),AND(CN2699="NS",CN2700=0,CN2701&gt;0),OR(CN2699=CN2700,AND(CN2699="",CN2701=0,CN2700=0))),0,1))</f>
        <v>0</v>
      </c>
      <c r="CO2702" s="425">
        <f t="shared" si="7991"/>
        <v>0</v>
      </c>
      <c r="CP2702" s="425">
        <f t="shared" si="7991"/>
        <v>0</v>
      </c>
      <c r="CQ2702" s="425">
        <f t="shared" si="7991"/>
        <v>0</v>
      </c>
      <c r="CR2702" s="425">
        <f t="shared" si="7991"/>
        <v>0</v>
      </c>
      <c r="CS2702" s="425">
        <f t="shared" si="7991"/>
        <v>0</v>
      </c>
      <c r="CT2702" s="425">
        <f t="shared" si="7991"/>
        <v>0</v>
      </c>
      <c r="CU2702" s="425">
        <f t="shared" si="7991"/>
        <v>0</v>
      </c>
      <c r="CV2702" s="425">
        <f t="shared" si="7991"/>
        <v>0</v>
      </c>
      <c r="CW2702" s="425">
        <f t="shared" si="7991"/>
        <v>0</v>
      </c>
      <c r="CX2702" s="425">
        <f t="shared" si="7991"/>
        <v>0</v>
      </c>
      <c r="CY2702" s="425">
        <f t="shared" si="7991"/>
        <v>0</v>
      </c>
      <c r="CZ2702" s="425">
        <f t="shared" si="7991"/>
        <v>0</v>
      </c>
      <c r="DA2702" s="425">
        <f t="shared" si="7991"/>
        <v>0</v>
      </c>
      <c r="DB2702" s="425">
        <f t="shared" si="7991"/>
        <v>0</v>
      </c>
      <c r="DC2702" s="425">
        <f t="shared" si="7991"/>
        <v>0</v>
      </c>
      <c r="DD2702" s="425">
        <f t="shared" si="7991"/>
        <v>0</v>
      </c>
      <c r="DE2702" s="425">
        <f t="shared" ref="DE2702" si="7992">IF(OR(AND(DE2699=0,DE2701&gt;0),AND(DE2699="NS",DE2700&gt;0),AND(DE2699="NS",DE2700=0,DE2701=0)),1,IF(OR(AND(DE2701&gt;=2,DE2700&lt;DE2699),AND(DE2699="NS",DE2700=0,DE2701&gt;0),OR(DE2699=DE2700,AND(DE2699="",DE2701=0,DE2700=0))),0,1))</f>
        <v>0</v>
      </c>
      <c r="DF2702" s="387">
        <f>SUM(CN2702:DE2702)</f>
        <v>0</v>
      </c>
      <c r="DG2702" s="612"/>
      <c r="DH2702" s="613"/>
      <c r="DI2702" s="415"/>
      <c r="DJ2702" s="416"/>
      <c r="DK2702" s="416"/>
      <c r="DL2702" s="416"/>
      <c r="DM2702" s="416"/>
      <c r="DN2702" s="416"/>
      <c r="DO2702" s="416"/>
      <c r="DP2702" s="416"/>
      <c r="DQ2702" s="416"/>
      <c r="DR2702" s="416"/>
      <c r="DS2702" s="416"/>
      <c r="DT2702" s="416"/>
      <c r="DU2702" s="416"/>
      <c r="DV2702" s="416"/>
      <c r="DW2702" s="416"/>
      <c r="DX2702" s="416"/>
      <c r="DY2702" s="416"/>
      <c r="DZ2702" s="416"/>
      <c r="EA2702" s="416"/>
      <c r="EB2702" s="416"/>
      <c r="EC2702" s="416"/>
      <c r="ED2702" s="416"/>
      <c r="EE2702" s="416"/>
      <c r="EF2702" s="416"/>
      <c r="EG2702" s="416"/>
      <c r="EH2702" s="416"/>
      <c r="EI2702" s="416"/>
      <c r="EJ2702" s="416"/>
      <c r="EK2702" s="416"/>
      <c r="EL2702" s="417"/>
    </row>
    <row r="2703" spans="1:143" ht="15" customHeight="1" x14ac:dyDescent="0.25">
      <c r="A2703" s="60"/>
      <c r="B2703" s="60"/>
      <c r="C2703" s="796"/>
      <c r="D2703" s="719"/>
      <c r="E2703" s="720"/>
      <c r="F2703" s="702" t="s">
        <v>435</v>
      </c>
      <c r="G2703" s="702"/>
      <c r="H2703" s="192"/>
      <c r="I2703" s="700" t="s">
        <v>429</v>
      </c>
      <c r="J2703" s="700"/>
      <c r="K2703" s="700"/>
      <c r="L2703" s="701"/>
      <c r="M2703" s="369"/>
      <c r="N2703" s="369"/>
      <c r="O2703" s="369"/>
      <c r="P2703" s="369"/>
      <c r="Q2703" s="369"/>
      <c r="R2703" s="369"/>
      <c r="S2703" s="368"/>
      <c r="T2703" s="368"/>
      <c r="U2703" s="368"/>
      <c r="V2703" s="368"/>
      <c r="W2703" s="368"/>
      <c r="X2703" s="368"/>
      <c r="Y2703" s="368"/>
      <c r="Z2703" s="368"/>
      <c r="AA2703" s="368"/>
      <c r="AB2703" s="368"/>
      <c r="AC2703" s="368"/>
      <c r="AD2703" s="368"/>
      <c r="AE2703" s="60"/>
      <c r="AF2703" s="259"/>
      <c r="AG2703" s="374">
        <f t="shared" si="7966"/>
        <v>18</v>
      </c>
      <c r="AH2703" s="399"/>
      <c r="AK2703" s="375">
        <f t="shared" si="7967"/>
        <v>0</v>
      </c>
      <c r="AL2703" s="378">
        <f t="shared" si="7938"/>
        <v>0</v>
      </c>
      <c r="AM2703" s="374">
        <f t="shared" si="7968"/>
        <v>0</v>
      </c>
      <c r="AN2703" s="292">
        <f t="shared" si="7969"/>
        <v>0</v>
      </c>
      <c r="AO2703" s="375">
        <f t="shared" si="7970"/>
        <v>0</v>
      </c>
      <c r="AP2703" s="378">
        <f t="shared" si="7939"/>
        <v>0</v>
      </c>
      <c r="AQ2703" s="374">
        <f t="shared" si="7971"/>
        <v>0</v>
      </c>
      <c r="AR2703" s="317">
        <f t="shared" si="7972"/>
        <v>0</v>
      </c>
      <c r="AS2703" s="375">
        <f t="shared" si="7973"/>
        <v>0</v>
      </c>
      <c r="AT2703" s="378">
        <f t="shared" si="7940"/>
        <v>0</v>
      </c>
      <c r="AU2703" s="374">
        <f t="shared" si="7974"/>
        <v>0</v>
      </c>
      <c r="AV2703" s="317">
        <f t="shared" si="7975"/>
        <v>0</v>
      </c>
      <c r="AW2703" s="375">
        <f t="shared" si="7976"/>
        <v>0</v>
      </c>
      <c r="AX2703" s="378">
        <f t="shared" si="7941"/>
        <v>0</v>
      </c>
      <c r="AY2703" s="374">
        <f t="shared" si="7977"/>
        <v>0</v>
      </c>
      <c r="AZ2703" s="292">
        <f t="shared" si="7978"/>
        <v>0</v>
      </c>
      <c r="BA2703" s="375">
        <f t="shared" si="7979"/>
        <v>0</v>
      </c>
      <c r="BB2703" s="378">
        <f t="shared" si="7942"/>
        <v>0</v>
      </c>
      <c r="BC2703" s="374">
        <f t="shared" si="7980"/>
        <v>0</v>
      </c>
      <c r="BD2703" s="292">
        <f t="shared" si="7981"/>
        <v>0</v>
      </c>
      <c r="BE2703" s="375">
        <f t="shared" si="7982"/>
        <v>0</v>
      </c>
      <c r="BF2703" s="378">
        <f t="shared" si="7943"/>
        <v>0</v>
      </c>
      <c r="BG2703" s="374">
        <f t="shared" si="7983"/>
        <v>0</v>
      </c>
      <c r="BH2703" s="292">
        <f t="shared" si="7984"/>
        <v>0</v>
      </c>
      <c r="BI2703" s="375">
        <f t="shared" si="7985"/>
        <v>0</v>
      </c>
      <c r="BJ2703" s="378">
        <f t="shared" si="7944"/>
        <v>0</v>
      </c>
      <c r="BK2703" s="374">
        <f t="shared" si="7986"/>
        <v>0</v>
      </c>
      <c r="BL2703" s="292">
        <f t="shared" si="7987"/>
        <v>0</v>
      </c>
      <c r="BM2703" s="375">
        <f t="shared" si="7988"/>
        <v>0</v>
      </c>
      <c r="BN2703" s="378">
        <f t="shared" si="7945"/>
        <v>0</v>
      </c>
      <c r="BO2703" s="374">
        <f t="shared" si="7989"/>
        <v>0</v>
      </c>
      <c r="BP2703" s="292">
        <f t="shared" si="7990"/>
        <v>0</v>
      </c>
      <c r="CA2703" s="303"/>
      <c r="CB2703" s="427"/>
      <c r="CC2703" s="375"/>
      <c r="CD2703" s="375"/>
      <c r="CE2703" s="375"/>
      <c r="CF2703" s="375"/>
      <c r="CG2703" s="375"/>
      <c r="CH2703" s="375"/>
      <c r="CI2703" s="375"/>
      <c r="CJ2703" s="375"/>
      <c r="CK2703" s="375"/>
      <c r="CL2703" s="375"/>
      <c r="CM2703" s="375"/>
      <c r="CN2703" s="311"/>
      <c r="CO2703" s="311"/>
      <c r="CP2703" s="311"/>
      <c r="CQ2703" s="311"/>
      <c r="CR2703" s="311"/>
      <c r="CS2703" s="311"/>
      <c r="CT2703" s="311"/>
      <c r="CU2703" s="311"/>
      <c r="CV2703" s="311"/>
      <c r="CW2703" s="311"/>
      <c r="CX2703" s="311"/>
      <c r="CY2703" s="311"/>
      <c r="CZ2703" s="311"/>
      <c r="DA2703" s="311"/>
      <c r="DB2703" s="311"/>
      <c r="DC2703" s="311"/>
      <c r="DD2703" s="311"/>
      <c r="DE2703" s="311"/>
      <c r="DG2703" s="612"/>
      <c r="DH2703" s="613"/>
      <c r="DI2703" s="415"/>
      <c r="DJ2703" s="416"/>
      <c r="DK2703" s="416"/>
      <c r="DL2703" s="416"/>
      <c r="DM2703" s="416"/>
      <c r="DN2703" s="416"/>
      <c r="DO2703" s="416"/>
      <c r="DP2703" s="416"/>
      <c r="DQ2703" s="416"/>
      <c r="DR2703" s="416"/>
      <c r="DS2703" s="416"/>
      <c r="DT2703" s="416"/>
      <c r="DU2703" s="416"/>
      <c r="DV2703" s="416"/>
      <c r="DW2703" s="416"/>
      <c r="DX2703" s="416"/>
      <c r="DY2703" s="416"/>
      <c r="DZ2703" s="416"/>
      <c r="EA2703" s="416"/>
      <c r="EB2703" s="416"/>
      <c r="EC2703" s="416"/>
      <c r="ED2703" s="416"/>
      <c r="EE2703" s="416"/>
      <c r="EF2703" s="416"/>
      <c r="EG2703" s="416"/>
      <c r="EH2703" s="416"/>
      <c r="EI2703" s="416"/>
      <c r="EJ2703" s="416"/>
      <c r="EK2703" s="416"/>
      <c r="EL2703" s="417"/>
    </row>
    <row r="2704" spans="1:143" ht="15" customHeight="1" x14ac:dyDescent="0.25">
      <c r="A2704" s="60"/>
      <c r="B2704" s="60"/>
      <c r="C2704" s="796"/>
      <c r="D2704" s="719"/>
      <c r="E2704" s="720"/>
      <c r="F2704" s="702" t="s">
        <v>436</v>
      </c>
      <c r="G2704" s="702"/>
      <c r="H2704" s="192"/>
      <c r="I2704" s="700" t="s">
        <v>430</v>
      </c>
      <c r="J2704" s="700"/>
      <c r="K2704" s="700"/>
      <c r="L2704" s="701"/>
      <c r="M2704" s="369"/>
      <c r="N2704" s="369"/>
      <c r="O2704" s="369"/>
      <c r="P2704" s="369"/>
      <c r="Q2704" s="369"/>
      <c r="R2704" s="369"/>
      <c r="S2704" s="368"/>
      <c r="T2704" s="368"/>
      <c r="U2704" s="368"/>
      <c r="V2704" s="368"/>
      <c r="W2704" s="368"/>
      <c r="X2704" s="368"/>
      <c r="Y2704" s="368"/>
      <c r="Z2704" s="368"/>
      <c r="AA2704" s="368"/>
      <c r="AB2704" s="368"/>
      <c r="AC2704" s="368"/>
      <c r="AD2704" s="368"/>
      <c r="AE2704" s="60"/>
      <c r="AF2704" s="259"/>
      <c r="AG2704" s="374">
        <f t="shared" si="7966"/>
        <v>18</v>
      </c>
      <c r="AH2704" s="399"/>
      <c r="AK2704" s="375">
        <f t="shared" si="7967"/>
        <v>0</v>
      </c>
      <c r="AL2704" s="378">
        <f t="shared" si="7938"/>
        <v>0</v>
      </c>
      <c r="AM2704" s="374">
        <f t="shared" si="7968"/>
        <v>0</v>
      </c>
      <c r="AN2704" s="292">
        <f t="shared" si="7969"/>
        <v>0</v>
      </c>
      <c r="AO2704" s="375">
        <f t="shared" si="7970"/>
        <v>0</v>
      </c>
      <c r="AP2704" s="378">
        <f t="shared" si="7939"/>
        <v>0</v>
      </c>
      <c r="AQ2704" s="374">
        <f t="shared" si="7971"/>
        <v>0</v>
      </c>
      <c r="AR2704" s="317">
        <f t="shared" si="7972"/>
        <v>0</v>
      </c>
      <c r="AS2704" s="375">
        <f t="shared" si="7973"/>
        <v>0</v>
      </c>
      <c r="AT2704" s="378">
        <f t="shared" si="7940"/>
        <v>0</v>
      </c>
      <c r="AU2704" s="374">
        <f t="shared" si="7974"/>
        <v>0</v>
      </c>
      <c r="AV2704" s="317">
        <f t="shared" si="7975"/>
        <v>0</v>
      </c>
      <c r="AW2704" s="375">
        <f t="shared" si="7976"/>
        <v>0</v>
      </c>
      <c r="AX2704" s="378">
        <f t="shared" si="7941"/>
        <v>0</v>
      </c>
      <c r="AY2704" s="374">
        <f t="shared" si="7977"/>
        <v>0</v>
      </c>
      <c r="AZ2704" s="292">
        <f t="shared" si="7978"/>
        <v>0</v>
      </c>
      <c r="BA2704" s="375">
        <f t="shared" si="7979"/>
        <v>0</v>
      </c>
      <c r="BB2704" s="378">
        <f t="shared" si="7942"/>
        <v>0</v>
      </c>
      <c r="BC2704" s="374">
        <f t="shared" si="7980"/>
        <v>0</v>
      </c>
      <c r="BD2704" s="292">
        <f t="shared" si="7981"/>
        <v>0</v>
      </c>
      <c r="BE2704" s="375">
        <f t="shared" si="7982"/>
        <v>0</v>
      </c>
      <c r="BF2704" s="378">
        <f t="shared" si="7943"/>
        <v>0</v>
      </c>
      <c r="BG2704" s="374">
        <f t="shared" si="7983"/>
        <v>0</v>
      </c>
      <c r="BH2704" s="292">
        <f t="shared" si="7984"/>
        <v>0</v>
      </c>
      <c r="BI2704" s="375">
        <f t="shared" si="7985"/>
        <v>0</v>
      </c>
      <c r="BJ2704" s="378">
        <f t="shared" si="7944"/>
        <v>0</v>
      </c>
      <c r="BK2704" s="374">
        <f t="shared" si="7986"/>
        <v>0</v>
      </c>
      <c r="BL2704" s="292">
        <f t="shared" si="7987"/>
        <v>0</v>
      </c>
      <c r="BM2704" s="375">
        <f t="shared" si="7988"/>
        <v>0</v>
      </c>
      <c r="BN2704" s="378">
        <f t="shared" si="7945"/>
        <v>0</v>
      </c>
      <c r="BO2704" s="374">
        <f t="shared" si="7989"/>
        <v>0</v>
      </c>
      <c r="BP2704" s="292">
        <f t="shared" si="7990"/>
        <v>0</v>
      </c>
      <c r="CA2704" s="303"/>
      <c r="CB2704" s="427"/>
      <c r="CC2704" s="375"/>
      <c r="CD2704" s="375"/>
      <c r="CE2704" s="375"/>
      <c r="CF2704" s="375"/>
      <c r="CG2704" s="375"/>
      <c r="CH2704" s="375"/>
      <c r="CI2704" s="375"/>
      <c r="CJ2704" s="375"/>
      <c r="CK2704" s="375"/>
      <c r="CL2704" s="375"/>
      <c r="CM2704" s="375"/>
      <c r="CN2704" s="311"/>
      <c r="CO2704" s="311"/>
      <c r="CP2704" s="311"/>
      <c r="CQ2704" s="311"/>
      <c r="CR2704" s="311"/>
      <c r="CS2704" s="311"/>
      <c r="CT2704" s="311"/>
      <c r="CU2704" s="311"/>
      <c r="CV2704" s="311"/>
      <c r="CW2704" s="311"/>
      <c r="CX2704" s="311"/>
      <c r="CY2704" s="311"/>
      <c r="CZ2704" s="311"/>
      <c r="DA2704" s="311"/>
      <c r="DB2704" s="311"/>
      <c r="DC2704" s="311"/>
      <c r="DD2704" s="311"/>
      <c r="DE2704" s="311"/>
      <c r="DG2704" s="612"/>
      <c r="DH2704" s="613"/>
      <c r="DI2704" s="415"/>
      <c r="DJ2704" s="416"/>
      <c r="DK2704" s="416"/>
      <c r="DL2704" s="416"/>
      <c r="DM2704" s="416"/>
      <c r="DN2704" s="416"/>
      <c r="DO2704" s="416"/>
      <c r="DP2704" s="416"/>
      <c r="DQ2704" s="416"/>
      <c r="DR2704" s="416"/>
      <c r="DS2704" s="416"/>
      <c r="DT2704" s="416"/>
      <c r="DU2704" s="416"/>
      <c r="DV2704" s="416"/>
      <c r="DW2704" s="416"/>
      <c r="DX2704" s="416"/>
      <c r="DY2704" s="416"/>
      <c r="DZ2704" s="416"/>
      <c r="EA2704" s="416"/>
      <c r="EB2704" s="416"/>
      <c r="EC2704" s="416"/>
      <c r="ED2704" s="416"/>
      <c r="EE2704" s="416"/>
      <c r="EF2704" s="416"/>
      <c r="EG2704" s="416"/>
      <c r="EH2704" s="416"/>
      <c r="EI2704" s="416"/>
      <c r="EJ2704" s="416"/>
      <c r="EK2704" s="416"/>
      <c r="EL2704" s="417"/>
    </row>
    <row r="2705" spans="1:143" ht="36" customHeight="1" x14ac:dyDescent="0.25">
      <c r="A2705" s="60"/>
      <c r="B2705" s="60"/>
      <c r="C2705" s="796"/>
      <c r="D2705" s="719"/>
      <c r="E2705" s="720"/>
      <c r="F2705" s="702" t="s">
        <v>437</v>
      </c>
      <c r="G2705" s="702"/>
      <c r="H2705" s="192"/>
      <c r="I2705" s="700" t="s">
        <v>431</v>
      </c>
      <c r="J2705" s="700"/>
      <c r="K2705" s="700"/>
      <c r="L2705" s="701"/>
      <c r="M2705" s="369"/>
      <c r="N2705" s="369"/>
      <c r="O2705" s="369"/>
      <c r="P2705" s="369"/>
      <c r="Q2705" s="369"/>
      <c r="R2705" s="369"/>
      <c r="S2705" s="368"/>
      <c r="T2705" s="368"/>
      <c r="U2705" s="368"/>
      <c r="V2705" s="368"/>
      <c r="W2705" s="368"/>
      <c r="X2705" s="368"/>
      <c r="Y2705" s="368"/>
      <c r="Z2705" s="368"/>
      <c r="AA2705" s="368"/>
      <c r="AB2705" s="368"/>
      <c r="AC2705" s="368"/>
      <c r="AD2705" s="368"/>
      <c r="AE2705" s="60"/>
      <c r="AF2705" s="259"/>
      <c r="AG2705" s="374">
        <f t="shared" si="7966"/>
        <v>18</v>
      </c>
      <c r="AH2705" s="399"/>
      <c r="AK2705" s="375">
        <f t="shared" si="7967"/>
        <v>0</v>
      </c>
      <c r="AL2705" s="378">
        <f t="shared" si="7938"/>
        <v>0</v>
      </c>
      <c r="AM2705" s="374">
        <f t="shared" si="7968"/>
        <v>0</v>
      </c>
      <c r="AN2705" s="292">
        <f t="shared" si="7969"/>
        <v>0</v>
      </c>
      <c r="AO2705" s="375">
        <f t="shared" si="7970"/>
        <v>0</v>
      </c>
      <c r="AP2705" s="378">
        <f t="shared" si="7939"/>
        <v>0</v>
      </c>
      <c r="AQ2705" s="374">
        <f t="shared" si="7971"/>
        <v>0</v>
      </c>
      <c r="AR2705" s="317">
        <f t="shared" si="7972"/>
        <v>0</v>
      </c>
      <c r="AS2705" s="375">
        <f t="shared" si="7973"/>
        <v>0</v>
      </c>
      <c r="AT2705" s="378">
        <f t="shared" si="7940"/>
        <v>0</v>
      </c>
      <c r="AU2705" s="374">
        <f t="shared" si="7974"/>
        <v>0</v>
      </c>
      <c r="AV2705" s="317">
        <f t="shared" si="7975"/>
        <v>0</v>
      </c>
      <c r="AW2705" s="375">
        <f t="shared" si="7976"/>
        <v>0</v>
      </c>
      <c r="AX2705" s="378">
        <f t="shared" si="7941"/>
        <v>0</v>
      </c>
      <c r="AY2705" s="374">
        <f t="shared" si="7977"/>
        <v>0</v>
      </c>
      <c r="AZ2705" s="292">
        <f t="shared" si="7978"/>
        <v>0</v>
      </c>
      <c r="BA2705" s="375">
        <f t="shared" si="7979"/>
        <v>0</v>
      </c>
      <c r="BB2705" s="378">
        <f t="shared" si="7942"/>
        <v>0</v>
      </c>
      <c r="BC2705" s="374">
        <f t="shared" si="7980"/>
        <v>0</v>
      </c>
      <c r="BD2705" s="292">
        <f t="shared" si="7981"/>
        <v>0</v>
      </c>
      <c r="BE2705" s="375">
        <f t="shared" si="7982"/>
        <v>0</v>
      </c>
      <c r="BF2705" s="378">
        <f t="shared" si="7943"/>
        <v>0</v>
      </c>
      <c r="BG2705" s="374">
        <f t="shared" si="7983"/>
        <v>0</v>
      </c>
      <c r="BH2705" s="292">
        <f t="shared" si="7984"/>
        <v>0</v>
      </c>
      <c r="BI2705" s="375">
        <f t="shared" si="7985"/>
        <v>0</v>
      </c>
      <c r="BJ2705" s="378">
        <f t="shared" si="7944"/>
        <v>0</v>
      </c>
      <c r="BK2705" s="374">
        <f t="shared" si="7986"/>
        <v>0</v>
      </c>
      <c r="BL2705" s="292">
        <f t="shared" si="7987"/>
        <v>0</v>
      </c>
      <c r="BM2705" s="375">
        <f t="shared" si="7988"/>
        <v>0</v>
      </c>
      <c r="BN2705" s="378">
        <f t="shared" si="7945"/>
        <v>0</v>
      </c>
      <c r="BO2705" s="374">
        <f t="shared" si="7989"/>
        <v>0</v>
      </c>
      <c r="BP2705" s="292">
        <f t="shared" si="7990"/>
        <v>0</v>
      </c>
      <c r="CA2705" s="303"/>
      <c r="CB2705" s="421"/>
      <c r="CC2705" s="375"/>
      <c r="CD2705" s="375"/>
      <c r="CE2705" s="375"/>
      <c r="CF2705" s="375"/>
      <c r="CG2705" s="375"/>
      <c r="CH2705" s="375"/>
      <c r="CI2705" s="375"/>
      <c r="CJ2705" s="375"/>
      <c r="CK2705" s="375"/>
      <c r="CL2705" s="375"/>
      <c r="CM2705" s="375"/>
      <c r="CN2705" s="311"/>
      <c r="CO2705" s="311"/>
      <c r="CP2705" s="311"/>
      <c r="CQ2705" s="311"/>
      <c r="CR2705" s="311"/>
      <c r="CS2705" s="311"/>
      <c r="CT2705" s="311"/>
      <c r="CU2705" s="311"/>
      <c r="CV2705" s="311"/>
      <c r="CW2705" s="311"/>
      <c r="CX2705" s="311"/>
      <c r="CY2705" s="311"/>
      <c r="CZ2705" s="311"/>
      <c r="DA2705" s="311"/>
      <c r="DB2705" s="311"/>
      <c r="DC2705" s="311"/>
      <c r="DD2705" s="311"/>
      <c r="DE2705" s="311"/>
      <c r="DG2705" s="612"/>
      <c r="DH2705" s="613"/>
      <c r="DI2705" s="415"/>
      <c r="DJ2705" s="416"/>
      <c r="DK2705" s="416"/>
      <c r="DL2705" s="416"/>
      <c r="DM2705" s="416"/>
      <c r="DN2705" s="416"/>
      <c r="DO2705" s="416"/>
      <c r="DP2705" s="416"/>
      <c r="DQ2705" s="416"/>
      <c r="DR2705" s="416"/>
      <c r="DS2705" s="416"/>
      <c r="DT2705" s="416"/>
      <c r="DU2705" s="416"/>
      <c r="DV2705" s="416"/>
      <c r="DW2705" s="416"/>
      <c r="DX2705" s="416"/>
      <c r="DY2705" s="416"/>
      <c r="DZ2705" s="416"/>
      <c r="EA2705" s="416"/>
      <c r="EB2705" s="416"/>
      <c r="EC2705" s="416"/>
      <c r="ED2705" s="416"/>
      <c r="EE2705" s="416"/>
      <c r="EF2705" s="416"/>
      <c r="EG2705" s="416"/>
      <c r="EH2705" s="416"/>
      <c r="EI2705" s="416"/>
      <c r="EJ2705" s="416"/>
      <c r="EK2705" s="416"/>
      <c r="EL2705" s="417"/>
    </row>
    <row r="2706" spans="1:143" ht="15" customHeight="1" x14ac:dyDescent="0.25">
      <c r="A2706" s="60"/>
      <c r="B2706" s="60"/>
      <c r="C2706" s="796"/>
      <c r="D2706" s="719"/>
      <c r="E2706" s="720"/>
      <c r="F2706" s="712" t="s">
        <v>438</v>
      </c>
      <c r="G2706" s="713"/>
      <c r="H2706" s="704" t="s">
        <v>439</v>
      </c>
      <c r="I2706" s="705"/>
      <c r="J2706" s="705"/>
      <c r="K2706" s="705"/>
      <c r="L2706" s="706"/>
      <c r="M2706" s="369"/>
      <c r="N2706" s="369"/>
      <c r="O2706" s="369"/>
      <c r="P2706" s="369"/>
      <c r="Q2706" s="369"/>
      <c r="R2706" s="369"/>
      <c r="S2706" s="368"/>
      <c r="T2706" s="368"/>
      <c r="U2706" s="368"/>
      <c r="V2706" s="368"/>
      <c r="W2706" s="368"/>
      <c r="X2706" s="368"/>
      <c r="Y2706" s="368"/>
      <c r="Z2706" s="368"/>
      <c r="AA2706" s="368"/>
      <c r="AB2706" s="368"/>
      <c r="AC2706" s="368"/>
      <c r="AD2706" s="368"/>
      <c r="AE2706" s="60"/>
      <c r="AF2706" s="259"/>
      <c r="AG2706" s="374">
        <f t="shared" si="7966"/>
        <v>18</v>
      </c>
      <c r="AH2706" s="399"/>
      <c r="AK2706" s="375">
        <f t="shared" si="7967"/>
        <v>0</v>
      </c>
      <c r="AL2706" s="378">
        <f t="shared" si="7938"/>
        <v>0</v>
      </c>
      <c r="AM2706" s="374">
        <f t="shared" si="7968"/>
        <v>0</v>
      </c>
      <c r="AN2706" s="292">
        <f t="shared" si="7969"/>
        <v>0</v>
      </c>
      <c r="AO2706" s="375">
        <f t="shared" si="7970"/>
        <v>0</v>
      </c>
      <c r="AP2706" s="378">
        <f t="shared" si="7939"/>
        <v>0</v>
      </c>
      <c r="AQ2706" s="374">
        <f t="shared" si="7971"/>
        <v>0</v>
      </c>
      <c r="AR2706" s="317">
        <f t="shared" si="7972"/>
        <v>0</v>
      </c>
      <c r="AS2706" s="375">
        <f t="shared" si="7973"/>
        <v>0</v>
      </c>
      <c r="AT2706" s="378">
        <f t="shared" si="7940"/>
        <v>0</v>
      </c>
      <c r="AU2706" s="374">
        <f t="shared" si="7974"/>
        <v>0</v>
      </c>
      <c r="AV2706" s="317">
        <f t="shared" si="7975"/>
        <v>0</v>
      </c>
      <c r="AW2706" s="375">
        <f t="shared" si="7976"/>
        <v>0</v>
      </c>
      <c r="AX2706" s="378">
        <f t="shared" si="7941"/>
        <v>0</v>
      </c>
      <c r="AY2706" s="374">
        <f t="shared" si="7977"/>
        <v>0</v>
      </c>
      <c r="AZ2706" s="292">
        <f t="shared" si="7978"/>
        <v>0</v>
      </c>
      <c r="BA2706" s="375">
        <f t="shared" si="7979"/>
        <v>0</v>
      </c>
      <c r="BB2706" s="378">
        <f t="shared" si="7942"/>
        <v>0</v>
      </c>
      <c r="BC2706" s="374">
        <f t="shared" si="7980"/>
        <v>0</v>
      </c>
      <c r="BD2706" s="292">
        <f t="shared" si="7981"/>
        <v>0</v>
      </c>
      <c r="BE2706" s="375">
        <f t="shared" si="7982"/>
        <v>0</v>
      </c>
      <c r="BF2706" s="378">
        <f t="shared" si="7943"/>
        <v>0</v>
      </c>
      <c r="BG2706" s="374">
        <f t="shared" si="7983"/>
        <v>0</v>
      </c>
      <c r="BH2706" s="292">
        <f t="shared" si="7984"/>
        <v>0</v>
      </c>
      <c r="BI2706" s="375">
        <f t="shared" si="7985"/>
        <v>0</v>
      </c>
      <c r="BJ2706" s="378">
        <f t="shared" si="7944"/>
        <v>0</v>
      </c>
      <c r="BK2706" s="374">
        <f t="shared" si="7986"/>
        <v>0</v>
      </c>
      <c r="BL2706" s="292">
        <f t="shared" si="7987"/>
        <v>0</v>
      </c>
      <c r="BM2706" s="375">
        <f t="shared" si="7988"/>
        <v>0</v>
      </c>
      <c r="BN2706" s="378">
        <f t="shared" si="7945"/>
        <v>0</v>
      </c>
      <c r="BO2706" s="374">
        <f t="shared" si="7989"/>
        <v>0</v>
      </c>
      <c r="BP2706" s="292">
        <f t="shared" si="7990"/>
        <v>0</v>
      </c>
      <c r="CA2706" s="299" t="s">
        <v>60</v>
      </c>
      <c r="CB2706" s="421"/>
      <c r="CC2706" s="375"/>
      <c r="CD2706" s="375"/>
      <c r="CE2706" s="375"/>
      <c r="CF2706" s="375"/>
      <c r="CG2706" s="375"/>
      <c r="CH2706" s="375"/>
      <c r="CI2706" s="375"/>
      <c r="CJ2706" s="375"/>
      <c r="CK2706" s="375"/>
      <c r="CL2706" s="375"/>
      <c r="CM2706" s="375"/>
      <c r="CN2706" s="423">
        <f t="shared" ref="CN2706" si="7993">IF(M2706="",0,M2706)</f>
        <v>0</v>
      </c>
      <c r="CO2706" s="423">
        <f t="shared" ref="CO2706" si="7994">IF(N2706="",0,N2706)</f>
        <v>0</v>
      </c>
      <c r="CP2706" s="423">
        <f t="shared" ref="CP2706" si="7995">IF(O2706="",0,O2706)</f>
        <v>0</v>
      </c>
      <c r="CQ2706" s="423">
        <f t="shared" ref="CQ2706" si="7996">IF(P2706="",0,P2706)</f>
        <v>0</v>
      </c>
      <c r="CR2706" s="423">
        <f t="shared" ref="CR2706" si="7997">IF(Q2706="",0,Q2706)</f>
        <v>0</v>
      </c>
      <c r="CS2706" s="423">
        <f t="shared" ref="CS2706" si="7998">IF(R2706="",0,R2706)</f>
        <v>0</v>
      </c>
      <c r="CT2706" s="423">
        <f t="shared" ref="CT2706" si="7999">IF(S2706="",0,S2706)</f>
        <v>0</v>
      </c>
      <c r="CU2706" s="423">
        <f t="shared" ref="CU2706" si="8000">IF(T2706="",0,T2706)</f>
        <v>0</v>
      </c>
      <c r="CV2706" s="423">
        <f t="shared" ref="CV2706" si="8001">IF(U2706="",0,U2706)</f>
        <v>0</v>
      </c>
      <c r="CW2706" s="423">
        <f t="shared" ref="CW2706" si="8002">IF(V2706="",0,V2706)</f>
        <v>0</v>
      </c>
      <c r="CX2706" s="423">
        <f t="shared" ref="CX2706" si="8003">IF(W2706="",0,W2706)</f>
        <v>0</v>
      </c>
      <c r="CY2706" s="423">
        <f t="shared" ref="CY2706" si="8004">IF(X2706="",0,X2706)</f>
        <v>0</v>
      </c>
      <c r="CZ2706" s="423">
        <f t="shared" ref="CZ2706" si="8005">IF(Y2706="",0,Y2706)</f>
        <v>0</v>
      </c>
      <c r="DA2706" s="423">
        <f t="shared" ref="DA2706" si="8006">IF(Z2706="",0,Z2706)</f>
        <v>0</v>
      </c>
      <c r="DB2706" s="423">
        <f t="shared" ref="DB2706" si="8007">IF(AA2706="",0,AA2706)</f>
        <v>0</v>
      </c>
      <c r="DC2706" s="423">
        <f t="shared" ref="DC2706" si="8008">IF(AB2706="",0,AB2706)</f>
        <v>0</v>
      </c>
      <c r="DD2706" s="423">
        <f t="shared" ref="DD2706" si="8009">IF(AC2706="",0,AC2706)</f>
        <v>0</v>
      </c>
      <c r="DE2706" s="423">
        <f t="shared" ref="DE2706" si="8010">IF(AD2706="",0,AD2706)</f>
        <v>0</v>
      </c>
      <c r="DG2706" s="610"/>
      <c r="DH2706" s="611"/>
      <c r="DI2706" s="415"/>
      <c r="DJ2706" s="416"/>
      <c r="DK2706" s="416"/>
      <c r="DL2706" s="416"/>
      <c r="DM2706" s="416"/>
      <c r="DN2706" s="416"/>
      <c r="DO2706" s="416"/>
      <c r="DP2706" s="416"/>
      <c r="DQ2706" s="416"/>
      <c r="DR2706" s="416"/>
      <c r="DS2706" s="416"/>
      <c r="DT2706" s="416"/>
      <c r="DU2706" s="416"/>
      <c r="DV2706" s="416"/>
      <c r="DW2706" s="416"/>
      <c r="DX2706" s="416"/>
      <c r="DY2706" s="416"/>
      <c r="DZ2706" s="416"/>
      <c r="EA2706" s="416"/>
      <c r="EB2706" s="416"/>
      <c r="EC2706" s="416"/>
      <c r="ED2706" s="416"/>
      <c r="EE2706" s="416"/>
      <c r="EF2706" s="416"/>
      <c r="EG2706" s="416"/>
      <c r="EH2706" s="416"/>
      <c r="EI2706" s="416"/>
      <c r="EJ2706" s="416"/>
      <c r="EK2706" s="416"/>
      <c r="EL2706" s="417"/>
    </row>
    <row r="2707" spans="1:143" ht="36" customHeight="1" x14ac:dyDescent="0.25">
      <c r="A2707" s="60"/>
      <c r="B2707" s="60"/>
      <c r="C2707" s="796"/>
      <c r="D2707" s="719"/>
      <c r="E2707" s="720"/>
      <c r="F2707" s="714" t="s">
        <v>444</v>
      </c>
      <c r="G2707" s="715"/>
      <c r="H2707" s="192"/>
      <c r="I2707" s="700" t="s">
        <v>440</v>
      </c>
      <c r="J2707" s="700"/>
      <c r="K2707" s="700"/>
      <c r="L2707" s="701"/>
      <c r="M2707" s="369"/>
      <c r="N2707" s="369"/>
      <c r="O2707" s="369"/>
      <c r="P2707" s="369"/>
      <c r="Q2707" s="369"/>
      <c r="R2707" s="369"/>
      <c r="S2707" s="368"/>
      <c r="T2707" s="368"/>
      <c r="U2707" s="368"/>
      <c r="V2707" s="368"/>
      <c r="W2707" s="368"/>
      <c r="X2707" s="368"/>
      <c r="Y2707" s="368"/>
      <c r="Z2707" s="368"/>
      <c r="AA2707" s="368"/>
      <c r="AB2707" s="368"/>
      <c r="AC2707" s="368"/>
      <c r="AD2707" s="368"/>
      <c r="AE2707" s="60"/>
      <c r="AF2707" s="259"/>
      <c r="AG2707" s="374">
        <f t="shared" si="7966"/>
        <v>18</v>
      </c>
      <c r="AH2707" s="399"/>
      <c r="AK2707" s="375">
        <f t="shared" si="7967"/>
        <v>0</v>
      </c>
      <c r="AL2707" s="378">
        <f t="shared" si="7938"/>
        <v>0</v>
      </c>
      <c r="AM2707" s="374">
        <f t="shared" si="7968"/>
        <v>0</v>
      </c>
      <c r="AN2707" s="292">
        <f t="shared" si="7969"/>
        <v>0</v>
      </c>
      <c r="AO2707" s="375">
        <f t="shared" si="7970"/>
        <v>0</v>
      </c>
      <c r="AP2707" s="378">
        <f t="shared" si="7939"/>
        <v>0</v>
      </c>
      <c r="AQ2707" s="374">
        <f t="shared" si="7971"/>
        <v>0</v>
      </c>
      <c r="AR2707" s="317">
        <f t="shared" si="7972"/>
        <v>0</v>
      </c>
      <c r="AS2707" s="375">
        <f t="shared" si="7973"/>
        <v>0</v>
      </c>
      <c r="AT2707" s="378">
        <f t="shared" si="7940"/>
        <v>0</v>
      </c>
      <c r="AU2707" s="374">
        <f t="shared" si="7974"/>
        <v>0</v>
      </c>
      <c r="AV2707" s="317">
        <f t="shared" si="7975"/>
        <v>0</v>
      </c>
      <c r="AW2707" s="375">
        <f t="shared" si="7976"/>
        <v>0</v>
      </c>
      <c r="AX2707" s="378">
        <f t="shared" si="7941"/>
        <v>0</v>
      </c>
      <c r="AY2707" s="374">
        <f t="shared" si="7977"/>
        <v>0</v>
      </c>
      <c r="AZ2707" s="292">
        <f t="shared" si="7978"/>
        <v>0</v>
      </c>
      <c r="BA2707" s="375">
        <f t="shared" si="7979"/>
        <v>0</v>
      </c>
      <c r="BB2707" s="378">
        <f t="shared" si="7942"/>
        <v>0</v>
      </c>
      <c r="BC2707" s="374">
        <f t="shared" si="7980"/>
        <v>0</v>
      </c>
      <c r="BD2707" s="292">
        <f t="shared" si="7981"/>
        <v>0</v>
      </c>
      <c r="BE2707" s="375">
        <f t="shared" si="7982"/>
        <v>0</v>
      </c>
      <c r="BF2707" s="378">
        <f t="shared" si="7943"/>
        <v>0</v>
      </c>
      <c r="BG2707" s="374">
        <f t="shared" si="7983"/>
        <v>0</v>
      </c>
      <c r="BH2707" s="292">
        <f t="shared" si="7984"/>
        <v>0</v>
      </c>
      <c r="BI2707" s="375">
        <f t="shared" si="7985"/>
        <v>0</v>
      </c>
      <c r="BJ2707" s="378">
        <f t="shared" si="7944"/>
        <v>0</v>
      </c>
      <c r="BK2707" s="374">
        <f t="shared" si="7986"/>
        <v>0</v>
      </c>
      <c r="BL2707" s="292">
        <f t="shared" si="7987"/>
        <v>0</v>
      </c>
      <c r="BM2707" s="375">
        <f t="shared" si="7988"/>
        <v>0</v>
      </c>
      <c r="BN2707" s="378">
        <f t="shared" si="7945"/>
        <v>0</v>
      </c>
      <c r="BO2707" s="374">
        <f t="shared" si="7989"/>
        <v>0</v>
      </c>
      <c r="BP2707" s="292">
        <f t="shared" si="7990"/>
        <v>0</v>
      </c>
      <c r="CA2707" s="299" t="s">
        <v>1917</v>
      </c>
      <c r="CB2707" s="421"/>
      <c r="CC2707" s="375"/>
      <c r="CD2707" s="375"/>
      <c r="CE2707" s="375"/>
      <c r="CF2707" s="375"/>
      <c r="CG2707" s="375"/>
      <c r="CH2707" s="375"/>
      <c r="CI2707" s="375"/>
      <c r="CJ2707" s="375"/>
      <c r="CK2707" s="375"/>
      <c r="CL2707" s="375"/>
      <c r="CM2707" s="375"/>
      <c r="CN2707" s="301">
        <f t="shared" ref="CN2707" si="8011">SUM(M2707:M2710)</f>
        <v>0</v>
      </c>
      <c r="CO2707" s="301">
        <f t="shared" ref="CO2707" si="8012">SUM(N2707:N2710)</f>
        <v>0</v>
      </c>
      <c r="CP2707" s="301">
        <f t="shared" ref="CP2707" si="8013">SUM(O2707:O2710)</f>
        <v>0</v>
      </c>
      <c r="CQ2707" s="301">
        <f t="shared" ref="CQ2707" si="8014">SUM(P2707:P2710)</f>
        <v>0</v>
      </c>
      <c r="CR2707" s="301">
        <f t="shared" ref="CR2707" si="8015">SUM(Q2707:Q2710)</f>
        <v>0</v>
      </c>
      <c r="CS2707" s="301">
        <f t="shared" ref="CS2707" si="8016">SUM(R2707:R2710)</f>
        <v>0</v>
      </c>
      <c r="CT2707" s="301">
        <f t="shared" ref="CT2707" si="8017">SUM(S2707:S2710)</f>
        <v>0</v>
      </c>
      <c r="CU2707" s="301">
        <f t="shared" ref="CU2707" si="8018">SUM(T2707:T2710)</f>
        <v>0</v>
      </c>
      <c r="CV2707" s="301">
        <f t="shared" ref="CV2707" si="8019">SUM(U2707:U2710)</f>
        <v>0</v>
      </c>
      <c r="CW2707" s="301">
        <f t="shared" ref="CW2707" si="8020">SUM(V2707:V2710)</f>
        <v>0</v>
      </c>
      <c r="CX2707" s="301">
        <f t="shared" ref="CX2707" si="8021">SUM(W2707:W2710)</f>
        <v>0</v>
      </c>
      <c r="CY2707" s="301">
        <f t="shared" ref="CY2707" si="8022">SUM(X2707:X2710)</f>
        <v>0</v>
      </c>
      <c r="CZ2707" s="301">
        <f t="shared" ref="CZ2707" si="8023">SUM(Y2707:Y2710)</f>
        <v>0</v>
      </c>
      <c r="DA2707" s="301">
        <f t="shared" ref="DA2707" si="8024">SUM(Z2707:Z2710)</f>
        <v>0</v>
      </c>
      <c r="DB2707" s="301">
        <f t="shared" ref="DB2707" si="8025">SUM(AA2707:AA2710)</f>
        <v>0</v>
      </c>
      <c r="DC2707" s="301">
        <f t="shared" ref="DC2707" si="8026">SUM(AB2707:AB2710)</f>
        <v>0</v>
      </c>
      <c r="DD2707" s="301">
        <f t="shared" ref="DD2707" si="8027">SUM(AC2707:AC2710)</f>
        <v>0</v>
      </c>
      <c r="DE2707" s="301">
        <f t="shared" ref="DE2707" si="8028">SUM(AD2707:AD2710)</f>
        <v>0</v>
      </c>
      <c r="DG2707" s="612"/>
      <c r="DH2707" s="613"/>
      <c r="DI2707" s="415"/>
      <c r="DJ2707" s="416"/>
      <c r="DK2707" s="416"/>
      <c r="DL2707" s="416"/>
      <c r="DM2707" s="416"/>
      <c r="DN2707" s="416"/>
      <c r="DO2707" s="416"/>
      <c r="DP2707" s="416"/>
      <c r="DQ2707" s="416"/>
      <c r="DR2707" s="416"/>
      <c r="DS2707" s="416"/>
      <c r="DT2707" s="416"/>
      <c r="DU2707" s="416"/>
      <c r="DV2707" s="416"/>
      <c r="DW2707" s="416"/>
      <c r="DX2707" s="416"/>
      <c r="DY2707" s="416"/>
      <c r="DZ2707" s="416"/>
      <c r="EA2707" s="416"/>
      <c r="EB2707" s="416"/>
      <c r="EC2707" s="416"/>
      <c r="ED2707" s="416"/>
      <c r="EE2707" s="416"/>
      <c r="EF2707" s="416"/>
      <c r="EG2707" s="416"/>
      <c r="EH2707" s="416"/>
      <c r="EI2707" s="416"/>
      <c r="EJ2707" s="416"/>
      <c r="EK2707" s="416"/>
      <c r="EL2707" s="417"/>
    </row>
    <row r="2708" spans="1:143" ht="48" customHeight="1" x14ac:dyDescent="0.25">
      <c r="A2708" s="60"/>
      <c r="B2708" s="60"/>
      <c r="C2708" s="796"/>
      <c r="D2708" s="719"/>
      <c r="E2708" s="720"/>
      <c r="F2708" s="714" t="s">
        <v>445</v>
      </c>
      <c r="G2708" s="715"/>
      <c r="H2708" s="192"/>
      <c r="I2708" s="700" t="s">
        <v>441</v>
      </c>
      <c r="J2708" s="700"/>
      <c r="K2708" s="700"/>
      <c r="L2708" s="701"/>
      <c r="M2708" s="369"/>
      <c r="N2708" s="369"/>
      <c r="O2708" s="369"/>
      <c r="P2708" s="369"/>
      <c r="Q2708" s="369"/>
      <c r="R2708" s="369"/>
      <c r="S2708" s="368"/>
      <c r="T2708" s="368"/>
      <c r="U2708" s="368"/>
      <c r="V2708" s="368"/>
      <c r="W2708" s="368"/>
      <c r="X2708" s="368"/>
      <c r="Y2708" s="368"/>
      <c r="Z2708" s="368"/>
      <c r="AA2708" s="368"/>
      <c r="AB2708" s="368"/>
      <c r="AC2708" s="368"/>
      <c r="AD2708" s="368"/>
      <c r="AE2708" s="60"/>
      <c r="AF2708" s="259"/>
      <c r="AG2708" s="374">
        <f t="shared" si="7966"/>
        <v>18</v>
      </c>
      <c r="AH2708" s="399"/>
      <c r="AK2708" s="375">
        <f t="shared" si="7967"/>
        <v>0</v>
      </c>
      <c r="AL2708" s="378">
        <f t="shared" si="7938"/>
        <v>0</v>
      </c>
      <c r="AM2708" s="374">
        <f t="shared" si="7968"/>
        <v>0</v>
      </c>
      <c r="AN2708" s="292">
        <f t="shared" si="7969"/>
        <v>0</v>
      </c>
      <c r="AO2708" s="375">
        <f t="shared" si="7970"/>
        <v>0</v>
      </c>
      <c r="AP2708" s="378">
        <f t="shared" si="7939"/>
        <v>0</v>
      </c>
      <c r="AQ2708" s="374">
        <f t="shared" si="7971"/>
        <v>0</v>
      </c>
      <c r="AR2708" s="317">
        <f t="shared" si="7972"/>
        <v>0</v>
      </c>
      <c r="AS2708" s="375">
        <f t="shared" si="7973"/>
        <v>0</v>
      </c>
      <c r="AT2708" s="378">
        <f t="shared" si="7940"/>
        <v>0</v>
      </c>
      <c r="AU2708" s="374">
        <f t="shared" si="7974"/>
        <v>0</v>
      </c>
      <c r="AV2708" s="317">
        <f t="shared" si="7975"/>
        <v>0</v>
      </c>
      <c r="AW2708" s="375">
        <f t="shared" si="7976"/>
        <v>0</v>
      </c>
      <c r="AX2708" s="378">
        <f t="shared" si="7941"/>
        <v>0</v>
      </c>
      <c r="AY2708" s="374">
        <f t="shared" si="7977"/>
        <v>0</v>
      </c>
      <c r="AZ2708" s="292">
        <f t="shared" si="7978"/>
        <v>0</v>
      </c>
      <c r="BA2708" s="375">
        <f t="shared" si="7979"/>
        <v>0</v>
      </c>
      <c r="BB2708" s="378">
        <f t="shared" si="7942"/>
        <v>0</v>
      </c>
      <c r="BC2708" s="374">
        <f t="shared" si="7980"/>
        <v>0</v>
      </c>
      <c r="BD2708" s="292">
        <f t="shared" si="7981"/>
        <v>0</v>
      </c>
      <c r="BE2708" s="375">
        <f t="shared" si="7982"/>
        <v>0</v>
      </c>
      <c r="BF2708" s="378">
        <f t="shared" si="7943"/>
        <v>0</v>
      </c>
      <c r="BG2708" s="374">
        <f t="shared" si="7983"/>
        <v>0</v>
      </c>
      <c r="BH2708" s="292">
        <f t="shared" si="7984"/>
        <v>0</v>
      </c>
      <c r="BI2708" s="375">
        <f t="shared" si="7985"/>
        <v>0</v>
      </c>
      <c r="BJ2708" s="378">
        <f t="shared" si="7944"/>
        <v>0</v>
      </c>
      <c r="BK2708" s="374">
        <f t="shared" si="7986"/>
        <v>0</v>
      </c>
      <c r="BL2708" s="292">
        <f t="shared" si="7987"/>
        <v>0</v>
      </c>
      <c r="BM2708" s="375">
        <f t="shared" si="7988"/>
        <v>0</v>
      </c>
      <c r="BN2708" s="378">
        <f t="shared" si="7945"/>
        <v>0</v>
      </c>
      <c r="BO2708" s="374">
        <f t="shared" si="7989"/>
        <v>0</v>
      </c>
      <c r="BP2708" s="292">
        <f t="shared" si="7990"/>
        <v>0</v>
      </c>
      <c r="CA2708" s="299" t="s">
        <v>1910</v>
      </c>
      <c r="CB2708" s="421"/>
      <c r="CC2708" s="375"/>
      <c r="CD2708" s="375"/>
      <c r="CE2708" s="375"/>
      <c r="CF2708" s="375"/>
      <c r="CG2708" s="375"/>
      <c r="CH2708" s="375"/>
      <c r="CI2708" s="375"/>
      <c r="CJ2708" s="375"/>
      <c r="CK2708" s="375"/>
      <c r="CL2708" s="375"/>
      <c r="CM2708" s="375"/>
      <c r="CN2708" s="422">
        <f t="shared" ref="CN2708" si="8029">IF(CN2706="NA",COUNTIF(M2707:M2710,"NA"),COUNTIF(M2707:M2710,"NS"))</f>
        <v>0</v>
      </c>
      <c r="CO2708" s="422">
        <f t="shared" ref="CO2708" si="8030">IF(CO2706="NA",COUNTIF(N2707:N2710,"NA"),COUNTIF(N2707:N2710,"NS"))</f>
        <v>0</v>
      </c>
      <c r="CP2708" s="422">
        <f t="shared" ref="CP2708" si="8031">IF(CP2706="NA",COUNTIF(O2707:O2710,"NA"),COUNTIF(O2707:O2710,"NS"))</f>
        <v>0</v>
      </c>
      <c r="CQ2708" s="422">
        <f t="shared" ref="CQ2708" si="8032">IF(CQ2706="NA",COUNTIF(P2707:P2710,"NA"),COUNTIF(P2707:P2710,"NS"))</f>
        <v>0</v>
      </c>
      <c r="CR2708" s="422">
        <f t="shared" ref="CR2708" si="8033">IF(CR2706="NA",COUNTIF(Q2707:Q2710,"NA"),COUNTIF(Q2707:Q2710,"NS"))</f>
        <v>0</v>
      </c>
      <c r="CS2708" s="422">
        <f t="shared" ref="CS2708" si="8034">IF(CS2706="NA",COUNTIF(R2707:R2710,"NA"),COUNTIF(R2707:R2710,"NS"))</f>
        <v>0</v>
      </c>
      <c r="CT2708" s="422">
        <f t="shared" ref="CT2708" si="8035">IF(CT2706="NA",COUNTIF(S2707:S2710,"NA"),COUNTIF(S2707:S2710,"NS"))</f>
        <v>0</v>
      </c>
      <c r="CU2708" s="422">
        <f t="shared" ref="CU2708" si="8036">IF(CU2706="NA",COUNTIF(T2707:T2710,"NA"),COUNTIF(T2707:T2710,"NS"))</f>
        <v>0</v>
      </c>
      <c r="CV2708" s="422">
        <f t="shared" ref="CV2708" si="8037">IF(CV2706="NA",COUNTIF(U2707:U2710,"NA"),COUNTIF(U2707:U2710,"NS"))</f>
        <v>0</v>
      </c>
      <c r="CW2708" s="422">
        <f t="shared" ref="CW2708" si="8038">IF(CW2706="NA",COUNTIF(V2707:V2710,"NA"),COUNTIF(V2707:V2710,"NS"))</f>
        <v>0</v>
      </c>
      <c r="CX2708" s="422">
        <f t="shared" ref="CX2708" si="8039">IF(CX2706="NA",COUNTIF(W2707:W2710,"NA"),COUNTIF(W2707:W2710,"NS"))</f>
        <v>0</v>
      </c>
      <c r="CY2708" s="422">
        <f t="shared" ref="CY2708" si="8040">IF(CY2706="NA",COUNTIF(X2707:X2710,"NA"),COUNTIF(X2707:X2710,"NS"))</f>
        <v>0</v>
      </c>
      <c r="CZ2708" s="422">
        <f t="shared" ref="CZ2708" si="8041">IF(CZ2706="NA",COUNTIF(Y2707:Y2710,"NA"),COUNTIF(Y2707:Y2710,"NS"))</f>
        <v>0</v>
      </c>
      <c r="DA2708" s="422">
        <f t="shared" ref="DA2708" si="8042">IF(DA2706="NA",COUNTIF(Z2707:Z2710,"NA"),COUNTIF(Z2707:Z2710,"NS"))</f>
        <v>0</v>
      </c>
      <c r="DB2708" s="422">
        <f t="shared" ref="DB2708" si="8043">IF(DB2706="NA",COUNTIF(AA2707:AA2710,"NA"),COUNTIF(AA2707:AA2710,"NS"))</f>
        <v>0</v>
      </c>
      <c r="DC2708" s="422">
        <f t="shared" ref="DC2708" si="8044">IF(DC2706="NA",COUNTIF(AB2707:AB2710,"NA"),COUNTIF(AB2707:AB2710,"NS"))</f>
        <v>0</v>
      </c>
      <c r="DD2708" s="422">
        <f t="shared" ref="DD2708" si="8045">IF(DD2706="NA",COUNTIF(AC2707:AC2710,"NA"),COUNTIF(AC2707:AC2710,"NS"))</f>
        <v>0</v>
      </c>
      <c r="DE2708" s="422">
        <f t="shared" ref="DE2708" si="8046">IF(DE2706="NA",COUNTIF(AD2707:AD2710,"NA"),COUNTIF(AD2707:AD2710,"NS"))</f>
        <v>0</v>
      </c>
      <c r="DG2708" s="612"/>
      <c r="DH2708" s="613"/>
      <c r="DI2708" s="415"/>
      <c r="DJ2708" s="416"/>
      <c r="DK2708" s="416"/>
      <c r="DL2708" s="416"/>
      <c r="DM2708" s="416"/>
      <c r="DN2708" s="416"/>
      <c r="DO2708" s="416"/>
      <c r="DP2708" s="416"/>
      <c r="DQ2708" s="416"/>
      <c r="DR2708" s="416"/>
      <c r="DS2708" s="416"/>
      <c r="DT2708" s="416"/>
      <c r="DU2708" s="416"/>
      <c r="DV2708" s="416"/>
      <c r="DW2708" s="416"/>
      <c r="DX2708" s="416"/>
      <c r="DY2708" s="416"/>
      <c r="DZ2708" s="416"/>
      <c r="EA2708" s="416"/>
      <c r="EB2708" s="416"/>
      <c r="EC2708" s="416"/>
      <c r="ED2708" s="416"/>
      <c r="EE2708" s="416"/>
      <c r="EF2708" s="416"/>
      <c r="EG2708" s="416"/>
      <c r="EH2708" s="416"/>
      <c r="EI2708" s="416"/>
      <c r="EJ2708" s="416"/>
      <c r="EK2708" s="416"/>
      <c r="EL2708" s="417"/>
    </row>
    <row r="2709" spans="1:143" ht="36" customHeight="1" x14ac:dyDescent="0.25">
      <c r="A2709" s="60"/>
      <c r="B2709" s="60"/>
      <c r="C2709" s="796"/>
      <c r="D2709" s="719"/>
      <c r="E2709" s="720"/>
      <c r="F2709" s="714" t="s">
        <v>446</v>
      </c>
      <c r="G2709" s="715"/>
      <c r="H2709" s="192"/>
      <c r="I2709" s="700" t="s">
        <v>442</v>
      </c>
      <c r="J2709" s="700"/>
      <c r="K2709" s="700"/>
      <c r="L2709" s="701"/>
      <c r="M2709" s="369"/>
      <c r="N2709" s="369"/>
      <c r="O2709" s="369"/>
      <c r="P2709" s="369"/>
      <c r="Q2709" s="369"/>
      <c r="R2709" s="369"/>
      <c r="S2709" s="368"/>
      <c r="T2709" s="368"/>
      <c r="U2709" s="368"/>
      <c r="V2709" s="368"/>
      <c r="W2709" s="368"/>
      <c r="X2709" s="368"/>
      <c r="Y2709" s="368"/>
      <c r="Z2709" s="368"/>
      <c r="AA2709" s="368"/>
      <c r="AB2709" s="368"/>
      <c r="AC2709" s="368"/>
      <c r="AD2709" s="368"/>
      <c r="AE2709" s="60"/>
      <c r="AF2709" s="259"/>
      <c r="AG2709" s="374">
        <f t="shared" si="7966"/>
        <v>18</v>
      </c>
      <c r="AH2709" s="399"/>
      <c r="AK2709" s="375">
        <f t="shared" si="7967"/>
        <v>0</v>
      </c>
      <c r="AL2709" s="378">
        <f t="shared" si="7938"/>
        <v>0</v>
      </c>
      <c r="AM2709" s="374">
        <f t="shared" si="7968"/>
        <v>0</v>
      </c>
      <c r="AN2709" s="292">
        <f t="shared" si="7969"/>
        <v>0</v>
      </c>
      <c r="AO2709" s="375">
        <f t="shared" si="7970"/>
        <v>0</v>
      </c>
      <c r="AP2709" s="378">
        <f t="shared" si="7939"/>
        <v>0</v>
      </c>
      <c r="AQ2709" s="374">
        <f t="shared" si="7971"/>
        <v>0</v>
      </c>
      <c r="AR2709" s="317">
        <f t="shared" si="7972"/>
        <v>0</v>
      </c>
      <c r="AS2709" s="375">
        <f t="shared" si="7973"/>
        <v>0</v>
      </c>
      <c r="AT2709" s="378">
        <f t="shared" si="7940"/>
        <v>0</v>
      </c>
      <c r="AU2709" s="374">
        <f t="shared" si="7974"/>
        <v>0</v>
      </c>
      <c r="AV2709" s="317">
        <f t="shared" si="7975"/>
        <v>0</v>
      </c>
      <c r="AW2709" s="375">
        <f t="shared" si="7976"/>
        <v>0</v>
      </c>
      <c r="AX2709" s="378">
        <f t="shared" si="7941"/>
        <v>0</v>
      </c>
      <c r="AY2709" s="374">
        <f t="shared" si="7977"/>
        <v>0</v>
      </c>
      <c r="AZ2709" s="292">
        <f t="shared" si="7978"/>
        <v>0</v>
      </c>
      <c r="BA2709" s="375">
        <f t="shared" si="7979"/>
        <v>0</v>
      </c>
      <c r="BB2709" s="378">
        <f t="shared" si="7942"/>
        <v>0</v>
      </c>
      <c r="BC2709" s="374">
        <f t="shared" si="7980"/>
        <v>0</v>
      </c>
      <c r="BD2709" s="292">
        <f t="shared" si="7981"/>
        <v>0</v>
      </c>
      <c r="BE2709" s="375">
        <f t="shared" si="7982"/>
        <v>0</v>
      </c>
      <c r="BF2709" s="378">
        <f t="shared" si="7943"/>
        <v>0</v>
      </c>
      <c r="BG2709" s="374">
        <f t="shared" si="7983"/>
        <v>0</v>
      </c>
      <c r="BH2709" s="292">
        <f t="shared" si="7984"/>
        <v>0</v>
      </c>
      <c r="BI2709" s="375">
        <f t="shared" si="7985"/>
        <v>0</v>
      </c>
      <c r="BJ2709" s="378">
        <f t="shared" si="7944"/>
        <v>0</v>
      </c>
      <c r="BK2709" s="374">
        <f t="shared" si="7986"/>
        <v>0</v>
      </c>
      <c r="BL2709" s="292">
        <f t="shared" si="7987"/>
        <v>0</v>
      </c>
      <c r="BM2709" s="375">
        <f t="shared" si="7988"/>
        <v>0</v>
      </c>
      <c r="BN2709" s="378">
        <f t="shared" si="7945"/>
        <v>0</v>
      </c>
      <c r="BO2709" s="374">
        <f t="shared" si="7989"/>
        <v>0</v>
      </c>
      <c r="BP2709" s="292">
        <f t="shared" si="7990"/>
        <v>0</v>
      </c>
      <c r="CA2709" s="299" t="s">
        <v>1918</v>
      </c>
      <c r="CB2709" s="427"/>
      <c r="CC2709" s="375"/>
      <c r="CD2709" s="375"/>
      <c r="CE2709" s="375"/>
      <c r="CF2709" s="375"/>
      <c r="CG2709" s="375"/>
      <c r="CH2709" s="375"/>
      <c r="CI2709" s="375"/>
      <c r="CJ2709" s="375"/>
      <c r="CK2709" s="375"/>
      <c r="CL2709" s="375"/>
      <c r="CM2709" s="375"/>
      <c r="CN2709" s="425">
        <f t="shared" ref="CN2709:DD2709" si="8047">IF(OR(AND(CN2706=0,CN2708&gt;0),AND(CN2706="NS",CN2707&gt;0),AND(CN2706="NS",CN2707=0,CN2708=0)),1,IF(OR(AND(CN2708&gt;=2,CN2707&lt;CN2706),AND(CN2706="NS",CN2707=0,CN2708&gt;0),OR(CN2706=CN2707,AND(CN2706="",CN2708=0,CN2707=0))),0,1))</f>
        <v>0</v>
      </c>
      <c r="CO2709" s="425">
        <f t="shared" si="8047"/>
        <v>0</v>
      </c>
      <c r="CP2709" s="425">
        <f t="shared" si="8047"/>
        <v>0</v>
      </c>
      <c r="CQ2709" s="425">
        <f t="shared" si="8047"/>
        <v>0</v>
      </c>
      <c r="CR2709" s="425">
        <f t="shared" si="8047"/>
        <v>0</v>
      </c>
      <c r="CS2709" s="425">
        <f t="shared" si="8047"/>
        <v>0</v>
      </c>
      <c r="CT2709" s="425">
        <f t="shared" si="8047"/>
        <v>0</v>
      </c>
      <c r="CU2709" s="425">
        <f t="shared" si="8047"/>
        <v>0</v>
      </c>
      <c r="CV2709" s="425">
        <f t="shared" si="8047"/>
        <v>0</v>
      </c>
      <c r="CW2709" s="425">
        <f t="shared" si="8047"/>
        <v>0</v>
      </c>
      <c r="CX2709" s="425">
        <f t="shared" si="8047"/>
        <v>0</v>
      </c>
      <c r="CY2709" s="425">
        <f t="shared" si="8047"/>
        <v>0</v>
      </c>
      <c r="CZ2709" s="425">
        <f t="shared" si="8047"/>
        <v>0</v>
      </c>
      <c r="DA2709" s="425">
        <f t="shared" si="8047"/>
        <v>0</v>
      </c>
      <c r="DB2709" s="425">
        <f t="shared" si="8047"/>
        <v>0</v>
      </c>
      <c r="DC2709" s="425">
        <f t="shared" si="8047"/>
        <v>0</v>
      </c>
      <c r="DD2709" s="425">
        <f t="shared" si="8047"/>
        <v>0</v>
      </c>
      <c r="DE2709" s="425">
        <f t="shared" ref="DE2709" si="8048">IF(OR(AND(DE2706=0,DE2708&gt;0),AND(DE2706="NS",DE2707&gt;0),AND(DE2706="NS",DE2707=0,DE2708=0)),1,IF(OR(AND(DE2708&gt;=2,DE2707&lt;DE2706),AND(DE2706="NS",DE2707=0,DE2708&gt;0),OR(DE2706=DE2707,AND(DE2706="",DE2708=0,DE2707=0))),0,1))</f>
        <v>0</v>
      </c>
      <c r="DF2709" s="387">
        <f>SUM(CN2709:DE2709)</f>
        <v>0</v>
      </c>
      <c r="DG2709" s="612"/>
      <c r="DH2709" s="613"/>
      <c r="DI2709" s="415"/>
      <c r="DJ2709" s="416"/>
      <c r="DK2709" s="416"/>
      <c r="DL2709" s="416"/>
      <c r="DM2709" s="416"/>
      <c r="DN2709" s="416"/>
      <c r="DO2709" s="416"/>
      <c r="DP2709" s="416"/>
      <c r="DQ2709" s="416"/>
      <c r="DR2709" s="416"/>
      <c r="DS2709" s="416"/>
      <c r="DT2709" s="416"/>
      <c r="DU2709" s="416"/>
      <c r="DV2709" s="416"/>
      <c r="DW2709" s="416"/>
      <c r="DX2709" s="416"/>
      <c r="DY2709" s="416"/>
      <c r="DZ2709" s="416"/>
      <c r="EA2709" s="416"/>
      <c r="EB2709" s="416"/>
      <c r="EC2709" s="416"/>
      <c r="ED2709" s="416"/>
      <c r="EE2709" s="416"/>
      <c r="EF2709" s="416"/>
      <c r="EG2709" s="416"/>
      <c r="EH2709" s="416"/>
      <c r="EI2709" s="416"/>
      <c r="EJ2709" s="416"/>
      <c r="EK2709" s="416"/>
      <c r="EL2709" s="417"/>
    </row>
    <row r="2710" spans="1:143" ht="24" customHeight="1" x14ac:dyDescent="0.25">
      <c r="A2710" s="60"/>
      <c r="B2710" s="60"/>
      <c r="C2710" s="796"/>
      <c r="D2710" s="719"/>
      <c r="E2710" s="720"/>
      <c r="F2710" s="714" t="s">
        <v>447</v>
      </c>
      <c r="G2710" s="715"/>
      <c r="H2710" s="192"/>
      <c r="I2710" s="700" t="s">
        <v>443</v>
      </c>
      <c r="J2710" s="700"/>
      <c r="K2710" s="700"/>
      <c r="L2710" s="701"/>
      <c r="M2710" s="369"/>
      <c r="N2710" s="369"/>
      <c r="O2710" s="369"/>
      <c r="P2710" s="369"/>
      <c r="Q2710" s="369"/>
      <c r="R2710" s="369"/>
      <c r="S2710" s="368"/>
      <c r="T2710" s="368"/>
      <c r="U2710" s="368"/>
      <c r="V2710" s="368"/>
      <c r="W2710" s="368"/>
      <c r="X2710" s="368"/>
      <c r="Y2710" s="368"/>
      <c r="Z2710" s="368"/>
      <c r="AA2710" s="368"/>
      <c r="AB2710" s="368"/>
      <c r="AC2710" s="368"/>
      <c r="AD2710" s="368"/>
      <c r="AE2710" s="60"/>
      <c r="AF2710" s="259"/>
      <c r="AG2710" s="374">
        <f t="shared" si="7966"/>
        <v>18</v>
      </c>
      <c r="AH2710" s="399"/>
      <c r="AK2710" s="375">
        <f t="shared" si="7967"/>
        <v>0</v>
      </c>
      <c r="AL2710" s="378">
        <f t="shared" si="7938"/>
        <v>0</v>
      </c>
      <c r="AM2710" s="374">
        <f t="shared" si="7968"/>
        <v>0</v>
      </c>
      <c r="AN2710" s="292">
        <f t="shared" si="7969"/>
        <v>0</v>
      </c>
      <c r="AO2710" s="375">
        <f t="shared" si="7970"/>
        <v>0</v>
      </c>
      <c r="AP2710" s="378">
        <f t="shared" si="7939"/>
        <v>0</v>
      </c>
      <c r="AQ2710" s="374">
        <f t="shared" si="7971"/>
        <v>0</v>
      </c>
      <c r="AR2710" s="317">
        <f t="shared" si="7972"/>
        <v>0</v>
      </c>
      <c r="AS2710" s="375">
        <f t="shared" si="7973"/>
        <v>0</v>
      </c>
      <c r="AT2710" s="378">
        <f t="shared" si="7940"/>
        <v>0</v>
      </c>
      <c r="AU2710" s="374">
        <f t="shared" si="7974"/>
        <v>0</v>
      </c>
      <c r="AV2710" s="317">
        <f t="shared" si="7975"/>
        <v>0</v>
      </c>
      <c r="AW2710" s="375">
        <f t="shared" si="7976"/>
        <v>0</v>
      </c>
      <c r="AX2710" s="378">
        <f t="shared" si="7941"/>
        <v>0</v>
      </c>
      <c r="AY2710" s="374">
        <f t="shared" si="7977"/>
        <v>0</v>
      </c>
      <c r="AZ2710" s="292">
        <f t="shared" si="7978"/>
        <v>0</v>
      </c>
      <c r="BA2710" s="375">
        <f t="shared" si="7979"/>
        <v>0</v>
      </c>
      <c r="BB2710" s="378">
        <f t="shared" si="7942"/>
        <v>0</v>
      </c>
      <c r="BC2710" s="374">
        <f t="shared" si="7980"/>
        <v>0</v>
      </c>
      <c r="BD2710" s="292">
        <f t="shared" si="7981"/>
        <v>0</v>
      </c>
      <c r="BE2710" s="375">
        <f t="shared" si="7982"/>
        <v>0</v>
      </c>
      <c r="BF2710" s="378">
        <f t="shared" si="7943"/>
        <v>0</v>
      </c>
      <c r="BG2710" s="374">
        <f t="shared" si="7983"/>
        <v>0</v>
      </c>
      <c r="BH2710" s="292">
        <f t="shared" si="7984"/>
        <v>0</v>
      </c>
      <c r="BI2710" s="375">
        <f t="shared" si="7985"/>
        <v>0</v>
      </c>
      <c r="BJ2710" s="378">
        <f t="shared" si="7944"/>
        <v>0</v>
      </c>
      <c r="BK2710" s="374">
        <f t="shared" si="7986"/>
        <v>0</v>
      </c>
      <c r="BL2710" s="292">
        <f t="shared" si="7987"/>
        <v>0</v>
      </c>
      <c r="BM2710" s="375">
        <f t="shared" si="7988"/>
        <v>0</v>
      </c>
      <c r="BN2710" s="378">
        <f t="shared" si="7945"/>
        <v>0</v>
      </c>
      <c r="BO2710" s="374">
        <f t="shared" si="7989"/>
        <v>0</v>
      </c>
      <c r="BP2710" s="292">
        <f t="shared" si="7990"/>
        <v>0</v>
      </c>
      <c r="CA2710" s="303"/>
      <c r="CB2710" s="427"/>
      <c r="CC2710" s="375"/>
      <c r="CD2710" s="375"/>
      <c r="CE2710" s="375"/>
      <c r="CF2710" s="375"/>
      <c r="CG2710" s="375"/>
      <c r="CH2710" s="375"/>
      <c r="CI2710" s="375"/>
      <c r="CJ2710" s="375"/>
      <c r="CK2710" s="375"/>
      <c r="CL2710" s="375"/>
      <c r="CM2710" s="375"/>
      <c r="CN2710" s="311"/>
      <c r="CO2710" s="311"/>
      <c r="CP2710" s="311"/>
      <c r="CQ2710" s="311"/>
      <c r="CR2710" s="311"/>
      <c r="CS2710" s="311"/>
      <c r="CT2710" s="311"/>
      <c r="CU2710" s="311"/>
      <c r="CV2710" s="311"/>
      <c r="CW2710" s="311"/>
      <c r="CX2710" s="311"/>
      <c r="CY2710" s="311"/>
      <c r="CZ2710" s="311"/>
      <c r="DA2710" s="311"/>
      <c r="DB2710" s="311"/>
      <c r="DC2710" s="311"/>
      <c r="DD2710" s="311"/>
      <c r="DE2710" s="311"/>
      <c r="DG2710" s="612"/>
      <c r="DH2710" s="613"/>
      <c r="DI2710" s="415"/>
      <c r="DJ2710" s="416"/>
      <c r="DK2710" s="416"/>
      <c r="DL2710" s="416"/>
      <c r="DM2710" s="416"/>
      <c r="DN2710" s="416"/>
      <c r="DO2710" s="416"/>
      <c r="DP2710" s="416"/>
      <c r="DQ2710" s="416"/>
      <c r="DR2710" s="416"/>
      <c r="DS2710" s="416"/>
      <c r="DT2710" s="416"/>
      <c r="DU2710" s="416"/>
      <c r="DV2710" s="416"/>
      <c r="DW2710" s="416"/>
      <c r="DX2710" s="416"/>
      <c r="DY2710" s="416"/>
      <c r="DZ2710" s="416"/>
      <c r="EA2710" s="416"/>
      <c r="EB2710" s="416"/>
      <c r="EC2710" s="416"/>
      <c r="ED2710" s="416"/>
      <c r="EE2710" s="416"/>
      <c r="EF2710" s="416"/>
      <c r="EG2710" s="416"/>
      <c r="EH2710" s="416"/>
      <c r="EI2710" s="416"/>
      <c r="EJ2710" s="416"/>
      <c r="EK2710" s="416"/>
      <c r="EL2710" s="417"/>
    </row>
    <row r="2711" spans="1:143" ht="48" customHeight="1" x14ac:dyDescent="0.25">
      <c r="A2711" s="60"/>
      <c r="B2711" s="60"/>
      <c r="C2711" s="796"/>
      <c r="D2711" s="719"/>
      <c r="E2711" s="720"/>
      <c r="F2711" s="703" t="s">
        <v>448</v>
      </c>
      <c r="G2711" s="703"/>
      <c r="H2711" s="704" t="s">
        <v>449</v>
      </c>
      <c r="I2711" s="705"/>
      <c r="J2711" s="705"/>
      <c r="K2711" s="705"/>
      <c r="L2711" s="706"/>
      <c r="M2711" s="369"/>
      <c r="N2711" s="369"/>
      <c r="O2711" s="369"/>
      <c r="P2711" s="369"/>
      <c r="Q2711" s="369"/>
      <c r="R2711" s="369"/>
      <c r="S2711" s="368"/>
      <c r="T2711" s="368"/>
      <c r="U2711" s="368"/>
      <c r="V2711" s="368"/>
      <c r="W2711" s="368"/>
      <c r="X2711" s="368"/>
      <c r="Y2711" s="368"/>
      <c r="Z2711" s="368"/>
      <c r="AA2711" s="368"/>
      <c r="AB2711" s="368"/>
      <c r="AC2711" s="368"/>
      <c r="AD2711" s="368"/>
      <c r="AE2711" s="60"/>
      <c r="AF2711" s="259"/>
      <c r="AG2711" s="374">
        <f t="shared" si="7966"/>
        <v>18</v>
      </c>
      <c r="AH2711" s="399"/>
      <c r="AK2711" s="375">
        <f t="shared" si="7967"/>
        <v>0</v>
      </c>
      <c r="AL2711" s="378">
        <f t="shared" si="7938"/>
        <v>0</v>
      </c>
      <c r="AM2711" s="374">
        <f t="shared" si="7968"/>
        <v>0</v>
      </c>
      <c r="AN2711" s="292">
        <f t="shared" si="7969"/>
        <v>0</v>
      </c>
      <c r="AO2711" s="375">
        <f t="shared" si="7970"/>
        <v>0</v>
      </c>
      <c r="AP2711" s="378">
        <f t="shared" si="7939"/>
        <v>0</v>
      </c>
      <c r="AQ2711" s="374">
        <f t="shared" si="7971"/>
        <v>0</v>
      </c>
      <c r="AR2711" s="317">
        <f t="shared" si="7972"/>
        <v>0</v>
      </c>
      <c r="AS2711" s="375">
        <f t="shared" si="7973"/>
        <v>0</v>
      </c>
      <c r="AT2711" s="378">
        <f t="shared" si="7940"/>
        <v>0</v>
      </c>
      <c r="AU2711" s="374">
        <f t="shared" si="7974"/>
        <v>0</v>
      </c>
      <c r="AV2711" s="317">
        <f t="shared" si="7975"/>
        <v>0</v>
      </c>
      <c r="AW2711" s="375">
        <f t="shared" si="7976"/>
        <v>0</v>
      </c>
      <c r="AX2711" s="378">
        <f t="shared" si="7941"/>
        <v>0</v>
      </c>
      <c r="AY2711" s="374">
        <f t="shared" si="7977"/>
        <v>0</v>
      </c>
      <c r="AZ2711" s="292">
        <f t="shared" si="7978"/>
        <v>0</v>
      </c>
      <c r="BA2711" s="375">
        <f t="shared" si="7979"/>
        <v>0</v>
      </c>
      <c r="BB2711" s="378">
        <f t="shared" si="7942"/>
        <v>0</v>
      </c>
      <c r="BC2711" s="374">
        <f t="shared" si="7980"/>
        <v>0</v>
      </c>
      <c r="BD2711" s="292">
        <f t="shared" si="7981"/>
        <v>0</v>
      </c>
      <c r="BE2711" s="375">
        <f t="shared" si="7982"/>
        <v>0</v>
      </c>
      <c r="BF2711" s="378">
        <f t="shared" si="7943"/>
        <v>0</v>
      </c>
      <c r="BG2711" s="374">
        <f t="shared" si="7983"/>
        <v>0</v>
      </c>
      <c r="BH2711" s="292">
        <f t="shared" si="7984"/>
        <v>0</v>
      </c>
      <c r="BI2711" s="375">
        <f t="shared" si="7985"/>
        <v>0</v>
      </c>
      <c r="BJ2711" s="378">
        <f t="shared" si="7944"/>
        <v>0</v>
      </c>
      <c r="BK2711" s="374">
        <f t="shared" si="7986"/>
        <v>0</v>
      </c>
      <c r="BL2711" s="292">
        <f t="shared" si="7987"/>
        <v>0</v>
      </c>
      <c r="BM2711" s="375">
        <f t="shared" si="7988"/>
        <v>0</v>
      </c>
      <c r="BN2711" s="378">
        <f t="shared" si="7945"/>
        <v>0</v>
      </c>
      <c r="BO2711" s="374">
        <f t="shared" si="7989"/>
        <v>0</v>
      </c>
      <c r="BP2711" s="292">
        <f t="shared" si="7990"/>
        <v>0</v>
      </c>
      <c r="CA2711" s="303"/>
      <c r="CB2711" s="427"/>
      <c r="CC2711" s="375"/>
      <c r="CD2711" s="375"/>
      <c r="CE2711" s="375"/>
      <c r="CF2711" s="375"/>
      <c r="CG2711" s="375"/>
      <c r="CH2711" s="375"/>
      <c r="CI2711" s="375"/>
      <c r="CJ2711" s="375"/>
      <c r="CK2711" s="375"/>
      <c r="CL2711" s="375"/>
      <c r="CM2711" s="375"/>
      <c r="CN2711" s="311"/>
      <c r="CO2711" s="311"/>
      <c r="CP2711" s="311"/>
      <c r="CQ2711" s="311"/>
      <c r="CR2711" s="311"/>
      <c r="CS2711" s="311"/>
      <c r="CT2711" s="311"/>
      <c r="CU2711" s="311"/>
      <c r="CV2711" s="311"/>
      <c r="CW2711" s="311"/>
      <c r="CX2711" s="311"/>
      <c r="CY2711" s="311"/>
      <c r="CZ2711" s="311"/>
      <c r="DA2711" s="311"/>
      <c r="DB2711" s="311"/>
      <c r="DC2711" s="311"/>
      <c r="DD2711" s="311"/>
      <c r="DE2711" s="311"/>
      <c r="DG2711" s="610"/>
      <c r="DH2711" s="611"/>
      <c r="DI2711" s="415"/>
      <c r="DJ2711" s="416"/>
      <c r="DK2711" s="416"/>
      <c r="DL2711" s="416"/>
      <c r="DM2711" s="416"/>
      <c r="DN2711" s="416"/>
      <c r="DO2711" s="416"/>
      <c r="DP2711" s="416"/>
      <c r="DQ2711" s="416"/>
      <c r="DR2711" s="416"/>
      <c r="DS2711" s="416"/>
      <c r="DT2711" s="416"/>
      <c r="DU2711" s="416"/>
      <c r="DV2711" s="416"/>
      <c r="DW2711" s="416"/>
      <c r="DX2711" s="416"/>
      <c r="DY2711" s="416"/>
      <c r="DZ2711" s="416"/>
      <c r="EA2711" s="416"/>
      <c r="EB2711" s="416"/>
      <c r="EC2711" s="416"/>
      <c r="ED2711" s="416"/>
      <c r="EE2711" s="416"/>
      <c r="EF2711" s="416"/>
      <c r="EG2711" s="416"/>
      <c r="EH2711" s="416"/>
      <c r="EI2711" s="416"/>
      <c r="EJ2711" s="416"/>
      <c r="EK2711" s="416"/>
      <c r="EL2711" s="417"/>
    </row>
    <row r="2712" spans="1:143" ht="15" customHeight="1" x14ac:dyDescent="0.25">
      <c r="A2712" s="60"/>
      <c r="B2712" s="60"/>
      <c r="C2712" s="796"/>
      <c r="D2712" s="719"/>
      <c r="E2712" s="720"/>
      <c r="F2712" s="703" t="s">
        <v>450</v>
      </c>
      <c r="G2712" s="703"/>
      <c r="H2712" s="704" t="s">
        <v>451</v>
      </c>
      <c r="I2712" s="705"/>
      <c r="J2712" s="705"/>
      <c r="K2712" s="705"/>
      <c r="L2712" s="706"/>
      <c r="M2712" s="369"/>
      <c r="N2712" s="369"/>
      <c r="O2712" s="369"/>
      <c r="P2712" s="369"/>
      <c r="Q2712" s="369"/>
      <c r="R2712" s="369"/>
      <c r="S2712" s="368"/>
      <c r="T2712" s="368"/>
      <c r="U2712" s="368"/>
      <c r="V2712" s="368"/>
      <c r="W2712" s="368"/>
      <c r="X2712" s="368"/>
      <c r="Y2712" s="368"/>
      <c r="Z2712" s="368"/>
      <c r="AA2712" s="368"/>
      <c r="AB2712" s="368"/>
      <c r="AC2712" s="368"/>
      <c r="AD2712" s="368"/>
      <c r="AE2712" s="60"/>
      <c r="AF2712" s="259"/>
      <c r="AG2712" s="374">
        <f t="shared" si="7966"/>
        <v>18</v>
      </c>
      <c r="AH2712" s="399"/>
      <c r="AK2712" s="375">
        <f t="shared" si="7967"/>
        <v>0</v>
      </c>
      <c r="AL2712" s="378">
        <f t="shared" si="7938"/>
        <v>0</v>
      </c>
      <c r="AM2712" s="374">
        <f t="shared" si="7968"/>
        <v>0</v>
      </c>
      <c r="AN2712" s="292">
        <f t="shared" si="7969"/>
        <v>0</v>
      </c>
      <c r="AO2712" s="375">
        <f t="shared" si="7970"/>
        <v>0</v>
      </c>
      <c r="AP2712" s="378">
        <f t="shared" si="7939"/>
        <v>0</v>
      </c>
      <c r="AQ2712" s="374">
        <f t="shared" si="7971"/>
        <v>0</v>
      </c>
      <c r="AR2712" s="317">
        <f t="shared" si="7972"/>
        <v>0</v>
      </c>
      <c r="AS2712" s="375">
        <f t="shared" si="7973"/>
        <v>0</v>
      </c>
      <c r="AT2712" s="378">
        <f t="shared" si="7940"/>
        <v>0</v>
      </c>
      <c r="AU2712" s="374">
        <f t="shared" si="7974"/>
        <v>0</v>
      </c>
      <c r="AV2712" s="317">
        <f t="shared" si="7975"/>
        <v>0</v>
      </c>
      <c r="AW2712" s="375">
        <f t="shared" si="7976"/>
        <v>0</v>
      </c>
      <c r="AX2712" s="378">
        <f t="shared" si="7941"/>
        <v>0</v>
      </c>
      <c r="AY2712" s="374">
        <f t="shared" si="7977"/>
        <v>0</v>
      </c>
      <c r="AZ2712" s="292">
        <f t="shared" si="7978"/>
        <v>0</v>
      </c>
      <c r="BA2712" s="375">
        <f t="shared" si="7979"/>
        <v>0</v>
      </c>
      <c r="BB2712" s="378">
        <f t="shared" si="7942"/>
        <v>0</v>
      </c>
      <c r="BC2712" s="374">
        <f t="shared" si="7980"/>
        <v>0</v>
      </c>
      <c r="BD2712" s="292">
        <f t="shared" si="7981"/>
        <v>0</v>
      </c>
      <c r="BE2712" s="375">
        <f t="shared" si="7982"/>
        <v>0</v>
      </c>
      <c r="BF2712" s="378">
        <f t="shared" si="7943"/>
        <v>0</v>
      </c>
      <c r="BG2712" s="374">
        <f t="shared" si="7983"/>
        <v>0</v>
      </c>
      <c r="BH2712" s="292">
        <f t="shared" si="7984"/>
        <v>0</v>
      </c>
      <c r="BI2712" s="375">
        <f t="shared" si="7985"/>
        <v>0</v>
      </c>
      <c r="BJ2712" s="378">
        <f t="shared" si="7944"/>
        <v>0</v>
      </c>
      <c r="BK2712" s="374">
        <f t="shared" si="7986"/>
        <v>0</v>
      </c>
      <c r="BL2712" s="292">
        <f t="shared" si="7987"/>
        <v>0</v>
      </c>
      <c r="BM2712" s="375">
        <f t="shared" si="7988"/>
        <v>0</v>
      </c>
      <c r="BN2712" s="378">
        <f t="shared" si="7945"/>
        <v>0</v>
      </c>
      <c r="BO2712" s="374">
        <f t="shared" si="7989"/>
        <v>0</v>
      </c>
      <c r="BP2712" s="292">
        <f t="shared" si="7990"/>
        <v>0</v>
      </c>
      <c r="CA2712" s="303"/>
      <c r="CB2712" s="427"/>
      <c r="CC2712" s="375"/>
      <c r="CD2712" s="375"/>
      <c r="CE2712" s="375"/>
      <c r="CF2712" s="375"/>
      <c r="CG2712" s="375"/>
      <c r="CH2712" s="375"/>
      <c r="CI2712" s="375"/>
      <c r="CJ2712" s="375"/>
      <c r="CK2712" s="375"/>
      <c r="CL2712" s="375"/>
      <c r="CM2712" s="375"/>
      <c r="CN2712" s="307"/>
      <c r="CO2712" s="307"/>
      <c r="CP2712" s="307"/>
      <c r="CQ2712" s="307"/>
      <c r="CR2712" s="307"/>
      <c r="CS2712" s="307"/>
      <c r="CT2712" s="307"/>
      <c r="CU2712" s="307"/>
      <c r="CV2712" s="307"/>
      <c r="CW2712" s="307"/>
      <c r="CX2712" s="307"/>
      <c r="CY2712" s="307"/>
      <c r="CZ2712" s="307"/>
      <c r="DA2712" s="307"/>
      <c r="DB2712" s="307"/>
      <c r="DC2712" s="307"/>
      <c r="DD2712" s="307"/>
      <c r="DE2712" s="307"/>
      <c r="DG2712" s="610"/>
      <c r="DH2712" s="611"/>
      <c r="DI2712" s="415"/>
      <c r="DJ2712" s="416"/>
      <c r="DK2712" s="416"/>
      <c r="DL2712" s="416"/>
      <c r="DM2712" s="416"/>
      <c r="DN2712" s="416"/>
      <c r="DO2712" s="416"/>
      <c r="DP2712" s="416"/>
      <c r="DQ2712" s="416"/>
      <c r="DR2712" s="416"/>
      <c r="DS2712" s="416"/>
      <c r="DT2712" s="416"/>
      <c r="DU2712" s="416"/>
      <c r="DV2712" s="416"/>
      <c r="DW2712" s="416"/>
      <c r="DX2712" s="416"/>
      <c r="DY2712" s="416"/>
      <c r="DZ2712" s="416"/>
      <c r="EA2712" s="416"/>
      <c r="EB2712" s="416"/>
      <c r="EC2712" s="416"/>
      <c r="ED2712" s="416"/>
      <c r="EE2712" s="416"/>
      <c r="EF2712" s="416"/>
      <c r="EG2712" s="416"/>
      <c r="EH2712" s="416"/>
      <c r="EI2712" s="416"/>
      <c r="EJ2712" s="416"/>
      <c r="EK2712" s="416"/>
      <c r="EL2712" s="417"/>
    </row>
    <row r="2713" spans="1:143" ht="15" customHeight="1" x14ac:dyDescent="0.25">
      <c r="A2713" s="60"/>
      <c r="B2713" s="60"/>
      <c r="C2713" s="796"/>
      <c r="D2713" s="719"/>
      <c r="E2713" s="720"/>
      <c r="F2713" s="703" t="s">
        <v>452</v>
      </c>
      <c r="G2713" s="703"/>
      <c r="H2713" s="704" t="s">
        <v>453</v>
      </c>
      <c r="I2713" s="705"/>
      <c r="J2713" s="705"/>
      <c r="K2713" s="705"/>
      <c r="L2713" s="706"/>
      <c r="M2713" s="369"/>
      <c r="N2713" s="369"/>
      <c r="O2713" s="369"/>
      <c r="P2713" s="369"/>
      <c r="Q2713" s="369"/>
      <c r="R2713" s="369"/>
      <c r="S2713" s="368"/>
      <c r="T2713" s="368"/>
      <c r="U2713" s="368"/>
      <c r="V2713" s="368"/>
      <c r="W2713" s="368"/>
      <c r="X2713" s="368"/>
      <c r="Y2713" s="368"/>
      <c r="Z2713" s="368"/>
      <c r="AA2713" s="368"/>
      <c r="AB2713" s="368"/>
      <c r="AC2713" s="368"/>
      <c r="AD2713" s="368"/>
      <c r="AE2713" s="60"/>
      <c r="AF2713" s="259"/>
      <c r="AG2713" s="374">
        <f t="shared" si="7966"/>
        <v>18</v>
      </c>
      <c r="AH2713" s="399"/>
      <c r="AK2713" s="375">
        <f t="shared" si="7967"/>
        <v>0</v>
      </c>
      <c r="AL2713" s="378">
        <f t="shared" si="7938"/>
        <v>0</v>
      </c>
      <c r="AM2713" s="374">
        <f t="shared" si="7968"/>
        <v>0</v>
      </c>
      <c r="AN2713" s="292">
        <f t="shared" si="7969"/>
        <v>0</v>
      </c>
      <c r="AO2713" s="375">
        <f t="shared" si="7970"/>
        <v>0</v>
      </c>
      <c r="AP2713" s="378">
        <f t="shared" si="7939"/>
        <v>0</v>
      </c>
      <c r="AQ2713" s="374">
        <f t="shared" si="7971"/>
        <v>0</v>
      </c>
      <c r="AR2713" s="317">
        <f t="shared" si="7972"/>
        <v>0</v>
      </c>
      <c r="AS2713" s="375">
        <f t="shared" si="7973"/>
        <v>0</v>
      </c>
      <c r="AT2713" s="378">
        <f t="shared" si="7940"/>
        <v>0</v>
      </c>
      <c r="AU2713" s="374">
        <f t="shared" si="7974"/>
        <v>0</v>
      </c>
      <c r="AV2713" s="317">
        <f t="shared" si="7975"/>
        <v>0</v>
      </c>
      <c r="AW2713" s="375">
        <f t="shared" si="7976"/>
        <v>0</v>
      </c>
      <c r="AX2713" s="378">
        <f t="shared" si="7941"/>
        <v>0</v>
      </c>
      <c r="AY2713" s="374">
        <f t="shared" si="7977"/>
        <v>0</v>
      </c>
      <c r="AZ2713" s="292">
        <f t="shared" si="7978"/>
        <v>0</v>
      </c>
      <c r="BA2713" s="375">
        <f t="shared" si="7979"/>
        <v>0</v>
      </c>
      <c r="BB2713" s="378">
        <f t="shared" si="7942"/>
        <v>0</v>
      </c>
      <c r="BC2713" s="374">
        <f t="shared" si="7980"/>
        <v>0</v>
      </c>
      <c r="BD2713" s="292">
        <f t="shared" si="7981"/>
        <v>0</v>
      </c>
      <c r="BE2713" s="375">
        <f t="shared" si="7982"/>
        <v>0</v>
      </c>
      <c r="BF2713" s="378">
        <f t="shared" si="7943"/>
        <v>0</v>
      </c>
      <c r="BG2713" s="374">
        <f t="shared" si="7983"/>
        <v>0</v>
      </c>
      <c r="BH2713" s="292">
        <f t="shared" si="7984"/>
        <v>0</v>
      </c>
      <c r="BI2713" s="375">
        <f t="shared" si="7985"/>
        <v>0</v>
      </c>
      <c r="BJ2713" s="378">
        <f t="shared" si="7944"/>
        <v>0</v>
      </c>
      <c r="BK2713" s="374">
        <f t="shared" si="7986"/>
        <v>0</v>
      </c>
      <c r="BL2713" s="292">
        <f t="shared" si="7987"/>
        <v>0</v>
      </c>
      <c r="BM2713" s="375">
        <f t="shared" si="7988"/>
        <v>0</v>
      </c>
      <c r="BN2713" s="378">
        <f t="shared" si="7945"/>
        <v>0</v>
      </c>
      <c r="BO2713" s="374">
        <f t="shared" si="7989"/>
        <v>0</v>
      </c>
      <c r="BP2713" s="292">
        <f t="shared" si="7990"/>
        <v>0</v>
      </c>
      <c r="CA2713" s="303"/>
      <c r="CB2713" s="427"/>
      <c r="CC2713" s="375"/>
      <c r="CD2713" s="375"/>
      <c r="CE2713" s="375"/>
      <c r="CF2713" s="375"/>
      <c r="CG2713" s="375"/>
      <c r="CH2713" s="375"/>
      <c r="CI2713" s="375"/>
      <c r="CJ2713" s="375"/>
      <c r="CK2713" s="375"/>
      <c r="CL2713" s="375"/>
      <c r="CM2713" s="375"/>
      <c r="CN2713" s="311"/>
      <c r="CO2713" s="311"/>
      <c r="CP2713" s="311"/>
      <c r="CQ2713" s="311"/>
      <c r="CR2713" s="311"/>
      <c r="CS2713" s="311"/>
      <c r="CT2713" s="311"/>
      <c r="CU2713" s="311"/>
      <c r="CV2713" s="311"/>
      <c r="CW2713" s="311"/>
      <c r="CX2713" s="311"/>
      <c r="CY2713" s="311"/>
      <c r="CZ2713" s="311"/>
      <c r="DA2713" s="311"/>
      <c r="DB2713" s="311"/>
      <c r="DC2713" s="311"/>
      <c r="DD2713" s="311"/>
      <c r="DE2713" s="311"/>
      <c r="DG2713" s="610"/>
      <c r="DH2713" s="611"/>
      <c r="DI2713" s="415"/>
      <c r="DJ2713" s="416"/>
      <c r="DK2713" s="416"/>
      <c r="DL2713" s="416"/>
      <c r="DM2713" s="416"/>
      <c r="DN2713" s="416"/>
      <c r="DO2713" s="416"/>
      <c r="DP2713" s="416"/>
      <c r="DQ2713" s="416"/>
      <c r="DR2713" s="416"/>
      <c r="DS2713" s="416"/>
      <c r="DT2713" s="416"/>
      <c r="DU2713" s="416"/>
      <c r="DV2713" s="416"/>
      <c r="DW2713" s="416"/>
      <c r="DX2713" s="416"/>
      <c r="DY2713" s="416"/>
      <c r="DZ2713" s="416"/>
      <c r="EA2713" s="416"/>
      <c r="EB2713" s="416"/>
      <c r="EC2713" s="416"/>
      <c r="ED2713" s="416"/>
      <c r="EE2713" s="416"/>
      <c r="EF2713" s="416"/>
      <c r="EG2713" s="416"/>
      <c r="EH2713" s="416"/>
      <c r="EI2713" s="416"/>
      <c r="EJ2713" s="416"/>
      <c r="EK2713" s="416"/>
      <c r="EL2713" s="417"/>
    </row>
    <row r="2714" spans="1:143" ht="24" customHeight="1" x14ac:dyDescent="0.25">
      <c r="A2714" s="60"/>
      <c r="B2714" s="60"/>
      <c r="C2714" s="797"/>
      <c r="D2714" s="721"/>
      <c r="E2714" s="722"/>
      <c r="F2714" s="703" t="s">
        <v>454</v>
      </c>
      <c r="G2714" s="703"/>
      <c r="H2714" s="704" t="s">
        <v>455</v>
      </c>
      <c r="I2714" s="705"/>
      <c r="J2714" s="705"/>
      <c r="K2714" s="705"/>
      <c r="L2714" s="706"/>
      <c r="M2714" s="369"/>
      <c r="N2714" s="369"/>
      <c r="O2714" s="369"/>
      <c r="P2714" s="369"/>
      <c r="Q2714" s="369"/>
      <c r="R2714" s="369"/>
      <c r="S2714" s="368"/>
      <c r="T2714" s="368"/>
      <c r="U2714" s="368"/>
      <c r="V2714" s="368"/>
      <c r="W2714" s="368"/>
      <c r="X2714" s="368"/>
      <c r="Y2714" s="368"/>
      <c r="Z2714" s="368"/>
      <c r="AA2714" s="368"/>
      <c r="AB2714" s="368"/>
      <c r="AC2714" s="368"/>
      <c r="AD2714" s="368"/>
      <c r="AE2714" s="60"/>
      <c r="AF2714" s="259"/>
      <c r="AG2714" s="374">
        <f t="shared" si="7966"/>
        <v>18</v>
      </c>
      <c r="AH2714" s="399"/>
      <c r="AK2714" s="375">
        <f t="shared" si="7967"/>
        <v>0</v>
      </c>
      <c r="AL2714" s="378">
        <f t="shared" si="7938"/>
        <v>0</v>
      </c>
      <c r="AM2714" s="374">
        <f t="shared" si="7968"/>
        <v>0</v>
      </c>
      <c r="AN2714" s="292">
        <f t="shared" si="7969"/>
        <v>0</v>
      </c>
      <c r="AO2714" s="375">
        <f t="shared" si="7970"/>
        <v>0</v>
      </c>
      <c r="AP2714" s="378">
        <f t="shared" si="7939"/>
        <v>0</v>
      </c>
      <c r="AQ2714" s="374">
        <f t="shared" si="7971"/>
        <v>0</v>
      </c>
      <c r="AR2714" s="317">
        <f t="shared" si="7972"/>
        <v>0</v>
      </c>
      <c r="AS2714" s="375">
        <f t="shared" si="7973"/>
        <v>0</v>
      </c>
      <c r="AT2714" s="378">
        <f t="shared" si="7940"/>
        <v>0</v>
      </c>
      <c r="AU2714" s="374">
        <f t="shared" si="7974"/>
        <v>0</v>
      </c>
      <c r="AV2714" s="317">
        <f t="shared" si="7975"/>
        <v>0</v>
      </c>
      <c r="AW2714" s="375">
        <f t="shared" si="7976"/>
        <v>0</v>
      </c>
      <c r="AX2714" s="378">
        <f t="shared" si="7941"/>
        <v>0</v>
      </c>
      <c r="AY2714" s="374">
        <f t="shared" si="7977"/>
        <v>0</v>
      </c>
      <c r="AZ2714" s="292">
        <f t="shared" si="7978"/>
        <v>0</v>
      </c>
      <c r="BA2714" s="375">
        <f t="shared" si="7979"/>
        <v>0</v>
      </c>
      <c r="BB2714" s="378">
        <f t="shared" si="7942"/>
        <v>0</v>
      </c>
      <c r="BC2714" s="374">
        <f t="shared" si="7980"/>
        <v>0</v>
      </c>
      <c r="BD2714" s="292">
        <f t="shared" si="7981"/>
        <v>0</v>
      </c>
      <c r="BE2714" s="375">
        <f t="shared" si="7982"/>
        <v>0</v>
      </c>
      <c r="BF2714" s="378">
        <f t="shared" si="7943"/>
        <v>0</v>
      </c>
      <c r="BG2714" s="374">
        <f t="shared" si="7983"/>
        <v>0</v>
      </c>
      <c r="BH2714" s="292">
        <f t="shared" si="7984"/>
        <v>0</v>
      </c>
      <c r="BI2714" s="375">
        <f t="shared" si="7985"/>
        <v>0</v>
      </c>
      <c r="BJ2714" s="378">
        <f t="shared" si="7944"/>
        <v>0</v>
      </c>
      <c r="BK2714" s="374">
        <f t="shared" si="7986"/>
        <v>0</v>
      </c>
      <c r="BL2714" s="292">
        <f t="shared" si="7987"/>
        <v>0</v>
      </c>
      <c r="BM2714" s="375">
        <f t="shared" si="7988"/>
        <v>0</v>
      </c>
      <c r="BN2714" s="378">
        <f t="shared" si="7945"/>
        <v>0</v>
      </c>
      <c r="BO2714" s="374">
        <f t="shared" si="7989"/>
        <v>0</v>
      </c>
      <c r="BP2714" s="292">
        <f t="shared" si="7990"/>
        <v>0</v>
      </c>
      <c r="CA2714" s="303"/>
      <c r="CB2714" s="421"/>
      <c r="CC2714" s="375"/>
      <c r="CD2714" s="375"/>
      <c r="CE2714" s="375"/>
      <c r="CF2714" s="375"/>
      <c r="CG2714" s="375"/>
      <c r="CH2714" s="375"/>
      <c r="CI2714" s="375"/>
      <c r="CJ2714" s="375"/>
      <c r="CK2714" s="375"/>
      <c r="CL2714" s="375"/>
      <c r="CM2714" s="375"/>
      <c r="CN2714" s="311"/>
      <c r="CO2714" s="311"/>
      <c r="CP2714" s="311"/>
      <c r="CQ2714" s="311"/>
      <c r="CR2714" s="311"/>
      <c r="CS2714" s="311"/>
      <c r="CT2714" s="311"/>
      <c r="CU2714" s="311"/>
      <c r="CV2714" s="311"/>
      <c r="CW2714" s="311"/>
      <c r="CX2714" s="311"/>
      <c r="CY2714" s="311"/>
      <c r="CZ2714" s="311"/>
      <c r="DA2714" s="311"/>
      <c r="DB2714" s="311"/>
      <c r="DC2714" s="311"/>
      <c r="DD2714" s="311"/>
      <c r="DE2714" s="311"/>
      <c r="DG2714" s="614" t="s">
        <v>454</v>
      </c>
      <c r="DH2714" s="615"/>
      <c r="DI2714" s="418" t="s">
        <v>1909</v>
      </c>
      <c r="DJ2714" s="419"/>
      <c r="DK2714" s="419"/>
      <c r="DL2714" s="419"/>
      <c r="DM2714" s="419"/>
      <c r="DN2714" s="419"/>
      <c r="DO2714" s="419"/>
      <c r="DP2714" s="419"/>
      <c r="DQ2714" s="419"/>
      <c r="DR2714" s="419"/>
      <c r="DS2714" s="419"/>
      <c r="DT2714" s="419"/>
      <c r="DU2714" s="419">
        <f t="shared" ref="DU2714" si="8049">M2714</f>
        <v>0</v>
      </c>
      <c r="DV2714" s="419">
        <f t="shared" ref="DV2714" si="8050">N2714</f>
        <v>0</v>
      </c>
      <c r="DW2714" s="419">
        <f t="shared" ref="DW2714" si="8051">O2714</f>
        <v>0</v>
      </c>
      <c r="DX2714" s="419">
        <f t="shared" ref="DX2714" si="8052">P2714</f>
        <v>0</v>
      </c>
      <c r="DY2714" s="419">
        <f t="shared" ref="DY2714" si="8053">Q2714</f>
        <v>0</v>
      </c>
      <c r="DZ2714" s="419">
        <f t="shared" ref="DZ2714" si="8054">R2714</f>
        <v>0</v>
      </c>
      <c r="EA2714" s="419">
        <f t="shared" ref="EA2714" si="8055">S2714</f>
        <v>0</v>
      </c>
      <c r="EB2714" s="419">
        <f t="shared" ref="EB2714" si="8056">T2714</f>
        <v>0</v>
      </c>
      <c r="EC2714" s="419">
        <f t="shared" ref="EC2714" si="8057">U2714</f>
        <v>0</v>
      </c>
      <c r="ED2714" s="419">
        <f t="shared" ref="ED2714" si="8058">V2714</f>
        <v>0</v>
      </c>
      <c r="EE2714" s="419">
        <f t="shared" ref="EE2714" si="8059">W2714</f>
        <v>0</v>
      </c>
      <c r="EF2714" s="419">
        <f t="shared" ref="EF2714" si="8060">X2714</f>
        <v>0</v>
      </c>
      <c r="EG2714" s="419">
        <f t="shared" ref="EG2714" si="8061">Y2714</f>
        <v>0</v>
      </c>
      <c r="EH2714" s="419">
        <f t="shared" ref="EH2714" si="8062">Z2714</f>
        <v>0</v>
      </c>
      <c r="EI2714" s="419">
        <f t="shared" ref="EI2714" si="8063">AA2714</f>
        <v>0</v>
      </c>
      <c r="EJ2714" s="419">
        <f t="shared" ref="EJ2714" si="8064">AB2714</f>
        <v>0</v>
      </c>
      <c r="EK2714" s="419">
        <f t="shared" ref="EK2714" si="8065">AC2714</f>
        <v>0</v>
      </c>
      <c r="EL2714" s="420">
        <f t="shared" ref="EL2714" si="8066">AD2714</f>
        <v>0</v>
      </c>
    </row>
    <row r="2715" spans="1:143" ht="60" customHeight="1" x14ac:dyDescent="0.25">
      <c r="A2715" s="60"/>
      <c r="B2715" s="60"/>
      <c r="C2715" s="795" t="s">
        <v>509</v>
      </c>
      <c r="D2715" s="717" t="s">
        <v>510</v>
      </c>
      <c r="E2715" s="718"/>
      <c r="F2715" s="703" t="s">
        <v>456</v>
      </c>
      <c r="G2715" s="703"/>
      <c r="H2715" s="704" t="s">
        <v>457</v>
      </c>
      <c r="I2715" s="705"/>
      <c r="J2715" s="705"/>
      <c r="K2715" s="705"/>
      <c r="L2715" s="706"/>
      <c r="M2715" s="370"/>
      <c r="N2715" s="370"/>
      <c r="O2715" s="370"/>
      <c r="P2715" s="370"/>
      <c r="Q2715" s="370"/>
      <c r="R2715" s="370"/>
      <c r="S2715" s="371"/>
      <c r="T2715" s="371"/>
      <c r="U2715" s="371"/>
      <c r="V2715" s="371"/>
      <c r="W2715" s="371"/>
      <c r="X2715" s="371"/>
      <c r="Y2715" s="371"/>
      <c r="Z2715" s="371"/>
      <c r="AA2715" s="371"/>
      <c r="AB2715" s="371"/>
      <c r="AC2715" s="371"/>
      <c r="AD2715" s="371"/>
      <c r="AE2715" s="60"/>
      <c r="AF2715" s="259"/>
      <c r="AG2715" s="374">
        <f t="shared" si="7966"/>
        <v>18</v>
      </c>
      <c r="AH2715" s="399"/>
      <c r="AK2715" s="375">
        <f t="shared" si="7967"/>
        <v>0</v>
      </c>
      <c r="AL2715" s="378">
        <f t="shared" si="7938"/>
        <v>0</v>
      </c>
      <c r="AM2715" s="374">
        <f t="shared" si="7968"/>
        <v>0</v>
      </c>
      <c r="AN2715" s="292">
        <f t="shared" si="7969"/>
        <v>0</v>
      </c>
      <c r="AO2715" s="375">
        <f t="shared" si="7970"/>
        <v>0</v>
      </c>
      <c r="AP2715" s="378">
        <f t="shared" si="7939"/>
        <v>0</v>
      </c>
      <c r="AQ2715" s="374">
        <f t="shared" si="7971"/>
        <v>0</v>
      </c>
      <c r="AR2715" s="317">
        <f t="shared" si="7972"/>
        <v>0</v>
      </c>
      <c r="AS2715" s="375">
        <f t="shared" si="7973"/>
        <v>0</v>
      </c>
      <c r="AT2715" s="378">
        <f t="shared" si="7940"/>
        <v>0</v>
      </c>
      <c r="AU2715" s="374">
        <f t="shared" si="7974"/>
        <v>0</v>
      </c>
      <c r="AV2715" s="317">
        <f t="shared" si="7975"/>
        <v>0</v>
      </c>
      <c r="AW2715" s="375">
        <f t="shared" si="7976"/>
        <v>0</v>
      </c>
      <c r="AX2715" s="378">
        <f t="shared" si="7941"/>
        <v>0</v>
      </c>
      <c r="AY2715" s="374">
        <f t="shared" si="7977"/>
        <v>0</v>
      </c>
      <c r="AZ2715" s="292">
        <f t="shared" si="7978"/>
        <v>0</v>
      </c>
      <c r="BA2715" s="375">
        <f t="shared" si="7979"/>
        <v>0</v>
      </c>
      <c r="BB2715" s="378">
        <f t="shared" si="7942"/>
        <v>0</v>
      </c>
      <c r="BC2715" s="374">
        <f t="shared" si="7980"/>
        <v>0</v>
      </c>
      <c r="BD2715" s="292">
        <f t="shared" si="7981"/>
        <v>0</v>
      </c>
      <c r="BE2715" s="375">
        <f t="shared" si="7982"/>
        <v>0</v>
      </c>
      <c r="BF2715" s="378">
        <f t="shared" si="7943"/>
        <v>0</v>
      </c>
      <c r="BG2715" s="374">
        <f t="shared" si="7983"/>
        <v>0</v>
      </c>
      <c r="BH2715" s="292">
        <f t="shared" si="7984"/>
        <v>0</v>
      </c>
      <c r="BI2715" s="375">
        <f t="shared" si="7985"/>
        <v>0</v>
      </c>
      <c r="BJ2715" s="378">
        <f t="shared" si="7944"/>
        <v>0</v>
      </c>
      <c r="BK2715" s="374">
        <f t="shared" si="7986"/>
        <v>0</v>
      </c>
      <c r="BL2715" s="292">
        <f t="shared" si="7987"/>
        <v>0</v>
      </c>
      <c r="BM2715" s="375">
        <f t="shared" si="7988"/>
        <v>0</v>
      </c>
      <c r="BN2715" s="378">
        <f t="shared" si="7945"/>
        <v>0</v>
      </c>
      <c r="BO2715" s="374">
        <f t="shared" si="7989"/>
        <v>0</v>
      </c>
      <c r="BP2715" s="292">
        <f t="shared" si="7990"/>
        <v>0</v>
      </c>
      <c r="CA2715" s="299" t="s">
        <v>60</v>
      </c>
      <c r="CB2715" s="421"/>
      <c r="CC2715" s="375"/>
      <c r="CD2715" s="375"/>
      <c r="CE2715" s="375"/>
      <c r="CF2715" s="375"/>
      <c r="CG2715" s="375"/>
      <c r="CH2715" s="375"/>
      <c r="CI2715" s="375"/>
      <c r="CJ2715" s="375"/>
      <c r="CK2715" s="375"/>
      <c r="CL2715" s="375"/>
      <c r="CM2715" s="375"/>
      <c r="CN2715" s="423">
        <f t="shared" ref="CN2715" si="8067">IF(M2715="",0,M2715)</f>
        <v>0</v>
      </c>
      <c r="CO2715" s="423">
        <f t="shared" ref="CO2715" si="8068">IF(N2715="",0,N2715)</f>
        <v>0</v>
      </c>
      <c r="CP2715" s="423">
        <f t="shared" ref="CP2715" si="8069">IF(O2715="",0,O2715)</f>
        <v>0</v>
      </c>
      <c r="CQ2715" s="423">
        <f t="shared" ref="CQ2715" si="8070">IF(P2715="",0,P2715)</f>
        <v>0</v>
      </c>
      <c r="CR2715" s="423">
        <f t="shared" ref="CR2715" si="8071">IF(Q2715="",0,Q2715)</f>
        <v>0</v>
      </c>
      <c r="CS2715" s="423">
        <f t="shared" ref="CS2715" si="8072">IF(R2715="",0,R2715)</f>
        <v>0</v>
      </c>
      <c r="CT2715" s="423">
        <f t="shared" ref="CT2715" si="8073">IF(S2715="",0,S2715)</f>
        <v>0</v>
      </c>
      <c r="CU2715" s="423">
        <f t="shared" ref="CU2715" si="8074">IF(T2715="",0,T2715)</f>
        <v>0</v>
      </c>
      <c r="CV2715" s="423">
        <f t="shared" ref="CV2715" si="8075">IF(U2715="",0,U2715)</f>
        <v>0</v>
      </c>
      <c r="CW2715" s="423">
        <f t="shared" ref="CW2715" si="8076">IF(V2715="",0,V2715)</f>
        <v>0</v>
      </c>
      <c r="CX2715" s="423">
        <f t="shared" ref="CX2715" si="8077">IF(W2715="",0,W2715)</f>
        <v>0</v>
      </c>
      <c r="CY2715" s="423">
        <f t="shared" ref="CY2715" si="8078">IF(X2715="",0,X2715)</f>
        <v>0</v>
      </c>
      <c r="CZ2715" s="423">
        <f t="shared" ref="CZ2715" si="8079">IF(Y2715="",0,Y2715)</f>
        <v>0</v>
      </c>
      <c r="DA2715" s="423">
        <f t="shared" ref="DA2715" si="8080">IF(Z2715="",0,Z2715)</f>
        <v>0</v>
      </c>
      <c r="DB2715" s="423">
        <f t="shared" ref="DB2715" si="8081">IF(AA2715="",0,AA2715)</f>
        <v>0</v>
      </c>
      <c r="DC2715" s="423">
        <f t="shared" ref="DC2715" si="8082">IF(AB2715="",0,AB2715)</f>
        <v>0</v>
      </c>
      <c r="DD2715" s="423">
        <f t="shared" ref="DD2715" si="8083">IF(AC2715="",0,AC2715)</f>
        <v>0</v>
      </c>
      <c r="DE2715" s="423">
        <f t="shared" ref="DE2715" si="8084">IF(AD2715="",0,AD2715)</f>
        <v>0</v>
      </c>
      <c r="DG2715" s="610"/>
      <c r="DH2715" s="611"/>
      <c r="DI2715" s="415" t="s">
        <v>1910</v>
      </c>
      <c r="DJ2715" s="416"/>
      <c r="DK2715" s="416"/>
      <c r="DL2715" s="416"/>
      <c r="DM2715" s="416"/>
      <c r="DN2715" s="416"/>
      <c r="DO2715" s="416"/>
      <c r="DP2715" s="416"/>
      <c r="DQ2715" s="416"/>
      <c r="DR2715" s="416"/>
      <c r="DS2715" s="416"/>
      <c r="DT2715" s="416"/>
      <c r="DU2715" s="416">
        <f t="shared" ref="DU2715" si="8085">COUNTIF(M2699,"NS")+COUNTIF(M2706,"NS")+COUNTIF(M2711:M2713,"NS")</f>
        <v>0</v>
      </c>
      <c r="DV2715" s="416">
        <f t="shared" ref="DV2715" si="8086">COUNTIF(N2699,"NS")+COUNTIF(N2706,"NS")+COUNTIF(N2711:N2713,"NS")</f>
        <v>0</v>
      </c>
      <c r="DW2715" s="416">
        <f t="shared" ref="DW2715" si="8087">COUNTIF(O2699,"NS")+COUNTIF(O2706,"NS")+COUNTIF(O2711:O2713,"NS")</f>
        <v>0</v>
      </c>
      <c r="DX2715" s="416">
        <f t="shared" ref="DX2715" si="8088">COUNTIF(P2699,"NS")+COUNTIF(P2706,"NS")+COUNTIF(P2711:P2713,"NS")</f>
        <v>0</v>
      </c>
      <c r="DY2715" s="416">
        <f t="shared" ref="DY2715" si="8089">COUNTIF(Q2699,"NS")+COUNTIF(Q2706,"NS")+COUNTIF(Q2711:Q2713,"NS")</f>
        <v>0</v>
      </c>
      <c r="DZ2715" s="416">
        <f t="shared" ref="DZ2715" si="8090">COUNTIF(R2699,"NS")+COUNTIF(R2706,"NS")+COUNTIF(R2711:R2713,"NS")</f>
        <v>0</v>
      </c>
      <c r="EA2715" s="416">
        <f t="shared" ref="EA2715" si="8091">COUNTIF(S2699,"NS")+COUNTIF(S2706,"NS")+COUNTIF(S2711:S2713,"NS")</f>
        <v>0</v>
      </c>
      <c r="EB2715" s="416">
        <f t="shared" ref="EB2715" si="8092">COUNTIF(T2699,"NS")+COUNTIF(T2706,"NS")+COUNTIF(T2711:T2713,"NS")</f>
        <v>0</v>
      </c>
      <c r="EC2715" s="416">
        <f t="shared" ref="EC2715" si="8093">COUNTIF(U2699,"NS")+COUNTIF(U2706,"NS")+COUNTIF(U2711:U2713,"NS")</f>
        <v>0</v>
      </c>
      <c r="ED2715" s="416">
        <f t="shared" ref="ED2715" si="8094">COUNTIF(V2699,"NS")+COUNTIF(V2706,"NS")+COUNTIF(V2711:V2713,"NS")</f>
        <v>0</v>
      </c>
      <c r="EE2715" s="416">
        <f t="shared" ref="EE2715" si="8095">COUNTIF(W2699,"NS")+COUNTIF(W2706,"NS")+COUNTIF(W2711:W2713,"NS")</f>
        <v>0</v>
      </c>
      <c r="EF2715" s="416">
        <f t="shared" ref="EF2715" si="8096">COUNTIF(X2699,"NS")+COUNTIF(X2706,"NS")+COUNTIF(X2711:X2713,"NS")</f>
        <v>0</v>
      </c>
      <c r="EG2715" s="416">
        <f t="shared" ref="EG2715" si="8097">COUNTIF(Y2699,"NS")+COUNTIF(Y2706,"NS")+COUNTIF(Y2711:Y2713,"NS")</f>
        <v>0</v>
      </c>
      <c r="EH2715" s="416">
        <f t="shared" ref="EH2715" si="8098">COUNTIF(Z2699,"NS")+COUNTIF(Z2706,"NS")+COUNTIF(Z2711:Z2713,"NS")</f>
        <v>0</v>
      </c>
      <c r="EI2715" s="416">
        <f t="shared" ref="EI2715" si="8099">COUNTIF(AA2699,"NS")+COUNTIF(AA2706,"NS")+COUNTIF(AA2711:AA2713,"NS")</f>
        <v>0</v>
      </c>
      <c r="EJ2715" s="416">
        <f t="shared" ref="EJ2715" si="8100">COUNTIF(AB2699,"NS")+COUNTIF(AB2706,"NS")+COUNTIF(AB2711:AB2713,"NS")</f>
        <v>0</v>
      </c>
      <c r="EK2715" s="416">
        <f t="shared" ref="EK2715" si="8101">COUNTIF(AC2699,"NS")+COUNTIF(AC2706,"NS")+COUNTIF(AC2711:AC2713,"NS")</f>
        <v>0</v>
      </c>
      <c r="EL2715" s="417">
        <f t="shared" ref="EL2715" si="8102">COUNTIF(AD2699,"NS")+COUNTIF(AD2706,"NS")+COUNTIF(AD2711:AD2713,"NS")</f>
        <v>0</v>
      </c>
    </row>
    <row r="2716" spans="1:143" ht="24" customHeight="1" x14ac:dyDescent="0.25">
      <c r="A2716" s="60"/>
      <c r="B2716" s="60"/>
      <c r="C2716" s="796"/>
      <c r="D2716" s="719"/>
      <c r="E2716" s="720"/>
      <c r="F2716" s="702" t="s">
        <v>465</v>
      </c>
      <c r="G2716" s="702"/>
      <c r="H2716" s="192"/>
      <c r="I2716" s="700" t="s">
        <v>460</v>
      </c>
      <c r="J2716" s="700"/>
      <c r="K2716" s="700"/>
      <c r="L2716" s="701"/>
      <c r="M2716" s="370"/>
      <c r="N2716" s="370"/>
      <c r="O2716" s="370"/>
      <c r="P2716" s="370"/>
      <c r="Q2716" s="370"/>
      <c r="R2716" s="370"/>
      <c r="S2716" s="371"/>
      <c r="T2716" s="371"/>
      <c r="U2716" s="371"/>
      <c r="V2716" s="371"/>
      <c r="W2716" s="371"/>
      <c r="X2716" s="371"/>
      <c r="Y2716" s="371"/>
      <c r="Z2716" s="371"/>
      <c r="AA2716" s="371"/>
      <c r="AB2716" s="371"/>
      <c r="AC2716" s="371"/>
      <c r="AD2716" s="371"/>
      <c r="AE2716" s="60"/>
      <c r="AF2716" s="259"/>
      <c r="AG2716" s="374">
        <f t="shared" si="7966"/>
        <v>18</v>
      </c>
      <c r="AH2716" s="399"/>
      <c r="AK2716" s="375">
        <f t="shared" si="7967"/>
        <v>0</v>
      </c>
      <c r="AL2716" s="378">
        <f t="shared" si="7938"/>
        <v>0</v>
      </c>
      <c r="AM2716" s="374">
        <f t="shared" si="7968"/>
        <v>0</v>
      </c>
      <c r="AN2716" s="292">
        <f t="shared" si="7969"/>
        <v>0</v>
      </c>
      <c r="AO2716" s="375">
        <f t="shared" si="7970"/>
        <v>0</v>
      </c>
      <c r="AP2716" s="378">
        <f t="shared" si="7939"/>
        <v>0</v>
      </c>
      <c r="AQ2716" s="374">
        <f t="shared" si="7971"/>
        <v>0</v>
      </c>
      <c r="AR2716" s="317">
        <f t="shared" si="7972"/>
        <v>0</v>
      </c>
      <c r="AS2716" s="375">
        <f t="shared" si="7973"/>
        <v>0</v>
      </c>
      <c r="AT2716" s="378">
        <f t="shared" si="7940"/>
        <v>0</v>
      </c>
      <c r="AU2716" s="374">
        <f t="shared" si="7974"/>
        <v>0</v>
      </c>
      <c r="AV2716" s="317">
        <f t="shared" si="7975"/>
        <v>0</v>
      </c>
      <c r="AW2716" s="375">
        <f t="shared" si="7976"/>
        <v>0</v>
      </c>
      <c r="AX2716" s="378">
        <f t="shared" si="7941"/>
        <v>0</v>
      </c>
      <c r="AY2716" s="374">
        <f t="shared" si="7977"/>
        <v>0</v>
      </c>
      <c r="AZ2716" s="292">
        <f t="shared" si="7978"/>
        <v>0</v>
      </c>
      <c r="BA2716" s="375">
        <f t="shared" si="7979"/>
        <v>0</v>
      </c>
      <c r="BB2716" s="378">
        <f t="shared" si="7942"/>
        <v>0</v>
      </c>
      <c r="BC2716" s="374">
        <f t="shared" si="7980"/>
        <v>0</v>
      </c>
      <c r="BD2716" s="292">
        <f t="shared" si="7981"/>
        <v>0</v>
      </c>
      <c r="BE2716" s="375">
        <f t="shared" si="7982"/>
        <v>0</v>
      </c>
      <c r="BF2716" s="378">
        <f t="shared" si="7943"/>
        <v>0</v>
      </c>
      <c r="BG2716" s="374">
        <f t="shared" si="7983"/>
        <v>0</v>
      </c>
      <c r="BH2716" s="292">
        <f t="shared" si="7984"/>
        <v>0</v>
      </c>
      <c r="BI2716" s="375">
        <f t="shared" si="7985"/>
        <v>0</v>
      </c>
      <c r="BJ2716" s="378">
        <f t="shared" si="7944"/>
        <v>0</v>
      </c>
      <c r="BK2716" s="374">
        <f t="shared" si="7986"/>
        <v>0</v>
      </c>
      <c r="BL2716" s="292">
        <f t="shared" si="7987"/>
        <v>0</v>
      </c>
      <c r="BM2716" s="375">
        <f t="shared" si="7988"/>
        <v>0</v>
      </c>
      <c r="BN2716" s="378">
        <f t="shared" si="7945"/>
        <v>0</v>
      </c>
      <c r="BO2716" s="374">
        <f t="shared" si="7989"/>
        <v>0</v>
      </c>
      <c r="BP2716" s="292">
        <f t="shared" si="7990"/>
        <v>0</v>
      </c>
      <c r="CA2716" s="299" t="s">
        <v>1917</v>
      </c>
      <c r="CB2716" s="421"/>
      <c r="CC2716" s="375"/>
      <c r="CD2716" s="375"/>
      <c r="CE2716" s="375"/>
      <c r="CF2716" s="375"/>
      <c r="CG2716" s="375"/>
      <c r="CH2716" s="375"/>
      <c r="CI2716" s="375"/>
      <c r="CJ2716" s="375"/>
      <c r="CK2716" s="375"/>
      <c r="CL2716" s="375"/>
      <c r="CM2716" s="375"/>
      <c r="CN2716" s="301">
        <f t="shared" ref="CN2716" si="8103">SUM(M2716:M2720)</f>
        <v>0</v>
      </c>
      <c r="CO2716" s="301">
        <f t="shared" ref="CO2716" si="8104">SUM(N2716:N2720)</f>
        <v>0</v>
      </c>
      <c r="CP2716" s="301">
        <f t="shared" ref="CP2716" si="8105">SUM(O2716:O2720)</f>
        <v>0</v>
      </c>
      <c r="CQ2716" s="301">
        <f t="shared" ref="CQ2716" si="8106">SUM(P2716:P2720)</f>
        <v>0</v>
      </c>
      <c r="CR2716" s="301">
        <f t="shared" ref="CR2716" si="8107">SUM(Q2716:Q2720)</f>
        <v>0</v>
      </c>
      <c r="CS2716" s="301">
        <f t="shared" ref="CS2716" si="8108">SUM(R2716:R2720)</f>
        <v>0</v>
      </c>
      <c r="CT2716" s="301">
        <f t="shared" ref="CT2716" si="8109">SUM(S2716:S2720)</f>
        <v>0</v>
      </c>
      <c r="CU2716" s="301">
        <f t="shared" ref="CU2716" si="8110">SUM(T2716:T2720)</f>
        <v>0</v>
      </c>
      <c r="CV2716" s="301">
        <f t="shared" ref="CV2716" si="8111">SUM(U2716:U2720)</f>
        <v>0</v>
      </c>
      <c r="CW2716" s="301">
        <f t="shared" ref="CW2716" si="8112">SUM(V2716:V2720)</f>
        <v>0</v>
      </c>
      <c r="CX2716" s="301">
        <f t="shared" ref="CX2716" si="8113">SUM(W2716:W2720)</f>
        <v>0</v>
      </c>
      <c r="CY2716" s="301">
        <f t="shared" ref="CY2716" si="8114">SUM(X2716:X2720)</f>
        <v>0</v>
      </c>
      <c r="CZ2716" s="301">
        <f t="shared" ref="CZ2716" si="8115">SUM(Y2716:Y2720)</f>
        <v>0</v>
      </c>
      <c r="DA2716" s="301">
        <f t="shared" ref="DA2716" si="8116">SUM(Z2716:Z2720)</f>
        <v>0</v>
      </c>
      <c r="DB2716" s="301">
        <f t="shared" ref="DB2716" si="8117">SUM(AA2716:AA2720)</f>
        <v>0</v>
      </c>
      <c r="DC2716" s="301">
        <f t="shared" ref="DC2716" si="8118">SUM(AB2716:AB2720)</f>
        <v>0</v>
      </c>
      <c r="DD2716" s="301">
        <f t="shared" ref="DD2716" si="8119">SUM(AC2716:AC2720)</f>
        <v>0</v>
      </c>
      <c r="DE2716" s="301">
        <f t="shared" ref="DE2716" si="8120">SUM(AD2716:AD2720)</f>
        <v>0</v>
      </c>
      <c r="DG2716" s="612"/>
      <c r="DH2716" s="613"/>
      <c r="DI2716" s="415" t="s">
        <v>1914</v>
      </c>
      <c r="DJ2716" s="416"/>
      <c r="DK2716" s="416"/>
      <c r="DL2716" s="416"/>
      <c r="DM2716" s="416"/>
      <c r="DN2716" s="416"/>
      <c r="DO2716" s="416"/>
      <c r="DP2716" s="416"/>
      <c r="DQ2716" s="416"/>
      <c r="DR2716" s="416"/>
      <c r="DS2716" s="416"/>
      <c r="DT2716" s="416"/>
      <c r="DU2716" s="416">
        <f t="shared" ref="DU2716" si="8121">SUM(M2699,M2706,M2711:M2714)</f>
        <v>0</v>
      </c>
      <c r="DV2716" s="416">
        <f t="shared" ref="DV2716" si="8122">SUM(N2699,N2706,N2711:N2714)</f>
        <v>0</v>
      </c>
      <c r="DW2716" s="416">
        <f t="shared" ref="DW2716" si="8123">SUM(O2699,O2706,O2711:O2714)</f>
        <v>0</v>
      </c>
      <c r="DX2716" s="416">
        <f t="shared" ref="DX2716" si="8124">SUM(P2699,P2706,P2711:P2714)</f>
        <v>0</v>
      </c>
      <c r="DY2716" s="416">
        <f t="shared" ref="DY2716" si="8125">SUM(Q2699,Q2706,Q2711:Q2714)</f>
        <v>0</v>
      </c>
      <c r="DZ2716" s="416">
        <f t="shared" ref="DZ2716" si="8126">SUM(R2699,R2706,R2711:R2714)</f>
        <v>0</v>
      </c>
      <c r="EA2716" s="416">
        <f t="shared" ref="EA2716" si="8127">SUM(S2699,S2706,S2711:S2714)</f>
        <v>0</v>
      </c>
      <c r="EB2716" s="416">
        <f t="shared" ref="EB2716" si="8128">SUM(T2699,T2706,T2711:T2714)</f>
        <v>0</v>
      </c>
      <c r="EC2716" s="416">
        <f t="shared" ref="EC2716" si="8129">SUM(U2699,U2706,U2711:U2714)</f>
        <v>0</v>
      </c>
      <c r="ED2716" s="416">
        <f t="shared" ref="ED2716" si="8130">SUM(V2699,V2706,V2711:V2714)</f>
        <v>0</v>
      </c>
      <c r="EE2716" s="416">
        <f t="shared" ref="EE2716" si="8131">SUM(W2699,W2706,W2711:W2714)</f>
        <v>0</v>
      </c>
      <c r="EF2716" s="416">
        <f t="shared" ref="EF2716" si="8132">SUM(X2699,X2706,X2711:X2714)</f>
        <v>0</v>
      </c>
      <c r="EG2716" s="416">
        <f t="shared" ref="EG2716" si="8133">SUM(Y2699,Y2706,Y2711:Y2714)</f>
        <v>0</v>
      </c>
      <c r="EH2716" s="416">
        <f t="shared" ref="EH2716" si="8134">SUM(Z2699,Z2706,Z2711:Z2714)</f>
        <v>0</v>
      </c>
      <c r="EI2716" s="416">
        <f t="shared" ref="EI2716" si="8135">SUM(AA2699,AA2706,AA2711:AA2714)</f>
        <v>0</v>
      </c>
      <c r="EJ2716" s="416">
        <f t="shared" ref="EJ2716" si="8136">SUM(AB2699,AB2706,AB2711:AB2714)</f>
        <v>0</v>
      </c>
      <c r="EK2716" s="416">
        <f t="shared" ref="EK2716" si="8137">SUM(AC2699,AC2706,AC2711:AC2714)</f>
        <v>0</v>
      </c>
      <c r="EL2716" s="417">
        <f t="shared" ref="EL2716" si="8138">SUM(AD2699,AD2706,AD2711:AD2714)</f>
        <v>0</v>
      </c>
    </row>
    <row r="2717" spans="1:143" ht="48" customHeight="1" x14ac:dyDescent="0.25">
      <c r="A2717" s="60"/>
      <c r="B2717" s="60"/>
      <c r="C2717" s="796"/>
      <c r="D2717" s="719"/>
      <c r="E2717" s="720"/>
      <c r="F2717" s="702" t="s">
        <v>466</v>
      </c>
      <c r="G2717" s="702"/>
      <c r="H2717" s="192"/>
      <c r="I2717" s="700" t="s">
        <v>461</v>
      </c>
      <c r="J2717" s="700"/>
      <c r="K2717" s="700"/>
      <c r="L2717" s="701"/>
      <c r="M2717" s="370"/>
      <c r="N2717" s="370"/>
      <c r="O2717" s="370"/>
      <c r="P2717" s="370"/>
      <c r="Q2717" s="370"/>
      <c r="R2717" s="370"/>
      <c r="S2717" s="371"/>
      <c r="T2717" s="371"/>
      <c r="U2717" s="371"/>
      <c r="V2717" s="371"/>
      <c r="W2717" s="371"/>
      <c r="X2717" s="371"/>
      <c r="Y2717" s="371"/>
      <c r="Z2717" s="371"/>
      <c r="AA2717" s="371"/>
      <c r="AB2717" s="371"/>
      <c r="AC2717" s="371"/>
      <c r="AD2717" s="371"/>
      <c r="AE2717" s="60"/>
      <c r="AF2717" s="259"/>
      <c r="AG2717" s="374">
        <f t="shared" si="7966"/>
        <v>18</v>
      </c>
      <c r="AH2717" s="399"/>
      <c r="AK2717" s="375">
        <f t="shared" si="7967"/>
        <v>0</v>
      </c>
      <c r="AL2717" s="378">
        <f t="shared" si="7938"/>
        <v>0</v>
      </c>
      <c r="AM2717" s="374">
        <f t="shared" si="7968"/>
        <v>0</v>
      </c>
      <c r="AN2717" s="292">
        <f t="shared" si="7969"/>
        <v>0</v>
      </c>
      <c r="AO2717" s="375">
        <f t="shared" si="7970"/>
        <v>0</v>
      </c>
      <c r="AP2717" s="378">
        <f t="shared" si="7939"/>
        <v>0</v>
      </c>
      <c r="AQ2717" s="374">
        <f t="shared" si="7971"/>
        <v>0</v>
      </c>
      <c r="AR2717" s="317">
        <f t="shared" si="7972"/>
        <v>0</v>
      </c>
      <c r="AS2717" s="375">
        <f t="shared" si="7973"/>
        <v>0</v>
      </c>
      <c r="AT2717" s="378">
        <f t="shared" si="7940"/>
        <v>0</v>
      </c>
      <c r="AU2717" s="374">
        <f t="shared" si="7974"/>
        <v>0</v>
      </c>
      <c r="AV2717" s="317">
        <f t="shared" si="7975"/>
        <v>0</v>
      </c>
      <c r="AW2717" s="375">
        <f t="shared" si="7976"/>
        <v>0</v>
      </c>
      <c r="AX2717" s="378">
        <f t="shared" si="7941"/>
        <v>0</v>
      </c>
      <c r="AY2717" s="374">
        <f t="shared" si="7977"/>
        <v>0</v>
      </c>
      <c r="AZ2717" s="292">
        <f t="shared" si="7978"/>
        <v>0</v>
      </c>
      <c r="BA2717" s="375">
        <f t="shared" si="7979"/>
        <v>0</v>
      </c>
      <c r="BB2717" s="378">
        <f t="shared" si="7942"/>
        <v>0</v>
      </c>
      <c r="BC2717" s="374">
        <f t="shared" si="7980"/>
        <v>0</v>
      </c>
      <c r="BD2717" s="292">
        <f t="shared" si="7981"/>
        <v>0</v>
      </c>
      <c r="BE2717" s="375">
        <f t="shared" si="7982"/>
        <v>0</v>
      </c>
      <c r="BF2717" s="378">
        <f t="shared" si="7943"/>
        <v>0</v>
      </c>
      <c r="BG2717" s="374">
        <f t="shared" si="7983"/>
        <v>0</v>
      </c>
      <c r="BH2717" s="292">
        <f t="shared" si="7984"/>
        <v>0</v>
      </c>
      <c r="BI2717" s="375">
        <f t="shared" si="7985"/>
        <v>0</v>
      </c>
      <c r="BJ2717" s="378">
        <f t="shared" si="7944"/>
        <v>0</v>
      </c>
      <c r="BK2717" s="374">
        <f t="shared" si="7986"/>
        <v>0</v>
      </c>
      <c r="BL2717" s="292">
        <f t="shared" si="7987"/>
        <v>0</v>
      </c>
      <c r="BM2717" s="375">
        <f t="shared" si="7988"/>
        <v>0</v>
      </c>
      <c r="BN2717" s="378">
        <f t="shared" si="7945"/>
        <v>0</v>
      </c>
      <c r="BO2717" s="374">
        <f t="shared" si="7989"/>
        <v>0</v>
      </c>
      <c r="BP2717" s="292">
        <f t="shared" si="7990"/>
        <v>0</v>
      </c>
      <c r="CA2717" s="299" t="s">
        <v>1910</v>
      </c>
      <c r="CB2717" s="421"/>
      <c r="CC2717" s="375"/>
      <c r="CD2717" s="375"/>
      <c r="CE2717" s="375"/>
      <c r="CF2717" s="375"/>
      <c r="CG2717" s="375"/>
      <c r="CH2717" s="375"/>
      <c r="CI2717" s="375"/>
      <c r="CJ2717" s="375"/>
      <c r="CK2717" s="375"/>
      <c r="CL2717" s="375"/>
      <c r="CM2717" s="375"/>
      <c r="CN2717" s="422">
        <f t="shared" ref="CN2717" si="8139">IF(CN2715="NA",COUNTIF(M2716:M2720,"NA"),COUNTIF(M2716:M2720,"NS"))</f>
        <v>0</v>
      </c>
      <c r="CO2717" s="422">
        <f t="shared" ref="CO2717" si="8140">IF(CO2715="NA",COUNTIF(N2716:N2720,"NA"),COUNTIF(N2716:N2720,"NS"))</f>
        <v>0</v>
      </c>
      <c r="CP2717" s="422">
        <f t="shared" ref="CP2717" si="8141">IF(CP2715="NA",COUNTIF(O2716:O2720,"NA"),COUNTIF(O2716:O2720,"NS"))</f>
        <v>0</v>
      </c>
      <c r="CQ2717" s="422">
        <f t="shared" ref="CQ2717" si="8142">IF(CQ2715="NA",COUNTIF(P2716:P2720,"NA"),COUNTIF(P2716:P2720,"NS"))</f>
        <v>0</v>
      </c>
      <c r="CR2717" s="422">
        <f t="shared" ref="CR2717" si="8143">IF(CR2715="NA",COUNTIF(Q2716:Q2720,"NA"),COUNTIF(Q2716:Q2720,"NS"))</f>
        <v>0</v>
      </c>
      <c r="CS2717" s="422">
        <f t="shared" ref="CS2717" si="8144">IF(CS2715="NA",COUNTIF(R2716:R2720,"NA"),COUNTIF(R2716:R2720,"NS"))</f>
        <v>0</v>
      </c>
      <c r="CT2717" s="422">
        <f t="shared" ref="CT2717" si="8145">IF(CT2715="NA",COUNTIF(S2716:S2720,"NA"),COUNTIF(S2716:S2720,"NS"))</f>
        <v>0</v>
      </c>
      <c r="CU2717" s="422">
        <f t="shared" ref="CU2717" si="8146">IF(CU2715="NA",COUNTIF(T2716:T2720,"NA"),COUNTIF(T2716:T2720,"NS"))</f>
        <v>0</v>
      </c>
      <c r="CV2717" s="422">
        <f t="shared" ref="CV2717" si="8147">IF(CV2715="NA",COUNTIF(U2716:U2720,"NA"),COUNTIF(U2716:U2720,"NS"))</f>
        <v>0</v>
      </c>
      <c r="CW2717" s="422">
        <f t="shared" ref="CW2717" si="8148">IF(CW2715="NA",COUNTIF(V2716:V2720,"NA"),COUNTIF(V2716:V2720,"NS"))</f>
        <v>0</v>
      </c>
      <c r="CX2717" s="422">
        <f t="shared" ref="CX2717" si="8149">IF(CX2715="NA",COUNTIF(W2716:W2720,"NA"),COUNTIF(W2716:W2720,"NS"))</f>
        <v>0</v>
      </c>
      <c r="CY2717" s="422">
        <f t="shared" ref="CY2717" si="8150">IF(CY2715="NA",COUNTIF(X2716:X2720,"NA"),COUNTIF(X2716:X2720,"NS"))</f>
        <v>0</v>
      </c>
      <c r="CZ2717" s="422">
        <f t="shared" ref="CZ2717" si="8151">IF(CZ2715="NA",COUNTIF(Y2716:Y2720,"NA"),COUNTIF(Y2716:Y2720,"NS"))</f>
        <v>0</v>
      </c>
      <c r="DA2717" s="422">
        <f t="shared" ref="DA2717" si="8152">IF(DA2715="NA",COUNTIF(Z2716:Z2720,"NA"),COUNTIF(Z2716:Z2720,"NS"))</f>
        <v>0</v>
      </c>
      <c r="DB2717" s="422">
        <f t="shared" ref="DB2717" si="8153">IF(DB2715="NA",COUNTIF(AA2716:AA2720,"NA"),COUNTIF(AA2716:AA2720,"NS"))</f>
        <v>0</v>
      </c>
      <c r="DC2717" s="422">
        <f t="shared" ref="DC2717" si="8154">IF(DC2715="NA",COUNTIF(AB2716:AB2720,"NA"),COUNTIF(AB2716:AB2720,"NS"))</f>
        <v>0</v>
      </c>
      <c r="DD2717" s="422">
        <f t="shared" ref="DD2717" si="8155">IF(DD2715="NA",COUNTIF(AC2716:AC2720,"NA"),COUNTIF(AC2716:AC2720,"NS"))</f>
        <v>0</v>
      </c>
      <c r="DE2717" s="422">
        <f t="shared" ref="DE2717" si="8156">IF(DE2715="NA",COUNTIF(AD2716:AD2720,"NA"),COUNTIF(AD2716:AD2720,"NS"))</f>
        <v>0</v>
      </c>
      <c r="DG2717" s="612"/>
      <c r="DH2717" s="613"/>
      <c r="DI2717" s="415" t="s">
        <v>1919</v>
      </c>
      <c r="DJ2717" s="298"/>
      <c r="DK2717" s="298"/>
      <c r="DL2717" s="298"/>
      <c r="DM2717" s="298"/>
      <c r="DN2717" s="298"/>
      <c r="DO2717" s="298"/>
      <c r="DP2717" s="298"/>
      <c r="DQ2717" s="298"/>
      <c r="DR2717" s="298"/>
      <c r="DS2717" s="298"/>
      <c r="DT2717" s="298"/>
      <c r="DU2717" s="298">
        <f t="shared" ref="DU2717:DZ2717" si="8157">IF(OR(AND(DU2714="NS",DU2715=5),AND(DU2714="NA")),0,IF(OR(AND(IF(DU2714="NS",1,DU2714)&gt;DU2716*0.25,DU2715=0),AND(DU2714&gt;0,OR(DU2715=5,DU2716=0)),AND(DU2714&gt;0,DU2715=0,DU2716=0),AND(DU2714="NS",DU2715=0,DU2716=0)),1,0))</f>
        <v>0</v>
      </c>
      <c r="DV2717" s="298">
        <f t="shared" si="8157"/>
        <v>0</v>
      </c>
      <c r="DW2717" s="298">
        <f t="shared" si="8157"/>
        <v>0</v>
      </c>
      <c r="DX2717" s="298">
        <f t="shared" si="8157"/>
        <v>0</v>
      </c>
      <c r="DY2717" s="298">
        <f t="shared" si="8157"/>
        <v>0</v>
      </c>
      <c r="DZ2717" s="298">
        <f t="shared" si="8157"/>
        <v>0</v>
      </c>
      <c r="EA2717" s="298">
        <f>IF(OR(AND(EA2714="NS",EA2715=5),AND(EA2714="NA")),0,IF(OR(AND(IF(EA2714="NS",1,EA2714)&gt;EA2716*0.25,EA2715=0),AND(EA2714&gt;0,OR(EA2715=5,EA2716=0)),AND(EA2714&gt;0,EA2715=0,EA2716=0),AND(EA2714="NS",EA2715=0,EA2716=0)),1,0))</f>
        <v>0</v>
      </c>
      <c r="EB2717" s="298">
        <f t="shared" ref="EB2717:EL2717" si="8158">IF(OR(AND(EB2714="NS",EB2715=5),AND(EB2714="NA")),0,IF(OR(AND(IF(EB2714="NS",1,EB2714)&gt;EB2716*0.25,EB2715=0),AND(EB2714&gt;0,OR(EB2715=5,EB2716=0)),AND(EB2714&gt;0,EB2715=0,EB2716=0),AND(EB2714="NS",EB2715=0,EB2716=0)),1,0))</f>
        <v>0</v>
      </c>
      <c r="EC2717" s="298">
        <f t="shared" si="8158"/>
        <v>0</v>
      </c>
      <c r="ED2717" s="298">
        <f t="shared" si="8158"/>
        <v>0</v>
      </c>
      <c r="EE2717" s="298">
        <f t="shared" si="8158"/>
        <v>0</v>
      </c>
      <c r="EF2717" s="298">
        <f t="shared" si="8158"/>
        <v>0</v>
      </c>
      <c r="EG2717" s="298">
        <f t="shared" si="8158"/>
        <v>0</v>
      </c>
      <c r="EH2717" s="298">
        <f t="shared" si="8158"/>
        <v>0</v>
      </c>
      <c r="EI2717" s="298">
        <f t="shared" si="8158"/>
        <v>0</v>
      </c>
      <c r="EJ2717" s="298">
        <f t="shared" si="8158"/>
        <v>0</v>
      </c>
      <c r="EK2717" s="298">
        <f t="shared" si="8158"/>
        <v>0</v>
      </c>
      <c r="EL2717" s="302">
        <f t="shared" si="8158"/>
        <v>0</v>
      </c>
      <c r="EM2717" s="375">
        <f>SUM(DU2717:EL2717)</f>
        <v>0</v>
      </c>
    </row>
    <row r="2718" spans="1:143" ht="24" customHeight="1" x14ac:dyDescent="0.25">
      <c r="A2718" s="60"/>
      <c r="B2718" s="60"/>
      <c r="C2718" s="796"/>
      <c r="D2718" s="719"/>
      <c r="E2718" s="720"/>
      <c r="F2718" s="702" t="s">
        <v>467</v>
      </c>
      <c r="G2718" s="702"/>
      <c r="H2718" s="192"/>
      <c r="I2718" s="700" t="s">
        <v>462</v>
      </c>
      <c r="J2718" s="700"/>
      <c r="K2718" s="700"/>
      <c r="L2718" s="701"/>
      <c r="M2718" s="370"/>
      <c r="N2718" s="370"/>
      <c r="O2718" s="370"/>
      <c r="P2718" s="370"/>
      <c r="Q2718" s="370"/>
      <c r="R2718" s="370"/>
      <c r="S2718" s="371"/>
      <c r="T2718" s="371"/>
      <c r="U2718" s="371"/>
      <c r="V2718" s="371"/>
      <c r="W2718" s="371"/>
      <c r="X2718" s="371"/>
      <c r="Y2718" s="371"/>
      <c r="Z2718" s="371"/>
      <c r="AA2718" s="371"/>
      <c r="AB2718" s="371"/>
      <c r="AC2718" s="371"/>
      <c r="AD2718" s="371"/>
      <c r="AE2718" s="60"/>
      <c r="AF2718" s="259"/>
      <c r="AG2718" s="374">
        <f t="shared" si="7966"/>
        <v>18</v>
      </c>
      <c r="AH2718" s="399"/>
      <c r="AK2718" s="375">
        <f t="shared" si="7967"/>
        <v>0</v>
      </c>
      <c r="AL2718" s="378">
        <f t="shared" si="7938"/>
        <v>0</v>
      </c>
      <c r="AM2718" s="374">
        <f t="shared" si="7968"/>
        <v>0</v>
      </c>
      <c r="AN2718" s="292">
        <f t="shared" si="7969"/>
        <v>0</v>
      </c>
      <c r="AO2718" s="375">
        <f t="shared" si="7970"/>
        <v>0</v>
      </c>
      <c r="AP2718" s="378">
        <f t="shared" si="7939"/>
        <v>0</v>
      </c>
      <c r="AQ2718" s="374">
        <f t="shared" si="7971"/>
        <v>0</v>
      </c>
      <c r="AR2718" s="317">
        <f t="shared" si="7972"/>
        <v>0</v>
      </c>
      <c r="AS2718" s="375">
        <f t="shared" si="7973"/>
        <v>0</v>
      </c>
      <c r="AT2718" s="378">
        <f t="shared" si="7940"/>
        <v>0</v>
      </c>
      <c r="AU2718" s="374">
        <f t="shared" si="7974"/>
        <v>0</v>
      </c>
      <c r="AV2718" s="317">
        <f t="shared" si="7975"/>
        <v>0</v>
      </c>
      <c r="AW2718" s="375">
        <f t="shared" si="7976"/>
        <v>0</v>
      </c>
      <c r="AX2718" s="378">
        <f t="shared" si="7941"/>
        <v>0</v>
      </c>
      <c r="AY2718" s="374">
        <f t="shared" si="7977"/>
        <v>0</v>
      </c>
      <c r="AZ2718" s="292">
        <f t="shared" si="7978"/>
        <v>0</v>
      </c>
      <c r="BA2718" s="375">
        <f t="shared" si="7979"/>
        <v>0</v>
      </c>
      <c r="BB2718" s="378">
        <f t="shared" si="7942"/>
        <v>0</v>
      </c>
      <c r="BC2718" s="374">
        <f t="shared" si="7980"/>
        <v>0</v>
      </c>
      <c r="BD2718" s="292">
        <f t="shared" si="7981"/>
        <v>0</v>
      </c>
      <c r="BE2718" s="375">
        <f t="shared" si="7982"/>
        <v>0</v>
      </c>
      <c r="BF2718" s="378">
        <f t="shared" si="7943"/>
        <v>0</v>
      </c>
      <c r="BG2718" s="374">
        <f t="shared" si="7983"/>
        <v>0</v>
      </c>
      <c r="BH2718" s="292">
        <f t="shared" si="7984"/>
        <v>0</v>
      </c>
      <c r="BI2718" s="375">
        <f t="shared" si="7985"/>
        <v>0</v>
      </c>
      <c r="BJ2718" s="378">
        <f t="shared" si="7944"/>
        <v>0</v>
      </c>
      <c r="BK2718" s="374">
        <f t="shared" si="7986"/>
        <v>0</v>
      </c>
      <c r="BL2718" s="292">
        <f t="shared" si="7987"/>
        <v>0</v>
      </c>
      <c r="BM2718" s="375">
        <f t="shared" si="7988"/>
        <v>0</v>
      </c>
      <c r="BN2718" s="378">
        <f t="shared" si="7945"/>
        <v>0</v>
      </c>
      <c r="BO2718" s="374">
        <f t="shared" si="7989"/>
        <v>0</v>
      </c>
      <c r="BP2718" s="292">
        <f t="shared" si="7990"/>
        <v>0</v>
      </c>
      <c r="CA2718" s="299" t="s">
        <v>1918</v>
      </c>
      <c r="CB2718" s="427"/>
      <c r="CC2718" s="375"/>
      <c r="CD2718" s="375"/>
      <c r="CE2718" s="375"/>
      <c r="CF2718" s="375"/>
      <c r="CG2718" s="375"/>
      <c r="CH2718" s="375"/>
      <c r="CI2718" s="375"/>
      <c r="CJ2718" s="375"/>
      <c r="CK2718" s="375"/>
      <c r="CL2718" s="375"/>
      <c r="CM2718" s="375"/>
      <c r="CN2718" s="425">
        <f t="shared" ref="CN2718:DD2718" si="8159">IF(OR(AND(CN2715=0,CN2717&gt;0),AND(CN2715="NS",CN2716&gt;0),AND(CN2715="NS",CN2716=0,CN2717=0)),1,IF(OR(AND(CN2717&gt;=2,CN2716&lt;CN2715),AND(CN2715="NS",CN2716=0,CN2717&gt;0),OR(CN2715=CN2716,AND(CN2715="",CN2717=0,CN2716=0))),0,1))</f>
        <v>0</v>
      </c>
      <c r="CO2718" s="425">
        <f t="shared" si="8159"/>
        <v>0</v>
      </c>
      <c r="CP2718" s="425">
        <f t="shared" si="8159"/>
        <v>0</v>
      </c>
      <c r="CQ2718" s="425">
        <f t="shared" si="8159"/>
        <v>0</v>
      </c>
      <c r="CR2718" s="425">
        <f t="shared" si="8159"/>
        <v>0</v>
      </c>
      <c r="CS2718" s="425">
        <f t="shared" si="8159"/>
        <v>0</v>
      </c>
      <c r="CT2718" s="425">
        <f t="shared" si="8159"/>
        <v>0</v>
      </c>
      <c r="CU2718" s="425">
        <f t="shared" si="8159"/>
        <v>0</v>
      </c>
      <c r="CV2718" s="425">
        <f t="shared" si="8159"/>
        <v>0</v>
      </c>
      <c r="CW2718" s="425">
        <f t="shared" si="8159"/>
        <v>0</v>
      </c>
      <c r="CX2718" s="425">
        <f t="shared" si="8159"/>
        <v>0</v>
      </c>
      <c r="CY2718" s="425">
        <f t="shared" si="8159"/>
        <v>0</v>
      </c>
      <c r="CZ2718" s="425">
        <f t="shared" si="8159"/>
        <v>0</v>
      </c>
      <c r="DA2718" s="425">
        <f t="shared" si="8159"/>
        <v>0</v>
      </c>
      <c r="DB2718" s="425">
        <f t="shared" si="8159"/>
        <v>0</v>
      </c>
      <c r="DC2718" s="425">
        <f t="shared" si="8159"/>
        <v>0</v>
      </c>
      <c r="DD2718" s="425">
        <f t="shared" si="8159"/>
        <v>0</v>
      </c>
      <c r="DE2718" s="425">
        <f t="shared" ref="DE2718" si="8160">IF(OR(AND(DE2715=0,DE2717&gt;0),AND(DE2715="NS",DE2716&gt;0),AND(DE2715="NS",DE2716=0,DE2717=0)),1,IF(OR(AND(DE2717&gt;=2,DE2716&lt;DE2715),AND(DE2715="NS",DE2716=0,DE2717&gt;0),OR(DE2715=DE2716,AND(DE2715="",DE2717=0,DE2716=0))),0,1))</f>
        <v>0</v>
      </c>
      <c r="DF2718" s="387">
        <f>SUM(CN2718:DE2718)</f>
        <v>0</v>
      </c>
      <c r="DG2718" s="612"/>
      <c r="DH2718" s="613"/>
      <c r="DI2718" s="415"/>
      <c r="DJ2718" s="416"/>
      <c r="DK2718" s="416"/>
      <c r="DL2718" s="416"/>
      <c r="DM2718" s="416"/>
      <c r="DN2718" s="416"/>
      <c r="DO2718" s="416"/>
      <c r="DP2718" s="416"/>
      <c r="DQ2718" s="416"/>
      <c r="DR2718" s="416"/>
      <c r="DS2718" s="416"/>
      <c r="DT2718" s="416"/>
      <c r="DU2718" s="416"/>
      <c r="DV2718" s="416"/>
      <c r="DW2718" s="416"/>
      <c r="DX2718" s="416"/>
      <c r="DY2718" s="416"/>
      <c r="DZ2718" s="416"/>
      <c r="EA2718" s="416"/>
      <c r="EB2718" s="416"/>
      <c r="EC2718" s="416"/>
      <c r="ED2718" s="416"/>
      <c r="EE2718" s="416"/>
      <c r="EF2718" s="416"/>
      <c r="EG2718" s="416"/>
      <c r="EH2718" s="416"/>
      <c r="EI2718" s="416"/>
      <c r="EJ2718" s="416"/>
      <c r="EK2718" s="416"/>
      <c r="EL2718" s="417"/>
    </row>
    <row r="2719" spans="1:143" ht="24" customHeight="1" x14ac:dyDescent="0.25">
      <c r="A2719" s="60"/>
      <c r="B2719" s="60"/>
      <c r="C2719" s="796"/>
      <c r="D2719" s="719"/>
      <c r="E2719" s="720"/>
      <c r="F2719" s="702" t="s">
        <v>468</v>
      </c>
      <c r="G2719" s="702"/>
      <c r="H2719" s="192"/>
      <c r="I2719" s="700" t="s">
        <v>463</v>
      </c>
      <c r="J2719" s="700"/>
      <c r="K2719" s="700"/>
      <c r="L2719" s="701"/>
      <c r="M2719" s="370"/>
      <c r="N2719" s="370"/>
      <c r="O2719" s="370"/>
      <c r="P2719" s="370"/>
      <c r="Q2719" s="370"/>
      <c r="R2719" s="370"/>
      <c r="S2719" s="371"/>
      <c r="T2719" s="371"/>
      <c r="U2719" s="371"/>
      <c r="V2719" s="371"/>
      <c r="W2719" s="371"/>
      <c r="X2719" s="371"/>
      <c r="Y2719" s="371"/>
      <c r="Z2719" s="371"/>
      <c r="AA2719" s="371"/>
      <c r="AB2719" s="371"/>
      <c r="AC2719" s="371"/>
      <c r="AD2719" s="371"/>
      <c r="AE2719" s="60"/>
      <c r="AF2719" s="259"/>
      <c r="AG2719" s="374">
        <f t="shared" si="7966"/>
        <v>18</v>
      </c>
      <c r="AH2719" s="399"/>
      <c r="AK2719" s="375">
        <f t="shared" si="7967"/>
        <v>0</v>
      </c>
      <c r="AL2719" s="378">
        <f t="shared" si="7938"/>
        <v>0</v>
      </c>
      <c r="AM2719" s="374">
        <f t="shared" si="7968"/>
        <v>0</v>
      </c>
      <c r="AN2719" s="292">
        <f t="shared" si="7969"/>
        <v>0</v>
      </c>
      <c r="AO2719" s="375">
        <f t="shared" si="7970"/>
        <v>0</v>
      </c>
      <c r="AP2719" s="378">
        <f t="shared" si="7939"/>
        <v>0</v>
      </c>
      <c r="AQ2719" s="374">
        <f t="shared" si="7971"/>
        <v>0</v>
      </c>
      <c r="AR2719" s="317">
        <f t="shared" si="7972"/>
        <v>0</v>
      </c>
      <c r="AS2719" s="375">
        <f t="shared" si="7973"/>
        <v>0</v>
      </c>
      <c r="AT2719" s="378">
        <f t="shared" si="7940"/>
        <v>0</v>
      </c>
      <c r="AU2719" s="374">
        <f t="shared" si="7974"/>
        <v>0</v>
      </c>
      <c r="AV2719" s="317">
        <f t="shared" si="7975"/>
        <v>0</v>
      </c>
      <c r="AW2719" s="375">
        <f t="shared" si="7976"/>
        <v>0</v>
      </c>
      <c r="AX2719" s="378">
        <f t="shared" si="7941"/>
        <v>0</v>
      </c>
      <c r="AY2719" s="374">
        <f t="shared" si="7977"/>
        <v>0</v>
      </c>
      <c r="AZ2719" s="292">
        <f t="shared" si="7978"/>
        <v>0</v>
      </c>
      <c r="BA2719" s="375">
        <f t="shared" si="7979"/>
        <v>0</v>
      </c>
      <c r="BB2719" s="378">
        <f t="shared" si="7942"/>
        <v>0</v>
      </c>
      <c r="BC2719" s="374">
        <f t="shared" si="7980"/>
        <v>0</v>
      </c>
      <c r="BD2719" s="292">
        <f t="shared" si="7981"/>
        <v>0</v>
      </c>
      <c r="BE2719" s="375">
        <f t="shared" si="7982"/>
        <v>0</v>
      </c>
      <c r="BF2719" s="378">
        <f t="shared" si="7943"/>
        <v>0</v>
      </c>
      <c r="BG2719" s="374">
        <f t="shared" si="7983"/>
        <v>0</v>
      </c>
      <c r="BH2719" s="292">
        <f t="shared" si="7984"/>
        <v>0</v>
      </c>
      <c r="BI2719" s="375">
        <f t="shared" si="7985"/>
        <v>0</v>
      </c>
      <c r="BJ2719" s="378">
        <f t="shared" si="7944"/>
        <v>0</v>
      </c>
      <c r="BK2719" s="374">
        <f t="shared" si="7986"/>
        <v>0</v>
      </c>
      <c r="BL2719" s="292">
        <f t="shared" si="7987"/>
        <v>0</v>
      </c>
      <c r="BM2719" s="375">
        <f t="shared" si="7988"/>
        <v>0</v>
      </c>
      <c r="BN2719" s="378">
        <f t="shared" si="7945"/>
        <v>0</v>
      </c>
      <c r="BO2719" s="374">
        <f t="shared" si="7989"/>
        <v>0</v>
      </c>
      <c r="BP2719" s="292">
        <f t="shared" si="7990"/>
        <v>0</v>
      </c>
      <c r="CA2719" s="303"/>
      <c r="CB2719" s="427"/>
      <c r="CC2719" s="375"/>
      <c r="CD2719" s="375"/>
      <c r="CE2719" s="375"/>
      <c r="CF2719" s="375"/>
      <c r="CG2719" s="375"/>
      <c r="CH2719" s="375"/>
      <c r="CI2719" s="375"/>
      <c r="CJ2719" s="375"/>
      <c r="CK2719" s="375"/>
      <c r="CL2719" s="375"/>
      <c r="CM2719" s="375"/>
      <c r="CN2719" s="311"/>
      <c r="CO2719" s="311"/>
      <c r="CP2719" s="311"/>
      <c r="CQ2719" s="311"/>
      <c r="CR2719" s="311"/>
      <c r="CS2719" s="311"/>
      <c r="CT2719" s="311"/>
      <c r="CU2719" s="311"/>
      <c r="CV2719" s="311"/>
      <c r="CW2719" s="311"/>
      <c r="CX2719" s="311"/>
      <c r="CY2719" s="311"/>
      <c r="CZ2719" s="311"/>
      <c r="DA2719" s="311"/>
      <c r="DB2719" s="311"/>
      <c r="DC2719" s="311"/>
      <c r="DD2719" s="311"/>
      <c r="DE2719" s="311"/>
      <c r="DG2719" s="612"/>
      <c r="DH2719" s="613"/>
      <c r="DI2719" s="415"/>
      <c r="DJ2719" s="416"/>
      <c r="DK2719" s="416"/>
      <c r="DL2719" s="416"/>
      <c r="DM2719" s="416"/>
      <c r="DN2719" s="416"/>
      <c r="DO2719" s="416"/>
      <c r="DP2719" s="416"/>
      <c r="DQ2719" s="416"/>
      <c r="DR2719" s="416"/>
      <c r="DS2719" s="416"/>
      <c r="DT2719" s="416"/>
      <c r="DU2719" s="416"/>
      <c r="DV2719" s="416"/>
      <c r="DW2719" s="416"/>
      <c r="DX2719" s="416"/>
      <c r="DY2719" s="416"/>
      <c r="DZ2719" s="416"/>
      <c r="EA2719" s="416"/>
      <c r="EB2719" s="416"/>
      <c r="EC2719" s="416"/>
      <c r="ED2719" s="416"/>
      <c r="EE2719" s="416"/>
      <c r="EF2719" s="416"/>
      <c r="EG2719" s="416"/>
      <c r="EH2719" s="416"/>
      <c r="EI2719" s="416"/>
      <c r="EJ2719" s="416"/>
      <c r="EK2719" s="416"/>
      <c r="EL2719" s="417"/>
    </row>
    <row r="2720" spans="1:143" ht="72" customHeight="1" x14ac:dyDescent="0.25">
      <c r="A2720" s="60"/>
      <c r="B2720" s="60"/>
      <c r="C2720" s="796"/>
      <c r="D2720" s="719"/>
      <c r="E2720" s="720"/>
      <c r="F2720" s="702" t="s">
        <v>469</v>
      </c>
      <c r="G2720" s="702"/>
      <c r="H2720" s="192"/>
      <c r="I2720" s="700" t="s">
        <v>464</v>
      </c>
      <c r="J2720" s="700"/>
      <c r="K2720" s="700"/>
      <c r="L2720" s="701"/>
      <c r="M2720" s="370"/>
      <c r="N2720" s="370"/>
      <c r="O2720" s="370"/>
      <c r="P2720" s="370"/>
      <c r="Q2720" s="370"/>
      <c r="R2720" s="370"/>
      <c r="S2720" s="371"/>
      <c r="T2720" s="371"/>
      <c r="U2720" s="371"/>
      <c r="V2720" s="371"/>
      <c r="W2720" s="371"/>
      <c r="X2720" s="371"/>
      <c r="Y2720" s="371"/>
      <c r="Z2720" s="371"/>
      <c r="AA2720" s="371"/>
      <c r="AB2720" s="371"/>
      <c r="AC2720" s="371"/>
      <c r="AD2720" s="371"/>
      <c r="AE2720" s="60"/>
      <c r="AF2720" s="259"/>
      <c r="AG2720" s="374">
        <f t="shared" si="7966"/>
        <v>18</v>
      </c>
      <c r="AH2720" s="399"/>
      <c r="AK2720" s="375">
        <f t="shared" si="7967"/>
        <v>0</v>
      </c>
      <c r="AL2720" s="378">
        <f t="shared" si="7938"/>
        <v>0</v>
      </c>
      <c r="AM2720" s="374">
        <f t="shared" si="7968"/>
        <v>0</v>
      </c>
      <c r="AN2720" s="292">
        <f t="shared" si="7969"/>
        <v>0</v>
      </c>
      <c r="AO2720" s="375">
        <f t="shared" si="7970"/>
        <v>0</v>
      </c>
      <c r="AP2720" s="378">
        <f t="shared" si="7939"/>
        <v>0</v>
      </c>
      <c r="AQ2720" s="374">
        <f t="shared" si="7971"/>
        <v>0</v>
      </c>
      <c r="AR2720" s="317">
        <f t="shared" si="7972"/>
        <v>0</v>
      </c>
      <c r="AS2720" s="375">
        <f t="shared" si="7973"/>
        <v>0</v>
      </c>
      <c r="AT2720" s="378">
        <f t="shared" si="7940"/>
        <v>0</v>
      </c>
      <c r="AU2720" s="374">
        <f t="shared" si="7974"/>
        <v>0</v>
      </c>
      <c r="AV2720" s="317">
        <f t="shared" si="7975"/>
        <v>0</v>
      </c>
      <c r="AW2720" s="375">
        <f t="shared" si="7976"/>
        <v>0</v>
      </c>
      <c r="AX2720" s="378">
        <f t="shared" si="7941"/>
        <v>0</v>
      </c>
      <c r="AY2720" s="374">
        <f t="shared" si="7977"/>
        <v>0</v>
      </c>
      <c r="AZ2720" s="292">
        <f t="shared" si="7978"/>
        <v>0</v>
      </c>
      <c r="BA2720" s="375">
        <f t="shared" si="7979"/>
        <v>0</v>
      </c>
      <c r="BB2720" s="378">
        <f t="shared" si="7942"/>
        <v>0</v>
      </c>
      <c r="BC2720" s="374">
        <f t="shared" si="7980"/>
        <v>0</v>
      </c>
      <c r="BD2720" s="292">
        <f t="shared" si="7981"/>
        <v>0</v>
      </c>
      <c r="BE2720" s="375">
        <f t="shared" si="7982"/>
        <v>0</v>
      </c>
      <c r="BF2720" s="378">
        <f t="shared" si="7943"/>
        <v>0</v>
      </c>
      <c r="BG2720" s="374">
        <f t="shared" si="7983"/>
        <v>0</v>
      </c>
      <c r="BH2720" s="292">
        <f t="shared" si="7984"/>
        <v>0</v>
      </c>
      <c r="BI2720" s="375">
        <f t="shared" si="7985"/>
        <v>0</v>
      </c>
      <c r="BJ2720" s="378">
        <f t="shared" si="7944"/>
        <v>0</v>
      </c>
      <c r="BK2720" s="374">
        <f t="shared" si="7986"/>
        <v>0</v>
      </c>
      <c r="BL2720" s="292">
        <f t="shared" si="7987"/>
        <v>0</v>
      </c>
      <c r="BM2720" s="375">
        <f t="shared" si="7988"/>
        <v>0</v>
      </c>
      <c r="BN2720" s="378">
        <f t="shared" si="7945"/>
        <v>0</v>
      </c>
      <c r="BO2720" s="374">
        <f t="shared" si="7989"/>
        <v>0</v>
      </c>
      <c r="BP2720" s="292">
        <f t="shared" si="7990"/>
        <v>0</v>
      </c>
      <c r="CA2720" s="303"/>
      <c r="CB2720" s="421"/>
      <c r="CC2720" s="375"/>
      <c r="CD2720" s="375"/>
      <c r="CE2720" s="375"/>
      <c r="CF2720" s="375"/>
      <c r="CG2720" s="375"/>
      <c r="CH2720" s="375"/>
      <c r="CI2720" s="375"/>
      <c r="CJ2720" s="375"/>
      <c r="CK2720" s="375"/>
      <c r="CL2720" s="375"/>
      <c r="CM2720" s="375"/>
      <c r="CN2720" s="311"/>
      <c r="CO2720" s="311"/>
      <c r="CP2720" s="311"/>
      <c r="CQ2720" s="311"/>
      <c r="CR2720" s="311"/>
      <c r="CS2720" s="311"/>
      <c r="CT2720" s="311"/>
      <c r="CU2720" s="311"/>
      <c r="CV2720" s="311"/>
      <c r="CW2720" s="311"/>
      <c r="CX2720" s="311"/>
      <c r="CY2720" s="311"/>
      <c r="CZ2720" s="311"/>
      <c r="DA2720" s="311"/>
      <c r="DB2720" s="311"/>
      <c r="DC2720" s="311"/>
      <c r="DD2720" s="311"/>
      <c r="DE2720" s="311"/>
      <c r="DG2720" s="612"/>
      <c r="DH2720" s="613"/>
      <c r="DI2720" s="415"/>
      <c r="DJ2720" s="416"/>
      <c r="DK2720" s="416"/>
      <c r="DL2720" s="416"/>
      <c r="DM2720" s="416"/>
      <c r="DN2720" s="416"/>
      <c r="DO2720" s="416"/>
      <c r="DP2720" s="416"/>
      <c r="DQ2720" s="416"/>
      <c r="DR2720" s="416"/>
      <c r="DS2720" s="416"/>
      <c r="DT2720" s="416"/>
      <c r="DU2720" s="416"/>
      <c r="DV2720" s="416"/>
      <c r="DW2720" s="416"/>
      <c r="DX2720" s="416"/>
      <c r="DY2720" s="416"/>
      <c r="DZ2720" s="416"/>
      <c r="EA2720" s="416"/>
      <c r="EB2720" s="416"/>
      <c r="EC2720" s="416"/>
      <c r="ED2720" s="416"/>
      <c r="EE2720" s="416"/>
      <c r="EF2720" s="416"/>
      <c r="EG2720" s="416"/>
      <c r="EH2720" s="416"/>
      <c r="EI2720" s="416"/>
      <c r="EJ2720" s="416"/>
      <c r="EK2720" s="416"/>
      <c r="EL2720" s="417"/>
    </row>
    <row r="2721" spans="1:142" ht="36" customHeight="1" x14ac:dyDescent="0.25">
      <c r="A2721" s="60"/>
      <c r="B2721" s="60"/>
      <c r="C2721" s="796"/>
      <c r="D2721" s="719"/>
      <c r="E2721" s="720"/>
      <c r="F2721" s="703" t="s">
        <v>470</v>
      </c>
      <c r="G2721" s="703"/>
      <c r="H2721" s="707" t="s">
        <v>471</v>
      </c>
      <c r="I2721" s="708"/>
      <c r="J2721" s="708"/>
      <c r="K2721" s="708"/>
      <c r="L2721" s="709"/>
      <c r="M2721" s="369"/>
      <c r="N2721" s="369"/>
      <c r="O2721" s="369"/>
      <c r="P2721" s="369"/>
      <c r="Q2721" s="369"/>
      <c r="R2721" s="369"/>
      <c r="S2721" s="368"/>
      <c r="T2721" s="368"/>
      <c r="U2721" s="368"/>
      <c r="V2721" s="368"/>
      <c r="W2721" s="368"/>
      <c r="X2721" s="368"/>
      <c r="Y2721" s="368"/>
      <c r="Z2721" s="368"/>
      <c r="AA2721" s="368"/>
      <c r="AB2721" s="368"/>
      <c r="AC2721" s="368"/>
      <c r="AD2721" s="368"/>
      <c r="AE2721" s="60"/>
      <c r="AF2721" s="259"/>
      <c r="AG2721" s="374">
        <f t="shared" si="7966"/>
        <v>18</v>
      </c>
      <c r="AH2721" s="399"/>
      <c r="AK2721" s="375">
        <f t="shared" si="7967"/>
        <v>0</v>
      </c>
      <c r="AL2721" s="378">
        <f t="shared" si="7938"/>
        <v>0</v>
      </c>
      <c r="AM2721" s="374">
        <f t="shared" si="7968"/>
        <v>0</v>
      </c>
      <c r="AN2721" s="292">
        <f t="shared" si="7969"/>
        <v>0</v>
      </c>
      <c r="AO2721" s="375">
        <f t="shared" si="7970"/>
        <v>0</v>
      </c>
      <c r="AP2721" s="378">
        <f t="shared" si="7939"/>
        <v>0</v>
      </c>
      <c r="AQ2721" s="374">
        <f t="shared" si="7971"/>
        <v>0</v>
      </c>
      <c r="AR2721" s="317">
        <f t="shared" si="7972"/>
        <v>0</v>
      </c>
      <c r="AS2721" s="375">
        <f t="shared" si="7973"/>
        <v>0</v>
      </c>
      <c r="AT2721" s="378">
        <f t="shared" si="7940"/>
        <v>0</v>
      </c>
      <c r="AU2721" s="374">
        <f t="shared" si="7974"/>
        <v>0</v>
      </c>
      <c r="AV2721" s="317">
        <f t="shared" si="7975"/>
        <v>0</v>
      </c>
      <c r="AW2721" s="375">
        <f t="shared" si="7976"/>
        <v>0</v>
      </c>
      <c r="AX2721" s="378">
        <f t="shared" si="7941"/>
        <v>0</v>
      </c>
      <c r="AY2721" s="374">
        <f t="shared" si="7977"/>
        <v>0</v>
      </c>
      <c r="AZ2721" s="292">
        <f t="shared" si="7978"/>
        <v>0</v>
      </c>
      <c r="BA2721" s="375">
        <f t="shared" si="7979"/>
        <v>0</v>
      </c>
      <c r="BB2721" s="378">
        <f t="shared" si="7942"/>
        <v>0</v>
      </c>
      <c r="BC2721" s="374">
        <f t="shared" si="7980"/>
        <v>0</v>
      </c>
      <c r="BD2721" s="292">
        <f t="shared" si="7981"/>
        <v>0</v>
      </c>
      <c r="BE2721" s="375">
        <f t="shared" si="7982"/>
        <v>0</v>
      </c>
      <c r="BF2721" s="378">
        <f t="shared" si="7943"/>
        <v>0</v>
      </c>
      <c r="BG2721" s="374">
        <f t="shared" si="7983"/>
        <v>0</v>
      </c>
      <c r="BH2721" s="292">
        <f t="shared" si="7984"/>
        <v>0</v>
      </c>
      <c r="BI2721" s="375">
        <f t="shared" si="7985"/>
        <v>0</v>
      </c>
      <c r="BJ2721" s="378">
        <f t="shared" si="7944"/>
        <v>0</v>
      </c>
      <c r="BK2721" s="374">
        <f t="shared" si="7986"/>
        <v>0</v>
      </c>
      <c r="BL2721" s="292">
        <f t="shared" si="7987"/>
        <v>0</v>
      </c>
      <c r="BM2721" s="375">
        <f t="shared" si="7988"/>
        <v>0</v>
      </c>
      <c r="BN2721" s="378">
        <f t="shared" si="7945"/>
        <v>0</v>
      </c>
      <c r="BO2721" s="374">
        <f t="shared" si="7989"/>
        <v>0</v>
      </c>
      <c r="BP2721" s="292">
        <f t="shared" si="7990"/>
        <v>0</v>
      </c>
      <c r="CA2721" s="299" t="s">
        <v>60</v>
      </c>
      <c r="CB2721" s="421"/>
      <c r="CC2721" s="375"/>
      <c r="CD2721" s="375"/>
      <c r="CE2721" s="375"/>
      <c r="CF2721" s="375"/>
      <c r="CG2721" s="375"/>
      <c r="CH2721" s="375"/>
      <c r="CI2721" s="375"/>
      <c r="CJ2721" s="375"/>
      <c r="CK2721" s="375"/>
      <c r="CL2721" s="375"/>
      <c r="CM2721" s="375"/>
      <c r="CN2721" s="423">
        <f t="shared" ref="CN2721" si="8161">IF(M2721="",0,M2721)</f>
        <v>0</v>
      </c>
      <c r="CO2721" s="423">
        <f t="shared" ref="CO2721" si="8162">IF(N2721="",0,N2721)</f>
        <v>0</v>
      </c>
      <c r="CP2721" s="423">
        <f t="shared" ref="CP2721" si="8163">IF(O2721="",0,O2721)</f>
        <v>0</v>
      </c>
      <c r="CQ2721" s="423">
        <f t="shared" ref="CQ2721" si="8164">IF(P2721="",0,P2721)</f>
        <v>0</v>
      </c>
      <c r="CR2721" s="423">
        <f t="shared" ref="CR2721" si="8165">IF(Q2721="",0,Q2721)</f>
        <v>0</v>
      </c>
      <c r="CS2721" s="423">
        <f t="shared" ref="CS2721" si="8166">IF(R2721="",0,R2721)</f>
        <v>0</v>
      </c>
      <c r="CT2721" s="423">
        <f t="shared" ref="CT2721" si="8167">IF(S2721="",0,S2721)</f>
        <v>0</v>
      </c>
      <c r="CU2721" s="423">
        <f t="shared" ref="CU2721" si="8168">IF(T2721="",0,T2721)</f>
        <v>0</v>
      </c>
      <c r="CV2721" s="423">
        <f t="shared" ref="CV2721" si="8169">IF(U2721="",0,U2721)</f>
        <v>0</v>
      </c>
      <c r="CW2721" s="423">
        <f t="shared" ref="CW2721" si="8170">IF(V2721="",0,V2721)</f>
        <v>0</v>
      </c>
      <c r="CX2721" s="423">
        <f t="shared" ref="CX2721" si="8171">IF(W2721="",0,W2721)</f>
        <v>0</v>
      </c>
      <c r="CY2721" s="423">
        <f t="shared" ref="CY2721" si="8172">IF(X2721="",0,X2721)</f>
        <v>0</v>
      </c>
      <c r="CZ2721" s="423">
        <f t="shared" ref="CZ2721" si="8173">IF(Y2721="",0,Y2721)</f>
        <v>0</v>
      </c>
      <c r="DA2721" s="423">
        <f t="shared" ref="DA2721" si="8174">IF(Z2721="",0,Z2721)</f>
        <v>0</v>
      </c>
      <c r="DB2721" s="423">
        <f t="shared" ref="DB2721" si="8175">IF(AA2721="",0,AA2721)</f>
        <v>0</v>
      </c>
      <c r="DC2721" s="423">
        <f t="shared" ref="DC2721" si="8176">IF(AB2721="",0,AB2721)</f>
        <v>0</v>
      </c>
      <c r="DD2721" s="423">
        <f t="shared" ref="DD2721" si="8177">IF(AC2721="",0,AC2721)</f>
        <v>0</v>
      </c>
      <c r="DE2721" s="423">
        <f t="shared" ref="DE2721" si="8178">IF(AD2721="",0,AD2721)</f>
        <v>0</v>
      </c>
      <c r="DG2721" s="610"/>
      <c r="DH2721" s="611"/>
      <c r="DI2721" s="415"/>
      <c r="DJ2721" s="416"/>
      <c r="DK2721" s="416"/>
      <c r="DL2721" s="416"/>
      <c r="DM2721" s="416"/>
      <c r="DN2721" s="416"/>
      <c r="DO2721" s="416"/>
      <c r="DP2721" s="416"/>
      <c r="DQ2721" s="416"/>
      <c r="DR2721" s="416"/>
      <c r="DS2721" s="416"/>
      <c r="DT2721" s="416"/>
      <c r="DU2721" s="416"/>
      <c r="DV2721" s="416"/>
      <c r="DW2721" s="416"/>
      <c r="DX2721" s="416"/>
      <c r="DY2721" s="416"/>
      <c r="DZ2721" s="416"/>
      <c r="EA2721" s="416"/>
      <c r="EB2721" s="416"/>
      <c r="EC2721" s="416"/>
      <c r="ED2721" s="416"/>
      <c r="EE2721" s="416"/>
      <c r="EF2721" s="416"/>
      <c r="EG2721" s="416"/>
      <c r="EH2721" s="416"/>
      <c r="EI2721" s="416"/>
      <c r="EJ2721" s="416"/>
      <c r="EK2721" s="416"/>
      <c r="EL2721" s="417"/>
    </row>
    <row r="2722" spans="1:142" ht="24" customHeight="1" x14ac:dyDescent="0.25">
      <c r="A2722" s="60"/>
      <c r="B2722" s="60"/>
      <c r="C2722" s="796"/>
      <c r="D2722" s="719"/>
      <c r="E2722" s="720"/>
      <c r="F2722" s="702" t="s">
        <v>479</v>
      </c>
      <c r="G2722" s="702"/>
      <c r="H2722" s="192"/>
      <c r="I2722" s="710" t="s">
        <v>472</v>
      </c>
      <c r="J2722" s="710"/>
      <c r="K2722" s="710"/>
      <c r="L2722" s="711"/>
      <c r="M2722" s="369"/>
      <c r="N2722" s="369"/>
      <c r="O2722" s="369"/>
      <c r="P2722" s="369"/>
      <c r="Q2722" s="369"/>
      <c r="R2722" s="369"/>
      <c r="S2722" s="368"/>
      <c r="T2722" s="368"/>
      <c r="U2722" s="368"/>
      <c r="V2722" s="368"/>
      <c r="W2722" s="368"/>
      <c r="X2722" s="368"/>
      <c r="Y2722" s="368"/>
      <c r="Z2722" s="368"/>
      <c r="AA2722" s="368"/>
      <c r="AB2722" s="368"/>
      <c r="AC2722" s="368"/>
      <c r="AD2722" s="368"/>
      <c r="AE2722" s="60"/>
      <c r="AF2722" s="259"/>
      <c r="AG2722" s="374">
        <f t="shared" si="7966"/>
        <v>18</v>
      </c>
      <c r="AH2722" s="399"/>
      <c r="AK2722" s="375">
        <f t="shared" si="7967"/>
        <v>0</v>
      </c>
      <c r="AL2722" s="378">
        <f t="shared" si="7938"/>
        <v>0</v>
      </c>
      <c r="AM2722" s="374">
        <f t="shared" si="7968"/>
        <v>0</v>
      </c>
      <c r="AN2722" s="292">
        <f t="shared" si="7969"/>
        <v>0</v>
      </c>
      <c r="AO2722" s="375">
        <f t="shared" si="7970"/>
        <v>0</v>
      </c>
      <c r="AP2722" s="378">
        <f t="shared" si="7939"/>
        <v>0</v>
      </c>
      <c r="AQ2722" s="374">
        <f t="shared" si="7971"/>
        <v>0</v>
      </c>
      <c r="AR2722" s="317">
        <f t="shared" si="7972"/>
        <v>0</v>
      </c>
      <c r="AS2722" s="375">
        <f t="shared" si="7973"/>
        <v>0</v>
      </c>
      <c r="AT2722" s="378">
        <f t="shared" si="7940"/>
        <v>0</v>
      </c>
      <c r="AU2722" s="374">
        <f t="shared" si="7974"/>
        <v>0</v>
      </c>
      <c r="AV2722" s="317">
        <f t="shared" si="7975"/>
        <v>0</v>
      </c>
      <c r="AW2722" s="375">
        <f t="shared" si="7976"/>
        <v>0</v>
      </c>
      <c r="AX2722" s="378">
        <f t="shared" si="7941"/>
        <v>0</v>
      </c>
      <c r="AY2722" s="374">
        <f t="shared" si="7977"/>
        <v>0</v>
      </c>
      <c r="AZ2722" s="292">
        <f t="shared" si="7978"/>
        <v>0</v>
      </c>
      <c r="BA2722" s="375">
        <f t="shared" si="7979"/>
        <v>0</v>
      </c>
      <c r="BB2722" s="378">
        <f t="shared" si="7942"/>
        <v>0</v>
      </c>
      <c r="BC2722" s="374">
        <f t="shared" si="7980"/>
        <v>0</v>
      </c>
      <c r="BD2722" s="292">
        <f t="shared" si="7981"/>
        <v>0</v>
      </c>
      <c r="BE2722" s="375">
        <f t="shared" si="7982"/>
        <v>0</v>
      </c>
      <c r="BF2722" s="378">
        <f t="shared" si="7943"/>
        <v>0</v>
      </c>
      <c r="BG2722" s="374">
        <f t="shared" si="7983"/>
        <v>0</v>
      </c>
      <c r="BH2722" s="292">
        <f t="shared" si="7984"/>
        <v>0</v>
      </c>
      <c r="BI2722" s="375">
        <f t="shared" si="7985"/>
        <v>0</v>
      </c>
      <c r="BJ2722" s="378">
        <f t="shared" si="7944"/>
        <v>0</v>
      </c>
      <c r="BK2722" s="374">
        <f t="shared" si="7986"/>
        <v>0</v>
      </c>
      <c r="BL2722" s="292">
        <f t="shared" si="7987"/>
        <v>0</v>
      </c>
      <c r="BM2722" s="375">
        <f t="shared" si="7988"/>
        <v>0</v>
      </c>
      <c r="BN2722" s="378">
        <f t="shared" si="7945"/>
        <v>0</v>
      </c>
      <c r="BO2722" s="374">
        <f t="shared" si="7989"/>
        <v>0</v>
      </c>
      <c r="BP2722" s="292">
        <f t="shared" si="7990"/>
        <v>0</v>
      </c>
      <c r="CA2722" s="299" t="s">
        <v>1917</v>
      </c>
      <c r="CB2722" s="421"/>
      <c r="CC2722" s="375"/>
      <c r="CD2722" s="375"/>
      <c r="CE2722" s="375"/>
      <c r="CF2722" s="375"/>
      <c r="CG2722" s="375"/>
      <c r="CH2722" s="375"/>
      <c r="CI2722" s="375"/>
      <c r="CJ2722" s="375"/>
      <c r="CK2722" s="375"/>
      <c r="CL2722" s="375"/>
      <c r="CM2722" s="375"/>
      <c r="CN2722" s="301">
        <f t="shared" ref="CN2722" si="8179">SUM(M2722:M2728)</f>
        <v>0</v>
      </c>
      <c r="CO2722" s="301">
        <f t="shared" ref="CO2722" si="8180">SUM(N2722:N2728)</f>
        <v>0</v>
      </c>
      <c r="CP2722" s="301">
        <f t="shared" ref="CP2722" si="8181">SUM(O2722:O2728)</f>
        <v>0</v>
      </c>
      <c r="CQ2722" s="301">
        <f t="shared" ref="CQ2722" si="8182">SUM(P2722:P2728)</f>
        <v>0</v>
      </c>
      <c r="CR2722" s="301">
        <f t="shared" ref="CR2722" si="8183">SUM(Q2722:Q2728)</f>
        <v>0</v>
      </c>
      <c r="CS2722" s="301">
        <f t="shared" ref="CS2722" si="8184">SUM(R2722:R2728)</f>
        <v>0</v>
      </c>
      <c r="CT2722" s="301">
        <f t="shared" ref="CT2722" si="8185">SUM(S2722:S2728)</f>
        <v>0</v>
      </c>
      <c r="CU2722" s="301">
        <f t="shared" ref="CU2722" si="8186">SUM(T2722:T2728)</f>
        <v>0</v>
      </c>
      <c r="CV2722" s="301">
        <f t="shared" ref="CV2722" si="8187">SUM(U2722:U2728)</f>
        <v>0</v>
      </c>
      <c r="CW2722" s="301">
        <f t="shared" ref="CW2722" si="8188">SUM(V2722:V2728)</f>
        <v>0</v>
      </c>
      <c r="CX2722" s="301">
        <f t="shared" ref="CX2722" si="8189">SUM(W2722:W2728)</f>
        <v>0</v>
      </c>
      <c r="CY2722" s="301">
        <f t="shared" ref="CY2722" si="8190">SUM(X2722:X2728)</f>
        <v>0</v>
      </c>
      <c r="CZ2722" s="301">
        <f t="shared" ref="CZ2722" si="8191">SUM(Y2722:Y2728)</f>
        <v>0</v>
      </c>
      <c r="DA2722" s="301">
        <f t="shared" ref="DA2722" si="8192">SUM(Z2722:Z2728)</f>
        <v>0</v>
      </c>
      <c r="DB2722" s="301">
        <f t="shared" ref="DB2722" si="8193">SUM(AA2722:AA2728)</f>
        <v>0</v>
      </c>
      <c r="DC2722" s="301">
        <f t="shared" ref="DC2722" si="8194">SUM(AB2722:AB2728)</f>
        <v>0</v>
      </c>
      <c r="DD2722" s="301">
        <f t="shared" ref="DD2722" si="8195">SUM(AC2722:AC2728)</f>
        <v>0</v>
      </c>
      <c r="DE2722" s="301">
        <f t="shared" ref="DE2722" si="8196">SUM(AD2722:AD2728)</f>
        <v>0</v>
      </c>
      <c r="DG2722" s="612"/>
      <c r="DH2722" s="613"/>
      <c r="DI2722" s="415"/>
      <c r="DJ2722" s="416"/>
      <c r="DK2722" s="416"/>
      <c r="DL2722" s="416"/>
      <c r="DM2722" s="416"/>
      <c r="DN2722" s="416"/>
      <c r="DO2722" s="416"/>
      <c r="DP2722" s="416"/>
      <c r="DQ2722" s="416"/>
      <c r="DR2722" s="416"/>
      <c r="DS2722" s="416"/>
      <c r="DT2722" s="416"/>
      <c r="DU2722" s="416"/>
      <c r="DV2722" s="416"/>
      <c r="DW2722" s="416"/>
      <c r="DX2722" s="416"/>
      <c r="DY2722" s="416"/>
      <c r="DZ2722" s="416"/>
      <c r="EA2722" s="416"/>
      <c r="EB2722" s="416"/>
      <c r="EC2722" s="416"/>
      <c r="ED2722" s="416"/>
      <c r="EE2722" s="416"/>
      <c r="EF2722" s="416"/>
      <c r="EG2722" s="416"/>
      <c r="EH2722" s="416"/>
      <c r="EI2722" s="416"/>
      <c r="EJ2722" s="416"/>
      <c r="EK2722" s="416"/>
      <c r="EL2722" s="417"/>
    </row>
    <row r="2723" spans="1:142" ht="24" customHeight="1" x14ac:dyDescent="0.25">
      <c r="A2723" s="60"/>
      <c r="B2723" s="60"/>
      <c r="C2723" s="796"/>
      <c r="D2723" s="719"/>
      <c r="E2723" s="720"/>
      <c r="F2723" s="702" t="s">
        <v>480</v>
      </c>
      <c r="G2723" s="702"/>
      <c r="H2723" s="192"/>
      <c r="I2723" s="710" t="s">
        <v>473</v>
      </c>
      <c r="J2723" s="710"/>
      <c r="K2723" s="710"/>
      <c r="L2723" s="711"/>
      <c r="M2723" s="369"/>
      <c r="N2723" s="369"/>
      <c r="O2723" s="369"/>
      <c r="P2723" s="369"/>
      <c r="Q2723" s="369"/>
      <c r="R2723" s="369"/>
      <c r="S2723" s="368"/>
      <c r="T2723" s="368"/>
      <c r="U2723" s="368"/>
      <c r="V2723" s="368"/>
      <c r="W2723" s="368"/>
      <c r="X2723" s="368"/>
      <c r="Y2723" s="368"/>
      <c r="Z2723" s="368"/>
      <c r="AA2723" s="368"/>
      <c r="AB2723" s="368"/>
      <c r="AC2723" s="368"/>
      <c r="AD2723" s="368"/>
      <c r="AE2723" s="60"/>
      <c r="AF2723" s="259"/>
      <c r="AG2723" s="374">
        <f t="shared" si="7966"/>
        <v>18</v>
      </c>
      <c r="AH2723" s="399"/>
      <c r="AK2723" s="375">
        <f t="shared" si="7967"/>
        <v>0</v>
      </c>
      <c r="AL2723" s="378">
        <f t="shared" si="7938"/>
        <v>0</v>
      </c>
      <c r="AM2723" s="374">
        <f t="shared" si="7968"/>
        <v>0</v>
      </c>
      <c r="AN2723" s="292">
        <f t="shared" si="7969"/>
        <v>0</v>
      </c>
      <c r="AO2723" s="375">
        <f t="shared" si="7970"/>
        <v>0</v>
      </c>
      <c r="AP2723" s="378">
        <f t="shared" si="7939"/>
        <v>0</v>
      </c>
      <c r="AQ2723" s="374">
        <f t="shared" si="7971"/>
        <v>0</v>
      </c>
      <c r="AR2723" s="317">
        <f t="shared" si="7972"/>
        <v>0</v>
      </c>
      <c r="AS2723" s="375">
        <f t="shared" si="7973"/>
        <v>0</v>
      </c>
      <c r="AT2723" s="378">
        <f t="shared" si="7940"/>
        <v>0</v>
      </c>
      <c r="AU2723" s="374">
        <f t="shared" si="7974"/>
        <v>0</v>
      </c>
      <c r="AV2723" s="317">
        <f t="shared" si="7975"/>
        <v>0</v>
      </c>
      <c r="AW2723" s="375">
        <f t="shared" si="7976"/>
        <v>0</v>
      </c>
      <c r="AX2723" s="378">
        <f t="shared" si="7941"/>
        <v>0</v>
      </c>
      <c r="AY2723" s="374">
        <f t="shared" si="7977"/>
        <v>0</v>
      </c>
      <c r="AZ2723" s="292">
        <f t="shared" si="7978"/>
        <v>0</v>
      </c>
      <c r="BA2723" s="375">
        <f t="shared" si="7979"/>
        <v>0</v>
      </c>
      <c r="BB2723" s="378">
        <f t="shared" si="7942"/>
        <v>0</v>
      </c>
      <c r="BC2723" s="374">
        <f t="shared" si="7980"/>
        <v>0</v>
      </c>
      <c r="BD2723" s="292">
        <f t="shared" si="7981"/>
        <v>0</v>
      </c>
      <c r="BE2723" s="375">
        <f t="shared" si="7982"/>
        <v>0</v>
      </c>
      <c r="BF2723" s="378">
        <f t="shared" si="7943"/>
        <v>0</v>
      </c>
      <c r="BG2723" s="374">
        <f t="shared" si="7983"/>
        <v>0</v>
      </c>
      <c r="BH2723" s="292">
        <f t="shared" si="7984"/>
        <v>0</v>
      </c>
      <c r="BI2723" s="375">
        <f t="shared" si="7985"/>
        <v>0</v>
      </c>
      <c r="BJ2723" s="378">
        <f t="shared" si="7944"/>
        <v>0</v>
      </c>
      <c r="BK2723" s="374">
        <f t="shared" si="7986"/>
        <v>0</v>
      </c>
      <c r="BL2723" s="292">
        <f t="shared" si="7987"/>
        <v>0</v>
      </c>
      <c r="BM2723" s="375">
        <f t="shared" si="7988"/>
        <v>0</v>
      </c>
      <c r="BN2723" s="378">
        <f t="shared" si="7945"/>
        <v>0</v>
      </c>
      <c r="BO2723" s="374">
        <f t="shared" si="7989"/>
        <v>0</v>
      </c>
      <c r="BP2723" s="292">
        <f t="shared" si="7990"/>
        <v>0</v>
      </c>
      <c r="CA2723" s="299" t="s">
        <v>1910</v>
      </c>
      <c r="CB2723" s="421"/>
      <c r="CC2723" s="375"/>
      <c r="CD2723" s="375"/>
      <c r="CE2723" s="375"/>
      <c r="CF2723" s="375"/>
      <c r="CG2723" s="375"/>
      <c r="CH2723" s="375"/>
      <c r="CI2723" s="375"/>
      <c r="CJ2723" s="375"/>
      <c r="CK2723" s="375"/>
      <c r="CL2723" s="375"/>
      <c r="CM2723" s="375"/>
      <c r="CN2723" s="422">
        <f t="shared" ref="CN2723" si="8197">IF(CN2721="NA",COUNTIF(M2722:M2728,"NA"),COUNTIF(M2722:M2728,"NS"))</f>
        <v>0</v>
      </c>
      <c r="CO2723" s="422">
        <f t="shared" ref="CO2723" si="8198">IF(CO2721="NA",COUNTIF(N2722:N2728,"NA"),COUNTIF(N2722:N2728,"NS"))</f>
        <v>0</v>
      </c>
      <c r="CP2723" s="422">
        <f t="shared" ref="CP2723" si="8199">IF(CP2721="NA",COUNTIF(O2722:O2728,"NA"),COUNTIF(O2722:O2728,"NS"))</f>
        <v>0</v>
      </c>
      <c r="CQ2723" s="422">
        <f t="shared" ref="CQ2723" si="8200">IF(CQ2721="NA",COUNTIF(P2722:P2728,"NA"),COUNTIF(P2722:P2728,"NS"))</f>
        <v>0</v>
      </c>
      <c r="CR2723" s="422">
        <f t="shared" ref="CR2723" si="8201">IF(CR2721="NA",COUNTIF(Q2722:Q2728,"NA"),COUNTIF(Q2722:Q2728,"NS"))</f>
        <v>0</v>
      </c>
      <c r="CS2723" s="422">
        <f t="shared" ref="CS2723" si="8202">IF(CS2721="NA",COUNTIF(R2722:R2728,"NA"),COUNTIF(R2722:R2728,"NS"))</f>
        <v>0</v>
      </c>
      <c r="CT2723" s="422">
        <f t="shared" ref="CT2723" si="8203">IF(CT2721="NA",COUNTIF(S2722:S2728,"NA"),COUNTIF(S2722:S2728,"NS"))</f>
        <v>0</v>
      </c>
      <c r="CU2723" s="422">
        <f t="shared" ref="CU2723" si="8204">IF(CU2721="NA",COUNTIF(T2722:T2728,"NA"),COUNTIF(T2722:T2728,"NS"))</f>
        <v>0</v>
      </c>
      <c r="CV2723" s="422">
        <f t="shared" ref="CV2723" si="8205">IF(CV2721="NA",COUNTIF(U2722:U2728,"NA"),COUNTIF(U2722:U2728,"NS"))</f>
        <v>0</v>
      </c>
      <c r="CW2723" s="422">
        <f t="shared" ref="CW2723" si="8206">IF(CW2721="NA",COUNTIF(V2722:V2728,"NA"),COUNTIF(V2722:V2728,"NS"))</f>
        <v>0</v>
      </c>
      <c r="CX2723" s="422">
        <f t="shared" ref="CX2723" si="8207">IF(CX2721="NA",COUNTIF(W2722:W2728,"NA"),COUNTIF(W2722:W2728,"NS"))</f>
        <v>0</v>
      </c>
      <c r="CY2723" s="422">
        <f t="shared" ref="CY2723" si="8208">IF(CY2721="NA",COUNTIF(X2722:X2728,"NA"),COUNTIF(X2722:X2728,"NS"))</f>
        <v>0</v>
      </c>
      <c r="CZ2723" s="422">
        <f t="shared" ref="CZ2723" si="8209">IF(CZ2721="NA",COUNTIF(Y2722:Y2728,"NA"),COUNTIF(Y2722:Y2728,"NS"))</f>
        <v>0</v>
      </c>
      <c r="DA2723" s="422">
        <f t="shared" ref="DA2723" si="8210">IF(DA2721="NA",COUNTIF(Z2722:Z2728,"NA"),COUNTIF(Z2722:Z2728,"NS"))</f>
        <v>0</v>
      </c>
      <c r="DB2723" s="422">
        <f t="shared" ref="DB2723" si="8211">IF(DB2721="NA",COUNTIF(AA2722:AA2728,"NA"),COUNTIF(AA2722:AA2728,"NS"))</f>
        <v>0</v>
      </c>
      <c r="DC2723" s="422">
        <f t="shared" ref="DC2723" si="8212">IF(DC2721="NA",COUNTIF(AB2722:AB2728,"NA"),COUNTIF(AB2722:AB2728,"NS"))</f>
        <v>0</v>
      </c>
      <c r="DD2723" s="422">
        <f t="shared" ref="DD2723" si="8213">IF(DD2721="NA",COUNTIF(AC2722:AC2728,"NA"),COUNTIF(AC2722:AC2728,"NS"))</f>
        <v>0</v>
      </c>
      <c r="DE2723" s="422">
        <f t="shared" ref="DE2723" si="8214">IF(DE2721="NA",COUNTIF(AD2722:AD2728,"NA"),COUNTIF(AD2722:AD2728,"NS"))</f>
        <v>0</v>
      </c>
      <c r="DG2723" s="612"/>
      <c r="DH2723" s="613"/>
      <c r="DI2723" s="415"/>
      <c r="DJ2723" s="416"/>
      <c r="DK2723" s="416"/>
      <c r="DL2723" s="416"/>
      <c r="DM2723" s="416"/>
      <c r="DN2723" s="416"/>
      <c r="DO2723" s="416"/>
      <c r="DP2723" s="416"/>
      <c r="DQ2723" s="416"/>
      <c r="DR2723" s="416"/>
      <c r="DS2723" s="416"/>
      <c r="DT2723" s="416"/>
      <c r="DU2723" s="416"/>
      <c r="DV2723" s="416"/>
      <c r="DW2723" s="416"/>
      <c r="DX2723" s="416"/>
      <c r="DY2723" s="416"/>
      <c r="DZ2723" s="416"/>
      <c r="EA2723" s="416"/>
      <c r="EB2723" s="416"/>
      <c r="EC2723" s="416"/>
      <c r="ED2723" s="416"/>
      <c r="EE2723" s="416"/>
      <c r="EF2723" s="416"/>
      <c r="EG2723" s="416"/>
      <c r="EH2723" s="416"/>
      <c r="EI2723" s="416"/>
      <c r="EJ2723" s="416"/>
      <c r="EK2723" s="416"/>
      <c r="EL2723" s="417"/>
    </row>
    <row r="2724" spans="1:142" ht="24" customHeight="1" x14ac:dyDescent="0.25">
      <c r="A2724" s="60"/>
      <c r="B2724" s="60"/>
      <c r="C2724" s="796"/>
      <c r="D2724" s="719"/>
      <c r="E2724" s="720"/>
      <c r="F2724" s="702" t="s">
        <v>481</v>
      </c>
      <c r="G2724" s="702"/>
      <c r="H2724" s="192"/>
      <c r="I2724" s="710" t="s">
        <v>474</v>
      </c>
      <c r="J2724" s="710"/>
      <c r="K2724" s="710"/>
      <c r="L2724" s="711"/>
      <c r="M2724" s="369"/>
      <c r="N2724" s="369"/>
      <c r="O2724" s="369"/>
      <c r="P2724" s="369"/>
      <c r="Q2724" s="369"/>
      <c r="R2724" s="369"/>
      <c r="S2724" s="368"/>
      <c r="T2724" s="368"/>
      <c r="U2724" s="368"/>
      <c r="V2724" s="368"/>
      <c r="W2724" s="368"/>
      <c r="X2724" s="368"/>
      <c r="Y2724" s="368"/>
      <c r="Z2724" s="368"/>
      <c r="AA2724" s="368"/>
      <c r="AB2724" s="368"/>
      <c r="AC2724" s="368"/>
      <c r="AD2724" s="368"/>
      <c r="AE2724" s="60"/>
      <c r="AF2724" s="259"/>
      <c r="AG2724" s="374">
        <f t="shared" si="7966"/>
        <v>18</v>
      </c>
      <c r="AH2724" s="399"/>
      <c r="AK2724" s="375">
        <f t="shared" si="7967"/>
        <v>0</v>
      </c>
      <c r="AL2724" s="378">
        <f t="shared" si="7938"/>
        <v>0</v>
      </c>
      <c r="AM2724" s="374">
        <f t="shared" si="7968"/>
        <v>0</v>
      </c>
      <c r="AN2724" s="292">
        <f t="shared" si="7969"/>
        <v>0</v>
      </c>
      <c r="AO2724" s="375">
        <f t="shared" si="7970"/>
        <v>0</v>
      </c>
      <c r="AP2724" s="378">
        <f t="shared" si="7939"/>
        <v>0</v>
      </c>
      <c r="AQ2724" s="374">
        <f t="shared" si="7971"/>
        <v>0</v>
      </c>
      <c r="AR2724" s="317">
        <f t="shared" si="7972"/>
        <v>0</v>
      </c>
      <c r="AS2724" s="375">
        <f t="shared" si="7973"/>
        <v>0</v>
      </c>
      <c r="AT2724" s="378">
        <f t="shared" si="7940"/>
        <v>0</v>
      </c>
      <c r="AU2724" s="374">
        <f t="shared" si="7974"/>
        <v>0</v>
      </c>
      <c r="AV2724" s="317">
        <f t="shared" si="7975"/>
        <v>0</v>
      </c>
      <c r="AW2724" s="375">
        <f t="shared" si="7976"/>
        <v>0</v>
      </c>
      <c r="AX2724" s="378">
        <f t="shared" si="7941"/>
        <v>0</v>
      </c>
      <c r="AY2724" s="374">
        <f t="shared" si="7977"/>
        <v>0</v>
      </c>
      <c r="AZ2724" s="292">
        <f t="shared" si="7978"/>
        <v>0</v>
      </c>
      <c r="BA2724" s="375">
        <f t="shared" si="7979"/>
        <v>0</v>
      </c>
      <c r="BB2724" s="378">
        <f t="shared" si="7942"/>
        <v>0</v>
      </c>
      <c r="BC2724" s="374">
        <f t="shared" si="7980"/>
        <v>0</v>
      </c>
      <c r="BD2724" s="292">
        <f t="shared" si="7981"/>
        <v>0</v>
      </c>
      <c r="BE2724" s="375">
        <f t="shared" si="7982"/>
        <v>0</v>
      </c>
      <c r="BF2724" s="378">
        <f t="shared" si="7943"/>
        <v>0</v>
      </c>
      <c r="BG2724" s="374">
        <f t="shared" si="7983"/>
        <v>0</v>
      </c>
      <c r="BH2724" s="292">
        <f t="shared" si="7984"/>
        <v>0</v>
      </c>
      <c r="BI2724" s="375">
        <f t="shared" si="7985"/>
        <v>0</v>
      </c>
      <c r="BJ2724" s="378">
        <f t="shared" si="7944"/>
        <v>0</v>
      </c>
      <c r="BK2724" s="374">
        <f t="shared" si="7986"/>
        <v>0</v>
      </c>
      <c r="BL2724" s="292">
        <f t="shared" si="7987"/>
        <v>0</v>
      </c>
      <c r="BM2724" s="375">
        <f t="shared" si="7988"/>
        <v>0</v>
      </c>
      <c r="BN2724" s="378">
        <f t="shared" si="7945"/>
        <v>0</v>
      </c>
      <c r="BO2724" s="374">
        <f t="shared" si="7989"/>
        <v>0</v>
      </c>
      <c r="BP2724" s="292">
        <f t="shared" si="7990"/>
        <v>0</v>
      </c>
      <c r="CA2724" s="299" t="s">
        <v>1918</v>
      </c>
      <c r="CB2724" s="427"/>
      <c r="CC2724" s="375"/>
      <c r="CD2724" s="375"/>
      <c r="CE2724" s="375"/>
      <c r="CF2724" s="375"/>
      <c r="CG2724" s="375"/>
      <c r="CH2724" s="375"/>
      <c r="CI2724" s="375"/>
      <c r="CJ2724" s="375"/>
      <c r="CK2724" s="375"/>
      <c r="CL2724" s="375"/>
      <c r="CM2724" s="375"/>
      <c r="CN2724" s="425">
        <f t="shared" ref="CN2724:DD2724" si="8215">IF(OR(AND(CN2721=0,CN2723&gt;0),AND(CN2721="NS",CN2722&gt;0),AND(CN2721="NS",CN2722=0,CN2723=0)),1,IF(OR(AND(CN2723&gt;=2,CN2722&lt;CN2721),AND(CN2721="NS",CN2722=0,CN2723&gt;0),OR(CN2721=CN2722,AND(CN2721="",CN2723=0,CN2722=0))),0,1))</f>
        <v>0</v>
      </c>
      <c r="CO2724" s="425">
        <f t="shared" si="8215"/>
        <v>0</v>
      </c>
      <c r="CP2724" s="425">
        <f t="shared" si="8215"/>
        <v>0</v>
      </c>
      <c r="CQ2724" s="425">
        <f t="shared" si="8215"/>
        <v>0</v>
      </c>
      <c r="CR2724" s="425">
        <f t="shared" si="8215"/>
        <v>0</v>
      </c>
      <c r="CS2724" s="425">
        <f t="shared" si="8215"/>
        <v>0</v>
      </c>
      <c r="CT2724" s="425">
        <f t="shared" si="8215"/>
        <v>0</v>
      </c>
      <c r="CU2724" s="425">
        <f t="shared" si="8215"/>
        <v>0</v>
      </c>
      <c r="CV2724" s="425">
        <f t="shared" si="8215"/>
        <v>0</v>
      </c>
      <c r="CW2724" s="425">
        <f t="shared" si="8215"/>
        <v>0</v>
      </c>
      <c r="CX2724" s="425">
        <f t="shared" si="8215"/>
        <v>0</v>
      </c>
      <c r="CY2724" s="425">
        <f t="shared" si="8215"/>
        <v>0</v>
      </c>
      <c r="CZ2724" s="425">
        <f t="shared" si="8215"/>
        <v>0</v>
      </c>
      <c r="DA2724" s="425">
        <f t="shared" si="8215"/>
        <v>0</v>
      </c>
      <c r="DB2724" s="425">
        <f t="shared" si="8215"/>
        <v>0</v>
      </c>
      <c r="DC2724" s="425">
        <f t="shared" si="8215"/>
        <v>0</v>
      </c>
      <c r="DD2724" s="425">
        <f t="shared" si="8215"/>
        <v>0</v>
      </c>
      <c r="DE2724" s="425">
        <f t="shared" ref="DE2724" si="8216">IF(OR(AND(DE2721=0,DE2723&gt;0),AND(DE2721="NS",DE2722&gt;0),AND(DE2721="NS",DE2722=0,DE2723=0)),1,IF(OR(AND(DE2723&gt;=2,DE2722&lt;DE2721),AND(DE2721="NS",DE2722=0,DE2723&gt;0),OR(DE2721=DE2722,AND(DE2721="",DE2723=0,DE2722=0))),0,1))</f>
        <v>0</v>
      </c>
      <c r="DF2724" s="387">
        <f>SUM(CN2724:DE2724)</f>
        <v>0</v>
      </c>
      <c r="DG2724" s="612"/>
      <c r="DH2724" s="613"/>
      <c r="DI2724" s="415"/>
      <c r="DJ2724" s="416"/>
      <c r="DK2724" s="416"/>
      <c r="DL2724" s="416"/>
      <c r="DM2724" s="416"/>
      <c r="DN2724" s="416"/>
      <c r="DO2724" s="416"/>
      <c r="DP2724" s="416"/>
      <c r="DQ2724" s="416"/>
      <c r="DR2724" s="416"/>
      <c r="DS2724" s="416"/>
      <c r="DT2724" s="416"/>
      <c r="DU2724" s="416"/>
      <c r="DV2724" s="416"/>
      <c r="DW2724" s="416"/>
      <c r="DX2724" s="416"/>
      <c r="DY2724" s="416"/>
      <c r="DZ2724" s="416"/>
      <c r="EA2724" s="416"/>
      <c r="EB2724" s="416"/>
      <c r="EC2724" s="416"/>
      <c r="ED2724" s="416"/>
      <c r="EE2724" s="416"/>
      <c r="EF2724" s="416"/>
      <c r="EG2724" s="416"/>
      <c r="EH2724" s="416"/>
      <c r="EI2724" s="416"/>
      <c r="EJ2724" s="416"/>
      <c r="EK2724" s="416"/>
      <c r="EL2724" s="417"/>
    </row>
    <row r="2725" spans="1:142" ht="24" customHeight="1" x14ac:dyDescent="0.25">
      <c r="A2725" s="60"/>
      <c r="B2725" s="60"/>
      <c r="C2725" s="796"/>
      <c r="D2725" s="719"/>
      <c r="E2725" s="720"/>
      <c r="F2725" s="702" t="s">
        <v>482</v>
      </c>
      <c r="G2725" s="702"/>
      <c r="H2725" s="192"/>
      <c r="I2725" s="710" t="s">
        <v>475</v>
      </c>
      <c r="J2725" s="710"/>
      <c r="K2725" s="710"/>
      <c r="L2725" s="711"/>
      <c r="M2725" s="369"/>
      <c r="N2725" s="369"/>
      <c r="O2725" s="369"/>
      <c r="P2725" s="369"/>
      <c r="Q2725" s="369"/>
      <c r="R2725" s="369"/>
      <c r="S2725" s="368"/>
      <c r="T2725" s="368"/>
      <c r="U2725" s="368"/>
      <c r="V2725" s="368"/>
      <c r="W2725" s="368"/>
      <c r="X2725" s="368"/>
      <c r="Y2725" s="368"/>
      <c r="Z2725" s="368"/>
      <c r="AA2725" s="368"/>
      <c r="AB2725" s="368"/>
      <c r="AC2725" s="368"/>
      <c r="AD2725" s="368"/>
      <c r="AE2725" s="60"/>
      <c r="AF2725" s="259"/>
      <c r="AG2725" s="374">
        <f t="shared" si="7966"/>
        <v>18</v>
      </c>
      <c r="AH2725" s="399"/>
      <c r="AK2725" s="375">
        <f t="shared" si="7967"/>
        <v>0</v>
      </c>
      <c r="AL2725" s="378">
        <f t="shared" si="7938"/>
        <v>0</v>
      </c>
      <c r="AM2725" s="374">
        <f t="shared" si="7968"/>
        <v>0</v>
      </c>
      <c r="AN2725" s="292">
        <f t="shared" si="7969"/>
        <v>0</v>
      </c>
      <c r="AO2725" s="375">
        <f t="shared" si="7970"/>
        <v>0</v>
      </c>
      <c r="AP2725" s="378">
        <f t="shared" si="7939"/>
        <v>0</v>
      </c>
      <c r="AQ2725" s="374">
        <f t="shared" si="7971"/>
        <v>0</v>
      </c>
      <c r="AR2725" s="317">
        <f t="shared" si="7972"/>
        <v>0</v>
      </c>
      <c r="AS2725" s="375">
        <f t="shared" si="7973"/>
        <v>0</v>
      </c>
      <c r="AT2725" s="378">
        <f t="shared" si="7940"/>
        <v>0</v>
      </c>
      <c r="AU2725" s="374">
        <f t="shared" si="7974"/>
        <v>0</v>
      </c>
      <c r="AV2725" s="317">
        <f t="shared" si="7975"/>
        <v>0</v>
      </c>
      <c r="AW2725" s="375">
        <f t="shared" si="7976"/>
        <v>0</v>
      </c>
      <c r="AX2725" s="378">
        <f t="shared" si="7941"/>
        <v>0</v>
      </c>
      <c r="AY2725" s="374">
        <f t="shared" si="7977"/>
        <v>0</v>
      </c>
      <c r="AZ2725" s="292">
        <f t="shared" si="7978"/>
        <v>0</v>
      </c>
      <c r="BA2725" s="375">
        <f t="shared" si="7979"/>
        <v>0</v>
      </c>
      <c r="BB2725" s="378">
        <f t="shared" si="7942"/>
        <v>0</v>
      </c>
      <c r="BC2725" s="374">
        <f t="shared" si="7980"/>
        <v>0</v>
      </c>
      <c r="BD2725" s="292">
        <f t="shared" si="7981"/>
        <v>0</v>
      </c>
      <c r="BE2725" s="375">
        <f t="shared" si="7982"/>
        <v>0</v>
      </c>
      <c r="BF2725" s="378">
        <f t="shared" si="7943"/>
        <v>0</v>
      </c>
      <c r="BG2725" s="374">
        <f t="shared" si="7983"/>
        <v>0</v>
      </c>
      <c r="BH2725" s="292">
        <f t="shared" si="7984"/>
        <v>0</v>
      </c>
      <c r="BI2725" s="375">
        <f t="shared" si="7985"/>
        <v>0</v>
      </c>
      <c r="BJ2725" s="378">
        <f t="shared" si="7944"/>
        <v>0</v>
      </c>
      <c r="BK2725" s="374">
        <f t="shared" si="7986"/>
        <v>0</v>
      </c>
      <c r="BL2725" s="292">
        <f t="shared" si="7987"/>
        <v>0</v>
      </c>
      <c r="BM2725" s="375">
        <f t="shared" si="7988"/>
        <v>0</v>
      </c>
      <c r="BN2725" s="378">
        <f t="shared" si="7945"/>
        <v>0</v>
      </c>
      <c r="BO2725" s="374">
        <f t="shared" si="7989"/>
        <v>0</v>
      </c>
      <c r="BP2725" s="292">
        <f t="shared" si="7990"/>
        <v>0</v>
      </c>
      <c r="CA2725" s="303"/>
      <c r="CB2725" s="427"/>
      <c r="CC2725" s="375"/>
      <c r="CD2725" s="375"/>
      <c r="CE2725" s="375"/>
      <c r="CF2725" s="375"/>
      <c r="CG2725" s="375"/>
      <c r="CH2725" s="375"/>
      <c r="CI2725" s="375"/>
      <c r="CJ2725" s="375"/>
      <c r="CK2725" s="375"/>
      <c r="CL2725" s="375"/>
      <c r="CM2725" s="375"/>
      <c r="CN2725" s="311"/>
      <c r="CO2725" s="311"/>
      <c r="CP2725" s="311"/>
      <c r="CQ2725" s="311"/>
      <c r="CR2725" s="311"/>
      <c r="CS2725" s="311"/>
      <c r="CT2725" s="311"/>
      <c r="CU2725" s="311"/>
      <c r="CV2725" s="311"/>
      <c r="CW2725" s="311"/>
      <c r="CX2725" s="311"/>
      <c r="CY2725" s="311"/>
      <c r="CZ2725" s="311"/>
      <c r="DA2725" s="311"/>
      <c r="DB2725" s="311"/>
      <c r="DC2725" s="311"/>
      <c r="DD2725" s="311"/>
      <c r="DE2725" s="311"/>
      <c r="DG2725" s="612"/>
      <c r="DH2725" s="613"/>
      <c r="DI2725" s="415"/>
      <c r="DJ2725" s="416"/>
      <c r="DK2725" s="416"/>
      <c r="DL2725" s="416"/>
      <c r="DM2725" s="416"/>
      <c r="DN2725" s="416"/>
      <c r="DO2725" s="416"/>
      <c r="DP2725" s="416"/>
      <c r="DQ2725" s="416"/>
      <c r="DR2725" s="416"/>
      <c r="DS2725" s="416"/>
      <c r="DT2725" s="416"/>
      <c r="DU2725" s="416"/>
      <c r="DV2725" s="416"/>
      <c r="DW2725" s="416"/>
      <c r="DX2725" s="416"/>
      <c r="DY2725" s="416"/>
      <c r="DZ2725" s="416"/>
      <c r="EA2725" s="416"/>
      <c r="EB2725" s="416"/>
      <c r="EC2725" s="416"/>
      <c r="ED2725" s="416"/>
      <c r="EE2725" s="416"/>
      <c r="EF2725" s="416"/>
      <c r="EG2725" s="416"/>
      <c r="EH2725" s="416"/>
      <c r="EI2725" s="416"/>
      <c r="EJ2725" s="416"/>
      <c r="EK2725" s="416"/>
      <c r="EL2725" s="417"/>
    </row>
    <row r="2726" spans="1:142" ht="24" customHeight="1" x14ac:dyDescent="0.25">
      <c r="A2726" s="60"/>
      <c r="B2726" s="60"/>
      <c r="C2726" s="796"/>
      <c r="D2726" s="719"/>
      <c r="E2726" s="720"/>
      <c r="F2726" s="702" t="s">
        <v>483</v>
      </c>
      <c r="G2726" s="702"/>
      <c r="H2726" s="192"/>
      <c r="I2726" s="710" t="s">
        <v>476</v>
      </c>
      <c r="J2726" s="710"/>
      <c r="K2726" s="710"/>
      <c r="L2726" s="711"/>
      <c r="M2726" s="369"/>
      <c r="N2726" s="369"/>
      <c r="O2726" s="369"/>
      <c r="P2726" s="369"/>
      <c r="Q2726" s="369"/>
      <c r="R2726" s="369"/>
      <c r="S2726" s="368"/>
      <c r="T2726" s="368"/>
      <c r="U2726" s="368"/>
      <c r="V2726" s="368"/>
      <c r="W2726" s="368"/>
      <c r="X2726" s="368"/>
      <c r="Y2726" s="368"/>
      <c r="Z2726" s="368"/>
      <c r="AA2726" s="368"/>
      <c r="AB2726" s="368"/>
      <c r="AC2726" s="368"/>
      <c r="AD2726" s="368"/>
      <c r="AE2726" s="60"/>
      <c r="AF2726" s="259"/>
      <c r="AG2726" s="374">
        <f t="shared" si="7966"/>
        <v>18</v>
      </c>
      <c r="AH2726" s="399"/>
      <c r="AK2726" s="375">
        <f t="shared" si="7967"/>
        <v>0</v>
      </c>
      <c r="AL2726" s="378">
        <f t="shared" si="7938"/>
        <v>0</v>
      </c>
      <c r="AM2726" s="374">
        <f t="shared" si="7968"/>
        <v>0</v>
      </c>
      <c r="AN2726" s="292">
        <f t="shared" si="7969"/>
        <v>0</v>
      </c>
      <c r="AO2726" s="375">
        <f t="shared" si="7970"/>
        <v>0</v>
      </c>
      <c r="AP2726" s="378">
        <f t="shared" si="7939"/>
        <v>0</v>
      </c>
      <c r="AQ2726" s="374">
        <f t="shared" si="7971"/>
        <v>0</v>
      </c>
      <c r="AR2726" s="317">
        <f t="shared" si="7972"/>
        <v>0</v>
      </c>
      <c r="AS2726" s="375">
        <f t="shared" si="7973"/>
        <v>0</v>
      </c>
      <c r="AT2726" s="378">
        <f t="shared" si="7940"/>
        <v>0</v>
      </c>
      <c r="AU2726" s="374">
        <f t="shared" si="7974"/>
        <v>0</v>
      </c>
      <c r="AV2726" s="317">
        <f t="shared" si="7975"/>
        <v>0</v>
      </c>
      <c r="AW2726" s="375">
        <f t="shared" si="7976"/>
        <v>0</v>
      </c>
      <c r="AX2726" s="378">
        <f t="shared" si="7941"/>
        <v>0</v>
      </c>
      <c r="AY2726" s="374">
        <f t="shared" si="7977"/>
        <v>0</v>
      </c>
      <c r="AZ2726" s="292">
        <f t="shared" si="7978"/>
        <v>0</v>
      </c>
      <c r="BA2726" s="375">
        <f t="shared" si="7979"/>
        <v>0</v>
      </c>
      <c r="BB2726" s="378">
        <f t="shared" si="7942"/>
        <v>0</v>
      </c>
      <c r="BC2726" s="374">
        <f t="shared" si="7980"/>
        <v>0</v>
      </c>
      <c r="BD2726" s="292">
        <f t="shared" si="7981"/>
        <v>0</v>
      </c>
      <c r="BE2726" s="375">
        <f t="shared" si="7982"/>
        <v>0</v>
      </c>
      <c r="BF2726" s="378">
        <f t="shared" si="7943"/>
        <v>0</v>
      </c>
      <c r="BG2726" s="374">
        <f t="shared" si="7983"/>
        <v>0</v>
      </c>
      <c r="BH2726" s="292">
        <f t="shared" si="7984"/>
        <v>0</v>
      </c>
      <c r="BI2726" s="375">
        <f t="shared" si="7985"/>
        <v>0</v>
      </c>
      <c r="BJ2726" s="378">
        <f t="shared" si="7944"/>
        <v>0</v>
      </c>
      <c r="BK2726" s="374">
        <f t="shared" si="7986"/>
        <v>0</v>
      </c>
      <c r="BL2726" s="292">
        <f t="shared" si="7987"/>
        <v>0</v>
      </c>
      <c r="BM2726" s="375">
        <f t="shared" si="7988"/>
        <v>0</v>
      </c>
      <c r="BN2726" s="378">
        <f t="shared" si="7945"/>
        <v>0</v>
      </c>
      <c r="BO2726" s="374">
        <f t="shared" si="7989"/>
        <v>0</v>
      </c>
      <c r="BP2726" s="292">
        <f t="shared" si="7990"/>
        <v>0</v>
      </c>
      <c r="CA2726" s="303"/>
      <c r="CB2726" s="427"/>
      <c r="CC2726" s="375"/>
      <c r="CD2726" s="375"/>
      <c r="CE2726" s="375"/>
      <c r="CF2726" s="375"/>
      <c r="CG2726" s="375"/>
      <c r="CH2726" s="375"/>
      <c r="CI2726" s="375"/>
      <c r="CJ2726" s="375"/>
      <c r="CK2726" s="375"/>
      <c r="CL2726" s="375"/>
      <c r="CM2726" s="375"/>
      <c r="CN2726" s="311"/>
      <c r="CO2726" s="311"/>
      <c r="CP2726" s="311"/>
      <c r="CQ2726" s="311"/>
      <c r="CR2726" s="311"/>
      <c r="CS2726" s="311"/>
      <c r="CT2726" s="311"/>
      <c r="CU2726" s="311"/>
      <c r="CV2726" s="311"/>
      <c r="CW2726" s="311"/>
      <c r="CX2726" s="311"/>
      <c r="CY2726" s="311"/>
      <c r="CZ2726" s="311"/>
      <c r="DA2726" s="311"/>
      <c r="DB2726" s="311"/>
      <c r="DC2726" s="311"/>
      <c r="DD2726" s="311"/>
      <c r="DE2726" s="311"/>
      <c r="DG2726" s="612"/>
      <c r="DH2726" s="613"/>
      <c r="DI2726" s="415"/>
      <c r="DJ2726" s="416"/>
      <c r="DK2726" s="416"/>
      <c r="DL2726" s="416"/>
      <c r="DM2726" s="416"/>
      <c r="DN2726" s="416"/>
      <c r="DO2726" s="416"/>
      <c r="DP2726" s="416"/>
      <c r="DQ2726" s="416"/>
      <c r="DR2726" s="416"/>
      <c r="DS2726" s="416"/>
      <c r="DT2726" s="416"/>
      <c r="DU2726" s="416"/>
      <c r="DV2726" s="416"/>
      <c r="DW2726" s="416"/>
      <c r="DX2726" s="416"/>
      <c r="DY2726" s="416"/>
      <c r="DZ2726" s="416"/>
      <c r="EA2726" s="416"/>
      <c r="EB2726" s="416"/>
      <c r="EC2726" s="416"/>
      <c r="ED2726" s="416"/>
      <c r="EE2726" s="416"/>
      <c r="EF2726" s="416"/>
      <c r="EG2726" s="416"/>
      <c r="EH2726" s="416"/>
      <c r="EI2726" s="416"/>
      <c r="EJ2726" s="416"/>
      <c r="EK2726" s="416"/>
      <c r="EL2726" s="417"/>
    </row>
    <row r="2727" spans="1:142" ht="24" customHeight="1" x14ac:dyDescent="0.25">
      <c r="A2727" s="60"/>
      <c r="B2727" s="60"/>
      <c r="C2727" s="796"/>
      <c r="D2727" s="719"/>
      <c r="E2727" s="720"/>
      <c r="F2727" s="702" t="s">
        <v>484</v>
      </c>
      <c r="G2727" s="702"/>
      <c r="H2727" s="192"/>
      <c r="I2727" s="700" t="s">
        <v>477</v>
      </c>
      <c r="J2727" s="700"/>
      <c r="K2727" s="700"/>
      <c r="L2727" s="701"/>
      <c r="M2727" s="369"/>
      <c r="N2727" s="369"/>
      <c r="O2727" s="369"/>
      <c r="P2727" s="369"/>
      <c r="Q2727" s="369"/>
      <c r="R2727" s="369"/>
      <c r="S2727" s="368"/>
      <c r="T2727" s="368"/>
      <c r="U2727" s="368"/>
      <c r="V2727" s="368"/>
      <c r="W2727" s="368"/>
      <c r="X2727" s="368"/>
      <c r="Y2727" s="368"/>
      <c r="Z2727" s="368"/>
      <c r="AA2727" s="368"/>
      <c r="AB2727" s="368"/>
      <c r="AC2727" s="368"/>
      <c r="AD2727" s="368"/>
      <c r="AE2727" s="60"/>
      <c r="AF2727" s="259"/>
      <c r="AG2727" s="374">
        <f t="shared" si="7966"/>
        <v>18</v>
      </c>
      <c r="AH2727" s="399"/>
      <c r="AK2727" s="375">
        <f t="shared" si="7967"/>
        <v>0</v>
      </c>
      <c r="AL2727" s="378">
        <f t="shared" si="7938"/>
        <v>0</v>
      </c>
      <c r="AM2727" s="374">
        <f t="shared" si="7968"/>
        <v>0</v>
      </c>
      <c r="AN2727" s="292">
        <f t="shared" si="7969"/>
        <v>0</v>
      </c>
      <c r="AO2727" s="375">
        <f t="shared" si="7970"/>
        <v>0</v>
      </c>
      <c r="AP2727" s="378">
        <f t="shared" si="7939"/>
        <v>0</v>
      </c>
      <c r="AQ2727" s="374">
        <f t="shared" si="7971"/>
        <v>0</v>
      </c>
      <c r="AR2727" s="317">
        <f t="shared" si="7972"/>
        <v>0</v>
      </c>
      <c r="AS2727" s="375">
        <f t="shared" si="7973"/>
        <v>0</v>
      </c>
      <c r="AT2727" s="378">
        <f t="shared" si="7940"/>
        <v>0</v>
      </c>
      <c r="AU2727" s="374">
        <f t="shared" si="7974"/>
        <v>0</v>
      </c>
      <c r="AV2727" s="317">
        <f t="shared" si="7975"/>
        <v>0</v>
      </c>
      <c r="AW2727" s="375">
        <f t="shared" si="7976"/>
        <v>0</v>
      </c>
      <c r="AX2727" s="378">
        <f t="shared" si="7941"/>
        <v>0</v>
      </c>
      <c r="AY2727" s="374">
        <f t="shared" si="7977"/>
        <v>0</v>
      </c>
      <c r="AZ2727" s="292">
        <f t="shared" si="7978"/>
        <v>0</v>
      </c>
      <c r="BA2727" s="375">
        <f t="shared" si="7979"/>
        <v>0</v>
      </c>
      <c r="BB2727" s="378">
        <f t="shared" si="7942"/>
        <v>0</v>
      </c>
      <c r="BC2727" s="374">
        <f t="shared" si="7980"/>
        <v>0</v>
      </c>
      <c r="BD2727" s="292">
        <f t="shared" si="7981"/>
        <v>0</v>
      </c>
      <c r="BE2727" s="375">
        <f t="shared" si="7982"/>
        <v>0</v>
      </c>
      <c r="BF2727" s="378">
        <f t="shared" si="7943"/>
        <v>0</v>
      </c>
      <c r="BG2727" s="374">
        <f t="shared" si="7983"/>
        <v>0</v>
      </c>
      <c r="BH2727" s="292">
        <f t="shared" si="7984"/>
        <v>0</v>
      </c>
      <c r="BI2727" s="375">
        <f t="shared" si="7985"/>
        <v>0</v>
      </c>
      <c r="BJ2727" s="378">
        <f t="shared" si="7944"/>
        <v>0</v>
      </c>
      <c r="BK2727" s="374">
        <f t="shared" si="7986"/>
        <v>0</v>
      </c>
      <c r="BL2727" s="292">
        <f t="shared" si="7987"/>
        <v>0</v>
      </c>
      <c r="BM2727" s="375">
        <f t="shared" si="7988"/>
        <v>0</v>
      </c>
      <c r="BN2727" s="378">
        <f t="shared" si="7945"/>
        <v>0</v>
      </c>
      <c r="BO2727" s="374">
        <f t="shared" si="7989"/>
        <v>0</v>
      </c>
      <c r="BP2727" s="292">
        <f t="shared" si="7990"/>
        <v>0</v>
      </c>
      <c r="CA2727" s="303"/>
      <c r="CB2727" s="427"/>
      <c r="CC2727" s="375"/>
      <c r="CD2727" s="375"/>
      <c r="CE2727" s="375"/>
      <c r="CF2727" s="375"/>
      <c r="CG2727" s="375"/>
      <c r="CH2727" s="375"/>
      <c r="CI2727" s="375"/>
      <c r="CJ2727" s="375"/>
      <c r="CK2727" s="375"/>
      <c r="CL2727" s="375"/>
      <c r="CM2727" s="375"/>
      <c r="CN2727" s="311"/>
      <c r="CO2727" s="311"/>
      <c r="CP2727" s="311"/>
      <c r="CQ2727" s="311"/>
      <c r="CR2727" s="311"/>
      <c r="CS2727" s="311"/>
      <c r="CT2727" s="311"/>
      <c r="CU2727" s="311"/>
      <c r="CV2727" s="311"/>
      <c r="CW2727" s="311"/>
      <c r="CX2727" s="311"/>
      <c r="CY2727" s="311"/>
      <c r="CZ2727" s="311"/>
      <c r="DA2727" s="311"/>
      <c r="DB2727" s="311"/>
      <c r="DC2727" s="311"/>
      <c r="DD2727" s="311"/>
      <c r="DE2727" s="311"/>
      <c r="DG2727" s="612"/>
      <c r="DH2727" s="613"/>
      <c r="DI2727" s="415"/>
      <c r="DJ2727" s="416"/>
      <c r="DK2727" s="416"/>
      <c r="DL2727" s="416"/>
      <c r="DM2727" s="416"/>
      <c r="DN2727" s="416"/>
      <c r="DO2727" s="416"/>
      <c r="DP2727" s="416"/>
      <c r="DQ2727" s="416"/>
      <c r="DR2727" s="416"/>
      <c r="DS2727" s="416"/>
      <c r="DT2727" s="416"/>
      <c r="DU2727" s="416"/>
      <c r="DV2727" s="416"/>
      <c r="DW2727" s="416"/>
      <c r="DX2727" s="416"/>
      <c r="DY2727" s="416"/>
      <c r="DZ2727" s="416"/>
      <c r="EA2727" s="416"/>
      <c r="EB2727" s="416"/>
      <c r="EC2727" s="416"/>
      <c r="ED2727" s="416"/>
      <c r="EE2727" s="416"/>
      <c r="EF2727" s="416"/>
      <c r="EG2727" s="416"/>
      <c r="EH2727" s="416"/>
      <c r="EI2727" s="416"/>
      <c r="EJ2727" s="416"/>
      <c r="EK2727" s="416"/>
      <c r="EL2727" s="417"/>
    </row>
    <row r="2728" spans="1:142" ht="48" customHeight="1" x14ac:dyDescent="0.25">
      <c r="A2728" s="60"/>
      <c r="B2728" s="60"/>
      <c r="C2728" s="796"/>
      <c r="D2728" s="719"/>
      <c r="E2728" s="720"/>
      <c r="F2728" s="702" t="s">
        <v>485</v>
      </c>
      <c r="G2728" s="702"/>
      <c r="H2728" s="192"/>
      <c r="I2728" s="710" t="s">
        <v>478</v>
      </c>
      <c r="J2728" s="710"/>
      <c r="K2728" s="710"/>
      <c r="L2728" s="711"/>
      <c r="M2728" s="369"/>
      <c r="N2728" s="369"/>
      <c r="O2728" s="369"/>
      <c r="P2728" s="369"/>
      <c r="Q2728" s="369"/>
      <c r="R2728" s="369"/>
      <c r="S2728" s="368"/>
      <c r="T2728" s="368"/>
      <c r="U2728" s="368"/>
      <c r="V2728" s="368"/>
      <c r="W2728" s="368"/>
      <c r="X2728" s="368"/>
      <c r="Y2728" s="368"/>
      <c r="Z2728" s="368"/>
      <c r="AA2728" s="368"/>
      <c r="AB2728" s="368"/>
      <c r="AC2728" s="368"/>
      <c r="AD2728" s="368"/>
      <c r="AE2728" s="60"/>
      <c r="AF2728" s="259"/>
      <c r="AG2728" s="374">
        <f t="shared" si="7966"/>
        <v>18</v>
      </c>
      <c r="AH2728" s="399"/>
      <c r="AK2728" s="375">
        <f t="shared" si="7967"/>
        <v>0</v>
      </c>
      <c r="AL2728" s="378">
        <f t="shared" si="7938"/>
        <v>0</v>
      </c>
      <c r="AM2728" s="374">
        <f t="shared" si="7968"/>
        <v>0</v>
      </c>
      <c r="AN2728" s="292">
        <f t="shared" si="7969"/>
        <v>0</v>
      </c>
      <c r="AO2728" s="375">
        <f t="shared" si="7970"/>
        <v>0</v>
      </c>
      <c r="AP2728" s="378">
        <f t="shared" si="7939"/>
        <v>0</v>
      </c>
      <c r="AQ2728" s="374">
        <f t="shared" si="7971"/>
        <v>0</v>
      </c>
      <c r="AR2728" s="317">
        <f t="shared" si="7972"/>
        <v>0</v>
      </c>
      <c r="AS2728" s="375">
        <f t="shared" si="7973"/>
        <v>0</v>
      </c>
      <c r="AT2728" s="378">
        <f t="shared" si="7940"/>
        <v>0</v>
      </c>
      <c r="AU2728" s="374">
        <f t="shared" si="7974"/>
        <v>0</v>
      </c>
      <c r="AV2728" s="317">
        <f t="shared" si="7975"/>
        <v>0</v>
      </c>
      <c r="AW2728" s="375">
        <f t="shared" si="7976"/>
        <v>0</v>
      </c>
      <c r="AX2728" s="378">
        <f t="shared" si="7941"/>
        <v>0</v>
      </c>
      <c r="AY2728" s="374">
        <f t="shared" si="7977"/>
        <v>0</v>
      </c>
      <c r="AZ2728" s="292">
        <f t="shared" si="7978"/>
        <v>0</v>
      </c>
      <c r="BA2728" s="375">
        <f t="shared" si="7979"/>
        <v>0</v>
      </c>
      <c r="BB2728" s="378">
        <f t="shared" si="7942"/>
        <v>0</v>
      </c>
      <c r="BC2728" s="374">
        <f t="shared" si="7980"/>
        <v>0</v>
      </c>
      <c r="BD2728" s="292">
        <f t="shared" si="7981"/>
        <v>0</v>
      </c>
      <c r="BE2728" s="375">
        <f t="shared" si="7982"/>
        <v>0</v>
      </c>
      <c r="BF2728" s="378">
        <f t="shared" si="7943"/>
        <v>0</v>
      </c>
      <c r="BG2728" s="374">
        <f t="shared" si="7983"/>
        <v>0</v>
      </c>
      <c r="BH2728" s="292">
        <f t="shared" si="7984"/>
        <v>0</v>
      </c>
      <c r="BI2728" s="375">
        <f t="shared" si="7985"/>
        <v>0</v>
      </c>
      <c r="BJ2728" s="378">
        <f t="shared" si="7944"/>
        <v>0</v>
      </c>
      <c r="BK2728" s="374">
        <f t="shared" si="7986"/>
        <v>0</v>
      </c>
      <c r="BL2728" s="292">
        <f t="shared" si="7987"/>
        <v>0</v>
      </c>
      <c r="BM2728" s="375">
        <f t="shared" si="7988"/>
        <v>0</v>
      </c>
      <c r="BN2728" s="378">
        <f t="shared" si="7945"/>
        <v>0</v>
      </c>
      <c r="BO2728" s="374">
        <f t="shared" si="7989"/>
        <v>0</v>
      </c>
      <c r="BP2728" s="292">
        <f t="shared" si="7990"/>
        <v>0</v>
      </c>
      <c r="CA2728" s="303"/>
      <c r="CB2728" s="427"/>
      <c r="CC2728" s="375"/>
      <c r="CD2728" s="375"/>
      <c r="CE2728" s="375"/>
      <c r="CF2728" s="375"/>
      <c r="CG2728" s="375"/>
      <c r="CH2728" s="375"/>
      <c r="CI2728" s="375"/>
      <c r="CJ2728" s="375"/>
      <c r="CK2728" s="375"/>
      <c r="CL2728" s="375"/>
      <c r="CM2728" s="375"/>
      <c r="CN2728" s="307"/>
      <c r="CO2728" s="307"/>
      <c r="CP2728" s="307"/>
      <c r="CQ2728" s="307"/>
      <c r="CR2728" s="307"/>
      <c r="CS2728" s="307"/>
      <c r="CT2728" s="307"/>
      <c r="CU2728" s="307"/>
      <c r="CV2728" s="307"/>
      <c r="CW2728" s="307"/>
      <c r="CX2728" s="307"/>
      <c r="CY2728" s="307"/>
      <c r="CZ2728" s="307"/>
      <c r="DA2728" s="307"/>
      <c r="DB2728" s="307"/>
      <c r="DC2728" s="307"/>
      <c r="DD2728" s="307"/>
      <c r="DE2728" s="307"/>
      <c r="DG2728" s="612"/>
      <c r="DH2728" s="613"/>
      <c r="DI2728" s="415"/>
      <c r="DJ2728" s="416"/>
      <c r="DK2728" s="416"/>
      <c r="DL2728" s="416"/>
      <c r="DM2728" s="416"/>
      <c r="DN2728" s="416"/>
      <c r="DO2728" s="416"/>
      <c r="DP2728" s="416"/>
      <c r="DQ2728" s="416"/>
      <c r="DR2728" s="416"/>
      <c r="DS2728" s="416"/>
      <c r="DT2728" s="416"/>
      <c r="DU2728" s="416"/>
      <c r="DV2728" s="416"/>
      <c r="DW2728" s="416"/>
      <c r="DX2728" s="416"/>
      <c r="DY2728" s="416"/>
      <c r="DZ2728" s="416"/>
      <c r="EA2728" s="416"/>
      <c r="EB2728" s="416"/>
      <c r="EC2728" s="416"/>
      <c r="ED2728" s="416"/>
      <c r="EE2728" s="416"/>
      <c r="EF2728" s="416"/>
      <c r="EG2728" s="416"/>
      <c r="EH2728" s="416"/>
      <c r="EI2728" s="416"/>
      <c r="EJ2728" s="416"/>
      <c r="EK2728" s="416"/>
      <c r="EL2728" s="417"/>
    </row>
    <row r="2729" spans="1:142" ht="15" customHeight="1" x14ac:dyDescent="0.25">
      <c r="A2729" s="60"/>
      <c r="B2729" s="60"/>
      <c r="C2729" s="796"/>
      <c r="D2729" s="719"/>
      <c r="E2729" s="720"/>
      <c r="F2729" s="703" t="s">
        <v>486</v>
      </c>
      <c r="G2729" s="703"/>
      <c r="H2729" s="707" t="s">
        <v>243</v>
      </c>
      <c r="I2729" s="708"/>
      <c r="J2729" s="708"/>
      <c r="K2729" s="708"/>
      <c r="L2729" s="709"/>
      <c r="M2729" s="369"/>
      <c r="N2729" s="369"/>
      <c r="O2729" s="369"/>
      <c r="P2729" s="369"/>
      <c r="Q2729" s="369"/>
      <c r="R2729" s="369"/>
      <c r="S2729" s="368"/>
      <c r="T2729" s="368"/>
      <c r="U2729" s="368"/>
      <c r="V2729" s="368"/>
      <c r="W2729" s="368"/>
      <c r="X2729" s="368"/>
      <c r="Y2729" s="368"/>
      <c r="Z2729" s="368"/>
      <c r="AA2729" s="368"/>
      <c r="AB2729" s="368"/>
      <c r="AC2729" s="368"/>
      <c r="AD2729" s="368"/>
      <c r="AE2729" s="60"/>
      <c r="AF2729" s="259"/>
      <c r="AG2729" s="374">
        <f t="shared" si="7966"/>
        <v>18</v>
      </c>
      <c r="AH2729" s="399"/>
      <c r="AK2729" s="375">
        <f t="shared" si="7967"/>
        <v>0</v>
      </c>
      <c r="AL2729" s="378">
        <f t="shared" si="7938"/>
        <v>0</v>
      </c>
      <c r="AM2729" s="374">
        <f t="shared" si="7968"/>
        <v>0</v>
      </c>
      <c r="AN2729" s="292">
        <f t="shared" si="7969"/>
        <v>0</v>
      </c>
      <c r="AO2729" s="375">
        <f t="shared" si="7970"/>
        <v>0</v>
      </c>
      <c r="AP2729" s="378">
        <f t="shared" si="7939"/>
        <v>0</v>
      </c>
      <c r="AQ2729" s="374">
        <f t="shared" si="7971"/>
        <v>0</v>
      </c>
      <c r="AR2729" s="317">
        <f t="shared" si="7972"/>
        <v>0</v>
      </c>
      <c r="AS2729" s="375">
        <f t="shared" si="7973"/>
        <v>0</v>
      </c>
      <c r="AT2729" s="378">
        <f t="shared" si="7940"/>
        <v>0</v>
      </c>
      <c r="AU2729" s="374">
        <f t="shared" si="7974"/>
        <v>0</v>
      </c>
      <c r="AV2729" s="317">
        <f t="shared" si="7975"/>
        <v>0</v>
      </c>
      <c r="AW2729" s="375">
        <f t="shared" si="7976"/>
        <v>0</v>
      </c>
      <c r="AX2729" s="378">
        <f t="shared" si="7941"/>
        <v>0</v>
      </c>
      <c r="AY2729" s="374">
        <f t="shared" si="7977"/>
        <v>0</v>
      </c>
      <c r="AZ2729" s="292">
        <f t="shared" si="7978"/>
        <v>0</v>
      </c>
      <c r="BA2729" s="375">
        <f t="shared" si="7979"/>
        <v>0</v>
      </c>
      <c r="BB2729" s="378">
        <f t="shared" si="7942"/>
        <v>0</v>
      </c>
      <c r="BC2729" s="374">
        <f t="shared" si="7980"/>
        <v>0</v>
      </c>
      <c r="BD2729" s="292">
        <f t="shared" si="7981"/>
        <v>0</v>
      </c>
      <c r="BE2729" s="375">
        <f t="shared" si="7982"/>
        <v>0</v>
      </c>
      <c r="BF2729" s="378">
        <f t="shared" si="7943"/>
        <v>0</v>
      </c>
      <c r="BG2729" s="374">
        <f t="shared" si="7983"/>
        <v>0</v>
      </c>
      <c r="BH2729" s="292">
        <f t="shared" si="7984"/>
        <v>0</v>
      </c>
      <c r="BI2729" s="375">
        <f t="shared" si="7985"/>
        <v>0</v>
      </c>
      <c r="BJ2729" s="378">
        <f t="shared" si="7944"/>
        <v>0</v>
      </c>
      <c r="BK2729" s="374">
        <f t="shared" si="7986"/>
        <v>0</v>
      </c>
      <c r="BL2729" s="292">
        <f t="shared" si="7987"/>
        <v>0</v>
      </c>
      <c r="BM2729" s="375">
        <f t="shared" si="7988"/>
        <v>0</v>
      </c>
      <c r="BN2729" s="378">
        <f t="shared" si="7945"/>
        <v>0</v>
      </c>
      <c r="BO2729" s="374">
        <f t="shared" si="7989"/>
        <v>0</v>
      </c>
      <c r="BP2729" s="292">
        <f t="shared" si="7990"/>
        <v>0</v>
      </c>
      <c r="CA2729" s="303"/>
      <c r="CB2729" s="427"/>
      <c r="CC2729" s="375"/>
      <c r="CD2729" s="375"/>
      <c r="CE2729" s="375"/>
      <c r="CF2729" s="375"/>
      <c r="CG2729" s="375"/>
      <c r="CH2729" s="375"/>
      <c r="CI2729" s="375"/>
      <c r="CJ2729" s="375"/>
      <c r="CK2729" s="375"/>
      <c r="CL2729" s="375"/>
      <c r="CM2729" s="375"/>
      <c r="CN2729" s="311"/>
      <c r="CO2729" s="311"/>
      <c r="CP2729" s="311"/>
      <c r="CQ2729" s="311"/>
      <c r="CR2729" s="311"/>
      <c r="CS2729" s="311"/>
      <c r="CT2729" s="311"/>
      <c r="CU2729" s="311"/>
      <c r="CV2729" s="311"/>
      <c r="CW2729" s="311"/>
      <c r="CX2729" s="311"/>
      <c r="CY2729" s="311"/>
      <c r="CZ2729" s="311"/>
      <c r="DA2729" s="311"/>
      <c r="DB2729" s="311"/>
      <c r="DC2729" s="311"/>
      <c r="DD2729" s="311"/>
      <c r="DE2729" s="311"/>
      <c r="DG2729" s="610"/>
      <c r="DH2729" s="611"/>
      <c r="DI2729" s="415"/>
      <c r="DJ2729" s="416"/>
      <c r="DK2729" s="416"/>
      <c r="DL2729" s="416"/>
      <c r="DM2729" s="416"/>
      <c r="DN2729" s="416"/>
      <c r="DO2729" s="416"/>
      <c r="DP2729" s="416"/>
      <c r="DQ2729" s="416"/>
      <c r="DR2729" s="416"/>
      <c r="DS2729" s="416"/>
      <c r="DT2729" s="416"/>
      <c r="DU2729" s="416"/>
      <c r="DV2729" s="416"/>
      <c r="DW2729" s="416"/>
      <c r="DX2729" s="416"/>
      <c r="DY2729" s="416"/>
      <c r="DZ2729" s="416"/>
      <c r="EA2729" s="416"/>
      <c r="EB2729" s="416"/>
      <c r="EC2729" s="416"/>
      <c r="ED2729" s="416"/>
      <c r="EE2729" s="416"/>
      <c r="EF2729" s="416"/>
      <c r="EG2729" s="416"/>
      <c r="EH2729" s="416"/>
      <c r="EI2729" s="416"/>
      <c r="EJ2729" s="416"/>
      <c r="EK2729" s="416"/>
      <c r="EL2729" s="417"/>
    </row>
    <row r="2730" spans="1:142" ht="36" customHeight="1" x14ac:dyDescent="0.25">
      <c r="A2730" s="60"/>
      <c r="B2730" s="60"/>
      <c r="C2730" s="796"/>
      <c r="D2730" s="719"/>
      <c r="E2730" s="720"/>
      <c r="F2730" s="703" t="s">
        <v>487</v>
      </c>
      <c r="G2730" s="703"/>
      <c r="H2730" s="704" t="s">
        <v>488</v>
      </c>
      <c r="I2730" s="705"/>
      <c r="J2730" s="705"/>
      <c r="K2730" s="705"/>
      <c r="L2730" s="706"/>
      <c r="M2730" s="369"/>
      <c r="N2730" s="369"/>
      <c r="O2730" s="369"/>
      <c r="P2730" s="369"/>
      <c r="Q2730" s="369"/>
      <c r="R2730" s="369"/>
      <c r="S2730" s="368"/>
      <c r="T2730" s="368"/>
      <c r="U2730" s="368"/>
      <c r="V2730" s="368"/>
      <c r="W2730" s="368"/>
      <c r="X2730" s="368"/>
      <c r="Y2730" s="368"/>
      <c r="Z2730" s="368"/>
      <c r="AA2730" s="368"/>
      <c r="AB2730" s="368"/>
      <c r="AC2730" s="368"/>
      <c r="AD2730" s="368"/>
      <c r="AE2730" s="60"/>
      <c r="AF2730" s="259"/>
      <c r="AG2730" s="374">
        <f t="shared" si="7966"/>
        <v>18</v>
      </c>
      <c r="AH2730" s="399"/>
      <c r="AK2730" s="375">
        <f t="shared" si="7967"/>
        <v>0</v>
      </c>
      <c r="AL2730" s="378">
        <f t="shared" si="7938"/>
        <v>0</v>
      </c>
      <c r="AM2730" s="374">
        <f t="shared" si="7968"/>
        <v>0</v>
      </c>
      <c r="AN2730" s="292">
        <f t="shared" si="7969"/>
        <v>0</v>
      </c>
      <c r="AO2730" s="375">
        <f t="shared" si="7970"/>
        <v>0</v>
      </c>
      <c r="AP2730" s="378">
        <f t="shared" si="7939"/>
        <v>0</v>
      </c>
      <c r="AQ2730" s="374">
        <f t="shared" si="7971"/>
        <v>0</v>
      </c>
      <c r="AR2730" s="317">
        <f t="shared" si="7972"/>
        <v>0</v>
      </c>
      <c r="AS2730" s="375">
        <f t="shared" si="7973"/>
        <v>0</v>
      </c>
      <c r="AT2730" s="378">
        <f t="shared" si="7940"/>
        <v>0</v>
      </c>
      <c r="AU2730" s="374">
        <f t="shared" si="7974"/>
        <v>0</v>
      </c>
      <c r="AV2730" s="317">
        <f t="shared" si="7975"/>
        <v>0</v>
      </c>
      <c r="AW2730" s="375">
        <f t="shared" si="7976"/>
        <v>0</v>
      </c>
      <c r="AX2730" s="378">
        <f t="shared" si="7941"/>
        <v>0</v>
      </c>
      <c r="AY2730" s="374">
        <f t="shared" si="7977"/>
        <v>0</v>
      </c>
      <c r="AZ2730" s="292">
        <f t="shared" si="7978"/>
        <v>0</v>
      </c>
      <c r="BA2730" s="375">
        <f t="shared" si="7979"/>
        <v>0</v>
      </c>
      <c r="BB2730" s="378">
        <f t="shared" si="7942"/>
        <v>0</v>
      </c>
      <c r="BC2730" s="374">
        <f t="shared" si="7980"/>
        <v>0</v>
      </c>
      <c r="BD2730" s="292">
        <f t="shared" si="7981"/>
        <v>0</v>
      </c>
      <c r="BE2730" s="375">
        <f t="shared" si="7982"/>
        <v>0</v>
      </c>
      <c r="BF2730" s="378">
        <f t="shared" si="7943"/>
        <v>0</v>
      </c>
      <c r="BG2730" s="374">
        <f t="shared" si="7983"/>
        <v>0</v>
      </c>
      <c r="BH2730" s="292">
        <f t="shared" si="7984"/>
        <v>0</v>
      </c>
      <c r="BI2730" s="375">
        <f t="shared" si="7985"/>
        <v>0</v>
      </c>
      <c r="BJ2730" s="378">
        <f t="shared" si="7944"/>
        <v>0</v>
      </c>
      <c r="BK2730" s="374">
        <f t="shared" si="7986"/>
        <v>0</v>
      </c>
      <c r="BL2730" s="292">
        <f t="shared" si="7987"/>
        <v>0</v>
      </c>
      <c r="BM2730" s="375">
        <f t="shared" si="7988"/>
        <v>0</v>
      </c>
      <c r="BN2730" s="378">
        <f t="shared" si="7945"/>
        <v>0</v>
      </c>
      <c r="BO2730" s="374">
        <f t="shared" si="7989"/>
        <v>0</v>
      </c>
      <c r="BP2730" s="292">
        <f t="shared" si="7990"/>
        <v>0</v>
      </c>
      <c r="CA2730" s="303"/>
      <c r="CB2730" s="427"/>
      <c r="CC2730" s="375"/>
      <c r="CD2730" s="375"/>
      <c r="CE2730" s="375"/>
      <c r="CF2730" s="375"/>
      <c r="CG2730" s="375"/>
      <c r="CH2730" s="375"/>
      <c r="CI2730" s="375"/>
      <c r="CJ2730" s="375"/>
      <c r="CK2730" s="375"/>
      <c r="CL2730" s="375"/>
      <c r="CM2730" s="375"/>
      <c r="CN2730" s="311"/>
      <c r="CO2730" s="311"/>
      <c r="CP2730" s="311"/>
      <c r="CQ2730" s="311"/>
      <c r="CR2730" s="311"/>
      <c r="CS2730" s="311"/>
      <c r="CT2730" s="311"/>
      <c r="CU2730" s="311"/>
      <c r="CV2730" s="311"/>
      <c r="CW2730" s="311"/>
      <c r="CX2730" s="311"/>
      <c r="CY2730" s="311"/>
      <c r="CZ2730" s="311"/>
      <c r="DA2730" s="311"/>
      <c r="DB2730" s="311"/>
      <c r="DC2730" s="311"/>
      <c r="DD2730" s="311"/>
      <c r="DE2730" s="311"/>
      <c r="DG2730" s="610"/>
      <c r="DH2730" s="611"/>
      <c r="DI2730" s="415"/>
      <c r="DJ2730" s="416"/>
      <c r="DK2730" s="416"/>
      <c r="DL2730" s="416"/>
      <c r="DM2730" s="416"/>
      <c r="DN2730" s="416"/>
      <c r="DO2730" s="416"/>
      <c r="DP2730" s="416"/>
      <c r="DQ2730" s="416"/>
      <c r="DR2730" s="416"/>
      <c r="DS2730" s="416"/>
      <c r="DT2730" s="416"/>
      <c r="DU2730" s="416"/>
      <c r="DV2730" s="416"/>
      <c r="DW2730" s="416"/>
      <c r="DX2730" s="416"/>
      <c r="DY2730" s="416"/>
      <c r="DZ2730" s="416"/>
      <c r="EA2730" s="416"/>
      <c r="EB2730" s="416"/>
      <c r="EC2730" s="416"/>
      <c r="ED2730" s="416"/>
      <c r="EE2730" s="416"/>
      <c r="EF2730" s="416"/>
      <c r="EG2730" s="416"/>
      <c r="EH2730" s="416"/>
      <c r="EI2730" s="416"/>
      <c r="EJ2730" s="416"/>
      <c r="EK2730" s="416"/>
      <c r="EL2730" s="417"/>
    </row>
    <row r="2731" spans="1:142" ht="24" customHeight="1" x14ac:dyDescent="0.25">
      <c r="A2731" s="60"/>
      <c r="B2731" s="60"/>
      <c r="C2731" s="796"/>
      <c r="D2731" s="719"/>
      <c r="E2731" s="720"/>
      <c r="F2731" s="703" t="s">
        <v>489</v>
      </c>
      <c r="G2731" s="703"/>
      <c r="H2731" s="704" t="s">
        <v>490</v>
      </c>
      <c r="I2731" s="705"/>
      <c r="J2731" s="705"/>
      <c r="K2731" s="705"/>
      <c r="L2731" s="706"/>
      <c r="M2731" s="369"/>
      <c r="N2731" s="369"/>
      <c r="O2731" s="369"/>
      <c r="P2731" s="369"/>
      <c r="Q2731" s="369"/>
      <c r="R2731" s="369"/>
      <c r="S2731" s="368"/>
      <c r="T2731" s="368"/>
      <c r="U2731" s="368"/>
      <c r="V2731" s="368"/>
      <c r="W2731" s="368"/>
      <c r="X2731" s="368"/>
      <c r="Y2731" s="368"/>
      <c r="Z2731" s="368"/>
      <c r="AA2731" s="368"/>
      <c r="AB2731" s="368"/>
      <c r="AC2731" s="368"/>
      <c r="AD2731" s="368"/>
      <c r="AE2731" s="60"/>
      <c r="AF2731" s="259"/>
      <c r="AG2731" s="374">
        <f t="shared" si="7966"/>
        <v>18</v>
      </c>
      <c r="AH2731" s="399"/>
      <c r="AK2731" s="375">
        <f t="shared" si="7967"/>
        <v>0</v>
      </c>
      <c r="AL2731" s="378">
        <f t="shared" si="7938"/>
        <v>0</v>
      </c>
      <c r="AM2731" s="374">
        <f t="shared" si="7968"/>
        <v>0</v>
      </c>
      <c r="AN2731" s="292">
        <f t="shared" si="7969"/>
        <v>0</v>
      </c>
      <c r="AO2731" s="375">
        <f t="shared" si="7970"/>
        <v>0</v>
      </c>
      <c r="AP2731" s="378">
        <f t="shared" si="7939"/>
        <v>0</v>
      </c>
      <c r="AQ2731" s="374">
        <f t="shared" si="7971"/>
        <v>0</v>
      </c>
      <c r="AR2731" s="317">
        <f t="shared" si="7972"/>
        <v>0</v>
      </c>
      <c r="AS2731" s="375">
        <f t="shared" si="7973"/>
        <v>0</v>
      </c>
      <c r="AT2731" s="378">
        <f t="shared" si="7940"/>
        <v>0</v>
      </c>
      <c r="AU2731" s="374">
        <f t="shared" si="7974"/>
        <v>0</v>
      </c>
      <c r="AV2731" s="317">
        <f t="shared" si="7975"/>
        <v>0</v>
      </c>
      <c r="AW2731" s="375">
        <f t="shared" si="7976"/>
        <v>0</v>
      </c>
      <c r="AX2731" s="378">
        <f t="shared" si="7941"/>
        <v>0</v>
      </c>
      <c r="AY2731" s="374">
        <f t="shared" si="7977"/>
        <v>0</v>
      </c>
      <c r="AZ2731" s="292">
        <f t="shared" si="7978"/>
        <v>0</v>
      </c>
      <c r="BA2731" s="375">
        <f t="shared" si="7979"/>
        <v>0</v>
      </c>
      <c r="BB2731" s="378">
        <f t="shared" si="7942"/>
        <v>0</v>
      </c>
      <c r="BC2731" s="374">
        <f t="shared" si="7980"/>
        <v>0</v>
      </c>
      <c r="BD2731" s="292">
        <f t="shared" si="7981"/>
        <v>0</v>
      </c>
      <c r="BE2731" s="375">
        <f t="shared" si="7982"/>
        <v>0</v>
      </c>
      <c r="BF2731" s="378">
        <f t="shared" si="7943"/>
        <v>0</v>
      </c>
      <c r="BG2731" s="374">
        <f t="shared" si="7983"/>
        <v>0</v>
      </c>
      <c r="BH2731" s="292">
        <f t="shared" si="7984"/>
        <v>0</v>
      </c>
      <c r="BI2731" s="375">
        <f t="shared" si="7985"/>
        <v>0</v>
      </c>
      <c r="BJ2731" s="378">
        <f t="shared" si="7944"/>
        <v>0</v>
      </c>
      <c r="BK2731" s="374">
        <f t="shared" si="7986"/>
        <v>0</v>
      </c>
      <c r="BL2731" s="292">
        <f t="shared" si="7987"/>
        <v>0</v>
      </c>
      <c r="BM2731" s="375">
        <f t="shared" si="7988"/>
        <v>0</v>
      </c>
      <c r="BN2731" s="378">
        <f t="shared" si="7945"/>
        <v>0</v>
      </c>
      <c r="BO2731" s="374">
        <f t="shared" si="7989"/>
        <v>0</v>
      </c>
      <c r="BP2731" s="292">
        <f t="shared" si="7990"/>
        <v>0</v>
      </c>
      <c r="CA2731" s="303"/>
      <c r="CB2731" s="421"/>
      <c r="CC2731" s="375"/>
      <c r="CD2731" s="375"/>
      <c r="CE2731" s="375"/>
      <c r="CF2731" s="375"/>
      <c r="CG2731" s="375"/>
      <c r="CH2731" s="375"/>
      <c r="CI2731" s="375"/>
      <c r="CJ2731" s="375"/>
      <c r="CK2731" s="375"/>
      <c r="CL2731" s="375"/>
      <c r="CM2731" s="375"/>
      <c r="CN2731" s="311"/>
      <c r="CO2731" s="311"/>
      <c r="CP2731" s="311"/>
      <c r="CQ2731" s="311"/>
      <c r="CR2731" s="311"/>
      <c r="CS2731" s="311"/>
      <c r="CT2731" s="311"/>
      <c r="CU2731" s="311"/>
      <c r="CV2731" s="311"/>
      <c r="CW2731" s="311"/>
      <c r="CX2731" s="311"/>
      <c r="CY2731" s="311"/>
      <c r="CZ2731" s="311"/>
      <c r="DA2731" s="311"/>
      <c r="DB2731" s="311"/>
      <c r="DC2731" s="311"/>
      <c r="DD2731" s="311"/>
      <c r="DE2731" s="311"/>
      <c r="DG2731" s="610"/>
      <c r="DH2731" s="611"/>
      <c r="DI2731" s="415"/>
      <c r="DJ2731" s="416"/>
      <c r="DK2731" s="416"/>
      <c r="DL2731" s="416"/>
      <c r="DM2731" s="416"/>
      <c r="DN2731" s="416"/>
      <c r="DO2731" s="416"/>
      <c r="DP2731" s="416"/>
      <c r="DQ2731" s="416"/>
      <c r="DR2731" s="416"/>
      <c r="DS2731" s="416"/>
      <c r="DT2731" s="416"/>
      <c r="DU2731" s="416"/>
      <c r="DV2731" s="416"/>
      <c r="DW2731" s="416"/>
      <c r="DX2731" s="416"/>
      <c r="DY2731" s="416"/>
      <c r="DZ2731" s="416"/>
      <c r="EA2731" s="416"/>
      <c r="EB2731" s="416"/>
      <c r="EC2731" s="416"/>
      <c r="ED2731" s="416"/>
      <c r="EE2731" s="416"/>
      <c r="EF2731" s="416"/>
      <c r="EG2731" s="416"/>
      <c r="EH2731" s="416"/>
      <c r="EI2731" s="416"/>
      <c r="EJ2731" s="416"/>
      <c r="EK2731" s="416"/>
      <c r="EL2731" s="417"/>
    </row>
    <row r="2732" spans="1:142" ht="36" customHeight="1" x14ac:dyDescent="0.25">
      <c r="A2732" s="60"/>
      <c r="B2732" s="60"/>
      <c r="C2732" s="796"/>
      <c r="D2732" s="719"/>
      <c r="E2732" s="720"/>
      <c r="F2732" s="703" t="s">
        <v>491</v>
      </c>
      <c r="G2732" s="703"/>
      <c r="H2732" s="704" t="s">
        <v>492</v>
      </c>
      <c r="I2732" s="705"/>
      <c r="J2732" s="705"/>
      <c r="K2732" s="705"/>
      <c r="L2732" s="706"/>
      <c r="M2732" s="369"/>
      <c r="N2732" s="369"/>
      <c r="O2732" s="369"/>
      <c r="P2732" s="369"/>
      <c r="Q2732" s="369"/>
      <c r="R2732" s="369"/>
      <c r="S2732" s="368"/>
      <c r="T2732" s="368"/>
      <c r="U2732" s="368"/>
      <c r="V2732" s="368"/>
      <c r="W2732" s="368"/>
      <c r="X2732" s="368"/>
      <c r="Y2732" s="368"/>
      <c r="Z2732" s="368"/>
      <c r="AA2732" s="368"/>
      <c r="AB2732" s="368"/>
      <c r="AC2732" s="368"/>
      <c r="AD2732" s="368"/>
      <c r="AE2732" s="60"/>
      <c r="AF2732" s="259"/>
      <c r="AG2732" s="374">
        <f t="shared" si="7966"/>
        <v>18</v>
      </c>
      <c r="AH2732" s="399"/>
      <c r="AK2732" s="375">
        <f t="shared" si="7967"/>
        <v>0</v>
      </c>
      <c r="AL2732" s="378">
        <f t="shared" si="7938"/>
        <v>0</v>
      </c>
      <c r="AM2732" s="374">
        <f t="shared" si="7968"/>
        <v>0</v>
      </c>
      <c r="AN2732" s="292">
        <f t="shared" si="7969"/>
        <v>0</v>
      </c>
      <c r="AO2732" s="375">
        <f t="shared" si="7970"/>
        <v>0</v>
      </c>
      <c r="AP2732" s="378">
        <f t="shared" si="7939"/>
        <v>0</v>
      </c>
      <c r="AQ2732" s="374">
        <f t="shared" si="7971"/>
        <v>0</v>
      </c>
      <c r="AR2732" s="317">
        <f t="shared" si="7972"/>
        <v>0</v>
      </c>
      <c r="AS2732" s="375">
        <f t="shared" si="7973"/>
        <v>0</v>
      </c>
      <c r="AT2732" s="378">
        <f t="shared" si="7940"/>
        <v>0</v>
      </c>
      <c r="AU2732" s="374">
        <f t="shared" si="7974"/>
        <v>0</v>
      </c>
      <c r="AV2732" s="317">
        <f t="shared" si="7975"/>
        <v>0</v>
      </c>
      <c r="AW2732" s="375">
        <f t="shared" si="7976"/>
        <v>0</v>
      </c>
      <c r="AX2732" s="378">
        <f t="shared" si="7941"/>
        <v>0</v>
      </c>
      <c r="AY2732" s="374">
        <f t="shared" si="7977"/>
        <v>0</v>
      </c>
      <c r="AZ2732" s="292">
        <f t="shared" si="7978"/>
        <v>0</v>
      </c>
      <c r="BA2732" s="375">
        <f t="shared" si="7979"/>
        <v>0</v>
      </c>
      <c r="BB2732" s="378">
        <f t="shared" si="7942"/>
        <v>0</v>
      </c>
      <c r="BC2732" s="374">
        <f t="shared" si="7980"/>
        <v>0</v>
      </c>
      <c r="BD2732" s="292">
        <f t="shared" si="7981"/>
        <v>0</v>
      </c>
      <c r="BE2732" s="375">
        <f t="shared" si="7982"/>
        <v>0</v>
      </c>
      <c r="BF2732" s="378">
        <f t="shared" si="7943"/>
        <v>0</v>
      </c>
      <c r="BG2732" s="374">
        <f t="shared" si="7983"/>
        <v>0</v>
      </c>
      <c r="BH2732" s="292">
        <f t="shared" si="7984"/>
        <v>0</v>
      </c>
      <c r="BI2732" s="375">
        <f t="shared" si="7985"/>
        <v>0</v>
      </c>
      <c r="BJ2732" s="378">
        <f t="shared" si="7944"/>
        <v>0</v>
      </c>
      <c r="BK2732" s="374">
        <f t="shared" si="7986"/>
        <v>0</v>
      </c>
      <c r="BL2732" s="292">
        <f t="shared" si="7987"/>
        <v>0</v>
      </c>
      <c r="BM2732" s="375">
        <f t="shared" si="7988"/>
        <v>0</v>
      </c>
      <c r="BN2732" s="378">
        <f t="shared" si="7945"/>
        <v>0</v>
      </c>
      <c r="BO2732" s="374">
        <f t="shared" si="7989"/>
        <v>0</v>
      </c>
      <c r="BP2732" s="292">
        <f t="shared" si="7990"/>
        <v>0</v>
      </c>
      <c r="CA2732" s="299" t="s">
        <v>60</v>
      </c>
      <c r="CB2732" s="421"/>
      <c r="CC2732" s="375"/>
      <c r="CD2732" s="375"/>
      <c r="CE2732" s="375"/>
      <c r="CF2732" s="375"/>
      <c r="CG2732" s="375"/>
      <c r="CH2732" s="375"/>
      <c r="CI2732" s="375"/>
      <c r="CJ2732" s="375"/>
      <c r="CK2732" s="375"/>
      <c r="CL2732" s="375"/>
      <c r="CM2732" s="375"/>
      <c r="CN2732" s="423">
        <f t="shared" ref="CN2732" si="8217">IF(M2732="",0,M2732)</f>
        <v>0</v>
      </c>
      <c r="CO2732" s="423">
        <f t="shared" ref="CO2732" si="8218">IF(N2732="",0,N2732)</f>
        <v>0</v>
      </c>
      <c r="CP2732" s="423">
        <f t="shared" ref="CP2732" si="8219">IF(O2732="",0,O2732)</f>
        <v>0</v>
      </c>
      <c r="CQ2732" s="423">
        <f t="shared" ref="CQ2732" si="8220">IF(P2732="",0,P2732)</f>
        <v>0</v>
      </c>
      <c r="CR2732" s="423">
        <f t="shared" ref="CR2732" si="8221">IF(Q2732="",0,Q2732)</f>
        <v>0</v>
      </c>
      <c r="CS2732" s="423">
        <f t="shared" ref="CS2732" si="8222">IF(R2732="",0,R2732)</f>
        <v>0</v>
      </c>
      <c r="CT2732" s="423">
        <f t="shared" ref="CT2732" si="8223">IF(S2732="",0,S2732)</f>
        <v>0</v>
      </c>
      <c r="CU2732" s="423">
        <f t="shared" ref="CU2732" si="8224">IF(T2732="",0,T2732)</f>
        <v>0</v>
      </c>
      <c r="CV2732" s="423">
        <f t="shared" ref="CV2732" si="8225">IF(U2732="",0,U2732)</f>
        <v>0</v>
      </c>
      <c r="CW2732" s="423">
        <f t="shared" ref="CW2732" si="8226">IF(V2732="",0,V2732)</f>
        <v>0</v>
      </c>
      <c r="CX2732" s="423">
        <f t="shared" ref="CX2732" si="8227">IF(W2732="",0,W2732)</f>
        <v>0</v>
      </c>
      <c r="CY2732" s="423">
        <f t="shared" ref="CY2732" si="8228">IF(X2732="",0,X2732)</f>
        <v>0</v>
      </c>
      <c r="CZ2732" s="423">
        <f t="shared" ref="CZ2732" si="8229">IF(Y2732="",0,Y2732)</f>
        <v>0</v>
      </c>
      <c r="DA2732" s="423">
        <f t="shared" ref="DA2732" si="8230">IF(Z2732="",0,Z2732)</f>
        <v>0</v>
      </c>
      <c r="DB2732" s="423">
        <f t="shared" ref="DB2732" si="8231">IF(AA2732="",0,AA2732)</f>
        <v>0</v>
      </c>
      <c r="DC2732" s="423">
        <f t="shared" ref="DC2732" si="8232">IF(AB2732="",0,AB2732)</f>
        <v>0</v>
      </c>
      <c r="DD2732" s="423">
        <f t="shared" ref="DD2732" si="8233">IF(AC2732="",0,AC2732)</f>
        <v>0</v>
      </c>
      <c r="DE2732" s="423">
        <f t="shared" ref="DE2732" si="8234">IF(AD2732="",0,AD2732)</f>
        <v>0</v>
      </c>
      <c r="DG2732" s="610"/>
      <c r="DH2732" s="611"/>
      <c r="DI2732" s="415"/>
      <c r="DJ2732" s="416"/>
      <c r="DK2732" s="416"/>
      <c r="DL2732" s="416"/>
      <c r="DM2732" s="416"/>
      <c r="DN2732" s="416"/>
      <c r="DO2732" s="416"/>
      <c r="DP2732" s="416"/>
      <c r="DQ2732" s="416"/>
      <c r="DR2732" s="416"/>
      <c r="DS2732" s="416"/>
      <c r="DT2732" s="416"/>
      <c r="DU2732" s="416"/>
      <c r="DV2732" s="416"/>
      <c r="DW2732" s="416"/>
      <c r="DX2732" s="416"/>
      <c r="DY2732" s="416"/>
      <c r="DZ2732" s="416"/>
      <c r="EA2732" s="416"/>
      <c r="EB2732" s="416"/>
      <c r="EC2732" s="416"/>
      <c r="ED2732" s="416"/>
      <c r="EE2732" s="416"/>
      <c r="EF2732" s="416"/>
      <c r="EG2732" s="416"/>
      <c r="EH2732" s="416"/>
      <c r="EI2732" s="416"/>
      <c r="EJ2732" s="416"/>
      <c r="EK2732" s="416"/>
      <c r="EL2732" s="417"/>
    </row>
    <row r="2733" spans="1:142" ht="24" customHeight="1" x14ac:dyDescent="0.25">
      <c r="A2733" s="60"/>
      <c r="B2733" s="60"/>
      <c r="C2733" s="796"/>
      <c r="D2733" s="719"/>
      <c r="E2733" s="720"/>
      <c r="F2733" s="716" t="s">
        <v>498</v>
      </c>
      <c r="G2733" s="716"/>
      <c r="H2733" s="192"/>
      <c r="I2733" s="700" t="s">
        <v>493</v>
      </c>
      <c r="J2733" s="700"/>
      <c r="K2733" s="700"/>
      <c r="L2733" s="701"/>
      <c r="M2733" s="369"/>
      <c r="N2733" s="369"/>
      <c r="O2733" s="369"/>
      <c r="P2733" s="369"/>
      <c r="Q2733" s="369"/>
      <c r="R2733" s="369"/>
      <c r="S2733" s="368"/>
      <c r="T2733" s="368"/>
      <c r="U2733" s="368"/>
      <c r="V2733" s="368"/>
      <c r="W2733" s="368"/>
      <c r="X2733" s="368"/>
      <c r="Y2733" s="368"/>
      <c r="Z2733" s="368"/>
      <c r="AA2733" s="368"/>
      <c r="AB2733" s="368"/>
      <c r="AC2733" s="368"/>
      <c r="AD2733" s="368"/>
      <c r="AE2733" s="60"/>
      <c r="AF2733" s="259"/>
      <c r="AG2733" s="374">
        <f t="shared" si="7966"/>
        <v>18</v>
      </c>
      <c r="AH2733" s="399"/>
      <c r="AK2733" s="375">
        <f t="shared" si="7967"/>
        <v>0</v>
      </c>
      <c r="AL2733" s="378">
        <f t="shared" ref="AL2733:AL2764" si="8235">COUNTIF(N2733:O2733,"ns")</f>
        <v>0</v>
      </c>
      <c r="AM2733" s="374">
        <f t="shared" si="7968"/>
        <v>0</v>
      </c>
      <c r="AN2733" s="292">
        <f t="shared" si="7969"/>
        <v>0</v>
      </c>
      <c r="AO2733" s="375">
        <f t="shared" si="7970"/>
        <v>0</v>
      </c>
      <c r="AP2733" s="378">
        <f t="shared" ref="AP2733:AP2764" si="8236">COUNTIF(Z2733,"ns")+COUNTIF(AC2733,"ns")+COUNTIF(W2733,"ns")+COUNTIF(T2733,"ns")+COUNTIF(Q2733,"ns")</f>
        <v>0</v>
      </c>
      <c r="AQ2733" s="374">
        <f t="shared" si="7971"/>
        <v>0</v>
      </c>
      <c r="AR2733" s="317">
        <f t="shared" si="7972"/>
        <v>0</v>
      </c>
      <c r="AS2733" s="375">
        <f t="shared" si="7973"/>
        <v>0</v>
      </c>
      <c r="AT2733" s="378">
        <f t="shared" ref="AT2733:AT2764" si="8237">COUNTIF(AD2733,"ns")+COUNTIF(R2733,"ns")+COUNTIF(AA2733,"ns")+COUNTIF(X2733,"ns")+COUNTIF(U2733,"ns")</f>
        <v>0</v>
      </c>
      <c r="AU2733" s="374">
        <f t="shared" si="7974"/>
        <v>0</v>
      </c>
      <c r="AV2733" s="317">
        <f t="shared" si="7975"/>
        <v>0</v>
      </c>
      <c r="AW2733" s="375">
        <f t="shared" si="7976"/>
        <v>0</v>
      </c>
      <c r="AX2733" s="378">
        <f t="shared" ref="AX2733:AX2764" si="8238">COUNTIF(Q2733:R2733,"ns")</f>
        <v>0</v>
      </c>
      <c r="AY2733" s="374">
        <f t="shared" si="7977"/>
        <v>0</v>
      </c>
      <c r="AZ2733" s="292">
        <f t="shared" si="7978"/>
        <v>0</v>
      </c>
      <c r="BA2733" s="375">
        <f t="shared" si="7979"/>
        <v>0</v>
      </c>
      <c r="BB2733" s="378">
        <f t="shared" ref="BB2733:BB2764" si="8239">COUNTIF(T2733:U2733,"ns")</f>
        <v>0</v>
      </c>
      <c r="BC2733" s="374">
        <f t="shared" si="7980"/>
        <v>0</v>
      </c>
      <c r="BD2733" s="292">
        <f t="shared" si="7981"/>
        <v>0</v>
      </c>
      <c r="BE2733" s="375">
        <f t="shared" si="7982"/>
        <v>0</v>
      </c>
      <c r="BF2733" s="378">
        <f t="shared" ref="BF2733:BF2764" si="8240">COUNTIF(W2733:X2733,"ns")</f>
        <v>0</v>
      </c>
      <c r="BG2733" s="374">
        <f t="shared" si="7983"/>
        <v>0</v>
      </c>
      <c r="BH2733" s="292">
        <f t="shared" si="7984"/>
        <v>0</v>
      </c>
      <c r="BI2733" s="375">
        <f t="shared" si="7985"/>
        <v>0</v>
      </c>
      <c r="BJ2733" s="378">
        <f t="shared" ref="BJ2733:BJ2764" si="8241">COUNTIF(Z2733:AA2733,"ns")</f>
        <v>0</v>
      </c>
      <c r="BK2733" s="374">
        <f t="shared" si="7986"/>
        <v>0</v>
      </c>
      <c r="BL2733" s="292">
        <f t="shared" si="7987"/>
        <v>0</v>
      </c>
      <c r="BM2733" s="375">
        <f t="shared" si="7988"/>
        <v>0</v>
      </c>
      <c r="BN2733" s="378">
        <f t="shared" ref="BN2733:BN2764" si="8242">COUNTIF(AC2733:AD2733,"ns")</f>
        <v>0</v>
      </c>
      <c r="BO2733" s="374">
        <f t="shared" si="7989"/>
        <v>0</v>
      </c>
      <c r="BP2733" s="292">
        <f t="shared" si="7990"/>
        <v>0</v>
      </c>
      <c r="CA2733" s="299" t="s">
        <v>1917</v>
      </c>
      <c r="CB2733" s="421"/>
      <c r="CC2733" s="375"/>
      <c r="CD2733" s="375"/>
      <c r="CE2733" s="375"/>
      <c r="CF2733" s="375"/>
      <c r="CG2733" s="375"/>
      <c r="CH2733" s="375"/>
      <c r="CI2733" s="375"/>
      <c r="CJ2733" s="375"/>
      <c r="CK2733" s="375"/>
      <c r="CL2733" s="375"/>
      <c r="CM2733" s="375"/>
      <c r="CN2733" s="301">
        <f t="shared" ref="CN2733" si="8243">SUM(M2733:M2737)</f>
        <v>0</v>
      </c>
      <c r="CO2733" s="301">
        <f t="shared" ref="CO2733" si="8244">SUM(N2733:N2737)</f>
        <v>0</v>
      </c>
      <c r="CP2733" s="301">
        <f t="shared" ref="CP2733" si="8245">SUM(O2733:O2737)</f>
        <v>0</v>
      </c>
      <c r="CQ2733" s="301">
        <f t="shared" ref="CQ2733" si="8246">SUM(P2733:P2737)</f>
        <v>0</v>
      </c>
      <c r="CR2733" s="301">
        <f t="shared" ref="CR2733" si="8247">SUM(Q2733:Q2737)</f>
        <v>0</v>
      </c>
      <c r="CS2733" s="301">
        <f t="shared" ref="CS2733" si="8248">SUM(R2733:R2737)</f>
        <v>0</v>
      </c>
      <c r="CT2733" s="301">
        <f t="shared" ref="CT2733" si="8249">SUM(S2733:S2737)</f>
        <v>0</v>
      </c>
      <c r="CU2733" s="301">
        <f t="shared" ref="CU2733" si="8250">SUM(T2733:T2737)</f>
        <v>0</v>
      </c>
      <c r="CV2733" s="301">
        <f t="shared" ref="CV2733" si="8251">SUM(U2733:U2737)</f>
        <v>0</v>
      </c>
      <c r="CW2733" s="301">
        <f t="shared" ref="CW2733" si="8252">SUM(V2733:V2737)</f>
        <v>0</v>
      </c>
      <c r="CX2733" s="301">
        <f t="shared" ref="CX2733" si="8253">SUM(W2733:W2737)</f>
        <v>0</v>
      </c>
      <c r="CY2733" s="301">
        <f t="shared" ref="CY2733" si="8254">SUM(X2733:X2737)</f>
        <v>0</v>
      </c>
      <c r="CZ2733" s="301">
        <f t="shared" ref="CZ2733" si="8255">SUM(Y2733:Y2737)</f>
        <v>0</v>
      </c>
      <c r="DA2733" s="301">
        <f t="shared" ref="DA2733" si="8256">SUM(Z2733:Z2737)</f>
        <v>0</v>
      </c>
      <c r="DB2733" s="301">
        <f t="shared" ref="DB2733" si="8257">SUM(AA2733:AA2737)</f>
        <v>0</v>
      </c>
      <c r="DC2733" s="301">
        <f t="shared" ref="DC2733" si="8258">SUM(AB2733:AB2737)</f>
        <v>0</v>
      </c>
      <c r="DD2733" s="301">
        <f t="shared" ref="DD2733" si="8259">SUM(AC2733:AC2737)</f>
        <v>0</v>
      </c>
      <c r="DE2733" s="301">
        <f t="shared" ref="DE2733" si="8260">SUM(AD2733:AD2737)</f>
        <v>0</v>
      </c>
      <c r="DG2733" s="616"/>
      <c r="DH2733" s="617"/>
      <c r="DI2733" s="415"/>
      <c r="DJ2733" s="416"/>
      <c r="DK2733" s="416"/>
      <c r="DL2733" s="416"/>
      <c r="DM2733" s="416"/>
      <c r="DN2733" s="416"/>
      <c r="DO2733" s="416"/>
      <c r="DP2733" s="416"/>
      <c r="DQ2733" s="416"/>
      <c r="DR2733" s="416"/>
      <c r="DS2733" s="416"/>
      <c r="DT2733" s="416"/>
      <c r="DU2733" s="416"/>
      <c r="DV2733" s="416"/>
      <c r="DW2733" s="416"/>
      <c r="DX2733" s="416"/>
      <c r="DY2733" s="416"/>
      <c r="DZ2733" s="416"/>
      <c r="EA2733" s="416"/>
      <c r="EB2733" s="416"/>
      <c r="EC2733" s="416"/>
      <c r="ED2733" s="416"/>
      <c r="EE2733" s="416"/>
      <c r="EF2733" s="416"/>
      <c r="EG2733" s="416"/>
      <c r="EH2733" s="416"/>
      <c r="EI2733" s="416"/>
      <c r="EJ2733" s="416"/>
      <c r="EK2733" s="416"/>
      <c r="EL2733" s="417"/>
    </row>
    <row r="2734" spans="1:142" ht="36" customHeight="1" x14ac:dyDescent="0.25">
      <c r="A2734" s="60"/>
      <c r="B2734" s="60"/>
      <c r="C2734" s="796"/>
      <c r="D2734" s="719"/>
      <c r="E2734" s="720"/>
      <c r="F2734" s="716" t="s">
        <v>499</v>
      </c>
      <c r="G2734" s="716"/>
      <c r="H2734" s="192"/>
      <c r="I2734" s="700" t="s">
        <v>494</v>
      </c>
      <c r="J2734" s="700"/>
      <c r="K2734" s="700"/>
      <c r="L2734" s="701"/>
      <c r="M2734" s="369"/>
      <c r="N2734" s="369"/>
      <c r="O2734" s="369"/>
      <c r="P2734" s="369"/>
      <c r="Q2734" s="369"/>
      <c r="R2734" s="369"/>
      <c r="S2734" s="368"/>
      <c r="T2734" s="368"/>
      <c r="U2734" s="368"/>
      <c r="V2734" s="368"/>
      <c r="W2734" s="368"/>
      <c r="X2734" s="368"/>
      <c r="Y2734" s="368"/>
      <c r="Z2734" s="368"/>
      <c r="AA2734" s="368"/>
      <c r="AB2734" s="368"/>
      <c r="AC2734" s="368"/>
      <c r="AD2734" s="368"/>
      <c r="AE2734" s="60"/>
      <c r="AF2734" s="259"/>
      <c r="AG2734" s="374">
        <f t="shared" si="7966"/>
        <v>18</v>
      </c>
      <c r="AH2734" s="399"/>
      <c r="AK2734" s="375">
        <f t="shared" si="7967"/>
        <v>0</v>
      </c>
      <c r="AL2734" s="378">
        <f t="shared" si="8235"/>
        <v>0</v>
      </c>
      <c r="AM2734" s="374">
        <f t="shared" si="7968"/>
        <v>0</v>
      </c>
      <c r="AN2734" s="292">
        <f t="shared" si="7969"/>
        <v>0</v>
      </c>
      <c r="AO2734" s="375">
        <f t="shared" si="7970"/>
        <v>0</v>
      </c>
      <c r="AP2734" s="378">
        <f t="shared" si="8236"/>
        <v>0</v>
      </c>
      <c r="AQ2734" s="374">
        <f t="shared" si="7971"/>
        <v>0</v>
      </c>
      <c r="AR2734" s="317">
        <f t="shared" si="7972"/>
        <v>0</v>
      </c>
      <c r="AS2734" s="375">
        <f t="shared" si="7973"/>
        <v>0</v>
      </c>
      <c r="AT2734" s="378">
        <f t="shared" si="8237"/>
        <v>0</v>
      </c>
      <c r="AU2734" s="374">
        <f t="shared" si="7974"/>
        <v>0</v>
      </c>
      <c r="AV2734" s="317">
        <f t="shared" si="7975"/>
        <v>0</v>
      </c>
      <c r="AW2734" s="375">
        <f t="shared" si="7976"/>
        <v>0</v>
      </c>
      <c r="AX2734" s="378">
        <f t="shared" si="8238"/>
        <v>0</v>
      </c>
      <c r="AY2734" s="374">
        <f t="shared" si="7977"/>
        <v>0</v>
      </c>
      <c r="AZ2734" s="292">
        <f t="shared" si="7978"/>
        <v>0</v>
      </c>
      <c r="BA2734" s="375">
        <f t="shared" si="7979"/>
        <v>0</v>
      </c>
      <c r="BB2734" s="378">
        <f t="shared" si="8239"/>
        <v>0</v>
      </c>
      <c r="BC2734" s="374">
        <f t="shared" si="7980"/>
        <v>0</v>
      </c>
      <c r="BD2734" s="292">
        <f t="shared" si="7981"/>
        <v>0</v>
      </c>
      <c r="BE2734" s="375">
        <f t="shared" si="7982"/>
        <v>0</v>
      </c>
      <c r="BF2734" s="378">
        <f t="shared" si="8240"/>
        <v>0</v>
      </c>
      <c r="BG2734" s="374">
        <f t="shared" si="7983"/>
        <v>0</v>
      </c>
      <c r="BH2734" s="292">
        <f t="shared" si="7984"/>
        <v>0</v>
      </c>
      <c r="BI2734" s="375">
        <f t="shared" si="7985"/>
        <v>0</v>
      </c>
      <c r="BJ2734" s="378">
        <f t="shared" si="8241"/>
        <v>0</v>
      </c>
      <c r="BK2734" s="374">
        <f t="shared" si="7986"/>
        <v>0</v>
      </c>
      <c r="BL2734" s="292">
        <f t="shared" si="7987"/>
        <v>0</v>
      </c>
      <c r="BM2734" s="375">
        <f t="shared" si="7988"/>
        <v>0</v>
      </c>
      <c r="BN2734" s="378">
        <f t="shared" si="8242"/>
        <v>0</v>
      </c>
      <c r="BO2734" s="374">
        <f t="shared" si="7989"/>
        <v>0</v>
      </c>
      <c r="BP2734" s="292">
        <f t="shared" si="7990"/>
        <v>0</v>
      </c>
      <c r="CA2734" s="299" t="s">
        <v>1910</v>
      </c>
      <c r="CB2734" s="421"/>
      <c r="CC2734" s="375"/>
      <c r="CD2734" s="375"/>
      <c r="CE2734" s="375"/>
      <c r="CF2734" s="375"/>
      <c r="CG2734" s="375"/>
      <c r="CH2734" s="375"/>
      <c r="CI2734" s="375"/>
      <c r="CJ2734" s="375"/>
      <c r="CK2734" s="375"/>
      <c r="CL2734" s="375"/>
      <c r="CM2734" s="375"/>
      <c r="CN2734" s="422">
        <f t="shared" ref="CN2734" si="8261">IF(CN2732="NA",COUNTIF(M2733:M2737,"NA"),COUNTIF(M2733:M2737,"NS"))</f>
        <v>0</v>
      </c>
      <c r="CO2734" s="422">
        <f t="shared" ref="CO2734" si="8262">IF(CO2732="NA",COUNTIF(N2733:N2737,"NA"),COUNTIF(N2733:N2737,"NS"))</f>
        <v>0</v>
      </c>
      <c r="CP2734" s="422">
        <f t="shared" ref="CP2734" si="8263">IF(CP2732="NA",COUNTIF(O2733:O2737,"NA"),COUNTIF(O2733:O2737,"NS"))</f>
        <v>0</v>
      </c>
      <c r="CQ2734" s="422">
        <f t="shared" ref="CQ2734" si="8264">IF(CQ2732="NA",COUNTIF(P2733:P2737,"NA"),COUNTIF(P2733:P2737,"NS"))</f>
        <v>0</v>
      </c>
      <c r="CR2734" s="422">
        <f t="shared" ref="CR2734" si="8265">IF(CR2732="NA",COUNTIF(Q2733:Q2737,"NA"),COUNTIF(Q2733:Q2737,"NS"))</f>
        <v>0</v>
      </c>
      <c r="CS2734" s="422">
        <f t="shared" ref="CS2734" si="8266">IF(CS2732="NA",COUNTIF(R2733:R2737,"NA"),COUNTIF(R2733:R2737,"NS"))</f>
        <v>0</v>
      </c>
      <c r="CT2734" s="422">
        <f t="shared" ref="CT2734" si="8267">IF(CT2732="NA",COUNTIF(S2733:S2737,"NA"),COUNTIF(S2733:S2737,"NS"))</f>
        <v>0</v>
      </c>
      <c r="CU2734" s="422">
        <f t="shared" ref="CU2734" si="8268">IF(CU2732="NA",COUNTIF(T2733:T2737,"NA"),COUNTIF(T2733:T2737,"NS"))</f>
        <v>0</v>
      </c>
      <c r="CV2734" s="422">
        <f t="shared" ref="CV2734" si="8269">IF(CV2732="NA",COUNTIF(U2733:U2737,"NA"),COUNTIF(U2733:U2737,"NS"))</f>
        <v>0</v>
      </c>
      <c r="CW2734" s="422">
        <f t="shared" ref="CW2734" si="8270">IF(CW2732="NA",COUNTIF(V2733:V2737,"NA"),COUNTIF(V2733:V2737,"NS"))</f>
        <v>0</v>
      </c>
      <c r="CX2734" s="422">
        <f t="shared" ref="CX2734" si="8271">IF(CX2732="NA",COUNTIF(W2733:W2737,"NA"),COUNTIF(W2733:W2737,"NS"))</f>
        <v>0</v>
      </c>
      <c r="CY2734" s="422">
        <f t="shared" ref="CY2734" si="8272">IF(CY2732="NA",COUNTIF(X2733:X2737,"NA"),COUNTIF(X2733:X2737,"NS"))</f>
        <v>0</v>
      </c>
      <c r="CZ2734" s="422">
        <f t="shared" ref="CZ2734" si="8273">IF(CZ2732="NA",COUNTIF(Y2733:Y2737,"NA"),COUNTIF(Y2733:Y2737,"NS"))</f>
        <v>0</v>
      </c>
      <c r="DA2734" s="422">
        <f t="shared" ref="DA2734" si="8274">IF(DA2732="NA",COUNTIF(Z2733:Z2737,"NA"),COUNTIF(Z2733:Z2737,"NS"))</f>
        <v>0</v>
      </c>
      <c r="DB2734" s="422">
        <f t="shared" ref="DB2734" si="8275">IF(DB2732="NA",COUNTIF(AA2733:AA2737,"NA"),COUNTIF(AA2733:AA2737,"NS"))</f>
        <v>0</v>
      </c>
      <c r="DC2734" s="422">
        <f t="shared" ref="DC2734" si="8276">IF(DC2732="NA",COUNTIF(AB2733:AB2737,"NA"),COUNTIF(AB2733:AB2737,"NS"))</f>
        <v>0</v>
      </c>
      <c r="DD2734" s="422">
        <f t="shared" ref="DD2734" si="8277">IF(DD2732="NA",COUNTIF(AC2733:AC2737,"NA"),COUNTIF(AC2733:AC2737,"NS"))</f>
        <v>0</v>
      </c>
      <c r="DE2734" s="422">
        <f t="shared" ref="DE2734" si="8278">IF(DE2732="NA",COUNTIF(AD2733:AD2737,"NA"),COUNTIF(AD2733:AD2737,"NS"))</f>
        <v>0</v>
      </c>
      <c r="DG2734" s="616"/>
      <c r="DH2734" s="617"/>
      <c r="DI2734" s="415"/>
      <c r="DJ2734" s="416"/>
      <c r="DK2734" s="416"/>
      <c r="DL2734" s="416"/>
      <c r="DM2734" s="416"/>
      <c r="DN2734" s="416"/>
      <c r="DO2734" s="416"/>
      <c r="DP2734" s="416"/>
      <c r="DQ2734" s="416"/>
      <c r="DR2734" s="416"/>
      <c r="DS2734" s="416"/>
      <c r="DT2734" s="416"/>
      <c r="DU2734" s="416"/>
      <c r="DV2734" s="416"/>
      <c r="DW2734" s="416"/>
      <c r="DX2734" s="416"/>
      <c r="DY2734" s="416"/>
      <c r="DZ2734" s="416"/>
      <c r="EA2734" s="416"/>
      <c r="EB2734" s="416"/>
      <c r="EC2734" s="416"/>
      <c r="ED2734" s="416"/>
      <c r="EE2734" s="416"/>
      <c r="EF2734" s="416"/>
      <c r="EG2734" s="416"/>
      <c r="EH2734" s="416"/>
      <c r="EI2734" s="416"/>
      <c r="EJ2734" s="416"/>
      <c r="EK2734" s="416"/>
      <c r="EL2734" s="417"/>
    </row>
    <row r="2735" spans="1:142" ht="24" customHeight="1" x14ac:dyDescent="0.25">
      <c r="A2735" s="60"/>
      <c r="B2735" s="60"/>
      <c r="C2735" s="796"/>
      <c r="D2735" s="719"/>
      <c r="E2735" s="720"/>
      <c r="F2735" s="716" t="s">
        <v>500</v>
      </c>
      <c r="G2735" s="716"/>
      <c r="H2735" s="192"/>
      <c r="I2735" s="700" t="s">
        <v>495</v>
      </c>
      <c r="J2735" s="700"/>
      <c r="K2735" s="700"/>
      <c r="L2735" s="701"/>
      <c r="M2735" s="369"/>
      <c r="N2735" s="369"/>
      <c r="O2735" s="369"/>
      <c r="P2735" s="369"/>
      <c r="Q2735" s="369"/>
      <c r="R2735" s="369"/>
      <c r="S2735" s="368"/>
      <c r="T2735" s="368"/>
      <c r="U2735" s="368"/>
      <c r="V2735" s="368"/>
      <c r="W2735" s="368"/>
      <c r="X2735" s="368"/>
      <c r="Y2735" s="368"/>
      <c r="Z2735" s="368"/>
      <c r="AA2735" s="368"/>
      <c r="AB2735" s="368"/>
      <c r="AC2735" s="368"/>
      <c r="AD2735" s="368"/>
      <c r="AE2735" s="60"/>
      <c r="AF2735" s="259"/>
      <c r="AG2735" s="374">
        <f t="shared" si="7966"/>
        <v>18</v>
      </c>
      <c r="AH2735" s="399"/>
      <c r="AK2735" s="375">
        <f t="shared" si="7967"/>
        <v>0</v>
      </c>
      <c r="AL2735" s="378">
        <f t="shared" si="8235"/>
        <v>0</v>
      </c>
      <c r="AM2735" s="374">
        <f t="shared" si="7968"/>
        <v>0</v>
      </c>
      <c r="AN2735" s="292">
        <f t="shared" si="7969"/>
        <v>0</v>
      </c>
      <c r="AO2735" s="375">
        <f t="shared" si="7970"/>
        <v>0</v>
      </c>
      <c r="AP2735" s="378">
        <f t="shared" si="8236"/>
        <v>0</v>
      </c>
      <c r="AQ2735" s="374">
        <f t="shared" si="7971"/>
        <v>0</v>
      </c>
      <c r="AR2735" s="317">
        <f t="shared" si="7972"/>
        <v>0</v>
      </c>
      <c r="AS2735" s="375">
        <f t="shared" si="7973"/>
        <v>0</v>
      </c>
      <c r="AT2735" s="378">
        <f t="shared" si="8237"/>
        <v>0</v>
      </c>
      <c r="AU2735" s="374">
        <f t="shared" si="7974"/>
        <v>0</v>
      </c>
      <c r="AV2735" s="317">
        <f t="shared" si="7975"/>
        <v>0</v>
      </c>
      <c r="AW2735" s="375">
        <f t="shared" si="7976"/>
        <v>0</v>
      </c>
      <c r="AX2735" s="378">
        <f t="shared" si="8238"/>
        <v>0</v>
      </c>
      <c r="AY2735" s="374">
        <f t="shared" si="7977"/>
        <v>0</v>
      </c>
      <c r="AZ2735" s="292">
        <f t="shared" si="7978"/>
        <v>0</v>
      </c>
      <c r="BA2735" s="375">
        <f t="shared" si="7979"/>
        <v>0</v>
      </c>
      <c r="BB2735" s="378">
        <f t="shared" si="8239"/>
        <v>0</v>
      </c>
      <c r="BC2735" s="374">
        <f t="shared" si="7980"/>
        <v>0</v>
      </c>
      <c r="BD2735" s="292">
        <f t="shared" si="7981"/>
        <v>0</v>
      </c>
      <c r="BE2735" s="375">
        <f t="shared" si="7982"/>
        <v>0</v>
      </c>
      <c r="BF2735" s="378">
        <f t="shared" si="8240"/>
        <v>0</v>
      </c>
      <c r="BG2735" s="374">
        <f t="shared" si="7983"/>
        <v>0</v>
      </c>
      <c r="BH2735" s="292">
        <f t="shared" si="7984"/>
        <v>0</v>
      </c>
      <c r="BI2735" s="375">
        <f t="shared" si="7985"/>
        <v>0</v>
      </c>
      <c r="BJ2735" s="378">
        <f t="shared" si="8241"/>
        <v>0</v>
      </c>
      <c r="BK2735" s="374">
        <f t="shared" si="7986"/>
        <v>0</v>
      </c>
      <c r="BL2735" s="292">
        <f t="shared" si="7987"/>
        <v>0</v>
      </c>
      <c r="BM2735" s="375">
        <f t="shared" si="7988"/>
        <v>0</v>
      </c>
      <c r="BN2735" s="378">
        <f t="shared" si="8242"/>
        <v>0</v>
      </c>
      <c r="BO2735" s="374">
        <f t="shared" si="7989"/>
        <v>0</v>
      </c>
      <c r="BP2735" s="292">
        <f t="shared" si="7990"/>
        <v>0</v>
      </c>
      <c r="CA2735" s="299" t="s">
        <v>1918</v>
      </c>
      <c r="CB2735" s="427"/>
      <c r="CC2735" s="375"/>
      <c r="CD2735" s="375"/>
      <c r="CE2735" s="375"/>
      <c r="CF2735" s="375"/>
      <c r="CG2735" s="375"/>
      <c r="CH2735" s="375"/>
      <c r="CI2735" s="375"/>
      <c r="CJ2735" s="375"/>
      <c r="CK2735" s="375"/>
      <c r="CL2735" s="375"/>
      <c r="CM2735" s="375"/>
      <c r="CN2735" s="425">
        <f t="shared" ref="CN2735:DD2735" si="8279">IF(OR(AND(CN2732=0,CN2734&gt;0),AND(CN2732="NS",CN2733&gt;0),AND(CN2732="NS",CN2733=0,CN2734=0)),1,IF(OR(AND(CN2734&gt;=2,CN2733&lt;CN2732),AND(CN2732="NS",CN2733=0,CN2734&gt;0),OR(CN2732=CN2733,AND(CN2732="",CN2734=0,CN2733=0))),0,1))</f>
        <v>0</v>
      </c>
      <c r="CO2735" s="425">
        <f t="shared" si="8279"/>
        <v>0</v>
      </c>
      <c r="CP2735" s="425">
        <f t="shared" si="8279"/>
        <v>0</v>
      </c>
      <c r="CQ2735" s="425">
        <f t="shared" si="8279"/>
        <v>0</v>
      </c>
      <c r="CR2735" s="425">
        <f t="shared" si="8279"/>
        <v>0</v>
      </c>
      <c r="CS2735" s="425">
        <f t="shared" si="8279"/>
        <v>0</v>
      </c>
      <c r="CT2735" s="425">
        <f t="shared" si="8279"/>
        <v>0</v>
      </c>
      <c r="CU2735" s="425">
        <f t="shared" si="8279"/>
        <v>0</v>
      </c>
      <c r="CV2735" s="425">
        <f t="shared" si="8279"/>
        <v>0</v>
      </c>
      <c r="CW2735" s="425">
        <f t="shared" si="8279"/>
        <v>0</v>
      </c>
      <c r="CX2735" s="425">
        <f t="shared" si="8279"/>
        <v>0</v>
      </c>
      <c r="CY2735" s="425">
        <f t="shared" si="8279"/>
        <v>0</v>
      </c>
      <c r="CZ2735" s="425">
        <f t="shared" si="8279"/>
        <v>0</v>
      </c>
      <c r="DA2735" s="425">
        <f t="shared" si="8279"/>
        <v>0</v>
      </c>
      <c r="DB2735" s="425">
        <f t="shared" si="8279"/>
        <v>0</v>
      </c>
      <c r="DC2735" s="425">
        <f t="shared" si="8279"/>
        <v>0</v>
      </c>
      <c r="DD2735" s="425">
        <f t="shared" si="8279"/>
        <v>0</v>
      </c>
      <c r="DE2735" s="425">
        <f t="shared" ref="DE2735" si="8280">IF(OR(AND(DE2732=0,DE2734&gt;0),AND(DE2732="NS",DE2733&gt;0),AND(DE2732="NS",DE2733=0,DE2734=0)),1,IF(OR(AND(DE2734&gt;=2,DE2733&lt;DE2732),AND(DE2732="NS",DE2733=0,DE2734&gt;0),OR(DE2732=DE2733,AND(DE2732="",DE2734=0,DE2733=0))),0,1))</f>
        <v>0</v>
      </c>
      <c r="DF2735" s="387">
        <f>SUM(CN2735:DE2735)</f>
        <v>0</v>
      </c>
      <c r="DG2735" s="616"/>
      <c r="DH2735" s="617"/>
      <c r="DI2735" s="415"/>
      <c r="DJ2735" s="416"/>
      <c r="DK2735" s="416"/>
      <c r="DL2735" s="416"/>
      <c r="DM2735" s="416"/>
      <c r="DN2735" s="416"/>
      <c r="DO2735" s="416"/>
      <c r="DP2735" s="416"/>
      <c r="DQ2735" s="416"/>
      <c r="DR2735" s="416"/>
      <c r="DS2735" s="416"/>
      <c r="DT2735" s="416"/>
      <c r="DU2735" s="416"/>
      <c r="DV2735" s="416"/>
      <c r="DW2735" s="416"/>
      <c r="DX2735" s="416"/>
      <c r="DY2735" s="416"/>
      <c r="DZ2735" s="416"/>
      <c r="EA2735" s="416"/>
      <c r="EB2735" s="416"/>
      <c r="EC2735" s="416"/>
      <c r="ED2735" s="416"/>
      <c r="EE2735" s="416"/>
      <c r="EF2735" s="416"/>
      <c r="EG2735" s="416"/>
      <c r="EH2735" s="416"/>
      <c r="EI2735" s="416"/>
      <c r="EJ2735" s="416"/>
      <c r="EK2735" s="416"/>
      <c r="EL2735" s="417"/>
    </row>
    <row r="2736" spans="1:142" ht="48" customHeight="1" x14ac:dyDescent="0.25">
      <c r="A2736" s="60"/>
      <c r="B2736" s="60"/>
      <c r="C2736" s="796"/>
      <c r="D2736" s="719"/>
      <c r="E2736" s="720"/>
      <c r="F2736" s="716" t="s">
        <v>501</v>
      </c>
      <c r="G2736" s="716"/>
      <c r="H2736" s="192"/>
      <c r="I2736" s="700" t="s">
        <v>496</v>
      </c>
      <c r="J2736" s="700"/>
      <c r="K2736" s="700"/>
      <c r="L2736" s="701"/>
      <c r="M2736" s="369"/>
      <c r="N2736" s="369"/>
      <c r="O2736" s="369"/>
      <c r="P2736" s="369"/>
      <c r="Q2736" s="369"/>
      <c r="R2736" s="369"/>
      <c r="S2736" s="368"/>
      <c r="T2736" s="368"/>
      <c r="U2736" s="368"/>
      <c r="V2736" s="368"/>
      <c r="W2736" s="368"/>
      <c r="X2736" s="368"/>
      <c r="Y2736" s="368"/>
      <c r="Z2736" s="368"/>
      <c r="AA2736" s="368"/>
      <c r="AB2736" s="368"/>
      <c r="AC2736" s="368"/>
      <c r="AD2736" s="368"/>
      <c r="AE2736" s="60"/>
      <c r="AF2736" s="259"/>
      <c r="AG2736" s="374">
        <f t="shared" si="7966"/>
        <v>18</v>
      </c>
      <c r="AH2736" s="399"/>
      <c r="AK2736" s="375">
        <f t="shared" si="7967"/>
        <v>0</v>
      </c>
      <c r="AL2736" s="378">
        <f t="shared" si="8235"/>
        <v>0</v>
      </c>
      <c r="AM2736" s="374">
        <f t="shared" si="7968"/>
        <v>0</v>
      </c>
      <c r="AN2736" s="292">
        <f t="shared" si="7969"/>
        <v>0</v>
      </c>
      <c r="AO2736" s="375">
        <f t="shared" si="7970"/>
        <v>0</v>
      </c>
      <c r="AP2736" s="378">
        <f t="shared" si="8236"/>
        <v>0</v>
      </c>
      <c r="AQ2736" s="374">
        <f t="shared" si="7971"/>
        <v>0</v>
      </c>
      <c r="AR2736" s="317">
        <f t="shared" si="7972"/>
        <v>0</v>
      </c>
      <c r="AS2736" s="375">
        <f t="shared" si="7973"/>
        <v>0</v>
      </c>
      <c r="AT2736" s="378">
        <f t="shared" si="8237"/>
        <v>0</v>
      </c>
      <c r="AU2736" s="374">
        <f t="shared" si="7974"/>
        <v>0</v>
      </c>
      <c r="AV2736" s="317">
        <f t="shared" si="7975"/>
        <v>0</v>
      </c>
      <c r="AW2736" s="375">
        <f t="shared" si="7976"/>
        <v>0</v>
      </c>
      <c r="AX2736" s="378">
        <f t="shared" si="8238"/>
        <v>0</v>
      </c>
      <c r="AY2736" s="374">
        <f t="shared" si="7977"/>
        <v>0</v>
      </c>
      <c r="AZ2736" s="292">
        <f t="shared" si="7978"/>
        <v>0</v>
      </c>
      <c r="BA2736" s="375">
        <f t="shared" si="7979"/>
        <v>0</v>
      </c>
      <c r="BB2736" s="378">
        <f t="shared" si="8239"/>
        <v>0</v>
      </c>
      <c r="BC2736" s="374">
        <f t="shared" si="7980"/>
        <v>0</v>
      </c>
      <c r="BD2736" s="292">
        <f t="shared" si="7981"/>
        <v>0</v>
      </c>
      <c r="BE2736" s="375">
        <f t="shared" si="7982"/>
        <v>0</v>
      </c>
      <c r="BF2736" s="378">
        <f t="shared" si="8240"/>
        <v>0</v>
      </c>
      <c r="BG2736" s="374">
        <f t="shared" si="7983"/>
        <v>0</v>
      </c>
      <c r="BH2736" s="292">
        <f t="shared" si="7984"/>
        <v>0</v>
      </c>
      <c r="BI2736" s="375">
        <f t="shared" si="7985"/>
        <v>0</v>
      </c>
      <c r="BJ2736" s="378">
        <f t="shared" si="8241"/>
        <v>0</v>
      </c>
      <c r="BK2736" s="374">
        <f t="shared" si="7986"/>
        <v>0</v>
      </c>
      <c r="BL2736" s="292">
        <f t="shared" si="7987"/>
        <v>0</v>
      </c>
      <c r="BM2736" s="375">
        <f t="shared" si="7988"/>
        <v>0</v>
      </c>
      <c r="BN2736" s="378">
        <f t="shared" si="8242"/>
        <v>0</v>
      </c>
      <c r="BO2736" s="374">
        <f t="shared" si="7989"/>
        <v>0</v>
      </c>
      <c r="BP2736" s="292">
        <f t="shared" si="7990"/>
        <v>0</v>
      </c>
      <c r="CA2736" s="309"/>
      <c r="CB2736" s="427"/>
      <c r="CC2736" s="375"/>
      <c r="CD2736" s="375"/>
      <c r="CE2736" s="375"/>
      <c r="CF2736" s="375"/>
      <c r="CG2736" s="375"/>
      <c r="CH2736" s="375"/>
      <c r="CI2736" s="375"/>
      <c r="CJ2736" s="375"/>
      <c r="CK2736" s="375"/>
      <c r="CL2736" s="375"/>
      <c r="CM2736" s="375"/>
      <c r="CN2736" s="311"/>
      <c r="CO2736" s="311"/>
      <c r="CP2736" s="311"/>
      <c r="CQ2736" s="311"/>
      <c r="CR2736" s="311"/>
      <c r="CS2736" s="311"/>
      <c r="CT2736" s="311"/>
      <c r="CU2736" s="311"/>
      <c r="CV2736" s="311"/>
      <c r="CW2736" s="311"/>
      <c r="CX2736" s="311"/>
      <c r="CY2736" s="311"/>
      <c r="CZ2736" s="311"/>
      <c r="DA2736" s="311"/>
      <c r="DB2736" s="311"/>
      <c r="DC2736" s="311"/>
      <c r="DD2736" s="311"/>
      <c r="DE2736" s="311"/>
      <c r="DG2736" s="616"/>
      <c r="DH2736" s="617"/>
      <c r="DI2736" s="415"/>
      <c r="DJ2736" s="416"/>
      <c r="DK2736" s="416"/>
      <c r="DL2736" s="416"/>
      <c r="DM2736" s="416"/>
      <c r="DN2736" s="416"/>
      <c r="DO2736" s="416"/>
      <c r="DP2736" s="416"/>
      <c r="DQ2736" s="416"/>
      <c r="DR2736" s="416"/>
      <c r="DS2736" s="416"/>
      <c r="DT2736" s="416"/>
      <c r="DU2736" s="416"/>
      <c r="DV2736" s="416"/>
      <c r="DW2736" s="416"/>
      <c r="DX2736" s="416"/>
      <c r="DY2736" s="416"/>
      <c r="DZ2736" s="416"/>
      <c r="EA2736" s="416"/>
      <c r="EB2736" s="416"/>
      <c r="EC2736" s="416"/>
      <c r="ED2736" s="416"/>
      <c r="EE2736" s="416"/>
      <c r="EF2736" s="416"/>
      <c r="EG2736" s="416"/>
      <c r="EH2736" s="416"/>
      <c r="EI2736" s="416"/>
      <c r="EJ2736" s="416"/>
      <c r="EK2736" s="416"/>
      <c r="EL2736" s="417"/>
    </row>
    <row r="2737" spans="1:143" ht="60" customHeight="1" x14ac:dyDescent="0.25">
      <c r="A2737" s="60"/>
      <c r="B2737" s="60"/>
      <c r="C2737" s="796"/>
      <c r="D2737" s="719"/>
      <c r="E2737" s="720"/>
      <c r="F2737" s="716" t="s">
        <v>502</v>
      </c>
      <c r="G2737" s="716"/>
      <c r="H2737" s="192"/>
      <c r="I2737" s="700" t="s">
        <v>497</v>
      </c>
      <c r="J2737" s="700"/>
      <c r="K2737" s="700"/>
      <c r="L2737" s="701"/>
      <c r="M2737" s="369"/>
      <c r="N2737" s="369"/>
      <c r="O2737" s="369"/>
      <c r="P2737" s="369"/>
      <c r="Q2737" s="369"/>
      <c r="R2737" s="369"/>
      <c r="S2737" s="368"/>
      <c r="T2737" s="368"/>
      <c r="U2737" s="368"/>
      <c r="V2737" s="368"/>
      <c r="W2737" s="368"/>
      <c r="X2737" s="368"/>
      <c r="Y2737" s="368"/>
      <c r="Z2737" s="368"/>
      <c r="AA2737" s="368"/>
      <c r="AB2737" s="368"/>
      <c r="AC2737" s="368"/>
      <c r="AD2737" s="368"/>
      <c r="AE2737" s="60"/>
      <c r="AF2737" s="259"/>
      <c r="AG2737" s="374">
        <f t="shared" si="7966"/>
        <v>18</v>
      </c>
      <c r="AH2737" s="399"/>
      <c r="AK2737" s="375">
        <f t="shared" si="7967"/>
        <v>0</v>
      </c>
      <c r="AL2737" s="378">
        <f t="shared" si="8235"/>
        <v>0</v>
      </c>
      <c r="AM2737" s="374">
        <f t="shared" si="7968"/>
        <v>0</v>
      </c>
      <c r="AN2737" s="292">
        <f t="shared" si="7969"/>
        <v>0</v>
      </c>
      <c r="AO2737" s="375">
        <f t="shared" si="7970"/>
        <v>0</v>
      </c>
      <c r="AP2737" s="378">
        <f t="shared" si="8236"/>
        <v>0</v>
      </c>
      <c r="AQ2737" s="374">
        <f t="shared" si="7971"/>
        <v>0</v>
      </c>
      <c r="AR2737" s="317">
        <f t="shared" si="7972"/>
        <v>0</v>
      </c>
      <c r="AS2737" s="375">
        <f t="shared" si="7973"/>
        <v>0</v>
      </c>
      <c r="AT2737" s="378">
        <f t="shared" si="8237"/>
        <v>0</v>
      </c>
      <c r="AU2737" s="374">
        <f t="shared" si="7974"/>
        <v>0</v>
      </c>
      <c r="AV2737" s="317">
        <f t="shared" si="7975"/>
        <v>0</v>
      </c>
      <c r="AW2737" s="375">
        <f t="shared" si="7976"/>
        <v>0</v>
      </c>
      <c r="AX2737" s="378">
        <f t="shared" si="8238"/>
        <v>0</v>
      </c>
      <c r="AY2737" s="374">
        <f t="shared" si="7977"/>
        <v>0</v>
      </c>
      <c r="AZ2737" s="292">
        <f t="shared" si="7978"/>
        <v>0</v>
      </c>
      <c r="BA2737" s="375">
        <f t="shared" si="7979"/>
        <v>0</v>
      </c>
      <c r="BB2737" s="378">
        <f t="shared" si="8239"/>
        <v>0</v>
      </c>
      <c r="BC2737" s="374">
        <f t="shared" si="7980"/>
        <v>0</v>
      </c>
      <c r="BD2737" s="292">
        <f t="shared" si="7981"/>
        <v>0</v>
      </c>
      <c r="BE2737" s="375">
        <f t="shared" si="7982"/>
        <v>0</v>
      </c>
      <c r="BF2737" s="378">
        <f t="shared" si="8240"/>
        <v>0</v>
      </c>
      <c r="BG2737" s="374">
        <f t="shared" si="7983"/>
        <v>0</v>
      </c>
      <c r="BH2737" s="292">
        <f t="shared" si="7984"/>
        <v>0</v>
      </c>
      <c r="BI2737" s="375">
        <f t="shared" si="7985"/>
        <v>0</v>
      </c>
      <c r="BJ2737" s="378">
        <f t="shared" si="8241"/>
        <v>0</v>
      </c>
      <c r="BK2737" s="374">
        <f t="shared" si="7986"/>
        <v>0</v>
      </c>
      <c r="BL2737" s="292">
        <f t="shared" si="7987"/>
        <v>0</v>
      </c>
      <c r="BM2737" s="375">
        <f t="shared" si="7988"/>
        <v>0</v>
      </c>
      <c r="BN2737" s="378">
        <f t="shared" si="8242"/>
        <v>0</v>
      </c>
      <c r="BO2737" s="374">
        <f t="shared" si="7989"/>
        <v>0</v>
      </c>
      <c r="BP2737" s="292">
        <f t="shared" si="7990"/>
        <v>0</v>
      </c>
      <c r="CA2737" s="309"/>
      <c r="CB2737" s="427"/>
      <c r="CC2737" s="375"/>
      <c r="CD2737" s="375"/>
      <c r="CE2737" s="375"/>
      <c r="CF2737" s="375"/>
      <c r="CG2737" s="375"/>
      <c r="CH2737" s="375"/>
      <c r="CI2737" s="375"/>
      <c r="CJ2737" s="375"/>
      <c r="CK2737" s="375"/>
      <c r="CL2737" s="375"/>
      <c r="CM2737" s="375"/>
      <c r="CN2737" s="311"/>
      <c r="CO2737" s="311"/>
      <c r="CP2737" s="311"/>
      <c r="CQ2737" s="311"/>
      <c r="CR2737" s="311"/>
      <c r="CS2737" s="311"/>
      <c r="CT2737" s="311"/>
      <c r="CU2737" s="311"/>
      <c r="CV2737" s="311"/>
      <c r="CW2737" s="311"/>
      <c r="CX2737" s="311"/>
      <c r="CY2737" s="311"/>
      <c r="CZ2737" s="311"/>
      <c r="DA2737" s="311"/>
      <c r="DB2737" s="311"/>
      <c r="DC2737" s="311"/>
      <c r="DD2737" s="311"/>
      <c r="DE2737" s="311"/>
      <c r="DG2737" s="616"/>
      <c r="DH2737" s="617"/>
      <c r="DI2737" s="415"/>
      <c r="DJ2737" s="416"/>
      <c r="DK2737" s="416"/>
      <c r="DL2737" s="416"/>
      <c r="DM2737" s="416"/>
      <c r="DN2737" s="416"/>
      <c r="DO2737" s="416"/>
      <c r="DP2737" s="416"/>
      <c r="DQ2737" s="416"/>
      <c r="DR2737" s="416"/>
      <c r="DS2737" s="416"/>
      <c r="DT2737" s="416"/>
      <c r="DU2737" s="416"/>
      <c r="DV2737" s="416"/>
      <c r="DW2737" s="416"/>
      <c r="DX2737" s="416"/>
      <c r="DY2737" s="416"/>
      <c r="DZ2737" s="416"/>
      <c r="EA2737" s="416"/>
      <c r="EB2737" s="416"/>
      <c r="EC2737" s="416"/>
      <c r="ED2737" s="416"/>
      <c r="EE2737" s="416"/>
      <c r="EF2737" s="416"/>
      <c r="EG2737" s="416"/>
      <c r="EH2737" s="416"/>
      <c r="EI2737" s="416"/>
      <c r="EJ2737" s="416"/>
      <c r="EK2737" s="416"/>
      <c r="EL2737" s="417"/>
    </row>
    <row r="2738" spans="1:143" ht="15" customHeight="1" x14ac:dyDescent="0.25">
      <c r="A2738" s="60"/>
      <c r="B2738" s="60"/>
      <c r="C2738" s="796"/>
      <c r="D2738" s="719"/>
      <c r="E2738" s="720"/>
      <c r="F2738" s="703" t="s">
        <v>503</v>
      </c>
      <c r="G2738" s="703"/>
      <c r="H2738" s="704" t="s">
        <v>504</v>
      </c>
      <c r="I2738" s="705"/>
      <c r="J2738" s="705"/>
      <c r="K2738" s="705"/>
      <c r="L2738" s="706"/>
      <c r="M2738" s="369"/>
      <c r="N2738" s="369"/>
      <c r="O2738" s="369"/>
      <c r="P2738" s="369"/>
      <c r="Q2738" s="369"/>
      <c r="R2738" s="369"/>
      <c r="S2738" s="368"/>
      <c r="T2738" s="368"/>
      <c r="U2738" s="368"/>
      <c r="V2738" s="368"/>
      <c r="W2738" s="368"/>
      <c r="X2738" s="368"/>
      <c r="Y2738" s="368"/>
      <c r="Z2738" s="368"/>
      <c r="AA2738" s="368"/>
      <c r="AB2738" s="368"/>
      <c r="AC2738" s="368"/>
      <c r="AD2738" s="368"/>
      <c r="AE2738" s="60"/>
      <c r="AF2738" s="259"/>
      <c r="AG2738" s="374">
        <f t="shared" si="7966"/>
        <v>18</v>
      </c>
      <c r="AH2738" s="399"/>
      <c r="AK2738" s="375">
        <f t="shared" si="7967"/>
        <v>0</v>
      </c>
      <c r="AL2738" s="378">
        <f t="shared" si="8235"/>
        <v>0</v>
      </c>
      <c r="AM2738" s="374">
        <f t="shared" si="7968"/>
        <v>0</v>
      </c>
      <c r="AN2738" s="292">
        <f t="shared" si="7969"/>
        <v>0</v>
      </c>
      <c r="AO2738" s="375">
        <f t="shared" si="7970"/>
        <v>0</v>
      </c>
      <c r="AP2738" s="378">
        <f t="shared" si="8236"/>
        <v>0</v>
      </c>
      <c r="AQ2738" s="374">
        <f t="shared" si="7971"/>
        <v>0</v>
      </c>
      <c r="AR2738" s="317">
        <f t="shared" si="7972"/>
        <v>0</v>
      </c>
      <c r="AS2738" s="375">
        <f t="shared" si="7973"/>
        <v>0</v>
      </c>
      <c r="AT2738" s="378">
        <f t="shared" si="8237"/>
        <v>0</v>
      </c>
      <c r="AU2738" s="374">
        <f t="shared" si="7974"/>
        <v>0</v>
      </c>
      <c r="AV2738" s="317">
        <f t="shared" si="7975"/>
        <v>0</v>
      </c>
      <c r="AW2738" s="375">
        <f t="shared" si="7976"/>
        <v>0</v>
      </c>
      <c r="AX2738" s="378">
        <f t="shared" si="8238"/>
        <v>0</v>
      </c>
      <c r="AY2738" s="374">
        <f t="shared" si="7977"/>
        <v>0</v>
      </c>
      <c r="AZ2738" s="292">
        <f t="shared" si="7978"/>
        <v>0</v>
      </c>
      <c r="BA2738" s="375">
        <f t="shared" si="7979"/>
        <v>0</v>
      </c>
      <c r="BB2738" s="378">
        <f t="shared" si="8239"/>
        <v>0</v>
      </c>
      <c r="BC2738" s="374">
        <f t="shared" si="7980"/>
        <v>0</v>
      </c>
      <c r="BD2738" s="292">
        <f t="shared" si="7981"/>
        <v>0</v>
      </c>
      <c r="BE2738" s="375">
        <f t="shared" si="7982"/>
        <v>0</v>
      </c>
      <c r="BF2738" s="378">
        <f t="shared" si="8240"/>
        <v>0</v>
      </c>
      <c r="BG2738" s="374">
        <f t="shared" si="7983"/>
        <v>0</v>
      </c>
      <c r="BH2738" s="292">
        <f t="shared" si="7984"/>
        <v>0</v>
      </c>
      <c r="BI2738" s="375">
        <f t="shared" si="7985"/>
        <v>0</v>
      </c>
      <c r="BJ2738" s="378">
        <f t="shared" si="8241"/>
        <v>0</v>
      </c>
      <c r="BK2738" s="374">
        <f t="shared" si="7986"/>
        <v>0</v>
      </c>
      <c r="BL2738" s="292">
        <f t="shared" si="7987"/>
        <v>0</v>
      </c>
      <c r="BM2738" s="375">
        <f t="shared" si="7988"/>
        <v>0</v>
      </c>
      <c r="BN2738" s="378">
        <f t="shared" si="8242"/>
        <v>0</v>
      </c>
      <c r="BO2738" s="374">
        <f t="shared" si="7989"/>
        <v>0</v>
      </c>
      <c r="BP2738" s="292">
        <f t="shared" si="7990"/>
        <v>0</v>
      </c>
      <c r="CA2738" s="309"/>
      <c r="CB2738" s="427"/>
      <c r="CC2738" s="375"/>
      <c r="CD2738" s="375"/>
      <c r="CE2738" s="375"/>
      <c r="CF2738" s="375"/>
      <c r="CG2738" s="375"/>
      <c r="CH2738" s="375"/>
      <c r="CI2738" s="375"/>
      <c r="CJ2738" s="375"/>
      <c r="CK2738" s="375"/>
      <c r="CL2738" s="375"/>
      <c r="CM2738" s="375"/>
      <c r="CN2738" s="311"/>
      <c r="CO2738" s="311"/>
      <c r="CP2738" s="311"/>
      <c r="CQ2738" s="311"/>
      <c r="CR2738" s="311"/>
      <c r="CS2738" s="311"/>
      <c r="CT2738" s="311"/>
      <c r="CU2738" s="311"/>
      <c r="CV2738" s="311"/>
      <c r="CW2738" s="311"/>
      <c r="CX2738" s="311"/>
      <c r="CY2738" s="311"/>
      <c r="CZ2738" s="311"/>
      <c r="DA2738" s="311"/>
      <c r="DB2738" s="311"/>
      <c r="DC2738" s="311"/>
      <c r="DD2738" s="311"/>
      <c r="DE2738" s="311"/>
      <c r="DG2738" s="610"/>
      <c r="DH2738" s="611"/>
      <c r="DI2738" s="415"/>
      <c r="DJ2738" s="416"/>
      <c r="DK2738" s="416"/>
      <c r="DL2738" s="416"/>
      <c r="DM2738" s="416"/>
      <c r="DN2738" s="416"/>
      <c r="DO2738" s="416"/>
      <c r="DP2738" s="416"/>
      <c r="DQ2738" s="416"/>
      <c r="DR2738" s="416"/>
      <c r="DS2738" s="416"/>
      <c r="DT2738" s="416"/>
      <c r="DU2738" s="416"/>
      <c r="DV2738" s="416"/>
      <c r="DW2738" s="416"/>
      <c r="DX2738" s="416"/>
      <c r="DY2738" s="416"/>
      <c r="DZ2738" s="416"/>
      <c r="EA2738" s="416"/>
      <c r="EB2738" s="416"/>
      <c r="EC2738" s="416"/>
      <c r="ED2738" s="416"/>
      <c r="EE2738" s="416"/>
      <c r="EF2738" s="416"/>
      <c r="EG2738" s="416"/>
      <c r="EH2738" s="416"/>
      <c r="EI2738" s="416"/>
      <c r="EJ2738" s="416"/>
      <c r="EK2738" s="416"/>
      <c r="EL2738" s="417"/>
    </row>
    <row r="2739" spans="1:143" ht="15" customHeight="1" x14ac:dyDescent="0.25">
      <c r="A2739" s="60"/>
      <c r="B2739" s="60"/>
      <c r="C2739" s="796"/>
      <c r="D2739" s="719"/>
      <c r="E2739" s="720"/>
      <c r="F2739" s="703" t="s">
        <v>505</v>
      </c>
      <c r="G2739" s="703"/>
      <c r="H2739" s="704" t="s">
        <v>506</v>
      </c>
      <c r="I2739" s="705"/>
      <c r="J2739" s="705"/>
      <c r="K2739" s="705"/>
      <c r="L2739" s="706"/>
      <c r="M2739" s="369"/>
      <c r="N2739" s="369"/>
      <c r="O2739" s="369"/>
      <c r="P2739" s="369"/>
      <c r="Q2739" s="369"/>
      <c r="R2739" s="369"/>
      <c r="S2739" s="368"/>
      <c r="T2739" s="368"/>
      <c r="U2739" s="368"/>
      <c r="V2739" s="368"/>
      <c r="W2739" s="368"/>
      <c r="X2739" s="368"/>
      <c r="Y2739" s="368"/>
      <c r="Z2739" s="368"/>
      <c r="AA2739" s="368"/>
      <c r="AB2739" s="368"/>
      <c r="AC2739" s="368"/>
      <c r="AD2739" s="368"/>
      <c r="AE2739" s="60"/>
      <c r="AF2739" s="259"/>
      <c r="AG2739" s="374">
        <f t="shared" si="7966"/>
        <v>18</v>
      </c>
      <c r="AH2739" s="399"/>
      <c r="AK2739" s="375">
        <f t="shared" si="7967"/>
        <v>0</v>
      </c>
      <c r="AL2739" s="378">
        <f t="shared" si="8235"/>
        <v>0</v>
      </c>
      <c r="AM2739" s="374">
        <f t="shared" si="7968"/>
        <v>0</v>
      </c>
      <c r="AN2739" s="292">
        <f t="shared" si="7969"/>
        <v>0</v>
      </c>
      <c r="AO2739" s="375">
        <f t="shared" si="7970"/>
        <v>0</v>
      </c>
      <c r="AP2739" s="378">
        <f t="shared" si="8236"/>
        <v>0</v>
      </c>
      <c r="AQ2739" s="374">
        <f t="shared" si="7971"/>
        <v>0</v>
      </c>
      <c r="AR2739" s="317">
        <f t="shared" si="7972"/>
        <v>0</v>
      </c>
      <c r="AS2739" s="375">
        <f t="shared" si="7973"/>
        <v>0</v>
      </c>
      <c r="AT2739" s="378">
        <f t="shared" si="8237"/>
        <v>0</v>
      </c>
      <c r="AU2739" s="374">
        <f t="shared" si="7974"/>
        <v>0</v>
      </c>
      <c r="AV2739" s="317">
        <f t="shared" si="7975"/>
        <v>0</v>
      </c>
      <c r="AW2739" s="375">
        <f t="shared" si="7976"/>
        <v>0</v>
      </c>
      <c r="AX2739" s="378">
        <f t="shared" si="8238"/>
        <v>0</v>
      </c>
      <c r="AY2739" s="374">
        <f t="shared" si="7977"/>
        <v>0</v>
      </c>
      <c r="AZ2739" s="292">
        <f t="shared" si="7978"/>
        <v>0</v>
      </c>
      <c r="BA2739" s="375">
        <f t="shared" si="7979"/>
        <v>0</v>
      </c>
      <c r="BB2739" s="378">
        <f t="shared" si="8239"/>
        <v>0</v>
      </c>
      <c r="BC2739" s="374">
        <f t="shared" si="7980"/>
        <v>0</v>
      </c>
      <c r="BD2739" s="292">
        <f t="shared" si="7981"/>
        <v>0</v>
      </c>
      <c r="BE2739" s="375">
        <f t="shared" si="7982"/>
        <v>0</v>
      </c>
      <c r="BF2739" s="378">
        <f t="shared" si="8240"/>
        <v>0</v>
      </c>
      <c r="BG2739" s="374">
        <f t="shared" si="7983"/>
        <v>0</v>
      </c>
      <c r="BH2739" s="292">
        <f t="shared" si="7984"/>
        <v>0</v>
      </c>
      <c r="BI2739" s="375">
        <f t="shared" si="7985"/>
        <v>0</v>
      </c>
      <c r="BJ2739" s="378">
        <f t="shared" si="8241"/>
        <v>0</v>
      </c>
      <c r="BK2739" s="374">
        <f t="shared" si="7986"/>
        <v>0</v>
      </c>
      <c r="BL2739" s="292">
        <f t="shared" si="7987"/>
        <v>0</v>
      </c>
      <c r="BM2739" s="375">
        <f t="shared" si="7988"/>
        <v>0</v>
      </c>
      <c r="BN2739" s="378">
        <f t="shared" si="8242"/>
        <v>0</v>
      </c>
      <c r="BO2739" s="374">
        <f t="shared" si="7989"/>
        <v>0</v>
      </c>
      <c r="BP2739" s="292">
        <f t="shared" si="7990"/>
        <v>0</v>
      </c>
      <c r="CA2739" s="309"/>
      <c r="CB2739" s="427"/>
      <c r="CC2739" s="375"/>
      <c r="CD2739" s="375"/>
      <c r="CE2739" s="375"/>
      <c r="CF2739" s="375"/>
      <c r="CG2739" s="375"/>
      <c r="CH2739" s="375"/>
      <c r="CI2739" s="375"/>
      <c r="CJ2739" s="375"/>
      <c r="CK2739" s="375"/>
      <c r="CL2739" s="375"/>
      <c r="CM2739" s="375"/>
      <c r="CN2739" s="311"/>
      <c r="CO2739" s="311"/>
      <c r="CP2739" s="311"/>
      <c r="CQ2739" s="311"/>
      <c r="CR2739" s="311"/>
      <c r="CS2739" s="311"/>
      <c r="CT2739" s="311"/>
      <c r="CU2739" s="311"/>
      <c r="CV2739" s="311"/>
      <c r="CW2739" s="311"/>
      <c r="CX2739" s="311"/>
      <c r="CY2739" s="311"/>
      <c r="CZ2739" s="311"/>
      <c r="DA2739" s="311"/>
      <c r="DB2739" s="311"/>
      <c r="DC2739" s="311"/>
      <c r="DD2739" s="311"/>
      <c r="DE2739" s="311"/>
      <c r="DG2739" s="610"/>
      <c r="DH2739" s="611"/>
      <c r="DI2739" s="415"/>
      <c r="DJ2739" s="416"/>
      <c r="DK2739" s="416"/>
      <c r="DL2739" s="416"/>
      <c r="DM2739" s="416"/>
      <c r="DN2739" s="416"/>
      <c r="DO2739" s="416"/>
      <c r="DP2739" s="416"/>
      <c r="DQ2739" s="416"/>
      <c r="DR2739" s="416"/>
      <c r="DS2739" s="416"/>
      <c r="DT2739" s="416"/>
      <c r="DU2739" s="416"/>
      <c r="DV2739" s="416"/>
      <c r="DW2739" s="416"/>
      <c r="DX2739" s="416"/>
      <c r="DY2739" s="416"/>
      <c r="DZ2739" s="416"/>
      <c r="EA2739" s="416"/>
      <c r="EB2739" s="416"/>
      <c r="EC2739" s="416"/>
      <c r="ED2739" s="416"/>
      <c r="EE2739" s="416"/>
      <c r="EF2739" s="416"/>
      <c r="EG2739" s="416"/>
      <c r="EH2739" s="416"/>
      <c r="EI2739" s="416"/>
      <c r="EJ2739" s="416"/>
      <c r="EK2739" s="416"/>
      <c r="EL2739" s="417"/>
    </row>
    <row r="2740" spans="1:143" ht="36" customHeight="1" x14ac:dyDescent="0.25">
      <c r="A2740" s="60"/>
      <c r="B2740" s="60"/>
      <c r="C2740" s="797"/>
      <c r="D2740" s="721"/>
      <c r="E2740" s="722"/>
      <c r="F2740" s="703" t="s">
        <v>507</v>
      </c>
      <c r="G2740" s="703"/>
      <c r="H2740" s="704" t="s">
        <v>508</v>
      </c>
      <c r="I2740" s="705"/>
      <c r="J2740" s="705"/>
      <c r="K2740" s="705"/>
      <c r="L2740" s="706"/>
      <c r="M2740" s="369"/>
      <c r="N2740" s="369"/>
      <c r="O2740" s="369"/>
      <c r="P2740" s="369"/>
      <c r="Q2740" s="369"/>
      <c r="R2740" s="369"/>
      <c r="S2740" s="368"/>
      <c r="T2740" s="368"/>
      <c r="U2740" s="368"/>
      <c r="V2740" s="368"/>
      <c r="W2740" s="368"/>
      <c r="X2740" s="368"/>
      <c r="Y2740" s="368"/>
      <c r="Z2740" s="368"/>
      <c r="AA2740" s="368"/>
      <c r="AB2740" s="368"/>
      <c r="AC2740" s="368"/>
      <c r="AD2740" s="368"/>
      <c r="AE2740" s="60"/>
      <c r="AF2740" s="259"/>
      <c r="AG2740" s="374">
        <f t="shared" si="7966"/>
        <v>18</v>
      </c>
      <c r="AH2740" s="399"/>
      <c r="AK2740" s="375">
        <f t="shared" si="7967"/>
        <v>0</v>
      </c>
      <c r="AL2740" s="378">
        <f t="shared" si="8235"/>
        <v>0</v>
      </c>
      <c r="AM2740" s="374">
        <f t="shared" si="7968"/>
        <v>0</v>
      </c>
      <c r="AN2740" s="292">
        <f t="shared" si="7969"/>
        <v>0</v>
      </c>
      <c r="AO2740" s="375">
        <f t="shared" si="7970"/>
        <v>0</v>
      </c>
      <c r="AP2740" s="378">
        <f t="shared" si="8236"/>
        <v>0</v>
      </c>
      <c r="AQ2740" s="374">
        <f t="shared" si="7971"/>
        <v>0</v>
      </c>
      <c r="AR2740" s="317">
        <f t="shared" si="7972"/>
        <v>0</v>
      </c>
      <c r="AS2740" s="375">
        <f t="shared" si="7973"/>
        <v>0</v>
      </c>
      <c r="AT2740" s="378">
        <f t="shared" si="8237"/>
        <v>0</v>
      </c>
      <c r="AU2740" s="374">
        <f t="shared" si="7974"/>
        <v>0</v>
      </c>
      <c r="AV2740" s="317">
        <f t="shared" si="7975"/>
        <v>0</v>
      </c>
      <c r="AW2740" s="375">
        <f t="shared" si="7976"/>
        <v>0</v>
      </c>
      <c r="AX2740" s="378">
        <f t="shared" si="8238"/>
        <v>0</v>
      </c>
      <c r="AY2740" s="374">
        <f t="shared" si="7977"/>
        <v>0</v>
      </c>
      <c r="AZ2740" s="292">
        <f t="shared" si="7978"/>
        <v>0</v>
      </c>
      <c r="BA2740" s="375">
        <f t="shared" si="7979"/>
        <v>0</v>
      </c>
      <c r="BB2740" s="378">
        <f t="shared" si="8239"/>
        <v>0</v>
      </c>
      <c r="BC2740" s="374">
        <f t="shared" si="7980"/>
        <v>0</v>
      </c>
      <c r="BD2740" s="292">
        <f t="shared" si="7981"/>
        <v>0</v>
      </c>
      <c r="BE2740" s="375">
        <f t="shared" si="7982"/>
        <v>0</v>
      </c>
      <c r="BF2740" s="378">
        <f t="shared" si="8240"/>
        <v>0</v>
      </c>
      <c r="BG2740" s="374">
        <f t="shared" si="7983"/>
        <v>0</v>
      </c>
      <c r="BH2740" s="292">
        <f t="shared" si="7984"/>
        <v>0</v>
      </c>
      <c r="BI2740" s="375">
        <f t="shared" si="7985"/>
        <v>0</v>
      </c>
      <c r="BJ2740" s="378">
        <f t="shared" si="8241"/>
        <v>0</v>
      </c>
      <c r="BK2740" s="374">
        <f t="shared" si="7986"/>
        <v>0</v>
      </c>
      <c r="BL2740" s="292">
        <f t="shared" si="7987"/>
        <v>0</v>
      </c>
      <c r="BM2740" s="375">
        <f t="shared" si="7988"/>
        <v>0</v>
      </c>
      <c r="BN2740" s="378">
        <f t="shared" si="8242"/>
        <v>0</v>
      </c>
      <c r="BO2740" s="374">
        <f t="shared" si="7989"/>
        <v>0</v>
      </c>
      <c r="BP2740" s="292">
        <f t="shared" si="7990"/>
        <v>0</v>
      </c>
      <c r="CA2740" s="309"/>
      <c r="CB2740" s="421"/>
      <c r="CC2740" s="375"/>
      <c r="CD2740" s="375"/>
      <c r="CE2740" s="375"/>
      <c r="CF2740" s="375"/>
      <c r="CG2740" s="375"/>
      <c r="CH2740" s="375"/>
      <c r="CI2740" s="375"/>
      <c r="CJ2740" s="375"/>
      <c r="CK2740" s="375"/>
      <c r="CL2740" s="375"/>
      <c r="CM2740" s="375"/>
      <c r="CN2740" s="311"/>
      <c r="CO2740" s="311"/>
      <c r="CP2740" s="311"/>
      <c r="CQ2740" s="311"/>
      <c r="CR2740" s="311"/>
      <c r="CS2740" s="311"/>
      <c r="CT2740" s="311"/>
      <c r="CU2740" s="311"/>
      <c r="CV2740" s="311"/>
      <c r="CW2740" s="311"/>
      <c r="CX2740" s="311"/>
      <c r="CY2740" s="311"/>
      <c r="CZ2740" s="311"/>
      <c r="DA2740" s="311"/>
      <c r="DB2740" s="311"/>
      <c r="DC2740" s="311"/>
      <c r="DD2740" s="311"/>
      <c r="DE2740" s="311"/>
      <c r="DG2740" s="614" t="s">
        <v>507</v>
      </c>
      <c r="DH2740" s="615"/>
      <c r="DI2740" s="418" t="s">
        <v>1909</v>
      </c>
      <c r="DJ2740" s="419"/>
      <c r="DK2740" s="419"/>
      <c r="DL2740" s="419"/>
      <c r="DM2740" s="419"/>
      <c r="DN2740" s="419"/>
      <c r="DO2740" s="419"/>
      <c r="DP2740" s="419"/>
      <c r="DQ2740" s="419"/>
      <c r="DR2740" s="419"/>
      <c r="DS2740" s="419"/>
      <c r="DT2740" s="419"/>
      <c r="DU2740" s="419">
        <f t="shared" ref="DU2740" si="8281">M2740</f>
        <v>0</v>
      </c>
      <c r="DV2740" s="419">
        <f t="shared" ref="DV2740" si="8282">N2740</f>
        <v>0</v>
      </c>
      <c r="DW2740" s="419">
        <f t="shared" ref="DW2740" si="8283">O2740</f>
        <v>0</v>
      </c>
      <c r="DX2740" s="419">
        <f t="shared" ref="DX2740" si="8284">P2740</f>
        <v>0</v>
      </c>
      <c r="DY2740" s="419">
        <f t="shared" ref="DY2740" si="8285">Q2740</f>
        <v>0</v>
      </c>
      <c r="DZ2740" s="419">
        <f t="shared" ref="DZ2740" si="8286">R2740</f>
        <v>0</v>
      </c>
      <c r="EA2740" s="419">
        <f t="shared" ref="EA2740" si="8287">S2740</f>
        <v>0</v>
      </c>
      <c r="EB2740" s="419">
        <f t="shared" ref="EB2740" si="8288">T2740</f>
        <v>0</v>
      </c>
      <c r="EC2740" s="419">
        <f t="shared" ref="EC2740" si="8289">U2740</f>
        <v>0</v>
      </c>
      <c r="ED2740" s="419">
        <f t="shared" ref="ED2740" si="8290">V2740</f>
        <v>0</v>
      </c>
      <c r="EE2740" s="419">
        <f t="shared" ref="EE2740" si="8291">W2740</f>
        <v>0</v>
      </c>
      <c r="EF2740" s="419">
        <f t="shared" ref="EF2740" si="8292">X2740</f>
        <v>0</v>
      </c>
      <c r="EG2740" s="419">
        <f t="shared" ref="EG2740" si="8293">Y2740</f>
        <v>0</v>
      </c>
      <c r="EH2740" s="419">
        <f t="shared" ref="EH2740" si="8294">Z2740</f>
        <v>0</v>
      </c>
      <c r="EI2740" s="419">
        <f t="shared" ref="EI2740" si="8295">AA2740</f>
        <v>0</v>
      </c>
      <c r="EJ2740" s="419">
        <f t="shared" ref="EJ2740" si="8296">AB2740</f>
        <v>0</v>
      </c>
      <c r="EK2740" s="419">
        <f t="shared" ref="EK2740" si="8297">AC2740</f>
        <v>0</v>
      </c>
      <c r="EL2740" s="420">
        <f t="shared" ref="EL2740" si="8298">AD2740</f>
        <v>0</v>
      </c>
    </row>
    <row r="2741" spans="1:143" ht="24" customHeight="1" x14ac:dyDescent="0.25">
      <c r="A2741" s="60"/>
      <c r="B2741" s="60"/>
      <c r="C2741" s="781" t="s">
        <v>534</v>
      </c>
      <c r="D2741" s="717" t="s">
        <v>1495</v>
      </c>
      <c r="E2741" s="718"/>
      <c r="F2741" s="703" t="s">
        <v>511</v>
      </c>
      <c r="G2741" s="703"/>
      <c r="H2741" s="704" t="s">
        <v>512</v>
      </c>
      <c r="I2741" s="705"/>
      <c r="J2741" s="705"/>
      <c r="K2741" s="705"/>
      <c r="L2741" s="706"/>
      <c r="M2741" s="369"/>
      <c r="N2741" s="369"/>
      <c r="O2741" s="369"/>
      <c r="P2741" s="369"/>
      <c r="Q2741" s="369"/>
      <c r="R2741" s="369"/>
      <c r="S2741" s="368"/>
      <c r="T2741" s="368"/>
      <c r="U2741" s="368"/>
      <c r="V2741" s="368"/>
      <c r="W2741" s="368"/>
      <c r="X2741" s="368"/>
      <c r="Y2741" s="368"/>
      <c r="Z2741" s="368"/>
      <c r="AA2741" s="368"/>
      <c r="AB2741" s="368"/>
      <c r="AC2741" s="368"/>
      <c r="AD2741" s="368"/>
      <c r="AE2741" s="60"/>
      <c r="AF2741" s="259"/>
      <c r="AG2741" s="374">
        <f t="shared" si="7966"/>
        <v>18</v>
      </c>
      <c r="AH2741" s="399"/>
      <c r="AK2741" s="375">
        <f t="shared" si="7967"/>
        <v>0</v>
      </c>
      <c r="AL2741" s="378">
        <f t="shared" si="8235"/>
        <v>0</v>
      </c>
      <c r="AM2741" s="374">
        <f t="shared" si="7968"/>
        <v>0</v>
      </c>
      <c r="AN2741" s="292">
        <f t="shared" si="7969"/>
        <v>0</v>
      </c>
      <c r="AO2741" s="375">
        <f t="shared" si="7970"/>
        <v>0</v>
      </c>
      <c r="AP2741" s="378">
        <f t="shared" si="8236"/>
        <v>0</v>
      </c>
      <c r="AQ2741" s="374">
        <f t="shared" si="7971"/>
        <v>0</v>
      </c>
      <c r="AR2741" s="317">
        <f t="shared" si="7972"/>
        <v>0</v>
      </c>
      <c r="AS2741" s="375">
        <f t="shared" si="7973"/>
        <v>0</v>
      </c>
      <c r="AT2741" s="378">
        <f t="shared" si="8237"/>
        <v>0</v>
      </c>
      <c r="AU2741" s="374">
        <f t="shared" si="7974"/>
        <v>0</v>
      </c>
      <c r="AV2741" s="317">
        <f t="shared" si="7975"/>
        <v>0</v>
      </c>
      <c r="AW2741" s="375">
        <f t="shared" si="7976"/>
        <v>0</v>
      </c>
      <c r="AX2741" s="378">
        <f t="shared" si="8238"/>
        <v>0</v>
      </c>
      <c r="AY2741" s="374">
        <f t="shared" si="7977"/>
        <v>0</v>
      </c>
      <c r="AZ2741" s="292">
        <f t="shared" si="7978"/>
        <v>0</v>
      </c>
      <c r="BA2741" s="375">
        <f t="shared" si="7979"/>
        <v>0</v>
      </c>
      <c r="BB2741" s="378">
        <f t="shared" si="8239"/>
        <v>0</v>
      </c>
      <c r="BC2741" s="374">
        <f t="shared" si="7980"/>
        <v>0</v>
      </c>
      <c r="BD2741" s="292">
        <f t="shared" si="7981"/>
        <v>0</v>
      </c>
      <c r="BE2741" s="375">
        <f t="shared" si="7982"/>
        <v>0</v>
      </c>
      <c r="BF2741" s="378">
        <f t="shared" si="8240"/>
        <v>0</v>
      </c>
      <c r="BG2741" s="374">
        <f t="shared" si="7983"/>
        <v>0</v>
      </c>
      <c r="BH2741" s="292">
        <f t="shared" si="7984"/>
        <v>0</v>
      </c>
      <c r="BI2741" s="375">
        <f t="shared" si="7985"/>
        <v>0</v>
      </c>
      <c r="BJ2741" s="378">
        <f t="shared" si="8241"/>
        <v>0</v>
      </c>
      <c r="BK2741" s="374">
        <f t="shared" si="7986"/>
        <v>0</v>
      </c>
      <c r="BL2741" s="292">
        <f t="shared" si="7987"/>
        <v>0</v>
      </c>
      <c r="BM2741" s="375">
        <f t="shared" si="7988"/>
        <v>0</v>
      </c>
      <c r="BN2741" s="378">
        <f t="shared" si="8242"/>
        <v>0</v>
      </c>
      <c r="BO2741" s="374">
        <f t="shared" si="7989"/>
        <v>0</v>
      </c>
      <c r="BP2741" s="292">
        <f t="shared" si="7990"/>
        <v>0</v>
      </c>
      <c r="CA2741" s="299" t="s">
        <v>60</v>
      </c>
      <c r="CB2741" s="421"/>
      <c r="CC2741" s="375"/>
      <c r="CD2741" s="375"/>
      <c r="CE2741" s="375"/>
      <c r="CF2741" s="375"/>
      <c r="CG2741" s="375"/>
      <c r="CH2741" s="375"/>
      <c r="CI2741" s="375"/>
      <c r="CJ2741" s="375"/>
      <c r="CK2741" s="375"/>
      <c r="CL2741" s="375"/>
      <c r="CM2741" s="375"/>
      <c r="CN2741" s="423">
        <f t="shared" ref="CN2741" si="8299">IF(M2741="",0,M2741)</f>
        <v>0</v>
      </c>
      <c r="CO2741" s="423">
        <f t="shared" ref="CO2741" si="8300">IF(N2741="",0,N2741)</f>
        <v>0</v>
      </c>
      <c r="CP2741" s="423">
        <f t="shared" ref="CP2741" si="8301">IF(O2741="",0,O2741)</f>
        <v>0</v>
      </c>
      <c r="CQ2741" s="423">
        <f t="shared" ref="CQ2741" si="8302">IF(P2741="",0,P2741)</f>
        <v>0</v>
      </c>
      <c r="CR2741" s="423">
        <f t="shared" ref="CR2741" si="8303">IF(Q2741="",0,Q2741)</f>
        <v>0</v>
      </c>
      <c r="CS2741" s="423">
        <f t="shared" ref="CS2741" si="8304">IF(R2741="",0,R2741)</f>
        <v>0</v>
      </c>
      <c r="CT2741" s="423">
        <f t="shared" ref="CT2741" si="8305">IF(S2741="",0,S2741)</f>
        <v>0</v>
      </c>
      <c r="CU2741" s="423">
        <f t="shared" ref="CU2741" si="8306">IF(T2741="",0,T2741)</f>
        <v>0</v>
      </c>
      <c r="CV2741" s="423">
        <f t="shared" ref="CV2741" si="8307">IF(U2741="",0,U2741)</f>
        <v>0</v>
      </c>
      <c r="CW2741" s="423">
        <f t="shared" ref="CW2741" si="8308">IF(V2741="",0,V2741)</f>
        <v>0</v>
      </c>
      <c r="CX2741" s="423">
        <f t="shared" ref="CX2741" si="8309">IF(W2741="",0,W2741)</f>
        <v>0</v>
      </c>
      <c r="CY2741" s="423">
        <f t="shared" ref="CY2741" si="8310">IF(X2741="",0,X2741)</f>
        <v>0</v>
      </c>
      <c r="CZ2741" s="423">
        <f t="shared" ref="CZ2741" si="8311">IF(Y2741="",0,Y2741)</f>
        <v>0</v>
      </c>
      <c r="DA2741" s="423">
        <f t="shared" ref="DA2741" si="8312">IF(Z2741="",0,Z2741)</f>
        <v>0</v>
      </c>
      <c r="DB2741" s="423">
        <f t="shared" ref="DB2741" si="8313">IF(AA2741="",0,AA2741)</f>
        <v>0</v>
      </c>
      <c r="DC2741" s="423">
        <f t="shared" ref="DC2741" si="8314">IF(AB2741="",0,AB2741)</f>
        <v>0</v>
      </c>
      <c r="DD2741" s="423">
        <f t="shared" ref="DD2741" si="8315">IF(AC2741="",0,AC2741)</f>
        <v>0</v>
      </c>
      <c r="DE2741" s="423">
        <f t="shared" ref="DE2741" si="8316">IF(AD2741="",0,AD2741)</f>
        <v>0</v>
      </c>
      <c r="DG2741" s="610"/>
      <c r="DH2741" s="611"/>
      <c r="DI2741" s="415" t="s">
        <v>1910</v>
      </c>
      <c r="DJ2741" s="416"/>
      <c r="DK2741" s="416"/>
      <c r="DL2741" s="416"/>
      <c r="DM2741" s="416"/>
      <c r="DN2741" s="416"/>
      <c r="DO2741" s="416"/>
      <c r="DP2741" s="416"/>
      <c r="DQ2741" s="416"/>
      <c r="DR2741" s="416"/>
      <c r="DS2741" s="416"/>
      <c r="DT2741" s="416"/>
      <c r="DU2741" s="416">
        <f t="shared" ref="DU2741" si="8317">COUNTIF(M2738:M2739,"NS")+COUNTIF(M2729:M2732,"NS")+COUNTIF(M2721,"NS")+COUNTIF(M2715,"NS")</f>
        <v>0</v>
      </c>
      <c r="DV2741" s="416">
        <f t="shared" ref="DV2741" si="8318">COUNTIF(N2738:N2739,"NS")+COUNTIF(N2729:N2732,"NS")+COUNTIF(N2721,"NS")+COUNTIF(N2715,"NS")</f>
        <v>0</v>
      </c>
      <c r="DW2741" s="416">
        <f t="shared" ref="DW2741" si="8319">COUNTIF(O2738:O2739,"NS")+COUNTIF(O2729:O2732,"NS")+COUNTIF(O2721,"NS")+COUNTIF(O2715,"NS")</f>
        <v>0</v>
      </c>
      <c r="DX2741" s="416">
        <f t="shared" ref="DX2741" si="8320">COUNTIF(P2738:P2739,"NS")+COUNTIF(P2729:P2732,"NS")+COUNTIF(P2721,"NS")+COUNTIF(P2715,"NS")</f>
        <v>0</v>
      </c>
      <c r="DY2741" s="416">
        <f t="shared" ref="DY2741" si="8321">COUNTIF(Q2738:Q2739,"NS")+COUNTIF(Q2729:Q2732,"NS")+COUNTIF(Q2721,"NS")+COUNTIF(Q2715,"NS")</f>
        <v>0</v>
      </c>
      <c r="DZ2741" s="416">
        <f t="shared" ref="DZ2741" si="8322">COUNTIF(R2738:R2739,"NS")+COUNTIF(R2729:R2732,"NS")+COUNTIF(R2721,"NS")+COUNTIF(R2715,"NS")</f>
        <v>0</v>
      </c>
      <c r="EA2741" s="416">
        <f t="shared" ref="EA2741" si="8323">COUNTIF(S2738:S2739,"NS")+COUNTIF(S2729:S2732,"NS")+COUNTIF(S2721,"NS")+COUNTIF(S2715,"NS")</f>
        <v>0</v>
      </c>
      <c r="EB2741" s="416">
        <f t="shared" ref="EB2741" si="8324">COUNTIF(T2738:T2739,"NS")+COUNTIF(T2729:T2732,"NS")+COUNTIF(T2721,"NS")+COUNTIF(T2715,"NS")</f>
        <v>0</v>
      </c>
      <c r="EC2741" s="416">
        <f t="shared" ref="EC2741" si="8325">COUNTIF(U2738:U2739,"NS")+COUNTIF(U2729:U2732,"NS")+COUNTIF(U2721,"NS")+COUNTIF(U2715,"NS")</f>
        <v>0</v>
      </c>
      <c r="ED2741" s="416">
        <f t="shared" ref="ED2741" si="8326">COUNTIF(V2738:V2739,"NS")+COUNTIF(V2729:V2732,"NS")+COUNTIF(V2721,"NS")+COUNTIF(V2715,"NS")</f>
        <v>0</v>
      </c>
      <c r="EE2741" s="416">
        <f t="shared" ref="EE2741" si="8327">COUNTIF(W2738:W2739,"NS")+COUNTIF(W2729:W2732,"NS")+COUNTIF(W2721,"NS")+COUNTIF(W2715,"NS")</f>
        <v>0</v>
      </c>
      <c r="EF2741" s="416">
        <f t="shared" ref="EF2741" si="8328">COUNTIF(X2738:X2739,"NS")+COUNTIF(X2729:X2732,"NS")+COUNTIF(X2721,"NS")+COUNTIF(X2715,"NS")</f>
        <v>0</v>
      </c>
      <c r="EG2741" s="416">
        <f t="shared" ref="EG2741" si="8329">COUNTIF(Y2738:Y2739,"NS")+COUNTIF(Y2729:Y2732,"NS")+COUNTIF(Y2721,"NS")+COUNTIF(Y2715,"NS")</f>
        <v>0</v>
      </c>
      <c r="EH2741" s="416">
        <f t="shared" ref="EH2741" si="8330">COUNTIF(Z2738:Z2739,"NS")+COUNTIF(Z2729:Z2732,"NS")+COUNTIF(Z2721,"NS")+COUNTIF(Z2715,"NS")</f>
        <v>0</v>
      </c>
      <c r="EI2741" s="416">
        <f t="shared" ref="EI2741" si="8331">COUNTIF(AA2738:AA2739,"NS")+COUNTIF(AA2729:AA2732,"NS")+COUNTIF(AA2721,"NS")+COUNTIF(AA2715,"NS")</f>
        <v>0</v>
      </c>
      <c r="EJ2741" s="416">
        <f t="shared" ref="EJ2741" si="8332">COUNTIF(AB2738:AB2739,"NS")+COUNTIF(AB2729:AB2732,"NS")+COUNTIF(AB2721,"NS")+COUNTIF(AB2715,"NS")</f>
        <v>0</v>
      </c>
      <c r="EK2741" s="416">
        <f t="shared" ref="EK2741" si="8333">COUNTIF(AC2738:AC2739,"NS")+COUNTIF(AC2729:AC2732,"NS")+COUNTIF(AC2721,"NS")+COUNTIF(AC2715,"NS")</f>
        <v>0</v>
      </c>
      <c r="EL2741" s="417">
        <f t="shared" ref="EL2741" si="8334">COUNTIF(AD2738:AD2739,"NS")+COUNTIF(AD2729:AD2732,"NS")+COUNTIF(AD2721,"NS")+COUNTIF(AD2715,"NS")</f>
        <v>0</v>
      </c>
    </row>
    <row r="2742" spans="1:143" ht="24" customHeight="1" x14ac:dyDescent="0.25">
      <c r="A2742" s="60"/>
      <c r="B2742" s="60"/>
      <c r="C2742" s="782"/>
      <c r="D2742" s="719"/>
      <c r="E2742" s="720"/>
      <c r="F2742" s="702" t="s">
        <v>513</v>
      </c>
      <c r="G2742" s="702"/>
      <c r="H2742" s="192"/>
      <c r="I2742" s="700" t="s">
        <v>241</v>
      </c>
      <c r="J2742" s="700"/>
      <c r="K2742" s="700"/>
      <c r="L2742" s="701"/>
      <c r="M2742" s="369"/>
      <c r="N2742" s="369"/>
      <c r="O2742" s="369"/>
      <c r="P2742" s="369"/>
      <c r="Q2742" s="369"/>
      <c r="R2742" s="369"/>
      <c r="S2742" s="368"/>
      <c r="T2742" s="368"/>
      <c r="U2742" s="368"/>
      <c r="V2742" s="368"/>
      <c r="W2742" s="368"/>
      <c r="X2742" s="368"/>
      <c r="Y2742" s="368"/>
      <c r="Z2742" s="368"/>
      <c r="AA2742" s="368"/>
      <c r="AB2742" s="368"/>
      <c r="AC2742" s="368"/>
      <c r="AD2742" s="368"/>
      <c r="AE2742" s="60"/>
      <c r="AF2742" s="259"/>
      <c r="AG2742" s="374">
        <f t="shared" si="7966"/>
        <v>18</v>
      </c>
      <c r="AH2742" s="399"/>
      <c r="AK2742" s="375">
        <f t="shared" si="7967"/>
        <v>0</v>
      </c>
      <c r="AL2742" s="378">
        <f t="shared" si="8235"/>
        <v>0</v>
      </c>
      <c r="AM2742" s="374">
        <f t="shared" si="7968"/>
        <v>0</v>
      </c>
      <c r="AN2742" s="292">
        <f t="shared" si="7969"/>
        <v>0</v>
      </c>
      <c r="AO2742" s="375">
        <f t="shared" si="7970"/>
        <v>0</v>
      </c>
      <c r="AP2742" s="378">
        <f t="shared" si="8236"/>
        <v>0</v>
      </c>
      <c r="AQ2742" s="374">
        <f t="shared" si="7971"/>
        <v>0</v>
      </c>
      <c r="AR2742" s="317">
        <f t="shared" si="7972"/>
        <v>0</v>
      </c>
      <c r="AS2742" s="375">
        <f t="shared" si="7973"/>
        <v>0</v>
      </c>
      <c r="AT2742" s="378">
        <f t="shared" si="8237"/>
        <v>0</v>
      </c>
      <c r="AU2742" s="374">
        <f t="shared" si="7974"/>
        <v>0</v>
      </c>
      <c r="AV2742" s="317">
        <f t="shared" si="7975"/>
        <v>0</v>
      </c>
      <c r="AW2742" s="375">
        <f t="shared" si="7976"/>
        <v>0</v>
      </c>
      <c r="AX2742" s="378">
        <f t="shared" si="8238"/>
        <v>0</v>
      </c>
      <c r="AY2742" s="374">
        <f t="shared" si="7977"/>
        <v>0</v>
      </c>
      <c r="AZ2742" s="292">
        <f t="shared" si="7978"/>
        <v>0</v>
      </c>
      <c r="BA2742" s="375">
        <f t="shared" si="7979"/>
        <v>0</v>
      </c>
      <c r="BB2742" s="378">
        <f t="shared" si="8239"/>
        <v>0</v>
      </c>
      <c r="BC2742" s="374">
        <f t="shared" si="7980"/>
        <v>0</v>
      </c>
      <c r="BD2742" s="292">
        <f t="shared" si="7981"/>
        <v>0</v>
      </c>
      <c r="BE2742" s="375">
        <f t="shared" si="7982"/>
        <v>0</v>
      </c>
      <c r="BF2742" s="378">
        <f t="shared" si="8240"/>
        <v>0</v>
      </c>
      <c r="BG2742" s="374">
        <f t="shared" si="7983"/>
        <v>0</v>
      </c>
      <c r="BH2742" s="292">
        <f t="shared" si="7984"/>
        <v>0</v>
      </c>
      <c r="BI2742" s="375">
        <f t="shared" si="7985"/>
        <v>0</v>
      </c>
      <c r="BJ2742" s="378">
        <f t="shared" si="8241"/>
        <v>0</v>
      </c>
      <c r="BK2742" s="374">
        <f t="shared" si="7986"/>
        <v>0</v>
      </c>
      <c r="BL2742" s="292">
        <f t="shared" si="7987"/>
        <v>0</v>
      </c>
      <c r="BM2742" s="375">
        <f t="shared" si="7988"/>
        <v>0</v>
      </c>
      <c r="BN2742" s="378">
        <f t="shared" si="8242"/>
        <v>0</v>
      </c>
      <c r="BO2742" s="374">
        <f t="shared" si="7989"/>
        <v>0</v>
      </c>
      <c r="BP2742" s="292">
        <f t="shared" si="7990"/>
        <v>0</v>
      </c>
      <c r="CA2742" s="299" t="s">
        <v>1917</v>
      </c>
      <c r="CB2742" s="421"/>
      <c r="CC2742" s="375"/>
      <c r="CD2742" s="375"/>
      <c r="CE2742" s="375"/>
      <c r="CF2742" s="375"/>
      <c r="CG2742" s="375"/>
      <c r="CH2742" s="375"/>
      <c r="CI2742" s="375"/>
      <c r="CJ2742" s="375"/>
      <c r="CK2742" s="375"/>
      <c r="CL2742" s="375"/>
      <c r="CM2742" s="375"/>
      <c r="CN2742" s="301">
        <f t="shared" ref="CN2742" si="8335">SUM(M2742:M2749)</f>
        <v>0</v>
      </c>
      <c r="CO2742" s="301">
        <f t="shared" ref="CO2742" si="8336">SUM(N2742:N2749)</f>
        <v>0</v>
      </c>
      <c r="CP2742" s="301">
        <f t="shared" ref="CP2742" si="8337">SUM(O2742:O2749)</f>
        <v>0</v>
      </c>
      <c r="CQ2742" s="301">
        <f t="shared" ref="CQ2742" si="8338">SUM(P2742:P2749)</f>
        <v>0</v>
      </c>
      <c r="CR2742" s="301">
        <f t="shared" ref="CR2742" si="8339">SUM(Q2742:Q2749)</f>
        <v>0</v>
      </c>
      <c r="CS2742" s="301">
        <f t="shared" ref="CS2742" si="8340">SUM(R2742:R2749)</f>
        <v>0</v>
      </c>
      <c r="CT2742" s="301">
        <f t="shared" ref="CT2742" si="8341">SUM(S2742:S2749)</f>
        <v>0</v>
      </c>
      <c r="CU2742" s="301">
        <f t="shared" ref="CU2742" si="8342">SUM(T2742:T2749)</f>
        <v>0</v>
      </c>
      <c r="CV2742" s="301">
        <f t="shared" ref="CV2742" si="8343">SUM(U2742:U2749)</f>
        <v>0</v>
      </c>
      <c r="CW2742" s="301">
        <f t="shared" ref="CW2742" si="8344">SUM(V2742:V2749)</f>
        <v>0</v>
      </c>
      <c r="CX2742" s="301">
        <f t="shared" ref="CX2742" si="8345">SUM(W2742:W2749)</f>
        <v>0</v>
      </c>
      <c r="CY2742" s="301">
        <f t="shared" ref="CY2742" si="8346">SUM(X2742:X2749)</f>
        <v>0</v>
      </c>
      <c r="CZ2742" s="301">
        <f t="shared" ref="CZ2742" si="8347">SUM(Y2742:Y2749)</f>
        <v>0</v>
      </c>
      <c r="DA2742" s="301">
        <f t="shared" ref="DA2742" si="8348">SUM(Z2742:Z2749)</f>
        <v>0</v>
      </c>
      <c r="DB2742" s="301">
        <f t="shared" ref="DB2742" si="8349">SUM(AA2742:AA2749)</f>
        <v>0</v>
      </c>
      <c r="DC2742" s="301">
        <f t="shared" ref="DC2742" si="8350">SUM(AB2742:AB2749)</f>
        <v>0</v>
      </c>
      <c r="DD2742" s="301">
        <f t="shared" ref="DD2742" si="8351">SUM(AC2742:AC2749)</f>
        <v>0</v>
      </c>
      <c r="DE2742" s="301">
        <f t="shared" ref="DE2742" si="8352">SUM(AD2742:AD2749)</f>
        <v>0</v>
      </c>
      <c r="DG2742" s="612"/>
      <c r="DH2742" s="613"/>
      <c r="DI2742" s="415" t="s">
        <v>1914</v>
      </c>
      <c r="DJ2742" s="416"/>
      <c r="DK2742" s="416"/>
      <c r="DL2742" s="416"/>
      <c r="DM2742" s="416"/>
      <c r="DN2742" s="416"/>
      <c r="DO2742" s="416"/>
      <c r="DP2742" s="416"/>
      <c r="DQ2742" s="416"/>
      <c r="DR2742" s="416"/>
      <c r="DS2742" s="416"/>
      <c r="DT2742" s="416"/>
      <c r="DU2742" s="416">
        <f t="shared" ref="DU2742" si="8353">SUM(M2738:M2740,M2729:M2732,M2721,M2715)</f>
        <v>0</v>
      </c>
      <c r="DV2742" s="416">
        <f t="shared" ref="DV2742" si="8354">SUM(N2738:N2740,N2729:N2732,N2721,N2715)</f>
        <v>0</v>
      </c>
      <c r="DW2742" s="416">
        <f t="shared" ref="DW2742" si="8355">SUM(O2738:O2740,O2729:O2732,O2721,O2715)</f>
        <v>0</v>
      </c>
      <c r="DX2742" s="416">
        <f t="shared" ref="DX2742" si="8356">SUM(P2738:P2740,P2729:P2732,P2721,P2715)</f>
        <v>0</v>
      </c>
      <c r="DY2742" s="416">
        <f t="shared" ref="DY2742" si="8357">SUM(Q2738:Q2740,Q2729:Q2732,Q2721,Q2715)</f>
        <v>0</v>
      </c>
      <c r="DZ2742" s="416">
        <f t="shared" ref="DZ2742" si="8358">SUM(R2738:R2740,R2729:R2732,R2721,R2715)</f>
        <v>0</v>
      </c>
      <c r="EA2742" s="416">
        <f t="shared" ref="EA2742" si="8359">SUM(S2738:S2740,S2729:S2732,S2721,S2715)</f>
        <v>0</v>
      </c>
      <c r="EB2742" s="416">
        <f t="shared" ref="EB2742" si="8360">SUM(T2738:T2740,T2729:T2732,T2721,T2715)</f>
        <v>0</v>
      </c>
      <c r="EC2742" s="416">
        <f t="shared" ref="EC2742" si="8361">SUM(U2738:U2740,U2729:U2732,U2721,U2715)</f>
        <v>0</v>
      </c>
      <c r="ED2742" s="416">
        <f t="shared" ref="ED2742" si="8362">SUM(V2738:V2740,V2729:V2732,V2721,V2715)</f>
        <v>0</v>
      </c>
      <c r="EE2742" s="416">
        <f t="shared" ref="EE2742" si="8363">SUM(W2738:W2740,W2729:W2732,W2721,W2715)</f>
        <v>0</v>
      </c>
      <c r="EF2742" s="416">
        <f t="shared" ref="EF2742" si="8364">SUM(X2738:X2740,X2729:X2732,X2721,X2715)</f>
        <v>0</v>
      </c>
      <c r="EG2742" s="416">
        <f t="shared" ref="EG2742" si="8365">SUM(Y2738:Y2740,Y2729:Y2732,Y2721,Y2715)</f>
        <v>0</v>
      </c>
      <c r="EH2742" s="416">
        <f t="shared" ref="EH2742" si="8366">SUM(Z2738:Z2740,Z2729:Z2732,Z2721,Z2715)</f>
        <v>0</v>
      </c>
      <c r="EI2742" s="416">
        <f t="shared" ref="EI2742" si="8367">SUM(AA2738:AA2740,AA2729:AA2732,AA2721,AA2715)</f>
        <v>0</v>
      </c>
      <c r="EJ2742" s="416">
        <f t="shared" ref="EJ2742" si="8368">SUM(AB2738:AB2740,AB2729:AB2732,AB2721,AB2715)</f>
        <v>0</v>
      </c>
      <c r="EK2742" s="416">
        <f t="shared" ref="EK2742" si="8369">SUM(AC2738:AC2740,AC2729:AC2732,AC2721,AC2715)</f>
        <v>0</v>
      </c>
      <c r="EL2742" s="417">
        <f t="shared" ref="EL2742" si="8370">SUM(AD2738:AD2740,AD2729:AD2732,AD2721,AD2715)</f>
        <v>0</v>
      </c>
    </row>
    <row r="2743" spans="1:143" ht="15" customHeight="1" x14ac:dyDescent="0.25">
      <c r="A2743" s="60"/>
      <c r="B2743" s="60"/>
      <c r="C2743" s="782"/>
      <c r="D2743" s="719"/>
      <c r="E2743" s="720"/>
      <c r="F2743" s="702" t="s">
        <v>514</v>
      </c>
      <c r="G2743" s="702"/>
      <c r="H2743" s="192"/>
      <c r="I2743" s="700" t="s">
        <v>237</v>
      </c>
      <c r="J2743" s="700"/>
      <c r="K2743" s="700"/>
      <c r="L2743" s="701"/>
      <c r="M2743" s="369"/>
      <c r="N2743" s="369"/>
      <c r="O2743" s="369"/>
      <c r="P2743" s="369"/>
      <c r="Q2743" s="369"/>
      <c r="R2743" s="369"/>
      <c r="S2743" s="368"/>
      <c r="T2743" s="368"/>
      <c r="U2743" s="368"/>
      <c r="V2743" s="368"/>
      <c r="W2743" s="368"/>
      <c r="X2743" s="368"/>
      <c r="Y2743" s="368"/>
      <c r="Z2743" s="368"/>
      <c r="AA2743" s="368"/>
      <c r="AB2743" s="368"/>
      <c r="AC2743" s="368"/>
      <c r="AD2743" s="368"/>
      <c r="AE2743" s="60"/>
      <c r="AF2743" s="259"/>
      <c r="AG2743" s="374">
        <f t="shared" si="7966"/>
        <v>18</v>
      </c>
      <c r="AH2743" s="399"/>
      <c r="AK2743" s="375">
        <f t="shared" si="7967"/>
        <v>0</v>
      </c>
      <c r="AL2743" s="378">
        <f t="shared" si="8235"/>
        <v>0</v>
      </c>
      <c r="AM2743" s="374">
        <f t="shared" si="7968"/>
        <v>0</v>
      </c>
      <c r="AN2743" s="292">
        <f t="shared" si="7969"/>
        <v>0</v>
      </c>
      <c r="AO2743" s="375">
        <f t="shared" si="7970"/>
        <v>0</v>
      </c>
      <c r="AP2743" s="378">
        <f t="shared" si="8236"/>
        <v>0</v>
      </c>
      <c r="AQ2743" s="374">
        <f t="shared" si="7971"/>
        <v>0</v>
      </c>
      <c r="AR2743" s="317">
        <f t="shared" si="7972"/>
        <v>0</v>
      </c>
      <c r="AS2743" s="375">
        <f t="shared" si="7973"/>
        <v>0</v>
      </c>
      <c r="AT2743" s="378">
        <f t="shared" si="8237"/>
        <v>0</v>
      </c>
      <c r="AU2743" s="374">
        <f t="shared" si="7974"/>
        <v>0</v>
      </c>
      <c r="AV2743" s="317">
        <f t="shared" si="7975"/>
        <v>0</v>
      </c>
      <c r="AW2743" s="375">
        <f t="shared" si="7976"/>
        <v>0</v>
      </c>
      <c r="AX2743" s="378">
        <f t="shared" si="8238"/>
        <v>0</v>
      </c>
      <c r="AY2743" s="374">
        <f t="shared" si="7977"/>
        <v>0</v>
      </c>
      <c r="AZ2743" s="292">
        <f t="shared" si="7978"/>
        <v>0</v>
      </c>
      <c r="BA2743" s="375">
        <f t="shared" si="7979"/>
        <v>0</v>
      </c>
      <c r="BB2743" s="378">
        <f t="shared" si="8239"/>
        <v>0</v>
      </c>
      <c r="BC2743" s="374">
        <f t="shared" si="7980"/>
        <v>0</v>
      </c>
      <c r="BD2743" s="292">
        <f t="shared" si="7981"/>
        <v>0</v>
      </c>
      <c r="BE2743" s="375">
        <f t="shared" si="7982"/>
        <v>0</v>
      </c>
      <c r="BF2743" s="378">
        <f t="shared" si="8240"/>
        <v>0</v>
      </c>
      <c r="BG2743" s="374">
        <f t="shared" si="7983"/>
        <v>0</v>
      </c>
      <c r="BH2743" s="292">
        <f t="shared" si="7984"/>
        <v>0</v>
      </c>
      <c r="BI2743" s="375">
        <f t="shared" si="7985"/>
        <v>0</v>
      </c>
      <c r="BJ2743" s="378">
        <f t="shared" si="8241"/>
        <v>0</v>
      </c>
      <c r="BK2743" s="374">
        <f t="shared" si="7986"/>
        <v>0</v>
      </c>
      <c r="BL2743" s="292">
        <f t="shared" si="7987"/>
        <v>0</v>
      </c>
      <c r="BM2743" s="375">
        <f t="shared" si="7988"/>
        <v>0</v>
      </c>
      <c r="BN2743" s="378">
        <f t="shared" si="8242"/>
        <v>0</v>
      </c>
      <c r="BO2743" s="374">
        <f t="shared" si="7989"/>
        <v>0</v>
      </c>
      <c r="BP2743" s="292">
        <f t="shared" si="7990"/>
        <v>0</v>
      </c>
      <c r="CA2743" s="299" t="s">
        <v>1910</v>
      </c>
      <c r="CB2743" s="421"/>
      <c r="CC2743" s="375"/>
      <c r="CD2743" s="375"/>
      <c r="CE2743" s="375"/>
      <c r="CF2743" s="375"/>
      <c r="CG2743" s="375"/>
      <c r="CH2743" s="375"/>
      <c r="CI2743" s="375"/>
      <c r="CJ2743" s="375"/>
      <c r="CK2743" s="375"/>
      <c r="CL2743" s="375"/>
      <c r="CM2743" s="375"/>
      <c r="CN2743" s="422">
        <f t="shared" ref="CN2743" si="8371">IF(CN2741="NA",COUNTIF(M2742:M2749,"NA"),COUNTIF(M2742:M2749,"NS"))</f>
        <v>0</v>
      </c>
      <c r="CO2743" s="422">
        <f t="shared" ref="CO2743" si="8372">IF(CO2741="NA",COUNTIF(N2742:N2749,"NA"),COUNTIF(N2742:N2749,"NS"))</f>
        <v>0</v>
      </c>
      <c r="CP2743" s="422">
        <f t="shared" ref="CP2743" si="8373">IF(CP2741="NA",COUNTIF(O2742:O2749,"NA"),COUNTIF(O2742:O2749,"NS"))</f>
        <v>0</v>
      </c>
      <c r="CQ2743" s="422">
        <f t="shared" ref="CQ2743" si="8374">IF(CQ2741="NA",COUNTIF(P2742:P2749,"NA"),COUNTIF(P2742:P2749,"NS"))</f>
        <v>0</v>
      </c>
      <c r="CR2743" s="422">
        <f t="shared" ref="CR2743" si="8375">IF(CR2741="NA",COUNTIF(Q2742:Q2749,"NA"),COUNTIF(Q2742:Q2749,"NS"))</f>
        <v>0</v>
      </c>
      <c r="CS2743" s="422">
        <f t="shared" ref="CS2743" si="8376">IF(CS2741="NA",COUNTIF(R2742:R2749,"NA"),COUNTIF(R2742:R2749,"NS"))</f>
        <v>0</v>
      </c>
      <c r="CT2743" s="422">
        <f t="shared" ref="CT2743" si="8377">IF(CT2741="NA",COUNTIF(S2742:S2749,"NA"),COUNTIF(S2742:S2749,"NS"))</f>
        <v>0</v>
      </c>
      <c r="CU2743" s="422">
        <f t="shared" ref="CU2743" si="8378">IF(CU2741="NA",COUNTIF(T2742:T2749,"NA"),COUNTIF(T2742:T2749,"NS"))</f>
        <v>0</v>
      </c>
      <c r="CV2743" s="422">
        <f t="shared" ref="CV2743" si="8379">IF(CV2741="NA",COUNTIF(U2742:U2749,"NA"),COUNTIF(U2742:U2749,"NS"))</f>
        <v>0</v>
      </c>
      <c r="CW2743" s="422">
        <f t="shared" ref="CW2743" si="8380">IF(CW2741="NA",COUNTIF(V2742:V2749,"NA"),COUNTIF(V2742:V2749,"NS"))</f>
        <v>0</v>
      </c>
      <c r="CX2743" s="422">
        <f t="shared" ref="CX2743" si="8381">IF(CX2741="NA",COUNTIF(W2742:W2749,"NA"),COUNTIF(W2742:W2749,"NS"))</f>
        <v>0</v>
      </c>
      <c r="CY2743" s="422">
        <f t="shared" ref="CY2743" si="8382">IF(CY2741="NA",COUNTIF(X2742:X2749,"NA"),COUNTIF(X2742:X2749,"NS"))</f>
        <v>0</v>
      </c>
      <c r="CZ2743" s="422">
        <f t="shared" ref="CZ2743" si="8383">IF(CZ2741="NA",COUNTIF(Y2742:Y2749,"NA"),COUNTIF(Y2742:Y2749,"NS"))</f>
        <v>0</v>
      </c>
      <c r="DA2743" s="422">
        <f t="shared" ref="DA2743" si="8384">IF(DA2741="NA",COUNTIF(Z2742:Z2749,"NA"),COUNTIF(Z2742:Z2749,"NS"))</f>
        <v>0</v>
      </c>
      <c r="DB2743" s="422">
        <f t="shared" ref="DB2743" si="8385">IF(DB2741="NA",COUNTIF(AA2742:AA2749,"NA"),COUNTIF(AA2742:AA2749,"NS"))</f>
        <v>0</v>
      </c>
      <c r="DC2743" s="422">
        <f t="shared" ref="DC2743" si="8386">IF(DC2741="NA",COUNTIF(AB2742:AB2749,"NA"),COUNTIF(AB2742:AB2749,"NS"))</f>
        <v>0</v>
      </c>
      <c r="DD2743" s="422">
        <f t="shared" ref="DD2743" si="8387">IF(DD2741="NA",COUNTIF(AC2742:AC2749,"NA"),COUNTIF(AC2742:AC2749,"NS"))</f>
        <v>0</v>
      </c>
      <c r="DE2743" s="422">
        <f t="shared" ref="DE2743" si="8388">IF(DE2741="NA",COUNTIF(AD2742:AD2749,"NA"),COUNTIF(AD2742:AD2749,"NS"))</f>
        <v>0</v>
      </c>
      <c r="DG2743" s="612"/>
      <c r="DH2743" s="613"/>
      <c r="DI2743" s="415" t="s">
        <v>1919</v>
      </c>
      <c r="DJ2743" s="298"/>
      <c r="DK2743" s="298"/>
      <c r="DL2743" s="298"/>
      <c r="DM2743" s="298"/>
      <c r="DN2743" s="298"/>
      <c r="DO2743" s="298"/>
      <c r="DP2743" s="298"/>
      <c r="DQ2743" s="298"/>
      <c r="DR2743" s="298"/>
      <c r="DS2743" s="298"/>
      <c r="DT2743" s="298"/>
      <c r="DU2743" s="298">
        <f t="shared" ref="DU2743:DZ2743" si="8389">IF(OR(AND(DU2740="NS",DU2741=8),AND(DU2740="NA")),0,IF(OR(AND(IF(DU2740="NS",1,DU2740)&gt;DU2742*0.25,DU2741=0),AND(DU2740&gt;0,OR(DU2741=8,DU2742=0)),AND(DU2740&gt;0,DU2741=0,DU2742=0),AND(DU2740="NS",DU2741=0,DU2742=0)),1,0))</f>
        <v>0</v>
      </c>
      <c r="DV2743" s="298">
        <f t="shared" si="8389"/>
        <v>0</v>
      </c>
      <c r="DW2743" s="298">
        <f t="shared" si="8389"/>
        <v>0</v>
      </c>
      <c r="DX2743" s="298">
        <f t="shared" si="8389"/>
        <v>0</v>
      </c>
      <c r="DY2743" s="298">
        <f t="shared" si="8389"/>
        <v>0</v>
      </c>
      <c r="DZ2743" s="298">
        <f t="shared" si="8389"/>
        <v>0</v>
      </c>
      <c r="EA2743" s="298">
        <f>IF(OR(AND(EA2740="NS",EA2741=8),AND(EA2740="NA")),0,IF(OR(AND(IF(EA2740="NS",1,EA2740)&gt;EA2742*0.25,EA2741=0),AND(EA2740&gt;0,OR(EA2741=8,EA2742=0)),AND(EA2740&gt;0,EA2741=0,EA2742=0),AND(EA2740="NS",EA2741=0,EA2742=0)),1,0))</f>
        <v>0</v>
      </c>
      <c r="EB2743" s="298">
        <f t="shared" ref="EB2743:EL2743" si="8390">IF(OR(AND(EB2740="NS",EB2741=8),AND(EB2740="NA")),0,IF(OR(AND(IF(EB2740="NS",1,EB2740)&gt;EB2742*0.25,EB2741=0),AND(EB2740&gt;0,OR(EB2741=8,EB2742=0)),AND(EB2740&gt;0,EB2741=0,EB2742=0),AND(EB2740="NS",EB2741=0,EB2742=0)),1,0))</f>
        <v>0</v>
      </c>
      <c r="EC2743" s="298">
        <f t="shared" si="8390"/>
        <v>0</v>
      </c>
      <c r="ED2743" s="298">
        <f t="shared" si="8390"/>
        <v>0</v>
      </c>
      <c r="EE2743" s="298">
        <f t="shared" si="8390"/>
        <v>0</v>
      </c>
      <c r="EF2743" s="298">
        <f t="shared" si="8390"/>
        <v>0</v>
      </c>
      <c r="EG2743" s="298">
        <f t="shared" si="8390"/>
        <v>0</v>
      </c>
      <c r="EH2743" s="298">
        <f t="shared" si="8390"/>
        <v>0</v>
      </c>
      <c r="EI2743" s="298">
        <f t="shared" si="8390"/>
        <v>0</v>
      </c>
      <c r="EJ2743" s="298">
        <f t="shared" si="8390"/>
        <v>0</v>
      </c>
      <c r="EK2743" s="298">
        <f t="shared" si="8390"/>
        <v>0</v>
      </c>
      <c r="EL2743" s="302">
        <f t="shared" si="8390"/>
        <v>0</v>
      </c>
      <c r="EM2743" s="375">
        <f>SUM(DU2743:EL2743)</f>
        <v>0</v>
      </c>
    </row>
    <row r="2744" spans="1:143" ht="15" customHeight="1" x14ac:dyDescent="0.25">
      <c r="A2744" s="60"/>
      <c r="B2744" s="60"/>
      <c r="C2744" s="782"/>
      <c r="D2744" s="719"/>
      <c r="E2744" s="720"/>
      <c r="F2744" s="702" t="s">
        <v>515</v>
      </c>
      <c r="G2744" s="702"/>
      <c r="H2744" s="192"/>
      <c r="I2744" s="700" t="s">
        <v>238</v>
      </c>
      <c r="J2744" s="700"/>
      <c r="K2744" s="700"/>
      <c r="L2744" s="701"/>
      <c r="M2744" s="369"/>
      <c r="N2744" s="369"/>
      <c r="O2744" s="369"/>
      <c r="P2744" s="369"/>
      <c r="Q2744" s="369"/>
      <c r="R2744" s="369"/>
      <c r="S2744" s="368"/>
      <c r="T2744" s="368"/>
      <c r="U2744" s="368"/>
      <c r="V2744" s="368"/>
      <c r="W2744" s="368"/>
      <c r="X2744" s="368"/>
      <c r="Y2744" s="368"/>
      <c r="Z2744" s="368"/>
      <c r="AA2744" s="368"/>
      <c r="AB2744" s="368"/>
      <c r="AC2744" s="368"/>
      <c r="AD2744" s="368"/>
      <c r="AE2744" s="60"/>
      <c r="AF2744" s="259"/>
      <c r="AG2744" s="374">
        <f t="shared" si="7966"/>
        <v>18</v>
      </c>
      <c r="AH2744" s="399"/>
      <c r="AK2744" s="375">
        <f t="shared" si="7967"/>
        <v>0</v>
      </c>
      <c r="AL2744" s="378">
        <f t="shared" si="8235"/>
        <v>0</v>
      </c>
      <c r="AM2744" s="374">
        <f t="shared" si="7968"/>
        <v>0</v>
      </c>
      <c r="AN2744" s="292">
        <f t="shared" si="7969"/>
        <v>0</v>
      </c>
      <c r="AO2744" s="375">
        <f t="shared" si="7970"/>
        <v>0</v>
      </c>
      <c r="AP2744" s="378">
        <f t="shared" si="8236"/>
        <v>0</v>
      </c>
      <c r="AQ2744" s="374">
        <f t="shared" si="7971"/>
        <v>0</v>
      </c>
      <c r="AR2744" s="317">
        <f t="shared" si="7972"/>
        <v>0</v>
      </c>
      <c r="AS2744" s="375">
        <f t="shared" si="7973"/>
        <v>0</v>
      </c>
      <c r="AT2744" s="378">
        <f t="shared" si="8237"/>
        <v>0</v>
      </c>
      <c r="AU2744" s="374">
        <f t="shared" si="7974"/>
        <v>0</v>
      </c>
      <c r="AV2744" s="317">
        <f t="shared" si="7975"/>
        <v>0</v>
      </c>
      <c r="AW2744" s="375">
        <f t="shared" si="7976"/>
        <v>0</v>
      </c>
      <c r="AX2744" s="378">
        <f t="shared" si="8238"/>
        <v>0</v>
      </c>
      <c r="AY2744" s="374">
        <f t="shared" si="7977"/>
        <v>0</v>
      </c>
      <c r="AZ2744" s="292">
        <f t="shared" si="7978"/>
        <v>0</v>
      </c>
      <c r="BA2744" s="375">
        <f t="shared" si="7979"/>
        <v>0</v>
      </c>
      <c r="BB2744" s="378">
        <f t="shared" si="8239"/>
        <v>0</v>
      </c>
      <c r="BC2744" s="374">
        <f t="shared" si="7980"/>
        <v>0</v>
      </c>
      <c r="BD2744" s="292">
        <f t="shared" si="7981"/>
        <v>0</v>
      </c>
      <c r="BE2744" s="375">
        <f t="shared" si="7982"/>
        <v>0</v>
      </c>
      <c r="BF2744" s="378">
        <f t="shared" si="8240"/>
        <v>0</v>
      </c>
      <c r="BG2744" s="374">
        <f t="shared" si="7983"/>
        <v>0</v>
      </c>
      <c r="BH2744" s="292">
        <f t="shared" si="7984"/>
        <v>0</v>
      </c>
      <c r="BI2744" s="375">
        <f t="shared" si="7985"/>
        <v>0</v>
      </c>
      <c r="BJ2744" s="378">
        <f t="shared" si="8241"/>
        <v>0</v>
      </c>
      <c r="BK2744" s="374">
        <f t="shared" si="7986"/>
        <v>0</v>
      </c>
      <c r="BL2744" s="292">
        <f t="shared" si="7987"/>
        <v>0</v>
      </c>
      <c r="BM2744" s="375">
        <f t="shared" si="7988"/>
        <v>0</v>
      </c>
      <c r="BN2744" s="378">
        <f t="shared" si="8242"/>
        <v>0</v>
      </c>
      <c r="BO2744" s="374">
        <f t="shared" si="7989"/>
        <v>0</v>
      </c>
      <c r="BP2744" s="292">
        <f t="shared" si="7990"/>
        <v>0</v>
      </c>
      <c r="CA2744" s="299" t="s">
        <v>1918</v>
      </c>
      <c r="CB2744" s="427"/>
      <c r="CC2744" s="375"/>
      <c r="CD2744" s="375"/>
      <c r="CE2744" s="375"/>
      <c r="CF2744" s="375"/>
      <c r="CG2744" s="375"/>
      <c r="CH2744" s="375"/>
      <c r="CI2744" s="375"/>
      <c r="CJ2744" s="375"/>
      <c r="CK2744" s="375"/>
      <c r="CL2744" s="375"/>
      <c r="CM2744" s="375"/>
      <c r="CN2744" s="425">
        <f t="shared" ref="CN2744:DD2744" si="8391">IF(OR(AND(CN2741=0,CN2743&gt;0),AND(CN2741="NS",CN2742&gt;0),AND(CN2741="NS",CN2742=0,CN2743=0)),1,IF(OR(AND(CN2743&gt;=2,CN2742&lt;CN2741),AND(CN2741="NS",CN2742=0,CN2743&gt;0),OR(CN2741=CN2742,AND(CN2741="",CN2743=0,CN2742=0))),0,1))</f>
        <v>0</v>
      </c>
      <c r="CO2744" s="425">
        <f t="shared" si="8391"/>
        <v>0</v>
      </c>
      <c r="CP2744" s="425">
        <f t="shared" si="8391"/>
        <v>0</v>
      </c>
      <c r="CQ2744" s="425">
        <f t="shared" si="8391"/>
        <v>0</v>
      </c>
      <c r="CR2744" s="425">
        <f t="shared" si="8391"/>
        <v>0</v>
      </c>
      <c r="CS2744" s="425">
        <f t="shared" si="8391"/>
        <v>0</v>
      </c>
      <c r="CT2744" s="425">
        <f t="shared" si="8391"/>
        <v>0</v>
      </c>
      <c r="CU2744" s="425">
        <f t="shared" si="8391"/>
        <v>0</v>
      </c>
      <c r="CV2744" s="425">
        <f t="shared" si="8391"/>
        <v>0</v>
      </c>
      <c r="CW2744" s="425">
        <f t="shared" si="8391"/>
        <v>0</v>
      </c>
      <c r="CX2744" s="425">
        <f t="shared" si="8391"/>
        <v>0</v>
      </c>
      <c r="CY2744" s="425">
        <f t="shared" si="8391"/>
        <v>0</v>
      </c>
      <c r="CZ2744" s="425">
        <f t="shared" si="8391"/>
        <v>0</v>
      </c>
      <c r="DA2744" s="425">
        <f t="shared" si="8391"/>
        <v>0</v>
      </c>
      <c r="DB2744" s="425">
        <f t="shared" si="8391"/>
        <v>0</v>
      </c>
      <c r="DC2744" s="425">
        <f t="shared" si="8391"/>
        <v>0</v>
      </c>
      <c r="DD2744" s="425">
        <f t="shared" si="8391"/>
        <v>0</v>
      </c>
      <c r="DE2744" s="425">
        <f t="shared" ref="DE2744" si="8392">IF(OR(AND(DE2741=0,DE2743&gt;0),AND(DE2741="NS",DE2742&gt;0),AND(DE2741="NS",DE2742=0,DE2743=0)),1,IF(OR(AND(DE2743&gt;=2,DE2742&lt;DE2741),AND(DE2741="NS",DE2742=0,DE2743&gt;0),OR(DE2741=DE2742,AND(DE2741="",DE2743=0,DE2742=0))),0,1))</f>
        <v>0</v>
      </c>
      <c r="DF2744" s="387">
        <f>SUM(CN2744:DE2744)</f>
        <v>0</v>
      </c>
      <c r="DG2744" s="612"/>
      <c r="DH2744" s="613"/>
      <c r="DI2744" s="415"/>
      <c r="DJ2744" s="416"/>
      <c r="DK2744" s="416"/>
      <c r="DL2744" s="416"/>
      <c r="DM2744" s="416"/>
      <c r="DN2744" s="416"/>
      <c r="DO2744" s="416"/>
      <c r="DP2744" s="416"/>
      <c r="DQ2744" s="416"/>
      <c r="DR2744" s="416"/>
      <c r="DS2744" s="416"/>
      <c r="DT2744" s="416"/>
      <c r="DU2744" s="416"/>
      <c r="DV2744" s="416"/>
      <c r="DW2744" s="416"/>
      <c r="DX2744" s="416"/>
      <c r="DY2744" s="416"/>
      <c r="DZ2744" s="416"/>
      <c r="EA2744" s="416"/>
      <c r="EB2744" s="416"/>
      <c r="EC2744" s="416"/>
      <c r="ED2744" s="416"/>
      <c r="EE2744" s="416"/>
      <c r="EF2744" s="416"/>
      <c r="EG2744" s="416"/>
      <c r="EH2744" s="416"/>
      <c r="EI2744" s="416"/>
      <c r="EJ2744" s="416"/>
      <c r="EK2744" s="416"/>
      <c r="EL2744" s="417"/>
    </row>
    <row r="2745" spans="1:143" ht="15" customHeight="1" x14ac:dyDescent="0.25">
      <c r="A2745" s="60"/>
      <c r="B2745" s="60"/>
      <c r="C2745" s="782"/>
      <c r="D2745" s="719"/>
      <c r="E2745" s="720"/>
      <c r="F2745" s="702" t="s">
        <v>516</v>
      </c>
      <c r="G2745" s="702"/>
      <c r="H2745" s="192"/>
      <c r="I2745" s="700" t="s">
        <v>244</v>
      </c>
      <c r="J2745" s="700"/>
      <c r="K2745" s="700"/>
      <c r="L2745" s="701"/>
      <c r="M2745" s="369"/>
      <c r="N2745" s="369"/>
      <c r="O2745" s="369"/>
      <c r="P2745" s="369"/>
      <c r="Q2745" s="369"/>
      <c r="R2745" s="369"/>
      <c r="S2745" s="368"/>
      <c r="T2745" s="368"/>
      <c r="U2745" s="368"/>
      <c r="V2745" s="368"/>
      <c r="W2745" s="368"/>
      <c r="X2745" s="368"/>
      <c r="Y2745" s="368"/>
      <c r="Z2745" s="368"/>
      <c r="AA2745" s="368"/>
      <c r="AB2745" s="368"/>
      <c r="AC2745" s="368"/>
      <c r="AD2745" s="368"/>
      <c r="AE2745" s="60"/>
      <c r="AF2745" s="259"/>
      <c r="AG2745" s="374">
        <f t="shared" si="7966"/>
        <v>18</v>
      </c>
      <c r="AH2745" s="399"/>
      <c r="AK2745" s="375">
        <f t="shared" si="7967"/>
        <v>0</v>
      </c>
      <c r="AL2745" s="378">
        <f t="shared" si="8235"/>
        <v>0</v>
      </c>
      <c r="AM2745" s="374">
        <f t="shared" si="7968"/>
        <v>0</v>
      </c>
      <c r="AN2745" s="292">
        <f t="shared" si="7969"/>
        <v>0</v>
      </c>
      <c r="AO2745" s="375">
        <f t="shared" si="7970"/>
        <v>0</v>
      </c>
      <c r="AP2745" s="378">
        <f t="shared" si="8236"/>
        <v>0</v>
      </c>
      <c r="AQ2745" s="374">
        <f t="shared" si="7971"/>
        <v>0</v>
      </c>
      <c r="AR2745" s="317">
        <f t="shared" si="7972"/>
        <v>0</v>
      </c>
      <c r="AS2745" s="375">
        <f t="shared" si="7973"/>
        <v>0</v>
      </c>
      <c r="AT2745" s="378">
        <f t="shared" si="8237"/>
        <v>0</v>
      </c>
      <c r="AU2745" s="374">
        <f t="shared" si="7974"/>
        <v>0</v>
      </c>
      <c r="AV2745" s="317">
        <f t="shared" si="7975"/>
        <v>0</v>
      </c>
      <c r="AW2745" s="375">
        <f t="shared" si="7976"/>
        <v>0</v>
      </c>
      <c r="AX2745" s="378">
        <f t="shared" si="8238"/>
        <v>0</v>
      </c>
      <c r="AY2745" s="374">
        <f t="shared" si="7977"/>
        <v>0</v>
      </c>
      <c r="AZ2745" s="292">
        <f t="shared" si="7978"/>
        <v>0</v>
      </c>
      <c r="BA2745" s="375">
        <f t="shared" si="7979"/>
        <v>0</v>
      </c>
      <c r="BB2745" s="378">
        <f t="shared" si="8239"/>
        <v>0</v>
      </c>
      <c r="BC2745" s="374">
        <f t="shared" si="7980"/>
        <v>0</v>
      </c>
      <c r="BD2745" s="292">
        <f t="shared" si="7981"/>
        <v>0</v>
      </c>
      <c r="BE2745" s="375">
        <f t="shared" si="7982"/>
        <v>0</v>
      </c>
      <c r="BF2745" s="378">
        <f t="shared" si="8240"/>
        <v>0</v>
      </c>
      <c r="BG2745" s="374">
        <f t="shared" si="7983"/>
        <v>0</v>
      </c>
      <c r="BH2745" s="292">
        <f t="shared" si="7984"/>
        <v>0</v>
      </c>
      <c r="BI2745" s="375">
        <f t="shared" si="7985"/>
        <v>0</v>
      </c>
      <c r="BJ2745" s="378">
        <f t="shared" si="8241"/>
        <v>0</v>
      </c>
      <c r="BK2745" s="374">
        <f t="shared" si="7986"/>
        <v>0</v>
      </c>
      <c r="BL2745" s="292">
        <f t="shared" si="7987"/>
        <v>0</v>
      </c>
      <c r="BM2745" s="375">
        <f t="shared" si="7988"/>
        <v>0</v>
      </c>
      <c r="BN2745" s="378">
        <f t="shared" si="8242"/>
        <v>0</v>
      </c>
      <c r="BO2745" s="374">
        <f t="shared" si="7989"/>
        <v>0</v>
      </c>
      <c r="BP2745" s="292">
        <f t="shared" si="7990"/>
        <v>0</v>
      </c>
      <c r="CA2745" s="303"/>
      <c r="CB2745" s="427"/>
      <c r="CC2745" s="375"/>
      <c r="CD2745" s="375"/>
      <c r="CE2745" s="375"/>
      <c r="CF2745" s="375"/>
      <c r="CG2745" s="375"/>
      <c r="CH2745" s="375"/>
      <c r="CI2745" s="375"/>
      <c r="CJ2745" s="375"/>
      <c r="CK2745" s="375"/>
      <c r="CL2745" s="375"/>
      <c r="CM2745" s="375"/>
      <c r="CN2745" s="311"/>
      <c r="CO2745" s="311"/>
      <c r="CP2745" s="311"/>
      <c r="CQ2745" s="311"/>
      <c r="CR2745" s="311"/>
      <c r="CS2745" s="311"/>
      <c r="CT2745" s="311"/>
      <c r="CU2745" s="311"/>
      <c r="CV2745" s="311"/>
      <c r="CW2745" s="311"/>
      <c r="CX2745" s="311"/>
      <c r="CY2745" s="311"/>
      <c r="CZ2745" s="311"/>
      <c r="DA2745" s="311"/>
      <c r="DB2745" s="311"/>
      <c r="DC2745" s="311"/>
      <c r="DD2745" s="311"/>
      <c r="DE2745" s="311"/>
      <c r="DG2745" s="612"/>
      <c r="DH2745" s="613"/>
      <c r="DI2745" s="415"/>
      <c r="DJ2745" s="416"/>
      <c r="DK2745" s="416"/>
      <c r="DL2745" s="416"/>
      <c r="DM2745" s="416"/>
      <c r="DN2745" s="416"/>
      <c r="DO2745" s="416"/>
      <c r="DP2745" s="416"/>
      <c r="DQ2745" s="416"/>
      <c r="DR2745" s="416"/>
      <c r="DS2745" s="416"/>
      <c r="DT2745" s="416"/>
      <c r="DU2745" s="416"/>
      <c r="DV2745" s="416"/>
      <c r="DW2745" s="416"/>
      <c r="DX2745" s="416"/>
      <c r="DY2745" s="416"/>
      <c r="DZ2745" s="416"/>
      <c r="EA2745" s="416"/>
      <c r="EB2745" s="416"/>
      <c r="EC2745" s="416"/>
      <c r="ED2745" s="416"/>
      <c r="EE2745" s="416"/>
      <c r="EF2745" s="416"/>
      <c r="EG2745" s="416"/>
      <c r="EH2745" s="416"/>
      <c r="EI2745" s="416"/>
      <c r="EJ2745" s="416"/>
      <c r="EK2745" s="416"/>
      <c r="EL2745" s="417"/>
    </row>
    <row r="2746" spans="1:143" ht="24" customHeight="1" x14ac:dyDescent="0.25">
      <c r="A2746" s="60"/>
      <c r="B2746" s="60"/>
      <c r="C2746" s="782"/>
      <c r="D2746" s="719"/>
      <c r="E2746" s="720"/>
      <c r="F2746" s="702" t="s">
        <v>517</v>
      </c>
      <c r="G2746" s="702"/>
      <c r="H2746" s="192"/>
      <c r="I2746" s="700" t="s">
        <v>242</v>
      </c>
      <c r="J2746" s="700"/>
      <c r="K2746" s="700"/>
      <c r="L2746" s="701"/>
      <c r="M2746" s="369"/>
      <c r="N2746" s="369"/>
      <c r="O2746" s="369"/>
      <c r="P2746" s="369"/>
      <c r="Q2746" s="369"/>
      <c r="R2746" s="369"/>
      <c r="S2746" s="368"/>
      <c r="T2746" s="368"/>
      <c r="U2746" s="368"/>
      <c r="V2746" s="368"/>
      <c r="W2746" s="368"/>
      <c r="X2746" s="368"/>
      <c r="Y2746" s="368"/>
      <c r="Z2746" s="368"/>
      <c r="AA2746" s="368"/>
      <c r="AB2746" s="368"/>
      <c r="AC2746" s="368"/>
      <c r="AD2746" s="368"/>
      <c r="AE2746" s="60"/>
      <c r="AF2746" s="259"/>
      <c r="AG2746" s="374">
        <f t="shared" si="7966"/>
        <v>18</v>
      </c>
      <c r="AH2746" s="399"/>
      <c r="AK2746" s="375">
        <f t="shared" si="7967"/>
        <v>0</v>
      </c>
      <c r="AL2746" s="378">
        <f t="shared" si="8235"/>
        <v>0</v>
      </c>
      <c r="AM2746" s="374">
        <f t="shared" si="7968"/>
        <v>0</v>
      </c>
      <c r="AN2746" s="292">
        <f t="shared" si="7969"/>
        <v>0</v>
      </c>
      <c r="AO2746" s="375">
        <f t="shared" si="7970"/>
        <v>0</v>
      </c>
      <c r="AP2746" s="378">
        <f t="shared" si="8236"/>
        <v>0</v>
      </c>
      <c r="AQ2746" s="374">
        <f t="shared" si="7971"/>
        <v>0</v>
      </c>
      <c r="AR2746" s="317">
        <f t="shared" si="7972"/>
        <v>0</v>
      </c>
      <c r="AS2746" s="375">
        <f t="shared" si="7973"/>
        <v>0</v>
      </c>
      <c r="AT2746" s="378">
        <f t="shared" si="8237"/>
        <v>0</v>
      </c>
      <c r="AU2746" s="374">
        <f t="shared" si="7974"/>
        <v>0</v>
      </c>
      <c r="AV2746" s="317">
        <f t="shared" si="7975"/>
        <v>0</v>
      </c>
      <c r="AW2746" s="375">
        <f t="shared" si="7976"/>
        <v>0</v>
      </c>
      <c r="AX2746" s="378">
        <f t="shared" si="8238"/>
        <v>0</v>
      </c>
      <c r="AY2746" s="374">
        <f t="shared" si="7977"/>
        <v>0</v>
      </c>
      <c r="AZ2746" s="292">
        <f t="shared" si="7978"/>
        <v>0</v>
      </c>
      <c r="BA2746" s="375">
        <f t="shared" si="7979"/>
        <v>0</v>
      </c>
      <c r="BB2746" s="378">
        <f t="shared" si="8239"/>
        <v>0</v>
      </c>
      <c r="BC2746" s="374">
        <f t="shared" si="7980"/>
        <v>0</v>
      </c>
      <c r="BD2746" s="292">
        <f t="shared" si="7981"/>
        <v>0</v>
      </c>
      <c r="BE2746" s="375">
        <f t="shared" si="7982"/>
        <v>0</v>
      </c>
      <c r="BF2746" s="378">
        <f t="shared" si="8240"/>
        <v>0</v>
      </c>
      <c r="BG2746" s="374">
        <f t="shared" si="7983"/>
        <v>0</v>
      </c>
      <c r="BH2746" s="292">
        <f t="shared" si="7984"/>
        <v>0</v>
      </c>
      <c r="BI2746" s="375">
        <f t="shared" si="7985"/>
        <v>0</v>
      </c>
      <c r="BJ2746" s="378">
        <f t="shared" si="8241"/>
        <v>0</v>
      </c>
      <c r="BK2746" s="374">
        <f t="shared" si="7986"/>
        <v>0</v>
      </c>
      <c r="BL2746" s="292">
        <f t="shared" si="7987"/>
        <v>0</v>
      </c>
      <c r="BM2746" s="375">
        <f t="shared" si="7988"/>
        <v>0</v>
      </c>
      <c r="BN2746" s="378">
        <f t="shared" si="8242"/>
        <v>0</v>
      </c>
      <c r="BO2746" s="374">
        <f t="shared" si="7989"/>
        <v>0</v>
      </c>
      <c r="BP2746" s="292">
        <f t="shared" si="7990"/>
        <v>0</v>
      </c>
      <c r="CA2746" s="303"/>
      <c r="CB2746" s="427"/>
      <c r="CC2746" s="375"/>
      <c r="CD2746" s="375"/>
      <c r="CE2746" s="375"/>
      <c r="CF2746" s="375"/>
      <c r="CG2746" s="375"/>
      <c r="CH2746" s="375"/>
      <c r="CI2746" s="375"/>
      <c r="CJ2746" s="375"/>
      <c r="CK2746" s="375"/>
      <c r="CL2746" s="375"/>
      <c r="CM2746" s="375"/>
      <c r="CN2746" s="311"/>
      <c r="CO2746" s="311"/>
      <c r="CP2746" s="311"/>
      <c r="CQ2746" s="311"/>
      <c r="CR2746" s="311"/>
      <c r="CS2746" s="311"/>
      <c r="CT2746" s="311"/>
      <c r="CU2746" s="311"/>
      <c r="CV2746" s="311"/>
      <c r="CW2746" s="311"/>
      <c r="CX2746" s="311"/>
      <c r="CY2746" s="311"/>
      <c r="CZ2746" s="311"/>
      <c r="DA2746" s="311"/>
      <c r="DB2746" s="311"/>
      <c r="DC2746" s="311"/>
      <c r="DD2746" s="311"/>
      <c r="DE2746" s="311"/>
      <c r="DG2746" s="612"/>
      <c r="DH2746" s="613"/>
      <c r="DI2746" s="415"/>
      <c r="DJ2746" s="416"/>
      <c r="DK2746" s="416"/>
      <c r="DL2746" s="416"/>
      <c r="DM2746" s="416"/>
      <c r="DN2746" s="416"/>
      <c r="DO2746" s="416"/>
      <c r="DP2746" s="416"/>
      <c r="DQ2746" s="416"/>
      <c r="DR2746" s="416"/>
      <c r="DS2746" s="416"/>
      <c r="DT2746" s="416"/>
      <c r="DU2746" s="416"/>
      <c r="DV2746" s="416"/>
      <c r="DW2746" s="416"/>
      <c r="DX2746" s="416"/>
      <c r="DY2746" s="416"/>
      <c r="DZ2746" s="416"/>
      <c r="EA2746" s="416"/>
      <c r="EB2746" s="416"/>
      <c r="EC2746" s="416"/>
      <c r="ED2746" s="416"/>
      <c r="EE2746" s="416"/>
      <c r="EF2746" s="416"/>
      <c r="EG2746" s="416"/>
      <c r="EH2746" s="416"/>
      <c r="EI2746" s="416"/>
      <c r="EJ2746" s="416"/>
      <c r="EK2746" s="416"/>
      <c r="EL2746" s="417"/>
    </row>
    <row r="2747" spans="1:143" ht="24" customHeight="1" x14ac:dyDescent="0.25">
      <c r="A2747" s="60"/>
      <c r="B2747" s="60"/>
      <c r="C2747" s="782"/>
      <c r="D2747" s="719"/>
      <c r="E2747" s="720"/>
      <c r="F2747" s="702" t="s">
        <v>518</v>
      </c>
      <c r="G2747" s="702"/>
      <c r="H2747" s="192"/>
      <c r="I2747" s="700" t="s">
        <v>240</v>
      </c>
      <c r="J2747" s="700"/>
      <c r="K2747" s="700"/>
      <c r="L2747" s="701"/>
      <c r="M2747" s="369"/>
      <c r="N2747" s="369"/>
      <c r="O2747" s="369"/>
      <c r="P2747" s="369"/>
      <c r="Q2747" s="369"/>
      <c r="R2747" s="369"/>
      <c r="S2747" s="368"/>
      <c r="T2747" s="368"/>
      <c r="U2747" s="368"/>
      <c r="V2747" s="368"/>
      <c r="W2747" s="368"/>
      <c r="X2747" s="368"/>
      <c r="Y2747" s="368"/>
      <c r="Z2747" s="368"/>
      <c r="AA2747" s="368"/>
      <c r="AB2747" s="368"/>
      <c r="AC2747" s="368"/>
      <c r="AD2747" s="368"/>
      <c r="AE2747" s="60"/>
      <c r="AF2747" s="259"/>
      <c r="AG2747" s="374">
        <f t="shared" si="7966"/>
        <v>18</v>
      </c>
      <c r="AH2747" s="399"/>
      <c r="AK2747" s="375">
        <f t="shared" si="7967"/>
        <v>0</v>
      </c>
      <c r="AL2747" s="378">
        <f t="shared" si="8235"/>
        <v>0</v>
      </c>
      <c r="AM2747" s="374">
        <f t="shared" si="7968"/>
        <v>0</v>
      </c>
      <c r="AN2747" s="292">
        <f t="shared" si="7969"/>
        <v>0</v>
      </c>
      <c r="AO2747" s="375">
        <f t="shared" si="7970"/>
        <v>0</v>
      </c>
      <c r="AP2747" s="378">
        <f t="shared" si="8236"/>
        <v>0</v>
      </c>
      <c r="AQ2747" s="374">
        <f t="shared" si="7971"/>
        <v>0</v>
      </c>
      <c r="AR2747" s="317">
        <f t="shared" si="7972"/>
        <v>0</v>
      </c>
      <c r="AS2747" s="375">
        <f t="shared" si="7973"/>
        <v>0</v>
      </c>
      <c r="AT2747" s="378">
        <f t="shared" si="8237"/>
        <v>0</v>
      </c>
      <c r="AU2747" s="374">
        <f t="shared" si="7974"/>
        <v>0</v>
      </c>
      <c r="AV2747" s="317">
        <f t="shared" si="7975"/>
        <v>0</v>
      </c>
      <c r="AW2747" s="375">
        <f t="shared" si="7976"/>
        <v>0</v>
      </c>
      <c r="AX2747" s="378">
        <f t="shared" si="8238"/>
        <v>0</v>
      </c>
      <c r="AY2747" s="374">
        <f t="shared" si="7977"/>
        <v>0</v>
      </c>
      <c r="AZ2747" s="292">
        <f t="shared" si="7978"/>
        <v>0</v>
      </c>
      <c r="BA2747" s="375">
        <f t="shared" si="7979"/>
        <v>0</v>
      </c>
      <c r="BB2747" s="378">
        <f t="shared" si="8239"/>
        <v>0</v>
      </c>
      <c r="BC2747" s="374">
        <f t="shared" si="7980"/>
        <v>0</v>
      </c>
      <c r="BD2747" s="292">
        <f t="shared" si="7981"/>
        <v>0</v>
      </c>
      <c r="BE2747" s="375">
        <f t="shared" si="7982"/>
        <v>0</v>
      </c>
      <c r="BF2747" s="378">
        <f t="shared" si="8240"/>
        <v>0</v>
      </c>
      <c r="BG2747" s="374">
        <f t="shared" si="7983"/>
        <v>0</v>
      </c>
      <c r="BH2747" s="292">
        <f t="shared" si="7984"/>
        <v>0</v>
      </c>
      <c r="BI2747" s="375">
        <f t="shared" si="7985"/>
        <v>0</v>
      </c>
      <c r="BJ2747" s="378">
        <f t="shared" si="8241"/>
        <v>0</v>
      </c>
      <c r="BK2747" s="374">
        <f t="shared" si="7986"/>
        <v>0</v>
      </c>
      <c r="BL2747" s="292">
        <f t="shared" si="7987"/>
        <v>0</v>
      </c>
      <c r="BM2747" s="375">
        <f t="shared" si="7988"/>
        <v>0</v>
      </c>
      <c r="BN2747" s="378">
        <f t="shared" si="8242"/>
        <v>0</v>
      </c>
      <c r="BO2747" s="374">
        <f t="shared" si="7989"/>
        <v>0</v>
      </c>
      <c r="BP2747" s="292">
        <f t="shared" si="7990"/>
        <v>0</v>
      </c>
      <c r="CA2747" s="303"/>
      <c r="CB2747" s="427"/>
      <c r="CC2747" s="375"/>
      <c r="CD2747" s="375"/>
      <c r="CE2747" s="375"/>
      <c r="CF2747" s="375"/>
      <c r="CG2747" s="375"/>
      <c r="CH2747" s="375"/>
      <c r="CI2747" s="375"/>
      <c r="CJ2747" s="375"/>
      <c r="CK2747" s="375"/>
      <c r="CL2747" s="375"/>
      <c r="CM2747" s="375"/>
      <c r="CN2747" s="307"/>
      <c r="CO2747" s="307"/>
      <c r="CP2747" s="307"/>
      <c r="CQ2747" s="307"/>
      <c r="CR2747" s="307"/>
      <c r="CS2747" s="307"/>
      <c r="CT2747" s="307"/>
      <c r="CU2747" s="307"/>
      <c r="CV2747" s="307"/>
      <c r="CW2747" s="307"/>
      <c r="CX2747" s="307"/>
      <c r="CY2747" s="307"/>
      <c r="CZ2747" s="307"/>
      <c r="DA2747" s="307"/>
      <c r="DB2747" s="307"/>
      <c r="DC2747" s="307"/>
      <c r="DD2747" s="307"/>
      <c r="DE2747" s="307"/>
      <c r="DG2747" s="612"/>
      <c r="DH2747" s="613"/>
      <c r="DI2747" s="415"/>
      <c r="DJ2747" s="416"/>
      <c r="DK2747" s="416"/>
      <c r="DL2747" s="416"/>
      <c r="DM2747" s="416"/>
      <c r="DN2747" s="416"/>
      <c r="DO2747" s="416"/>
      <c r="DP2747" s="416"/>
      <c r="DQ2747" s="416"/>
      <c r="DR2747" s="416"/>
      <c r="DS2747" s="416"/>
      <c r="DT2747" s="416"/>
      <c r="DU2747" s="416"/>
      <c r="DV2747" s="416"/>
      <c r="DW2747" s="416"/>
      <c r="DX2747" s="416"/>
      <c r="DY2747" s="416"/>
      <c r="DZ2747" s="416"/>
      <c r="EA2747" s="416"/>
      <c r="EB2747" s="416"/>
      <c r="EC2747" s="416"/>
      <c r="ED2747" s="416"/>
      <c r="EE2747" s="416"/>
      <c r="EF2747" s="416"/>
      <c r="EG2747" s="416"/>
      <c r="EH2747" s="416"/>
      <c r="EI2747" s="416"/>
      <c r="EJ2747" s="416"/>
      <c r="EK2747" s="416"/>
      <c r="EL2747" s="417"/>
    </row>
    <row r="2748" spans="1:143" ht="24" customHeight="1" x14ac:dyDescent="0.25">
      <c r="A2748" s="60"/>
      <c r="B2748" s="60"/>
      <c r="C2748" s="782"/>
      <c r="D2748" s="719"/>
      <c r="E2748" s="720"/>
      <c r="F2748" s="702" t="s">
        <v>519</v>
      </c>
      <c r="G2748" s="702"/>
      <c r="H2748" s="192"/>
      <c r="I2748" s="700" t="s">
        <v>245</v>
      </c>
      <c r="J2748" s="700"/>
      <c r="K2748" s="700"/>
      <c r="L2748" s="701"/>
      <c r="M2748" s="369"/>
      <c r="N2748" s="369"/>
      <c r="O2748" s="369"/>
      <c r="P2748" s="369"/>
      <c r="Q2748" s="369"/>
      <c r="R2748" s="369"/>
      <c r="S2748" s="368"/>
      <c r="T2748" s="368"/>
      <c r="U2748" s="368"/>
      <c r="V2748" s="368"/>
      <c r="W2748" s="368"/>
      <c r="X2748" s="368"/>
      <c r="Y2748" s="368"/>
      <c r="Z2748" s="368"/>
      <c r="AA2748" s="368"/>
      <c r="AB2748" s="368"/>
      <c r="AC2748" s="368"/>
      <c r="AD2748" s="368"/>
      <c r="AE2748" s="60"/>
      <c r="AF2748" s="259"/>
      <c r="AG2748" s="374">
        <f t="shared" si="7966"/>
        <v>18</v>
      </c>
      <c r="AH2748" s="399"/>
      <c r="AK2748" s="375">
        <f t="shared" si="7967"/>
        <v>0</v>
      </c>
      <c r="AL2748" s="378">
        <f t="shared" si="8235"/>
        <v>0</v>
      </c>
      <c r="AM2748" s="374">
        <f t="shared" si="7968"/>
        <v>0</v>
      </c>
      <c r="AN2748" s="292">
        <f t="shared" si="7969"/>
        <v>0</v>
      </c>
      <c r="AO2748" s="375">
        <f t="shared" si="7970"/>
        <v>0</v>
      </c>
      <c r="AP2748" s="378">
        <f t="shared" si="8236"/>
        <v>0</v>
      </c>
      <c r="AQ2748" s="374">
        <f t="shared" si="7971"/>
        <v>0</v>
      </c>
      <c r="AR2748" s="317">
        <f t="shared" si="7972"/>
        <v>0</v>
      </c>
      <c r="AS2748" s="375">
        <f t="shared" si="7973"/>
        <v>0</v>
      </c>
      <c r="AT2748" s="378">
        <f t="shared" si="8237"/>
        <v>0</v>
      </c>
      <c r="AU2748" s="374">
        <f t="shared" si="7974"/>
        <v>0</v>
      </c>
      <c r="AV2748" s="317">
        <f t="shared" si="7975"/>
        <v>0</v>
      </c>
      <c r="AW2748" s="375">
        <f t="shared" si="7976"/>
        <v>0</v>
      </c>
      <c r="AX2748" s="378">
        <f t="shared" si="8238"/>
        <v>0</v>
      </c>
      <c r="AY2748" s="374">
        <f t="shared" si="7977"/>
        <v>0</v>
      </c>
      <c r="AZ2748" s="292">
        <f t="shared" si="7978"/>
        <v>0</v>
      </c>
      <c r="BA2748" s="375">
        <f t="shared" si="7979"/>
        <v>0</v>
      </c>
      <c r="BB2748" s="378">
        <f t="shared" si="8239"/>
        <v>0</v>
      </c>
      <c r="BC2748" s="374">
        <f t="shared" si="7980"/>
        <v>0</v>
      </c>
      <c r="BD2748" s="292">
        <f t="shared" si="7981"/>
        <v>0</v>
      </c>
      <c r="BE2748" s="375">
        <f t="shared" si="7982"/>
        <v>0</v>
      </c>
      <c r="BF2748" s="378">
        <f t="shared" si="8240"/>
        <v>0</v>
      </c>
      <c r="BG2748" s="374">
        <f t="shared" si="7983"/>
        <v>0</v>
      </c>
      <c r="BH2748" s="292">
        <f t="shared" si="7984"/>
        <v>0</v>
      </c>
      <c r="BI2748" s="375">
        <f t="shared" si="7985"/>
        <v>0</v>
      </c>
      <c r="BJ2748" s="378">
        <f t="shared" si="8241"/>
        <v>0</v>
      </c>
      <c r="BK2748" s="374">
        <f t="shared" si="7986"/>
        <v>0</v>
      </c>
      <c r="BL2748" s="292">
        <f t="shared" si="7987"/>
        <v>0</v>
      </c>
      <c r="BM2748" s="375">
        <f t="shared" si="7988"/>
        <v>0</v>
      </c>
      <c r="BN2748" s="378">
        <f t="shared" si="8242"/>
        <v>0</v>
      </c>
      <c r="BO2748" s="374">
        <f t="shared" si="7989"/>
        <v>0</v>
      </c>
      <c r="BP2748" s="292">
        <f t="shared" si="7990"/>
        <v>0</v>
      </c>
      <c r="CA2748" s="303"/>
      <c r="CB2748" s="427"/>
      <c r="CC2748" s="375"/>
      <c r="CD2748" s="375"/>
      <c r="CE2748" s="375"/>
      <c r="CF2748" s="375"/>
      <c r="CG2748" s="375"/>
      <c r="CH2748" s="375"/>
      <c r="CI2748" s="375"/>
      <c r="CJ2748" s="375"/>
      <c r="CK2748" s="375"/>
      <c r="CL2748" s="375"/>
      <c r="CM2748" s="375"/>
      <c r="CN2748" s="311"/>
      <c r="CO2748" s="311"/>
      <c r="CP2748" s="311"/>
      <c r="CQ2748" s="311"/>
      <c r="CR2748" s="311"/>
      <c r="CS2748" s="311"/>
      <c r="CT2748" s="311"/>
      <c r="CU2748" s="311"/>
      <c r="CV2748" s="311"/>
      <c r="CW2748" s="311"/>
      <c r="CX2748" s="311"/>
      <c r="CY2748" s="311"/>
      <c r="CZ2748" s="311"/>
      <c r="DA2748" s="311"/>
      <c r="DB2748" s="311"/>
      <c r="DC2748" s="311"/>
      <c r="DD2748" s="311"/>
      <c r="DE2748" s="311"/>
      <c r="DG2748" s="612"/>
      <c r="DH2748" s="613"/>
      <c r="DI2748" s="415"/>
      <c r="DJ2748" s="416"/>
      <c r="DK2748" s="416"/>
      <c r="DL2748" s="416"/>
      <c r="DM2748" s="416"/>
      <c r="DN2748" s="416"/>
      <c r="DO2748" s="416"/>
      <c r="DP2748" s="416"/>
      <c r="DQ2748" s="416"/>
      <c r="DR2748" s="416"/>
      <c r="DS2748" s="416"/>
      <c r="DT2748" s="416"/>
      <c r="DU2748" s="416"/>
      <c r="DV2748" s="416"/>
      <c r="DW2748" s="416"/>
      <c r="DX2748" s="416"/>
      <c r="DY2748" s="416"/>
      <c r="DZ2748" s="416"/>
      <c r="EA2748" s="416"/>
      <c r="EB2748" s="416"/>
      <c r="EC2748" s="416"/>
      <c r="ED2748" s="416"/>
      <c r="EE2748" s="416"/>
      <c r="EF2748" s="416"/>
      <c r="EG2748" s="416"/>
      <c r="EH2748" s="416"/>
      <c r="EI2748" s="416"/>
      <c r="EJ2748" s="416"/>
      <c r="EK2748" s="416"/>
      <c r="EL2748" s="417"/>
    </row>
    <row r="2749" spans="1:143" ht="36" customHeight="1" x14ac:dyDescent="0.25">
      <c r="A2749" s="60"/>
      <c r="B2749" s="60"/>
      <c r="C2749" s="782"/>
      <c r="D2749" s="719"/>
      <c r="E2749" s="720"/>
      <c r="F2749" s="702" t="s">
        <v>520</v>
      </c>
      <c r="G2749" s="702"/>
      <c r="H2749" s="192"/>
      <c r="I2749" s="700" t="s">
        <v>521</v>
      </c>
      <c r="J2749" s="700"/>
      <c r="K2749" s="700"/>
      <c r="L2749" s="701"/>
      <c r="M2749" s="369"/>
      <c r="N2749" s="369"/>
      <c r="O2749" s="369"/>
      <c r="P2749" s="369"/>
      <c r="Q2749" s="369"/>
      <c r="R2749" s="369"/>
      <c r="S2749" s="368"/>
      <c r="T2749" s="368"/>
      <c r="U2749" s="368"/>
      <c r="V2749" s="368"/>
      <c r="W2749" s="368"/>
      <c r="X2749" s="368"/>
      <c r="Y2749" s="368"/>
      <c r="Z2749" s="368"/>
      <c r="AA2749" s="368"/>
      <c r="AB2749" s="368"/>
      <c r="AC2749" s="368"/>
      <c r="AD2749" s="368"/>
      <c r="AE2749" s="60"/>
      <c r="AF2749" s="259"/>
      <c r="AG2749" s="374">
        <f t="shared" si="7966"/>
        <v>18</v>
      </c>
      <c r="AH2749" s="399"/>
      <c r="AK2749" s="375">
        <f t="shared" si="7967"/>
        <v>0</v>
      </c>
      <c r="AL2749" s="378">
        <f t="shared" si="8235"/>
        <v>0</v>
      </c>
      <c r="AM2749" s="374">
        <f t="shared" si="7968"/>
        <v>0</v>
      </c>
      <c r="AN2749" s="292">
        <f t="shared" si="7969"/>
        <v>0</v>
      </c>
      <c r="AO2749" s="375">
        <f t="shared" si="7970"/>
        <v>0</v>
      </c>
      <c r="AP2749" s="378">
        <f t="shared" si="8236"/>
        <v>0</v>
      </c>
      <c r="AQ2749" s="374">
        <f t="shared" si="7971"/>
        <v>0</v>
      </c>
      <c r="AR2749" s="317">
        <f t="shared" si="7972"/>
        <v>0</v>
      </c>
      <c r="AS2749" s="375">
        <f t="shared" si="7973"/>
        <v>0</v>
      </c>
      <c r="AT2749" s="378">
        <f t="shared" si="8237"/>
        <v>0</v>
      </c>
      <c r="AU2749" s="374">
        <f t="shared" si="7974"/>
        <v>0</v>
      </c>
      <c r="AV2749" s="317">
        <f t="shared" si="7975"/>
        <v>0</v>
      </c>
      <c r="AW2749" s="375">
        <f t="shared" si="7976"/>
        <v>0</v>
      </c>
      <c r="AX2749" s="378">
        <f t="shared" si="8238"/>
        <v>0</v>
      </c>
      <c r="AY2749" s="374">
        <f t="shared" si="7977"/>
        <v>0</v>
      </c>
      <c r="AZ2749" s="292">
        <f t="shared" si="7978"/>
        <v>0</v>
      </c>
      <c r="BA2749" s="375">
        <f t="shared" si="7979"/>
        <v>0</v>
      </c>
      <c r="BB2749" s="378">
        <f t="shared" si="8239"/>
        <v>0</v>
      </c>
      <c r="BC2749" s="374">
        <f t="shared" si="7980"/>
        <v>0</v>
      </c>
      <c r="BD2749" s="292">
        <f t="shared" si="7981"/>
        <v>0</v>
      </c>
      <c r="BE2749" s="375">
        <f t="shared" si="7982"/>
        <v>0</v>
      </c>
      <c r="BF2749" s="378">
        <f t="shared" si="8240"/>
        <v>0</v>
      </c>
      <c r="BG2749" s="374">
        <f t="shared" si="7983"/>
        <v>0</v>
      </c>
      <c r="BH2749" s="292">
        <f t="shared" si="7984"/>
        <v>0</v>
      </c>
      <c r="BI2749" s="375">
        <f t="shared" si="7985"/>
        <v>0</v>
      </c>
      <c r="BJ2749" s="378">
        <f t="shared" si="8241"/>
        <v>0</v>
      </c>
      <c r="BK2749" s="374">
        <f t="shared" si="7986"/>
        <v>0</v>
      </c>
      <c r="BL2749" s="292">
        <f t="shared" si="7987"/>
        <v>0</v>
      </c>
      <c r="BM2749" s="375">
        <f t="shared" si="7988"/>
        <v>0</v>
      </c>
      <c r="BN2749" s="378">
        <f t="shared" si="8242"/>
        <v>0</v>
      </c>
      <c r="BO2749" s="374">
        <f t="shared" si="7989"/>
        <v>0</v>
      </c>
      <c r="BP2749" s="292">
        <f t="shared" si="7990"/>
        <v>0</v>
      </c>
      <c r="CA2749" s="303"/>
      <c r="CB2749" s="421"/>
      <c r="CC2749" s="375"/>
      <c r="CD2749" s="375"/>
      <c r="CE2749" s="375"/>
      <c r="CF2749" s="375"/>
      <c r="CG2749" s="375"/>
      <c r="CH2749" s="375"/>
      <c r="CI2749" s="375"/>
      <c r="CJ2749" s="375"/>
      <c r="CK2749" s="375"/>
      <c r="CL2749" s="375"/>
      <c r="CM2749" s="375"/>
      <c r="CN2749" s="311"/>
      <c r="CO2749" s="311"/>
      <c r="CP2749" s="311"/>
      <c r="CQ2749" s="311"/>
      <c r="CR2749" s="311"/>
      <c r="CS2749" s="311"/>
      <c r="CT2749" s="311"/>
      <c r="CU2749" s="311"/>
      <c r="CV2749" s="311"/>
      <c r="CW2749" s="311"/>
      <c r="CX2749" s="311"/>
      <c r="CY2749" s="311"/>
      <c r="CZ2749" s="311"/>
      <c r="DA2749" s="311"/>
      <c r="DB2749" s="311"/>
      <c r="DC2749" s="311"/>
      <c r="DD2749" s="311"/>
      <c r="DE2749" s="311"/>
      <c r="DG2749" s="612"/>
      <c r="DH2749" s="613"/>
      <c r="DI2749" s="415"/>
      <c r="DJ2749" s="416"/>
      <c r="DK2749" s="416"/>
      <c r="DL2749" s="416"/>
      <c r="DM2749" s="416"/>
      <c r="DN2749" s="416"/>
      <c r="DO2749" s="416"/>
      <c r="DP2749" s="416"/>
      <c r="DQ2749" s="416"/>
      <c r="DR2749" s="416"/>
      <c r="DS2749" s="416"/>
      <c r="DT2749" s="416"/>
      <c r="DU2749" s="416"/>
      <c r="DV2749" s="416"/>
      <c r="DW2749" s="416"/>
      <c r="DX2749" s="416"/>
      <c r="DY2749" s="416"/>
      <c r="DZ2749" s="416"/>
      <c r="EA2749" s="416"/>
      <c r="EB2749" s="416"/>
      <c r="EC2749" s="416"/>
      <c r="ED2749" s="416"/>
      <c r="EE2749" s="416"/>
      <c r="EF2749" s="416"/>
      <c r="EG2749" s="416"/>
      <c r="EH2749" s="416"/>
      <c r="EI2749" s="416"/>
      <c r="EJ2749" s="416"/>
      <c r="EK2749" s="416"/>
      <c r="EL2749" s="417"/>
    </row>
    <row r="2750" spans="1:143" ht="24" customHeight="1" x14ac:dyDescent="0.25">
      <c r="A2750" s="60"/>
      <c r="B2750" s="60"/>
      <c r="C2750" s="782"/>
      <c r="D2750" s="719"/>
      <c r="E2750" s="720"/>
      <c r="F2750" s="703" t="s">
        <v>522</v>
      </c>
      <c r="G2750" s="703"/>
      <c r="H2750" s="704" t="s">
        <v>523</v>
      </c>
      <c r="I2750" s="705"/>
      <c r="J2750" s="705"/>
      <c r="K2750" s="705"/>
      <c r="L2750" s="706"/>
      <c r="M2750" s="369"/>
      <c r="N2750" s="369"/>
      <c r="O2750" s="369"/>
      <c r="P2750" s="369"/>
      <c r="Q2750" s="369"/>
      <c r="R2750" s="369"/>
      <c r="S2750" s="368"/>
      <c r="T2750" s="368"/>
      <c r="U2750" s="368"/>
      <c r="V2750" s="368"/>
      <c r="W2750" s="368"/>
      <c r="X2750" s="368"/>
      <c r="Y2750" s="368"/>
      <c r="Z2750" s="368"/>
      <c r="AA2750" s="368"/>
      <c r="AB2750" s="368"/>
      <c r="AC2750" s="368"/>
      <c r="AD2750" s="368"/>
      <c r="AE2750" s="60"/>
      <c r="AF2750" s="259"/>
      <c r="AG2750" s="374">
        <f t="shared" si="7966"/>
        <v>18</v>
      </c>
      <c r="AH2750" s="399"/>
      <c r="AK2750" s="375">
        <f t="shared" si="7967"/>
        <v>0</v>
      </c>
      <c r="AL2750" s="378">
        <f t="shared" si="8235"/>
        <v>0</v>
      </c>
      <c r="AM2750" s="374">
        <f t="shared" si="7968"/>
        <v>0</v>
      </c>
      <c r="AN2750" s="292">
        <f t="shared" si="7969"/>
        <v>0</v>
      </c>
      <c r="AO2750" s="375">
        <f t="shared" si="7970"/>
        <v>0</v>
      </c>
      <c r="AP2750" s="378">
        <f t="shared" si="8236"/>
        <v>0</v>
      </c>
      <c r="AQ2750" s="374">
        <f t="shared" si="7971"/>
        <v>0</v>
      </c>
      <c r="AR2750" s="317">
        <f t="shared" si="7972"/>
        <v>0</v>
      </c>
      <c r="AS2750" s="375">
        <f t="shared" si="7973"/>
        <v>0</v>
      </c>
      <c r="AT2750" s="378">
        <f t="shared" si="8237"/>
        <v>0</v>
      </c>
      <c r="AU2750" s="374">
        <f t="shared" si="7974"/>
        <v>0</v>
      </c>
      <c r="AV2750" s="317">
        <f t="shared" si="7975"/>
        <v>0</v>
      </c>
      <c r="AW2750" s="375">
        <f t="shared" si="7976"/>
        <v>0</v>
      </c>
      <c r="AX2750" s="378">
        <f t="shared" si="8238"/>
        <v>0</v>
      </c>
      <c r="AY2750" s="374">
        <f t="shared" si="7977"/>
        <v>0</v>
      </c>
      <c r="AZ2750" s="292">
        <f t="shared" si="7978"/>
        <v>0</v>
      </c>
      <c r="BA2750" s="375">
        <f t="shared" si="7979"/>
        <v>0</v>
      </c>
      <c r="BB2750" s="378">
        <f t="shared" si="8239"/>
        <v>0</v>
      </c>
      <c r="BC2750" s="374">
        <f t="shared" si="7980"/>
        <v>0</v>
      </c>
      <c r="BD2750" s="292">
        <f t="shared" si="7981"/>
        <v>0</v>
      </c>
      <c r="BE2750" s="375">
        <f t="shared" si="7982"/>
        <v>0</v>
      </c>
      <c r="BF2750" s="378">
        <f t="shared" si="8240"/>
        <v>0</v>
      </c>
      <c r="BG2750" s="374">
        <f t="shared" si="7983"/>
        <v>0</v>
      </c>
      <c r="BH2750" s="292">
        <f t="shared" si="7984"/>
        <v>0</v>
      </c>
      <c r="BI2750" s="375">
        <f t="shared" si="7985"/>
        <v>0</v>
      </c>
      <c r="BJ2750" s="378">
        <f t="shared" si="8241"/>
        <v>0</v>
      </c>
      <c r="BK2750" s="374">
        <f t="shared" si="7986"/>
        <v>0</v>
      </c>
      <c r="BL2750" s="292">
        <f t="shared" si="7987"/>
        <v>0</v>
      </c>
      <c r="BM2750" s="375">
        <f t="shared" si="7988"/>
        <v>0</v>
      </c>
      <c r="BN2750" s="378">
        <f t="shared" si="8242"/>
        <v>0</v>
      </c>
      <c r="BO2750" s="374">
        <f t="shared" si="7989"/>
        <v>0</v>
      </c>
      <c r="BP2750" s="292">
        <f t="shared" si="7990"/>
        <v>0</v>
      </c>
      <c r="CA2750" s="299" t="s">
        <v>60</v>
      </c>
      <c r="CB2750" s="421"/>
      <c r="CC2750" s="375"/>
      <c r="CD2750" s="375"/>
      <c r="CE2750" s="375"/>
      <c r="CF2750" s="375"/>
      <c r="CG2750" s="375"/>
      <c r="CH2750" s="375"/>
      <c r="CI2750" s="375"/>
      <c r="CJ2750" s="375"/>
      <c r="CK2750" s="375"/>
      <c r="CL2750" s="375"/>
      <c r="CM2750" s="375"/>
      <c r="CN2750" s="423">
        <f t="shared" ref="CN2750" si="8393">IF(M2750="",0,M2750)</f>
        <v>0</v>
      </c>
      <c r="CO2750" s="423">
        <f t="shared" ref="CO2750" si="8394">IF(N2750="",0,N2750)</f>
        <v>0</v>
      </c>
      <c r="CP2750" s="423">
        <f t="shared" ref="CP2750" si="8395">IF(O2750="",0,O2750)</f>
        <v>0</v>
      </c>
      <c r="CQ2750" s="423">
        <f t="shared" ref="CQ2750" si="8396">IF(P2750="",0,P2750)</f>
        <v>0</v>
      </c>
      <c r="CR2750" s="423">
        <f t="shared" ref="CR2750" si="8397">IF(Q2750="",0,Q2750)</f>
        <v>0</v>
      </c>
      <c r="CS2750" s="423">
        <f t="shared" ref="CS2750" si="8398">IF(R2750="",0,R2750)</f>
        <v>0</v>
      </c>
      <c r="CT2750" s="423">
        <f t="shared" ref="CT2750" si="8399">IF(S2750="",0,S2750)</f>
        <v>0</v>
      </c>
      <c r="CU2750" s="423">
        <f t="shared" ref="CU2750" si="8400">IF(T2750="",0,T2750)</f>
        <v>0</v>
      </c>
      <c r="CV2750" s="423">
        <f t="shared" ref="CV2750" si="8401">IF(U2750="",0,U2750)</f>
        <v>0</v>
      </c>
      <c r="CW2750" s="423">
        <f t="shared" ref="CW2750" si="8402">IF(V2750="",0,V2750)</f>
        <v>0</v>
      </c>
      <c r="CX2750" s="423">
        <f t="shared" ref="CX2750" si="8403">IF(W2750="",0,W2750)</f>
        <v>0</v>
      </c>
      <c r="CY2750" s="423">
        <f t="shared" ref="CY2750" si="8404">IF(X2750="",0,X2750)</f>
        <v>0</v>
      </c>
      <c r="CZ2750" s="423">
        <f t="shared" ref="CZ2750" si="8405">IF(Y2750="",0,Y2750)</f>
        <v>0</v>
      </c>
      <c r="DA2750" s="423">
        <f t="shared" ref="DA2750" si="8406">IF(Z2750="",0,Z2750)</f>
        <v>0</v>
      </c>
      <c r="DB2750" s="423">
        <f t="shared" ref="DB2750" si="8407">IF(AA2750="",0,AA2750)</f>
        <v>0</v>
      </c>
      <c r="DC2750" s="423">
        <f t="shared" ref="DC2750" si="8408">IF(AB2750="",0,AB2750)</f>
        <v>0</v>
      </c>
      <c r="DD2750" s="423">
        <f t="shared" ref="DD2750" si="8409">IF(AC2750="",0,AC2750)</f>
        <v>0</v>
      </c>
      <c r="DE2750" s="423">
        <f t="shared" ref="DE2750" si="8410">IF(AD2750="",0,AD2750)</f>
        <v>0</v>
      </c>
      <c r="DG2750" s="610"/>
      <c r="DH2750" s="611"/>
      <c r="DI2750" s="415"/>
      <c r="DJ2750" s="416"/>
      <c r="DK2750" s="416"/>
      <c r="DL2750" s="416"/>
      <c r="DM2750" s="416"/>
      <c r="DN2750" s="416"/>
      <c r="DO2750" s="416"/>
      <c r="DP2750" s="416"/>
      <c r="DQ2750" s="416"/>
      <c r="DR2750" s="416"/>
      <c r="DS2750" s="416"/>
      <c r="DT2750" s="416"/>
      <c r="DU2750" s="416"/>
      <c r="DV2750" s="416"/>
      <c r="DW2750" s="416"/>
      <c r="DX2750" s="416"/>
      <c r="DY2750" s="416"/>
      <c r="DZ2750" s="416"/>
      <c r="EA2750" s="416"/>
      <c r="EB2750" s="416"/>
      <c r="EC2750" s="416"/>
      <c r="ED2750" s="416"/>
      <c r="EE2750" s="416"/>
      <c r="EF2750" s="416"/>
      <c r="EG2750" s="416"/>
      <c r="EH2750" s="416"/>
      <c r="EI2750" s="416"/>
      <c r="EJ2750" s="416"/>
      <c r="EK2750" s="416"/>
      <c r="EL2750" s="417"/>
    </row>
    <row r="2751" spans="1:143" ht="24" customHeight="1" x14ac:dyDescent="0.25">
      <c r="A2751" s="60"/>
      <c r="B2751" s="60"/>
      <c r="C2751" s="782"/>
      <c r="D2751" s="719"/>
      <c r="E2751" s="720"/>
      <c r="F2751" s="714" t="s">
        <v>526</v>
      </c>
      <c r="G2751" s="715"/>
      <c r="H2751" s="192"/>
      <c r="I2751" s="700" t="s">
        <v>524</v>
      </c>
      <c r="J2751" s="700"/>
      <c r="K2751" s="700"/>
      <c r="L2751" s="701"/>
      <c r="M2751" s="369"/>
      <c r="N2751" s="369"/>
      <c r="O2751" s="369"/>
      <c r="P2751" s="369"/>
      <c r="Q2751" s="369"/>
      <c r="R2751" s="369"/>
      <c r="S2751" s="368"/>
      <c r="T2751" s="368"/>
      <c r="U2751" s="368"/>
      <c r="V2751" s="368"/>
      <c r="W2751" s="368"/>
      <c r="X2751" s="368"/>
      <c r="Y2751" s="368"/>
      <c r="Z2751" s="368"/>
      <c r="AA2751" s="368"/>
      <c r="AB2751" s="368"/>
      <c r="AC2751" s="368"/>
      <c r="AD2751" s="368"/>
      <c r="AE2751" s="60"/>
      <c r="AF2751" s="259"/>
      <c r="AG2751" s="374">
        <f t="shared" si="7966"/>
        <v>18</v>
      </c>
      <c r="AH2751" s="399"/>
      <c r="AK2751" s="375">
        <f t="shared" si="7967"/>
        <v>0</v>
      </c>
      <c r="AL2751" s="378">
        <f t="shared" si="8235"/>
        <v>0</v>
      </c>
      <c r="AM2751" s="374">
        <f t="shared" si="7968"/>
        <v>0</v>
      </c>
      <c r="AN2751" s="292">
        <f t="shared" si="7969"/>
        <v>0</v>
      </c>
      <c r="AO2751" s="375">
        <f t="shared" si="7970"/>
        <v>0</v>
      </c>
      <c r="AP2751" s="378">
        <f t="shared" si="8236"/>
        <v>0</v>
      </c>
      <c r="AQ2751" s="374">
        <f t="shared" si="7971"/>
        <v>0</v>
      </c>
      <c r="AR2751" s="317">
        <f t="shared" si="7972"/>
        <v>0</v>
      </c>
      <c r="AS2751" s="375">
        <f t="shared" si="7973"/>
        <v>0</v>
      </c>
      <c r="AT2751" s="378">
        <f t="shared" si="8237"/>
        <v>0</v>
      </c>
      <c r="AU2751" s="374">
        <f t="shared" si="7974"/>
        <v>0</v>
      </c>
      <c r="AV2751" s="317">
        <f t="shared" si="7975"/>
        <v>0</v>
      </c>
      <c r="AW2751" s="375">
        <f t="shared" si="7976"/>
        <v>0</v>
      </c>
      <c r="AX2751" s="378">
        <f t="shared" si="8238"/>
        <v>0</v>
      </c>
      <c r="AY2751" s="374">
        <f t="shared" si="7977"/>
        <v>0</v>
      </c>
      <c r="AZ2751" s="292">
        <f t="shared" si="7978"/>
        <v>0</v>
      </c>
      <c r="BA2751" s="375">
        <f t="shared" si="7979"/>
        <v>0</v>
      </c>
      <c r="BB2751" s="378">
        <f t="shared" si="8239"/>
        <v>0</v>
      </c>
      <c r="BC2751" s="374">
        <f t="shared" si="7980"/>
        <v>0</v>
      </c>
      <c r="BD2751" s="292">
        <f t="shared" si="7981"/>
        <v>0</v>
      </c>
      <c r="BE2751" s="375">
        <f t="shared" si="7982"/>
        <v>0</v>
      </c>
      <c r="BF2751" s="378">
        <f t="shared" si="8240"/>
        <v>0</v>
      </c>
      <c r="BG2751" s="374">
        <f t="shared" si="7983"/>
        <v>0</v>
      </c>
      <c r="BH2751" s="292">
        <f t="shared" si="7984"/>
        <v>0</v>
      </c>
      <c r="BI2751" s="375">
        <f t="shared" si="7985"/>
        <v>0</v>
      </c>
      <c r="BJ2751" s="378">
        <f t="shared" si="8241"/>
        <v>0</v>
      </c>
      <c r="BK2751" s="374">
        <f t="shared" si="7986"/>
        <v>0</v>
      </c>
      <c r="BL2751" s="292">
        <f t="shared" si="7987"/>
        <v>0</v>
      </c>
      <c r="BM2751" s="375">
        <f t="shared" si="7988"/>
        <v>0</v>
      </c>
      <c r="BN2751" s="378">
        <f t="shared" si="8242"/>
        <v>0</v>
      </c>
      <c r="BO2751" s="374">
        <f t="shared" si="7989"/>
        <v>0</v>
      </c>
      <c r="BP2751" s="292">
        <f t="shared" si="7990"/>
        <v>0</v>
      </c>
      <c r="CA2751" s="299" t="s">
        <v>1917</v>
      </c>
      <c r="CB2751" s="421"/>
      <c r="CC2751" s="375"/>
      <c r="CD2751" s="375"/>
      <c r="CE2751" s="375"/>
      <c r="CF2751" s="375"/>
      <c r="CG2751" s="375"/>
      <c r="CH2751" s="375"/>
      <c r="CI2751" s="375"/>
      <c r="CJ2751" s="375"/>
      <c r="CK2751" s="375"/>
      <c r="CL2751" s="375"/>
      <c r="CM2751" s="375"/>
      <c r="CN2751" s="301">
        <f t="shared" ref="CN2751" si="8411">SUM(M2751:M2752)</f>
        <v>0</v>
      </c>
      <c r="CO2751" s="301">
        <f t="shared" ref="CO2751" si="8412">SUM(N2751:N2752)</f>
        <v>0</v>
      </c>
      <c r="CP2751" s="301">
        <f t="shared" ref="CP2751" si="8413">SUM(O2751:O2752)</f>
        <v>0</v>
      </c>
      <c r="CQ2751" s="301">
        <f t="shared" ref="CQ2751" si="8414">SUM(P2751:P2752)</f>
        <v>0</v>
      </c>
      <c r="CR2751" s="301">
        <f t="shared" ref="CR2751" si="8415">SUM(Q2751:Q2752)</f>
        <v>0</v>
      </c>
      <c r="CS2751" s="301">
        <f t="shared" ref="CS2751" si="8416">SUM(R2751:R2752)</f>
        <v>0</v>
      </c>
      <c r="CT2751" s="301">
        <f t="shared" ref="CT2751" si="8417">SUM(S2751:S2752)</f>
        <v>0</v>
      </c>
      <c r="CU2751" s="301">
        <f t="shared" ref="CU2751" si="8418">SUM(T2751:T2752)</f>
        <v>0</v>
      </c>
      <c r="CV2751" s="301">
        <f t="shared" ref="CV2751" si="8419">SUM(U2751:U2752)</f>
        <v>0</v>
      </c>
      <c r="CW2751" s="301">
        <f t="shared" ref="CW2751" si="8420">SUM(V2751:V2752)</f>
        <v>0</v>
      </c>
      <c r="CX2751" s="301">
        <f t="shared" ref="CX2751" si="8421">SUM(W2751:W2752)</f>
        <v>0</v>
      </c>
      <c r="CY2751" s="301">
        <f t="shared" ref="CY2751" si="8422">SUM(X2751:X2752)</f>
        <v>0</v>
      </c>
      <c r="CZ2751" s="301">
        <f t="shared" ref="CZ2751" si="8423">SUM(Y2751:Y2752)</f>
        <v>0</v>
      </c>
      <c r="DA2751" s="301">
        <f t="shared" ref="DA2751" si="8424">SUM(Z2751:Z2752)</f>
        <v>0</v>
      </c>
      <c r="DB2751" s="301">
        <f t="shared" ref="DB2751" si="8425">SUM(AA2751:AA2752)</f>
        <v>0</v>
      </c>
      <c r="DC2751" s="301">
        <f t="shared" ref="DC2751" si="8426">SUM(AB2751:AB2752)</f>
        <v>0</v>
      </c>
      <c r="DD2751" s="301">
        <f t="shared" ref="DD2751" si="8427">SUM(AC2751:AC2752)</f>
        <v>0</v>
      </c>
      <c r="DE2751" s="301">
        <f t="shared" ref="DE2751" si="8428">SUM(AD2751:AD2752)</f>
        <v>0</v>
      </c>
      <c r="DG2751" s="612"/>
      <c r="DH2751" s="613"/>
      <c r="DI2751" s="415"/>
      <c r="DJ2751" s="416"/>
      <c r="DK2751" s="416"/>
      <c r="DL2751" s="416"/>
      <c r="DM2751" s="416"/>
      <c r="DN2751" s="416"/>
      <c r="DO2751" s="416"/>
      <c r="DP2751" s="416"/>
      <c r="DQ2751" s="416"/>
      <c r="DR2751" s="416"/>
      <c r="DS2751" s="416"/>
      <c r="DT2751" s="416"/>
      <c r="DU2751" s="416"/>
      <c r="DV2751" s="416"/>
      <c r="DW2751" s="416"/>
      <c r="DX2751" s="416"/>
      <c r="DY2751" s="416"/>
      <c r="DZ2751" s="416"/>
      <c r="EA2751" s="416"/>
      <c r="EB2751" s="416"/>
      <c r="EC2751" s="416"/>
      <c r="ED2751" s="416"/>
      <c r="EE2751" s="416"/>
      <c r="EF2751" s="416"/>
      <c r="EG2751" s="416"/>
      <c r="EH2751" s="416"/>
      <c r="EI2751" s="416"/>
      <c r="EJ2751" s="416"/>
      <c r="EK2751" s="416"/>
      <c r="EL2751" s="417"/>
    </row>
    <row r="2752" spans="1:143" ht="36" customHeight="1" x14ac:dyDescent="0.25">
      <c r="A2752" s="60"/>
      <c r="B2752" s="60"/>
      <c r="C2752" s="782"/>
      <c r="D2752" s="719"/>
      <c r="E2752" s="720"/>
      <c r="F2752" s="714" t="s">
        <v>527</v>
      </c>
      <c r="G2752" s="715"/>
      <c r="H2752" s="192"/>
      <c r="I2752" s="700" t="s">
        <v>525</v>
      </c>
      <c r="J2752" s="700"/>
      <c r="K2752" s="700"/>
      <c r="L2752" s="701"/>
      <c r="M2752" s="369"/>
      <c r="N2752" s="369"/>
      <c r="O2752" s="369"/>
      <c r="P2752" s="369"/>
      <c r="Q2752" s="369"/>
      <c r="R2752" s="369"/>
      <c r="S2752" s="368"/>
      <c r="T2752" s="368"/>
      <c r="U2752" s="368"/>
      <c r="V2752" s="368"/>
      <c r="W2752" s="368"/>
      <c r="X2752" s="368"/>
      <c r="Y2752" s="368"/>
      <c r="Z2752" s="368"/>
      <c r="AA2752" s="368"/>
      <c r="AB2752" s="368"/>
      <c r="AC2752" s="368"/>
      <c r="AD2752" s="368"/>
      <c r="AE2752" s="60"/>
      <c r="AF2752" s="259"/>
      <c r="AG2752" s="374">
        <f t="shared" si="7966"/>
        <v>18</v>
      </c>
      <c r="AH2752" s="399"/>
      <c r="AK2752" s="375">
        <f t="shared" si="7967"/>
        <v>0</v>
      </c>
      <c r="AL2752" s="378">
        <f t="shared" si="8235"/>
        <v>0</v>
      </c>
      <c r="AM2752" s="374">
        <f t="shared" si="7968"/>
        <v>0</v>
      </c>
      <c r="AN2752" s="292">
        <f t="shared" si="7969"/>
        <v>0</v>
      </c>
      <c r="AO2752" s="375">
        <f t="shared" si="7970"/>
        <v>0</v>
      </c>
      <c r="AP2752" s="378">
        <f t="shared" si="8236"/>
        <v>0</v>
      </c>
      <c r="AQ2752" s="374">
        <f t="shared" si="7971"/>
        <v>0</v>
      </c>
      <c r="AR2752" s="317">
        <f t="shared" si="7972"/>
        <v>0</v>
      </c>
      <c r="AS2752" s="375">
        <f t="shared" si="7973"/>
        <v>0</v>
      </c>
      <c r="AT2752" s="378">
        <f t="shared" si="8237"/>
        <v>0</v>
      </c>
      <c r="AU2752" s="374">
        <f t="shared" si="7974"/>
        <v>0</v>
      </c>
      <c r="AV2752" s="317">
        <f t="shared" si="7975"/>
        <v>0</v>
      </c>
      <c r="AW2752" s="375">
        <f t="shared" si="7976"/>
        <v>0</v>
      </c>
      <c r="AX2752" s="378">
        <f t="shared" si="8238"/>
        <v>0</v>
      </c>
      <c r="AY2752" s="374">
        <f t="shared" si="7977"/>
        <v>0</v>
      </c>
      <c r="AZ2752" s="292">
        <f t="shared" si="7978"/>
        <v>0</v>
      </c>
      <c r="BA2752" s="375">
        <f t="shared" si="7979"/>
        <v>0</v>
      </c>
      <c r="BB2752" s="378">
        <f t="shared" si="8239"/>
        <v>0</v>
      </c>
      <c r="BC2752" s="374">
        <f t="shared" si="7980"/>
        <v>0</v>
      </c>
      <c r="BD2752" s="292">
        <f t="shared" si="7981"/>
        <v>0</v>
      </c>
      <c r="BE2752" s="375">
        <f t="shared" si="7982"/>
        <v>0</v>
      </c>
      <c r="BF2752" s="378">
        <f t="shared" si="8240"/>
        <v>0</v>
      </c>
      <c r="BG2752" s="374">
        <f t="shared" si="7983"/>
        <v>0</v>
      </c>
      <c r="BH2752" s="292">
        <f t="shared" si="7984"/>
        <v>0</v>
      </c>
      <c r="BI2752" s="375">
        <f t="shared" si="7985"/>
        <v>0</v>
      </c>
      <c r="BJ2752" s="378">
        <f t="shared" si="8241"/>
        <v>0</v>
      </c>
      <c r="BK2752" s="374">
        <f t="shared" si="7986"/>
        <v>0</v>
      </c>
      <c r="BL2752" s="292">
        <f t="shared" si="7987"/>
        <v>0</v>
      </c>
      <c r="BM2752" s="375">
        <f t="shared" si="7988"/>
        <v>0</v>
      </c>
      <c r="BN2752" s="378">
        <f t="shared" si="8242"/>
        <v>0</v>
      </c>
      <c r="BO2752" s="374">
        <f t="shared" si="7989"/>
        <v>0</v>
      </c>
      <c r="BP2752" s="292">
        <f t="shared" si="7990"/>
        <v>0</v>
      </c>
      <c r="CA2752" s="299" t="s">
        <v>1910</v>
      </c>
      <c r="CB2752" s="421"/>
      <c r="CC2752" s="375"/>
      <c r="CD2752" s="375"/>
      <c r="CE2752" s="375"/>
      <c r="CF2752" s="375"/>
      <c r="CG2752" s="375"/>
      <c r="CH2752" s="375"/>
      <c r="CI2752" s="375"/>
      <c r="CJ2752" s="375"/>
      <c r="CK2752" s="375"/>
      <c r="CL2752" s="375"/>
      <c r="CM2752" s="375"/>
      <c r="CN2752" s="422">
        <f t="shared" ref="CN2752" si="8429">IF(CN2750="NA",COUNTIF(M2751:M2752,"NA"),COUNTIF(M2751:M2752,"NS"))</f>
        <v>0</v>
      </c>
      <c r="CO2752" s="422">
        <f t="shared" ref="CO2752" si="8430">IF(CO2750="NA",COUNTIF(N2751:N2752,"NA"),COUNTIF(N2751:N2752,"NS"))</f>
        <v>0</v>
      </c>
      <c r="CP2752" s="422">
        <f t="shared" ref="CP2752" si="8431">IF(CP2750="NA",COUNTIF(O2751:O2752,"NA"),COUNTIF(O2751:O2752,"NS"))</f>
        <v>0</v>
      </c>
      <c r="CQ2752" s="422">
        <f t="shared" ref="CQ2752" si="8432">IF(CQ2750="NA",COUNTIF(P2751:P2752,"NA"),COUNTIF(P2751:P2752,"NS"))</f>
        <v>0</v>
      </c>
      <c r="CR2752" s="422">
        <f t="shared" ref="CR2752" si="8433">IF(CR2750="NA",COUNTIF(Q2751:Q2752,"NA"),COUNTIF(Q2751:Q2752,"NS"))</f>
        <v>0</v>
      </c>
      <c r="CS2752" s="422">
        <f t="shared" ref="CS2752" si="8434">IF(CS2750="NA",COUNTIF(R2751:R2752,"NA"),COUNTIF(R2751:R2752,"NS"))</f>
        <v>0</v>
      </c>
      <c r="CT2752" s="422">
        <f t="shared" ref="CT2752" si="8435">IF(CT2750="NA",COUNTIF(S2751:S2752,"NA"),COUNTIF(S2751:S2752,"NS"))</f>
        <v>0</v>
      </c>
      <c r="CU2752" s="422">
        <f t="shared" ref="CU2752" si="8436">IF(CU2750="NA",COUNTIF(T2751:T2752,"NA"),COUNTIF(T2751:T2752,"NS"))</f>
        <v>0</v>
      </c>
      <c r="CV2752" s="422">
        <f t="shared" ref="CV2752" si="8437">IF(CV2750="NA",COUNTIF(U2751:U2752,"NA"),COUNTIF(U2751:U2752,"NS"))</f>
        <v>0</v>
      </c>
      <c r="CW2752" s="422">
        <f t="shared" ref="CW2752" si="8438">IF(CW2750="NA",COUNTIF(V2751:V2752,"NA"),COUNTIF(V2751:V2752,"NS"))</f>
        <v>0</v>
      </c>
      <c r="CX2752" s="422">
        <f t="shared" ref="CX2752" si="8439">IF(CX2750="NA",COUNTIF(W2751:W2752,"NA"),COUNTIF(W2751:W2752,"NS"))</f>
        <v>0</v>
      </c>
      <c r="CY2752" s="422">
        <f t="shared" ref="CY2752" si="8440">IF(CY2750="NA",COUNTIF(X2751:X2752,"NA"),COUNTIF(X2751:X2752,"NS"))</f>
        <v>0</v>
      </c>
      <c r="CZ2752" s="422">
        <f t="shared" ref="CZ2752" si="8441">IF(CZ2750="NA",COUNTIF(Y2751:Y2752,"NA"),COUNTIF(Y2751:Y2752,"NS"))</f>
        <v>0</v>
      </c>
      <c r="DA2752" s="422">
        <f t="shared" ref="DA2752" si="8442">IF(DA2750="NA",COUNTIF(Z2751:Z2752,"NA"),COUNTIF(Z2751:Z2752,"NS"))</f>
        <v>0</v>
      </c>
      <c r="DB2752" s="422">
        <f t="shared" ref="DB2752" si="8443">IF(DB2750="NA",COUNTIF(AA2751:AA2752,"NA"),COUNTIF(AA2751:AA2752,"NS"))</f>
        <v>0</v>
      </c>
      <c r="DC2752" s="422">
        <f t="shared" ref="DC2752" si="8444">IF(DC2750="NA",COUNTIF(AB2751:AB2752,"NA"),COUNTIF(AB2751:AB2752,"NS"))</f>
        <v>0</v>
      </c>
      <c r="DD2752" s="422">
        <f t="shared" ref="DD2752" si="8445">IF(DD2750="NA",COUNTIF(AC2751:AC2752,"NA"),COUNTIF(AC2751:AC2752,"NS"))</f>
        <v>0</v>
      </c>
      <c r="DE2752" s="422">
        <f t="shared" ref="DE2752" si="8446">IF(DE2750="NA",COUNTIF(AD2751:AD2752,"NA"),COUNTIF(AD2751:AD2752,"NS"))</f>
        <v>0</v>
      </c>
      <c r="DG2752" s="612"/>
      <c r="DH2752" s="613"/>
      <c r="DI2752" s="415"/>
      <c r="DJ2752" s="416"/>
      <c r="DK2752" s="416"/>
      <c r="DL2752" s="416"/>
      <c r="DM2752" s="416"/>
      <c r="DN2752" s="416"/>
      <c r="DO2752" s="416"/>
      <c r="DP2752" s="416"/>
      <c r="DQ2752" s="416"/>
      <c r="DR2752" s="416"/>
      <c r="DS2752" s="416"/>
      <c r="DT2752" s="416"/>
      <c r="DU2752" s="416"/>
      <c r="DV2752" s="416"/>
      <c r="DW2752" s="416"/>
      <c r="DX2752" s="416"/>
      <c r="DY2752" s="416"/>
      <c r="DZ2752" s="416"/>
      <c r="EA2752" s="416"/>
      <c r="EB2752" s="416"/>
      <c r="EC2752" s="416"/>
      <c r="ED2752" s="416"/>
      <c r="EE2752" s="416"/>
      <c r="EF2752" s="416"/>
      <c r="EG2752" s="416"/>
      <c r="EH2752" s="416"/>
      <c r="EI2752" s="416"/>
      <c r="EJ2752" s="416"/>
      <c r="EK2752" s="416"/>
      <c r="EL2752" s="417"/>
    </row>
    <row r="2753" spans="1:143" ht="15" customHeight="1" x14ac:dyDescent="0.25">
      <c r="A2753" s="60"/>
      <c r="B2753" s="60"/>
      <c r="C2753" s="782"/>
      <c r="D2753" s="719"/>
      <c r="E2753" s="720"/>
      <c r="F2753" s="703" t="s">
        <v>528</v>
      </c>
      <c r="G2753" s="703"/>
      <c r="H2753" s="704" t="s">
        <v>529</v>
      </c>
      <c r="I2753" s="705"/>
      <c r="J2753" s="705"/>
      <c r="K2753" s="705"/>
      <c r="L2753" s="706"/>
      <c r="M2753" s="369"/>
      <c r="N2753" s="369"/>
      <c r="O2753" s="369"/>
      <c r="P2753" s="369"/>
      <c r="Q2753" s="369"/>
      <c r="R2753" s="369"/>
      <c r="S2753" s="368"/>
      <c r="T2753" s="368"/>
      <c r="U2753" s="368"/>
      <c r="V2753" s="368"/>
      <c r="W2753" s="368"/>
      <c r="X2753" s="368"/>
      <c r="Y2753" s="368"/>
      <c r="Z2753" s="368"/>
      <c r="AA2753" s="368"/>
      <c r="AB2753" s="368"/>
      <c r="AC2753" s="368"/>
      <c r="AD2753" s="368"/>
      <c r="AE2753" s="60"/>
      <c r="AF2753" s="259"/>
      <c r="AG2753" s="374">
        <f t="shared" si="7966"/>
        <v>18</v>
      </c>
      <c r="AH2753" s="399"/>
      <c r="AK2753" s="375">
        <f t="shared" si="7967"/>
        <v>0</v>
      </c>
      <c r="AL2753" s="378">
        <f t="shared" si="8235"/>
        <v>0</v>
      </c>
      <c r="AM2753" s="374">
        <f t="shared" si="7968"/>
        <v>0</v>
      </c>
      <c r="AN2753" s="292">
        <f t="shared" si="7969"/>
        <v>0</v>
      </c>
      <c r="AO2753" s="375">
        <f t="shared" si="7970"/>
        <v>0</v>
      </c>
      <c r="AP2753" s="378">
        <f t="shared" si="8236"/>
        <v>0</v>
      </c>
      <c r="AQ2753" s="374">
        <f t="shared" si="7971"/>
        <v>0</v>
      </c>
      <c r="AR2753" s="317">
        <f t="shared" si="7972"/>
        <v>0</v>
      </c>
      <c r="AS2753" s="375">
        <f t="shared" si="7973"/>
        <v>0</v>
      </c>
      <c r="AT2753" s="378">
        <f t="shared" si="8237"/>
        <v>0</v>
      </c>
      <c r="AU2753" s="374">
        <f t="shared" si="7974"/>
        <v>0</v>
      </c>
      <c r="AV2753" s="317">
        <f t="shared" si="7975"/>
        <v>0</v>
      </c>
      <c r="AW2753" s="375">
        <f t="shared" si="7976"/>
        <v>0</v>
      </c>
      <c r="AX2753" s="378">
        <f t="shared" si="8238"/>
        <v>0</v>
      </c>
      <c r="AY2753" s="374">
        <f t="shared" si="7977"/>
        <v>0</v>
      </c>
      <c r="AZ2753" s="292">
        <f t="shared" si="7978"/>
        <v>0</v>
      </c>
      <c r="BA2753" s="375">
        <f t="shared" si="7979"/>
        <v>0</v>
      </c>
      <c r="BB2753" s="378">
        <f t="shared" si="8239"/>
        <v>0</v>
      </c>
      <c r="BC2753" s="374">
        <f t="shared" si="7980"/>
        <v>0</v>
      </c>
      <c r="BD2753" s="292">
        <f t="shared" si="7981"/>
        <v>0</v>
      </c>
      <c r="BE2753" s="375">
        <f t="shared" si="7982"/>
        <v>0</v>
      </c>
      <c r="BF2753" s="378">
        <f t="shared" si="8240"/>
        <v>0</v>
      </c>
      <c r="BG2753" s="374">
        <f t="shared" si="7983"/>
        <v>0</v>
      </c>
      <c r="BH2753" s="292">
        <f t="shared" si="7984"/>
        <v>0</v>
      </c>
      <c r="BI2753" s="375">
        <f t="shared" si="7985"/>
        <v>0</v>
      </c>
      <c r="BJ2753" s="378">
        <f t="shared" si="8241"/>
        <v>0</v>
      </c>
      <c r="BK2753" s="374">
        <f t="shared" si="7986"/>
        <v>0</v>
      </c>
      <c r="BL2753" s="292">
        <f t="shared" si="7987"/>
        <v>0</v>
      </c>
      <c r="BM2753" s="375">
        <f t="shared" si="7988"/>
        <v>0</v>
      </c>
      <c r="BN2753" s="378">
        <f t="shared" si="8242"/>
        <v>0</v>
      </c>
      <c r="BO2753" s="374">
        <f t="shared" si="7989"/>
        <v>0</v>
      </c>
      <c r="BP2753" s="292">
        <f t="shared" si="7990"/>
        <v>0</v>
      </c>
      <c r="CA2753" s="308" t="s">
        <v>1918</v>
      </c>
      <c r="CB2753" s="427"/>
      <c r="CC2753" s="375"/>
      <c r="CD2753" s="375"/>
      <c r="CE2753" s="375"/>
      <c r="CF2753" s="375"/>
      <c r="CG2753" s="375"/>
      <c r="CH2753" s="375"/>
      <c r="CI2753" s="375"/>
      <c r="CJ2753" s="375"/>
      <c r="CK2753" s="375"/>
      <c r="CL2753" s="375"/>
      <c r="CM2753" s="375"/>
      <c r="CN2753" s="435">
        <f t="shared" ref="CN2753:DD2753" si="8447">IF(OR(AND(CN2750=0,CN2752&gt;0),AND(CN2750="NS",CN2751&gt;0),AND(CN2750="NS",CN2752=0,CN2751=0)),1,IF(OR(AND(CN2750&gt;0,CN2752=2),AND(CN2750="NS",CN2752=2),AND(CN2750="NS",CN2751=0,CN2752&gt;0),OR(CN2750=CN2751,AND(CN2750="",CN2752=0,CN2751=0))),0,1))</f>
        <v>0</v>
      </c>
      <c r="CO2753" s="435">
        <f t="shared" si="8447"/>
        <v>0</v>
      </c>
      <c r="CP2753" s="435">
        <f t="shared" si="8447"/>
        <v>0</v>
      </c>
      <c r="CQ2753" s="435">
        <f t="shared" si="8447"/>
        <v>0</v>
      </c>
      <c r="CR2753" s="435">
        <f t="shared" si="8447"/>
        <v>0</v>
      </c>
      <c r="CS2753" s="435">
        <f t="shared" si="8447"/>
        <v>0</v>
      </c>
      <c r="CT2753" s="435">
        <f t="shared" si="8447"/>
        <v>0</v>
      </c>
      <c r="CU2753" s="435">
        <f t="shared" si="8447"/>
        <v>0</v>
      </c>
      <c r="CV2753" s="435">
        <f t="shared" si="8447"/>
        <v>0</v>
      </c>
      <c r="CW2753" s="435">
        <f t="shared" si="8447"/>
        <v>0</v>
      </c>
      <c r="CX2753" s="435">
        <f t="shared" si="8447"/>
        <v>0</v>
      </c>
      <c r="CY2753" s="435">
        <f t="shared" si="8447"/>
        <v>0</v>
      </c>
      <c r="CZ2753" s="435">
        <f t="shared" si="8447"/>
        <v>0</v>
      </c>
      <c r="DA2753" s="435">
        <f t="shared" si="8447"/>
        <v>0</v>
      </c>
      <c r="DB2753" s="435">
        <f t="shared" si="8447"/>
        <v>0</v>
      </c>
      <c r="DC2753" s="435">
        <f t="shared" si="8447"/>
        <v>0</v>
      </c>
      <c r="DD2753" s="435">
        <f t="shared" si="8447"/>
        <v>0</v>
      </c>
      <c r="DE2753" s="435">
        <f t="shared" ref="DE2753" si="8448">IF(OR(AND(DE2750=0,DE2752&gt;0),AND(DE2750="NS",DE2751&gt;0),AND(DE2750="NS",DE2752=0,DE2751=0)),1,IF(OR(AND(DE2750&gt;0,DE2752=2),AND(DE2750="NS",DE2752=2),AND(DE2750="NS",DE2751=0,DE2752&gt;0),OR(DE2750=DE2751,AND(DE2750="",DE2752=0,DE2751=0))),0,1))</f>
        <v>0</v>
      </c>
      <c r="DF2753" s="387">
        <f>SUM(CN2753:DE2753)</f>
        <v>0</v>
      </c>
      <c r="DG2753" s="610"/>
      <c r="DH2753" s="611"/>
      <c r="DI2753" s="415"/>
      <c r="DJ2753" s="416"/>
      <c r="DK2753" s="416"/>
      <c r="DL2753" s="416"/>
      <c r="DM2753" s="416"/>
      <c r="DN2753" s="416"/>
      <c r="DO2753" s="416"/>
      <c r="DP2753" s="416"/>
      <c r="DQ2753" s="416"/>
      <c r="DR2753" s="416"/>
      <c r="DS2753" s="416"/>
      <c r="DT2753" s="416"/>
      <c r="DU2753" s="416"/>
      <c r="DV2753" s="416"/>
      <c r="DW2753" s="416"/>
      <c r="DX2753" s="416"/>
      <c r="DY2753" s="416"/>
      <c r="DZ2753" s="416"/>
      <c r="EA2753" s="416"/>
      <c r="EB2753" s="416"/>
      <c r="EC2753" s="416"/>
      <c r="ED2753" s="416"/>
      <c r="EE2753" s="416"/>
      <c r="EF2753" s="416"/>
      <c r="EG2753" s="416"/>
      <c r="EH2753" s="416"/>
      <c r="EI2753" s="416"/>
      <c r="EJ2753" s="416"/>
      <c r="EK2753" s="416"/>
      <c r="EL2753" s="417"/>
    </row>
    <row r="2754" spans="1:143" ht="15" customHeight="1" x14ac:dyDescent="0.25">
      <c r="A2754" s="60"/>
      <c r="B2754" s="60"/>
      <c r="C2754" s="782"/>
      <c r="D2754" s="719"/>
      <c r="E2754" s="720"/>
      <c r="F2754" s="703" t="s">
        <v>530</v>
      </c>
      <c r="G2754" s="703"/>
      <c r="H2754" s="704" t="s">
        <v>531</v>
      </c>
      <c r="I2754" s="705"/>
      <c r="J2754" s="705"/>
      <c r="K2754" s="705"/>
      <c r="L2754" s="706"/>
      <c r="M2754" s="369"/>
      <c r="N2754" s="369"/>
      <c r="O2754" s="369"/>
      <c r="P2754" s="369"/>
      <c r="Q2754" s="369"/>
      <c r="R2754" s="369"/>
      <c r="S2754" s="368"/>
      <c r="T2754" s="368"/>
      <c r="U2754" s="368"/>
      <c r="V2754" s="368"/>
      <c r="W2754" s="368"/>
      <c r="X2754" s="368"/>
      <c r="Y2754" s="368"/>
      <c r="Z2754" s="368"/>
      <c r="AA2754" s="368"/>
      <c r="AB2754" s="368"/>
      <c r="AC2754" s="368"/>
      <c r="AD2754" s="368"/>
      <c r="AE2754" s="60"/>
      <c r="AF2754" s="259"/>
      <c r="AG2754" s="374">
        <f t="shared" si="7966"/>
        <v>18</v>
      </c>
      <c r="AH2754" s="399"/>
      <c r="AK2754" s="375">
        <f t="shared" si="7967"/>
        <v>0</v>
      </c>
      <c r="AL2754" s="378">
        <f t="shared" si="8235"/>
        <v>0</v>
      </c>
      <c r="AM2754" s="374">
        <f t="shared" si="7968"/>
        <v>0</v>
      </c>
      <c r="AN2754" s="292">
        <f t="shared" si="7969"/>
        <v>0</v>
      </c>
      <c r="AO2754" s="375">
        <f t="shared" si="7970"/>
        <v>0</v>
      </c>
      <c r="AP2754" s="378">
        <f t="shared" si="8236"/>
        <v>0</v>
      </c>
      <c r="AQ2754" s="374">
        <f t="shared" si="7971"/>
        <v>0</v>
      </c>
      <c r="AR2754" s="317">
        <f t="shared" si="7972"/>
        <v>0</v>
      </c>
      <c r="AS2754" s="375">
        <f t="shared" si="7973"/>
        <v>0</v>
      </c>
      <c r="AT2754" s="378">
        <f t="shared" si="8237"/>
        <v>0</v>
      </c>
      <c r="AU2754" s="374">
        <f t="shared" si="7974"/>
        <v>0</v>
      </c>
      <c r="AV2754" s="317">
        <f t="shared" si="7975"/>
        <v>0</v>
      </c>
      <c r="AW2754" s="375">
        <f t="shared" si="7976"/>
        <v>0</v>
      </c>
      <c r="AX2754" s="378">
        <f t="shared" si="8238"/>
        <v>0</v>
      </c>
      <c r="AY2754" s="374">
        <f t="shared" si="7977"/>
        <v>0</v>
      </c>
      <c r="AZ2754" s="292">
        <f t="shared" si="7978"/>
        <v>0</v>
      </c>
      <c r="BA2754" s="375">
        <f t="shared" si="7979"/>
        <v>0</v>
      </c>
      <c r="BB2754" s="378">
        <f t="shared" si="8239"/>
        <v>0</v>
      </c>
      <c r="BC2754" s="374">
        <f t="shared" si="7980"/>
        <v>0</v>
      </c>
      <c r="BD2754" s="292">
        <f t="shared" si="7981"/>
        <v>0</v>
      </c>
      <c r="BE2754" s="375">
        <f t="shared" si="7982"/>
        <v>0</v>
      </c>
      <c r="BF2754" s="378">
        <f t="shared" si="8240"/>
        <v>0</v>
      </c>
      <c r="BG2754" s="374">
        <f t="shared" si="7983"/>
        <v>0</v>
      </c>
      <c r="BH2754" s="292">
        <f t="shared" si="7984"/>
        <v>0</v>
      </c>
      <c r="BI2754" s="375">
        <f t="shared" si="7985"/>
        <v>0</v>
      </c>
      <c r="BJ2754" s="378">
        <f t="shared" si="8241"/>
        <v>0</v>
      </c>
      <c r="BK2754" s="374">
        <f t="shared" si="7986"/>
        <v>0</v>
      </c>
      <c r="BL2754" s="292">
        <f t="shared" si="7987"/>
        <v>0</v>
      </c>
      <c r="BM2754" s="375">
        <f t="shared" si="7988"/>
        <v>0</v>
      </c>
      <c r="BN2754" s="378">
        <f t="shared" si="8242"/>
        <v>0</v>
      </c>
      <c r="BO2754" s="374">
        <f t="shared" si="7989"/>
        <v>0</v>
      </c>
      <c r="BP2754" s="292">
        <f t="shared" si="7990"/>
        <v>0</v>
      </c>
      <c r="CA2754" s="309"/>
      <c r="CB2754" s="427"/>
      <c r="CC2754" s="375"/>
      <c r="CD2754" s="375"/>
      <c r="CE2754" s="375"/>
      <c r="CF2754" s="375"/>
      <c r="CG2754" s="375"/>
      <c r="CH2754" s="375"/>
      <c r="CI2754" s="375"/>
      <c r="CJ2754" s="375"/>
      <c r="CK2754" s="375"/>
      <c r="CL2754" s="375"/>
      <c r="CM2754" s="375"/>
      <c r="CN2754" s="311"/>
      <c r="CO2754" s="311"/>
      <c r="CP2754" s="311"/>
      <c r="CQ2754" s="311"/>
      <c r="CR2754" s="311"/>
      <c r="CS2754" s="311"/>
      <c r="CT2754" s="311"/>
      <c r="CU2754" s="311"/>
      <c r="CV2754" s="311"/>
      <c r="CW2754" s="311"/>
      <c r="CX2754" s="311"/>
      <c r="CY2754" s="311"/>
      <c r="CZ2754" s="311"/>
      <c r="DA2754" s="311"/>
      <c r="DB2754" s="311"/>
      <c r="DC2754" s="311"/>
      <c r="DD2754" s="311"/>
      <c r="DE2754" s="311"/>
      <c r="DG2754" s="610"/>
      <c r="DH2754" s="611"/>
      <c r="DI2754" s="415"/>
      <c r="DJ2754" s="416"/>
      <c r="DK2754" s="416"/>
      <c r="DL2754" s="416"/>
      <c r="DM2754" s="416"/>
      <c r="DN2754" s="416"/>
      <c r="DO2754" s="416"/>
      <c r="DP2754" s="416"/>
      <c r="DQ2754" s="416"/>
      <c r="DR2754" s="416"/>
      <c r="DS2754" s="416"/>
      <c r="DT2754" s="416"/>
      <c r="DU2754" s="416"/>
      <c r="DV2754" s="416"/>
      <c r="DW2754" s="416"/>
      <c r="DX2754" s="416"/>
      <c r="DY2754" s="416"/>
      <c r="DZ2754" s="416"/>
      <c r="EA2754" s="416"/>
      <c r="EB2754" s="416"/>
      <c r="EC2754" s="416"/>
      <c r="ED2754" s="416"/>
      <c r="EE2754" s="416"/>
      <c r="EF2754" s="416"/>
      <c r="EG2754" s="416"/>
      <c r="EH2754" s="416"/>
      <c r="EI2754" s="416"/>
      <c r="EJ2754" s="416"/>
      <c r="EK2754" s="416"/>
      <c r="EL2754" s="417"/>
    </row>
    <row r="2755" spans="1:143" ht="24" customHeight="1" x14ac:dyDescent="0.25">
      <c r="A2755" s="60"/>
      <c r="B2755" s="60"/>
      <c r="C2755" s="783"/>
      <c r="D2755" s="721"/>
      <c r="E2755" s="722"/>
      <c r="F2755" s="703" t="s">
        <v>532</v>
      </c>
      <c r="G2755" s="703"/>
      <c r="H2755" s="704" t="s">
        <v>533</v>
      </c>
      <c r="I2755" s="705"/>
      <c r="J2755" s="705"/>
      <c r="K2755" s="705"/>
      <c r="L2755" s="706"/>
      <c r="M2755" s="369"/>
      <c r="N2755" s="369"/>
      <c r="O2755" s="369"/>
      <c r="P2755" s="369"/>
      <c r="Q2755" s="369"/>
      <c r="R2755" s="369"/>
      <c r="S2755" s="368"/>
      <c r="T2755" s="368"/>
      <c r="U2755" s="368"/>
      <c r="V2755" s="368"/>
      <c r="W2755" s="368"/>
      <c r="X2755" s="368"/>
      <c r="Y2755" s="368"/>
      <c r="Z2755" s="368"/>
      <c r="AA2755" s="368"/>
      <c r="AB2755" s="368"/>
      <c r="AC2755" s="368"/>
      <c r="AD2755" s="368"/>
      <c r="AE2755" s="60"/>
      <c r="AF2755" s="259"/>
      <c r="AG2755" s="374">
        <f t="shared" si="7966"/>
        <v>18</v>
      </c>
      <c r="AH2755" s="399"/>
      <c r="AK2755" s="375">
        <f t="shared" si="7967"/>
        <v>0</v>
      </c>
      <c r="AL2755" s="378">
        <f t="shared" si="8235"/>
        <v>0</v>
      </c>
      <c r="AM2755" s="374">
        <f t="shared" si="7968"/>
        <v>0</v>
      </c>
      <c r="AN2755" s="292">
        <f t="shared" si="7969"/>
        <v>0</v>
      </c>
      <c r="AO2755" s="375">
        <f t="shared" si="7970"/>
        <v>0</v>
      </c>
      <c r="AP2755" s="378">
        <f t="shared" si="8236"/>
        <v>0</v>
      </c>
      <c r="AQ2755" s="374">
        <f t="shared" si="7971"/>
        <v>0</v>
      </c>
      <c r="AR2755" s="317">
        <f t="shared" si="7972"/>
        <v>0</v>
      </c>
      <c r="AS2755" s="375">
        <f t="shared" si="7973"/>
        <v>0</v>
      </c>
      <c r="AT2755" s="378">
        <f t="shared" si="8237"/>
        <v>0</v>
      </c>
      <c r="AU2755" s="374">
        <f t="shared" si="7974"/>
        <v>0</v>
      </c>
      <c r="AV2755" s="317">
        <f t="shared" si="7975"/>
        <v>0</v>
      </c>
      <c r="AW2755" s="375">
        <f t="shared" si="7976"/>
        <v>0</v>
      </c>
      <c r="AX2755" s="378">
        <f t="shared" si="8238"/>
        <v>0</v>
      </c>
      <c r="AY2755" s="374">
        <f t="shared" si="7977"/>
        <v>0</v>
      </c>
      <c r="AZ2755" s="292">
        <f t="shared" si="7978"/>
        <v>0</v>
      </c>
      <c r="BA2755" s="375">
        <f t="shared" si="7979"/>
        <v>0</v>
      </c>
      <c r="BB2755" s="378">
        <f t="shared" si="8239"/>
        <v>0</v>
      </c>
      <c r="BC2755" s="374">
        <f t="shared" si="7980"/>
        <v>0</v>
      </c>
      <c r="BD2755" s="292">
        <f t="shared" si="7981"/>
        <v>0</v>
      </c>
      <c r="BE2755" s="375">
        <f t="shared" si="7982"/>
        <v>0</v>
      </c>
      <c r="BF2755" s="378">
        <f t="shared" si="8240"/>
        <v>0</v>
      </c>
      <c r="BG2755" s="374">
        <f t="shared" si="7983"/>
        <v>0</v>
      </c>
      <c r="BH2755" s="292">
        <f t="shared" si="7984"/>
        <v>0</v>
      </c>
      <c r="BI2755" s="375">
        <f t="shared" si="7985"/>
        <v>0</v>
      </c>
      <c r="BJ2755" s="378">
        <f t="shared" si="8241"/>
        <v>0</v>
      </c>
      <c r="BK2755" s="374">
        <f t="shared" si="7986"/>
        <v>0</v>
      </c>
      <c r="BL2755" s="292">
        <f t="shared" si="7987"/>
        <v>0</v>
      </c>
      <c r="BM2755" s="375">
        <f t="shared" si="7988"/>
        <v>0</v>
      </c>
      <c r="BN2755" s="378">
        <f t="shared" si="8242"/>
        <v>0</v>
      </c>
      <c r="BO2755" s="374">
        <f t="shared" si="7989"/>
        <v>0</v>
      </c>
      <c r="BP2755" s="292">
        <f t="shared" si="7990"/>
        <v>0</v>
      </c>
      <c r="CA2755" s="309"/>
      <c r="CB2755" s="427"/>
      <c r="CC2755" s="375"/>
      <c r="CD2755" s="375"/>
      <c r="CE2755" s="375"/>
      <c r="CF2755" s="375"/>
      <c r="CG2755" s="375"/>
      <c r="CH2755" s="375"/>
      <c r="CI2755" s="375"/>
      <c r="CJ2755" s="375"/>
      <c r="CK2755" s="375"/>
      <c r="CL2755" s="375"/>
      <c r="CM2755" s="375"/>
      <c r="CN2755" s="311"/>
      <c r="CO2755" s="311"/>
      <c r="CP2755" s="311"/>
      <c r="CQ2755" s="311"/>
      <c r="CR2755" s="311"/>
      <c r="CS2755" s="311"/>
      <c r="CT2755" s="311"/>
      <c r="CU2755" s="311"/>
      <c r="CV2755" s="311"/>
      <c r="CW2755" s="311"/>
      <c r="CX2755" s="311"/>
      <c r="CY2755" s="311"/>
      <c r="CZ2755" s="311"/>
      <c r="DA2755" s="311"/>
      <c r="DB2755" s="311"/>
      <c r="DC2755" s="311"/>
      <c r="DD2755" s="311"/>
      <c r="DE2755" s="311"/>
      <c r="DG2755" s="614" t="s">
        <v>532</v>
      </c>
      <c r="DH2755" s="615"/>
      <c r="DI2755" s="418" t="s">
        <v>1909</v>
      </c>
      <c r="DJ2755" s="419"/>
      <c r="DK2755" s="419"/>
      <c r="DL2755" s="419"/>
      <c r="DM2755" s="419"/>
      <c r="DN2755" s="419"/>
      <c r="DO2755" s="419"/>
      <c r="DP2755" s="419"/>
      <c r="DQ2755" s="419"/>
      <c r="DR2755" s="419"/>
      <c r="DS2755" s="419"/>
      <c r="DT2755" s="419"/>
      <c r="DU2755" s="419">
        <f t="shared" ref="DU2755" si="8449">M2755</f>
        <v>0</v>
      </c>
      <c r="DV2755" s="419">
        <f t="shared" ref="DV2755" si="8450">N2755</f>
        <v>0</v>
      </c>
      <c r="DW2755" s="419">
        <f t="shared" ref="DW2755" si="8451">O2755</f>
        <v>0</v>
      </c>
      <c r="DX2755" s="419">
        <f t="shared" ref="DX2755" si="8452">P2755</f>
        <v>0</v>
      </c>
      <c r="DY2755" s="419">
        <f t="shared" ref="DY2755" si="8453">Q2755</f>
        <v>0</v>
      </c>
      <c r="DZ2755" s="419">
        <f t="shared" ref="DZ2755" si="8454">R2755</f>
        <v>0</v>
      </c>
      <c r="EA2755" s="419">
        <f t="shared" ref="EA2755" si="8455">S2755</f>
        <v>0</v>
      </c>
      <c r="EB2755" s="419">
        <f t="shared" ref="EB2755" si="8456">T2755</f>
        <v>0</v>
      </c>
      <c r="EC2755" s="419">
        <f t="shared" ref="EC2755" si="8457">U2755</f>
        <v>0</v>
      </c>
      <c r="ED2755" s="419">
        <f t="shared" ref="ED2755" si="8458">V2755</f>
        <v>0</v>
      </c>
      <c r="EE2755" s="419">
        <f t="shared" ref="EE2755" si="8459">W2755</f>
        <v>0</v>
      </c>
      <c r="EF2755" s="419">
        <f t="shared" ref="EF2755" si="8460">X2755</f>
        <v>0</v>
      </c>
      <c r="EG2755" s="419">
        <f t="shared" ref="EG2755" si="8461">Y2755</f>
        <v>0</v>
      </c>
      <c r="EH2755" s="419">
        <f t="shared" ref="EH2755" si="8462">Z2755</f>
        <v>0</v>
      </c>
      <c r="EI2755" s="419">
        <f t="shared" ref="EI2755" si="8463">AA2755</f>
        <v>0</v>
      </c>
      <c r="EJ2755" s="419">
        <f t="shared" ref="EJ2755" si="8464">AB2755</f>
        <v>0</v>
      </c>
      <c r="EK2755" s="419">
        <f t="shared" ref="EK2755" si="8465">AC2755</f>
        <v>0</v>
      </c>
      <c r="EL2755" s="420">
        <f t="shared" ref="EL2755" si="8466">AD2755</f>
        <v>0</v>
      </c>
    </row>
    <row r="2756" spans="1:143" ht="15" customHeight="1" x14ac:dyDescent="0.25">
      <c r="A2756" s="60"/>
      <c r="B2756" s="60"/>
      <c r="C2756" s="781" t="s">
        <v>1496</v>
      </c>
      <c r="D2756" s="717" t="s">
        <v>597</v>
      </c>
      <c r="E2756" s="741"/>
      <c r="F2756" s="703" t="s">
        <v>536</v>
      </c>
      <c r="G2756" s="703"/>
      <c r="H2756" s="704" t="s">
        <v>537</v>
      </c>
      <c r="I2756" s="705"/>
      <c r="J2756" s="705"/>
      <c r="K2756" s="705"/>
      <c r="L2756" s="706"/>
      <c r="M2756" s="369"/>
      <c r="N2756" s="369"/>
      <c r="O2756" s="369"/>
      <c r="P2756" s="369"/>
      <c r="Q2756" s="369"/>
      <c r="R2756" s="369"/>
      <c r="S2756" s="368"/>
      <c r="T2756" s="368"/>
      <c r="U2756" s="368"/>
      <c r="V2756" s="368"/>
      <c r="W2756" s="368"/>
      <c r="X2756" s="368"/>
      <c r="Y2756" s="368"/>
      <c r="Z2756" s="368"/>
      <c r="AA2756" s="368"/>
      <c r="AB2756" s="368"/>
      <c r="AC2756" s="368"/>
      <c r="AD2756" s="368"/>
      <c r="AE2756" s="60"/>
      <c r="AF2756" s="259"/>
      <c r="AG2756" s="374">
        <f t="shared" si="7966"/>
        <v>18</v>
      </c>
      <c r="AH2756" s="399"/>
      <c r="AK2756" s="375">
        <f t="shared" si="7967"/>
        <v>0</v>
      </c>
      <c r="AL2756" s="378">
        <f t="shared" si="8235"/>
        <v>0</v>
      </c>
      <c r="AM2756" s="374">
        <f t="shared" si="7968"/>
        <v>0</v>
      </c>
      <c r="AN2756" s="292">
        <f t="shared" si="7969"/>
        <v>0</v>
      </c>
      <c r="AO2756" s="375">
        <f t="shared" si="7970"/>
        <v>0</v>
      </c>
      <c r="AP2756" s="378">
        <f t="shared" si="8236"/>
        <v>0</v>
      </c>
      <c r="AQ2756" s="374">
        <f t="shared" si="7971"/>
        <v>0</v>
      </c>
      <c r="AR2756" s="317">
        <f t="shared" si="7972"/>
        <v>0</v>
      </c>
      <c r="AS2756" s="375">
        <f t="shared" si="7973"/>
        <v>0</v>
      </c>
      <c r="AT2756" s="378">
        <f t="shared" si="8237"/>
        <v>0</v>
      </c>
      <c r="AU2756" s="374">
        <f t="shared" si="7974"/>
        <v>0</v>
      </c>
      <c r="AV2756" s="317">
        <f t="shared" si="7975"/>
        <v>0</v>
      </c>
      <c r="AW2756" s="375">
        <f t="shared" si="7976"/>
        <v>0</v>
      </c>
      <c r="AX2756" s="378">
        <f t="shared" si="8238"/>
        <v>0</v>
      </c>
      <c r="AY2756" s="374">
        <f t="shared" si="7977"/>
        <v>0</v>
      </c>
      <c r="AZ2756" s="292">
        <f t="shared" si="7978"/>
        <v>0</v>
      </c>
      <c r="BA2756" s="375">
        <f t="shared" si="7979"/>
        <v>0</v>
      </c>
      <c r="BB2756" s="378">
        <f t="shared" si="8239"/>
        <v>0</v>
      </c>
      <c r="BC2756" s="374">
        <f t="shared" si="7980"/>
        <v>0</v>
      </c>
      <c r="BD2756" s="292">
        <f t="shared" si="7981"/>
        <v>0</v>
      </c>
      <c r="BE2756" s="375">
        <f t="shared" si="7982"/>
        <v>0</v>
      </c>
      <c r="BF2756" s="378">
        <f t="shared" si="8240"/>
        <v>0</v>
      </c>
      <c r="BG2756" s="374">
        <f t="shared" si="7983"/>
        <v>0</v>
      </c>
      <c r="BH2756" s="292">
        <f t="shared" si="7984"/>
        <v>0</v>
      </c>
      <c r="BI2756" s="375">
        <f t="shared" si="7985"/>
        <v>0</v>
      </c>
      <c r="BJ2756" s="378">
        <f t="shared" si="8241"/>
        <v>0</v>
      </c>
      <c r="BK2756" s="374">
        <f t="shared" si="7986"/>
        <v>0</v>
      </c>
      <c r="BL2756" s="292">
        <f t="shared" si="7987"/>
        <v>0</v>
      </c>
      <c r="BM2756" s="375">
        <f t="shared" si="7988"/>
        <v>0</v>
      </c>
      <c r="BN2756" s="378">
        <f t="shared" si="8242"/>
        <v>0</v>
      </c>
      <c r="BO2756" s="374">
        <f t="shared" si="7989"/>
        <v>0</v>
      </c>
      <c r="BP2756" s="292">
        <f t="shared" si="7990"/>
        <v>0</v>
      </c>
      <c r="CA2756" s="309"/>
      <c r="CB2756" s="427"/>
      <c r="CC2756" s="375"/>
      <c r="CD2756" s="375"/>
      <c r="CE2756" s="375"/>
      <c r="CF2756" s="375"/>
      <c r="CG2756" s="375"/>
      <c r="CH2756" s="375"/>
      <c r="CI2756" s="375"/>
      <c r="CJ2756" s="375"/>
      <c r="CK2756" s="375"/>
      <c r="CL2756" s="375"/>
      <c r="CM2756" s="375"/>
      <c r="CN2756" s="311"/>
      <c r="CO2756" s="311"/>
      <c r="CP2756" s="311"/>
      <c r="CQ2756" s="311"/>
      <c r="CR2756" s="311"/>
      <c r="CS2756" s="311"/>
      <c r="CT2756" s="311"/>
      <c r="CU2756" s="311"/>
      <c r="CV2756" s="311"/>
      <c r="CW2756" s="311"/>
      <c r="CX2756" s="311"/>
      <c r="CY2756" s="311"/>
      <c r="CZ2756" s="311"/>
      <c r="DA2756" s="311"/>
      <c r="DB2756" s="311"/>
      <c r="DC2756" s="311"/>
      <c r="DD2756" s="311"/>
      <c r="DE2756" s="311"/>
      <c r="DG2756" s="610"/>
      <c r="DH2756" s="611"/>
      <c r="DI2756" s="415" t="s">
        <v>1910</v>
      </c>
      <c r="DJ2756" s="416"/>
      <c r="DK2756" s="416"/>
      <c r="DL2756" s="416"/>
      <c r="DM2756" s="416"/>
      <c r="DN2756" s="416"/>
      <c r="DO2756" s="416"/>
      <c r="DP2756" s="416"/>
      <c r="DQ2756" s="416"/>
      <c r="DR2756" s="416"/>
      <c r="DS2756" s="416"/>
      <c r="DT2756" s="416"/>
      <c r="DU2756" s="416">
        <f t="shared" ref="DU2756" si="8467">COUNTIF(M2753:M2754,"NS")+COUNTIF(M2750,"NS")+COUNTIF(M2741,"NS")</f>
        <v>0</v>
      </c>
      <c r="DV2756" s="416">
        <f t="shared" ref="DV2756" si="8468">COUNTIF(N2753:N2754,"NS")+COUNTIF(N2750,"NS")+COUNTIF(N2741,"NS")</f>
        <v>0</v>
      </c>
      <c r="DW2756" s="416">
        <f t="shared" ref="DW2756" si="8469">COUNTIF(O2753:O2754,"NS")+COUNTIF(O2750,"NS")+COUNTIF(O2741,"NS")</f>
        <v>0</v>
      </c>
      <c r="DX2756" s="416">
        <f t="shared" ref="DX2756" si="8470">COUNTIF(P2753:P2754,"NS")+COUNTIF(P2750,"NS")+COUNTIF(P2741,"NS")</f>
        <v>0</v>
      </c>
      <c r="DY2756" s="416">
        <f t="shared" ref="DY2756" si="8471">COUNTIF(Q2753:Q2754,"NS")+COUNTIF(Q2750,"NS")+COUNTIF(Q2741,"NS")</f>
        <v>0</v>
      </c>
      <c r="DZ2756" s="416">
        <f t="shared" ref="DZ2756" si="8472">COUNTIF(R2753:R2754,"NS")+COUNTIF(R2750,"NS")+COUNTIF(R2741,"NS")</f>
        <v>0</v>
      </c>
      <c r="EA2756" s="416">
        <f t="shared" ref="EA2756" si="8473">COUNTIF(S2753:S2754,"NS")+COUNTIF(S2750,"NS")+COUNTIF(S2741,"NS")</f>
        <v>0</v>
      </c>
      <c r="EB2756" s="416">
        <f t="shared" ref="EB2756" si="8474">COUNTIF(T2753:T2754,"NS")+COUNTIF(T2750,"NS")+COUNTIF(T2741,"NS")</f>
        <v>0</v>
      </c>
      <c r="EC2756" s="416">
        <f t="shared" ref="EC2756" si="8475">COUNTIF(U2753:U2754,"NS")+COUNTIF(U2750,"NS")+COUNTIF(U2741,"NS")</f>
        <v>0</v>
      </c>
      <c r="ED2756" s="416">
        <f t="shared" ref="ED2756" si="8476">COUNTIF(V2753:V2754,"NS")+COUNTIF(V2750,"NS")+COUNTIF(V2741,"NS")</f>
        <v>0</v>
      </c>
      <c r="EE2756" s="416">
        <f t="shared" ref="EE2756" si="8477">COUNTIF(W2753:W2754,"NS")+COUNTIF(W2750,"NS")+COUNTIF(W2741,"NS")</f>
        <v>0</v>
      </c>
      <c r="EF2756" s="416">
        <f t="shared" ref="EF2756" si="8478">COUNTIF(X2753:X2754,"NS")+COUNTIF(X2750,"NS")+COUNTIF(X2741,"NS")</f>
        <v>0</v>
      </c>
      <c r="EG2756" s="416">
        <f t="shared" ref="EG2756" si="8479">COUNTIF(Y2753:Y2754,"NS")+COUNTIF(Y2750,"NS")+COUNTIF(Y2741,"NS")</f>
        <v>0</v>
      </c>
      <c r="EH2756" s="416">
        <f t="shared" ref="EH2756" si="8480">COUNTIF(Z2753:Z2754,"NS")+COUNTIF(Z2750,"NS")+COUNTIF(Z2741,"NS")</f>
        <v>0</v>
      </c>
      <c r="EI2756" s="416">
        <f t="shared" ref="EI2756" si="8481">COUNTIF(AA2753:AA2754,"NS")+COUNTIF(AA2750,"NS")+COUNTIF(AA2741,"NS")</f>
        <v>0</v>
      </c>
      <c r="EJ2756" s="416">
        <f t="shared" ref="EJ2756" si="8482">COUNTIF(AB2753:AB2754,"NS")+COUNTIF(AB2750,"NS")+COUNTIF(AB2741,"NS")</f>
        <v>0</v>
      </c>
      <c r="EK2756" s="416">
        <f t="shared" ref="EK2756" si="8483">COUNTIF(AC2753:AC2754,"NS")+COUNTIF(AC2750,"NS")+COUNTIF(AC2741,"NS")</f>
        <v>0</v>
      </c>
      <c r="EL2756" s="417">
        <f t="shared" ref="EL2756" si="8484">COUNTIF(AD2753:AD2754,"NS")+COUNTIF(AD2750,"NS")+COUNTIF(AD2741,"NS")</f>
        <v>0</v>
      </c>
    </row>
    <row r="2757" spans="1:143" ht="15" customHeight="1" x14ac:dyDescent="0.25">
      <c r="A2757" s="60"/>
      <c r="B2757" s="60"/>
      <c r="C2757" s="782"/>
      <c r="D2757" s="742"/>
      <c r="E2757" s="743"/>
      <c r="F2757" s="703" t="s">
        <v>538</v>
      </c>
      <c r="G2757" s="703"/>
      <c r="H2757" s="704" t="s">
        <v>539</v>
      </c>
      <c r="I2757" s="705"/>
      <c r="J2757" s="705"/>
      <c r="K2757" s="705"/>
      <c r="L2757" s="706"/>
      <c r="M2757" s="369"/>
      <c r="N2757" s="369"/>
      <c r="O2757" s="369"/>
      <c r="P2757" s="369"/>
      <c r="Q2757" s="369"/>
      <c r="R2757" s="369"/>
      <c r="S2757" s="368"/>
      <c r="T2757" s="368"/>
      <c r="U2757" s="368"/>
      <c r="V2757" s="368"/>
      <c r="W2757" s="368"/>
      <c r="X2757" s="368"/>
      <c r="Y2757" s="368"/>
      <c r="Z2757" s="368"/>
      <c r="AA2757" s="368"/>
      <c r="AB2757" s="368"/>
      <c r="AC2757" s="368"/>
      <c r="AD2757" s="368"/>
      <c r="AE2757" s="60"/>
      <c r="AF2757" s="259"/>
      <c r="AG2757" s="374">
        <f t="shared" si="7966"/>
        <v>18</v>
      </c>
      <c r="AH2757" s="399"/>
      <c r="AK2757" s="375">
        <f t="shared" si="7967"/>
        <v>0</v>
      </c>
      <c r="AL2757" s="378">
        <f t="shared" si="8235"/>
        <v>0</v>
      </c>
      <c r="AM2757" s="374">
        <f t="shared" si="7968"/>
        <v>0</v>
      </c>
      <c r="AN2757" s="292">
        <f t="shared" si="7969"/>
        <v>0</v>
      </c>
      <c r="AO2757" s="375">
        <f t="shared" si="7970"/>
        <v>0</v>
      </c>
      <c r="AP2757" s="378">
        <f t="shared" si="8236"/>
        <v>0</v>
      </c>
      <c r="AQ2757" s="374">
        <f t="shared" si="7971"/>
        <v>0</v>
      </c>
      <c r="AR2757" s="317">
        <f t="shared" si="7972"/>
        <v>0</v>
      </c>
      <c r="AS2757" s="375">
        <f t="shared" si="7973"/>
        <v>0</v>
      </c>
      <c r="AT2757" s="378">
        <f t="shared" si="8237"/>
        <v>0</v>
      </c>
      <c r="AU2757" s="374">
        <f t="shared" si="7974"/>
        <v>0</v>
      </c>
      <c r="AV2757" s="317">
        <f t="shared" si="7975"/>
        <v>0</v>
      </c>
      <c r="AW2757" s="375">
        <f t="shared" si="7976"/>
        <v>0</v>
      </c>
      <c r="AX2757" s="378">
        <f t="shared" si="8238"/>
        <v>0</v>
      </c>
      <c r="AY2757" s="374">
        <f t="shared" si="7977"/>
        <v>0</v>
      </c>
      <c r="AZ2757" s="292">
        <f t="shared" si="7978"/>
        <v>0</v>
      </c>
      <c r="BA2757" s="375">
        <f t="shared" si="7979"/>
        <v>0</v>
      </c>
      <c r="BB2757" s="378">
        <f t="shared" si="8239"/>
        <v>0</v>
      </c>
      <c r="BC2757" s="374">
        <f t="shared" si="7980"/>
        <v>0</v>
      </c>
      <c r="BD2757" s="292">
        <f t="shared" si="7981"/>
        <v>0</v>
      </c>
      <c r="BE2757" s="375">
        <f t="shared" si="7982"/>
        <v>0</v>
      </c>
      <c r="BF2757" s="378">
        <f t="shared" si="8240"/>
        <v>0</v>
      </c>
      <c r="BG2757" s="374">
        <f t="shared" si="7983"/>
        <v>0</v>
      </c>
      <c r="BH2757" s="292">
        <f t="shared" si="7984"/>
        <v>0</v>
      </c>
      <c r="BI2757" s="375">
        <f t="shared" si="7985"/>
        <v>0</v>
      </c>
      <c r="BJ2757" s="378">
        <f t="shared" si="8241"/>
        <v>0</v>
      </c>
      <c r="BK2757" s="374">
        <f t="shared" si="7986"/>
        <v>0</v>
      </c>
      <c r="BL2757" s="292">
        <f t="shared" si="7987"/>
        <v>0</v>
      </c>
      <c r="BM2757" s="375">
        <f t="shared" si="7988"/>
        <v>0</v>
      </c>
      <c r="BN2757" s="378">
        <f t="shared" si="8242"/>
        <v>0</v>
      </c>
      <c r="BO2757" s="374">
        <f t="shared" si="7989"/>
        <v>0</v>
      </c>
      <c r="BP2757" s="292">
        <f t="shared" si="7990"/>
        <v>0</v>
      </c>
      <c r="CA2757" s="309"/>
      <c r="CB2757" s="427"/>
      <c r="CC2757" s="375"/>
      <c r="CD2757" s="375"/>
      <c r="CE2757" s="375"/>
      <c r="CF2757" s="375"/>
      <c r="CG2757" s="375"/>
      <c r="CH2757" s="375"/>
      <c r="CI2757" s="375"/>
      <c r="CJ2757" s="375"/>
      <c r="CK2757" s="375"/>
      <c r="CL2757" s="375"/>
      <c r="CM2757" s="375"/>
      <c r="CN2757" s="311"/>
      <c r="CO2757" s="311"/>
      <c r="CP2757" s="311"/>
      <c r="CQ2757" s="311"/>
      <c r="CR2757" s="311"/>
      <c r="CS2757" s="311"/>
      <c r="CT2757" s="311"/>
      <c r="CU2757" s="311"/>
      <c r="CV2757" s="311"/>
      <c r="CW2757" s="311"/>
      <c r="CX2757" s="311"/>
      <c r="CY2757" s="311"/>
      <c r="CZ2757" s="311"/>
      <c r="DA2757" s="311"/>
      <c r="DB2757" s="311"/>
      <c r="DC2757" s="311"/>
      <c r="DD2757" s="311"/>
      <c r="DE2757" s="311"/>
      <c r="DG2757" s="610"/>
      <c r="DH2757" s="611"/>
      <c r="DI2757" s="415" t="s">
        <v>1914</v>
      </c>
      <c r="DJ2757" s="416"/>
      <c r="DK2757" s="416"/>
      <c r="DL2757" s="416"/>
      <c r="DM2757" s="416"/>
      <c r="DN2757" s="416"/>
      <c r="DO2757" s="416"/>
      <c r="DP2757" s="416"/>
      <c r="DQ2757" s="416"/>
      <c r="DR2757" s="416"/>
      <c r="DS2757" s="416"/>
      <c r="DT2757" s="416"/>
      <c r="DU2757" s="416">
        <f t="shared" ref="DU2757" si="8485">SUM(M2741,M2750,M2753:M2755)</f>
        <v>0</v>
      </c>
      <c r="DV2757" s="416">
        <f t="shared" ref="DV2757" si="8486">SUM(N2741,N2750,N2753:N2755)</f>
        <v>0</v>
      </c>
      <c r="DW2757" s="416">
        <f t="shared" ref="DW2757" si="8487">SUM(O2741,O2750,O2753:O2755)</f>
        <v>0</v>
      </c>
      <c r="DX2757" s="416">
        <f t="shared" ref="DX2757" si="8488">SUM(P2741,P2750,P2753:P2755)</f>
        <v>0</v>
      </c>
      <c r="DY2757" s="416">
        <f t="shared" ref="DY2757" si="8489">SUM(Q2741,Q2750,Q2753:Q2755)</f>
        <v>0</v>
      </c>
      <c r="DZ2757" s="416">
        <f t="shared" ref="DZ2757" si="8490">SUM(R2741,R2750,R2753:R2755)</f>
        <v>0</v>
      </c>
      <c r="EA2757" s="416">
        <f t="shared" ref="EA2757" si="8491">SUM(S2741,S2750,S2753:S2755)</f>
        <v>0</v>
      </c>
      <c r="EB2757" s="416">
        <f t="shared" ref="EB2757" si="8492">SUM(T2741,T2750,T2753:T2755)</f>
        <v>0</v>
      </c>
      <c r="EC2757" s="416">
        <f t="shared" ref="EC2757" si="8493">SUM(U2741,U2750,U2753:U2755)</f>
        <v>0</v>
      </c>
      <c r="ED2757" s="416">
        <f t="shared" ref="ED2757" si="8494">SUM(V2741,V2750,V2753:V2755)</f>
        <v>0</v>
      </c>
      <c r="EE2757" s="416">
        <f t="shared" ref="EE2757" si="8495">SUM(W2741,W2750,W2753:W2755)</f>
        <v>0</v>
      </c>
      <c r="EF2757" s="416">
        <f t="shared" ref="EF2757" si="8496">SUM(X2741,X2750,X2753:X2755)</f>
        <v>0</v>
      </c>
      <c r="EG2757" s="416">
        <f t="shared" ref="EG2757" si="8497">SUM(Y2741,Y2750,Y2753:Y2755)</f>
        <v>0</v>
      </c>
      <c r="EH2757" s="416">
        <f t="shared" ref="EH2757" si="8498">SUM(Z2741,Z2750,Z2753:Z2755)</f>
        <v>0</v>
      </c>
      <c r="EI2757" s="416">
        <f t="shared" ref="EI2757" si="8499">SUM(AA2741,AA2750,AA2753:AA2755)</f>
        <v>0</v>
      </c>
      <c r="EJ2757" s="416">
        <f t="shared" ref="EJ2757" si="8500">SUM(AB2741,AB2750,AB2753:AB2755)</f>
        <v>0</v>
      </c>
      <c r="EK2757" s="416">
        <f t="shared" ref="EK2757" si="8501">SUM(AC2741,AC2750,AC2753:AC2755)</f>
        <v>0</v>
      </c>
      <c r="EL2757" s="417">
        <f t="shared" ref="EL2757" si="8502">SUM(AD2741,AD2750,AD2753:AD2755)</f>
        <v>0</v>
      </c>
    </row>
    <row r="2758" spans="1:143" ht="15" customHeight="1" x14ac:dyDescent="0.25">
      <c r="A2758" s="60"/>
      <c r="B2758" s="60"/>
      <c r="C2758" s="782"/>
      <c r="D2758" s="742"/>
      <c r="E2758" s="743"/>
      <c r="F2758" s="703" t="s">
        <v>540</v>
      </c>
      <c r="G2758" s="703"/>
      <c r="H2758" s="704" t="s">
        <v>541</v>
      </c>
      <c r="I2758" s="705"/>
      <c r="J2758" s="705"/>
      <c r="K2758" s="705"/>
      <c r="L2758" s="706"/>
      <c r="M2758" s="369"/>
      <c r="N2758" s="369"/>
      <c r="O2758" s="369"/>
      <c r="P2758" s="369"/>
      <c r="Q2758" s="369"/>
      <c r="R2758" s="369"/>
      <c r="S2758" s="368"/>
      <c r="T2758" s="368"/>
      <c r="U2758" s="368"/>
      <c r="V2758" s="368"/>
      <c r="W2758" s="368"/>
      <c r="X2758" s="368"/>
      <c r="Y2758" s="368"/>
      <c r="Z2758" s="368"/>
      <c r="AA2758" s="368"/>
      <c r="AB2758" s="368"/>
      <c r="AC2758" s="368"/>
      <c r="AD2758" s="368"/>
      <c r="AE2758" s="60"/>
      <c r="AF2758" s="259"/>
      <c r="AG2758" s="374">
        <f t="shared" si="7966"/>
        <v>18</v>
      </c>
      <c r="AH2758" s="399"/>
      <c r="AK2758" s="375">
        <f t="shared" si="7967"/>
        <v>0</v>
      </c>
      <c r="AL2758" s="378">
        <f t="shared" si="8235"/>
        <v>0</v>
      </c>
      <c r="AM2758" s="374">
        <f t="shared" si="7968"/>
        <v>0</v>
      </c>
      <c r="AN2758" s="292">
        <f t="shared" si="7969"/>
        <v>0</v>
      </c>
      <c r="AO2758" s="375">
        <f t="shared" si="7970"/>
        <v>0</v>
      </c>
      <c r="AP2758" s="378">
        <f t="shared" si="8236"/>
        <v>0</v>
      </c>
      <c r="AQ2758" s="374">
        <f t="shared" si="7971"/>
        <v>0</v>
      </c>
      <c r="AR2758" s="317">
        <f t="shared" si="7972"/>
        <v>0</v>
      </c>
      <c r="AS2758" s="375">
        <f t="shared" si="7973"/>
        <v>0</v>
      </c>
      <c r="AT2758" s="378">
        <f t="shared" si="8237"/>
        <v>0</v>
      </c>
      <c r="AU2758" s="374">
        <f t="shared" si="7974"/>
        <v>0</v>
      </c>
      <c r="AV2758" s="317">
        <f t="shared" si="7975"/>
        <v>0</v>
      </c>
      <c r="AW2758" s="375">
        <f t="shared" si="7976"/>
        <v>0</v>
      </c>
      <c r="AX2758" s="378">
        <f t="shared" si="8238"/>
        <v>0</v>
      </c>
      <c r="AY2758" s="374">
        <f t="shared" si="7977"/>
        <v>0</v>
      </c>
      <c r="AZ2758" s="292">
        <f t="shared" si="7978"/>
        <v>0</v>
      </c>
      <c r="BA2758" s="375">
        <f t="shared" si="7979"/>
        <v>0</v>
      </c>
      <c r="BB2758" s="378">
        <f t="shared" si="8239"/>
        <v>0</v>
      </c>
      <c r="BC2758" s="374">
        <f t="shared" si="7980"/>
        <v>0</v>
      </c>
      <c r="BD2758" s="292">
        <f t="shared" si="7981"/>
        <v>0</v>
      </c>
      <c r="BE2758" s="375">
        <f t="shared" si="7982"/>
        <v>0</v>
      </c>
      <c r="BF2758" s="378">
        <f t="shared" si="8240"/>
        <v>0</v>
      </c>
      <c r="BG2758" s="374">
        <f t="shared" si="7983"/>
        <v>0</v>
      </c>
      <c r="BH2758" s="292">
        <f t="shared" si="7984"/>
        <v>0</v>
      </c>
      <c r="BI2758" s="375">
        <f t="shared" si="7985"/>
        <v>0</v>
      </c>
      <c r="BJ2758" s="378">
        <f t="shared" si="8241"/>
        <v>0</v>
      </c>
      <c r="BK2758" s="374">
        <f t="shared" si="7986"/>
        <v>0</v>
      </c>
      <c r="BL2758" s="292">
        <f t="shared" si="7987"/>
        <v>0</v>
      </c>
      <c r="BM2758" s="375">
        <f t="shared" si="7988"/>
        <v>0</v>
      </c>
      <c r="BN2758" s="378">
        <f t="shared" si="8242"/>
        <v>0</v>
      </c>
      <c r="BO2758" s="374">
        <f t="shared" si="7989"/>
        <v>0</v>
      </c>
      <c r="BP2758" s="292">
        <f t="shared" si="7990"/>
        <v>0</v>
      </c>
      <c r="CA2758" s="309"/>
      <c r="CB2758" s="427"/>
      <c r="CC2758" s="375"/>
      <c r="CD2758" s="375"/>
      <c r="CE2758" s="375"/>
      <c r="CF2758" s="375"/>
      <c r="CG2758" s="375"/>
      <c r="CH2758" s="375"/>
      <c r="CI2758" s="375"/>
      <c r="CJ2758" s="375"/>
      <c r="CK2758" s="375"/>
      <c r="CL2758" s="375"/>
      <c r="CM2758" s="375"/>
      <c r="CN2758" s="311"/>
      <c r="CO2758" s="311"/>
      <c r="CP2758" s="311"/>
      <c r="CQ2758" s="311"/>
      <c r="CR2758" s="311"/>
      <c r="CS2758" s="311"/>
      <c r="CT2758" s="311"/>
      <c r="CU2758" s="311"/>
      <c r="CV2758" s="311"/>
      <c r="CW2758" s="311"/>
      <c r="CX2758" s="311"/>
      <c r="CY2758" s="311"/>
      <c r="CZ2758" s="311"/>
      <c r="DA2758" s="311"/>
      <c r="DB2758" s="311"/>
      <c r="DC2758" s="311"/>
      <c r="DD2758" s="311"/>
      <c r="DE2758" s="311"/>
      <c r="DG2758" s="610"/>
      <c r="DH2758" s="611"/>
      <c r="DI2758" s="415" t="s">
        <v>1919</v>
      </c>
      <c r="DJ2758" s="298"/>
      <c r="DK2758" s="298"/>
      <c r="DL2758" s="298"/>
      <c r="DM2758" s="298"/>
      <c r="DN2758" s="298"/>
      <c r="DO2758" s="298"/>
      <c r="DP2758" s="298"/>
      <c r="DQ2758" s="298"/>
      <c r="DR2758" s="298"/>
      <c r="DS2758" s="298"/>
      <c r="DT2758" s="298"/>
      <c r="DU2758" s="298">
        <f t="shared" ref="DU2758:DZ2758" si="8503">IF(OR(AND(DU2755="NS",DU2756=4),AND(DU2755="NA")),0,IF(OR(AND(IF(DU2755="NS",1,DU2755)&gt;DU2757*0.25,DU2756=0),AND(DU2755&gt;0,OR(DU2756=4,DU2757=0)),AND(DU2755&gt;0,DU2756=0,DU2757=0),AND(DU2755="NS",DU2756=0,DU2757=0)),1,0))</f>
        <v>0</v>
      </c>
      <c r="DV2758" s="298">
        <f t="shared" si="8503"/>
        <v>0</v>
      </c>
      <c r="DW2758" s="298">
        <f t="shared" si="8503"/>
        <v>0</v>
      </c>
      <c r="DX2758" s="298">
        <f t="shared" si="8503"/>
        <v>0</v>
      </c>
      <c r="DY2758" s="298">
        <f t="shared" si="8503"/>
        <v>0</v>
      </c>
      <c r="DZ2758" s="298">
        <f t="shared" si="8503"/>
        <v>0</v>
      </c>
      <c r="EA2758" s="298">
        <f>IF(OR(AND(EA2755="NS",EA2756=4),AND(EA2755="NA")),0,IF(OR(AND(IF(EA2755="NS",1,EA2755)&gt;EA2757*0.25,EA2756=0),AND(EA2755&gt;0,OR(EA2756=4,EA2757=0)),AND(EA2755&gt;0,EA2756=0,EA2757=0),AND(EA2755="NS",EA2756=0,EA2757=0)),1,0))</f>
        <v>0</v>
      </c>
      <c r="EB2758" s="298">
        <f t="shared" ref="EB2758:EL2758" si="8504">IF(OR(AND(EB2755="NS",EB2756=4),AND(EB2755="NA")),0,IF(OR(AND(IF(EB2755="NS",1,EB2755)&gt;EB2757*0.25,EB2756=0),AND(EB2755&gt;0,OR(EB2756=4,EB2757=0)),AND(EB2755&gt;0,EB2756=0,EB2757=0),AND(EB2755="NS",EB2756=0,EB2757=0)),1,0))</f>
        <v>0</v>
      </c>
      <c r="EC2758" s="298">
        <f t="shared" si="8504"/>
        <v>0</v>
      </c>
      <c r="ED2758" s="298">
        <f t="shared" si="8504"/>
        <v>0</v>
      </c>
      <c r="EE2758" s="298">
        <f t="shared" si="8504"/>
        <v>0</v>
      </c>
      <c r="EF2758" s="298">
        <f t="shared" si="8504"/>
        <v>0</v>
      </c>
      <c r="EG2758" s="298">
        <f t="shared" si="8504"/>
        <v>0</v>
      </c>
      <c r="EH2758" s="298">
        <f t="shared" si="8504"/>
        <v>0</v>
      </c>
      <c r="EI2758" s="298">
        <f t="shared" si="8504"/>
        <v>0</v>
      </c>
      <c r="EJ2758" s="298">
        <f t="shared" si="8504"/>
        <v>0</v>
      </c>
      <c r="EK2758" s="298">
        <f t="shared" si="8504"/>
        <v>0</v>
      </c>
      <c r="EL2758" s="302">
        <f t="shared" si="8504"/>
        <v>0</v>
      </c>
      <c r="EM2758" s="375">
        <f>SUM(DU2758:EL2758)</f>
        <v>0</v>
      </c>
    </row>
    <row r="2759" spans="1:143" ht="15" customHeight="1" x14ac:dyDescent="0.25">
      <c r="A2759" s="60"/>
      <c r="B2759" s="60"/>
      <c r="C2759" s="782"/>
      <c r="D2759" s="742"/>
      <c r="E2759" s="743"/>
      <c r="F2759" s="703" t="s">
        <v>542</v>
      </c>
      <c r="G2759" s="703"/>
      <c r="H2759" s="704" t="s">
        <v>543</v>
      </c>
      <c r="I2759" s="705"/>
      <c r="J2759" s="705"/>
      <c r="K2759" s="705"/>
      <c r="L2759" s="706"/>
      <c r="M2759" s="369"/>
      <c r="N2759" s="369"/>
      <c r="O2759" s="369"/>
      <c r="P2759" s="369"/>
      <c r="Q2759" s="369"/>
      <c r="R2759" s="369"/>
      <c r="S2759" s="368"/>
      <c r="T2759" s="368"/>
      <c r="U2759" s="368"/>
      <c r="V2759" s="368"/>
      <c r="W2759" s="368"/>
      <c r="X2759" s="368"/>
      <c r="Y2759" s="368"/>
      <c r="Z2759" s="368"/>
      <c r="AA2759" s="368"/>
      <c r="AB2759" s="368"/>
      <c r="AC2759" s="368"/>
      <c r="AD2759" s="368"/>
      <c r="AE2759" s="60"/>
      <c r="AF2759" s="259"/>
      <c r="AG2759" s="374">
        <f t="shared" si="7966"/>
        <v>18</v>
      </c>
      <c r="AH2759" s="399"/>
      <c r="AK2759" s="375">
        <f t="shared" si="7967"/>
        <v>0</v>
      </c>
      <c r="AL2759" s="378">
        <f t="shared" si="8235"/>
        <v>0</v>
      </c>
      <c r="AM2759" s="374">
        <f t="shared" si="7968"/>
        <v>0</v>
      </c>
      <c r="AN2759" s="292">
        <f t="shared" si="7969"/>
        <v>0</v>
      </c>
      <c r="AO2759" s="375">
        <f t="shared" si="7970"/>
        <v>0</v>
      </c>
      <c r="AP2759" s="378">
        <f t="shared" si="8236"/>
        <v>0</v>
      </c>
      <c r="AQ2759" s="374">
        <f t="shared" si="7971"/>
        <v>0</v>
      </c>
      <c r="AR2759" s="317">
        <f t="shared" si="7972"/>
        <v>0</v>
      </c>
      <c r="AS2759" s="375">
        <f t="shared" si="7973"/>
        <v>0</v>
      </c>
      <c r="AT2759" s="378">
        <f t="shared" si="8237"/>
        <v>0</v>
      </c>
      <c r="AU2759" s="374">
        <f t="shared" si="7974"/>
        <v>0</v>
      </c>
      <c r="AV2759" s="317">
        <f t="shared" si="7975"/>
        <v>0</v>
      </c>
      <c r="AW2759" s="375">
        <f t="shared" si="7976"/>
        <v>0</v>
      </c>
      <c r="AX2759" s="378">
        <f t="shared" si="8238"/>
        <v>0</v>
      </c>
      <c r="AY2759" s="374">
        <f t="shared" si="7977"/>
        <v>0</v>
      </c>
      <c r="AZ2759" s="292">
        <f t="shared" si="7978"/>
        <v>0</v>
      </c>
      <c r="BA2759" s="375">
        <f t="shared" si="7979"/>
        <v>0</v>
      </c>
      <c r="BB2759" s="378">
        <f t="shared" si="8239"/>
        <v>0</v>
      </c>
      <c r="BC2759" s="374">
        <f t="shared" si="7980"/>
        <v>0</v>
      </c>
      <c r="BD2759" s="292">
        <f t="shared" si="7981"/>
        <v>0</v>
      </c>
      <c r="BE2759" s="375">
        <f t="shared" si="7982"/>
        <v>0</v>
      </c>
      <c r="BF2759" s="378">
        <f t="shared" si="8240"/>
        <v>0</v>
      </c>
      <c r="BG2759" s="374">
        <f t="shared" si="7983"/>
        <v>0</v>
      </c>
      <c r="BH2759" s="292">
        <f t="shared" si="7984"/>
        <v>0</v>
      </c>
      <c r="BI2759" s="375">
        <f t="shared" si="7985"/>
        <v>0</v>
      </c>
      <c r="BJ2759" s="378">
        <f t="shared" si="8241"/>
        <v>0</v>
      </c>
      <c r="BK2759" s="374">
        <f t="shared" si="7986"/>
        <v>0</v>
      </c>
      <c r="BL2759" s="292">
        <f t="shared" si="7987"/>
        <v>0</v>
      </c>
      <c r="BM2759" s="375">
        <f t="shared" si="7988"/>
        <v>0</v>
      </c>
      <c r="BN2759" s="378">
        <f t="shared" si="8242"/>
        <v>0</v>
      </c>
      <c r="BO2759" s="374">
        <f t="shared" si="7989"/>
        <v>0</v>
      </c>
      <c r="BP2759" s="292">
        <f t="shared" si="7990"/>
        <v>0</v>
      </c>
      <c r="CA2759" s="309"/>
      <c r="CB2759" s="421"/>
      <c r="CC2759" s="375"/>
      <c r="CD2759" s="375"/>
      <c r="CE2759" s="375"/>
      <c r="CF2759" s="375"/>
      <c r="CG2759" s="375"/>
      <c r="CH2759" s="375"/>
      <c r="CI2759" s="375"/>
      <c r="CJ2759" s="375"/>
      <c r="CK2759" s="375"/>
      <c r="CL2759" s="375"/>
      <c r="CM2759" s="375"/>
      <c r="CN2759" s="311"/>
      <c r="CO2759" s="311"/>
      <c r="CP2759" s="311"/>
      <c r="CQ2759" s="311"/>
      <c r="CR2759" s="311"/>
      <c r="CS2759" s="311"/>
      <c r="CT2759" s="311"/>
      <c r="CU2759" s="311"/>
      <c r="CV2759" s="311"/>
      <c r="CW2759" s="311"/>
      <c r="CX2759" s="311"/>
      <c r="CY2759" s="311"/>
      <c r="CZ2759" s="311"/>
      <c r="DA2759" s="311"/>
      <c r="DB2759" s="311"/>
      <c r="DC2759" s="311"/>
      <c r="DD2759" s="311"/>
      <c r="DE2759" s="311"/>
      <c r="DG2759" s="610"/>
      <c r="DH2759" s="611"/>
      <c r="DI2759" s="415"/>
      <c r="DJ2759" s="416"/>
      <c r="DK2759" s="416"/>
      <c r="DL2759" s="416"/>
      <c r="DM2759" s="416"/>
      <c r="DN2759" s="416"/>
      <c r="DO2759" s="416"/>
      <c r="DP2759" s="416"/>
      <c r="DQ2759" s="416"/>
      <c r="DR2759" s="416"/>
      <c r="DS2759" s="416"/>
      <c r="DT2759" s="416"/>
      <c r="DU2759" s="416"/>
      <c r="DV2759" s="416"/>
      <c r="DW2759" s="416"/>
      <c r="DX2759" s="416"/>
      <c r="DY2759" s="416"/>
      <c r="DZ2759" s="416"/>
      <c r="EA2759" s="416"/>
      <c r="EB2759" s="416"/>
      <c r="EC2759" s="416"/>
      <c r="ED2759" s="416"/>
      <c r="EE2759" s="416"/>
      <c r="EF2759" s="416"/>
      <c r="EG2759" s="416"/>
      <c r="EH2759" s="416"/>
      <c r="EI2759" s="416"/>
      <c r="EJ2759" s="416"/>
      <c r="EK2759" s="416"/>
      <c r="EL2759" s="417"/>
    </row>
    <row r="2760" spans="1:143" ht="48" customHeight="1" x14ac:dyDescent="0.25">
      <c r="A2760" s="60"/>
      <c r="B2760" s="60"/>
      <c r="C2760" s="782"/>
      <c r="D2760" s="742"/>
      <c r="E2760" s="743"/>
      <c r="F2760" s="703" t="s">
        <v>544</v>
      </c>
      <c r="G2760" s="703"/>
      <c r="H2760" s="704" t="s">
        <v>545</v>
      </c>
      <c r="I2760" s="705"/>
      <c r="J2760" s="705"/>
      <c r="K2760" s="705"/>
      <c r="L2760" s="706"/>
      <c r="M2760" s="369"/>
      <c r="N2760" s="369"/>
      <c r="O2760" s="369"/>
      <c r="P2760" s="369"/>
      <c r="Q2760" s="369"/>
      <c r="R2760" s="369"/>
      <c r="S2760" s="368"/>
      <c r="T2760" s="368"/>
      <c r="U2760" s="368"/>
      <c r="V2760" s="368"/>
      <c r="W2760" s="368"/>
      <c r="X2760" s="368"/>
      <c r="Y2760" s="368"/>
      <c r="Z2760" s="368"/>
      <c r="AA2760" s="368"/>
      <c r="AB2760" s="368"/>
      <c r="AC2760" s="368"/>
      <c r="AD2760" s="368"/>
      <c r="AE2760" s="60"/>
      <c r="AF2760" s="259"/>
      <c r="AG2760" s="374">
        <f t="shared" si="7966"/>
        <v>18</v>
      </c>
      <c r="AH2760" s="399"/>
      <c r="AK2760" s="375">
        <f t="shared" si="7967"/>
        <v>0</v>
      </c>
      <c r="AL2760" s="378">
        <f t="shared" si="8235"/>
        <v>0</v>
      </c>
      <c r="AM2760" s="374">
        <f t="shared" si="7968"/>
        <v>0</v>
      </c>
      <c r="AN2760" s="292">
        <f t="shared" si="7969"/>
        <v>0</v>
      </c>
      <c r="AO2760" s="375">
        <f t="shared" si="7970"/>
        <v>0</v>
      </c>
      <c r="AP2760" s="378">
        <f t="shared" si="8236"/>
        <v>0</v>
      </c>
      <c r="AQ2760" s="374">
        <f t="shared" si="7971"/>
        <v>0</v>
      </c>
      <c r="AR2760" s="317">
        <f t="shared" si="7972"/>
        <v>0</v>
      </c>
      <c r="AS2760" s="375">
        <f t="shared" si="7973"/>
        <v>0</v>
      </c>
      <c r="AT2760" s="378">
        <f t="shared" si="8237"/>
        <v>0</v>
      </c>
      <c r="AU2760" s="374">
        <f t="shared" si="7974"/>
        <v>0</v>
      </c>
      <c r="AV2760" s="317">
        <f t="shared" si="7975"/>
        <v>0</v>
      </c>
      <c r="AW2760" s="375">
        <f t="shared" si="7976"/>
        <v>0</v>
      </c>
      <c r="AX2760" s="378">
        <f t="shared" si="8238"/>
        <v>0</v>
      </c>
      <c r="AY2760" s="374">
        <f t="shared" si="7977"/>
        <v>0</v>
      </c>
      <c r="AZ2760" s="292">
        <f t="shared" si="7978"/>
        <v>0</v>
      </c>
      <c r="BA2760" s="375">
        <f t="shared" si="7979"/>
        <v>0</v>
      </c>
      <c r="BB2760" s="378">
        <f t="shared" si="8239"/>
        <v>0</v>
      </c>
      <c r="BC2760" s="374">
        <f t="shared" si="7980"/>
        <v>0</v>
      </c>
      <c r="BD2760" s="292">
        <f t="shared" si="7981"/>
        <v>0</v>
      </c>
      <c r="BE2760" s="375">
        <f t="shared" si="7982"/>
        <v>0</v>
      </c>
      <c r="BF2760" s="378">
        <f t="shared" si="8240"/>
        <v>0</v>
      </c>
      <c r="BG2760" s="374">
        <f t="shared" si="7983"/>
        <v>0</v>
      </c>
      <c r="BH2760" s="292">
        <f t="shared" si="7984"/>
        <v>0</v>
      </c>
      <c r="BI2760" s="375">
        <f t="shared" si="7985"/>
        <v>0</v>
      </c>
      <c r="BJ2760" s="378">
        <f t="shared" si="8241"/>
        <v>0</v>
      </c>
      <c r="BK2760" s="374">
        <f t="shared" si="7986"/>
        <v>0</v>
      </c>
      <c r="BL2760" s="292">
        <f t="shared" si="7987"/>
        <v>0</v>
      </c>
      <c r="BM2760" s="375">
        <f t="shared" si="7988"/>
        <v>0</v>
      </c>
      <c r="BN2760" s="378">
        <f t="shared" si="8242"/>
        <v>0</v>
      </c>
      <c r="BO2760" s="374">
        <f t="shared" si="7989"/>
        <v>0</v>
      </c>
      <c r="BP2760" s="292">
        <f t="shared" si="7990"/>
        <v>0</v>
      </c>
      <c r="CA2760" s="299" t="s">
        <v>60</v>
      </c>
      <c r="CB2760" s="421"/>
      <c r="CC2760" s="375"/>
      <c r="CD2760" s="375"/>
      <c r="CE2760" s="375"/>
      <c r="CF2760" s="375"/>
      <c r="CG2760" s="375"/>
      <c r="CH2760" s="375"/>
      <c r="CI2760" s="375"/>
      <c r="CJ2760" s="375"/>
      <c r="CK2760" s="375"/>
      <c r="CL2760" s="375"/>
      <c r="CM2760" s="375"/>
      <c r="CN2760" s="423">
        <f t="shared" ref="CN2760" si="8505">IF(M2760="",0,M2760)</f>
        <v>0</v>
      </c>
      <c r="CO2760" s="423">
        <f t="shared" ref="CO2760" si="8506">IF(N2760="",0,N2760)</f>
        <v>0</v>
      </c>
      <c r="CP2760" s="423">
        <f t="shared" ref="CP2760" si="8507">IF(O2760="",0,O2760)</f>
        <v>0</v>
      </c>
      <c r="CQ2760" s="423">
        <f t="shared" ref="CQ2760" si="8508">IF(P2760="",0,P2760)</f>
        <v>0</v>
      </c>
      <c r="CR2760" s="423">
        <f t="shared" ref="CR2760" si="8509">IF(Q2760="",0,Q2760)</f>
        <v>0</v>
      </c>
      <c r="CS2760" s="423">
        <f t="shared" ref="CS2760" si="8510">IF(R2760="",0,R2760)</f>
        <v>0</v>
      </c>
      <c r="CT2760" s="423">
        <f t="shared" ref="CT2760" si="8511">IF(S2760="",0,S2760)</f>
        <v>0</v>
      </c>
      <c r="CU2760" s="423">
        <f t="shared" ref="CU2760" si="8512">IF(T2760="",0,T2760)</f>
        <v>0</v>
      </c>
      <c r="CV2760" s="423">
        <f t="shared" ref="CV2760" si="8513">IF(U2760="",0,U2760)</f>
        <v>0</v>
      </c>
      <c r="CW2760" s="423">
        <f t="shared" ref="CW2760" si="8514">IF(V2760="",0,V2760)</f>
        <v>0</v>
      </c>
      <c r="CX2760" s="423">
        <f t="shared" ref="CX2760" si="8515">IF(W2760="",0,W2760)</f>
        <v>0</v>
      </c>
      <c r="CY2760" s="423">
        <f t="shared" ref="CY2760" si="8516">IF(X2760="",0,X2760)</f>
        <v>0</v>
      </c>
      <c r="CZ2760" s="423">
        <f t="shared" ref="CZ2760" si="8517">IF(Y2760="",0,Y2760)</f>
        <v>0</v>
      </c>
      <c r="DA2760" s="423">
        <f t="shared" ref="DA2760" si="8518">IF(Z2760="",0,Z2760)</f>
        <v>0</v>
      </c>
      <c r="DB2760" s="423">
        <f t="shared" ref="DB2760" si="8519">IF(AA2760="",0,AA2760)</f>
        <v>0</v>
      </c>
      <c r="DC2760" s="423">
        <f t="shared" ref="DC2760" si="8520">IF(AB2760="",0,AB2760)</f>
        <v>0</v>
      </c>
      <c r="DD2760" s="423">
        <f t="shared" ref="DD2760" si="8521">IF(AC2760="",0,AC2760)</f>
        <v>0</v>
      </c>
      <c r="DE2760" s="423">
        <f t="shared" ref="DE2760" si="8522">IF(AD2760="",0,AD2760)</f>
        <v>0</v>
      </c>
      <c r="DG2760" s="610"/>
      <c r="DH2760" s="611"/>
      <c r="DI2760" s="415"/>
      <c r="DJ2760" s="416"/>
      <c r="DK2760" s="416"/>
      <c r="DL2760" s="416"/>
      <c r="DM2760" s="416"/>
      <c r="DN2760" s="416"/>
      <c r="DO2760" s="416"/>
      <c r="DP2760" s="416"/>
      <c r="DQ2760" s="416"/>
      <c r="DR2760" s="416"/>
      <c r="DS2760" s="416"/>
      <c r="DT2760" s="416"/>
      <c r="DU2760" s="416"/>
      <c r="DV2760" s="416"/>
      <c r="DW2760" s="416"/>
      <c r="DX2760" s="416"/>
      <c r="DY2760" s="416"/>
      <c r="DZ2760" s="416"/>
      <c r="EA2760" s="416"/>
      <c r="EB2760" s="416"/>
      <c r="EC2760" s="416"/>
      <c r="ED2760" s="416"/>
      <c r="EE2760" s="416"/>
      <c r="EF2760" s="416"/>
      <c r="EG2760" s="416"/>
      <c r="EH2760" s="416"/>
      <c r="EI2760" s="416"/>
      <c r="EJ2760" s="416"/>
      <c r="EK2760" s="416"/>
      <c r="EL2760" s="417"/>
    </row>
    <row r="2761" spans="1:143" ht="60" customHeight="1" x14ac:dyDescent="0.25">
      <c r="A2761" s="60"/>
      <c r="B2761" s="60"/>
      <c r="C2761" s="782"/>
      <c r="D2761" s="742"/>
      <c r="E2761" s="743"/>
      <c r="F2761" s="702" t="s">
        <v>552</v>
      </c>
      <c r="G2761" s="702"/>
      <c r="H2761" s="192"/>
      <c r="I2761" s="700" t="s">
        <v>546</v>
      </c>
      <c r="J2761" s="700"/>
      <c r="K2761" s="700"/>
      <c r="L2761" s="701"/>
      <c r="M2761" s="369"/>
      <c r="N2761" s="369"/>
      <c r="O2761" s="369"/>
      <c r="P2761" s="369"/>
      <c r="Q2761" s="369"/>
      <c r="R2761" s="369"/>
      <c r="S2761" s="368"/>
      <c r="T2761" s="368"/>
      <c r="U2761" s="368"/>
      <c r="V2761" s="368"/>
      <c r="W2761" s="368"/>
      <c r="X2761" s="368"/>
      <c r="Y2761" s="368"/>
      <c r="Z2761" s="368"/>
      <c r="AA2761" s="368"/>
      <c r="AB2761" s="368"/>
      <c r="AC2761" s="368"/>
      <c r="AD2761" s="368"/>
      <c r="AE2761" s="60"/>
      <c r="AF2761" s="259"/>
      <c r="AG2761" s="374">
        <f t="shared" si="7966"/>
        <v>18</v>
      </c>
      <c r="AH2761" s="399"/>
      <c r="AK2761" s="375">
        <f t="shared" si="7967"/>
        <v>0</v>
      </c>
      <c r="AL2761" s="378">
        <f t="shared" si="8235"/>
        <v>0</v>
      </c>
      <c r="AM2761" s="374">
        <f t="shared" si="7968"/>
        <v>0</v>
      </c>
      <c r="AN2761" s="292">
        <f t="shared" si="7969"/>
        <v>0</v>
      </c>
      <c r="AO2761" s="375">
        <f t="shared" si="7970"/>
        <v>0</v>
      </c>
      <c r="AP2761" s="378">
        <f t="shared" si="8236"/>
        <v>0</v>
      </c>
      <c r="AQ2761" s="374">
        <f t="shared" si="7971"/>
        <v>0</v>
      </c>
      <c r="AR2761" s="317">
        <f t="shared" si="7972"/>
        <v>0</v>
      </c>
      <c r="AS2761" s="375">
        <f t="shared" si="7973"/>
        <v>0</v>
      </c>
      <c r="AT2761" s="378">
        <f t="shared" si="8237"/>
        <v>0</v>
      </c>
      <c r="AU2761" s="374">
        <f t="shared" si="7974"/>
        <v>0</v>
      </c>
      <c r="AV2761" s="317">
        <f t="shared" si="7975"/>
        <v>0</v>
      </c>
      <c r="AW2761" s="375">
        <f t="shared" si="7976"/>
        <v>0</v>
      </c>
      <c r="AX2761" s="378">
        <f t="shared" si="8238"/>
        <v>0</v>
      </c>
      <c r="AY2761" s="374">
        <f t="shared" si="7977"/>
        <v>0</v>
      </c>
      <c r="AZ2761" s="292">
        <f t="shared" si="7978"/>
        <v>0</v>
      </c>
      <c r="BA2761" s="375">
        <f t="shared" si="7979"/>
        <v>0</v>
      </c>
      <c r="BB2761" s="378">
        <f t="shared" si="8239"/>
        <v>0</v>
      </c>
      <c r="BC2761" s="374">
        <f t="shared" si="7980"/>
        <v>0</v>
      </c>
      <c r="BD2761" s="292">
        <f t="shared" si="7981"/>
        <v>0</v>
      </c>
      <c r="BE2761" s="375">
        <f t="shared" si="7982"/>
        <v>0</v>
      </c>
      <c r="BF2761" s="378">
        <f t="shared" si="8240"/>
        <v>0</v>
      </c>
      <c r="BG2761" s="374">
        <f t="shared" si="7983"/>
        <v>0</v>
      </c>
      <c r="BH2761" s="292">
        <f t="shared" si="7984"/>
        <v>0</v>
      </c>
      <c r="BI2761" s="375">
        <f t="shared" si="7985"/>
        <v>0</v>
      </c>
      <c r="BJ2761" s="378">
        <f t="shared" si="8241"/>
        <v>0</v>
      </c>
      <c r="BK2761" s="374">
        <f t="shared" si="7986"/>
        <v>0</v>
      </c>
      <c r="BL2761" s="292">
        <f t="shared" si="7987"/>
        <v>0</v>
      </c>
      <c r="BM2761" s="375">
        <f t="shared" si="7988"/>
        <v>0</v>
      </c>
      <c r="BN2761" s="378">
        <f t="shared" si="8242"/>
        <v>0</v>
      </c>
      <c r="BO2761" s="374">
        <f t="shared" si="7989"/>
        <v>0</v>
      </c>
      <c r="BP2761" s="292">
        <f t="shared" si="7990"/>
        <v>0</v>
      </c>
      <c r="CA2761" s="299" t="s">
        <v>1917</v>
      </c>
      <c r="CB2761" s="421"/>
      <c r="CC2761" s="375"/>
      <c r="CD2761" s="375"/>
      <c r="CE2761" s="375"/>
      <c r="CF2761" s="375"/>
      <c r="CG2761" s="375"/>
      <c r="CH2761" s="375"/>
      <c r="CI2761" s="375"/>
      <c r="CJ2761" s="375"/>
      <c r="CK2761" s="375"/>
      <c r="CL2761" s="375"/>
      <c r="CM2761" s="375"/>
      <c r="CN2761" s="301">
        <f t="shared" ref="CN2761" si="8523">SUM(M2761:M2766)</f>
        <v>0</v>
      </c>
      <c r="CO2761" s="301">
        <f t="shared" ref="CO2761" si="8524">SUM(N2761:N2766)</f>
        <v>0</v>
      </c>
      <c r="CP2761" s="301">
        <f t="shared" ref="CP2761" si="8525">SUM(O2761:O2766)</f>
        <v>0</v>
      </c>
      <c r="CQ2761" s="301">
        <f t="shared" ref="CQ2761" si="8526">SUM(P2761:P2766)</f>
        <v>0</v>
      </c>
      <c r="CR2761" s="301">
        <f t="shared" ref="CR2761" si="8527">SUM(Q2761:Q2766)</f>
        <v>0</v>
      </c>
      <c r="CS2761" s="301">
        <f t="shared" ref="CS2761" si="8528">SUM(R2761:R2766)</f>
        <v>0</v>
      </c>
      <c r="CT2761" s="301">
        <f t="shared" ref="CT2761" si="8529">SUM(S2761:S2766)</f>
        <v>0</v>
      </c>
      <c r="CU2761" s="301">
        <f t="shared" ref="CU2761" si="8530">SUM(T2761:T2766)</f>
        <v>0</v>
      </c>
      <c r="CV2761" s="301">
        <f t="shared" ref="CV2761" si="8531">SUM(U2761:U2766)</f>
        <v>0</v>
      </c>
      <c r="CW2761" s="301">
        <f t="shared" ref="CW2761" si="8532">SUM(V2761:V2766)</f>
        <v>0</v>
      </c>
      <c r="CX2761" s="301">
        <f t="shared" ref="CX2761" si="8533">SUM(W2761:W2766)</f>
        <v>0</v>
      </c>
      <c r="CY2761" s="301">
        <f t="shared" ref="CY2761" si="8534">SUM(X2761:X2766)</f>
        <v>0</v>
      </c>
      <c r="CZ2761" s="301">
        <f t="shared" ref="CZ2761" si="8535">SUM(Y2761:Y2766)</f>
        <v>0</v>
      </c>
      <c r="DA2761" s="301">
        <f t="shared" ref="DA2761" si="8536">SUM(Z2761:Z2766)</f>
        <v>0</v>
      </c>
      <c r="DB2761" s="301">
        <f t="shared" ref="DB2761" si="8537">SUM(AA2761:AA2766)</f>
        <v>0</v>
      </c>
      <c r="DC2761" s="301">
        <f t="shared" ref="DC2761" si="8538">SUM(AB2761:AB2766)</f>
        <v>0</v>
      </c>
      <c r="DD2761" s="301">
        <f t="shared" ref="DD2761" si="8539">SUM(AC2761:AC2766)</f>
        <v>0</v>
      </c>
      <c r="DE2761" s="301">
        <f t="shared" ref="DE2761" si="8540">SUM(AD2761:AD2766)</f>
        <v>0</v>
      </c>
      <c r="DG2761" s="612"/>
      <c r="DH2761" s="613"/>
      <c r="DI2761" s="415"/>
      <c r="DJ2761" s="416"/>
      <c r="DK2761" s="416"/>
      <c r="DL2761" s="416"/>
      <c r="DM2761" s="416"/>
      <c r="DN2761" s="416"/>
      <c r="DO2761" s="416"/>
      <c r="DP2761" s="416"/>
      <c r="DQ2761" s="416"/>
      <c r="DR2761" s="416"/>
      <c r="DS2761" s="416"/>
      <c r="DT2761" s="416"/>
      <c r="DU2761" s="416"/>
      <c r="DV2761" s="416"/>
      <c r="DW2761" s="416"/>
      <c r="DX2761" s="416"/>
      <c r="DY2761" s="416"/>
      <c r="DZ2761" s="416"/>
      <c r="EA2761" s="416"/>
      <c r="EB2761" s="416"/>
      <c r="EC2761" s="416"/>
      <c r="ED2761" s="416"/>
      <c r="EE2761" s="416"/>
      <c r="EF2761" s="416"/>
      <c r="EG2761" s="416"/>
      <c r="EH2761" s="416"/>
      <c r="EI2761" s="416"/>
      <c r="EJ2761" s="416"/>
      <c r="EK2761" s="416"/>
      <c r="EL2761" s="417"/>
    </row>
    <row r="2762" spans="1:143" ht="71.25" customHeight="1" x14ac:dyDescent="0.25">
      <c r="A2762" s="60"/>
      <c r="B2762" s="60"/>
      <c r="C2762" s="782"/>
      <c r="D2762" s="742"/>
      <c r="E2762" s="743"/>
      <c r="F2762" s="702" t="s">
        <v>553</v>
      </c>
      <c r="G2762" s="702"/>
      <c r="H2762" s="192"/>
      <c r="I2762" s="700" t="s">
        <v>547</v>
      </c>
      <c r="J2762" s="700"/>
      <c r="K2762" s="700"/>
      <c r="L2762" s="701"/>
      <c r="M2762" s="369"/>
      <c r="N2762" s="369"/>
      <c r="O2762" s="369"/>
      <c r="P2762" s="369"/>
      <c r="Q2762" s="369"/>
      <c r="R2762" s="369"/>
      <c r="S2762" s="368"/>
      <c r="T2762" s="368"/>
      <c r="U2762" s="368"/>
      <c r="V2762" s="368"/>
      <c r="W2762" s="368"/>
      <c r="X2762" s="368"/>
      <c r="Y2762" s="368"/>
      <c r="Z2762" s="368"/>
      <c r="AA2762" s="368"/>
      <c r="AB2762" s="368"/>
      <c r="AC2762" s="368"/>
      <c r="AD2762" s="368"/>
      <c r="AE2762" s="60"/>
      <c r="AF2762" s="259"/>
      <c r="AG2762" s="374">
        <f t="shared" si="7966"/>
        <v>18</v>
      </c>
      <c r="AH2762" s="399"/>
      <c r="AK2762" s="375">
        <f t="shared" si="7967"/>
        <v>0</v>
      </c>
      <c r="AL2762" s="378">
        <f t="shared" si="8235"/>
        <v>0</v>
      </c>
      <c r="AM2762" s="374">
        <f t="shared" si="7968"/>
        <v>0</v>
      </c>
      <c r="AN2762" s="292">
        <f t="shared" si="7969"/>
        <v>0</v>
      </c>
      <c r="AO2762" s="375">
        <f t="shared" si="7970"/>
        <v>0</v>
      </c>
      <c r="AP2762" s="378">
        <f t="shared" si="8236"/>
        <v>0</v>
      </c>
      <c r="AQ2762" s="374">
        <f t="shared" si="7971"/>
        <v>0</v>
      </c>
      <c r="AR2762" s="317">
        <f t="shared" si="7972"/>
        <v>0</v>
      </c>
      <c r="AS2762" s="375">
        <f t="shared" si="7973"/>
        <v>0</v>
      </c>
      <c r="AT2762" s="378">
        <f t="shared" si="8237"/>
        <v>0</v>
      </c>
      <c r="AU2762" s="374">
        <f t="shared" si="7974"/>
        <v>0</v>
      </c>
      <c r="AV2762" s="317">
        <f t="shared" si="7975"/>
        <v>0</v>
      </c>
      <c r="AW2762" s="375">
        <f t="shared" si="7976"/>
        <v>0</v>
      </c>
      <c r="AX2762" s="378">
        <f t="shared" si="8238"/>
        <v>0</v>
      </c>
      <c r="AY2762" s="374">
        <f t="shared" si="7977"/>
        <v>0</v>
      </c>
      <c r="AZ2762" s="292">
        <f t="shared" si="7978"/>
        <v>0</v>
      </c>
      <c r="BA2762" s="375">
        <f t="shared" si="7979"/>
        <v>0</v>
      </c>
      <c r="BB2762" s="378">
        <f t="shared" si="8239"/>
        <v>0</v>
      </c>
      <c r="BC2762" s="374">
        <f t="shared" si="7980"/>
        <v>0</v>
      </c>
      <c r="BD2762" s="292">
        <f t="shared" si="7981"/>
        <v>0</v>
      </c>
      <c r="BE2762" s="375">
        <f t="shared" si="7982"/>
        <v>0</v>
      </c>
      <c r="BF2762" s="378">
        <f t="shared" si="8240"/>
        <v>0</v>
      </c>
      <c r="BG2762" s="374">
        <f t="shared" si="7983"/>
        <v>0</v>
      </c>
      <c r="BH2762" s="292">
        <f t="shared" si="7984"/>
        <v>0</v>
      </c>
      <c r="BI2762" s="375">
        <f t="shared" si="7985"/>
        <v>0</v>
      </c>
      <c r="BJ2762" s="378">
        <f t="shared" si="8241"/>
        <v>0</v>
      </c>
      <c r="BK2762" s="374">
        <f t="shared" si="7986"/>
        <v>0</v>
      </c>
      <c r="BL2762" s="292">
        <f t="shared" si="7987"/>
        <v>0</v>
      </c>
      <c r="BM2762" s="375">
        <f t="shared" si="7988"/>
        <v>0</v>
      </c>
      <c r="BN2762" s="378">
        <f t="shared" si="8242"/>
        <v>0</v>
      </c>
      <c r="BO2762" s="374">
        <f t="shared" si="7989"/>
        <v>0</v>
      </c>
      <c r="BP2762" s="292">
        <f t="shared" si="7990"/>
        <v>0</v>
      </c>
      <c r="CA2762" s="299" t="s">
        <v>1910</v>
      </c>
      <c r="CB2762" s="421"/>
      <c r="CC2762" s="375"/>
      <c r="CD2762" s="375"/>
      <c r="CE2762" s="375"/>
      <c r="CF2762" s="375"/>
      <c r="CG2762" s="375"/>
      <c r="CH2762" s="375"/>
      <c r="CI2762" s="375"/>
      <c r="CJ2762" s="375"/>
      <c r="CK2762" s="375"/>
      <c r="CL2762" s="375"/>
      <c r="CM2762" s="375"/>
      <c r="CN2762" s="422">
        <f t="shared" ref="CN2762" si="8541">IF(CN2760="NA",COUNTIF(M2761:M2766,"NA"),COUNTIF(M2761:M2766,"NS"))</f>
        <v>0</v>
      </c>
      <c r="CO2762" s="422">
        <f t="shared" ref="CO2762" si="8542">IF(CO2760="NA",COUNTIF(N2761:N2766,"NA"),COUNTIF(N2761:N2766,"NS"))</f>
        <v>0</v>
      </c>
      <c r="CP2762" s="422">
        <f t="shared" ref="CP2762" si="8543">IF(CP2760="NA",COUNTIF(O2761:O2766,"NA"),COUNTIF(O2761:O2766,"NS"))</f>
        <v>0</v>
      </c>
      <c r="CQ2762" s="422">
        <f t="shared" ref="CQ2762" si="8544">IF(CQ2760="NA",COUNTIF(P2761:P2766,"NA"),COUNTIF(P2761:P2766,"NS"))</f>
        <v>0</v>
      </c>
      <c r="CR2762" s="422">
        <f t="shared" ref="CR2762" si="8545">IF(CR2760="NA",COUNTIF(Q2761:Q2766,"NA"),COUNTIF(Q2761:Q2766,"NS"))</f>
        <v>0</v>
      </c>
      <c r="CS2762" s="422">
        <f t="shared" ref="CS2762" si="8546">IF(CS2760="NA",COUNTIF(R2761:R2766,"NA"),COUNTIF(R2761:R2766,"NS"))</f>
        <v>0</v>
      </c>
      <c r="CT2762" s="422">
        <f t="shared" ref="CT2762" si="8547">IF(CT2760="NA",COUNTIF(S2761:S2766,"NA"),COUNTIF(S2761:S2766,"NS"))</f>
        <v>0</v>
      </c>
      <c r="CU2762" s="422">
        <f t="shared" ref="CU2762" si="8548">IF(CU2760="NA",COUNTIF(T2761:T2766,"NA"),COUNTIF(T2761:T2766,"NS"))</f>
        <v>0</v>
      </c>
      <c r="CV2762" s="422">
        <f t="shared" ref="CV2762" si="8549">IF(CV2760="NA",COUNTIF(U2761:U2766,"NA"),COUNTIF(U2761:U2766,"NS"))</f>
        <v>0</v>
      </c>
      <c r="CW2762" s="422">
        <f t="shared" ref="CW2762" si="8550">IF(CW2760="NA",COUNTIF(V2761:V2766,"NA"),COUNTIF(V2761:V2766,"NS"))</f>
        <v>0</v>
      </c>
      <c r="CX2762" s="422">
        <f t="shared" ref="CX2762" si="8551">IF(CX2760="NA",COUNTIF(W2761:W2766,"NA"),COUNTIF(W2761:W2766,"NS"))</f>
        <v>0</v>
      </c>
      <c r="CY2762" s="422">
        <f t="shared" ref="CY2762" si="8552">IF(CY2760="NA",COUNTIF(X2761:X2766,"NA"),COUNTIF(X2761:X2766,"NS"))</f>
        <v>0</v>
      </c>
      <c r="CZ2762" s="422">
        <f t="shared" ref="CZ2762" si="8553">IF(CZ2760="NA",COUNTIF(Y2761:Y2766,"NA"),COUNTIF(Y2761:Y2766,"NS"))</f>
        <v>0</v>
      </c>
      <c r="DA2762" s="422">
        <f t="shared" ref="DA2762" si="8554">IF(DA2760="NA",COUNTIF(Z2761:Z2766,"NA"),COUNTIF(Z2761:Z2766,"NS"))</f>
        <v>0</v>
      </c>
      <c r="DB2762" s="422">
        <f t="shared" ref="DB2762" si="8555">IF(DB2760="NA",COUNTIF(AA2761:AA2766,"NA"),COUNTIF(AA2761:AA2766,"NS"))</f>
        <v>0</v>
      </c>
      <c r="DC2762" s="422">
        <f t="shared" ref="DC2762" si="8556">IF(DC2760="NA",COUNTIF(AB2761:AB2766,"NA"),COUNTIF(AB2761:AB2766,"NS"))</f>
        <v>0</v>
      </c>
      <c r="DD2762" s="422">
        <f t="shared" ref="DD2762" si="8557">IF(DD2760="NA",COUNTIF(AC2761:AC2766,"NA"),COUNTIF(AC2761:AC2766,"NS"))</f>
        <v>0</v>
      </c>
      <c r="DE2762" s="422">
        <f t="shared" ref="DE2762" si="8558">IF(DE2760="NA",COUNTIF(AD2761:AD2766,"NA"),COUNTIF(AD2761:AD2766,"NS"))</f>
        <v>0</v>
      </c>
      <c r="DG2762" s="612"/>
      <c r="DH2762" s="613"/>
      <c r="DI2762" s="415"/>
      <c r="DJ2762" s="416"/>
      <c r="DK2762" s="416"/>
      <c r="DL2762" s="416"/>
      <c r="DM2762" s="416"/>
      <c r="DN2762" s="416"/>
      <c r="DO2762" s="416"/>
      <c r="DP2762" s="416"/>
      <c r="DQ2762" s="416"/>
      <c r="DR2762" s="416"/>
      <c r="DS2762" s="416"/>
      <c r="DT2762" s="416"/>
      <c r="DU2762" s="416"/>
      <c r="DV2762" s="416"/>
      <c r="DW2762" s="416"/>
      <c r="DX2762" s="416"/>
      <c r="DY2762" s="416"/>
      <c r="DZ2762" s="416"/>
      <c r="EA2762" s="416"/>
      <c r="EB2762" s="416"/>
      <c r="EC2762" s="416"/>
      <c r="ED2762" s="416"/>
      <c r="EE2762" s="416"/>
      <c r="EF2762" s="416"/>
      <c r="EG2762" s="416"/>
      <c r="EH2762" s="416"/>
      <c r="EI2762" s="416"/>
      <c r="EJ2762" s="416"/>
      <c r="EK2762" s="416"/>
      <c r="EL2762" s="417"/>
    </row>
    <row r="2763" spans="1:143" ht="72" customHeight="1" x14ac:dyDescent="0.25">
      <c r="A2763" s="60"/>
      <c r="B2763" s="60"/>
      <c r="C2763" s="782"/>
      <c r="D2763" s="742"/>
      <c r="E2763" s="743"/>
      <c r="F2763" s="702" t="s">
        <v>554</v>
      </c>
      <c r="G2763" s="702"/>
      <c r="H2763" s="192"/>
      <c r="I2763" s="700" t="s">
        <v>548</v>
      </c>
      <c r="J2763" s="700"/>
      <c r="K2763" s="700"/>
      <c r="L2763" s="701"/>
      <c r="M2763" s="369"/>
      <c r="N2763" s="369"/>
      <c r="O2763" s="369"/>
      <c r="P2763" s="369"/>
      <c r="Q2763" s="369"/>
      <c r="R2763" s="369"/>
      <c r="S2763" s="368"/>
      <c r="T2763" s="368"/>
      <c r="U2763" s="368"/>
      <c r="V2763" s="368"/>
      <c r="W2763" s="368"/>
      <c r="X2763" s="368"/>
      <c r="Y2763" s="368"/>
      <c r="Z2763" s="368"/>
      <c r="AA2763" s="368"/>
      <c r="AB2763" s="368"/>
      <c r="AC2763" s="368"/>
      <c r="AD2763" s="368"/>
      <c r="AE2763" s="60"/>
      <c r="AF2763" s="259"/>
      <c r="AG2763" s="374">
        <f t="shared" si="7966"/>
        <v>18</v>
      </c>
      <c r="AH2763" s="399"/>
      <c r="AK2763" s="375">
        <f t="shared" si="7967"/>
        <v>0</v>
      </c>
      <c r="AL2763" s="378">
        <f t="shared" si="8235"/>
        <v>0</v>
      </c>
      <c r="AM2763" s="374">
        <f t="shared" si="7968"/>
        <v>0</v>
      </c>
      <c r="AN2763" s="292">
        <f t="shared" si="7969"/>
        <v>0</v>
      </c>
      <c r="AO2763" s="375">
        <f t="shared" si="7970"/>
        <v>0</v>
      </c>
      <c r="AP2763" s="378">
        <f t="shared" si="8236"/>
        <v>0</v>
      </c>
      <c r="AQ2763" s="374">
        <f t="shared" si="7971"/>
        <v>0</v>
      </c>
      <c r="AR2763" s="317">
        <f t="shared" si="7972"/>
        <v>0</v>
      </c>
      <c r="AS2763" s="375">
        <f t="shared" si="7973"/>
        <v>0</v>
      </c>
      <c r="AT2763" s="378">
        <f t="shared" si="8237"/>
        <v>0</v>
      </c>
      <c r="AU2763" s="374">
        <f t="shared" si="7974"/>
        <v>0</v>
      </c>
      <c r="AV2763" s="317">
        <f t="shared" si="7975"/>
        <v>0</v>
      </c>
      <c r="AW2763" s="375">
        <f t="shared" si="7976"/>
        <v>0</v>
      </c>
      <c r="AX2763" s="378">
        <f t="shared" si="8238"/>
        <v>0</v>
      </c>
      <c r="AY2763" s="374">
        <f t="shared" si="7977"/>
        <v>0</v>
      </c>
      <c r="AZ2763" s="292">
        <f t="shared" si="7978"/>
        <v>0</v>
      </c>
      <c r="BA2763" s="375">
        <f t="shared" si="7979"/>
        <v>0</v>
      </c>
      <c r="BB2763" s="378">
        <f t="shared" si="8239"/>
        <v>0</v>
      </c>
      <c r="BC2763" s="374">
        <f t="shared" si="7980"/>
        <v>0</v>
      </c>
      <c r="BD2763" s="292">
        <f t="shared" si="7981"/>
        <v>0</v>
      </c>
      <c r="BE2763" s="375">
        <f t="shared" si="7982"/>
        <v>0</v>
      </c>
      <c r="BF2763" s="378">
        <f t="shared" si="8240"/>
        <v>0</v>
      </c>
      <c r="BG2763" s="374">
        <f t="shared" si="7983"/>
        <v>0</v>
      </c>
      <c r="BH2763" s="292">
        <f t="shared" si="7984"/>
        <v>0</v>
      </c>
      <c r="BI2763" s="375">
        <f t="shared" si="7985"/>
        <v>0</v>
      </c>
      <c r="BJ2763" s="378">
        <f t="shared" si="8241"/>
        <v>0</v>
      </c>
      <c r="BK2763" s="374">
        <f t="shared" si="7986"/>
        <v>0</v>
      </c>
      <c r="BL2763" s="292">
        <f t="shared" si="7987"/>
        <v>0</v>
      </c>
      <c r="BM2763" s="375">
        <f t="shared" si="7988"/>
        <v>0</v>
      </c>
      <c r="BN2763" s="378">
        <f t="shared" si="8242"/>
        <v>0</v>
      </c>
      <c r="BO2763" s="374">
        <f t="shared" si="7989"/>
        <v>0</v>
      </c>
      <c r="BP2763" s="292">
        <f t="shared" si="7990"/>
        <v>0</v>
      </c>
      <c r="CA2763" s="299" t="s">
        <v>1918</v>
      </c>
      <c r="CB2763" s="427"/>
      <c r="CC2763" s="375"/>
      <c r="CD2763" s="375"/>
      <c r="CE2763" s="375"/>
      <c r="CF2763" s="375"/>
      <c r="CG2763" s="375"/>
      <c r="CH2763" s="375"/>
      <c r="CI2763" s="375"/>
      <c r="CJ2763" s="375"/>
      <c r="CK2763" s="375"/>
      <c r="CL2763" s="375"/>
      <c r="CM2763" s="375"/>
      <c r="CN2763" s="425">
        <f t="shared" ref="CN2763:DD2763" si="8559">IF(OR(AND(CN2760=0,CN2762&gt;0),AND(CN2760="NS",CN2761&gt;0),AND(CN2760="NS",CN2761=0,CN2762=0)),1,IF(OR(AND(CN2762&gt;=2,CN2761&lt;CN2760),AND(CN2760="NS",CN2761=0,CN2762&gt;0),OR(CN2760=CN2761,AND(CN2760="",CN2762=0,CN2761=0))),0,1))</f>
        <v>0</v>
      </c>
      <c r="CO2763" s="425">
        <f t="shared" si="8559"/>
        <v>0</v>
      </c>
      <c r="CP2763" s="425">
        <f t="shared" si="8559"/>
        <v>0</v>
      </c>
      <c r="CQ2763" s="425">
        <f t="shared" si="8559"/>
        <v>0</v>
      </c>
      <c r="CR2763" s="425">
        <f t="shared" si="8559"/>
        <v>0</v>
      </c>
      <c r="CS2763" s="425">
        <f t="shared" si="8559"/>
        <v>0</v>
      </c>
      <c r="CT2763" s="425">
        <f t="shared" si="8559"/>
        <v>0</v>
      </c>
      <c r="CU2763" s="425">
        <f t="shared" si="8559"/>
        <v>0</v>
      </c>
      <c r="CV2763" s="425">
        <f t="shared" si="8559"/>
        <v>0</v>
      </c>
      <c r="CW2763" s="425">
        <f t="shared" si="8559"/>
        <v>0</v>
      </c>
      <c r="CX2763" s="425">
        <f t="shared" si="8559"/>
        <v>0</v>
      </c>
      <c r="CY2763" s="425">
        <f t="shared" si="8559"/>
        <v>0</v>
      </c>
      <c r="CZ2763" s="425">
        <f t="shared" si="8559"/>
        <v>0</v>
      </c>
      <c r="DA2763" s="425">
        <f t="shared" si="8559"/>
        <v>0</v>
      </c>
      <c r="DB2763" s="425">
        <f t="shared" si="8559"/>
        <v>0</v>
      </c>
      <c r="DC2763" s="425">
        <f t="shared" si="8559"/>
        <v>0</v>
      </c>
      <c r="DD2763" s="425">
        <f t="shared" si="8559"/>
        <v>0</v>
      </c>
      <c r="DE2763" s="425">
        <f t="shared" ref="DE2763" si="8560">IF(OR(AND(DE2760=0,DE2762&gt;0),AND(DE2760="NS",DE2761&gt;0),AND(DE2760="NS",DE2761=0,DE2762=0)),1,IF(OR(AND(DE2762&gt;=2,DE2761&lt;DE2760),AND(DE2760="NS",DE2761=0,DE2762&gt;0),OR(DE2760=DE2761,AND(DE2760="",DE2762=0,DE2761=0))),0,1))</f>
        <v>0</v>
      </c>
      <c r="DF2763" s="387">
        <f>SUM(CN2763:DE2763)</f>
        <v>0</v>
      </c>
      <c r="DG2763" s="612"/>
      <c r="DH2763" s="613"/>
      <c r="DI2763" s="415"/>
      <c r="DJ2763" s="416"/>
      <c r="DK2763" s="416"/>
      <c r="DL2763" s="416"/>
      <c r="DM2763" s="416"/>
      <c r="DN2763" s="416"/>
      <c r="DO2763" s="416"/>
      <c r="DP2763" s="416"/>
      <c r="DQ2763" s="416"/>
      <c r="DR2763" s="416"/>
      <c r="DS2763" s="416"/>
      <c r="DT2763" s="416"/>
      <c r="DU2763" s="416"/>
      <c r="DV2763" s="416"/>
      <c r="DW2763" s="416"/>
      <c r="DX2763" s="416"/>
      <c r="DY2763" s="416"/>
      <c r="DZ2763" s="416"/>
      <c r="EA2763" s="416"/>
      <c r="EB2763" s="416"/>
      <c r="EC2763" s="416"/>
      <c r="ED2763" s="416"/>
      <c r="EE2763" s="416"/>
      <c r="EF2763" s="416"/>
      <c r="EG2763" s="416"/>
      <c r="EH2763" s="416"/>
      <c r="EI2763" s="416"/>
      <c r="EJ2763" s="416"/>
      <c r="EK2763" s="416"/>
      <c r="EL2763" s="417"/>
    </row>
    <row r="2764" spans="1:143" ht="36" customHeight="1" x14ac:dyDescent="0.25">
      <c r="A2764" s="60"/>
      <c r="B2764" s="60"/>
      <c r="C2764" s="782"/>
      <c r="D2764" s="742"/>
      <c r="E2764" s="743"/>
      <c r="F2764" s="702" t="s">
        <v>555</v>
      </c>
      <c r="G2764" s="702"/>
      <c r="H2764" s="192"/>
      <c r="I2764" s="700" t="s">
        <v>549</v>
      </c>
      <c r="J2764" s="700"/>
      <c r="K2764" s="700"/>
      <c r="L2764" s="701"/>
      <c r="M2764" s="369"/>
      <c r="N2764" s="369"/>
      <c r="O2764" s="369"/>
      <c r="P2764" s="369"/>
      <c r="Q2764" s="369"/>
      <c r="R2764" s="369"/>
      <c r="S2764" s="368"/>
      <c r="T2764" s="368"/>
      <c r="U2764" s="368"/>
      <c r="V2764" s="368"/>
      <c r="W2764" s="368"/>
      <c r="X2764" s="368"/>
      <c r="Y2764" s="368"/>
      <c r="Z2764" s="368"/>
      <c r="AA2764" s="368"/>
      <c r="AB2764" s="368"/>
      <c r="AC2764" s="368"/>
      <c r="AD2764" s="368"/>
      <c r="AE2764" s="60"/>
      <c r="AF2764" s="259"/>
      <c r="AG2764" s="374">
        <f t="shared" si="7966"/>
        <v>18</v>
      </c>
      <c r="AH2764" s="399"/>
      <c r="AK2764" s="375">
        <f t="shared" si="7967"/>
        <v>0</v>
      </c>
      <c r="AL2764" s="378">
        <f t="shared" si="8235"/>
        <v>0</v>
      </c>
      <c r="AM2764" s="374">
        <f t="shared" si="7968"/>
        <v>0</v>
      </c>
      <c r="AN2764" s="292">
        <f t="shared" si="7969"/>
        <v>0</v>
      </c>
      <c r="AO2764" s="375">
        <f t="shared" si="7970"/>
        <v>0</v>
      </c>
      <c r="AP2764" s="378">
        <f t="shared" si="8236"/>
        <v>0</v>
      </c>
      <c r="AQ2764" s="374">
        <f t="shared" si="7971"/>
        <v>0</v>
      </c>
      <c r="AR2764" s="317">
        <f t="shared" si="7972"/>
        <v>0</v>
      </c>
      <c r="AS2764" s="375">
        <f t="shared" si="7973"/>
        <v>0</v>
      </c>
      <c r="AT2764" s="378">
        <f t="shared" si="8237"/>
        <v>0</v>
      </c>
      <c r="AU2764" s="374">
        <f t="shared" si="7974"/>
        <v>0</v>
      </c>
      <c r="AV2764" s="317">
        <f t="shared" si="7975"/>
        <v>0</v>
      </c>
      <c r="AW2764" s="375">
        <f t="shared" si="7976"/>
        <v>0</v>
      </c>
      <c r="AX2764" s="378">
        <f t="shared" si="8238"/>
        <v>0</v>
      </c>
      <c r="AY2764" s="374">
        <f t="shared" si="7977"/>
        <v>0</v>
      </c>
      <c r="AZ2764" s="292">
        <f t="shared" si="7978"/>
        <v>0</v>
      </c>
      <c r="BA2764" s="375">
        <f t="shared" si="7979"/>
        <v>0</v>
      </c>
      <c r="BB2764" s="378">
        <f t="shared" si="8239"/>
        <v>0</v>
      </c>
      <c r="BC2764" s="374">
        <f t="shared" si="7980"/>
        <v>0</v>
      </c>
      <c r="BD2764" s="292">
        <f t="shared" si="7981"/>
        <v>0</v>
      </c>
      <c r="BE2764" s="375">
        <f t="shared" si="7982"/>
        <v>0</v>
      </c>
      <c r="BF2764" s="378">
        <f t="shared" si="8240"/>
        <v>0</v>
      </c>
      <c r="BG2764" s="374">
        <f t="shared" si="7983"/>
        <v>0</v>
      </c>
      <c r="BH2764" s="292">
        <f t="shared" si="7984"/>
        <v>0</v>
      </c>
      <c r="BI2764" s="375">
        <f t="shared" si="7985"/>
        <v>0</v>
      </c>
      <c r="BJ2764" s="378">
        <f t="shared" si="8241"/>
        <v>0</v>
      </c>
      <c r="BK2764" s="374">
        <f t="shared" si="7986"/>
        <v>0</v>
      </c>
      <c r="BL2764" s="292">
        <f t="shared" si="7987"/>
        <v>0</v>
      </c>
      <c r="BM2764" s="375">
        <f t="shared" si="7988"/>
        <v>0</v>
      </c>
      <c r="BN2764" s="378">
        <f t="shared" si="8242"/>
        <v>0</v>
      </c>
      <c r="BO2764" s="374">
        <f t="shared" si="7989"/>
        <v>0</v>
      </c>
      <c r="BP2764" s="292">
        <f t="shared" si="7990"/>
        <v>0</v>
      </c>
      <c r="CA2764" s="309"/>
      <c r="CB2764" s="427"/>
      <c r="CC2764" s="375"/>
      <c r="CD2764" s="375"/>
      <c r="CE2764" s="375"/>
      <c r="CF2764" s="375"/>
      <c r="CG2764" s="375"/>
      <c r="CH2764" s="375"/>
      <c r="CI2764" s="375"/>
      <c r="CJ2764" s="375"/>
      <c r="CK2764" s="375"/>
      <c r="CL2764" s="375"/>
      <c r="CM2764" s="375"/>
      <c r="CN2764" s="311"/>
      <c r="CO2764" s="311"/>
      <c r="CP2764" s="311"/>
      <c r="CQ2764" s="311"/>
      <c r="CR2764" s="311"/>
      <c r="CS2764" s="311"/>
      <c r="CT2764" s="311"/>
      <c r="CU2764" s="311"/>
      <c r="CV2764" s="311"/>
      <c r="CW2764" s="311"/>
      <c r="CX2764" s="311"/>
      <c r="CY2764" s="311"/>
      <c r="CZ2764" s="311"/>
      <c r="DA2764" s="311"/>
      <c r="DB2764" s="311"/>
      <c r="DC2764" s="311"/>
      <c r="DD2764" s="311"/>
      <c r="DE2764" s="311"/>
      <c r="DG2764" s="612"/>
      <c r="DH2764" s="613"/>
      <c r="DI2764" s="415"/>
      <c r="DJ2764" s="416"/>
      <c r="DK2764" s="416"/>
      <c r="DL2764" s="416"/>
      <c r="DM2764" s="416"/>
      <c r="DN2764" s="416"/>
      <c r="DO2764" s="416"/>
      <c r="DP2764" s="416"/>
      <c r="DQ2764" s="416"/>
      <c r="DR2764" s="416"/>
      <c r="DS2764" s="416"/>
      <c r="DT2764" s="416"/>
      <c r="DU2764" s="416"/>
      <c r="DV2764" s="416"/>
      <c r="DW2764" s="416"/>
      <c r="DX2764" s="416"/>
      <c r="DY2764" s="416"/>
      <c r="DZ2764" s="416"/>
      <c r="EA2764" s="416"/>
      <c r="EB2764" s="416"/>
      <c r="EC2764" s="416"/>
      <c r="ED2764" s="416"/>
      <c r="EE2764" s="416"/>
      <c r="EF2764" s="416"/>
      <c r="EG2764" s="416"/>
      <c r="EH2764" s="416"/>
      <c r="EI2764" s="416"/>
      <c r="EJ2764" s="416"/>
      <c r="EK2764" s="416"/>
      <c r="EL2764" s="417"/>
    </row>
    <row r="2765" spans="1:143" ht="36" customHeight="1" x14ac:dyDescent="0.25">
      <c r="A2765" s="60"/>
      <c r="B2765" s="60"/>
      <c r="C2765" s="782"/>
      <c r="D2765" s="742"/>
      <c r="E2765" s="743"/>
      <c r="F2765" s="702" t="s">
        <v>556</v>
      </c>
      <c r="G2765" s="702"/>
      <c r="H2765" s="192"/>
      <c r="I2765" s="700" t="s">
        <v>550</v>
      </c>
      <c r="J2765" s="700"/>
      <c r="K2765" s="700"/>
      <c r="L2765" s="701"/>
      <c r="M2765" s="369"/>
      <c r="N2765" s="369"/>
      <c r="O2765" s="369"/>
      <c r="P2765" s="369"/>
      <c r="Q2765" s="369"/>
      <c r="R2765" s="369"/>
      <c r="S2765" s="368"/>
      <c r="T2765" s="368"/>
      <c r="U2765" s="368"/>
      <c r="V2765" s="368"/>
      <c r="W2765" s="368"/>
      <c r="X2765" s="368"/>
      <c r="Y2765" s="368"/>
      <c r="Z2765" s="368"/>
      <c r="AA2765" s="368"/>
      <c r="AB2765" s="368"/>
      <c r="AC2765" s="368"/>
      <c r="AD2765" s="368"/>
      <c r="AE2765" s="60"/>
      <c r="AF2765" s="259"/>
      <c r="AG2765" s="374">
        <f t="shared" si="7966"/>
        <v>18</v>
      </c>
      <c r="AH2765" s="399"/>
      <c r="AK2765" s="375">
        <f t="shared" si="7967"/>
        <v>0</v>
      </c>
      <c r="AL2765" s="378">
        <f t="shared" ref="AL2765:AL2785" si="8561">COUNTIF(N2765:O2765,"ns")</f>
        <v>0</v>
      </c>
      <c r="AM2765" s="374">
        <f t="shared" si="7968"/>
        <v>0</v>
      </c>
      <c r="AN2765" s="292">
        <f t="shared" si="7969"/>
        <v>0</v>
      </c>
      <c r="AO2765" s="375">
        <f t="shared" si="7970"/>
        <v>0</v>
      </c>
      <c r="AP2765" s="378">
        <f t="shared" ref="AP2765:AP2785" si="8562">COUNTIF(Z2765,"ns")+COUNTIF(AC2765,"ns")+COUNTIF(W2765,"ns")+COUNTIF(T2765,"ns")+COUNTIF(Q2765,"ns")</f>
        <v>0</v>
      </c>
      <c r="AQ2765" s="374">
        <f t="shared" si="7971"/>
        <v>0</v>
      </c>
      <c r="AR2765" s="317">
        <f t="shared" si="7972"/>
        <v>0</v>
      </c>
      <c r="AS2765" s="375">
        <f t="shared" si="7973"/>
        <v>0</v>
      </c>
      <c r="AT2765" s="378">
        <f t="shared" ref="AT2765:AT2785" si="8563">COUNTIF(AD2765,"ns")+COUNTIF(R2765,"ns")+COUNTIF(AA2765,"ns")+COUNTIF(X2765,"ns")+COUNTIF(U2765,"ns")</f>
        <v>0</v>
      </c>
      <c r="AU2765" s="374">
        <f t="shared" si="7974"/>
        <v>0</v>
      </c>
      <c r="AV2765" s="317">
        <f t="shared" si="7975"/>
        <v>0</v>
      </c>
      <c r="AW2765" s="375">
        <f t="shared" si="7976"/>
        <v>0</v>
      </c>
      <c r="AX2765" s="378">
        <f t="shared" ref="AX2765:AX2785" si="8564">COUNTIF(Q2765:R2765,"ns")</f>
        <v>0</v>
      </c>
      <c r="AY2765" s="374">
        <f t="shared" si="7977"/>
        <v>0</v>
      </c>
      <c r="AZ2765" s="292">
        <f t="shared" si="7978"/>
        <v>0</v>
      </c>
      <c r="BA2765" s="375">
        <f t="shared" si="7979"/>
        <v>0</v>
      </c>
      <c r="BB2765" s="378">
        <f t="shared" ref="BB2765:BB2785" si="8565">COUNTIF(T2765:U2765,"ns")</f>
        <v>0</v>
      </c>
      <c r="BC2765" s="374">
        <f t="shared" si="7980"/>
        <v>0</v>
      </c>
      <c r="BD2765" s="292">
        <f t="shared" si="7981"/>
        <v>0</v>
      </c>
      <c r="BE2765" s="375">
        <f t="shared" si="7982"/>
        <v>0</v>
      </c>
      <c r="BF2765" s="378">
        <f t="shared" ref="BF2765:BF2785" si="8566">COUNTIF(W2765:X2765,"ns")</f>
        <v>0</v>
      </c>
      <c r="BG2765" s="374">
        <f t="shared" si="7983"/>
        <v>0</v>
      </c>
      <c r="BH2765" s="292">
        <f t="shared" si="7984"/>
        <v>0</v>
      </c>
      <c r="BI2765" s="375">
        <f t="shared" si="7985"/>
        <v>0</v>
      </c>
      <c r="BJ2765" s="378">
        <f t="shared" ref="BJ2765:BJ2785" si="8567">COUNTIF(Z2765:AA2765,"ns")</f>
        <v>0</v>
      </c>
      <c r="BK2765" s="374">
        <f t="shared" si="7986"/>
        <v>0</v>
      </c>
      <c r="BL2765" s="292">
        <f t="shared" si="7987"/>
        <v>0</v>
      </c>
      <c r="BM2765" s="375">
        <f t="shared" si="7988"/>
        <v>0</v>
      </c>
      <c r="BN2765" s="378">
        <f t="shared" ref="BN2765:BN2785" si="8568">COUNTIF(AC2765:AD2765,"ns")</f>
        <v>0</v>
      </c>
      <c r="BO2765" s="374">
        <f t="shared" si="7989"/>
        <v>0</v>
      </c>
      <c r="BP2765" s="292">
        <f t="shared" si="7990"/>
        <v>0</v>
      </c>
      <c r="CA2765" s="436"/>
      <c r="CB2765" s="427"/>
      <c r="CC2765" s="375"/>
      <c r="CD2765" s="375"/>
      <c r="CE2765" s="375"/>
      <c r="CF2765" s="375"/>
      <c r="CG2765" s="375"/>
      <c r="CH2765" s="375"/>
      <c r="CI2765" s="375"/>
      <c r="CJ2765" s="375"/>
      <c r="CK2765" s="375"/>
      <c r="CL2765" s="375"/>
      <c r="CM2765" s="375"/>
      <c r="CN2765" s="439"/>
      <c r="CO2765" s="439"/>
      <c r="CP2765" s="439"/>
      <c r="CQ2765" s="439"/>
      <c r="CR2765" s="439"/>
      <c r="CS2765" s="439"/>
      <c r="CT2765" s="439"/>
      <c r="CU2765" s="439"/>
      <c r="CV2765" s="439"/>
      <c r="CW2765" s="439"/>
      <c r="CX2765" s="439"/>
      <c r="CY2765" s="439"/>
      <c r="CZ2765" s="439"/>
      <c r="DA2765" s="439"/>
      <c r="DB2765" s="439"/>
      <c r="DC2765" s="439"/>
      <c r="DD2765" s="439"/>
      <c r="DE2765" s="439"/>
      <c r="DG2765" s="612"/>
      <c r="DH2765" s="613"/>
      <c r="DI2765" s="415"/>
      <c r="DJ2765" s="416"/>
      <c r="DK2765" s="416"/>
      <c r="DL2765" s="416"/>
      <c r="DM2765" s="416"/>
      <c r="DN2765" s="416"/>
      <c r="DO2765" s="416"/>
      <c r="DP2765" s="416"/>
      <c r="DQ2765" s="416"/>
      <c r="DR2765" s="416"/>
      <c r="DS2765" s="416"/>
      <c r="DT2765" s="416"/>
      <c r="DU2765" s="416"/>
      <c r="DV2765" s="416"/>
      <c r="DW2765" s="416"/>
      <c r="DX2765" s="416"/>
      <c r="DY2765" s="416"/>
      <c r="DZ2765" s="416"/>
      <c r="EA2765" s="416"/>
      <c r="EB2765" s="416"/>
      <c r="EC2765" s="416"/>
      <c r="ED2765" s="416"/>
      <c r="EE2765" s="416"/>
      <c r="EF2765" s="416"/>
      <c r="EG2765" s="416"/>
      <c r="EH2765" s="416"/>
      <c r="EI2765" s="416"/>
      <c r="EJ2765" s="416"/>
      <c r="EK2765" s="416"/>
      <c r="EL2765" s="417"/>
    </row>
    <row r="2766" spans="1:143" ht="60" customHeight="1" x14ac:dyDescent="0.25">
      <c r="A2766" s="60"/>
      <c r="B2766" s="60"/>
      <c r="C2766" s="782"/>
      <c r="D2766" s="742"/>
      <c r="E2766" s="743"/>
      <c r="F2766" s="702" t="s">
        <v>557</v>
      </c>
      <c r="G2766" s="702"/>
      <c r="H2766" s="192"/>
      <c r="I2766" s="700" t="s">
        <v>551</v>
      </c>
      <c r="J2766" s="700"/>
      <c r="K2766" s="700"/>
      <c r="L2766" s="701"/>
      <c r="M2766" s="369"/>
      <c r="N2766" s="369"/>
      <c r="O2766" s="369"/>
      <c r="P2766" s="369"/>
      <c r="Q2766" s="369"/>
      <c r="R2766" s="369"/>
      <c r="S2766" s="368"/>
      <c r="T2766" s="368"/>
      <c r="U2766" s="368"/>
      <c r="V2766" s="368"/>
      <c r="W2766" s="368"/>
      <c r="X2766" s="368"/>
      <c r="Y2766" s="368"/>
      <c r="Z2766" s="368"/>
      <c r="AA2766" s="368"/>
      <c r="AB2766" s="368"/>
      <c r="AC2766" s="368"/>
      <c r="AD2766" s="368"/>
      <c r="AE2766" s="60"/>
      <c r="AF2766" s="259"/>
      <c r="AG2766" s="374">
        <f t="shared" ref="AG2766:AG2785" si="8569">IF(AND(M2766="NA",COUNTBLANK(N2766:AD2766)=17),0,COUNTBLANK(M2766:AD2766))</f>
        <v>18</v>
      </c>
      <c r="AH2766" s="399"/>
      <c r="AK2766" s="375">
        <f t="shared" ref="AK2766:AK2785" si="8570">M2766</f>
        <v>0</v>
      </c>
      <c r="AL2766" s="378">
        <f t="shared" si="8561"/>
        <v>0</v>
      </c>
      <c r="AM2766" s="374">
        <f t="shared" ref="AM2766:AM2785" si="8571">SUM(N2766:O2766)</f>
        <v>0</v>
      </c>
      <c r="AN2766" s="292">
        <f t="shared" ref="AN2766:AN2785" si="8572">IF($AG$2635=$AH$2635,0,IF(AND(M2766="NA",COUNTBLANK(N2766:AD2766)=17),0,IF(OR(AND(AK2766=0,AL2766&gt;0),AND(AK2766="ns",AM2766&gt;0),AND(AK2766="ns",AL2766=0,AM2766=0)),1,IF(OR(AND(AK2766&gt;0,AL2766=2),AND(AK2766="ns",AL2766=2),AND(AK2766="ns",AM2766=0,AL2766&gt;0),AK2766=AM2766),0,1))))</f>
        <v>0</v>
      </c>
      <c r="AO2766" s="375">
        <f t="shared" ref="AO2766:AO2785" si="8573">N2766</f>
        <v>0</v>
      </c>
      <c r="AP2766" s="378">
        <f t="shared" si="8562"/>
        <v>0</v>
      </c>
      <c r="AQ2766" s="374">
        <f t="shared" ref="AQ2766:AQ2785" si="8574">SUM(Q2766,T2766,W2766,Z2766,AC2766)</f>
        <v>0</v>
      </c>
      <c r="AR2766" s="317">
        <f t="shared" ref="AR2766:AR2785" si="8575">IF($AG$2635=$AH$2635,0,IF(OR(AND(AO2766=0,AP2766&gt;0),AND(AO2766="NS",AQ2766&gt;0),AND(AO2766="NS",AQ2766=0,AP2766=0)),1,IF(OR(AND(AP2766&gt;=2,AQ2766&lt;AO2766),AND(AO2766="NS",AQ2766=0,AP2766&gt;0),AO2766=AQ2766),0,1)))</f>
        <v>0</v>
      </c>
      <c r="AS2766" s="375">
        <f t="shared" ref="AS2766:AS2785" si="8576">O2766</f>
        <v>0</v>
      </c>
      <c r="AT2766" s="378">
        <f t="shared" si="8563"/>
        <v>0</v>
      </c>
      <c r="AU2766" s="374">
        <f t="shared" ref="AU2766:AU2785" si="8577">SUM(X2766,AD2766,R2766,U2766,AA2766)</f>
        <v>0</v>
      </c>
      <c r="AV2766" s="317">
        <f t="shared" ref="AV2766:AV2785" si="8578">IF($AG$2635=$AH$2635,0,IF(OR(AND(AS2766=0,AT2766&gt;0),AND(AS2766="NS",AU2766&gt;0),AND(AS2766="NS",AU2766=0,AT2766=0)),1,IF(OR(AND(AT2766&gt;=2,AU2766&lt;AS2766),AND(AS2766="NS",AU2766=0,AT2766&gt;0),AS2766=AU2766),0,1)))</f>
        <v>0</v>
      </c>
      <c r="AW2766" s="375">
        <f t="shared" ref="AW2766:AW2785" si="8579">P2766</f>
        <v>0</v>
      </c>
      <c r="AX2766" s="378">
        <f t="shared" si="8564"/>
        <v>0</v>
      </c>
      <c r="AY2766" s="374">
        <f t="shared" ref="AY2766:AY2785" si="8580">SUM(Q2766:R2766)</f>
        <v>0</v>
      </c>
      <c r="AZ2766" s="292">
        <f t="shared" ref="AZ2766:AZ2785" si="8581">IF($AG$2635=$AH$2635,0,IF(OR(AND(AW2766=0,AX2766&gt;0),AND(AW2766="ns",AY2766&gt;0),AND(AW2766="ns",AX2766=0,AY2766=0)),1,IF(OR(AND(AW2766&gt;0,AX2766=2),AND(AW2766="ns",AX2766=2),AND(AW2766="ns",AY2766=0,AX2766&gt;0),AW2766=AY2766),0,1)))</f>
        <v>0</v>
      </c>
      <c r="BA2766" s="375">
        <f t="shared" ref="BA2766:BA2785" si="8582">S2766</f>
        <v>0</v>
      </c>
      <c r="BB2766" s="378">
        <f t="shared" si="8565"/>
        <v>0</v>
      </c>
      <c r="BC2766" s="374">
        <f t="shared" ref="BC2766:BC2785" si="8583">SUM(T2766:U2766)</f>
        <v>0</v>
      </c>
      <c r="BD2766" s="292">
        <f t="shared" ref="BD2766:BD2785" si="8584">IF($AG$2635=$AH$2635,0,IF(OR(AND(BA2766=0,BB2766&gt;0),AND(BA2766="ns",BC2766&gt;0),AND(BA2766="ns",BB2766=0,BC2766=0)),1,IF(OR(AND(BA2766&gt;0,BB2766=2),AND(BA2766="ns",BB2766=2),AND(BA2766="ns",BC2766=0,BB2766&gt;0),BA2766=BC2766),0,1)))</f>
        <v>0</v>
      </c>
      <c r="BE2766" s="375">
        <f t="shared" ref="BE2766:BE2785" si="8585">V2766</f>
        <v>0</v>
      </c>
      <c r="BF2766" s="378">
        <f t="shared" si="8566"/>
        <v>0</v>
      </c>
      <c r="BG2766" s="374">
        <f t="shared" ref="BG2766:BG2785" si="8586">SUM(W2766:X2766)</f>
        <v>0</v>
      </c>
      <c r="BH2766" s="292">
        <f t="shared" ref="BH2766:BH2785" si="8587">IF($AG$2635=$AH$2635,0,IF(OR(AND(BE2766=0,BF2766&gt;0),AND(BE2766="ns",BG2766&gt;0),AND(BE2766="ns",BF2766=0,BG2766=0)),1,IF(OR(AND(BE2766&gt;0,BF2766=2),AND(BE2766="ns",BF2766=2),AND(BE2766="ns",BG2766=0,BF2766&gt;0),BE2766=BG2766),0,1)))</f>
        <v>0</v>
      </c>
      <c r="BI2766" s="375">
        <f t="shared" ref="BI2766:BI2785" si="8588">Y2766</f>
        <v>0</v>
      </c>
      <c r="BJ2766" s="378">
        <f t="shared" si="8567"/>
        <v>0</v>
      </c>
      <c r="BK2766" s="374">
        <f t="shared" ref="BK2766:BK2785" si="8589">SUM(Z2766:AA2766)</f>
        <v>0</v>
      </c>
      <c r="BL2766" s="292">
        <f t="shared" ref="BL2766:BL2785" si="8590">IF($AG$2635=$AH$2635,0,IF(OR(AND(BI2766=0,BJ2766&gt;0),AND(BI2766="ns",BK2766&gt;0),AND(BI2766="ns",BJ2766=0,BK2766=0)),1,IF(OR(AND(BI2766&gt;0,BJ2766=2),AND(BI2766="ns",BJ2766=2),AND(BI2766="ns",BK2766=0,BJ2766&gt;0),BI2766=BK2766),0,1)))</f>
        <v>0</v>
      </c>
      <c r="BM2766" s="375">
        <f t="shared" ref="BM2766:BM2785" si="8591">AB2766</f>
        <v>0</v>
      </c>
      <c r="BN2766" s="378">
        <f t="shared" si="8568"/>
        <v>0</v>
      </c>
      <c r="BO2766" s="374">
        <f t="shared" ref="BO2766:BO2785" si="8592">SUM(AC2766:AD2766)</f>
        <v>0</v>
      </c>
      <c r="BP2766" s="292">
        <f t="shared" ref="BP2766:BP2785" si="8593">IF($AG$2635=$AH$2635,0,IF(OR(AND(BM2766=0,BN2766&gt;0),AND(BM2766="ns",BO2766&gt;0),AND(BM2766="ns",BN2766=0,BO2766=0)),1,IF(OR(AND(BM2766&gt;0,BN2766=2),AND(BM2766="ns",BN2766=2),AND(BM2766="ns",BO2766=0,BN2766&gt;0),BM2766=BO2766),0,1)))</f>
        <v>0</v>
      </c>
      <c r="CA2766" s="436"/>
      <c r="CB2766" s="427"/>
      <c r="CC2766" s="375"/>
      <c r="CD2766" s="375"/>
      <c r="CE2766" s="375"/>
      <c r="CF2766" s="375"/>
      <c r="CG2766" s="375"/>
      <c r="CH2766" s="375"/>
      <c r="CI2766" s="375"/>
      <c r="CJ2766" s="375"/>
      <c r="CK2766" s="375"/>
      <c r="CL2766" s="375"/>
      <c r="CM2766" s="375"/>
      <c r="CN2766" s="439"/>
      <c r="CO2766" s="439"/>
      <c r="CP2766" s="439"/>
      <c r="CQ2766" s="439"/>
      <c r="CR2766" s="439"/>
      <c r="CS2766" s="439"/>
      <c r="CT2766" s="439"/>
      <c r="CU2766" s="439"/>
      <c r="CV2766" s="439"/>
      <c r="CW2766" s="439"/>
      <c r="CX2766" s="439"/>
      <c r="CY2766" s="439"/>
      <c r="CZ2766" s="439"/>
      <c r="DA2766" s="439"/>
      <c r="DB2766" s="439"/>
      <c r="DC2766" s="439"/>
      <c r="DD2766" s="439"/>
      <c r="DE2766" s="439"/>
      <c r="DG2766" s="612"/>
      <c r="DH2766" s="613"/>
      <c r="DI2766" s="415"/>
      <c r="DJ2766" s="416"/>
      <c r="DK2766" s="416"/>
      <c r="DL2766" s="416"/>
      <c r="DM2766" s="416"/>
      <c r="DN2766" s="416"/>
      <c r="DO2766" s="416"/>
      <c r="DP2766" s="416"/>
      <c r="DQ2766" s="416"/>
      <c r="DR2766" s="416"/>
      <c r="DS2766" s="416"/>
      <c r="DT2766" s="416"/>
      <c r="DU2766" s="416"/>
      <c r="DV2766" s="416"/>
      <c r="DW2766" s="416"/>
      <c r="DX2766" s="416"/>
      <c r="DY2766" s="416"/>
      <c r="DZ2766" s="416"/>
      <c r="EA2766" s="416"/>
      <c r="EB2766" s="416"/>
      <c r="EC2766" s="416"/>
      <c r="ED2766" s="416"/>
      <c r="EE2766" s="416"/>
      <c r="EF2766" s="416"/>
      <c r="EG2766" s="416"/>
      <c r="EH2766" s="416"/>
      <c r="EI2766" s="416"/>
      <c r="EJ2766" s="416"/>
      <c r="EK2766" s="416"/>
      <c r="EL2766" s="417"/>
    </row>
    <row r="2767" spans="1:143" ht="36" customHeight="1" x14ac:dyDescent="0.25">
      <c r="A2767" s="60"/>
      <c r="B2767" s="60"/>
      <c r="C2767" s="782"/>
      <c r="D2767" s="742"/>
      <c r="E2767" s="743"/>
      <c r="F2767" s="703" t="s">
        <v>558</v>
      </c>
      <c r="G2767" s="703"/>
      <c r="H2767" s="704" t="s">
        <v>559</v>
      </c>
      <c r="I2767" s="705"/>
      <c r="J2767" s="705"/>
      <c r="K2767" s="705"/>
      <c r="L2767" s="706"/>
      <c r="M2767" s="369"/>
      <c r="N2767" s="369"/>
      <c r="O2767" s="369"/>
      <c r="P2767" s="369"/>
      <c r="Q2767" s="369"/>
      <c r="R2767" s="369"/>
      <c r="S2767" s="368"/>
      <c r="T2767" s="368"/>
      <c r="U2767" s="368"/>
      <c r="V2767" s="368"/>
      <c r="W2767" s="368"/>
      <c r="X2767" s="368"/>
      <c r="Y2767" s="368"/>
      <c r="Z2767" s="368"/>
      <c r="AA2767" s="368"/>
      <c r="AB2767" s="368"/>
      <c r="AC2767" s="368"/>
      <c r="AD2767" s="368"/>
      <c r="AE2767" s="60"/>
      <c r="AF2767" s="259"/>
      <c r="AG2767" s="374">
        <f t="shared" si="8569"/>
        <v>18</v>
      </c>
      <c r="AH2767" s="399"/>
      <c r="AK2767" s="375">
        <f t="shared" si="8570"/>
        <v>0</v>
      </c>
      <c r="AL2767" s="378">
        <f t="shared" si="8561"/>
        <v>0</v>
      </c>
      <c r="AM2767" s="374">
        <f t="shared" si="8571"/>
        <v>0</v>
      </c>
      <c r="AN2767" s="292">
        <f t="shared" si="8572"/>
        <v>0</v>
      </c>
      <c r="AO2767" s="375">
        <f t="shared" si="8573"/>
        <v>0</v>
      </c>
      <c r="AP2767" s="378">
        <f t="shared" si="8562"/>
        <v>0</v>
      </c>
      <c r="AQ2767" s="374">
        <f t="shared" si="8574"/>
        <v>0</v>
      </c>
      <c r="AR2767" s="317">
        <f t="shared" si="8575"/>
        <v>0</v>
      </c>
      <c r="AS2767" s="375">
        <f t="shared" si="8576"/>
        <v>0</v>
      </c>
      <c r="AT2767" s="378">
        <f t="shared" si="8563"/>
        <v>0</v>
      </c>
      <c r="AU2767" s="374">
        <f t="shared" si="8577"/>
        <v>0</v>
      </c>
      <c r="AV2767" s="317">
        <f t="shared" si="8578"/>
        <v>0</v>
      </c>
      <c r="AW2767" s="375">
        <f t="shared" si="8579"/>
        <v>0</v>
      </c>
      <c r="AX2767" s="378">
        <f t="shared" si="8564"/>
        <v>0</v>
      </c>
      <c r="AY2767" s="374">
        <f t="shared" si="8580"/>
        <v>0</v>
      </c>
      <c r="AZ2767" s="292">
        <f t="shared" si="8581"/>
        <v>0</v>
      </c>
      <c r="BA2767" s="375">
        <f t="shared" si="8582"/>
        <v>0</v>
      </c>
      <c r="BB2767" s="378">
        <f t="shared" si="8565"/>
        <v>0</v>
      </c>
      <c r="BC2767" s="374">
        <f t="shared" si="8583"/>
        <v>0</v>
      </c>
      <c r="BD2767" s="292">
        <f t="shared" si="8584"/>
        <v>0</v>
      </c>
      <c r="BE2767" s="375">
        <f t="shared" si="8585"/>
        <v>0</v>
      </c>
      <c r="BF2767" s="378">
        <f t="shared" si="8566"/>
        <v>0</v>
      </c>
      <c r="BG2767" s="374">
        <f t="shared" si="8586"/>
        <v>0</v>
      </c>
      <c r="BH2767" s="292">
        <f t="shared" si="8587"/>
        <v>0</v>
      </c>
      <c r="BI2767" s="375">
        <f t="shared" si="8588"/>
        <v>0</v>
      </c>
      <c r="BJ2767" s="378">
        <f t="shared" si="8567"/>
        <v>0</v>
      </c>
      <c r="BK2767" s="374">
        <f t="shared" si="8589"/>
        <v>0</v>
      </c>
      <c r="BL2767" s="292">
        <f t="shared" si="8590"/>
        <v>0</v>
      </c>
      <c r="BM2767" s="375">
        <f t="shared" si="8591"/>
        <v>0</v>
      </c>
      <c r="BN2767" s="378">
        <f t="shared" si="8568"/>
        <v>0</v>
      </c>
      <c r="BO2767" s="374">
        <f t="shared" si="8592"/>
        <v>0</v>
      </c>
      <c r="BP2767" s="292">
        <f t="shared" si="8593"/>
        <v>0</v>
      </c>
      <c r="CA2767" s="436"/>
      <c r="CB2767" s="421"/>
      <c r="CC2767" s="375"/>
      <c r="CD2767" s="375"/>
      <c r="CE2767" s="375"/>
      <c r="CF2767" s="375"/>
      <c r="CG2767" s="375"/>
      <c r="CH2767" s="375"/>
      <c r="CI2767" s="375"/>
      <c r="CJ2767" s="375"/>
      <c r="CK2767" s="375"/>
      <c r="CL2767" s="375"/>
      <c r="CM2767" s="375"/>
      <c r="CN2767" s="439"/>
      <c r="CO2767" s="439"/>
      <c r="CP2767" s="439"/>
      <c r="CQ2767" s="439"/>
      <c r="CR2767" s="439"/>
      <c r="CS2767" s="439"/>
      <c r="CT2767" s="439"/>
      <c r="CU2767" s="439"/>
      <c r="CV2767" s="439"/>
      <c r="CW2767" s="439"/>
      <c r="CX2767" s="439"/>
      <c r="CY2767" s="439"/>
      <c r="CZ2767" s="439"/>
      <c r="DA2767" s="439"/>
      <c r="DB2767" s="439"/>
      <c r="DC2767" s="439"/>
      <c r="DD2767" s="439"/>
      <c r="DE2767" s="439"/>
      <c r="DG2767" s="610"/>
      <c r="DH2767" s="611"/>
      <c r="DI2767" s="415"/>
      <c r="DJ2767" s="416"/>
      <c r="DK2767" s="416"/>
      <c r="DL2767" s="416"/>
      <c r="DM2767" s="416"/>
      <c r="DN2767" s="416"/>
      <c r="DO2767" s="416"/>
      <c r="DP2767" s="416"/>
      <c r="DQ2767" s="416"/>
      <c r="DR2767" s="416"/>
      <c r="DS2767" s="416"/>
      <c r="DT2767" s="416"/>
      <c r="DU2767" s="416"/>
      <c r="DV2767" s="416"/>
      <c r="DW2767" s="416"/>
      <c r="DX2767" s="416"/>
      <c r="DY2767" s="416"/>
      <c r="DZ2767" s="416"/>
      <c r="EA2767" s="416"/>
      <c r="EB2767" s="416"/>
      <c r="EC2767" s="416"/>
      <c r="ED2767" s="416"/>
      <c r="EE2767" s="416"/>
      <c r="EF2767" s="416"/>
      <c r="EG2767" s="416"/>
      <c r="EH2767" s="416"/>
      <c r="EI2767" s="416"/>
      <c r="EJ2767" s="416"/>
      <c r="EK2767" s="416"/>
      <c r="EL2767" s="417"/>
    </row>
    <row r="2768" spans="1:143" ht="24" customHeight="1" x14ac:dyDescent="0.25">
      <c r="A2768" s="60"/>
      <c r="B2768" s="60"/>
      <c r="C2768" s="782"/>
      <c r="D2768" s="742"/>
      <c r="E2768" s="743"/>
      <c r="F2768" s="703" t="s">
        <v>560</v>
      </c>
      <c r="G2768" s="703"/>
      <c r="H2768" s="704" t="s">
        <v>561</v>
      </c>
      <c r="I2768" s="705"/>
      <c r="J2768" s="705"/>
      <c r="K2768" s="705"/>
      <c r="L2768" s="706"/>
      <c r="M2768" s="369"/>
      <c r="N2768" s="369"/>
      <c r="O2768" s="369"/>
      <c r="P2768" s="369"/>
      <c r="Q2768" s="369"/>
      <c r="R2768" s="369"/>
      <c r="S2768" s="368"/>
      <c r="T2768" s="368"/>
      <c r="U2768" s="368"/>
      <c r="V2768" s="368"/>
      <c r="W2768" s="368"/>
      <c r="X2768" s="368"/>
      <c r="Y2768" s="368"/>
      <c r="Z2768" s="368"/>
      <c r="AA2768" s="368"/>
      <c r="AB2768" s="368"/>
      <c r="AC2768" s="368"/>
      <c r="AD2768" s="368"/>
      <c r="AE2768" s="60"/>
      <c r="AF2768" s="259"/>
      <c r="AG2768" s="374">
        <f t="shared" si="8569"/>
        <v>18</v>
      </c>
      <c r="AH2768" s="399"/>
      <c r="AK2768" s="375">
        <f t="shared" si="8570"/>
        <v>0</v>
      </c>
      <c r="AL2768" s="378">
        <f t="shared" si="8561"/>
        <v>0</v>
      </c>
      <c r="AM2768" s="374">
        <f t="shared" si="8571"/>
        <v>0</v>
      </c>
      <c r="AN2768" s="292">
        <f t="shared" si="8572"/>
        <v>0</v>
      </c>
      <c r="AO2768" s="375">
        <f t="shared" si="8573"/>
        <v>0</v>
      </c>
      <c r="AP2768" s="378">
        <f t="shared" si="8562"/>
        <v>0</v>
      </c>
      <c r="AQ2768" s="374">
        <f t="shared" si="8574"/>
        <v>0</v>
      </c>
      <c r="AR2768" s="317">
        <f t="shared" si="8575"/>
        <v>0</v>
      </c>
      <c r="AS2768" s="375">
        <f t="shared" si="8576"/>
        <v>0</v>
      </c>
      <c r="AT2768" s="378">
        <f t="shared" si="8563"/>
        <v>0</v>
      </c>
      <c r="AU2768" s="374">
        <f t="shared" si="8577"/>
        <v>0</v>
      </c>
      <c r="AV2768" s="317">
        <f t="shared" si="8578"/>
        <v>0</v>
      </c>
      <c r="AW2768" s="375">
        <f t="shared" si="8579"/>
        <v>0</v>
      </c>
      <c r="AX2768" s="378">
        <f t="shared" si="8564"/>
        <v>0</v>
      </c>
      <c r="AY2768" s="374">
        <f t="shared" si="8580"/>
        <v>0</v>
      </c>
      <c r="AZ2768" s="292">
        <f t="shared" si="8581"/>
        <v>0</v>
      </c>
      <c r="BA2768" s="375">
        <f t="shared" si="8582"/>
        <v>0</v>
      </c>
      <c r="BB2768" s="378">
        <f t="shared" si="8565"/>
        <v>0</v>
      </c>
      <c r="BC2768" s="374">
        <f t="shared" si="8583"/>
        <v>0</v>
      </c>
      <c r="BD2768" s="292">
        <f t="shared" si="8584"/>
        <v>0</v>
      </c>
      <c r="BE2768" s="375">
        <f t="shared" si="8585"/>
        <v>0</v>
      </c>
      <c r="BF2768" s="378">
        <f t="shared" si="8566"/>
        <v>0</v>
      </c>
      <c r="BG2768" s="374">
        <f t="shared" si="8586"/>
        <v>0</v>
      </c>
      <c r="BH2768" s="292">
        <f t="shared" si="8587"/>
        <v>0</v>
      </c>
      <c r="BI2768" s="375">
        <f t="shared" si="8588"/>
        <v>0</v>
      </c>
      <c r="BJ2768" s="378">
        <f t="shared" si="8567"/>
        <v>0</v>
      </c>
      <c r="BK2768" s="374">
        <f t="shared" si="8589"/>
        <v>0</v>
      </c>
      <c r="BL2768" s="292">
        <f t="shared" si="8590"/>
        <v>0</v>
      </c>
      <c r="BM2768" s="375">
        <f t="shared" si="8591"/>
        <v>0</v>
      </c>
      <c r="BN2768" s="378">
        <f t="shared" si="8568"/>
        <v>0</v>
      </c>
      <c r="BO2768" s="374">
        <f t="shared" si="8592"/>
        <v>0</v>
      </c>
      <c r="BP2768" s="292">
        <f t="shared" si="8593"/>
        <v>0</v>
      </c>
      <c r="CA2768" s="299" t="s">
        <v>60</v>
      </c>
      <c r="CB2768" s="421"/>
      <c r="CC2768" s="375"/>
      <c r="CD2768" s="375"/>
      <c r="CE2768" s="375"/>
      <c r="CF2768" s="375"/>
      <c r="CG2768" s="375"/>
      <c r="CH2768" s="375"/>
      <c r="CI2768" s="375"/>
      <c r="CJ2768" s="375"/>
      <c r="CK2768" s="375"/>
      <c r="CL2768" s="375"/>
      <c r="CM2768" s="375"/>
      <c r="CN2768" s="423">
        <f t="shared" ref="CN2768" si="8594">IF(M2768="",0,M2768)</f>
        <v>0</v>
      </c>
      <c r="CO2768" s="423">
        <f t="shared" ref="CO2768" si="8595">IF(N2768="",0,N2768)</f>
        <v>0</v>
      </c>
      <c r="CP2768" s="423">
        <f t="shared" ref="CP2768" si="8596">IF(O2768="",0,O2768)</f>
        <v>0</v>
      </c>
      <c r="CQ2768" s="423">
        <f t="shared" ref="CQ2768" si="8597">IF(P2768="",0,P2768)</f>
        <v>0</v>
      </c>
      <c r="CR2768" s="423">
        <f t="shared" ref="CR2768" si="8598">IF(Q2768="",0,Q2768)</f>
        <v>0</v>
      </c>
      <c r="CS2768" s="423">
        <f t="shared" ref="CS2768" si="8599">IF(R2768="",0,R2768)</f>
        <v>0</v>
      </c>
      <c r="CT2768" s="423">
        <f t="shared" ref="CT2768" si="8600">IF(S2768="",0,S2768)</f>
        <v>0</v>
      </c>
      <c r="CU2768" s="423">
        <f t="shared" ref="CU2768" si="8601">IF(T2768="",0,T2768)</f>
        <v>0</v>
      </c>
      <c r="CV2768" s="423">
        <f t="shared" ref="CV2768" si="8602">IF(U2768="",0,U2768)</f>
        <v>0</v>
      </c>
      <c r="CW2768" s="423">
        <f t="shared" ref="CW2768" si="8603">IF(V2768="",0,V2768)</f>
        <v>0</v>
      </c>
      <c r="CX2768" s="423">
        <f t="shared" ref="CX2768" si="8604">IF(W2768="",0,W2768)</f>
        <v>0</v>
      </c>
      <c r="CY2768" s="423">
        <f t="shared" ref="CY2768" si="8605">IF(X2768="",0,X2768)</f>
        <v>0</v>
      </c>
      <c r="CZ2768" s="423">
        <f t="shared" ref="CZ2768" si="8606">IF(Y2768="",0,Y2768)</f>
        <v>0</v>
      </c>
      <c r="DA2768" s="423">
        <f t="shared" ref="DA2768" si="8607">IF(Z2768="",0,Z2768)</f>
        <v>0</v>
      </c>
      <c r="DB2768" s="423">
        <f t="shared" ref="DB2768" si="8608">IF(AA2768="",0,AA2768)</f>
        <v>0</v>
      </c>
      <c r="DC2768" s="423">
        <f t="shared" ref="DC2768" si="8609">IF(AB2768="",0,AB2768)</f>
        <v>0</v>
      </c>
      <c r="DD2768" s="423">
        <f t="shared" ref="DD2768" si="8610">IF(AC2768="",0,AC2768)</f>
        <v>0</v>
      </c>
      <c r="DE2768" s="423">
        <f t="shared" ref="DE2768" si="8611">IF(AD2768="",0,AD2768)</f>
        <v>0</v>
      </c>
      <c r="DG2768" s="610"/>
      <c r="DH2768" s="611"/>
      <c r="DI2768" s="415"/>
      <c r="DJ2768" s="416"/>
      <c r="DK2768" s="416"/>
      <c r="DL2768" s="416"/>
      <c r="DM2768" s="416"/>
      <c r="DN2768" s="416"/>
      <c r="DO2768" s="416"/>
      <c r="DP2768" s="416"/>
      <c r="DQ2768" s="416"/>
      <c r="DR2768" s="416"/>
      <c r="DS2768" s="416"/>
      <c r="DT2768" s="416"/>
      <c r="DU2768" s="416"/>
      <c r="DV2768" s="416"/>
      <c r="DW2768" s="416"/>
      <c r="DX2768" s="416"/>
      <c r="DY2768" s="416"/>
      <c r="DZ2768" s="416"/>
      <c r="EA2768" s="416"/>
      <c r="EB2768" s="416"/>
      <c r="EC2768" s="416"/>
      <c r="ED2768" s="416"/>
      <c r="EE2768" s="416"/>
      <c r="EF2768" s="416"/>
      <c r="EG2768" s="416"/>
      <c r="EH2768" s="416"/>
      <c r="EI2768" s="416"/>
      <c r="EJ2768" s="416"/>
      <c r="EK2768" s="416"/>
      <c r="EL2768" s="417"/>
    </row>
    <row r="2769" spans="1:142" ht="24" customHeight="1" x14ac:dyDescent="0.25">
      <c r="A2769" s="60"/>
      <c r="B2769" s="60"/>
      <c r="C2769" s="782"/>
      <c r="D2769" s="742"/>
      <c r="E2769" s="743"/>
      <c r="F2769" s="702" t="s">
        <v>564</v>
      </c>
      <c r="G2769" s="702"/>
      <c r="H2769" s="192"/>
      <c r="I2769" s="700" t="s">
        <v>562</v>
      </c>
      <c r="J2769" s="700"/>
      <c r="K2769" s="700"/>
      <c r="L2769" s="701"/>
      <c r="M2769" s="369"/>
      <c r="N2769" s="369"/>
      <c r="O2769" s="369"/>
      <c r="P2769" s="369"/>
      <c r="Q2769" s="369"/>
      <c r="R2769" s="369"/>
      <c r="S2769" s="368"/>
      <c r="T2769" s="368"/>
      <c r="U2769" s="368"/>
      <c r="V2769" s="368"/>
      <c r="W2769" s="368"/>
      <c r="X2769" s="368"/>
      <c r="Y2769" s="368"/>
      <c r="Z2769" s="368"/>
      <c r="AA2769" s="368"/>
      <c r="AB2769" s="368"/>
      <c r="AC2769" s="368"/>
      <c r="AD2769" s="368"/>
      <c r="AE2769" s="60"/>
      <c r="AF2769" s="259"/>
      <c r="AG2769" s="374">
        <f t="shared" si="8569"/>
        <v>18</v>
      </c>
      <c r="AH2769" s="399"/>
      <c r="AK2769" s="375">
        <f t="shared" si="8570"/>
        <v>0</v>
      </c>
      <c r="AL2769" s="378">
        <f t="shared" si="8561"/>
        <v>0</v>
      </c>
      <c r="AM2769" s="374">
        <f t="shared" si="8571"/>
        <v>0</v>
      </c>
      <c r="AN2769" s="292">
        <f t="shared" si="8572"/>
        <v>0</v>
      </c>
      <c r="AO2769" s="375">
        <f t="shared" si="8573"/>
        <v>0</v>
      </c>
      <c r="AP2769" s="378">
        <f t="shared" si="8562"/>
        <v>0</v>
      </c>
      <c r="AQ2769" s="374">
        <f t="shared" si="8574"/>
        <v>0</v>
      </c>
      <c r="AR2769" s="317">
        <f t="shared" si="8575"/>
        <v>0</v>
      </c>
      <c r="AS2769" s="375">
        <f t="shared" si="8576"/>
        <v>0</v>
      </c>
      <c r="AT2769" s="378">
        <f t="shared" si="8563"/>
        <v>0</v>
      </c>
      <c r="AU2769" s="374">
        <f t="shared" si="8577"/>
        <v>0</v>
      </c>
      <c r="AV2769" s="317">
        <f t="shared" si="8578"/>
        <v>0</v>
      </c>
      <c r="AW2769" s="375">
        <f t="shared" si="8579"/>
        <v>0</v>
      </c>
      <c r="AX2769" s="378">
        <f t="shared" si="8564"/>
        <v>0</v>
      </c>
      <c r="AY2769" s="374">
        <f t="shared" si="8580"/>
        <v>0</v>
      </c>
      <c r="AZ2769" s="292">
        <f t="shared" si="8581"/>
        <v>0</v>
      </c>
      <c r="BA2769" s="375">
        <f t="shared" si="8582"/>
        <v>0</v>
      </c>
      <c r="BB2769" s="378">
        <f t="shared" si="8565"/>
        <v>0</v>
      </c>
      <c r="BC2769" s="374">
        <f t="shared" si="8583"/>
        <v>0</v>
      </c>
      <c r="BD2769" s="292">
        <f t="shared" si="8584"/>
        <v>0</v>
      </c>
      <c r="BE2769" s="375">
        <f t="shared" si="8585"/>
        <v>0</v>
      </c>
      <c r="BF2769" s="378">
        <f t="shared" si="8566"/>
        <v>0</v>
      </c>
      <c r="BG2769" s="374">
        <f t="shared" si="8586"/>
        <v>0</v>
      </c>
      <c r="BH2769" s="292">
        <f t="shared" si="8587"/>
        <v>0</v>
      </c>
      <c r="BI2769" s="375">
        <f t="shared" si="8588"/>
        <v>0</v>
      </c>
      <c r="BJ2769" s="378">
        <f t="shared" si="8567"/>
        <v>0</v>
      </c>
      <c r="BK2769" s="374">
        <f t="shared" si="8589"/>
        <v>0</v>
      </c>
      <c r="BL2769" s="292">
        <f t="shared" si="8590"/>
        <v>0</v>
      </c>
      <c r="BM2769" s="375">
        <f t="shared" si="8591"/>
        <v>0</v>
      </c>
      <c r="BN2769" s="378">
        <f t="shared" si="8568"/>
        <v>0</v>
      </c>
      <c r="BO2769" s="374">
        <f t="shared" si="8592"/>
        <v>0</v>
      </c>
      <c r="BP2769" s="292">
        <f t="shared" si="8593"/>
        <v>0</v>
      </c>
      <c r="CA2769" s="299" t="s">
        <v>1917</v>
      </c>
      <c r="CB2769" s="421"/>
      <c r="CC2769" s="375"/>
      <c r="CD2769" s="375"/>
      <c r="CE2769" s="375"/>
      <c r="CF2769" s="375"/>
      <c r="CG2769" s="375"/>
      <c r="CH2769" s="375"/>
      <c r="CI2769" s="375"/>
      <c r="CJ2769" s="375"/>
      <c r="CK2769" s="375"/>
      <c r="CL2769" s="375"/>
      <c r="CM2769" s="375"/>
      <c r="CN2769" s="301">
        <f t="shared" ref="CN2769" si="8612">SUM(M2769:M2770)</f>
        <v>0</v>
      </c>
      <c r="CO2769" s="301">
        <f t="shared" ref="CO2769" si="8613">SUM(N2769:N2770)</f>
        <v>0</v>
      </c>
      <c r="CP2769" s="301">
        <f t="shared" ref="CP2769" si="8614">SUM(O2769:O2770)</f>
        <v>0</v>
      </c>
      <c r="CQ2769" s="301">
        <f t="shared" ref="CQ2769" si="8615">SUM(P2769:P2770)</f>
        <v>0</v>
      </c>
      <c r="CR2769" s="301">
        <f t="shared" ref="CR2769" si="8616">SUM(Q2769:Q2770)</f>
        <v>0</v>
      </c>
      <c r="CS2769" s="301">
        <f t="shared" ref="CS2769" si="8617">SUM(R2769:R2770)</f>
        <v>0</v>
      </c>
      <c r="CT2769" s="301">
        <f t="shared" ref="CT2769" si="8618">SUM(S2769:S2770)</f>
        <v>0</v>
      </c>
      <c r="CU2769" s="301">
        <f t="shared" ref="CU2769" si="8619">SUM(T2769:T2770)</f>
        <v>0</v>
      </c>
      <c r="CV2769" s="301">
        <f t="shared" ref="CV2769" si="8620">SUM(U2769:U2770)</f>
        <v>0</v>
      </c>
      <c r="CW2769" s="301">
        <f t="shared" ref="CW2769" si="8621">SUM(V2769:V2770)</f>
        <v>0</v>
      </c>
      <c r="CX2769" s="301">
        <f t="shared" ref="CX2769" si="8622">SUM(W2769:W2770)</f>
        <v>0</v>
      </c>
      <c r="CY2769" s="301">
        <f t="shared" ref="CY2769" si="8623">SUM(X2769:X2770)</f>
        <v>0</v>
      </c>
      <c r="CZ2769" s="301">
        <f t="shared" ref="CZ2769" si="8624">SUM(Y2769:Y2770)</f>
        <v>0</v>
      </c>
      <c r="DA2769" s="301">
        <f t="shared" ref="DA2769" si="8625">SUM(Z2769:Z2770)</f>
        <v>0</v>
      </c>
      <c r="DB2769" s="301">
        <f t="shared" ref="DB2769" si="8626">SUM(AA2769:AA2770)</f>
        <v>0</v>
      </c>
      <c r="DC2769" s="301">
        <f t="shared" ref="DC2769" si="8627">SUM(AB2769:AB2770)</f>
        <v>0</v>
      </c>
      <c r="DD2769" s="301">
        <f t="shared" ref="DD2769" si="8628">SUM(AC2769:AC2770)</f>
        <v>0</v>
      </c>
      <c r="DE2769" s="301">
        <f t="shared" ref="DE2769" si="8629">SUM(AD2769:AD2770)</f>
        <v>0</v>
      </c>
      <c r="DG2769" s="612"/>
      <c r="DH2769" s="613"/>
      <c r="DI2769" s="415"/>
      <c r="DJ2769" s="416"/>
      <c r="DK2769" s="416"/>
      <c r="DL2769" s="416"/>
      <c r="DM2769" s="416"/>
      <c r="DN2769" s="416"/>
      <c r="DO2769" s="416"/>
      <c r="DP2769" s="416"/>
      <c r="DQ2769" s="416"/>
      <c r="DR2769" s="416"/>
      <c r="DS2769" s="416"/>
      <c r="DT2769" s="416"/>
      <c r="DU2769" s="416"/>
      <c r="DV2769" s="416"/>
      <c r="DW2769" s="416"/>
      <c r="DX2769" s="416"/>
      <c r="DY2769" s="416"/>
      <c r="DZ2769" s="416"/>
      <c r="EA2769" s="416"/>
      <c r="EB2769" s="416"/>
      <c r="EC2769" s="416"/>
      <c r="ED2769" s="416"/>
      <c r="EE2769" s="416"/>
      <c r="EF2769" s="416"/>
      <c r="EG2769" s="416"/>
      <c r="EH2769" s="416"/>
      <c r="EI2769" s="416"/>
      <c r="EJ2769" s="416"/>
      <c r="EK2769" s="416"/>
      <c r="EL2769" s="417"/>
    </row>
    <row r="2770" spans="1:142" ht="24" customHeight="1" x14ac:dyDescent="0.25">
      <c r="A2770" s="60"/>
      <c r="B2770" s="60"/>
      <c r="C2770" s="782"/>
      <c r="D2770" s="742"/>
      <c r="E2770" s="743"/>
      <c r="F2770" s="702" t="s">
        <v>565</v>
      </c>
      <c r="G2770" s="702"/>
      <c r="H2770" s="192"/>
      <c r="I2770" s="700" t="s">
        <v>563</v>
      </c>
      <c r="J2770" s="700"/>
      <c r="K2770" s="700"/>
      <c r="L2770" s="701"/>
      <c r="M2770" s="369"/>
      <c r="N2770" s="369"/>
      <c r="O2770" s="369"/>
      <c r="P2770" s="369"/>
      <c r="Q2770" s="369"/>
      <c r="R2770" s="369"/>
      <c r="S2770" s="368"/>
      <c r="T2770" s="368"/>
      <c r="U2770" s="368"/>
      <c r="V2770" s="368"/>
      <c r="W2770" s="368"/>
      <c r="X2770" s="368"/>
      <c r="Y2770" s="368"/>
      <c r="Z2770" s="368"/>
      <c r="AA2770" s="368"/>
      <c r="AB2770" s="368"/>
      <c r="AC2770" s="368"/>
      <c r="AD2770" s="368"/>
      <c r="AE2770" s="60"/>
      <c r="AF2770" s="259"/>
      <c r="AG2770" s="374">
        <f t="shared" si="8569"/>
        <v>18</v>
      </c>
      <c r="AH2770" s="399"/>
      <c r="AK2770" s="375">
        <f t="shared" si="8570"/>
        <v>0</v>
      </c>
      <c r="AL2770" s="378">
        <f t="shared" si="8561"/>
        <v>0</v>
      </c>
      <c r="AM2770" s="374">
        <f t="shared" si="8571"/>
        <v>0</v>
      </c>
      <c r="AN2770" s="292">
        <f t="shared" si="8572"/>
        <v>0</v>
      </c>
      <c r="AO2770" s="375">
        <f t="shared" si="8573"/>
        <v>0</v>
      </c>
      <c r="AP2770" s="378">
        <f t="shared" si="8562"/>
        <v>0</v>
      </c>
      <c r="AQ2770" s="374">
        <f t="shared" si="8574"/>
        <v>0</v>
      </c>
      <c r="AR2770" s="317">
        <f t="shared" si="8575"/>
        <v>0</v>
      </c>
      <c r="AS2770" s="375">
        <f t="shared" si="8576"/>
        <v>0</v>
      </c>
      <c r="AT2770" s="378">
        <f t="shared" si="8563"/>
        <v>0</v>
      </c>
      <c r="AU2770" s="374">
        <f t="shared" si="8577"/>
        <v>0</v>
      </c>
      <c r="AV2770" s="317">
        <f t="shared" si="8578"/>
        <v>0</v>
      </c>
      <c r="AW2770" s="375">
        <f t="shared" si="8579"/>
        <v>0</v>
      </c>
      <c r="AX2770" s="378">
        <f t="shared" si="8564"/>
        <v>0</v>
      </c>
      <c r="AY2770" s="374">
        <f t="shared" si="8580"/>
        <v>0</v>
      </c>
      <c r="AZ2770" s="292">
        <f t="shared" si="8581"/>
        <v>0</v>
      </c>
      <c r="BA2770" s="375">
        <f t="shared" si="8582"/>
        <v>0</v>
      </c>
      <c r="BB2770" s="378">
        <f t="shared" si="8565"/>
        <v>0</v>
      </c>
      <c r="BC2770" s="374">
        <f t="shared" si="8583"/>
        <v>0</v>
      </c>
      <c r="BD2770" s="292">
        <f t="shared" si="8584"/>
        <v>0</v>
      </c>
      <c r="BE2770" s="375">
        <f t="shared" si="8585"/>
        <v>0</v>
      </c>
      <c r="BF2770" s="378">
        <f t="shared" si="8566"/>
        <v>0</v>
      </c>
      <c r="BG2770" s="374">
        <f t="shared" si="8586"/>
        <v>0</v>
      </c>
      <c r="BH2770" s="292">
        <f t="shared" si="8587"/>
        <v>0</v>
      </c>
      <c r="BI2770" s="375">
        <f t="shared" si="8588"/>
        <v>0</v>
      </c>
      <c r="BJ2770" s="378">
        <f t="shared" si="8567"/>
        <v>0</v>
      </c>
      <c r="BK2770" s="374">
        <f t="shared" si="8589"/>
        <v>0</v>
      </c>
      <c r="BL2770" s="292">
        <f t="shared" si="8590"/>
        <v>0</v>
      </c>
      <c r="BM2770" s="375">
        <f t="shared" si="8591"/>
        <v>0</v>
      </c>
      <c r="BN2770" s="378">
        <f t="shared" si="8568"/>
        <v>0</v>
      </c>
      <c r="BO2770" s="374">
        <f t="shared" si="8592"/>
        <v>0</v>
      </c>
      <c r="BP2770" s="292">
        <f t="shared" si="8593"/>
        <v>0</v>
      </c>
      <c r="CA2770" s="299" t="s">
        <v>1910</v>
      </c>
      <c r="CB2770" s="421"/>
      <c r="CC2770" s="375"/>
      <c r="CD2770" s="375"/>
      <c r="CE2770" s="375"/>
      <c r="CF2770" s="375"/>
      <c r="CG2770" s="375"/>
      <c r="CH2770" s="375"/>
      <c r="CI2770" s="375"/>
      <c r="CJ2770" s="375"/>
      <c r="CK2770" s="375"/>
      <c r="CL2770" s="375"/>
      <c r="CM2770" s="375"/>
      <c r="CN2770" s="422">
        <f t="shared" ref="CN2770" si="8630">IF(CN2768="NA",COUNTIF(M2769:M2770,"NA"),COUNTIF(M2769:M2770,"NS"))</f>
        <v>0</v>
      </c>
      <c r="CO2770" s="422">
        <f t="shared" ref="CO2770" si="8631">IF(CO2768="NA",COUNTIF(N2769:N2770,"NA"),COUNTIF(N2769:N2770,"NS"))</f>
        <v>0</v>
      </c>
      <c r="CP2770" s="422">
        <f t="shared" ref="CP2770" si="8632">IF(CP2768="NA",COUNTIF(O2769:O2770,"NA"),COUNTIF(O2769:O2770,"NS"))</f>
        <v>0</v>
      </c>
      <c r="CQ2770" s="422">
        <f t="shared" ref="CQ2770" si="8633">IF(CQ2768="NA",COUNTIF(P2769:P2770,"NA"),COUNTIF(P2769:P2770,"NS"))</f>
        <v>0</v>
      </c>
      <c r="CR2770" s="422">
        <f t="shared" ref="CR2770" si="8634">IF(CR2768="NA",COUNTIF(Q2769:Q2770,"NA"),COUNTIF(Q2769:Q2770,"NS"))</f>
        <v>0</v>
      </c>
      <c r="CS2770" s="422">
        <f t="shared" ref="CS2770" si="8635">IF(CS2768="NA",COUNTIF(R2769:R2770,"NA"),COUNTIF(R2769:R2770,"NS"))</f>
        <v>0</v>
      </c>
      <c r="CT2770" s="422">
        <f t="shared" ref="CT2770" si="8636">IF(CT2768="NA",COUNTIF(S2769:S2770,"NA"),COUNTIF(S2769:S2770,"NS"))</f>
        <v>0</v>
      </c>
      <c r="CU2770" s="422">
        <f t="shared" ref="CU2770" si="8637">IF(CU2768="NA",COUNTIF(T2769:T2770,"NA"),COUNTIF(T2769:T2770,"NS"))</f>
        <v>0</v>
      </c>
      <c r="CV2770" s="422">
        <f t="shared" ref="CV2770" si="8638">IF(CV2768="NA",COUNTIF(U2769:U2770,"NA"),COUNTIF(U2769:U2770,"NS"))</f>
        <v>0</v>
      </c>
      <c r="CW2770" s="422">
        <f t="shared" ref="CW2770" si="8639">IF(CW2768="NA",COUNTIF(V2769:V2770,"NA"),COUNTIF(V2769:V2770,"NS"))</f>
        <v>0</v>
      </c>
      <c r="CX2770" s="422">
        <f t="shared" ref="CX2770" si="8640">IF(CX2768="NA",COUNTIF(W2769:W2770,"NA"),COUNTIF(W2769:W2770,"NS"))</f>
        <v>0</v>
      </c>
      <c r="CY2770" s="422">
        <f t="shared" ref="CY2770" si="8641">IF(CY2768="NA",COUNTIF(X2769:X2770,"NA"),COUNTIF(X2769:X2770,"NS"))</f>
        <v>0</v>
      </c>
      <c r="CZ2770" s="422">
        <f t="shared" ref="CZ2770" si="8642">IF(CZ2768="NA",COUNTIF(Y2769:Y2770,"NA"),COUNTIF(Y2769:Y2770,"NS"))</f>
        <v>0</v>
      </c>
      <c r="DA2770" s="422">
        <f t="shared" ref="DA2770" si="8643">IF(DA2768="NA",COUNTIF(Z2769:Z2770,"NA"),COUNTIF(Z2769:Z2770,"NS"))</f>
        <v>0</v>
      </c>
      <c r="DB2770" s="422">
        <f t="shared" ref="DB2770" si="8644">IF(DB2768="NA",COUNTIF(AA2769:AA2770,"NA"),COUNTIF(AA2769:AA2770,"NS"))</f>
        <v>0</v>
      </c>
      <c r="DC2770" s="422">
        <f t="shared" ref="DC2770" si="8645">IF(DC2768="NA",COUNTIF(AB2769:AB2770,"NA"),COUNTIF(AB2769:AB2770,"NS"))</f>
        <v>0</v>
      </c>
      <c r="DD2770" s="422">
        <f t="shared" ref="DD2770" si="8646">IF(DD2768="NA",COUNTIF(AC2769:AC2770,"NA"),COUNTIF(AC2769:AC2770,"NS"))</f>
        <v>0</v>
      </c>
      <c r="DE2770" s="422">
        <f t="shared" ref="DE2770" si="8647">IF(DE2768="NA",COUNTIF(AD2769:AD2770,"NA"),COUNTIF(AD2769:AD2770,"NS"))</f>
        <v>0</v>
      </c>
      <c r="DG2770" s="612"/>
      <c r="DH2770" s="613"/>
      <c r="DI2770" s="415"/>
      <c r="DJ2770" s="416"/>
      <c r="DK2770" s="416"/>
      <c r="DL2770" s="416"/>
      <c r="DM2770" s="416"/>
      <c r="DN2770" s="416"/>
      <c r="DO2770" s="416"/>
      <c r="DP2770" s="416"/>
      <c r="DQ2770" s="416"/>
      <c r="DR2770" s="416"/>
      <c r="DS2770" s="416"/>
      <c r="DT2770" s="416"/>
      <c r="DU2770" s="416"/>
      <c r="DV2770" s="416"/>
      <c r="DW2770" s="416"/>
      <c r="DX2770" s="416"/>
      <c r="DY2770" s="416"/>
      <c r="DZ2770" s="416"/>
      <c r="EA2770" s="416"/>
      <c r="EB2770" s="416"/>
      <c r="EC2770" s="416"/>
      <c r="ED2770" s="416"/>
      <c r="EE2770" s="416"/>
      <c r="EF2770" s="416"/>
      <c r="EG2770" s="416"/>
      <c r="EH2770" s="416"/>
      <c r="EI2770" s="416"/>
      <c r="EJ2770" s="416"/>
      <c r="EK2770" s="416"/>
      <c r="EL2770" s="417"/>
    </row>
    <row r="2771" spans="1:142" ht="24" customHeight="1" x14ac:dyDescent="0.25">
      <c r="A2771" s="60"/>
      <c r="B2771" s="60"/>
      <c r="C2771" s="782"/>
      <c r="D2771" s="742"/>
      <c r="E2771" s="743"/>
      <c r="F2771" s="703" t="s">
        <v>566</v>
      </c>
      <c r="G2771" s="703"/>
      <c r="H2771" s="704" t="s">
        <v>567</v>
      </c>
      <c r="I2771" s="705"/>
      <c r="J2771" s="705"/>
      <c r="K2771" s="705"/>
      <c r="L2771" s="706"/>
      <c r="M2771" s="369"/>
      <c r="N2771" s="369"/>
      <c r="O2771" s="369"/>
      <c r="P2771" s="369"/>
      <c r="Q2771" s="369"/>
      <c r="R2771" s="369"/>
      <c r="S2771" s="368"/>
      <c r="T2771" s="368"/>
      <c r="U2771" s="368"/>
      <c r="V2771" s="368"/>
      <c r="W2771" s="368"/>
      <c r="X2771" s="368"/>
      <c r="Y2771" s="368"/>
      <c r="Z2771" s="368"/>
      <c r="AA2771" s="368"/>
      <c r="AB2771" s="368"/>
      <c r="AC2771" s="368"/>
      <c r="AD2771" s="368"/>
      <c r="AE2771" s="60"/>
      <c r="AF2771" s="259"/>
      <c r="AG2771" s="374">
        <f t="shared" si="8569"/>
        <v>18</v>
      </c>
      <c r="AH2771" s="399"/>
      <c r="AK2771" s="375">
        <f t="shared" si="8570"/>
        <v>0</v>
      </c>
      <c r="AL2771" s="378">
        <f t="shared" si="8561"/>
        <v>0</v>
      </c>
      <c r="AM2771" s="374">
        <f t="shared" si="8571"/>
        <v>0</v>
      </c>
      <c r="AN2771" s="292">
        <f t="shared" si="8572"/>
        <v>0</v>
      </c>
      <c r="AO2771" s="375">
        <f t="shared" si="8573"/>
        <v>0</v>
      </c>
      <c r="AP2771" s="378">
        <f t="shared" si="8562"/>
        <v>0</v>
      </c>
      <c r="AQ2771" s="374">
        <f t="shared" si="8574"/>
        <v>0</v>
      </c>
      <c r="AR2771" s="317">
        <f t="shared" si="8575"/>
        <v>0</v>
      </c>
      <c r="AS2771" s="375">
        <f t="shared" si="8576"/>
        <v>0</v>
      </c>
      <c r="AT2771" s="378">
        <f t="shared" si="8563"/>
        <v>0</v>
      </c>
      <c r="AU2771" s="374">
        <f t="shared" si="8577"/>
        <v>0</v>
      </c>
      <c r="AV2771" s="317">
        <f t="shared" si="8578"/>
        <v>0</v>
      </c>
      <c r="AW2771" s="375">
        <f t="shared" si="8579"/>
        <v>0</v>
      </c>
      <c r="AX2771" s="378">
        <f t="shared" si="8564"/>
        <v>0</v>
      </c>
      <c r="AY2771" s="374">
        <f t="shared" si="8580"/>
        <v>0</v>
      </c>
      <c r="AZ2771" s="292">
        <f t="shared" si="8581"/>
        <v>0</v>
      </c>
      <c r="BA2771" s="375">
        <f t="shared" si="8582"/>
        <v>0</v>
      </c>
      <c r="BB2771" s="378">
        <f t="shared" si="8565"/>
        <v>0</v>
      </c>
      <c r="BC2771" s="374">
        <f t="shared" si="8583"/>
        <v>0</v>
      </c>
      <c r="BD2771" s="292">
        <f t="shared" si="8584"/>
        <v>0</v>
      </c>
      <c r="BE2771" s="375">
        <f t="shared" si="8585"/>
        <v>0</v>
      </c>
      <c r="BF2771" s="378">
        <f t="shared" si="8566"/>
        <v>0</v>
      </c>
      <c r="BG2771" s="374">
        <f t="shared" si="8586"/>
        <v>0</v>
      </c>
      <c r="BH2771" s="292">
        <f t="shared" si="8587"/>
        <v>0</v>
      </c>
      <c r="BI2771" s="375">
        <f t="shared" si="8588"/>
        <v>0</v>
      </c>
      <c r="BJ2771" s="378">
        <f t="shared" si="8567"/>
        <v>0</v>
      </c>
      <c r="BK2771" s="374">
        <f t="shared" si="8589"/>
        <v>0</v>
      </c>
      <c r="BL2771" s="292">
        <f t="shared" si="8590"/>
        <v>0</v>
      </c>
      <c r="BM2771" s="375">
        <f t="shared" si="8591"/>
        <v>0</v>
      </c>
      <c r="BN2771" s="378">
        <f t="shared" si="8568"/>
        <v>0</v>
      </c>
      <c r="BO2771" s="374">
        <f t="shared" si="8592"/>
        <v>0</v>
      </c>
      <c r="BP2771" s="292">
        <f t="shared" si="8593"/>
        <v>0</v>
      </c>
      <c r="CA2771" s="308" t="s">
        <v>1918</v>
      </c>
      <c r="CB2771" s="427"/>
      <c r="CC2771" s="375"/>
      <c r="CD2771" s="375"/>
      <c r="CE2771" s="375"/>
      <c r="CF2771" s="375"/>
      <c r="CG2771" s="375"/>
      <c r="CH2771" s="375"/>
      <c r="CI2771" s="375"/>
      <c r="CJ2771" s="375"/>
      <c r="CK2771" s="375"/>
      <c r="CL2771" s="375"/>
      <c r="CM2771" s="375"/>
      <c r="CN2771" s="435">
        <f t="shared" ref="CN2771:DD2771" si="8648">IF(OR(AND(CN2768=0,CN2770&gt;0),AND(CN2768="NS",CN2769&gt;0),AND(CN2768="NS",CN2770=0,CN2769=0)),1,IF(OR(AND(CN2768&gt;0,CN2770=2),AND(CN2768="NS",CN2770=2),AND(CN2768="NS",CN2769=0,CN2770&gt;0),OR(CN2768=CN2769,AND(CN2768="",CN2770=0,CN2769=0))),0,1))</f>
        <v>0</v>
      </c>
      <c r="CO2771" s="435">
        <f t="shared" si="8648"/>
        <v>0</v>
      </c>
      <c r="CP2771" s="435">
        <f t="shared" si="8648"/>
        <v>0</v>
      </c>
      <c r="CQ2771" s="435">
        <f t="shared" si="8648"/>
        <v>0</v>
      </c>
      <c r="CR2771" s="435">
        <f t="shared" si="8648"/>
        <v>0</v>
      </c>
      <c r="CS2771" s="435">
        <f t="shared" si="8648"/>
        <v>0</v>
      </c>
      <c r="CT2771" s="435">
        <f t="shared" si="8648"/>
        <v>0</v>
      </c>
      <c r="CU2771" s="435">
        <f t="shared" si="8648"/>
        <v>0</v>
      </c>
      <c r="CV2771" s="435">
        <f t="shared" si="8648"/>
        <v>0</v>
      </c>
      <c r="CW2771" s="435">
        <f t="shared" si="8648"/>
        <v>0</v>
      </c>
      <c r="CX2771" s="435">
        <f t="shared" si="8648"/>
        <v>0</v>
      </c>
      <c r="CY2771" s="435">
        <f t="shared" si="8648"/>
        <v>0</v>
      </c>
      <c r="CZ2771" s="435">
        <f t="shared" si="8648"/>
        <v>0</v>
      </c>
      <c r="DA2771" s="435">
        <f t="shared" si="8648"/>
        <v>0</v>
      </c>
      <c r="DB2771" s="435">
        <f t="shared" si="8648"/>
        <v>0</v>
      </c>
      <c r="DC2771" s="435">
        <f t="shared" si="8648"/>
        <v>0</v>
      </c>
      <c r="DD2771" s="435">
        <f t="shared" si="8648"/>
        <v>0</v>
      </c>
      <c r="DE2771" s="435">
        <f t="shared" ref="DE2771" si="8649">IF(OR(AND(DE2768=0,DE2770&gt;0),AND(DE2768="NS",DE2769&gt;0),AND(DE2768="NS",DE2770=0,DE2769=0)),1,IF(OR(AND(DE2768&gt;0,DE2770=2),AND(DE2768="NS",DE2770=2),AND(DE2768="NS",DE2769=0,DE2770&gt;0),OR(DE2768=DE2769,AND(DE2768="",DE2770=0,DE2769=0))),0,1))</f>
        <v>0</v>
      </c>
      <c r="DF2771" s="387">
        <f>SUM(CN2771:DE2771)</f>
        <v>0</v>
      </c>
      <c r="DG2771" s="610"/>
      <c r="DH2771" s="611"/>
      <c r="DI2771" s="415"/>
      <c r="DJ2771" s="416"/>
      <c r="DK2771" s="416"/>
      <c r="DL2771" s="416"/>
      <c r="DM2771" s="416"/>
      <c r="DN2771" s="416"/>
      <c r="DO2771" s="416"/>
      <c r="DP2771" s="416"/>
      <c r="DQ2771" s="416"/>
      <c r="DR2771" s="416"/>
      <c r="DS2771" s="416"/>
      <c r="DT2771" s="416"/>
      <c r="DU2771" s="416"/>
      <c r="DV2771" s="416"/>
      <c r="DW2771" s="416"/>
      <c r="DX2771" s="416"/>
      <c r="DY2771" s="416"/>
      <c r="DZ2771" s="416"/>
      <c r="EA2771" s="416"/>
      <c r="EB2771" s="416"/>
      <c r="EC2771" s="416"/>
      <c r="ED2771" s="416"/>
      <c r="EE2771" s="416"/>
      <c r="EF2771" s="416"/>
      <c r="EG2771" s="416"/>
      <c r="EH2771" s="416"/>
      <c r="EI2771" s="416"/>
      <c r="EJ2771" s="416"/>
      <c r="EK2771" s="416"/>
      <c r="EL2771" s="417"/>
    </row>
    <row r="2772" spans="1:142" ht="48" customHeight="1" x14ac:dyDescent="0.25">
      <c r="A2772" s="60"/>
      <c r="B2772" s="60"/>
      <c r="C2772" s="782"/>
      <c r="D2772" s="742"/>
      <c r="E2772" s="743"/>
      <c r="F2772" s="703" t="s">
        <v>568</v>
      </c>
      <c r="G2772" s="703"/>
      <c r="H2772" s="704" t="s">
        <v>569</v>
      </c>
      <c r="I2772" s="705"/>
      <c r="J2772" s="705"/>
      <c r="K2772" s="705"/>
      <c r="L2772" s="706"/>
      <c r="M2772" s="369"/>
      <c r="N2772" s="369"/>
      <c r="O2772" s="369"/>
      <c r="P2772" s="369"/>
      <c r="Q2772" s="369"/>
      <c r="R2772" s="369"/>
      <c r="S2772" s="368"/>
      <c r="T2772" s="368"/>
      <c r="U2772" s="368"/>
      <c r="V2772" s="368"/>
      <c r="W2772" s="368"/>
      <c r="X2772" s="368"/>
      <c r="Y2772" s="368"/>
      <c r="Z2772" s="368"/>
      <c r="AA2772" s="368"/>
      <c r="AB2772" s="368"/>
      <c r="AC2772" s="368"/>
      <c r="AD2772" s="368"/>
      <c r="AE2772" s="60"/>
      <c r="AF2772" s="259"/>
      <c r="AG2772" s="374">
        <f t="shared" si="8569"/>
        <v>18</v>
      </c>
      <c r="AH2772" s="399"/>
      <c r="AK2772" s="375">
        <f t="shared" si="8570"/>
        <v>0</v>
      </c>
      <c r="AL2772" s="378">
        <f t="shared" si="8561"/>
        <v>0</v>
      </c>
      <c r="AM2772" s="374">
        <f t="shared" si="8571"/>
        <v>0</v>
      </c>
      <c r="AN2772" s="292">
        <f t="shared" si="8572"/>
        <v>0</v>
      </c>
      <c r="AO2772" s="375">
        <f t="shared" si="8573"/>
        <v>0</v>
      </c>
      <c r="AP2772" s="378">
        <f t="shared" si="8562"/>
        <v>0</v>
      </c>
      <c r="AQ2772" s="374">
        <f t="shared" si="8574"/>
        <v>0</v>
      </c>
      <c r="AR2772" s="317">
        <f t="shared" si="8575"/>
        <v>0</v>
      </c>
      <c r="AS2772" s="375">
        <f t="shared" si="8576"/>
        <v>0</v>
      </c>
      <c r="AT2772" s="378">
        <f t="shared" si="8563"/>
        <v>0</v>
      </c>
      <c r="AU2772" s="374">
        <f t="shared" si="8577"/>
        <v>0</v>
      </c>
      <c r="AV2772" s="317">
        <f t="shared" si="8578"/>
        <v>0</v>
      </c>
      <c r="AW2772" s="375">
        <f t="shared" si="8579"/>
        <v>0</v>
      </c>
      <c r="AX2772" s="378">
        <f t="shared" si="8564"/>
        <v>0</v>
      </c>
      <c r="AY2772" s="374">
        <f t="shared" si="8580"/>
        <v>0</v>
      </c>
      <c r="AZ2772" s="292">
        <f t="shared" si="8581"/>
        <v>0</v>
      </c>
      <c r="BA2772" s="375">
        <f t="shared" si="8582"/>
        <v>0</v>
      </c>
      <c r="BB2772" s="378">
        <f t="shared" si="8565"/>
        <v>0</v>
      </c>
      <c r="BC2772" s="374">
        <f t="shared" si="8583"/>
        <v>0</v>
      </c>
      <c r="BD2772" s="292">
        <f t="shared" si="8584"/>
        <v>0</v>
      </c>
      <c r="BE2772" s="375">
        <f t="shared" si="8585"/>
        <v>0</v>
      </c>
      <c r="BF2772" s="378">
        <f t="shared" si="8566"/>
        <v>0</v>
      </c>
      <c r="BG2772" s="374">
        <f t="shared" si="8586"/>
        <v>0</v>
      </c>
      <c r="BH2772" s="292">
        <f t="shared" si="8587"/>
        <v>0</v>
      </c>
      <c r="BI2772" s="375">
        <f t="shared" si="8588"/>
        <v>0</v>
      </c>
      <c r="BJ2772" s="378">
        <f t="shared" si="8567"/>
        <v>0</v>
      </c>
      <c r="BK2772" s="374">
        <f t="shared" si="8589"/>
        <v>0</v>
      </c>
      <c r="BL2772" s="292">
        <f t="shared" si="8590"/>
        <v>0</v>
      </c>
      <c r="BM2772" s="375">
        <f t="shared" si="8591"/>
        <v>0</v>
      </c>
      <c r="BN2772" s="378">
        <f t="shared" si="8568"/>
        <v>0</v>
      </c>
      <c r="BO2772" s="374">
        <f t="shared" si="8592"/>
        <v>0</v>
      </c>
      <c r="BP2772" s="292">
        <f t="shared" si="8593"/>
        <v>0</v>
      </c>
      <c r="CA2772" s="436"/>
      <c r="CB2772" s="427"/>
      <c r="CC2772" s="375"/>
      <c r="CD2772" s="375"/>
      <c r="CE2772" s="375"/>
      <c r="CF2772" s="375"/>
      <c r="CG2772" s="375"/>
      <c r="CH2772" s="375"/>
      <c r="CI2772" s="375"/>
      <c r="CJ2772" s="375"/>
      <c r="CK2772" s="375"/>
      <c r="CL2772" s="375"/>
      <c r="CM2772" s="375"/>
      <c r="CN2772" s="439"/>
      <c r="CO2772" s="439"/>
      <c r="CP2772" s="439"/>
      <c r="CQ2772" s="439"/>
      <c r="CR2772" s="439"/>
      <c r="CS2772" s="439"/>
      <c r="CT2772" s="439"/>
      <c r="CU2772" s="439"/>
      <c r="CV2772" s="439"/>
      <c r="CW2772" s="439"/>
      <c r="CX2772" s="439"/>
      <c r="CY2772" s="439"/>
      <c r="CZ2772" s="439"/>
      <c r="DA2772" s="439"/>
      <c r="DB2772" s="439"/>
      <c r="DC2772" s="439"/>
      <c r="DD2772" s="439"/>
      <c r="DE2772" s="439"/>
      <c r="DG2772" s="610"/>
      <c r="DH2772" s="611"/>
      <c r="DI2772" s="415"/>
      <c r="DJ2772" s="416"/>
      <c r="DK2772" s="416"/>
      <c r="DL2772" s="416"/>
      <c r="DM2772" s="416"/>
      <c r="DN2772" s="416"/>
      <c r="DO2772" s="416"/>
      <c r="DP2772" s="416"/>
      <c r="DQ2772" s="416"/>
      <c r="DR2772" s="416"/>
      <c r="DS2772" s="416"/>
      <c r="DT2772" s="416"/>
      <c r="DU2772" s="416"/>
      <c r="DV2772" s="416"/>
      <c r="DW2772" s="416"/>
      <c r="DX2772" s="416"/>
      <c r="DY2772" s="416"/>
      <c r="DZ2772" s="416"/>
      <c r="EA2772" s="416"/>
      <c r="EB2772" s="416"/>
      <c r="EC2772" s="416"/>
      <c r="ED2772" s="416"/>
      <c r="EE2772" s="416"/>
      <c r="EF2772" s="416"/>
      <c r="EG2772" s="416"/>
      <c r="EH2772" s="416"/>
      <c r="EI2772" s="416"/>
      <c r="EJ2772" s="416"/>
      <c r="EK2772" s="416"/>
      <c r="EL2772" s="417"/>
    </row>
    <row r="2773" spans="1:142" ht="24" customHeight="1" x14ac:dyDescent="0.25">
      <c r="A2773" s="60"/>
      <c r="B2773" s="60"/>
      <c r="C2773" s="782"/>
      <c r="D2773" s="742"/>
      <c r="E2773" s="743"/>
      <c r="F2773" s="703" t="s">
        <v>570</v>
      </c>
      <c r="G2773" s="703"/>
      <c r="H2773" s="704" t="s">
        <v>571</v>
      </c>
      <c r="I2773" s="705"/>
      <c r="J2773" s="705"/>
      <c r="K2773" s="705"/>
      <c r="L2773" s="706"/>
      <c r="M2773" s="369"/>
      <c r="N2773" s="369"/>
      <c r="O2773" s="369"/>
      <c r="P2773" s="369"/>
      <c r="Q2773" s="369"/>
      <c r="R2773" s="369"/>
      <c r="S2773" s="368"/>
      <c r="T2773" s="368"/>
      <c r="U2773" s="368"/>
      <c r="V2773" s="368"/>
      <c r="W2773" s="368"/>
      <c r="X2773" s="368"/>
      <c r="Y2773" s="368"/>
      <c r="Z2773" s="368"/>
      <c r="AA2773" s="368"/>
      <c r="AB2773" s="368"/>
      <c r="AC2773" s="368"/>
      <c r="AD2773" s="368"/>
      <c r="AE2773" s="60"/>
      <c r="AF2773" s="259"/>
      <c r="AG2773" s="374">
        <f t="shared" si="8569"/>
        <v>18</v>
      </c>
      <c r="AH2773" s="399"/>
      <c r="AK2773" s="375">
        <f t="shared" si="8570"/>
        <v>0</v>
      </c>
      <c r="AL2773" s="378">
        <f t="shared" si="8561"/>
        <v>0</v>
      </c>
      <c r="AM2773" s="374">
        <f t="shared" si="8571"/>
        <v>0</v>
      </c>
      <c r="AN2773" s="292">
        <f t="shared" si="8572"/>
        <v>0</v>
      </c>
      <c r="AO2773" s="375">
        <f t="shared" si="8573"/>
        <v>0</v>
      </c>
      <c r="AP2773" s="378">
        <f t="shared" si="8562"/>
        <v>0</v>
      </c>
      <c r="AQ2773" s="374">
        <f t="shared" si="8574"/>
        <v>0</v>
      </c>
      <c r="AR2773" s="317">
        <f t="shared" si="8575"/>
        <v>0</v>
      </c>
      <c r="AS2773" s="375">
        <f t="shared" si="8576"/>
        <v>0</v>
      </c>
      <c r="AT2773" s="378">
        <f t="shared" si="8563"/>
        <v>0</v>
      </c>
      <c r="AU2773" s="374">
        <f t="shared" si="8577"/>
        <v>0</v>
      </c>
      <c r="AV2773" s="317">
        <f t="shared" si="8578"/>
        <v>0</v>
      </c>
      <c r="AW2773" s="375">
        <f t="shared" si="8579"/>
        <v>0</v>
      </c>
      <c r="AX2773" s="378">
        <f t="shared" si="8564"/>
        <v>0</v>
      </c>
      <c r="AY2773" s="374">
        <f t="shared" si="8580"/>
        <v>0</v>
      </c>
      <c r="AZ2773" s="292">
        <f t="shared" si="8581"/>
        <v>0</v>
      </c>
      <c r="BA2773" s="375">
        <f t="shared" si="8582"/>
        <v>0</v>
      </c>
      <c r="BB2773" s="378">
        <f t="shared" si="8565"/>
        <v>0</v>
      </c>
      <c r="BC2773" s="374">
        <f t="shared" si="8583"/>
        <v>0</v>
      </c>
      <c r="BD2773" s="292">
        <f t="shared" si="8584"/>
        <v>0</v>
      </c>
      <c r="BE2773" s="375">
        <f t="shared" si="8585"/>
        <v>0</v>
      </c>
      <c r="BF2773" s="378">
        <f t="shared" si="8566"/>
        <v>0</v>
      </c>
      <c r="BG2773" s="374">
        <f t="shared" si="8586"/>
        <v>0</v>
      </c>
      <c r="BH2773" s="292">
        <f t="shared" si="8587"/>
        <v>0</v>
      </c>
      <c r="BI2773" s="375">
        <f t="shared" si="8588"/>
        <v>0</v>
      </c>
      <c r="BJ2773" s="378">
        <f t="shared" si="8567"/>
        <v>0</v>
      </c>
      <c r="BK2773" s="374">
        <f t="shared" si="8589"/>
        <v>0</v>
      </c>
      <c r="BL2773" s="292">
        <f t="shared" si="8590"/>
        <v>0</v>
      </c>
      <c r="BM2773" s="375">
        <f t="shared" si="8591"/>
        <v>0</v>
      </c>
      <c r="BN2773" s="378">
        <f t="shared" si="8568"/>
        <v>0</v>
      </c>
      <c r="BO2773" s="374">
        <f t="shared" si="8592"/>
        <v>0</v>
      </c>
      <c r="BP2773" s="292">
        <f t="shared" si="8593"/>
        <v>0</v>
      </c>
      <c r="CA2773" s="436"/>
      <c r="CB2773" s="427"/>
      <c r="CC2773" s="375"/>
      <c r="CD2773" s="375"/>
      <c r="CE2773" s="375"/>
      <c r="CF2773" s="375"/>
      <c r="CG2773" s="375"/>
      <c r="CH2773" s="375"/>
      <c r="CI2773" s="375"/>
      <c r="CJ2773" s="375"/>
      <c r="CK2773" s="375"/>
      <c r="CL2773" s="375"/>
      <c r="CM2773" s="375"/>
      <c r="CN2773" s="439"/>
      <c r="CO2773" s="439"/>
      <c r="CP2773" s="439"/>
      <c r="CQ2773" s="439"/>
      <c r="CR2773" s="439"/>
      <c r="CS2773" s="439"/>
      <c r="CT2773" s="439"/>
      <c r="CU2773" s="439"/>
      <c r="CV2773" s="439"/>
      <c r="CW2773" s="439"/>
      <c r="CX2773" s="439"/>
      <c r="CY2773" s="439"/>
      <c r="CZ2773" s="439"/>
      <c r="DA2773" s="439"/>
      <c r="DB2773" s="439"/>
      <c r="DC2773" s="439"/>
      <c r="DD2773" s="439"/>
      <c r="DE2773" s="439"/>
      <c r="DG2773" s="610"/>
      <c r="DH2773" s="611"/>
      <c r="DI2773" s="415"/>
      <c r="DJ2773" s="416"/>
      <c r="DK2773" s="416"/>
      <c r="DL2773" s="416"/>
      <c r="DM2773" s="416"/>
      <c r="DN2773" s="416"/>
      <c r="DO2773" s="416"/>
      <c r="DP2773" s="416"/>
      <c r="DQ2773" s="416"/>
      <c r="DR2773" s="416"/>
      <c r="DS2773" s="416"/>
      <c r="DT2773" s="416"/>
      <c r="DU2773" s="416"/>
      <c r="DV2773" s="416"/>
      <c r="DW2773" s="416"/>
      <c r="DX2773" s="416"/>
      <c r="DY2773" s="416"/>
      <c r="DZ2773" s="416"/>
      <c r="EA2773" s="416"/>
      <c r="EB2773" s="416"/>
      <c r="EC2773" s="416"/>
      <c r="ED2773" s="416"/>
      <c r="EE2773" s="416"/>
      <c r="EF2773" s="416"/>
      <c r="EG2773" s="416"/>
      <c r="EH2773" s="416"/>
      <c r="EI2773" s="416"/>
      <c r="EJ2773" s="416"/>
      <c r="EK2773" s="416"/>
      <c r="EL2773" s="417"/>
    </row>
    <row r="2774" spans="1:142" ht="36" customHeight="1" x14ac:dyDescent="0.25">
      <c r="A2774" s="60"/>
      <c r="B2774" s="60"/>
      <c r="C2774" s="782"/>
      <c r="D2774" s="742"/>
      <c r="E2774" s="743"/>
      <c r="F2774" s="703" t="s">
        <v>572</v>
      </c>
      <c r="G2774" s="703"/>
      <c r="H2774" s="704" t="s">
        <v>573</v>
      </c>
      <c r="I2774" s="705"/>
      <c r="J2774" s="705"/>
      <c r="K2774" s="705"/>
      <c r="L2774" s="706"/>
      <c r="M2774" s="369"/>
      <c r="N2774" s="369"/>
      <c r="O2774" s="369"/>
      <c r="P2774" s="369"/>
      <c r="Q2774" s="369"/>
      <c r="R2774" s="369"/>
      <c r="S2774" s="368"/>
      <c r="T2774" s="368"/>
      <c r="U2774" s="368"/>
      <c r="V2774" s="368"/>
      <c r="W2774" s="368"/>
      <c r="X2774" s="368"/>
      <c r="Y2774" s="368"/>
      <c r="Z2774" s="368"/>
      <c r="AA2774" s="368"/>
      <c r="AB2774" s="368"/>
      <c r="AC2774" s="368"/>
      <c r="AD2774" s="368"/>
      <c r="AE2774" s="60"/>
      <c r="AF2774" s="259"/>
      <c r="AG2774" s="374">
        <f t="shared" si="8569"/>
        <v>18</v>
      </c>
      <c r="AH2774" s="399"/>
      <c r="AK2774" s="375">
        <f t="shared" si="8570"/>
        <v>0</v>
      </c>
      <c r="AL2774" s="378">
        <f t="shared" si="8561"/>
        <v>0</v>
      </c>
      <c r="AM2774" s="374">
        <f t="shared" si="8571"/>
        <v>0</v>
      </c>
      <c r="AN2774" s="292">
        <f t="shared" si="8572"/>
        <v>0</v>
      </c>
      <c r="AO2774" s="375">
        <f t="shared" si="8573"/>
        <v>0</v>
      </c>
      <c r="AP2774" s="378">
        <f t="shared" si="8562"/>
        <v>0</v>
      </c>
      <c r="AQ2774" s="374">
        <f t="shared" si="8574"/>
        <v>0</v>
      </c>
      <c r="AR2774" s="317">
        <f t="shared" si="8575"/>
        <v>0</v>
      </c>
      <c r="AS2774" s="375">
        <f t="shared" si="8576"/>
        <v>0</v>
      </c>
      <c r="AT2774" s="378">
        <f t="shared" si="8563"/>
        <v>0</v>
      </c>
      <c r="AU2774" s="374">
        <f t="shared" si="8577"/>
        <v>0</v>
      </c>
      <c r="AV2774" s="317">
        <f t="shared" si="8578"/>
        <v>0</v>
      </c>
      <c r="AW2774" s="375">
        <f t="shared" si="8579"/>
        <v>0</v>
      </c>
      <c r="AX2774" s="378">
        <f t="shared" si="8564"/>
        <v>0</v>
      </c>
      <c r="AY2774" s="374">
        <f t="shared" si="8580"/>
        <v>0</v>
      </c>
      <c r="AZ2774" s="292">
        <f t="shared" si="8581"/>
        <v>0</v>
      </c>
      <c r="BA2774" s="375">
        <f t="shared" si="8582"/>
        <v>0</v>
      </c>
      <c r="BB2774" s="378">
        <f t="shared" si="8565"/>
        <v>0</v>
      </c>
      <c r="BC2774" s="374">
        <f t="shared" si="8583"/>
        <v>0</v>
      </c>
      <c r="BD2774" s="292">
        <f t="shared" si="8584"/>
        <v>0</v>
      </c>
      <c r="BE2774" s="375">
        <f t="shared" si="8585"/>
        <v>0</v>
      </c>
      <c r="BF2774" s="378">
        <f t="shared" si="8566"/>
        <v>0</v>
      </c>
      <c r="BG2774" s="374">
        <f t="shared" si="8586"/>
        <v>0</v>
      </c>
      <c r="BH2774" s="292">
        <f t="shared" si="8587"/>
        <v>0</v>
      </c>
      <c r="BI2774" s="375">
        <f t="shared" si="8588"/>
        <v>0</v>
      </c>
      <c r="BJ2774" s="378">
        <f t="shared" si="8567"/>
        <v>0</v>
      </c>
      <c r="BK2774" s="374">
        <f t="shared" si="8589"/>
        <v>0</v>
      </c>
      <c r="BL2774" s="292">
        <f t="shared" si="8590"/>
        <v>0</v>
      </c>
      <c r="BM2774" s="375">
        <f t="shared" si="8591"/>
        <v>0</v>
      </c>
      <c r="BN2774" s="378">
        <f t="shared" si="8568"/>
        <v>0</v>
      </c>
      <c r="BO2774" s="374">
        <f t="shared" si="8592"/>
        <v>0</v>
      </c>
      <c r="BP2774" s="292">
        <f t="shared" si="8593"/>
        <v>0</v>
      </c>
      <c r="CA2774" s="436"/>
      <c r="CB2774" s="427"/>
      <c r="CC2774" s="375"/>
      <c r="CD2774" s="375"/>
      <c r="CE2774" s="375"/>
      <c r="CF2774" s="375"/>
      <c r="CG2774" s="375"/>
      <c r="CH2774" s="375"/>
      <c r="CI2774" s="375"/>
      <c r="CJ2774" s="375"/>
      <c r="CK2774" s="375"/>
      <c r="CL2774" s="375"/>
      <c r="CM2774" s="375"/>
      <c r="CN2774" s="439"/>
      <c r="CO2774" s="439"/>
      <c r="CP2774" s="439"/>
      <c r="CQ2774" s="439"/>
      <c r="CR2774" s="439"/>
      <c r="CS2774" s="439"/>
      <c r="CT2774" s="439"/>
      <c r="CU2774" s="439"/>
      <c r="CV2774" s="439"/>
      <c r="CW2774" s="439"/>
      <c r="CX2774" s="439"/>
      <c r="CY2774" s="439"/>
      <c r="CZ2774" s="439"/>
      <c r="DA2774" s="439"/>
      <c r="DB2774" s="439"/>
      <c r="DC2774" s="439"/>
      <c r="DD2774" s="439"/>
      <c r="DE2774" s="439"/>
      <c r="DG2774" s="610"/>
      <c r="DH2774" s="611"/>
      <c r="DI2774" s="415"/>
      <c r="DJ2774" s="416"/>
      <c r="DK2774" s="416"/>
      <c r="DL2774" s="416"/>
      <c r="DM2774" s="416"/>
      <c r="DN2774" s="416"/>
      <c r="DO2774" s="416"/>
      <c r="DP2774" s="416"/>
      <c r="DQ2774" s="416"/>
      <c r="DR2774" s="416"/>
      <c r="DS2774" s="416"/>
      <c r="DT2774" s="416"/>
      <c r="DU2774" s="416"/>
      <c r="DV2774" s="416"/>
      <c r="DW2774" s="416"/>
      <c r="DX2774" s="416"/>
      <c r="DY2774" s="416"/>
      <c r="DZ2774" s="416"/>
      <c r="EA2774" s="416"/>
      <c r="EB2774" s="416"/>
      <c r="EC2774" s="416"/>
      <c r="ED2774" s="416"/>
      <c r="EE2774" s="416"/>
      <c r="EF2774" s="416"/>
      <c r="EG2774" s="416"/>
      <c r="EH2774" s="416"/>
      <c r="EI2774" s="416"/>
      <c r="EJ2774" s="416"/>
      <c r="EK2774" s="416"/>
      <c r="EL2774" s="417"/>
    </row>
    <row r="2775" spans="1:142" ht="15" customHeight="1" x14ac:dyDescent="0.25">
      <c r="A2775" s="60"/>
      <c r="B2775" s="60"/>
      <c r="C2775" s="782"/>
      <c r="D2775" s="742"/>
      <c r="E2775" s="743"/>
      <c r="F2775" s="703" t="s">
        <v>574</v>
      </c>
      <c r="G2775" s="703"/>
      <c r="H2775" s="704" t="s">
        <v>575</v>
      </c>
      <c r="I2775" s="705"/>
      <c r="J2775" s="705"/>
      <c r="K2775" s="705"/>
      <c r="L2775" s="706"/>
      <c r="M2775" s="369"/>
      <c r="N2775" s="369"/>
      <c r="O2775" s="369"/>
      <c r="P2775" s="369"/>
      <c r="Q2775" s="369"/>
      <c r="R2775" s="369"/>
      <c r="S2775" s="368"/>
      <c r="T2775" s="368"/>
      <c r="U2775" s="368"/>
      <c r="V2775" s="368"/>
      <c r="W2775" s="368"/>
      <c r="X2775" s="368"/>
      <c r="Y2775" s="368"/>
      <c r="Z2775" s="368"/>
      <c r="AA2775" s="368"/>
      <c r="AB2775" s="368"/>
      <c r="AC2775" s="368"/>
      <c r="AD2775" s="368"/>
      <c r="AE2775" s="60"/>
      <c r="AF2775" s="259"/>
      <c r="AG2775" s="374">
        <f t="shared" si="8569"/>
        <v>18</v>
      </c>
      <c r="AH2775" s="399"/>
      <c r="AK2775" s="375">
        <f t="shared" si="8570"/>
        <v>0</v>
      </c>
      <c r="AL2775" s="378">
        <f t="shared" si="8561"/>
        <v>0</v>
      </c>
      <c r="AM2775" s="374">
        <f t="shared" si="8571"/>
        <v>0</v>
      </c>
      <c r="AN2775" s="292">
        <f t="shared" si="8572"/>
        <v>0</v>
      </c>
      <c r="AO2775" s="375">
        <f t="shared" si="8573"/>
        <v>0</v>
      </c>
      <c r="AP2775" s="378">
        <f t="shared" si="8562"/>
        <v>0</v>
      </c>
      <c r="AQ2775" s="374">
        <f t="shared" si="8574"/>
        <v>0</v>
      </c>
      <c r="AR2775" s="317">
        <f t="shared" si="8575"/>
        <v>0</v>
      </c>
      <c r="AS2775" s="375">
        <f t="shared" si="8576"/>
        <v>0</v>
      </c>
      <c r="AT2775" s="378">
        <f t="shared" si="8563"/>
        <v>0</v>
      </c>
      <c r="AU2775" s="374">
        <f t="shared" si="8577"/>
        <v>0</v>
      </c>
      <c r="AV2775" s="317">
        <f t="shared" si="8578"/>
        <v>0</v>
      </c>
      <c r="AW2775" s="375">
        <f t="shared" si="8579"/>
        <v>0</v>
      </c>
      <c r="AX2775" s="378">
        <f t="shared" si="8564"/>
        <v>0</v>
      </c>
      <c r="AY2775" s="374">
        <f t="shared" si="8580"/>
        <v>0</v>
      </c>
      <c r="AZ2775" s="292">
        <f t="shared" si="8581"/>
        <v>0</v>
      </c>
      <c r="BA2775" s="375">
        <f t="shared" si="8582"/>
        <v>0</v>
      </c>
      <c r="BB2775" s="378">
        <f t="shared" si="8565"/>
        <v>0</v>
      </c>
      <c r="BC2775" s="374">
        <f t="shared" si="8583"/>
        <v>0</v>
      </c>
      <c r="BD2775" s="292">
        <f t="shared" si="8584"/>
        <v>0</v>
      </c>
      <c r="BE2775" s="375">
        <f t="shared" si="8585"/>
        <v>0</v>
      </c>
      <c r="BF2775" s="378">
        <f t="shared" si="8566"/>
        <v>0</v>
      </c>
      <c r="BG2775" s="374">
        <f t="shared" si="8586"/>
        <v>0</v>
      </c>
      <c r="BH2775" s="292">
        <f t="shared" si="8587"/>
        <v>0</v>
      </c>
      <c r="BI2775" s="375">
        <f t="shared" si="8588"/>
        <v>0</v>
      </c>
      <c r="BJ2775" s="378">
        <f t="shared" si="8567"/>
        <v>0</v>
      </c>
      <c r="BK2775" s="374">
        <f t="shared" si="8589"/>
        <v>0</v>
      </c>
      <c r="BL2775" s="292">
        <f t="shared" si="8590"/>
        <v>0</v>
      </c>
      <c r="BM2775" s="375">
        <f t="shared" si="8591"/>
        <v>0</v>
      </c>
      <c r="BN2775" s="378">
        <f t="shared" si="8568"/>
        <v>0</v>
      </c>
      <c r="BO2775" s="374">
        <f t="shared" si="8592"/>
        <v>0</v>
      </c>
      <c r="BP2775" s="292">
        <f t="shared" si="8593"/>
        <v>0</v>
      </c>
      <c r="CA2775" s="436"/>
      <c r="CB2775" s="427"/>
      <c r="CC2775" s="375"/>
      <c r="CD2775" s="375"/>
      <c r="CE2775" s="375"/>
      <c r="CF2775" s="375"/>
      <c r="CG2775" s="375"/>
      <c r="CH2775" s="375"/>
      <c r="CI2775" s="375"/>
      <c r="CJ2775" s="375"/>
      <c r="CK2775" s="375"/>
      <c r="CL2775" s="375"/>
      <c r="CM2775" s="375"/>
      <c r="CN2775" s="439"/>
      <c r="CO2775" s="439"/>
      <c r="CP2775" s="439"/>
      <c r="CQ2775" s="439"/>
      <c r="CR2775" s="439"/>
      <c r="CS2775" s="439"/>
      <c r="CT2775" s="439"/>
      <c r="CU2775" s="439"/>
      <c r="CV2775" s="439"/>
      <c r="CW2775" s="439"/>
      <c r="CX2775" s="439"/>
      <c r="CY2775" s="439"/>
      <c r="CZ2775" s="439"/>
      <c r="DA2775" s="439"/>
      <c r="DB2775" s="439"/>
      <c r="DC2775" s="439"/>
      <c r="DD2775" s="439"/>
      <c r="DE2775" s="439"/>
      <c r="DG2775" s="610"/>
      <c r="DH2775" s="611"/>
      <c r="DI2775" s="415"/>
      <c r="DJ2775" s="416"/>
      <c r="DK2775" s="416"/>
      <c r="DL2775" s="416"/>
      <c r="DM2775" s="416"/>
      <c r="DN2775" s="416"/>
      <c r="DO2775" s="416"/>
      <c r="DP2775" s="416"/>
      <c r="DQ2775" s="416"/>
      <c r="DR2775" s="416"/>
      <c r="DS2775" s="416"/>
      <c r="DT2775" s="416"/>
      <c r="DU2775" s="416"/>
      <c r="DV2775" s="416"/>
      <c r="DW2775" s="416"/>
      <c r="DX2775" s="416"/>
      <c r="DY2775" s="416"/>
      <c r="DZ2775" s="416"/>
      <c r="EA2775" s="416"/>
      <c r="EB2775" s="416"/>
      <c r="EC2775" s="416"/>
      <c r="ED2775" s="416"/>
      <c r="EE2775" s="416"/>
      <c r="EF2775" s="416"/>
      <c r="EG2775" s="416"/>
      <c r="EH2775" s="416"/>
      <c r="EI2775" s="416"/>
      <c r="EJ2775" s="416"/>
      <c r="EK2775" s="416"/>
      <c r="EL2775" s="417"/>
    </row>
    <row r="2776" spans="1:142" ht="36" customHeight="1" x14ac:dyDescent="0.25">
      <c r="A2776" s="60"/>
      <c r="B2776" s="60"/>
      <c r="C2776" s="782"/>
      <c r="D2776" s="742"/>
      <c r="E2776" s="743"/>
      <c r="F2776" s="703" t="s">
        <v>576</v>
      </c>
      <c r="G2776" s="703"/>
      <c r="H2776" s="704" t="s">
        <v>577</v>
      </c>
      <c r="I2776" s="705"/>
      <c r="J2776" s="705"/>
      <c r="K2776" s="705"/>
      <c r="L2776" s="706"/>
      <c r="M2776" s="369"/>
      <c r="N2776" s="369"/>
      <c r="O2776" s="369"/>
      <c r="P2776" s="369"/>
      <c r="Q2776" s="369"/>
      <c r="R2776" s="369"/>
      <c r="S2776" s="368"/>
      <c r="T2776" s="368"/>
      <c r="U2776" s="368"/>
      <c r="V2776" s="368"/>
      <c r="W2776" s="368"/>
      <c r="X2776" s="368"/>
      <c r="Y2776" s="368"/>
      <c r="Z2776" s="368"/>
      <c r="AA2776" s="368"/>
      <c r="AB2776" s="368"/>
      <c r="AC2776" s="368"/>
      <c r="AD2776" s="368"/>
      <c r="AE2776" s="60"/>
      <c r="AF2776" s="259"/>
      <c r="AG2776" s="374">
        <f t="shared" si="8569"/>
        <v>18</v>
      </c>
      <c r="AH2776" s="399"/>
      <c r="AK2776" s="375">
        <f t="shared" si="8570"/>
        <v>0</v>
      </c>
      <c r="AL2776" s="378">
        <f t="shared" si="8561"/>
        <v>0</v>
      </c>
      <c r="AM2776" s="374">
        <f t="shared" si="8571"/>
        <v>0</v>
      </c>
      <c r="AN2776" s="292">
        <f t="shared" si="8572"/>
        <v>0</v>
      </c>
      <c r="AO2776" s="375">
        <f t="shared" si="8573"/>
        <v>0</v>
      </c>
      <c r="AP2776" s="378">
        <f t="shared" si="8562"/>
        <v>0</v>
      </c>
      <c r="AQ2776" s="374">
        <f t="shared" si="8574"/>
        <v>0</v>
      </c>
      <c r="AR2776" s="317">
        <f t="shared" si="8575"/>
        <v>0</v>
      </c>
      <c r="AS2776" s="375">
        <f t="shared" si="8576"/>
        <v>0</v>
      </c>
      <c r="AT2776" s="378">
        <f t="shared" si="8563"/>
        <v>0</v>
      </c>
      <c r="AU2776" s="374">
        <f t="shared" si="8577"/>
        <v>0</v>
      </c>
      <c r="AV2776" s="317">
        <f t="shared" si="8578"/>
        <v>0</v>
      </c>
      <c r="AW2776" s="375">
        <f t="shared" si="8579"/>
        <v>0</v>
      </c>
      <c r="AX2776" s="378">
        <f t="shared" si="8564"/>
        <v>0</v>
      </c>
      <c r="AY2776" s="374">
        <f t="shared" si="8580"/>
        <v>0</v>
      </c>
      <c r="AZ2776" s="292">
        <f t="shared" si="8581"/>
        <v>0</v>
      </c>
      <c r="BA2776" s="375">
        <f t="shared" si="8582"/>
        <v>0</v>
      </c>
      <c r="BB2776" s="378">
        <f t="shared" si="8565"/>
        <v>0</v>
      </c>
      <c r="BC2776" s="374">
        <f t="shared" si="8583"/>
        <v>0</v>
      </c>
      <c r="BD2776" s="292">
        <f t="shared" si="8584"/>
        <v>0</v>
      </c>
      <c r="BE2776" s="375">
        <f t="shared" si="8585"/>
        <v>0</v>
      </c>
      <c r="BF2776" s="378">
        <f t="shared" si="8566"/>
        <v>0</v>
      </c>
      <c r="BG2776" s="374">
        <f t="shared" si="8586"/>
        <v>0</v>
      </c>
      <c r="BH2776" s="292">
        <f t="shared" si="8587"/>
        <v>0</v>
      </c>
      <c r="BI2776" s="375">
        <f t="shared" si="8588"/>
        <v>0</v>
      </c>
      <c r="BJ2776" s="378">
        <f t="shared" si="8567"/>
        <v>0</v>
      </c>
      <c r="BK2776" s="374">
        <f t="shared" si="8589"/>
        <v>0</v>
      </c>
      <c r="BL2776" s="292">
        <f t="shared" si="8590"/>
        <v>0</v>
      </c>
      <c r="BM2776" s="375">
        <f t="shared" si="8591"/>
        <v>0</v>
      </c>
      <c r="BN2776" s="378">
        <f t="shared" si="8568"/>
        <v>0</v>
      </c>
      <c r="BO2776" s="374">
        <f t="shared" si="8592"/>
        <v>0</v>
      </c>
      <c r="BP2776" s="292">
        <f t="shared" si="8593"/>
        <v>0</v>
      </c>
      <c r="CA2776" s="436"/>
      <c r="CB2776" s="427"/>
      <c r="CC2776" s="375"/>
      <c r="CD2776" s="375"/>
      <c r="CE2776" s="375"/>
      <c r="CF2776" s="375"/>
      <c r="CG2776" s="375"/>
      <c r="CH2776" s="375"/>
      <c r="CI2776" s="375"/>
      <c r="CJ2776" s="375"/>
      <c r="CK2776" s="375"/>
      <c r="CL2776" s="375"/>
      <c r="CM2776" s="375"/>
      <c r="CN2776" s="439"/>
      <c r="CO2776" s="439"/>
      <c r="CP2776" s="439"/>
      <c r="CQ2776" s="439"/>
      <c r="CR2776" s="439"/>
      <c r="CS2776" s="439"/>
      <c r="CT2776" s="439"/>
      <c r="CU2776" s="439"/>
      <c r="CV2776" s="439"/>
      <c r="CW2776" s="439"/>
      <c r="CX2776" s="439"/>
      <c r="CY2776" s="439"/>
      <c r="CZ2776" s="439"/>
      <c r="DA2776" s="439"/>
      <c r="DB2776" s="439"/>
      <c r="DC2776" s="439"/>
      <c r="DD2776" s="439"/>
      <c r="DE2776" s="439"/>
      <c r="DG2776" s="610"/>
      <c r="DH2776" s="611"/>
      <c r="DI2776" s="415"/>
      <c r="DJ2776" s="416"/>
      <c r="DK2776" s="416"/>
      <c r="DL2776" s="416"/>
      <c r="DM2776" s="416"/>
      <c r="DN2776" s="416"/>
      <c r="DO2776" s="416"/>
      <c r="DP2776" s="416"/>
      <c r="DQ2776" s="416"/>
      <c r="DR2776" s="416"/>
      <c r="DS2776" s="416"/>
      <c r="DT2776" s="416"/>
      <c r="DU2776" s="416"/>
      <c r="DV2776" s="416"/>
      <c r="DW2776" s="416"/>
      <c r="DX2776" s="416"/>
      <c r="DY2776" s="416"/>
      <c r="DZ2776" s="416"/>
      <c r="EA2776" s="416"/>
      <c r="EB2776" s="416"/>
      <c r="EC2776" s="416"/>
      <c r="ED2776" s="416"/>
      <c r="EE2776" s="416"/>
      <c r="EF2776" s="416"/>
      <c r="EG2776" s="416"/>
      <c r="EH2776" s="416"/>
      <c r="EI2776" s="416"/>
      <c r="EJ2776" s="416"/>
      <c r="EK2776" s="416"/>
      <c r="EL2776" s="417"/>
    </row>
    <row r="2777" spans="1:142" ht="15" customHeight="1" x14ac:dyDescent="0.25">
      <c r="A2777" s="60"/>
      <c r="B2777" s="60"/>
      <c r="C2777" s="782"/>
      <c r="D2777" s="742"/>
      <c r="E2777" s="743"/>
      <c r="F2777" s="703" t="s">
        <v>578</v>
      </c>
      <c r="G2777" s="703"/>
      <c r="H2777" s="704" t="s">
        <v>579</v>
      </c>
      <c r="I2777" s="705"/>
      <c r="J2777" s="705"/>
      <c r="K2777" s="705"/>
      <c r="L2777" s="706"/>
      <c r="M2777" s="369"/>
      <c r="N2777" s="369"/>
      <c r="O2777" s="369"/>
      <c r="P2777" s="369"/>
      <c r="Q2777" s="369"/>
      <c r="R2777" s="369"/>
      <c r="S2777" s="368"/>
      <c r="T2777" s="368"/>
      <c r="U2777" s="368"/>
      <c r="V2777" s="368"/>
      <c r="W2777" s="368"/>
      <c r="X2777" s="368"/>
      <c r="Y2777" s="368"/>
      <c r="Z2777" s="368"/>
      <c r="AA2777" s="368"/>
      <c r="AB2777" s="368"/>
      <c r="AC2777" s="368"/>
      <c r="AD2777" s="368"/>
      <c r="AE2777" s="60"/>
      <c r="AF2777" s="259"/>
      <c r="AG2777" s="374">
        <f t="shared" si="8569"/>
        <v>18</v>
      </c>
      <c r="AH2777" s="399"/>
      <c r="AK2777" s="375">
        <f t="shared" si="8570"/>
        <v>0</v>
      </c>
      <c r="AL2777" s="378">
        <f t="shared" si="8561"/>
        <v>0</v>
      </c>
      <c r="AM2777" s="374">
        <f t="shared" si="8571"/>
        <v>0</v>
      </c>
      <c r="AN2777" s="292">
        <f t="shared" si="8572"/>
        <v>0</v>
      </c>
      <c r="AO2777" s="375">
        <f t="shared" si="8573"/>
        <v>0</v>
      </c>
      <c r="AP2777" s="378">
        <f t="shared" si="8562"/>
        <v>0</v>
      </c>
      <c r="AQ2777" s="374">
        <f t="shared" si="8574"/>
        <v>0</v>
      </c>
      <c r="AR2777" s="317">
        <f t="shared" si="8575"/>
        <v>0</v>
      </c>
      <c r="AS2777" s="375">
        <f t="shared" si="8576"/>
        <v>0</v>
      </c>
      <c r="AT2777" s="378">
        <f t="shared" si="8563"/>
        <v>0</v>
      </c>
      <c r="AU2777" s="374">
        <f t="shared" si="8577"/>
        <v>0</v>
      </c>
      <c r="AV2777" s="317">
        <f t="shared" si="8578"/>
        <v>0</v>
      </c>
      <c r="AW2777" s="375">
        <f t="shared" si="8579"/>
        <v>0</v>
      </c>
      <c r="AX2777" s="378">
        <f t="shared" si="8564"/>
        <v>0</v>
      </c>
      <c r="AY2777" s="374">
        <f t="shared" si="8580"/>
        <v>0</v>
      </c>
      <c r="AZ2777" s="292">
        <f t="shared" si="8581"/>
        <v>0</v>
      </c>
      <c r="BA2777" s="375">
        <f t="shared" si="8582"/>
        <v>0</v>
      </c>
      <c r="BB2777" s="378">
        <f t="shared" si="8565"/>
        <v>0</v>
      </c>
      <c r="BC2777" s="374">
        <f t="shared" si="8583"/>
        <v>0</v>
      </c>
      <c r="BD2777" s="292">
        <f t="shared" si="8584"/>
        <v>0</v>
      </c>
      <c r="BE2777" s="375">
        <f t="shared" si="8585"/>
        <v>0</v>
      </c>
      <c r="BF2777" s="378">
        <f t="shared" si="8566"/>
        <v>0</v>
      </c>
      <c r="BG2777" s="374">
        <f t="shared" si="8586"/>
        <v>0</v>
      </c>
      <c r="BH2777" s="292">
        <f t="shared" si="8587"/>
        <v>0</v>
      </c>
      <c r="BI2777" s="375">
        <f t="shared" si="8588"/>
        <v>0</v>
      </c>
      <c r="BJ2777" s="378">
        <f t="shared" si="8567"/>
        <v>0</v>
      </c>
      <c r="BK2777" s="374">
        <f t="shared" si="8589"/>
        <v>0</v>
      </c>
      <c r="BL2777" s="292">
        <f t="shared" si="8590"/>
        <v>0</v>
      </c>
      <c r="BM2777" s="375">
        <f t="shared" si="8591"/>
        <v>0</v>
      </c>
      <c r="BN2777" s="378">
        <f t="shared" si="8568"/>
        <v>0</v>
      </c>
      <c r="BO2777" s="374">
        <f t="shared" si="8592"/>
        <v>0</v>
      </c>
      <c r="BP2777" s="292">
        <f t="shared" si="8593"/>
        <v>0</v>
      </c>
      <c r="CA2777" s="436"/>
      <c r="CB2777" s="427"/>
      <c r="CC2777" s="375"/>
      <c r="CD2777" s="375"/>
      <c r="CE2777" s="375"/>
      <c r="CF2777" s="375"/>
      <c r="CG2777" s="375"/>
      <c r="CH2777" s="375"/>
      <c r="CI2777" s="375"/>
      <c r="CJ2777" s="375"/>
      <c r="CK2777" s="375"/>
      <c r="CL2777" s="375"/>
      <c r="CM2777" s="375"/>
      <c r="CN2777" s="439"/>
      <c r="CO2777" s="439"/>
      <c r="CP2777" s="439"/>
      <c r="CQ2777" s="439"/>
      <c r="CR2777" s="439"/>
      <c r="CS2777" s="439"/>
      <c r="CT2777" s="439"/>
      <c r="CU2777" s="439"/>
      <c r="CV2777" s="439"/>
      <c r="CW2777" s="439"/>
      <c r="CX2777" s="439"/>
      <c r="CY2777" s="439"/>
      <c r="CZ2777" s="439"/>
      <c r="DA2777" s="439"/>
      <c r="DB2777" s="439"/>
      <c r="DC2777" s="439"/>
      <c r="DD2777" s="439"/>
      <c r="DE2777" s="439"/>
      <c r="DG2777" s="610"/>
      <c r="DH2777" s="611"/>
      <c r="DI2777" s="415"/>
      <c r="DJ2777" s="416"/>
      <c r="DK2777" s="416"/>
      <c r="DL2777" s="416"/>
      <c r="DM2777" s="416"/>
      <c r="DN2777" s="416"/>
      <c r="DO2777" s="416"/>
      <c r="DP2777" s="416"/>
      <c r="DQ2777" s="416"/>
      <c r="DR2777" s="416"/>
      <c r="DS2777" s="416"/>
      <c r="DT2777" s="416"/>
      <c r="DU2777" s="416"/>
      <c r="DV2777" s="416"/>
      <c r="DW2777" s="416"/>
      <c r="DX2777" s="416"/>
      <c r="DY2777" s="416"/>
      <c r="DZ2777" s="416"/>
      <c r="EA2777" s="416"/>
      <c r="EB2777" s="416"/>
      <c r="EC2777" s="416"/>
      <c r="ED2777" s="416"/>
      <c r="EE2777" s="416"/>
      <c r="EF2777" s="416"/>
      <c r="EG2777" s="416"/>
      <c r="EH2777" s="416"/>
      <c r="EI2777" s="416"/>
      <c r="EJ2777" s="416"/>
      <c r="EK2777" s="416"/>
      <c r="EL2777" s="417"/>
    </row>
    <row r="2778" spans="1:142" ht="24" customHeight="1" x14ac:dyDescent="0.25">
      <c r="A2778" s="60"/>
      <c r="B2778" s="60"/>
      <c r="C2778" s="782"/>
      <c r="D2778" s="742"/>
      <c r="E2778" s="743"/>
      <c r="F2778" s="703" t="s">
        <v>580</v>
      </c>
      <c r="G2778" s="703"/>
      <c r="H2778" s="704" t="s">
        <v>581</v>
      </c>
      <c r="I2778" s="705"/>
      <c r="J2778" s="705"/>
      <c r="K2778" s="705"/>
      <c r="L2778" s="706"/>
      <c r="M2778" s="369"/>
      <c r="N2778" s="369"/>
      <c r="O2778" s="369"/>
      <c r="P2778" s="369"/>
      <c r="Q2778" s="369"/>
      <c r="R2778" s="369"/>
      <c r="S2778" s="368"/>
      <c r="T2778" s="368"/>
      <c r="U2778" s="368"/>
      <c r="V2778" s="368"/>
      <c r="W2778" s="368"/>
      <c r="X2778" s="368"/>
      <c r="Y2778" s="368"/>
      <c r="Z2778" s="368"/>
      <c r="AA2778" s="368"/>
      <c r="AB2778" s="368"/>
      <c r="AC2778" s="368"/>
      <c r="AD2778" s="368"/>
      <c r="AE2778" s="60"/>
      <c r="AF2778" s="259"/>
      <c r="AG2778" s="374">
        <f t="shared" si="8569"/>
        <v>18</v>
      </c>
      <c r="AH2778" s="399"/>
      <c r="AK2778" s="375">
        <f t="shared" si="8570"/>
        <v>0</v>
      </c>
      <c r="AL2778" s="378">
        <f t="shared" si="8561"/>
        <v>0</v>
      </c>
      <c r="AM2778" s="374">
        <f t="shared" si="8571"/>
        <v>0</v>
      </c>
      <c r="AN2778" s="292">
        <f t="shared" si="8572"/>
        <v>0</v>
      </c>
      <c r="AO2778" s="375">
        <f t="shared" si="8573"/>
        <v>0</v>
      </c>
      <c r="AP2778" s="378">
        <f t="shared" si="8562"/>
        <v>0</v>
      </c>
      <c r="AQ2778" s="374">
        <f t="shared" si="8574"/>
        <v>0</v>
      </c>
      <c r="AR2778" s="317">
        <f t="shared" si="8575"/>
        <v>0</v>
      </c>
      <c r="AS2778" s="375">
        <f t="shared" si="8576"/>
        <v>0</v>
      </c>
      <c r="AT2778" s="378">
        <f t="shared" si="8563"/>
        <v>0</v>
      </c>
      <c r="AU2778" s="374">
        <f t="shared" si="8577"/>
        <v>0</v>
      </c>
      <c r="AV2778" s="317">
        <f t="shared" si="8578"/>
        <v>0</v>
      </c>
      <c r="AW2778" s="375">
        <f t="shared" si="8579"/>
        <v>0</v>
      </c>
      <c r="AX2778" s="378">
        <f t="shared" si="8564"/>
        <v>0</v>
      </c>
      <c r="AY2778" s="374">
        <f t="shared" si="8580"/>
        <v>0</v>
      </c>
      <c r="AZ2778" s="292">
        <f t="shared" si="8581"/>
        <v>0</v>
      </c>
      <c r="BA2778" s="375">
        <f t="shared" si="8582"/>
        <v>0</v>
      </c>
      <c r="BB2778" s="378">
        <f t="shared" si="8565"/>
        <v>0</v>
      </c>
      <c r="BC2778" s="374">
        <f t="shared" si="8583"/>
        <v>0</v>
      </c>
      <c r="BD2778" s="292">
        <f t="shared" si="8584"/>
        <v>0</v>
      </c>
      <c r="BE2778" s="375">
        <f t="shared" si="8585"/>
        <v>0</v>
      </c>
      <c r="BF2778" s="378">
        <f t="shared" si="8566"/>
        <v>0</v>
      </c>
      <c r="BG2778" s="374">
        <f t="shared" si="8586"/>
        <v>0</v>
      </c>
      <c r="BH2778" s="292">
        <f t="shared" si="8587"/>
        <v>0</v>
      </c>
      <c r="BI2778" s="375">
        <f t="shared" si="8588"/>
        <v>0</v>
      </c>
      <c r="BJ2778" s="378">
        <f t="shared" si="8567"/>
        <v>0</v>
      </c>
      <c r="BK2778" s="374">
        <f t="shared" si="8589"/>
        <v>0</v>
      </c>
      <c r="BL2778" s="292">
        <f t="shared" si="8590"/>
        <v>0</v>
      </c>
      <c r="BM2778" s="375">
        <f t="shared" si="8591"/>
        <v>0</v>
      </c>
      <c r="BN2778" s="378">
        <f t="shared" si="8568"/>
        <v>0</v>
      </c>
      <c r="BO2778" s="374">
        <f t="shared" si="8592"/>
        <v>0</v>
      </c>
      <c r="BP2778" s="292">
        <f t="shared" si="8593"/>
        <v>0</v>
      </c>
      <c r="CA2778" s="436"/>
      <c r="CB2778" s="421"/>
      <c r="CC2778" s="375"/>
      <c r="CD2778" s="375"/>
      <c r="CE2778" s="375"/>
      <c r="CF2778" s="375"/>
      <c r="CG2778" s="375"/>
      <c r="CH2778" s="375"/>
      <c r="CI2778" s="375"/>
      <c r="CJ2778" s="375"/>
      <c r="CK2778" s="375"/>
      <c r="CL2778" s="375"/>
      <c r="CM2778" s="375"/>
      <c r="CN2778" s="439"/>
      <c r="CO2778" s="439"/>
      <c r="CP2778" s="439"/>
      <c r="CQ2778" s="439"/>
      <c r="CR2778" s="439"/>
      <c r="CS2778" s="439"/>
      <c r="CT2778" s="439"/>
      <c r="CU2778" s="439"/>
      <c r="CV2778" s="439"/>
      <c r="CW2778" s="439"/>
      <c r="CX2778" s="439"/>
      <c r="CY2778" s="439"/>
      <c r="CZ2778" s="439"/>
      <c r="DA2778" s="439"/>
      <c r="DB2778" s="439"/>
      <c r="DC2778" s="439"/>
      <c r="DD2778" s="439"/>
      <c r="DE2778" s="439"/>
      <c r="DG2778" s="610"/>
      <c r="DH2778" s="611"/>
      <c r="DI2778" s="415"/>
      <c r="DJ2778" s="416"/>
      <c r="DK2778" s="416"/>
      <c r="DL2778" s="416"/>
      <c r="DM2778" s="416"/>
      <c r="DN2778" s="416"/>
      <c r="DO2778" s="416"/>
      <c r="DP2778" s="416"/>
      <c r="DQ2778" s="416"/>
      <c r="DR2778" s="416"/>
      <c r="DS2778" s="416"/>
      <c r="DT2778" s="416"/>
      <c r="DU2778" s="416"/>
      <c r="DV2778" s="416"/>
      <c r="DW2778" s="416"/>
      <c r="DX2778" s="416"/>
      <c r="DY2778" s="416"/>
      <c r="DZ2778" s="416"/>
      <c r="EA2778" s="416"/>
      <c r="EB2778" s="416"/>
      <c r="EC2778" s="416"/>
      <c r="ED2778" s="416"/>
      <c r="EE2778" s="416"/>
      <c r="EF2778" s="416"/>
      <c r="EG2778" s="416"/>
      <c r="EH2778" s="416"/>
      <c r="EI2778" s="416"/>
      <c r="EJ2778" s="416"/>
      <c r="EK2778" s="416"/>
      <c r="EL2778" s="417"/>
    </row>
    <row r="2779" spans="1:142" ht="48" customHeight="1" x14ac:dyDescent="0.25">
      <c r="A2779" s="60"/>
      <c r="B2779" s="60"/>
      <c r="C2779" s="782"/>
      <c r="D2779" s="742"/>
      <c r="E2779" s="743"/>
      <c r="F2779" s="703" t="s">
        <v>582</v>
      </c>
      <c r="G2779" s="703"/>
      <c r="H2779" s="704" t="s">
        <v>583</v>
      </c>
      <c r="I2779" s="705"/>
      <c r="J2779" s="705"/>
      <c r="K2779" s="705"/>
      <c r="L2779" s="706"/>
      <c r="M2779" s="369"/>
      <c r="N2779" s="369"/>
      <c r="O2779" s="369"/>
      <c r="P2779" s="369"/>
      <c r="Q2779" s="369"/>
      <c r="R2779" s="369"/>
      <c r="S2779" s="368"/>
      <c r="T2779" s="368"/>
      <c r="U2779" s="368"/>
      <c r="V2779" s="368"/>
      <c r="W2779" s="368"/>
      <c r="X2779" s="368"/>
      <c r="Y2779" s="368"/>
      <c r="Z2779" s="368"/>
      <c r="AA2779" s="368"/>
      <c r="AB2779" s="368"/>
      <c r="AC2779" s="368"/>
      <c r="AD2779" s="368"/>
      <c r="AE2779" s="60"/>
      <c r="AF2779" s="259"/>
      <c r="AG2779" s="374">
        <f t="shared" si="8569"/>
        <v>18</v>
      </c>
      <c r="AH2779" s="399"/>
      <c r="AK2779" s="375">
        <f t="shared" si="8570"/>
        <v>0</v>
      </c>
      <c r="AL2779" s="378">
        <f t="shared" si="8561"/>
        <v>0</v>
      </c>
      <c r="AM2779" s="374">
        <f t="shared" si="8571"/>
        <v>0</v>
      </c>
      <c r="AN2779" s="292">
        <f t="shared" si="8572"/>
        <v>0</v>
      </c>
      <c r="AO2779" s="375">
        <f t="shared" si="8573"/>
        <v>0</v>
      </c>
      <c r="AP2779" s="378">
        <f t="shared" si="8562"/>
        <v>0</v>
      </c>
      <c r="AQ2779" s="374">
        <f t="shared" si="8574"/>
        <v>0</v>
      </c>
      <c r="AR2779" s="317">
        <f t="shared" si="8575"/>
        <v>0</v>
      </c>
      <c r="AS2779" s="375">
        <f t="shared" si="8576"/>
        <v>0</v>
      </c>
      <c r="AT2779" s="378">
        <f t="shared" si="8563"/>
        <v>0</v>
      </c>
      <c r="AU2779" s="374">
        <f t="shared" si="8577"/>
        <v>0</v>
      </c>
      <c r="AV2779" s="317">
        <f t="shared" si="8578"/>
        <v>0</v>
      </c>
      <c r="AW2779" s="375">
        <f t="shared" si="8579"/>
        <v>0</v>
      </c>
      <c r="AX2779" s="378">
        <f t="shared" si="8564"/>
        <v>0</v>
      </c>
      <c r="AY2779" s="374">
        <f t="shared" si="8580"/>
        <v>0</v>
      </c>
      <c r="AZ2779" s="292">
        <f t="shared" si="8581"/>
        <v>0</v>
      </c>
      <c r="BA2779" s="375">
        <f t="shared" si="8582"/>
        <v>0</v>
      </c>
      <c r="BB2779" s="378">
        <f t="shared" si="8565"/>
        <v>0</v>
      </c>
      <c r="BC2779" s="374">
        <f t="shared" si="8583"/>
        <v>0</v>
      </c>
      <c r="BD2779" s="292">
        <f t="shared" si="8584"/>
        <v>0</v>
      </c>
      <c r="BE2779" s="375">
        <f t="shared" si="8585"/>
        <v>0</v>
      </c>
      <c r="BF2779" s="378">
        <f t="shared" si="8566"/>
        <v>0</v>
      </c>
      <c r="BG2779" s="374">
        <f t="shared" si="8586"/>
        <v>0</v>
      </c>
      <c r="BH2779" s="292">
        <f t="shared" si="8587"/>
        <v>0</v>
      </c>
      <c r="BI2779" s="375">
        <f t="shared" si="8588"/>
        <v>0</v>
      </c>
      <c r="BJ2779" s="378">
        <f t="shared" si="8567"/>
        <v>0</v>
      </c>
      <c r="BK2779" s="374">
        <f t="shared" si="8589"/>
        <v>0</v>
      </c>
      <c r="BL2779" s="292">
        <f t="shared" si="8590"/>
        <v>0</v>
      </c>
      <c r="BM2779" s="375">
        <f t="shared" si="8591"/>
        <v>0</v>
      </c>
      <c r="BN2779" s="378">
        <f t="shared" si="8568"/>
        <v>0</v>
      </c>
      <c r="BO2779" s="374">
        <f t="shared" si="8592"/>
        <v>0</v>
      </c>
      <c r="BP2779" s="292">
        <f t="shared" si="8593"/>
        <v>0</v>
      </c>
      <c r="CA2779" s="299" t="s">
        <v>60</v>
      </c>
      <c r="CB2779" s="421"/>
      <c r="CC2779" s="375"/>
      <c r="CD2779" s="375"/>
      <c r="CE2779" s="375"/>
      <c r="CF2779" s="375"/>
      <c r="CG2779" s="375"/>
      <c r="CH2779" s="375"/>
      <c r="CI2779" s="375"/>
      <c r="CJ2779" s="375"/>
      <c r="CK2779" s="375"/>
      <c r="CL2779" s="375"/>
      <c r="CM2779" s="375"/>
      <c r="CN2779" s="423">
        <f t="shared" ref="CN2779" si="8650">IF(M2779="",0,M2779)</f>
        <v>0</v>
      </c>
      <c r="CO2779" s="423">
        <f t="shared" ref="CO2779" si="8651">IF(N2779="",0,N2779)</f>
        <v>0</v>
      </c>
      <c r="CP2779" s="423">
        <f t="shared" ref="CP2779" si="8652">IF(O2779="",0,O2779)</f>
        <v>0</v>
      </c>
      <c r="CQ2779" s="423">
        <f t="shared" ref="CQ2779" si="8653">IF(P2779="",0,P2779)</f>
        <v>0</v>
      </c>
      <c r="CR2779" s="423">
        <f t="shared" ref="CR2779" si="8654">IF(Q2779="",0,Q2779)</f>
        <v>0</v>
      </c>
      <c r="CS2779" s="423">
        <f t="shared" ref="CS2779" si="8655">IF(R2779="",0,R2779)</f>
        <v>0</v>
      </c>
      <c r="CT2779" s="423">
        <f t="shared" ref="CT2779" si="8656">IF(S2779="",0,S2779)</f>
        <v>0</v>
      </c>
      <c r="CU2779" s="423">
        <f t="shared" ref="CU2779" si="8657">IF(T2779="",0,T2779)</f>
        <v>0</v>
      </c>
      <c r="CV2779" s="423">
        <f t="shared" ref="CV2779" si="8658">IF(U2779="",0,U2779)</f>
        <v>0</v>
      </c>
      <c r="CW2779" s="423">
        <f t="shared" ref="CW2779" si="8659">IF(V2779="",0,V2779)</f>
        <v>0</v>
      </c>
      <c r="CX2779" s="423">
        <f t="shared" ref="CX2779" si="8660">IF(W2779="",0,W2779)</f>
        <v>0</v>
      </c>
      <c r="CY2779" s="423">
        <f t="shared" ref="CY2779" si="8661">IF(X2779="",0,X2779)</f>
        <v>0</v>
      </c>
      <c r="CZ2779" s="423">
        <f t="shared" ref="CZ2779" si="8662">IF(Y2779="",0,Y2779)</f>
        <v>0</v>
      </c>
      <c r="DA2779" s="423">
        <f t="shared" ref="DA2779" si="8663">IF(Z2779="",0,Z2779)</f>
        <v>0</v>
      </c>
      <c r="DB2779" s="423">
        <f t="shared" ref="DB2779" si="8664">IF(AA2779="",0,AA2779)</f>
        <v>0</v>
      </c>
      <c r="DC2779" s="423">
        <f t="shared" ref="DC2779" si="8665">IF(AB2779="",0,AB2779)</f>
        <v>0</v>
      </c>
      <c r="DD2779" s="423">
        <f t="shared" ref="DD2779" si="8666">IF(AC2779="",0,AC2779)</f>
        <v>0</v>
      </c>
      <c r="DE2779" s="423">
        <f t="shared" ref="DE2779" si="8667">IF(AD2779="",0,AD2779)</f>
        <v>0</v>
      </c>
      <c r="DG2779" s="610"/>
      <c r="DH2779" s="611"/>
      <c r="DI2779" s="415"/>
      <c r="DJ2779" s="416"/>
      <c r="DK2779" s="416"/>
      <c r="DL2779" s="416"/>
      <c r="DM2779" s="416"/>
      <c r="DN2779" s="416"/>
      <c r="DO2779" s="416"/>
      <c r="DP2779" s="416"/>
      <c r="DQ2779" s="416"/>
      <c r="DR2779" s="416"/>
      <c r="DS2779" s="416"/>
      <c r="DT2779" s="416"/>
      <c r="DU2779" s="416"/>
      <c r="DV2779" s="416"/>
      <c r="DW2779" s="416"/>
      <c r="DX2779" s="416"/>
      <c r="DY2779" s="416"/>
      <c r="DZ2779" s="416"/>
      <c r="EA2779" s="416"/>
      <c r="EB2779" s="416"/>
      <c r="EC2779" s="416"/>
      <c r="ED2779" s="416"/>
      <c r="EE2779" s="416"/>
      <c r="EF2779" s="416"/>
      <c r="EG2779" s="416"/>
      <c r="EH2779" s="416"/>
      <c r="EI2779" s="416"/>
      <c r="EJ2779" s="416"/>
      <c r="EK2779" s="416"/>
      <c r="EL2779" s="417"/>
    </row>
    <row r="2780" spans="1:142" ht="36" customHeight="1" x14ac:dyDescent="0.25">
      <c r="C2780" s="782"/>
      <c r="D2780" s="742"/>
      <c r="E2780" s="743"/>
      <c r="F2780" s="714" t="s">
        <v>588</v>
      </c>
      <c r="G2780" s="715"/>
      <c r="H2780" s="192"/>
      <c r="I2780" s="700" t="s">
        <v>584</v>
      </c>
      <c r="J2780" s="700"/>
      <c r="K2780" s="700"/>
      <c r="L2780" s="701"/>
      <c r="M2780" s="369"/>
      <c r="N2780" s="369"/>
      <c r="O2780" s="369"/>
      <c r="P2780" s="369"/>
      <c r="Q2780" s="369"/>
      <c r="R2780" s="369"/>
      <c r="S2780" s="368"/>
      <c r="T2780" s="368"/>
      <c r="U2780" s="368"/>
      <c r="V2780" s="368"/>
      <c r="W2780" s="368"/>
      <c r="X2780" s="368"/>
      <c r="Y2780" s="368"/>
      <c r="Z2780" s="368"/>
      <c r="AA2780" s="368"/>
      <c r="AB2780" s="368"/>
      <c r="AC2780" s="368"/>
      <c r="AD2780" s="368"/>
      <c r="AE2780" s="60"/>
      <c r="AF2780" s="259"/>
      <c r="AG2780" s="374">
        <f t="shared" si="8569"/>
        <v>18</v>
      </c>
      <c r="AH2780" s="399"/>
      <c r="AK2780" s="375">
        <f t="shared" si="8570"/>
        <v>0</v>
      </c>
      <c r="AL2780" s="378">
        <f t="shared" si="8561"/>
        <v>0</v>
      </c>
      <c r="AM2780" s="374">
        <f t="shared" si="8571"/>
        <v>0</v>
      </c>
      <c r="AN2780" s="292">
        <f t="shared" si="8572"/>
        <v>0</v>
      </c>
      <c r="AO2780" s="375">
        <f t="shared" si="8573"/>
        <v>0</v>
      </c>
      <c r="AP2780" s="378">
        <f t="shared" si="8562"/>
        <v>0</v>
      </c>
      <c r="AQ2780" s="374">
        <f t="shared" si="8574"/>
        <v>0</v>
      </c>
      <c r="AR2780" s="317">
        <f t="shared" si="8575"/>
        <v>0</v>
      </c>
      <c r="AS2780" s="375">
        <f t="shared" si="8576"/>
        <v>0</v>
      </c>
      <c r="AT2780" s="378">
        <f t="shared" si="8563"/>
        <v>0</v>
      </c>
      <c r="AU2780" s="374">
        <f t="shared" si="8577"/>
        <v>0</v>
      </c>
      <c r="AV2780" s="317">
        <f t="shared" si="8578"/>
        <v>0</v>
      </c>
      <c r="AW2780" s="375">
        <f t="shared" si="8579"/>
        <v>0</v>
      </c>
      <c r="AX2780" s="378">
        <f t="shared" si="8564"/>
        <v>0</v>
      </c>
      <c r="AY2780" s="374">
        <f t="shared" si="8580"/>
        <v>0</v>
      </c>
      <c r="AZ2780" s="292">
        <f t="shared" si="8581"/>
        <v>0</v>
      </c>
      <c r="BA2780" s="375">
        <f t="shared" si="8582"/>
        <v>0</v>
      </c>
      <c r="BB2780" s="378">
        <f t="shared" si="8565"/>
        <v>0</v>
      </c>
      <c r="BC2780" s="374">
        <f t="shared" si="8583"/>
        <v>0</v>
      </c>
      <c r="BD2780" s="292">
        <f t="shared" si="8584"/>
        <v>0</v>
      </c>
      <c r="BE2780" s="375">
        <f t="shared" si="8585"/>
        <v>0</v>
      </c>
      <c r="BF2780" s="378">
        <f t="shared" si="8566"/>
        <v>0</v>
      </c>
      <c r="BG2780" s="374">
        <f t="shared" si="8586"/>
        <v>0</v>
      </c>
      <c r="BH2780" s="292">
        <f t="shared" si="8587"/>
        <v>0</v>
      </c>
      <c r="BI2780" s="375">
        <f t="shared" si="8588"/>
        <v>0</v>
      </c>
      <c r="BJ2780" s="378">
        <f t="shared" si="8567"/>
        <v>0</v>
      </c>
      <c r="BK2780" s="374">
        <f t="shared" si="8589"/>
        <v>0</v>
      </c>
      <c r="BL2780" s="292">
        <f t="shared" si="8590"/>
        <v>0</v>
      </c>
      <c r="BM2780" s="375">
        <f t="shared" si="8591"/>
        <v>0</v>
      </c>
      <c r="BN2780" s="378">
        <f t="shared" si="8568"/>
        <v>0</v>
      </c>
      <c r="BO2780" s="374">
        <f t="shared" si="8592"/>
        <v>0</v>
      </c>
      <c r="BP2780" s="292">
        <f t="shared" si="8593"/>
        <v>0</v>
      </c>
      <c r="CA2780" s="299" t="s">
        <v>1917</v>
      </c>
      <c r="CB2780" s="421"/>
      <c r="CC2780" s="375"/>
      <c r="CD2780" s="375"/>
      <c r="CE2780" s="375"/>
      <c r="CF2780" s="375"/>
      <c r="CG2780" s="375"/>
      <c r="CH2780" s="375"/>
      <c r="CI2780" s="375"/>
      <c r="CJ2780" s="375"/>
      <c r="CK2780" s="375"/>
      <c r="CL2780" s="375"/>
      <c r="CM2780" s="375"/>
      <c r="CN2780" s="301">
        <f t="shared" ref="CN2780" si="8668">SUM(M2780:M2783)</f>
        <v>0</v>
      </c>
      <c r="CO2780" s="301">
        <f t="shared" ref="CO2780" si="8669">SUM(N2780:N2783)</f>
        <v>0</v>
      </c>
      <c r="CP2780" s="301">
        <f t="shared" ref="CP2780" si="8670">SUM(O2780:O2783)</f>
        <v>0</v>
      </c>
      <c r="CQ2780" s="301">
        <f t="shared" ref="CQ2780" si="8671">SUM(P2780:P2783)</f>
        <v>0</v>
      </c>
      <c r="CR2780" s="301">
        <f t="shared" ref="CR2780" si="8672">SUM(Q2780:Q2783)</f>
        <v>0</v>
      </c>
      <c r="CS2780" s="301">
        <f t="shared" ref="CS2780" si="8673">SUM(R2780:R2783)</f>
        <v>0</v>
      </c>
      <c r="CT2780" s="301">
        <f t="shared" ref="CT2780" si="8674">SUM(S2780:S2783)</f>
        <v>0</v>
      </c>
      <c r="CU2780" s="301">
        <f t="shared" ref="CU2780" si="8675">SUM(T2780:T2783)</f>
        <v>0</v>
      </c>
      <c r="CV2780" s="301">
        <f t="shared" ref="CV2780" si="8676">SUM(U2780:U2783)</f>
        <v>0</v>
      </c>
      <c r="CW2780" s="301">
        <f t="shared" ref="CW2780" si="8677">SUM(V2780:V2783)</f>
        <v>0</v>
      </c>
      <c r="CX2780" s="301">
        <f t="shared" ref="CX2780" si="8678">SUM(W2780:W2783)</f>
        <v>0</v>
      </c>
      <c r="CY2780" s="301">
        <f t="shared" ref="CY2780" si="8679">SUM(X2780:X2783)</f>
        <v>0</v>
      </c>
      <c r="CZ2780" s="301">
        <f t="shared" ref="CZ2780" si="8680">SUM(Y2780:Y2783)</f>
        <v>0</v>
      </c>
      <c r="DA2780" s="301">
        <f t="shared" ref="DA2780" si="8681">SUM(Z2780:Z2783)</f>
        <v>0</v>
      </c>
      <c r="DB2780" s="301">
        <f t="shared" ref="DB2780" si="8682">SUM(AA2780:AA2783)</f>
        <v>0</v>
      </c>
      <c r="DC2780" s="301">
        <f t="shared" ref="DC2780" si="8683">SUM(AB2780:AB2783)</f>
        <v>0</v>
      </c>
      <c r="DD2780" s="301">
        <f t="shared" ref="DD2780" si="8684">SUM(AC2780:AC2783)</f>
        <v>0</v>
      </c>
      <c r="DE2780" s="301">
        <f t="shared" ref="DE2780" si="8685">SUM(AD2780:AD2783)</f>
        <v>0</v>
      </c>
      <c r="DG2780" s="612"/>
      <c r="DH2780" s="613"/>
      <c r="DI2780" s="415"/>
      <c r="DJ2780" s="416"/>
      <c r="DK2780" s="416"/>
      <c r="DL2780" s="416"/>
      <c r="DM2780" s="416"/>
      <c r="DN2780" s="416"/>
      <c r="DO2780" s="416"/>
      <c r="DP2780" s="416"/>
      <c r="DQ2780" s="416"/>
      <c r="DR2780" s="416"/>
      <c r="DS2780" s="416"/>
      <c r="DT2780" s="416"/>
      <c r="DU2780" s="416"/>
      <c r="DV2780" s="416"/>
      <c r="DW2780" s="416"/>
      <c r="DX2780" s="416"/>
      <c r="DY2780" s="416"/>
      <c r="DZ2780" s="416"/>
      <c r="EA2780" s="416"/>
      <c r="EB2780" s="416"/>
      <c r="EC2780" s="416"/>
      <c r="ED2780" s="416"/>
      <c r="EE2780" s="416"/>
      <c r="EF2780" s="416"/>
      <c r="EG2780" s="416"/>
      <c r="EH2780" s="416"/>
      <c r="EI2780" s="416"/>
      <c r="EJ2780" s="416"/>
      <c r="EK2780" s="416"/>
      <c r="EL2780" s="417"/>
    </row>
    <row r="2781" spans="1:142" ht="24" customHeight="1" x14ac:dyDescent="0.25">
      <c r="C2781" s="782"/>
      <c r="D2781" s="742"/>
      <c r="E2781" s="743"/>
      <c r="F2781" s="714" t="s">
        <v>589</v>
      </c>
      <c r="G2781" s="715"/>
      <c r="H2781" s="192"/>
      <c r="I2781" s="700" t="s">
        <v>585</v>
      </c>
      <c r="J2781" s="700"/>
      <c r="K2781" s="700"/>
      <c r="L2781" s="701"/>
      <c r="M2781" s="369"/>
      <c r="N2781" s="369"/>
      <c r="O2781" s="369"/>
      <c r="P2781" s="369"/>
      <c r="Q2781" s="369"/>
      <c r="R2781" s="369"/>
      <c r="S2781" s="368"/>
      <c r="T2781" s="368"/>
      <c r="U2781" s="368"/>
      <c r="V2781" s="368"/>
      <c r="W2781" s="368"/>
      <c r="X2781" s="368"/>
      <c r="Y2781" s="368"/>
      <c r="Z2781" s="368"/>
      <c r="AA2781" s="368"/>
      <c r="AB2781" s="368"/>
      <c r="AC2781" s="368"/>
      <c r="AD2781" s="368"/>
      <c r="AE2781" s="60"/>
      <c r="AF2781" s="259"/>
      <c r="AG2781" s="374">
        <f t="shared" si="8569"/>
        <v>18</v>
      </c>
      <c r="AH2781" s="399"/>
      <c r="AK2781" s="375">
        <f t="shared" si="8570"/>
        <v>0</v>
      </c>
      <c r="AL2781" s="378">
        <f t="shared" si="8561"/>
        <v>0</v>
      </c>
      <c r="AM2781" s="374">
        <f t="shared" si="8571"/>
        <v>0</v>
      </c>
      <c r="AN2781" s="292">
        <f t="shared" si="8572"/>
        <v>0</v>
      </c>
      <c r="AO2781" s="375">
        <f t="shared" si="8573"/>
        <v>0</v>
      </c>
      <c r="AP2781" s="378">
        <f t="shared" si="8562"/>
        <v>0</v>
      </c>
      <c r="AQ2781" s="374">
        <f t="shared" si="8574"/>
        <v>0</v>
      </c>
      <c r="AR2781" s="317">
        <f t="shared" si="8575"/>
        <v>0</v>
      </c>
      <c r="AS2781" s="375">
        <f t="shared" si="8576"/>
        <v>0</v>
      </c>
      <c r="AT2781" s="378">
        <f t="shared" si="8563"/>
        <v>0</v>
      </c>
      <c r="AU2781" s="374">
        <f t="shared" si="8577"/>
        <v>0</v>
      </c>
      <c r="AV2781" s="317">
        <f t="shared" si="8578"/>
        <v>0</v>
      </c>
      <c r="AW2781" s="375">
        <f t="shared" si="8579"/>
        <v>0</v>
      </c>
      <c r="AX2781" s="378">
        <f t="shared" si="8564"/>
        <v>0</v>
      </c>
      <c r="AY2781" s="374">
        <f t="shared" si="8580"/>
        <v>0</v>
      </c>
      <c r="AZ2781" s="292">
        <f t="shared" si="8581"/>
        <v>0</v>
      </c>
      <c r="BA2781" s="375">
        <f t="shared" si="8582"/>
        <v>0</v>
      </c>
      <c r="BB2781" s="378">
        <f t="shared" si="8565"/>
        <v>0</v>
      </c>
      <c r="BC2781" s="374">
        <f t="shared" si="8583"/>
        <v>0</v>
      </c>
      <c r="BD2781" s="292">
        <f t="shared" si="8584"/>
        <v>0</v>
      </c>
      <c r="BE2781" s="375">
        <f t="shared" si="8585"/>
        <v>0</v>
      </c>
      <c r="BF2781" s="378">
        <f t="shared" si="8566"/>
        <v>0</v>
      </c>
      <c r="BG2781" s="374">
        <f t="shared" si="8586"/>
        <v>0</v>
      </c>
      <c r="BH2781" s="292">
        <f t="shared" si="8587"/>
        <v>0</v>
      </c>
      <c r="BI2781" s="375">
        <f t="shared" si="8588"/>
        <v>0</v>
      </c>
      <c r="BJ2781" s="378">
        <f t="shared" si="8567"/>
        <v>0</v>
      </c>
      <c r="BK2781" s="374">
        <f t="shared" si="8589"/>
        <v>0</v>
      </c>
      <c r="BL2781" s="292">
        <f t="shared" si="8590"/>
        <v>0</v>
      </c>
      <c r="BM2781" s="375">
        <f t="shared" si="8591"/>
        <v>0</v>
      </c>
      <c r="BN2781" s="378">
        <f t="shared" si="8568"/>
        <v>0</v>
      </c>
      <c r="BO2781" s="374">
        <f t="shared" si="8592"/>
        <v>0</v>
      </c>
      <c r="BP2781" s="292">
        <f t="shared" si="8593"/>
        <v>0</v>
      </c>
      <c r="CA2781" s="299" t="s">
        <v>1910</v>
      </c>
      <c r="CB2781" s="421"/>
      <c r="CC2781" s="375"/>
      <c r="CD2781" s="375"/>
      <c r="CE2781" s="375"/>
      <c r="CF2781" s="375"/>
      <c r="CG2781" s="375"/>
      <c r="CH2781" s="375"/>
      <c r="CI2781" s="375"/>
      <c r="CJ2781" s="375"/>
      <c r="CK2781" s="375"/>
      <c r="CL2781" s="375"/>
      <c r="CM2781" s="375"/>
      <c r="CN2781" s="422">
        <f t="shared" ref="CN2781" si="8686">IF(CN2779="NA",COUNTIF(M2780:M2783,"NA"),COUNTIF(M2780:M2783,"NS"))</f>
        <v>0</v>
      </c>
      <c r="CO2781" s="422">
        <f t="shared" ref="CO2781" si="8687">IF(CO2779="NA",COUNTIF(N2780:N2783,"NA"),COUNTIF(N2780:N2783,"NS"))</f>
        <v>0</v>
      </c>
      <c r="CP2781" s="422">
        <f t="shared" ref="CP2781" si="8688">IF(CP2779="NA",COUNTIF(O2780:O2783,"NA"),COUNTIF(O2780:O2783,"NS"))</f>
        <v>0</v>
      </c>
      <c r="CQ2781" s="422">
        <f t="shared" ref="CQ2781" si="8689">IF(CQ2779="NA",COUNTIF(P2780:P2783,"NA"),COUNTIF(P2780:P2783,"NS"))</f>
        <v>0</v>
      </c>
      <c r="CR2781" s="422">
        <f t="shared" ref="CR2781" si="8690">IF(CR2779="NA",COUNTIF(Q2780:Q2783,"NA"),COUNTIF(Q2780:Q2783,"NS"))</f>
        <v>0</v>
      </c>
      <c r="CS2781" s="422">
        <f t="shared" ref="CS2781" si="8691">IF(CS2779="NA",COUNTIF(R2780:R2783,"NA"),COUNTIF(R2780:R2783,"NS"))</f>
        <v>0</v>
      </c>
      <c r="CT2781" s="422">
        <f t="shared" ref="CT2781" si="8692">IF(CT2779="NA",COUNTIF(S2780:S2783,"NA"),COUNTIF(S2780:S2783,"NS"))</f>
        <v>0</v>
      </c>
      <c r="CU2781" s="422">
        <f t="shared" ref="CU2781" si="8693">IF(CU2779="NA",COUNTIF(T2780:T2783,"NA"),COUNTIF(T2780:T2783,"NS"))</f>
        <v>0</v>
      </c>
      <c r="CV2781" s="422">
        <f t="shared" ref="CV2781" si="8694">IF(CV2779="NA",COUNTIF(U2780:U2783,"NA"),COUNTIF(U2780:U2783,"NS"))</f>
        <v>0</v>
      </c>
      <c r="CW2781" s="422">
        <f t="shared" ref="CW2781" si="8695">IF(CW2779="NA",COUNTIF(V2780:V2783,"NA"),COUNTIF(V2780:V2783,"NS"))</f>
        <v>0</v>
      </c>
      <c r="CX2781" s="422">
        <f t="shared" ref="CX2781" si="8696">IF(CX2779="NA",COUNTIF(W2780:W2783,"NA"),COUNTIF(W2780:W2783,"NS"))</f>
        <v>0</v>
      </c>
      <c r="CY2781" s="422">
        <f t="shared" ref="CY2781" si="8697">IF(CY2779="NA",COUNTIF(X2780:X2783,"NA"),COUNTIF(X2780:X2783,"NS"))</f>
        <v>0</v>
      </c>
      <c r="CZ2781" s="422">
        <f t="shared" ref="CZ2781" si="8698">IF(CZ2779="NA",COUNTIF(Y2780:Y2783,"NA"),COUNTIF(Y2780:Y2783,"NS"))</f>
        <v>0</v>
      </c>
      <c r="DA2781" s="422">
        <f t="shared" ref="DA2781" si="8699">IF(DA2779="NA",COUNTIF(Z2780:Z2783,"NA"),COUNTIF(Z2780:Z2783,"NS"))</f>
        <v>0</v>
      </c>
      <c r="DB2781" s="422">
        <f t="shared" ref="DB2781" si="8700">IF(DB2779="NA",COUNTIF(AA2780:AA2783,"NA"),COUNTIF(AA2780:AA2783,"NS"))</f>
        <v>0</v>
      </c>
      <c r="DC2781" s="422">
        <f t="shared" ref="DC2781" si="8701">IF(DC2779="NA",COUNTIF(AB2780:AB2783,"NA"),COUNTIF(AB2780:AB2783,"NS"))</f>
        <v>0</v>
      </c>
      <c r="DD2781" s="422">
        <f t="shared" ref="DD2781" si="8702">IF(DD2779="NA",COUNTIF(AC2780:AC2783,"NA"),COUNTIF(AC2780:AC2783,"NS"))</f>
        <v>0</v>
      </c>
      <c r="DE2781" s="422">
        <f t="shared" ref="DE2781" si="8703">IF(DE2779="NA",COUNTIF(AD2780:AD2783,"NA"),COUNTIF(AD2780:AD2783,"NS"))</f>
        <v>0</v>
      </c>
      <c r="DG2781" s="612"/>
      <c r="DH2781" s="613"/>
      <c r="DI2781" s="415"/>
      <c r="DJ2781" s="416"/>
      <c r="DK2781" s="416"/>
      <c r="DL2781" s="416"/>
      <c r="DM2781" s="416"/>
      <c r="DN2781" s="416"/>
      <c r="DO2781" s="416"/>
      <c r="DP2781" s="416"/>
      <c r="DQ2781" s="416"/>
      <c r="DR2781" s="416"/>
      <c r="DS2781" s="416"/>
      <c r="DT2781" s="416"/>
      <c r="DU2781" s="416"/>
      <c r="DV2781" s="416"/>
      <c r="DW2781" s="416"/>
      <c r="DX2781" s="416"/>
      <c r="DY2781" s="416"/>
      <c r="DZ2781" s="416"/>
      <c r="EA2781" s="416"/>
      <c r="EB2781" s="416"/>
      <c r="EC2781" s="416"/>
      <c r="ED2781" s="416"/>
      <c r="EE2781" s="416"/>
      <c r="EF2781" s="416"/>
      <c r="EG2781" s="416"/>
      <c r="EH2781" s="416"/>
      <c r="EI2781" s="416"/>
      <c r="EJ2781" s="416"/>
      <c r="EK2781" s="416"/>
      <c r="EL2781" s="417"/>
    </row>
    <row r="2782" spans="1:142" ht="48" customHeight="1" x14ac:dyDescent="0.25">
      <c r="C2782" s="782"/>
      <c r="D2782" s="742"/>
      <c r="E2782" s="743"/>
      <c r="F2782" s="714" t="s">
        <v>590</v>
      </c>
      <c r="G2782" s="715"/>
      <c r="H2782" s="192"/>
      <c r="I2782" s="700" t="s">
        <v>586</v>
      </c>
      <c r="J2782" s="700"/>
      <c r="K2782" s="700"/>
      <c r="L2782" s="701"/>
      <c r="M2782" s="369"/>
      <c r="N2782" s="369"/>
      <c r="O2782" s="369"/>
      <c r="P2782" s="369"/>
      <c r="Q2782" s="369"/>
      <c r="R2782" s="369"/>
      <c r="S2782" s="368"/>
      <c r="T2782" s="368"/>
      <c r="U2782" s="368"/>
      <c r="V2782" s="368"/>
      <c r="W2782" s="368"/>
      <c r="X2782" s="368"/>
      <c r="Y2782" s="368"/>
      <c r="Z2782" s="368"/>
      <c r="AA2782" s="368"/>
      <c r="AB2782" s="368"/>
      <c r="AC2782" s="368"/>
      <c r="AD2782" s="368"/>
      <c r="AE2782" s="60"/>
      <c r="AF2782" s="259"/>
      <c r="AG2782" s="374">
        <f t="shared" si="8569"/>
        <v>18</v>
      </c>
      <c r="AH2782" s="399"/>
      <c r="AK2782" s="375">
        <f t="shared" si="8570"/>
        <v>0</v>
      </c>
      <c r="AL2782" s="378">
        <f t="shared" si="8561"/>
        <v>0</v>
      </c>
      <c r="AM2782" s="374">
        <f t="shared" si="8571"/>
        <v>0</v>
      </c>
      <c r="AN2782" s="292">
        <f t="shared" si="8572"/>
        <v>0</v>
      </c>
      <c r="AO2782" s="375">
        <f t="shared" si="8573"/>
        <v>0</v>
      </c>
      <c r="AP2782" s="378">
        <f t="shared" si="8562"/>
        <v>0</v>
      </c>
      <c r="AQ2782" s="374">
        <f t="shared" si="8574"/>
        <v>0</v>
      </c>
      <c r="AR2782" s="317">
        <f t="shared" si="8575"/>
        <v>0</v>
      </c>
      <c r="AS2782" s="375">
        <f t="shared" si="8576"/>
        <v>0</v>
      </c>
      <c r="AT2782" s="378">
        <f t="shared" si="8563"/>
        <v>0</v>
      </c>
      <c r="AU2782" s="374">
        <f t="shared" si="8577"/>
        <v>0</v>
      </c>
      <c r="AV2782" s="317">
        <f t="shared" si="8578"/>
        <v>0</v>
      </c>
      <c r="AW2782" s="375">
        <f t="shared" si="8579"/>
        <v>0</v>
      </c>
      <c r="AX2782" s="378">
        <f t="shared" si="8564"/>
        <v>0</v>
      </c>
      <c r="AY2782" s="374">
        <f t="shared" si="8580"/>
        <v>0</v>
      </c>
      <c r="AZ2782" s="292">
        <f t="shared" si="8581"/>
        <v>0</v>
      </c>
      <c r="BA2782" s="375">
        <f t="shared" si="8582"/>
        <v>0</v>
      </c>
      <c r="BB2782" s="378">
        <f t="shared" si="8565"/>
        <v>0</v>
      </c>
      <c r="BC2782" s="374">
        <f t="shared" si="8583"/>
        <v>0</v>
      </c>
      <c r="BD2782" s="292">
        <f t="shared" si="8584"/>
        <v>0</v>
      </c>
      <c r="BE2782" s="375">
        <f t="shared" si="8585"/>
        <v>0</v>
      </c>
      <c r="BF2782" s="378">
        <f t="shared" si="8566"/>
        <v>0</v>
      </c>
      <c r="BG2782" s="374">
        <f t="shared" si="8586"/>
        <v>0</v>
      </c>
      <c r="BH2782" s="292">
        <f t="shared" si="8587"/>
        <v>0</v>
      </c>
      <c r="BI2782" s="375">
        <f t="shared" si="8588"/>
        <v>0</v>
      </c>
      <c r="BJ2782" s="378">
        <f t="shared" si="8567"/>
        <v>0</v>
      </c>
      <c r="BK2782" s="374">
        <f t="shared" si="8589"/>
        <v>0</v>
      </c>
      <c r="BL2782" s="292">
        <f t="shared" si="8590"/>
        <v>0</v>
      </c>
      <c r="BM2782" s="375">
        <f t="shared" si="8591"/>
        <v>0</v>
      </c>
      <c r="BN2782" s="378">
        <f t="shared" si="8568"/>
        <v>0</v>
      </c>
      <c r="BO2782" s="374">
        <f t="shared" si="8592"/>
        <v>0</v>
      </c>
      <c r="BP2782" s="292">
        <f t="shared" si="8593"/>
        <v>0</v>
      </c>
      <c r="CA2782" s="299" t="s">
        <v>1918</v>
      </c>
      <c r="CB2782" s="398"/>
      <c r="CC2782" s="375"/>
      <c r="CD2782" s="375"/>
      <c r="CE2782" s="375"/>
      <c r="CF2782" s="375"/>
      <c r="CG2782" s="375"/>
      <c r="CH2782" s="375"/>
      <c r="CI2782" s="375"/>
      <c r="CJ2782" s="375"/>
      <c r="CK2782" s="375"/>
      <c r="CL2782" s="375"/>
      <c r="CM2782" s="375"/>
      <c r="CN2782" s="425">
        <f t="shared" ref="CN2782:DD2782" si="8704">IF(OR(AND(CN2779=0,CN2781&gt;0),AND(CN2779="NS",CN2780&gt;0),AND(CN2779="NS",CN2780=0,CN2781=0)),1,IF(OR(AND(CN2781&gt;=2,CN2780&lt;CN2779),AND(CN2779="NS",CN2780=0,CN2781&gt;0),OR(CN2779=CN2780,AND(CN2779="",CN2781=0,CN2780=0))),0,1))</f>
        <v>0</v>
      </c>
      <c r="CO2782" s="425">
        <f t="shared" si="8704"/>
        <v>0</v>
      </c>
      <c r="CP2782" s="425">
        <f t="shared" si="8704"/>
        <v>0</v>
      </c>
      <c r="CQ2782" s="425">
        <f t="shared" si="8704"/>
        <v>0</v>
      </c>
      <c r="CR2782" s="425">
        <f t="shared" si="8704"/>
        <v>0</v>
      </c>
      <c r="CS2782" s="425">
        <f t="shared" si="8704"/>
        <v>0</v>
      </c>
      <c r="CT2782" s="425">
        <f t="shared" si="8704"/>
        <v>0</v>
      </c>
      <c r="CU2782" s="425">
        <f t="shared" si="8704"/>
        <v>0</v>
      </c>
      <c r="CV2782" s="425">
        <f t="shared" si="8704"/>
        <v>0</v>
      </c>
      <c r="CW2782" s="425">
        <f t="shared" si="8704"/>
        <v>0</v>
      </c>
      <c r="CX2782" s="425">
        <f t="shared" si="8704"/>
        <v>0</v>
      </c>
      <c r="CY2782" s="425">
        <f t="shared" si="8704"/>
        <v>0</v>
      </c>
      <c r="CZ2782" s="425">
        <f t="shared" si="8704"/>
        <v>0</v>
      </c>
      <c r="DA2782" s="425">
        <f t="shared" si="8704"/>
        <v>0</v>
      </c>
      <c r="DB2782" s="425">
        <f t="shared" si="8704"/>
        <v>0</v>
      </c>
      <c r="DC2782" s="425">
        <f t="shared" si="8704"/>
        <v>0</v>
      </c>
      <c r="DD2782" s="425">
        <f t="shared" si="8704"/>
        <v>0</v>
      </c>
      <c r="DE2782" s="425">
        <f t="shared" ref="DE2782" si="8705">IF(OR(AND(DE2779=0,DE2781&gt;0),AND(DE2779="NS",DE2780&gt;0),AND(DE2779="NS",DE2780=0,DE2781=0)),1,IF(OR(AND(DE2781&gt;=2,DE2780&lt;DE2779),AND(DE2779="NS",DE2780=0,DE2781&gt;0),OR(DE2779=DE2780,AND(DE2779="",DE2781=0,DE2780=0))),0,1))</f>
        <v>0</v>
      </c>
      <c r="DF2782" s="387">
        <f>SUM(CN2782:DE2782)</f>
        <v>0</v>
      </c>
      <c r="DG2782" s="651" t="s">
        <v>594</v>
      </c>
      <c r="DH2782" s="652"/>
      <c r="DI2782" s="418" t="s">
        <v>1909</v>
      </c>
      <c r="DJ2782" s="419"/>
      <c r="DK2782" s="419"/>
      <c r="DL2782" s="419"/>
      <c r="DM2782" s="419"/>
      <c r="DN2782" s="419"/>
      <c r="DO2782" s="419"/>
      <c r="DP2782" s="419"/>
      <c r="DQ2782" s="419"/>
      <c r="DR2782" s="419"/>
      <c r="DS2782" s="419"/>
      <c r="DT2782" s="419"/>
      <c r="DU2782" s="419">
        <f t="shared" ref="DU2782" si="8706">M2785</f>
        <v>0</v>
      </c>
      <c r="DV2782" s="419">
        <f t="shared" ref="DV2782" si="8707">N2785</f>
        <v>0</v>
      </c>
      <c r="DW2782" s="419">
        <f t="shared" ref="DW2782" si="8708">O2785</f>
        <v>0</v>
      </c>
      <c r="DX2782" s="419">
        <f t="shared" ref="DX2782" si="8709">P2785</f>
        <v>0</v>
      </c>
      <c r="DY2782" s="419">
        <f t="shared" ref="DY2782" si="8710">Q2785</f>
        <v>0</v>
      </c>
      <c r="DZ2782" s="419">
        <f t="shared" ref="DZ2782" si="8711">R2785</f>
        <v>0</v>
      </c>
      <c r="EA2782" s="419">
        <f t="shared" ref="EA2782" si="8712">S2785</f>
        <v>0</v>
      </c>
      <c r="EB2782" s="419">
        <f t="shared" ref="EB2782" si="8713">T2785</f>
        <v>0</v>
      </c>
      <c r="EC2782" s="419">
        <f t="shared" ref="EC2782" si="8714">U2785</f>
        <v>0</v>
      </c>
      <c r="ED2782" s="419">
        <f t="shared" ref="ED2782" si="8715">V2785</f>
        <v>0</v>
      </c>
      <c r="EE2782" s="419">
        <f t="shared" ref="EE2782" si="8716">W2785</f>
        <v>0</v>
      </c>
      <c r="EF2782" s="419">
        <f t="shared" ref="EF2782" si="8717">X2785</f>
        <v>0</v>
      </c>
      <c r="EG2782" s="419">
        <f t="shared" ref="EG2782" si="8718">Y2785</f>
        <v>0</v>
      </c>
      <c r="EH2782" s="419">
        <f t="shared" ref="EH2782" si="8719">Z2785</f>
        <v>0</v>
      </c>
      <c r="EI2782" s="419">
        <f t="shared" ref="EI2782" si="8720">AA2785</f>
        <v>0</v>
      </c>
      <c r="EJ2782" s="419">
        <f t="shared" ref="EJ2782" si="8721">AB2785</f>
        <v>0</v>
      </c>
      <c r="EK2782" s="419">
        <f t="shared" ref="EK2782" si="8722">AC2785</f>
        <v>0</v>
      </c>
      <c r="EL2782" s="420">
        <f t="shared" ref="EL2782" si="8723">AD2785</f>
        <v>0</v>
      </c>
    </row>
    <row r="2783" spans="1:142" ht="60" customHeight="1" x14ac:dyDescent="0.25">
      <c r="C2783" s="782"/>
      <c r="D2783" s="742"/>
      <c r="E2783" s="743"/>
      <c r="F2783" s="714" t="s">
        <v>591</v>
      </c>
      <c r="G2783" s="715"/>
      <c r="H2783" s="192"/>
      <c r="I2783" s="700" t="s">
        <v>587</v>
      </c>
      <c r="J2783" s="700"/>
      <c r="K2783" s="700"/>
      <c r="L2783" s="701"/>
      <c r="M2783" s="369"/>
      <c r="N2783" s="369"/>
      <c r="O2783" s="369"/>
      <c r="P2783" s="369"/>
      <c r="Q2783" s="369"/>
      <c r="R2783" s="369"/>
      <c r="S2783" s="368"/>
      <c r="T2783" s="368"/>
      <c r="U2783" s="368"/>
      <c r="V2783" s="368"/>
      <c r="W2783" s="368"/>
      <c r="X2783" s="368"/>
      <c r="Y2783" s="368"/>
      <c r="Z2783" s="368"/>
      <c r="AA2783" s="368"/>
      <c r="AB2783" s="368"/>
      <c r="AC2783" s="368"/>
      <c r="AD2783" s="368"/>
      <c r="AE2783" s="60"/>
      <c r="AF2783" s="259"/>
      <c r="AG2783" s="374">
        <f t="shared" si="8569"/>
        <v>18</v>
      </c>
      <c r="AH2783" s="399"/>
      <c r="AK2783" s="375">
        <f t="shared" si="8570"/>
        <v>0</v>
      </c>
      <c r="AL2783" s="378">
        <f t="shared" si="8561"/>
        <v>0</v>
      </c>
      <c r="AM2783" s="374">
        <f t="shared" si="8571"/>
        <v>0</v>
      </c>
      <c r="AN2783" s="292">
        <f t="shared" si="8572"/>
        <v>0</v>
      </c>
      <c r="AO2783" s="375">
        <f t="shared" si="8573"/>
        <v>0</v>
      </c>
      <c r="AP2783" s="378">
        <f t="shared" si="8562"/>
        <v>0</v>
      </c>
      <c r="AQ2783" s="374">
        <f t="shared" si="8574"/>
        <v>0</v>
      </c>
      <c r="AR2783" s="317">
        <f t="shared" si="8575"/>
        <v>0</v>
      </c>
      <c r="AS2783" s="375">
        <f t="shared" si="8576"/>
        <v>0</v>
      </c>
      <c r="AT2783" s="378">
        <f t="shared" si="8563"/>
        <v>0</v>
      </c>
      <c r="AU2783" s="374">
        <f t="shared" si="8577"/>
        <v>0</v>
      </c>
      <c r="AV2783" s="317">
        <f t="shared" si="8578"/>
        <v>0</v>
      </c>
      <c r="AW2783" s="375">
        <f t="shared" si="8579"/>
        <v>0</v>
      </c>
      <c r="AX2783" s="378">
        <f t="shared" si="8564"/>
        <v>0</v>
      </c>
      <c r="AY2783" s="374">
        <f t="shared" si="8580"/>
        <v>0</v>
      </c>
      <c r="AZ2783" s="292">
        <f t="shared" si="8581"/>
        <v>0</v>
      </c>
      <c r="BA2783" s="375">
        <f t="shared" si="8582"/>
        <v>0</v>
      </c>
      <c r="BB2783" s="378">
        <f t="shared" si="8565"/>
        <v>0</v>
      </c>
      <c r="BC2783" s="374">
        <f t="shared" si="8583"/>
        <v>0</v>
      </c>
      <c r="BD2783" s="292">
        <f t="shared" si="8584"/>
        <v>0</v>
      </c>
      <c r="BE2783" s="375">
        <f t="shared" si="8585"/>
        <v>0</v>
      </c>
      <c r="BF2783" s="378">
        <f t="shared" si="8566"/>
        <v>0</v>
      </c>
      <c r="BG2783" s="374">
        <f t="shared" si="8586"/>
        <v>0</v>
      </c>
      <c r="BH2783" s="292">
        <f t="shared" si="8587"/>
        <v>0</v>
      </c>
      <c r="BI2783" s="375">
        <f t="shared" si="8588"/>
        <v>0</v>
      </c>
      <c r="BJ2783" s="378">
        <f t="shared" si="8567"/>
        <v>0</v>
      </c>
      <c r="BK2783" s="374">
        <f t="shared" si="8589"/>
        <v>0</v>
      </c>
      <c r="BL2783" s="292">
        <f t="shared" si="8590"/>
        <v>0</v>
      </c>
      <c r="BM2783" s="375">
        <f t="shared" si="8591"/>
        <v>0</v>
      </c>
      <c r="BN2783" s="378">
        <f t="shared" si="8568"/>
        <v>0</v>
      </c>
      <c r="BO2783" s="374">
        <f t="shared" si="8592"/>
        <v>0</v>
      </c>
      <c r="BP2783" s="292">
        <f t="shared" si="8593"/>
        <v>0</v>
      </c>
      <c r="CA2783" s="413"/>
      <c r="CB2783" s="398"/>
      <c r="CC2783" s="398"/>
      <c r="CD2783" s="398"/>
      <c r="CE2783" s="398"/>
      <c r="CF2783" s="398"/>
      <c r="CG2783" s="398"/>
      <c r="CH2783" s="398"/>
      <c r="CI2783" s="398"/>
      <c r="CJ2783" s="398"/>
      <c r="CK2783" s="398"/>
      <c r="CL2783" s="398"/>
      <c r="CM2783" s="398"/>
      <c r="CN2783" s="398"/>
      <c r="CO2783" s="398"/>
      <c r="CP2783" s="398"/>
      <c r="CQ2783" s="398"/>
      <c r="CR2783" s="398"/>
      <c r="CS2783" s="398"/>
      <c r="CT2783" s="398"/>
      <c r="CU2783" s="398"/>
      <c r="CV2783" s="398"/>
      <c r="CW2783" s="398"/>
      <c r="CX2783" s="398"/>
      <c r="CY2783" s="398"/>
      <c r="CZ2783" s="398"/>
      <c r="DA2783" s="398"/>
      <c r="DB2783" s="398"/>
      <c r="DC2783" s="398"/>
      <c r="DD2783" s="398"/>
      <c r="DE2783" s="414"/>
      <c r="DG2783" s="440"/>
      <c r="DH2783" s="441"/>
      <c r="DI2783" s="415" t="s">
        <v>1910</v>
      </c>
      <c r="DJ2783" s="416"/>
      <c r="DK2783" s="416"/>
      <c r="DL2783" s="416"/>
      <c r="DM2783" s="416"/>
      <c r="DN2783" s="416"/>
      <c r="DO2783" s="416"/>
      <c r="DP2783" s="416"/>
      <c r="DQ2783" s="416"/>
      <c r="DR2783" s="416"/>
      <c r="DS2783" s="416"/>
      <c r="DT2783" s="416"/>
      <c r="DU2783" s="416">
        <f t="shared" ref="DU2783" si="8724">COUNTIF(M2784,"NS")+COUNTIF(M2771:M2779,"NS")+COUNTIF(M2767:M2768,"NS")+COUNTIF(M2756:M2760,"NS")</f>
        <v>0</v>
      </c>
      <c r="DV2783" s="416">
        <f t="shared" ref="DV2783" si="8725">COUNTIF(N2784,"NS")+COUNTIF(N2771:N2779,"NS")+COUNTIF(N2767:N2768,"NS")+COUNTIF(N2756:N2760,"NS")</f>
        <v>0</v>
      </c>
      <c r="DW2783" s="416">
        <f t="shared" ref="DW2783" si="8726">COUNTIF(O2784,"NS")+COUNTIF(O2771:O2779,"NS")+COUNTIF(O2767:O2768,"NS")+COUNTIF(O2756:O2760,"NS")</f>
        <v>0</v>
      </c>
      <c r="DX2783" s="416">
        <f t="shared" ref="DX2783" si="8727">COUNTIF(P2784,"NS")+COUNTIF(P2771:P2779,"NS")+COUNTIF(P2767:P2768,"NS")+COUNTIF(P2756:P2760,"NS")</f>
        <v>0</v>
      </c>
      <c r="DY2783" s="416">
        <f t="shared" ref="DY2783" si="8728">COUNTIF(Q2784,"NS")+COUNTIF(Q2771:Q2779,"NS")+COUNTIF(Q2767:Q2768,"NS")+COUNTIF(Q2756:Q2760,"NS")</f>
        <v>0</v>
      </c>
      <c r="DZ2783" s="416">
        <f t="shared" ref="DZ2783" si="8729">COUNTIF(R2784,"NS")+COUNTIF(R2771:R2779,"NS")+COUNTIF(R2767:R2768,"NS")+COUNTIF(R2756:R2760,"NS")</f>
        <v>0</v>
      </c>
      <c r="EA2783" s="416">
        <f t="shared" ref="EA2783" si="8730">COUNTIF(S2784,"NS")+COUNTIF(S2771:S2779,"NS")+COUNTIF(S2767:S2768,"NS")+COUNTIF(S2756:S2760,"NS")</f>
        <v>0</v>
      </c>
      <c r="EB2783" s="416">
        <f t="shared" ref="EB2783" si="8731">COUNTIF(T2784,"NS")+COUNTIF(T2771:T2779,"NS")+COUNTIF(T2767:T2768,"NS")+COUNTIF(T2756:T2760,"NS")</f>
        <v>0</v>
      </c>
      <c r="EC2783" s="416">
        <f t="shared" ref="EC2783" si="8732">COUNTIF(U2784,"NS")+COUNTIF(U2771:U2779,"NS")+COUNTIF(U2767:U2768,"NS")+COUNTIF(U2756:U2760,"NS")</f>
        <v>0</v>
      </c>
      <c r="ED2783" s="416">
        <f t="shared" ref="ED2783" si="8733">COUNTIF(V2784,"NS")+COUNTIF(V2771:V2779,"NS")+COUNTIF(V2767:V2768,"NS")+COUNTIF(V2756:V2760,"NS")</f>
        <v>0</v>
      </c>
      <c r="EE2783" s="416">
        <f t="shared" ref="EE2783" si="8734">COUNTIF(W2784,"NS")+COUNTIF(W2771:W2779,"NS")+COUNTIF(W2767:W2768,"NS")+COUNTIF(W2756:W2760,"NS")</f>
        <v>0</v>
      </c>
      <c r="EF2783" s="416">
        <f t="shared" ref="EF2783" si="8735">COUNTIF(X2784,"NS")+COUNTIF(X2771:X2779,"NS")+COUNTIF(X2767:X2768,"NS")+COUNTIF(X2756:X2760,"NS")</f>
        <v>0</v>
      </c>
      <c r="EG2783" s="416">
        <f t="shared" ref="EG2783" si="8736">COUNTIF(Y2784,"NS")+COUNTIF(Y2771:Y2779,"NS")+COUNTIF(Y2767:Y2768,"NS")+COUNTIF(Y2756:Y2760,"NS")</f>
        <v>0</v>
      </c>
      <c r="EH2783" s="416">
        <f t="shared" ref="EH2783" si="8737">COUNTIF(Z2784,"NS")+COUNTIF(Z2771:Z2779,"NS")+COUNTIF(Z2767:Z2768,"NS")+COUNTIF(Z2756:Z2760,"NS")</f>
        <v>0</v>
      </c>
      <c r="EI2783" s="416">
        <f t="shared" ref="EI2783" si="8738">COUNTIF(AA2784,"NS")+COUNTIF(AA2771:AA2779,"NS")+COUNTIF(AA2767:AA2768,"NS")+COUNTIF(AA2756:AA2760,"NS")</f>
        <v>0</v>
      </c>
      <c r="EJ2783" s="416">
        <f t="shared" ref="EJ2783" si="8739">COUNTIF(AB2784,"NS")+COUNTIF(AB2771:AB2779,"NS")+COUNTIF(AB2767:AB2768,"NS")+COUNTIF(AB2756:AB2760,"NS")</f>
        <v>0</v>
      </c>
      <c r="EK2783" s="416">
        <f t="shared" ref="EK2783" si="8740">COUNTIF(AC2784,"NS")+COUNTIF(AC2771:AC2779,"NS")+COUNTIF(AC2767:AC2768,"NS")+COUNTIF(AC2756:AC2760,"NS")</f>
        <v>0</v>
      </c>
      <c r="EL2783" s="417">
        <f t="shared" ref="EL2783" si="8741">COUNTIF(AD2784,"NS")+COUNTIF(AD2771:AD2779,"NS")+COUNTIF(AD2767:AD2768,"NS")+COUNTIF(AD2756:AD2760,"NS")</f>
        <v>0</v>
      </c>
    </row>
    <row r="2784" spans="1:142" ht="24" customHeight="1" thickBot="1" x14ac:dyDescent="0.3">
      <c r="C2784" s="782"/>
      <c r="D2784" s="742"/>
      <c r="E2784" s="743"/>
      <c r="F2784" s="703" t="s">
        <v>592</v>
      </c>
      <c r="G2784" s="703"/>
      <c r="H2784" s="704" t="s">
        <v>593</v>
      </c>
      <c r="I2784" s="705"/>
      <c r="J2784" s="705"/>
      <c r="K2784" s="705"/>
      <c r="L2784" s="706"/>
      <c r="M2784" s="369"/>
      <c r="N2784" s="369"/>
      <c r="O2784" s="369"/>
      <c r="P2784" s="369"/>
      <c r="Q2784" s="369"/>
      <c r="R2784" s="369"/>
      <c r="S2784" s="368"/>
      <c r="T2784" s="368"/>
      <c r="U2784" s="368"/>
      <c r="V2784" s="368"/>
      <c r="W2784" s="368"/>
      <c r="X2784" s="368"/>
      <c r="Y2784" s="368"/>
      <c r="Z2784" s="368"/>
      <c r="AA2784" s="368"/>
      <c r="AB2784" s="368"/>
      <c r="AC2784" s="368"/>
      <c r="AD2784" s="368"/>
      <c r="AE2784" s="60"/>
      <c r="AF2784" s="259"/>
      <c r="AG2784" s="374">
        <f t="shared" si="8569"/>
        <v>18</v>
      </c>
      <c r="AH2784" s="399"/>
      <c r="AK2784" s="375">
        <f t="shared" si="8570"/>
        <v>0</v>
      </c>
      <c r="AL2784" s="378">
        <f t="shared" si="8561"/>
        <v>0</v>
      </c>
      <c r="AM2784" s="374">
        <f t="shared" si="8571"/>
        <v>0</v>
      </c>
      <c r="AN2784" s="292">
        <f t="shared" si="8572"/>
        <v>0</v>
      </c>
      <c r="AO2784" s="375">
        <f t="shared" si="8573"/>
        <v>0</v>
      </c>
      <c r="AP2784" s="378">
        <f t="shared" si="8562"/>
        <v>0</v>
      </c>
      <c r="AQ2784" s="374">
        <f t="shared" si="8574"/>
        <v>0</v>
      </c>
      <c r="AR2784" s="317">
        <f t="shared" si="8575"/>
        <v>0</v>
      </c>
      <c r="AS2784" s="375">
        <f t="shared" si="8576"/>
        <v>0</v>
      </c>
      <c r="AT2784" s="378">
        <f t="shared" si="8563"/>
        <v>0</v>
      </c>
      <c r="AU2784" s="374">
        <f t="shared" si="8577"/>
        <v>0</v>
      </c>
      <c r="AV2784" s="317">
        <f t="shared" si="8578"/>
        <v>0</v>
      </c>
      <c r="AW2784" s="375">
        <f t="shared" si="8579"/>
        <v>0</v>
      </c>
      <c r="AX2784" s="378">
        <f t="shared" si="8564"/>
        <v>0</v>
      </c>
      <c r="AY2784" s="374">
        <f t="shared" si="8580"/>
        <v>0</v>
      </c>
      <c r="AZ2784" s="292">
        <f t="shared" si="8581"/>
        <v>0</v>
      </c>
      <c r="BA2784" s="375">
        <f t="shared" si="8582"/>
        <v>0</v>
      </c>
      <c r="BB2784" s="378">
        <f t="shared" si="8565"/>
        <v>0</v>
      </c>
      <c r="BC2784" s="374">
        <f t="shared" si="8583"/>
        <v>0</v>
      </c>
      <c r="BD2784" s="292">
        <f t="shared" si="8584"/>
        <v>0</v>
      </c>
      <c r="BE2784" s="375">
        <f t="shared" si="8585"/>
        <v>0</v>
      </c>
      <c r="BF2784" s="378">
        <f t="shared" si="8566"/>
        <v>0</v>
      </c>
      <c r="BG2784" s="374">
        <f t="shared" si="8586"/>
        <v>0</v>
      </c>
      <c r="BH2784" s="292">
        <f t="shared" si="8587"/>
        <v>0</v>
      </c>
      <c r="BI2784" s="375">
        <f t="shared" si="8588"/>
        <v>0</v>
      </c>
      <c r="BJ2784" s="378">
        <f t="shared" si="8567"/>
        <v>0</v>
      </c>
      <c r="BK2784" s="374">
        <f t="shared" si="8589"/>
        <v>0</v>
      </c>
      <c r="BL2784" s="292">
        <f t="shared" si="8590"/>
        <v>0</v>
      </c>
      <c r="BM2784" s="375">
        <f t="shared" si="8591"/>
        <v>0</v>
      </c>
      <c r="BN2784" s="378">
        <f t="shared" si="8568"/>
        <v>0</v>
      </c>
      <c r="BO2784" s="374">
        <f t="shared" si="8592"/>
        <v>0</v>
      </c>
      <c r="BP2784" s="292">
        <f t="shared" si="8593"/>
        <v>0</v>
      </c>
      <c r="CA2784" s="413"/>
      <c r="CB2784" s="443"/>
      <c r="CC2784" s="398"/>
      <c r="CD2784" s="398"/>
      <c r="CE2784" s="398"/>
      <c r="CF2784" s="398"/>
      <c r="CG2784" s="398"/>
      <c r="CH2784" s="398"/>
      <c r="CI2784" s="398"/>
      <c r="CJ2784" s="398"/>
      <c r="CK2784" s="398"/>
      <c r="CL2784" s="398"/>
      <c r="CM2784" s="398"/>
      <c r="CN2784" s="398"/>
      <c r="CO2784" s="398"/>
      <c r="CP2784" s="398"/>
      <c r="CQ2784" s="398"/>
      <c r="CR2784" s="398"/>
      <c r="CS2784" s="398"/>
      <c r="CT2784" s="398"/>
      <c r="CU2784" s="398"/>
      <c r="CV2784" s="398"/>
      <c r="CW2784" s="398"/>
      <c r="CX2784" s="398"/>
      <c r="CY2784" s="398"/>
      <c r="CZ2784" s="398"/>
      <c r="DA2784" s="398"/>
      <c r="DB2784" s="398"/>
      <c r="DC2784" s="398"/>
      <c r="DD2784" s="398"/>
      <c r="DE2784" s="414"/>
      <c r="DG2784" s="440"/>
      <c r="DH2784" s="441"/>
      <c r="DI2784" s="415" t="s">
        <v>1914</v>
      </c>
      <c r="DJ2784" s="416"/>
      <c r="DK2784" s="416"/>
      <c r="DL2784" s="416"/>
      <c r="DM2784" s="416"/>
      <c r="DN2784" s="416"/>
      <c r="DO2784" s="416"/>
      <c r="DP2784" s="416"/>
      <c r="DQ2784" s="416"/>
      <c r="DR2784" s="416"/>
      <c r="DS2784" s="416"/>
      <c r="DT2784" s="416"/>
      <c r="DU2784" s="416">
        <f t="shared" ref="DU2784" si="8742">SUM(M2784:M2785,M2771:M2779,M2767:M2768,M2756:M2760)</f>
        <v>0</v>
      </c>
      <c r="DV2784" s="416">
        <f t="shared" ref="DV2784" si="8743">SUM(N2784:N2785,N2771:N2779,N2767:N2768,N2756:N2760)</f>
        <v>0</v>
      </c>
      <c r="DW2784" s="416">
        <f t="shared" ref="DW2784" si="8744">SUM(O2784:O2785,O2771:O2779,O2767:O2768,O2756:O2760)</f>
        <v>0</v>
      </c>
      <c r="DX2784" s="416">
        <f t="shared" ref="DX2784" si="8745">SUM(P2784:P2785,P2771:P2779,P2767:P2768,P2756:P2760)</f>
        <v>0</v>
      </c>
      <c r="DY2784" s="416">
        <f t="shared" ref="DY2784" si="8746">SUM(Q2784:Q2785,Q2771:Q2779,Q2767:Q2768,Q2756:Q2760)</f>
        <v>0</v>
      </c>
      <c r="DZ2784" s="416">
        <f t="shared" ref="DZ2784" si="8747">SUM(R2784:R2785,R2771:R2779,R2767:R2768,R2756:R2760)</f>
        <v>0</v>
      </c>
      <c r="EA2784" s="416">
        <f>SUM(S2784:S2785,S2771:S2779,S2767:S2768,S2756:S2760)</f>
        <v>0</v>
      </c>
      <c r="EB2784" s="416">
        <f t="shared" ref="EB2784" si="8748">SUM(T2784,T2771:T2779,T2767:T2768,T2756:T2760)</f>
        <v>0</v>
      </c>
      <c r="EC2784" s="416">
        <f t="shared" ref="EC2784" si="8749">SUM(U2784,U2771:U2779,U2767:U2768,U2756:U2760)</f>
        <v>0</v>
      </c>
      <c r="ED2784" s="416">
        <f t="shared" ref="ED2784" si="8750">SUM(V2784,V2771:V2779,V2767:V2768,V2756:V2760)</f>
        <v>0</v>
      </c>
      <c r="EE2784" s="416">
        <f t="shared" ref="EE2784" si="8751">SUM(W2784,W2771:W2779,W2767:W2768,W2756:W2760)</f>
        <v>0</v>
      </c>
      <c r="EF2784" s="416">
        <f t="shared" ref="EF2784" si="8752">SUM(X2784,X2771:X2779,X2767:X2768,X2756:X2760)</f>
        <v>0</v>
      </c>
      <c r="EG2784" s="416">
        <f t="shared" ref="EG2784" si="8753">SUM(Y2784,Y2771:Y2779,Y2767:Y2768,Y2756:Y2760)</f>
        <v>0</v>
      </c>
      <c r="EH2784" s="416">
        <f t="shared" ref="EH2784" si="8754">SUM(Z2784,Z2771:Z2779,Z2767:Z2768,Z2756:Z2760)</f>
        <v>0</v>
      </c>
      <c r="EI2784" s="416">
        <f t="shared" ref="EI2784" si="8755">SUM(AA2784,AA2771:AA2779,AA2767:AA2768,AA2756:AA2760)</f>
        <v>0</v>
      </c>
      <c r="EJ2784" s="416">
        <f t="shared" ref="EJ2784" si="8756">SUM(AB2784,AB2771:AB2779,AB2767:AB2768,AB2756:AB2760)</f>
        <v>0</v>
      </c>
      <c r="EK2784" s="416">
        <f t="shared" ref="EK2784" si="8757">SUM(AC2784,AC2771:AC2779,AC2767:AC2768,AC2756:AC2760)</f>
        <v>0</v>
      </c>
      <c r="EL2784" s="417">
        <f t="shared" ref="EL2784" si="8758">SUM(AD2784,AD2771:AD2779,AD2767:AD2768,AD2756:AD2760)</f>
        <v>0</v>
      </c>
    </row>
    <row r="2785" spans="1:143" ht="15" customHeight="1" thickBot="1" x14ac:dyDescent="0.3">
      <c r="C2785" s="783"/>
      <c r="D2785" s="744"/>
      <c r="E2785" s="745"/>
      <c r="F2785" s="703" t="s">
        <v>594</v>
      </c>
      <c r="G2785" s="703"/>
      <c r="H2785" s="704" t="s">
        <v>595</v>
      </c>
      <c r="I2785" s="705"/>
      <c r="J2785" s="705"/>
      <c r="K2785" s="705"/>
      <c r="L2785" s="706"/>
      <c r="M2785" s="369"/>
      <c r="N2785" s="369"/>
      <c r="O2785" s="369"/>
      <c r="P2785" s="369"/>
      <c r="Q2785" s="369"/>
      <c r="R2785" s="369"/>
      <c r="S2785" s="368"/>
      <c r="T2785" s="368"/>
      <c r="U2785" s="368"/>
      <c r="V2785" s="368"/>
      <c r="W2785" s="368"/>
      <c r="X2785" s="368"/>
      <c r="Y2785" s="368"/>
      <c r="Z2785" s="368"/>
      <c r="AA2785" s="368"/>
      <c r="AB2785" s="368"/>
      <c r="AC2785" s="368"/>
      <c r="AD2785" s="368"/>
      <c r="AE2785" s="60"/>
      <c r="AF2785" s="259"/>
      <c r="AG2785" s="374">
        <f t="shared" si="8569"/>
        <v>18</v>
      </c>
      <c r="AH2785" s="399"/>
      <c r="AK2785" s="375">
        <f t="shared" si="8570"/>
        <v>0</v>
      </c>
      <c r="AL2785" s="378">
        <f t="shared" si="8561"/>
        <v>0</v>
      </c>
      <c r="AM2785" s="374">
        <f t="shared" si="8571"/>
        <v>0</v>
      </c>
      <c r="AN2785" s="292">
        <f t="shared" si="8572"/>
        <v>0</v>
      </c>
      <c r="AO2785" s="375">
        <f t="shared" si="8573"/>
        <v>0</v>
      </c>
      <c r="AP2785" s="378">
        <f t="shared" si="8562"/>
        <v>0</v>
      </c>
      <c r="AQ2785" s="374">
        <f t="shared" si="8574"/>
        <v>0</v>
      </c>
      <c r="AR2785" s="317">
        <f t="shared" si="8575"/>
        <v>0</v>
      </c>
      <c r="AS2785" s="375">
        <f t="shared" si="8576"/>
        <v>0</v>
      </c>
      <c r="AT2785" s="378">
        <f t="shared" si="8563"/>
        <v>0</v>
      </c>
      <c r="AU2785" s="374">
        <f t="shared" si="8577"/>
        <v>0</v>
      </c>
      <c r="AV2785" s="317">
        <f t="shared" si="8578"/>
        <v>0</v>
      </c>
      <c r="AW2785" s="375">
        <f t="shared" si="8579"/>
        <v>0</v>
      </c>
      <c r="AX2785" s="378">
        <f t="shared" si="8564"/>
        <v>0</v>
      </c>
      <c r="AY2785" s="374">
        <f t="shared" si="8580"/>
        <v>0</v>
      </c>
      <c r="AZ2785" s="292">
        <f t="shared" si="8581"/>
        <v>0</v>
      </c>
      <c r="BA2785" s="375">
        <f t="shared" si="8582"/>
        <v>0</v>
      </c>
      <c r="BB2785" s="378">
        <f t="shared" si="8565"/>
        <v>0</v>
      </c>
      <c r="BC2785" s="374">
        <f t="shared" si="8583"/>
        <v>0</v>
      </c>
      <c r="BD2785" s="292">
        <f t="shared" si="8584"/>
        <v>0</v>
      </c>
      <c r="BE2785" s="375">
        <f t="shared" si="8585"/>
        <v>0</v>
      </c>
      <c r="BF2785" s="378">
        <f t="shared" si="8566"/>
        <v>0</v>
      </c>
      <c r="BG2785" s="374">
        <f t="shared" si="8586"/>
        <v>0</v>
      </c>
      <c r="BH2785" s="292">
        <f t="shared" si="8587"/>
        <v>0</v>
      </c>
      <c r="BI2785" s="375">
        <f t="shared" si="8588"/>
        <v>0</v>
      </c>
      <c r="BJ2785" s="378">
        <f t="shared" si="8567"/>
        <v>0</v>
      </c>
      <c r="BK2785" s="374">
        <f t="shared" si="8589"/>
        <v>0</v>
      </c>
      <c r="BL2785" s="292">
        <f t="shared" si="8590"/>
        <v>0</v>
      </c>
      <c r="BM2785" s="375">
        <f t="shared" si="8591"/>
        <v>0</v>
      </c>
      <c r="BN2785" s="378">
        <f t="shared" si="8568"/>
        <v>0</v>
      </c>
      <c r="BO2785" s="374">
        <f t="shared" si="8592"/>
        <v>0</v>
      </c>
      <c r="BP2785" s="292">
        <f t="shared" si="8593"/>
        <v>0</v>
      </c>
      <c r="CA2785" s="442"/>
      <c r="CC2785" s="443"/>
      <c r="CD2785" s="443"/>
      <c r="CE2785" s="443"/>
      <c r="CF2785" s="443"/>
      <c r="CG2785" s="443"/>
      <c r="CH2785" s="443"/>
      <c r="CI2785" s="443"/>
      <c r="CJ2785" s="443"/>
      <c r="CK2785" s="443"/>
      <c r="CL2785" s="443"/>
      <c r="CM2785" s="443"/>
      <c r="CN2785" s="443"/>
      <c r="CO2785" s="443"/>
      <c r="CP2785" s="443"/>
      <c r="CQ2785" s="443"/>
      <c r="CR2785" s="443"/>
      <c r="CS2785" s="443"/>
      <c r="CT2785" s="443"/>
      <c r="CU2785" s="443"/>
      <c r="CV2785" s="443"/>
      <c r="CW2785" s="443"/>
      <c r="CX2785" s="443"/>
      <c r="CY2785" s="443"/>
      <c r="CZ2785" s="443"/>
      <c r="DA2785" s="443"/>
      <c r="DB2785" s="443"/>
      <c r="DC2785" s="443"/>
      <c r="DD2785" s="443"/>
      <c r="DE2785" s="444"/>
      <c r="DG2785" s="445"/>
      <c r="DH2785" s="446"/>
      <c r="DI2785" s="447" t="s">
        <v>1919</v>
      </c>
      <c r="DJ2785" s="313"/>
      <c r="DK2785" s="313"/>
      <c r="DL2785" s="313"/>
      <c r="DM2785" s="313"/>
      <c r="DN2785" s="313"/>
      <c r="DO2785" s="313"/>
      <c r="DP2785" s="313"/>
      <c r="DQ2785" s="313"/>
      <c r="DR2785" s="313"/>
      <c r="DS2785" s="313"/>
      <c r="DT2785" s="313"/>
      <c r="DU2785" s="313">
        <f t="shared" ref="DU2785:DZ2785" si="8759">IF(OR(AND(DU2782="NS",DU2783=17),AND(DU2782="NA")),0,IF(OR(AND(IF(DU2782="NS",1,DU2782)&gt;DU2784*0.25,DU2783=0),AND(DU2782&gt;0,OR(DU2783=17,DU2784=0)),AND(DU2782&gt;0,DU2783=0,DU2784=0),AND(DU2782="NS",DU2783=0,DU2784=0)),1,0))</f>
        <v>0</v>
      </c>
      <c r="DV2785" s="313">
        <f t="shared" si="8759"/>
        <v>0</v>
      </c>
      <c r="DW2785" s="313">
        <f t="shared" si="8759"/>
        <v>0</v>
      </c>
      <c r="DX2785" s="313">
        <f t="shared" si="8759"/>
        <v>0</v>
      </c>
      <c r="DY2785" s="313">
        <f t="shared" si="8759"/>
        <v>0</v>
      </c>
      <c r="DZ2785" s="313">
        <f t="shared" si="8759"/>
        <v>0</v>
      </c>
      <c r="EA2785" s="313">
        <f>IF(OR(AND(EA2782="NS",EA2783=17),AND(EA2782="NA")),0,IF(OR(AND(IF(EA2782="NS",1,EA2782)&gt;EA2784*0.25,EA2783=0),AND(EA2782&gt;0,OR(EA2783=17,EA2784=0)),AND(EA2782&gt;0,EA2783=0,EA2784=0),AND(EA2782="NS",EA2783=0,EA2784=0)),1,0))</f>
        <v>0</v>
      </c>
      <c r="EB2785" s="313">
        <f t="shared" ref="EB2785:EL2785" si="8760">IF(OR(AND(EB2782="NS",EB2783=4),AND(EB2782="NA")),0,IF(OR(AND(IF(EB2782="NS",1,EB2782)&gt;EB2784*0.25,EB2783=0),AND(EB2782&gt;0,OR(EB2783=4,EB2784=0)),AND(EB2782&gt;0,EB2783=0,EB2784=0),AND(EB2782="NS",EB2783=0,EB2784=0)),1,0))</f>
        <v>0</v>
      </c>
      <c r="EC2785" s="313">
        <f t="shared" si="8760"/>
        <v>0</v>
      </c>
      <c r="ED2785" s="313">
        <f t="shared" si="8760"/>
        <v>0</v>
      </c>
      <c r="EE2785" s="313">
        <f t="shared" si="8760"/>
        <v>0</v>
      </c>
      <c r="EF2785" s="313">
        <f t="shared" si="8760"/>
        <v>0</v>
      </c>
      <c r="EG2785" s="313">
        <f t="shared" si="8760"/>
        <v>0</v>
      </c>
      <c r="EH2785" s="313">
        <f t="shared" si="8760"/>
        <v>0</v>
      </c>
      <c r="EI2785" s="313">
        <f t="shared" si="8760"/>
        <v>0</v>
      </c>
      <c r="EJ2785" s="313">
        <f t="shared" si="8760"/>
        <v>0</v>
      </c>
      <c r="EK2785" s="313">
        <f t="shared" si="8760"/>
        <v>0</v>
      </c>
      <c r="EL2785" s="312">
        <f t="shared" si="8760"/>
        <v>0</v>
      </c>
      <c r="EM2785" s="375">
        <f>SUM(DU2785:EL2785)</f>
        <v>0</v>
      </c>
    </row>
    <row r="2786" spans="1:143" ht="15" customHeight="1" x14ac:dyDescent="0.25">
      <c r="L2786" s="82" t="s">
        <v>64</v>
      </c>
      <c r="M2786" s="373">
        <f t="shared" ref="M2786" si="8761">IF(AND(SUM(COUNTIF(M2637:M2647,"NS"),COUNTIF(M2653:M2657,"NS"),COUNTIF(M2662:M2665,"NS"),COUNTIF(M2683,"NS"),COUNTIF(M2688:M2690,"NS"),COUNTIF(M2693:M2699,"NS"),COUNTIF(M2706,"NS"),COUNTIF(M2711:M2715,"NS"),COUNTIF(M2721,"NS"),COUNTIF(M2729:M2732,"NS"),COUNTIF(M2738:M2741,"NS"),COUNTIF(M2750,"NS"),COUNTIF(M2753:M2760,"NS"),COUNTIF(M2767:M2768,"NS"),COUNTIF(M2771:M2779,"NS"),COUNTIF(M2784:M2785,"NS"))&gt;0,SUM(M2637:M2647,M2653:M2657,M2662:M2665,M2683,M2688:M2690,M2693:M2699,M2706,M2711:M2715,M2721,M2729:M2732,M2738:M2741,M2750,M2753:M2760,M2767:M2768,M2771:M2779,M2784:M2785)=0),"NS",SUM(M2637:M2647,M2653:M2657,M2662:M2665,M2683,M2688:M2690,M2693:M2699,M2706,M2711:M2715,M2721,M2729:M2732,M2738:M2741,M2750,M2753:M2760,M2767:M2768,M2771:M2779,M2784:M2785))</f>
        <v>0</v>
      </c>
      <c r="N2786" s="373">
        <f t="shared" ref="N2786" si="8762">IF(AND(SUM(COUNTIF(N2637:N2647,"NS"),COUNTIF(N2653:N2657,"NS"),COUNTIF(N2662:N2665,"NS"),COUNTIF(N2683,"NS"),COUNTIF(N2688:N2690,"NS"),COUNTIF(N2693:N2699,"NS"),COUNTIF(N2706,"NS"),COUNTIF(N2711:N2715,"NS"),COUNTIF(N2721,"NS"),COUNTIF(N2729:N2732,"NS"),COUNTIF(N2738:N2741,"NS"),COUNTIF(N2750,"NS"),COUNTIF(N2753:N2760,"NS"),COUNTIF(N2767:N2768,"NS"),COUNTIF(N2771:N2779,"NS"),COUNTIF(N2784:N2785,"NS"))&gt;0,SUM(N2637:N2647,N2653:N2657,N2662:N2665,N2683,N2688:N2690,N2693:N2699,N2706,N2711:N2715,N2721,N2729:N2732,N2738:N2741,N2750,N2753:N2760,N2767:N2768,N2771:N2779,N2784:N2785)=0),"NS",SUM(N2637:N2647,N2653:N2657,N2662:N2665,N2683,N2688:N2690,N2693:N2699,N2706,N2711:N2715,N2721,N2729:N2732,N2738:N2741,N2750,N2753:N2760,N2767:N2768,N2771:N2779,N2784:N2785))</f>
        <v>0</v>
      </c>
      <c r="O2786" s="373">
        <f t="shared" ref="O2786" si="8763">IF(AND(SUM(COUNTIF(O2637:O2647,"NS"),COUNTIF(O2653:O2657,"NS"),COUNTIF(O2662:O2665,"NS"),COUNTIF(O2683,"NS"),COUNTIF(O2688:O2690,"NS"),COUNTIF(O2693:O2699,"NS"),COUNTIF(O2706,"NS"),COUNTIF(O2711:O2715,"NS"),COUNTIF(O2721,"NS"),COUNTIF(O2729:O2732,"NS"),COUNTIF(O2738:O2741,"NS"),COUNTIF(O2750,"NS"),COUNTIF(O2753:O2760,"NS"),COUNTIF(O2767:O2768,"NS"),COUNTIF(O2771:O2779,"NS"),COUNTIF(O2784:O2785,"NS"))&gt;0,SUM(O2637:O2647,O2653:O2657,O2662:O2665,O2683,O2688:O2690,O2693:O2699,O2706,O2711:O2715,O2721,O2729:O2732,O2738:O2741,O2750,O2753:O2760,O2767:O2768,O2771:O2779,O2784:O2785)=0),"NS",SUM(O2637:O2647,O2653:O2657,O2662:O2665,O2683,O2688:O2690,O2693:O2699,O2706,O2711:O2715,O2721,O2729:O2732,O2738:O2741,O2750,O2753:O2760,O2767:O2768,O2771:O2779,O2784:O2785))</f>
        <v>0</v>
      </c>
      <c r="P2786" s="373">
        <f t="shared" ref="P2786" si="8764">IF(AND(SUM(COUNTIF(P2637:P2647,"NS"),COUNTIF(P2653:P2657,"NS"),COUNTIF(P2662:P2665,"NS"),COUNTIF(P2683,"NS"),COUNTIF(P2688:P2690,"NS"),COUNTIF(P2693:P2699,"NS"),COUNTIF(P2706,"NS"),COUNTIF(P2711:P2715,"NS"),COUNTIF(P2721,"NS"),COUNTIF(P2729:P2732,"NS"),COUNTIF(P2738:P2741,"NS"),COUNTIF(P2750,"NS"),COUNTIF(P2753:P2760,"NS"),COUNTIF(P2767:P2768,"NS"),COUNTIF(P2771:P2779,"NS"),COUNTIF(P2784:P2785,"NS"))&gt;0,SUM(P2637:P2647,P2653:P2657,P2662:P2665,P2683,P2688:P2690,P2693:P2699,P2706,P2711:P2715,P2721,P2729:P2732,P2738:P2741,P2750,P2753:P2760,P2767:P2768,P2771:P2779,P2784:P2785)=0),"NS",SUM(P2637:P2647,P2653:P2657,P2662:P2665,P2683,P2688:P2690,P2693:P2699,P2706,P2711:P2715,P2721,P2729:P2732,P2738:P2741,P2750,P2753:P2760,P2767:P2768,P2771:P2779,P2784:P2785))</f>
        <v>0</v>
      </c>
      <c r="Q2786" s="373">
        <f t="shared" ref="Q2786" si="8765">IF(AND(SUM(COUNTIF(Q2637:Q2647,"NS"),COUNTIF(Q2653:Q2657,"NS"),COUNTIF(Q2662:Q2665,"NS"),COUNTIF(Q2683,"NS"),COUNTIF(Q2688:Q2690,"NS"),COUNTIF(Q2693:Q2699,"NS"),COUNTIF(Q2706,"NS"),COUNTIF(Q2711:Q2715,"NS"),COUNTIF(Q2721,"NS"),COUNTIF(Q2729:Q2732,"NS"),COUNTIF(Q2738:Q2741,"NS"),COUNTIF(Q2750,"NS"),COUNTIF(Q2753:Q2760,"NS"),COUNTIF(Q2767:Q2768,"NS"),COUNTIF(Q2771:Q2779,"NS"),COUNTIF(Q2784:Q2785,"NS"))&gt;0,SUM(Q2637:Q2647,Q2653:Q2657,Q2662:Q2665,Q2683,Q2688:Q2690,Q2693:Q2699,Q2706,Q2711:Q2715,Q2721,Q2729:Q2732,Q2738:Q2741,Q2750,Q2753:Q2760,Q2767:Q2768,Q2771:Q2779,Q2784:Q2785)=0),"NS",SUM(Q2637:Q2647,Q2653:Q2657,Q2662:Q2665,Q2683,Q2688:Q2690,Q2693:Q2699,Q2706,Q2711:Q2715,Q2721,Q2729:Q2732,Q2738:Q2741,Q2750,Q2753:Q2760,Q2767:Q2768,Q2771:Q2779,Q2784:Q2785))</f>
        <v>0</v>
      </c>
      <c r="R2786" s="373">
        <f t="shared" ref="R2786" si="8766">IF(AND(SUM(COUNTIF(R2637:R2647,"NS"),COUNTIF(R2653:R2657,"NS"),COUNTIF(R2662:R2665,"NS"),COUNTIF(R2683,"NS"),COUNTIF(R2688:R2690,"NS"),COUNTIF(R2693:R2699,"NS"),COUNTIF(R2706,"NS"),COUNTIF(R2711:R2715,"NS"),COUNTIF(R2721,"NS"),COUNTIF(R2729:R2732,"NS"),COUNTIF(R2738:R2741,"NS"),COUNTIF(R2750,"NS"),COUNTIF(R2753:R2760,"NS"),COUNTIF(R2767:R2768,"NS"),COUNTIF(R2771:R2779,"NS"),COUNTIF(R2784:R2785,"NS"))&gt;0,SUM(R2637:R2647,R2653:R2657,R2662:R2665,R2683,R2688:R2690,R2693:R2699,R2706,R2711:R2715,R2721,R2729:R2732,R2738:R2741,R2750,R2753:R2760,R2767:R2768,R2771:R2779,R2784:R2785)=0),"NS",SUM(R2637:R2647,R2653:R2657,R2662:R2665,R2683,R2688:R2690,R2693:R2699,R2706,R2711:R2715,R2721,R2729:R2732,R2738:R2741,R2750,R2753:R2760,R2767:R2768,R2771:R2779,R2784:R2785))</f>
        <v>0</v>
      </c>
      <c r="S2786" s="373">
        <f t="shared" ref="S2786" si="8767">IF(AND(SUM(COUNTIF(S2637:S2647,"NS"),COUNTIF(S2653:S2657,"NS"),COUNTIF(S2662:S2665,"NS"),COUNTIF(S2683,"NS"),COUNTIF(S2688:S2690,"NS"),COUNTIF(S2693:S2699,"NS"),COUNTIF(S2706,"NS"),COUNTIF(S2711:S2715,"NS"),COUNTIF(S2721,"NS"),COUNTIF(S2729:S2732,"NS"),COUNTIF(S2738:S2741,"NS"),COUNTIF(S2750,"NS"),COUNTIF(S2753:S2760,"NS"),COUNTIF(S2767:S2768,"NS"),COUNTIF(S2771:S2779,"NS"),COUNTIF(S2784:S2785,"NS"))&gt;0,SUM(S2637:S2647,S2653:S2657,S2662:S2665,S2683,S2688:S2690,S2693:S2699,S2706,S2711:S2715,S2721,S2729:S2732,S2738:S2741,S2750,S2753:S2760,S2767:S2768,S2771:S2779,S2784:S2785)=0),"NS",SUM(S2637:S2647,S2653:S2657,S2662:S2665,S2683,S2688:S2690,S2693:S2699,S2706,S2711:S2715,S2721,S2729:S2732,S2738:S2741,S2750,S2753:S2760,S2767:S2768,S2771:S2779,S2784:S2785))</f>
        <v>0</v>
      </c>
      <c r="T2786" s="373">
        <f t="shared" ref="T2786" si="8768">IF(AND(SUM(COUNTIF(T2637:T2647,"NS"),COUNTIF(T2653:T2657,"NS"),COUNTIF(T2662:T2665,"NS"),COUNTIF(T2683,"NS"),COUNTIF(T2688:T2690,"NS"),COUNTIF(T2693:T2699,"NS"),COUNTIF(T2706,"NS"),COUNTIF(T2711:T2715,"NS"),COUNTIF(T2721,"NS"),COUNTIF(T2729:T2732,"NS"),COUNTIF(T2738:T2741,"NS"),COUNTIF(T2750,"NS"),COUNTIF(T2753:T2760,"NS"),COUNTIF(T2767:T2768,"NS"),COUNTIF(T2771:T2779,"NS"),COUNTIF(T2784:T2785,"NS"))&gt;0,SUM(T2637:T2647,T2653:T2657,T2662:T2665,T2683,T2688:T2690,T2693:T2699,T2706,T2711:T2715,T2721,T2729:T2732,T2738:T2741,T2750,T2753:T2760,T2767:T2768,T2771:T2779,T2784:T2785)=0),"NS",SUM(T2637:T2647,T2653:T2657,T2662:T2665,T2683,T2688:T2690,T2693:T2699,T2706,T2711:T2715,T2721,T2729:T2732,T2738:T2741,T2750,T2753:T2760,T2767:T2768,T2771:T2779,T2784:T2785))</f>
        <v>0</v>
      </c>
      <c r="U2786" s="373">
        <f t="shared" ref="U2786" si="8769">IF(AND(SUM(COUNTIF(U2637:U2647,"NS"),COUNTIF(U2653:U2657,"NS"),COUNTIF(U2662:U2665,"NS"),COUNTIF(U2683,"NS"),COUNTIF(U2688:U2690,"NS"),COUNTIF(U2693:U2699,"NS"),COUNTIF(U2706,"NS"),COUNTIF(U2711:U2715,"NS"),COUNTIF(U2721,"NS"),COUNTIF(U2729:U2732,"NS"),COUNTIF(U2738:U2741,"NS"),COUNTIF(U2750,"NS"),COUNTIF(U2753:U2760,"NS"),COUNTIF(U2767:U2768,"NS"),COUNTIF(U2771:U2779,"NS"),COUNTIF(U2784:U2785,"NS"))&gt;0,SUM(U2637:U2647,U2653:U2657,U2662:U2665,U2683,U2688:U2690,U2693:U2699,U2706,U2711:U2715,U2721,U2729:U2732,U2738:U2741,U2750,U2753:U2760,U2767:U2768,U2771:U2779,U2784:U2785)=0),"NS",SUM(U2637:U2647,U2653:U2657,U2662:U2665,U2683,U2688:U2690,U2693:U2699,U2706,U2711:U2715,U2721,U2729:U2732,U2738:U2741,U2750,U2753:U2760,U2767:U2768,U2771:U2779,U2784:U2785))</f>
        <v>0</v>
      </c>
      <c r="V2786" s="373">
        <f t="shared" ref="V2786" si="8770">IF(AND(SUM(COUNTIF(V2637:V2647,"NS"),COUNTIF(V2653:V2657,"NS"),COUNTIF(V2662:V2665,"NS"),COUNTIF(V2683,"NS"),COUNTIF(V2688:V2690,"NS"),COUNTIF(V2693:V2699,"NS"),COUNTIF(V2706,"NS"),COUNTIF(V2711:V2715,"NS"),COUNTIF(V2721,"NS"),COUNTIF(V2729:V2732,"NS"),COUNTIF(V2738:V2741,"NS"),COUNTIF(V2750,"NS"),COUNTIF(V2753:V2760,"NS"),COUNTIF(V2767:V2768,"NS"),COUNTIF(V2771:V2779,"NS"),COUNTIF(V2784:V2785,"NS"))&gt;0,SUM(V2637:V2647,V2653:V2657,V2662:V2665,V2683,V2688:V2690,V2693:V2699,V2706,V2711:V2715,V2721,V2729:V2732,V2738:V2741,V2750,V2753:V2760,V2767:V2768,V2771:V2779,V2784:V2785)=0),"NS",SUM(V2637:V2647,V2653:V2657,V2662:V2665,V2683,V2688:V2690,V2693:V2699,V2706,V2711:V2715,V2721,V2729:V2732,V2738:V2741,V2750,V2753:V2760,V2767:V2768,V2771:V2779,V2784:V2785))</f>
        <v>0</v>
      </c>
      <c r="W2786" s="373">
        <f t="shared" ref="W2786" si="8771">IF(AND(SUM(COUNTIF(W2637:W2647,"NS"),COUNTIF(W2653:W2657,"NS"),COUNTIF(W2662:W2665,"NS"),COUNTIF(W2683,"NS"),COUNTIF(W2688:W2690,"NS"),COUNTIF(W2693:W2699,"NS"),COUNTIF(W2706,"NS"),COUNTIF(W2711:W2715,"NS"),COUNTIF(W2721,"NS"),COUNTIF(W2729:W2732,"NS"),COUNTIF(W2738:W2741,"NS"),COUNTIF(W2750,"NS"),COUNTIF(W2753:W2760,"NS"),COUNTIF(W2767:W2768,"NS"),COUNTIF(W2771:W2779,"NS"),COUNTIF(W2784:W2785,"NS"))&gt;0,SUM(W2637:W2647,W2653:W2657,W2662:W2665,W2683,W2688:W2690,W2693:W2699,W2706,W2711:W2715,W2721,W2729:W2732,W2738:W2741,W2750,W2753:W2760,W2767:W2768,W2771:W2779,W2784:W2785)=0),"NS",SUM(W2637:W2647,W2653:W2657,W2662:W2665,W2683,W2688:W2690,W2693:W2699,W2706,W2711:W2715,W2721,W2729:W2732,W2738:W2741,W2750,W2753:W2760,W2767:W2768,W2771:W2779,W2784:W2785))</f>
        <v>0</v>
      </c>
      <c r="X2786" s="373">
        <f t="shared" ref="X2786" si="8772">IF(AND(SUM(COUNTIF(X2637:X2647,"NS"),COUNTIF(X2653:X2657,"NS"),COUNTIF(X2662:X2665,"NS"),COUNTIF(X2683,"NS"),COUNTIF(X2688:X2690,"NS"),COUNTIF(X2693:X2699,"NS"),COUNTIF(X2706,"NS"),COUNTIF(X2711:X2715,"NS"),COUNTIF(X2721,"NS"),COUNTIF(X2729:X2732,"NS"),COUNTIF(X2738:X2741,"NS"),COUNTIF(X2750,"NS"),COUNTIF(X2753:X2760,"NS"),COUNTIF(X2767:X2768,"NS"),COUNTIF(X2771:X2779,"NS"),COUNTIF(X2784:X2785,"NS"))&gt;0,SUM(X2637:X2647,X2653:X2657,X2662:X2665,X2683,X2688:X2690,X2693:X2699,X2706,X2711:X2715,X2721,X2729:X2732,X2738:X2741,X2750,X2753:X2760,X2767:X2768,X2771:X2779,X2784:X2785)=0),"NS",SUM(X2637:X2647,X2653:X2657,X2662:X2665,X2683,X2688:X2690,X2693:X2699,X2706,X2711:X2715,X2721,X2729:X2732,X2738:X2741,X2750,X2753:X2760,X2767:X2768,X2771:X2779,X2784:X2785))</f>
        <v>0</v>
      </c>
      <c r="Y2786" s="373">
        <f t="shared" ref="Y2786" si="8773">IF(AND(SUM(COUNTIF(Y2637:Y2647,"NS"),COUNTIF(Y2653:Y2657,"NS"),COUNTIF(Y2662:Y2665,"NS"),COUNTIF(Y2683,"NS"),COUNTIF(Y2688:Y2690,"NS"),COUNTIF(Y2693:Y2699,"NS"),COUNTIF(Y2706,"NS"),COUNTIF(Y2711:Y2715,"NS"),COUNTIF(Y2721,"NS"),COUNTIF(Y2729:Y2732,"NS"),COUNTIF(Y2738:Y2741,"NS"),COUNTIF(Y2750,"NS"),COUNTIF(Y2753:Y2760,"NS"),COUNTIF(Y2767:Y2768,"NS"),COUNTIF(Y2771:Y2779,"NS"),COUNTIF(Y2784:Y2785,"NS"))&gt;0,SUM(Y2637:Y2647,Y2653:Y2657,Y2662:Y2665,Y2683,Y2688:Y2690,Y2693:Y2699,Y2706,Y2711:Y2715,Y2721,Y2729:Y2732,Y2738:Y2741,Y2750,Y2753:Y2760,Y2767:Y2768,Y2771:Y2779,Y2784:Y2785)=0),"NS",SUM(Y2637:Y2647,Y2653:Y2657,Y2662:Y2665,Y2683,Y2688:Y2690,Y2693:Y2699,Y2706,Y2711:Y2715,Y2721,Y2729:Y2732,Y2738:Y2741,Y2750,Y2753:Y2760,Y2767:Y2768,Y2771:Y2779,Y2784:Y2785))</f>
        <v>0</v>
      </c>
      <c r="Z2786" s="373">
        <f t="shared" ref="Z2786" si="8774">IF(AND(SUM(COUNTIF(Z2637:Z2647,"NS"),COUNTIF(Z2653:Z2657,"NS"),COUNTIF(Z2662:Z2665,"NS"),COUNTIF(Z2683,"NS"),COUNTIF(Z2688:Z2690,"NS"),COUNTIF(Z2693:Z2699,"NS"),COUNTIF(Z2706,"NS"),COUNTIF(Z2711:Z2715,"NS"),COUNTIF(Z2721,"NS"),COUNTIF(Z2729:Z2732,"NS"),COUNTIF(Z2738:Z2741,"NS"),COUNTIF(Z2750,"NS"),COUNTIF(Z2753:Z2760,"NS"),COUNTIF(Z2767:Z2768,"NS"),COUNTIF(Z2771:Z2779,"NS"),COUNTIF(Z2784:Z2785,"NS"))&gt;0,SUM(Z2637:Z2647,Z2653:Z2657,Z2662:Z2665,Z2683,Z2688:Z2690,Z2693:Z2699,Z2706,Z2711:Z2715,Z2721,Z2729:Z2732,Z2738:Z2741,Z2750,Z2753:Z2760,Z2767:Z2768,Z2771:Z2779,Z2784:Z2785)=0),"NS",SUM(Z2637:Z2647,Z2653:Z2657,Z2662:Z2665,Z2683,Z2688:Z2690,Z2693:Z2699,Z2706,Z2711:Z2715,Z2721,Z2729:Z2732,Z2738:Z2741,Z2750,Z2753:Z2760,Z2767:Z2768,Z2771:Z2779,Z2784:Z2785))</f>
        <v>0</v>
      </c>
      <c r="AA2786" s="373">
        <f t="shared" ref="AA2786" si="8775">IF(AND(SUM(COUNTIF(AA2637:AA2647,"NS"),COUNTIF(AA2653:AA2657,"NS"),COUNTIF(AA2662:AA2665,"NS"),COUNTIF(AA2683,"NS"),COUNTIF(AA2688:AA2690,"NS"),COUNTIF(AA2693:AA2699,"NS"),COUNTIF(AA2706,"NS"),COUNTIF(AA2711:AA2715,"NS"),COUNTIF(AA2721,"NS"),COUNTIF(AA2729:AA2732,"NS"),COUNTIF(AA2738:AA2741,"NS"),COUNTIF(AA2750,"NS"),COUNTIF(AA2753:AA2760,"NS"),COUNTIF(AA2767:AA2768,"NS"),COUNTIF(AA2771:AA2779,"NS"),COUNTIF(AA2784:AA2785,"NS"))&gt;0,SUM(AA2637:AA2647,AA2653:AA2657,AA2662:AA2665,AA2683,AA2688:AA2690,AA2693:AA2699,AA2706,AA2711:AA2715,AA2721,AA2729:AA2732,AA2738:AA2741,AA2750,AA2753:AA2760,AA2767:AA2768,AA2771:AA2779,AA2784:AA2785)=0),"NS",SUM(AA2637:AA2647,AA2653:AA2657,AA2662:AA2665,AA2683,AA2688:AA2690,AA2693:AA2699,AA2706,AA2711:AA2715,AA2721,AA2729:AA2732,AA2738:AA2741,AA2750,AA2753:AA2760,AA2767:AA2768,AA2771:AA2779,AA2784:AA2785))</f>
        <v>0</v>
      </c>
      <c r="AB2786" s="373">
        <f t="shared" ref="AB2786" si="8776">IF(AND(SUM(COUNTIF(AB2637:AB2647,"NS"),COUNTIF(AB2653:AB2657,"NS"),COUNTIF(AB2662:AB2665,"NS"),COUNTIF(AB2683,"NS"),COUNTIF(AB2688:AB2690,"NS"),COUNTIF(AB2693:AB2699,"NS"),COUNTIF(AB2706,"NS"),COUNTIF(AB2711:AB2715,"NS"),COUNTIF(AB2721,"NS"),COUNTIF(AB2729:AB2732,"NS"),COUNTIF(AB2738:AB2741,"NS"),COUNTIF(AB2750,"NS"),COUNTIF(AB2753:AB2760,"NS"),COUNTIF(AB2767:AB2768,"NS"),COUNTIF(AB2771:AB2779,"NS"),COUNTIF(AB2784:AB2785,"NS"))&gt;0,SUM(AB2637:AB2647,AB2653:AB2657,AB2662:AB2665,AB2683,AB2688:AB2690,AB2693:AB2699,AB2706,AB2711:AB2715,AB2721,AB2729:AB2732,AB2738:AB2741,AB2750,AB2753:AB2760,AB2767:AB2768,AB2771:AB2779,AB2784:AB2785)=0),"NS",SUM(AB2637:AB2647,AB2653:AB2657,AB2662:AB2665,AB2683,AB2688:AB2690,AB2693:AB2699,AB2706,AB2711:AB2715,AB2721,AB2729:AB2732,AB2738:AB2741,AB2750,AB2753:AB2760,AB2767:AB2768,AB2771:AB2779,AB2784:AB2785))</f>
        <v>0</v>
      </c>
      <c r="AC2786" s="373">
        <f t="shared" ref="AC2786" si="8777">IF(AND(SUM(COUNTIF(AC2637:AC2647,"NS"),COUNTIF(AC2653:AC2657,"NS"),COUNTIF(AC2662:AC2665,"NS"),COUNTIF(AC2683,"NS"),COUNTIF(AC2688:AC2690,"NS"),COUNTIF(AC2693:AC2699,"NS"),COUNTIF(AC2706,"NS"),COUNTIF(AC2711:AC2715,"NS"),COUNTIF(AC2721,"NS"),COUNTIF(AC2729:AC2732,"NS"),COUNTIF(AC2738:AC2741,"NS"),COUNTIF(AC2750,"NS"),COUNTIF(AC2753:AC2760,"NS"),COUNTIF(AC2767:AC2768,"NS"),COUNTIF(AC2771:AC2779,"NS"),COUNTIF(AC2784:AC2785,"NS"))&gt;0,SUM(AC2637:AC2647,AC2653:AC2657,AC2662:AC2665,AC2683,AC2688:AC2690,AC2693:AC2699,AC2706,AC2711:AC2715,AC2721,AC2729:AC2732,AC2738:AC2741,AC2750,AC2753:AC2760,AC2767:AC2768,AC2771:AC2779,AC2784:AC2785)=0),"NS",SUM(AC2637:AC2647,AC2653:AC2657,AC2662:AC2665,AC2683,AC2688:AC2690,AC2693:AC2699,AC2706,AC2711:AC2715,AC2721,AC2729:AC2732,AC2738:AC2741,AC2750,AC2753:AC2760,AC2767:AC2768,AC2771:AC2779,AC2784:AC2785))</f>
        <v>0</v>
      </c>
      <c r="AD2786" s="373">
        <f>IF(AND(SUM(COUNTIF(AD2637:AD2647,"NS"),COUNTIF(AD2653:AD2657,"NS"),COUNTIF(AD2662:AD2665,"NS"),COUNTIF(AD2683,"NS"),COUNTIF(AD2688:AD2690,"NS"),COUNTIF(AD2693:AD2699,"NS"),COUNTIF(AD2706,"NS"),COUNTIF(AD2711:AD2715,"NS"),COUNTIF(AD2721,"NS"),COUNTIF(AD2729:AD2732,"NS"),COUNTIF(AD2738:AD2741,"NS"),COUNTIF(AD2750,"NS"),COUNTIF(AD2753:AD2760,"NS"),COUNTIF(AD2767:AD2768,"NS"),COUNTIF(AD2771:AD2779,"NS"),COUNTIF(AD2784:AD2785,"NS"))&gt;0,SUM(AD2637:AD2647,AD2653:AD2657,AD2662:AD2665,AD2683,AD2688:AD2690,AD2693:AD2699,AD2706,AD2711:AD2715,AD2721,AD2729:AD2732,AD2738:AD2741,AD2750,AD2753:AD2760,AD2767:AD2768,AD2771:AD2779,AD2784:AD2785)=0),"NS",SUM(AD2637:AD2647,AD2653:AD2657,AD2662:AD2665,AD2683,AD2688:AD2690,AD2693:AD2699,AD2706,AD2711:AD2715,AD2721,AD2729:AD2732,AD2738:AD2741,AD2750,AD2753:AD2760,AD2767:AD2768,AD2771:AD2779,AD2784:AD2785))</f>
        <v>0</v>
      </c>
      <c r="AE2786" s="60"/>
      <c r="AF2786" s="259"/>
      <c r="AG2786" s="374"/>
      <c r="AH2786" s="399"/>
      <c r="AK2786" s="375"/>
      <c r="AL2786" s="378"/>
      <c r="AM2786" s="374"/>
      <c r="AN2786" s="387">
        <f>SUM(AN2637:AN2785)</f>
        <v>0</v>
      </c>
      <c r="AO2786" s="375"/>
      <c r="AP2786" s="378"/>
      <c r="AQ2786" s="374"/>
      <c r="AR2786" s="387">
        <f>SUM(AR2637:AR2785)</f>
        <v>0</v>
      </c>
      <c r="AS2786" s="375"/>
      <c r="AT2786" s="378"/>
      <c r="AU2786" s="374"/>
      <c r="AV2786" s="387">
        <f>SUM(AV2637:AV2785)</f>
        <v>0</v>
      </c>
      <c r="AW2786" s="375"/>
      <c r="AX2786" s="378"/>
      <c r="AY2786" s="374"/>
      <c r="AZ2786" s="387">
        <f>SUM(AZ2637:AZ2785)</f>
        <v>0</v>
      </c>
      <c r="BA2786" s="375"/>
      <c r="BB2786" s="378"/>
      <c r="BC2786" s="374"/>
      <c r="BD2786" s="387">
        <f>SUM(BD2637:BD2785)</f>
        <v>0</v>
      </c>
      <c r="BE2786" s="375"/>
      <c r="BF2786" s="378"/>
      <c r="BG2786" s="374"/>
      <c r="BH2786" s="387">
        <f>SUM(BH2637:BH2785)</f>
        <v>0</v>
      </c>
      <c r="BI2786" s="375"/>
      <c r="BJ2786" s="378"/>
      <c r="BK2786" s="374"/>
      <c r="BL2786" s="387">
        <f>SUM(BL2637:BL2785)</f>
        <v>0</v>
      </c>
      <c r="BM2786" s="375"/>
      <c r="BN2786" s="378"/>
      <c r="BO2786" s="374"/>
      <c r="BP2786" s="387">
        <f>SUM(BP2637:BP2785)</f>
        <v>0</v>
      </c>
      <c r="DF2786" s="377">
        <f>SUM(DF2650:DF2785)</f>
        <v>0</v>
      </c>
      <c r="EM2786" s="377">
        <f>SUM(EM2644:EM2785)</f>
        <v>0</v>
      </c>
    </row>
    <row r="2787" spans="1:143" ht="15" customHeight="1" x14ac:dyDescent="0.25">
      <c r="AE2787" s="60"/>
      <c r="AF2787" s="259"/>
      <c r="AG2787" s="375"/>
      <c r="AH2787" s="399"/>
      <c r="BW2787" s="584" t="s">
        <v>60</v>
      </c>
      <c r="BX2787" s="585"/>
      <c r="BY2787" s="590" t="s">
        <v>61</v>
      </c>
      <c r="BZ2787" s="591"/>
      <c r="CA2787" s="590" t="s">
        <v>62</v>
      </c>
      <c r="CB2787" s="591"/>
      <c r="CC2787" s="596" t="s">
        <v>1296</v>
      </c>
      <c r="CD2787" s="596"/>
      <c r="CE2787" s="597"/>
      <c r="CF2787" s="581" t="s">
        <v>1295</v>
      </c>
      <c r="CG2787" s="581"/>
      <c r="CH2787" s="581"/>
      <c r="CI2787" s="581"/>
      <c r="CJ2787" s="581"/>
      <c r="CK2787" s="581"/>
      <c r="CL2787" s="581" t="s">
        <v>1294</v>
      </c>
      <c r="CM2787" s="581"/>
      <c r="CN2787" s="581"/>
      <c r="CO2787" s="581"/>
      <c r="CP2787" s="581"/>
      <c r="CQ2787" s="581"/>
    </row>
    <row r="2788" spans="1:143" ht="24" customHeight="1" x14ac:dyDescent="0.25">
      <c r="C2788" s="676" t="s">
        <v>870</v>
      </c>
      <c r="D2788" s="676"/>
      <c r="E2788" s="676"/>
      <c r="F2788" s="676"/>
      <c r="G2788" s="676"/>
      <c r="H2788" s="676"/>
      <c r="I2788" s="676"/>
      <c r="J2788" s="676"/>
      <c r="K2788" s="676"/>
      <c r="L2788" s="676"/>
      <c r="M2788" s="676"/>
      <c r="N2788" s="676"/>
      <c r="O2788" s="676"/>
      <c r="P2788" s="676"/>
      <c r="Q2788" s="676"/>
      <c r="R2788" s="676"/>
      <c r="S2788" s="676"/>
      <c r="T2788" s="676"/>
      <c r="U2788" s="676"/>
      <c r="V2788" s="676"/>
      <c r="W2788" s="676"/>
      <c r="X2788" s="676"/>
      <c r="Y2788" s="676"/>
      <c r="Z2788" s="676"/>
      <c r="AA2788" s="676"/>
      <c r="AB2788" s="676"/>
      <c r="AC2788" s="676"/>
      <c r="AD2788" s="676"/>
      <c r="AE2788" s="60"/>
      <c r="AF2788" s="259"/>
      <c r="AG2788" s="375"/>
      <c r="AH2788" s="399"/>
      <c r="BW2788" s="586"/>
      <c r="BX2788" s="587"/>
      <c r="BY2788" s="592"/>
      <c r="BZ2788" s="593"/>
      <c r="CA2788" s="592"/>
      <c r="CB2788" s="593"/>
      <c r="CC2788" s="598"/>
      <c r="CD2788" s="598"/>
      <c r="CE2788" s="599"/>
      <c r="CF2788" s="600" t="s">
        <v>1305</v>
      </c>
      <c r="CG2788" s="601"/>
      <c r="CH2788" s="602"/>
      <c r="CI2788" s="600" t="s">
        <v>1306</v>
      </c>
      <c r="CJ2788" s="601"/>
      <c r="CK2788" s="602"/>
      <c r="CL2788" s="600" t="s">
        <v>1305</v>
      </c>
      <c r="CM2788" s="601"/>
      <c r="CN2788" s="602"/>
      <c r="CO2788" s="600" t="s">
        <v>1306</v>
      </c>
      <c r="CP2788" s="601"/>
      <c r="CQ2788" s="602"/>
    </row>
    <row r="2789" spans="1:143" ht="60" customHeight="1" x14ac:dyDescent="0.25">
      <c r="C2789" s="663"/>
      <c r="D2789" s="663"/>
      <c r="E2789" s="663"/>
      <c r="F2789" s="663"/>
      <c r="G2789" s="663"/>
      <c r="H2789" s="663"/>
      <c r="I2789" s="663"/>
      <c r="J2789" s="663"/>
      <c r="K2789" s="663"/>
      <c r="L2789" s="663"/>
      <c r="M2789" s="663"/>
      <c r="N2789" s="663"/>
      <c r="O2789" s="663"/>
      <c r="P2789" s="663"/>
      <c r="Q2789" s="663"/>
      <c r="R2789" s="663"/>
      <c r="S2789" s="663"/>
      <c r="T2789" s="663"/>
      <c r="U2789" s="663"/>
      <c r="V2789" s="663"/>
      <c r="W2789" s="663"/>
      <c r="X2789" s="663"/>
      <c r="Y2789" s="663"/>
      <c r="Z2789" s="663"/>
      <c r="AA2789" s="663"/>
      <c r="AB2789" s="663"/>
      <c r="AC2789" s="663"/>
      <c r="AD2789" s="663"/>
      <c r="AE2789" s="60"/>
      <c r="AF2789" s="259"/>
      <c r="AG2789" s="375"/>
      <c r="AH2789" s="399"/>
      <c r="BW2789" s="588"/>
      <c r="BX2789" s="589"/>
      <c r="BY2789" s="594"/>
      <c r="BZ2789" s="595"/>
      <c r="CA2789" s="594"/>
      <c r="CB2789" s="595"/>
      <c r="CC2789" s="470" t="s">
        <v>78</v>
      </c>
      <c r="CD2789" s="79" t="s">
        <v>61</v>
      </c>
      <c r="CE2789" s="79" t="s">
        <v>62</v>
      </c>
      <c r="CF2789" s="471" t="s">
        <v>78</v>
      </c>
      <c r="CG2789" s="460" t="s">
        <v>61</v>
      </c>
      <c r="CH2789" s="460" t="s">
        <v>62</v>
      </c>
      <c r="CI2789" s="471" t="s">
        <v>78</v>
      </c>
      <c r="CJ2789" s="460" t="s">
        <v>61</v>
      </c>
      <c r="CK2789" s="460" t="s">
        <v>62</v>
      </c>
      <c r="CL2789" s="471" t="s">
        <v>78</v>
      </c>
      <c r="CM2789" s="460" t="s">
        <v>61</v>
      </c>
      <c r="CN2789" s="460" t="s">
        <v>62</v>
      </c>
      <c r="CO2789" s="471" t="s">
        <v>78</v>
      </c>
      <c r="CP2789" s="460" t="s">
        <v>61</v>
      </c>
      <c r="CQ2789" s="460" t="s">
        <v>62</v>
      </c>
    </row>
    <row r="2790" spans="1:143" ht="15" customHeight="1" x14ac:dyDescent="0.25">
      <c r="B2790" s="543" t="str">
        <f>IF(SUM(BW2793:CQ2793)&gt;=1,"Error: Verificar la consistencia con la pregunta anterior","")</f>
        <v/>
      </c>
      <c r="C2790" s="543"/>
      <c r="D2790" s="543"/>
      <c r="E2790" s="543"/>
      <c r="F2790" s="543"/>
      <c r="G2790" s="543"/>
      <c r="H2790" s="543"/>
      <c r="I2790" s="543"/>
      <c r="J2790" s="543"/>
      <c r="K2790" s="543"/>
      <c r="L2790" s="543"/>
      <c r="M2790" s="543"/>
      <c r="N2790" s="543"/>
      <c r="O2790" s="543"/>
      <c r="P2790" s="543"/>
      <c r="Q2790" s="603" t="str">
        <f>IF(SUM(DF2786)&gt;=1,"Error: Verificar la suma por desagregados ","")</f>
        <v/>
      </c>
      <c r="R2790" s="603"/>
      <c r="S2790" s="603"/>
      <c r="T2790" s="603"/>
      <c r="U2790" s="603"/>
      <c r="V2790" s="603"/>
      <c r="W2790" s="603"/>
      <c r="X2790" s="603"/>
      <c r="Y2790" s="603"/>
      <c r="Z2790" s="603"/>
      <c r="AA2790" s="603"/>
      <c r="AB2790" s="603"/>
      <c r="AC2790" s="603"/>
      <c r="AD2790" s="603"/>
      <c r="AE2790" s="324"/>
      <c r="AF2790" s="259"/>
      <c r="AG2790" s="375"/>
      <c r="AH2790" s="399"/>
      <c r="BV2790" s="400" t="s">
        <v>1945</v>
      </c>
      <c r="BW2790" s="400">
        <f>J2616</f>
        <v>0</v>
      </c>
      <c r="BY2790" s="400">
        <f>L2616</f>
        <v>0</v>
      </c>
      <c r="CA2790" s="400">
        <f>N2616</f>
        <v>0</v>
      </c>
      <c r="CC2790" s="400">
        <f t="shared" ref="CC2790:CQ2790" si="8778">P2616</f>
        <v>0</v>
      </c>
      <c r="CD2790" s="400">
        <f t="shared" si="8778"/>
        <v>0</v>
      </c>
      <c r="CE2790" s="400">
        <f t="shared" si="8778"/>
        <v>0</v>
      </c>
      <c r="CF2790" s="400">
        <f t="shared" si="8778"/>
        <v>0</v>
      </c>
      <c r="CG2790" s="400">
        <f t="shared" si="8778"/>
        <v>0</v>
      </c>
      <c r="CH2790" s="400">
        <f t="shared" si="8778"/>
        <v>0</v>
      </c>
      <c r="CI2790" s="400">
        <f t="shared" si="8778"/>
        <v>0</v>
      </c>
      <c r="CJ2790" s="400">
        <f t="shared" si="8778"/>
        <v>0</v>
      </c>
      <c r="CK2790" s="400">
        <f t="shared" si="8778"/>
        <v>0</v>
      </c>
      <c r="CL2790" s="400">
        <f t="shared" si="8778"/>
        <v>0</v>
      </c>
      <c r="CM2790" s="400">
        <f t="shared" si="8778"/>
        <v>0</v>
      </c>
      <c r="CN2790" s="400">
        <f t="shared" si="8778"/>
        <v>0</v>
      </c>
      <c r="CO2790" s="400">
        <f t="shared" si="8778"/>
        <v>0</v>
      </c>
      <c r="CP2790" s="400">
        <f t="shared" si="8778"/>
        <v>0</v>
      </c>
      <c r="CQ2790" s="400">
        <f t="shared" si="8778"/>
        <v>0</v>
      </c>
    </row>
    <row r="2791" spans="1:143" ht="15" customHeight="1" x14ac:dyDescent="0.25">
      <c r="B2791" s="543" t="str">
        <f>IF(SUM(AZ2786:BP2786)&gt;=1,"Error: Verificar la suma de subtotales por fila ","")</f>
        <v/>
      </c>
      <c r="C2791" s="543"/>
      <c r="D2791" s="543"/>
      <c r="E2791" s="543"/>
      <c r="F2791" s="543"/>
      <c r="G2791" s="543"/>
      <c r="H2791" s="543"/>
      <c r="I2791" s="543"/>
      <c r="J2791" s="543"/>
      <c r="K2791" s="543"/>
      <c r="L2791" s="543"/>
      <c r="M2791" s="543"/>
      <c r="N2791" s="543"/>
      <c r="O2791" s="543"/>
      <c r="P2791" s="543"/>
      <c r="Q2791" s="543" t="str">
        <f>IF(SUM(AN2786:AV2786)&gt;=1,"Error: Verificar la suma de Total, hombre o Mujer por fila ","")</f>
        <v/>
      </c>
      <c r="R2791" s="543"/>
      <c r="S2791" s="543"/>
      <c r="T2791" s="543"/>
      <c r="U2791" s="543"/>
      <c r="V2791" s="543"/>
      <c r="W2791" s="543"/>
      <c r="X2791" s="543"/>
      <c r="Y2791" s="543"/>
      <c r="Z2791" s="543"/>
      <c r="AA2791" s="543"/>
      <c r="AB2791" s="543"/>
      <c r="AC2791" s="543"/>
      <c r="AD2791" s="543"/>
      <c r="AE2791" s="60"/>
      <c r="AF2791" s="259"/>
      <c r="AG2791" s="375"/>
      <c r="AH2791" s="399"/>
      <c r="BV2791" s="400" t="s">
        <v>1910</v>
      </c>
      <c r="BW2791" s="400">
        <f>SUM(COUNTIF(M2637:M2647,"NS"),COUNTIF(M2653:M2657,"NS"),COUNTIF(M2662:M2665,"NS"),COUNTIF(M2683,"NS"),COUNTIF(M2688:M2690,"NS"),COUNTIF(M2693:M2699,"NS"),COUNTIF(M2706,"NS"),COUNTIF(M2711:M2715,"NS"),COUNTIF(M2721,"NS"),COUNTIF(M2729:M2732,"NS"),COUNTIF(M2738:M2741,"NS"),COUNTIF(M2750,"NS"),COUNTIF(M2753:M2760,"NS"),COUNTIF(M2767:M2768,"NS"),COUNTIF(M2771:M2779,"NS"),COUNTIF(M2784:M2785,"NS"))</f>
        <v>0</v>
      </c>
      <c r="BY2791" s="400">
        <f>SUM(COUNTIF(N2637:N2647,"NS"),COUNTIF(N2653:N2657,"NS"),COUNTIF(N2662:N2665,"NS"),COUNTIF(N2683,"NS"),COUNTIF(N2688:N2690,"NS"),COUNTIF(N2693:N2699,"NS"),COUNTIF(N2706,"NS"),COUNTIF(N2711:N2715,"NS"),COUNTIF(N2721,"NS"),COUNTIF(N2729:N2732,"NS"),COUNTIF(N2738:N2741,"NS"),COUNTIF(N2750,"NS"),COUNTIF(N2753:N2760,"NS"),COUNTIF(N2767:N2768,"NS"),COUNTIF(N2771:N2779,"NS"),COUNTIF(N2784:N2785,"NS"))</f>
        <v>0</v>
      </c>
      <c r="CA2791" s="400">
        <f>SUM(COUNTIF(O2637:O2647,"NS"),COUNTIF(O2653:O2657,"NS"),COUNTIF(O2662:O2665,"NS"),COUNTIF(O2683,"NS"),COUNTIF(O2688:O2690,"NS"),COUNTIF(O2693:O2699,"NS"),COUNTIF(O2706,"NS"),COUNTIF(O2711:O2715,"NS"),COUNTIF(O2721,"NS"),COUNTIF(O2729:O2732,"NS"),COUNTIF(O2738:O2741,"NS"),COUNTIF(O2750,"NS"),COUNTIF(O2753:O2760,"NS"),COUNTIF(O2767:O2768,"NS"),COUNTIF(O2771:O2779,"NS"),COUNTIF(O2784:O2785,"NS"))</f>
        <v>0</v>
      </c>
      <c r="CC2791" s="400">
        <f t="shared" ref="CC2791:CQ2791" si="8779">SUM(COUNTIF(P2637:P2647,"NS"),COUNTIF(P2653:P2657,"NS"),COUNTIF(P2662:P2665,"NS"),COUNTIF(P2683,"NS"),COUNTIF(P2688:P2690,"NS"),COUNTIF(P2693:P2699,"NS"),COUNTIF(P2706,"NS"),COUNTIF(P2711:P2715,"NS"),COUNTIF(P2721,"NS"),COUNTIF(P2729:P2732,"NS"),COUNTIF(P2738:P2741,"NS"),COUNTIF(P2750,"NS"),COUNTIF(P2753:P2760,"NS"),COUNTIF(P2767:P2768,"NS"),COUNTIF(P2771:P2779,"NS"),COUNTIF(P2784:P2785,"NS"))</f>
        <v>0</v>
      </c>
      <c r="CD2791" s="400">
        <f t="shared" si="8779"/>
        <v>0</v>
      </c>
      <c r="CE2791" s="400">
        <f t="shared" si="8779"/>
        <v>0</v>
      </c>
      <c r="CF2791" s="400">
        <f t="shared" si="8779"/>
        <v>0</v>
      </c>
      <c r="CG2791" s="400">
        <f t="shared" si="8779"/>
        <v>0</v>
      </c>
      <c r="CH2791" s="400">
        <f t="shared" si="8779"/>
        <v>0</v>
      </c>
      <c r="CI2791" s="400">
        <f t="shared" si="8779"/>
        <v>0</v>
      </c>
      <c r="CJ2791" s="400">
        <f t="shared" si="8779"/>
        <v>0</v>
      </c>
      <c r="CK2791" s="400">
        <f t="shared" si="8779"/>
        <v>0</v>
      </c>
      <c r="CL2791" s="400">
        <f t="shared" si="8779"/>
        <v>0</v>
      </c>
      <c r="CM2791" s="400">
        <f t="shared" si="8779"/>
        <v>0</v>
      </c>
      <c r="CN2791" s="400">
        <f t="shared" si="8779"/>
        <v>0</v>
      </c>
      <c r="CO2791" s="400">
        <f t="shared" si="8779"/>
        <v>0</v>
      </c>
      <c r="CP2791" s="400">
        <f t="shared" si="8779"/>
        <v>0</v>
      </c>
      <c r="CQ2791" s="400">
        <f t="shared" si="8779"/>
        <v>0</v>
      </c>
    </row>
    <row r="2792" spans="1:143" ht="28.5" customHeight="1" thickBot="1" x14ac:dyDescent="0.3">
      <c r="B2792" s="546" t="str">
        <f>IF(AND(SUM(EM2786)&gt;=1,C2789=""),"si la opción Otro es mayor al 25% del total, justifíque en el recuadro para la tabla","")</f>
        <v/>
      </c>
      <c r="C2792" s="546"/>
      <c r="D2792" s="546"/>
      <c r="E2792" s="546"/>
      <c r="F2792" s="546"/>
      <c r="G2792" s="546"/>
      <c r="H2792" s="546"/>
      <c r="I2792" s="546"/>
      <c r="J2792" s="546"/>
      <c r="K2792" s="546"/>
      <c r="L2792" s="546"/>
      <c r="M2792" s="546"/>
      <c r="N2792" s="546"/>
      <c r="O2792" s="546"/>
      <c r="P2792" s="546"/>
      <c r="Q2792" s="547" t="str">
        <f>IF(OR(AG2635=AH2635,AG2635=AI2635),"","Error: Debe completar toda la información requerida")</f>
        <v/>
      </c>
      <c r="R2792" s="547"/>
      <c r="S2792" s="547"/>
      <c r="T2792" s="547"/>
      <c r="U2792" s="547"/>
      <c r="V2792" s="547"/>
      <c r="W2792" s="547"/>
      <c r="X2792" s="547"/>
      <c r="Y2792" s="547"/>
      <c r="Z2792" s="547"/>
      <c r="AA2792" s="547"/>
      <c r="AB2792" s="547"/>
      <c r="AC2792" s="547"/>
      <c r="AD2792" s="547"/>
      <c r="AE2792" s="60"/>
      <c r="AF2792" s="259"/>
      <c r="AG2792" s="375"/>
      <c r="AH2792" s="399"/>
      <c r="BV2792" s="400" t="s">
        <v>1914</v>
      </c>
      <c r="BW2792" s="400">
        <f>SUM(M2637:M2647,M2653:M2657,M2662:M2665,M2683,M2688:M2690,M2693:M2699,M2706,M2711:M2715,M2721,M2729:M2732,M2738:M2741,M2750,M2753:M2760,M2767:M2768,M2771:M2779,M2784:M2785)</f>
        <v>0</v>
      </c>
      <c r="BY2792" s="400">
        <f>SUM(N2637:N2647,N2653:N2657,N2662:N2665,N2683,N2688:N2690,N2693:N2699,N2706,N2711:N2715,N2721,N2729:N2732,N2738:N2741,N2750,N2753:N2760,N2767:N2768,N2771:N2779,N2784:N2785)</f>
        <v>0</v>
      </c>
      <c r="CA2792" s="400">
        <f>SUM(O2637:O2647,O2653:O2657,O2662:O2665,O2683,O2688:O2690,O2693:O2699,O2706,O2711:O2715,O2721,O2729:O2732,O2738:O2741,O2750,O2753:O2760,O2767:O2768,O2771:O2779,O2784:O2785)</f>
        <v>0</v>
      </c>
      <c r="CC2792" s="400">
        <f t="shared" ref="CC2792:CP2792" si="8780">SUM(P2637:P2647,P2653:P2657,P2662:P2665,P2683,P2688:P2690,P2693:P2699,P2706,P2711:P2715,P2721,P2729:P2732,P2738:P2741,P2750,P2753:P2760,P2767:P2768,P2771:P2779,P2784:P2785)</f>
        <v>0</v>
      </c>
      <c r="CD2792" s="400">
        <f t="shared" si="8780"/>
        <v>0</v>
      </c>
      <c r="CE2792" s="400">
        <f t="shared" si="8780"/>
        <v>0</v>
      </c>
      <c r="CF2792" s="400">
        <f t="shared" si="8780"/>
        <v>0</v>
      </c>
      <c r="CG2792" s="400">
        <f t="shared" si="8780"/>
        <v>0</v>
      </c>
      <c r="CH2792" s="400">
        <f t="shared" si="8780"/>
        <v>0</v>
      </c>
      <c r="CI2792" s="400">
        <f t="shared" si="8780"/>
        <v>0</v>
      </c>
      <c r="CJ2792" s="400">
        <f t="shared" si="8780"/>
        <v>0</v>
      </c>
      <c r="CK2792" s="400">
        <f t="shared" si="8780"/>
        <v>0</v>
      </c>
      <c r="CL2792" s="400">
        <f t="shared" si="8780"/>
        <v>0</v>
      </c>
      <c r="CM2792" s="400">
        <f t="shared" si="8780"/>
        <v>0</v>
      </c>
      <c r="CN2792" s="400">
        <f t="shared" si="8780"/>
        <v>0</v>
      </c>
      <c r="CO2792" s="400">
        <f t="shared" si="8780"/>
        <v>0</v>
      </c>
      <c r="CP2792" s="400">
        <f t="shared" si="8780"/>
        <v>0</v>
      </c>
      <c r="CQ2792" s="400">
        <f>SUM(AD2637:AD2647,AD2653:AD2657,AD2662:AD2665,AD2683,AD2688:AD2690,AD2693:AD2699,AD2706,AD2711:AD2715,AD2721,AD2729:AD2732,AD2738:AD2741,AD2750,AD2753:AD2760,AD2767:AD2768,AD2771:AD2779,AD2784:AD2785)</f>
        <v>0</v>
      </c>
    </row>
    <row r="2793" spans="1:143" ht="24" customHeight="1" x14ac:dyDescent="0.25">
      <c r="A2793" s="114" t="s">
        <v>688</v>
      </c>
      <c r="B2793" s="573" t="s">
        <v>1557</v>
      </c>
      <c r="C2793" s="573"/>
      <c r="D2793" s="573"/>
      <c r="E2793" s="573"/>
      <c r="F2793" s="573"/>
      <c r="G2793" s="573"/>
      <c r="H2793" s="573"/>
      <c r="I2793" s="573"/>
      <c r="J2793" s="573"/>
      <c r="K2793" s="573"/>
      <c r="L2793" s="573"/>
      <c r="M2793" s="573"/>
      <c r="N2793" s="573"/>
      <c r="O2793" s="573"/>
      <c r="P2793" s="573"/>
      <c r="Q2793" s="573"/>
      <c r="R2793" s="573"/>
      <c r="S2793" s="573"/>
      <c r="T2793" s="573"/>
      <c r="U2793" s="573"/>
      <c r="V2793" s="573"/>
      <c r="W2793" s="573"/>
      <c r="X2793" s="573"/>
      <c r="Y2793" s="573"/>
      <c r="Z2793" s="573"/>
      <c r="AA2793" s="573"/>
      <c r="AB2793" s="573"/>
      <c r="AC2793" s="573"/>
      <c r="AD2793" s="573"/>
      <c r="AE2793" s="60"/>
      <c r="AF2793" s="259"/>
      <c r="AG2793" s="375"/>
      <c r="AH2793" s="399"/>
      <c r="BV2793" s="400" t="s">
        <v>1919</v>
      </c>
      <c r="BW2793" s="292">
        <f>IF($AG$2635=$AH$2635,0,IF(OR(AND(BW2790=0,BW2791&gt;0),AND(BW2790="ns",BW2792&gt;0),AND(BW2790="ns",BW2791=0,BW2792=0)),1,IF(OR(AND(BW2790&gt;0,BW2791=2),AND(BW2790="ns",BW2791=2),AND(BW2790="ns",BW2792=0,BW2791&gt;0),BW2790&gt;=BW2792),0,1)))</f>
        <v>0</v>
      </c>
      <c r="BX2793" s="292"/>
      <c r="BY2793" s="292">
        <f>IF($AG$2635=$AH$2635,0,IF(OR(AND(BY2790=0,BY2791&gt;0),AND(BY2790="ns",BY2792&gt;0),AND(BY2790="ns",BY2791=0,BY2792=0)),1,IF(OR(AND(BY2790&gt;0,BY2791=2),AND(BY2790="ns",BY2791=2),AND(BY2790="ns",BY2792=0,BY2791&gt;0),BY2790&gt;=BY2792),0,1)))</f>
        <v>0</v>
      </c>
      <c r="BZ2793" s="292"/>
      <c r="CA2793" s="292">
        <f>IF($AG$2635=$AH$2635,0,IF(OR(AND(CA2790=0,CA2791&gt;0),AND(CA2790="ns",CA2792&gt;0),AND(CA2790="ns",CA2791=0,CA2792=0)),1,IF(OR(AND(CA2790&gt;0,CA2791=2),AND(CA2790="ns",CA2791=2),AND(CA2790="ns",CA2792=0,CA2791&gt;0),CA2790&gt;=CA2792),0,1)))</f>
        <v>0</v>
      </c>
      <c r="CB2793" s="292"/>
      <c r="CC2793" s="292">
        <f t="shared" ref="CC2793:CQ2793" si="8781">IF($AG$2635=$AH$2635,0,IF(OR(AND(CC2790=0,CC2791&gt;0),AND(CC2790="ns",CC2792&gt;0),AND(CC2790="ns",CC2791=0,CC2792=0)),1,IF(OR(AND(CC2790&gt;0,CC2791=2),AND(CC2790="ns",CC2791=2),AND(CC2790="ns",CC2792=0,CC2791&gt;0),CC2790&gt;=CC2792),0,1)))</f>
        <v>0</v>
      </c>
      <c r="CD2793" s="292">
        <f t="shared" si="8781"/>
        <v>0</v>
      </c>
      <c r="CE2793" s="292">
        <f t="shared" si="8781"/>
        <v>0</v>
      </c>
      <c r="CF2793" s="292">
        <f t="shared" si="8781"/>
        <v>0</v>
      </c>
      <c r="CG2793" s="292">
        <f t="shared" si="8781"/>
        <v>0</v>
      </c>
      <c r="CH2793" s="292">
        <f t="shared" si="8781"/>
        <v>0</v>
      </c>
      <c r="CI2793" s="292">
        <f t="shared" si="8781"/>
        <v>0</v>
      </c>
      <c r="CJ2793" s="292">
        <f t="shared" si="8781"/>
        <v>0</v>
      </c>
      <c r="CK2793" s="292">
        <f t="shared" si="8781"/>
        <v>0</v>
      </c>
      <c r="CL2793" s="292">
        <f t="shared" si="8781"/>
        <v>0</v>
      </c>
      <c r="CM2793" s="292">
        <f t="shared" si="8781"/>
        <v>0</v>
      </c>
      <c r="CN2793" s="292">
        <f t="shared" si="8781"/>
        <v>0</v>
      </c>
      <c r="CO2793" s="292">
        <f t="shared" si="8781"/>
        <v>0</v>
      </c>
      <c r="CP2793" s="292">
        <f t="shared" si="8781"/>
        <v>0</v>
      </c>
      <c r="CQ2793" s="292">
        <f t="shared" si="8781"/>
        <v>0</v>
      </c>
    </row>
    <row r="2794" spans="1:143" ht="36" customHeight="1" x14ac:dyDescent="0.25">
      <c r="C2794" s="785" t="s">
        <v>1556</v>
      </c>
      <c r="D2794" s="785"/>
      <c r="E2794" s="785"/>
      <c r="F2794" s="785"/>
      <c r="G2794" s="785"/>
      <c r="H2794" s="785"/>
      <c r="I2794" s="785"/>
      <c r="J2794" s="785"/>
      <c r="K2794" s="785"/>
      <c r="L2794" s="785"/>
      <c r="M2794" s="785"/>
      <c r="N2794" s="785"/>
      <c r="O2794" s="785"/>
      <c r="P2794" s="785"/>
      <c r="Q2794" s="785"/>
      <c r="R2794" s="785"/>
      <c r="S2794" s="785"/>
      <c r="T2794" s="785"/>
      <c r="U2794" s="785"/>
      <c r="V2794" s="785"/>
      <c r="W2794" s="785"/>
      <c r="X2794" s="785"/>
      <c r="Y2794" s="785"/>
      <c r="Z2794" s="785"/>
      <c r="AA2794" s="785"/>
      <c r="AB2794" s="785"/>
      <c r="AC2794" s="785"/>
      <c r="AD2794" s="785"/>
      <c r="AE2794" s="60"/>
      <c r="AF2794" s="259"/>
      <c r="AG2794" s="375"/>
      <c r="AH2794" s="399"/>
    </row>
    <row r="2795" spans="1:143" ht="24" customHeight="1" x14ac:dyDescent="0.25">
      <c r="C2795" s="785" t="s">
        <v>936</v>
      </c>
      <c r="D2795" s="785"/>
      <c r="E2795" s="785"/>
      <c r="F2795" s="785"/>
      <c r="G2795" s="785"/>
      <c r="H2795" s="785"/>
      <c r="I2795" s="785"/>
      <c r="J2795" s="785"/>
      <c r="K2795" s="785"/>
      <c r="L2795" s="785"/>
      <c r="M2795" s="785"/>
      <c r="N2795" s="785"/>
      <c r="O2795" s="785"/>
      <c r="P2795" s="785"/>
      <c r="Q2795" s="785"/>
      <c r="R2795" s="785"/>
      <c r="S2795" s="785"/>
      <c r="T2795" s="785"/>
      <c r="U2795" s="785"/>
      <c r="V2795" s="785"/>
      <c r="W2795" s="785"/>
      <c r="X2795" s="785"/>
      <c r="Y2795" s="785"/>
      <c r="Z2795" s="785"/>
      <c r="AA2795" s="785"/>
      <c r="AB2795" s="785"/>
      <c r="AC2795" s="785"/>
      <c r="AD2795" s="785"/>
      <c r="AE2795" s="60"/>
      <c r="AF2795" s="259"/>
      <c r="AG2795" s="375"/>
      <c r="AH2795" s="399"/>
    </row>
    <row r="2796" spans="1:143" ht="24" customHeight="1" x14ac:dyDescent="0.25">
      <c r="C2796" s="785" t="s">
        <v>1783</v>
      </c>
      <c r="D2796" s="785"/>
      <c r="E2796" s="785"/>
      <c r="F2796" s="785"/>
      <c r="G2796" s="785"/>
      <c r="H2796" s="785"/>
      <c r="I2796" s="785"/>
      <c r="J2796" s="785"/>
      <c r="K2796" s="785"/>
      <c r="L2796" s="785"/>
      <c r="M2796" s="785"/>
      <c r="N2796" s="785"/>
      <c r="O2796" s="785"/>
      <c r="P2796" s="785"/>
      <c r="Q2796" s="785"/>
      <c r="R2796" s="785"/>
      <c r="S2796" s="785"/>
      <c r="T2796" s="785"/>
      <c r="U2796" s="785"/>
      <c r="V2796" s="785"/>
      <c r="W2796" s="785"/>
      <c r="X2796" s="785"/>
      <c r="Y2796" s="785"/>
      <c r="Z2796" s="785"/>
      <c r="AA2796" s="785"/>
      <c r="AB2796" s="785"/>
      <c r="AC2796" s="785"/>
      <c r="AD2796" s="785"/>
      <c r="AE2796" s="60"/>
      <c r="AF2796" s="259"/>
      <c r="AG2796" s="375"/>
      <c r="AH2796" s="399"/>
    </row>
    <row r="2797" spans="1:143" ht="24" customHeight="1" x14ac:dyDescent="0.25">
      <c r="C2797" s="785" t="s">
        <v>1069</v>
      </c>
      <c r="D2797" s="785"/>
      <c r="E2797" s="785"/>
      <c r="F2797" s="785"/>
      <c r="G2797" s="785"/>
      <c r="H2797" s="785"/>
      <c r="I2797" s="785"/>
      <c r="J2797" s="785"/>
      <c r="K2797" s="785"/>
      <c r="L2797" s="785"/>
      <c r="M2797" s="785"/>
      <c r="N2797" s="785"/>
      <c r="O2797" s="785"/>
      <c r="P2797" s="785"/>
      <c r="Q2797" s="785"/>
      <c r="R2797" s="785"/>
      <c r="S2797" s="785"/>
      <c r="T2797" s="785"/>
      <c r="U2797" s="785"/>
      <c r="V2797" s="785"/>
      <c r="W2797" s="785"/>
      <c r="X2797" s="785"/>
      <c r="Y2797" s="785"/>
      <c r="Z2797" s="785"/>
      <c r="AA2797" s="785"/>
      <c r="AB2797" s="785"/>
      <c r="AC2797" s="785"/>
      <c r="AD2797" s="785"/>
      <c r="AE2797" s="60"/>
      <c r="AF2797" s="259"/>
      <c r="AG2797" s="375"/>
      <c r="AH2797" s="399"/>
    </row>
    <row r="2798" spans="1:143" ht="24" customHeight="1" x14ac:dyDescent="0.25">
      <c r="C2798" s="846" t="s">
        <v>1770</v>
      </c>
      <c r="D2798" s="846"/>
      <c r="E2798" s="846"/>
      <c r="F2798" s="846"/>
      <c r="G2798" s="846"/>
      <c r="H2798" s="846"/>
      <c r="I2798" s="846"/>
      <c r="J2798" s="846"/>
      <c r="K2798" s="846"/>
      <c r="L2798" s="846"/>
      <c r="M2798" s="846"/>
      <c r="N2798" s="846"/>
      <c r="O2798" s="846"/>
      <c r="P2798" s="846"/>
      <c r="Q2798" s="846"/>
      <c r="R2798" s="846"/>
      <c r="S2798" s="846"/>
      <c r="T2798" s="846"/>
      <c r="U2798" s="846"/>
      <c r="V2798" s="846"/>
      <c r="W2798" s="846"/>
      <c r="X2798" s="846"/>
      <c r="Y2798" s="846"/>
      <c r="Z2798" s="846"/>
      <c r="AA2798" s="846"/>
      <c r="AB2798" s="846"/>
      <c r="AC2798" s="846"/>
      <c r="AD2798" s="846"/>
      <c r="AE2798" s="60"/>
      <c r="AF2798" s="259"/>
      <c r="AG2798" s="375"/>
      <c r="AH2798" s="399"/>
    </row>
    <row r="2799" spans="1:143" ht="24" customHeight="1" x14ac:dyDescent="0.25">
      <c r="C2799" s="785" t="s">
        <v>1771</v>
      </c>
      <c r="D2799" s="785"/>
      <c r="E2799" s="785"/>
      <c r="F2799" s="785"/>
      <c r="G2799" s="785"/>
      <c r="H2799" s="785"/>
      <c r="I2799" s="785"/>
      <c r="J2799" s="785"/>
      <c r="K2799" s="785"/>
      <c r="L2799" s="785"/>
      <c r="M2799" s="785"/>
      <c r="N2799" s="785"/>
      <c r="O2799" s="785"/>
      <c r="P2799" s="785"/>
      <c r="Q2799" s="785"/>
      <c r="R2799" s="785"/>
      <c r="S2799" s="785"/>
      <c r="T2799" s="785"/>
      <c r="U2799" s="785"/>
      <c r="V2799" s="785"/>
      <c r="W2799" s="785"/>
      <c r="X2799" s="785"/>
      <c r="Y2799" s="785"/>
      <c r="Z2799" s="785"/>
      <c r="AA2799" s="785"/>
      <c r="AB2799" s="785"/>
      <c r="AC2799" s="785"/>
      <c r="AD2799" s="785"/>
      <c r="AE2799" s="60"/>
      <c r="AF2799" s="259"/>
      <c r="AG2799" s="375"/>
      <c r="AH2799" s="399"/>
    </row>
    <row r="2800" spans="1:143" ht="15" customHeight="1" x14ac:dyDescent="0.25">
      <c r="C2800" s="134"/>
      <c r="D2800" s="134"/>
      <c r="E2800" s="134"/>
      <c r="F2800" s="134"/>
      <c r="G2800" s="134"/>
      <c r="H2800" s="134"/>
      <c r="I2800" s="134"/>
      <c r="J2800" s="134"/>
      <c r="K2800" s="134"/>
      <c r="L2800" s="134"/>
      <c r="M2800" s="134"/>
      <c r="N2800" s="134"/>
      <c r="O2800" s="134"/>
      <c r="P2800" s="134"/>
      <c r="Q2800" s="134"/>
      <c r="R2800" s="134"/>
      <c r="S2800" s="134"/>
      <c r="T2800" s="134"/>
      <c r="U2800" s="134"/>
      <c r="V2800" s="134"/>
      <c r="W2800" s="134"/>
      <c r="X2800" s="134"/>
      <c r="Y2800" s="134"/>
      <c r="Z2800" s="134"/>
      <c r="AA2800" s="134"/>
      <c r="AB2800" s="134"/>
      <c r="AC2800" s="134"/>
      <c r="AD2800" s="134"/>
      <c r="AE2800" s="60"/>
      <c r="AF2800" s="259"/>
      <c r="AG2800" s="375"/>
      <c r="AH2800" s="399"/>
    </row>
    <row r="2801" spans="1:143" ht="36" customHeight="1" x14ac:dyDescent="0.25">
      <c r="C2801" s="802" t="s">
        <v>287</v>
      </c>
      <c r="D2801" s="803"/>
      <c r="E2801" s="804"/>
      <c r="F2801" s="802" t="s">
        <v>288</v>
      </c>
      <c r="G2801" s="804"/>
      <c r="H2801" s="758" t="s">
        <v>289</v>
      </c>
      <c r="I2801" s="759"/>
      <c r="J2801" s="759"/>
      <c r="K2801" s="759"/>
      <c r="L2801" s="760"/>
      <c r="M2801" s="841" t="s">
        <v>1321</v>
      </c>
      <c r="N2801" s="842"/>
      <c r="O2801" s="842"/>
      <c r="P2801" s="842"/>
      <c r="Q2801" s="842"/>
      <c r="R2801" s="842"/>
      <c r="S2801" s="842"/>
      <c r="T2801" s="842"/>
      <c r="U2801" s="842"/>
      <c r="V2801" s="842"/>
      <c r="W2801" s="842"/>
      <c r="X2801" s="842"/>
      <c r="Y2801" s="842"/>
      <c r="Z2801" s="842"/>
      <c r="AA2801" s="842"/>
      <c r="AB2801" s="842"/>
      <c r="AC2801" s="842"/>
      <c r="AD2801" s="843"/>
      <c r="AE2801" s="60"/>
      <c r="AF2801" s="259"/>
      <c r="AG2801" s="375"/>
      <c r="AH2801" s="399"/>
    </row>
    <row r="2802" spans="1:143" ht="37.5" customHeight="1" thickBot="1" x14ac:dyDescent="0.3">
      <c r="A2802" s="60"/>
      <c r="B2802" s="60"/>
      <c r="C2802" s="805"/>
      <c r="D2802" s="806"/>
      <c r="E2802" s="807"/>
      <c r="F2802" s="805"/>
      <c r="G2802" s="807"/>
      <c r="H2802" s="761"/>
      <c r="I2802" s="762"/>
      <c r="J2802" s="762"/>
      <c r="K2802" s="762"/>
      <c r="L2802" s="763"/>
      <c r="M2802" s="844" t="s">
        <v>60</v>
      </c>
      <c r="N2802" s="738" t="s">
        <v>61</v>
      </c>
      <c r="O2802" s="738" t="s">
        <v>62</v>
      </c>
      <c r="P2802" s="833" t="s">
        <v>1296</v>
      </c>
      <c r="Q2802" s="834"/>
      <c r="R2802" s="835"/>
      <c r="S2802" s="836" t="s">
        <v>1295</v>
      </c>
      <c r="T2802" s="836"/>
      <c r="U2802" s="836"/>
      <c r="V2802" s="836"/>
      <c r="W2802" s="836"/>
      <c r="X2802" s="836"/>
      <c r="Y2802" s="836" t="s">
        <v>1294</v>
      </c>
      <c r="Z2802" s="836"/>
      <c r="AA2802" s="836"/>
      <c r="AB2802" s="836"/>
      <c r="AC2802" s="836"/>
      <c r="AD2802" s="836"/>
      <c r="AE2802" s="60"/>
      <c r="AF2802" s="259"/>
      <c r="AG2802" s="285" t="s">
        <v>1908</v>
      </c>
      <c r="AH2802" s="285"/>
      <c r="AI2802" s="285"/>
      <c r="AJ2802" s="374"/>
      <c r="AK2802" s="374"/>
      <c r="AL2802" s="374"/>
      <c r="AM2802" s="374"/>
      <c r="AN2802" s="374"/>
    </row>
    <row r="2803" spans="1:143" ht="15" customHeight="1" thickBot="1" x14ac:dyDescent="0.3">
      <c r="A2803" s="60"/>
      <c r="B2803" s="60"/>
      <c r="C2803" s="805"/>
      <c r="D2803" s="806"/>
      <c r="E2803" s="807"/>
      <c r="F2803" s="805"/>
      <c r="G2803" s="807"/>
      <c r="H2803" s="761"/>
      <c r="I2803" s="762"/>
      <c r="J2803" s="762"/>
      <c r="K2803" s="762"/>
      <c r="L2803" s="763"/>
      <c r="M2803" s="844"/>
      <c r="N2803" s="738"/>
      <c r="O2803" s="738"/>
      <c r="P2803" s="778"/>
      <c r="Q2803" s="779"/>
      <c r="R2803" s="780"/>
      <c r="S2803" s="559" t="s">
        <v>1305</v>
      </c>
      <c r="T2803" s="560"/>
      <c r="U2803" s="561"/>
      <c r="V2803" s="559" t="s">
        <v>1306</v>
      </c>
      <c r="W2803" s="560"/>
      <c r="X2803" s="561"/>
      <c r="Y2803" s="559" t="s">
        <v>1305</v>
      </c>
      <c r="Z2803" s="560"/>
      <c r="AA2803" s="561"/>
      <c r="AB2803" s="559" t="s">
        <v>1306</v>
      </c>
      <c r="AC2803" s="560"/>
      <c r="AD2803" s="561"/>
      <c r="AE2803" s="60"/>
      <c r="AF2803" s="259"/>
      <c r="AG2803" s="285">
        <f>COUNTBLANK(M2805:AD2953)</f>
        <v>2682</v>
      </c>
      <c r="AH2803" s="285">
        <v>2682</v>
      </c>
      <c r="AI2803" s="472">
        <f>IF(SUM(AG2805:AG2953)=0,AG2803,1)</f>
        <v>1</v>
      </c>
      <c r="AJ2803" s="374"/>
      <c r="AK2803" s="374"/>
      <c r="AL2803" s="374"/>
      <c r="AM2803" s="374"/>
      <c r="AN2803" s="374"/>
      <c r="CB2803" s="410"/>
    </row>
    <row r="2804" spans="1:143" ht="43.5" customHeight="1" x14ac:dyDescent="0.25">
      <c r="A2804" s="60"/>
      <c r="B2804" s="60"/>
      <c r="C2804" s="808"/>
      <c r="D2804" s="809"/>
      <c r="E2804" s="810"/>
      <c r="F2804" s="808"/>
      <c r="G2804" s="810"/>
      <c r="H2804" s="764"/>
      <c r="I2804" s="765"/>
      <c r="J2804" s="765"/>
      <c r="K2804" s="765"/>
      <c r="L2804" s="766"/>
      <c r="M2804" s="845"/>
      <c r="N2804" s="739"/>
      <c r="O2804" s="739"/>
      <c r="P2804" s="195" t="s">
        <v>78</v>
      </c>
      <c r="Q2804" s="194" t="s">
        <v>61</v>
      </c>
      <c r="R2804" s="194" t="s">
        <v>62</v>
      </c>
      <c r="S2804" s="204" t="s">
        <v>78</v>
      </c>
      <c r="T2804" s="150" t="s">
        <v>61</v>
      </c>
      <c r="U2804" s="150" t="s">
        <v>62</v>
      </c>
      <c r="V2804" s="204" t="s">
        <v>78</v>
      </c>
      <c r="W2804" s="150" t="s">
        <v>61</v>
      </c>
      <c r="X2804" s="150" t="s">
        <v>62</v>
      </c>
      <c r="Y2804" s="204" t="s">
        <v>78</v>
      </c>
      <c r="Z2804" s="150" t="s">
        <v>61</v>
      </c>
      <c r="AA2804" s="150" t="s">
        <v>62</v>
      </c>
      <c r="AB2804" s="204" t="s">
        <v>78</v>
      </c>
      <c r="AC2804" s="150" t="s">
        <v>61</v>
      </c>
      <c r="AD2804" s="150" t="s">
        <v>62</v>
      </c>
      <c r="AE2804" s="60"/>
      <c r="AF2804" s="259"/>
      <c r="AG2804" s="374" t="s">
        <v>1930</v>
      </c>
      <c r="AH2804" s="374"/>
      <c r="AI2804" s="374"/>
      <c r="AJ2804" s="374"/>
      <c r="AK2804" s="375" t="s">
        <v>1913</v>
      </c>
      <c r="AL2804" s="378" t="s">
        <v>1910</v>
      </c>
      <c r="AM2804" s="374" t="s">
        <v>1914</v>
      </c>
      <c r="AN2804" s="374" t="s">
        <v>1915</v>
      </c>
      <c r="AO2804" s="375" t="s">
        <v>1913</v>
      </c>
      <c r="AP2804" s="378" t="s">
        <v>1910</v>
      </c>
      <c r="AQ2804" s="374" t="s">
        <v>1914</v>
      </c>
      <c r="AR2804" s="374" t="s">
        <v>1915</v>
      </c>
      <c r="AS2804" s="375" t="s">
        <v>1913</v>
      </c>
      <c r="AT2804" s="378" t="s">
        <v>1910</v>
      </c>
      <c r="AU2804" s="374" t="s">
        <v>1914</v>
      </c>
      <c r="AV2804" s="374" t="s">
        <v>1915</v>
      </c>
      <c r="AW2804" s="375" t="s">
        <v>1913</v>
      </c>
      <c r="AX2804" s="378" t="s">
        <v>1910</v>
      </c>
      <c r="AY2804" s="374" t="s">
        <v>1914</v>
      </c>
      <c r="AZ2804" s="374" t="s">
        <v>1915</v>
      </c>
      <c r="BA2804" s="375" t="s">
        <v>1913</v>
      </c>
      <c r="BB2804" s="378" t="s">
        <v>1910</v>
      </c>
      <c r="BC2804" s="374" t="s">
        <v>1914</v>
      </c>
      <c r="BD2804" s="374" t="s">
        <v>1915</v>
      </c>
      <c r="BE2804" s="375" t="s">
        <v>1913</v>
      </c>
      <c r="BF2804" s="378" t="s">
        <v>1910</v>
      </c>
      <c r="BG2804" s="374" t="s">
        <v>1914</v>
      </c>
      <c r="BH2804" s="374" t="s">
        <v>1915</v>
      </c>
      <c r="BI2804" s="375" t="s">
        <v>1913</v>
      </c>
      <c r="BJ2804" s="378" t="s">
        <v>1910</v>
      </c>
      <c r="BK2804" s="374" t="s">
        <v>1914</v>
      </c>
      <c r="BL2804" s="374" t="s">
        <v>1915</v>
      </c>
      <c r="BM2804" s="375" t="s">
        <v>1913</v>
      </c>
      <c r="BN2804" s="378" t="s">
        <v>1910</v>
      </c>
      <c r="BO2804" s="374" t="s">
        <v>1914</v>
      </c>
      <c r="BP2804" s="374" t="s">
        <v>1915</v>
      </c>
      <c r="CA2804" s="409"/>
      <c r="CB2804" s="398"/>
      <c r="CC2804" s="410"/>
      <c r="CD2804" s="410"/>
      <c r="CE2804" s="410"/>
      <c r="CF2804" s="410"/>
      <c r="CG2804" s="410"/>
      <c r="CH2804" s="410"/>
      <c r="CI2804" s="410"/>
      <c r="CJ2804" s="410"/>
      <c r="CK2804" s="410"/>
      <c r="CL2804" s="410"/>
      <c r="CM2804" s="410"/>
      <c r="CN2804" s="410"/>
      <c r="CO2804" s="410"/>
      <c r="CP2804" s="410"/>
      <c r="CQ2804" s="410"/>
      <c r="CR2804" s="410"/>
      <c r="CS2804" s="410"/>
      <c r="CT2804" s="410"/>
      <c r="CU2804" s="410"/>
      <c r="CV2804" s="410"/>
      <c r="CW2804" s="410"/>
      <c r="CX2804" s="410"/>
      <c r="CY2804" s="410"/>
      <c r="CZ2804" s="410"/>
      <c r="DA2804" s="410"/>
      <c r="DB2804" s="410"/>
      <c r="DC2804" s="410"/>
      <c r="DD2804" s="410"/>
      <c r="DE2804" s="411"/>
      <c r="DG2804" s="409"/>
      <c r="DH2804" s="410"/>
      <c r="DI2804" s="410"/>
      <c r="DJ2804" s="410"/>
      <c r="DK2804" s="410"/>
      <c r="DL2804" s="410"/>
      <c r="DM2804" s="410"/>
      <c r="DN2804" s="410"/>
      <c r="DO2804" s="410"/>
      <c r="DP2804" s="410"/>
      <c r="DQ2804" s="410"/>
      <c r="DR2804" s="410"/>
      <c r="DS2804" s="410"/>
      <c r="DT2804" s="410"/>
      <c r="DU2804" s="410"/>
      <c r="DV2804" s="410"/>
      <c r="DW2804" s="410"/>
      <c r="DX2804" s="410"/>
      <c r="DY2804" s="410"/>
      <c r="DZ2804" s="410"/>
      <c r="EA2804" s="410"/>
      <c r="EB2804" s="410"/>
      <c r="EC2804" s="410"/>
      <c r="ED2804" s="410"/>
      <c r="EE2804" s="410"/>
      <c r="EF2804" s="410"/>
      <c r="EG2804" s="410"/>
      <c r="EH2804" s="410"/>
      <c r="EI2804" s="410"/>
      <c r="EJ2804" s="410"/>
      <c r="EK2804" s="410"/>
      <c r="EL2804" s="411"/>
    </row>
    <row r="2805" spans="1:143" ht="15" customHeight="1" x14ac:dyDescent="0.25">
      <c r="A2805" s="60"/>
      <c r="B2805" s="60"/>
      <c r="C2805" s="795" t="s">
        <v>301</v>
      </c>
      <c r="D2805" s="717" t="s">
        <v>1493</v>
      </c>
      <c r="E2805" s="718"/>
      <c r="F2805" s="703" t="s">
        <v>290</v>
      </c>
      <c r="G2805" s="703"/>
      <c r="H2805" s="774" t="s">
        <v>295</v>
      </c>
      <c r="I2805" s="774"/>
      <c r="J2805" s="774"/>
      <c r="K2805" s="774"/>
      <c r="L2805" s="774"/>
      <c r="M2805" s="369"/>
      <c r="N2805" s="369"/>
      <c r="O2805" s="369"/>
      <c r="P2805" s="369"/>
      <c r="Q2805" s="369"/>
      <c r="R2805" s="369"/>
      <c r="S2805" s="368"/>
      <c r="T2805" s="368"/>
      <c r="U2805" s="368"/>
      <c r="V2805" s="368"/>
      <c r="W2805" s="368"/>
      <c r="X2805" s="368"/>
      <c r="Y2805" s="368"/>
      <c r="Z2805" s="368"/>
      <c r="AA2805" s="368"/>
      <c r="AB2805" s="368"/>
      <c r="AC2805" s="368"/>
      <c r="AD2805" s="368"/>
      <c r="AE2805" s="60"/>
      <c r="AF2805" s="259"/>
      <c r="AG2805" s="374">
        <f>IF(AND(M2805="NA",COUNTBLANK(N2805:AD2805)=17),0,COUNTBLANK(M2805:AD2805))</f>
        <v>18</v>
      </c>
      <c r="AH2805" s="374"/>
      <c r="AI2805" s="374"/>
      <c r="AJ2805" s="374"/>
      <c r="AK2805" s="375">
        <f>M2805</f>
        <v>0</v>
      </c>
      <c r="AL2805" s="378">
        <f t="shared" ref="AL2805:AL2836" si="8782">COUNTIF(N2805:O2805,"ns")</f>
        <v>0</v>
      </c>
      <c r="AM2805" s="374">
        <f>SUM(N2805:O2805)</f>
        <v>0</v>
      </c>
      <c r="AN2805" s="292">
        <f>IF($AG$2803=$AH$2803,0,IF(AND(M2805="NA",COUNTBLANK(N2805:AD2805)=17),0,IF(OR(AND(AK2805=0,AL2805&gt;0),AND(AK2805="ns",AM2805&gt;0),AND(AK2805="ns",AL2805=0,AM2805=0)),1,IF(OR(AND(AK2805&gt;0,AL2805=2),AND(AK2805="ns",AL2805=2),AND(AK2805="ns",AM2805=0,AL2805&gt;0),AK2805=AM2805),0,1))))</f>
        <v>0</v>
      </c>
      <c r="AO2805" s="375">
        <f>N2805</f>
        <v>0</v>
      </c>
      <c r="AP2805" s="378">
        <f t="shared" ref="AP2805:AP2836" si="8783">COUNTIF(Z2805,"ns")+COUNTIF(AC2805,"ns")+COUNTIF(W2805,"ns")+COUNTIF(T2805,"ns")+COUNTIF(Q2805,"ns")</f>
        <v>0</v>
      </c>
      <c r="AQ2805" s="374">
        <f>SUM(Q2805,T2805,W2805,Z2805,AC2805)</f>
        <v>0</v>
      </c>
      <c r="AR2805" s="317">
        <f>IF($AG$2803=$AH$2803,0,IF(OR(AND(AO2805=0,AP2805&gt;0),AND(AO2805="NS",AQ2805&gt;0),AND(AO2805="NS",AQ2805=0,AP2805=0)),1,IF(OR(AND(AP2805&gt;=2,AQ2805&lt;AO2805),AND(AO2805="NS",AQ2805=0,AP2805&gt;0),AO2805=AQ2805),0,1)))</f>
        <v>0</v>
      </c>
      <c r="AS2805" s="375">
        <f>O2805</f>
        <v>0</v>
      </c>
      <c r="AT2805" s="378">
        <f t="shared" ref="AT2805:AT2836" si="8784">COUNTIF(AD2805,"ns")+COUNTIF(R2805,"ns")+COUNTIF(AA2805,"ns")+COUNTIF(X2805,"ns")+COUNTIF(U2805,"ns")</f>
        <v>0</v>
      </c>
      <c r="AU2805" s="374">
        <f>SUM(X2805,AD2805,R2805,U2805,AA2805)</f>
        <v>0</v>
      </c>
      <c r="AV2805" s="317">
        <f>IF($AG$2803=$AH$2803,0,IF(OR(AND(AS2805=0,AT2805&gt;0),AND(AS2805="NS",AU2805&gt;0),AND(AS2805="NS",AU2805=0,AT2805=0)),1,IF(OR(AND(AT2805&gt;=2,AU2805&lt;AS2805),AND(AS2805="NS",AU2805=0,AT2805&gt;0),AS2805=AU2805),0,1)))</f>
        <v>0</v>
      </c>
      <c r="AW2805" s="375">
        <f>P2805</f>
        <v>0</v>
      </c>
      <c r="AX2805" s="378">
        <f t="shared" ref="AX2805:AX2836" si="8785">COUNTIF(Q2805:R2805,"ns")</f>
        <v>0</v>
      </c>
      <c r="AY2805" s="374">
        <f>SUM(Q2805:R2805)</f>
        <v>0</v>
      </c>
      <c r="AZ2805" s="292">
        <f>IF($AG$2803=$AH$2803,0,IF(OR(AND(AW2805=0,AX2805&gt;0),AND(AW2805="ns",AY2805&gt;0),AND(AW2805="ns",AX2805=0,AY2805=0)),1,IF(OR(AND(AW2805&gt;0,AX2805=2),AND(AW2805="ns",AX2805=2),AND(AW2805="ns",AY2805=0,AX2805&gt;0),AW2805=AY2805),0,1)))</f>
        <v>0</v>
      </c>
      <c r="BA2805" s="375">
        <f>S2805</f>
        <v>0</v>
      </c>
      <c r="BB2805" s="378">
        <f t="shared" ref="BB2805:BB2836" si="8786">COUNTIF(T2805:U2805,"ns")</f>
        <v>0</v>
      </c>
      <c r="BC2805" s="374">
        <f>SUM(T2805:U2805)</f>
        <v>0</v>
      </c>
      <c r="BD2805" s="292">
        <f>IF($AG$2803=$AH$2803,0,IF(OR(AND(BA2805=0,BB2805&gt;0),AND(BA2805="ns",BC2805&gt;0),AND(BA2805="ns",BB2805=0,BC2805=0)),1,IF(OR(AND(BA2805&gt;0,BB2805=2),AND(BA2805="ns",BB2805=2),AND(BA2805="ns",BC2805=0,BB2805&gt;0),BA2805=BC2805),0,1)))</f>
        <v>0</v>
      </c>
      <c r="BE2805" s="375">
        <f>V2805</f>
        <v>0</v>
      </c>
      <c r="BF2805" s="378">
        <f t="shared" ref="BF2805:BF2836" si="8787">COUNTIF(W2805:X2805,"ns")</f>
        <v>0</v>
      </c>
      <c r="BG2805" s="374">
        <f>SUM(W2805:X2805)</f>
        <v>0</v>
      </c>
      <c r="BH2805" s="292">
        <f>IF($AG$2803=$AH$2803,0,IF(OR(AND(BE2805=0,BF2805&gt;0),AND(BE2805="ns",BG2805&gt;0),AND(BE2805="ns",BF2805=0,BG2805=0)),1,IF(OR(AND(BE2805&gt;0,BF2805=2),AND(BE2805="ns",BF2805=2),AND(BE2805="ns",BG2805=0,BF2805&gt;0),BE2805=BG2805),0,1)))</f>
        <v>0</v>
      </c>
      <c r="BI2805" s="375">
        <f>Y2805</f>
        <v>0</v>
      </c>
      <c r="BJ2805" s="378">
        <f t="shared" ref="BJ2805:BJ2836" si="8788">COUNTIF(Z2805:AA2805,"ns")</f>
        <v>0</v>
      </c>
      <c r="BK2805" s="374">
        <f>SUM(Z2805:AA2805)</f>
        <v>0</v>
      </c>
      <c r="BL2805" s="292">
        <f>IF($AG$2803=$AH$2803,0,IF(OR(AND(BI2805=0,BJ2805&gt;0),AND(BI2805="ns",BK2805&gt;0),AND(BI2805="ns",BJ2805=0,BK2805=0)),1,IF(OR(AND(BI2805&gt;0,BJ2805=2),AND(BI2805="ns",BJ2805=2),AND(BI2805="ns",BK2805=0,BJ2805&gt;0),BI2805=BK2805),0,1)))</f>
        <v>0</v>
      </c>
      <c r="BM2805" s="375">
        <f>AB2805</f>
        <v>0</v>
      </c>
      <c r="BN2805" s="378">
        <f t="shared" ref="BN2805:BN2836" si="8789">COUNTIF(AC2805:AD2805,"ns")</f>
        <v>0</v>
      </c>
      <c r="BO2805" s="374">
        <f>SUM(AC2805:AD2805)</f>
        <v>0</v>
      </c>
      <c r="BP2805" s="292">
        <f>IF($AG$2803=$AH$2803,0,IF(OR(AND(BM2805=0,BN2805&gt;0),AND(BM2805="ns",BO2805&gt;0),AND(BM2805="ns",BN2805=0,BO2805=0)),1,IF(OR(AND(BM2805&gt;0,BN2805=2),AND(BM2805="ns",BN2805=2),AND(BM2805="ns",BO2805=0,BN2805&gt;0),BM2805=BO2805),0,1)))</f>
        <v>0</v>
      </c>
      <c r="CA2805" s="413"/>
      <c r="CB2805" s="398"/>
      <c r="CC2805" s="398"/>
      <c r="CD2805" s="398"/>
      <c r="CE2805" s="398"/>
      <c r="CF2805" s="398"/>
      <c r="CG2805" s="398"/>
      <c r="CH2805" s="398"/>
      <c r="CI2805" s="398"/>
      <c r="CJ2805" s="398"/>
      <c r="CK2805" s="398"/>
      <c r="CL2805" s="398"/>
      <c r="CM2805" s="398"/>
      <c r="CN2805" s="398"/>
      <c r="CO2805" s="398"/>
      <c r="CP2805" s="398"/>
      <c r="CQ2805" s="398"/>
      <c r="CR2805" s="398"/>
      <c r="CS2805" s="398"/>
      <c r="CT2805" s="398"/>
      <c r="CU2805" s="398"/>
      <c r="CV2805" s="398"/>
      <c r="CW2805" s="398"/>
      <c r="CX2805" s="398"/>
      <c r="CY2805" s="398"/>
      <c r="CZ2805" s="398"/>
      <c r="DA2805" s="398"/>
      <c r="DB2805" s="398"/>
      <c r="DC2805" s="398"/>
      <c r="DD2805" s="398"/>
      <c r="DE2805" s="414"/>
      <c r="DG2805" s="610"/>
      <c r="DH2805" s="611"/>
      <c r="DI2805" s="415"/>
      <c r="DJ2805" s="416"/>
      <c r="DK2805" s="416"/>
      <c r="DL2805" s="416"/>
      <c r="DM2805" s="416"/>
      <c r="DN2805" s="416"/>
      <c r="DO2805" s="416"/>
      <c r="DP2805" s="416"/>
      <c r="DQ2805" s="416"/>
      <c r="DR2805" s="416"/>
      <c r="DS2805" s="416"/>
      <c r="DT2805" s="416"/>
      <c r="DU2805" s="416"/>
      <c r="DV2805" s="416"/>
      <c r="DW2805" s="416"/>
      <c r="DX2805" s="416"/>
      <c r="DY2805" s="416"/>
      <c r="DZ2805" s="416"/>
      <c r="EA2805" s="416"/>
      <c r="EB2805" s="416"/>
      <c r="EC2805" s="416"/>
      <c r="ED2805" s="416"/>
      <c r="EE2805" s="416"/>
      <c r="EF2805" s="416"/>
      <c r="EG2805" s="416"/>
      <c r="EH2805" s="416"/>
      <c r="EI2805" s="416"/>
      <c r="EJ2805" s="416"/>
      <c r="EK2805" s="416"/>
      <c r="EL2805" s="417"/>
    </row>
    <row r="2806" spans="1:143" ht="15" customHeight="1" x14ac:dyDescent="0.25">
      <c r="A2806" s="60"/>
      <c r="B2806" s="60"/>
      <c r="C2806" s="796"/>
      <c r="D2806" s="719"/>
      <c r="E2806" s="720"/>
      <c r="F2806" s="703" t="s">
        <v>291</v>
      </c>
      <c r="G2806" s="703"/>
      <c r="H2806" s="704" t="s">
        <v>296</v>
      </c>
      <c r="I2806" s="705"/>
      <c r="J2806" s="705"/>
      <c r="K2806" s="705"/>
      <c r="L2806" s="706"/>
      <c r="M2806" s="369"/>
      <c r="N2806" s="369"/>
      <c r="O2806" s="369"/>
      <c r="P2806" s="369"/>
      <c r="Q2806" s="369"/>
      <c r="R2806" s="369"/>
      <c r="S2806" s="368"/>
      <c r="T2806" s="368"/>
      <c r="U2806" s="368"/>
      <c r="V2806" s="368"/>
      <c r="W2806" s="368"/>
      <c r="X2806" s="368"/>
      <c r="Y2806" s="368"/>
      <c r="Z2806" s="368"/>
      <c r="AA2806" s="368"/>
      <c r="AB2806" s="368"/>
      <c r="AC2806" s="368"/>
      <c r="AD2806" s="368"/>
      <c r="AE2806" s="60"/>
      <c r="AF2806" s="259"/>
      <c r="AG2806" s="374">
        <f t="shared" ref="AG2806:AG2869" si="8790">IF(AND(M2806="NA",COUNTBLANK(N2806:AD2806)=17),0,COUNTBLANK(M2806:AD2806))</f>
        <v>18</v>
      </c>
      <c r="AH2806" s="399"/>
      <c r="AK2806" s="375">
        <f t="shared" ref="AK2806:AK2869" si="8791">M2806</f>
        <v>0</v>
      </c>
      <c r="AL2806" s="378">
        <f t="shared" si="8782"/>
        <v>0</v>
      </c>
      <c r="AM2806" s="374">
        <f t="shared" ref="AM2806:AM2869" si="8792">SUM(N2806:O2806)</f>
        <v>0</v>
      </c>
      <c r="AN2806" s="292">
        <f t="shared" ref="AN2806:AN2869" si="8793">IF($AG$2803=$AH$2803,0,IF(AND(M2806="NA",COUNTBLANK(N2806:AD2806)=17),0,IF(OR(AND(AK2806=0,AL2806&gt;0),AND(AK2806="ns",AM2806&gt;0),AND(AK2806="ns",AL2806=0,AM2806=0)),1,IF(OR(AND(AK2806&gt;0,AL2806=2),AND(AK2806="ns",AL2806=2),AND(AK2806="ns",AM2806=0,AL2806&gt;0),AK2806=AM2806),0,1))))</f>
        <v>0</v>
      </c>
      <c r="AO2806" s="375">
        <f t="shared" ref="AO2806:AO2869" si="8794">N2806</f>
        <v>0</v>
      </c>
      <c r="AP2806" s="378">
        <f t="shared" si="8783"/>
        <v>0</v>
      </c>
      <c r="AQ2806" s="374">
        <f t="shared" ref="AQ2806:AQ2869" si="8795">SUM(Q2806,T2806,W2806,Z2806,AC2806)</f>
        <v>0</v>
      </c>
      <c r="AR2806" s="317">
        <f t="shared" ref="AR2806:AR2869" si="8796">IF($AG$2803=$AH$2803,0,IF(OR(AND(AO2806=0,AP2806&gt;0),AND(AO2806="NS",AQ2806&gt;0),AND(AO2806="NS",AQ2806=0,AP2806=0)),1,IF(OR(AND(AP2806&gt;=2,AQ2806&lt;AO2806),AND(AO2806="NS",AQ2806=0,AP2806&gt;0),AO2806=AQ2806),0,1)))</f>
        <v>0</v>
      </c>
      <c r="AS2806" s="375">
        <f t="shared" ref="AS2806:AS2869" si="8797">O2806</f>
        <v>0</v>
      </c>
      <c r="AT2806" s="378">
        <f t="shared" si="8784"/>
        <v>0</v>
      </c>
      <c r="AU2806" s="374">
        <f t="shared" ref="AU2806:AU2869" si="8798">SUM(X2806,AD2806,R2806,U2806,AA2806)</f>
        <v>0</v>
      </c>
      <c r="AV2806" s="317">
        <f t="shared" ref="AV2806:AV2869" si="8799">IF($AG$2803=$AH$2803,0,IF(OR(AND(AS2806=0,AT2806&gt;0),AND(AS2806="NS",AU2806&gt;0),AND(AS2806="NS",AU2806=0,AT2806=0)),1,IF(OR(AND(AT2806&gt;=2,AU2806&lt;AS2806),AND(AS2806="NS",AU2806=0,AT2806&gt;0),AS2806=AU2806),0,1)))</f>
        <v>0</v>
      </c>
      <c r="AW2806" s="375">
        <f t="shared" ref="AW2806:AW2869" si="8800">P2806</f>
        <v>0</v>
      </c>
      <c r="AX2806" s="378">
        <f t="shared" si="8785"/>
        <v>0</v>
      </c>
      <c r="AY2806" s="374">
        <f t="shared" ref="AY2806:AY2869" si="8801">SUM(Q2806:R2806)</f>
        <v>0</v>
      </c>
      <c r="AZ2806" s="292">
        <f t="shared" ref="AZ2806:AZ2869" si="8802">IF($AG$2803=$AH$2803,0,IF(OR(AND(AW2806=0,AX2806&gt;0),AND(AW2806="ns",AY2806&gt;0),AND(AW2806="ns",AX2806=0,AY2806=0)),1,IF(OR(AND(AW2806&gt;0,AX2806=2),AND(AW2806="ns",AX2806=2),AND(AW2806="ns",AY2806=0,AX2806&gt;0),AW2806=AY2806),0,1)))</f>
        <v>0</v>
      </c>
      <c r="BA2806" s="375">
        <f t="shared" ref="BA2806:BA2869" si="8803">S2806</f>
        <v>0</v>
      </c>
      <c r="BB2806" s="378">
        <f t="shared" si="8786"/>
        <v>0</v>
      </c>
      <c r="BC2806" s="374">
        <f t="shared" ref="BC2806:BC2869" si="8804">SUM(T2806:U2806)</f>
        <v>0</v>
      </c>
      <c r="BD2806" s="292">
        <f t="shared" ref="BD2806:BD2869" si="8805">IF($AG$2803=$AH$2803,0,IF(OR(AND(BA2806=0,BB2806&gt;0),AND(BA2806="ns",BC2806&gt;0),AND(BA2806="ns",BB2806=0,BC2806=0)),1,IF(OR(AND(BA2806&gt;0,BB2806=2),AND(BA2806="ns",BB2806=2),AND(BA2806="ns",BC2806=0,BB2806&gt;0),BA2806=BC2806),0,1)))</f>
        <v>0</v>
      </c>
      <c r="BE2806" s="375">
        <f t="shared" ref="BE2806:BE2869" si="8806">V2806</f>
        <v>0</v>
      </c>
      <c r="BF2806" s="378">
        <f t="shared" si="8787"/>
        <v>0</v>
      </c>
      <c r="BG2806" s="374">
        <f t="shared" ref="BG2806:BG2869" si="8807">SUM(W2806:X2806)</f>
        <v>0</v>
      </c>
      <c r="BH2806" s="292">
        <f t="shared" ref="BH2806:BH2869" si="8808">IF($AG$2803=$AH$2803,0,IF(OR(AND(BE2806=0,BF2806&gt;0),AND(BE2806="ns",BG2806&gt;0),AND(BE2806="ns",BF2806=0,BG2806=0)),1,IF(OR(AND(BE2806&gt;0,BF2806=2),AND(BE2806="ns",BF2806=2),AND(BE2806="ns",BG2806=0,BF2806&gt;0),BE2806=BG2806),0,1)))</f>
        <v>0</v>
      </c>
      <c r="BI2806" s="375">
        <f t="shared" ref="BI2806:BI2869" si="8809">Y2806</f>
        <v>0</v>
      </c>
      <c r="BJ2806" s="378">
        <f t="shared" si="8788"/>
        <v>0</v>
      </c>
      <c r="BK2806" s="374">
        <f t="shared" ref="BK2806:BK2869" si="8810">SUM(Z2806:AA2806)</f>
        <v>0</v>
      </c>
      <c r="BL2806" s="292">
        <f t="shared" ref="BL2806:BL2869" si="8811">IF($AG$2803=$AH$2803,0,IF(OR(AND(BI2806=0,BJ2806&gt;0),AND(BI2806="ns",BK2806&gt;0),AND(BI2806="ns",BJ2806=0,BK2806=0)),1,IF(OR(AND(BI2806&gt;0,BJ2806=2),AND(BI2806="ns",BJ2806=2),AND(BI2806="ns",BK2806=0,BJ2806&gt;0),BI2806=BK2806),0,1)))</f>
        <v>0</v>
      </c>
      <c r="BM2806" s="375">
        <f t="shared" ref="BM2806:BM2869" si="8812">AB2806</f>
        <v>0</v>
      </c>
      <c r="BN2806" s="378">
        <f t="shared" si="8789"/>
        <v>0</v>
      </c>
      <c r="BO2806" s="374">
        <f t="shared" ref="BO2806:BO2869" si="8813">SUM(AC2806:AD2806)</f>
        <v>0</v>
      </c>
      <c r="BP2806" s="292">
        <f t="shared" ref="BP2806:BP2869" si="8814">IF($AG$2803=$AH$2803,0,IF(OR(AND(BM2806=0,BN2806&gt;0),AND(BM2806="ns",BO2806&gt;0),AND(BM2806="ns",BN2806=0,BO2806=0)),1,IF(OR(AND(BM2806&gt;0,BN2806=2),AND(BM2806="ns",BN2806=2),AND(BM2806="ns",BO2806=0,BN2806&gt;0),BM2806=BO2806),0,1)))</f>
        <v>0</v>
      </c>
      <c r="CA2806" s="413"/>
      <c r="CB2806" s="398"/>
      <c r="CC2806" s="398"/>
      <c r="CD2806" s="398"/>
      <c r="CE2806" s="398"/>
      <c r="CF2806" s="398"/>
      <c r="CG2806" s="398"/>
      <c r="CH2806" s="398"/>
      <c r="CI2806" s="398"/>
      <c r="CJ2806" s="398"/>
      <c r="CK2806" s="398"/>
      <c r="CL2806" s="398"/>
      <c r="CM2806" s="398"/>
      <c r="CN2806" s="398"/>
      <c r="CO2806" s="398"/>
      <c r="CP2806" s="398"/>
      <c r="CQ2806" s="398"/>
      <c r="CR2806" s="398"/>
      <c r="CS2806" s="398"/>
      <c r="CT2806" s="398"/>
      <c r="CU2806" s="398"/>
      <c r="CV2806" s="398"/>
      <c r="CW2806" s="398"/>
      <c r="CX2806" s="398"/>
      <c r="CY2806" s="398"/>
      <c r="CZ2806" s="398"/>
      <c r="DA2806" s="398"/>
      <c r="DB2806" s="398"/>
      <c r="DC2806" s="398"/>
      <c r="DD2806" s="398"/>
      <c r="DE2806" s="414"/>
      <c r="DG2806" s="610"/>
      <c r="DH2806" s="611"/>
      <c r="DI2806" s="415"/>
      <c r="DJ2806" s="416"/>
      <c r="DK2806" s="416"/>
      <c r="DL2806" s="416"/>
      <c r="DM2806" s="416"/>
      <c r="DN2806" s="416"/>
      <c r="DO2806" s="416"/>
      <c r="DP2806" s="416"/>
      <c r="DQ2806" s="416"/>
      <c r="DR2806" s="416"/>
      <c r="DS2806" s="416"/>
      <c r="DT2806" s="416"/>
      <c r="DU2806" s="416"/>
      <c r="DV2806" s="416"/>
      <c r="DW2806" s="416"/>
      <c r="DX2806" s="416"/>
      <c r="DY2806" s="416"/>
      <c r="DZ2806" s="416"/>
      <c r="EA2806" s="416"/>
      <c r="EB2806" s="416"/>
      <c r="EC2806" s="416"/>
      <c r="ED2806" s="416"/>
      <c r="EE2806" s="416"/>
      <c r="EF2806" s="416"/>
      <c r="EG2806" s="416"/>
      <c r="EH2806" s="416"/>
      <c r="EI2806" s="416"/>
      <c r="EJ2806" s="416"/>
      <c r="EK2806" s="416"/>
      <c r="EL2806" s="417"/>
    </row>
    <row r="2807" spans="1:143" ht="15" customHeight="1" x14ac:dyDescent="0.25">
      <c r="A2807" s="60"/>
      <c r="B2807" s="60"/>
      <c r="C2807" s="796"/>
      <c r="D2807" s="719"/>
      <c r="E2807" s="720"/>
      <c r="F2807" s="703" t="s">
        <v>292</v>
      </c>
      <c r="G2807" s="703"/>
      <c r="H2807" s="704" t="s">
        <v>297</v>
      </c>
      <c r="I2807" s="705"/>
      <c r="J2807" s="705"/>
      <c r="K2807" s="705"/>
      <c r="L2807" s="706"/>
      <c r="M2807" s="369"/>
      <c r="N2807" s="369"/>
      <c r="O2807" s="369"/>
      <c r="P2807" s="369"/>
      <c r="Q2807" s="369"/>
      <c r="R2807" s="369"/>
      <c r="S2807" s="368"/>
      <c r="T2807" s="368"/>
      <c r="U2807" s="368"/>
      <c r="V2807" s="368"/>
      <c r="W2807" s="368"/>
      <c r="X2807" s="368"/>
      <c r="Y2807" s="368"/>
      <c r="Z2807" s="368"/>
      <c r="AA2807" s="368"/>
      <c r="AB2807" s="368"/>
      <c r="AC2807" s="368"/>
      <c r="AD2807" s="368"/>
      <c r="AE2807" s="60"/>
      <c r="AF2807" s="259"/>
      <c r="AG2807" s="374">
        <f t="shared" si="8790"/>
        <v>18</v>
      </c>
      <c r="AH2807" s="399"/>
      <c r="AK2807" s="375">
        <f t="shared" si="8791"/>
        <v>0</v>
      </c>
      <c r="AL2807" s="378">
        <f t="shared" si="8782"/>
        <v>0</v>
      </c>
      <c r="AM2807" s="374">
        <f t="shared" si="8792"/>
        <v>0</v>
      </c>
      <c r="AN2807" s="292">
        <f t="shared" si="8793"/>
        <v>0</v>
      </c>
      <c r="AO2807" s="375">
        <f t="shared" si="8794"/>
        <v>0</v>
      </c>
      <c r="AP2807" s="378">
        <f t="shared" si="8783"/>
        <v>0</v>
      </c>
      <c r="AQ2807" s="374">
        <f t="shared" si="8795"/>
        <v>0</v>
      </c>
      <c r="AR2807" s="317">
        <f t="shared" si="8796"/>
        <v>0</v>
      </c>
      <c r="AS2807" s="375">
        <f t="shared" si="8797"/>
        <v>0</v>
      </c>
      <c r="AT2807" s="378">
        <f t="shared" si="8784"/>
        <v>0</v>
      </c>
      <c r="AU2807" s="374">
        <f t="shared" si="8798"/>
        <v>0</v>
      </c>
      <c r="AV2807" s="317">
        <f t="shared" si="8799"/>
        <v>0</v>
      </c>
      <c r="AW2807" s="375">
        <f t="shared" si="8800"/>
        <v>0</v>
      </c>
      <c r="AX2807" s="378">
        <f t="shared" si="8785"/>
        <v>0</v>
      </c>
      <c r="AY2807" s="374">
        <f t="shared" si="8801"/>
        <v>0</v>
      </c>
      <c r="AZ2807" s="292">
        <f t="shared" si="8802"/>
        <v>0</v>
      </c>
      <c r="BA2807" s="375">
        <f t="shared" si="8803"/>
        <v>0</v>
      </c>
      <c r="BB2807" s="378">
        <f t="shared" si="8786"/>
        <v>0</v>
      </c>
      <c r="BC2807" s="374">
        <f t="shared" si="8804"/>
        <v>0</v>
      </c>
      <c r="BD2807" s="292">
        <f t="shared" si="8805"/>
        <v>0</v>
      </c>
      <c r="BE2807" s="375">
        <f t="shared" si="8806"/>
        <v>0</v>
      </c>
      <c r="BF2807" s="378">
        <f t="shared" si="8787"/>
        <v>0</v>
      </c>
      <c r="BG2807" s="374">
        <f t="shared" si="8807"/>
        <v>0</v>
      </c>
      <c r="BH2807" s="292">
        <f t="shared" si="8808"/>
        <v>0</v>
      </c>
      <c r="BI2807" s="375">
        <f t="shared" si="8809"/>
        <v>0</v>
      </c>
      <c r="BJ2807" s="378">
        <f t="shared" si="8788"/>
        <v>0</v>
      </c>
      <c r="BK2807" s="374">
        <f t="shared" si="8810"/>
        <v>0</v>
      </c>
      <c r="BL2807" s="292">
        <f t="shared" si="8811"/>
        <v>0</v>
      </c>
      <c r="BM2807" s="375">
        <f t="shared" si="8812"/>
        <v>0</v>
      </c>
      <c r="BN2807" s="378">
        <f t="shared" si="8789"/>
        <v>0</v>
      </c>
      <c r="BO2807" s="374">
        <f t="shared" si="8813"/>
        <v>0</v>
      </c>
      <c r="BP2807" s="292">
        <f t="shared" si="8814"/>
        <v>0</v>
      </c>
      <c r="CA2807" s="413"/>
      <c r="CB2807" s="398"/>
      <c r="CC2807" s="398"/>
      <c r="CD2807" s="398"/>
      <c r="CE2807" s="398"/>
      <c r="CF2807" s="398"/>
      <c r="CG2807" s="398"/>
      <c r="CH2807" s="398"/>
      <c r="CI2807" s="398"/>
      <c r="CJ2807" s="398"/>
      <c r="CK2807" s="398"/>
      <c r="CL2807" s="398"/>
      <c r="CM2807" s="398"/>
      <c r="CN2807" s="398"/>
      <c r="CO2807" s="398"/>
      <c r="CP2807" s="398"/>
      <c r="CQ2807" s="398"/>
      <c r="CR2807" s="398"/>
      <c r="CS2807" s="398"/>
      <c r="CT2807" s="398"/>
      <c r="CU2807" s="398"/>
      <c r="CV2807" s="398"/>
      <c r="CW2807" s="398"/>
      <c r="CX2807" s="398"/>
      <c r="CY2807" s="398"/>
      <c r="CZ2807" s="398"/>
      <c r="DA2807" s="398"/>
      <c r="DB2807" s="398"/>
      <c r="DC2807" s="398"/>
      <c r="DD2807" s="398"/>
      <c r="DE2807" s="414"/>
      <c r="DG2807" s="610"/>
      <c r="DH2807" s="611"/>
      <c r="DI2807" s="415"/>
      <c r="DJ2807" s="416"/>
      <c r="DK2807" s="416"/>
      <c r="DL2807" s="416"/>
      <c r="DM2807" s="416"/>
      <c r="DN2807" s="416"/>
      <c r="DO2807" s="416"/>
      <c r="DP2807" s="416"/>
      <c r="DQ2807" s="416"/>
      <c r="DR2807" s="416"/>
      <c r="DS2807" s="416"/>
      <c r="DT2807" s="416"/>
      <c r="DU2807" s="416"/>
      <c r="DV2807" s="416"/>
      <c r="DW2807" s="416"/>
      <c r="DX2807" s="416"/>
      <c r="DY2807" s="416"/>
      <c r="DZ2807" s="416"/>
      <c r="EA2807" s="416"/>
      <c r="EB2807" s="416"/>
      <c r="EC2807" s="416"/>
      <c r="ED2807" s="416"/>
      <c r="EE2807" s="416"/>
      <c r="EF2807" s="416"/>
      <c r="EG2807" s="416"/>
      <c r="EH2807" s="416"/>
      <c r="EI2807" s="416"/>
      <c r="EJ2807" s="416"/>
      <c r="EK2807" s="416"/>
      <c r="EL2807" s="417"/>
    </row>
    <row r="2808" spans="1:143" ht="15" customHeight="1" x14ac:dyDescent="0.25">
      <c r="A2808" s="60"/>
      <c r="B2808" s="60"/>
      <c r="C2808" s="796"/>
      <c r="D2808" s="719"/>
      <c r="E2808" s="720"/>
      <c r="F2808" s="703" t="s">
        <v>293</v>
      </c>
      <c r="G2808" s="703"/>
      <c r="H2808" s="704" t="s">
        <v>298</v>
      </c>
      <c r="I2808" s="705"/>
      <c r="J2808" s="705"/>
      <c r="K2808" s="705"/>
      <c r="L2808" s="706"/>
      <c r="M2808" s="369"/>
      <c r="N2808" s="369"/>
      <c r="O2808" s="369"/>
      <c r="P2808" s="369"/>
      <c r="Q2808" s="369"/>
      <c r="R2808" s="369"/>
      <c r="S2808" s="368"/>
      <c r="T2808" s="368"/>
      <c r="U2808" s="368"/>
      <c r="V2808" s="368"/>
      <c r="W2808" s="368"/>
      <c r="X2808" s="368"/>
      <c r="Y2808" s="368"/>
      <c r="Z2808" s="368"/>
      <c r="AA2808" s="368"/>
      <c r="AB2808" s="368"/>
      <c r="AC2808" s="368"/>
      <c r="AD2808" s="368"/>
      <c r="AE2808" s="60"/>
      <c r="AF2808" s="259"/>
      <c r="AG2808" s="374">
        <f t="shared" si="8790"/>
        <v>18</v>
      </c>
      <c r="AH2808" s="399"/>
      <c r="AK2808" s="375">
        <f t="shared" si="8791"/>
        <v>0</v>
      </c>
      <c r="AL2808" s="378">
        <f t="shared" si="8782"/>
        <v>0</v>
      </c>
      <c r="AM2808" s="374">
        <f t="shared" si="8792"/>
        <v>0</v>
      </c>
      <c r="AN2808" s="292">
        <f t="shared" si="8793"/>
        <v>0</v>
      </c>
      <c r="AO2808" s="375">
        <f t="shared" si="8794"/>
        <v>0</v>
      </c>
      <c r="AP2808" s="378">
        <f t="shared" si="8783"/>
        <v>0</v>
      </c>
      <c r="AQ2808" s="374">
        <f t="shared" si="8795"/>
        <v>0</v>
      </c>
      <c r="AR2808" s="317">
        <f t="shared" si="8796"/>
        <v>0</v>
      </c>
      <c r="AS2808" s="375">
        <f t="shared" si="8797"/>
        <v>0</v>
      </c>
      <c r="AT2808" s="378">
        <f t="shared" si="8784"/>
        <v>0</v>
      </c>
      <c r="AU2808" s="374">
        <f t="shared" si="8798"/>
        <v>0</v>
      </c>
      <c r="AV2808" s="317">
        <f t="shared" si="8799"/>
        <v>0</v>
      </c>
      <c r="AW2808" s="375">
        <f t="shared" si="8800"/>
        <v>0</v>
      </c>
      <c r="AX2808" s="378">
        <f t="shared" si="8785"/>
        <v>0</v>
      </c>
      <c r="AY2808" s="374">
        <f t="shared" si="8801"/>
        <v>0</v>
      </c>
      <c r="AZ2808" s="292">
        <f t="shared" si="8802"/>
        <v>0</v>
      </c>
      <c r="BA2808" s="375">
        <f t="shared" si="8803"/>
        <v>0</v>
      </c>
      <c r="BB2808" s="378">
        <f t="shared" si="8786"/>
        <v>0</v>
      </c>
      <c r="BC2808" s="374">
        <f t="shared" si="8804"/>
        <v>0</v>
      </c>
      <c r="BD2808" s="292">
        <f t="shared" si="8805"/>
        <v>0</v>
      </c>
      <c r="BE2808" s="375">
        <f t="shared" si="8806"/>
        <v>0</v>
      </c>
      <c r="BF2808" s="378">
        <f t="shared" si="8787"/>
        <v>0</v>
      </c>
      <c r="BG2808" s="374">
        <f t="shared" si="8807"/>
        <v>0</v>
      </c>
      <c r="BH2808" s="292">
        <f t="shared" si="8808"/>
        <v>0</v>
      </c>
      <c r="BI2808" s="375">
        <f t="shared" si="8809"/>
        <v>0</v>
      </c>
      <c r="BJ2808" s="378">
        <f t="shared" si="8788"/>
        <v>0</v>
      </c>
      <c r="BK2808" s="374">
        <f t="shared" si="8810"/>
        <v>0</v>
      </c>
      <c r="BL2808" s="292">
        <f t="shared" si="8811"/>
        <v>0</v>
      </c>
      <c r="BM2808" s="375">
        <f t="shared" si="8812"/>
        <v>0</v>
      </c>
      <c r="BN2808" s="378">
        <f t="shared" si="8789"/>
        <v>0</v>
      </c>
      <c r="BO2808" s="374">
        <f t="shared" si="8813"/>
        <v>0</v>
      </c>
      <c r="BP2808" s="292">
        <f t="shared" si="8814"/>
        <v>0</v>
      </c>
      <c r="CA2808" s="413"/>
      <c r="CB2808" s="398"/>
      <c r="CC2808" s="398"/>
      <c r="CD2808" s="398"/>
      <c r="CE2808" s="398"/>
      <c r="CF2808" s="398"/>
      <c r="CG2808" s="398"/>
      <c r="CH2808" s="398"/>
      <c r="CI2808" s="398"/>
      <c r="CJ2808" s="398"/>
      <c r="CK2808" s="398"/>
      <c r="CL2808" s="398"/>
      <c r="CM2808" s="398"/>
      <c r="CN2808" s="398"/>
      <c r="CO2808" s="398"/>
      <c r="CP2808" s="398"/>
      <c r="CQ2808" s="398"/>
      <c r="CR2808" s="398"/>
      <c r="CS2808" s="398"/>
      <c r="CT2808" s="398"/>
      <c r="CU2808" s="398"/>
      <c r="CV2808" s="398"/>
      <c r="CW2808" s="398"/>
      <c r="CX2808" s="398"/>
      <c r="CY2808" s="398"/>
      <c r="CZ2808" s="398"/>
      <c r="DA2808" s="398"/>
      <c r="DB2808" s="398"/>
      <c r="DC2808" s="398"/>
      <c r="DD2808" s="398"/>
      <c r="DE2808" s="414"/>
      <c r="DG2808" s="610"/>
      <c r="DH2808" s="611"/>
      <c r="DI2808" s="415"/>
      <c r="DJ2808" s="416"/>
      <c r="DK2808" s="416"/>
      <c r="DL2808" s="416"/>
      <c r="DM2808" s="416"/>
      <c r="DN2808" s="416"/>
      <c r="DO2808" s="416"/>
      <c r="DP2808" s="416"/>
      <c r="DQ2808" s="416"/>
      <c r="DR2808" s="416"/>
      <c r="DS2808" s="416"/>
      <c r="DT2808" s="416"/>
      <c r="DU2808" s="416"/>
      <c r="DV2808" s="416"/>
      <c r="DW2808" s="416"/>
      <c r="DX2808" s="416"/>
      <c r="DY2808" s="416"/>
      <c r="DZ2808" s="416"/>
      <c r="EA2808" s="416"/>
      <c r="EB2808" s="416"/>
      <c r="EC2808" s="416"/>
      <c r="ED2808" s="416"/>
      <c r="EE2808" s="416"/>
      <c r="EF2808" s="416"/>
      <c r="EG2808" s="416"/>
      <c r="EH2808" s="416"/>
      <c r="EI2808" s="416"/>
      <c r="EJ2808" s="416"/>
      <c r="EK2808" s="416"/>
      <c r="EL2808" s="417"/>
    </row>
    <row r="2809" spans="1:143" ht="36" customHeight="1" x14ac:dyDescent="0.25">
      <c r="A2809" s="60"/>
      <c r="B2809" s="60"/>
      <c r="C2809" s="797"/>
      <c r="D2809" s="721"/>
      <c r="E2809" s="722"/>
      <c r="F2809" s="767" t="s">
        <v>294</v>
      </c>
      <c r="G2809" s="767"/>
      <c r="H2809" s="707" t="s">
        <v>299</v>
      </c>
      <c r="I2809" s="708"/>
      <c r="J2809" s="708"/>
      <c r="K2809" s="708"/>
      <c r="L2809" s="709"/>
      <c r="M2809" s="369"/>
      <c r="N2809" s="369"/>
      <c r="O2809" s="369"/>
      <c r="P2809" s="369"/>
      <c r="Q2809" s="369"/>
      <c r="R2809" s="369"/>
      <c r="S2809" s="368"/>
      <c r="T2809" s="368"/>
      <c r="U2809" s="368"/>
      <c r="V2809" s="368"/>
      <c r="W2809" s="368"/>
      <c r="X2809" s="368"/>
      <c r="Y2809" s="368"/>
      <c r="Z2809" s="368"/>
      <c r="AA2809" s="368"/>
      <c r="AB2809" s="368"/>
      <c r="AC2809" s="368"/>
      <c r="AD2809" s="368"/>
      <c r="AE2809" s="60"/>
      <c r="AF2809" s="259"/>
      <c r="AG2809" s="374">
        <f t="shared" si="8790"/>
        <v>18</v>
      </c>
      <c r="AH2809" s="399"/>
      <c r="AK2809" s="375">
        <f t="shared" si="8791"/>
        <v>0</v>
      </c>
      <c r="AL2809" s="378">
        <f t="shared" si="8782"/>
        <v>0</v>
      </c>
      <c r="AM2809" s="374">
        <f t="shared" si="8792"/>
        <v>0</v>
      </c>
      <c r="AN2809" s="292">
        <f t="shared" si="8793"/>
        <v>0</v>
      </c>
      <c r="AO2809" s="375">
        <f t="shared" si="8794"/>
        <v>0</v>
      </c>
      <c r="AP2809" s="378">
        <f t="shared" si="8783"/>
        <v>0</v>
      </c>
      <c r="AQ2809" s="374">
        <f t="shared" si="8795"/>
        <v>0</v>
      </c>
      <c r="AR2809" s="317">
        <f t="shared" si="8796"/>
        <v>0</v>
      </c>
      <c r="AS2809" s="375">
        <f t="shared" si="8797"/>
        <v>0</v>
      </c>
      <c r="AT2809" s="378">
        <f t="shared" si="8784"/>
        <v>0</v>
      </c>
      <c r="AU2809" s="374">
        <f t="shared" si="8798"/>
        <v>0</v>
      </c>
      <c r="AV2809" s="317">
        <f t="shared" si="8799"/>
        <v>0</v>
      </c>
      <c r="AW2809" s="375">
        <f t="shared" si="8800"/>
        <v>0</v>
      </c>
      <c r="AX2809" s="378">
        <f t="shared" si="8785"/>
        <v>0</v>
      </c>
      <c r="AY2809" s="374">
        <f t="shared" si="8801"/>
        <v>0</v>
      </c>
      <c r="AZ2809" s="292">
        <f t="shared" si="8802"/>
        <v>0</v>
      </c>
      <c r="BA2809" s="375">
        <f t="shared" si="8803"/>
        <v>0</v>
      </c>
      <c r="BB2809" s="378">
        <f t="shared" si="8786"/>
        <v>0</v>
      </c>
      <c r="BC2809" s="374">
        <f t="shared" si="8804"/>
        <v>0</v>
      </c>
      <c r="BD2809" s="292">
        <f t="shared" si="8805"/>
        <v>0</v>
      </c>
      <c r="BE2809" s="375">
        <f t="shared" si="8806"/>
        <v>0</v>
      </c>
      <c r="BF2809" s="378">
        <f t="shared" si="8787"/>
        <v>0</v>
      </c>
      <c r="BG2809" s="374">
        <f t="shared" si="8807"/>
        <v>0</v>
      </c>
      <c r="BH2809" s="292">
        <f t="shared" si="8808"/>
        <v>0</v>
      </c>
      <c r="BI2809" s="375">
        <f t="shared" si="8809"/>
        <v>0</v>
      </c>
      <c r="BJ2809" s="378">
        <f t="shared" si="8788"/>
        <v>0</v>
      </c>
      <c r="BK2809" s="374">
        <f t="shared" si="8810"/>
        <v>0</v>
      </c>
      <c r="BL2809" s="292">
        <f t="shared" si="8811"/>
        <v>0</v>
      </c>
      <c r="BM2809" s="375">
        <f t="shared" si="8812"/>
        <v>0</v>
      </c>
      <c r="BN2809" s="378">
        <f t="shared" si="8789"/>
        <v>0</v>
      </c>
      <c r="BO2809" s="374">
        <f t="shared" si="8813"/>
        <v>0</v>
      </c>
      <c r="BP2809" s="292">
        <f t="shared" si="8814"/>
        <v>0</v>
      </c>
      <c r="CA2809" s="413"/>
      <c r="CB2809" s="398"/>
      <c r="CC2809" s="398"/>
      <c r="CD2809" s="398"/>
      <c r="CE2809" s="398"/>
      <c r="CF2809" s="398"/>
      <c r="CG2809" s="398"/>
      <c r="CH2809" s="398"/>
      <c r="CI2809" s="398"/>
      <c r="CJ2809" s="398"/>
      <c r="CK2809" s="398"/>
      <c r="CL2809" s="398"/>
      <c r="CM2809" s="398"/>
      <c r="CN2809" s="398"/>
      <c r="CO2809" s="398"/>
      <c r="CP2809" s="398"/>
      <c r="CQ2809" s="398"/>
      <c r="CR2809" s="398"/>
      <c r="CS2809" s="398"/>
      <c r="CT2809" s="398"/>
      <c r="CU2809" s="398"/>
      <c r="CV2809" s="398"/>
      <c r="CW2809" s="398"/>
      <c r="CX2809" s="398"/>
      <c r="CY2809" s="398"/>
      <c r="CZ2809" s="398"/>
      <c r="DA2809" s="398"/>
      <c r="DB2809" s="398"/>
      <c r="DC2809" s="398"/>
      <c r="DD2809" s="398"/>
      <c r="DE2809" s="414"/>
      <c r="DG2809" s="614" t="s">
        <v>294</v>
      </c>
      <c r="DH2809" s="615"/>
      <c r="DI2809" s="418" t="s">
        <v>1920</v>
      </c>
      <c r="DJ2809" s="419"/>
      <c r="DK2809" s="419"/>
      <c r="DL2809" s="419"/>
      <c r="DM2809" s="419"/>
      <c r="DN2809" s="419"/>
      <c r="DO2809" s="419"/>
      <c r="DP2809" s="419"/>
      <c r="DQ2809" s="419"/>
      <c r="DR2809" s="419"/>
      <c r="DS2809" s="419"/>
      <c r="DT2809" s="419"/>
      <c r="DU2809" s="419">
        <f>M2809</f>
        <v>0</v>
      </c>
      <c r="DV2809" s="419">
        <f t="shared" ref="DV2809" si="8815">N2809</f>
        <v>0</v>
      </c>
      <c r="DW2809" s="419">
        <f t="shared" ref="DW2809" si="8816">O2809</f>
        <v>0</v>
      </c>
      <c r="DX2809" s="419">
        <f t="shared" ref="DX2809" si="8817">P2809</f>
        <v>0</v>
      </c>
      <c r="DY2809" s="419">
        <f t="shared" ref="DY2809" si="8818">Q2809</f>
        <v>0</v>
      </c>
      <c r="DZ2809" s="419">
        <f t="shared" ref="DZ2809" si="8819">R2809</f>
        <v>0</v>
      </c>
      <c r="EA2809" s="419">
        <f t="shared" ref="EA2809" si="8820">S2809</f>
        <v>0</v>
      </c>
      <c r="EB2809" s="419">
        <f t="shared" ref="EB2809" si="8821">T2809</f>
        <v>0</v>
      </c>
      <c r="EC2809" s="419">
        <f t="shared" ref="EC2809" si="8822">U2809</f>
        <v>0</v>
      </c>
      <c r="ED2809" s="419">
        <f t="shared" ref="ED2809" si="8823">V2809</f>
        <v>0</v>
      </c>
      <c r="EE2809" s="419">
        <f t="shared" ref="EE2809" si="8824">W2809</f>
        <v>0</v>
      </c>
      <c r="EF2809" s="419">
        <f t="shared" ref="EF2809" si="8825">X2809</f>
        <v>0</v>
      </c>
      <c r="EG2809" s="419">
        <f t="shared" ref="EG2809" si="8826">Y2809</f>
        <v>0</v>
      </c>
      <c r="EH2809" s="419">
        <f t="shared" ref="EH2809" si="8827">Z2809</f>
        <v>0</v>
      </c>
      <c r="EI2809" s="419">
        <f t="shared" ref="EI2809" si="8828">AA2809</f>
        <v>0</v>
      </c>
      <c r="EJ2809" s="419">
        <f t="shared" ref="EJ2809" si="8829">AB2809</f>
        <v>0</v>
      </c>
      <c r="EK2809" s="419">
        <f t="shared" ref="EK2809" si="8830">AC2809</f>
        <v>0</v>
      </c>
      <c r="EL2809" s="420">
        <f t="shared" ref="EL2809" si="8831">AD2809</f>
        <v>0</v>
      </c>
    </row>
    <row r="2810" spans="1:143" ht="15" customHeight="1" x14ac:dyDescent="0.25">
      <c r="A2810" s="60"/>
      <c r="B2810" s="60"/>
      <c r="C2810" s="795" t="s">
        <v>326</v>
      </c>
      <c r="D2810" s="768" t="s">
        <v>327</v>
      </c>
      <c r="E2810" s="769"/>
      <c r="F2810" s="648" t="s">
        <v>302</v>
      </c>
      <c r="G2810" s="648"/>
      <c r="H2810" s="704" t="s">
        <v>308</v>
      </c>
      <c r="I2810" s="705"/>
      <c r="J2810" s="705"/>
      <c r="K2810" s="705"/>
      <c r="L2810" s="706"/>
      <c r="M2810" s="369"/>
      <c r="N2810" s="369"/>
      <c r="O2810" s="369"/>
      <c r="P2810" s="369"/>
      <c r="Q2810" s="369"/>
      <c r="R2810" s="369"/>
      <c r="S2810" s="368"/>
      <c r="T2810" s="368"/>
      <c r="U2810" s="368"/>
      <c r="V2810" s="368"/>
      <c r="W2810" s="368"/>
      <c r="X2810" s="368"/>
      <c r="Y2810" s="368"/>
      <c r="Z2810" s="368"/>
      <c r="AA2810" s="368"/>
      <c r="AB2810" s="368"/>
      <c r="AC2810" s="368"/>
      <c r="AD2810" s="368"/>
      <c r="AE2810" s="60"/>
      <c r="AF2810" s="259"/>
      <c r="AG2810" s="374">
        <f t="shared" si="8790"/>
        <v>18</v>
      </c>
      <c r="AH2810" s="399"/>
      <c r="AK2810" s="375">
        <f t="shared" si="8791"/>
        <v>0</v>
      </c>
      <c r="AL2810" s="378">
        <f t="shared" si="8782"/>
        <v>0</v>
      </c>
      <c r="AM2810" s="374">
        <f t="shared" si="8792"/>
        <v>0</v>
      </c>
      <c r="AN2810" s="292">
        <f t="shared" si="8793"/>
        <v>0</v>
      </c>
      <c r="AO2810" s="375">
        <f t="shared" si="8794"/>
        <v>0</v>
      </c>
      <c r="AP2810" s="378">
        <f t="shared" si="8783"/>
        <v>0</v>
      </c>
      <c r="AQ2810" s="374">
        <f t="shared" si="8795"/>
        <v>0</v>
      </c>
      <c r="AR2810" s="317">
        <f t="shared" si="8796"/>
        <v>0</v>
      </c>
      <c r="AS2810" s="375">
        <f t="shared" si="8797"/>
        <v>0</v>
      </c>
      <c r="AT2810" s="378">
        <f t="shared" si="8784"/>
        <v>0</v>
      </c>
      <c r="AU2810" s="374">
        <f t="shared" si="8798"/>
        <v>0</v>
      </c>
      <c r="AV2810" s="317">
        <f t="shared" si="8799"/>
        <v>0</v>
      </c>
      <c r="AW2810" s="375">
        <f t="shared" si="8800"/>
        <v>0</v>
      </c>
      <c r="AX2810" s="378">
        <f t="shared" si="8785"/>
        <v>0</v>
      </c>
      <c r="AY2810" s="374">
        <f t="shared" si="8801"/>
        <v>0</v>
      </c>
      <c r="AZ2810" s="292">
        <f t="shared" si="8802"/>
        <v>0</v>
      </c>
      <c r="BA2810" s="375">
        <f t="shared" si="8803"/>
        <v>0</v>
      </c>
      <c r="BB2810" s="378">
        <f t="shared" si="8786"/>
        <v>0</v>
      </c>
      <c r="BC2810" s="374">
        <f t="shared" si="8804"/>
        <v>0</v>
      </c>
      <c r="BD2810" s="292">
        <f t="shared" si="8805"/>
        <v>0</v>
      </c>
      <c r="BE2810" s="375">
        <f t="shared" si="8806"/>
        <v>0</v>
      </c>
      <c r="BF2810" s="378">
        <f t="shared" si="8787"/>
        <v>0</v>
      </c>
      <c r="BG2810" s="374">
        <f t="shared" si="8807"/>
        <v>0</v>
      </c>
      <c r="BH2810" s="292">
        <f t="shared" si="8808"/>
        <v>0</v>
      </c>
      <c r="BI2810" s="375">
        <f t="shared" si="8809"/>
        <v>0</v>
      </c>
      <c r="BJ2810" s="378">
        <f t="shared" si="8788"/>
        <v>0</v>
      </c>
      <c r="BK2810" s="374">
        <f t="shared" si="8810"/>
        <v>0</v>
      </c>
      <c r="BL2810" s="292">
        <f t="shared" si="8811"/>
        <v>0</v>
      </c>
      <c r="BM2810" s="375">
        <f t="shared" si="8812"/>
        <v>0</v>
      </c>
      <c r="BN2810" s="378">
        <f t="shared" si="8789"/>
        <v>0</v>
      </c>
      <c r="BO2810" s="374">
        <f t="shared" si="8813"/>
        <v>0</v>
      </c>
      <c r="BP2810" s="292">
        <f t="shared" si="8814"/>
        <v>0</v>
      </c>
      <c r="CA2810" s="413"/>
      <c r="CB2810" s="398"/>
      <c r="CC2810" s="398"/>
      <c r="CD2810" s="398"/>
      <c r="CE2810" s="398"/>
      <c r="CF2810" s="398"/>
      <c r="CG2810" s="398"/>
      <c r="CH2810" s="398"/>
      <c r="CI2810" s="398"/>
      <c r="CJ2810" s="398"/>
      <c r="CK2810" s="398"/>
      <c r="CL2810" s="398"/>
      <c r="CM2810" s="398"/>
      <c r="CN2810" s="398"/>
      <c r="CO2810" s="398"/>
      <c r="CP2810" s="398"/>
      <c r="CQ2810" s="398"/>
      <c r="CR2810" s="398"/>
      <c r="CS2810" s="398"/>
      <c r="CT2810" s="398"/>
      <c r="CU2810" s="398"/>
      <c r="CV2810" s="398"/>
      <c r="CW2810" s="398"/>
      <c r="CX2810" s="398"/>
      <c r="CY2810" s="398"/>
      <c r="CZ2810" s="398"/>
      <c r="DA2810" s="398"/>
      <c r="DB2810" s="398"/>
      <c r="DC2810" s="398"/>
      <c r="DD2810" s="398"/>
      <c r="DE2810" s="414"/>
      <c r="DG2810" s="647"/>
      <c r="DH2810" s="648"/>
      <c r="DI2810" s="415" t="s">
        <v>1910</v>
      </c>
      <c r="DJ2810" s="416"/>
      <c r="DK2810" s="416"/>
      <c r="DL2810" s="416"/>
      <c r="DM2810" s="416"/>
      <c r="DN2810" s="416"/>
      <c r="DO2810" s="416"/>
      <c r="DP2810" s="416"/>
      <c r="DQ2810" s="416"/>
      <c r="DR2810" s="416"/>
      <c r="DS2810" s="416"/>
      <c r="DT2810" s="416"/>
      <c r="DU2810" s="416">
        <f>COUNTIF(M2805:M2808,"NS")</f>
        <v>0</v>
      </c>
      <c r="DV2810" s="416">
        <f t="shared" ref="DV2810" si="8832">COUNTIF(N2805:N2808,"NS")</f>
        <v>0</v>
      </c>
      <c r="DW2810" s="416">
        <f t="shared" ref="DW2810" si="8833">COUNTIF(O2805:O2808,"NS")</f>
        <v>0</v>
      </c>
      <c r="DX2810" s="416">
        <f t="shared" ref="DX2810" si="8834">COUNTIF(P2805:P2808,"NS")</f>
        <v>0</v>
      </c>
      <c r="DY2810" s="416">
        <f t="shared" ref="DY2810" si="8835">COUNTIF(Q2805:Q2808,"NS")</f>
        <v>0</v>
      </c>
      <c r="DZ2810" s="416">
        <f t="shared" ref="DZ2810" si="8836">COUNTIF(R2805:R2808,"NS")</f>
        <v>0</v>
      </c>
      <c r="EA2810" s="416">
        <f t="shared" ref="EA2810" si="8837">COUNTIF(S2805:S2808,"NS")</f>
        <v>0</v>
      </c>
      <c r="EB2810" s="416">
        <f t="shared" ref="EB2810" si="8838">COUNTIF(T2805:T2808,"NS")</f>
        <v>0</v>
      </c>
      <c r="EC2810" s="416">
        <f t="shared" ref="EC2810" si="8839">COUNTIF(U2805:U2808,"NS")</f>
        <v>0</v>
      </c>
      <c r="ED2810" s="416">
        <f t="shared" ref="ED2810" si="8840">COUNTIF(V2805:V2808,"NS")</f>
        <v>0</v>
      </c>
      <c r="EE2810" s="416">
        <f t="shared" ref="EE2810" si="8841">COUNTIF(W2805:W2808,"NS")</f>
        <v>0</v>
      </c>
      <c r="EF2810" s="416">
        <f t="shared" ref="EF2810" si="8842">COUNTIF(X2805:X2808,"NS")</f>
        <v>0</v>
      </c>
      <c r="EG2810" s="416">
        <f t="shared" ref="EG2810" si="8843">COUNTIF(Y2805:Y2808,"NS")</f>
        <v>0</v>
      </c>
      <c r="EH2810" s="416">
        <f t="shared" ref="EH2810" si="8844">COUNTIF(Z2805:Z2808,"NS")</f>
        <v>0</v>
      </c>
      <c r="EI2810" s="416">
        <f t="shared" ref="EI2810" si="8845">COUNTIF(AA2805:AA2808,"NS")</f>
        <v>0</v>
      </c>
      <c r="EJ2810" s="416">
        <f t="shared" ref="EJ2810" si="8846">COUNTIF(AB2805:AB2808,"NS")</f>
        <v>0</v>
      </c>
      <c r="EK2810" s="416">
        <f t="shared" ref="EK2810" si="8847">COUNTIF(AC2805:AC2808,"NS")</f>
        <v>0</v>
      </c>
      <c r="EL2810" s="417">
        <f t="shared" ref="EL2810" si="8848">COUNTIF(AD2805:AD2808,"NS")</f>
        <v>0</v>
      </c>
    </row>
    <row r="2811" spans="1:143" ht="15" customHeight="1" x14ac:dyDescent="0.25">
      <c r="A2811" s="60"/>
      <c r="B2811" s="60"/>
      <c r="C2811" s="796"/>
      <c r="D2811" s="770"/>
      <c r="E2811" s="771"/>
      <c r="F2811" s="648" t="s">
        <v>303</v>
      </c>
      <c r="G2811" s="648"/>
      <c r="H2811" s="704" t="s">
        <v>309</v>
      </c>
      <c r="I2811" s="705"/>
      <c r="J2811" s="705"/>
      <c r="K2811" s="705"/>
      <c r="L2811" s="706"/>
      <c r="M2811" s="369"/>
      <c r="N2811" s="369"/>
      <c r="O2811" s="369"/>
      <c r="P2811" s="369"/>
      <c r="Q2811" s="369"/>
      <c r="R2811" s="369"/>
      <c r="S2811" s="368"/>
      <c r="T2811" s="368"/>
      <c r="U2811" s="368"/>
      <c r="V2811" s="368"/>
      <c r="W2811" s="368"/>
      <c r="X2811" s="368"/>
      <c r="Y2811" s="368"/>
      <c r="Z2811" s="368"/>
      <c r="AA2811" s="368"/>
      <c r="AB2811" s="368"/>
      <c r="AC2811" s="368"/>
      <c r="AD2811" s="368"/>
      <c r="AE2811" s="60"/>
      <c r="AF2811" s="259"/>
      <c r="AG2811" s="374">
        <f t="shared" si="8790"/>
        <v>18</v>
      </c>
      <c r="AH2811" s="399"/>
      <c r="AK2811" s="375">
        <f t="shared" si="8791"/>
        <v>0</v>
      </c>
      <c r="AL2811" s="378">
        <f t="shared" si="8782"/>
        <v>0</v>
      </c>
      <c r="AM2811" s="374">
        <f t="shared" si="8792"/>
        <v>0</v>
      </c>
      <c r="AN2811" s="292">
        <f t="shared" si="8793"/>
        <v>0</v>
      </c>
      <c r="AO2811" s="375">
        <f t="shared" si="8794"/>
        <v>0</v>
      </c>
      <c r="AP2811" s="378">
        <f t="shared" si="8783"/>
        <v>0</v>
      </c>
      <c r="AQ2811" s="374">
        <f t="shared" si="8795"/>
        <v>0</v>
      </c>
      <c r="AR2811" s="317">
        <f t="shared" si="8796"/>
        <v>0</v>
      </c>
      <c r="AS2811" s="375">
        <f t="shared" si="8797"/>
        <v>0</v>
      </c>
      <c r="AT2811" s="378">
        <f t="shared" si="8784"/>
        <v>0</v>
      </c>
      <c r="AU2811" s="374">
        <f t="shared" si="8798"/>
        <v>0</v>
      </c>
      <c r="AV2811" s="317">
        <f t="shared" si="8799"/>
        <v>0</v>
      </c>
      <c r="AW2811" s="375">
        <f t="shared" si="8800"/>
        <v>0</v>
      </c>
      <c r="AX2811" s="378">
        <f t="shared" si="8785"/>
        <v>0</v>
      </c>
      <c r="AY2811" s="374">
        <f t="shared" si="8801"/>
        <v>0</v>
      </c>
      <c r="AZ2811" s="292">
        <f t="shared" si="8802"/>
        <v>0</v>
      </c>
      <c r="BA2811" s="375">
        <f t="shared" si="8803"/>
        <v>0</v>
      </c>
      <c r="BB2811" s="378">
        <f t="shared" si="8786"/>
        <v>0</v>
      </c>
      <c r="BC2811" s="374">
        <f t="shared" si="8804"/>
        <v>0</v>
      </c>
      <c r="BD2811" s="292">
        <f t="shared" si="8805"/>
        <v>0</v>
      </c>
      <c r="BE2811" s="375">
        <f t="shared" si="8806"/>
        <v>0</v>
      </c>
      <c r="BF2811" s="378">
        <f t="shared" si="8787"/>
        <v>0</v>
      </c>
      <c r="BG2811" s="374">
        <f t="shared" si="8807"/>
        <v>0</v>
      </c>
      <c r="BH2811" s="292">
        <f t="shared" si="8808"/>
        <v>0</v>
      </c>
      <c r="BI2811" s="375">
        <f t="shared" si="8809"/>
        <v>0</v>
      </c>
      <c r="BJ2811" s="378">
        <f t="shared" si="8788"/>
        <v>0</v>
      </c>
      <c r="BK2811" s="374">
        <f t="shared" si="8810"/>
        <v>0</v>
      </c>
      <c r="BL2811" s="292">
        <f t="shared" si="8811"/>
        <v>0</v>
      </c>
      <c r="BM2811" s="375">
        <f t="shared" si="8812"/>
        <v>0</v>
      </c>
      <c r="BN2811" s="378">
        <f t="shared" si="8789"/>
        <v>0</v>
      </c>
      <c r="BO2811" s="374">
        <f t="shared" si="8813"/>
        <v>0</v>
      </c>
      <c r="BP2811" s="292">
        <f t="shared" si="8814"/>
        <v>0</v>
      </c>
      <c r="CA2811" s="413"/>
      <c r="CB2811" s="398"/>
      <c r="CC2811" s="398"/>
      <c r="CD2811" s="398"/>
      <c r="CE2811" s="398"/>
      <c r="CF2811" s="398"/>
      <c r="CG2811" s="398"/>
      <c r="CH2811" s="398"/>
      <c r="CI2811" s="398"/>
      <c r="CJ2811" s="398"/>
      <c r="CK2811" s="398"/>
      <c r="CL2811" s="398"/>
      <c r="CM2811" s="398"/>
      <c r="CN2811" s="398"/>
      <c r="CO2811" s="398"/>
      <c r="CP2811" s="398"/>
      <c r="CQ2811" s="398"/>
      <c r="CR2811" s="398"/>
      <c r="CS2811" s="398"/>
      <c r="CT2811" s="398"/>
      <c r="CU2811" s="398"/>
      <c r="CV2811" s="398"/>
      <c r="CW2811" s="398"/>
      <c r="CX2811" s="398"/>
      <c r="CY2811" s="398"/>
      <c r="CZ2811" s="398"/>
      <c r="DA2811" s="398"/>
      <c r="DB2811" s="398"/>
      <c r="DC2811" s="398"/>
      <c r="DD2811" s="398"/>
      <c r="DE2811" s="414"/>
      <c r="DG2811" s="647"/>
      <c r="DH2811" s="648"/>
      <c r="DI2811" s="415" t="s">
        <v>1914</v>
      </c>
      <c r="DJ2811" s="416"/>
      <c r="DK2811" s="416"/>
      <c r="DL2811" s="416"/>
      <c r="DM2811" s="416"/>
      <c r="DN2811" s="416"/>
      <c r="DO2811" s="416"/>
      <c r="DP2811" s="416"/>
      <c r="DQ2811" s="416"/>
      <c r="DR2811" s="416"/>
      <c r="DS2811" s="416"/>
      <c r="DT2811" s="416"/>
      <c r="DU2811" s="416">
        <f>SUM(M2805:M2809)</f>
        <v>0</v>
      </c>
      <c r="DV2811" s="416">
        <f t="shared" ref="DV2811" si="8849">SUM(N2805:N2809)</f>
        <v>0</v>
      </c>
      <c r="DW2811" s="416">
        <f t="shared" ref="DW2811" si="8850">SUM(O2805:O2809)</f>
        <v>0</v>
      </c>
      <c r="DX2811" s="416">
        <f t="shared" ref="DX2811" si="8851">SUM(P2805:P2809)</f>
        <v>0</v>
      </c>
      <c r="DY2811" s="416">
        <f t="shared" ref="DY2811" si="8852">SUM(Q2805:Q2809)</f>
        <v>0</v>
      </c>
      <c r="DZ2811" s="416">
        <f t="shared" ref="DZ2811" si="8853">SUM(R2805:R2809)</f>
        <v>0</v>
      </c>
      <c r="EA2811" s="416">
        <f t="shared" ref="EA2811" si="8854">SUM(S2805:S2809)</f>
        <v>0</v>
      </c>
      <c r="EB2811" s="416">
        <f t="shared" ref="EB2811" si="8855">SUM(T2805:T2809)</f>
        <v>0</v>
      </c>
      <c r="EC2811" s="416">
        <f t="shared" ref="EC2811" si="8856">SUM(U2805:U2809)</f>
        <v>0</v>
      </c>
      <c r="ED2811" s="416">
        <f t="shared" ref="ED2811" si="8857">SUM(V2805:V2809)</f>
        <v>0</v>
      </c>
      <c r="EE2811" s="416">
        <f t="shared" ref="EE2811" si="8858">SUM(W2805:W2809)</f>
        <v>0</v>
      </c>
      <c r="EF2811" s="416">
        <f t="shared" ref="EF2811" si="8859">SUM(X2805:X2809)</f>
        <v>0</v>
      </c>
      <c r="EG2811" s="416">
        <f t="shared" ref="EG2811" si="8860">SUM(Y2805:Y2809)</f>
        <v>0</v>
      </c>
      <c r="EH2811" s="416">
        <f t="shared" ref="EH2811" si="8861">SUM(Z2805:Z2809)</f>
        <v>0</v>
      </c>
      <c r="EI2811" s="416">
        <f t="shared" ref="EI2811" si="8862">SUM(AA2805:AA2809)</f>
        <v>0</v>
      </c>
      <c r="EJ2811" s="416">
        <f t="shared" ref="EJ2811" si="8863">SUM(AB2805:AB2809)</f>
        <v>0</v>
      </c>
      <c r="EK2811" s="416">
        <f t="shared" ref="EK2811" si="8864">SUM(AC2805:AC2809)</f>
        <v>0</v>
      </c>
      <c r="EL2811" s="417">
        <f t="shared" ref="EL2811" si="8865">SUM(AD2805:AD2809)</f>
        <v>0</v>
      </c>
    </row>
    <row r="2812" spans="1:143" ht="24" customHeight="1" x14ac:dyDescent="0.25">
      <c r="A2812" s="60"/>
      <c r="B2812" s="60"/>
      <c r="C2812" s="796"/>
      <c r="D2812" s="770"/>
      <c r="E2812" s="771"/>
      <c r="F2812" s="648" t="s">
        <v>304</v>
      </c>
      <c r="G2812" s="648"/>
      <c r="H2812" s="704" t="s">
        <v>310</v>
      </c>
      <c r="I2812" s="705"/>
      <c r="J2812" s="705"/>
      <c r="K2812" s="705"/>
      <c r="L2812" s="706"/>
      <c r="M2812" s="369"/>
      <c r="N2812" s="369"/>
      <c r="O2812" s="369"/>
      <c r="P2812" s="369"/>
      <c r="Q2812" s="369"/>
      <c r="R2812" s="369"/>
      <c r="S2812" s="368"/>
      <c r="T2812" s="368"/>
      <c r="U2812" s="368"/>
      <c r="V2812" s="368"/>
      <c r="W2812" s="368"/>
      <c r="X2812" s="368"/>
      <c r="Y2812" s="368"/>
      <c r="Z2812" s="368"/>
      <c r="AA2812" s="368"/>
      <c r="AB2812" s="368"/>
      <c r="AC2812" s="368"/>
      <c r="AD2812" s="368"/>
      <c r="AE2812" s="60"/>
      <c r="AF2812" s="259"/>
      <c r="AG2812" s="374">
        <f t="shared" si="8790"/>
        <v>18</v>
      </c>
      <c r="AH2812" s="399"/>
      <c r="AK2812" s="375">
        <f t="shared" si="8791"/>
        <v>0</v>
      </c>
      <c r="AL2812" s="378">
        <f t="shared" si="8782"/>
        <v>0</v>
      </c>
      <c r="AM2812" s="374">
        <f t="shared" si="8792"/>
        <v>0</v>
      </c>
      <c r="AN2812" s="292">
        <f t="shared" si="8793"/>
        <v>0</v>
      </c>
      <c r="AO2812" s="375">
        <f t="shared" si="8794"/>
        <v>0</v>
      </c>
      <c r="AP2812" s="378">
        <f t="shared" si="8783"/>
        <v>0</v>
      </c>
      <c r="AQ2812" s="374">
        <f t="shared" si="8795"/>
        <v>0</v>
      </c>
      <c r="AR2812" s="317">
        <f t="shared" si="8796"/>
        <v>0</v>
      </c>
      <c r="AS2812" s="375">
        <f t="shared" si="8797"/>
        <v>0</v>
      </c>
      <c r="AT2812" s="378">
        <f t="shared" si="8784"/>
        <v>0</v>
      </c>
      <c r="AU2812" s="374">
        <f t="shared" si="8798"/>
        <v>0</v>
      </c>
      <c r="AV2812" s="317">
        <f t="shared" si="8799"/>
        <v>0</v>
      </c>
      <c r="AW2812" s="375">
        <f t="shared" si="8800"/>
        <v>0</v>
      </c>
      <c r="AX2812" s="378">
        <f t="shared" si="8785"/>
        <v>0</v>
      </c>
      <c r="AY2812" s="374">
        <f t="shared" si="8801"/>
        <v>0</v>
      </c>
      <c r="AZ2812" s="292">
        <f t="shared" si="8802"/>
        <v>0</v>
      </c>
      <c r="BA2812" s="375">
        <f t="shared" si="8803"/>
        <v>0</v>
      </c>
      <c r="BB2812" s="378">
        <f t="shared" si="8786"/>
        <v>0</v>
      </c>
      <c r="BC2812" s="374">
        <f t="shared" si="8804"/>
        <v>0</v>
      </c>
      <c r="BD2812" s="292">
        <f t="shared" si="8805"/>
        <v>0</v>
      </c>
      <c r="BE2812" s="375">
        <f t="shared" si="8806"/>
        <v>0</v>
      </c>
      <c r="BF2812" s="378">
        <f t="shared" si="8787"/>
        <v>0</v>
      </c>
      <c r="BG2812" s="374">
        <f t="shared" si="8807"/>
        <v>0</v>
      </c>
      <c r="BH2812" s="292">
        <f t="shared" si="8808"/>
        <v>0</v>
      </c>
      <c r="BI2812" s="375">
        <f t="shared" si="8809"/>
        <v>0</v>
      </c>
      <c r="BJ2812" s="378">
        <f t="shared" si="8788"/>
        <v>0</v>
      </c>
      <c r="BK2812" s="374">
        <f t="shared" si="8810"/>
        <v>0</v>
      </c>
      <c r="BL2812" s="292">
        <f t="shared" si="8811"/>
        <v>0</v>
      </c>
      <c r="BM2812" s="375">
        <f t="shared" si="8812"/>
        <v>0</v>
      </c>
      <c r="BN2812" s="378">
        <f t="shared" si="8789"/>
        <v>0</v>
      </c>
      <c r="BO2812" s="374">
        <f t="shared" si="8813"/>
        <v>0</v>
      </c>
      <c r="BP2812" s="292">
        <f t="shared" si="8814"/>
        <v>0</v>
      </c>
      <c r="CA2812" s="413"/>
      <c r="CB2812" s="398"/>
      <c r="CC2812" s="398"/>
      <c r="CD2812" s="398"/>
      <c r="CE2812" s="398"/>
      <c r="CF2812" s="398"/>
      <c r="CG2812" s="398"/>
      <c r="CH2812" s="398"/>
      <c r="CI2812" s="398"/>
      <c r="CJ2812" s="398"/>
      <c r="CK2812" s="398"/>
      <c r="CL2812" s="398"/>
      <c r="CM2812" s="398"/>
      <c r="CN2812" s="398"/>
      <c r="CO2812" s="398"/>
      <c r="CP2812" s="398"/>
      <c r="CQ2812" s="398"/>
      <c r="CR2812" s="398"/>
      <c r="CS2812" s="398"/>
      <c r="CT2812" s="398"/>
      <c r="CU2812" s="398"/>
      <c r="CV2812" s="398"/>
      <c r="CW2812" s="398"/>
      <c r="CX2812" s="398"/>
      <c r="CY2812" s="398"/>
      <c r="CZ2812" s="398"/>
      <c r="DA2812" s="398"/>
      <c r="DB2812" s="398"/>
      <c r="DC2812" s="398"/>
      <c r="DD2812" s="398"/>
      <c r="DE2812" s="414"/>
      <c r="DG2812" s="647"/>
      <c r="DH2812" s="648"/>
      <c r="DI2812" s="415" t="s">
        <v>1919</v>
      </c>
      <c r="DJ2812" s="298"/>
      <c r="DK2812" s="298"/>
      <c r="DL2812" s="298"/>
      <c r="DM2812" s="298"/>
      <c r="DN2812" s="298"/>
      <c r="DO2812" s="298"/>
      <c r="DP2812" s="298"/>
      <c r="DQ2812" s="298"/>
      <c r="DR2812" s="298"/>
      <c r="DS2812" s="298"/>
      <c r="DT2812" s="298"/>
      <c r="DU2812" s="298">
        <f>IF(OR(AND(DU2809="NS",DU2810=4),AND(DU2809="NA")),0,IF(OR(AND(IF(DU2809="NS",1,DU2809)&gt;DU2811*0.25,DU2810=0),AND(DU2809&gt;0,OR(DU2810=4,DU2811=0)),AND(DU2809&gt;0,DU2810=0,DU2811=0),AND(DU2809="NS",DU2810=0,DU2811=0)),1,0))</f>
        <v>0</v>
      </c>
      <c r="DV2812" s="298">
        <f t="shared" ref="DV2812:DZ2812" si="8866">IF(OR(AND(DV2809="NS",DV2810=4),AND(DV2809="NA")),0,IF(OR(AND(IF(DV2809="NS",1,DV2809)&gt;DV2811*0.25,DV2810=0),AND(DV2809&gt;0,OR(DV2810=4,DV2811=0)),AND(DV2809&gt;0,DV2810=0,DV2811=0),AND(DV2809="NS",DV2810=0,DV2811=0)),1,0))</f>
        <v>0</v>
      </c>
      <c r="DW2812" s="298">
        <f t="shared" si="8866"/>
        <v>0</v>
      </c>
      <c r="DX2812" s="298">
        <f t="shared" si="8866"/>
        <v>0</v>
      </c>
      <c r="DY2812" s="298">
        <f t="shared" si="8866"/>
        <v>0</v>
      </c>
      <c r="DZ2812" s="298">
        <f t="shared" si="8866"/>
        <v>0</v>
      </c>
      <c r="EA2812" s="298">
        <f>IF(OR(AND(EA2809="NS",EA2810=4),AND(EA2809="NA")),0,IF(OR(AND(IF(EA2809="NS",1,EA2809)&gt;EA2811*0.25,EA2810=0),AND(EA2809&gt;0,OR(EA2810=4,EA2811=0)),AND(EA2809&gt;0,EA2810=0,EA2811=0),AND(EA2809="NS",EA2810=0,EA2811=0)),1,0))</f>
        <v>0</v>
      </c>
      <c r="EB2812" s="298">
        <f t="shared" ref="EB2812:EL2812" si="8867">IF(OR(AND(EB2809="NS",EB2810=4),AND(EB2809="NA")),0,IF(OR(AND(IF(EB2809="NS",1,EB2809)&gt;EB2811*0.25,EB2810=0),AND(EB2809&gt;0,OR(EB2810=4,EB2811=0)),AND(EB2809&gt;0,EB2810=0,EB2811=0),AND(EB2809="NS",EB2810=0,EB2811=0)),1,0))</f>
        <v>0</v>
      </c>
      <c r="EC2812" s="298">
        <f t="shared" si="8867"/>
        <v>0</v>
      </c>
      <c r="ED2812" s="298">
        <f t="shared" si="8867"/>
        <v>0</v>
      </c>
      <c r="EE2812" s="298">
        <f t="shared" si="8867"/>
        <v>0</v>
      </c>
      <c r="EF2812" s="298">
        <f t="shared" si="8867"/>
        <v>0</v>
      </c>
      <c r="EG2812" s="298">
        <f t="shared" si="8867"/>
        <v>0</v>
      </c>
      <c r="EH2812" s="298">
        <f t="shared" si="8867"/>
        <v>0</v>
      </c>
      <c r="EI2812" s="298">
        <f t="shared" si="8867"/>
        <v>0</v>
      </c>
      <c r="EJ2812" s="298">
        <f t="shared" si="8867"/>
        <v>0</v>
      </c>
      <c r="EK2812" s="298">
        <f t="shared" si="8867"/>
        <v>0</v>
      </c>
      <c r="EL2812" s="302">
        <f t="shared" si="8867"/>
        <v>0</v>
      </c>
      <c r="EM2812" s="375">
        <f>SUM(DU2812:EL2812)</f>
        <v>0</v>
      </c>
    </row>
    <row r="2813" spans="1:143" ht="15" customHeight="1" x14ac:dyDescent="0.25">
      <c r="A2813" s="60"/>
      <c r="B2813" s="60"/>
      <c r="C2813" s="796"/>
      <c r="D2813" s="770"/>
      <c r="E2813" s="771"/>
      <c r="F2813" s="648" t="s">
        <v>305</v>
      </c>
      <c r="G2813" s="648"/>
      <c r="H2813" s="704" t="s">
        <v>311</v>
      </c>
      <c r="I2813" s="705"/>
      <c r="J2813" s="705"/>
      <c r="K2813" s="705"/>
      <c r="L2813" s="706"/>
      <c r="M2813" s="369"/>
      <c r="N2813" s="369"/>
      <c r="O2813" s="369"/>
      <c r="P2813" s="369"/>
      <c r="Q2813" s="369"/>
      <c r="R2813" s="369"/>
      <c r="S2813" s="368"/>
      <c r="T2813" s="368"/>
      <c r="U2813" s="368"/>
      <c r="V2813" s="368"/>
      <c r="W2813" s="368"/>
      <c r="X2813" s="368"/>
      <c r="Y2813" s="368"/>
      <c r="Z2813" s="368"/>
      <c r="AA2813" s="368"/>
      <c r="AB2813" s="368"/>
      <c r="AC2813" s="368"/>
      <c r="AD2813" s="368"/>
      <c r="AE2813" s="60"/>
      <c r="AF2813" s="259"/>
      <c r="AG2813" s="374">
        <f t="shared" si="8790"/>
        <v>18</v>
      </c>
      <c r="AH2813" s="399"/>
      <c r="AK2813" s="375">
        <f t="shared" si="8791"/>
        <v>0</v>
      </c>
      <c r="AL2813" s="378">
        <f t="shared" si="8782"/>
        <v>0</v>
      </c>
      <c r="AM2813" s="374">
        <f t="shared" si="8792"/>
        <v>0</v>
      </c>
      <c r="AN2813" s="292">
        <f t="shared" si="8793"/>
        <v>0</v>
      </c>
      <c r="AO2813" s="375">
        <f t="shared" si="8794"/>
        <v>0</v>
      </c>
      <c r="AP2813" s="378">
        <f t="shared" si="8783"/>
        <v>0</v>
      </c>
      <c r="AQ2813" s="374">
        <f t="shared" si="8795"/>
        <v>0</v>
      </c>
      <c r="AR2813" s="317">
        <f t="shared" si="8796"/>
        <v>0</v>
      </c>
      <c r="AS2813" s="375">
        <f t="shared" si="8797"/>
        <v>0</v>
      </c>
      <c r="AT2813" s="378">
        <f t="shared" si="8784"/>
        <v>0</v>
      </c>
      <c r="AU2813" s="374">
        <f t="shared" si="8798"/>
        <v>0</v>
      </c>
      <c r="AV2813" s="317">
        <f t="shared" si="8799"/>
        <v>0</v>
      </c>
      <c r="AW2813" s="375">
        <f t="shared" si="8800"/>
        <v>0</v>
      </c>
      <c r="AX2813" s="378">
        <f t="shared" si="8785"/>
        <v>0</v>
      </c>
      <c r="AY2813" s="374">
        <f t="shared" si="8801"/>
        <v>0</v>
      </c>
      <c r="AZ2813" s="292">
        <f t="shared" si="8802"/>
        <v>0</v>
      </c>
      <c r="BA2813" s="375">
        <f t="shared" si="8803"/>
        <v>0</v>
      </c>
      <c r="BB2813" s="378">
        <f t="shared" si="8786"/>
        <v>0</v>
      </c>
      <c r="BC2813" s="374">
        <f t="shared" si="8804"/>
        <v>0</v>
      </c>
      <c r="BD2813" s="292">
        <f t="shared" si="8805"/>
        <v>0</v>
      </c>
      <c r="BE2813" s="375">
        <f t="shared" si="8806"/>
        <v>0</v>
      </c>
      <c r="BF2813" s="378">
        <f t="shared" si="8787"/>
        <v>0</v>
      </c>
      <c r="BG2813" s="374">
        <f t="shared" si="8807"/>
        <v>0</v>
      </c>
      <c r="BH2813" s="292">
        <f t="shared" si="8808"/>
        <v>0</v>
      </c>
      <c r="BI2813" s="375">
        <f t="shared" si="8809"/>
        <v>0</v>
      </c>
      <c r="BJ2813" s="378">
        <f t="shared" si="8788"/>
        <v>0</v>
      </c>
      <c r="BK2813" s="374">
        <f t="shared" si="8810"/>
        <v>0</v>
      </c>
      <c r="BL2813" s="292">
        <f t="shared" si="8811"/>
        <v>0</v>
      </c>
      <c r="BM2813" s="375">
        <f t="shared" si="8812"/>
        <v>0</v>
      </c>
      <c r="BN2813" s="378">
        <f t="shared" si="8789"/>
        <v>0</v>
      </c>
      <c r="BO2813" s="374">
        <f t="shared" si="8813"/>
        <v>0</v>
      </c>
      <c r="BP2813" s="292">
        <f t="shared" si="8814"/>
        <v>0</v>
      </c>
      <c r="CA2813" s="413"/>
      <c r="CB2813" s="398"/>
      <c r="CC2813" s="398"/>
      <c r="CD2813" s="398"/>
      <c r="CE2813" s="398"/>
      <c r="CF2813" s="398"/>
      <c r="CG2813" s="398"/>
      <c r="CH2813" s="398"/>
      <c r="CI2813" s="398"/>
      <c r="CJ2813" s="398"/>
      <c r="CK2813" s="398"/>
      <c r="CL2813" s="398"/>
      <c r="CM2813" s="398"/>
      <c r="CN2813" s="398"/>
      <c r="CO2813" s="398"/>
      <c r="CP2813" s="398"/>
      <c r="CQ2813" s="398"/>
      <c r="CR2813" s="398"/>
      <c r="CS2813" s="398"/>
      <c r="CT2813" s="398"/>
      <c r="CU2813" s="398"/>
      <c r="CV2813" s="398"/>
      <c r="CW2813" s="398"/>
      <c r="CX2813" s="398"/>
      <c r="CY2813" s="398"/>
      <c r="CZ2813" s="398"/>
      <c r="DA2813" s="398"/>
      <c r="DB2813" s="398"/>
      <c r="DC2813" s="398"/>
      <c r="DD2813" s="398"/>
      <c r="DE2813" s="414"/>
      <c r="DG2813" s="647"/>
      <c r="DH2813" s="648"/>
      <c r="DI2813" s="415" t="s">
        <v>311</v>
      </c>
      <c r="DJ2813" s="416"/>
      <c r="DK2813" s="416"/>
      <c r="DL2813" s="416"/>
      <c r="DM2813" s="416"/>
      <c r="DN2813" s="416"/>
      <c r="DO2813" s="416"/>
      <c r="DP2813" s="416"/>
      <c r="DQ2813" s="416"/>
      <c r="DR2813" s="416"/>
      <c r="DS2813" s="416"/>
      <c r="DT2813" s="416"/>
      <c r="DU2813" s="416"/>
      <c r="DV2813" s="416"/>
      <c r="DW2813" s="416"/>
      <c r="DX2813" s="416"/>
      <c r="DY2813" s="416"/>
      <c r="DZ2813" s="416"/>
      <c r="EA2813" s="416"/>
      <c r="EB2813" s="416"/>
      <c r="EC2813" s="416"/>
      <c r="ED2813" s="416"/>
      <c r="EE2813" s="416"/>
      <c r="EF2813" s="416"/>
      <c r="EG2813" s="416"/>
      <c r="EH2813" s="416"/>
      <c r="EI2813" s="416"/>
      <c r="EJ2813" s="416"/>
      <c r="EK2813" s="416"/>
      <c r="EL2813" s="417"/>
    </row>
    <row r="2814" spans="1:143" ht="24" customHeight="1" x14ac:dyDescent="0.25">
      <c r="A2814" s="60"/>
      <c r="B2814" s="60"/>
      <c r="C2814" s="796"/>
      <c r="D2814" s="770"/>
      <c r="E2814" s="771"/>
      <c r="F2814" s="648" t="s">
        <v>306</v>
      </c>
      <c r="G2814" s="648"/>
      <c r="H2814" s="704" t="s">
        <v>312</v>
      </c>
      <c r="I2814" s="705"/>
      <c r="J2814" s="705"/>
      <c r="K2814" s="705"/>
      <c r="L2814" s="706"/>
      <c r="M2814" s="369"/>
      <c r="N2814" s="369"/>
      <c r="O2814" s="369"/>
      <c r="P2814" s="369"/>
      <c r="Q2814" s="369"/>
      <c r="R2814" s="369"/>
      <c r="S2814" s="368"/>
      <c r="T2814" s="368"/>
      <c r="U2814" s="368"/>
      <c r="V2814" s="368"/>
      <c r="W2814" s="368"/>
      <c r="X2814" s="368"/>
      <c r="Y2814" s="368"/>
      <c r="Z2814" s="368"/>
      <c r="AA2814" s="368"/>
      <c r="AB2814" s="368"/>
      <c r="AC2814" s="368"/>
      <c r="AD2814" s="368"/>
      <c r="AE2814" s="60"/>
      <c r="AF2814" s="259"/>
      <c r="AG2814" s="374">
        <f t="shared" si="8790"/>
        <v>18</v>
      </c>
      <c r="AH2814" s="399"/>
      <c r="AK2814" s="375">
        <f t="shared" si="8791"/>
        <v>0</v>
      </c>
      <c r="AL2814" s="378">
        <f t="shared" si="8782"/>
        <v>0</v>
      </c>
      <c r="AM2814" s="374">
        <f t="shared" si="8792"/>
        <v>0</v>
      </c>
      <c r="AN2814" s="292">
        <f t="shared" si="8793"/>
        <v>0</v>
      </c>
      <c r="AO2814" s="375">
        <f t="shared" si="8794"/>
        <v>0</v>
      </c>
      <c r="AP2814" s="378">
        <f t="shared" si="8783"/>
        <v>0</v>
      </c>
      <c r="AQ2814" s="374">
        <f t="shared" si="8795"/>
        <v>0</v>
      </c>
      <c r="AR2814" s="317">
        <f t="shared" si="8796"/>
        <v>0</v>
      </c>
      <c r="AS2814" s="375">
        <f t="shared" si="8797"/>
        <v>0</v>
      </c>
      <c r="AT2814" s="378">
        <f t="shared" si="8784"/>
        <v>0</v>
      </c>
      <c r="AU2814" s="374">
        <f t="shared" si="8798"/>
        <v>0</v>
      </c>
      <c r="AV2814" s="317">
        <f t="shared" si="8799"/>
        <v>0</v>
      </c>
      <c r="AW2814" s="375">
        <f t="shared" si="8800"/>
        <v>0</v>
      </c>
      <c r="AX2814" s="378">
        <f t="shared" si="8785"/>
        <v>0</v>
      </c>
      <c r="AY2814" s="374">
        <f t="shared" si="8801"/>
        <v>0</v>
      </c>
      <c r="AZ2814" s="292">
        <f t="shared" si="8802"/>
        <v>0</v>
      </c>
      <c r="BA2814" s="375">
        <f t="shared" si="8803"/>
        <v>0</v>
      </c>
      <c r="BB2814" s="378">
        <f t="shared" si="8786"/>
        <v>0</v>
      </c>
      <c r="BC2814" s="374">
        <f t="shared" si="8804"/>
        <v>0</v>
      </c>
      <c r="BD2814" s="292">
        <f t="shared" si="8805"/>
        <v>0</v>
      </c>
      <c r="BE2814" s="375">
        <f t="shared" si="8806"/>
        <v>0</v>
      </c>
      <c r="BF2814" s="378">
        <f t="shared" si="8787"/>
        <v>0</v>
      </c>
      <c r="BG2814" s="374">
        <f t="shared" si="8807"/>
        <v>0</v>
      </c>
      <c r="BH2814" s="292">
        <f t="shared" si="8808"/>
        <v>0</v>
      </c>
      <c r="BI2814" s="375">
        <f t="shared" si="8809"/>
        <v>0</v>
      </c>
      <c r="BJ2814" s="378">
        <f t="shared" si="8788"/>
        <v>0</v>
      </c>
      <c r="BK2814" s="374">
        <f t="shared" si="8810"/>
        <v>0</v>
      </c>
      <c r="BL2814" s="292">
        <f t="shared" si="8811"/>
        <v>0</v>
      </c>
      <c r="BM2814" s="375">
        <f t="shared" si="8812"/>
        <v>0</v>
      </c>
      <c r="BN2814" s="378">
        <f t="shared" si="8789"/>
        <v>0</v>
      </c>
      <c r="BO2814" s="374">
        <f t="shared" si="8813"/>
        <v>0</v>
      </c>
      <c r="BP2814" s="292">
        <f t="shared" si="8814"/>
        <v>0</v>
      </c>
      <c r="CA2814" s="413"/>
      <c r="CB2814" s="421"/>
      <c r="CC2814" s="398"/>
      <c r="CD2814" s="398"/>
      <c r="CE2814" s="398"/>
      <c r="CF2814" s="398"/>
      <c r="CG2814" s="398"/>
      <c r="CH2814" s="398"/>
      <c r="CI2814" s="398"/>
      <c r="CJ2814" s="398"/>
      <c r="CK2814" s="398"/>
      <c r="CL2814" s="398"/>
      <c r="CM2814" s="398"/>
      <c r="CN2814" s="398"/>
      <c r="CO2814" s="398"/>
      <c r="CP2814" s="398"/>
      <c r="CQ2814" s="398"/>
      <c r="CR2814" s="398"/>
      <c r="CS2814" s="398"/>
      <c r="CT2814" s="398"/>
      <c r="CU2814" s="398"/>
      <c r="CV2814" s="398"/>
      <c r="CW2814" s="398"/>
      <c r="CX2814" s="398"/>
      <c r="CY2814" s="398"/>
      <c r="CZ2814" s="398"/>
      <c r="DA2814" s="398"/>
      <c r="DB2814" s="398"/>
      <c r="DC2814" s="398"/>
      <c r="DD2814" s="398"/>
      <c r="DE2814" s="414"/>
      <c r="DG2814" s="647"/>
      <c r="DH2814" s="648"/>
      <c r="DI2814" s="415"/>
      <c r="DJ2814" s="416"/>
      <c r="DK2814" s="416"/>
      <c r="DL2814" s="416"/>
      <c r="DM2814" s="416"/>
      <c r="DN2814" s="416"/>
      <c r="DO2814" s="416"/>
      <c r="DP2814" s="416"/>
      <c r="DQ2814" s="416"/>
      <c r="DR2814" s="416"/>
      <c r="DS2814" s="416"/>
      <c r="DT2814" s="416"/>
      <c r="DU2814" s="416"/>
      <c r="DV2814" s="416"/>
      <c r="DW2814" s="416"/>
      <c r="DX2814" s="416"/>
      <c r="DY2814" s="416"/>
      <c r="DZ2814" s="416"/>
      <c r="EA2814" s="416"/>
      <c r="EB2814" s="416"/>
      <c r="EC2814" s="416"/>
      <c r="ED2814" s="416"/>
      <c r="EE2814" s="416"/>
      <c r="EF2814" s="416"/>
      <c r="EG2814" s="416"/>
      <c r="EH2814" s="416"/>
      <c r="EI2814" s="416"/>
      <c r="EJ2814" s="416"/>
      <c r="EK2814" s="416"/>
      <c r="EL2814" s="417"/>
    </row>
    <row r="2815" spans="1:143" ht="15" customHeight="1" x14ac:dyDescent="0.25">
      <c r="A2815" s="60"/>
      <c r="B2815" s="60"/>
      <c r="C2815" s="796"/>
      <c r="D2815" s="770"/>
      <c r="E2815" s="771"/>
      <c r="F2815" s="648" t="s">
        <v>307</v>
      </c>
      <c r="G2815" s="648"/>
      <c r="H2815" s="704" t="s">
        <v>313</v>
      </c>
      <c r="I2815" s="705"/>
      <c r="J2815" s="705"/>
      <c r="K2815" s="705"/>
      <c r="L2815" s="706"/>
      <c r="M2815" s="369"/>
      <c r="N2815" s="369"/>
      <c r="O2815" s="369"/>
      <c r="P2815" s="369"/>
      <c r="Q2815" s="369"/>
      <c r="R2815" s="369"/>
      <c r="S2815" s="368"/>
      <c r="T2815" s="368"/>
      <c r="U2815" s="368"/>
      <c r="V2815" s="368"/>
      <c r="W2815" s="368"/>
      <c r="X2815" s="368"/>
      <c r="Y2815" s="368"/>
      <c r="Z2815" s="368"/>
      <c r="AA2815" s="368"/>
      <c r="AB2815" s="368"/>
      <c r="AC2815" s="368"/>
      <c r="AD2815" s="368"/>
      <c r="AE2815" s="60"/>
      <c r="AF2815" s="259"/>
      <c r="AG2815" s="374">
        <f t="shared" si="8790"/>
        <v>18</v>
      </c>
      <c r="AH2815" s="399"/>
      <c r="AK2815" s="375">
        <f t="shared" si="8791"/>
        <v>0</v>
      </c>
      <c r="AL2815" s="378">
        <f t="shared" si="8782"/>
        <v>0</v>
      </c>
      <c r="AM2815" s="374">
        <f t="shared" si="8792"/>
        <v>0</v>
      </c>
      <c r="AN2815" s="292">
        <f t="shared" si="8793"/>
        <v>0</v>
      </c>
      <c r="AO2815" s="375">
        <f t="shared" si="8794"/>
        <v>0</v>
      </c>
      <c r="AP2815" s="378">
        <f t="shared" si="8783"/>
        <v>0</v>
      </c>
      <c r="AQ2815" s="374">
        <f t="shared" si="8795"/>
        <v>0</v>
      </c>
      <c r="AR2815" s="317">
        <f t="shared" si="8796"/>
        <v>0</v>
      </c>
      <c r="AS2815" s="375">
        <f t="shared" si="8797"/>
        <v>0</v>
      </c>
      <c r="AT2815" s="378">
        <f t="shared" si="8784"/>
        <v>0</v>
      </c>
      <c r="AU2815" s="374">
        <f t="shared" si="8798"/>
        <v>0</v>
      </c>
      <c r="AV2815" s="317">
        <f t="shared" si="8799"/>
        <v>0</v>
      </c>
      <c r="AW2815" s="375">
        <f t="shared" si="8800"/>
        <v>0</v>
      </c>
      <c r="AX2815" s="378">
        <f t="shared" si="8785"/>
        <v>0</v>
      </c>
      <c r="AY2815" s="374">
        <f t="shared" si="8801"/>
        <v>0</v>
      </c>
      <c r="AZ2815" s="292">
        <f t="shared" si="8802"/>
        <v>0</v>
      </c>
      <c r="BA2815" s="375">
        <f t="shared" si="8803"/>
        <v>0</v>
      </c>
      <c r="BB2815" s="378">
        <f t="shared" si="8786"/>
        <v>0</v>
      </c>
      <c r="BC2815" s="374">
        <f t="shared" si="8804"/>
        <v>0</v>
      </c>
      <c r="BD2815" s="292">
        <f t="shared" si="8805"/>
        <v>0</v>
      </c>
      <c r="BE2815" s="375">
        <f t="shared" si="8806"/>
        <v>0</v>
      </c>
      <c r="BF2815" s="378">
        <f t="shared" si="8787"/>
        <v>0</v>
      </c>
      <c r="BG2815" s="374">
        <f t="shared" si="8807"/>
        <v>0</v>
      </c>
      <c r="BH2815" s="292">
        <f t="shared" si="8808"/>
        <v>0</v>
      </c>
      <c r="BI2815" s="375">
        <f t="shared" si="8809"/>
        <v>0</v>
      </c>
      <c r="BJ2815" s="378">
        <f t="shared" si="8788"/>
        <v>0</v>
      </c>
      <c r="BK2815" s="374">
        <f t="shared" si="8810"/>
        <v>0</v>
      </c>
      <c r="BL2815" s="292">
        <f t="shared" si="8811"/>
        <v>0</v>
      </c>
      <c r="BM2815" s="375">
        <f t="shared" si="8812"/>
        <v>0</v>
      </c>
      <c r="BN2815" s="378">
        <f t="shared" si="8789"/>
        <v>0</v>
      </c>
      <c r="BO2815" s="374">
        <f t="shared" si="8813"/>
        <v>0</v>
      </c>
      <c r="BP2815" s="292">
        <f t="shared" si="8814"/>
        <v>0</v>
      </c>
      <c r="CA2815" s="299" t="s">
        <v>60</v>
      </c>
      <c r="CB2815" s="421"/>
      <c r="CC2815" s="375"/>
      <c r="CD2815" s="375"/>
      <c r="CE2815" s="375"/>
      <c r="CF2815" s="375"/>
      <c r="CG2815" s="375"/>
      <c r="CH2815" s="375"/>
      <c r="CI2815" s="375"/>
      <c r="CJ2815" s="375"/>
      <c r="CK2815" s="375"/>
      <c r="CL2815" s="375"/>
      <c r="CM2815" s="375"/>
      <c r="CN2815" s="423">
        <f t="shared" ref="CN2815" si="8868">IF(M2815="",0,M2815)</f>
        <v>0</v>
      </c>
      <c r="CO2815" s="423">
        <f t="shared" ref="CO2815" si="8869">IF(N2815="",0,N2815)</f>
        <v>0</v>
      </c>
      <c r="CP2815" s="423">
        <f t="shared" ref="CP2815" si="8870">IF(O2815="",0,O2815)</f>
        <v>0</v>
      </c>
      <c r="CQ2815" s="423">
        <f t="shared" ref="CQ2815" si="8871">IF(P2815="",0,P2815)</f>
        <v>0</v>
      </c>
      <c r="CR2815" s="423">
        <f t="shared" ref="CR2815" si="8872">IF(Q2815="",0,Q2815)</f>
        <v>0</v>
      </c>
      <c r="CS2815" s="423">
        <f t="shared" ref="CS2815" si="8873">IF(R2815="",0,R2815)</f>
        <v>0</v>
      </c>
      <c r="CT2815" s="423">
        <f t="shared" ref="CT2815" si="8874">IF(S2815="",0,S2815)</f>
        <v>0</v>
      </c>
      <c r="CU2815" s="423">
        <f t="shared" ref="CU2815" si="8875">IF(T2815="",0,T2815)</f>
        <v>0</v>
      </c>
      <c r="CV2815" s="423">
        <f t="shared" ref="CV2815" si="8876">IF(U2815="",0,U2815)</f>
        <v>0</v>
      </c>
      <c r="CW2815" s="423">
        <f t="shared" ref="CW2815" si="8877">IF(V2815="",0,V2815)</f>
        <v>0</v>
      </c>
      <c r="CX2815" s="423">
        <f t="shared" ref="CX2815" si="8878">IF(W2815="",0,W2815)</f>
        <v>0</v>
      </c>
      <c r="CY2815" s="423">
        <f t="shared" ref="CY2815" si="8879">IF(X2815="",0,X2815)</f>
        <v>0</v>
      </c>
      <c r="CZ2815" s="423">
        <f t="shared" ref="CZ2815" si="8880">IF(Y2815="",0,Y2815)</f>
        <v>0</v>
      </c>
      <c r="DA2815" s="423">
        <f t="shared" ref="DA2815" si="8881">IF(Z2815="",0,Z2815)</f>
        <v>0</v>
      </c>
      <c r="DB2815" s="423">
        <f t="shared" ref="DB2815" si="8882">IF(AA2815="",0,AA2815)</f>
        <v>0</v>
      </c>
      <c r="DC2815" s="423">
        <f t="shared" ref="DC2815" si="8883">IF(AB2815="",0,AB2815)</f>
        <v>0</v>
      </c>
      <c r="DD2815" s="423">
        <f t="shared" ref="DD2815" si="8884">IF(AC2815="",0,AC2815)</f>
        <v>0</v>
      </c>
      <c r="DE2815" s="423">
        <f t="shared" ref="DE2815" si="8885">IF(AD2815="",0,AD2815)</f>
        <v>0</v>
      </c>
      <c r="DG2815" s="647"/>
      <c r="DH2815" s="648"/>
      <c r="DI2815" s="415"/>
      <c r="DJ2815" s="416"/>
      <c r="DK2815" s="416"/>
      <c r="DL2815" s="416"/>
      <c r="DM2815" s="416"/>
      <c r="DN2815" s="416"/>
      <c r="DO2815" s="416"/>
      <c r="DP2815" s="416"/>
      <c r="DQ2815" s="416"/>
      <c r="DR2815" s="416"/>
      <c r="DS2815" s="416"/>
      <c r="DT2815" s="416"/>
      <c r="DU2815" s="416"/>
      <c r="DV2815" s="416"/>
      <c r="DW2815" s="416"/>
      <c r="DX2815" s="416"/>
      <c r="DY2815" s="416"/>
      <c r="DZ2815" s="416"/>
      <c r="EA2815" s="416"/>
      <c r="EB2815" s="416"/>
      <c r="EC2815" s="416"/>
      <c r="ED2815" s="416"/>
      <c r="EE2815" s="416"/>
      <c r="EF2815" s="416"/>
      <c r="EG2815" s="416"/>
      <c r="EH2815" s="416"/>
      <c r="EI2815" s="416"/>
      <c r="EJ2815" s="416"/>
      <c r="EK2815" s="416"/>
      <c r="EL2815" s="417"/>
    </row>
    <row r="2816" spans="1:143" ht="15" customHeight="1" x14ac:dyDescent="0.25">
      <c r="A2816" s="60"/>
      <c r="B2816" s="60"/>
      <c r="C2816" s="796"/>
      <c r="D2816" s="770"/>
      <c r="E2816" s="771"/>
      <c r="F2816" s="716" t="s">
        <v>319</v>
      </c>
      <c r="G2816" s="716"/>
      <c r="H2816" s="64"/>
      <c r="I2816" s="705" t="s">
        <v>314</v>
      </c>
      <c r="J2816" s="705"/>
      <c r="K2816" s="705"/>
      <c r="L2816" s="706"/>
      <c r="M2816" s="369"/>
      <c r="N2816" s="369"/>
      <c r="O2816" s="369"/>
      <c r="P2816" s="369"/>
      <c r="Q2816" s="369"/>
      <c r="R2816" s="369"/>
      <c r="S2816" s="368"/>
      <c r="T2816" s="368"/>
      <c r="U2816" s="368"/>
      <c r="V2816" s="368"/>
      <c r="W2816" s="368"/>
      <c r="X2816" s="368"/>
      <c r="Y2816" s="368"/>
      <c r="Z2816" s="368"/>
      <c r="AA2816" s="368"/>
      <c r="AB2816" s="368"/>
      <c r="AC2816" s="368"/>
      <c r="AD2816" s="368"/>
      <c r="AE2816" s="60"/>
      <c r="AF2816" s="259"/>
      <c r="AG2816" s="374">
        <f t="shared" si="8790"/>
        <v>18</v>
      </c>
      <c r="AH2816" s="399"/>
      <c r="AK2816" s="375">
        <f t="shared" si="8791"/>
        <v>0</v>
      </c>
      <c r="AL2816" s="378">
        <f t="shared" si="8782"/>
        <v>0</v>
      </c>
      <c r="AM2816" s="374">
        <f t="shared" si="8792"/>
        <v>0</v>
      </c>
      <c r="AN2816" s="292">
        <f t="shared" si="8793"/>
        <v>0</v>
      </c>
      <c r="AO2816" s="375">
        <f t="shared" si="8794"/>
        <v>0</v>
      </c>
      <c r="AP2816" s="378">
        <f t="shared" si="8783"/>
        <v>0</v>
      </c>
      <c r="AQ2816" s="374">
        <f t="shared" si="8795"/>
        <v>0</v>
      </c>
      <c r="AR2816" s="317">
        <f t="shared" si="8796"/>
        <v>0</v>
      </c>
      <c r="AS2816" s="375">
        <f t="shared" si="8797"/>
        <v>0</v>
      </c>
      <c r="AT2816" s="378">
        <f t="shared" si="8784"/>
        <v>0</v>
      </c>
      <c r="AU2816" s="374">
        <f t="shared" si="8798"/>
        <v>0</v>
      </c>
      <c r="AV2816" s="317">
        <f t="shared" si="8799"/>
        <v>0</v>
      </c>
      <c r="AW2816" s="375">
        <f t="shared" si="8800"/>
        <v>0</v>
      </c>
      <c r="AX2816" s="378">
        <f t="shared" si="8785"/>
        <v>0</v>
      </c>
      <c r="AY2816" s="374">
        <f t="shared" si="8801"/>
        <v>0</v>
      </c>
      <c r="AZ2816" s="292">
        <f t="shared" si="8802"/>
        <v>0</v>
      </c>
      <c r="BA2816" s="375">
        <f t="shared" si="8803"/>
        <v>0</v>
      </c>
      <c r="BB2816" s="378">
        <f t="shared" si="8786"/>
        <v>0</v>
      </c>
      <c r="BC2816" s="374">
        <f t="shared" si="8804"/>
        <v>0</v>
      </c>
      <c r="BD2816" s="292">
        <f t="shared" si="8805"/>
        <v>0</v>
      </c>
      <c r="BE2816" s="375">
        <f t="shared" si="8806"/>
        <v>0</v>
      </c>
      <c r="BF2816" s="378">
        <f t="shared" si="8787"/>
        <v>0</v>
      </c>
      <c r="BG2816" s="374">
        <f t="shared" si="8807"/>
        <v>0</v>
      </c>
      <c r="BH2816" s="292">
        <f t="shared" si="8808"/>
        <v>0</v>
      </c>
      <c r="BI2816" s="375">
        <f t="shared" si="8809"/>
        <v>0</v>
      </c>
      <c r="BJ2816" s="378">
        <f t="shared" si="8788"/>
        <v>0</v>
      </c>
      <c r="BK2816" s="374">
        <f t="shared" si="8810"/>
        <v>0</v>
      </c>
      <c r="BL2816" s="292">
        <f t="shared" si="8811"/>
        <v>0</v>
      </c>
      <c r="BM2816" s="375">
        <f t="shared" si="8812"/>
        <v>0</v>
      </c>
      <c r="BN2816" s="378">
        <f t="shared" si="8789"/>
        <v>0</v>
      </c>
      <c r="BO2816" s="374">
        <f t="shared" si="8813"/>
        <v>0</v>
      </c>
      <c r="BP2816" s="292">
        <f t="shared" si="8814"/>
        <v>0</v>
      </c>
      <c r="CA2816" s="299" t="s">
        <v>1917</v>
      </c>
      <c r="CB2816" s="421"/>
      <c r="CC2816" s="375"/>
      <c r="CD2816" s="375"/>
      <c r="CE2816" s="375"/>
      <c r="CF2816" s="375"/>
      <c r="CG2816" s="375"/>
      <c r="CH2816" s="375"/>
      <c r="CI2816" s="375"/>
      <c r="CJ2816" s="375"/>
      <c r="CK2816" s="375"/>
      <c r="CL2816" s="375"/>
      <c r="CM2816" s="375"/>
      <c r="CN2816" s="301">
        <f t="shared" ref="CN2816" si="8886">SUM(M2816:M2820)</f>
        <v>0</v>
      </c>
      <c r="CO2816" s="301">
        <f t="shared" ref="CO2816" si="8887">SUM(N2816:N2820)</f>
        <v>0</v>
      </c>
      <c r="CP2816" s="301">
        <f t="shared" ref="CP2816" si="8888">SUM(O2816:O2820)</f>
        <v>0</v>
      </c>
      <c r="CQ2816" s="301">
        <f t="shared" ref="CQ2816" si="8889">SUM(P2816:P2820)</f>
        <v>0</v>
      </c>
      <c r="CR2816" s="301">
        <f t="shared" ref="CR2816" si="8890">SUM(Q2816:Q2820)</f>
        <v>0</v>
      </c>
      <c r="CS2816" s="301">
        <f t="shared" ref="CS2816" si="8891">SUM(R2816:R2820)</f>
        <v>0</v>
      </c>
      <c r="CT2816" s="301">
        <f t="shared" ref="CT2816" si="8892">SUM(S2816:S2820)</f>
        <v>0</v>
      </c>
      <c r="CU2816" s="301">
        <f t="shared" ref="CU2816" si="8893">SUM(T2816:T2820)</f>
        <v>0</v>
      </c>
      <c r="CV2816" s="301">
        <f t="shared" ref="CV2816" si="8894">SUM(U2816:U2820)</f>
        <v>0</v>
      </c>
      <c r="CW2816" s="301">
        <f t="shared" ref="CW2816" si="8895">SUM(V2816:V2820)</f>
        <v>0</v>
      </c>
      <c r="CX2816" s="301">
        <f t="shared" ref="CX2816" si="8896">SUM(W2816:W2820)</f>
        <v>0</v>
      </c>
      <c r="CY2816" s="301">
        <f t="shared" ref="CY2816" si="8897">SUM(X2816:X2820)</f>
        <v>0</v>
      </c>
      <c r="CZ2816" s="301">
        <f t="shared" ref="CZ2816" si="8898">SUM(Y2816:Y2820)</f>
        <v>0</v>
      </c>
      <c r="DA2816" s="301">
        <f t="shared" ref="DA2816" si="8899">SUM(Z2816:Z2820)</f>
        <v>0</v>
      </c>
      <c r="DB2816" s="301">
        <f t="shared" ref="DB2816" si="8900">SUM(AA2816:AA2820)</f>
        <v>0</v>
      </c>
      <c r="DC2816" s="301">
        <f t="shared" ref="DC2816" si="8901">SUM(AB2816:AB2820)</f>
        <v>0</v>
      </c>
      <c r="DD2816" s="301">
        <f t="shared" ref="DD2816" si="8902">SUM(AC2816:AC2820)</f>
        <v>0</v>
      </c>
      <c r="DE2816" s="301">
        <f t="shared" ref="DE2816" si="8903">SUM(AD2816:AD2820)</f>
        <v>0</v>
      </c>
      <c r="DG2816" s="616"/>
      <c r="DH2816" s="617"/>
      <c r="DI2816" s="415"/>
      <c r="DJ2816" s="416"/>
      <c r="DK2816" s="416"/>
      <c r="DL2816" s="416"/>
      <c r="DM2816" s="416"/>
      <c r="DN2816" s="416"/>
      <c r="DO2816" s="416"/>
      <c r="DP2816" s="416"/>
      <c r="DQ2816" s="416"/>
      <c r="DR2816" s="416"/>
      <c r="DS2816" s="416"/>
      <c r="DT2816" s="416"/>
      <c r="DU2816" s="416"/>
      <c r="DV2816" s="416"/>
      <c r="DW2816" s="416"/>
      <c r="DX2816" s="416"/>
      <c r="DY2816" s="416"/>
      <c r="DZ2816" s="416"/>
      <c r="EA2816" s="416"/>
      <c r="EB2816" s="416"/>
      <c r="EC2816" s="416"/>
      <c r="ED2816" s="416"/>
      <c r="EE2816" s="416"/>
      <c r="EF2816" s="416"/>
      <c r="EG2816" s="416"/>
      <c r="EH2816" s="416"/>
      <c r="EI2816" s="416"/>
      <c r="EJ2816" s="416"/>
      <c r="EK2816" s="416"/>
      <c r="EL2816" s="417"/>
    </row>
    <row r="2817" spans="1:143" ht="24" customHeight="1" x14ac:dyDescent="0.25">
      <c r="A2817" s="60"/>
      <c r="B2817" s="60"/>
      <c r="C2817" s="796"/>
      <c r="D2817" s="770"/>
      <c r="E2817" s="771"/>
      <c r="F2817" s="716" t="s">
        <v>320</v>
      </c>
      <c r="G2817" s="716"/>
      <c r="H2817" s="64"/>
      <c r="I2817" s="708" t="s">
        <v>315</v>
      </c>
      <c r="J2817" s="708"/>
      <c r="K2817" s="708"/>
      <c r="L2817" s="709"/>
      <c r="M2817" s="369"/>
      <c r="N2817" s="369"/>
      <c r="O2817" s="369"/>
      <c r="P2817" s="369"/>
      <c r="Q2817" s="369"/>
      <c r="R2817" s="369"/>
      <c r="S2817" s="368"/>
      <c r="T2817" s="368"/>
      <c r="U2817" s="368"/>
      <c r="V2817" s="368"/>
      <c r="W2817" s="368"/>
      <c r="X2817" s="368"/>
      <c r="Y2817" s="368"/>
      <c r="Z2817" s="368"/>
      <c r="AA2817" s="368"/>
      <c r="AB2817" s="368"/>
      <c r="AC2817" s="368"/>
      <c r="AD2817" s="368"/>
      <c r="AE2817" s="60"/>
      <c r="AF2817" s="259"/>
      <c r="AG2817" s="374">
        <f t="shared" si="8790"/>
        <v>18</v>
      </c>
      <c r="AH2817" s="399"/>
      <c r="AK2817" s="375">
        <f t="shared" si="8791"/>
        <v>0</v>
      </c>
      <c r="AL2817" s="378">
        <f t="shared" si="8782"/>
        <v>0</v>
      </c>
      <c r="AM2817" s="374">
        <f t="shared" si="8792"/>
        <v>0</v>
      </c>
      <c r="AN2817" s="292">
        <f t="shared" si="8793"/>
        <v>0</v>
      </c>
      <c r="AO2817" s="375">
        <f t="shared" si="8794"/>
        <v>0</v>
      </c>
      <c r="AP2817" s="378">
        <f t="shared" si="8783"/>
        <v>0</v>
      </c>
      <c r="AQ2817" s="374">
        <f t="shared" si="8795"/>
        <v>0</v>
      </c>
      <c r="AR2817" s="317">
        <f t="shared" si="8796"/>
        <v>0</v>
      </c>
      <c r="AS2817" s="375">
        <f t="shared" si="8797"/>
        <v>0</v>
      </c>
      <c r="AT2817" s="378">
        <f t="shared" si="8784"/>
        <v>0</v>
      </c>
      <c r="AU2817" s="374">
        <f t="shared" si="8798"/>
        <v>0</v>
      </c>
      <c r="AV2817" s="317">
        <f t="shared" si="8799"/>
        <v>0</v>
      </c>
      <c r="AW2817" s="375">
        <f t="shared" si="8800"/>
        <v>0</v>
      </c>
      <c r="AX2817" s="378">
        <f t="shared" si="8785"/>
        <v>0</v>
      </c>
      <c r="AY2817" s="374">
        <f t="shared" si="8801"/>
        <v>0</v>
      </c>
      <c r="AZ2817" s="292">
        <f t="shared" si="8802"/>
        <v>0</v>
      </c>
      <c r="BA2817" s="375">
        <f t="shared" si="8803"/>
        <v>0</v>
      </c>
      <c r="BB2817" s="378">
        <f t="shared" si="8786"/>
        <v>0</v>
      </c>
      <c r="BC2817" s="374">
        <f t="shared" si="8804"/>
        <v>0</v>
      </c>
      <c r="BD2817" s="292">
        <f t="shared" si="8805"/>
        <v>0</v>
      </c>
      <c r="BE2817" s="375">
        <f t="shared" si="8806"/>
        <v>0</v>
      </c>
      <c r="BF2817" s="378">
        <f t="shared" si="8787"/>
        <v>0</v>
      </c>
      <c r="BG2817" s="374">
        <f t="shared" si="8807"/>
        <v>0</v>
      </c>
      <c r="BH2817" s="292">
        <f t="shared" si="8808"/>
        <v>0</v>
      </c>
      <c r="BI2817" s="375">
        <f t="shared" si="8809"/>
        <v>0</v>
      </c>
      <c r="BJ2817" s="378">
        <f t="shared" si="8788"/>
        <v>0</v>
      </c>
      <c r="BK2817" s="374">
        <f t="shared" si="8810"/>
        <v>0</v>
      </c>
      <c r="BL2817" s="292">
        <f t="shared" si="8811"/>
        <v>0</v>
      </c>
      <c r="BM2817" s="375">
        <f t="shared" si="8812"/>
        <v>0</v>
      </c>
      <c r="BN2817" s="378">
        <f t="shared" si="8789"/>
        <v>0</v>
      </c>
      <c r="BO2817" s="374">
        <f t="shared" si="8813"/>
        <v>0</v>
      </c>
      <c r="BP2817" s="292">
        <f t="shared" si="8814"/>
        <v>0</v>
      </c>
      <c r="CA2817" s="299" t="s">
        <v>1910</v>
      </c>
      <c r="CB2817" s="421"/>
      <c r="CC2817" s="375"/>
      <c r="CD2817" s="375"/>
      <c r="CE2817" s="375"/>
      <c r="CF2817" s="375"/>
      <c r="CG2817" s="375"/>
      <c r="CH2817" s="375"/>
      <c r="CI2817" s="375"/>
      <c r="CJ2817" s="375"/>
      <c r="CK2817" s="375"/>
      <c r="CL2817" s="375"/>
      <c r="CM2817" s="375"/>
      <c r="CN2817" s="422">
        <f t="shared" ref="CN2817" si="8904">IF(CN2815="NA",COUNTIF(M2816:M2820,"NA"),COUNTIF(M2816:M2820,"NS"))</f>
        <v>0</v>
      </c>
      <c r="CO2817" s="422">
        <f t="shared" ref="CO2817" si="8905">IF(CO2815="NA",COUNTIF(N2816:N2820,"NA"),COUNTIF(N2816:N2820,"NS"))</f>
        <v>0</v>
      </c>
      <c r="CP2817" s="422">
        <f t="shared" ref="CP2817" si="8906">IF(CP2815="NA",COUNTIF(O2816:O2820,"NA"),COUNTIF(O2816:O2820,"NS"))</f>
        <v>0</v>
      </c>
      <c r="CQ2817" s="422">
        <f t="shared" ref="CQ2817" si="8907">IF(CQ2815="NA",COUNTIF(P2816:P2820,"NA"),COUNTIF(P2816:P2820,"NS"))</f>
        <v>0</v>
      </c>
      <c r="CR2817" s="422">
        <f t="shared" ref="CR2817" si="8908">IF(CR2815="NA",COUNTIF(Q2816:Q2820,"NA"),COUNTIF(Q2816:Q2820,"NS"))</f>
        <v>0</v>
      </c>
      <c r="CS2817" s="422">
        <f t="shared" ref="CS2817" si="8909">IF(CS2815="NA",COUNTIF(R2816:R2820,"NA"),COUNTIF(R2816:R2820,"NS"))</f>
        <v>0</v>
      </c>
      <c r="CT2817" s="422">
        <f t="shared" ref="CT2817" si="8910">IF(CT2815="NA",COUNTIF(S2816:S2820,"NA"),COUNTIF(S2816:S2820,"NS"))</f>
        <v>0</v>
      </c>
      <c r="CU2817" s="422">
        <f t="shared" ref="CU2817" si="8911">IF(CU2815="NA",COUNTIF(T2816:T2820,"NA"),COUNTIF(T2816:T2820,"NS"))</f>
        <v>0</v>
      </c>
      <c r="CV2817" s="422">
        <f t="shared" ref="CV2817" si="8912">IF(CV2815="NA",COUNTIF(U2816:U2820,"NA"),COUNTIF(U2816:U2820,"NS"))</f>
        <v>0</v>
      </c>
      <c r="CW2817" s="422">
        <f t="shared" ref="CW2817" si="8913">IF(CW2815="NA",COUNTIF(V2816:V2820,"NA"),COUNTIF(V2816:V2820,"NS"))</f>
        <v>0</v>
      </c>
      <c r="CX2817" s="422">
        <f t="shared" ref="CX2817" si="8914">IF(CX2815="NA",COUNTIF(W2816:W2820,"NA"),COUNTIF(W2816:W2820,"NS"))</f>
        <v>0</v>
      </c>
      <c r="CY2817" s="422">
        <f t="shared" ref="CY2817" si="8915">IF(CY2815="NA",COUNTIF(X2816:X2820,"NA"),COUNTIF(X2816:X2820,"NS"))</f>
        <v>0</v>
      </c>
      <c r="CZ2817" s="422">
        <f t="shared" ref="CZ2817" si="8916">IF(CZ2815="NA",COUNTIF(Y2816:Y2820,"NA"),COUNTIF(Y2816:Y2820,"NS"))</f>
        <v>0</v>
      </c>
      <c r="DA2817" s="422">
        <f t="shared" ref="DA2817" si="8917">IF(DA2815="NA",COUNTIF(Z2816:Z2820,"NA"),COUNTIF(Z2816:Z2820,"NS"))</f>
        <v>0</v>
      </c>
      <c r="DB2817" s="422">
        <f t="shared" ref="DB2817" si="8918">IF(DB2815="NA",COUNTIF(AA2816:AA2820,"NA"),COUNTIF(AA2816:AA2820,"NS"))</f>
        <v>0</v>
      </c>
      <c r="DC2817" s="422">
        <f t="shared" ref="DC2817" si="8919">IF(DC2815="NA",COUNTIF(AB2816:AB2820,"NA"),COUNTIF(AB2816:AB2820,"NS"))</f>
        <v>0</v>
      </c>
      <c r="DD2817" s="422">
        <f t="shared" ref="DD2817" si="8920">IF(DD2815="NA",COUNTIF(AC2816:AC2820,"NA"),COUNTIF(AC2816:AC2820,"NS"))</f>
        <v>0</v>
      </c>
      <c r="DE2817" s="422">
        <f t="shared" ref="DE2817" si="8921">IF(DE2815="NA",COUNTIF(AD2816:AD2820,"NA"),COUNTIF(AD2816:AD2820,"NS"))</f>
        <v>0</v>
      </c>
      <c r="DG2817" s="616"/>
      <c r="DH2817" s="617"/>
      <c r="DI2817" s="415"/>
      <c r="DJ2817" s="416"/>
      <c r="DK2817" s="416"/>
      <c r="DL2817" s="416"/>
      <c r="DM2817" s="416"/>
      <c r="DN2817" s="416"/>
      <c r="DO2817" s="416"/>
      <c r="DP2817" s="416"/>
      <c r="DQ2817" s="416"/>
      <c r="DR2817" s="416"/>
      <c r="DS2817" s="416"/>
      <c r="DT2817" s="416"/>
      <c r="DU2817" s="416"/>
      <c r="DV2817" s="416"/>
      <c r="DW2817" s="416"/>
      <c r="DX2817" s="416"/>
      <c r="DY2817" s="416"/>
      <c r="DZ2817" s="416"/>
      <c r="EA2817" s="416"/>
      <c r="EB2817" s="416"/>
      <c r="EC2817" s="416"/>
      <c r="ED2817" s="416"/>
      <c r="EE2817" s="416"/>
      <c r="EF2817" s="416"/>
      <c r="EG2817" s="416"/>
      <c r="EH2817" s="416"/>
      <c r="EI2817" s="416"/>
      <c r="EJ2817" s="416"/>
      <c r="EK2817" s="416"/>
      <c r="EL2817" s="417"/>
    </row>
    <row r="2818" spans="1:143" ht="24" customHeight="1" x14ac:dyDescent="0.25">
      <c r="A2818" s="60"/>
      <c r="B2818" s="60"/>
      <c r="C2818" s="796"/>
      <c r="D2818" s="770"/>
      <c r="E2818" s="771"/>
      <c r="F2818" s="716" t="s">
        <v>321</v>
      </c>
      <c r="G2818" s="716"/>
      <c r="H2818" s="64"/>
      <c r="I2818" s="708" t="s">
        <v>316</v>
      </c>
      <c r="J2818" s="708"/>
      <c r="K2818" s="708"/>
      <c r="L2818" s="709"/>
      <c r="M2818" s="369"/>
      <c r="N2818" s="369"/>
      <c r="O2818" s="369"/>
      <c r="P2818" s="369"/>
      <c r="Q2818" s="369"/>
      <c r="R2818" s="369"/>
      <c r="S2818" s="368"/>
      <c r="T2818" s="368"/>
      <c r="U2818" s="368"/>
      <c r="V2818" s="368"/>
      <c r="W2818" s="368"/>
      <c r="X2818" s="368"/>
      <c r="Y2818" s="368"/>
      <c r="Z2818" s="368"/>
      <c r="AA2818" s="368"/>
      <c r="AB2818" s="368"/>
      <c r="AC2818" s="368"/>
      <c r="AD2818" s="368"/>
      <c r="AE2818" s="60"/>
      <c r="AF2818" s="259"/>
      <c r="AG2818" s="374">
        <f t="shared" si="8790"/>
        <v>18</v>
      </c>
      <c r="AH2818" s="399"/>
      <c r="AK2818" s="375">
        <f t="shared" si="8791"/>
        <v>0</v>
      </c>
      <c r="AL2818" s="378">
        <f t="shared" si="8782"/>
        <v>0</v>
      </c>
      <c r="AM2818" s="374">
        <f t="shared" si="8792"/>
        <v>0</v>
      </c>
      <c r="AN2818" s="292">
        <f t="shared" si="8793"/>
        <v>0</v>
      </c>
      <c r="AO2818" s="375">
        <f t="shared" si="8794"/>
        <v>0</v>
      </c>
      <c r="AP2818" s="378">
        <f t="shared" si="8783"/>
        <v>0</v>
      </c>
      <c r="AQ2818" s="374">
        <f t="shared" si="8795"/>
        <v>0</v>
      </c>
      <c r="AR2818" s="317">
        <f t="shared" si="8796"/>
        <v>0</v>
      </c>
      <c r="AS2818" s="375">
        <f t="shared" si="8797"/>
        <v>0</v>
      </c>
      <c r="AT2818" s="378">
        <f t="shared" si="8784"/>
        <v>0</v>
      </c>
      <c r="AU2818" s="374">
        <f t="shared" si="8798"/>
        <v>0</v>
      </c>
      <c r="AV2818" s="317">
        <f t="shared" si="8799"/>
        <v>0</v>
      </c>
      <c r="AW2818" s="375">
        <f t="shared" si="8800"/>
        <v>0</v>
      </c>
      <c r="AX2818" s="378">
        <f t="shared" si="8785"/>
        <v>0</v>
      </c>
      <c r="AY2818" s="374">
        <f t="shared" si="8801"/>
        <v>0</v>
      </c>
      <c r="AZ2818" s="292">
        <f t="shared" si="8802"/>
        <v>0</v>
      </c>
      <c r="BA2818" s="375">
        <f t="shared" si="8803"/>
        <v>0</v>
      </c>
      <c r="BB2818" s="378">
        <f t="shared" si="8786"/>
        <v>0</v>
      </c>
      <c r="BC2818" s="374">
        <f t="shared" si="8804"/>
        <v>0</v>
      </c>
      <c r="BD2818" s="292">
        <f t="shared" si="8805"/>
        <v>0</v>
      </c>
      <c r="BE2818" s="375">
        <f t="shared" si="8806"/>
        <v>0</v>
      </c>
      <c r="BF2818" s="378">
        <f t="shared" si="8787"/>
        <v>0</v>
      </c>
      <c r="BG2818" s="374">
        <f t="shared" si="8807"/>
        <v>0</v>
      </c>
      <c r="BH2818" s="292">
        <f t="shared" si="8808"/>
        <v>0</v>
      </c>
      <c r="BI2818" s="375">
        <f t="shared" si="8809"/>
        <v>0</v>
      </c>
      <c r="BJ2818" s="378">
        <f t="shared" si="8788"/>
        <v>0</v>
      </c>
      <c r="BK2818" s="374">
        <f t="shared" si="8810"/>
        <v>0</v>
      </c>
      <c r="BL2818" s="292">
        <f t="shared" si="8811"/>
        <v>0</v>
      </c>
      <c r="BM2818" s="375">
        <f t="shared" si="8812"/>
        <v>0</v>
      </c>
      <c r="BN2818" s="378">
        <f t="shared" si="8789"/>
        <v>0</v>
      </c>
      <c r="BO2818" s="374">
        <f t="shared" si="8813"/>
        <v>0</v>
      </c>
      <c r="BP2818" s="292">
        <f t="shared" si="8814"/>
        <v>0</v>
      </c>
      <c r="CA2818" s="299" t="s">
        <v>1918</v>
      </c>
      <c r="CB2818" s="427"/>
      <c r="CC2818" s="375"/>
      <c r="CD2818" s="375"/>
      <c r="CE2818" s="375"/>
      <c r="CF2818" s="375"/>
      <c r="CG2818" s="375"/>
      <c r="CH2818" s="375"/>
      <c r="CI2818" s="375"/>
      <c r="CJ2818" s="375"/>
      <c r="CK2818" s="375"/>
      <c r="CL2818" s="375"/>
      <c r="CM2818" s="375"/>
      <c r="CN2818" s="425">
        <f t="shared" ref="CN2818:DD2818" si="8922">IF(OR(AND(CN2815=0,CN2817&gt;0),AND(CN2815="NS",CN2816&gt;0),AND(CN2815="NS",CN2816=0,CN2817=0)),1,IF(OR(AND(CN2817&gt;=2,CN2816&lt;CN2815),AND(CN2815="NS",CN2816=0,CN2817&gt;0),OR(CN2815=CN2816,AND(CN2815="",CN2817=0,CN2816=0))),0,1))</f>
        <v>0</v>
      </c>
      <c r="CO2818" s="425">
        <f t="shared" si="8922"/>
        <v>0</v>
      </c>
      <c r="CP2818" s="425">
        <f t="shared" si="8922"/>
        <v>0</v>
      </c>
      <c r="CQ2818" s="425">
        <f t="shared" si="8922"/>
        <v>0</v>
      </c>
      <c r="CR2818" s="425">
        <f t="shared" si="8922"/>
        <v>0</v>
      </c>
      <c r="CS2818" s="425">
        <f t="shared" si="8922"/>
        <v>0</v>
      </c>
      <c r="CT2818" s="425">
        <f t="shared" si="8922"/>
        <v>0</v>
      </c>
      <c r="CU2818" s="425">
        <f t="shared" si="8922"/>
        <v>0</v>
      </c>
      <c r="CV2818" s="425">
        <f t="shared" si="8922"/>
        <v>0</v>
      </c>
      <c r="CW2818" s="425">
        <f t="shared" si="8922"/>
        <v>0</v>
      </c>
      <c r="CX2818" s="425">
        <f t="shared" si="8922"/>
        <v>0</v>
      </c>
      <c r="CY2818" s="425">
        <f t="shared" si="8922"/>
        <v>0</v>
      </c>
      <c r="CZ2818" s="425">
        <f t="shared" si="8922"/>
        <v>0</v>
      </c>
      <c r="DA2818" s="425">
        <f t="shared" si="8922"/>
        <v>0</v>
      </c>
      <c r="DB2818" s="425">
        <f t="shared" si="8922"/>
        <v>0</v>
      </c>
      <c r="DC2818" s="425">
        <f t="shared" si="8922"/>
        <v>0</v>
      </c>
      <c r="DD2818" s="425">
        <f t="shared" si="8922"/>
        <v>0</v>
      </c>
      <c r="DE2818" s="425">
        <f t="shared" ref="DE2818" si="8923">IF(OR(AND(DE2815=0,DE2817&gt;0),AND(DE2815="NS",DE2816&gt;0),AND(DE2815="NS",DE2816=0,DE2817=0)),1,IF(OR(AND(DE2817&gt;=2,DE2816&lt;DE2815),AND(DE2815="NS",DE2816=0,DE2817&gt;0),OR(DE2815=DE2816,AND(DE2815="",DE2817=0,DE2816=0))),0,1))</f>
        <v>0</v>
      </c>
      <c r="DF2818" s="387">
        <f>SUM(CN2818:DE2818)</f>
        <v>0</v>
      </c>
      <c r="DG2818" s="616"/>
      <c r="DH2818" s="617"/>
      <c r="DI2818" s="415"/>
      <c r="DJ2818" s="416"/>
      <c r="DK2818" s="416"/>
      <c r="DL2818" s="416"/>
      <c r="DM2818" s="416"/>
      <c r="DN2818" s="416"/>
      <c r="DO2818" s="416"/>
      <c r="DP2818" s="416"/>
      <c r="DQ2818" s="416"/>
      <c r="DR2818" s="416"/>
      <c r="DS2818" s="416"/>
      <c r="DT2818" s="416"/>
      <c r="DU2818" s="416"/>
      <c r="DV2818" s="416"/>
      <c r="DW2818" s="416"/>
      <c r="DX2818" s="416"/>
      <c r="DY2818" s="416"/>
      <c r="DZ2818" s="416"/>
      <c r="EA2818" s="416"/>
      <c r="EB2818" s="416"/>
      <c r="EC2818" s="416"/>
      <c r="ED2818" s="416"/>
      <c r="EE2818" s="416"/>
      <c r="EF2818" s="416"/>
      <c r="EG2818" s="416"/>
      <c r="EH2818" s="416"/>
      <c r="EI2818" s="416"/>
      <c r="EJ2818" s="416"/>
      <c r="EK2818" s="416"/>
      <c r="EL2818" s="417"/>
    </row>
    <row r="2819" spans="1:143" ht="15" customHeight="1" x14ac:dyDescent="0.25">
      <c r="A2819" s="60"/>
      <c r="B2819" s="60"/>
      <c r="C2819" s="796"/>
      <c r="D2819" s="770"/>
      <c r="E2819" s="771"/>
      <c r="F2819" s="716" t="s">
        <v>322</v>
      </c>
      <c r="G2819" s="716"/>
      <c r="H2819" s="64"/>
      <c r="I2819" s="708" t="s">
        <v>317</v>
      </c>
      <c r="J2819" s="708"/>
      <c r="K2819" s="708"/>
      <c r="L2819" s="709"/>
      <c r="M2819" s="369"/>
      <c r="N2819" s="369"/>
      <c r="O2819" s="369"/>
      <c r="P2819" s="369"/>
      <c r="Q2819" s="369"/>
      <c r="R2819" s="369"/>
      <c r="S2819" s="368"/>
      <c r="T2819" s="368"/>
      <c r="U2819" s="368"/>
      <c r="V2819" s="368"/>
      <c r="W2819" s="368"/>
      <c r="X2819" s="368"/>
      <c r="Y2819" s="368"/>
      <c r="Z2819" s="368"/>
      <c r="AA2819" s="368"/>
      <c r="AB2819" s="368"/>
      <c r="AC2819" s="368"/>
      <c r="AD2819" s="368"/>
      <c r="AE2819" s="60"/>
      <c r="AF2819" s="259"/>
      <c r="AG2819" s="374">
        <f t="shared" si="8790"/>
        <v>18</v>
      </c>
      <c r="AH2819" s="399"/>
      <c r="AK2819" s="375">
        <f t="shared" si="8791"/>
        <v>0</v>
      </c>
      <c r="AL2819" s="378">
        <f t="shared" si="8782"/>
        <v>0</v>
      </c>
      <c r="AM2819" s="374">
        <f t="shared" si="8792"/>
        <v>0</v>
      </c>
      <c r="AN2819" s="292">
        <f t="shared" si="8793"/>
        <v>0</v>
      </c>
      <c r="AO2819" s="375">
        <f t="shared" si="8794"/>
        <v>0</v>
      </c>
      <c r="AP2819" s="378">
        <f t="shared" si="8783"/>
        <v>0</v>
      </c>
      <c r="AQ2819" s="374">
        <f t="shared" si="8795"/>
        <v>0</v>
      </c>
      <c r="AR2819" s="317">
        <f t="shared" si="8796"/>
        <v>0</v>
      </c>
      <c r="AS2819" s="375">
        <f t="shared" si="8797"/>
        <v>0</v>
      </c>
      <c r="AT2819" s="378">
        <f t="shared" si="8784"/>
        <v>0</v>
      </c>
      <c r="AU2819" s="374">
        <f t="shared" si="8798"/>
        <v>0</v>
      </c>
      <c r="AV2819" s="317">
        <f t="shared" si="8799"/>
        <v>0</v>
      </c>
      <c r="AW2819" s="375">
        <f t="shared" si="8800"/>
        <v>0</v>
      </c>
      <c r="AX2819" s="378">
        <f t="shared" si="8785"/>
        <v>0</v>
      </c>
      <c r="AY2819" s="374">
        <f t="shared" si="8801"/>
        <v>0</v>
      </c>
      <c r="AZ2819" s="292">
        <f t="shared" si="8802"/>
        <v>0</v>
      </c>
      <c r="BA2819" s="375">
        <f t="shared" si="8803"/>
        <v>0</v>
      </c>
      <c r="BB2819" s="378">
        <f t="shared" si="8786"/>
        <v>0</v>
      </c>
      <c r="BC2819" s="374">
        <f t="shared" si="8804"/>
        <v>0</v>
      </c>
      <c r="BD2819" s="292">
        <f t="shared" si="8805"/>
        <v>0</v>
      </c>
      <c r="BE2819" s="375">
        <f t="shared" si="8806"/>
        <v>0</v>
      </c>
      <c r="BF2819" s="378">
        <f t="shared" si="8787"/>
        <v>0</v>
      </c>
      <c r="BG2819" s="374">
        <f t="shared" si="8807"/>
        <v>0</v>
      </c>
      <c r="BH2819" s="292">
        <f t="shared" si="8808"/>
        <v>0</v>
      </c>
      <c r="BI2819" s="375">
        <f t="shared" si="8809"/>
        <v>0</v>
      </c>
      <c r="BJ2819" s="378">
        <f t="shared" si="8788"/>
        <v>0</v>
      </c>
      <c r="BK2819" s="374">
        <f t="shared" si="8810"/>
        <v>0</v>
      </c>
      <c r="BL2819" s="292">
        <f t="shared" si="8811"/>
        <v>0</v>
      </c>
      <c r="BM2819" s="375">
        <f t="shared" si="8812"/>
        <v>0</v>
      </c>
      <c r="BN2819" s="378">
        <f t="shared" si="8789"/>
        <v>0</v>
      </c>
      <c r="BO2819" s="374">
        <f t="shared" si="8813"/>
        <v>0</v>
      </c>
      <c r="BP2819" s="292">
        <f t="shared" si="8814"/>
        <v>0</v>
      </c>
      <c r="CA2819" s="426"/>
      <c r="CB2819" s="427"/>
      <c r="CC2819" s="375"/>
      <c r="CD2819" s="375"/>
      <c r="CE2819" s="375"/>
      <c r="CF2819" s="375"/>
      <c r="CG2819" s="375"/>
      <c r="CH2819" s="375"/>
      <c r="CI2819" s="375"/>
      <c r="CJ2819" s="375"/>
      <c r="CK2819" s="375"/>
      <c r="CL2819" s="375"/>
      <c r="CM2819" s="375"/>
      <c r="CN2819" s="430"/>
      <c r="CO2819" s="430"/>
      <c r="CP2819" s="430"/>
      <c r="CQ2819" s="430"/>
      <c r="CR2819" s="430"/>
      <c r="CS2819" s="430"/>
      <c r="CT2819" s="430"/>
      <c r="CU2819" s="430"/>
      <c r="CV2819" s="430"/>
      <c r="CW2819" s="430"/>
      <c r="CX2819" s="430"/>
      <c r="CY2819" s="430"/>
      <c r="CZ2819" s="430"/>
      <c r="DA2819" s="430"/>
      <c r="DB2819" s="430"/>
      <c r="DC2819" s="430"/>
      <c r="DD2819" s="430"/>
      <c r="DE2819" s="430"/>
      <c r="DG2819" s="616"/>
      <c r="DH2819" s="617"/>
      <c r="DI2819" s="415"/>
      <c r="DJ2819" s="416"/>
      <c r="DK2819" s="416"/>
      <c r="DL2819" s="416"/>
      <c r="DM2819" s="416"/>
      <c r="DN2819" s="416"/>
      <c r="DO2819" s="416"/>
      <c r="DP2819" s="416"/>
      <c r="DQ2819" s="416"/>
      <c r="DR2819" s="416"/>
      <c r="DS2819" s="416"/>
      <c r="DT2819" s="416"/>
      <c r="DU2819" s="416"/>
      <c r="DV2819" s="416"/>
      <c r="DW2819" s="416"/>
      <c r="DX2819" s="416"/>
      <c r="DY2819" s="416"/>
      <c r="DZ2819" s="416"/>
      <c r="EA2819" s="416"/>
      <c r="EB2819" s="416"/>
      <c r="EC2819" s="416"/>
      <c r="ED2819" s="416"/>
      <c r="EE2819" s="416"/>
      <c r="EF2819" s="416"/>
      <c r="EG2819" s="416"/>
      <c r="EH2819" s="416"/>
      <c r="EI2819" s="416"/>
      <c r="EJ2819" s="416"/>
      <c r="EK2819" s="416"/>
      <c r="EL2819" s="417"/>
    </row>
    <row r="2820" spans="1:143" ht="24" customHeight="1" x14ac:dyDescent="0.25">
      <c r="A2820" s="60"/>
      <c r="B2820" s="60"/>
      <c r="C2820" s="796"/>
      <c r="D2820" s="770"/>
      <c r="E2820" s="771"/>
      <c r="F2820" s="716" t="s">
        <v>323</v>
      </c>
      <c r="G2820" s="716"/>
      <c r="H2820" s="64"/>
      <c r="I2820" s="708" t="s">
        <v>318</v>
      </c>
      <c r="J2820" s="708"/>
      <c r="K2820" s="708"/>
      <c r="L2820" s="709"/>
      <c r="M2820" s="369"/>
      <c r="N2820" s="369"/>
      <c r="O2820" s="369"/>
      <c r="P2820" s="369"/>
      <c r="Q2820" s="369"/>
      <c r="R2820" s="369"/>
      <c r="S2820" s="368"/>
      <c r="T2820" s="368"/>
      <c r="U2820" s="368"/>
      <c r="V2820" s="368"/>
      <c r="W2820" s="368"/>
      <c r="X2820" s="368"/>
      <c r="Y2820" s="368"/>
      <c r="Z2820" s="368"/>
      <c r="AA2820" s="368"/>
      <c r="AB2820" s="368"/>
      <c r="AC2820" s="368"/>
      <c r="AD2820" s="368"/>
      <c r="AE2820" s="60"/>
      <c r="AF2820" s="259"/>
      <c r="AG2820" s="374">
        <f t="shared" si="8790"/>
        <v>18</v>
      </c>
      <c r="AH2820" s="399"/>
      <c r="AK2820" s="375">
        <f t="shared" si="8791"/>
        <v>0</v>
      </c>
      <c r="AL2820" s="378">
        <f t="shared" si="8782"/>
        <v>0</v>
      </c>
      <c r="AM2820" s="374">
        <f t="shared" si="8792"/>
        <v>0</v>
      </c>
      <c r="AN2820" s="292">
        <f t="shared" si="8793"/>
        <v>0</v>
      </c>
      <c r="AO2820" s="375">
        <f t="shared" si="8794"/>
        <v>0</v>
      </c>
      <c r="AP2820" s="378">
        <f t="shared" si="8783"/>
        <v>0</v>
      </c>
      <c r="AQ2820" s="374">
        <f t="shared" si="8795"/>
        <v>0</v>
      </c>
      <c r="AR2820" s="317">
        <f t="shared" si="8796"/>
        <v>0</v>
      </c>
      <c r="AS2820" s="375">
        <f t="shared" si="8797"/>
        <v>0</v>
      </c>
      <c r="AT2820" s="378">
        <f t="shared" si="8784"/>
        <v>0</v>
      </c>
      <c r="AU2820" s="374">
        <f t="shared" si="8798"/>
        <v>0</v>
      </c>
      <c r="AV2820" s="317">
        <f t="shared" si="8799"/>
        <v>0</v>
      </c>
      <c r="AW2820" s="375">
        <f t="shared" si="8800"/>
        <v>0</v>
      </c>
      <c r="AX2820" s="378">
        <f t="shared" si="8785"/>
        <v>0</v>
      </c>
      <c r="AY2820" s="374">
        <f t="shared" si="8801"/>
        <v>0</v>
      </c>
      <c r="AZ2820" s="292">
        <f t="shared" si="8802"/>
        <v>0</v>
      </c>
      <c r="BA2820" s="375">
        <f t="shared" si="8803"/>
        <v>0</v>
      </c>
      <c r="BB2820" s="378">
        <f t="shared" si="8786"/>
        <v>0</v>
      </c>
      <c r="BC2820" s="374">
        <f t="shared" si="8804"/>
        <v>0</v>
      </c>
      <c r="BD2820" s="292">
        <f t="shared" si="8805"/>
        <v>0</v>
      </c>
      <c r="BE2820" s="375">
        <f t="shared" si="8806"/>
        <v>0</v>
      </c>
      <c r="BF2820" s="378">
        <f t="shared" si="8787"/>
        <v>0</v>
      </c>
      <c r="BG2820" s="374">
        <f t="shared" si="8807"/>
        <v>0</v>
      </c>
      <c r="BH2820" s="292">
        <f t="shared" si="8808"/>
        <v>0</v>
      </c>
      <c r="BI2820" s="375">
        <f t="shared" si="8809"/>
        <v>0</v>
      </c>
      <c r="BJ2820" s="378">
        <f t="shared" si="8788"/>
        <v>0</v>
      </c>
      <c r="BK2820" s="374">
        <f t="shared" si="8810"/>
        <v>0</v>
      </c>
      <c r="BL2820" s="292">
        <f t="shared" si="8811"/>
        <v>0</v>
      </c>
      <c r="BM2820" s="375">
        <f t="shared" si="8812"/>
        <v>0</v>
      </c>
      <c r="BN2820" s="378">
        <f t="shared" si="8789"/>
        <v>0</v>
      </c>
      <c r="BO2820" s="374">
        <f t="shared" si="8813"/>
        <v>0</v>
      </c>
      <c r="BP2820" s="292">
        <f t="shared" si="8814"/>
        <v>0</v>
      </c>
      <c r="CA2820" s="303"/>
      <c r="CB2820" s="427"/>
      <c r="CC2820" s="375"/>
      <c r="CD2820" s="375"/>
      <c r="CE2820" s="375"/>
      <c r="CF2820" s="375"/>
      <c r="CG2820" s="375"/>
      <c r="CH2820" s="375"/>
      <c r="CI2820" s="375"/>
      <c r="CJ2820" s="375"/>
      <c r="CK2820" s="375"/>
      <c r="CL2820" s="375"/>
      <c r="CM2820" s="375"/>
      <c r="CN2820" s="311"/>
      <c r="CO2820" s="311"/>
      <c r="CP2820" s="311"/>
      <c r="CQ2820" s="311"/>
      <c r="CR2820" s="311"/>
      <c r="CS2820" s="311"/>
      <c r="CT2820" s="311"/>
      <c r="CU2820" s="311"/>
      <c r="CV2820" s="311"/>
      <c r="CW2820" s="311"/>
      <c r="CX2820" s="311"/>
      <c r="CY2820" s="311"/>
      <c r="CZ2820" s="311"/>
      <c r="DA2820" s="311"/>
      <c r="DB2820" s="311"/>
      <c r="DC2820" s="311"/>
      <c r="DD2820" s="311"/>
      <c r="DE2820" s="311"/>
      <c r="DG2820" s="616"/>
      <c r="DH2820" s="617"/>
      <c r="DI2820" s="415"/>
      <c r="DJ2820" s="416"/>
      <c r="DK2820" s="416"/>
      <c r="DL2820" s="416"/>
      <c r="DM2820" s="416"/>
      <c r="DN2820" s="416"/>
      <c r="DO2820" s="416"/>
      <c r="DP2820" s="416"/>
      <c r="DQ2820" s="416"/>
      <c r="DR2820" s="416"/>
      <c r="DS2820" s="416"/>
      <c r="DT2820" s="416"/>
      <c r="DU2820" s="416"/>
      <c r="DV2820" s="416"/>
      <c r="DW2820" s="416"/>
      <c r="DX2820" s="416"/>
      <c r="DY2820" s="416"/>
      <c r="DZ2820" s="416"/>
      <c r="EA2820" s="416"/>
      <c r="EB2820" s="416"/>
      <c r="EC2820" s="416"/>
      <c r="ED2820" s="416"/>
      <c r="EE2820" s="416"/>
      <c r="EF2820" s="416"/>
      <c r="EG2820" s="416"/>
      <c r="EH2820" s="416"/>
      <c r="EI2820" s="416"/>
      <c r="EJ2820" s="416"/>
      <c r="EK2820" s="416"/>
      <c r="EL2820" s="417"/>
    </row>
    <row r="2821" spans="1:143" ht="24" customHeight="1" x14ac:dyDescent="0.25">
      <c r="A2821" s="60"/>
      <c r="B2821" s="60"/>
      <c r="C2821" s="797"/>
      <c r="D2821" s="772"/>
      <c r="E2821" s="773"/>
      <c r="F2821" s="703" t="s">
        <v>324</v>
      </c>
      <c r="G2821" s="703"/>
      <c r="H2821" s="707" t="s">
        <v>325</v>
      </c>
      <c r="I2821" s="708"/>
      <c r="J2821" s="708"/>
      <c r="K2821" s="708"/>
      <c r="L2821" s="709"/>
      <c r="M2821" s="369"/>
      <c r="N2821" s="369"/>
      <c r="O2821" s="369"/>
      <c r="P2821" s="369"/>
      <c r="Q2821" s="369"/>
      <c r="R2821" s="369"/>
      <c r="S2821" s="368"/>
      <c r="T2821" s="368"/>
      <c r="U2821" s="368"/>
      <c r="V2821" s="368"/>
      <c r="W2821" s="368"/>
      <c r="X2821" s="368"/>
      <c r="Y2821" s="368"/>
      <c r="Z2821" s="368"/>
      <c r="AA2821" s="368"/>
      <c r="AB2821" s="368"/>
      <c r="AC2821" s="368"/>
      <c r="AD2821" s="368"/>
      <c r="AE2821" s="60"/>
      <c r="AF2821" s="259"/>
      <c r="AG2821" s="374">
        <f t="shared" si="8790"/>
        <v>18</v>
      </c>
      <c r="AH2821" s="399"/>
      <c r="AK2821" s="375">
        <f t="shared" si="8791"/>
        <v>0</v>
      </c>
      <c r="AL2821" s="378">
        <f t="shared" si="8782"/>
        <v>0</v>
      </c>
      <c r="AM2821" s="374">
        <f t="shared" si="8792"/>
        <v>0</v>
      </c>
      <c r="AN2821" s="292">
        <f t="shared" si="8793"/>
        <v>0</v>
      </c>
      <c r="AO2821" s="375">
        <f t="shared" si="8794"/>
        <v>0</v>
      </c>
      <c r="AP2821" s="378">
        <f t="shared" si="8783"/>
        <v>0</v>
      </c>
      <c r="AQ2821" s="374">
        <f t="shared" si="8795"/>
        <v>0</v>
      </c>
      <c r="AR2821" s="317">
        <f t="shared" si="8796"/>
        <v>0</v>
      </c>
      <c r="AS2821" s="375">
        <f t="shared" si="8797"/>
        <v>0</v>
      </c>
      <c r="AT2821" s="378">
        <f t="shared" si="8784"/>
        <v>0</v>
      </c>
      <c r="AU2821" s="374">
        <f t="shared" si="8798"/>
        <v>0</v>
      </c>
      <c r="AV2821" s="317">
        <f t="shared" si="8799"/>
        <v>0</v>
      </c>
      <c r="AW2821" s="375">
        <f t="shared" si="8800"/>
        <v>0</v>
      </c>
      <c r="AX2821" s="378">
        <f t="shared" si="8785"/>
        <v>0</v>
      </c>
      <c r="AY2821" s="374">
        <f t="shared" si="8801"/>
        <v>0</v>
      </c>
      <c r="AZ2821" s="292">
        <f t="shared" si="8802"/>
        <v>0</v>
      </c>
      <c r="BA2821" s="375">
        <f t="shared" si="8803"/>
        <v>0</v>
      </c>
      <c r="BB2821" s="378">
        <f t="shared" si="8786"/>
        <v>0</v>
      </c>
      <c r="BC2821" s="374">
        <f t="shared" si="8804"/>
        <v>0</v>
      </c>
      <c r="BD2821" s="292">
        <f t="shared" si="8805"/>
        <v>0</v>
      </c>
      <c r="BE2821" s="375">
        <f t="shared" si="8806"/>
        <v>0</v>
      </c>
      <c r="BF2821" s="378">
        <f t="shared" si="8787"/>
        <v>0</v>
      </c>
      <c r="BG2821" s="374">
        <f t="shared" si="8807"/>
        <v>0</v>
      </c>
      <c r="BH2821" s="292">
        <f t="shared" si="8808"/>
        <v>0</v>
      </c>
      <c r="BI2821" s="375">
        <f t="shared" si="8809"/>
        <v>0</v>
      </c>
      <c r="BJ2821" s="378">
        <f t="shared" si="8788"/>
        <v>0</v>
      </c>
      <c r="BK2821" s="374">
        <f t="shared" si="8810"/>
        <v>0</v>
      </c>
      <c r="BL2821" s="292">
        <f t="shared" si="8811"/>
        <v>0</v>
      </c>
      <c r="BM2821" s="375">
        <f t="shared" si="8812"/>
        <v>0</v>
      </c>
      <c r="BN2821" s="378">
        <f t="shared" si="8789"/>
        <v>0</v>
      </c>
      <c r="BO2821" s="374">
        <f t="shared" si="8813"/>
        <v>0</v>
      </c>
      <c r="BP2821" s="292">
        <f t="shared" si="8814"/>
        <v>0</v>
      </c>
      <c r="CA2821" s="303"/>
      <c r="CB2821" s="427"/>
      <c r="CC2821" s="375"/>
      <c r="CD2821" s="375"/>
      <c r="CE2821" s="375"/>
      <c r="CF2821" s="375"/>
      <c r="CG2821" s="375"/>
      <c r="CH2821" s="375"/>
      <c r="CI2821" s="375"/>
      <c r="CJ2821" s="375"/>
      <c r="CK2821" s="375"/>
      <c r="CL2821" s="375"/>
      <c r="CM2821" s="375"/>
      <c r="CN2821" s="311"/>
      <c r="CO2821" s="311"/>
      <c r="CP2821" s="311"/>
      <c r="CQ2821" s="311"/>
      <c r="CR2821" s="311"/>
      <c r="CS2821" s="311"/>
      <c r="CT2821" s="311"/>
      <c r="CU2821" s="311"/>
      <c r="CV2821" s="311"/>
      <c r="CW2821" s="311"/>
      <c r="CX2821" s="311"/>
      <c r="CY2821" s="311"/>
      <c r="CZ2821" s="311"/>
      <c r="DA2821" s="311"/>
      <c r="DB2821" s="311"/>
      <c r="DC2821" s="311"/>
      <c r="DD2821" s="311"/>
      <c r="DE2821" s="311"/>
      <c r="DG2821" s="614" t="s">
        <v>324</v>
      </c>
      <c r="DH2821" s="615"/>
      <c r="DI2821" s="418" t="s">
        <v>1909</v>
      </c>
      <c r="DJ2821" s="419"/>
      <c r="DK2821" s="419"/>
      <c r="DL2821" s="419"/>
      <c r="DM2821" s="419"/>
      <c r="DN2821" s="419"/>
      <c r="DO2821" s="419"/>
      <c r="DP2821" s="419"/>
      <c r="DQ2821" s="419"/>
      <c r="DR2821" s="419"/>
      <c r="DS2821" s="419"/>
      <c r="DT2821" s="419"/>
      <c r="DU2821" s="419">
        <f t="shared" ref="DU2821" si="8924">M2821</f>
        <v>0</v>
      </c>
      <c r="DV2821" s="419">
        <f t="shared" ref="DV2821" si="8925">N2821</f>
        <v>0</v>
      </c>
      <c r="DW2821" s="419">
        <f t="shared" ref="DW2821" si="8926">O2821</f>
        <v>0</v>
      </c>
      <c r="DX2821" s="419">
        <f t="shared" ref="DX2821" si="8927">P2821</f>
        <v>0</v>
      </c>
      <c r="DY2821" s="419">
        <f t="shared" ref="DY2821" si="8928">Q2821</f>
        <v>0</v>
      </c>
      <c r="DZ2821" s="419">
        <f t="shared" ref="DZ2821" si="8929">R2821</f>
        <v>0</v>
      </c>
      <c r="EA2821" s="419">
        <f t="shared" ref="EA2821" si="8930">S2821</f>
        <v>0</v>
      </c>
      <c r="EB2821" s="419">
        <f t="shared" ref="EB2821" si="8931">T2821</f>
        <v>0</v>
      </c>
      <c r="EC2821" s="419">
        <f t="shared" ref="EC2821" si="8932">U2821</f>
        <v>0</v>
      </c>
      <c r="ED2821" s="419">
        <f t="shared" ref="ED2821" si="8933">V2821</f>
        <v>0</v>
      </c>
      <c r="EE2821" s="419">
        <f t="shared" ref="EE2821" si="8934">W2821</f>
        <v>0</v>
      </c>
      <c r="EF2821" s="419">
        <f t="shared" ref="EF2821" si="8935">X2821</f>
        <v>0</v>
      </c>
      <c r="EG2821" s="419">
        <f t="shared" ref="EG2821" si="8936">Y2821</f>
        <v>0</v>
      </c>
      <c r="EH2821" s="419">
        <f t="shared" ref="EH2821" si="8937">Z2821</f>
        <v>0</v>
      </c>
      <c r="EI2821" s="419">
        <f t="shared" ref="EI2821" si="8938">AA2821</f>
        <v>0</v>
      </c>
      <c r="EJ2821" s="419">
        <f t="shared" ref="EJ2821" si="8939">AB2821</f>
        <v>0</v>
      </c>
      <c r="EK2821" s="419">
        <f t="shared" ref="EK2821" si="8940">AC2821</f>
        <v>0</v>
      </c>
      <c r="EL2821" s="420">
        <f t="shared" ref="EL2821" si="8941">AD2821</f>
        <v>0</v>
      </c>
    </row>
    <row r="2822" spans="1:143" ht="15" customHeight="1" x14ac:dyDescent="0.25">
      <c r="A2822" s="60"/>
      <c r="B2822" s="60"/>
      <c r="C2822" s="795" t="s">
        <v>350</v>
      </c>
      <c r="D2822" s="717" t="s">
        <v>351</v>
      </c>
      <c r="E2822" s="718"/>
      <c r="F2822" s="703" t="s">
        <v>328</v>
      </c>
      <c r="G2822" s="703"/>
      <c r="H2822" s="704" t="s">
        <v>332</v>
      </c>
      <c r="I2822" s="705"/>
      <c r="J2822" s="705"/>
      <c r="K2822" s="705"/>
      <c r="L2822" s="706"/>
      <c r="M2822" s="369"/>
      <c r="N2822" s="369"/>
      <c r="O2822" s="369"/>
      <c r="P2822" s="369"/>
      <c r="Q2822" s="369"/>
      <c r="R2822" s="369"/>
      <c r="S2822" s="368"/>
      <c r="T2822" s="368"/>
      <c r="U2822" s="368"/>
      <c r="V2822" s="368"/>
      <c r="W2822" s="368"/>
      <c r="X2822" s="368"/>
      <c r="Y2822" s="368"/>
      <c r="Z2822" s="368"/>
      <c r="AA2822" s="368"/>
      <c r="AB2822" s="368"/>
      <c r="AC2822" s="368"/>
      <c r="AD2822" s="368"/>
      <c r="AE2822" s="60"/>
      <c r="AF2822" s="259"/>
      <c r="AG2822" s="374">
        <f t="shared" si="8790"/>
        <v>18</v>
      </c>
      <c r="AH2822" s="399"/>
      <c r="AK2822" s="375">
        <f t="shared" si="8791"/>
        <v>0</v>
      </c>
      <c r="AL2822" s="378">
        <f t="shared" si="8782"/>
        <v>0</v>
      </c>
      <c r="AM2822" s="374">
        <f t="shared" si="8792"/>
        <v>0</v>
      </c>
      <c r="AN2822" s="292">
        <f t="shared" si="8793"/>
        <v>0</v>
      </c>
      <c r="AO2822" s="375">
        <f t="shared" si="8794"/>
        <v>0</v>
      </c>
      <c r="AP2822" s="378">
        <f t="shared" si="8783"/>
        <v>0</v>
      </c>
      <c r="AQ2822" s="374">
        <f t="shared" si="8795"/>
        <v>0</v>
      </c>
      <c r="AR2822" s="317">
        <f t="shared" si="8796"/>
        <v>0</v>
      </c>
      <c r="AS2822" s="375">
        <f t="shared" si="8797"/>
        <v>0</v>
      </c>
      <c r="AT2822" s="378">
        <f t="shared" si="8784"/>
        <v>0</v>
      </c>
      <c r="AU2822" s="374">
        <f t="shared" si="8798"/>
        <v>0</v>
      </c>
      <c r="AV2822" s="317">
        <f t="shared" si="8799"/>
        <v>0</v>
      </c>
      <c r="AW2822" s="375">
        <f t="shared" si="8800"/>
        <v>0</v>
      </c>
      <c r="AX2822" s="378">
        <f t="shared" si="8785"/>
        <v>0</v>
      </c>
      <c r="AY2822" s="374">
        <f t="shared" si="8801"/>
        <v>0</v>
      </c>
      <c r="AZ2822" s="292">
        <f t="shared" si="8802"/>
        <v>0</v>
      </c>
      <c r="BA2822" s="375">
        <f t="shared" si="8803"/>
        <v>0</v>
      </c>
      <c r="BB2822" s="378">
        <f t="shared" si="8786"/>
        <v>0</v>
      </c>
      <c r="BC2822" s="374">
        <f t="shared" si="8804"/>
        <v>0</v>
      </c>
      <c r="BD2822" s="292">
        <f t="shared" si="8805"/>
        <v>0</v>
      </c>
      <c r="BE2822" s="375">
        <f t="shared" si="8806"/>
        <v>0</v>
      </c>
      <c r="BF2822" s="378">
        <f t="shared" si="8787"/>
        <v>0</v>
      </c>
      <c r="BG2822" s="374">
        <f t="shared" si="8807"/>
        <v>0</v>
      </c>
      <c r="BH2822" s="292">
        <f t="shared" si="8808"/>
        <v>0</v>
      </c>
      <c r="BI2822" s="375">
        <f t="shared" si="8809"/>
        <v>0</v>
      </c>
      <c r="BJ2822" s="378">
        <f t="shared" si="8788"/>
        <v>0</v>
      </c>
      <c r="BK2822" s="374">
        <f t="shared" si="8810"/>
        <v>0</v>
      </c>
      <c r="BL2822" s="292">
        <f t="shared" si="8811"/>
        <v>0</v>
      </c>
      <c r="BM2822" s="375">
        <f t="shared" si="8812"/>
        <v>0</v>
      </c>
      <c r="BN2822" s="378">
        <f t="shared" si="8789"/>
        <v>0</v>
      </c>
      <c r="BO2822" s="374">
        <f t="shared" si="8813"/>
        <v>0</v>
      </c>
      <c r="BP2822" s="292">
        <f t="shared" si="8814"/>
        <v>0</v>
      </c>
      <c r="CA2822" s="303"/>
      <c r="CB2822" s="427"/>
      <c r="CC2822" s="375"/>
      <c r="CD2822" s="375"/>
      <c r="CE2822" s="375"/>
      <c r="CF2822" s="375"/>
      <c r="CG2822" s="375"/>
      <c r="CH2822" s="375"/>
      <c r="CI2822" s="375"/>
      <c r="CJ2822" s="375"/>
      <c r="CK2822" s="375"/>
      <c r="CL2822" s="375"/>
      <c r="CM2822" s="375"/>
      <c r="CN2822" s="311"/>
      <c r="CO2822" s="311"/>
      <c r="CP2822" s="311"/>
      <c r="CQ2822" s="311"/>
      <c r="CR2822" s="311"/>
      <c r="CS2822" s="311"/>
      <c r="CT2822" s="311"/>
      <c r="CU2822" s="311"/>
      <c r="CV2822" s="311"/>
      <c r="CW2822" s="311"/>
      <c r="CX2822" s="311"/>
      <c r="CY2822" s="311"/>
      <c r="CZ2822" s="311"/>
      <c r="DA2822" s="311"/>
      <c r="DB2822" s="311"/>
      <c r="DC2822" s="311"/>
      <c r="DD2822" s="311"/>
      <c r="DE2822" s="311"/>
      <c r="DG2822" s="610"/>
      <c r="DH2822" s="611"/>
      <c r="DI2822" s="415" t="s">
        <v>1910</v>
      </c>
      <c r="DJ2822" s="416"/>
      <c r="DK2822" s="416"/>
      <c r="DL2822" s="416"/>
      <c r="DM2822" s="416"/>
      <c r="DN2822" s="416"/>
      <c r="DO2822" s="416"/>
      <c r="DP2822" s="416"/>
      <c r="DQ2822" s="416"/>
      <c r="DR2822" s="416"/>
      <c r="DS2822" s="416"/>
      <c r="DT2822" s="416"/>
      <c r="DU2822" s="416">
        <f t="shared" ref="DU2822" si="8942">COUNTIF(M2810:M2815,"NS")</f>
        <v>0</v>
      </c>
      <c r="DV2822" s="416">
        <f t="shared" ref="DV2822" si="8943">COUNTIF(N2810:N2815,"NS")</f>
        <v>0</v>
      </c>
      <c r="DW2822" s="416">
        <f t="shared" ref="DW2822" si="8944">COUNTIF(O2810:O2815,"NS")</f>
        <v>0</v>
      </c>
      <c r="DX2822" s="416">
        <f t="shared" ref="DX2822" si="8945">COUNTIF(P2810:P2815,"NS")</f>
        <v>0</v>
      </c>
      <c r="DY2822" s="416">
        <f t="shared" ref="DY2822" si="8946">COUNTIF(Q2810:Q2815,"NS")</f>
        <v>0</v>
      </c>
      <c r="DZ2822" s="416">
        <f t="shared" ref="DZ2822" si="8947">COUNTIF(R2810:R2815,"NS")</f>
        <v>0</v>
      </c>
      <c r="EA2822" s="416">
        <f t="shared" ref="EA2822" si="8948">COUNTIF(S2810:S2815,"NS")</f>
        <v>0</v>
      </c>
      <c r="EB2822" s="416">
        <f t="shared" ref="EB2822" si="8949">COUNTIF(T2810:T2815,"NS")</f>
        <v>0</v>
      </c>
      <c r="EC2822" s="416">
        <f t="shared" ref="EC2822" si="8950">COUNTIF(U2810:U2815,"NS")</f>
        <v>0</v>
      </c>
      <c r="ED2822" s="416">
        <f t="shared" ref="ED2822" si="8951">COUNTIF(V2810:V2815,"NS")</f>
        <v>0</v>
      </c>
      <c r="EE2822" s="416">
        <f t="shared" ref="EE2822" si="8952">COUNTIF(W2810:W2815,"NS")</f>
        <v>0</v>
      </c>
      <c r="EF2822" s="416">
        <f t="shared" ref="EF2822" si="8953">COUNTIF(X2810:X2815,"NS")</f>
        <v>0</v>
      </c>
      <c r="EG2822" s="416">
        <f t="shared" ref="EG2822" si="8954">COUNTIF(Y2810:Y2815,"NS")</f>
        <v>0</v>
      </c>
      <c r="EH2822" s="416">
        <f t="shared" ref="EH2822" si="8955">COUNTIF(Z2810:Z2815,"NS")</f>
        <v>0</v>
      </c>
      <c r="EI2822" s="416">
        <f t="shared" ref="EI2822" si="8956">COUNTIF(AA2810:AA2815,"NS")</f>
        <v>0</v>
      </c>
      <c r="EJ2822" s="416">
        <f t="shared" ref="EJ2822" si="8957">COUNTIF(AB2810:AB2815,"NS")</f>
        <v>0</v>
      </c>
      <c r="EK2822" s="416">
        <f t="shared" ref="EK2822" si="8958">COUNTIF(AC2810:AC2815,"NS")</f>
        <v>0</v>
      </c>
      <c r="EL2822" s="417">
        <f t="shared" ref="EL2822" si="8959">COUNTIF(AD2810:AD2815,"NS")</f>
        <v>0</v>
      </c>
    </row>
    <row r="2823" spans="1:143" ht="15" customHeight="1" x14ac:dyDescent="0.25">
      <c r="A2823" s="60"/>
      <c r="B2823" s="60"/>
      <c r="C2823" s="796"/>
      <c r="D2823" s="719"/>
      <c r="E2823" s="720"/>
      <c r="F2823" s="703" t="s">
        <v>329</v>
      </c>
      <c r="G2823" s="703"/>
      <c r="H2823" s="704" t="s">
        <v>333</v>
      </c>
      <c r="I2823" s="705"/>
      <c r="J2823" s="705"/>
      <c r="K2823" s="705"/>
      <c r="L2823" s="706"/>
      <c r="M2823" s="369"/>
      <c r="N2823" s="369"/>
      <c r="O2823" s="369"/>
      <c r="P2823" s="369"/>
      <c r="Q2823" s="369"/>
      <c r="R2823" s="369"/>
      <c r="S2823" s="368"/>
      <c r="T2823" s="368"/>
      <c r="U2823" s="368"/>
      <c r="V2823" s="368"/>
      <c r="W2823" s="368"/>
      <c r="X2823" s="368"/>
      <c r="Y2823" s="368"/>
      <c r="Z2823" s="368"/>
      <c r="AA2823" s="368"/>
      <c r="AB2823" s="368"/>
      <c r="AC2823" s="368"/>
      <c r="AD2823" s="368"/>
      <c r="AE2823" s="60"/>
      <c r="AF2823" s="259"/>
      <c r="AG2823" s="374">
        <f t="shared" si="8790"/>
        <v>18</v>
      </c>
      <c r="AH2823" s="399"/>
      <c r="AK2823" s="375">
        <f t="shared" si="8791"/>
        <v>0</v>
      </c>
      <c r="AL2823" s="378">
        <f t="shared" si="8782"/>
        <v>0</v>
      </c>
      <c r="AM2823" s="374">
        <f t="shared" si="8792"/>
        <v>0</v>
      </c>
      <c r="AN2823" s="292">
        <f t="shared" si="8793"/>
        <v>0</v>
      </c>
      <c r="AO2823" s="375">
        <f t="shared" si="8794"/>
        <v>0</v>
      </c>
      <c r="AP2823" s="378">
        <f t="shared" si="8783"/>
        <v>0</v>
      </c>
      <c r="AQ2823" s="374">
        <f t="shared" si="8795"/>
        <v>0</v>
      </c>
      <c r="AR2823" s="317">
        <f t="shared" si="8796"/>
        <v>0</v>
      </c>
      <c r="AS2823" s="375">
        <f t="shared" si="8797"/>
        <v>0</v>
      </c>
      <c r="AT2823" s="378">
        <f t="shared" si="8784"/>
        <v>0</v>
      </c>
      <c r="AU2823" s="374">
        <f t="shared" si="8798"/>
        <v>0</v>
      </c>
      <c r="AV2823" s="317">
        <f t="shared" si="8799"/>
        <v>0</v>
      </c>
      <c r="AW2823" s="375">
        <f t="shared" si="8800"/>
        <v>0</v>
      </c>
      <c r="AX2823" s="378">
        <f t="shared" si="8785"/>
        <v>0</v>
      </c>
      <c r="AY2823" s="374">
        <f t="shared" si="8801"/>
        <v>0</v>
      </c>
      <c r="AZ2823" s="292">
        <f t="shared" si="8802"/>
        <v>0</v>
      </c>
      <c r="BA2823" s="375">
        <f t="shared" si="8803"/>
        <v>0</v>
      </c>
      <c r="BB2823" s="378">
        <f t="shared" si="8786"/>
        <v>0</v>
      </c>
      <c r="BC2823" s="374">
        <f t="shared" si="8804"/>
        <v>0</v>
      </c>
      <c r="BD2823" s="292">
        <f t="shared" si="8805"/>
        <v>0</v>
      </c>
      <c r="BE2823" s="375">
        <f t="shared" si="8806"/>
        <v>0</v>
      </c>
      <c r="BF2823" s="378">
        <f t="shared" si="8787"/>
        <v>0</v>
      </c>
      <c r="BG2823" s="374">
        <f t="shared" si="8807"/>
        <v>0</v>
      </c>
      <c r="BH2823" s="292">
        <f t="shared" si="8808"/>
        <v>0</v>
      </c>
      <c r="BI2823" s="375">
        <f t="shared" si="8809"/>
        <v>0</v>
      </c>
      <c r="BJ2823" s="378">
        <f t="shared" si="8788"/>
        <v>0</v>
      </c>
      <c r="BK2823" s="374">
        <f t="shared" si="8810"/>
        <v>0</v>
      </c>
      <c r="BL2823" s="292">
        <f t="shared" si="8811"/>
        <v>0</v>
      </c>
      <c r="BM2823" s="375">
        <f t="shared" si="8812"/>
        <v>0</v>
      </c>
      <c r="BN2823" s="378">
        <f t="shared" si="8789"/>
        <v>0</v>
      </c>
      <c r="BO2823" s="374">
        <f t="shared" si="8813"/>
        <v>0</v>
      </c>
      <c r="BP2823" s="292">
        <f t="shared" si="8814"/>
        <v>0</v>
      </c>
      <c r="CA2823" s="303"/>
      <c r="CB2823" s="427"/>
      <c r="CC2823" s="375"/>
      <c r="CD2823" s="375"/>
      <c r="CE2823" s="375"/>
      <c r="CF2823" s="375"/>
      <c r="CG2823" s="375"/>
      <c r="CH2823" s="375"/>
      <c r="CI2823" s="375"/>
      <c r="CJ2823" s="375"/>
      <c r="CK2823" s="375"/>
      <c r="CL2823" s="375"/>
      <c r="CM2823" s="375"/>
      <c r="CN2823" s="311"/>
      <c r="CO2823" s="311"/>
      <c r="CP2823" s="311"/>
      <c r="CQ2823" s="311"/>
      <c r="CR2823" s="311"/>
      <c r="CS2823" s="311"/>
      <c r="CT2823" s="311"/>
      <c r="CU2823" s="311"/>
      <c r="CV2823" s="311"/>
      <c r="CW2823" s="311"/>
      <c r="CX2823" s="311"/>
      <c r="CY2823" s="311"/>
      <c r="CZ2823" s="311"/>
      <c r="DA2823" s="311"/>
      <c r="DB2823" s="311"/>
      <c r="DC2823" s="311"/>
      <c r="DD2823" s="311"/>
      <c r="DE2823" s="311"/>
      <c r="DG2823" s="610"/>
      <c r="DH2823" s="611"/>
      <c r="DI2823" s="415" t="s">
        <v>1914</v>
      </c>
      <c r="DJ2823" s="416"/>
      <c r="DK2823" s="416"/>
      <c r="DL2823" s="416"/>
      <c r="DM2823" s="416"/>
      <c r="DN2823" s="416"/>
      <c r="DO2823" s="416"/>
      <c r="DP2823" s="416"/>
      <c r="DQ2823" s="416"/>
      <c r="DR2823" s="416"/>
      <c r="DS2823" s="416"/>
      <c r="DT2823" s="416"/>
      <c r="DU2823" s="416">
        <f t="shared" ref="DU2823" si="8960">SUM(M2810:M2815,M2821)</f>
        <v>0</v>
      </c>
      <c r="DV2823" s="416">
        <f t="shared" ref="DV2823" si="8961">SUM(N2810:N2815,N2821)</f>
        <v>0</v>
      </c>
      <c r="DW2823" s="416">
        <f t="shared" ref="DW2823" si="8962">SUM(O2810:O2815,O2821)</f>
        <v>0</v>
      </c>
      <c r="DX2823" s="416">
        <f t="shared" ref="DX2823" si="8963">SUM(P2810:P2815,P2821)</f>
        <v>0</v>
      </c>
      <c r="DY2823" s="416">
        <f t="shared" ref="DY2823" si="8964">SUM(Q2810:Q2815,Q2821)</f>
        <v>0</v>
      </c>
      <c r="DZ2823" s="416">
        <f t="shared" ref="DZ2823" si="8965">SUM(R2810:R2815,R2821)</f>
        <v>0</v>
      </c>
      <c r="EA2823" s="416">
        <f t="shared" ref="EA2823" si="8966">SUM(S2810:S2815,S2821)</f>
        <v>0</v>
      </c>
      <c r="EB2823" s="416">
        <f t="shared" ref="EB2823" si="8967">SUM(T2810:T2815,T2821)</f>
        <v>0</v>
      </c>
      <c r="EC2823" s="416">
        <f t="shared" ref="EC2823" si="8968">SUM(U2810:U2815,U2821)</f>
        <v>0</v>
      </c>
      <c r="ED2823" s="416">
        <f t="shared" ref="ED2823" si="8969">SUM(V2810:V2815,V2821)</f>
        <v>0</v>
      </c>
      <c r="EE2823" s="416">
        <f t="shared" ref="EE2823" si="8970">SUM(W2810:W2815,W2821)</f>
        <v>0</v>
      </c>
      <c r="EF2823" s="416">
        <f t="shared" ref="EF2823" si="8971">SUM(X2810:X2815,X2821)</f>
        <v>0</v>
      </c>
      <c r="EG2823" s="416">
        <f t="shared" ref="EG2823" si="8972">SUM(Y2810:Y2815,Y2821)</f>
        <v>0</v>
      </c>
      <c r="EH2823" s="416">
        <f t="shared" ref="EH2823" si="8973">SUM(Z2810:Z2815,Z2821)</f>
        <v>0</v>
      </c>
      <c r="EI2823" s="416">
        <f t="shared" ref="EI2823" si="8974">SUM(AA2810:AA2815,AA2821)</f>
        <v>0</v>
      </c>
      <c r="EJ2823" s="416">
        <f t="shared" ref="EJ2823" si="8975">SUM(AB2810:AB2815,AB2821)</f>
        <v>0</v>
      </c>
      <c r="EK2823" s="416">
        <f t="shared" ref="EK2823" si="8976">SUM(AC2810:AC2815,AC2821)</f>
        <v>0</v>
      </c>
      <c r="EL2823" s="417">
        <f t="shared" ref="EL2823" si="8977">SUM(AD2810:AD2815,AD2821)</f>
        <v>0</v>
      </c>
    </row>
    <row r="2824" spans="1:143" ht="15" customHeight="1" x14ac:dyDescent="0.25">
      <c r="A2824" s="60"/>
      <c r="B2824" s="60"/>
      <c r="C2824" s="796"/>
      <c r="D2824" s="719"/>
      <c r="E2824" s="720"/>
      <c r="F2824" s="703" t="s">
        <v>330</v>
      </c>
      <c r="G2824" s="703"/>
      <c r="H2824" s="704" t="s">
        <v>334</v>
      </c>
      <c r="I2824" s="705"/>
      <c r="J2824" s="705"/>
      <c r="K2824" s="705"/>
      <c r="L2824" s="706"/>
      <c r="M2824" s="369"/>
      <c r="N2824" s="369"/>
      <c r="O2824" s="369"/>
      <c r="P2824" s="369"/>
      <c r="Q2824" s="369"/>
      <c r="R2824" s="369"/>
      <c r="S2824" s="368"/>
      <c r="T2824" s="368"/>
      <c r="U2824" s="368"/>
      <c r="V2824" s="368"/>
      <c r="W2824" s="368"/>
      <c r="X2824" s="368"/>
      <c r="Y2824" s="368"/>
      <c r="Z2824" s="368"/>
      <c r="AA2824" s="368"/>
      <c r="AB2824" s="368"/>
      <c r="AC2824" s="368"/>
      <c r="AD2824" s="368"/>
      <c r="AE2824" s="60"/>
      <c r="AF2824" s="259"/>
      <c r="AG2824" s="374">
        <f t="shared" si="8790"/>
        <v>18</v>
      </c>
      <c r="AH2824" s="399"/>
      <c r="AK2824" s="375">
        <f t="shared" si="8791"/>
        <v>0</v>
      </c>
      <c r="AL2824" s="378">
        <f t="shared" si="8782"/>
        <v>0</v>
      </c>
      <c r="AM2824" s="374">
        <f t="shared" si="8792"/>
        <v>0</v>
      </c>
      <c r="AN2824" s="292">
        <f t="shared" si="8793"/>
        <v>0</v>
      </c>
      <c r="AO2824" s="375">
        <f t="shared" si="8794"/>
        <v>0</v>
      </c>
      <c r="AP2824" s="378">
        <f t="shared" si="8783"/>
        <v>0</v>
      </c>
      <c r="AQ2824" s="374">
        <f t="shared" si="8795"/>
        <v>0</v>
      </c>
      <c r="AR2824" s="317">
        <f t="shared" si="8796"/>
        <v>0</v>
      </c>
      <c r="AS2824" s="375">
        <f t="shared" si="8797"/>
        <v>0</v>
      </c>
      <c r="AT2824" s="378">
        <f t="shared" si="8784"/>
        <v>0</v>
      </c>
      <c r="AU2824" s="374">
        <f t="shared" si="8798"/>
        <v>0</v>
      </c>
      <c r="AV2824" s="317">
        <f t="shared" si="8799"/>
        <v>0</v>
      </c>
      <c r="AW2824" s="375">
        <f t="shared" si="8800"/>
        <v>0</v>
      </c>
      <c r="AX2824" s="378">
        <f t="shared" si="8785"/>
        <v>0</v>
      </c>
      <c r="AY2824" s="374">
        <f t="shared" si="8801"/>
        <v>0</v>
      </c>
      <c r="AZ2824" s="292">
        <f t="shared" si="8802"/>
        <v>0</v>
      </c>
      <c r="BA2824" s="375">
        <f t="shared" si="8803"/>
        <v>0</v>
      </c>
      <c r="BB2824" s="378">
        <f t="shared" si="8786"/>
        <v>0</v>
      </c>
      <c r="BC2824" s="374">
        <f t="shared" si="8804"/>
        <v>0</v>
      </c>
      <c r="BD2824" s="292">
        <f t="shared" si="8805"/>
        <v>0</v>
      </c>
      <c r="BE2824" s="375">
        <f t="shared" si="8806"/>
        <v>0</v>
      </c>
      <c r="BF2824" s="378">
        <f t="shared" si="8787"/>
        <v>0</v>
      </c>
      <c r="BG2824" s="374">
        <f t="shared" si="8807"/>
        <v>0</v>
      </c>
      <c r="BH2824" s="292">
        <f t="shared" si="8808"/>
        <v>0</v>
      </c>
      <c r="BI2824" s="375">
        <f t="shared" si="8809"/>
        <v>0</v>
      </c>
      <c r="BJ2824" s="378">
        <f t="shared" si="8788"/>
        <v>0</v>
      </c>
      <c r="BK2824" s="374">
        <f t="shared" si="8810"/>
        <v>0</v>
      </c>
      <c r="BL2824" s="292">
        <f t="shared" si="8811"/>
        <v>0</v>
      </c>
      <c r="BM2824" s="375">
        <f t="shared" si="8812"/>
        <v>0</v>
      </c>
      <c r="BN2824" s="378">
        <f t="shared" si="8789"/>
        <v>0</v>
      </c>
      <c r="BO2824" s="374">
        <f t="shared" si="8813"/>
        <v>0</v>
      </c>
      <c r="BP2824" s="292">
        <f t="shared" si="8814"/>
        <v>0</v>
      </c>
      <c r="CA2824" s="303"/>
      <c r="CB2824" s="421"/>
      <c r="CC2824" s="375"/>
      <c r="CD2824" s="375"/>
      <c r="CE2824" s="375"/>
      <c r="CF2824" s="375"/>
      <c r="CG2824" s="375"/>
      <c r="CH2824" s="375"/>
      <c r="CI2824" s="375"/>
      <c r="CJ2824" s="375"/>
      <c r="CK2824" s="375"/>
      <c r="CL2824" s="375"/>
      <c r="CM2824" s="375"/>
      <c r="CN2824" s="311"/>
      <c r="CO2824" s="311"/>
      <c r="CP2824" s="311"/>
      <c r="CQ2824" s="311"/>
      <c r="CR2824" s="311"/>
      <c r="CS2824" s="311"/>
      <c r="CT2824" s="311"/>
      <c r="CU2824" s="311"/>
      <c r="CV2824" s="311"/>
      <c r="CW2824" s="311"/>
      <c r="CX2824" s="311"/>
      <c r="CY2824" s="311"/>
      <c r="CZ2824" s="311"/>
      <c r="DA2824" s="311"/>
      <c r="DB2824" s="311"/>
      <c r="DC2824" s="311"/>
      <c r="DD2824" s="311"/>
      <c r="DE2824" s="311"/>
      <c r="DG2824" s="610"/>
      <c r="DH2824" s="611"/>
      <c r="DI2824" s="415" t="s">
        <v>1919</v>
      </c>
      <c r="DJ2824" s="298"/>
      <c r="DK2824" s="298"/>
      <c r="DL2824" s="298"/>
      <c r="DM2824" s="298"/>
      <c r="DN2824" s="298"/>
      <c r="DO2824" s="298"/>
      <c r="DP2824" s="298"/>
      <c r="DQ2824" s="298"/>
      <c r="DR2824" s="298"/>
      <c r="DS2824" s="298"/>
      <c r="DT2824" s="298"/>
      <c r="DU2824" s="298">
        <f t="shared" ref="DU2824:DZ2824" si="8978">IF(OR(AND(DU2821="NS",DU2822=6),AND(DU2821="NA")),0,IF(OR(
AND(IF(DU2821="NS",1,DU2821)&gt;DU2823*0.25,DU2822=0),
AND(DU2821&gt;0,OR(DU2822=6,DU2823=0)),
AND(DU2821&gt;0,DU2822=0,DU2823=0),
AND(DU2821="NS",DU2822=0,DU2823=0)),1,0))</f>
        <v>0</v>
      </c>
      <c r="DV2824" s="298">
        <f t="shared" si="8978"/>
        <v>0</v>
      </c>
      <c r="DW2824" s="298">
        <f t="shared" si="8978"/>
        <v>0</v>
      </c>
      <c r="DX2824" s="298">
        <f t="shared" si="8978"/>
        <v>0</v>
      </c>
      <c r="DY2824" s="298">
        <f t="shared" si="8978"/>
        <v>0</v>
      </c>
      <c r="DZ2824" s="298">
        <f t="shared" si="8978"/>
        <v>0</v>
      </c>
      <c r="EA2824" s="298">
        <f>IF(OR(AND(EA2821="NS",EA2822=6),AND(EA2821="NA")),0,IF(OR(
AND(IF(EA2821="NS",1,EA2821)&gt;EA2823*0.25,EA2822=0),
AND(EA2821&gt;0,OR(EA2822=6,EA2823=0)),
AND(EA2821&gt;0,EA2822=0,EA2823=0),
AND(EA2821="NS",EA2822=0,EA2823=0)),1,0))</f>
        <v>0</v>
      </c>
      <c r="EB2824" s="298">
        <f t="shared" ref="EB2824:EL2824" si="8979">IF(OR(AND(EB2821="NS",EB2822=6),AND(EB2821="NA")),0,IF(OR(
AND(IF(EB2821="NS",1,EB2821)&gt;EB2823*0.25,EB2822=0),
AND(EB2821&gt;0,OR(EB2822=6,EB2823=0)),
AND(EB2821&gt;0,EB2822=0,EB2823=0),
AND(EB2821="NS",EB2822=0,EB2823=0)),1,0))</f>
        <v>0</v>
      </c>
      <c r="EC2824" s="298">
        <f t="shared" si="8979"/>
        <v>0</v>
      </c>
      <c r="ED2824" s="298">
        <f t="shared" si="8979"/>
        <v>0</v>
      </c>
      <c r="EE2824" s="298">
        <f t="shared" si="8979"/>
        <v>0</v>
      </c>
      <c r="EF2824" s="298">
        <f t="shared" si="8979"/>
        <v>0</v>
      </c>
      <c r="EG2824" s="298">
        <f t="shared" si="8979"/>
        <v>0</v>
      </c>
      <c r="EH2824" s="298">
        <f t="shared" si="8979"/>
        <v>0</v>
      </c>
      <c r="EI2824" s="298">
        <f t="shared" si="8979"/>
        <v>0</v>
      </c>
      <c r="EJ2824" s="298">
        <f t="shared" si="8979"/>
        <v>0</v>
      </c>
      <c r="EK2824" s="298">
        <f t="shared" si="8979"/>
        <v>0</v>
      </c>
      <c r="EL2824" s="302">
        <f t="shared" si="8979"/>
        <v>0</v>
      </c>
      <c r="EM2824" s="375">
        <f>SUM(DU2824:EL2824)</f>
        <v>0</v>
      </c>
    </row>
    <row r="2825" spans="1:143" ht="15" customHeight="1" x14ac:dyDescent="0.25">
      <c r="A2825" s="60"/>
      <c r="B2825" s="60"/>
      <c r="C2825" s="796"/>
      <c r="D2825" s="719"/>
      <c r="E2825" s="720"/>
      <c r="F2825" s="703" t="s">
        <v>331</v>
      </c>
      <c r="G2825" s="703"/>
      <c r="H2825" s="704" t="s">
        <v>335</v>
      </c>
      <c r="I2825" s="705"/>
      <c r="J2825" s="705"/>
      <c r="K2825" s="705"/>
      <c r="L2825" s="706"/>
      <c r="M2825" s="369"/>
      <c r="N2825" s="369"/>
      <c r="O2825" s="369"/>
      <c r="P2825" s="369"/>
      <c r="Q2825" s="369"/>
      <c r="R2825" s="369"/>
      <c r="S2825" s="368"/>
      <c r="T2825" s="368"/>
      <c r="U2825" s="368"/>
      <c r="V2825" s="368"/>
      <c r="W2825" s="368"/>
      <c r="X2825" s="368"/>
      <c r="Y2825" s="368"/>
      <c r="Z2825" s="368"/>
      <c r="AA2825" s="368"/>
      <c r="AB2825" s="368"/>
      <c r="AC2825" s="368"/>
      <c r="AD2825" s="368"/>
      <c r="AE2825" s="60"/>
      <c r="AF2825" s="259"/>
      <c r="AG2825" s="374">
        <f t="shared" si="8790"/>
        <v>18</v>
      </c>
      <c r="AH2825" s="399"/>
      <c r="AK2825" s="375">
        <f t="shared" si="8791"/>
        <v>0</v>
      </c>
      <c r="AL2825" s="378">
        <f t="shared" si="8782"/>
        <v>0</v>
      </c>
      <c r="AM2825" s="374">
        <f t="shared" si="8792"/>
        <v>0</v>
      </c>
      <c r="AN2825" s="292">
        <f t="shared" si="8793"/>
        <v>0</v>
      </c>
      <c r="AO2825" s="375">
        <f t="shared" si="8794"/>
        <v>0</v>
      </c>
      <c r="AP2825" s="378">
        <f t="shared" si="8783"/>
        <v>0</v>
      </c>
      <c r="AQ2825" s="374">
        <f t="shared" si="8795"/>
        <v>0</v>
      </c>
      <c r="AR2825" s="317">
        <f t="shared" si="8796"/>
        <v>0</v>
      </c>
      <c r="AS2825" s="375">
        <f t="shared" si="8797"/>
        <v>0</v>
      </c>
      <c r="AT2825" s="378">
        <f t="shared" si="8784"/>
        <v>0</v>
      </c>
      <c r="AU2825" s="374">
        <f t="shared" si="8798"/>
        <v>0</v>
      </c>
      <c r="AV2825" s="317">
        <f t="shared" si="8799"/>
        <v>0</v>
      </c>
      <c r="AW2825" s="375">
        <f t="shared" si="8800"/>
        <v>0</v>
      </c>
      <c r="AX2825" s="378">
        <f t="shared" si="8785"/>
        <v>0</v>
      </c>
      <c r="AY2825" s="374">
        <f t="shared" si="8801"/>
        <v>0</v>
      </c>
      <c r="AZ2825" s="292">
        <f t="shared" si="8802"/>
        <v>0</v>
      </c>
      <c r="BA2825" s="375">
        <f t="shared" si="8803"/>
        <v>0</v>
      </c>
      <c r="BB2825" s="378">
        <f t="shared" si="8786"/>
        <v>0</v>
      </c>
      <c r="BC2825" s="374">
        <f t="shared" si="8804"/>
        <v>0</v>
      </c>
      <c r="BD2825" s="292">
        <f t="shared" si="8805"/>
        <v>0</v>
      </c>
      <c r="BE2825" s="375">
        <f t="shared" si="8806"/>
        <v>0</v>
      </c>
      <c r="BF2825" s="378">
        <f t="shared" si="8787"/>
        <v>0</v>
      </c>
      <c r="BG2825" s="374">
        <f t="shared" si="8807"/>
        <v>0</v>
      </c>
      <c r="BH2825" s="292">
        <f t="shared" si="8808"/>
        <v>0</v>
      </c>
      <c r="BI2825" s="375">
        <f t="shared" si="8809"/>
        <v>0</v>
      </c>
      <c r="BJ2825" s="378">
        <f t="shared" si="8788"/>
        <v>0</v>
      </c>
      <c r="BK2825" s="374">
        <f t="shared" si="8810"/>
        <v>0</v>
      </c>
      <c r="BL2825" s="292">
        <f t="shared" si="8811"/>
        <v>0</v>
      </c>
      <c r="BM2825" s="375">
        <f t="shared" si="8812"/>
        <v>0</v>
      </c>
      <c r="BN2825" s="378">
        <f t="shared" si="8789"/>
        <v>0</v>
      </c>
      <c r="BO2825" s="374">
        <f t="shared" si="8813"/>
        <v>0</v>
      </c>
      <c r="BP2825" s="292">
        <f t="shared" si="8814"/>
        <v>0</v>
      </c>
      <c r="CA2825" s="299" t="s">
        <v>60</v>
      </c>
      <c r="CB2825" s="421"/>
      <c r="CC2825" s="375"/>
      <c r="CD2825" s="375"/>
      <c r="CE2825" s="375"/>
      <c r="CF2825" s="375"/>
      <c r="CG2825" s="375"/>
      <c r="CH2825" s="375"/>
      <c r="CI2825" s="375"/>
      <c r="CJ2825" s="375"/>
      <c r="CK2825" s="375"/>
      <c r="CL2825" s="375"/>
      <c r="CM2825" s="375"/>
      <c r="CN2825" s="423">
        <f t="shared" ref="CN2825" si="8980">IF(M2825="",0,M2825)</f>
        <v>0</v>
      </c>
      <c r="CO2825" s="423">
        <f t="shared" ref="CO2825" si="8981">IF(N2825="",0,N2825)</f>
        <v>0</v>
      </c>
      <c r="CP2825" s="423">
        <f t="shared" ref="CP2825" si="8982">IF(O2825="",0,O2825)</f>
        <v>0</v>
      </c>
      <c r="CQ2825" s="423">
        <f t="shared" ref="CQ2825" si="8983">IF(P2825="",0,P2825)</f>
        <v>0</v>
      </c>
      <c r="CR2825" s="423">
        <f t="shared" ref="CR2825" si="8984">IF(Q2825="",0,Q2825)</f>
        <v>0</v>
      </c>
      <c r="CS2825" s="423">
        <f t="shared" ref="CS2825" si="8985">IF(R2825="",0,R2825)</f>
        <v>0</v>
      </c>
      <c r="CT2825" s="423">
        <f t="shared" ref="CT2825" si="8986">IF(S2825="",0,S2825)</f>
        <v>0</v>
      </c>
      <c r="CU2825" s="423">
        <f t="shared" ref="CU2825" si="8987">IF(T2825="",0,T2825)</f>
        <v>0</v>
      </c>
      <c r="CV2825" s="423">
        <f t="shared" ref="CV2825" si="8988">IF(U2825="",0,U2825)</f>
        <v>0</v>
      </c>
      <c r="CW2825" s="423">
        <f t="shared" ref="CW2825" si="8989">IF(V2825="",0,V2825)</f>
        <v>0</v>
      </c>
      <c r="CX2825" s="423">
        <f t="shared" ref="CX2825" si="8990">IF(W2825="",0,W2825)</f>
        <v>0</v>
      </c>
      <c r="CY2825" s="423">
        <f t="shared" ref="CY2825" si="8991">IF(X2825="",0,X2825)</f>
        <v>0</v>
      </c>
      <c r="CZ2825" s="423">
        <f t="shared" ref="CZ2825" si="8992">IF(Y2825="",0,Y2825)</f>
        <v>0</v>
      </c>
      <c r="DA2825" s="423">
        <f t="shared" ref="DA2825" si="8993">IF(Z2825="",0,Z2825)</f>
        <v>0</v>
      </c>
      <c r="DB2825" s="423">
        <f t="shared" ref="DB2825" si="8994">IF(AA2825="",0,AA2825)</f>
        <v>0</v>
      </c>
      <c r="DC2825" s="423">
        <f t="shared" ref="DC2825" si="8995">IF(AB2825="",0,AB2825)</f>
        <v>0</v>
      </c>
      <c r="DD2825" s="423">
        <f t="shared" ref="DD2825" si="8996">IF(AC2825="",0,AC2825)</f>
        <v>0</v>
      </c>
      <c r="DE2825" s="423">
        <f t="shared" ref="DE2825" si="8997">IF(AD2825="",0,AD2825)</f>
        <v>0</v>
      </c>
      <c r="DG2825" s="610"/>
      <c r="DH2825" s="611"/>
      <c r="DI2825" s="415"/>
      <c r="DJ2825" s="416"/>
      <c r="DK2825" s="416"/>
      <c r="DL2825" s="416"/>
      <c r="DM2825" s="416"/>
      <c r="DN2825" s="416"/>
      <c r="DO2825" s="416"/>
      <c r="DP2825" s="416"/>
      <c r="DQ2825" s="416"/>
      <c r="DR2825" s="416"/>
      <c r="DS2825" s="416"/>
      <c r="DT2825" s="416"/>
      <c r="DU2825" s="416"/>
      <c r="DV2825" s="416"/>
      <c r="DW2825" s="416"/>
      <c r="DX2825" s="416"/>
      <c r="DY2825" s="416"/>
      <c r="DZ2825" s="416"/>
      <c r="EA2825" s="416"/>
      <c r="EB2825" s="416"/>
      <c r="EC2825" s="416"/>
      <c r="ED2825" s="416"/>
      <c r="EE2825" s="416"/>
      <c r="EF2825" s="416"/>
      <c r="EG2825" s="416"/>
      <c r="EH2825" s="416"/>
      <c r="EI2825" s="416"/>
      <c r="EJ2825" s="416"/>
      <c r="EK2825" s="416"/>
      <c r="EL2825" s="417"/>
    </row>
    <row r="2826" spans="1:143" ht="15" customHeight="1" x14ac:dyDescent="0.25">
      <c r="A2826" s="60"/>
      <c r="B2826" s="60"/>
      <c r="C2826" s="796"/>
      <c r="D2826" s="719"/>
      <c r="E2826" s="720"/>
      <c r="F2826" s="702" t="s">
        <v>340</v>
      </c>
      <c r="G2826" s="702"/>
      <c r="H2826" s="56"/>
      <c r="I2826" s="700" t="s">
        <v>336</v>
      </c>
      <c r="J2826" s="700"/>
      <c r="K2826" s="700"/>
      <c r="L2826" s="701"/>
      <c r="M2826" s="369"/>
      <c r="N2826" s="369"/>
      <c r="O2826" s="369"/>
      <c r="P2826" s="369"/>
      <c r="Q2826" s="369"/>
      <c r="R2826" s="369"/>
      <c r="S2826" s="368"/>
      <c r="T2826" s="368"/>
      <c r="U2826" s="368"/>
      <c r="V2826" s="368"/>
      <c r="W2826" s="368"/>
      <c r="X2826" s="368"/>
      <c r="Y2826" s="368"/>
      <c r="Z2826" s="368"/>
      <c r="AA2826" s="368"/>
      <c r="AB2826" s="368"/>
      <c r="AC2826" s="368"/>
      <c r="AD2826" s="368"/>
      <c r="AE2826" s="60"/>
      <c r="AF2826" s="259"/>
      <c r="AG2826" s="374">
        <f t="shared" si="8790"/>
        <v>18</v>
      </c>
      <c r="AH2826" s="399"/>
      <c r="AK2826" s="375">
        <f t="shared" si="8791"/>
        <v>0</v>
      </c>
      <c r="AL2826" s="378">
        <f t="shared" si="8782"/>
        <v>0</v>
      </c>
      <c r="AM2826" s="374">
        <f t="shared" si="8792"/>
        <v>0</v>
      </c>
      <c r="AN2826" s="292">
        <f t="shared" si="8793"/>
        <v>0</v>
      </c>
      <c r="AO2826" s="375">
        <f t="shared" si="8794"/>
        <v>0</v>
      </c>
      <c r="AP2826" s="378">
        <f t="shared" si="8783"/>
        <v>0</v>
      </c>
      <c r="AQ2826" s="374">
        <f t="shared" si="8795"/>
        <v>0</v>
      </c>
      <c r="AR2826" s="317">
        <f t="shared" si="8796"/>
        <v>0</v>
      </c>
      <c r="AS2826" s="375">
        <f t="shared" si="8797"/>
        <v>0</v>
      </c>
      <c r="AT2826" s="378">
        <f t="shared" si="8784"/>
        <v>0</v>
      </c>
      <c r="AU2826" s="374">
        <f t="shared" si="8798"/>
        <v>0</v>
      </c>
      <c r="AV2826" s="317">
        <f t="shared" si="8799"/>
        <v>0</v>
      </c>
      <c r="AW2826" s="375">
        <f t="shared" si="8800"/>
        <v>0</v>
      </c>
      <c r="AX2826" s="378">
        <f t="shared" si="8785"/>
        <v>0</v>
      </c>
      <c r="AY2826" s="374">
        <f t="shared" si="8801"/>
        <v>0</v>
      </c>
      <c r="AZ2826" s="292">
        <f t="shared" si="8802"/>
        <v>0</v>
      </c>
      <c r="BA2826" s="375">
        <f t="shared" si="8803"/>
        <v>0</v>
      </c>
      <c r="BB2826" s="378">
        <f t="shared" si="8786"/>
        <v>0</v>
      </c>
      <c r="BC2826" s="374">
        <f t="shared" si="8804"/>
        <v>0</v>
      </c>
      <c r="BD2826" s="292">
        <f t="shared" si="8805"/>
        <v>0</v>
      </c>
      <c r="BE2826" s="375">
        <f t="shared" si="8806"/>
        <v>0</v>
      </c>
      <c r="BF2826" s="378">
        <f t="shared" si="8787"/>
        <v>0</v>
      </c>
      <c r="BG2826" s="374">
        <f t="shared" si="8807"/>
        <v>0</v>
      </c>
      <c r="BH2826" s="292">
        <f t="shared" si="8808"/>
        <v>0</v>
      </c>
      <c r="BI2826" s="375">
        <f t="shared" si="8809"/>
        <v>0</v>
      </c>
      <c r="BJ2826" s="378">
        <f t="shared" si="8788"/>
        <v>0</v>
      </c>
      <c r="BK2826" s="374">
        <f t="shared" si="8810"/>
        <v>0</v>
      </c>
      <c r="BL2826" s="292">
        <f t="shared" si="8811"/>
        <v>0</v>
      </c>
      <c r="BM2826" s="375">
        <f t="shared" si="8812"/>
        <v>0</v>
      </c>
      <c r="BN2826" s="378">
        <f t="shared" si="8789"/>
        <v>0</v>
      </c>
      <c r="BO2826" s="374">
        <f t="shared" si="8813"/>
        <v>0</v>
      </c>
      <c r="BP2826" s="292">
        <f t="shared" si="8814"/>
        <v>0</v>
      </c>
      <c r="CA2826" s="299" t="s">
        <v>1917</v>
      </c>
      <c r="CB2826" s="421"/>
      <c r="CC2826" s="375"/>
      <c r="CD2826" s="375"/>
      <c r="CE2826" s="375"/>
      <c r="CF2826" s="375"/>
      <c r="CG2826" s="375"/>
      <c r="CH2826" s="375"/>
      <c r="CI2826" s="375"/>
      <c r="CJ2826" s="375"/>
      <c r="CK2826" s="375"/>
      <c r="CL2826" s="375"/>
      <c r="CM2826" s="375"/>
      <c r="CN2826" s="301">
        <f t="shared" ref="CN2826" si="8998">SUM(M2826:M2829)</f>
        <v>0</v>
      </c>
      <c r="CO2826" s="301">
        <f t="shared" ref="CO2826" si="8999">SUM(N2826:N2829)</f>
        <v>0</v>
      </c>
      <c r="CP2826" s="301">
        <f t="shared" ref="CP2826" si="9000">SUM(O2826:O2829)</f>
        <v>0</v>
      </c>
      <c r="CQ2826" s="301">
        <f t="shared" ref="CQ2826" si="9001">SUM(P2826:P2829)</f>
        <v>0</v>
      </c>
      <c r="CR2826" s="301">
        <f t="shared" ref="CR2826" si="9002">SUM(Q2826:Q2829)</f>
        <v>0</v>
      </c>
      <c r="CS2826" s="301">
        <f t="shared" ref="CS2826" si="9003">SUM(R2826:R2829)</f>
        <v>0</v>
      </c>
      <c r="CT2826" s="301">
        <f t="shared" ref="CT2826" si="9004">SUM(S2826:S2829)</f>
        <v>0</v>
      </c>
      <c r="CU2826" s="301">
        <f t="shared" ref="CU2826" si="9005">SUM(T2826:T2829)</f>
        <v>0</v>
      </c>
      <c r="CV2826" s="301">
        <f t="shared" ref="CV2826" si="9006">SUM(U2826:U2829)</f>
        <v>0</v>
      </c>
      <c r="CW2826" s="301">
        <f t="shared" ref="CW2826" si="9007">SUM(V2826:V2829)</f>
        <v>0</v>
      </c>
      <c r="CX2826" s="301">
        <f t="shared" ref="CX2826" si="9008">SUM(W2826:W2829)</f>
        <v>0</v>
      </c>
      <c r="CY2826" s="301">
        <f t="shared" ref="CY2826" si="9009">SUM(X2826:X2829)</f>
        <v>0</v>
      </c>
      <c r="CZ2826" s="301">
        <f t="shared" ref="CZ2826" si="9010">SUM(Y2826:Y2829)</f>
        <v>0</v>
      </c>
      <c r="DA2826" s="301">
        <f t="shared" ref="DA2826" si="9011">SUM(Z2826:Z2829)</f>
        <v>0</v>
      </c>
      <c r="DB2826" s="301">
        <f t="shared" ref="DB2826" si="9012">SUM(AA2826:AA2829)</f>
        <v>0</v>
      </c>
      <c r="DC2826" s="301">
        <f t="shared" ref="DC2826" si="9013">SUM(AB2826:AB2829)</f>
        <v>0</v>
      </c>
      <c r="DD2826" s="301">
        <f t="shared" ref="DD2826" si="9014">SUM(AC2826:AC2829)</f>
        <v>0</v>
      </c>
      <c r="DE2826" s="301">
        <f t="shared" ref="DE2826" si="9015">SUM(AD2826:AD2829)</f>
        <v>0</v>
      </c>
      <c r="DG2826" s="612"/>
      <c r="DH2826" s="613"/>
      <c r="DI2826" s="415"/>
      <c r="DJ2826" s="416"/>
      <c r="DK2826" s="416"/>
      <c r="DL2826" s="416"/>
      <c r="DM2826" s="416"/>
      <c r="DN2826" s="416"/>
      <c r="DO2826" s="416"/>
      <c r="DP2826" s="416"/>
      <c r="DQ2826" s="416"/>
      <c r="DR2826" s="416"/>
      <c r="DS2826" s="416"/>
      <c r="DT2826" s="416"/>
      <c r="DU2826" s="416"/>
      <c r="DV2826" s="416"/>
      <c r="DW2826" s="416"/>
      <c r="DX2826" s="416"/>
      <c r="DY2826" s="416"/>
      <c r="DZ2826" s="416"/>
      <c r="EA2826" s="416"/>
      <c r="EB2826" s="416"/>
      <c r="EC2826" s="416"/>
      <c r="ED2826" s="416"/>
      <c r="EE2826" s="416"/>
      <c r="EF2826" s="416"/>
      <c r="EG2826" s="416"/>
      <c r="EH2826" s="416"/>
      <c r="EI2826" s="416"/>
      <c r="EJ2826" s="416"/>
      <c r="EK2826" s="416"/>
      <c r="EL2826" s="417"/>
    </row>
    <row r="2827" spans="1:143" ht="90" customHeight="1" x14ac:dyDescent="0.25">
      <c r="A2827" s="60"/>
      <c r="B2827" s="60"/>
      <c r="C2827" s="796"/>
      <c r="D2827" s="719"/>
      <c r="E2827" s="720"/>
      <c r="F2827" s="702" t="s">
        <v>341</v>
      </c>
      <c r="G2827" s="702"/>
      <c r="H2827" s="56"/>
      <c r="I2827" s="700" t="s">
        <v>337</v>
      </c>
      <c r="J2827" s="700"/>
      <c r="K2827" s="700"/>
      <c r="L2827" s="701"/>
      <c r="M2827" s="369"/>
      <c r="N2827" s="369"/>
      <c r="O2827" s="369"/>
      <c r="P2827" s="369"/>
      <c r="Q2827" s="369"/>
      <c r="R2827" s="369"/>
      <c r="S2827" s="368"/>
      <c r="T2827" s="368"/>
      <c r="U2827" s="368"/>
      <c r="V2827" s="368"/>
      <c r="W2827" s="368"/>
      <c r="X2827" s="368"/>
      <c r="Y2827" s="368"/>
      <c r="Z2827" s="368"/>
      <c r="AA2827" s="368"/>
      <c r="AB2827" s="368"/>
      <c r="AC2827" s="368"/>
      <c r="AD2827" s="368"/>
      <c r="AE2827" s="60"/>
      <c r="AF2827" s="259"/>
      <c r="AG2827" s="374">
        <f t="shared" si="8790"/>
        <v>18</v>
      </c>
      <c r="AH2827" s="399"/>
      <c r="AK2827" s="375">
        <f t="shared" si="8791"/>
        <v>0</v>
      </c>
      <c r="AL2827" s="378">
        <f t="shared" si="8782"/>
        <v>0</v>
      </c>
      <c r="AM2827" s="374">
        <f t="shared" si="8792"/>
        <v>0</v>
      </c>
      <c r="AN2827" s="292">
        <f t="shared" si="8793"/>
        <v>0</v>
      </c>
      <c r="AO2827" s="375">
        <f t="shared" si="8794"/>
        <v>0</v>
      </c>
      <c r="AP2827" s="378">
        <f t="shared" si="8783"/>
        <v>0</v>
      </c>
      <c r="AQ2827" s="374">
        <f t="shared" si="8795"/>
        <v>0</v>
      </c>
      <c r="AR2827" s="317">
        <f t="shared" si="8796"/>
        <v>0</v>
      </c>
      <c r="AS2827" s="375">
        <f t="shared" si="8797"/>
        <v>0</v>
      </c>
      <c r="AT2827" s="378">
        <f t="shared" si="8784"/>
        <v>0</v>
      </c>
      <c r="AU2827" s="374">
        <f t="shared" si="8798"/>
        <v>0</v>
      </c>
      <c r="AV2827" s="317">
        <f t="shared" si="8799"/>
        <v>0</v>
      </c>
      <c r="AW2827" s="375">
        <f t="shared" si="8800"/>
        <v>0</v>
      </c>
      <c r="AX2827" s="378">
        <f t="shared" si="8785"/>
        <v>0</v>
      </c>
      <c r="AY2827" s="374">
        <f t="shared" si="8801"/>
        <v>0</v>
      </c>
      <c r="AZ2827" s="292">
        <f t="shared" si="8802"/>
        <v>0</v>
      </c>
      <c r="BA2827" s="375">
        <f t="shared" si="8803"/>
        <v>0</v>
      </c>
      <c r="BB2827" s="378">
        <f t="shared" si="8786"/>
        <v>0</v>
      </c>
      <c r="BC2827" s="374">
        <f t="shared" si="8804"/>
        <v>0</v>
      </c>
      <c r="BD2827" s="292">
        <f t="shared" si="8805"/>
        <v>0</v>
      </c>
      <c r="BE2827" s="375">
        <f t="shared" si="8806"/>
        <v>0</v>
      </c>
      <c r="BF2827" s="378">
        <f t="shared" si="8787"/>
        <v>0</v>
      </c>
      <c r="BG2827" s="374">
        <f t="shared" si="8807"/>
        <v>0</v>
      </c>
      <c r="BH2827" s="292">
        <f t="shared" si="8808"/>
        <v>0</v>
      </c>
      <c r="BI2827" s="375">
        <f t="shared" si="8809"/>
        <v>0</v>
      </c>
      <c r="BJ2827" s="378">
        <f t="shared" si="8788"/>
        <v>0</v>
      </c>
      <c r="BK2827" s="374">
        <f t="shared" si="8810"/>
        <v>0</v>
      </c>
      <c r="BL2827" s="292">
        <f t="shared" si="8811"/>
        <v>0</v>
      </c>
      <c r="BM2827" s="375">
        <f t="shared" si="8812"/>
        <v>0</v>
      </c>
      <c r="BN2827" s="378">
        <f t="shared" si="8789"/>
        <v>0</v>
      </c>
      <c r="BO2827" s="374">
        <f t="shared" si="8813"/>
        <v>0</v>
      </c>
      <c r="BP2827" s="292">
        <f t="shared" si="8814"/>
        <v>0</v>
      </c>
      <c r="CA2827" s="299" t="s">
        <v>1910</v>
      </c>
      <c r="CB2827" s="421"/>
      <c r="CC2827" s="375"/>
      <c r="CD2827" s="375"/>
      <c r="CE2827" s="375"/>
      <c r="CF2827" s="375"/>
      <c r="CG2827" s="375"/>
      <c r="CH2827" s="375"/>
      <c r="CI2827" s="375"/>
      <c r="CJ2827" s="375"/>
      <c r="CK2827" s="375"/>
      <c r="CL2827" s="375"/>
      <c r="CM2827" s="375"/>
      <c r="CN2827" s="423">
        <f t="shared" ref="CN2827" si="9016">COUNTIF(M2826:M2829,"NS")</f>
        <v>0</v>
      </c>
      <c r="CO2827" s="423">
        <f t="shared" ref="CO2827" si="9017">COUNTIF(N2826:N2829,"NS")</f>
        <v>0</v>
      </c>
      <c r="CP2827" s="423">
        <f t="shared" ref="CP2827" si="9018">COUNTIF(O2826:O2829,"NS")</f>
        <v>0</v>
      </c>
      <c r="CQ2827" s="423">
        <f t="shared" ref="CQ2827" si="9019">COUNTIF(P2826:P2829,"NS")</f>
        <v>0</v>
      </c>
      <c r="CR2827" s="423">
        <f t="shared" ref="CR2827" si="9020">COUNTIF(Q2826:Q2829,"NS")</f>
        <v>0</v>
      </c>
      <c r="CS2827" s="423">
        <f t="shared" ref="CS2827" si="9021">COUNTIF(R2826:R2829,"NS")</f>
        <v>0</v>
      </c>
      <c r="CT2827" s="423">
        <f t="shared" ref="CT2827" si="9022">COUNTIF(S2826:S2829,"NS")</f>
        <v>0</v>
      </c>
      <c r="CU2827" s="423">
        <f t="shared" ref="CU2827" si="9023">COUNTIF(T2826:T2829,"NS")</f>
        <v>0</v>
      </c>
      <c r="CV2827" s="423">
        <f t="shared" ref="CV2827" si="9024">COUNTIF(U2826:U2829,"NS")</f>
        <v>0</v>
      </c>
      <c r="CW2827" s="423">
        <f t="shared" ref="CW2827" si="9025">COUNTIF(V2826:V2829,"NS")</f>
        <v>0</v>
      </c>
      <c r="CX2827" s="423">
        <f t="shared" ref="CX2827" si="9026">COUNTIF(W2826:W2829,"NS")</f>
        <v>0</v>
      </c>
      <c r="CY2827" s="423">
        <f t="shared" ref="CY2827" si="9027">COUNTIF(X2826:X2829,"NS")</f>
        <v>0</v>
      </c>
      <c r="CZ2827" s="423">
        <f t="shared" ref="CZ2827" si="9028">COUNTIF(Y2826:Y2829,"NS")</f>
        <v>0</v>
      </c>
      <c r="DA2827" s="423">
        <f t="shared" ref="DA2827" si="9029">COUNTIF(Z2826:Z2829,"NS")</f>
        <v>0</v>
      </c>
      <c r="DB2827" s="423">
        <f t="shared" ref="DB2827" si="9030">COUNTIF(AA2826:AA2829,"NS")</f>
        <v>0</v>
      </c>
      <c r="DC2827" s="423">
        <f t="shared" ref="DC2827" si="9031">COUNTIF(AB2826:AB2829,"NS")</f>
        <v>0</v>
      </c>
      <c r="DD2827" s="423">
        <f t="shared" ref="DD2827" si="9032">COUNTIF(AC2826:AC2829,"NS")</f>
        <v>0</v>
      </c>
      <c r="DE2827" s="423">
        <f t="shared" ref="DE2827" si="9033">COUNTIF(AD2826:AD2829,"NS")</f>
        <v>0</v>
      </c>
      <c r="DG2827" s="612"/>
      <c r="DH2827" s="613"/>
      <c r="DI2827" s="415"/>
      <c r="DJ2827" s="416"/>
      <c r="DK2827" s="416"/>
      <c r="DL2827" s="416"/>
      <c r="DM2827" s="416"/>
      <c r="DN2827" s="416"/>
      <c r="DO2827" s="416"/>
      <c r="DP2827" s="416"/>
      <c r="DQ2827" s="416"/>
      <c r="DR2827" s="416"/>
      <c r="DS2827" s="416"/>
      <c r="DT2827" s="416"/>
      <c r="DU2827" s="416"/>
      <c r="DV2827" s="416"/>
      <c r="DW2827" s="416"/>
      <c r="DX2827" s="416"/>
      <c r="DY2827" s="416"/>
      <c r="DZ2827" s="416"/>
      <c r="EA2827" s="416"/>
      <c r="EB2827" s="416"/>
      <c r="EC2827" s="416"/>
      <c r="ED2827" s="416"/>
      <c r="EE2827" s="416"/>
      <c r="EF2827" s="416"/>
      <c r="EG2827" s="416"/>
      <c r="EH2827" s="416"/>
      <c r="EI2827" s="416"/>
      <c r="EJ2827" s="416"/>
      <c r="EK2827" s="416"/>
      <c r="EL2827" s="417"/>
    </row>
    <row r="2828" spans="1:143" ht="48" customHeight="1" x14ac:dyDescent="0.25">
      <c r="A2828" s="60"/>
      <c r="B2828" s="60"/>
      <c r="C2828" s="796"/>
      <c r="D2828" s="719"/>
      <c r="E2828" s="720"/>
      <c r="F2828" s="702" t="s">
        <v>342</v>
      </c>
      <c r="G2828" s="702"/>
      <c r="H2828" s="65"/>
      <c r="I2828" s="700" t="s">
        <v>338</v>
      </c>
      <c r="J2828" s="700"/>
      <c r="K2828" s="700"/>
      <c r="L2828" s="701"/>
      <c r="M2828" s="369"/>
      <c r="N2828" s="369"/>
      <c r="O2828" s="369"/>
      <c r="P2828" s="369"/>
      <c r="Q2828" s="369"/>
      <c r="R2828" s="369"/>
      <c r="S2828" s="368"/>
      <c r="T2828" s="368"/>
      <c r="U2828" s="368"/>
      <c r="V2828" s="368"/>
      <c r="W2828" s="368"/>
      <c r="X2828" s="368"/>
      <c r="Y2828" s="368"/>
      <c r="Z2828" s="368"/>
      <c r="AA2828" s="368"/>
      <c r="AB2828" s="368"/>
      <c r="AC2828" s="368"/>
      <c r="AD2828" s="368"/>
      <c r="AE2828" s="60"/>
      <c r="AF2828" s="259"/>
      <c r="AG2828" s="374">
        <f t="shared" si="8790"/>
        <v>18</v>
      </c>
      <c r="AH2828" s="399"/>
      <c r="AK2828" s="375">
        <f t="shared" si="8791"/>
        <v>0</v>
      </c>
      <c r="AL2828" s="378">
        <f t="shared" si="8782"/>
        <v>0</v>
      </c>
      <c r="AM2828" s="374">
        <f t="shared" si="8792"/>
        <v>0</v>
      </c>
      <c r="AN2828" s="292">
        <f t="shared" si="8793"/>
        <v>0</v>
      </c>
      <c r="AO2828" s="375">
        <f t="shared" si="8794"/>
        <v>0</v>
      </c>
      <c r="AP2828" s="378">
        <f t="shared" si="8783"/>
        <v>0</v>
      </c>
      <c r="AQ2828" s="374">
        <f t="shared" si="8795"/>
        <v>0</v>
      </c>
      <c r="AR2828" s="317">
        <f t="shared" si="8796"/>
        <v>0</v>
      </c>
      <c r="AS2828" s="375">
        <f t="shared" si="8797"/>
        <v>0</v>
      </c>
      <c r="AT2828" s="378">
        <f t="shared" si="8784"/>
        <v>0</v>
      </c>
      <c r="AU2828" s="374">
        <f t="shared" si="8798"/>
        <v>0</v>
      </c>
      <c r="AV2828" s="317">
        <f t="shared" si="8799"/>
        <v>0</v>
      </c>
      <c r="AW2828" s="375">
        <f t="shared" si="8800"/>
        <v>0</v>
      </c>
      <c r="AX2828" s="378">
        <f t="shared" si="8785"/>
        <v>0</v>
      </c>
      <c r="AY2828" s="374">
        <f t="shared" si="8801"/>
        <v>0</v>
      </c>
      <c r="AZ2828" s="292">
        <f t="shared" si="8802"/>
        <v>0</v>
      </c>
      <c r="BA2828" s="375">
        <f t="shared" si="8803"/>
        <v>0</v>
      </c>
      <c r="BB2828" s="378">
        <f t="shared" si="8786"/>
        <v>0</v>
      </c>
      <c r="BC2828" s="374">
        <f t="shared" si="8804"/>
        <v>0</v>
      </c>
      <c r="BD2828" s="292">
        <f t="shared" si="8805"/>
        <v>0</v>
      </c>
      <c r="BE2828" s="375">
        <f t="shared" si="8806"/>
        <v>0</v>
      </c>
      <c r="BF2828" s="378">
        <f t="shared" si="8787"/>
        <v>0</v>
      </c>
      <c r="BG2828" s="374">
        <f t="shared" si="8807"/>
        <v>0</v>
      </c>
      <c r="BH2828" s="292">
        <f t="shared" si="8808"/>
        <v>0</v>
      </c>
      <c r="BI2828" s="375">
        <f t="shared" si="8809"/>
        <v>0</v>
      </c>
      <c r="BJ2828" s="378">
        <f t="shared" si="8788"/>
        <v>0</v>
      </c>
      <c r="BK2828" s="374">
        <f t="shared" si="8810"/>
        <v>0</v>
      </c>
      <c r="BL2828" s="292">
        <f t="shared" si="8811"/>
        <v>0</v>
      </c>
      <c r="BM2828" s="375">
        <f t="shared" si="8812"/>
        <v>0</v>
      </c>
      <c r="BN2828" s="378">
        <f t="shared" si="8789"/>
        <v>0</v>
      </c>
      <c r="BO2828" s="374">
        <f t="shared" si="8813"/>
        <v>0</v>
      </c>
      <c r="BP2828" s="292">
        <f t="shared" si="8814"/>
        <v>0</v>
      </c>
      <c r="CA2828" s="299" t="s">
        <v>1918</v>
      </c>
      <c r="CB2828" s="427"/>
      <c r="CC2828" s="375"/>
      <c r="CD2828" s="375"/>
      <c r="CE2828" s="375"/>
      <c r="CF2828" s="375"/>
      <c r="CG2828" s="375"/>
      <c r="CH2828" s="375"/>
      <c r="CI2828" s="375"/>
      <c r="CJ2828" s="375"/>
      <c r="CK2828" s="375"/>
      <c r="CL2828" s="375"/>
      <c r="CM2828" s="375"/>
      <c r="CN2828" s="425">
        <f t="shared" ref="CN2828:DD2828" si="9034">IF(OR(AND(CN2825=0,CN2827&gt;0),AND(CN2825="NS",CN2826&gt;0),AND(CN2825="NS",CN2826=0,CN2827=0)),1,IF(OR(AND(CN2827&gt;=2,CN2826&lt;CN2825),AND(CN2825="NS",CN2826=0,CN2827&gt;0),OR(CN2825=CN2826,AND(CN2825="",CN2827=0,CN2826=0))),0,1))</f>
        <v>0</v>
      </c>
      <c r="CO2828" s="425">
        <f t="shared" si="9034"/>
        <v>0</v>
      </c>
      <c r="CP2828" s="425">
        <f t="shared" si="9034"/>
        <v>0</v>
      </c>
      <c r="CQ2828" s="425">
        <f t="shared" si="9034"/>
        <v>0</v>
      </c>
      <c r="CR2828" s="425">
        <f t="shared" si="9034"/>
        <v>0</v>
      </c>
      <c r="CS2828" s="425">
        <f t="shared" si="9034"/>
        <v>0</v>
      </c>
      <c r="CT2828" s="425">
        <f t="shared" si="9034"/>
        <v>0</v>
      </c>
      <c r="CU2828" s="425">
        <f t="shared" si="9034"/>
        <v>0</v>
      </c>
      <c r="CV2828" s="425">
        <f t="shared" si="9034"/>
        <v>0</v>
      </c>
      <c r="CW2828" s="425">
        <f t="shared" si="9034"/>
        <v>0</v>
      </c>
      <c r="CX2828" s="425">
        <f t="shared" si="9034"/>
        <v>0</v>
      </c>
      <c r="CY2828" s="425">
        <f t="shared" si="9034"/>
        <v>0</v>
      </c>
      <c r="CZ2828" s="425">
        <f t="shared" si="9034"/>
        <v>0</v>
      </c>
      <c r="DA2828" s="425">
        <f t="shared" si="9034"/>
        <v>0</v>
      </c>
      <c r="DB2828" s="425">
        <f t="shared" si="9034"/>
        <v>0</v>
      </c>
      <c r="DC2828" s="425">
        <f t="shared" si="9034"/>
        <v>0</v>
      </c>
      <c r="DD2828" s="425">
        <f t="shared" si="9034"/>
        <v>0</v>
      </c>
      <c r="DE2828" s="425">
        <f t="shared" ref="DE2828" si="9035">IF(OR(AND(DE2825=0,DE2827&gt;0),AND(DE2825="NS",DE2826&gt;0),AND(DE2825="NS",DE2826=0,DE2827=0)),1,IF(OR(AND(DE2827&gt;=2,DE2826&lt;DE2825),AND(DE2825="NS",DE2826=0,DE2827&gt;0),OR(DE2825=DE2826,AND(DE2825="",DE2827=0,DE2826=0))),0,1))</f>
        <v>0</v>
      </c>
      <c r="DF2828" s="387">
        <f>SUM(CN2828:DE2828)</f>
        <v>0</v>
      </c>
      <c r="DG2828" s="612"/>
      <c r="DH2828" s="613"/>
      <c r="DI2828" s="415"/>
      <c r="DJ2828" s="416"/>
      <c r="DK2828" s="416"/>
      <c r="DL2828" s="416"/>
      <c r="DM2828" s="416"/>
      <c r="DN2828" s="416"/>
      <c r="DO2828" s="416"/>
      <c r="DP2828" s="416"/>
      <c r="DQ2828" s="416"/>
      <c r="DR2828" s="416"/>
      <c r="DS2828" s="416"/>
      <c r="DT2828" s="416"/>
      <c r="DU2828" s="416"/>
      <c r="DV2828" s="416"/>
      <c r="DW2828" s="416"/>
      <c r="DX2828" s="416"/>
      <c r="DY2828" s="416"/>
      <c r="DZ2828" s="416"/>
      <c r="EA2828" s="416"/>
      <c r="EB2828" s="416"/>
      <c r="EC2828" s="416"/>
      <c r="ED2828" s="416"/>
      <c r="EE2828" s="416"/>
      <c r="EF2828" s="416"/>
      <c r="EG2828" s="416"/>
      <c r="EH2828" s="416"/>
      <c r="EI2828" s="416"/>
      <c r="EJ2828" s="416"/>
      <c r="EK2828" s="416"/>
      <c r="EL2828" s="417"/>
    </row>
    <row r="2829" spans="1:143" ht="24" customHeight="1" x14ac:dyDescent="0.25">
      <c r="A2829" s="60"/>
      <c r="B2829" s="60"/>
      <c r="C2829" s="796"/>
      <c r="D2829" s="719"/>
      <c r="E2829" s="720"/>
      <c r="F2829" s="702" t="s">
        <v>343</v>
      </c>
      <c r="G2829" s="702"/>
      <c r="H2829" s="56"/>
      <c r="I2829" s="700" t="s">
        <v>339</v>
      </c>
      <c r="J2829" s="700"/>
      <c r="K2829" s="700"/>
      <c r="L2829" s="701"/>
      <c r="M2829" s="369"/>
      <c r="N2829" s="369"/>
      <c r="O2829" s="369"/>
      <c r="P2829" s="369"/>
      <c r="Q2829" s="369"/>
      <c r="R2829" s="369"/>
      <c r="S2829" s="368"/>
      <c r="T2829" s="368"/>
      <c r="U2829" s="368"/>
      <c r="V2829" s="368"/>
      <c r="W2829" s="368"/>
      <c r="X2829" s="368"/>
      <c r="Y2829" s="368"/>
      <c r="Z2829" s="368"/>
      <c r="AA2829" s="368"/>
      <c r="AB2829" s="368"/>
      <c r="AC2829" s="368"/>
      <c r="AD2829" s="368"/>
      <c r="AE2829" s="60"/>
      <c r="AF2829" s="259"/>
      <c r="AG2829" s="374">
        <f t="shared" si="8790"/>
        <v>18</v>
      </c>
      <c r="AH2829" s="399"/>
      <c r="AK2829" s="375">
        <f t="shared" si="8791"/>
        <v>0</v>
      </c>
      <c r="AL2829" s="378">
        <f t="shared" si="8782"/>
        <v>0</v>
      </c>
      <c r="AM2829" s="374">
        <f t="shared" si="8792"/>
        <v>0</v>
      </c>
      <c r="AN2829" s="292">
        <f t="shared" si="8793"/>
        <v>0</v>
      </c>
      <c r="AO2829" s="375">
        <f t="shared" si="8794"/>
        <v>0</v>
      </c>
      <c r="AP2829" s="378">
        <f t="shared" si="8783"/>
        <v>0</v>
      </c>
      <c r="AQ2829" s="374">
        <f t="shared" si="8795"/>
        <v>0</v>
      </c>
      <c r="AR2829" s="317">
        <f t="shared" si="8796"/>
        <v>0</v>
      </c>
      <c r="AS2829" s="375">
        <f t="shared" si="8797"/>
        <v>0</v>
      </c>
      <c r="AT2829" s="378">
        <f t="shared" si="8784"/>
        <v>0</v>
      </c>
      <c r="AU2829" s="374">
        <f t="shared" si="8798"/>
        <v>0</v>
      </c>
      <c r="AV2829" s="317">
        <f t="shared" si="8799"/>
        <v>0</v>
      </c>
      <c r="AW2829" s="375">
        <f t="shared" si="8800"/>
        <v>0</v>
      </c>
      <c r="AX2829" s="378">
        <f t="shared" si="8785"/>
        <v>0</v>
      </c>
      <c r="AY2829" s="374">
        <f t="shared" si="8801"/>
        <v>0</v>
      </c>
      <c r="AZ2829" s="292">
        <f t="shared" si="8802"/>
        <v>0</v>
      </c>
      <c r="BA2829" s="375">
        <f t="shared" si="8803"/>
        <v>0</v>
      </c>
      <c r="BB2829" s="378">
        <f t="shared" si="8786"/>
        <v>0</v>
      </c>
      <c r="BC2829" s="374">
        <f t="shared" si="8804"/>
        <v>0</v>
      </c>
      <c r="BD2829" s="292">
        <f t="shared" si="8805"/>
        <v>0</v>
      </c>
      <c r="BE2829" s="375">
        <f t="shared" si="8806"/>
        <v>0</v>
      </c>
      <c r="BF2829" s="378">
        <f t="shared" si="8787"/>
        <v>0</v>
      </c>
      <c r="BG2829" s="374">
        <f t="shared" si="8807"/>
        <v>0</v>
      </c>
      <c r="BH2829" s="292">
        <f t="shared" si="8808"/>
        <v>0</v>
      </c>
      <c r="BI2829" s="375">
        <f t="shared" si="8809"/>
        <v>0</v>
      </c>
      <c r="BJ2829" s="378">
        <f t="shared" si="8788"/>
        <v>0</v>
      </c>
      <c r="BK2829" s="374">
        <f t="shared" si="8810"/>
        <v>0</v>
      </c>
      <c r="BL2829" s="292">
        <f t="shared" si="8811"/>
        <v>0</v>
      </c>
      <c r="BM2829" s="375">
        <f t="shared" si="8812"/>
        <v>0</v>
      </c>
      <c r="BN2829" s="378">
        <f t="shared" si="8789"/>
        <v>0</v>
      </c>
      <c r="BO2829" s="374">
        <f t="shared" si="8813"/>
        <v>0</v>
      </c>
      <c r="BP2829" s="292">
        <f t="shared" si="8814"/>
        <v>0</v>
      </c>
      <c r="CA2829" s="303"/>
      <c r="CB2829" s="427"/>
      <c r="CC2829" s="375"/>
      <c r="CD2829" s="375"/>
      <c r="CE2829" s="375"/>
      <c r="CF2829" s="375"/>
      <c r="CG2829" s="375"/>
      <c r="CH2829" s="375"/>
      <c r="CI2829" s="375"/>
      <c r="CJ2829" s="375"/>
      <c r="CK2829" s="375"/>
      <c r="CL2829" s="375"/>
      <c r="CM2829" s="375"/>
      <c r="CN2829" s="311"/>
      <c r="CO2829" s="311"/>
      <c r="CP2829" s="311"/>
      <c r="CQ2829" s="311"/>
      <c r="CR2829" s="311"/>
      <c r="CS2829" s="311"/>
      <c r="CT2829" s="311"/>
      <c r="CU2829" s="311"/>
      <c r="CV2829" s="311"/>
      <c r="CW2829" s="311"/>
      <c r="CX2829" s="311"/>
      <c r="CY2829" s="311"/>
      <c r="CZ2829" s="311"/>
      <c r="DA2829" s="311"/>
      <c r="DB2829" s="311"/>
      <c r="DC2829" s="311"/>
      <c r="DD2829" s="311"/>
      <c r="DE2829" s="311"/>
      <c r="DG2829" s="612"/>
      <c r="DH2829" s="613"/>
      <c r="DI2829" s="415"/>
      <c r="DJ2829" s="416"/>
      <c r="DK2829" s="416"/>
      <c r="DL2829" s="416"/>
      <c r="DM2829" s="416"/>
      <c r="DN2829" s="416"/>
      <c r="DO2829" s="416"/>
      <c r="DP2829" s="416"/>
      <c r="DQ2829" s="416"/>
      <c r="DR2829" s="416"/>
      <c r="DS2829" s="416"/>
      <c r="DT2829" s="416"/>
      <c r="DU2829" s="416"/>
      <c r="DV2829" s="416"/>
      <c r="DW2829" s="416"/>
      <c r="DX2829" s="416"/>
      <c r="DY2829" s="416"/>
      <c r="DZ2829" s="416"/>
      <c r="EA2829" s="416"/>
      <c r="EB2829" s="416"/>
      <c r="EC2829" s="416"/>
      <c r="ED2829" s="416"/>
      <c r="EE2829" s="416"/>
      <c r="EF2829" s="416"/>
      <c r="EG2829" s="416"/>
      <c r="EH2829" s="416"/>
      <c r="EI2829" s="416"/>
      <c r="EJ2829" s="416"/>
      <c r="EK2829" s="416"/>
      <c r="EL2829" s="417"/>
    </row>
    <row r="2830" spans="1:143" ht="15" customHeight="1" x14ac:dyDescent="0.25">
      <c r="A2830" s="60"/>
      <c r="B2830" s="60"/>
      <c r="C2830" s="796"/>
      <c r="D2830" s="719"/>
      <c r="E2830" s="720"/>
      <c r="F2830" s="703" t="s">
        <v>344</v>
      </c>
      <c r="G2830" s="703"/>
      <c r="H2830" s="704" t="s">
        <v>347</v>
      </c>
      <c r="I2830" s="705"/>
      <c r="J2830" s="705"/>
      <c r="K2830" s="705"/>
      <c r="L2830" s="706"/>
      <c r="M2830" s="369"/>
      <c r="N2830" s="369"/>
      <c r="O2830" s="369"/>
      <c r="P2830" s="369"/>
      <c r="Q2830" s="369"/>
      <c r="R2830" s="369"/>
      <c r="S2830" s="368"/>
      <c r="T2830" s="368"/>
      <c r="U2830" s="368"/>
      <c r="V2830" s="368"/>
      <c r="W2830" s="368"/>
      <c r="X2830" s="368"/>
      <c r="Y2830" s="368"/>
      <c r="Z2830" s="368"/>
      <c r="AA2830" s="368"/>
      <c r="AB2830" s="368"/>
      <c r="AC2830" s="368"/>
      <c r="AD2830" s="368"/>
      <c r="AE2830" s="60"/>
      <c r="AF2830" s="259"/>
      <c r="AG2830" s="374">
        <f t="shared" si="8790"/>
        <v>18</v>
      </c>
      <c r="AH2830" s="399"/>
      <c r="AK2830" s="375">
        <f t="shared" si="8791"/>
        <v>0</v>
      </c>
      <c r="AL2830" s="378">
        <f t="shared" si="8782"/>
        <v>0</v>
      </c>
      <c r="AM2830" s="374">
        <f t="shared" si="8792"/>
        <v>0</v>
      </c>
      <c r="AN2830" s="292">
        <f t="shared" si="8793"/>
        <v>0</v>
      </c>
      <c r="AO2830" s="375">
        <f t="shared" si="8794"/>
        <v>0</v>
      </c>
      <c r="AP2830" s="378">
        <f t="shared" si="8783"/>
        <v>0</v>
      </c>
      <c r="AQ2830" s="374">
        <f t="shared" si="8795"/>
        <v>0</v>
      </c>
      <c r="AR2830" s="317">
        <f t="shared" si="8796"/>
        <v>0</v>
      </c>
      <c r="AS2830" s="375">
        <f t="shared" si="8797"/>
        <v>0</v>
      </c>
      <c r="AT2830" s="378">
        <f t="shared" si="8784"/>
        <v>0</v>
      </c>
      <c r="AU2830" s="374">
        <f t="shared" si="8798"/>
        <v>0</v>
      </c>
      <c r="AV2830" s="317">
        <f t="shared" si="8799"/>
        <v>0</v>
      </c>
      <c r="AW2830" s="375">
        <f t="shared" si="8800"/>
        <v>0</v>
      </c>
      <c r="AX2830" s="378">
        <f t="shared" si="8785"/>
        <v>0</v>
      </c>
      <c r="AY2830" s="374">
        <f t="shared" si="8801"/>
        <v>0</v>
      </c>
      <c r="AZ2830" s="292">
        <f t="shared" si="8802"/>
        <v>0</v>
      </c>
      <c r="BA2830" s="375">
        <f t="shared" si="8803"/>
        <v>0</v>
      </c>
      <c r="BB2830" s="378">
        <f t="shared" si="8786"/>
        <v>0</v>
      </c>
      <c r="BC2830" s="374">
        <f t="shared" si="8804"/>
        <v>0</v>
      </c>
      <c r="BD2830" s="292">
        <f t="shared" si="8805"/>
        <v>0</v>
      </c>
      <c r="BE2830" s="375">
        <f t="shared" si="8806"/>
        <v>0</v>
      </c>
      <c r="BF2830" s="378">
        <f t="shared" si="8787"/>
        <v>0</v>
      </c>
      <c r="BG2830" s="374">
        <f t="shared" si="8807"/>
        <v>0</v>
      </c>
      <c r="BH2830" s="292">
        <f t="shared" si="8808"/>
        <v>0</v>
      </c>
      <c r="BI2830" s="375">
        <f t="shared" si="8809"/>
        <v>0</v>
      </c>
      <c r="BJ2830" s="378">
        <f t="shared" si="8788"/>
        <v>0</v>
      </c>
      <c r="BK2830" s="374">
        <f t="shared" si="8810"/>
        <v>0</v>
      </c>
      <c r="BL2830" s="292">
        <f t="shared" si="8811"/>
        <v>0</v>
      </c>
      <c r="BM2830" s="375">
        <f t="shared" si="8812"/>
        <v>0</v>
      </c>
      <c r="BN2830" s="378">
        <f t="shared" si="8789"/>
        <v>0</v>
      </c>
      <c r="BO2830" s="374">
        <f t="shared" si="8813"/>
        <v>0</v>
      </c>
      <c r="BP2830" s="292">
        <f t="shared" si="8814"/>
        <v>0</v>
      </c>
      <c r="CA2830" s="303"/>
      <c r="CB2830" s="427"/>
      <c r="CC2830" s="375"/>
      <c r="CD2830" s="375"/>
      <c r="CE2830" s="375"/>
      <c r="CF2830" s="375"/>
      <c r="CG2830" s="375"/>
      <c r="CH2830" s="375"/>
      <c r="CI2830" s="375"/>
      <c r="CJ2830" s="375"/>
      <c r="CK2830" s="375"/>
      <c r="CL2830" s="375"/>
      <c r="CM2830" s="375"/>
      <c r="CN2830" s="311"/>
      <c r="CO2830" s="311"/>
      <c r="CP2830" s="311"/>
      <c r="CQ2830" s="311"/>
      <c r="CR2830" s="311"/>
      <c r="CS2830" s="311"/>
      <c r="CT2830" s="311"/>
      <c r="CU2830" s="311"/>
      <c r="CV2830" s="311"/>
      <c r="CW2830" s="311"/>
      <c r="CX2830" s="311"/>
      <c r="CY2830" s="311"/>
      <c r="CZ2830" s="311"/>
      <c r="DA2830" s="311"/>
      <c r="DB2830" s="311"/>
      <c r="DC2830" s="311"/>
      <c r="DD2830" s="311"/>
      <c r="DE2830" s="311"/>
      <c r="DG2830" s="610"/>
      <c r="DH2830" s="611"/>
      <c r="DI2830" s="415"/>
      <c r="DJ2830" s="416"/>
      <c r="DK2830" s="416"/>
      <c r="DL2830" s="416"/>
      <c r="DM2830" s="416"/>
      <c r="DN2830" s="416"/>
      <c r="DO2830" s="416"/>
      <c r="DP2830" s="416"/>
      <c r="DQ2830" s="416"/>
      <c r="DR2830" s="416"/>
      <c r="DS2830" s="416"/>
      <c r="DT2830" s="416"/>
      <c r="DU2830" s="416"/>
      <c r="DV2830" s="416"/>
      <c r="DW2830" s="416"/>
      <c r="DX2830" s="416"/>
      <c r="DY2830" s="416"/>
      <c r="DZ2830" s="416"/>
      <c r="EA2830" s="416"/>
      <c r="EB2830" s="416"/>
      <c r="EC2830" s="416"/>
      <c r="ED2830" s="416"/>
      <c r="EE2830" s="416"/>
      <c r="EF2830" s="416"/>
      <c r="EG2830" s="416"/>
      <c r="EH2830" s="416"/>
      <c r="EI2830" s="416"/>
      <c r="EJ2830" s="416"/>
      <c r="EK2830" s="416"/>
      <c r="EL2830" s="417"/>
    </row>
    <row r="2831" spans="1:143" ht="15" customHeight="1" x14ac:dyDescent="0.25">
      <c r="A2831" s="60"/>
      <c r="B2831" s="60"/>
      <c r="C2831" s="796"/>
      <c r="D2831" s="719"/>
      <c r="E2831" s="720"/>
      <c r="F2831" s="703" t="s">
        <v>345</v>
      </c>
      <c r="G2831" s="703"/>
      <c r="H2831" s="704" t="s">
        <v>348</v>
      </c>
      <c r="I2831" s="705"/>
      <c r="J2831" s="705"/>
      <c r="K2831" s="705"/>
      <c r="L2831" s="706"/>
      <c r="M2831" s="369"/>
      <c r="N2831" s="369"/>
      <c r="O2831" s="369"/>
      <c r="P2831" s="369"/>
      <c r="Q2831" s="369"/>
      <c r="R2831" s="369"/>
      <c r="S2831" s="368"/>
      <c r="T2831" s="368"/>
      <c r="U2831" s="368"/>
      <c r="V2831" s="368"/>
      <c r="W2831" s="368"/>
      <c r="X2831" s="368"/>
      <c r="Y2831" s="368"/>
      <c r="Z2831" s="368"/>
      <c r="AA2831" s="368"/>
      <c r="AB2831" s="368"/>
      <c r="AC2831" s="368"/>
      <c r="AD2831" s="368"/>
      <c r="AE2831" s="60"/>
      <c r="AF2831" s="259"/>
      <c r="AG2831" s="374">
        <f t="shared" si="8790"/>
        <v>18</v>
      </c>
      <c r="AH2831" s="399"/>
      <c r="AK2831" s="375">
        <f t="shared" si="8791"/>
        <v>0</v>
      </c>
      <c r="AL2831" s="378">
        <f t="shared" si="8782"/>
        <v>0</v>
      </c>
      <c r="AM2831" s="374">
        <f t="shared" si="8792"/>
        <v>0</v>
      </c>
      <c r="AN2831" s="292">
        <f t="shared" si="8793"/>
        <v>0</v>
      </c>
      <c r="AO2831" s="375">
        <f t="shared" si="8794"/>
        <v>0</v>
      </c>
      <c r="AP2831" s="378">
        <f t="shared" si="8783"/>
        <v>0</v>
      </c>
      <c r="AQ2831" s="374">
        <f t="shared" si="8795"/>
        <v>0</v>
      </c>
      <c r="AR2831" s="317">
        <f t="shared" si="8796"/>
        <v>0</v>
      </c>
      <c r="AS2831" s="375">
        <f t="shared" si="8797"/>
        <v>0</v>
      </c>
      <c r="AT2831" s="378">
        <f t="shared" si="8784"/>
        <v>0</v>
      </c>
      <c r="AU2831" s="374">
        <f t="shared" si="8798"/>
        <v>0</v>
      </c>
      <c r="AV2831" s="317">
        <f t="shared" si="8799"/>
        <v>0</v>
      </c>
      <c r="AW2831" s="375">
        <f t="shared" si="8800"/>
        <v>0</v>
      </c>
      <c r="AX2831" s="378">
        <f t="shared" si="8785"/>
        <v>0</v>
      </c>
      <c r="AY2831" s="374">
        <f t="shared" si="8801"/>
        <v>0</v>
      </c>
      <c r="AZ2831" s="292">
        <f t="shared" si="8802"/>
        <v>0</v>
      </c>
      <c r="BA2831" s="375">
        <f t="shared" si="8803"/>
        <v>0</v>
      </c>
      <c r="BB2831" s="378">
        <f t="shared" si="8786"/>
        <v>0</v>
      </c>
      <c r="BC2831" s="374">
        <f t="shared" si="8804"/>
        <v>0</v>
      </c>
      <c r="BD2831" s="292">
        <f t="shared" si="8805"/>
        <v>0</v>
      </c>
      <c r="BE2831" s="375">
        <f t="shared" si="8806"/>
        <v>0</v>
      </c>
      <c r="BF2831" s="378">
        <f t="shared" si="8787"/>
        <v>0</v>
      </c>
      <c r="BG2831" s="374">
        <f t="shared" si="8807"/>
        <v>0</v>
      </c>
      <c r="BH2831" s="292">
        <f t="shared" si="8808"/>
        <v>0</v>
      </c>
      <c r="BI2831" s="375">
        <f t="shared" si="8809"/>
        <v>0</v>
      </c>
      <c r="BJ2831" s="378">
        <f t="shared" si="8788"/>
        <v>0</v>
      </c>
      <c r="BK2831" s="374">
        <f t="shared" si="8810"/>
        <v>0</v>
      </c>
      <c r="BL2831" s="292">
        <f t="shared" si="8811"/>
        <v>0</v>
      </c>
      <c r="BM2831" s="375">
        <f t="shared" si="8812"/>
        <v>0</v>
      </c>
      <c r="BN2831" s="378">
        <f t="shared" si="8789"/>
        <v>0</v>
      </c>
      <c r="BO2831" s="374">
        <f t="shared" si="8813"/>
        <v>0</v>
      </c>
      <c r="BP2831" s="292">
        <f t="shared" si="8814"/>
        <v>0</v>
      </c>
      <c r="CA2831" s="303"/>
      <c r="CB2831" s="427"/>
      <c r="CC2831" s="375"/>
      <c r="CD2831" s="375"/>
      <c r="CE2831" s="375"/>
      <c r="CF2831" s="375"/>
      <c r="CG2831" s="375"/>
      <c r="CH2831" s="375"/>
      <c r="CI2831" s="375"/>
      <c r="CJ2831" s="375"/>
      <c r="CK2831" s="375"/>
      <c r="CL2831" s="375"/>
      <c r="CM2831" s="375"/>
      <c r="CN2831" s="307"/>
      <c r="CO2831" s="307"/>
      <c r="CP2831" s="307"/>
      <c r="CQ2831" s="307"/>
      <c r="CR2831" s="307"/>
      <c r="CS2831" s="307"/>
      <c r="CT2831" s="307"/>
      <c r="CU2831" s="307"/>
      <c r="CV2831" s="307"/>
      <c r="CW2831" s="307"/>
      <c r="CX2831" s="307"/>
      <c r="CY2831" s="307"/>
      <c r="CZ2831" s="307"/>
      <c r="DA2831" s="307"/>
      <c r="DB2831" s="307"/>
      <c r="DC2831" s="307"/>
      <c r="DD2831" s="307"/>
      <c r="DE2831" s="307"/>
      <c r="DG2831" s="610"/>
      <c r="DH2831" s="611"/>
      <c r="DI2831" s="415"/>
      <c r="DJ2831" s="416"/>
      <c r="DK2831" s="416"/>
      <c r="DL2831" s="416"/>
      <c r="DM2831" s="416"/>
      <c r="DN2831" s="416"/>
      <c r="DO2831" s="416"/>
      <c r="DP2831" s="416"/>
      <c r="DQ2831" s="416"/>
      <c r="DR2831" s="416"/>
      <c r="DS2831" s="416"/>
      <c r="DT2831" s="416"/>
      <c r="DU2831" s="416"/>
      <c r="DV2831" s="416"/>
      <c r="DW2831" s="416"/>
      <c r="DX2831" s="416"/>
      <c r="DY2831" s="416"/>
      <c r="DZ2831" s="416"/>
      <c r="EA2831" s="416"/>
      <c r="EB2831" s="416"/>
      <c r="EC2831" s="416"/>
      <c r="ED2831" s="416"/>
      <c r="EE2831" s="416"/>
      <c r="EF2831" s="416"/>
      <c r="EG2831" s="416"/>
      <c r="EH2831" s="416"/>
      <c r="EI2831" s="416"/>
      <c r="EJ2831" s="416"/>
      <c r="EK2831" s="416"/>
      <c r="EL2831" s="417"/>
    </row>
    <row r="2832" spans="1:143" ht="36" customHeight="1" x14ac:dyDescent="0.25">
      <c r="A2832" s="60"/>
      <c r="B2832" s="60"/>
      <c r="C2832" s="797"/>
      <c r="D2832" s="721"/>
      <c r="E2832" s="722"/>
      <c r="F2832" s="703" t="s">
        <v>346</v>
      </c>
      <c r="G2832" s="703"/>
      <c r="H2832" s="707" t="s">
        <v>349</v>
      </c>
      <c r="I2832" s="708"/>
      <c r="J2832" s="708"/>
      <c r="K2832" s="708"/>
      <c r="L2832" s="709"/>
      <c r="M2832" s="369"/>
      <c r="N2832" s="369"/>
      <c r="O2832" s="369"/>
      <c r="P2832" s="369"/>
      <c r="Q2832" s="369"/>
      <c r="R2832" s="369"/>
      <c r="S2832" s="368"/>
      <c r="T2832" s="368"/>
      <c r="U2832" s="368"/>
      <c r="V2832" s="368"/>
      <c r="W2832" s="368"/>
      <c r="X2832" s="368"/>
      <c r="Y2832" s="368"/>
      <c r="Z2832" s="368"/>
      <c r="AA2832" s="368"/>
      <c r="AB2832" s="368"/>
      <c r="AC2832" s="368"/>
      <c r="AD2832" s="368"/>
      <c r="AE2832" s="60"/>
      <c r="AF2832" s="259"/>
      <c r="AG2832" s="374">
        <f t="shared" si="8790"/>
        <v>18</v>
      </c>
      <c r="AH2832" s="399"/>
      <c r="AK2832" s="375">
        <f t="shared" si="8791"/>
        <v>0</v>
      </c>
      <c r="AL2832" s="378">
        <f t="shared" si="8782"/>
        <v>0</v>
      </c>
      <c r="AM2832" s="374">
        <f t="shared" si="8792"/>
        <v>0</v>
      </c>
      <c r="AN2832" s="292">
        <f t="shared" si="8793"/>
        <v>0</v>
      </c>
      <c r="AO2832" s="375">
        <f t="shared" si="8794"/>
        <v>0</v>
      </c>
      <c r="AP2832" s="378">
        <f t="shared" si="8783"/>
        <v>0</v>
      </c>
      <c r="AQ2832" s="374">
        <f t="shared" si="8795"/>
        <v>0</v>
      </c>
      <c r="AR2832" s="317">
        <f t="shared" si="8796"/>
        <v>0</v>
      </c>
      <c r="AS2832" s="375">
        <f t="shared" si="8797"/>
        <v>0</v>
      </c>
      <c r="AT2832" s="378">
        <f t="shared" si="8784"/>
        <v>0</v>
      </c>
      <c r="AU2832" s="374">
        <f t="shared" si="8798"/>
        <v>0</v>
      </c>
      <c r="AV2832" s="317">
        <f t="shared" si="8799"/>
        <v>0</v>
      </c>
      <c r="AW2832" s="375">
        <f t="shared" si="8800"/>
        <v>0</v>
      </c>
      <c r="AX2832" s="378">
        <f t="shared" si="8785"/>
        <v>0</v>
      </c>
      <c r="AY2832" s="374">
        <f t="shared" si="8801"/>
        <v>0</v>
      </c>
      <c r="AZ2832" s="292">
        <f t="shared" si="8802"/>
        <v>0</v>
      </c>
      <c r="BA2832" s="375">
        <f t="shared" si="8803"/>
        <v>0</v>
      </c>
      <c r="BB2832" s="378">
        <f t="shared" si="8786"/>
        <v>0</v>
      </c>
      <c r="BC2832" s="374">
        <f t="shared" si="8804"/>
        <v>0</v>
      </c>
      <c r="BD2832" s="292">
        <f t="shared" si="8805"/>
        <v>0</v>
      </c>
      <c r="BE2832" s="375">
        <f t="shared" si="8806"/>
        <v>0</v>
      </c>
      <c r="BF2832" s="378">
        <f t="shared" si="8787"/>
        <v>0</v>
      </c>
      <c r="BG2832" s="374">
        <f t="shared" si="8807"/>
        <v>0</v>
      </c>
      <c r="BH2832" s="292">
        <f t="shared" si="8808"/>
        <v>0</v>
      </c>
      <c r="BI2832" s="375">
        <f t="shared" si="8809"/>
        <v>0</v>
      </c>
      <c r="BJ2832" s="378">
        <f t="shared" si="8788"/>
        <v>0</v>
      </c>
      <c r="BK2832" s="374">
        <f t="shared" si="8810"/>
        <v>0</v>
      </c>
      <c r="BL2832" s="292">
        <f t="shared" si="8811"/>
        <v>0</v>
      </c>
      <c r="BM2832" s="375">
        <f t="shared" si="8812"/>
        <v>0</v>
      </c>
      <c r="BN2832" s="378">
        <f t="shared" si="8789"/>
        <v>0</v>
      </c>
      <c r="BO2832" s="374">
        <f t="shared" si="8813"/>
        <v>0</v>
      </c>
      <c r="BP2832" s="292">
        <f t="shared" si="8814"/>
        <v>0</v>
      </c>
      <c r="CA2832" s="303"/>
      <c r="CB2832" s="421"/>
      <c r="CC2832" s="375"/>
      <c r="CD2832" s="375"/>
      <c r="CE2832" s="375"/>
      <c r="CF2832" s="375"/>
      <c r="CG2832" s="375"/>
      <c r="CH2832" s="375"/>
      <c r="CI2832" s="375"/>
      <c r="CJ2832" s="375"/>
      <c r="CK2832" s="375"/>
      <c r="CL2832" s="375"/>
      <c r="CM2832" s="375"/>
      <c r="CN2832" s="311"/>
      <c r="CO2832" s="311"/>
      <c r="CP2832" s="311"/>
      <c r="CQ2832" s="311"/>
      <c r="CR2832" s="311"/>
      <c r="CS2832" s="311"/>
      <c r="CT2832" s="311"/>
      <c r="CU2832" s="311"/>
      <c r="CV2832" s="311"/>
      <c r="CW2832" s="311"/>
      <c r="CX2832" s="311"/>
      <c r="CY2832" s="311"/>
      <c r="CZ2832" s="311"/>
      <c r="DA2832" s="311"/>
      <c r="DB2832" s="311"/>
      <c r="DC2832" s="311"/>
      <c r="DD2832" s="311"/>
      <c r="DE2832" s="311"/>
      <c r="DG2832" s="614" t="s">
        <v>346</v>
      </c>
      <c r="DH2832" s="615"/>
      <c r="DI2832" s="418" t="s">
        <v>1909</v>
      </c>
      <c r="DJ2832" s="419"/>
      <c r="DK2832" s="419"/>
      <c r="DL2832" s="419"/>
      <c r="DM2832" s="419"/>
      <c r="DN2832" s="419"/>
      <c r="DO2832" s="419"/>
      <c r="DP2832" s="419"/>
      <c r="DQ2832" s="419"/>
      <c r="DR2832" s="419"/>
      <c r="DS2832" s="419"/>
      <c r="DT2832" s="419"/>
      <c r="DU2832" s="419">
        <f t="shared" ref="DU2832" si="9036">M2832</f>
        <v>0</v>
      </c>
      <c r="DV2832" s="419">
        <f t="shared" ref="DV2832" si="9037">N2832</f>
        <v>0</v>
      </c>
      <c r="DW2832" s="419">
        <f t="shared" ref="DW2832" si="9038">O2832</f>
        <v>0</v>
      </c>
      <c r="DX2832" s="419">
        <f t="shared" ref="DX2832" si="9039">P2832</f>
        <v>0</v>
      </c>
      <c r="DY2832" s="419">
        <f t="shared" ref="DY2832" si="9040">Q2832</f>
        <v>0</v>
      </c>
      <c r="DZ2832" s="419">
        <f t="shared" ref="DZ2832" si="9041">R2832</f>
        <v>0</v>
      </c>
      <c r="EA2832" s="419">
        <f t="shared" ref="EA2832" si="9042">S2832</f>
        <v>0</v>
      </c>
      <c r="EB2832" s="419">
        <f t="shared" ref="EB2832" si="9043">T2832</f>
        <v>0</v>
      </c>
      <c r="EC2832" s="419">
        <f t="shared" ref="EC2832" si="9044">U2832</f>
        <v>0</v>
      </c>
      <c r="ED2832" s="419">
        <f t="shared" ref="ED2832" si="9045">V2832</f>
        <v>0</v>
      </c>
      <c r="EE2832" s="419">
        <f t="shared" ref="EE2832" si="9046">W2832</f>
        <v>0</v>
      </c>
      <c r="EF2832" s="419">
        <f t="shared" ref="EF2832" si="9047">X2832</f>
        <v>0</v>
      </c>
      <c r="EG2832" s="419">
        <f t="shared" ref="EG2832" si="9048">Y2832</f>
        <v>0</v>
      </c>
      <c r="EH2832" s="419">
        <f t="shared" ref="EH2832" si="9049">Z2832</f>
        <v>0</v>
      </c>
      <c r="EI2832" s="419">
        <f t="shared" ref="EI2832" si="9050">AA2832</f>
        <v>0</v>
      </c>
      <c r="EJ2832" s="419">
        <f t="shared" ref="EJ2832" si="9051">AB2832</f>
        <v>0</v>
      </c>
      <c r="EK2832" s="419">
        <f t="shared" ref="EK2832" si="9052">AC2832</f>
        <v>0</v>
      </c>
      <c r="EL2832" s="420">
        <f t="shared" ref="EL2832" si="9053">AD2832</f>
        <v>0</v>
      </c>
    </row>
    <row r="2833" spans="1:143" ht="15" customHeight="1" x14ac:dyDescent="0.25">
      <c r="A2833" s="60"/>
      <c r="B2833" s="60"/>
      <c r="C2833" s="781" t="s">
        <v>414</v>
      </c>
      <c r="D2833" s="717" t="s">
        <v>415</v>
      </c>
      <c r="E2833" s="718"/>
      <c r="F2833" s="703" t="s">
        <v>352</v>
      </c>
      <c r="G2833" s="703"/>
      <c r="H2833" s="704" t="s">
        <v>353</v>
      </c>
      <c r="I2833" s="705"/>
      <c r="J2833" s="705"/>
      <c r="K2833" s="705"/>
      <c r="L2833" s="706"/>
      <c r="M2833" s="369"/>
      <c r="N2833" s="369"/>
      <c r="O2833" s="369"/>
      <c r="P2833" s="369"/>
      <c r="Q2833" s="369"/>
      <c r="R2833" s="369"/>
      <c r="S2833" s="368"/>
      <c r="T2833" s="368"/>
      <c r="U2833" s="368"/>
      <c r="V2833" s="368"/>
      <c r="W2833" s="368"/>
      <c r="X2833" s="368"/>
      <c r="Y2833" s="368"/>
      <c r="Z2833" s="368"/>
      <c r="AA2833" s="368"/>
      <c r="AB2833" s="368"/>
      <c r="AC2833" s="368"/>
      <c r="AD2833" s="368"/>
      <c r="AE2833" s="60"/>
      <c r="AF2833" s="259"/>
      <c r="AG2833" s="374">
        <f t="shared" si="8790"/>
        <v>18</v>
      </c>
      <c r="AH2833" s="399"/>
      <c r="AK2833" s="375">
        <f t="shared" si="8791"/>
        <v>0</v>
      </c>
      <c r="AL2833" s="378">
        <f t="shared" si="8782"/>
        <v>0</v>
      </c>
      <c r="AM2833" s="374">
        <f t="shared" si="8792"/>
        <v>0</v>
      </c>
      <c r="AN2833" s="292">
        <f t="shared" si="8793"/>
        <v>0</v>
      </c>
      <c r="AO2833" s="375">
        <f t="shared" si="8794"/>
        <v>0</v>
      </c>
      <c r="AP2833" s="378">
        <f t="shared" si="8783"/>
        <v>0</v>
      </c>
      <c r="AQ2833" s="374">
        <f t="shared" si="8795"/>
        <v>0</v>
      </c>
      <c r="AR2833" s="317">
        <f t="shared" si="8796"/>
        <v>0</v>
      </c>
      <c r="AS2833" s="375">
        <f t="shared" si="8797"/>
        <v>0</v>
      </c>
      <c r="AT2833" s="378">
        <f t="shared" si="8784"/>
        <v>0</v>
      </c>
      <c r="AU2833" s="374">
        <f t="shared" si="8798"/>
        <v>0</v>
      </c>
      <c r="AV2833" s="317">
        <f t="shared" si="8799"/>
        <v>0</v>
      </c>
      <c r="AW2833" s="375">
        <f t="shared" si="8800"/>
        <v>0</v>
      </c>
      <c r="AX2833" s="378">
        <f t="shared" si="8785"/>
        <v>0</v>
      </c>
      <c r="AY2833" s="374">
        <f t="shared" si="8801"/>
        <v>0</v>
      </c>
      <c r="AZ2833" s="292">
        <f t="shared" si="8802"/>
        <v>0</v>
      </c>
      <c r="BA2833" s="375">
        <f t="shared" si="8803"/>
        <v>0</v>
      </c>
      <c r="BB2833" s="378">
        <f t="shared" si="8786"/>
        <v>0</v>
      </c>
      <c r="BC2833" s="374">
        <f t="shared" si="8804"/>
        <v>0</v>
      </c>
      <c r="BD2833" s="292">
        <f t="shared" si="8805"/>
        <v>0</v>
      </c>
      <c r="BE2833" s="375">
        <f t="shared" si="8806"/>
        <v>0</v>
      </c>
      <c r="BF2833" s="378">
        <f t="shared" si="8787"/>
        <v>0</v>
      </c>
      <c r="BG2833" s="374">
        <f t="shared" si="8807"/>
        <v>0</v>
      </c>
      <c r="BH2833" s="292">
        <f t="shared" si="8808"/>
        <v>0</v>
      </c>
      <c r="BI2833" s="375">
        <f t="shared" si="8809"/>
        <v>0</v>
      </c>
      <c r="BJ2833" s="378">
        <f t="shared" si="8788"/>
        <v>0</v>
      </c>
      <c r="BK2833" s="374">
        <f t="shared" si="8810"/>
        <v>0</v>
      </c>
      <c r="BL2833" s="292">
        <f t="shared" si="8811"/>
        <v>0</v>
      </c>
      <c r="BM2833" s="375">
        <f t="shared" si="8812"/>
        <v>0</v>
      </c>
      <c r="BN2833" s="378">
        <f t="shared" si="8789"/>
        <v>0</v>
      </c>
      <c r="BO2833" s="374">
        <f t="shared" si="8813"/>
        <v>0</v>
      </c>
      <c r="BP2833" s="292">
        <f t="shared" si="8814"/>
        <v>0</v>
      </c>
      <c r="CA2833" s="299" t="s">
        <v>60</v>
      </c>
      <c r="CB2833" s="421"/>
      <c r="CC2833" s="375"/>
      <c r="CD2833" s="375"/>
      <c r="CE2833" s="375"/>
      <c r="CF2833" s="375"/>
      <c r="CG2833" s="375"/>
      <c r="CH2833" s="375"/>
      <c r="CI2833" s="375"/>
      <c r="CJ2833" s="375"/>
      <c r="CK2833" s="375"/>
      <c r="CL2833" s="375"/>
      <c r="CM2833" s="375"/>
      <c r="CN2833" s="423">
        <f t="shared" ref="CN2833" si="9054">IF(M2833="",0,M2833)</f>
        <v>0</v>
      </c>
      <c r="CO2833" s="423">
        <f t="shared" ref="CO2833" si="9055">IF(N2833="",0,N2833)</f>
        <v>0</v>
      </c>
      <c r="CP2833" s="423">
        <f t="shared" ref="CP2833" si="9056">IF(O2833="",0,O2833)</f>
        <v>0</v>
      </c>
      <c r="CQ2833" s="423">
        <f t="shared" ref="CQ2833" si="9057">IF(P2833="",0,P2833)</f>
        <v>0</v>
      </c>
      <c r="CR2833" s="423">
        <f t="shared" ref="CR2833" si="9058">IF(Q2833="",0,Q2833)</f>
        <v>0</v>
      </c>
      <c r="CS2833" s="423">
        <f t="shared" ref="CS2833" si="9059">IF(R2833="",0,R2833)</f>
        <v>0</v>
      </c>
      <c r="CT2833" s="423">
        <f t="shared" ref="CT2833" si="9060">IF(S2833="",0,S2833)</f>
        <v>0</v>
      </c>
      <c r="CU2833" s="423">
        <f t="shared" ref="CU2833" si="9061">IF(T2833="",0,T2833)</f>
        <v>0</v>
      </c>
      <c r="CV2833" s="423">
        <f t="shared" ref="CV2833" si="9062">IF(U2833="",0,U2833)</f>
        <v>0</v>
      </c>
      <c r="CW2833" s="423">
        <f t="shared" ref="CW2833" si="9063">IF(V2833="",0,V2833)</f>
        <v>0</v>
      </c>
      <c r="CX2833" s="423">
        <f t="shared" ref="CX2833" si="9064">IF(W2833="",0,W2833)</f>
        <v>0</v>
      </c>
      <c r="CY2833" s="423">
        <f t="shared" ref="CY2833" si="9065">IF(X2833="",0,X2833)</f>
        <v>0</v>
      </c>
      <c r="CZ2833" s="423">
        <f t="shared" ref="CZ2833" si="9066">IF(Y2833="",0,Y2833)</f>
        <v>0</v>
      </c>
      <c r="DA2833" s="423">
        <f t="shared" ref="DA2833" si="9067">IF(Z2833="",0,Z2833)</f>
        <v>0</v>
      </c>
      <c r="DB2833" s="423">
        <f t="shared" ref="DB2833" si="9068">IF(AA2833="",0,AA2833)</f>
        <v>0</v>
      </c>
      <c r="DC2833" s="423">
        <f t="shared" ref="DC2833" si="9069">IF(AB2833="",0,AB2833)</f>
        <v>0</v>
      </c>
      <c r="DD2833" s="423">
        <f t="shared" ref="DD2833" si="9070">IF(AC2833="",0,AC2833)</f>
        <v>0</v>
      </c>
      <c r="DE2833" s="423">
        <f t="shared" ref="DE2833" si="9071">IF(AD2833="",0,AD2833)</f>
        <v>0</v>
      </c>
      <c r="DG2833" s="610"/>
      <c r="DH2833" s="611"/>
      <c r="DI2833" s="415" t="s">
        <v>1910</v>
      </c>
      <c r="DJ2833" s="416"/>
      <c r="DK2833" s="416"/>
      <c r="DL2833" s="416"/>
      <c r="DM2833" s="416"/>
      <c r="DN2833" s="416"/>
      <c r="DO2833" s="416"/>
      <c r="DP2833" s="416"/>
      <c r="DQ2833" s="416"/>
      <c r="DR2833" s="416"/>
      <c r="DS2833" s="416"/>
      <c r="DT2833" s="416"/>
      <c r="DU2833" s="416">
        <f t="shared" ref="DU2833" si="9072">COUNTIF(M2822:M2825,"NS")+COUNTIF(M2830:M2831,"NS")</f>
        <v>0</v>
      </c>
      <c r="DV2833" s="416">
        <f t="shared" ref="DV2833" si="9073">COUNTIF(N2822:N2825,"NS")+COUNTIF(N2830:N2831,"NS")</f>
        <v>0</v>
      </c>
      <c r="DW2833" s="416">
        <f t="shared" ref="DW2833" si="9074">COUNTIF(O2822:O2825,"NS")+COUNTIF(O2830:O2831,"NS")</f>
        <v>0</v>
      </c>
      <c r="DX2833" s="416">
        <f t="shared" ref="DX2833" si="9075">COUNTIF(P2822:P2825,"NS")+COUNTIF(P2830:P2831,"NS")</f>
        <v>0</v>
      </c>
      <c r="DY2833" s="416">
        <f t="shared" ref="DY2833" si="9076">COUNTIF(Q2822:Q2825,"NS")+COUNTIF(Q2830:Q2831,"NS")</f>
        <v>0</v>
      </c>
      <c r="DZ2833" s="416">
        <f t="shared" ref="DZ2833" si="9077">COUNTIF(R2822:R2825,"NS")+COUNTIF(R2830:R2831,"NS")</f>
        <v>0</v>
      </c>
      <c r="EA2833" s="416">
        <f t="shared" ref="EA2833" si="9078">COUNTIF(S2822:S2825,"NS")+COUNTIF(S2830:S2831,"NS")</f>
        <v>0</v>
      </c>
      <c r="EB2833" s="416">
        <f t="shared" ref="EB2833" si="9079">COUNTIF(T2822:T2825,"NS")+COUNTIF(T2830:T2831,"NS")</f>
        <v>0</v>
      </c>
      <c r="EC2833" s="416">
        <f t="shared" ref="EC2833" si="9080">COUNTIF(U2822:U2825,"NS")+COUNTIF(U2830:U2831,"NS")</f>
        <v>0</v>
      </c>
      <c r="ED2833" s="416">
        <f t="shared" ref="ED2833" si="9081">COUNTIF(V2822:V2825,"NS")+COUNTIF(V2830:V2831,"NS")</f>
        <v>0</v>
      </c>
      <c r="EE2833" s="416">
        <f t="shared" ref="EE2833" si="9082">COUNTIF(W2822:W2825,"NS")+COUNTIF(W2830:W2831,"NS")</f>
        <v>0</v>
      </c>
      <c r="EF2833" s="416">
        <f t="shared" ref="EF2833" si="9083">COUNTIF(X2822:X2825,"NS")+COUNTIF(X2830:X2831,"NS")</f>
        <v>0</v>
      </c>
      <c r="EG2833" s="416">
        <f t="shared" ref="EG2833" si="9084">COUNTIF(Y2822:Y2825,"NS")+COUNTIF(Y2830:Y2831,"NS")</f>
        <v>0</v>
      </c>
      <c r="EH2833" s="416">
        <f t="shared" ref="EH2833" si="9085">COUNTIF(Z2822:Z2825,"NS")+COUNTIF(Z2830:Z2831,"NS")</f>
        <v>0</v>
      </c>
      <c r="EI2833" s="416">
        <f t="shared" ref="EI2833" si="9086">COUNTIF(AA2822:AA2825,"NS")+COUNTIF(AA2830:AA2831,"NS")</f>
        <v>0</v>
      </c>
      <c r="EJ2833" s="416">
        <f t="shared" ref="EJ2833" si="9087">COUNTIF(AB2822:AB2825,"NS")+COUNTIF(AB2830:AB2831,"NS")</f>
        <v>0</v>
      </c>
      <c r="EK2833" s="416">
        <f t="shared" ref="EK2833" si="9088">COUNTIF(AC2822:AC2825,"NS")+COUNTIF(AC2830:AC2831,"NS")</f>
        <v>0</v>
      </c>
      <c r="EL2833" s="417">
        <f t="shared" ref="EL2833" si="9089">COUNTIF(AD2822:AD2825,"NS")+COUNTIF(AD2830:AD2831,"NS")</f>
        <v>0</v>
      </c>
    </row>
    <row r="2834" spans="1:143" ht="15" customHeight="1" x14ac:dyDescent="0.25">
      <c r="A2834" s="60"/>
      <c r="B2834" s="60"/>
      <c r="C2834" s="782"/>
      <c r="D2834" s="719"/>
      <c r="E2834" s="720"/>
      <c r="F2834" s="702" t="s">
        <v>371</v>
      </c>
      <c r="G2834" s="702"/>
      <c r="H2834" s="192"/>
      <c r="I2834" s="700" t="s">
        <v>354</v>
      </c>
      <c r="J2834" s="700"/>
      <c r="K2834" s="700"/>
      <c r="L2834" s="701"/>
      <c r="M2834" s="369"/>
      <c r="N2834" s="369"/>
      <c r="O2834" s="369"/>
      <c r="P2834" s="369"/>
      <c r="Q2834" s="369"/>
      <c r="R2834" s="369"/>
      <c r="S2834" s="368"/>
      <c r="T2834" s="368"/>
      <c r="U2834" s="368"/>
      <c r="V2834" s="368"/>
      <c r="W2834" s="368"/>
      <c r="X2834" s="368"/>
      <c r="Y2834" s="368"/>
      <c r="Z2834" s="368"/>
      <c r="AA2834" s="368"/>
      <c r="AB2834" s="368"/>
      <c r="AC2834" s="368"/>
      <c r="AD2834" s="368"/>
      <c r="AE2834" s="60"/>
      <c r="AF2834" s="259"/>
      <c r="AG2834" s="374">
        <f t="shared" si="8790"/>
        <v>18</v>
      </c>
      <c r="AH2834" s="399"/>
      <c r="AK2834" s="375">
        <f t="shared" si="8791"/>
        <v>0</v>
      </c>
      <c r="AL2834" s="378">
        <f t="shared" si="8782"/>
        <v>0</v>
      </c>
      <c r="AM2834" s="374">
        <f t="shared" si="8792"/>
        <v>0</v>
      </c>
      <c r="AN2834" s="292">
        <f t="shared" si="8793"/>
        <v>0</v>
      </c>
      <c r="AO2834" s="375">
        <f t="shared" si="8794"/>
        <v>0</v>
      </c>
      <c r="AP2834" s="378">
        <f t="shared" si="8783"/>
        <v>0</v>
      </c>
      <c r="AQ2834" s="374">
        <f t="shared" si="8795"/>
        <v>0</v>
      </c>
      <c r="AR2834" s="317">
        <f t="shared" si="8796"/>
        <v>0</v>
      </c>
      <c r="AS2834" s="375">
        <f t="shared" si="8797"/>
        <v>0</v>
      </c>
      <c r="AT2834" s="378">
        <f t="shared" si="8784"/>
        <v>0</v>
      </c>
      <c r="AU2834" s="374">
        <f t="shared" si="8798"/>
        <v>0</v>
      </c>
      <c r="AV2834" s="317">
        <f t="shared" si="8799"/>
        <v>0</v>
      </c>
      <c r="AW2834" s="375">
        <f t="shared" si="8800"/>
        <v>0</v>
      </c>
      <c r="AX2834" s="378">
        <f t="shared" si="8785"/>
        <v>0</v>
      </c>
      <c r="AY2834" s="374">
        <f t="shared" si="8801"/>
        <v>0</v>
      </c>
      <c r="AZ2834" s="292">
        <f t="shared" si="8802"/>
        <v>0</v>
      </c>
      <c r="BA2834" s="375">
        <f t="shared" si="8803"/>
        <v>0</v>
      </c>
      <c r="BB2834" s="378">
        <f t="shared" si="8786"/>
        <v>0</v>
      </c>
      <c r="BC2834" s="374">
        <f t="shared" si="8804"/>
        <v>0</v>
      </c>
      <c r="BD2834" s="292">
        <f t="shared" si="8805"/>
        <v>0</v>
      </c>
      <c r="BE2834" s="375">
        <f t="shared" si="8806"/>
        <v>0</v>
      </c>
      <c r="BF2834" s="378">
        <f t="shared" si="8787"/>
        <v>0</v>
      </c>
      <c r="BG2834" s="374">
        <f t="shared" si="8807"/>
        <v>0</v>
      </c>
      <c r="BH2834" s="292">
        <f t="shared" si="8808"/>
        <v>0</v>
      </c>
      <c r="BI2834" s="375">
        <f t="shared" si="8809"/>
        <v>0</v>
      </c>
      <c r="BJ2834" s="378">
        <f t="shared" si="8788"/>
        <v>0</v>
      </c>
      <c r="BK2834" s="374">
        <f t="shared" si="8810"/>
        <v>0</v>
      </c>
      <c r="BL2834" s="292">
        <f t="shared" si="8811"/>
        <v>0</v>
      </c>
      <c r="BM2834" s="375">
        <f t="shared" si="8812"/>
        <v>0</v>
      </c>
      <c r="BN2834" s="378">
        <f t="shared" si="8789"/>
        <v>0</v>
      </c>
      <c r="BO2834" s="374">
        <f t="shared" si="8813"/>
        <v>0</v>
      </c>
      <c r="BP2834" s="292">
        <f t="shared" si="8814"/>
        <v>0</v>
      </c>
      <c r="CA2834" s="299" t="s">
        <v>1917</v>
      </c>
      <c r="CB2834" s="421"/>
      <c r="CC2834" s="375"/>
      <c r="CD2834" s="375"/>
      <c r="CE2834" s="375"/>
      <c r="CF2834" s="375"/>
      <c r="CG2834" s="375"/>
      <c r="CH2834" s="375"/>
      <c r="CI2834" s="375"/>
      <c r="CJ2834" s="375"/>
      <c r="CK2834" s="375"/>
      <c r="CL2834" s="375"/>
      <c r="CM2834" s="375"/>
      <c r="CN2834" s="301">
        <f t="shared" ref="CN2834" si="9090">SUM(M2834:M2850)</f>
        <v>0</v>
      </c>
      <c r="CO2834" s="301">
        <f t="shared" ref="CO2834" si="9091">SUM(N2834:N2850)</f>
        <v>0</v>
      </c>
      <c r="CP2834" s="301">
        <f t="shared" ref="CP2834" si="9092">SUM(O2834:O2850)</f>
        <v>0</v>
      </c>
      <c r="CQ2834" s="301">
        <f t="shared" ref="CQ2834" si="9093">SUM(P2834:P2850)</f>
        <v>0</v>
      </c>
      <c r="CR2834" s="301">
        <f t="shared" ref="CR2834" si="9094">SUM(Q2834:Q2850)</f>
        <v>0</v>
      </c>
      <c r="CS2834" s="301">
        <f t="shared" ref="CS2834" si="9095">SUM(R2834:R2850)</f>
        <v>0</v>
      </c>
      <c r="CT2834" s="301">
        <f t="shared" ref="CT2834" si="9096">SUM(S2834:S2850)</f>
        <v>0</v>
      </c>
      <c r="CU2834" s="301">
        <f t="shared" ref="CU2834" si="9097">SUM(T2834:T2850)</f>
        <v>0</v>
      </c>
      <c r="CV2834" s="301">
        <f t="shared" ref="CV2834" si="9098">SUM(U2834:U2850)</f>
        <v>0</v>
      </c>
      <c r="CW2834" s="301">
        <f t="shared" ref="CW2834" si="9099">SUM(V2834:V2850)</f>
        <v>0</v>
      </c>
      <c r="CX2834" s="301">
        <f t="shared" ref="CX2834" si="9100">SUM(W2834:W2850)</f>
        <v>0</v>
      </c>
      <c r="CY2834" s="301">
        <f t="shared" ref="CY2834" si="9101">SUM(X2834:X2850)</f>
        <v>0</v>
      </c>
      <c r="CZ2834" s="301">
        <f t="shared" ref="CZ2834" si="9102">SUM(Y2834:Y2850)</f>
        <v>0</v>
      </c>
      <c r="DA2834" s="301">
        <f t="shared" ref="DA2834" si="9103">SUM(Z2834:Z2850)</f>
        <v>0</v>
      </c>
      <c r="DB2834" s="301">
        <f t="shared" ref="DB2834" si="9104">SUM(AA2834:AA2850)</f>
        <v>0</v>
      </c>
      <c r="DC2834" s="301">
        <f t="shared" ref="DC2834" si="9105">SUM(AB2834:AB2850)</f>
        <v>0</v>
      </c>
      <c r="DD2834" s="301">
        <f t="shared" ref="DD2834" si="9106">SUM(AC2834:AC2850)</f>
        <v>0</v>
      </c>
      <c r="DE2834" s="301">
        <f t="shared" ref="DE2834" si="9107">SUM(AD2834:AD2850)</f>
        <v>0</v>
      </c>
      <c r="DG2834" s="612"/>
      <c r="DH2834" s="613"/>
      <c r="DI2834" s="415" t="s">
        <v>1914</v>
      </c>
      <c r="DJ2834" s="416"/>
      <c r="DK2834" s="416"/>
      <c r="DL2834" s="416"/>
      <c r="DM2834" s="416"/>
      <c r="DN2834" s="416"/>
      <c r="DO2834" s="416"/>
      <c r="DP2834" s="416"/>
      <c r="DQ2834" s="416"/>
      <c r="DR2834" s="416"/>
      <c r="DS2834" s="416"/>
      <c r="DT2834" s="416"/>
      <c r="DU2834" s="416">
        <f t="shared" ref="DU2834" si="9108">SUM(M2822:M2825,M2830:M2832)</f>
        <v>0</v>
      </c>
      <c r="DV2834" s="416">
        <f t="shared" ref="DV2834" si="9109">SUM(N2822:N2825,N2830:N2832)</f>
        <v>0</v>
      </c>
      <c r="DW2834" s="416">
        <f t="shared" ref="DW2834" si="9110">SUM(O2822:O2825,O2830:O2832)</f>
        <v>0</v>
      </c>
      <c r="DX2834" s="416">
        <f t="shared" ref="DX2834" si="9111">SUM(P2822:P2825,P2830:P2832)</f>
        <v>0</v>
      </c>
      <c r="DY2834" s="416">
        <f t="shared" ref="DY2834" si="9112">SUM(Q2822:Q2825,Q2830:Q2832)</f>
        <v>0</v>
      </c>
      <c r="DZ2834" s="416">
        <f t="shared" ref="DZ2834" si="9113">SUM(R2822:R2825,R2830:R2832)</f>
        <v>0</v>
      </c>
      <c r="EA2834" s="416">
        <f t="shared" ref="EA2834" si="9114">SUM(S2822:S2825,S2830:S2832)</f>
        <v>0</v>
      </c>
      <c r="EB2834" s="416">
        <f t="shared" ref="EB2834" si="9115">SUM(T2822:T2825,T2830:T2832)</f>
        <v>0</v>
      </c>
      <c r="EC2834" s="416">
        <f t="shared" ref="EC2834" si="9116">SUM(U2822:U2825,U2830:U2832)</f>
        <v>0</v>
      </c>
      <c r="ED2834" s="416">
        <f t="shared" ref="ED2834" si="9117">SUM(V2822:V2825,V2830:V2832)</f>
        <v>0</v>
      </c>
      <c r="EE2834" s="416">
        <f t="shared" ref="EE2834" si="9118">SUM(W2822:W2825,W2830:W2832)</f>
        <v>0</v>
      </c>
      <c r="EF2834" s="416">
        <f t="shared" ref="EF2834" si="9119">SUM(X2822:X2825,X2830:X2832)</f>
        <v>0</v>
      </c>
      <c r="EG2834" s="416">
        <f t="shared" ref="EG2834" si="9120">SUM(Y2822:Y2825,Y2830:Y2832)</f>
        <v>0</v>
      </c>
      <c r="EH2834" s="416">
        <f t="shared" ref="EH2834" si="9121">SUM(Z2822:Z2825,Z2830:Z2832)</f>
        <v>0</v>
      </c>
      <c r="EI2834" s="416">
        <f t="shared" ref="EI2834" si="9122">SUM(AA2822:AA2825,AA2830:AA2832)</f>
        <v>0</v>
      </c>
      <c r="EJ2834" s="416">
        <f t="shared" ref="EJ2834" si="9123">SUM(AB2822:AB2825,AB2830:AB2832)</f>
        <v>0</v>
      </c>
      <c r="EK2834" s="416">
        <f t="shared" ref="EK2834" si="9124">SUM(AC2822:AC2825,AC2830:AC2832)</f>
        <v>0</v>
      </c>
      <c r="EL2834" s="417">
        <f t="shared" ref="EL2834" si="9125">SUM(AD2822:AD2825,AD2830:AD2832)</f>
        <v>0</v>
      </c>
    </row>
    <row r="2835" spans="1:143" ht="24" customHeight="1" x14ac:dyDescent="0.25">
      <c r="A2835" s="60"/>
      <c r="B2835" s="60"/>
      <c r="C2835" s="782"/>
      <c r="D2835" s="719"/>
      <c r="E2835" s="720"/>
      <c r="F2835" s="716" t="s">
        <v>372</v>
      </c>
      <c r="G2835" s="716"/>
      <c r="H2835" s="192"/>
      <c r="I2835" s="700" t="s">
        <v>355</v>
      </c>
      <c r="J2835" s="700"/>
      <c r="K2835" s="700"/>
      <c r="L2835" s="701"/>
      <c r="M2835" s="369"/>
      <c r="N2835" s="369"/>
      <c r="O2835" s="369"/>
      <c r="P2835" s="369"/>
      <c r="Q2835" s="369"/>
      <c r="R2835" s="369"/>
      <c r="S2835" s="368"/>
      <c r="T2835" s="368"/>
      <c r="U2835" s="368"/>
      <c r="V2835" s="368"/>
      <c r="W2835" s="368"/>
      <c r="X2835" s="368"/>
      <c r="Y2835" s="368"/>
      <c r="Z2835" s="368"/>
      <c r="AA2835" s="368"/>
      <c r="AB2835" s="368"/>
      <c r="AC2835" s="368"/>
      <c r="AD2835" s="368"/>
      <c r="AE2835" s="60"/>
      <c r="AF2835" s="259"/>
      <c r="AG2835" s="374">
        <f t="shared" si="8790"/>
        <v>18</v>
      </c>
      <c r="AH2835" s="399"/>
      <c r="AK2835" s="375">
        <f t="shared" si="8791"/>
        <v>0</v>
      </c>
      <c r="AL2835" s="378">
        <f t="shared" si="8782"/>
        <v>0</v>
      </c>
      <c r="AM2835" s="374">
        <f t="shared" si="8792"/>
        <v>0</v>
      </c>
      <c r="AN2835" s="292">
        <f t="shared" si="8793"/>
        <v>0</v>
      </c>
      <c r="AO2835" s="375">
        <f t="shared" si="8794"/>
        <v>0</v>
      </c>
      <c r="AP2835" s="378">
        <f t="shared" si="8783"/>
        <v>0</v>
      </c>
      <c r="AQ2835" s="374">
        <f t="shared" si="8795"/>
        <v>0</v>
      </c>
      <c r="AR2835" s="317">
        <f t="shared" si="8796"/>
        <v>0</v>
      </c>
      <c r="AS2835" s="375">
        <f t="shared" si="8797"/>
        <v>0</v>
      </c>
      <c r="AT2835" s="378">
        <f t="shared" si="8784"/>
        <v>0</v>
      </c>
      <c r="AU2835" s="374">
        <f t="shared" si="8798"/>
        <v>0</v>
      </c>
      <c r="AV2835" s="317">
        <f t="shared" si="8799"/>
        <v>0</v>
      </c>
      <c r="AW2835" s="375">
        <f t="shared" si="8800"/>
        <v>0</v>
      </c>
      <c r="AX2835" s="378">
        <f t="shared" si="8785"/>
        <v>0</v>
      </c>
      <c r="AY2835" s="374">
        <f t="shared" si="8801"/>
        <v>0</v>
      </c>
      <c r="AZ2835" s="292">
        <f t="shared" si="8802"/>
        <v>0</v>
      </c>
      <c r="BA2835" s="375">
        <f t="shared" si="8803"/>
        <v>0</v>
      </c>
      <c r="BB2835" s="378">
        <f t="shared" si="8786"/>
        <v>0</v>
      </c>
      <c r="BC2835" s="374">
        <f t="shared" si="8804"/>
        <v>0</v>
      </c>
      <c r="BD2835" s="292">
        <f t="shared" si="8805"/>
        <v>0</v>
      </c>
      <c r="BE2835" s="375">
        <f t="shared" si="8806"/>
        <v>0</v>
      </c>
      <c r="BF2835" s="378">
        <f t="shared" si="8787"/>
        <v>0</v>
      </c>
      <c r="BG2835" s="374">
        <f t="shared" si="8807"/>
        <v>0</v>
      </c>
      <c r="BH2835" s="292">
        <f t="shared" si="8808"/>
        <v>0</v>
      </c>
      <c r="BI2835" s="375">
        <f t="shared" si="8809"/>
        <v>0</v>
      </c>
      <c r="BJ2835" s="378">
        <f t="shared" si="8788"/>
        <v>0</v>
      </c>
      <c r="BK2835" s="374">
        <f t="shared" si="8810"/>
        <v>0</v>
      </c>
      <c r="BL2835" s="292">
        <f t="shared" si="8811"/>
        <v>0</v>
      </c>
      <c r="BM2835" s="375">
        <f t="shared" si="8812"/>
        <v>0</v>
      </c>
      <c r="BN2835" s="378">
        <f t="shared" si="8789"/>
        <v>0</v>
      </c>
      <c r="BO2835" s="374">
        <f t="shared" si="8813"/>
        <v>0</v>
      </c>
      <c r="BP2835" s="292">
        <f t="shared" si="8814"/>
        <v>0</v>
      </c>
      <c r="CA2835" s="299" t="s">
        <v>1910</v>
      </c>
      <c r="CB2835" s="421"/>
      <c r="CC2835" s="375"/>
      <c r="CD2835" s="375"/>
      <c r="CE2835" s="375"/>
      <c r="CF2835" s="375"/>
      <c r="CG2835" s="375"/>
      <c r="CH2835" s="375"/>
      <c r="CI2835" s="375"/>
      <c r="CJ2835" s="375"/>
      <c r="CK2835" s="375"/>
      <c r="CL2835" s="375"/>
      <c r="CM2835" s="375"/>
      <c r="CN2835" s="422">
        <f t="shared" ref="CN2835" si="9126">IF(CN2833="NA",COUNTIF(M2834:M2850,"NA"),COUNTIF(M2834:M2850,"NS"))</f>
        <v>0</v>
      </c>
      <c r="CO2835" s="422">
        <f t="shared" ref="CO2835" si="9127">IF(CO2833="NA",COUNTIF(N2834:N2850,"NA"),COUNTIF(N2834:N2850,"NS"))</f>
        <v>0</v>
      </c>
      <c r="CP2835" s="422">
        <f t="shared" ref="CP2835" si="9128">IF(CP2833="NA",COUNTIF(O2834:O2850,"NA"),COUNTIF(O2834:O2850,"NS"))</f>
        <v>0</v>
      </c>
      <c r="CQ2835" s="422">
        <f t="shared" ref="CQ2835" si="9129">IF(CQ2833="NA",COUNTIF(P2834:P2850,"NA"),COUNTIF(P2834:P2850,"NS"))</f>
        <v>0</v>
      </c>
      <c r="CR2835" s="422">
        <f t="shared" ref="CR2835" si="9130">IF(CR2833="NA",COUNTIF(Q2834:Q2850,"NA"),COUNTIF(Q2834:Q2850,"NS"))</f>
        <v>0</v>
      </c>
      <c r="CS2835" s="422">
        <f t="shared" ref="CS2835" si="9131">IF(CS2833="NA",COUNTIF(R2834:R2850,"NA"),COUNTIF(R2834:R2850,"NS"))</f>
        <v>0</v>
      </c>
      <c r="CT2835" s="422">
        <f t="shared" ref="CT2835" si="9132">IF(CT2833="NA",COUNTIF(S2834:S2850,"NA"),COUNTIF(S2834:S2850,"NS"))</f>
        <v>0</v>
      </c>
      <c r="CU2835" s="422">
        <f t="shared" ref="CU2835" si="9133">IF(CU2833="NA",COUNTIF(T2834:T2850,"NA"),COUNTIF(T2834:T2850,"NS"))</f>
        <v>0</v>
      </c>
      <c r="CV2835" s="422">
        <f t="shared" ref="CV2835" si="9134">IF(CV2833="NA",COUNTIF(U2834:U2850,"NA"),COUNTIF(U2834:U2850,"NS"))</f>
        <v>0</v>
      </c>
      <c r="CW2835" s="422">
        <f t="shared" ref="CW2835" si="9135">IF(CW2833="NA",COUNTIF(V2834:V2850,"NA"),COUNTIF(V2834:V2850,"NS"))</f>
        <v>0</v>
      </c>
      <c r="CX2835" s="422">
        <f t="shared" ref="CX2835" si="9136">IF(CX2833="NA",COUNTIF(W2834:W2850,"NA"),COUNTIF(W2834:W2850,"NS"))</f>
        <v>0</v>
      </c>
      <c r="CY2835" s="422">
        <f t="shared" ref="CY2835" si="9137">IF(CY2833="NA",COUNTIF(X2834:X2850,"NA"),COUNTIF(X2834:X2850,"NS"))</f>
        <v>0</v>
      </c>
      <c r="CZ2835" s="422">
        <f t="shared" ref="CZ2835" si="9138">IF(CZ2833="NA",COUNTIF(Y2834:Y2850,"NA"),COUNTIF(Y2834:Y2850,"NS"))</f>
        <v>0</v>
      </c>
      <c r="DA2835" s="422">
        <f t="shared" ref="DA2835" si="9139">IF(DA2833="NA",COUNTIF(Z2834:Z2850,"NA"),COUNTIF(Z2834:Z2850,"NS"))</f>
        <v>0</v>
      </c>
      <c r="DB2835" s="422">
        <f t="shared" ref="DB2835" si="9140">IF(DB2833="NA",COUNTIF(AA2834:AA2850,"NA"),COUNTIF(AA2834:AA2850,"NS"))</f>
        <v>0</v>
      </c>
      <c r="DC2835" s="422">
        <f t="shared" ref="DC2835" si="9141">IF(DC2833="NA",COUNTIF(AB2834:AB2850,"NA"),COUNTIF(AB2834:AB2850,"NS"))</f>
        <v>0</v>
      </c>
      <c r="DD2835" s="422">
        <f t="shared" ref="DD2835" si="9142">IF(DD2833="NA",COUNTIF(AC2834:AC2850,"NA"),COUNTIF(AC2834:AC2850,"NS"))</f>
        <v>0</v>
      </c>
      <c r="DE2835" s="422">
        <f t="shared" ref="DE2835" si="9143">IF(DE2833="NA",COUNTIF(AD2834:AD2850,"NA"),COUNTIF(AD2834:AD2850,"NS"))</f>
        <v>0</v>
      </c>
      <c r="DG2835" s="616"/>
      <c r="DH2835" s="617"/>
      <c r="DI2835" s="415" t="s">
        <v>1919</v>
      </c>
      <c r="DJ2835" s="298"/>
      <c r="DK2835" s="298"/>
      <c r="DL2835" s="298"/>
      <c r="DM2835" s="298"/>
      <c r="DN2835" s="298"/>
      <c r="DO2835" s="298"/>
      <c r="DP2835" s="298"/>
      <c r="DQ2835" s="298"/>
      <c r="DR2835" s="298"/>
      <c r="DS2835" s="298"/>
      <c r="DT2835" s="298"/>
      <c r="DU2835" s="298">
        <f t="shared" ref="DU2835:DZ2835" si="9144">IF(OR(AND(DU2832="NS",DU2833=6),AND(DU2832="NA")),0,IF(OR(AND(IF(DU2832="NS",1,DU2832)&gt;DU2834*0.25,DU2833=0),AND(DU2832&gt;0,OR(DU2833=6,DU2834=0)),AND(DU2832&gt;0,DU2833=0,DU2834=0),AND(DU2832="NS",DU2833=0,DU2834=0)),1,0))</f>
        <v>0</v>
      </c>
      <c r="DV2835" s="298">
        <f t="shared" si="9144"/>
        <v>0</v>
      </c>
      <c r="DW2835" s="298">
        <f t="shared" si="9144"/>
        <v>0</v>
      </c>
      <c r="DX2835" s="298">
        <f t="shared" si="9144"/>
        <v>0</v>
      </c>
      <c r="DY2835" s="298">
        <f t="shared" si="9144"/>
        <v>0</v>
      </c>
      <c r="DZ2835" s="298">
        <f t="shared" si="9144"/>
        <v>0</v>
      </c>
      <c r="EA2835" s="298">
        <f>IF(OR(AND(EA2832="NS",EA2833=6),AND(EA2832="NA")),0,IF(OR(AND(IF(EA2832="NS",1,EA2832)&gt;EA2834*0.25,EA2833=0),AND(EA2832&gt;0,OR(EA2833=6,EA2834=0)),AND(EA2832&gt;0,EA2833=0,EA2834=0),AND(EA2832="NS",EA2833=0,EA2834=0)),1,0))</f>
        <v>0</v>
      </c>
      <c r="EB2835" s="298">
        <f t="shared" ref="EB2835:EL2835" si="9145">IF(OR(AND(EB2832="NS",EB2833=6),AND(EB2832="NA")),0,IF(OR(AND(IF(EB2832="NS",1,EB2832)&gt;EB2834*0.25,EB2833=0),AND(EB2832&gt;0,OR(EB2833=6,EB2834=0)),AND(EB2832&gt;0,EB2833=0,EB2834=0),AND(EB2832="NS",EB2833=0,EB2834=0)),1,0))</f>
        <v>0</v>
      </c>
      <c r="EC2835" s="298">
        <f t="shared" si="9145"/>
        <v>0</v>
      </c>
      <c r="ED2835" s="298">
        <f t="shared" si="9145"/>
        <v>0</v>
      </c>
      <c r="EE2835" s="298">
        <f t="shared" si="9145"/>
        <v>0</v>
      </c>
      <c r="EF2835" s="298">
        <f t="shared" si="9145"/>
        <v>0</v>
      </c>
      <c r="EG2835" s="298">
        <f t="shared" si="9145"/>
        <v>0</v>
      </c>
      <c r="EH2835" s="298">
        <f t="shared" si="9145"/>
        <v>0</v>
      </c>
      <c r="EI2835" s="298">
        <f t="shared" si="9145"/>
        <v>0</v>
      </c>
      <c r="EJ2835" s="298">
        <f t="shared" si="9145"/>
        <v>0</v>
      </c>
      <c r="EK2835" s="298">
        <f t="shared" si="9145"/>
        <v>0</v>
      </c>
      <c r="EL2835" s="302">
        <f t="shared" si="9145"/>
        <v>0</v>
      </c>
      <c r="EM2835" s="375">
        <f>SUM(DU2835:EL2835)</f>
        <v>0</v>
      </c>
    </row>
    <row r="2836" spans="1:143" ht="15" customHeight="1" x14ac:dyDescent="0.25">
      <c r="A2836" s="60"/>
      <c r="B2836" s="60"/>
      <c r="C2836" s="782"/>
      <c r="D2836" s="719"/>
      <c r="E2836" s="720"/>
      <c r="F2836" s="716" t="s">
        <v>373</v>
      </c>
      <c r="G2836" s="716"/>
      <c r="H2836" s="192"/>
      <c r="I2836" s="700" t="s">
        <v>356</v>
      </c>
      <c r="J2836" s="700"/>
      <c r="K2836" s="700"/>
      <c r="L2836" s="701"/>
      <c r="M2836" s="369"/>
      <c r="N2836" s="369"/>
      <c r="O2836" s="369"/>
      <c r="P2836" s="369"/>
      <c r="Q2836" s="369"/>
      <c r="R2836" s="369"/>
      <c r="S2836" s="368"/>
      <c r="T2836" s="368"/>
      <c r="U2836" s="368"/>
      <c r="V2836" s="368"/>
      <c r="W2836" s="368"/>
      <c r="X2836" s="368"/>
      <c r="Y2836" s="368"/>
      <c r="Z2836" s="368"/>
      <c r="AA2836" s="368"/>
      <c r="AB2836" s="368"/>
      <c r="AC2836" s="368"/>
      <c r="AD2836" s="368"/>
      <c r="AE2836" s="60"/>
      <c r="AF2836" s="259"/>
      <c r="AG2836" s="374">
        <f t="shared" si="8790"/>
        <v>18</v>
      </c>
      <c r="AH2836" s="399"/>
      <c r="AK2836" s="375">
        <f t="shared" si="8791"/>
        <v>0</v>
      </c>
      <c r="AL2836" s="378">
        <f t="shared" si="8782"/>
        <v>0</v>
      </c>
      <c r="AM2836" s="374">
        <f t="shared" si="8792"/>
        <v>0</v>
      </c>
      <c r="AN2836" s="292">
        <f t="shared" si="8793"/>
        <v>0</v>
      </c>
      <c r="AO2836" s="375">
        <f t="shared" si="8794"/>
        <v>0</v>
      </c>
      <c r="AP2836" s="378">
        <f t="shared" si="8783"/>
        <v>0</v>
      </c>
      <c r="AQ2836" s="374">
        <f t="shared" si="8795"/>
        <v>0</v>
      </c>
      <c r="AR2836" s="317">
        <f t="shared" si="8796"/>
        <v>0</v>
      </c>
      <c r="AS2836" s="375">
        <f t="shared" si="8797"/>
        <v>0</v>
      </c>
      <c r="AT2836" s="378">
        <f t="shared" si="8784"/>
        <v>0</v>
      </c>
      <c r="AU2836" s="374">
        <f t="shared" si="8798"/>
        <v>0</v>
      </c>
      <c r="AV2836" s="317">
        <f t="shared" si="8799"/>
        <v>0</v>
      </c>
      <c r="AW2836" s="375">
        <f t="shared" si="8800"/>
        <v>0</v>
      </c>
      <c r="AX2836" s="378">
        <f t="shared" si="8785"/>
        <v>0</v>
      </c>
      <c r="AY2836" s="374">
        <f t="shared" si="8801"/>
        <v>0</v>
      </c>
      <c r="AZ2836" s="292">
        <f t="shared" si="8802"/>
        <v>0</v>
      </c>
      <c r="BA2836" s="375">
        <f t="shared" si="8803"/>
        <v>0</v>
      </c>
      <c r="BB2836" s="378">
        <f t="shared" si="8786"/>
        <v>0</v>
      </c>
      <c r="BC2836" s="374">
        <f t="shared" si="8804"/>
        <v>0</v>
      </c>
      <c r="BD2836" s="292">
        <f t="shared" si="8805"/>
        <v>0</v>
      </c>
      <c r="BE2836" s="375">
        <f t="shared" si="8806"/>
        <v>0</v>
      </c>
      <c r="BF2836" s="378">
        <f t="shared" si="8787"/>
        <v>0</v>
      </c>
      <c r="BG2836" s="374">
        <f t="shared" si="8807"/>
        <v>0</v>
      </c>
      <c r="BH2836" s="292">
        <f t="shared" si="8808"/>
        <v>0</v>
      </c>
      <c r="BI2836" s="375">
        <f t="shared" si="8809"/>
        <v>0</v>
      </c>
      <c r="BJ2836" s="378">
        <f t="shared" si="8788"/>
        <v>0</v>
      </c>
      <c r="BK2836" s="374">
        <f t="shared" si="8810"/>
        <v>0</v>
      </c>
      <c r="BL2836" s="292">
        <f t="shared" si="8811"/>
        <v>0</v>
      </c>
      <c r="BM2836" s="375">
        <f t="shared" si="8812"/>
        <v>0</v>
      </c>
      <c r="BN2836" s="378">
        <f t="shared" si="8789"/>
        <v>0</v>
      </c>
      <c r="BO2836" s="374">
        <f t="shared" si="8813"/>
        <v>0</v>
      </c>
      <c r="BP2836" s="292">
        <f t="shared" si="8814"/>
        <v>0</v>
      </c>
      <c r="CA2836" s="299" t="s">
        <v>1918</v>
      </c>
      <c r="CB2836" s="427"/>
      <c r="CC2836" s="375"/>
      <c r="CD2836" s="375"/>
      <c r="CE2836" s="375"/>
      <c r="CF2836" s="375"/>
      <c r="CG2836" s="375"/>
      <c r="CH2836" s="375"/>
      <c r="CI2836" s="375"/>
      <c r="CJ2836" s="375"/>
      <c r="CK2836" s="375"/>
      <c r="CL2836" s="375"/>
      <c r="CM2836" s="375"/>
      <c r="CN2836" s="425">
        <f t="shared" ref="CN2836:DD2836" si="9146">IF(OR(AND(CN2833=0,CN2835&gt;0),AND(CN2833="NS",CN2834&gt;0),AND(CN2833="NS",CN2834=0,CN2835=0)),1,IF(OR(AND(CN2835&gt;=2,CN2834&lt;CN2833),AND(CN2833="NS",CN2834=0,CN2835&gt;0),OR(CN2833=CN2834,AND(CN2833="",CN2835=0,CN2834=0))),0,1))</f>
        <v>0</v>
      </c>
      <c r="CO2836" s="425">
        <f t="shared" si="9146"/>
        <v>0</v>
      </c>
      <c r="CP2836" s="425">
        <f t="shared" si="9146"/>
        <v>0</v>
      </c>
      <c r="CQ2836" s="425">
        <f t="shared" si="9146"/>
        <v>0</v>
      </c>
      <c r="CR2836" s="425">
        <f t="shared" si="9146"/>
        <v>0</v>
      </c>
      <c r="CS2836" s="425">
        <f t="shared" si="9146"/>
        <v>0</v>
      </c>
      <c r="CT2836" s="425">
        <f t="shared" si="9146"/>
        <v>0</v>
      </c>
      <c r="CU2836" s="425">
        <f t="shared" si="9146"/>
        <v>0</v>
      </c>
      <c r="CV2836" s="425">
        <f t="shared" si="9146"/>
        <v>0</v>
      </c>
      <c r="CW2836" s="425">
        <f t="shared" si="9146"/>
        <v>0</v>
      </c>
      <c r="CX2836" s="425">
        <f t="shared" si="9146"/>
        <v>0</v>
      </c>
      <c r="CY2836" s="425">
        <f t="shared" si="9146"/>
        <v>0</v>
      </c>
      <c r="CZ2836" s="425">
        <f t="shared" si="9146"/>
        <v>0</v>
      </c>
      <c r="DA2836" s="425">
        <f t="shared" si="9146"/>
        <v>0</v>
      </c>
      <c r="DB2836" s="425">
        <f t="shared" si="9146"/>
        <v>0</v>
      </c>
      <c r="DC2836" s="425">
        <f t="shared" si="9146"/>
        <v>0</v>
      </c>
      <c r="DD2836" s="425">
        <f t="shared" si="9146"/>
        <v>0</v>
      </c>
      <c r="DE2836" s="425">
        <f t="shared" ref="DE2836" si="9147">IF(OR(AND(DE2833=0,DE2835&gt;0),AND(DE2833="NS",DE2834&gt;0),AND(DE2833="NS",DE2834=0,DE2835=0)),1,IF(OR(AND(DE2835&gt;=2,DE2834&lt;DE2833),AND(DE2833="NS",DE2834=0,DE2835&gt;0),OR(DE2833=DE2834,AND(DE2833="",DE2835=0,DE2834=0))),0,1))</f>
        <v>0</v>
      </c>
      <c r="DF2836" s="387">
        <f>SUM(CN2836:DE2836)</f>
        <v>0</v>
      </c>
      <c r="DG2836" s="616"/>
      <c r="DH2836" s="617"/>
      <c r="DI2836" s="415"/>
      <c r="DJ2836" s="416"/>
      <c r="DK2836" s="416"/>
      <c r="DL2836" s="416"/>
      <c r="DM2836" s="416"/>
      <c r="DN2836" s="416"/>
      <c r="DO2836" s="416"/>
      <c r="DP2836" s="416"/>
      <c r="DQ2836" s="416"/>
      <c r="DR2836" s="416"/>
      <c r="DS2836" s="416"/>
      <c r="DT2836" s="416"/>
      <c r="DU2836" s="416"/>
      <c r="DV2836" s="416"/>
      <c r="DW2836" s="416"/>
      <c r="DX2836" s="416"/>
      <c r="DY2836" s="416"/>
      <c r="DZ2836" s="416"/>
      <c r="EA2836" s="416"/>
      <c r="EB2836" s="416"/>
      <c r="EC2836" s="416"/>
      <c r="ED2836" s="416"/>
      <c r="EE2836" s="416"/>
      <c r="EF2836" s="416"/>
      <c r="EG2836" s="416"/>
      <c r="EH2836" s="416"/>
      <c r="EI2836" s="416"/>
      <c r="EJ2836" s="416"/>
      <c r="EK2836" s="416"/>
      <c r="EL2836" s="417"/>
    </row>
    <row r="2837" spans="1:143" ht="15" customHeight="1" x14ac:dyDescent="0.25">
      <c r="A2837" s="60"/>
      <c r="B2837" s="60"/>
      <c r="C2837" s="782"/>
      <c r="D2837" s="719"/>
      <c r="E2837" s="720"/>
      <c r="F2837" s="716" t="s">
        <v>374</v>
      </c>
      <c r="G2837" s="716"/>
      <c r="H2837" s="192"/>
      <c r="I2837" s="700" t="s">
        <v>357</v>
      </c>
      <c r="J2837" s="700"/>
      <c r="K2837" s="700"/>
      <c r="L2837" s="701"/>
      <c r="M2837" s="369"/>
      <c r="N2837" s="369"/>
      <c r="O2837" s="369"/>
      <c r="P2837" s="369"/>
      <c r="Q2837" s="369"/>
      <c r="R2837" s="369"/>
      <c r="S2837" s="368"/>
      <c r="T2837" s="368"/>
      <c r="U2837" s="368"/>
      <c r="V2837" s="368"/>
      <c r="W2837" s="368"/>
      <c r="X2837" s="368"/>
      <c r="Y2837" s="368"/>
      <c r="Z2837" s="368"/>
      <c r="AA2837" s="368"/>
      <c r="AB2837" s="368"/>
      <c r="AC2837" s="368"/>
      <c r="AD2837" s="368"/>
      <c r="AE2837" s="60"/>
      <c r="AF2837" s="259"/>
      <c r="AG2837" s="374">
        <f t="shared" si="8790"/>
        <v>18</v>
      </c>
      <c r="AH2837" s="399"/>
      <c r="AK2837" s="375">
        <f t="shared" si="8791"/>
        <v>0</v>
      </c>
      <c r="AL2837" s="378">
        <f t="shared" ref="AL2837:AL2868" si="9148">COUNTIF(N2837:O2837,"ns")</f>
        <v>0</v>
      </c>
      <c r="AM2837" s="374">
        <f t="shared" si="8792"/>
        <v>0</v>
      </c>
      <c r="AN2837" s="292">
        <f t="shared" si="8793"/>
        <v>0</v>
      </c>
      <c r="AO2837" s="375">
        <f t="shared" si="8794"/>
        <v>0</v>
      </c>
      <c r="AP2837" s="378">
        <f t="shared" ref="AP2837:AP2868" si="9149">COUNTIF(Z2837,"ns")+COUNTIF(AC2837,"ns")+COUNTIF(W2837,"ns")+COUNTIF(T2837,"ns")+COUNTIF(Q2837,"ns")</f>
        <v>0</v>
      </c>
      <c r="AQ2837" s="374">
        <f t="shared" si="8795"/>
        <v>0</v>
      </c>
      <c r="AR2837" s="317">
        <f t="shared" si="8796"/>
        <v>0</v>
      </c>
      <c r="AS2837" s="375">
        <f t="shared" si="8797"/>
        <v>0</v>
      </c>
      <c r="AT2837" s="378">
        <f t="shared" ref="AT2837:AT2868" si="9150">COUNTIF(AD2837,"ns")+COUNTIF(R2837,"ns")+COUNTIF(AA2837,"ns")+COUNTIF(X2837,"ns")+COUNTIF(U2837,"ns")</f>
        <v>0</v>
      </c>
      <c r="AU2837" s="374">
        <f t="shared" si="8798"/>
        <v>0</v>
      </c>
      <c r="AV2837" s="317">
        <f t="shared" si="8799"/>
        <v>0</v>
      </c>
      <c r="AW2837" s="375">
        <f t="shared" si="8800"/>
        <v>0</v>
      </c>
      <c r="AX2837" s="378">
        <f t="shared" ref="AX2837:AX2868" si="9151">COUNTIF(Q2837:R2837,"ns")</f>
        <v>0</v>
      </c>
      <c r="AY2837" s="374">
        <f t="shared" si="8801"/>
        <v>0</v>
      </c>
      <c r="AZ2837" s="292">
        <f t="shared" si="8802"/>
        <v>0</v>
      </c>
      <c r="BA2837" s="375">
        <f t="shared" si="8803"/>
        <v>0</v>
      </c>
      <c r="BB2837" s="378">
        <f t="shared" ref="BB2837:BB2868" si="9152">COUNTIF(T2837:U2837,"ns")</f>
        <v>0</v>
      </c>
      <c r="BC2837" s="374">
        <f t="shared" si="8804"/>
        <v>0</v>
      </c>
      <c r="BD2837" s="292">
        <f t="shared" si="8805"/>
        <v>0</v>
      </c>
      <c r="BE2837" s="375">
        <f t="shared" si="8806"/>
        <v>0</v>
      </c>
      <c r="BF2837" s="378">
        <f t="shared" ref="BF2837:BF2868" si="9153">COUNTIF(W2837:X2837,"ns")</f>
        <v>0</v>
      </c>
      <c r="BG2837" s="374">
        <f t="shared" si="8807"/>
        <v>0</v>
      </c>
      <c r="BH2837" s="292">
        <f t="shared" si="8808"/>
        <v>0</v>
      </c>
      <c r="BI2837" s="375">
        <f t="shared" si="8809"/>
        <v>0</v>
      </c>
      <c r="BJ2837" s="378">
        <f t="shared" ref="BJ2837:BJ2868" si="9154">COUNTIF(Z2837:AA2837,"ns")</f>
        <v>0</v>
      </c>
      <c r="BK2837" s="374">
        <f t="shared" si="8810"/>
        <v>0</v>
      </c>
      <c r="BL2837" s="292">
        <f t="shared" si="8811"/>
        <v>0</v>
      </c>
      <c r="BM2837" s="375">
        <f t="shared" si="8812"/>
        <v>0</v>
      </c>
      <c r="BN2837" s="378">
        <f t="shared" ref="BN2837:BN2868" si="9155">COUNTIF(AC2837:AD2837,"ns")</f>
        <v>0</v>
      </c>
      <c r="BO2837" s="374">
        <f t="shared" si="8813"/>
        <v>0</v>
      </c>
      <c r="BP2837" s="292">
        <f t="shared" si="8814"/>
        <v>0</v>
      </c>
      <c r="CA2837" s="303"/>
      <c r="CB2837" s="427"/>
      <c r="CC2837" s="375"/>
      <c r="CD2837" s="375"/>
      <c r="CE2837" s="375"/>
      <c r="CF2837" s="375"/>
      <c r="CG2837" s="375"/>
      <c r="CH2837" s="375"/>
      <c r="CI2837" s="375"/>
      <c r="CJ2837" s="375"/>
      <c r="CK2837" s="375"/>
      <c r="CL2837" s="375"/>
      <c r="CM2837" s="375"/>
      <c r="CN2837" s="311"/>
      <c r="CO2837" s="311"/>
      <c r="CP2837" s="311"/>
      <c r="CQ2837" s="311"/>
      <c r="CR2837" s="311"/>
      <c r="CS2837" s="311"/>
      <c r="CT2837" s="311"/>
      <c r="CU2837" s="311"/>
      <c r="CV2837" s="311"/>
      <c r="CW2837" s="311"/>
      <c r="CX2837" s="311"/>
      <c r="CY2837" s="311"/>
      <c r="CZ2837" s="311"/>
      <c r="DA2837" s="311"/>
      <c r="DB2837" s="311"/>
      <c r="DC2837" s="311"/>
      <c r="DD2837" s="311"/>
      <c r="DE2837" s="311"/>
      <c r="DG2837" s="616"/>
      <c r="DH2837" s="617"/>
      <c r="DI2837" s="415"/>
      <c r="DJ2837" s="416"/>
      <c r="DK2837" s="416"/>
      <c r="DL2837" s="416"/>
      <c r="DM2837" s="416"/>
      <c r="DN2837" s="416"/>
      <c r="DO2837" s="416"/>
      <c r="DP2837" s="416"/>
      <c r="DQ2837" s="416"/>
      <c r="DR2837" s="416"/>
      <c r="DS2837" s="416"/>
      <c r="DT2837" s="416"/>
      <c r="DU2837" s="416"/>
      <c r="DV2837" s="416"/>
      <c r="DW2837" s="416"/>
      <c r="DX2837" s="416"/>
      <c r="DY2837" s="416"/>
      <c r="DZ2837" s="416"/>
      <c r="EA2837" s="416"/>
      <c r="EB2837" s="416"/>
      <c r="EC2837" s="416"/>
      <c r="ED2837" s="416"/>
      <c r="EE2837" s="416"/>
      <c r="EF2837" s="416"/>
      <c r="EG2837" s="416"/>
      <c r="EH2837" s="416"/>
      <c r="EI2837" s="416"/>
      <c r="EJ2837" s="416"/>
      <c r="EK2837" s="416"/>
      <c r="EL2837" s="417"/>
    </row>
    <row r="2838" spans="1:143" ht="24" customHeight="1" x14ac:dyDescent="0.25">
      <c r="A2838" s="60"/>
      <c r="B2838" s="60"/>
      <c r="C2838" s="782"/>
      <c r="D2838" s="719"/>
      <c r="E2838" s="720"/>
      <c r="F2838" s="716" t="s">
        <v>375</v>
      </c>
      <c r="G2838" s="716"/>
      <c r="H2838" s="192"/>
      <c r="I2838" s="700" t="s">
        <v>358</v>
      </c>
      <c r="J2838" s="700"/>
      <c r="K2838" s="700"/>
      <c r="L2838" s="701"/>
      <c r="M2838" s="369"/>
      <c r="N2838" s="369"/>
      <c r="O2838" s="369"/>
      <c r="P2838" s="369"/>
      <c r="Q2838" s="369"/>
      <c r="R2838" s="369"/>
      <c r="S2838" s="368"/>
      <c r="T2838" s="368"/>
      <c r="U2838" s="368"/>
      <c r="V2838" s="368"/>
      <c r="W2838" s="368"/>
      <c r="X2838" s="368"/>
      <c r="Y2838" s="368"/>
      <c r="Z2838" s="368"/>
      <c r="AA2838" s="368"/>
      <c r="AB2838" s="368"/>
      <c r="AC2838" s="368"/>
      <c r="AD2838" s="368"/>
      <c r="AE2838" s="60"/>
      <c r="AF2838" s="259"/>
      <c r="AG2838" s="374">
        <f t="shared" si="8790"/>
        <v>18</v>
      </c>
      <c r="AH2838" s="399"/>
      <c r="AK2838" s="375">
        <f t="shared" si="8791"/>
        <v>0</v>
      </c>
      <c r="AL2838" s="378">
        <f t="shared" si="9148"/>
        <v>0</v>
      </c>
      <c r="AM2838" s="374">
        <f t="shared" si="8792"/>
        <v>0</v>
      </c>
      <c r="AN2838" s="292">
        <f t="shared" si="8793"/>
        <v>0</v>
      </c>
      <c r="AO2838" s="375">
        <f t="shared" si="8794"/>
        <v>0</v>
      </c>
      <c r="AP2838" s="378">
        <f t="shared" si="9149"/>
        <v>0</v>
      </c>
      <c r="AQ2838" s="374">
        <f t="shared" si="8795"/>
        <v>0</v>
      </c>
      <c r="AR2838" s="317">
        <f t="shared" si="8796"/>
        <v>0</v>
      </c>
      <c r="AS2838" s="375">
        <f t="shared" si="8797"/>
        <v>0</v>
      </c>
      <c r="AT2838" s="378">
        <f t="shared" si="9150"/>
        <v>0</v>
      </c>
      <c r="AU2838" s="374">
        <f t="shared" si="8798"/>
        <v>0</v>
      </c>
      <c r="AV2838" s="317">
        <f t="shared" si="8799"/>
        <v>0</v>
      </c>
      <c r="AW2838" s="375">
        <f t="shared" si="8800"/>
        <v>0</v>
      </c>
      <c r="AX2838" s="378">
        <f t="shared" si="9151"/>
        <v>0</v>
      </c>
      <c r="AY2838" s="374">
        <f t="shared" si="8801"/>
        <v>0</v>
      </c>
      <c r="AZ2838" s="292">
        <f t="shared" si="8802"/>
        <v>0</v>
      </c>
      <c r="BA2838" s="375">
        <f t="shared" si="8803"/>
        <v>0</v>
      </c>
      <c r="BB2838" s="378">
        <f t="shared" si="9152"/>
        <v>0</v>
      </c>
      <c r="BC2838" s="374">
        <f t="shared" si="8804"/>
        <v>0</v>
      </c>
      <c r="BD2838" s="292">
        <f t="shared" si="8805"/>
        <v>0</v>
      </c>
      <c r="BE2838" s="375">
        <f t="shared" si="8806"/>
        <v>0</v>
      </c>
      <c r="BF2838" s="378">
        <f t="shared" si="9153"/>
        <v>0</v>
      </c>
      <c r="BG2838" s="374">
        <f t="shared" si="8807"/>
        <v>0</v>
      </c>
      <c r="BH2838" s="292">
        <f t="shared" si="8808"/>
        <v>0</v>
      </c>
      <c r="BI2838" s="375">
        <f t="shared" si="8809"/>
        <v>0</v>
      </c>
      <c r="BJ2838" s="378">
        <f t="shared" si="9154"/>
        <v>0</v>
      </c>
      <c r="BK2838" s="374">
        <f t="shared" si="8810"/>
        <v>0</v>
      </c>
      <c r="BL2838" s="292">
        <f t="shared" si="8811"/>
        <v>0</v>
      </c>
      <c r="BM2838" s="375">
        <f t="shared" si="8812"/>
        <v>0</v>
      </c>
      <c r="BN2838" s="378">
        <f t="shared" si="9155"/>
        <v>0</v>
      </c>
      <c r="BO2838" s="374">
        <f t="shared" si="8813"/>
        <v>0</v>
      </c>
      <c r="BP2838" s="292">
        <f t="shared" si="8814"/>
        <v>0</v>
      </c>
      <c r="CA2838" s="303"/>
      <c r="CB2838" s="427"/>
      <c r="CC2838" s="375"/>
      <c r="CD2838" s="375"/>
      <c r="CE2838" s="375"/>
      <c r="CF2838" s="375"/>
      <c r="CG2838" s="375"/>
      <c r="CH2838" s="375"/>
      <c r="CI2838" s="375"/>
      <c r="CJ2838" s="375"/>
      <c r="CK2838" s="375"/>
      <c r="CL2838" s="375"/>
      <c r="CM2838" s="375"/>
      <c r="CN2838" s="311"/>
      <c r="CO2838" s="311"/>
      <c r="CP2838" s="311"/>
      <c r="CQ2838" s="311"/>
      <c r="CR2838" s="311"/>
      <c r="CS2838" s="311"/>
      <c r="CT2838" s="311"/>
      <c r="CU2838" s="311"/>
      <c r="CV2838" s="311"/>
      <c r="CW2838" s="311"/>
      <c r="CX2838" s="311"/>
      <c r="CY2838" s="311"/>
      <c r="CZ2838" s="311"/>
      <c r="DA2838" s="311"/>
      <c r="DB2838" s="311"/>
      <c r="DC2838" s="311"/>
      <c r="DD2838" s="311"/>
      <c r="DE2838" s="311"/>
      <c r="DG2838" s="616"/>
      <c r="DH2838" s="617"/>
      <c r="DI2838" s="415"/>
      <c r="DJ2838" s="416"/>
      <c r="DK2838" s="416"/>
      <c r="DL2838" s="416"/>
      <c r="DM2838" s="416"/>
      <c r="DN2838" s="416"/>
      <c r="DO2838" s="416"/>
      <c r="DP2838" s="416"/>
      <c r="DQ2838" s="416"/>
      <c r="DR2838" s="416"/>
      <c r="DS2838" s="416"/>
      <c r="DT2838" s="416"/>
      <c r="DU2838" s="416"/>
      <c r="DV2838" s="416"/>
      <c r="DW2838" s="416"/>
      <c r="DX2838" s="416"/>
      <c r="DY2838" s="416"/>
      <c r="DZ2838" s="416"/>
      <c r="EA2838" s="416"/>
      <c r="EB2838" s="416"/>
      <c r="EC2838" s="416"/>
      <c r="ED2838" s="416"/>
      <c r="EE2838" s="416"/>
      <c r="EF2838" s="416"/>
      <c r="EG2838" s="416"/>
      <c r="EH2838" s="416"/>
      <c r="EI2838" s="416"/>
      <c r="EJ2838" s="416"/>
      <c r="EK2838" s="416"/>
      <c r="EL2838" s="417"/>
    </row>
    <row r="2839" spans="1:143" ht="36" customHeight="1" x14ac:dyDescent="0.25">
      <c r="A2839" s="60"/>
      <c r="B2839" s="60"/>
      <c r="C2839" s="782"/>
      <c r="D2839" s="719"/>
      <c r="E2839" s="720"/>
      <c r="F2839" s="716" t="s">
        <v>376</v>
      </c>
      <c r="G2839" s="716"/>
      <c r="H2839" s="192"/>
      <c r="I2839" s="700" t="s">
        <v>359</v>
      </c>
      <c r="J2839" s="700"/>
      <c r="K2839" s="700"/>
      <c r="L2839" s="701"/>
      <c r="M2839" s="369"/>
      <c r="N2839" s="369"/>
      <c r="O2839" s="369"/>
      <c r="P2839" s="369"/>
      <c r="Q2839" s="369"/>
      <c r="R2839" s="369"/>
      <c r="S2839" s="368"/>
      <c r="T2839" s="368"/>
      <c r="U2839" s="368"/>
      <c r="V2839" s="368"/>
      <c r="W2839" s="368"/>
      <c r="X2839" s="368"/>
      <c r="Y2839" s="368"/>
      <c r="Z2839" s="368"/>
      <c r="AA2839" s="368"/>
      <c r="AB2839" s="368"/>
      <c r="AC2839" s="368"/>
      <c r="AD2839" s="368"/>
      <c r="AE2839" s="60"/>
      <c r="AF2839" s="259"/>
      <c r="AG2839" s="374">
        <f t="shared" si="8790"/>
        <v>18</v>
      </c>
      <c r="AH2839" s="399"/>
      <c r="AK2839" s="375">
        <f t="shared" si="8791"/>
        <v>0</v>
      </c>
      <c r="AL2839" s="378">
        <f t="shared" si="9148"/>
        <v>0</v>
      </c>
      <c r="AM2839" s="374">
        <f t="shared" si="8792"/>
        <v>0</v>
      </c>
      <c r="AN2839" s="292">
        <f t="shared" si="8793"/>
        <v>0</v>
      </c>
      <c r="AO2839" s="375">
        <f t="shared" si="8794"/>
        <v>0</v>
      </c>
      <c r="AP2839" s="378">
        <f t="shared" si="9149"/>
        <v>0</v>
      </c>
      <c r="AQ2839" s="374">
        <f t="shared" si="8795"/>
        <v>0</v>
      </c>
      <c r="AR2839" s="317">
        <f t="shared" si="8796"/>
        <v>0</v>
      </c>
      <c r="AS2839" s="375">
        <f t="shared" si="8797"/>
        <v>0</v>
      </c>
      <c r="AT2839" s="378">
        <f t="shared" si="9150"/>
        <v>0</v>
      </c>
      <c r="AU2839" s="374">
        <f t="shared" si="8798"/>
        <v>0</v>
      </c>
      <c r="AV2839" s="317">
        <f t="shared" si="8799"/>
        <v>0</v>
      </c>
      <c r="AW2839" s="375">
        <f t="shared" si="8800"/>
        <v>0</v>
      </c>
      <c r="AX2839" s="378">
        <f t="shared" si="9151"/>
        <v>0</v>
      </c>
      <c r="AY2839" s="374">
        <f t="shared" si="8801"/>
        <v>0</v>
      </c>
      <c r="AZ2839" s="292">
        <f t="shared" si="8802"/>
        <v>0</v>
      </c>
      <c r="BA2839" s="375">
        <f t="shared" si="8803"/>
        <v>0</v>
      </c>
      <c r="BB2839" s="378">
        <f t="shared" si="9152"/>
        <v>0</v>
      </c>
      <c r="BC2839" s="374">
        <f t="shared" si="8804"/>
        <v>0</v>
      </c>
      <c r="BD2839" s="292">
        <f t="shared" si="8805"/>
        <v>0</v>
      </c>
      <c r="BE2839" s="375">
        <f t="shared" si="8806"/>
        <v>0</v>
      </c>
      <c r="BF2839" s="378">
        <f t="shared" si="9153"/>
        <v>0</v>
      </c>
      <c r="BG2839" s="374">
        <f t="shared" si="8807"/>
        <v>0</v>
      </c>
      <c r="BH2839" s="292">
        <f t="shared" si="8808"/>
        <v>0</v>
      </c>
      <c r="BI2839" s="375">
        <f t="shared" si="8809"/>
        <v>0</v>
      </c>
      <c r="BJ2839" s="378">
        <f t="shared" si="9154"/>
        <v>0</v>
      </c>
      <c r="BK2839" s="374">
        <f t="shared" si="8810"/>
        <v>0</v>
      </c>
      <c r="BL2839" s="292">
        <f t="shared" si="8811"/>
        <v>0</v>
      </c>
      <c r="BM2839" s="375">
        <f t="shared" si="8812"/>
        <v>0</v>
      </c>
      <c r="BN2839" s="378">
        <f t="shared" si="9155"/>
        <v>0</v>
      </c>
      <c r="BO2839" s="374">
        <f t="shared" si="8813"/>
        <v>0</v>
      </c>
      <c r="BP2839" s="292">
        <f t="shared" si="8814"/>
        <v>0</v>
      </c>
      <c r="CA2839" s="303"/>
      <c r="CB2839" s="427"/>
      <c r="CC2839" s="375"/>
      <c r="CD2839" s="375"/>
      <c r="CE2839" s="375"/>
      <c r="CF2839" s="375"/>
      <c r="CG2839" s="375"/>
      <c r="CH2839" s="375"/>
      <c r="CI2839" s="375"/>
      <c r="CJ2839" s="375"/>
      <c r="CK2839" s="375"/>
      <c r="CL2839" s="375"/>
      <c r="CM2839" s="375"/>
      <c r="CN2839" s="311"/>
      <c r="CO2839" s="311"/>
      <c r="CP2839" s="311"/>
      <c r="CQ2839" s="311"/>
      <c r="CR2839" s="311"/>
      <c r="CS2839" s="311"/>
      <c r="CT2839" s="311"/>
      <c r="CU2839" s="311"/>
      <c r="CV2839" s="311"/>
      <c r="CW2839" s="311"/>
      <c r="CX2839" s="311"/>
      <c r="CY2839" s="311"/>
      <c r="CZ2839" s="311"/>
      <c r="DA2839" s="311"/>
      <c r="DB2839" s="311"/>
      <c r="DC2839" s="311"/>
      <c r="DD2839" s="311"/>
      <c r="DE2839" s="311"/>
      <c r="DG2839" s="616"/>
      <c r="DH2839" s="617"/>
      <c r="DI2839" s="415"/>
      <c r="DJ2839" s="416"/>
      <c r="DK2839" s="416"/>
      <c r="DL2839" s="416"/>
      <c r="DM2839" s="416"/>
      <c r="DN2839" s="416"/>
      <c r="DO2839" s="416"/>
      <c r="DP2839" s="416"/>
      <c r="DQ2839" s="416"/>
      <c r="DR2839" s="416"/>
      <c r="DS2839" s="416"/>
      <c r="DT2839" s="416"/>
      <c r="DU2839" s="416"/>
      <c r="DV2839" s="416"/>
      <c r="DW2839" s="416"/>
      <c r="DX2839" s="416"/>
      <c r="DY2839" s="416"/>
      <c r="DZ2839" s="416"/>
      <c r="EA2839" s="416"/>
      <c r="EB2839" s="416"/>
      <c r="EC2839" s="416"/>
      <c r="ED2839" s="416"/>
      <c r="EE2839" s="416"/>
      <c r="EF2839" s="416"/>
      <c r="EG2839" s="416"/>
      <c r="EH2839" s="416"/>
      <c r="EI2839" s="416"/>
      <c r="EJ2839" s="416"/>
      <c r="EK2839" s="416"/>
      <c r="EL2839" s="417"/>
    </row>
    <row r="2840" spans="1:143" ht="24" customHeight="1" x14ac:dyDescent="0.25">
      <c r="A2840" s="60"/>
      <c r="B2840" s="60"/>
      <c r="C2840" s="782"/>
      <c r="D2840" s="719"/>
      <c r="E2840" s="720"/>
      <c r="F2840" s="716" t="s">
        <v>377</v>
      </c>
      <c r="G2840" s="716"/>
      <c r="H2840" s="192"/>
      <c r="I2840" s="700" t="s">
        <v>360</v>
      </c>
      <c r="J2840" s="700"/>
      <c r="K2840" s="700"/>
      <c r="L2840" s="701"/>
      <c r="M2840" s="369"/>
      <c r="N2840" s="369"/>
      <c r="O2840" s="369"/>
      <c r="P2840" s="369"/>
      <c r="Q2840" s="369"/>
      <c r="R2840" s="369"/>
      <c r="S2840" s="368"/>
      <c r="T2840" s="368"/>
      <c r="U2840" s="368"/>
      <c r="V2840" s="368"/>
      <c r="W2840" s="368"/>
      <c r="X2840" s="368"/>
      <c r="Y2840" s="368"/>
      <c r="Z2840" s="368"/>
      <c r="AA2840" s="368"/>
      <c r="AB2840" s="368"/>
      <c r="AC2840" s="368"/>
      <c r="AD2840" s="368"/>
      <c r="AE2840" s="60"/>
      <c r="AF2840" s="259"/>
      <c r="AG2840" s="374">
        <f t="shared" si="8790"/>
        <v>18</v>
      </c>
      <c r="AH2840" s="399"/>
      <c r="AK2840" s="375">
        <f t="shared" si="8791"/>
        <v>0</v>
      </c>
      <c r="AL2840" s="378">
        <f t="shared" si="9148"/>
        <v>0</v>
      </c>
      <c r="AM2840" s="374">
        <f t="shared" si="8792"/>
        <v>0</v>
      </c>
      <c r="AN2840" s="292">
        <f t="shared" si="8793"/>
        <v>0</v>
      </c>
      <c r="AO2840" s="375">
        <f t="shared" si="8794"/>
        <v>0</v>
      </c>
      <c r="AP2840" s="378">
        <f t="shared" si="9149"/>
        <v>0</v>
      </c>
      <c r="AQ2840" s="374">
        <f t="shared" si="8795"/>
        <v>0</v>
      </c>
      <c r="AR2840" s="317">
        <f t="shared" si="8796"/>
        <v>0</v>
      </c>
      <c r="AS2840" s="375">
        <f t="shared" si="8797"/>
        <v>0</v>
      </c>
      <c r="AT2840" s="378">
        <f t="shared" si="9150"/>
        <v>0</v>
      </c>
      <c r="AU2840" s="374">
        <f t="shared" si="8798"/>
        <v>0</v>
      </c>
      <c r="AV2840" s="317">
        <f t="shared" si="8799"/>
        <v>0</v>
      </c>
      <c r="AW2840" s="375">
        <f t="shared" si="8800"/>
        <v>0</v>
      </c>
      <c r="AX2840" s="378">
        <f t="shared" si="9151"/>
        <v>0</v>
      </c>
      <c r="AY2840" s="374">
        <f t="shared" si="8801"/>
        <v>0</v>
      </c>
      <c r="AZ2840" s="292">
        <f t="shared" si="8802"/>
        <v>0</v>
      </c>
      <c r="BA2840" s="375">
        <f t="shared" si="8803"/>
        <v>0</v>
      </c>
      <c r="BB2840" s="378">
        <f t="shared" si="9152"/>
        <v>0</v>
      </c>
      <c r="BC2840" s="374">
        <f t="shared" si="8804"/>
        <v>0</v>
      </c>
      <c r="BD2840" s="292">
        <f t="shared" si="8805"/>
        <v>0</v>
      </c>
      <c r="BE2840" s="375">
        <f t="shared" si="8806"/>
        <v>0</v>
      </c>
      <c r="BF2840" s="378">
        <f t="shared" si="9153"/>
        <v>0</v>
      </c>
      <c r="BG2840" s="374">
        <f t="shared" si="8807"/>
        <v>0</v>
      </c>
      <c r="BH2840" s="292">
        <f t="shared" si="8808"/>
        <v>0</v>
      </c>
      <c r="BI2840" s="375">
        <f t="shared" si="8809"/>
        <v>0</v>
      </c>
      <c r="BJ2840" s="378">
        <f t="shared" si="9154"/>
        <v>0</v>
      </c>
      <c r="BK2840" s="374">
        <f t="shared" si="8810"/>
        <v>0</v>
      </c>
      <c r="BL2840" s="292">
        <f t="shared" si="8811"/>
        <v>0</v>
      </c>
      <c r="BM2840" s="375">
        <f t="shared" si="8812"/>
        <v>0</v>
      </c>
      <c r="BN2840" s="378">
        <f t="shared" si="9155"/>
        <v>0</v>
      </c>
      <c r="BO2840" s="374">
        <f t="shared" si="8813"/>
        <v>0</v>
      </c>
      <c r="BP2840" s="292">
        <f t="shared" si="8814"/>
        <v>0</v>
      </c>
      <c r="CA2840" s="303"/>
      <c r="CB2840" s="427"/>
      <c r="CC2840" s="375"/>
      <c r="CD2840" s="375"/>
      <c r="CE2840" s="375"/>
      <c r="CF2840" s="375"/>
      <c r="CG2840" s="375"/>
      <c r="CH2840" s="375"/>
      <c r="CI2840" s="375"/>
      <c r="CJ2840" s="375"/>
      <c r="CK2840" s="375"/>
      <c r="CL2840" s="375"/>
      <c r="CM2840" s="375"/>
      <c r="CN2840" s="311"/>
      <c r="CO2840" s="311"/>
      <c r="CP2840" s="311"/>
      <c r="CQ2840" s="311"/>
      <c r="CR2840" s="311"/>
      <c r="CS2840" s="311"/>
      <c r="CT2840" s="311"/>
      <c r="CU2840" s="311"/>
      <c r="CV2840" s="311"/>
      <c r="CW2840" s="311"/>
      <c r="CX2840" s="311"/>
      <c r="CY2840" s="311"/>
      <c r="CZ2840" s="311"/>
      <c r="DA2840" s="311"/>
      <c r="DB2840" s="311"/>
      <c r="DC2840" s="311"/>
      <c r="DD2840" s="311"/>
      <c r="DE2840" s="311"/>
      <c r="DG2840" s="616"/>
      <c r="DH2840" s="617"/>
      <c r="DI2840" s="415"/>
      <c r="DJ2840" s="416"/>
      <c r="DK2840" s="416"/>
      <c r="DL2840" s="416"/>
      <c r="DM2840" s="416"/>
      <c r="DN2840" s="416"/>
      <c r="DO2840" s="416"/>
      <c r="DP2840" s="416"/>
      <c r="DQ2840" s="416"/>
      <c r="DR2840" s="416"/>
      <c r="DS2840" s="416"/>
      <c r="DT2840" s="416"/>
      <c r="DU2840" s="416"/>
      <c r="DV2840" s="416"/>
      <c r="DW2840" s="416"/>
      <c r="DX2840" s="416"/>
      <c r="DY2840" s="416"/>
      <c r="DZ2840" s="416"/>
      <c r="EA2840" s="416"/>
      <c r="EB2840" s="416"/>
      <c r="EC2840" s="416"/>
      <c r="ED2840" s="416"/>
      <c r="EE2840" s="416"/>
      <c r="EF2840" s="416"/>
      <c r="EG2840" s="416"/>
      <c r="EH2840" s="416"/>
      <c r="EI2840" s="416"/>
      <c r="EJ2840" s="416"/>
      <c r="EK2840" s="416"/>
      <c r="EL2840" s="417"/>
    </row>
    <row r="2841" spans="1:143" ht="15" customHeight="1" x14ac:dyDescent="0.25">
      <c r="A2841" s="60"/>
      <c r="B2841" s="60"/>
      <c r="C2841" s="782"/>
      <c r="D2841" s="719"/>
      <c r="E2841" s="720"/>
      <c r="F2841" s="716" t="s">
        <v>378</v>
      </c>
      <c r="G2841" s="716"/>
      <c r="H2841" s="192"/>
      <c r="I2841" s="700" t="s">
        <v>361</v>
      </c>
      <c r="J2841" s="700"/>
      <c r="K2841" s="700"/>
      <c r="L2841" s="701"/>
      <c r="M2841" s="369"/>
      <c r="N2841" s="369"/>
      <c r="O2841" s="369"/>
      <c r="P2841" s="369"/>
      <c r="Q2841" s="369"/>
      <c r="R2841" s="369"/>
      <c r="S2841" s="368"/>
      <c r="T2841" s="368"/>
      <c r="U2841" s="368"/>
      <c r="V2841" s="368"/>
      <c r="W2841" s="368"/>
      <c r="X2841" s="368"/>
      <c r="Y2841" s="368"/>
      <c r="Z2841" s="368"/>
      <c r="AA2841" s="368"/>
      <c r="AB2841" s="368"/>
      <c r="AC2841" s="368"/>
      <c r="AD2841" s="368"/>
      <c r="AE2841" s="60"/>
      <c r="AF2841" s="259"/>
      <c r="AG2841" s="374">
        <f t="shared" si="8790"/>
        <v>18</v>
      </c>
      <c r="AH2841" s="399"/>
      <c r="AK2841" s="375">
        <f t="shared" si="8791"/>
        <v>0</v>
      </c>
      <c r="AL2841" s="378">
        <f t="shared" si="9148"/>
        <v>0</v>
      </c>
      <c r="AM2841" s="374">
        <f t="shared" si="8792"/>
        <v>0</v>
      </c>
      <c r="AN2841" s="292">
        <f t="shared" si="8793"/>
        <v>0</v>
      </c>
      <c r="AO2841" s="375">
        <f t="shared" si="8794"/>
        <v>0</v>
      </c>
      <c r="AP2841" s="378">
        <f t="shared" si="9149"/>
        <v>0</v>
      </c>
      <c r="AQ2841" s="374">
        <f t="shared" si="8795"/>
        <v>0</v>
      </c>
      <c r="AR2841" s="317">
        <f t="shared" si="8796"/>
        <v>0</v>
      </c>
      <c r="AS2841" s="375">
        <f t="shared" si="8797"/>
        <v>0</v>
      </c>
      <c r="AT2841" s="378">
        <f t="shared" si="9150"/>
        <v>0</v>
      </c>
      <c r="AU2841" s="374">
        <f t="shared" si="8798"/>
        <v>0</v>
      </c>
      <c r="AV2841" s="317">
        <f t="shared" si="8799"/>
        <v>0</v>
      </c>
      <c r="AW2841" s="375">
        <f t="shared" si="8800"/>
        <v>0</v>
      </c>
      <c r="AX2841" s="378">
        <f t="shared" si="9151"/>
        <v>0</v>
      </c>
      <c r="AY2841" s="374">
        <f t="shared" si="8801"/>
        <v>0</v>
      </c>
      <c r="AZ2841" s="292">
        <f t="shared" si="8802"/>
        <v>0</v>
      </c>
      <c r="BA2841" s="375">
        <f t="shared" si="8803"/>
        <v>0</v>
      </c>
      <c r="BB2841" s="378">
        <f t="shared" si="9152"/>
        <v>0</v>
      </c>
      <c r="BC2841" s="374">
        <f t="shared" si="8804"/>
        <v>0</v>
      </c>
      <c r="BD2841" s="292">
        <f t="shared" si="8805"/>
        <v>0</v>
      </c>
      <c r="BE2841" s="375">
        <f t="shared" si="8806"/>
        <v>0</v>
      </c>
      <c r="BF2841" s="378">
        <f t="shared" si="9153"/>
        <v>0</v>
      </c>
      <c r="BG2841" s="374">
        <f t="shared" si="8807"/>
        <v>0</v>
      </c>
      <c r="BH2841" s="292">
        <f t="shared" si="8808"/>
        <v>0</v>
      </c>
      <c r="BI2841" s="375">
        <f t="shared" si="8809"/>
        <v>0</v>
      </c>
      <c r="BJ2841" s="378">
        <f t="shared" si="9154"/>
        <v>0</v>
      </c>
      <c r="BK2841" s="374">
        <f t="shared" si="8810"/>
        <v>0</v>
      </c>
      <c r="BL2841" s="292">
        <f t="shared" si="8811"/>
        <v>0</v>
      </c>
      <c r="BM2841" s="375">
        <f t="shared" si="8812"/>
        <v>0</v>
      </c>
      <c r="BN2841" s="378">
        <f t="shared" si="9155"/>
        <v>0</v>
      </c>
      <c r="BO2841" s="374">
        <f t="shared" si="8813"/>
        <v>0</v>
      </c>
      <c r="BP2841" s="292">
        <f t="shared" si="8814"/>
        <v>0</v>
      </c>
      <c r="CA2841" s="303"/>
      <c r="CB2841" s="427"/>
      <c r="CC2841" s="375"/>
      <c r="CD2841" s="375"/>
      <c r="CE2841" s="375"/>
      <c r="CF2841" s="375"/>
      <c r="CG2841" s="375"/>
      <c r="CH2841" s="375"/>
      <c r="CI2841" s="375"/>
      <c r="CJ2841" s="375"/>
      <c r="CK2841" s="375"/>
      <c r="CL2841" s="375"/>
      <c r="CM2841" s="375"/>
      <c r="CN2841" s="311"/>
      <c r="CO2841" s="311"/>
      <c r="CP2841" s="311"/>
      <c r="CQ2841" s="311"/>
      <c r="CR2841" s="311"/>
      <c r="CS2841" s="311"/>
      <c r="CT2841" s="311"/>
      <c r="CU2841" s="311"/>
      <c r="CV2841" s="311"/>
      <c r="CW2841" s="311"/>
      <c r="CX2841" s="311"/>
      <c r="CY2841" s="311"/>
      <c r="CZ2841" s="311"/>
      <c r="DA2841" s="311"/>
      <c r="DB2841" s="311"/>
      <c r="DC2841" s="311"/>
      <c r="DD2841" s="311"/>
      <c r="DE2841" s="311"/>
      <c r="DG2841" s="616"/>
      <c r="DH2841" s="617"/>
      <c r="DI2841" s="415"/>
      <c r="DJ2841" s="416"/>
      <c r="DK2841" s="416"/>
      <c r="DL2841" s="416"/>
      <c r="DM2841" s="416"/>
      <c r="DN2841" s="416"/>
      <c r="DO2841" s="416"/>
      <c r="DP2841" s="416"/>
      <c r="DQ2841" s="416"/>
      <c r="DR2841" s="416"/>
      <c r="DS2841" s="416"/>
      <c r="DT2841" s="416"/>
      <c r="DU2841" s="416"/>
      <c r="DV2841" s="416"/>
      <c r="DW2841" s="416"/>
      <c r="DX2841" s="416"/>
      <c r="DY2841" s="416"/>
      <c r="DZ2841" s="416"/>
      <c r="EA2841" s="416"/>
      <c r="EB2841" s="416"/>
      <c r="EC2841" s="416"/>
      <c r="ED2841" s="416"/>
      <c r="EE2841" s="416"/>
      <c r="EF2841" s="416"/>
      <c r="EG2841" s="416"/>
      <c r="EH2841" s="416"/>
      <c r="EI2841" s="416"/>
      <c r="EJ2841" s="416"/>
      <c r="EK2841" s="416"/>
      <c r="EL2841" s="417"/>
    </row>
    <row r="2842" spans="1:143" ht="24" customHeight="1" x14ac:dyDescent="0.25">
      <c r="A2842" s="60"/>
      <c r="B2842" s="60"/>
      <c r="C2842" s="782"/>
      <c r="D2842" s="719"/>
      <c r="E2842" s="720"/>
      <c r="F2842" s="716" t="s">
        <v>379</v>
      </c>
      <c r="G2842" s="716"/>
      <c r="H2842" s="192"/>
      <c r="I2842" s="700" t="s">
        <v>362</v>
      </c>
      <c r="J2842" s="700"/>
      <c r="K2842" s="700"/>
      <c r="L2842" s="701"/>
      <c r="M2842" s="369"/>
      <c r="N2842" s="369"/>
      <c r="O2842" s="369"/>
      <c r="P2842" s="369"/>
      <c r="Q2842" s="369"/>
      <c r="R2842" s="369"/>
      <c r="S2842" s="368"/>
      <c r="T2842" s="368"/>
      <c r="U2842" s="368"/>
      <c r="V2842" s="368"/>
      <c r="W2842" s="368"/>
      <c r="X2842" s="368"/>
      <c r="Y2842" s="368"/>
      <c r="Z2842" s="368"/>
      <c r="AA2842" s="368"/>
      <c r="AB2842" s="368"/>
      <c r="AC2842" s="368"/>
      <c r="AD2842" s="368"/>
      <c r="AE2842" s="60"/>
      <c r="AF2842" s="259"/>
      <c r="AG2842" s="374">
        <f t="shared" si="8790"/>
        <v>18</v>
      </c>
      <c r="AH2842" s="399"/>
      <c r="AK2842" s="375">
        <f t="shared" si="8791"/>
        <v>0</v>
      </c>
      <c r="AL2842" s="378">
        <f t="shared" si="9148"/>
        <v>0</v>
      </c>
      <c r="AM2842" s="374">
        <f t="shared" si="8792"/>
        <v>0</v>
      </c>
      <c r="AN2842" s="292">
        <f t="shared" si="8793"/>
        <v>0</v>
      </c>
      <c r="AO2842" s="375">
        <f t="shared" si="8794"/>
        <v>0</v>
      </c>
      <c r="AP2842" s="378">
        <f t="shared" si="9149"/>
        <v>0</v>
      </c>
      <c r="AQ2842" s="374">
        <f t="shared" si="8795"/>
        <v>0</v>
      </c>
      <c r="AR2842" s="317">
        <f t="shared" si="8796"/>
        <v>0</v>
      </c>
      <c r="AS2842" s="375">
        <f t="shared" si="8797"/>
        <v>0</v>
      </c>
      <c r="AT2842" s="378">
        <f t="shared" si="9150"/>
        <v>0</v>
      </c>
      <c r="AU2842" s="374">
        <f t="shared" si="8798"/>
        <v>0</v>
      </c>
      <c r="AV2842" s="317">
        <f t="shared" si="8799"/>
        <v>0</v>
      </c>
      <c r="AW2842" s="375">
        <f t="shared" si="8800"/>
        <v>0</v>
      </c>
      <c r="AX2842" s="378">
        <f t="shared" si="9151"/>
        <v>0</v>
      </c>
      <c r="AY2842" s="374">
        <f t="shared" si="8801"/>
        <v>0</v>
      </c>
      <c r="AZ2842" s="292">
        <f t="shared" si="8802"/>
        <v>0</v>
      </c>
      <c r="BA2842" s="375">
        <f t="shared" si="8803"/>
        <v>0</v>
      </c>
      <c r="BB2842" s="378">
        <f t="shared" si="9152"/>
        <v>0</v>
      </c>
      <c r="BC2842" s="374">
        <f t="shared" si="8804"/>
        <v>0</v>
      </c>
      <c r="BD2842" s="292">
        <f t="shared" si="8805"/>
        <v>0</v>
      </c>
      <c r="BE2842" s="375">
        <f t="shared" si="8806"/>
        <v>0</v>
      </c>
      <c r="BF2842" s="378">
        <f t="shared" si="9153"/>
        <v>0</v>
      </c>
      <c r="BG2842" s="374">
        <f t="shared" si="8807"/>
        <v>0</v>
      </c>
      <c r="BH2842" s="292">
        <f t="shared" si="8808"/>
        <v>0</v>
      </c>
      <c r="BI2842" s="375">
        <f t="shared" si="8809"/>
        <v>0</v>
      </c>
      <c r="BJ2842" s="378">
        <f t="shared" si="9154"/>
        <v>0</v>
      </c>
      <c r="BK2842" s="374">
        <f t="shared" si="8810"/>
        <v>0</v>
      </c>
      <c r="BL2842" s="292">
        <f t="shared" si="8811"/>
        <v>0</v>
      </c>
      <c r="BM2842" s="375">
        <f t="shared" si="8812"/>
        <v>0</v>
      </c>
      <c r="BN2842" s="378">
        <f t="shared" si="9155"/>
        <v>0</v>
      </c>
      <c r="BO2842" s="374">
        <f t="shared" si="8813"/>
        <v>0</v>
      </c>
      <c r="BP2842" s="292">
        <f t="shared" si="8814"/>
        <v>0</v>
      </c>
      <c r="CA2842" s="303"/>
      <c r="CB2842" s="427"/>
      <c r="CC2842" s="375"/>
      <c r="CD2842" s="375"/>
      <c r="CE2842" s="375"/>
      <c r="CF2842" s="375"/>
      <c r="CG2842" s="375"/>
      <c r="CH2842" s="375"/>
      <c r="CI2842" s="375"/>
      <c r="CJ2842" s="375"/>
      <c r="CK2842" s="375"/>
      <c r="CL2842" s="375"/>
      <c r="CM2842" s="375"/>
      <c r="CN2842" s="311"/>
      <c r="CO2842" s="311"/>
      <c r="CP2842" s="311"/>
      <c r="CQ2842" s="311"/>
      <c r="CR2842" s="311"/>
      <c r="CS2842" s="311"/>
      <c r="CT2842" s="311"/>
      <c r="CU2842" s="311"/>
      <c r="CV2842" s="311"/>
      <c r="CW2842" s="311"/>
      <c r="CX2842" s="311"/>
      <c r="CY2842" s="311"/>
      <c r="CZ2842" s="311"/>
      <c r="DA2842" s="311"/>
      <c r="DB2842" s="311"/>
      <c r="DC2842" s="311"/>
      <c r="DD2842" s="311"/>
      <c r="DE2842" s="311"/>
      <c r="DG2842" s="616"/>
      <c r="DH2842" s="617"/>
      <c r="DI2842" s="415"/>
      <c r="DJ2842" s="416"/>
      <c r="DK2842" s="416"/>
      <c r="DL2842" s="416"/>
      <c r="DM2842" s="416"/>
      <c r="DN2842" s="416"/>
      <c r="DO2842" s="416"/>
      <c r="DP2842" s="416"/>
      <c r="DQ2842" s="416"/>
      <c r="DR2842" s="416"/>
      <c r="DS2842" s="416"/>
      <c r="DT2842" s="416"/>
      <c r="DU2842" s="416"/>
      <c r="DV2842" s="416"/>
      <c r="DW2842" s="416"/>
      <c r="DX2842" s="416"/>
      <c r="DY2842" s="416"/>
      <c r="DZ2842" s="416"/>
      <c r="EA2842" s="416"/>
      <c r="EB2842" s="416"/>
      <c r="EC2842" s="416"/>
      <c r="ED2842" s="416"/>
      <c r="EE2842" s="416"/>
      <c r="EF2842" s="416"/>
      <c r="EG2842" s="416"/>
      <c r="EH2842" s="416"/>
      <c r="EI2842" s="416"/>
      <c r="EJ2842" s="416"/>
      <c r="EK2842" s="416"/>
      <c r="EL2842" s="417"/>
    </row>
    <row r="2843" spans="1:143" ht="24" customHeight="1" x14ac:dyDescent="0.25">
      <c r="A2843" s="60"/>
      <c r="B2843" s="60"/>
      <c r="C2843" s="782"/>
      <c r="D2843" s="719"/>
      <c r="E2843" s="720"/>
      <c r="F2843" s="716" t="s">
        <v>380</v>
      </c>
      <c r="G2843" s="716"/>
      <c r="H2843" s="192"/>
      <c r="I2843" s="700" t="s">
        <v>363</v>
      </c>
      <c r="J2843" s="700"/>
      <c r="K2843" s="700"/>
      <c r="L2843" s="701"/>
      <c r="M2843" s="369"/>
      <c r="N2843" s="369"/>
      <c r="O2843" s="369"/>
      <c r="P2843" s="369"/>
      <c r="Q2843" s="369"/>
      <c r="R2843" s="369"/>
      <c r="S2843" s="368"/>
      <c r="T2843" s="368"/>
      <c r="U2843" s="368"/>
      <c r="V2843" s="368"/>
      <c r="W2843" s="368"/>
      <c r="X2843" s="368"/>
      <c r="Y2843" s="368"/>
      <c r="Z2843" s="368"/>
      <c r="AA2843" s="368"/>
      <c r="AB2843" s="368"/>
      <c r="AC2843" s="368"/>
      <c r="AD2843" s="368"/>
      <c r="AE2843" s="60"/>
      <c r="AF2843" s="259"/>
      <c r="AG2843" s="374">
        <f t="shared" si="8790"/>
        <v>18</v>
      </c>
      <c r="AH2843" s="399"/>
      <c r="AK2843" s="375">
        <f t="shared" si="8791"/>
        <v>0</v>
      </c>
      <c r="AL2843" s="378">
        <f t="shared" si="9148"/>
        <v>0</v>
      </c>
      <c r="AM2843" s="374">
        <f t="shared" si="8792"/>
        <v>0</v>
      </c>
      <c r="AN2843" s="292">
        <f t="shared" si="8793"/>
        <v>0</v>
      </c>
      <c r="AO2843" s="375">
        <f t="shared" si="8794"/>
        <v>0</v>
      </c>
      <c r="AP2843" s="378">
        <f t="shared" si="9149"/>
        <v>0</v>
      </c>
      <c r="AQ2843" s="374">
        <f t="shared" si="8795"/>
        <v>0</v>
      </c>
      <c r="AR2843" s="317">
        <f t="shared" si="8796"/>
        <v>0</v>
      </c>
      <c r="AS2843" s="375">
        <f t="shared" si="8797"/>
        <v>0</v>
      </c>
      <c r="AT2843" s="378">
        <f t="shared" si="9150"/>
        <v>0</v>
      </c>
      <c r="AU2843" s="374">
        <f t="shared" si="8798"/>
        <v>0</v>
      </c>
      <c r="AV2843" s="317">
        <f t="shared" si="8799"/>
        <v>0</v>
      </c>
      <c r="AW2843" s="375">
        <f t="shared" si="8800"/>
        <v>0</v>
      </c>
      <c r="AX2843" s="378">
        <f t="shared" si="9151"/>
        <v>0</v>
      </c>
      <c r="AY2843" s="374">
        <f t="shared" si="8801"/>
        <v>0</v>
      </c>
      <c r="AZ2843" s="292">
        <f t="shared" si="8802"/>
        <v>0</v>
      </c>
      <c r="BA2843" s="375">
        <f t="shared" si="8803"/>
        <v>0</v>
      </c>
      <c r="BB2843" s="378">
        <f t="shared" si="9152"/>
        <v>0</v>
      </c>
      <c r="BC2843" s="374">
        <f t="shared" si="8804"/>
        <v>0</v>
      </c>
      <c r="BD2843" s="292">
        <f t="shared" si="8805"/>
        <v>0</v>
      </c>
      <c r="BE2843" s="375">
        <f t="shared" si="8806"/>
        <v>0</v>
      </c>
      <c r="BF2843" s="378">
        <f t="shared" si="9153"/>
        <v>0</v>
      </c>
      <c r="BG2843" s="374">
        <f t="shared" si="8807"/>
        <v>0</v>
      </c>
      <c r="BH2843" s="292">
        <f t="shared" si="8808"/>
        <v>0</v>
      </c>
      <c r="BI2843" s="375">
        <f t="shared" si="8809"/>
        <v>0</v>
      </c>
      <c r="BJ2843" s="378">
        <f t="shared" si="9154"/>
        <v>0</v>
      </c>
      <c r="BK2843" s="374">
        <f t="shared" si="8810"/>
        <v>0</v>
      </c>
      <c r="BL2843" s="292">
        <f t="shared" si="8811"/>
        <v>0</v>
      </c>
      <c r="BM2843" s="375">
        <f t="shared" si="8812"/>
        <v>0</v>
      </c>
      <c r="BN2843" s="378">
        <f t="shared" si="9155"/>
        <v>0</v>
      </c>
      <c r="BO2843" s="374">
        <f t="shared" si="8813"/>
        <v>0</v>
      </c>
      <c r="BP2843" s="292">
        <f t="shared" si="8814"/>
        <v>0</v>
      </c>
      <c r="CA2843" s="303"/>
      <c r="CB2843" s="427"/>
      <c r="CC2843" s="375"/>
      <c r="CD2843" s="375"/>
      <c r="CE2843" s="375"/>
      <c r="CF2843" s="375"/>
      <c r="CG2843" s="375"/>
      <c r="CH2843" s="375"/>
      <c r="CI2843" s="375"/>
      <c r="CJ2843" s="375"/>
      <c r="CK2843" s="375"/>
      <c r="CL2843" s="375"/>
      <c r="CM2843" s="375"/>
      <c r="CN2843" s="311"/>
      <c r="CO2843" s="311"/>
      <c r="CP2843" s="311"/>
      <c r="CQ2843" s="311"/>
      <c r="CR2843" s="311"/>
      <c r="CS2843" s="311"/>
      <c r="CT2843" s="311"/>
      <c r="CU2843" s="311"/>
      <c r="CV2843" s="311"/>
      <c r="CW2843" s="311"/>
      <c r="CX2843" s="311"/>
      <c r="CY2843" s="311"/>
      <c r="CZ2843" s="311"/>
      <c r="DA2843" s="311"/>
      <c r="DB2843" s="311"/>
      <c r="DC2843" s="311"/>
      <c r="DD2843" s="311"/>
      <c r="DE2843" s="311"/>
      <c r="DG2843" s="616"/>
      <c r="DH2843" s="617"/>
      <c r="DI2843" s="415"/>
      <c r="DJ2843" s="416"/>
      <c r="DK2843" s="416"/>
      <c r="DL2843" s="416"/>
      <c r="DM2843" s="416"/>
      <c r="DN2843" s="416"/>
      <c r="DO2843" s="416"/>
      <c r="DP2843" s="416"/>
      <c r="DQ2843" s="416"/>
      <c r="DR2843" s="416"/>
      <c r="DS2843" s="416"/>
      <c r="DT2843" s="416"/>
      <c r="DU2843" s="416"/>
      <c r="DV2843" s="416"/>
      <c r="DW2843" s="416"/>
      <c r="DX2843" s="416"/>
      <c r="DY2843" s="416"/>
      <c r="DZ2843" s="416"/>
      <c r="EA2843" s="416"/>
      <c r="EB2843" s="416"/>
      <c r="EC2843" s="416"/>
      <c r="ED2843" s="416"/>
      <c r="EE2843" s="416"/>
      <c r="EF2843" s="416"/>
      <c r="EG2843" s="416"/>
      <c r="EH2843" s="416"/>
      <c r="EI2843" s="416"/>
      <c r="EJ2843" s="416"/>
      <c r="EK2843" s="416"/>
      <c r="EL2843" s="417"/>
    </row>
    <row r="2844" spans="1:143" ht="24" customHeight="1" x14ac:dyDescent="0.25">
      <c r="A2844" s="60"/>
      <c r="B2844" s="60"/>
      <c r="C2844" s="782"/>
      <c r="D2844" s="719"/>
      <c r="E2844" s="720"/>
      <c r="F2844" s="716" t="s">
        <v>381</v>
      </c>
      <c r="G2844" s="716"/>
      <c r="H2844" s="192"/>
      <c r="I2844" s="700" t="s">
        <v>364</v>
      </c>
      <c r="J2844" s="700"/>
      <c r="K2844" s="700"/>
      <c r="L2844" s="701"/>
      <c r="M2844" s="369"/>
      <c r="N2844" s="369"/>
      <c r="O2844" s="369"/>
      <c r="P2844" s="369"/>
      <c r="Q2844" s="369"/>
      <c r="R2844" s="369"/>
      <c r="S2844" s="368"/>
      <c r="T2844" s="368"/>
      <c r="U2844" s="368"/>
      <c r="V2844" s="368"/>
      <c r="W2844" s="368"/>
      <c r="X2844" s="368"/>
      <c r="Y2844" s="368"/>
      <c r="Z2844" s="368"/>
      <c r="AA2844" s="368"/>
      <c r="AB2844" s="368"/>
      <c r="AC2844" s="368"/>
      <c r="AD2844" s="368"/>
      <c r="AE2844" s="60"/>
      <c r="AF2844" s="259"/>
      <c r="AG2844" s="374">
        <f t="shared" si="8790"/>
        <v>18</v>
      </c>
      <c r="AH2844" s="399"/>
      <c r="AK2844" s="375">
        <f t="shared" si="8791"/>
        <v>0</v>
      </c>
      <c r="AL2844" s="378">
        <f t="shared" si="9148"/>
        <v>0</v>
      </c>
      <c r="AM2844" s="374">
        <f t="shared" si="8792"/>
        <v>0</v>
      </c>
      <c r="AN2844" s="292">
        <f t="shared" si="8793"/>
        <v>0</v>
      </c>
      <c r="AO2844" s="375">
        <f t="shared" si="8794"/>
        <v>0</v>
      </c>
      <c r="AP2844" s="378">
        <f t="shared" si="9149"/>
        <v>0</v>
      </c>
      <c r="AQ2844" s="374">
        <f t="shared" si="8795"/>
        <v>0</v>
      </c>
      <c r="AR2844" s="317">
        <f t="shared" si="8796"/>
        <v>0</v>
      </c>
      <c r="AS2844" s="375">
        <f t="shared" si="8797"/>
        <v>0</v>
      </c>
      <c r="AT2844" s="378">
        <f t="shared" si="9150"/>
        <v>0</v>
      </c>
      <c r="AU2844" s="374">
        <f t="shared" si="8798"/>
        <v>0</v>
      </c>
      <c r="AV2844" s="317">
        <f t="shared" si="8799"/>
        <v>0</v>
      </c>
      <c r="AW2844" s="375">
        <f t="shared" si="8800"/>
        <v>0</v>
      </c>
      <c r="AX2844" s="378">
        <f t="shared" si="9151"/>
        <v>0</v>
      </c>
      <c r="AY2844" s="374">
        <f t="shared" si="8801"/>
        <v>0</v>
      </c>
      <c r="AZ2844" s="292">
        <f t="shared" si="8802"/>
        <v>0</v>
      </c>
      <c r="BA2844" s="375">
        <f t="shared" si="8803"/>
        <v>0</v>
      </c>
      <c r="BB2844" s="378">
        <f t="shared" si="9152"/>
        <v>0</v>
      </c>
      <c r="BC2844" s="374">
        <f t="shared" si="8804"/>
        <v>0</v>
      </c>
      <c r="BD2844" s="292">
        <f t="shared" si="8805"/>
        <v>0</v>
      </c>
      <c r="BE2844" s="375">
        <f t="shared" si="8806"/>
        <v>0</v>
      </c>
      <c r="BF2844" s="378">
        <f t="shared" si="9153"/>
        <v>0</v>
      </c>
      <c r="BG2844" s="374">
        <f t="shared" si="8807"/>
        <v>0</v>
      </c>
      <c r="BH2844" s="292">
        <f t="shared" si="8808"/>
        <v>0</v>
      </c>
      <c r="BI2844" s="375">
        <f t="shared" si="8809"/>
        <v>0</v>
      </c>
      <c r="BJ2844" s="378">
        <f t="shared" si="9154"/>
        <v>0</v>
      </c>
      <c r="BK2844" s="374">
        <f t="shared" si="8810"/>
        <v>0</v>
      </c>
      <c r="BL2844" s="292">
        <f t="shared" si="8811"/>
        <v>0</v>
      </c>
      <c r="BM2844" s="375">
        <f t="shared" si="8812"/>
        <v>0</v>
      </c>
      <c r="BN2844" s="378">
        <f t="shared" si="9155"/>
        <v>0</v>
      </c>
      <c r="BO2844" s="374">
        <f t="shared" si="8813"/>
        <v>0</v>
      </c>
      <c r="BP2844" s="292">
        <f t="shared" si="8814"/>
        <v>0</v>
      </c>
      <c r="CA2844" s="303"/>
      <c r="CB2844" s="427"/>
      <c r="CC2844" s="375"/>
      <c r="CD2844" s="375"/>
      <c r="CE2844" s="375"/>
      <c r="CF2844" s="375"/>
      <c r="CG2844" s="375"/>
      <c r="CH2844" s="375"/>
      <c r="CI2844" s="375"/>
      <c r="CJ2844" s="375"/>
      <c r="CK2844" s="375"/>
      <c r="CL2844" s="375"/>
      <c r="CM2844" s="375"/>
      <c r="CN2844" s="311"/>
      <c r="CO2844" s="311"/>
      <c r="CP2844" s="311"/>
      <c r="CQ2844" s="311"/>
      <c r="CR2844" s="311"/>
      <c r="CS2844" s="311"/>
      <c r="CT2844" s="311"/>
      <c r="CU2844" s="311"/>
      <c r="CV2844" s="311"/>
      <c r="CW2844" s="311"/>
      <c r="CX2844" s="311"/>
      <c r="CY2844" s="311"/>
      <c r="CZ2844" s="311"/>
      <c r="DA2844" s="311"/>
      <c r="DB2844" s="311"/>
      <c r="DC2844" s="311"/>
      <c r="DD2844" s="311"/>
      <c r="DE2844" s="311"/>
      <c r="DG2844" s="616"/>
      <c r="DH2844" s="617"/>
      <c r="DI2844" s="415"/>
      <c r="DJ2844" s="416"/>
      <c r="DK2844" s="416"/>
      <c r="DL2844" s="416"/>
      <c r="DM2844" s="416"/>
      <c r="DN2844" s="416"/>
      <c r="DO2844" s="416"/>
      <c r="DP2844" s="416"/>
      <c r="DQ2844" s="416"/>
      <c r="DR2844" s="416"/>
      <c r="DS2844" s="416"/>
      <c r="DT2844" s="416"/>
      <c r="DU2844" s="416"/>
      <c r="DV2844" s="416"/>
      <c r="DW2844" s="416"/>
      <c r="DX2844" s="416"/>
      <c r="DY2844" s="416"/>
      <c r="DZ2844" s="416"/>
      <c r="EA2844" s="416"/>
      <c r="EB2844" s="416"/>
      <c r="EC2844" s="416"/>
      <c r="ED2844" s="416"/>
      <c r="EE2844" s="416"/>
      <c r="EF2844" s="416"/>
      <c r="EG2844" s="416"/>
      <c r="EH2844" s="416"/>
      <c r="EI2844" s="416"/>
      <c r="EJ2844" s="416"/>
      <c r="EK2844" s="416"/>
      <c r="EL2844" s="417"/>
    </row>
    <row r="2845" spans="1:143" ht="24" customHeight="1" x14ac:dyDescent="0.25">
      <c r="A2845" s="60"/>
      <c r="B2845" s="60"/>
      <c r="C2845" s="782"/>
      <c r="D2845" s="719"/>
      <c r="E2845" s="720"/>
      <c r="F2845" s="716" t="s">
        <v>382</v>
      </c>
      <c r="G2845" s="716"/>
      <c r="H2845" s="192"/>
      <c r="I2845" s="700" t="s">
        <v>365</v>
      </c>
      <c r="J2845" s="700"/>
      <c r="K2845" s="700"/>
      <c r="L2845" s="701"/>
      <c r="M2845" s="369"/>
      <c r="N2845" s="369"/>
      <c r="O2845" s="369"/>
      <c r="P2845" s="369"/>
      <c r="Q2845" s="369"/>
      <c r="R2845" s="369"/>
      <c r="S2845" s="368"/>
      <c r="T2845" s="368"/>
      <c r="U2845" s="368"/>
      <c r="V2845" s="368"/>
      <c r="W2845" s="368"/>
      <c r="X2845" s="368"/>
      <c r="Y2845" s="368"/>
      <c r="Z2845" s="368"/>
      <c r="AA2845" s="368"/>
      <c r="AB2845" s="368"/>
      <c r="AC2845" s="368"/>
      <c r="AD2845" s="368"/>
      <c r="AE2845" s="60"/>
      <c r="AF2845" s="259"/>
      <c r="AG2845" s="374">
        <f t="shared" si="8790"/>
        <v>18</v>
      </c>
      <c r="AH2845" s="399"/>
      <c r="AK2845" s="375">
        <f t="shared" si="8791"/>
        <v>0</v>
      </c>
      <c r="AL2845" s="378">
        <f t="shared" si="9148"/>
        <v>0</v>
      </c>
      <c r="AM2845" s="374">
        <f t="shared" si="8792"/>
        <v>0</v>
      </c>
      <c r="AN2845" s="292">
        <f t="shared" si="8793"/>
        <v>0</v>
      </c>
      <c r="AO2845" s="375">
        <f t="shared" si="8794"/>
        <v>0</v>
      </c>
      <c r="AP2845" s="378">
        <f t="shared" si="9149"/>
        <v>0</v>
      </c>
      <c r="AQ2845" s="374">
        <f t="shared" si="8795"/>
        <v>0</v>
      </c>
      <c r="AR2845" s="317">
        <f t="shared" si="8796"/>
        <v>0</v>
      </c>
      <c r="AS2845" s="375">
        <f t="shared" si="8797"/>
        <v>0</v>
      </c>
      <c r="AT2845" s="378">
        <f t="shared" si="9150"/>
        <v>0</v>
      </c>
      <c r="AU2845" s="374">
        <f t="shared" si="8798"/>
        <v>0</v>
      </c>
      <c r="AV2845" s="317">
        <f t="shared" si="8799"/>
        <v>0</v>
      </c>
      <c r="AW2845" s="375">
        <f t="shared" si="8800"/>
        <v>0</v>
      </c>
      <c r="AX2845" s="378">
        <f t="shared" si="9151"/>
        <v>0</v>
      </c>
      <c r="AY2845" s="374">
        <f t="shared" si="8801"/>
        <v>0</v>
      </c>
      <c r="AZ2845" s="292">
        <f t="shared" si="8802"/>
        <v>0</v>
      </c>
      <c r="BA2845" s="375">
        <f t="shared" si="8803"/>
        <v>0</v>
      </c>
      <c r="BB2845" s="378">
        <f t="shared" si="9152"/>
        <v>0</v>
      </c>
      <c r="BC2845" s="374">
        <f t="shared" si="8804"/>
        <v>0</v>
      </c>
      <c r="BD2845" s="292">
        <f t="shared" si="8805"/>
        <v>0</v>
      </c>
      <c r="BE2845" s="375">
        <f t="shared" si="8806"/>
        <v>0</v>
      </c>
      <c r="BF2845" s="378">
        <f t="shared" si="9153"/>
        <v>0</v>
      </c>
      <c r="BG2845" s="374">
        <f t="shared" si="8807"/>
        <v>0</v>
      </c>
      <c r="BH2845" s="292">
        <f t="shared" si="8808"/>
        <v>0</v>
      </c>
      <c r="BI2845" s="375">
        <f t="shared" si="8809"/>
        <v>0</v>
      </c>
      <c r="BJ2845" s="378">
        <f t="shared" si="9154"/>
        <v>0</v>
      </c>
      <c r="BK2845" s="374">
        <f t="shared" si="8810"/>
        <v>0</v>
      </c>
      <c r="BL2845" s="292">
        <f t="shared" si="8811"/>
        <v>0</v>
      </c>
      <c r="BM2845" s="375">
        <f t="shared" si="8812"/>
        <v>0</v>
      </c>
      <c r="BN2845" s="378">
        <f t="shared" si="9155"/>
        <v>0</v>
      </c>
      <c r="BO2845" s="374">
        <f t="shared" si="8813"/>
        <v>0</v>
      </c>
      <c r="BP2845" s="292">
        <f t="shared" si="8814"/>
        <v>0</v>
      </c>
      <c r="CA2845" s="303"/>
      <c r="CB2845" s="427"/>
      <c r="CC2845" s="375"/>
      <c r="CD2845" s="375"/>
      <c r="CE2845" s="375"/>
      <c r="CF2845" s="375"/>
      <c r="CG2845" s="375"/>
      <c r="CH2845" s="375"/>
      <c r="CI2845" s="375"/>
      <c r="CJ2845" s="375"/>
      <c r="CK2845" s="375"/>
      <c r="CL2845" s="375"/>
      <c r="CM2845" s="375"/>
      <c r="CN2845" s="311"/>
      <c r="CO2845" s="311"/>
      <c r="CP2845" s="311"/>
      <c r="CQ2845" s="311"/>
      <c r="CR2845" s="311"/>
      <c r="CS2845" s="311"/>
      <c r="CT2845" s="311"/>
      <c r="CU2845" s="311"/>
      <c r="CV2845" s="311"/>
      <c r="CW2845" s="311"/>
      <c r="CX2845" s="311"/>
      <c r="CY2845" s="311"/>
      <c r="CZ2845" s="311"/>
      <c r="DA2845" s="311"/>
      <c r="DB2845" s="311"/>
      <c r="DC2845" s="311"/>
      <c r="DD2845" s="311"/>
      <c r="DE2845" s="311"/>
      <c r="DG2845" s="616"/>
      <c r="DH2845" s="617"/>
      <c r="DI2845" s="415"/>
      <c r="DJ2845" s="416"/>
      <c r="DK2845" s="416"/>
      <c r="DL2845" s="416"/>
      <c r="DM2845" s="416"/>
      <c r="DN2845" s="416"/>
      <c r="DO2845" s="416"/>
      <c r="DP2845" s="416"/>
      <c r="DQ2845" s="416"/>
      <c r="DR2845" s="416"/>
      <c r="DS2845" s="416"/>
      <c r="DT2845" s="416"/>
      <c r="DU2845" s="416"/>
      <c r="DV2845" s="416"/>
      <c r="DW2845" s="416"/>
      <c r="DX2845" s="416"/>
      <c r="DY2845" s="416"/>
      <c r="DZ2845" s="416"/>
      <c r="EA2845" s="416"/>
      <c r="EB2845" s="416"/>
      <c r="EC2845" s="416"/>
      <c r="ED2845" s="416"/>
      <c r="EE2845" s="416"/>
      <c r="EF2845" s="416"/>
      <c r="EG2845" s="416"/>
      <c r="EH2845" s="416"/>
      <c r="EI2845" s="416"/>
      <c r="EJ2845" s="416"/>
      <c r="EK2845" s="416"/>
      <c r="EL2845" s="417"/>
    </row>
    <row r="2846" spans="1:143" ht="15" customHeight="1" x14ac:dyDescent="0.25">
      <c r="A2846" s="60"/>
      <c r="B2846" s="60"/>
      <c r="C2846" s="782"/>
      <c r="D2846" s="719"/>
      <c r="E2846" s="720"/>
      <c r="F2846" s="716" t="s">
        <v>383</v>
      </c>
      <c r="G2846" s="716"/>
      <c r="H2846" s="192"/>
      <c r="I2846" s="700" t="s">
        <v>366</v>
      </c>
      <c r="J2846" s="700"/>
      <c r="K2846" s="700"/>
      <c r="L2846" s="701"/>
      <c r="M2846" s="369"/>
      <c r="N2846" s="369"/>
      <c r="O2846" s="369"/>
      <c r="P2846" s="369"/>
      <c r="Q2846" s="369"/>
      <c r="R2846" s="369"/>
      <c r="S2846" s="368"/>
      <c r="T2846" s="368"/>
      <c r="U2846" s="368"/>
      <c r="V2846" s="368"/>
      <c r="W2846" s="368"/>
      <c r="X2846" s="368"/>
      <c r="Y2846" s="368"/>
      <c r="Z2846" s="368"/>
      <c r="AA2846" s="368"/>
      <c r="AB2846" s="368"/>
      <c r="AC2846" s="368"/>
      <c r="AD2846" s="368"/>
      <c r="AE2846" s="60"/>
      <c r="AF2846" s="259"/>
      <c r="AG2846" s="374">
        <f t="shared" si="8790"/>
        <v>18</v>
      </c>
      <c r="AH2846" s="399"/>
      <c r="AK2846" s="375">
        <f t="shared" si="8791"/>
        <v>0</v>
      </c>
      <c r="AL2846" s="378">
        <f t="shared" si="9148"/>
        <v>0</v>
      </c>
      <c r="AM2846" s="374">
        <f t="shared" si="8792"/>
        <v>0</v>
      </c>
      <c r="AN2846" s="292">
        <f t="shared" si="8793"/>
        <v>0</v>
      </c>
      <c r="AO2846" s="375">
        <f t="shared" si="8794"/>
        <v>0</v>
      </c>
      <c r="AP2846" s="378">
        <f t="shared" si="9149"/>
        <v>0</v>
      </c>
      <c r="AQ2846" s="374">
        <f t="shared" si="8795"/>
        <v>0</v>
      </c>
      <c r="AR2846" s="317">
        <f t="shared" si="8796"/>
        <v>0</v>
      </c>
      <c r="AS2846" s="375">
        <f t="shared" si="8797"/>
        <v>0</v>
      </c>
      <c r="AT2846" s="378">
        <f t="shared" si="9150"/>
        <v>0</v>
      </c>
      <c r="AU2846" s="374">
        <f t="shared" si="8798"/>
        <v>0</v>
      </c>
      <c r="AV2846" s="317">
        <f t="shared" si="8799"/>
        <v>0</v>
      </c>
      <c r="AW2846" s="375">
        <f t="shared" si="8800"/>
        <v>0</v>
      </c>
      <c r="AX2846" s="378">
        <f t="shared" si="9151"/>
        <v>0</v>
      </c>
      <c r="AY2846" s="374">
        <f t="shared" si="8801"/>
        <v>0</v>
      </c>
      <c r="AZ2846" s="292">
        <f t="shared" si="8802"/>
        <v>0</v>
      </c>
      <c r="BA2846" s="375">
        <f t="shared" si="8803"/>
        <v>0</v>
      </c>
      <c r="BB2846" s="378">
        <f t="shared" si="9152"/>
        <v>0</v>
      </c>
      <c r="BC2846" s="374">
        <f t="shared" si="8804"/>
        <v>0</v>
      </c>
      <c r="BD2846" s="292">
        <f t="shared" si="8805"/>
        <v>0</v>
      </c>
      <c r="BE2846" s="375">
        <f t="shared" si="8806"/>
        <v>0</v>
      </c>
      <c r="BF2846" s="378">
        <f t="shared" si="9153"/>
        <v>0</v>
      </c>
      <c r="BG2846" s="374">
        <f t="shared" si="8807"/>
        <v>0</v>
      </c>
      <c r="BH2846" s="292">
        <f t="shared" si="8808"/>
        <v>0</v>
      </c>
      <c r="BI2846" s="375">
        <f t="shared" si="8809"/>
        <v>0</v>
      </c>
      <c r="BJ2846" s="378">
        <f t="shared" si="9154"/>
        <v>0</v>
      </c>
      <c r="BK2846" s="374">
        <f t="shared" si="8810"/>
        <v>0</v>
      </c>
      <c r="BL2846" s="292">
        <f t="shared" si="8811"/>
        <v>0</v>
      </c>
      <c r="BM2846" s="375">
        <f t="shared" si="8812"/>
        <v>0</v>
      </c>
      <c r="BN2846" s="378">
        <f t="shared" si="9155"/>
        <v>0</v>
      </c>
      <c r="BO2846" s="374">
        <f t="shared" si="8813"/>
        <v>0</v>
      </c>
      <c r="BP2846" s="292">
        <f t="shared" si="8814"/>
        <v>0</v>
      </c>
      <c r="CA2846" s="303"/>
      <c r="CB2846" s="427"/>
      <c r="CC2846" s="375"/>
      <c r="CD2846" s="375"/>
      <c r="CE2846" s="375"/>
      <c r="CF2846" s="375"/>
      <c r="CG2846" s="375"/>
      <c r="CH2846" s="375"/>
      <c r="CI2846" s="375"/>
      <c r="CJ2846" s="375"/>
      <c r="CK2846" s="375"/>
      <c r="CL2846" s="375"/>
      <c r="CM2846" s="375"/>
      <c r="CN2846" s="311"/>
      <c r="CO2846" s="311"/>
      <c r="CP2846" s="311"/>
      <c r="CQ2846" s="311"/>
      <c r="CR2846" s="311"/>
      <c r="CS2846" s="311"/>
      <c r="CT2846" s="311"/>
      <c r="CU2846" s="311"/>
      <c r="CV2846" s="311"/>
      <c r="CW2846" s="311"/>
      <c r="CX2846" s="311"/>
      <c r="CY2846" s="311"/>
      <c r="CZ2846" s="311"/>
      <c r="DA2846" s="311"/>
      <c r="DB2846" s="311"/>
      <c r="DC2846" s="311"/>
      <c r="DD2846" s="311"/>
      <c r="DE2846" s="311"/>
      <c r="DG2846" s="616"/>
      <c r="DH2846" s="617"/>
      <c r="DI2846" s="415"/>
      <c r="DJ2846" s="416"/>
      <c r="DK2846" s="416"/>
      <c r="DL2846" s="416"/>
      <c r="DM2846" s="416"/>
      <c r="DN2846" s="416"/>
      <c r="DO2846" s="416"/>
      <c r="DP2846" s="416"/>
      <c r="DQ2846" s="416"/>
      <c r="DR2846" s="416"/>
      <c r="DS2846" s="416"/>
      <c r="DT2846" s="416"/>
      <c r="DU2846" s="416"/>
      <c r="DV2846" s="416"/>
      <c r="DW2846" s="416"/>
      <c r="DX2846" s="416"/>
      <c r="DY2846" s="416"/>
      <c r="DZ2846" s="416"/>
      <c r="EA2846" s="416"/>
      <c r="EB2846" s="416"/>
      <c r="EC2846" s="416"/>
      <c r="ED2846" s="416"/>
      <c r="EE2846" s="416"/>
      <c r="EF2846" s="416"/>
      <c r="EG2846" s="416"/>
      <c r="EH2846" s="416"/>
      <c r="EI2846" s="416"/>
      <c r="EJ2846" s="416"/>
      <c r="EK2846" s="416"/>
      <c r="EL2846" s="417"/>
    </row>
    <row r="2847" spans="1:143" ht="15" customHeight="1" x14ac:dyDescent="0.25">
      <c r="A2847" s="60"/>
      <c r="B2847" s="60"/>
      <c r="C2847" s="782"/>
      <c r="D2847" s="719"/>
      <c r="E2847" s="720"/>
      <c r="F2847" s="716" t="s">
        <v>384</v>
      </c>
      <c r="G2847" s="716"/>
      <c r="H2847" s="192"/>
      <c r="I2847" s="700" t="s">
        <v>367</v>
      </c>
      <c r="J2847" s="700"/>
      <c r="K2847" s="700"/>
      <c r="L2847" s="701"/>
      <c r="M2847" s="369"/>
      <c r="N2847" s="369"/>
      <c r="O2847" s="369"/>
      <c r="P2847" s="369"/>
      <c r="Q2847" s="369"/>
      <c r="R2847" s="369"/>
      <c r="S2847" s="368"/>
      <c r="T2847" s="368"/>
      <c r="U2847" s="368"/>
      <c r="V2847" s="368"/>
      <c r="W2847" s="368"/>
      <c r="X2847" s="368"/>
      <c r="Y2847" s="368"/>
      <c r="Z2847" s="368"/>
      <c r="AA2847" s="368"/>
      <c r="AB2847" s="368"/>
      <c r="AC2847" s="368"/>
      <c r="AD2847" s="368"/>
      <c r="AE2847" s="60"/>
      <c r="AF2847" s="259"/>
      <c r="AG2847" s="374">
        <f t="shared" si="8790"/>
        <v>18</v>
      </c>
      <c r="AH2847" s="399"/>
      <c r="AK2847" s="375">
        <f t="shared" si="8791"/>
        <v>0</v>
      </c>
      <c r="AL2847" s="378">
        <f t="shared" si="9148"/>
        <v>0</v>
      </c>
      <c r="AM2847" s="374">
        <f t="shared" si="8792"/>
        <v>0</v>
      </c>
      <c r="AN2847" s="292">
        <f t="shared" si="8793"/>
        <v>0</v>
      </c>
      <c r="AO2847" s="375">
        <f t="shared" si="8794"/>
        <v>0</v>
      </c>
      <c r="AP2847" s="378">
        <f t="shared" si="9149"/>
        <v>0</v>
      </c>
      <c r="AQ2847" s="374">
        <f t="shared" si="8795"/>
        <v>0</v>
      </c>
      <c r="AR2847" s="317">
        <f t="shared" si="8796"/>
        <v>0</v>
      </c>
      <c r="AS2847" s="375">
        <f t="shared" si="8797"/>
        <v>0</v>
      </c>
      <c r="AT2847" s="378">
        <f t="shared" si="9150"/>
        <v>0</v>
      </c>
      <c r="AU2847" s="374">
        <f t="shared" si="8798"/>
        <v>0</v>
      </c>
      <c r="AV2847" s="317">
        <f t="shared" si="8799"/>
        <v>0</v>
      </c>
      <c r="AW2847" s="375">
        <f t="shared" si="8800"/>
        <v>0</v>
      </c>
      <c r="AX2847" s="378">
        <f t="shared" si="9151"/>
        <v>0</v>
      </c>
      <c r="AY2847" s="374">
        <f t="shared" si="8801"/>
        <v>0</v>
      </c>
      <c r="AZ2847" s="292">
        <f t="shared" si="8802"/>
        <v>0</v>
      </c>
      <c r="BA2847" s="375">
        <f t="shared" si="8803"/>
        <v>0</v>
      </c>
      <c r="BB2847" s="378">
        <f t="shared" si="9152"/>
        <v>0</v>
      </c>
      <c r="BC2847" s="374">
        <f t="shared" si="8804"/>
        <v>0</v>
      </c>
      <c r="BD2847" s="292">
        <f t="shared" si="8805"/>
        <v>0</v>
      </c>
      <c r="BE2847" s="375">
        <f t="shared" si="8806"/>
        <v>0</v>
      </c>
      <c r="BF2847" s="378">
        <f t="shared" si="9153"/>
        <v>0</v>
      </c>
      <c r="BG2847" s="374">
        <f t="shared" si="8807"/>
        <v>0</v>
      </c>
      <c r="BH2847" s="292">
        <f t="shared" si="8808"/>
        <v>0</v>
      </c>
      <c r="BI2847" s="375">
        <f t="shared" si="8809"/>
        <v>0</v>
      </c>
      <c r="BJ2847" s="378">
        <f t="shared" si="9154"/>
        <v>0</v>
      </c>
      <c r="BK2847" s="374">
        <f t="shared" si="8810"/>
        <v>0</v>
      </c>
      <c r="BL2847" s="292">
        <f t="shared" si="8811"/>
        <v>0</v>
      </c>
      <c r="BM2847" s="375">
        <f t="shared" si="8812"/>
        <v>0</v>
      </c>
      <c r="BN2847" s="378">
        <f t="shared" si="9155"/>
        <v>0</v>
      </c>
      <c r="BO2847" s="374">
        <f t="shared" si="8813"/>
        <v>0</v>
      </c>
      <c r="BP2847" s="292">
        <f t="shared" si="8814"/>
        <v>0</v>
      </c>
      <c r="CA2847" s="303"/>
      <c r="CB2847" s="427"/>
      <c r="CC2847" s="375"/>
      <c r="CD2847" s="375"/>
      <c r="CE2847" s="375"/>
      <c r="CF2847" s="375"/>
      <c r="CG2847" s="375"/>
      <c r="CH2847" s="375"/>
      <c r="CI2847" s="375"/>
      <c r="CJ2847" s="375"/>
      <c r="CK2847" s="375"/>
      <c r="CL2847" s="375"/>
      <c r="CM2847" s="375"/>
      <c r="CN2847" s="311"/>
      <c r="CO2847" s="311"/>
      <c r="CP2847" s="311"/>
      <c r="CQ2847" s="311"/>
      <c r="CR2847" s="311"/>
      <c r="CS2847" s="311"/>
      <c r="CT2847" s="311"/>
      <c r="CU2847" s="311"/>
      <c r="CV2847" s="311"/>
      <c r="CW2847" s="311"/>
      <c r="CX2847" s="311"/>
      <c r="CY2847" s="311"/>
      <c r="CZ2847" s="311"/>
      <c r="DA2847" s="311"/>
      <c r="DB2847" s="311"/>
      <c r="DC2847" s="311"/>
      <c r="DD2847" s="311"/>
      <c r="DE2847" s="311"/>
      <c r="DG2847" s="616"/>
      <c r="DH2847" s="617"/>
      <c r="DI2847" s="415"/>
      <c r="DJ2847" s="416"/>
      <c r="DK2847" s="416"/>
      <c r="DL2847" s="416"/>
      <c r="DM2847" s="416"/>
      <c r="DN2847" s="416"/>
      <c r="DO2847" s="416"/>
      <c r="DP2847" s="416"/>
      <c r="DQ2847" s="416"/>
      <c r="DR2847" s="416"/>
      <c r="DS2847" s="416"/>
      <c r="DT2847" s="416"/>
      <c r="DU2847" s="416"/>
      <c r="DV2847" s="416"/>
      <c r="DW2847" s="416"/>
      <c r="DX2847" s="416"/>
      <c r="DY2847" s="416"/>
      <c r="DZ2847" s="416"/>
      <c r="EA2847" s="416"/>
      <c r="EB2847" s="416"/>
      <c r="EC2847" s="416"/>
      <c r="ED2847" s="416"/>
      <c r="EE2847" s="416"/>
      <c r="EF2847" s="416"/>
      <c r="EG2847" s="416"/>
      <c r="EH2847" s="416"/>
      <c r="EI2847" s="416"/>
      <c r="EJ2847" s="416"/>
      <c r="EK2847" s="416"/>
      <c r="EL2847" s="417"/>
    </row>
    <row r="2848" spans="1:143" ht="15" customHeight="1" x14ac:dyDescent="0.25">
      <c r="A2848" s="60"/>
      <c r="B2848" s="60"/>
      <c r="C2848" s="782"/>
      <c r="D2848" s="719"/>
      <c r="E2848" s="720"/>
      <c r="F2848" s="716" t="s">
        <v>385</v>
      </c>
      <c r="G2848" s="716"/>
      <c r="H2848" s="192"/>
      <c r="I2848" s="700" t="s">
        <v>368</v>
      </c>
      <c r="J2848" s="700"/>
      <c r="K2848" s="700"/>
      <c r="L2848" s="701"/>
      <c r="M2848" s="369"/>
      <c r="N2848" s="369"/>
      <c r="O2848" s="369"/>
      <c r="P2848" s="369"/>
      <c r="Q2848" s="369"/>
      <c r="R2848" s="369"/>
      <c r="S2848" s="368"/>
      <c r="T2848" s="368"/>
      <c r="U2848" s="368"/>
      <c r="V2848" s="368"/>
      <c r="W2848" s="368"/>
      <c r="X2848" s="368"/>
      <c r="Y2848" s="368"/>
      <c r="Z2848" s="368"/>
      <c r="AA2848" s="368"/>
      <c r="AB2848" s="368"/>
      <c r="AC2848" s="368"/>
      <c r="AD2848" s="368"/>
      <c r="AE2848" s="60"/>
      <c r="AF2848" s="259"/>
      <c r="AG2848" s="374">
        <f t="shared" si="8790"/>
        <v>18</v>
      </c>
      <c r="AH2848" s="399"/>
      <c r="AK2848" s="375">
        <f t="shared" si="8791"/>
        <v>0</v>
      </c>
      <c r="AL2848" s="378">
        <f t="shared" si="9148"/>
        <v>0</v>
      </c>
      <c r="AM2848" s="374">
        <f t="shared" si="8792"/>
        <v>0</v>
      </c>
      <c r="AN2848" s="292">
        <f t="shared" si="8793"/>
        <v>0</v>
      </c>
      <c r="AO2848" s="375">
        <f t="shared" si="8794"/>
        <v>0</v>
      </c>
      <c r="AP2848" s="378">
        <f t="shared" si="9149"/>
        <v>0</v>
      </c>
      <c r="AQ2848" s="374">
        <f t="shared" si="8795"/>
        <v>0</v>
      </c>
      <c r="AR2848" s="317">
        <f t="shared" si="8796"/>
        <v>0</v>
      </c>
      <c r="AS2848" s="375">
        <f t="shared" si="8797"/>
        <v>0</v>
      </c>
      <c r="AT2848" s="378">
        <f t="shared" si="9150"/>
        <v>0</v>
      </c>
      <c r="AU2848" s="374">
        <f t="shared" si="8798"/>
        <v>0</v>
      </c>
      <c r="AV2848" s="317">
        <f t="shared" si="8799"/>
        <v>0</v>
      </c>
      <c r="AW2848" s="375">
        <f t="shared" si="8800"/>
        <v>0</v>
      </c>
      <c r="AX2848" s="378">
        <f t="shared" si="9151"/>
        <v>0</v>
      </c>
      <c r="AY2848" s="374">
        <f t="shared" si="8801"/>
        <v>0</v>
      </c>
      <c r="AZ2848" s="292">
        <f t="shared" si="8802"/>
        <v>0</v>
      </c>
      <c r="BA2848" s="375">
        <f t="shared" si="8803"/>
        <v>0</v>
      </c>
      <c r="BB2848" s="378">
        <f t="shared" si="9152"/>
        <v>0</v>
      </c>
      <c r="BC2848" s="374">
        <f t="shared" si="8804"/>
        <v>0</v>
      </c>
      <c r="BD2848" s="292">
        <f t="shared" si="8805"/>
        <v>0</v>
      </c>
      <c r="BE2848" s="375">
        <f t="shared" si="8806"/>
        <v>0</v>
      </c>
      <c r="BF2848" s="378">
        <f t="shared" si="9153"/>
        <v>0</v>
      </c>
      <c r="BG2848" s="374">
        <f t="shared" si="8807"/>
        <v>0</v>
      </c>
      <c r="BH2848" s="292">
        <f t="shared" si="8808"/>
        <v>0</v>
      </c>
      <c r="BI2848" s="375">
        <f t="shared" si="8809"/>
        <v>0</v>
      </c>
      <c r="BJ2848" s="378">
        <f t="shared" si="9154"/>
        <v>0</v>
      </c>
      <c r="BK2848" s="374">
        <f t="shared" si="8810"/>
        <v>0</v>
      </c>
      <c r="BL2848" s="292">
        <f t="shared" si="8811"/>
        <v>0</v>
      </c>
      <c r="BM2848" s="375">
        <f t="shared" si="8812"/>
        <v>0</v>
      </c>
      <c r="BN2848" s="378">
        <f t="shared" si="9155"/>
        <v>0</v>
      </c>
      <c r="BO2848" s="374">
        <f t="shared" si="8813"/>
        <v>0</v>
      </c>
      <c r="BP2848" s="292">
        <f t="shared" si="8814"/>
        <v>0</v>
      </c>
      <c r="CA2848" s="303"/>
      <c r="CB2848" s="427"/>
      <c r="CC2848" s="375"/>
      <c r="CD2848" s="375"/>
      <c r="CE2848" s="375"/>
      <c r="CF2848" s="375"/>
      <c r="CG2848" s="375"/>
      <c r="CH2848" s="375"/>
      <c r="CI2848" s="375"/>
      <c r="CJ2848" s="375"/>
      <c r="CK2848" s="375"/>
      <c r="CL2848" s="375"/>
      <c r="CM2848" s="375"/>
      <c r="CN2848" s="311"/>
      <c r="CO2848" s="311"/>
      <c r="CP2848" s="311"/>
      <c r="CQ2848" s="311"/>
      <c r="CR2848" s="311"/>
      <c r="CS2848" s="311"/>
      <c r="CT2848" s="311"/>
      <c r="CU2848" s="311"/>
      <c r="CV2848" s="311"/>
      <c r="CW2848" s="311"/>
      <c r="CX2848" s="311"/>
      <c r="CY2848" s="311"/>
      <c r="CZ2848" s="311"/>
      <c r="DA2848" s="311"/>
      <c r="DB2848" s="311"/>
      <c r="DC2848" s="311"/>
      <c r="DD2848" s="311"/>
      <c r="DE2848" s="311"/>
      <c r="DG2848" s="616"/>
      <c r="DH2848" s="617"/>
      <c r="DI2848" s="415"/>
      <c r="DJ2848" s="416"/>
      <c r="DK2848" s="416"/>
      <c r="DL2848" s="416"/>
      <c r="DM2848" s="416"/>
      <c r="DN2848" s="416"/>
      <c r="DO2848" s="416"/>
      <c r="DP2848" s="416"/>
      <c r="DQ2848" s="416"/>
      <c r="DR2848" s="416"/>
      <c r="DS2848" s="416"/>
      <c r="DT2848" s="416"/>
      <c r="DU2848" s="416"/>
      <c r="DV2848" s="416"/>
      <c r="DW2848" s="416"/>
      <c r="DX2848" s="416"/>
      <c r="DY2848" s="416"/>
      <c r="DZ2848" s="416"/>
      <c r="EA2848" s="416"/>
      <c r="EB2848" s="416"/>
      <c r="EC2848" s="416"/>
      <c r="ED2848" s="416"/>
      <c r="EE2848" s="416"/>
      <c r="EF2848" s="416"/>
      <c r="EG2848" s="416"/>
      <c r="EH2848" s="416"/>
      <c r="EI2848" s="416"/>
      <c r="EJ2848" s="416"/>
      <c r="EK2848" s="416"/>
      <c r="EL2848" s="417"/>
    </row>
    <row r="2849" spans="1:142" ht="24" customHeight="1" x14ac:dyDescent="0.25">
      <c r="A2849" s="60"/>
      <c r="B2849" s="60"/>
      <c r="C2849" s="782"/>
      <c r="D2849" s="719"/>
      <c r="E2849" s="720"/>
      <c r="F2849" s="716" t="s">
        <v>386</v>
      </c>
      <c r="G2849" s="716"/>
      <c r="H2849" s="192"/>
      <c r="I2849" s="700" t="s">
        <v>369</v>
      </c>
      <c r="J2849" s="700"/>
      <c r="K2849" s="700"/>
      <c r="L2849" s="701"/>
      <c r="M2849" s="369"/>
      <c r="N2849" s="369"/>
      <c r="O2849" s="369"/>
      <c r="P2849" s="369"/>
      <c r="Q2849" s="369"/>
      <c r="R2849" s="369"/>
      <c r="S2849" s="368"/>
      <c r="T2849" s="368"/>
      <c r="U2849" s="368"/>
      <c r="V2849" s="368"/>
      <c r="W2849" s="368"/>
      <c r="X2849" s="368"/>
      <c r="Y2849" s="368"/>
      <c r="Z2849" s="368"/>
      <c r="AA2849" s="368"/>
      <c r="AB2849" s="368"/>
      <c r="AC2849" s="368"/>
      <c r="AD2849" s="368"/>
      <c r="AE2849" s="60"/>
      <c r="AF2849" s="259"/>
      <c r="AG2849" s="374">
        <f t="shared" si="8790"/>
        <v>18</v>
      </c>
      <c r="AH2849" s="399"/>
      <c r="AK2849" s="375">
        <f t="shared" si="8791"/>
        <v>0</v>
      </c>
      <c r="AL2849" s="378">
        <f t="shared" si="9148"/>
        <v>0</v>
      </c>
      <c r="AM2849" s="374">
        <f t="shared" si="8792"/>
        <v>0</v>
      </c>
      <c r="AN2849" s="292">
        <f t="shared" si="8793"/>
        <v>0</v>
      </c>
      <c r="AO2849" s="375">
        <f t="shared" si="8794"/>
        <v>0</v>
      </c>
      <c r="AP2849" s="378">
        <f t="shared" si="9149"/>
        <v>0</v>
      </c>
      <c r="AQ2849" s="374">
        <f t="shared" si="8795"/>
        <v>0</v>
      </c>
      <c r="AR2849" s="317">
        <f t="shared" si="8796"/>
        <v>0</v>
      </c>
      <c r="AS2849" s="375">
        <f t="shared" si="8797"/>
        <v>0</v>
      </c>
      <c r="AT2849" s="378">
        <f t="shared" si="9150"/>
        <v>0</v>
      </c>
      <c r="AU2849" s="374">
        <f t="shared" si="8798"/>
        <v>0</v>
      </c>
      <c r="AV2849" s="317">
        <f t="shared" si="8799"/>
        <v>0</v>
      </c>
      <c r="AW2849" s="375">
        <f t="shared" si="8800"/>
        <v>0</v>
      </c>
      <c r="AX2849" s="378">
        <f t="shared" si="9151"/>
        <v>0</v>
      </c>
      <c r="AY2849" s="374">
        <f t="shared" si="8801"/>
        <v>0</v>
      </c>
      <c r="AZ2849" s="292">
        <f t="shared" si="8802"/>
        <v>0</v>
      </c>
      <c r="BA2849" s="375">
        <f t="shared" si="8803"/>
        <v>0</v>
      </c>
      <c r="BB2849" s="378">
        <f t="shared" si="9152"/>
        <v>0</v>
      </c>
      <c r="BC2849" s="374">
        <f t="shared" si="8804"/>
        <v>0</v>
      </c>
      <c r="BD2849" s="292">
        <f t="shared" si="8805"/>
        <v>0</v>
      </c>
      <c r="BE2849" s="375">
        <f t="shared" si="8806"/>
        <v>0</v>
      </c>
      <c r="BF2849" s="378">
        <f t="shared" si="9153"/>
        <v>0</v>
      </c>
      <c r="BG2849" s="374">
        <f t="shared" si="8807"/>
        <v>0</v>
      </c>
      <c r="BH2849" s="292">
        <f t="shared" si="8808"/>
        <v>0</v>
      </c>
      <c r="BI2849" s="375">
        <f t="shared" si="8809"/>
        <v>0</v>
      </c>
      <c r="BJ2849" s="378">
        <f t="shared" si="9154"/>
        <v>0</v>
      </c>
      <c r="BK2849" s="374">
        <f t="shared" si="8810"/>
        <v>0</v>
      </c>
      <c r="BL2849" s="292">
        <f t="shared" si="8811"/>
        <v>0</v>
      </c>
      <c r="BM2849" s="375">
        <f t="shared" si="8812"/>
        <v>0</v>
      </c>
      <c r="BN2849" s="378">
        <f t="shared" si="9155"/>
        <v>0</v>
      </c>
      <c r="BO2849" s="374">
        <f t="shared" si="8813"/>
        <v>0</v>
      </c>
      <c r="BP2849" s="292">
        <f t="shared" si="8814"/>
        <v>0</v>
      </c>
      <c r="CA2849" s="303"/>
      <c r="CB2849" s="427"/>
      <c r="CC2849" s="375"/>
      <c r="CD2849" s="375"/>
      <c r="CE2849" s="375"/>
      <c r="CF2849" s="375"/>
      <c r="CG2849" s="375"/>
      <c r="CH2849" s="375"/>
      <c r="CI2849" s="375"/>
      <c r="CJ2849" s="375"/>
      <c r="CK2849" s="375"/>
      <c r="CL2849" s="375"/>
      <c r="CM2849" s="375"/>
      <c r="CN2849" s="311"/>
      <c r="CO2849" s="311"/>
      <c r="CP2849" s="311"/>
      <c r="CQ2849" s="311"/>
      <c r="CR2849" s="311"/>
      <c r="CS2849" s="311"/>
      <c r="CT2849" s="311"/>
      <c r="CU2849" s="311"/>
      <c r="CV2849" s="311"/>
      <c r="CW2849" s="311"/>
      <c r="CX2849" s="311"/>
      <c r="CY2849" s="311"/>
      <c r="CZ2849" s="311"/>
      <c r="DA2849" s="311"/>
      <c r="DB2849" s="311"/>
      <c r="DC2849" s="311"/>
      <c r="DD2849" s="311"/>
      <c r="DE2849" s="311"/>
      <c r="DG2849" s="616"/>
      <c r="DH2849" s="617"/>
      <c r="DI2849" s="415"/>
      <c r="DJ2849" s="416"/>
      <c r="DK2849" s="416"/>
      <c r="DL2849" s="416"/>
      <c r="DM2849" s="416"/>
      <c r="DN2849" s="416"/>
      <c r="DO2849" s="416"/>
      <c r="DP2849" s="416"/>
      <c r="DQ2849" s="416"/>
      <c r="DR2849" s="416"/>
      <c r="DS2849" s="416"/>
      <c r="DT2849" s="416"/>
      <c r="DU2849" s="416"/>
      <c r="DV2849" s="416"/>
      <c r="DW2849" s="416"/>
      <c r="DX2849" s="416"/>
      <c r="DY2849" s="416"/>
      <c r="DZ2849" s="416"/>
      <c r="EA2849" s="416"/>
      <c r="EB2849" s="416"/>
      <c r="EC2849" s="416"/>
      <c r="ED2849" s="416"/>
      <c r="EE2849" s="416"/>
      <c r="EF2849" s="416"/>
      <c r="EG2849" s="416"/>
      <c r="EH2849" s="416"/>
      <c r="EI2849" s="416"/>
      <c r="EJ2849" s="416"/>
      <c r="EK2849" s="416"/>
      <c r="EL2849" s="417"/>
    </row>
    <row r="2850" spans="1:142" ht="15" customHeight="1" x14ac:dyDescent="0.25">
      <c r="A2850" s="60"/>
      <c r="B2850" s="60"/>
      <c r="C2850" s="782"/>
      <c r="D2850" s="719"/>
      <c r="E2850" s="720"/>
      <c r="F2850" s="716" t="s">
        <v>387</v>
      </c>
      <c r="G2850" s="716"/>
      <c r="H2850" s="192"/>
      <c r="I2850" s="700" t="s">
        <v>370</v>
      </c>
      <c r="J2850" s="700"/>
      <c r="K2850" s="700"/>
      <c r="L2850" s="701"/>
      <c r="M2850" s="369"/>
      <c r="N2850" s="369"/>
      <c r="O2850" s="369"/>
      <c r="P2850" s="369"/>
      <c r="Q2850" s="369"/>
      <c r="R2850" s="369"/>
      <c r="S2850" s="368"/>
      <c r="T2850" s="368"/>
      <c r="U2850" s="368"/>
      <c r="V2850" s="368"/>
      <c r="W2850" s="368"/>
      <c r="X2850" s="368"/>
      <c r="Y2850" s="368"/>
      <c r="Z2850" s="368"/>
      <c r="AA2850" s="368"/>
      <c r="AB2850" s="368"/>
      <c r="AC2850" s="368"/>
      <c r="AD2850" s="368"/>
      <c r="AE2850" s="60"/>
      <c r="AF2850" s="259"/>
      <c r="AG2850" s="374">
        <f t="shared" si="8790"/>
        <v>18</v>
      </c>
      <c r="AH2850" s="399"/>
      <c r="AK2850" s="375">
        <f t="shared" si="8791"/>
        <v>0</v>
      </c>
      <c r="AL2850" s="378">
        <f t="shared" si="9148"/>
        <v>0</v>
      </c>
      <c r="AM2850" s="374">
        <f t="shared" si="8792"/>
        <v>0</v>
      </c>
      <c r="AN2850" s="292">
        <f t="shared" si="8793"/>
        <v>0</v>
      </c>
      <c r="AO2850" s="375">
        <f t="shared" si="8794"/>
        <v>0</v>
      </c>
      <c r="AP2850" s="378">
        <f t="shared" si="9149"/>
        <v>0</v>
      </c>
      <c r="AQ2850" s="374">
        <f t="shared" si="8795"/>
        <v>0</v>
      </c>
      <c r="AR2850" s="317">
        <f t="shared" si="8796"/>
        <v>0</v>
      </c>
      <c r="AS2850" s="375">
        <f t="shared" si="8797"/>
        <v>0</v>
      </c>
      <c r="AT2850" s="378">
        <f t="shared" si="9150"/>
        <v>0</v>
      </c>
      <c r="AU2850" s="374">
        <f t="shared" si="8798"/>
        <v>0</v>
      </c>
      <c r="AV2850" s="317">
        <f t="shared" si="8799"/>
        <v>0</v>
      </c>
      <c r="AW2850" s="375">
        <f t="shared" si="8800"/>
        <v>0</v>
      </c>
      <c r="AX2850" s="378">
        <f t="shared" si="9151"/>
        <v>0</v>
      </c>
      <c r="AY2850" s="374">
        <f t="shared" si="8801"/>
        <v>0</v>
      </c>
      <c r="AZ2850" s="292">
        <f t="shared" si="8802"/>
        <v>0</v>
      </c>
      <c r="BA2850" s="375">
        <f t="shared" si="8803"/>
        <v>0</v>
      </c>
      <c r="BB2850" s="378">
        <f t="shared" si="9152"/>
        <v>0</v>
      </c>
      <c r="BC2850" s="374">
        <f t="shared" si="8804"/>
        <v>0</v>
      </c>
      <c r="BD2850" s="292">
        <f t="shared" si="8805"/>
        <v>0</v>
      </c>
      <c r="BE2850" s="375">
        <f t="shared" si="8806"/>
        <v>0</v>
      </c>
      <c r="BF2850" s="378">
        <f t="shared" si="9153"/>
        <v>0</v>
      </c>
      <c r="BG2850" s="374">
        <f t="shared" si="8807"/>
        <v>0</v>
      </c>
      <c r="BH2850" s="292">
        <f t="shared" si="8808"/>
        <v>0</v>
      </c>
      <c r="BI2850" s="375">
        <f t="shared" si="8809"/>
        <v>0</v>
      </c>
      <c r="BJ2850" s="378">
        <f t="shared" si="9154"/>
        <v>0</v>
      </c>
      <c r="BK2850" s="374">
        <f t="shared" si="8810"/>
        <v>0</v>
      </c>
      <c r="BL2850" s="292">
        <f t="shared" si="8811"/>
        <v>0</v>
      </c>
      <c r="BM2850" s="375">
        <f t="shared" si="8812"/>
        <v>0</v>
      </c>
      <c r="BN2850" s="378">
        <f t="shared" si="9155"/>
        <v>0</v>
      </c>
      <c r="BO2850" s="374">
        <f t="shared" si="8813"/>
        <v>0</v>
      </c>
      <c r="BP2850" s="292">
        <f t="shared" si="8814"/>
        <v>0</v>
      </c>
      <c r="CA2850" s="303"/>
      <c r="CB2850" s="421"/>
      <c r="CC2850" s="375"/>
      <c r="CD2850" s="375"/>
      <c r="CE2850" s="375"/>
      <c r="CF2850" s="375"/>
      <c r="CG2850" s="375"/>
      <c r="CH2850" s="375"/>
      <c r="CI2850" s="375"/>
      <c r="CJ2850" s="375"/>
      <c r="CK2850" s="375"/>
      <c r="CL2850" s="375"/>
      <c r="CM2850" s="375"/>
      <c r="CN2850" s="311"/>
      <c r="CO2850" s="311"/>
      <c r="CP2850" s="311"/>
      <c r="CQ2850" s="311"/>
      <c r="CR2850" s="311"/>
      <c r="CS2850" s="311"/>
      <c r="CT2850" s="311"/>
      <c r="CU2850" s="311"/>
      <c r="CV2850" s="311"/>
      <c r="CW2850" s="311"/>
      <c r="CX2850" s="311"/>
      <c r="CY2850" s="311"/>
      <c r="CZ2850" s="311"/>
      <c r="DA2850" s="311"/>
      <c r="DB2850" s="311"/>
      <c r="DC2850" s="311"/>
      <c r="DD2850" s="311"/>
      <c r="DE2850" s="311"/>
      <c r="DG2850" s="616"/>
      <c r="DH2850" s="617"/>
      <c r="DI2850" s="415"/>
      <c r="DJ2850" s="416"/>
      <c r="DK2850" s="416"/>
      <c r="DL2850" s="416"/>
      <c r="DM2850" s="416"/>
      <c r="DN2850" s="416"/>
      <c r="DO2850" s="416"/>
      <c r="DP2850" s="416"/>
      <c r="DQ2850" s="416"/>
      <c r="DR2850" s="416"/>
      <c r="DS2850" s="416"/>
      <c r="DT2850" s="416"/>
      <c r="DU2850" s="416"/>
      <c r="DV2850" s="416"/>
      <c r="DW2850" s="416"/>
      <c r="DX2850" s="416"/>
      <c r="DY2850" s="416"/>
      <c r="DZ2850" s="416"/>
      <c r="EA2850" s="416"/>
      <c r="EB2850" s="416"/>
      <c r="EC2850" s="416"/>
      <c r="ED2850" s="416"/>
      <c r="EE2850" s="416"/>
      <c r="EF2850" s="416"/>
      <c r="EG2850" s="416"/>
      <c r="EH2850" s="416"/>
      <c r="EI2850" s="416"/>
      <c r="EJ2850" s="416"/>
      <c r="EK2850" s="416"/>
      <c r="EL2850" s="417"/>
    </row>
    <row r="2851" spans="1:142" ht="36" customHeight="1" x14ac:dyDescent="0.25">
      <c r="A2851" s="60"/>
      <c r="B2851" s="60"/>
      <c r="C2851" s="782"/>
      <c r="D2851" s="719"/>
      <c r="E2851" s="720"/>
      <c r="F2851" s="703" t="s">
        <v>388</v>
      </c>
      <c r="G2851" s="703"/>
      <c r="H2851" s="704" t="s">
        <v>389</v>
      </c>
      <c r="I2851" s="705"/>
      <c r="J2851" s="705"/>
      <c r="K2851" s="705"/>
      <c r="L2851" s="706"/>
      <c r="M2851" s="369"/>
      <c r="N2851" s="369"/>
      <c r="O2851" s="369"/>
      <c r="P2851" s="369"/>
      <c r="Q2851" s="369"/>
      <c r="R2851" s="369"/>
      <c r="S2851" s="368"/>
      <c r="T2851" s="368"/>
      <c r="U2851" s="368"/>
      <c r="V2851" s="368"/>
      <c r="W2851" s="368"/>
      <c r="X2851" s="368"/>
      <c r="Y2851" s="368"/>
      <c r="Z2851" s="368"/>
      <c r="AA2851" s="368"/>
      <c r="AB2851" s="368"/>
      <c r="AC2851" s="368"/>
      <c r="AD2851" s="368"/>
      <c r="AE2851" s="60"/>
      <c r="AF2851" s="259"/>
      <c r="AG2851" s="374">
        <f t="shared" si="8790"/>
        <v>18</v>
      </c>
      <c r="AH2851" s="399"/>
      <c r="AK2851" s="375">
        <f t="shared" si="8791"/>
        <v>0</v>
      </c>
      <c r="AL2851" s="378">
        <f t="shared" si="9148"/>
        <v>0</v>
      </c>
      <c r="AM2851" s="374">
        <f t="shared" si="8792"/>
        <v>0</v>
      </c>
      <c r="AN2851" s="292">
        <f t="shared" si="8793"/>
        <v>0</v>
      </c>
      <c r="AO2851" s="375">
        <f t="shared" si="8794"/>
        <v>0</v>
      </c>
      <c r="AP2851" s="378">
        <f t="shared" si="9149"/>
        <v>0</v>
      </c>
      <c r="AQ2851" s="374">
        <f t="shared" si="8795"/>
        <v>0</v>
      </c>
      <c r="AR2851" s="317">
        <f t="shared" si="8796"/>
        <v>0</v>
      </c>
      <c r="AS2851" s="375">
        <f t="shared" si="8797"/>
        <v>0</v>
      </c>
      <c r="AT2851" s="378">
        <f t="shared" si="9150"/>
        <v>0</v>
      </c>
      <c r="AU2851" s="374">
        <f t="shared" si="8798"/>
        <v>0</v>
      </c>
      <c r="AV2851" s="317">
        <f t="shared" si="8799"/>
        <v>0</v>
      </c>
      <c r="AW2851" s="375">
        <f t="shared" si="8800"/>
        <v>0</v>
      </c>
      <c r="AX2851" s="378">
        <f t="shared" si="9151"/>
        <v>0</v>
      </c>
      <c r="AY2851" s="374">
        <f t="shared" si="8801"/>
        <v>0</v>
      </c>
      <c r="AZ2851" s="292">
        <f t="shared" si="8802"/>
        <v>0</v>
      </c>
      <c r="BA2851" s="375">
        <f t="shared" si="8803"/>
        <v>0</v>
      </c>
      <c r="BB2851" s="378">
        <f t="shared" si="9152"/>
        <v>0</v>
      </c>
      <c r="BC2851" s="374">
        <f t="shared" si="8804"/>
        <v>0</v>
      </c>
      <c r="BD2851" s="292">
        <f t="shared" si="8805"/>
        <v>0</v>
      </c>
      <c r="BE2851" s="375">
        <f t="shared" si="8806"/>
        <v>0</v>
      </c>
      <c r="BF2851" s="378">
        <f t="shared" si="9153"/>
        <v>0</v>
      </c>
      <c r="BG2851" s="374">
        <f t="shared" si="8807"/>
        <v>0</v>
      </c>
      <c r="BH2851" s="292">
        <f t="shared" si="8808"/>
        <v>0</v>
      </c>
      <c r="BI2851" s="375">
        <f t="shared" si="8809"/>
        <v>0</v>
      </c>
      <c r="BJ2851" s="378">
        <f t="shared" si="9154"/>
        <v>0</v>
      </c>
      <c r="BK2851" s="374">
        <f t="shared" si="8810"/>
        <v>0</v>
      </c>
      <c r="BL2851" s="292">
        <f t="shared" si="8811"/>
        <v>0</v>
      </c>
      <c r="BM2851" s="375">
        <f t="shared" si="8812"/>
        <v>0</v>
      </c>
      <c r="BN2851" s="378">
        <f t="shared" si="9155"/>
        <v>0</v>
      </c>
      <c r="BO2851" s="374">
        <f t="shared" si="8813"/>
        <v>0</v>
      </c>
      <c r="BP2851" s="292">
        <f t="shared" si="8814"/>
        <v>0</v>
      </c>
      <c r="CA2851" s="299" t="s">
        <v>60</v>
      </c>
      <c r="CB2851" s="421"/>
      <c r="CC2851" s="375"/>
      <c r="CD2851" s="375"/>
      <c r="CE2851" s="375"/>
      <c r="CF2851" s="375"/>
      <c r="CG2851" s="375"/>
      <c r="CH2851" s="375"/>
      <c r="CI2851" s="375"/>
      <c r="CJ2851" s="375"/>
      <c r="CK2851" s="375"/>
      <c r="CL2851" s="375"/>
      <c r="CM2851" s="375"/>
      <c r="CN2851" s="423">
        <f t="shared" ref="CN2851" si="9156">IF(M2851="",0,M2851)</f>
        <v>0</v>
      </c>
      <c r="CO2851" s="423">
        <f t="shared" ref="CO2851" si="9157">IF(N2851="",0,N2851)</f>
        <v>0</v>
      </c>
      <c r="CP2851" s="423">
        <f t="shared" ref="CP2851" si="9158">IF(O2851="",0,O2851)</f>
        <v>0</v>
      </c>
      <c r="CQ2851" s="423">
        <f t="shared" ref="CQ2851" si="9159">IF(P2851="",0,P2851)</f>
        <v>0</v>
      </c>
      <c r="CR2851" s="423">
        <f t="shared" ref="CR2851" si="9160">IF(Q2851="",0,Q2851)</f>
        <v>0</v>
      </c>
      <c r="CS2851" s="423">
        <f t="shared" ref="CS2851" si="9161">IF(R2851="",0,R2851)</f>
        <v>0</v>
      </c>
      <c r="CT2851" s="423">
        <f t="shared" ref="CT2851" si="9162">IF(S2851="",0,S2851)</f>
        <v>0</v>
      </c>
      <c r="CU2851" s="423">
        <f t="shared" ref="CU2851" si="9163">IF(T2851="",0,T2851)</f>
        <v>0</v>
      </c>
      <c r="CV2851" s="423">
        <f t="shared" ref="CV2851" si="9164">IF(U2851="",0,U2851)</f>
        <v>0</v>
      </c>
      <c r="CW2851" s="423">
        <f t="shared" ref="CW2851" si="9165">IF(V2851="",0,V2851)</f>
        <v>0</v>
      </c>
      <c r="CX2851" s="423">
        <f t="shared" ref="CX2851" si="9166">IF(W2851="",0,W2851)</f>
        <v>0</v>
      </c>
      <c r="CY2851" s="423">
        <f t="shared" ref="CY2851" si="9167">IF(X2851="",0,X2851)</f>
        <v>0</v>
      </c>
      <c r="CZ2851" s="423">
        <f t="shared" ref="CZ2851" si="9168">IF(Y2851="",0,Y2851)</f>
        <v>0</v>
      </c>
      <c r="DA2851" s="423">
        <f t="shared" ref="DA2851" si="9169">IF(Z2851="",0,Z2851)</f>
        <v>0</v>
      </c>
      <c r="DB2851" s="423">
        <f t="shared" ref="DB2851" si="9170">IF(AA2851="",0,AA2851)</f>
        <v>0</v>
      </c>
      <c r="DC2851" s="423">
        <f t="shared" ref="DC2851" si="9171">IF(AB2851="",0,AB2851)</f>
        <v>0</v>
      </c>
      <c r="DD2851" s="423">
        <f t="shared" ref="DD2851" si="9172">IF(AC2851="",0,AC2851)</f>
        <v>0</v>
      </c>
      <c r="DE2851" s="423">
        <f t="shared" ref="DE2851" si="9173">IF(AD2851="",0,AD2851)</f>
        <v>0</v>
      </c>
      <c r="DG2851" s="610"/>
      <c r="DH2851" s="611"/>
      <c r="DI2851" s="415"/>
      <c r="DJ2851" s="416"/>
      <c r="DK2851" s="416"/>
      <c r="DL2851" s="416"/>
      <c r="DM2851" s="416"/>
      <c r="DN2851" s="416"/>
      <c r="DO2851" s="416"/>
      <c r="DP2851" s="416"/>
      <c r="DQ2851" s="416"/>
      <c r="DR2851" s="416"/>
      <c r="DS2851" s="416"/>
      <c r="DT2851" s="416"/>
      <c r="DU2851" s="416"/>
      <c r="DV2851" s="416"/>
      <c r="DW2851" s="416"/>
      <c r="DX2851" s="416"/>
      <c r="DY2851" s="416"/>
      <c r="DZ2851" s="416"/>
      <c r="EA2851" s="416"/>
      <c r="EB2851" s="416"/>
      <c r="EC2851" s="416"/>
      <c r="ED2851" s="416"/>
      <c r="EE2851" s="416"/>
      <c r="EF2851" s="416"/>
      <c r="EG2851" s="416"/>
      <c r="EH2851" s="416"/>
      <c r="EI2851" s="416"/>
      <c r="EJ2851" s="416"/>
      <c r="EK2851" s="416"/>
      <c r="EL2851" s="417"/>
    </row>
    <row r="2852" spans="1:142" ht="36" customHeight="1" x14ac:dyDescent="0.25">
      <c r="A2852" s="60"/>
      <c r="B2852" s="60"/>
      <c r="C2852" s="782"/>
      <c r="D2852" s="719"/>
      <c r="E2852" s="720"/>
      <c r="F2852" s="702" t="s">
        <v>390</v>
      </c>
      <c r="G2852" s="702"/>
      <c r="H2852" s="192"/>
      <c r="I2852" s="700" t="s">
        <v>394</v>
      </c>
      <c r="J2852" s="700"/>
      <c r="K2852" s="700"/>
      <c r="L2852" s="701"/>
      <c r="M2852" s="369"/>
      <c r="N2852" s="369"/>
      <c r="O2852" s="369"/>
      <c r="P2852" s="369"/>
      <c r="Q2852" s="369"/>
      <c r="R2852" s="369"/>
      <c r="S2852" s="368"/>
      <c r="T2852" s="368"/>
      <c r="U2852" s="368"/>
      <c r="V2852" s="368"/>
      <c r="W2852" s="368"/>
      <c r="X2852" s="368"/>
      <c r="Y2852" s="368"/>
      <c r="Z2852" s="368"/>
      <c r="AA2852" s="368"/>
      <c r="AB2852" s="368"/>
      <c r="AC2852" s="368"/>
      <c r="AD2852" s="368"/>
      <c r="AE2852" s="60"/>
      <c r="AF2852" s="259"/>
      <c r="AG2852" s="374">
        <f t="shared" si="8790"/>
        <v>18</v>
      </c>
      <c r="AH2852" s="399"/>
      <c r="AK2852" s="375">
        <f t="shared" si="8791"/>
        <v>0</v>
      </c>
      <c r="AL2852" s="378">
        <f t="shared" si="9148"/>
        <v>0</v>
      </c>
      <c r="AM2852" s="374">
        <f t="shared" si="8792"/>
        <v>0</v>
      </c>
      <c r="AN2852" s="292">
        <f t="shared" si="8793"/>
        <v>0</v>
      </c>
      <c r="AO2852" s="375">
        <f t="shared" si="8794"/>
        <v>0</v>
      </c>
      <c r="AP2852" s="378">
        <f t="shared" si="9149"/>
        <v>0</v>
      </c>
      <c r="AQ2852" s="374">
        <f t="shared" si="8795"/>
        <v>0</v>
      </c>
      <c r="AR2852" s="317">
        <f t="shared" si="8796"/>
        <v>0</v>
      </c>
      <c r="AS2852" s="375">
        <f t="shared" si="8797"/>
        <v>0</v>
      </c>
      <c r="AT2852" s="378">
        <f t="shared" si="9150"/>
        <v>0</v>
      </c>
      <c r="AU2852" s="374">
        <f t="shared" si="8798"/>
        <v>0</v>
      </c>
      <c r="AV2852" s="317">
        <f t="shared" si="8799"/>
        <v>0</v>
      </c>
      <c r="AW2852" s="375">
        <f t="shared" si="8800"/>
        <v>0</v>
      </c>
      <c r="AX2852" s="378">
        <f t="shared" si="9151"/>
        <v>0</v>
      </c>
      <c r="AY2852" s="374">
        <f t="shared" si="8801"/>
        <v>0</v>
      </c>
      <c r="AZ2852" s="292">
        <f t="shared" si="8802"/>
        <v>0</v>
      </c>
      <c r="BA2852" s="375">
        <f t="shared" si="8803"/>
        <v>0</v>
      </c>
      <c r="BB2852" s="378">
        <f t="shared" si="9152"/>
        <v>0</v>
      </c>
      <c r="BC2852" s="374">
        <f t="shared" si="8804"/>
        <v>0</v>
      </c>
      <c r="BD2852" s="292">
        <f t="shared" si="8805"/>
        <v>0</v>
      </c>
      <c r="BE2852" s="375">
        <f t="shared" si="8806"/>
        <v>0</v>
      </c>
      <c r="BF2852" s="378">
        <f t="shared" si="9153"/>
        <v>0</v>
      </c>
      <c r="BG2852" s="374">
        <f t="shared" si="8807"/>
        <v>0</v>
      </c>
      <c r="BH2852" s="292">
        <f t="shared" si="8808"/>
        <v>0</v>
      </c>
      <c r="BI2852" s="375">
        <f t="shared" si="8809"/>
        <v>0</v>
      </c>
      <c r="BJ2852" s="378">
        <f t="shared" si="9154"/>
        <v>0</v>
      </c>
      <c r="BK2852" s="374">
        <f t="shared" si="8810"/>
        <v>0</v>
      </c>
      <c r="BL2852" s="292">
        <f t="shared" si="8811"/>
        <v>0</v>
      </c>
      <c r="BM2852" s="375">
        <f t="shared" si="8812"/>
        <v>0</v>
      </c>
      <c r="BN2852" s="378">
        <f t="shared" si="9155"/>
        <v>0</v>
      </c>
      <c r="BO2852" s="374">
        <f t="shared" si="8813"/>
        <v>0</v>
      </c>
      <c r="BP2852" s="292">
        <f t="shared" si="8814"/>
        <v>0</v>
      </c>
      <c r="CA2852" s="299" t="s">
        <v>1917</v>
      </c>
      <c r="CB2852" s="421"/>
      <c r="CC2852" s="375"/>
      <c r="CD2852" s="375"/>
      <c r="CE2852" s="375"/>
      <c r="CF2852" s="375"/>
      <c r="CG2852" s="375"/>
      <c r="CH2852" s="375"/>
      <c r="CI2852" s="375"/>
      <c r="CJ2852" s="375"/>
      <c r="CK2852" s="375"/>
      <c r="CL2852" s="375"/>
      <c r="CM2852" s="375"/>
      <c r="CN2852" s="301">
        <f t="shared" ref="CN2852" si="9174">SUM(M2852:M2855)</f>
        <v>0</v>
      </c>
      <c r="CO2852" s="301">
        <f t="shared" ref="CO2852" si="9175">SUM(N2852:N2855)</f>
        <v>0</v>
      </c>
      <c r="CP2852" s="301">
        <f t="shared" ref="CP2852" si="9176">SUM(O2852:O2855)</f>
        <v>0</v>
      </c>
      <c r="CQ2852" s="301">
        <f t="shared" ref="CQ2852" si="9177">SUM(P2852:P2855)</f>
        <v>0</v>
      </c>
      <c r="CR2852" s="301">
        <f t="shared" ref="CR2852" si="9178">SUM(Q2852:Q2855)</f>
        <v>0</v>
      </c>
      <c r="CS2852" s="301">
        <f t="shared" ref="CS2852" si="9179">SUM(R2852:R2855)</f>
        <v>0</v>
      </c>
      <c r="CT2852" s="301">
        <f t="shared" ref="CT2852" si="9180">SUM(S2852:S2855)</f>
        <v>0</v>
      </c>
      <c r="CU2852" s="301">
        <f t="shared" ref="CU2852" si="9181">SUM(T2852:T2855)</f>
        <v>0</v>
      </c>
      <c r="CV2852" s="301">
        <f t="shared" ref="CV2852" si="9182">SUM(U2852:U2855)</f>
        <v>0</v>
      </c>
      <c r="CW2852" s="301">
        <f t="shared" ref="CW2852" si="9183">SUM(V2852:V2855)</f>
        <v>0</v>
      </c>
      <c r="CX2852" s="301">
        <f t="shared" ref="CX2852" si="9184">SUM(W2852:W2855)</f>
        <v>0</v>
      </c>
      <c r="CY2852" s="301">
        <f t="shared" ref="CY2852" si="9185">SUM(X2852:X2855)</f>
        <v>0</v>
      </c>
      <c r="CZ2852" s="301">
        <f t="shared" ref="CZ2852" si="9186">SUM(Y2852:Y2855)</f>
        <v>0</v>
      </c>
      <c r="DA2852" s="301">
        <f t="shared" ref="DA2852" si="9187">SUM(Z2852:Z2855)</f>
        <v>0</v>
      </c>
      <c r="DB2852" s="301">
        <f t="shared" ref="DB2852" si="9188">SUM(AA2852:AA2855)</f>
        <v>0</v>
      </c>
      <c r="DC2852" s="301">
        <f t="shared" ref="DC2852" si="9189">SUM(AB2852:AB2855)</f>
        <v>0</v>
      </c>
      <c r="DD2852" s="301">
        <f t="shared" ref="DD2852" si="9190">SUM(AC2852:AC2855)</f>
        <v>0</v>
      </c>
      <c r="DE2852" s="301">
        <f t="shared" ref="DE2852" si="9191">SUM(AD2852:AD2855)</f>
        <v>0</v>
      </c>
      <c r="DG2852" s="612"/>
      <c r="DH2852" s="613"/>
      <c r="DI2852" s="415"/>
      <c r="DJ2852" s="416"/>
      <c r="DK2852" s="416"/>
      <c r="DL2852" s="416"/>
      <c r="DM2852" s="416"/>
      <c r="DN2852" s="416"/>
      <c r="DO2852" s="416"/>
      <c r="DP2852" s="416"/>
      <c r="DQ2852" s="416"/>
      <c r="DR2852" s="416"/>
      <c r="DS2852" s="416"/>
      <c r="DT2852" s="416"/>
      <c r="DU2852" s="416"/>
      <c r="DV2852" s="416"/>
      <c r="DW2852" s="416"/>
      <c r="DX2852" s="416"/>
      <c r="DY2852" s="416"/>
      <c r="DZ2852" s="416"/>
      <c r="EA2852" s="416"/>
      <c r="EB2852" s="416"/>
      <c r="EC2852" s="416"/>
      <c r="ED2852" s="416"/>
      <c r="EE2852" s="416"/>
      <c r="EF2852" s="416"/>
      <c r="EG2852" s="416"/>
      <c r="EH2852" s="416"/>
      <c r="EI2852" s="416"/>
      <c r="EJ2852" s="416"/>
      <c r="EK2852" s="416"/>
      <c r="EL2852" s="417"/>
    </row>
    <row r="2853" spans="1:142" ht="36" customHeight="1" x14ac:dyDescent="0.25">
      <c r="A2853" s="60"/>
      <c r="B2853" s="60"/>
      <c r="C2853" s="782"/>
      <c r="D2853" s="719"/>
      <c r="E2853" s="720"/>
      <c r="F2853" s="702" t="s">
        <v>391</v>
      </c>
      <c r="G2853" s="702"/>
      <c r="H2853" s="192"/>
      <c r="I2853" s="700" t="s">
        <v>395</v>
      </c>
      <c r="J2853" s="700"/>
      <c r="K2853" s="700"/>
      <c r="L2853" s="701"/>
      <c r="M2853" s="369"/>
      <c r="N2853" s="369"/>
      <c r="O2853" s="369"/>
      <c r="P2853" s="369"/>
      <c r="Q2853" s="369"/>
      <c r="R2853" s="369"/>
      <c r="S2853" s="368"/>
      <c r="T2853" s="368"/>
      <c r="U2853" s="368"/>
      <c r="V2853" s="368"/>
      <c r="W2853" s="368"/>
      <c r="X2853" s="368"/>
      <c r="Y2853" s="368"/>
      <c r="Z2853" s="368"/>
      <c r="AA2853" s="368"/>
      <c r="AB2853" s="368"/>
      <c r="AC2853" s="368"/>
      <c r="AD2853" s="368"/>
      <c r="AE2853" s="60"/>
      <c r="AF2853" s="259"/>
      <c r="AG2853" s="374">
        <f t="shared" si="8790"/>
        <v>18</v>
      </c>
      <c r="AH2853" s="399"/>
      <c r="AK2853" s="375">
        <f t="shared" si="8791"/>
        <v>0</v>
      </c>
      <c r="AL2853" s="378">
        <f t="shared" si="9148"/>
        <v>0</v>
      </c>
      <c r="AM2853" s="374">
        <f t="shared" si="8792"/>
        <v>0</v>
      </c>
      <c r="AN2853" s="292">
        <f t="shared" si="8793"/>
        <v>0</v>
      </c>
      <c r="AO2853" s="375">
        <f t="shared" si="8794"/>
        <v>0</v>
      </c>
      <c r="AP2853" s="378">
        <f t="shared" si="9149"/>
        <v>0</v>
      </c>
      <c r="AQ2853" s="374">
        <f t="shared" si="8795"/>
        <v>0</v>
      </c>
      <c r="AR2853" s="317">
        <f t="shared" si="8796"/>
        <v>0</v>
      </c>
      <c r="AS2853" s="375">
        <f t="shared" si="8797"/>
        <v>0</v>
      </c>
      <c r="AT2853" s="378">
        <f t="shared" si="9150"/>
        <v>0</v>
      </c>
      <c r="AU2853" s="374">
        <f t="shared" si="8798"/>
        <v>0</v>
      </c>
      <c r="AV2853" s="317">
        <f t="shared" si="8799"/>
        <v>0</v>
      </c>
      <c r="AW2853" s="375">
        <f t="shared" si="8800"/>
        <v>0</v>
      </c>
      <c r="AX2853" s="378">
        <f t="shared" si="9151"/>
        <v>0</v>
      </c>
      <c r="AY2853" s="374">
        <f t="shared" si="8801"/>
        <v>0</v>
      </c>
      <c r="AZ2853" s="292">
        <f t="shared" si="8802"/>
        <v>0</v>
      </c>
      <c r="BA2853" s="375">
        <f t="shared" si="8803"/>
        <v>0</v>
      </c>
      <c r="BB2853" s="378">
        <f t="shared" si="9152"/>
        <v>0</v>
      </c>
      <c r="BC2853" s="374">
        <f t="shared" si="8804"/>
        <v>0</v>
      </c>
      <c r="BD2853" s="292">
        <f t="shared" si="8805"/>
        <v>0</v>
      </c>
      <c r="BE2853" s="375">
        <f t="shared" si="8806"/>
        <v>0</v>
      </c>
      <c r="BF2853" s="378">
        <f t="shared" si="9153"/>
        <v>0</v>
      </c>
      <c r="BG2853" s="374">
        <f t="shared" si="8807"/>
        <v>0</v>
      </c>
      <c r="BH2853" s="292">
        <f t="shared" si="8808"/>
        <v>0</v>
      </c>
      <c r="BI2853" s="375">
        <f t="shared" si="8809"/>
        <v>0</v>
      </c>
      <c r="BJ2853" s="378">
        <f t="shared" si="9154"/>
        <v>0</v>
      </c>
      <c r="BK2853" s="374">
        <f t="shared" si="8810"/>
        <v>0</v>
      </c>
      <c r="BL2853" s="292">
        <f t="shared" si="8811"/>
        <v>0</v>
      </c>
      <c r="BM2853" s="375">
        <f t="shared" si="8812"/>
        <v>0</v>
      </c>
      <c r="BN2853" s="378">
        <f t="shared" si="9155"/>
        <v>0</v>
      </c>
      <c r="BO2853" s="374">
        <f t="shared" si="8813"/>
        <v>0</v>
      </c>
      <c r="BP2853" s="292">
        <f t="shared" si="8814"/>
        <v>0</v>
      </c>
      <c r="CA2853" s="299" t="s">
        <v>1910</v>
      </c>
      <c r="CB2853" s="421"/>
      <c r="CC2853" s="375"/>
      <c r="CD2853" s="375"/>
      <c r="CE2853" s="375"/>
      <c r="CF2853" s="375"/>
      <c r="CG2853" s="375"/>
      <c r="CH2853" s="375"/>
      <c r="CI2853" s="375"/>
      <c r="CJ2853" s="375"/>
      <c r="CK2853" s="375"/>
      <c r="CL2853" s="375"/>
      <c r="CM2853" s="375"/>
      <c r="CN2853" s="422">
        <f t="shared" ref="CN2853" si="9192">IF(CN2851="NA",COUNTIF(M2852:M2855,"NA"),COUNTIF(M2852:M2855,"NS"))</f>
        <v>0</v>
      </c>
      <c r="CO2853" s="422">
        <f t="shared" ref="CO2853" si="9193">IF(CO2851="NA",COUNTIF(N2852:N2855,"NA"),COUNTIF(N2852:N2855,"NS"))</f>
        <v>0</v>
      </c>
      <c r="CP2853" s="422">
        <f t="shared" ref="CP2853" si="9194">IF(CP2851="NA",COUNTIF(O2852:O2855,"NA"),COUNTIF(O2852:O2855,"NS"))</f>
        <v>0</v>
      </c>
      <c r="CQ2853" s="422">
        <f t="shared" ref="CQ2853" si="9195">IF(CQ2851="NA",COUNTIF(P2852:P2855,"NA"),COUNTIF(P2852:P2855,"NS"))</f>
        <v>0</v>
      </c>
      <c r="CR2853" s="422">
        <f t="shared" ref="CR2853" si="9196">IF(CR2851="NA",COUNTIF(Q2852:Q2855,"NA"),COUNTIF(Q2852:Q2855,"NS"))</f>
        <v>0</v>
      </c>
      <c r="CS2853" s="422">
        <f t="shared" ref="CS2853" si="9197">IF(CS2851="NA",COUNTIF(R2852:R2855,"NA"),COUNTIF(R2852:R2855,"NS"))</f>
        <v>0</v>
      </c>
      <c r="CT2853" s="422">
        <f t="shared" ref="CT2853" si="9198">IF(CT2851="NA",COUNTIF(S2852:S2855,"NA"),COUNTIF(S2852:S2855,"NS"))</f>
        <v>0</v>
      </c>
      <c r="CU2853" s="422">
        <f t="shared" ref="CU2853" si="9199">IF(CU2851="NA",COUNTIF(T2852:T2855,"NA"),COUNTIF(T2852:T2855,"NS"))</f>
        <v>0</v>
      </c>
      <c r="CV2853" s="422">
        <f t="shared" ref="CV2853" si="9200">IF(CV2851="NA",COUNTIF(U2852:U2855,"NA"),COUNTIF(U2852:U2855,"NS"))</f>
        <v>0</v>
      </c>
      <c r="CW2853" s="422">
        <f t="shared" ref="CW2853" si="9201">IF(CW2851="NA",COUNTIF(V2852:V2855,"NA"),COUNTIF(V2852:V2855,"NS"))</f>
        <v>0</v>
      </c>
      <c r="CX2853" s="422">
        <f t="shared" ref="CX2853" si="9202">IF(CX2851="NA",COUNTIF(W2852:W2855,"NA"),COUNTIF(W2852:W2855,"NS"))</f>
        <v>0</v>
      </c>
      <c r="CY2853" s="422">
        <f t="shared" ref="CY2853" si="9203">IF(CY2851="NA",COUNTIF(X2852:X2855,"NA"),COUNTIF(X2852:X2855,"NS"))</f>
        <v>0</v>
      </c>
      <c r="CZ2853" s="422">
        <f t="shared" ref="CZ2853" si="9204">IF(CZ2851="NA",COUNTIF(Y2852:Y2855,"NA"),COUNTIF(Y2852:Y2855,"NS"))</f>
        <v>0</v>
      </c>
      <c r="DA2853" s="422">
        <f t="shared" ref="DA2853" si="9205">IF(DA2851="NA",COUNTIF(Z2852:Z2855,"NA"),COUNTIF(Z2852:Z2855,"NS"))</f>
        <v>0</v>
      </c>
      <c r="DB2853" s="422">
        <f t="shared" ref="DB2853" si="9206">IF(DB2851="NA",COUNTIF(AA2852:AA2855,"NA"),COUNTIF(AA2852:AA2855,"NS"))</f>
        <v>0</v>
      </c>
      <c r="DC2853" s="422">
        <f t="shared" ref="DC2853" si="9207">IF(DC2851="NA",COUNTIF(AB2852:AB2855,"NA"),COUNTIF(AB2852:AB2855,"NS"))</f>
        <v>0</v>
      </c>
      <c r="DD2853" s="422">
        <f t="shared" ref="DD2853" si="9208">IF(DD2851="NA",COUNTIF(AC2852:AC2855,"NA"),COUNTIF(AC2852:AC2855,"NS"))</f>
        <v>0</v>
      </c>
      <c r="DE2853" s="422">
        <f t="shared" ref="DE2853" si="9209">IF(DE2851="NA",COUNTIF(AD2852:AD2855,"NA"),COUNTIF(AD2852:AD2855,"NS"))</f>
        <v>0</v>
      </c>
      <c r="DG2853" s="612"/>
      <c r="DH2853" s="613"/>
      <c r="DI2853" s="415"/>
      <c r="DJ2853" s="416"/>
      <c r="DK2853" s="416"/>
      <c r="DL2853" s="416"/>
      <c r="DM2853" s="416"/>
      <c r="DN2853" s="416"/>
      <c r="DO2853" s="416"/>
      <c r="DP2853" s="416"/>
      <c r="DQ2853" s="416"/>
      <c r="DR2853" s="416"/>
      <c r="DS2853" s="416"/>
      <c r="DT2853" s="416"/>
      <c r="DU2853" s="416"/>
      <c r="DV2853" s="416"/>
      <c r="DW2853" s="416"/>
      <c r="DX2853" s="416"/>
      <c r="DY2853" s="416"/>
      <c r="DZ2853" s="416"/>
      <c r="EA2853" s="416"/>
      <c r="EB2853" s="416"/>
      <c r="EC2853" s="416"/>
      <c r="ED2853" s="416"/>
      <c r="EE2853" s="416"/>
      <c r="EF2853" s="416"/>
      <c r="EG2853" s="416"/>
      <c r="EH2853" s="416"/>
      <c r="EI2853" s="416"/>
      <c r="EJ2853" s="416"/>
      <c r="EK2853" s="416"/>
      <c r="EL2853" s="417"/>
    </row>
    <row r="2854" spans="1:142" ht="36" customHeight="1" x14ac:dyDescent="0.25">
      <c r="A2854" s="60"/>
      <c r="B2854" s="60"/>
      <c r="C2854" s="782"/>
      <c r="D2854" s="719"/>
      <c r="E2854" s="720"/>
      <c r="F2854" s="702" t="s">
        <v>392</v>
      </c>
      <c r="G2854" s="702"/>
      <c r="H2854" s="192"/>
      <c r="I2854" s="700" t="s">
        <v>396</v>
      </c>
      <c r="J2854" s="700"/>
      <c r="K2854" s="700"/>
      <c r="L2854" s="701"/>
      <c r="M2854" s="369"/>
      <c r="N2854" s="369"/>
      <c r="O2854" s="369"/>
      <c r="P2854" s="369"/>
      <c r="Q2854" s="369"/>
      <c r="R2854" s="369"/>
      <c r="S2854" s="368"/>
      <c r="T2854" s="368"/>
      <c r="U2854" s="368"/>
      <c r="V2854" s="368"/>
      <c r="W2854" s="368"/>
      <c r="X2854" s="368"/>
      <c r="Y2854" s="368"/>
      <c r="Z2854" s="368"/>
      <c r="AA2854" s="368"/>
      <c r="AB2854" s="368"/>
      <c r="AC2854" s="368"/>
      <c r="AD2854" s="368"/>
      <c r="AE2854" s="60"/>
      <c r="AF2854" s="259"/>
      <c r="AG2854" s="374">
        <f t="shared" si="8790"/>
        <v>18</v>
      </c>
      <c r="AH2854" s="399"/>
      <c r="AK2854" s="375">
        <f t="shared" si="8791"/>
        <v>0</v>
      </c>
      <c r="AL2854" s="378">
        <f t="shared" si="9148"/>
        <v>0</v>
      </c>
      <c r="AM2854" s="374">
        <f t="shared" si="8792"/>
        <v>0</v>
      </c>
      <c r="AN2854" s="292">
        <f t="shared" si="8793"/>
        <v>0</v>
      </c>
      <c r="AO2854" s="375">
        <f t="shared" si="8794"/>
        <v>0</v>
      </c>
      <c r="AP2854" s="378">
        <f t="shared" si="9149"/>
        <v>0</v>
      </c>
      <c r="AQ2854" s="374">
        <f t="shared" si="8795"/>
        <v>0</v>
      </c>
      <c r="AR2854" s="317">
        <f t="shared" si="8796"/>
        <v>0</v>
      </c>
      <c r="AS2854" s="375">
        <f t="shared" si="8797"/>
        <v>0</v>
      </c>
      <c r="AT2854" s="378">
        <f t="shared" si="9150"/>
        <v>0</v>
      </c>
      <c r="AU2854" s="374">
        <f t="shared" si="8798"/>
        <v>0</v>
      </c>
      <c r="AV2854" s="317">
        <f t="shared" si="8799"/>
        <v>0</v>
      </c>
      <c r="AW2854" s="375">
        <f t="shared" si="8800"/>
        <v>0</v>
      </c>
      <c r="AX2854" s="378">
        <f t="shared" si="9151"/>
        <v>0</v>
      </c>
      <c r="AY2854" s="374">
        <f t="shared" si="8801"/>
        <v>0</v>
      </c>
      <c r="AZ2854" s="292">
        <f t="shared" si="8802"/>
        <v>0</v>
      </c>
      <c r="BA2854" s="375">
        <f t="shared" si="8803"/>
        <v>0</v>
      </c>
      <c r="BB2854" s="378">
        <f t="shared" si="9152"/>
        <v>0</v>
      </c>
      <c r="BC2854" s="374">
        <f t="shared" si="8804"/>
        <v>0</v>
      </c>
      <c r="BD2854" s="292">
        <f t="shared" si="8805"/>
        <v>0</v>
      </c>
      <c r="BE2854" s="375">
        <f t="shared" si="8806"/>
        <v>0</v>
      </c>
      <c r="BF2854" s="378">
        <f t="shared" si="9153"/>
        <v>0</v>
      </c>
      <c r="BG2854" s="374">
        <f t="shared" si="8807"/>
        <v>0</v>
      </c>
      <c r="BH2854" s="292">
        <f t="shared" si="8808"/>
        <v>0</v>
      </c>
      <c r="BI2854" s="375">
        <f t="shared" si="8809"/>
        <v>0</v>
      </c>
      <c r="BJ2854" s="378">
        <f t="shared" si="9154"/>
        <v>0</v>
      </c>
      <c r="BK2854" s="374">
        <f t="shared" si="8810"/>
        <v>0</v>
      </c>
      <c r="BL2854" s="292">
        <f t="shared" si="8811"/>
        <v>0</v>
      </c>
      <c r="BM2854" s="375">
        <f t="shared" si="8812"/>
        <v>0</v>
      </c>
      <c r="BN2854" s="378">
        <f t="shared" si="9155"/>
        <v>0</v>
      </c>
      <c r="BO2854" s="374">
        <f t="shared" si="8813"/>
        <v>0</v>
      </c>
      <c r="BP2854" s="292">
        <f t="shared" si="8814"/>
        <v>0</v>
      </c>
      <c r="CA2854" s="299" t="s">
        <v>1918</v>
      </c>
      <c r="CB2854" s="427"/>
      <c r="CC2854" s="375"/>
      <c r="CD2854" s="375"/>
      <c r="CE2854" s="375"/>
      <c r="CF2854" s="375"/>
      <c r="CG2854" s="375"/>
      <c r="CH2854" s="375"/>
      <c r="CI2854" s="375"/>
      <c r="CJ2854" s="375"/>
      <c r="CK2854" s="375"/>
      <c r="CL2854" s="375"/>
      <c r="CM2854" s="375"/>
      <c r="CN2854" s="425">
        <f t="shared" ref="CN2854:DD2854" si="9210">IF(OR(AND(CN2851=0,CN2853&gt;0),AND(CN2851="NS",CN2852&gt;0),AND(CN2851="NS",CN2852=0,CN2853=0)),1,IF(OR(AND(CN2853&gt;=2,CN2852&lt;CN2851),AND(CN2851="NS",CN2852=0,CN2853&gt;0),OR(CN2851=CN2852,AND(CN2851="",CN2853=0,CN2852=0))),0,1))</f>
        <v>0</v>
      </c>
      <c r="CO2854" s="425">
        <f t="shared" si="9210"/>
        <v>0</v>
      </c>
      <c r="CP2854" s="425">
        <f t="shared" si="9210"/>
        <v>0</v>
      </c>
      <c r="CQ2854" s="425">
        <f t="shared" si="9210"/>
        <v>0</v>
      </c>
      <c r="CR2854" s="425">
        <f t="shared" si="9210"/>
        <v>0</v>
      </c>
      <c r="CS2854" s="425">
        <f t="shared" si="9210"/>
        <v>0</v>
      </c>
      <c r="CT2854" s="425">
        <f t="shared" si="9210"/>
        <v>0</v>
      </c>
      <c r="CU2854" s="425">
        <f t="shared" si="9210"/>
        <v>0</v>
      </c>
      <c r="CV2854" s="425">
        <f t="shared" si="9210"/>
        <v>0</v>
      </c>
      <c r="CW2854" s="425">
        <f t="shared" si="9210"/>
        <v>0</v>
      </c>
      <c r="CX2854" s="425">
        <f t="shared" si="9210"/>
        <v>0</v>
      </c>
      <c r="CY2854" s="425">
        <f t="shared" si="9210"/>
        <v>0</v>
      </c>
      <c r="CZ2854" s="425">
        <f t="shared" si="9210"/>
        <v>0</v>
      </c>
      <c r="DA2854" s="425">
        <f t="shared" si="9210"/>
        <v>0</v>
      </c>
      <c r="DB2854" s="425">
        <f t="shared" si="9210"/>
        <v>0</v>
      </c>
      <c r="DC2854" s="425">
        <f t="shared" si="9210"/>
        <v>0</v>
      </c>
      <c r="DD2854" s="425">
        <f t="shared" si="9210"/>
        <v>0</v>
      </c>
      <c r="DE2854" s="425">
        <f t="shared" ref="DE2854" si="9211">IF(OR(AND(DE2851=0,DE2853&gt;0),AND(DE2851="NS",DE2852&gt;0),AND(DE2851="NS",DE2852=0,DE2853=0)),1,IF(OR(AND(DE2853&gt;=2,DE2852&lt;DE2851),AND(DE2851="NS",DE2852=0,DE2853&gt;0),OR(DE2851=DE2852,AND(DE2851="",DE2853=0,DE2852=0))),0,1))</f>
        <v>0</v>
      </c>
      <c r="DF2854" s="387">
        <f>SUM(CN2854:DE2854)</f>
        <v>0</v>
      </c>
      <c r="DG2854" s="612"/>
      <c r="DH2854" s="613"/>
      <c r="DI2854" s="415"/>
      <c r="DJ2854" s="416"/>
      <c r="DK2854" s="416"/>
      <c r="DL2854" s="416"/>
      <c r="DM2854" s="416"/>
      <c r="DN2854" s="416"/>
      <c r="DO2854" s="416"/>
      <c r="DP2854" s="416"/>
      <c r="DQ2854" s="416"/>
      <c r="DR2854" s="416"/>
      <c r="DS2854" s="416"/>
      <c r="DT2854" s="416"/>
      <c r="DU2854" s="416"/>
      <c r="DV2854" s="416"/>
      <c r="DW2854" s="416"/>
      <c r="DX2854" s="416"/>
      <c r="DY2854" s="416"/>
      <c r="DZ2854" s="416"/>
      <c r="EA2854" s="416"/>
      <c r="EB2854" s="416"/>
      <c r="EC2854" s="416"/>
      <c r="ED2854" s="416"/>
      <c r="EE2854" s="416"/>
      <c r="EF2854" s="416"/>
      <c r="EG2854" s="416"/>
      <c r="EH2854" s="416"/>
      <c r="EI2854" s="416"/>
      <c r="EJ2854" s="416"/>
      <c r="EK2854" s="416"/>
      <c r="EL2854" s="417"/>
    </row>
    <row r="2855" spans="1:142" ht="48" customHeight="1" x14ac:dyDescent="0.25">
      <c r="A2855" s="60"/>
      <c r="B2855" s="60"/>
      <c r="C2855" s="782"/>
      <c r="D2855" s="719"/>
      <c r="E2855" s="720"/>
      <c r="F2855" s="702" t="s">
        <v>393</v>
      </c>
      <c r="G2855" s="702"/>
      <c r="H2855" s="192"/>
      <c r="I2855" s="700" t="s">
        <v>397</v>
      </c>
      <c r="J2855" s="700"/>
      <c r="K2855" s="700"/>
      <c r="L2855" s="701"/>
      <c r="M2855" s="369"/>
      <c r="N2855" s="369"/>
      <c r="O2855" s="369"/>
      <c r="P2855" s="369"/>
      <c r="Q2855" s="369"/>
      <c r="R2855" s="369"/>
      <c r="S2855" s="368"/>
      <c r="T2855" s="368"/>
      <c r="U2855" s="368"/>
      <c r="V2855" s="368"/>
      <c r="W2855" s="368"/>
      <c r="X2855" s="368"/>
      <c r="Y2855" s="368"/>
      <c r="Z2855" s="368"/>
      <c r="AA2855" s="368"/>
      <c r="AB2855" s="368"/>
      <c r="AC2855" s="368"/>
      <c r="AD2855" s="368"/>
      <c r="AE2855" s="60"/>
      <c r="AF2855" s="259"/>
      <c r="AG2855" s="374">
        <f t="shared" si="8790"/>
        <v>18</v>
      </c>
      <c r="AH2855" s="399"/>
      <c r="AK2855" s="375">
        <f t="shared" si="8791"/>
        <v>0</v>
      </c>
      <c r="AL2855" s="378">
        <f t="shared" si="9148"/>
        <v>0</v>
      </c>
      <c r="AM2855" s="374">
        <f t="shared" si="8792"/>
        <v>0</v>
      </c>
      <c r="AN2855" s="292">
        <f t="shared" si="8793"/>
        <v>0</v>
      </c>
      <c r="AO2855" s="375">
        <f t="shared" si="8794"/>
        <v>0</v>
      </c>
      <c r="AP2855" s="378">
        <f t="shared" si="9149"/>
        <v>0</v>
      </c>
      <c r="AQ2855" s="374">
        <f t="shared" si="8795"/>
        <v>0</v>
      </c>
      <c r="AR2855" s="317">
        <f t="shared" si="8796"/>
        <v>0</v>
      </c>
      <c r="AS2855" s="375">
        <f t="shared" si="8797"/>
        <v>0</v>
      </c>
      <c r="AT2855" s="378">
        <f t="shared" si="9150"/>
        <v>0</v>
      </c>
      <c r="AU2855" s="374">
        <f t="shared" si="8798"/>
        <v>0</v>
      </c>
      <c r="AV2855" s="317">
        <f t="shared" si="8799"/>
        <v>0</v>
      </c>
      <c r="AW2855" s="375">
        <f t="shared" si="8800"/>
        <v>0</v>
      </c>
      <c r="AX2855" s="378">
        <f t="shared" si="9151"/>
        <v>0</v>
      </c>
      <c r="AY2855" s="374">
        <f t="shared" si="8801"/>
        <v>0</v>
      </c>
      <c r="AZ2855" s="292">
        <f t="shared" si="8802"/>
        <v>0</v>
      </c>
      <c r="BA2855" s="375">
        <f t="shared" si="8803"/>
        <v>0</v>
      </c>
      <c r="BB2855" s="378">
        <f t="shared" si="9152"/>
        <v>0</v>
      </c>
      <c r="BC2855" s="374">
        <f t="shared" si="8804"/>
        <v>0</v>
      </c>
      <c r="BD2855" s="292">
        <f t="shared" si="8805"/>
        <v>0</v>
      </c>
      <c r="BE2855" s="375">
        <f t="shared" si="8806"/>
        <v>0</v>
      </c>
      <c r="BF2855" s="378">
        <f t="shared" si="9153"/>
        <v>0</v>
      </c>
      <c r="BG2855" s="374">
        <f t="shared" si="8807"/>
        <v>0</v>
      </c>
      <c r="BH2855" s="292">
        <f t="shared" si="8808"/>
        <v>0</v>
      </c>
      <c r="BI2855" s="375">
        <f t="shared" si="8809"/>
        <v>0</v>
      </c>
      <c r="BJ2855" s="378">
        <f t="shared" si="9154"/>
        <v>0</v>
      </c>
      <c r="BK2855" s="374">
        <f t="shared" si="8810"/>
        <v>0</v>
      </c>
      <c r="BL2855" s="292">
        <f t="shared" si="8811"/>
        <v>0</v>
      </c>
      <c r="BM2855" s="375">
        <f t="shared" si="8812"/>
        <v>0</v>
      </c>
      <c r="BN2855" s="378">
        <f t="shared" si="9155"/>
        <v>0</v>
      </c>
      <c r="BO2855" s="374">
        <f t="shared" si="8813"/>
        <v>0</v>
      </c>
      <c r="BP2855" s="292">
        <f t="shared" si="8814"/>
        <v>0</v>
      </c>
      <c r="CA2855" s="303"/>
      <c r="CB2855" s="427"/>
      <c r="CC2855" s="375"/>
      <c r="CD2855" s="375"/>
      <c r="CE2855" s="375"/>
      <c r="CF2855" s="375"/>
      <c r="CG2855" s="375"/>
      <c r="CH2855" s="375"/>
      <c r="CI2855" s="375"/>
      <c r="CJ2855" s="375"/>
      <c r="CK2855" s="375"/>
      <c r="CL2855" s="375"/>
      <c r="CM2855" s="375"/>
      <c r="CN2855" s="311"/>
      <c r="CO2855" s="311"/>
      <c r="CP2855" s="311"/>
      <c r="CQ2855" s="311"/>
      <c r="CR2855" s="311"/>
      <c r="CS2855" s="311"/>
      <c r="CT2855" s="311"/>
      <c r="CU2855" s="311"/>
      <c r="CV2855" s="311"/>
      <c r="CW2855" s="311"/>
      <c r="CX2855" s="311"/>
      <c r="CY2855" s="311"/>
      <c r="CZ2855" s="311"/>
      <c r="DA2855" s="311"/>
      <c r="DB2855" s="311"/>
      <c r="DC2855" s="311"/>
      <c r="DD2855" s="311"/>
      <c r="DE2855" s="311"/>
      <c r="DG2855" s="612"/>
      <c r="DH2855" s="613"/>
      <c r="DI2855" s="415"/>
      <c r="DJ2855" s="416"/>
      <c r="DK2855" s="416"/>
      <c r="DL2855" s="416"/>
      <c r="DM2855" s="416"/>
      <c r="DN2855" s="416"/>
      <c r="DO2855" s="416"/>
      <c r="DP2855" s="416"/>
      <c r="DQ2855" s="416"/>
      <c r="DR2855" s="416"/>
      <c r="DS2855" s="416"/>
      <c r="DT2855" s="416"/>
      <c r="DU2855" s="416"/>
      <c r="DV2855" s="416"/>
      <c r="DW2855" s="416"/>
      <c r="DX2855" s="416"/>
      <c r="DY2855" s="416"/>
      <c r="DZ2855" s="416"/>
      <c r="EA2855" s="416"/>
      <c r="EB2855" s="416"/>
      <c r="EC2855" s="416"/>
      <c r="ED2855" s="416"/>
      <c r="EE2855" s="416"/>
      <c r="EF2855" s="416"/>
      <c r="EG2855" s="416"/>
      <c r="EH2855" s="416"/>
      <c r="EI2855" s="416"/>
      <c r="EJ2855" s="416"/>
      <c r="EK2855" s="416"/>
      <c r="EL2855" s="417"/>
    </row>
    <row r="2856" spans="1:142" ht="15" customHeight="1" x14ac:dyDescent="0.25">
      <c r="A2856" s="60"/>
      <c r="B2856" s="60"/>
      <c r="C2856" s="782"/>
      <c r="D2856" s="719"/>
      <c r="E2856" s="720"/>
      <c r="F2856" s="703" t="s">
        <v>398</v>
      </c>
      <c r="G2856" s="703"/>
      <c r="H2856" s="704" t="s">
        <v>399</v>
      </c>
      <c r="I2856" s="705"/>
      <c r="J2856" s="705"/>
      <c r="K2856" s="705"/>
      <c r="L2856" s="706"/>
      <c r="M2856" s="369"/>
      <c r="N2856" s="369"/>
      <c r="O2856" s="369"/>
      <c r="P2856" s="369"/>
      <c r="Q2856" s="369"/>
      <c r="R2856" s="369"/>
      <c r="S2856" s="368"/>
      <c r="T2856" s="368"/>
      <c r="U2856" s="368"/>
      <c r="V2856" s="368"/>
      <c r="W2856" s="368"/>
      <c r="X2856" s="368"/>
      <c r="Y2856" s="368"/>
      <c r="Z2856" s="368"/>
      <c r="AA2856" s="368"/>
      <c r="AB2856" s="368"/>
      <c r="AC2856" s="368"/>
      <c r="AD2856" s="368"/>
      <c r="AE2856" s="60"/>
      <c r="AF2856" s="259"/>
      <c r="AG2856" s="374">
        <f t="shared" si="8790"/>
        <v>18</v>
      </c>
      <c r="AH2856" s="399"/>
      <c r="AK2856" s="375">
        <f t="shared" si="8791"/>
        <v>0</v>
      </c>
      <c r="AL2856" s="378">
        <f t="shared" si="9148"/>
        <v>0</v>
      </c>
      <c r="AM2856" s="374">
        <f t="shared" si="8792"/>
        <v>0</v>
      </c>
      <c r="AN2856" s="292">
        <f t="shared" si="8793"/>
        <v>0</v>
      </c>
      <c r="AO2856" s="375">
        <f t="shared" si="8794"/>
        <v>0</v>
      </c>
      <c r="AP2856" s="378">
        <f t="shared" si="9149"/>
        <v>0</v>
      </c>
      <c r="AQ2856" s="374">
        <f t="shared" si="8795"/>
        <v>0</v>
      </c>
      <c r="AR2856" s="317">
        <f t="shared" si="8796"/>
        <v>0</v>
      </c>
      <c r="AS2856" s="375">
        <f t="shared" si="8797"/>
        <v>0</v>
      </c>
      <c r="AT2856" s="378">
        <f t="shared" si="9150"/>
        <v>0</v>
      </c>
      <c r="AU2856" s="374">
        <f t="shared" si="8798"/>
        <v>0</v>
      </c>
      <c r="AV2856" s="317">
        <f t="shared" si="8799"/>
        <v>0</v>
      </c>
      <c r="AW2856" s="375">
        <f t="shared" si="8800"/>
        <v>0</v>
      </c>
      <c r="AX2856" s="378">
        <f t="shared" si="9151"/>
        <v>0</v>
      </c>
      <c r="AY2856" s="374">
        <f t="shared" si="8801"/>
        <v>0</v>
      </c>
      <c r="AZ2856" s="292">
        <f t="shared" si="8802"/>
        <v>0</v>
      </c>
      <c r="BA2856" s="375">
        <f t="shared" si="8803"/>
        <v>0</v>
      </c>
      <c r="BB2856" s="378">
        <f t="shared" si="9152"/>
        <v>0</v>
      </c>
      <c r="BC2856" s="374">
        <f t="shared" si="8804"/>
        <v>0</v>
      </c>
      <c r="BD2856" s="292">
        <f t="shared" si="8805"/>
        <v>0</v>
      </c>
      <c r="BE2856" s="375">
        <f t="shared" si="8806"/>
        <v>0</v>
      </c>
      <c r="BF2856" s="378">
        <f t="shared" si="9153"/>
        <v>0</v>
      </c>
      <c r="BG2856" s="374">
        <f t="shared" si="8807"/>
        <v>0</v>
      </c>
      <c r="BH2856" s="292">
        <f t="shared" si="8808"/>
        <v>0</v>
      </c>
      <c r="BI2856" s="375">
        <f t="shared" si="8809"/>
        <v>0</v>
      </c>
      <c r="BJ2856" s="378">
        <f t="shared" si="9154"/>
        <v>0</v>
      </c>
      <c r="BK2856" s="374">
        <f t="shared" si="8810"/>
        <v>0</v>
      </c>
      <c r="BL2856" s="292">
        <f t="shared" si="8811"/>
        <v>0</v>
      </c>
      <c r="BM2856" s="375">
        <f t="shared" si="8812"/>
        <v>0</v>
      </c>
      <c r="BN2856" s="378">
        <f t="shared" si="9155"/>
        <v>0</v>
      </c>
      <c r="BO2856" s="374">
        <f t="shared" si="8813"/>
        <v>0</v>
      </c>
      <c r="BP2856" s="292">
        <f t="shared" si="8814"/>
        <v>0</v>
      </c>
      <c r="CA2856" s="303"/>
      <c r="CB2856" s="427"/>
      <c r="CC2856" s="375"/>
      <c r="CD2856" s="375"/>
      <c r="CE2856" s="375"/>
      <c r="CF2856" s="375"/>
      <c r="CG2856" s="375"/>
      <c r="CH2856" s="375"/>
      <c r="CI2856" s="375"/>
      <c r="CJ2856" s="375"/>
      <c r="CK2856" s="375"/>
      <c r="CL2856" s="375"/>
      <c r="CM2856" s="375"/>
      <c r="CN2856" s="311"/>
      <c r="CO2856" s="311"/>
      <c r="CP2856" s="311"/>
      <c r="CQ2856" s="311"/>
      <c r="CR2856" s="311"/>
      <c r="CS2856" s="311"/>
      <c r="CT2856" s="311"/>
      <c r="CU2856" s="311"/>
      <c r="CV2856" s="311"/>
      <c r="CW2856" s="311"/>
      <c r="CX2856" s="311"/>
      <c r="CY2856" s="311"/>
      <c r="CZ2856" s="311"/>
      <c r="DA2856" s="311"/>
      <c r="DB2856" s="311"/>
      <c r="DC2856" s="311"/>
      <c r="DD2856" s="311"/>
      <c r="DE2856" s="311"/>
      <c r="DG2856" s="610"/>
      <c r="DH2856" s="611"/>
      <c r="DI2856" s="415"/>
      <c r="DJ2856" s="416"/>
      <c r="DK2856" s="416"/>
      <c r="DL2856" s="416"/>
      <c r="DM2856" s="416"/>
      <c r="DN2856" s="416"/>
      <c r="DO2856" s="416"/>
      <c r="DP2856" s="416"/>
      <c r="DQ2856" s="416"/>
      <c r="DR2856" s="416"/>
      <c r="DS2856" s="416"/>
      <c r="DT2856" s="416"/>
      <c r="DU2856" s="416"/>
      <c r="DV2856" s="416"/>
      <c r="DW2856" s="416"/>
      <c r="DX2856" s="416"/>
      <c r="DY2856" s="416"/>
      <c r="DZ2856" s="416"/>
      <c r="EA2856" s="416"/>
      <c r="EB2856" s="416"/>
      <c r="EC2856" s="416"/>
      <c r="ED2856" s="416"/>
      <c r="EE2856" s="416"/>
      <c r="EF2856" s="416"/>
      <c r="EG2856" s="416"/>
      <c r="EH2856" s="416"/>
      <c r="EI2856" s="416"/>
      <c r="EJ2856" s="416"/>
      <c r="EK2856" s="416"/>
      <c r="EL2856" s="417"/>
    </row>
    <row r="2857" spans="1:142" ht="15" customHeight="1" x14ac:dyDescent="0.25">
      <c r="A2857" s="60"/>
      <c r="B2857" s="60"/>
      <c r="C2857" s="782"/>
      <c r="D2857" s="719"/>
      <c r="E2857" s="720"/>
      <c r="F2857" s="703" t="s">
        <v>400</v>
      </c>
      <c r="G2857" s="703"/>
      <c r="H2857" s="704" t="s">
        <v>401</v>
      </c>
      <c r="I2857" s="705"/>
      <c r="J2857" s="705"/>
      <c r="K2857" s="705"/>
      <c r="L2857" s="706"/>
      <c r="M2857" s="369"/>
      <c r="N2857" s="369"/>
      <c r="O2857" s="369"/>
      <c r="P2857" s="369"/>
      <c r="Q2857" s="369"/>
      <c r="R2857" s="369"/>
      <c r="S2857" s="368"/>
      <c r="T2857" s="368"/>
      <c r="U2857" s="368"/>
      <c r="V2857" s="368"/>
      <c r="W2857" s="368"/>
      <c r="X2857" s="368"/>
      <c r="Y2857" s="368"/>
      <c r="Z2857" s="368"/>
      <c r="AA2857" s="368"/>
      <c r="AB2857" s="368"/>
      <c r="AC2857" s="368"/>
      <c r="AD2857" s="368"/>
      <c r="AE2857" s="60"/>
      <c r="AF2857" s="259"/>
      <c r="AG2857" s="374">
        <f t="shared" si="8790"/>
        <v>18</v>
      </c>
      <c r="AH2857" s="399"/>
      <c r="AK2857" s="375">
        <f t="shared" si="8791"/>
        <v>0</v>
      </c>
      <c r="AL2857" s="378">
        <f t="shared" si="9148"/>
        <v>0</v>
      </c>
      <c r="AM2857" s="374">
        <f t="shared" si="8792"/>
        <v>0</v>
      </c>
      <c r="AN2857" s="292">
        <f t="shared" si="8793"/>
        <v>0</v>
      </c>
      <c r="AO2857" s="375">
        <f t="shared" si="8794"/>
        <v>0</v>
      </c>
      <c r="AP2857" s="378">
        <f t="shared" si="9149"/>
        <v>0</v>
      </c>
      <c r="AQ2857" s="374">
        <f t="shared" si="8795"/>
        <v>0</v>
      </c>
      <c r="AR2857" s="317">
        <f t="shared" si="8796"/>
        <v>0</v>
      </c>
      <c r="AS2857" s="375">
        <f t="shared" si="8797"/>
        <v>0</v>
      </c>
      <c r="AT2857" s="378">
        <f t="shared" si="9150"/>
        <v>0</v>
      </c>
      <c r="AU2857" s="374">
        <f t="shared" si="8798"/>
        <v>0</v>
      </c>
      <c r="AV2857" s="317">
        <f t="shared" si="8799"/>
        <v>0</v>
      </c>
      <c r="AW2857" s="375">
        <f t="shared" si="8800"/>
        <v>0</v>
      </c>
      <c r="AX2857" s="378">
        <f t="shared" si="9151"/>
        <v>0</v>
      </c>
      <c r="AY2857" s="374">
        <f t="shared" si="8801"/>
        <v>0</v>
      </c>
      <c r="AZ2857" s="292">
        <f t="shared" si="8802"/>
        <v>0</v>
      </c>
      <c r="BA2857" s="375">
        <f t="shared" si="8803"/>
        <v>0</v>
      </c>
      <c r="BB2857" s="378">
        <f t="shared" si="9152"/>
        <v>0</v>
      </c>
      <c r="BC2857" s="374">
        <f t="shared" si="8804"/>
        <v>0</v>
      </c>
      <c r="BD2857" s="292">
        <f t="shared" si="8805"/>
        <v>0</v>
      </c>
      <c r="BE2857" s="375">
        <f t="shared" si="8806"/>
        <v>0</v>
      </c>
      <c r="BF2857" s="378">
        <f t="shared" si="9153"/>
        <v>0</v>
      </c>
      <c r="BG2857" s="374">
        <f t="shared" si="8807"/>
        <v>0</v>
      </c>
      <c r="BH2857" s="292">
        <f t="shared" si="8808"/>
        <v>0</v>
      </c>
      <c r="BI2857" s="375">
        <f t="shared" si="8809"/>
        <v>0</v>
      </c>
      <c r="BJ2857" s="378">
        <f t="shared" si="9154"/>
        <v>0</v>
      </c>
      <c r="BK2857" s="374">
        <f t="shared" si="8810"/>
        <v>0</v>
      </c>
      <c r="BL2857" s="292">
        <f t="shared" si="8811"/>
        <v>0</v>
      </c>
      <c r="BM2857" s="375">
        <f t="shared" si="8812"/>
        <v>0</v>
      </c>
      <c r="BN2857" s="378">
        <f t="shared" si="9155"/>
        <v>0</v>
      </c>
      <c r="BO2857" s="374">
        <f t="shared" si="8813"/>
        <v>0</v>
      </c>
      <c r="BP2857" s="292">
        <f t="shared" si="8814"/>
        <v>0</v>
      </c>
      <c r="CA2857" s="303"/>
      <c r="CB2857" s="421"/>
      <c r="CC2857" s="375"/>
      <c r="CD2857" s="375"/>
      <c r="CE2857" s="375"/>
      <c r="CF2857" s="375"/>
      <c r="CG2857" s="375"/>
      <c r="CH2857" s="375"/>
      <c r="CI2857" s="375"/>
      <c r="CJ2857" s="375"/>
      <c r="CK2857" s="375"/>
      <c r="CL2857" s="375"/>
      <c r="CM2857" s="375"/>
      <c r="CN2857" s="311"/>
      <c r="CO2857" s="311"/>
      <c r="CP2857" s="311"/>
      <c r="CQ2857" s="311"/>
      <c r="CR2857" s="311"/>
      <c r="CS2857" s="311"/>
      <c r="CT2857" s="311"/>
      <c r="CU2857" s="311"/>
      <c r="CV2857" s="311"/>
      <c r="CW2857" s="311"/>
      <c r="CX2857" s="311"/>
      <c r="CY2857" s="311"/>
      <c r="CZ2857" s="311"/>
      <c r="DA2857" s="311"/>
      <c r="DB2857" s="311"/>
      <c r="DC2857" s="311"/>
      <c r="DD2857" s="311"/>
      <c r="DE2857" s="311"/>
      <c r="DG2857" s="610"/>
      <c r="DH2857" s="611"/>
      <c r="DI2857" s="415"/>
      <c r="DJ2857" s="416"/>
      <c r="DK2857" s="416"/>
      <c r="DL2857" s="416"/>
      <c r="DM2857" s="416"/>
      <c r="DN2857" s="416"/>
      <c r="DO2857" s="416"/>
      <c r="DP2857" s="416"/>
      <c r="DQ2857" s="416"/>
      <c r="DR2857" s="416"/>
      <c r="DS2857" s="416"/>
      <c r="DT2857" s="416"/>
      <c r="DU2857" s="416"/>
      <c r="DV2857" s="416"/>
      <c r="DW2857" s="416"/>
      <c r="DX2857" s="416"/>
      <c r="DY2857" s="416"/>
      <c r="DZ2857" s="416"/>
      <c r="EA2857" s="416"/>
      <c r="EB2857" s="416"/>
      <c r="EC2857" s="416"/>
      <c r="ED2857" s="416"/>
      <c r="EE2857" s="416"/>
      <c r="EF2857" s="416"/>
      <c r="EG2857" s="416"/>
      <c r="EH2857" s="416"/>
      <c r="EI2857" s="416"/>
      <c r="EJ2857" s="416"/>
      <c r="EK2857" s="416"/>
      <c r="EL2857" s="417"/>
    </row>
    <row r="2858" spans="1:142" ht="15" customHeight="1" x14ac:dyDescent="0.25">
      <c r="A2858" s="60"/>
      <c r="B2858" s="60"/>
      <c r="C2858" s="782"/>
      <c r="D2858" s="719"/>
      <c r="E2858" s="720"/>
      <c r="F2858" s="703" t="s">
        <v>402</v>
      </c>
      <c r="G2858" s="703"/>
      <c r="H2858" s="704" t="s">
        <v>403</v>
      </c>
      <c r="I2858" s="705"/>
      <c r="J2858" s="705"/>
      <c r="K2858" s="705"/>
      <c r="L2858" s="706"/>
      <c r="M2858" s="369"/>
      <c r="N2858" s="369"/>
      <c r="O2858" s="369"/>
      <c r="P2858" s="369"/>
      <c r="Q2858" s="369"/>
      <c r="R2858" s="369"/>
      <c r="S2858" s="368"/>
      <c r="T2858" s="368"/>
      <c r="U2858" s="368"/>
      <c r="V2858" s="368"/>
      <c r="W2858" s="368"/>
      <c r="X2858" s="368"/>
      <c r="Y2858" s="368"/>
      <c r="Z2858" s="368"/>
      <c r="AA2858" s="368"/>
      <c r="AB2858" s="368"/>
      <c r="AC2858" s="368"/>
      <c r="AD2858" s="368"/>
      <c r="AE2858" s="60"/>
      <c r="AF2858" s="259"/>
      <c r="AG2858" s="374">
        <f t="shared" si="8790"/>
        <v>18</v>
      </c>
      <c r="AH2858" s="399"/>
      <c r="AK2858" s="375">
        <f t="shared" si="8791"/>
        <v>0</v>
      </c>
      <c r="AL2858" s="378">
        <f t="shared" si="9148"/>
        <v>0</v>
      </c>
      <c r="AM2858" s="374">
        <f t="shared" si="8792"/>
        <v>0</v>
      </c>
      <c r="AN2858" s="292">
        <f t="shared" si="8793"/>
        <v>0</v>
      </c>
      <c r="AO2858" s="375">
        <f t="shared" si="8794"/>
        <v>0</v>
      </c>
      <c r="AP2858" s="378">
        <f t="shared" si="9149"/>
        <v>0</v>
      </c>
      <c r="AQ2858" s="374">
        <f t="shared" si="8795"/>
        <v>0</v>
      </c>
      <c r="AR2858" s="317">
        <f t="shared" si="8796"/>
        <v>0</v>
      </c>
      <c r="AS2858" s="375">
        <f t="shared" si="8797"/>
        <v>0</v>
      </c>
      <c r="AT2858" s="378">
        <f t="shared" si="9150"/>
        <v>0</v>
      </c>
      <c r="AU2858" s="374">
        <f t="shared" si="8798"/>
        <v>0</v>
      </c>
      <c r="AV2858" s="317">
        <f t="shared" si="8799"/>
        <v>0</v>
      </c>
      <c r="AW2858" s="375">
        <f t="shared" si="8800"/>
        <v>0</v>
      </c>
      <c r="AX2858" s="378">
        <f t="shared" si="9151"/>
        <v>0</v>
      </c>
      <c r="AY2858" s="374">
        <f t="shared" si="8801"/>
        <v>0</v>
      </c>
      <c r="AZ2858" s="292">
        <f t="shared" si="8802"/>
        <v>0</v>
      </c>
      <c r="BA2858" s="375">
        <f t="shared" si="8803"/>
        <v>0</v>
      </c>
      <c r="BB2858" s="378">
        <f t="shared" si="9152"/>
        <v>0</v>
      </c>
      <c r="BC2858" s="374">
        <f t="shared" si="8804"/>
        <v>0</v>
      </c>
      <c r="BD2858" s="292">
        <f t="shared" si="8805"/>
        <v>0</v>
      </c>
      <c r="BE2858" s="375">
        <f t="shared" si="8806"/>
        <v>0</v>
      </c>
      <c r="BF2858" s="378">
        <f t="shared" si="9153"/>
        <v>0</v>
      </c>
      <c r="BG2858" s="374">
        <f t="shared" si="8807"/>
        <v>0</v>
      </c>
      <c r="BH2858" s="292">
        <f t="shared" si="8808"/>
        <v>0</v>
      </c>
      <c r="BI2858" s="375">
        <f t="shared" si="8809"/>
        <v>0</v>
      </c>
      <c r="BJ2858" s="378">
        <f t="shared" si="9154"/>
        <v>0</v>
      </c>
      <c r="BK2858" s="374">
        <f t="shared" si="8810"/>
        <v>0</v>
      </c>
      <c r="BL2858" s="292">
        <f t="shared" si="8811"/>
        <v>0</v>
      </c>
      <c r="BM2858" s="375">
        <f t="shared" si="8812"/>
        <v>0</v>
      </c>
      <c r="BN2858" s="378">
        <f t="shared" si="9155"/>
        <v>0</v>
      </c>
      <c r="BO2858" s="374">
        <f t="shared" si="8813"/>
        <v>0</v>
      </c>
      <c r="BP2858" s="292">
        <f t="shared" si="8814"/>
        <v>0</v>
      </c>
      <c r="CA2858" s="299" t="s">
        <v>60</v>
      </c>
      <c r="CB2858" s="421"/>
      <c r="CC2858" s="375"/>
      <c r="CD2858" s="375"/>
      <c r="CE2858" s="375"/>
      <c r="CF2858" s="375"/>
      <c r="CG2858" s="375"/>
      <c r="CH2858" s="375"/>
      <c r="CI2858" s="375"/>
      <c r="CJ2858" s="375"/>
      <c r="CK2858" s="375"/>
      <c r="CL2858" s="375"/>
      <c r="CM2858" s="375"/>
      <c r="CN2858" s="423">
        <f t="shared" ref="CN2858" si="9212">IF(M2858="",0,M2858)</f>
        <v>0</v>
      </c>
      <c r="CO2858" s="423">
        <f t="shared" ref="CO2858" si="9213">IF(N2858="",0,N2858)</f>
        <v>0</v>
      </c>
      <c r="CP2858" s="423">
        <f t="shared" ref="CP2858" si="9214">IF(O2858="",0,O2858)</f>
        <v>0</v>
      </c>
      <c r="CQ2858" s="423">
        <f t="shared" ref="CQ2858" si="9215">IF(P2858="",0,P2858)</f>
        <v>0</v>
      </c>
      <c r="CR2858" s="423">
        <f t="shared" ref="CR2858" si="9216">IF(Q2858="",0,Q2858)</f>
        <v>0</v>
      </c>
      <c r="CS2858" s="423">
        <f t="shared" ref="CS2858" si="9217">IF(R2858="",0,R2858)</f>
        <v>0</v>
      </c>
      <c r="CT2858" s="423">
        <f t="shared" ref="CT2858" si="9218">IF(S2858="",0,S2858)</f>
        <v>0</v>
      </c>
      <c r="CU2858" s="423">
        <f t="shared" ref="CU2858" si="9219">IF(T2858="",0,T2858)</f>
        <v>0</v>
      </c>
      <c r="CV2858" s="423">
        <f t="shared" ref="CV2858" si="9220">IF(U2858="",0,U2858)</f>
        <v>0</v>
      </c>
      <c r="CW2858" s="423">
        <f t="shared" ref="CW2858" si="9221">IF(V2858="",0,V2858)</f>
        <v>0</v>
      </c>
      <c r="CX2858" s="423">
        <f t="shared" ref="CX2858" si="9222">IF(W2858="",0,W2858)</f>
        <v>0</v>
      </c>
      <c r="CY2858" s="423">
        <f t="shared" ref="CY2858" si="9223">IF(X2858="",0,X2858)</f>
        <v>0</v>
      </c>
      <c r="CZ2858" s="423">
        <f t="shared" ref="CZ2858" si="9224">IF(Y2858="",0,Y2858)</f>
        <v>0</v>
      </c>
      <c r="DA2858" s="423">
        <f t="shared" ref="DA2858" si="9225">IF(Z2858="",0,Z2858)</f>
        <v>0</v>
      </c>
      <c r="DB2858" s="423">
        <f t="shared" ref="DB2858" si="9226">IF(AA2858="",0,AA2858)</f>
        <v>0</v>
      </c>
      <c r="DC2858" s="423">
        <f t="shared" ref="DC2858" si="9227">IF(AB2858="",0,AB2858)</f>
        <v>0</v>
      </c>
      <c r="DD2858" s="423">
        <f t="shared" ref="DD2858" si="9228">IF(AC2858="",0,AC2858)</f>
        <v>0</v>
      </c>
      <c r="DE2858" s="423">
        <f t="shared" ref="DE2858" si="9229">IF(AD2858="",0,AD2858)</f>
        <v>0</v>
      </c>
      <c r="DG2858" s="610"/>
      <c r="DH2858" s="611"/>
      <c r="DI2858" s="415"/>
      <c r="DJ2858" s="416"/>
      <c r="DK2858" s="416"/>
      <c r="DL2858" s="416"/>
      <c r="DM2858" s="416"/>
      <c r="DN2858" s="416"/>
      <c r="DO2858" s="416"/>
      <c r="DP2858" s="416"/>
      <c r="DQ2858" s="416"/>
      <c r="DR2858" s="416"/>
      <c r="DS2858" s="416"/>
      <c r="DT2858" s="416"/>
      <c r="DU2858" s="416"/>
      <c r="DV2858" s="416"/>
      <c r="DW2858" s="416"/>
      <c r="DX2858" s="416"/>
      <c r="DY2858" s="416"/>
      <c r="DZ2858" s="416"/>
      <c r="EA2858" s="416"/>
      <c r="EB2858" s="416"/>
      <c r="EC2858" s="416"/>
      <c r="ED2858" s="416"/>
      <c r="EE2858" s="416"/>
      <c r="EF2858" s="416"/>
      <c r="EG2858" s="416"/>
      <c r="EH2858" s="416"/>
      <c r="EI2858" s="416"/>
      <c r="EJ2858" s="416"/>
      <c r="EK2858" s="416"/>
      <c r="EL2858" s="417"/>
    </row>
    <row r="2859" spans="1:142" ht="60" customHeight="1" x14ac:dyDescent="0.25">
      <c r="A2859" s="60"/>
      <c r="B2859" s="60"/>
      <c r="C2859" s="782"/>
      <c r="D2859" s="719"/>
      <c r="E2859" s="720"/>
      <c r="F2859" s="716" t="s">
        <v>404</v>
      </c>
      <c r="G2859" s="716"/>
      <c r="H2859" s="192"/>
      <c r="I2859" s="700" t="s">
        <v>405</v>
      </c>
      <c r="J2859" s="700"/>
      <c r="K2859" s="700"/>
      <c r="L2859" s="701"/>
      <c r="M2859" s="369"/>
      <c r="N2859" s="369"/>
      <c r="O2859" s="369"/>
      <c r="P2859" s="369"/>
      <c r="Q2859" s="369"/>
      <c r="R2859" s="369"/>
      <c r="S2859" s="368"/>
      <c r="T2859" s="368"/>
      <c r="U2859" s="368"/>
      <c r="V2859" s="368"/>
      <c r="W2859" s="368"/>
      <c r="X2859" s="368"/>
      <c r="Y2859" s="368"/>
      <c r="Z2859" s="368"/>
      <c r="AA2859" s="368"/>
      <c r="AB2859" s="368"/>
      <c r="AC2859" s="368"/>
      <c r="AD2859" s="368"/>
      <c r="AE2859" s="60"/>
      <c r="AF2859" s="259"/>
      <c r="AG2859" s="374">
        <f t="shared" si="8790"/>
        <v>18</v>
      </c>
      <c r="AH2859" s="399"/>
      <c r="AK2859" s="375">
        <f t="shared" si="8791"/>
        <v>0</v>
      </c>
      <c r="AL2859" s="378">
        <f t="shared" si="9148"/>
        <v>0</v>
      </c>
      <c r="AM2859" s="374">
        <f t="shared" si="8792"/>
        <v>0</v>
      </c>
      <c r="AN2859" s="292">
        <f t="shared" si="8793"/>
        <v>0</v>
      </c>
      <c r="AO2859" s="375">
        <f t="shared" si="8794"/>
        <v>0</v>
      </c>
      <c r="AP2859" s="378">
        <f t="shared" si="9149"/>
        <v>0</v>
      </c>
      <c r="AQ2859" s="374">
        <f t="shared" si="8795"/>
        <v>0</v>
      </c>
      <c r="AR2859" s="317">
        <f t="shared" si="8796"/>
        <v>0</v>
      </c>
      <c r="AS2859" s="375">
        <f t="shared" si="8797"/>
        <v>0</v>
      </c>
      <c r="AT2859" s="378">
        <f t="shared" si="9150"/>
        <v>0</v>
      </c>
      <c r="AU2859" s="374">
        <f t="shared" si="8798"/>
        <v>0</v>
      </c>
      <c r="AV2859" s="317">
        <f t="shared" si="8799"/>
        <v>0</v>
      </c>
      <c r="AW2859" s="375">
        <f t="shared" si="8800"/>
        <v>0</v>
      </c>
      <c r="AX2859" s="378">
        <f t="shared" si="9151"/>
        <v>0</v>
      </c>
      <c r="AY2859" s="374">
        <f t="shared" si="8801"/>
        <v>0</v>
      </c>
      <c r="AZ2859" s="292">
        <f t="shared" si="8802"/>
        <v>0</v>
      </c>
      <c r="BA2859" s="375">
        <f t="shared" si="8803"/>
        <v>0</v>
      </c>
      <c r="BB2859" s="378">
        <f t="shared" si="9152"/>
        <v>0</v>
      </c>
      <c r="BC2859" s="374">
        <f t="shared" si="8804"/>
        <v>0</v>
      </c>
      <c r="BD2859" s="292">
        <f t="shared" si="8805"/>
        <v>0</v>
      </c>
      <c r="BE2859" s="375">
        <f t="shared" si="8806"/>
        <v>0</v>
      </c>
      <c r="BF2859" s="378">
        <f t="shared" si="9153"/>
        <v>0</v>
      </c>
      <c r="BG2859" s="374">
        <f t="shared" si="8807"/>
        <v>0</v>
      </c>
      <c r="BH2859" s="292">
        <f t="shared" si="8808"/>
        <v>0</v>
      </c>
      <c r="BI2859" s="375">
        <f t="shared" si="8809"/>
        <v>0</v>
      </c>
      <c r="BJ2859" s="378">
        <f t="shared" si="9154"/>
        <v>0</v>
      </c>
      <c r="BK2859" s="374">
        <f t="shared" si="8810"/>
        <v>0</v>
      </c>
      <c r="BL2859" s="292">
        <f t="shared" si="8811"/>
        <v>0</v>
      </c>
      <c r="BM2859" s="375">
        <f t="shared" si="8812"/>
        <v>0</v>
      </c>
      <c r="BN2859" s="378">
        <f t="shared" si="9155"/>
        <v>0</v>
      </c>
      <c r="BO2859" s="374">
        <f t="shared" si="8813"/>
        <v>0</v>
      </c>
      <c r="BP2859" s="292">
        <f t="shared" si="8814"/>
        <v>0</v>
      </c>
      <c r="CA2859" s="299" t="s">
        <v>1917</v>
      </c>
      <c r="CB2859" s="421"/>
      <c r="CC2859" s="375"/>
      <c r="CD2859" s="375"/>
      <c r="CE2859" s="375"/>
      <c r="CF2859" s="375"/>
      <c r="CG2859" s="375"/>
      <c r="CH2859" s="375"/>
      <c r="CI2859" s="375"/>
      <c r="CJ2859" s="375"/>
      <c r="CK2859" s="375"/>
      <c r="CL2859" s="375"/>
      <c r="CM2859" s="375"/>
      <c r="CN2859" s="301">
        <f t="shared" ref="CN2859" si="9230">SUM(M2859:M2860)</f>
        <v>0</v>
      </c>
      <c r="CO2859" s="301">
        <f t="shared" ref="CO2859" si="9231">SUM(N2859:N2860)</f>
        <v>0</v>
      </c>
      <c r="CP2859" s="301">
        <f t="shared" ref="CP2859" si="9232">SUM(O2859:O2860)</f>
        <v>0</v>
      </c>
      <c r="CQ2859" s="301">
        <f t="shared" ref="CQ2859" si="9233">SUM(P2859:P2860)</f>
        <v>0</v>
      </c>
      <c r="CR2859" s="301">
        <f t="shared" ref="CR2859" si="9234">SUM(Q2859:Q2860)</f>
        <v>0</v>
      </c>
      <c r="CS2859" s="301">
        <f t="shared" ref="CS2859" si="9235">SUM(R2859:R2860)</f>
        <v>0</v>
      </c>
      <c r="CT2859" s="301">
        <f t="shared" ref="CT2859" si="9236">SUM(S2859:S2860)</f>
        <v>0</v>
      </c>
      <c r="CU2859" s="301">
        <f t="shared" ref="CU2859" si="9237">SUM(T2859:T2860)</f>
        <v>0</v>
      </c>
      <c r="CV2859" s="301">
        <f t="shared" ref="CV2859" si="9238">SUM(U2859:U2860)</f>
        <v>0</v>
      </c>
      <c r="CW2859" s="301">
        <f t="shared" ref="CW2859" si="9239">SUM(V2859:V2860)</f>
        <v>0</v>
      </c>
      <c r="CX2859" s="301">
        <f t="shared" ref="CX2859" si="9240">SUM(W2859:W2860)</f>
        <v>0</v>
      </c>
      <c r="CY2859" s="301">
        <f t="shared" ref="CY2859" si="9241">SUM(X2859:X2860)</f>
        <v>0</v>
      </c>
      <c r="CZ2859" s="301">
        <f t="shared" ref="CZ2859" si="9242">SUM(Y2859:Y2860)</f>
        <v>0</v>
      </c>
      <c r="DA2859" s="301">
        <f t="shared" ref="DA2859" si="9243">SUM(Z2859:Z2860)</f>
        <v>0</v>
      </c>
      <c r="DB2859" s="301">
        <f t="shared" ref="DB2859" si="9244">SUM(AA2859:AA2860)</f>
        <v>0</v>
      </c>
      <c r="DC2859" s="301">
        <f t="shared" ref="DC2859" si="9245">SUM(AB2859:AB2860)</f>
        <v>0</v>
      </c>
      <c r="DD2859" s="301">
        <f t="shared" ref="DD2859" si="9246">SUM(AC2859:AC2860)</f>
        <v>0</v>
      </c>
      <c r="DE2859" s="301">
        <f t="shared" ref="DE2859" si="9247">SUM(AD2859:AD2860)</f>
        <v>0</v>
      </c>
      <c r="DG2859" s="616"/>
      <c r="DH2859" s="617"/>
      <c r="DI2859" s="415"/>
      <c r="DJ2859" s="416"/>
      <c r="DK2859" s="416"/>
      <c r="DL2859" s="416"/>
      <c r="DM2859" s="416"/>
      <c r="DN2859" s="416"/>
      <c r="DO2859" s="416"/>
      <c r="DP2859" s="416"/>
      <c r="DQ2859" s="416"/>
      <c r="DR2859" s="416"/>
      <c r="DS2859" s="416"/>
      <c r="DT2859" s="416"/>
      <c r="DU2859" s="416"/>
      <c r="DV2859" s="416"/>
      <c r="DW2859" s="416"/>
      <c r="DX2859" s="416"/>
      <c r="DY2859" s="416"/>
      <c r="DZ2859" s="416"/>
      <c r="EA2859" s="416"/>
      <c r="EB2859" s="416"/>
      <c r="EC2859" s="416"/>
      <c r="ED2859" s="416"/>
      <c r="EE2859" s="416"/>
      <c r="EF2859" s="416"/>
      <c r="EG2859" s="416"/>
      <c r="EH2859" s="416"/>
      <c r="EI2859" s="416"/>
      <c r="EJ2859" s="416"/>
      <c r="EK2859" s="416"/>
      <c r="EL2859" s="417"/>
    </row>
    <row r="2860" spans="1:142" ht="24" customHeight="1" x14ac:dyDescent="0.25">
      <c r="A2860" s="60"/>
      <c r="B2860" s="60"/>
      <c r="C2860" s="782"/>
      <c r="D2860" s="719"/>
      <c r="E2860" s="720"/>
      <c r="F2860" s="716" t="s">
        <v>406</v>
      </c>
      <c r="G2860" s="716"/>
      <c r="H2860" s="192"/>
      <c r="I2860" s="700" t="s">
        <v>407</v>
      </c>
      <c r="J2860" s="700"/>
      <c r="K2860" s="700"/>
      <c r="L2860" s="701"/>
      <c r="M2860" s="369"/>
      <c r="N2860" s="369"/>
      <c r="O2860" s="369"/>
      <c r="P2860" s="369"/>
      <c r="Q2860" s="369"/>
      <c r="R2860" s="369"/>
      <c r="S2860" s="368"/>
      <c r="T2860" s="368"/>
      <c r="U2860" s="368"/>
      <c r="V2860" s="368"/>
      <c r="W2860" s="368"/>
      <c r="X2860" s="368"/>
      <c r="Y2860" s="368"/>
      <c r="Z2860" s="368"/>
      <c r="AA2860" s="368"/>
      <c r="AB2860" s="368"/>
      <c r="AC2860" s="368"/>
      <c r="AD2860" s="368"/>
      <c r="AE2860" s="60"/>
      <c r="AF2860" s="259"/>
      <c r="AG2860" s="374">
        <f t="shared" si="8790"/>
        <v>18</v>
      </c>
      <c r="AH2860" s="399"/>
      <c r="AK2860" s="375">
        <f t="shared" si="8791"/>
        <v>0</v>
      </c>
      <c r="AL2860" s="378">
        <f t="shared" si="9148"/>
        <v>0</v>
      </c>
      <c r="AM2860" s="374">
        <f t="shared" si="8792"/>
        <v>0</v>
      </c>
      <c r="AN2860" s="292">
        <f t="shared" si="8793"/>
        <v>0</v>
      </c>
      <c r="AO2860" s="375">
        <f t="shared" si="8794"/>
        <v>0</v>
      </c>
      <c r="AP2860" s="378">
        <f t="shared" si="9149"/>
        <v>0</v>
      </c>
      <c r="AQ2860" s="374">
        <f t="shared" si="8795"/>
        <v>0</v>
      </c>
      <c r="AR2860" s="317">
        <f t="shared" si="8796"/>
        <v>0</v>
      </c>
      <c r="AS2860" s="375">
        <f t="shared" si="8797"/>
        <v>0</v>
      </c>
      <c r="AT2860" s="378">
        <f t="shared" si="9150"/>
        <v>0</v>
      </c>
      <c r="AU2860" s="374">
        <f t="shared" si="8798"/>
        <v>0</v>
      </c>
      <c r="AV2860" s="317">
        <f t="shared" si="8799"/>
        <v>0</v>
      </c>
      <c r="AW2860" s="375">
        <f t="shared" si="8800"/>
        <v>0</v>
      </c>
      <c r="AX2860" s="378">
        <f t="shared" si="9151"/>
        <v>0</v>
      </c>
      <c r="AY2860" s="374">
        <f t="shared" si="8801"/>
        <v>0</v>
      </c>
      <c r="AZ2860" s="292">
        <f t="shared" si="8802"/>
        <v>0</v>
      </c>
      <c r="BA2860" s="375">
        <f t="shared" si="8803"/>
        <v>0</v>
      </c>
      <c r="BB2860" s="378">
        <f t="shared" si="9152"/>
        <v>0</v>
      </c>
      <c r="BC2860" s="374">
        <f t="shared" si="8804"/>
        <v>0</v>
      </c>
      <c r="BD2860" s="292">
        <f t="shared" si="8805"/>
        <v>0</v>
      </c>
      <c r="BE2860" s="375">
        <f t="shared" si="8806"/>
        <v>0</v>
      </c>
      <c r="BF2860" s="378">
        <f t="shared" si="9153"/>
        <v>0</v>
      </c>
      <c r="BG2860" s="374">
        <f t="shared" si="8807"/>
        <v>0</v>
      </c>
      <c r="BH2860" s="292">
        <f t="shared" si="8808"/>
        <v>0</v>
      </c>
      <c r="BI2860" s="375">
        <f t="shared" si="8809"/>
        <v>0</v>
      </c>
      <c r="BJ2860" s="378">
        <f t="shared" si="9154"/>
        <v>0</v>
      </c>
      <c r="BK2860" s="374">
        <f t="shared" si="8810"/>
        <v>0</v>
      </c>
      <c r="BL2860" s="292">
        <f t="shared" si="8811"/>
        <v>0</v>
      </c>
      <c r="BM2860" s="375">
        <f t="shared" si="8812"/>
        <v>0</v>
      </c>
      <c r="BN2860" s="378">
        <f t="shared" si="9155"/>
        <v>0</v>
      </c>
      <c r="BO2860" s="374">
        <f t="shared" si="8813"/>
        <v>0</v>
      </c>
      <c r="BP2860" s="292">
        <f t="shared" si="8814"/>
        <v>0</v>
      </c>
      <c r="CA2860" s="299" t="s">
        <v>1910</v>
      </c>
      <c r="CB2860" s="421"/>
      <c r="CC2860" s="375"/>
      <c r="CD2860" s="375"/>
      <c r="CE2860" s="375"/>
      <c r="CF2860" s="375"/>
      <c r="CG2860" s="375"/>
      <c r="CH2860" s="375"/>
      <c r="CI2860" s="375"/>
      <c r="CJ2860" s="375"/>
      <c r="CK2860" s="375"/>
      <c r="CL2860" s="375"/>
      <c r="CM2860" s="375"/>
      <c r="CN2860" s="422">
        <f t="shared" ref="CN2860" si="9248">IF(CN2858="NA",COUNTIF(M2859:M2860,"NA"),COUNTIF(M2859:M2860,"NS"))</f>
        <v>0</v>
      </c>
      <c r="CO2860" s="422">
        <f t="shared" ref="CO2860" si="9249">IF(CO2858="NA",COUNTIF(N2859:N2860,"NA"),COUNTIF(N2859:N2860,"NS"))</f>
        <v>0</v>
      </c>
      <c r="CP2860" s="422">
        <f t="shared" ref="CP2860" si="9250">IF(CP2858="NA",COUNTIF(O2859:O2860,"NA"),COUNTIF(O2859:O2860,"NS"))</f>
        <v>0</v>
      </c>
      <c r="CQ2860" s="422">
        <f t="shared" ref="CQ2860" si="9251">IF(CQ2858="NA",COUNTIF(P2859:P2860,"NA"),COUNTIF(P2859:P2860,"NS"))</f>
        <v>0</v>
      </c>
      <c r="CR2860" s="422">
        <f t="shared" ref="CR2860" si="9252">IF(CR2858="NA",COUNTIF(Q2859:Q2860,"NA"),COUNTIF(Q2859:Q2860,"NS"))</f>
        <v>0</v>
      </c>
      <c r="CS2860" s="422">
        <f t="shared" ref="CS2860" si="9253">IF(CS2858="NA",COUNTIF(R2859:R2860,"NA"),COUNTIF(R2859:R2860,"NS"))</f>
        <v>0</v>
      </c>
      <c r="CT2860" s="422">
        <f t="shared" ref="CT2860" si="9254">IF(CT2858="NA",COUNTIF(S2859:S2860,"NA"),COUNTIF(S2859:S2860,"NS"))</f>
        <v>0</v>
      </c>
      <c r="CU2860" s="422">
        <f t="shared" ref="CU2860" si="9255">IF(CU2858="NA",COUNTIF(T2859:T2860,"NA"),COUNTIF(T2859:T2860,"NS"))</f>
        <v>0</v>
      </c>
      <c r="CV2860" s="422">
        <f t="shared" ref="CV2860" si="9256">IF(CV2858="NA",COUNTIF(U2859:U2860,"NA"),COUNTIF(U2859:U2860,"NS"))</f>
        <v>0</v>
      </c>
      <c r="CW2860" s="422">
        <f t="shared" ref="CW2860" si="9257">IF(CW2858="NA",COUNTIF(V2859:V2860,"NA"),COUNTIF(V2859:V2860,"NS"))</f>
        <v>0</v>
      </c>
      <c r="CX2860" s="422">
        <f t="shared" ref="CX2860" si="9258">IF(CX2858="NA",COUNTIF(W2859:W2860,"NA"),COUNTIF(W2859:W2860,"NS"))</f>
        <v>0</v>
      </c>
      <c r="CY2860" s="422">
        <f t="shared" ref="CY2860" si="9259">IF(CY2858="NA",COUNTIF(X2859:X2860,"NA"),COUNTIF(X2859:X2860,"NS"))</f>
        <v>0</v>
      </c>
      <c r="CZ2860" s="422">
        <f t="shared" ref="CZ2860" si="9260">IF(CZ2858="NA",COUNTIF(Y2859:Y2860,"NA"),COUNTIF(Y2859:Y2860,"NS"))</f>
        <v>0</v>
      </c>
      <c r="DA2860" s="422">
        <f t="shared" ref="DA2860" si="9261">IF(DA2858="NA",COUNTIF(Z2859:Z2860,"NA"),COUNTIF(Z2859:Z2860,"NS"))</f>
        <v>0</v>
      </c>
      <c r="DB2860" s="422">
        <f t="shared" ref="DB2860" si="9262">IF(DB2858="NA",COUNTIF(AA2859:AA2860,"NA"),COUNTIF(AA2859:AA2860,"NS"))</f>
        <v>0</v>
      </c>
      <c r="DC2860" s="422">
        <f t="shared" ref="DC2860" si="9263">IF(DC2858="NA",COUNTIF(AB2859:AB2860,"NA"),COUNTIF(AB2859:AB2860,"NS"))</f>
        <v>0</v>
      </c>
      <c r="DD2860" s="422">
        <f t="shared" ref="DD2860" si="9264">IF(DD2858="NA",COUNTIF(AC2859:AC2860,"NA"),COUNTIF(AC2859:AC2860,"NS"))</f>
        <v>0</v>
      </c>
      <c r="DE2860" s="422">
        <f t="shared" ref="DE2860" si="9265">IF(DE2858="NA",COUNTIF(AD2859:AD2860,"NA"),COUNTIF(AD2859:AD2860,"NS"))</f>
        <v>0</v>
      </c>
      <c r="DG2860" s="616"/>
      <c r="DH2860" s="617"/>
      <c r="DI2860" s="415"/>
      <c r="DJ2860" s="416"/>
      <c r="DK2860" s="416"/>
      <c r="DL2860" s="416"/>
      <c r="DM2860" s="416"/>
      <c r="DN2860" s="416"/>
      <c r="DO2860" s="416"/>
      <c r="DP2860" s="416"/>
      <c r="DQ2860" s="416"/>
      <c r="DR2860" s="416"/>
      <c r="DS2860" s="416"/>
      <c r="DT2860" s="416"/>
      <c r="DU2860" s="416"/>
      <c r="DV2860" s="416"/>
      <c r="DW2860" s="416"/>
      <c r="DX2860" s="416"/>
      <c r="DY2860" s="416"/>
      <c r="DZ2860" s="416"/>
      <c r="EA2860" s="416"/>
      <c r="EB2860" s="416"/>
      <c r="EC2860" s="416"/>
      <c r="ED2860" s="416"/>
      <c r="EE2860" s="416"/>
      <c r="EF2860" s="416"/>
      <c r="EG2860" s="416"/>
      <c r="EH2860" s="416"/>
      <c r="EI2860" s="416"/>
      <c r="EJ2860" s="416"/>
      <c r="EK2860" s="416"/>
      <c r="EL2860" s="417"/>
    </row>
    <row r="2861" spans="1:142" ht="15" customHeight="1" x14ac:dyDescent="0.25">
      <c r="A2861" s="60"/>
      <c r="B2861" s="60"/>
      <c r="C2861" s="782"/>
      <c r="D2861" s="719"/>
      <c r="E2861" s="720"/>
      <c r="F2861" s="703" t="s">
        <v>408</v>
      </c>
      <c r="G2861" s="703"/>
      <c r="H2861" s="704" t="s">
        <v>409</v>
      </c>
      <c r="I2861" s="705"/>
      <c r="J2861" s="705"/>
      <c r="K2861" s="705"/>
      <c r="L2861" s="706"/>
      <c r="M2861" s="369"/>
      <c r="N2861" s="369"/>
      <c r="O2861" s="369"/>
      <c r="P2861" s="369"/>
      <c r="Q2861" s="369"/>
      <c r="R2861" s="369"/>
      <c r="S2861" s="368"/>
      <c r="T2861" s="368"/>
      <c r="U2861" s="368"/>
      <c r="V2861" s="368"/>
      <c r="W2861" s="368"/>
      <c r="X2861" s="368"/>
      <c r="Y2861" s="368"/>
      <c r="Z2861" s="368"/>
      <c r="AA2861" s="368"/>
      <c r="AB2861" s="368"/>
      <c r="AC2861" s="368"/>
      <c r="AD2861" s="368"/>
      <c r="AE2861" s="60"/>
      <c r="AF2861" s="259"/>
      <c r="AG2861" s="374">
        <f t="shared" si="8790"/>
        <v>18</v>
      </c>
      <c r="AH2861" s="399"/>
      <c r="AK2861" s="375">
        <f t="shared" si="8791"/>
        <v>0</v>
      </c>
      <c r="AL2861" s="378">
        <f t="shared" si="9148"/>
        <v>0</v>
      </c>
      <c r="AM2861" s="374">
        <f t="shared" si="8792"/>
        <v>0</v>
      </c>
      <c r="AN2861" s="292">
        <f t="shared" si="8793"/>
        <v>0</v>
      </c>
      <c r="AO2861" s="375">
        <f t="shared" si="8794"/>
        <v>0</v>
      </c>
      <c r="AP2861" s="378">
        <f t="shared" si="9149"/>
        <v>0</v>
      </c>
      <c r="AQ2861" s="374">
        <f t="shared" si="8795"/>
        <v>0</v>
      </c>
      <c r="AR2861" s="317">
        <f t="shared" si="8796"/>
        <v>0</v>
      </c>
      <c r="AS2861" s="375">
        <f t="shared" si="8797"/>
        <v>0</v>
      </c>
      <c r="AT2861" s="378">
        <f t="shared" si="9150"/>
        <v>0</v>
      </c>
      <c r="AU2861" s="374">
        <f t="shared" si="8798"/>
        <v>0</v>
      </c>
      <c r="AV2861" s="317">
        <f t="shared" si="8799"/>
        <v>0</v>
      </c>
      <c r="AW2861" s="375">
        <f t="shared" si="8800"/>
        <v>0</v>
      </c>
      <c r="AX2861" s="378">
        <f t="shared" si="9151"/>
        <v>0</v>
      </c>
      <c r="AY2861" s="374">
        <f t="shared" si="8801"/>
        <v>0</v>
      </c>
      <c r="AZ2861" s="292">
        <f t="shared" si="8802"/>
        <v>0</v>
      </c>
      <c r="BA2861" s="375">
        <f t="shared" si="8803"/>
        <v>0</v>
      </c>
      <c r="BB2861" s="378">
        <f t="shared" si="9152"/>
        <v>0</v>
      </c>
      <c r="BC2861" s="374">
        <f t="shared" si="8804"/>
        <v>0</v>
      </c>
      <c r="BD2861" s="292">
        <f t="shared" si="8805"/>
        <v>0</v>
      </c>
      <c r="BE2861" s="375">
        <f t="shared" si="8806"/>
        <v>0</v>
      </c>
      <c r="BF2861" s="378">
        <f t="shared" si="9153"/>
        <v>0</v>
      </c>
      <c r="BG2861" s="374">
        <f t="shared" si="8807"/>
        <v>0</v>
      </c>
      <c r="BH2861" s="292">
        <f t="shared" si="8808"/>
        <v>0</v>
      </c>
      <c r="BI2861" s="375">
        <f t="shared" si="8809"/>
        <v>0</v>
      </c>
      <c r="BJ2861" s="378">
        <f t="shared" si="9154"/>
        <v>0</v>
      </c>
      <c r="BK2861" s="374">
        <f t="shared" si="8810"/>
        <v>0</v>
      </c>
      <c r="BL2861" s="292">
        <f t="shared" si="8811"/>
        <v>0</v>
      </c>
      <c r="BM2861" s="375">
        <f t="shared" si="8812"/>
        <v>0</v>
      </c>
      <c r="BN2861" s="378">
        <f t="shared" si="9155"/>
        <v>0</v>
      </c>
      <c r="BO2861" s="374">
        <f t="shared" si="8813"/>
        <v>0</v>
      </c>
      <c r="BP2861" s="292">
        <f t="shared" si="8814"/>
        <v>0</v>
      </c>
      <c r="CA2861" s="308" t="s">
        <v>1918</v>
      </c>
      <c r="CB2861" s="427"/>
      <c r="CC2861" s="375"/>
      <c r="CD2861" s="375"/>
      <c r="CE2861" s="375"/>
      <c r="CF2861" s="375"/>
      <c r="CG2861" s="375"/>
      <c r="CH2861" s="375"/>
      <c r="CI2861" s="375"/>
      <c r="CJ2861" s="375"/>
      <c r="CK2861" s="375"/>
      <c r="CL2861" s="375"/>
      <c r="CM2861" s="375"/>
      <c r="CN2861" s="435">
        <f t="shared" ref="CN2861:DD2861" si="9266">IF(OR(AND(CN2858=0,CN2860&gt;0),AND(CN2858="NS",CN2859&gt;0),AND(CN2858="NS",CN2860=0,CN2859=0)),1,IF(OR(AND(CN2858&gt;0,CN2860=2),AND(CN2858="NS",CN2860=2),AND(CN2858="NS",CN2859=0,CN2860&gt;0),OR(CN2858=CN2859,AND(CN2858="",CN2860=0,CN2859=0))),0,1))</f>
        <v>0</v>
      </c>
      <c r="CO2861" s="435">
        <f t="shared" si="9266"/>
        <v>0</v>
      </c>
      <c r="CP2861" s="435">
        <f t="shared" si="9266"/>
        <v>0</v>
      </c>
      <c r="CQ2861" s="435">
        <f t="shared" si="9266"/>
        <v>0</v>
      </c>
      <c r="CR2861" s="435">
        <f t="shared" si="9266"/>
        <v>0</v>
      </c>
      <c r="CS2861" s="435">
        <f t="shared" si="9266"/>
        <v>0</v>
      </c>
      <c r="CT2861" s="435">
        <f t="shared" si="9266"/>
        <v>0</v>
      </c>
      <c r="CU2861" s="435">
        <f t="shared" si="9266"/>
        <v>0</v>
      </c>
      <c r="CV2861" s="435">
        <f t="shared" si="9266"/>
        <v>0</v>
      </c>
      <c r="CW2861" s="435">
        <f t="shared" si="9266"/>
        <v>0</v>
      </c>
      <c r="CX2861" s="435">
        <f t="shared" si="9266"/>
        <v>0</v>
      </c>
      <c r="CY2861" s="435">
        <f t="shared" si="9266"/>
        <v>0</v>
      </c>
      <c r="CZ2861" s="435">
        <f t="shared" si="9266"/>
        <v>0</v>
      </c>
      <c r="DA2861" s="435">
        <f t="shared" si="9266"/>
        <v>0</v>
      </c>
      <c r="DB2861" s="435">
        <f t="shared" si="9266"/>
        <v>0</v>
      </c>
      <c r="DC2861" s="435">
        <f t="shared" si="9266"/>
        <v>0</v>
      </c>
      <c r="DD2861" s="435">
        <f t="shared" si="9266"/>
        <v>0</v>
      </c>
      <c r="DE2861" s="435">
        <f t="shared" ref="DE2861" si="9267">IF(OR(AND(DE2858=0,DE2860&gt;0),AND(DE2858="NS",DE2859&gt;0),AND(DE2858="NS",DE2860=0,DE2859=0)),1,IF(OR(AND(DE2858&gt;0,DE2860=2),AND(DE2858="NS",DE2860=2),AND(DE2858="NS",DE2859=0,DE2860&gt;0),OR(DE2858=DE2859,AND(DE2858="",DE2860=0,DE2859=0))),0,1))</f>
        <v>0</v>
      </c>
      <c r="DF2861" s="387">
        <f>SUM(CN2861:DE2861)</f>
        <v>0</v>
      </c>
      <c r="DG2861" s="610"/>
      <c r="DH2861" s="611"/>
      <c r="DI2861" s="415"/>
      <c r="DJ2861" s="416"/>
      <c r="DK2861" s="416"/>
      <c r="DL2861" s="416"/>
      <c r="DM2861" s="416"/>
      <c r="DN2861" s="416"/>
      <c r="DO2861" s="416"/>
      <c r="DP2861" s="416"/>
      <c r="DQ2861" s="416"/>
      <c r="DR2861" s="416"/>
      <c r="DS2861" s="416"/>
      <c r="DT2861" s="416"/>
      <c r="DU2861" s="416"/>
      <c r="DV2861" s="416"/>
      <c r="DW2861" s="416"/>
      <c r="DX2861" s="416"/>
      <c r="DY2861" s="416"/>
      <c r="DZ2861" s="416"/>
      <c r="EA2861" s="416"/>
      <c r="EB2861" s="416"/>
      <c r="EC2861" s="416"/>
      <c r="ED2861" s="416"/>
      <c r="EE2861" s="416"/>
      <c r="EF2861" s="416"/>
      <c r="EG2861" s="416"/>
      <c r="EH2861" s="416"/>
      <c r="EI2861" s="416"/>
      <c r="EJ2861" s="416"/>
      <c r="EK2861" s="416"/>
      <c r="EL2861" s="417"/>
    </row>
    <row r="2862" spans="1:142" ht="15" customHeight="1" x14ac:dyDescent="0.25">
      <c r="A2862" s="60"/>
      <c r="B2862" s="60"/>
      <c r="C2862" s="782"/>
      <c r="D2862" s="719"/>
      <c r="E2862" s="720"/>
      <c r="F2862" s="703" t="s">
        <v>410</v>
      </c>
      <c r="G2862" s="703"/>
      <c r="H2862" s="704" t="s">
        <v>411</v>
      </c>
      <c r="I2862" s="705"/>
      <c r="J2862" s="705"/>
      <c r="K2862" s="705"/>
      <c r="L2862" s="706"/>
      <c r="M2862" s="369"/>
      <c r="N2862" s="369"/>
      <c r="O2862" s="369"/>
      <c r="P2862" s="369"/>
      <c r="Q2862" s="369"/>
      <c r="R2862" s="369"/>
      <c r="S2862" s="368"/>
      <c r="T2862" s="368"/>
      <c r="U2862" s="368"/>
      <c r="V2862" s="368"/>
      <c r="W2862" s="368"/>
      <c r="X2862" s="368"/>
      <c r="Y2862" s="368"/>
      <c r="Z2862" s="368"/>
      <c r="AA2862" s="368"/>
      <c r="AB2862" s="368"/>
      <c r="AC2862" s="368"/>
      <c r="AD2862" s="368"/>
      <c r="AE2862" s="60"/>
      <c r="AF2862" s="259"/>
      <c r="AG2862" s="374">
        <f t="shared" si="8790"/>
        <v>18</v>
      </c>
      <c r="AH2862" s="399"/>
      <c r="AK2862" s="375">
        <f t="shared" si="8791"/>
        <v>0</v>
      </c>
      <c r="AL2862" s="378">
        <f t="shared" si="9148"/>
        <v>0</v>
      </c>
      <c r="AM2862" s="374">
        <f t="shared" si="8792"/>
        <v>0</v>
      </c>
      <c r="AN2862" s="292">
        <f t="shared" si="8793"/>
        <v>0</v>
      </c>
      <c r="AO2862" s="375">
        <f t="shared" si="8794"/>
        <v>0</v>
      </c>
      <c r="AP2862" s="378">
        <f t="shared" si="9149"/>
        <v>0</v>
      </c>
      <c r="AQ2862" s="374">
        <f t="shared" si="8795"/>
        <v>0</v>
      </c>
      <c r="AR2862" s="317">
        <f t="shared" si="8796"/>
        <v>0</v>
      </c>
      <c r="AS2862" s="375">
        <f t="shared" si="8797"/>
        <v>0</v>
      </c>
      <c r="AT2862" s="378">
        <f t="shared" si="9150"/>
        <v>0</v>
      </c>
      <c r="AU2862" s="374">
        <f t="shared" si="8798"/>
        <v>0</v>
      </c>
      <c r="AV2862" s="317">
        <f t="shared" si="8799"/>
        <v>0</v>
      </c>
      <c r="AW2862" s="375">
        <f t="shared" si="8800"/>
        <v>0</v>
      </c>
      <c r="AX2862" s="378">
        <f t="shared" si="9151"/>
        <v>0</v>
      </c>
      <c r="AY2862" s="374">
        <f t="shared" si="8801"/>
        <v>0</v>
      </c>
      <c r="AZ2862" s="292">
        <f t="shared" si="8802"/>
        <v>0</v>
      </c>
      <c r="BA2862" s="375">
        <f t="shared" si="8803"/>
        <v>0</v>
      </c>
      <c r="BB2862" s="378">
        <f t="shared" si="9152"/>
        <v>0</v>
      </c>
      <c r="BC2862" s="374">
        <f t="shared" si="8804"/>
        <v>0</v>
      </c>
      <c r="BD2862" s="292">
        <f t="shared" si="8805"/>
        <v>0</v>
      </c>
      <c r="BE2862" s="375">
        <f t="shared" si="8806"/>
        <v>0</v>
      </c>
      <c r="BF2862" s="378">
        <f t="shared" si="9153"/>
        <v>0</v>
      </c>
      <c r="BG2862" s="374">
        <f t="shared" si="8807"/>
        <v>0</v>
      </c>
      <c r="BH2862" s="292">
        <f t="shared" si="8808"/>
        <v>0</v>
      </c>
      <c r="BI2862" s="375">
        <f t="shared" si="8809"/>
        <v>0</v>
      </c>
      <c r="BJ2862" s="378">
        <f t="shared" si="9154"/>
        <v>0</v>
      </c>
      <c r="BK2862" s="374">
        <f t="shared" si="8810"/>
        <v>0</v>
      </c>
      <c r="BL2862" s="292">
        <f t="shared" si="8811"/>
        <v>0</v>
      </c>
      <c r="BM2862" s="375">
        <f t="shared" si="8812"/>
        <v>0</v>
      </c>
      <c r="BN2862" s="378">
        <f t="shared" si="9155"/>
        <v>0</v>
      </c>
      <c r="BO2862" s="374">
        <f t="shared" si="8813"/>
        <v>0</v>
      </c>
      <c r="BP2862" s="292">
        <f t="shared" si="8814"/>
        <v>0</v>
      </c>
      <c r="CA2862" s="303"/>
      <c r="CB2862" s="427"/>
      <c r="CC2862" s="375"/>
      <c r="CD2862" s="375"/>
      <c r="CE2862" s="375"/>
      <c r="CF2862" s="375"/>
      <c r="CG2862" s="375"/>
      <c r="CH2862" s="375"/>
      <c r="CI2862" s="375"/>
      <c r="CJ2862" s="375"/>
      <c r="CK2862" s="375"/>
      <c r="CL2862" s="375"/>
      <c r="CM2862" s="375"/>
      <c r="CN2862" s="311"/>
      <c r="CO2862" s="311"/>
      <c r="CP2862" s="311"/>
      <c r="CQ2862" s="311"/>
      <c r="CR2862" s="311"/>
      <c r="CS2862" s="311"/>
      <c r="CT2862" s="311"/>
      <c r="CU2862" s="311"/>
      <c r="CV2862" s="311"/>
      <c r="CW2862" s="311"/>
      <c r="CX2862" s="311"/>
      <c r="CY2862" s="311"/>
      <c r="CZ2862" s="311"/>
      <c r="DA2862" s="311"/>
      <c r="DB2862" s="311"/>
      <c r="DC2862" s="311"/>
      <c r="DD2862" s="311"/>
      <c r="DE2862" s="311"/>
      <c r="DG2862" s="614" t="s">
        <v>412</v>
      </c>
      <c r="DH2862" s="615"/>
      <c r="DI2862" s="418" t="s">
        <v>1909</v>
      </c>
      <c r="DJ2862" s="419"/>
      <c r="DK2862" s="419"/>
      <c r="DL2862" s="419"/>
      <c r="DM2862" s="419"/>
      <c r="DN2862" s="419"/>
      <c r="DO2862" s="419"/>
      <c r="DP2862" s="419"/>
      <c r="DQ2862" s="419"/>
      <c r="DR2862" s="419"/>
      <c r="DS2862" s="419"/>
      <c r="DT2862" s="419"/>
      <c r="DU2862" s="419">
        <f t="shared" ref="DU2862" si="9268">M2863</f>
        <v>0</v>
      </c>
      <c r="DV2862" s="419">
        <f t="shared" ref="DV2862" si="9269">N2863</f>
        <v>0</v>
      </c>
      <c r="DW2862" s="419">
        <f t="shared" ref="DW2862" si="9270">O2863</f>
        <v>0</v>
      </c>
      <c r="DX2862" s="419">
        <f t="shared" ref="DX2862" si="9271">P2863</f>
        <v>0</v>
      </c>
      <c r="DY2862" s="419">
        <f t="shared" ref="DY2862" si="9272">Q2863</f>
        <v>0</v>
      </c>
      <c r="DZ2862" s="419">
        <f t="shared" ref="DZ2862" si="9273">R2863</f>
        <v>0</v>
      </c>
      <c r="EA2862" s="419">
        <f t="shared" ref="EA2862" si="9274">S2863</f>
        <v>0</v>
      </c>
      <c r="EB2862" s="419">
        <f t="shared" ref="EB2862" si="9275">T2863</f>
        <v>0</v>
      </c>
      <c r="EC2862" s="419">
        <f t="shared" ref="EC2862" si="9276">U2863</f>
        <v>0</v>
      </c>
      <c r="ED2862" s="419">
        <f t="shared" ref="ED2862" si="9277">V2863</f>
        <v>0</v>
      </c>
      <c r="EE2862" s="419">
        <f t="shared" ref="EE2862" si="9278">W2863</f>
        <v>0</v>
      </c>
      <c r="EF2862" s="419">
        <f t="shared" ref="EF2862" si="9279">X2863</f>
        <v>0</v>
      </c>
      <c r="EG2862" s="419">
        <f t="shared" ref="EG2862" si="9280">Y2863</f>
        <v>0</v>
      </c>
      <c r="EH2862" s="419">
        <f t="shared" ref="EH2862" si="9281">Z2863</f>
        <v>0</v>
      </c>
      <c r="EI2862" s="419">
        <f t="shared" ref="EI2862" si="9282">AA2863</f>
        <v>0</v>
      </c>
      <c r="EJ2862" s="419">
        <f t="shared" ref="EJ2862" si="9283">AB2863</f>
        <v>0</v>
      </c>
      <c r="EK2862" s="419">
        <f t="shared" ref="EK2862" si="9284">AC2863</f>
        <v>0</v>
      </c>
      <c r="EL2862" s="420">
        <f t="shared" ref="EL2862" si="9285">AD2863</f>
        <v>0</v>
      </c>
    </row>
    <row r="2863" spans="1:142" ht="24" customHeight="1" x14ac:dyDescent="0.25">
      <c r="A2863" s="60"/>
      <c r="B2863" s="60"/>
      <c r="C2863" s="783"/>
      <c r="D2863" s="721"/>
      <c r="E2863" s="722"/>
      <c r="F2863" s="703" t="s">
        <v>412</v>
      </c>
      <c r="G2863" s="703"/>
      <c r="H2863" s="704" t="s">
        <v>413</v>
      </c>
      <c r="I2863" s="705"/>
      <c r="J2863" s="705"/>
      <c r="K2863" s="705"/>
      <c r="L2863" s="706"/>
      <c r="M2863" s="369"/>
      <c r="N2863" s="369"/>
      <c r="O2863" s="369"/>
      <c r="P2863" s="369"/>
      <c r="Q2863" s="369"/>
      <c r="R2863" s="369"/>
      <c r="S2863" s="368"/>
      <c r="T2863" s="368"/>
      <c r="U2863" s="368"/>
      <c r="V2863" s="368"/>
      <c r="W2863" s="368"/>
      <c r="X2863" s="368"/>
      <c r="Y2863" s="368"/>
      <c r="Z2863" s="368"/>
      <c r="AA2863" s="368"/>
      <c r="AB2863" s="368"/>
      <c r="AC2863" s="368"/>
      <c r="AD2863" s="368"/>
      <c r="AE2863" s="60"/>
      <c r="AF2863" s="259"/>
      <c r="AG2863" s="374">
        <f t="shared" si="8790"/>
        <v>18</v>
      </c>
      <c r="AH2863" s="399"/>
      <c r="AK2863" s="375">
        <f t="shared" si="8791"/>
        <v>0</v>
      </c>
      <c r="AL2863" s="378">
        <f t="shared" si="9148"/>
        <v>0</v>
      </c>
      <c r="AM2863" s="374">
        <f t="shared" si="8792"/>
        <v>0</v>
      </c>
      <c r="AN2863" s="292">
        <f t="shared" si="8793"/>
        <v>0</v>
      </c>
      <c r="AO2863" s="375">
        <f t="shared" si="8794"/>
        <v>0</v>
      </c>
      <c r="AP2863" s="378">
        <f t="shared" si="9149"/>
        <v>0</v>
      </c>
      <c r="AQ2863" s="374">
        <f t="shared" si="8795"/>
        <v>0</v>
      </c>
      <c r="AR2863" s="317">
        <f t="shared" si="8796"/>
        <v>0</v>
      </c>
      <c r="AS2863" s="375">
        <f t="shared" si="8797"/>
        <v>0</v>
      </c>
      <c r="AT2863" s="378">
        <f t="shared" si="9150"/>
        <v>0</v>
      </c>
      <c r="AU2863" s="374">
        <f t="shared" si="8798"/>
        <v>0</v>
      </c>
      <c r="AV2863" s="317">
        <f t="shared" si="8799"/>
        <v>0</v>
      </c>
      <c r="AW2863" s="375">
        <f t="shared" si="8800"/>
        <v>0</v>
      </c>
      <c r="AX2863" s="378">
        <f t="shared" si="9151"/>
        <v>0</v>
      </c>
      <c r="AY2863" s="374">
        <f t="shared" si="8801"/>
        <v>0</v>
      </c>
      <c r="AZ2863" s="292">
        <f t="shared" si="8802"/>
        <v>0</v>
      </c>
      <c r="BA2863" s="375">
        <f t="shared" si="8803"/>
        <v>0</v>
      </c>
      <c r="BB2863" s="378">
        <f t="shared" si="9152"/>
        <v>0</v>
      </c>
      <c r="BC2863" s="374">
        <f t="shared" si="8804"/>
        <v>0</v>
      </c>
      <c r="BD2863" s="292">
        <f t="shared" si="8805"/>
        <v>0</v>
      </c>
      <c r="BE2863" s="375">
        <f t="shared" si="8806"/>
        <v>0</v>
      </c>
      <c r="BF2863" s="378">
        <f t="shared" si="9153"/>
        <v>0</v>
      </c>
      <c r="BG2863" s="374">
        <f t="shared" si="8807"/>
        <v>0</v>
      </c>
      <c r="BH2863" s="292">
        <f t="shared" si="8808"/>
        <v>0</v>
      </c>
      <c r="BI2863" s="375">
        <f t="shared" si="8809"/>
        <v>0</v>
      </c>
      <c r="BJ2863" s="378">
        <f t="shared" si="9154"/>
        <v>0</v>
      </c>
      <c r="BK2863" s="374">
        <f t="shared" si="8810"/>
        <v>0</v>
      </c>
      <c r="BL2863" s="292">
        <f t="shared" si="8811"/>
        <v>0</v>
      </c>
      <c r="BM2863" s="375">
        <f t="shared" si="8812"/>
        <v>0</v>
      </c>
      <c r="BN2863" s="378">
        <f t="shared" si="9155"/>
        <v>0</v>
      </c>
      <c r="BO2863" s="374">
        <f t="shared" si="8813"/>
        <v>0</v>
      </c>
      <c r="BP2863" s="292">
        <f t="shared" si="8814"/>
        <v>0</v>
      </c>
      <c r="CA2863" s="303"/>
      <c r="CB2863" s="427"/>
      <c r="CC2863" s="375"/>
      <c r="CD2863" s="375"/>
      <c r="CE2863" s="375"/>
      <c r="CF2863" s="375"/>
      <c r="CG2863" s="375"/>
      <c r="CH2863" s="375"/>
      <c r="CI2863" s="375"/>
      <c r="CJ2863" s="375"/>
      <c r="CK2863" s="375"/>
      <c r="CL2863" s="375"/>
      <c r="CM2863" s="375"/>
      <c r="CN2863" s="311"/>
      <c r="CO2863" s="311"/>
      <c r="CP2863" s="311"/>
      <c r="CQ2863" s="311"/>
      <c r="CR2863" s="311"/>
      <c r="CS2863" s="311"/>
      <c r="CT2863" s="311"/>
      <c r="CU2863" s="311"/>
      <c r="CV2863" s="311"/>
      <c r="CW2863" s="311"/>
      <c r="CX2863" s="311"/>
      <c r="CY2863" s="311"/>
      <c r="CZ2863" s="311"/>
      <c r="DA2863" s="311"/>
      <c r="DB2863" s="311"/>
      <c r="DC2863" s="311"/>
      <c r="DD2863" s="311"/>
      <c r="DE2863" s="311"/>
      <c r="DG2863" s="413"/>
      <c r="DH2863" s="398"/>
      <c r="DI2863" s="415" t="s">
        <v>1910</v>
      </c>
      <c r="DJ2863" s="416"/>
      <c r="DK2863" s="416"/>
      <c r="DL2863" s="416"/>
      <c r="DM2863" s="416"/>
      <c r="DN2863" s="416"/>
      <c r="DO2863" s="416"/>
      <c r="DP2863" s="416"/>
      <c r="DQ2863" s="416"/>
      <c r="DR2863" s="416"/>
      <c r="DS2863" s="416"/>
      <c r="DT2863" s="416"/>
      <c r="DU2863" s="416">
        <f t="shared" ref="DU2863" si="9286">COUNTIF(M2856:M2858,"NS")+COUNTIF(M2861:M2862,"NS")+COUNTIF(M2851,"NS")+COUNTIF(M2833,"NS")</f>
        <v>0</v>
      </c>
      <c r="DV2863" s="416">
        <f t="shared" ref="DV2863" si="9287">COUNTIF(N2856:N2858,"NS")+COUNTIF(N2861:N2862,"NS")+COUNTIF(N2851,"NS")+COUNTIF(N2833,"NS")</f>
        <v>0</v>
      </c>
      <c r="DW2863" s="416">
        <f t="shared" ref="DW2863" si="9288">COUNTIF(O2856:O2858,"NS")+COUNTIF(O2861:O2862,"NS")+COUNTIF(O2851,"NS")+COUNTIF(O2833,"NS")</f>
        <v>0</v>
      </c>
      <c r="DX2863" s="416">
        <f t="shared" ref="DX2863" si="9289">COUNTIF(P2856:P2858,"NS")+COUNTIF(P2861:P2862,"NS")+COUNTIF(P2851,"NS")+COUNTIF(P2833,"NS")</f>
        <v>0</v>
      </c>
      <c r="DY2863" s="416">
        <f t="shared" ref="DY2863" si="9290">COUNTIF(Q2856:Q2858,"NS")+COUNTIF(Q2861:Q2862,"NS")+COUNTIF(Q2851,"NS")+COUNTIF(Q2833,"NS")</f>
        <v>0</v>
      </c>
      <c r="DZ2863" s="416">
        <f t="shared" ref="DZ2863" si="9291">COUNTIF(R2856:R2858,"NS")+COUNTIF(R2861:R2862,"NS")+COUNTIF(R2851,"NS")+COUNTIF(R2833,"NS")</f>
        <v>0</v>
      </c>
      <c r="EA2863" s="416">
        <f t="shared" ref="EA2863" si="9292">COUNTIF(S2856:S2858,"NS")+COUNTIF(S2861:S2862,"NS")+COUNTIF(S2851,"NS")+COUNTIF(S2833,"NS")</f>
        <v>0</v>
      </c>
      <c r="EB2863" s="416">
        <f t="shared" ref="EB2863" si="9293">COUNTIF(T2856:T2858,"NS")+COUNTIF(T2861:T2862,"NS")+COUNTIF(T2851,"NS")+COUNTIF(T2833,"NS")</f>
        <v>0</v>
      </c>
      <c r="EC2863" s="416">
        <f t="shared" ref="EC2863" si="9294">COUNTIF(U2856:U2858,"NS")+COUNTIF(U2861:U2862,"NS")+COUNTIF(U2851,"NS")+COUNTIF(U2833,"NS")</f>
        <v>0</v>
      </c>
      <c r="ED2863" s="416">
        <f t="shared" ref="ED2863" si="9295">COUNTIF(V2856:V2858,"NS")+COUNTIF(V2861:V2862,"NS")+COUNTIF(V2851,"NS")+COUNTIF(V2833,"NS")</f>
        <v>0</v>
      </c>
      <c r="EE2863" s="416">
        <f t="shared" ref="EE2863" si="9296">COUNTIF(W2856:W2858,"NS")+COUNTIF(W2861:W2862,"NS")+COUNTIF(W2851,"NS")+COUNTIF(W2833,"NS")</f>
        <v>0</v>
      </c>
      <c r="EF2863" s="416">
        <f t="shared" ref="EF2863" si="9297">COUNTIF(X2856:X2858,"NS")+COUNTIF(X2861:X2862,"NS")+COUNTIF(X2851,"NS")+COUNTIF(X2833,"NS")</f>
        <v>0</v>
      </c>
      <c r="EG2863" s="416">
        <f t="shared" ref="EG2863" si="9298">COUNTIF(Y2856:Y2858,"NS")+COUNTIF(Y2861:Y2862,"NS")+COUNTIF(Y2851,"NS")+COUNTIF(Y2833,"NS")</f>
        <v>0</v>
      </c>
      <c r="EH2863" s="416">
        <f t="shared" ref="EH2863" si="9299">COUNTIF(Z2856:Z2858,"NS")+COUNTIF(Z2861:Z2862,"NS")+COUNTIF(Z2851,"NS")+COUNTIF(Z2833,"NS")</f>
        <v>0</v>
      </c>
      <c r="EI2863" s="416">
        <f t="shared" ref="EI2863" si="9300">COUNTIF(AA2856:AA2858,"NS")+COUNTIF(AA2861:AA2862,"NS")+COUNTIF(AA2851,"NS")+COUNTIF(AA2833,"NS")</f>
        <v>0</v>
      </c>
      <c r="EJ2863" s="416">
        <f t="shared" ref="EJ2863" si="9301">COUNTIF(AB2856:AB2858,"NS")+COUNTIF(AB2861:AB2862,"NS")+COUNTIF(AB2851,"NS")+COUNTIF(AB2833,"NS")</f>
        <v>0</v>
      </c>
      <c r="EK2863" s="416">
        <f t="shared" ref="EK2863" si="9302">COUNTIF(AC2856:AC2858,"NS")+COUNTIF(AC2861:AC2862,"NS")+COUNTIF(AC2851,"NS")+COUNTIF(AC2833,"NS")</f>
        <v>0</v>
      </c>
      <c r="EL2863" s="417">
        <f t="shared" ref="EL2863" si="9303">COUNTIF(AD2856:AD2858,"NS")+COUNTIF(AD2861:AD2862,"NS")+COUNTIF(AD2851,"NS")+COUNTIF(AD2833,"NS")</f>
        <v>0</v>
      </c>
    </row>
    <row r="2864" spans="1:142" ht="15" customHeight="1" x14ac:dyDescent="0.25">
      <c r="A2864" s="60"/>
      <c r="B2864" s="60"/>
      <c r="C2864" s="795" t="s">
        <v>422</v>
      </c>
      <c r="D2864" s="717" t="s">
        <v>423</v>
      </c>
      <c r="E2864" s="718"/>
      <c r="F2864" s="703" t="s">
        <v>416</v>
      </c>
      <c r="G2864" s="703"/>
      <c r="H2864" s="704" t="s">
        <v>417</v>
      </c>
      <c r="I2864" s="705"/>
      <c r="J2864" s="705"/>
      <c r="K2864" s="705"/>
      <c r="L2864" s="706"/>
      <c r="M2864" s="369"/>
      <c r="N2864" s="369"/>
      <c r="O2864" s="369"/>
      <c r="P2864" s="369"/>
      <c r="Q2864" s="369"/>
      <c r="R2864" s="369"/>
      <c r="S2864" s="368"/>
      <c r="T2864" s="368"/>
      <c r="U2864" s="368"/>
      <c r="V2864" s="368"/>
      <c r="W2864" s="368"/>
      <c r="X2864" s="368"/>
      <c r="Y2864" s="368"/>
      <c r="Z2864" s="368"/>
      <c r="AA2864" s="368"/>
      <c r="AB2864" s="368"/>
      <c r="AC2864" s="368"/>
      <c r="AD2864" s="368"/>
      <c r="AE2864" s="60"/>
      <c r="AF2864" s="259"/>
      <c r="AG2864" s="374">
        <f t="shared" si="8790"/>
        <v>18</v>
      </c>
      <c r="AH2864" s="399"/>
      <c r="AK2864" s="375">
        <f t="shared" si="8791"/>
        <v>0</v>
      </c>
      <c r="AL2864" s="378">
        <f t="shared" si="9148"/>
        <v>0</v>
      </c>
      <c r="AM2864" s="374">
        <f t="shared" si="8792"/>
        <v>0</v>
      </c>
      <c r="AN2864" s="292">
        <f t="shared" si="8793"/>
        <v>0</v>
      </c>
      <c r="AO2864" s="375">
        <f t="shared" si="8794"/>
        <v>0</v>
      </c>
      <c r="AP2864" s="378">
        <f t="shared" si="9149"/>
        <v>0</v>
      </c>
      <c r="AQ2864" s="374">
        <f t="shared" si="8795"/>
        <v>0</v>
      </c>
      <c r="AR2864" s="317">
        <f t="shared" si="8796"/>
        <v>0</v>
      </c>
      <c r="AS2864" s="375">
        <f t="shared" si="8797"/>
        <v>0</v>
      </c>
      <c r="AT2864" s="378">
        <f t="shared" si="9150"/>
        <v>0</v>
      </c>
      <c r="AU2864" s="374">
        <f t="shared" si="8798"/>
        <v>0</v>
      </c>
      <c r="AV2864" s="317">
        <f t="shared" si="8799"/>
        <v>0</v>
      </c>
      <c r="AW2864" s="375">
        <f t="shared" si="8800"/>
        <v>0</v>
      </c>
      <c r="AX2864" s="378">
        <f t="shared" si="9151"/>
        <v>0</v>
      </c>
      <c r="AY2864" s="374">
        <f t="shared" si="8801"/>
        <v>0</v>
      </c>
      <c r="AZ2864" s="292">
        <f t="shared" si="8802"/>
        <v>0</v>
      </c>
      <c r="BA2864" s="375">
        <f t="shared" si="8803"/>
        <v>0</v>
      </c>
      <c r="BB2864" s="378">
        <f t="shared" si="9152"/>
        <v>0</v>
      </c>
      <c r="BC2864" s="374">
        <f t="shared" si="8804"/>
        <v>0</v>
      </c>
      <c r="BD2864" s="292">
        <f t="shared" si="8805"/>
        <v>0</v>
      </c>
      <c r="BE2864" s="375">
        <f t="shared" si="8806"/>
        <v>0</v>
      </c>
      <c r="BF2864" s="378">
        <f t="shared" si="9153"/>
        <v>0</v>
      </c>
      <c r="BG2864" s="374">
        <f t="shared" si="8807"/>
        <v>0</v>
      </c>
      <c r="BH2864" s="292">
        <f t="shared" si="8808"/>
        <v>0</v>
      </c>
      <c r="BI2864" s="375">
        <f t="shared" si="8809"/>
        <v>0</v>
      </c>
      <c r="BJ2864" s="378">
        <f t="shared" si="9154"/>
        <v>0</v>
      </c>
      <c r="BK2864" s="374">
        <f t="shared" si="8810"/>
        <v>0</v>
      </c>
      <c r="BL2864" s="292">
        <f t="shared" si="8811"/>
        <v>0</v>
      </c>
      <c r="BM2864" s="375">
        <f t="shared" si="8812"/>
        <v>0</v>
      </c>
      <c r="BN2864" s="378">
        <f t="shared" si="9155"/>
        <v>0</v>
      </c>
      <c r="BO2864" s="374">
        <f t="shared" si="8813"/>
        <v>0</v>
      </c>
      <c r="BP2864" s="292">
        <f t="shared" si="8814"/>
        <v>0</v>
      </c>
      <c r="CA2864" s="303"/>
      <c r="CB2864" s="427"/>
      <c r="CC2864" s="375"/>
      <c r="CD2864" s="375"/>
      <c r="CE2864" s="375"/>
      <c r="CF2864" s="375"/>
      <c r="CG2864" s="375"/>
      <c r="CH2864" s="375"/>
      <c r="CI2864" s="375"/>
      <c r="CJ2864" s="375"/>
      <c r="CK2864" s="375"/>
      <c r="CL2864" s="375"/>
      <c r="CM2864" s="375"/>
      <c r="CN2864" s="311"/>
      <c r="CO2864" s="311"/>
      <c r="CP2864" s="311"/>
      <c r="CQ2864" s="311"/>
      <c r="CR2864" s="311"/>
      <c r="CS2864" s="311"/>
      <c r="CT2864" s="311"/>
      <c r="CU2864" s="311"/>
      <c r="CV2864" s="311"/>
      <c r="CW2864" s="311"/>
      <c r="CX2864" s="311"/>
      <c r="CY2864" s="311"/>
      <c r="CZ2864" s="311"/>
      <c r="DA2864" s="311"/>
      <c r="DB2864" s="311"/>
      <c r="DC2864" s="311"/>
      <c r="DD2864" s="311"/>
      <c r="DE2864" s="311"/>
      <c r="DG2864" s="610"/>
      <c r="DH2864" s="611"/>
      <c r="DI2864" s="415" t="s">
        <v>1914</v>
      </c>
      <c r="DJ2864" s="416"/>
      <c r="DK2864" s="416"/>
      <c r="DL2864" s="416"/>
      <c r="DM2864" s="416"/>
      <c r="DN2864" s="416"/>
      <c r="DO2864" s="416"/>
      <c r="DP2864" s="416"/>
      <c r="DQ2864" s="416"/>
      <c r="DR2864" s="416"/>
      <c r="DS2864" s="416"/>
      <c r="DT2864" s="416"/>
      <c r="DU2864" s="416">
        <f t="shared" ref="DU2864" si="9304">SUM(M2861:M2863,M2856:M2858,M2851,M2833)</f>
        <v>0</v>
      </c>
      <c r="DV2864" s="416">
        <f t="shared" ref="DV2864" si="9305">SUM(N2861:N2863,N2856:N2858,N2851,N2833)</f>
        <v>0</v>
      </c>
      <c r="DW2864" s="416">
        <f t="shared" ref="DW2864" si="9306">SUM(O2861:O2863,O2856:O2858,O2851,O2833)</f>
        <v>0</v>
      </c>
      <c r="DX2864" s="416">
        <f t="shared" ref="DX2864" si="9307">SUM(P2861:P2863,P2856:P2858,P2851,P2833)</f>
        <v>0</v>
      </c>
      <c r="DY2864" s="416">
        <f t="shared" ref="DY2864" si="9308">SUM(Q2861:Q2863,Q2856:Q2858,Q2851,Q2833)</f>
        <v>0</v>
      </c>
      <c r="DZ2864" s="416">
        <f t="shared" ref="DZ2864" si="9309">SUM(R2861:R2863,R2856:R2858,R2851,R2833)</f>
        <v>0</v>
      </c>
      <c r="EA2864" s="416">
        <f t="shared" ref="EA2864" si="9310">SUM(S2861:S2863,S2856:S2858,S2851,S2833)</f>
        <v>0</v>
      </c>
      <c r="EB2864" s="416">
        <f t="shared" ref="EB2864" si="9311">SUM(T2861:T2863,T2856:T2858,T2851,T2833)</f>
        <v>0</v>
      </c>
      <c r="EC2864" s="416">
        <f t="shared" ref="EC2864" si="9312">SUM(U2861:U2863,U2856:U2858,U2851,U2833)</f>
        <v>0</v>
      </c>
      <c r="ED2864" s="416">
        <f t="shared" ref="ED2864" si="9313">SUM(V2861:V2863,V2856:V2858,V2851,V2833)</f>
        <v>0</v>
      </c>
      <c r="EE2864" s="416">
        <f t="shared" ref="EE2864" si="9314">SUM(W2861:W2863,W2856:W2858,W2851,W2833)</f>
        <v>0</v>
      </c>
      <c r="EF2864" s="416">
        <f t="shared" ref="EF2864" si="9315">SUM(X2861:X2863,X2856:X2858,X2851,X2833)</f>
        <v>0</v>
      </c>
      <c r="EG2864" s="416">
        <f t="shared" ref="EG2864" si="9316">SUM(Y2861:Y2863,Y2856:Y2858,Y2851,Y2833)</f>
        <v>0</v>
      </c>
      <c r="EH2864" s="416">
        <f t="shared" ref="EH2864" si="9317">SUM(Z2861:Z2863,Z2856:Z2858,Z2851,Z2833)</f>
        <v>0</v>
      </c>
      <c r="EI2864" s="416">
        <f t="shared" ref="EI2864" si="9318">SUM(AA2861:AA2863,AA2856:AA2858,AA2851,AA2833)</f>
        <v>0</v>
      </c>
      <c r="EJ2864" s="416">
        <f t="shared" ref="EJ2864" si="9319">SUM(AB2861:AB2863,AB2856:AB2858,AB2851,AB2833)</f>
        <v>0</v>
      </c>
      <c r="EK2864" s="416">
        <f t="shared" ref="EK2864" si="9320">SUM(AC2861:AC2863,AC2856:AC2858,AC2851,AC2833)</f>
        <v>0</v>
      </c>
      <c r="EL2864" s="417">
        <f t="shared" ref="EL2864" si="9321">SUM(AD2861:AD2863,AD2856:AD2858,AD2851,AD2833)</f>
        <v>0</v>
      </c>
    </row>
    <row r="2865" spans="1:143" ht="24" customHeight="1" x14ac:dyDescent="0.25">
      <c r="A2865" s="60"/>
      <c r="B2865" s="60"/>
      <c r="C2865" s="796"/>
      <c r="D2865" s="719"/>
      <c r="E2865" s="720"/>
      <c r="F2865" s="703" t="s">
        <v>418</v>
      </c>
      <c r="G2865" s="703"/>
      <c r="H2865" s="704" t="s">
        <v>419</v>
      </c>
      <c r="I2865" s="705"/>
      <c r="J2865" s="705"/>
      <c r="K2865" s="705"/>
      <c r="L2865" s="706"/>
      <c r="M2865" s="369"/>
      <c r="N2865" s="369"/>
      <c r="O2865" s="369"/>
      <c r="P2865" s="369"/>
      <c r="Q2865" s="369"/>
      <c r="R2865" s="369"/>
      <c r="S2865" s="368"/>
      <c r="T2865" s="368"/>
      <c r="U2865" s="368"/>
      <c r="V2865" s="368"/>
      <c r="W2865" s="368"/>
      <c r="X2865" s="368"/>
      <c r="Y2865" s="368"/>
      <c r="Z2865" s="368"/>
      <c r="AA2865" s="368"/>
      <c r="AB2865" s="368"/>
      <c r="AC2865" s="368"/>
      <c r="AD2865" s="368"/>
      <c r="AE2865" s="60"/>
      <c r="AF2865" s="259"/>
      <c r="AG2865" s="374">
        <f t="shared" si="8790"/>
        <v>18</v>
      </c>
      <c r="AH2865" s="399"/>
      <c r="AK2865" s="375">
        <f t="shared" si="8791"/>
        <v>0</v>
      </c>
      <c r="AL2865" s="378">
        <f t="shared" si="9148"/>
        <v>0</v>
      </c>
      <c r="AM2865" s="374">
        <f t="shared" si="8792"/>
        <v>0</v>
      </c>
      <c r="AN2865" s="292">
        <f t="shared" si="8793"/>
        <v>0</v>
      </c>
      <c r="AO2865" s="375">
        <f t="shared" si="8794"/>
        <v>0</v>
      </c>
      <c r="AP2865" s="378">
        <f t="shared" si="9149"/>
        <v>0</v>
      </c>
      <c r="AQ2865" s="374">
        <f t="shared" si="8795"/>
        <v>0</v>
      </c>
      <c r="AR2865" s="317">
        <f t="shared" si="8796"/>
        <v>0</v>
      </c>
      <c r="AS2865" s="375">
        <f t="shared" si="8797"/>
        <v>0</v>
      </c>
      <c r="AT2865" s="378">
        <f t="shared" si="9150"/>
        <v>0</v>
      </c>
      <c r="AU2865" s="374">
        <f t="shared" si="8798"/>
        <v>0</v>
      </c>
      <c r="AV2865" s="317">
        <f t="shared" si="8799"/>
        <v>0</v>
      </c>
      <c r="AW2865" s="375">
        <f t="shared" si="8800"/>
        <v>0</v>
      </c>
      <c r="AX2865" s="378">
        <f t="shared" si="9151"/>
        <v>0</v>
      </c>
      <c r="AY2865" s="374">
        <f t="shared" si="8801"/>
        <v>0</v>
      </c>
      <c r="AZ2865" s="292">
        <f t="shared" si="8802"/>
        <v>0</v>
      </c>
      <c r="BA2865" s="375">
        <f t="shared" si="8803"/>
        <v>0</v>
      </c>
      <c r="BB2865" s="378">
        <f t="shared" si="9152"/>
        <v>0</v>
      </c>
      <c r="BC2865" s="374">
        <f t="shared" si="8804"/>
        <v>0</v>
      </c>
      <c r="BD2865" s="292">
        <f t="shared" si="8805"/>
        <v>0</v>
      </c>
      <c r="BE2865" s="375">
        <f t="shared" si="8806"/>
        <v>0</v>
      </c>
      <c r="BF2865" s="378">
        <f t="shared" si="9153"/>
        <v>0</v>
      </c>
      <c r="BG2865" s="374">
        <f t="shared" si="8807"/>
        <v>0</v>
      </c>
      <c r="BH2865" s="292">
        <f t="shared" si="8808"/>
        <v>0</v>
      </c>
      <c r="BI2865" s="375">
        <f t="shared" si="8809"/>
        <v>0</v>
      </c>
      <c r="BJ2865" s="378">
        <f t="shared" si="9154"/>
        <v>0</v>
      </c>
      <c r="BK2865" s="374">
        <f t="shared" si="8810"/>
        <v>0</v>
      </c>
      <c r="BL2865" s="292">
        <f t="shared" si="8811"/>
        <v>0</v>
      </c>
      <c r="BM2865" s="375">
        <f t="shared" si="8812"/>
        <v>0</v>
      </c>
      <c r="BN2865" s="378">
        <f t="shared" si="9155"/>
        <v>0</v>
      </c>
      <c r="BO2865" s="374">
        <f t="shared" si="8813"/>
        <v>0</v>
      </c>
      <c r="BP2865" s="292">
        <f t="shared" si="8814"/>
        <v>0</v>
      </c>
      <c r="CA2865" s="303"/>
      <c r="CB2865" s="427"/>
      <c r="CC2865" s="375"/>
      <c r="CD2865" s="375"/>
      <c r="CE2865" s="375"/>
      <c r="CF2865" s="375"/>
      <c r="CG2865" s="375"/>
      <c r="CH2865" s="375"/>
      <c r="CI2865" s="375"/>
      <c r="CJ2865" s="375"/>
      <c r="CK2865" s="375"/>
      <c r="CL2865" s="375"/>
      <c r="CM2865" s="375"/>
      <c r="CN2865" s="311"/>
      <c r="CO2865" s="311"/>
      <c r="CP2865" s="311"/>
      <c r="CQ2865" s="311"/>
      <c r="CR2865" s="311"/>
      <c r="CS2865" s="311"/>
      <c r="CT2865" s="311"/>
      <c r="CU2865" s="311"/>
      <c r="CV2865" s="311"/>
      <c r="CW2865" s="311"/>
      <c r="CX2865" s="311"/>
      <c r="CY2865" s="311"/>
      <c r="CZ2865" s="311"/>
      <c r="DA2865" s="311"/>
      <c r="DB2865" s="311"/>
      <c r="DC2865" s="311"/>
      <c r="DD2865" s="311"/>
      <c r="DE2865" s="311"/>
      <c r="DG2865" s="610"/>
      <c r="DH2865" s="611"/>
      <c r="DI2865" s="415" t="s">
        <v>1919</v>
      </c>
      <c r="DJ2865" s="298"/>
      <c r="DK2865" s="298"/>
      <c r="DL2865" s="298"/>
      <c r="DM2865" s="298"/>
      <c r="DN2865" s="298"/>
      <c r="DO2865" s="298"/>
      <c r="DP2865" s="298"/>
      <c r="DQ2865" s="298"/>
      <c r="DR2865" s="298"/>
      <c r="DS2865" s="298"/>
      <c r="DT2865" s="298"/>
      <c r="DU2865" s="298">
        <f t="shared" ref="DU2865:DZ2865" si="9322">IF(OR(AND(DU2862="NS",DU2863=7),AND(DU2862="NA")),0,IF(OR(AND(IF(DU2862="NS",1,DU2862)&gt;DU2864*0.25,DU2863=0),AND(DU2862&gt;0,OR(DU2863=7,DU2864=0)),AND(DU2862&gt;0,DU2863=0,DU2864=0),AND(DU2862="NS",DU2863=0,DU2864=0)),1,0))</f>
        <v>0</v>
      </c>
      <c r="DV2865" s="298">
        <f t="shared" si="9322"/>
        <v>0</v>
      </c>
      <c r="DW2865" s="298">
        <f t="shared" si="9322"/>
        <v>0</v>
      </c>
      <c r="DX2865" s="298">
        <f t="shared" si="9322"/>
        <v>0</v>
      </c>
      <c r="DY2865" s="298">
        <f t="shared" si="9322"/>
        <v>0</v>
      </c>
      <c r="DZ2865" s="298">
        <f t="shared" si="9322"/>
        <v>0</v>
      </c>
      <c r="EA2865" s="298">
        <f>IF(OR(AND(EA2862="NS",EA2863=7),AND(EA2862="NA")),0,IF(OR(AND(IF(EA2862="NS",1,EA2862)&gt;EA2864*0.25,EA2863=0),AND(EA2862&gt;0,OR(EA2863=7,EA2864=0)),AND(EA2862&gt;0,EA2863=0,EA2864=0),AND(EA2862="NS",EA2863=0,EA2864=0)),1,0))</f>
        <v>0</v>
      </c>
      <c r="EB2865" s="298">
        <f t="shared" ref="EB2865:EL2865" si="9323">IF(OR(AND(EB2862="NS",EB2863=7),AND(EB2862="NA")),0,IF(OR(AND(IF(EB2862="NS",1,EB2862)&gt;EB2864*0.25,EB2863=0),AND(EB2862&gt;0,OR(EB2863=7,EB2864=0)),AND(EB2862&gt;0,EB2863=0,EB2864=0),AND(EB2862="NS",EB2863=0,EB2864=0)),1,0))</f>
        <v>0</v>
      </c>
      <c r="EC2865" s="298">
        <f t="shared" si="9323"/>
        <v>0</v>
      </c>
      <c r="ED2865" s="298">
        <f t="shared" si="9323"/>
        <v>0</v>
      </c>
      <c r="EE2865" s="298">
        <f t="shared" si="9323"/>
        <v>0</v>
      </c>
      <c r="EF2865" s="298">
        <f t="shared" si="9323"/>
        <v>0</v>
      </c>
      <c r="EG2865" s="298">
        <f t="shared" si="9323"/>
        <v>0</v>
      </c>
      <c r="EH2865" s="298">
        <f t="shared" si="9323"/>
        <v>0</v>
      </c>
      <c r="EI2865" s="298">
        <f t="shared" si="9323"/>
        <v>0</v>
      </c>
      <c r="EJ2865" s="298">
        <f t="shared" si="9323"/>
        <v>0</v>
      </c>
      <c r="EK2865" s="298">
        <f t="shared" si="9323"/>
        <v>0</v>
      </c>
      <c r="EL2865" s="302">
        <f t="shared" si="9323"/>
        <v>0</v>
      </c>
      <c r="EM2865" s="375">
        <f>SUM(DU2865:EL2865)</f>
        <v>0</v>
      </c>
    </row>
    <row r="2866" spans="1:143" ht="24" customHeight="1" x14ac:dyDescent="0.25">
      <c r="A2866" s="60"/>
      <c r="B2866" s="60"/>
      <c r="C2866" s="797"/>
      <c r="D2866" s="721"/>
      <c r="E2866" s="722"/>
      <c r="F2866" s="703" t="s">
        <v>420</v>
      </c>
      <c r="G2866" s="703"/>
      <c r="H2866" s="704" t="s">
        <v>421</v>
      </c>
      <c r="I2866" s="705"/>
      <c r="J2866" s="705"/>
      <c r="K2866" s="705"/>
      <c r="L2866" s="706"/>
      <c r="M2866" s="369"/>
      <c r="N2866" s="369"/>
      <c r="O2866" s="369"/>
      <c r="P2866" s="369"/>
      <c r="Q2866" s="369"/>
      <c r="R2866" s="369"/>
      <c r="S2866" s="368"/>
      <c r="T2866" s="368"/>
      <c r="U2866" s="368"/>
      <c r="V2866" s="368"/>
      <c r="W2866" s="368"/>
      <c r="X2866" s="368"/>
      <c r="Y2866" s="368"/>
      <c r="Z2866" s="368"/>
      <c r="AA2866" s="368"/>
      <c r="AB2866" s="368"/>
      <c r="AC2866" s="368"/>
      <c r="AD2866" s="368"/>
      <c r="AE2866" s="60"/>
      <c r="AF2866" s="259"/>
      <c r="AG2866" s="374">
        <f t="shared" si="8790"/>
        <v>18</v>
      </c>
      <c r="AH2866" s="399"/>
      <c r="AK2866" s="375">
        <f t="shared" si="8791"/>
        <v>0</v>
      </c>
      <c r="AL2866" s="378">
        <f t="shared" si="9148"/>
        <v>0</v>
      </c>
      <c r="AM2866" s="374">
        <f t="shared" si="8792"/>
        <v>0</v>
      </c>
      <c r="AN2866" s="292">
        <f t="shared" si="8793"/>
        <v>0</v>
      </c>
      <c r="AO2866" s="375">
        <f t="shared" si="8794"/>
        <v>0</v>
      </c>
      <c r="AP2866" s="378">
        <f t="shared" si="9149"/>
        <v>0</v>
      </c>
      <c r="AQ2866" s="374">
        <f t="shared" si="8795"/>
        <v>0</v>
      </c>
      <c r="AR2866" s="317">
        <f t="shared" si="8796"/>
        <v>0</v>
      </c>
      <c r="AS2866" s="375">
        <f t="shared" si="8797"/>
        <v>0</v>
      </c>
      <c r="AT2866" s="378">
        <f t="shared" si="9150"/>
        <v>0</v>
      </c>
      <c r="AU2866" s="374">
        <f t="shared" si="8798"/>
        <v>0</v>
      </c>
      <c r="AV2866" s="317">
        <f t="shared" si="8799"/>
        <v>0</v>
      </c>
      <c r="AW2866" s="375">
        <f t="shared" si="8800"/>
        <v>0</v>
      </c>
      <c r="AX2866" s="378">
        <f t="shared" si="9151"/>
        <v>0</v>
      </c>
      <c r="AY2866" s="374">
        <f t="shared" si="8801"/>
        <v>0</v>
      </c>
      <c r="AZ2866" s="292">
        <f t="shared" si="8802"/>
        <v>0</v>
      </c>
      <c r="BA2866" s="375">
        <f t="shared" si="8803"/>
        <v>0</v>
      </c>
      <c r="BB2866" s="378">
        <f t="shared" si="9152"/>
        <v>0</v>
      </c>
      <c r="BC2866" s="374">
        <f t="shared" si="8804"/>
        <v>0</v>
      </c>
      <c r="BD2866" s="292">
        <f t="shared" si="8805"/>
        <v>0</v>
      </c>
      <c r="BE2866" s="375">
        <f t="shared" si="8806"/>
        <v>0</v>
      </c>
      <c r="BF2866" s="378">
        <f t="shared" si="9153"/>
        <v>0</v>
      </c>
      <c r="BG2866" s="374">
        <f t="shared" si="8807"/>
        <v>0</v>
      </c>
      <c r="BH2866" s="292">
        <f t="shared" si="8808"/>
        <v>0</v>
      </c>
      <c r="BI2866" s="375">
        <f t="shared" si="8809"/>
        <v>0</v>
      </c>
      <c r="BJ2866" s="378">
        <f t="shared" si="9154"/>
        <v>0</v>
      </c>
      <c r="BK2866" s="374">
        <f t="shared" si="8810"/>
        <v>0</v>
      </c>
      <c r="BL2866" s="292">
        <f t="shared" si="8811"/>
        <v>0</v>
      </c>
      <c r="BM2866" s="375">
        <f t="shared" si="8812"/>
        <v>0</v>
      </c>
      <c r="BN2866" s="378">
        <f t="shared" si="9155"/>
        <v>0</v>
      </c>
      <c r="BO2866" s="374">
        <f t="shared" si="8813"/>
        <v>0</v>
      </c>
      <c r="BP2866" s="292">
        <f t="shared" si="8814"/>
        <v>0</v>
      </c>
      <c r="CA2866" s="303"/>
      <c r="CB2866" s="421"/>
      <c r="CC2866" s="375"/>
      <c r="CD2866" s="375"/>
      <c r="CE2866" s="375"/>
      <c r="CF2866" s="375"/>
      <c r="CG2866" s="375"/>
      <c r="CH2866" s="375"/>
      <c r="CI2866" s="375"/>
      <c r="CJ2866" s="375"/>
      <c r="CK2866" s="375"/>
      <c r="CL2866" s="375"/>
      <c r="CM2866" s="375"/>
      <c r="CN2866" s="311"/>
      <c r="CO2866" s="311"/>
      <c r="CP2866" s="311"/>
      <c r="CQ2866" s="311"/>
      <c r="CR2866" s="311"/>
      <c r="CS2866" s="311"/>
      <c r="CT2866" s="311"/>
      <c r="CU2866" s="311"/>
      <c r="CV2866" s="311"/>
      <c r="CW2866" s="311"/>
      <c r="CX2866" s="311"/>
      <c r="CY2866" s="311"/>
      <c r="CZ2866" s="311"/>
      <c r="DA2866" s="311"/>
      <c r="DB2866" s="311"/>
      <c r="DC2866" s="311"/>
      <c r="DD2866" s="311"/>
      <c r="DE2866" s="311"/>
      <c r="DG2866" s="614" t="s">
        <v>420</v>
      </c>
      <c r="DH2866" s="615"/>
      <c r="DI2866" s="418" t="s">
        <v>1909</v>
      </c>
      <c r="DJ2866" s="419"/>
      <c r="DK2866" s="419"/>
      <c r="DL2866" s="419"/>
      <c r="DM2866" s="419"/>
      <c r="DN2866" s="419"/>
      <c r="DO2866" s="419"/>
      <c r="DP2866" s="419"/>
      <c r="DQ2866" s="419"/>
      <c r="DR2866" s="419"/>
      <c r="DS2866" s="419"/>
      <c r="DT2866" s="419"/>
      <c r="DU2866" s="419">
        <f t="shared" ref="DU2866" si="9324">M2866</f>
        <v>0</v>
      </c>
      <c r="DV2866" s="419">
        <f t="shared" ref="DV2866" si="9325">N2866</f>
        <v>0</v>
      </c>
      <c r="DW2866" s="419">
        <f t="shared" ref="DW2866" si="9326">O2866</f>
        <v>0</v>
      </c>
      <c r="DX2866" s="419">
        <f t="shared" ref="DX2866" si="9327">P2866</f>
        <v>0</v>
      </c>
      <c r="DY2866" s="419">
        <f t="shared" ref="DY2866" si="9328">Q2866</f>
        <v>0</v>
      </c>
      <c r="DZ2866" s="419">
        <f t="shared" ref="DZ2866" si="9329">R2866</f>
        <v>0</v>
      </c>
      <c r="EA2866" s="419">
        <f t="shared" ref="EA2866" si="9330">S2866</f>
        <v>0</v>
      </c>
      <c r="EB2866" s="419">
        <f t="shared" ref="EB2866" si="9331">T2866</f>
        <v>0</v>
      </c>
      <c r="EC2866" s="419">
        <f t="shared" ref="EC2866" si="9332">U2866</f>
        <v>0</v>
      </c>
      <c r="ED2866" s="419">
        <f t="shared" ref="ED2866" si="9333">V2866</f>
        <v>0</v>
      </c>
      <c r="EE2866" s="419">
        <f t="shared" ref="EE2866" si="9334">W2866</f>
        <v>0</v>
      </c>
      <c r="EF2866" s="419">
        <f t="shared" ref="EF2866" si="9335">X2866</f>
        <v>0</v>
      </c>
      <c r="EG2866" s="419">
        <f t="shared" ref="EG2866" si="9336">Y2866</f>
        <v>0</v>
      </c>
      <c r="EH2866" s="419">
        <f t="shared" ref="EH2866" si="9337">Z2866</f>
        <v>0</v>
      </c>
      <c r="EI2866" s="419">
        <f t="shared" ref="EI2866" si="9338">AA2866</f>
        <v>0</v>
      </c>
      <c r="EJ2866" s="419">
        <f t="shared" ref="EJ2866" si="9339">AB2866</f>
        <v>0</v>
      </c>
      <c r="EK2866" s="419">
        <f t="shared" ref="EK2866" si="9340">AC2866</f>
        <v>0</v>
      </c>
      <c r="EL2866" s="420">
        <f t="shared" ref="EL2866" si="9341">AD2866</f>
        <v>0</v>
      </c>
    </row>
    <row r="2867" spans="1:143" ht="36" customHeight="1" x14ac:dyDescent="0.25">
      <c r="A2867" s="60"/>
      <c r="B2867" s="60"/>
      <c r="C2867" s="795" t="s">
        <v>458</v>
      </c>
      <c r="D2867" s="717" t="s">
        <v>1494</v>
      </c>
      <c r="E2867" s="718"/>
      <c r="F2867" s="703" t="s">
        <v>424</v>
      </c>
      <c r="G2867" s="703"/>
      <c r="H2867" s="704" t="s">
        <v>425</v>
      </c>
      <c r="I2867" s="705"/>
      <c r="J2867" s="705"/>
      <c r="K2867" s="705"/>
      <c r="L2867" s="706"/>
      <c r="M2867" s="369"/>
      <c r="N2867" s="369"/>
      <c r="O2867" s="369"/>
      <c r="P2867" s="369"/>
      <c r="Q2867" s="369"/>
      <c r="R2867" s="369"/>
      <c r="S2867" s="368"/>
      <c r="T2867" s="368"/>
      <c r="U2867" s="368"/>
      <c r="V2867" s="368"/>
      <c r="W2867" s="368"/>
      <c r="X2867" s="368"/>
      <c r="Y2867" s="368"/>
      <c r="Z2867" s="368"/>
      <c r="AA2867" s="368"/>
      <c r="AB2867" s="368"/>
      <c r="AC2867" s="368"/>
      <c r="AD2867" s="368"/>
      <c r="AE2867" s="60"/>
      <c r="AF2867" s="259"/>
      <c r="AG2867" s="374">
        <f t="shared" si="8790"/>
        <v>18</v>
      </c>
      <c r="AH2867" s="399"/>
      <c r="AK2867" s="375">
        <f t="shared" si="8791"/>
        <v>0</v>
      </c>
      <c r="AL2867" s="378">
        <f t="shared" si="9148"/>
        <v>0</v>
      </c>
      <c r="AM2867" s="374">
        <f t="shared" si="8792"/>
        <v>0</v>
      </c>
      <c r="AN2867" s="292">
        <f t="shared" si="8793"/>
        <v>0</v>
      </c>
      <c r="AO2867" s="375">
        <f t="shared" si="8794"/>
        <v>0</v>
      </c>
      <c r="AP2867" s="378">
        <f t="shared" si="9149"/>
        <v>0</v>
      </c>
      <c r="AQ2867" s="374">
        <f t="shared" si="8795"/>
        <v>0</v>
      </c>
      <c r="AR2867" s="317">
        <f t="shared" si="8796"/>
        <v>0</v>
      </c>
      <c r="AS2867" s="375">
        <f t="shared" si="8797"/>
        <v>0</v>
      </c>
      <c r="AT2867" s="378">
        <f t="shared" si="9150"/>
        <v>0</v>
      </c>
      <c r="AU2867" s="374">
        <f t="shared" si="8798"/>
        <v>0</v>
      </c>
      <c r="AV2867" s="317">
        <f t="shared" si="8799"/>
        <v>0</v>
      </c>
      <c r="AW2867" s="375">
        <f t="shared" si="8800"/>
        <v>0</v>
      </c>
      <c r="AX2867" s="378">
        <f t="shared" si="9151"/>
        <v>0</v>
      </c>
      <c r="AY2867" s="374">
        <f t="shared" si="8801"/>
        <v>0</v>
      </c>
      <c r="AZ2867" s="292">
        <f t="shared" si="8802"/>
        <v>0</v>
      </c>
      <c r="BA2867" s="375">
        <f t="shared" si="8803"/>
        <v>0</v>
      </c>
      <c r="BB2867" s="378">
        <f t="shared" si="9152"/>
        <v>0</v>
      </c>
      <c r="BC2867" s="374">
        <f t="shared" si="8804"/>
        <v>0</v>
      </c>
      <c r="BD2867" s="292">
        <f t="shared" si="8805"/>
        <v>0</v>
      </c>
      <c r="BE2867" s="375">
        <f t="shared" si="8806"/>
        <v>0</v>
      </c>
      <c r="BF2867" s="378">
        <f t="shared" si="9153"/>
        <v>0</v>
      </c>
      <c r="BG2867" s="374">
        <f t="shared" si="8807"/>
        <v>0</v>
      </c>
      <c r="BH2867" s="292">
        <f t="shared" si="8808"/>
        <v>0</v>
      </c>
      <c r="BI2867" s="375">
        <f t="shared" si="8809"/>
        <v>0</v>
      </c>
      <c r="BJ2867" s="378">
        <f t="shared" si="9154"/>
        <v>0</v>
      </c>
      <c r="BK2867" s="374">
        <f t="shared" si="8810"/>
        <v>0</v>
      </c>
      <c r="BL2867" s="292">
        <f t="shared" si="8811"/>
        <v>0</v>
      </c>
      <c r="BM2867" s="375">
        <f t="shared" si="8812"/>
        <v>0</v>
      </c>
      <c r="BN2867" s="378">
        <f t="shared" si="9155"/>
        <v>0</v>
      </c>
      <c r="BO2867" s="374">
        <f t="shared" si="8813"/>
        <v>0</v>
      </c>
      <c r="BP2867" s="292">
        <f t="shared" si="8814"/>
        <v>0</v>
      </c>
      <c r="CA2867" s="299" t="s">
        <v>60</v>
      </c>
      <c r="CB2867" s="421"/>
      <c r="CC2867" s="375"/>
      <c r="CD2867" s="375"/>
      <c r="CE2867" s="375"/>
      <c r="CF2867" s="375"/>
      <c r="CG2867" s="375"/>
      <c r="CH2867" s="375"/>
      <c r="CI2867" s="375"/>
      <c r="CJ2867" s="375"/>
      <c r="CK2867" s="375"/>
      <c r="CL2867" s="375"/>
      <c r="CM2867" s="375"/>
      <c r="CN2867" s="423">
        <f t="shared" ref="CN2867" si="9342">IF(M2867="",0,M2867)</f>
        <v>0</v>
      </c>
      <c r="CO2867" s="423">
        <f t="shared" ref="CO2867" si="9343">IF(N2867="",0,N2867)</f>
        <v>0</v>
      </c>
      <c r="CP2867" s="423">
        <f t="shared" ref="CP2867" si="9344">IF(O2867="",0,O2867)</f>
        <v>0</v>
      </c>
      <c r="CQ2867" s="423">
        <f t="shared" ref="CQ2867" si="9345">IF(P2867="",0,P2867)</f>
        <v>0</v>
      </c>
      <c r="CR2867" s="423">
        <f t="shared" ref="CR2867" si="9346">IF(Q2867="",0,Q2867)</f>
        <v>0</v>
      </c>
      <c r="CS2867" s="423">
        <f t="shared" ref="CS2867" si="9347">IF(R2867="",0,R2867)</f>
        <v>0</v>
      </c>
      <c r="CT2867" s="423">
        <f t="shared" ref="CT2867" si="9348">IF(S2867="",0,S2867)</f>
        <v>0</v>
      </c>
      <c r="CU2867" s="423">
        <f t="shared" ref="CU2867" si="9349">IF(T2867="",0,T2867)</f>
        <v>0</v>
      </c>
      <c r="CV2867" s="423">
        <f t="shared" ref="CV2867" si="9350">IF(U2867="",0,U2867)</f>
        <v>0</v>
      </c>
      <c r="CW2867" s="423">
        <f t="shared" ref="CW2867" si="9351">IF(V2867="",0,V2867)</f>
        <v>0</v>
      </c>
      <c r="CX2867" s="423">
        <f t="shared" ref="CX2867" si="9352">IF(W2867="",0,W2867)</f>
        <v>0</v>
      </c>
      <c r="CY2867" s="423">
        <f t="shared" ref="CY2867" si="9353">IF(X2867="",0,X2867)</f>
        <v>0</v>
      </c>
      <c r="CZ2867" s="423">
        <f t="shared" ref="CZ2867" si="9354">IF(Y2867="",0,Y2867)</f>
        <v>0</v>
      </c>
      <c r="DA2867" s="423">
        <f t="shared" ref="DA2867" si="9355">IF(Z2867="",0,Z2867)</f>
        <v>0</v>
      </c>
      <c r="DB2867" s="423">
        <f t="shared" ref="DB2867" si="9356">IF(AA2867="",0,AA2867)</f>
        <v>0</v>
      </c>
      <c r="DC2867" s="423">
        <f t="shared" ref="DC2867" si="9357">IF(AB2867="",0,AB2867)</f>
        <v>0</v>
      </c>
      <c r="DD2867" s="423">
        <f t="shared" ref="DD2867" si="9358">IF(AC2867="",0,AC2867)</f>
        <v>0</v>
      </c>
      <c r="DE2867" s="423">
        <f t="shared" ref="DE2867" si="9359">IF(AD2867="",0,AD2867)</f>
        <v>0</v>
      </c>
      <c r="DG2867" s="610"/>
      <c r="DH2867" s="611"/>
      <c r="DI2867" s="415" t="s">
        <v>1910</v>
      </c>
      <c r="DJ2867" s="416"/>
      <c r="DK2867" s="416"/>
      <c r="DL2867" s="416"/>
      <c r="DM2867" s="416"/>
      <c r="DN2867" s="416"/>
      <c r="DO2867" s="416"/>
      <c r="DP2867" s="416"/>
      <c r="DQ2867" s="416"/>
      <c r="DR2867" s="416"/>
      <c r="DS2867" s="416"/>
      <c r="DT2867" s="416"/>
      <c r="DU2867" s="416">
        <f t="shared" ref="DU2867" si="9360">COUNTIF(M2864:M2865,"NS")</f>
        <v>0</v>
      </c>
      <c r="DV2867" s="416">
        <f t="shared" ref="DV2867" si="9361">COUNTIF(N2864:N2865,"NS")</f>
        <v>0</v>
      </c>
      <c r="DW2867" s="416">
        <f t="shared" ref="DW2867" si="9362">COUNTIF(O2864:O2865,"NS")</f>
        <v>0</v>
      </c>
      <c r="DX2867" s="416">
        <f t="shared" ref="DX2867" si="9363">COUNTIF(P2864:P2865,"NS")</f>
        <v>0</v>
      </c>
      <c r="DY2867" s="416">
        <f t="shared" ref="DY2867" si="9364">COUNTIF(Q2864:Q2865,"NS")</f>
        <v>0</v>
      </c>
      <c r="DZ2867" s="416">
        <f t="shared" ref="DZ2867" si="9365">COUNTIF(R2864:R2865,"NS")</f>
        <v>0</v>
      </c>
      <c r="EA2867" s="416">
        <f t="shared" ref="EA2867" si="9366">COUNTIF(S2864:S2865,"NS")</f>
        <v>0</v>
      </c>
      <c r="EB2867" s="416">
        <f t="shared" ref="EB2867" si="9367">COUNTIF(T2864:T2865,"NS")</f>
        <v>0</v>
      </c>
      <c r="EC2867" s="416">
        <f t="shared" ref="EC2867" si="9368">COUNTIF(U2864:U2865,"NS")</f>
        <v>0</v>
      </c>
      <c r="ED2867" s="416">
        <f t="shared" ref="ED2867" si="9369">COUNTIF(V2864:V2865,"NS")</f>
        <v>0</v>
      </c>
      <c r="EE2867" s="416">
        <f t="shared" ref="EE2867" si="9370">COUNTIF(W2864:W2865,"NS")</f>
        <v>0</v>
      </c>
      <c r="EF2867" s="416">
        <f t="shared" ref="EF2867" si="9371">COUNTIF(X2864:X2865,"NS")</f>
        <v>0</v>
      </c>
      <c r="EG2867" s="416">
        <f t="shared" ref="EG2867" si="9372">COUNTIF(Y2864:Y2865,"NS")</f>
        <v>0</v>
      </c>
      <c r="EH2867" s="416">
        <f t="shared" ref="EH2867" si="9373">COUNTIF(Z2864:Z2865,"NS")</f>
        <v>0</v>
      </c>
      <c r="EI2867" s="416">
        <f t="shared" ref="EI2867" si="9374">COUNTIF(AA2864:AA2865,"NS")</f>
        <v>0</v>
      </c>
      <c r="EJ2867" s="416">
        <f t="shared" ref="EJ2867" si="9375">COUNTIF(AB2864:AB2865,"NS")</f>
        <v>0</v>
      </c>
      <c r="EK2867" s="416">
        <f t="shared" ref="EK2867" si="9376">COUNTIF(AC2864:AC2865,"NS")</f>
        <v>0</v>
      </c>
      <c r="EL2867" s="417">
        <f t="shared" ref="EL2867" si="9377">COUNTIF(AD2864:AD2865,"NS")</f>
        <v>0</v>
      </c>
    </row>
    <row r="2868" spans="1:143" ht="36" customHeight="1" x14ac:dyDescent="0.25">
      <c r="A2868" s="60"/>
      <c r="B2868" s="60"/>
      <c r="C2868" s="796"/>
      <c r="D2868" s="719"/>
      <c r="E2868" s="720"/>
      <c r="F2868" s="702" t="s">
        <v>432</v>
      </c>
      <c r="G2868" s="702"/>
      <c r="H2868" s="192"/>
      <c r="I2868" s="700" t="s">
        <v>426</v>
      </c>
      <c r="J2868" s="700"/>
      <c r="K2868" s="700"/>
      <c r="L2868" s="701"/>
      <c r="M2868" s="369"/>
      <c r="N2868" s="369"/>
      <c r="O2868" s="369"/>
      <c r="P2868" s="369"/>
      <c r="Q2868" s="369"/>
      <c r="R2868" s="369"/>
      <c r="S2868" s="368"/>
      <c r="T2868" s="368"/>
      <c r="U2868" s="368"/>
      <c r="V2868" s="368"/>
      <c r="W2868" s="368"/>
      <c r="X2868" s="368"/>
      <c r="Y2868" s="368"/>
      <c r="Z2868" s="368"/>
      <c r="AA2868" s="368"/>
      <c r="AB2868" s="368"/>
      <c r="AC2868" s="368"/>
      <c r="AD2868" s="368"/>
      <c r="AE2868" s="60"/>
      <c r="AF2868" s="259"/>
      <c r="AG2868" s="374">
        <f t="shared" si="8790"/>
        <v>18</v>
      </c>
      <c r="AH2868" s="399"/>
      <c r="AK2868" s="375">
        <f t="shared" si="8791"/>
        <v>0</v>
      </c>
      <c r="AL2868" s="378">
        <f t="shared" si="9148"/>
        <v>0</v>
      </c>
      <c r="AM2868" s="374">
        <f t="shared" si="8792"/>
        <v>0</v>
      </c>
      <c r="AN2868" s="292">
        <f t="shared" si="8793"/>
        <v>0</v>
      </c>
      <c r="AO2868" s="375">
        <f t="shared" si="8794"/>
        <v>0</v>
      </c>
      <c r="AP2868" s="378">
        <f t="shared" si="9149"/>
        <v>0</v>
      </c>
      <c r="AQ2868" s="374">
        <f t="shared" si="8795"/>
        <v>0</v>
      </c>
      <c r="AR2868" s="317">
        <f t="shared" si="8796"/>
        <v>0</v>
      </c>
      <c r="AS2868" s="375">
        <f t="shared" si="8797"/>
        <v>0</v>
      </c>
      <c r="AT2868" s="378">
        <f t="shared" si="9150"/>
        <v>0</v>
      </c>
      <c r="AU2868" s="374">
        <f t="shared" si="8798"/>
        <v>0</v>
      </c>
      <c r="AV2868" s="317">
        <f t="shared" si="8799"/>
        <v>0</v>
      </c>
      <c r="AW2868" s="375">
        <f t="shared" si="8800"/>
        <v>0</v>
      </c>
      <c r="AX2868" s="378">
        <f t="shared" si="9151"/>
        <v>0</v>
      </c>
      <c r="AY2868" s="374">
        <f t="shared" si="8801"/>
        <v>0</v>
      </c>
      <c r="AZ2868" s="292">
        <f t="shared" si="8802"/>
        <v>0</v>
      </c>
      <c r="BA2868" s="375">
        <f t="shared" si="8803"/>
        <v>0</v>
      </c>
      <c r="BB2868" s="378">
        <f t="shared" si="9152"/>
        <v>0</v>
      </c>
      <c r="BC2868" s="374">
        <f t="shared" si="8804"/>
        <v>0</v>
      </c>
      <c r="BD2868" s="292">
        <f t="shared" si="8805"/>
        <v>0</v>
      </c>
      <c r="BE2868" s="375">
        <f t="shared" si="8806"/>
        <v>0</v>
      </c>
      <c r="BF2868" s="378">
        <f t="shared" si="9153"/>
        <v>0</v>
      </c>
      <c r="BG2868" s="374">
        <f t="shared" si="8807"/>
        <v>0</v>
      </c>
      <c r="BH2868" s="292">
        <f t="shared" si="8808"/>
        <v>0</v>
      </c>
      <c r="BI2868" s="375">
        <f t="shared" si="8809"/>
        <v>0</v>
      </c>
      <c r="BJ2868" s="378">
        <f t="shared" si="9154"/>
        <v>0</v>
      </c>
      <c r="BK2868" s="374">
        <f t="shared" si="8810"/>
        <v>0</v>
      </c>
      <c r="BL2868" s="292">
        <f t="shared" si="8811"/>
        <v>0</v>
      </c>
      <c r="BM2868" s="375">
        <f t="shared" si="8812"/>
        <v>0</v>
      </c>
      <c r="BN2868" s="378">
        <f t="shared" si="9155"/>
        <v>0</v>
      </c>
      <c r="BO2868" s="374">
        <f t="shared" si="8813"/>
        <v>0</v>
      </c>
      <c r="BP2868" s="292">
        <f t="shared" si="8814"/>
        <v>0</v>
      </c>
      <c r="CA2868" s="299" t="s">
        <v>1917</v>
      </c>
      <c r="CB2868" s="421"/>
      <c r="CC2868" s="375"/>
      <c r="CD2868" s="375"/>
      <c r="CE2868" s="375"/>
      <c r="CF2868" s="375"/>
      <c r="CG2868" s="375"/>
      <c r="CH2868" s="375"/>
      <c r="CI2868" s="375"/>
      <c r="CJ2868" s="375"/>
      <c r="CK2868" s="375"/>
      <c r="CL2868" s="375"/>
      <c r="CM2868" s="375"/>
      <c r="CN2868" s="301">
        <f t="shared" ref="CN2868" si="9378">SUM(M2868:M2873)</f>
        <v>0</v>
      </c>
      <c r="CO2868" s="301">
        <f t="shared" ref="CO2868" si="9379">SUM(N2868:N2873)</f>
        <v>0</v>
      </c>
      <c r="CP2868" s="301">
        <f t="shared" ref="CP2868" si="9380">SUM(O2868:O2873)</f>
        <v>0</v>
      </c>
      <c r="CQ2868" s="301">
        <f t="shared" ref="CQ2868" si="9381">SUM(P2868:P2873)</f>
        <v>0</v>
      </c>
      <c r="CR2868" s="301">
        <f t="shared" ref="CR2868" si="9382">SUM(Q2868:Q2873)</f>
        <v>0</v>
      </c>
      <c r="CS2868" s="301">
        <f t="shared" ref="CS2868" si="9383">SUM(R2868:R2873)</f>
        <v>0</v>
      </c>
      <c r="CT2868" s="301">
        <f t="shared" ref="CT2868" si="9384">SUM(S2868:S2873)</f>
        <v>0</v>
      </c>
      <c r="CU2868" s="301">
        <f t="shared" ref="CU2868" si="9385">SUM(T2868:T2873)</f>
        <v>0</v>
      </c>
      <c r="CV2868" s="301">
        <f t="shared" ref="CV2868" si="9386">SUM(U2868:U2873)</f>
        <v>0</v>
      </c>
      <c r="CW2868" s="301">
        <f t="shared" ref="CW2868" si="9387">SUM(V2868:V2873)</f>
        <v>0</v>
      </c>
      <c r="CX2868" s="301">
        <f t="shared" ref="CX2868" si="9388">SUM(W2868:W2873)</f>
        <v>0</v>
      </c>
      <c r="CY2868" s="301">
        <f t="shared" ref="CY2868" si="9389">SUM(X2868:X2873)</f>
        <v>0</v>
      </c>
      <c r="CZ2868" s="301">
        <f t="shared" ref="CZ2868" si="9390">SUM(Y2868:Y2873)</f>
        <v>0</v>
      </c>
      <c r="DA2868" s="301">
        <f t="shared" ref="DA2868" si="9391">SUM(Z2868:Z2873)</f>
        <v>0</v>
      </c>
      <c r="DB2868" s="301">
        <f t="shared" ref="DB2868" si="9392">SUM(AA2868:AA2873)</f>
        <v>0</v>
      </c>
      <c r="DC2868" s="301">
        <f t="shared" ref="DC2868" si="9393">SUM(AB2868:AB2873)</f>
        <v>0</v>
      </c>
      <c r="DD2868" s="301">
        <f t="shared" ref="DD2868" si="9394">SUM(AC2868:AC2873)</f>
        <v>0</v>
      </c>
      <c r="DE2868" s="301">
        <f t="shared" ref="DE2868" si="9395">SUM(AD2868:AD2873)</f>
        <v>0</v>
      </c>
      <c r="DG2868" s="612"/>
      <c r="DH2868" s="613"/>
      <c r="DI2868" s="415" t="s">
        <v>1914</v>
      </c>
      <c r="DJ2868" s="416"/>
      <c r="DK2868" s="416"/>
      <c r="DL2868" s="416"/>
      <c r="DM2868" s="416"/>
      <c r="DN2868" s="416"/>
      <c r="DO2868" s="416"/>
      <c r="DP2868" s="416"/>
      <c r="DQ2868" s="416"/>
      <c r="DR2868" s="416"/>
      <c r="DS2868" s="416"/>
      <c r="DT2868" s="416"/>
      <c r="DU2868" s="416">
        <f t="shared" ref="DU2868" si="9396">SUM(M2864:M2866)</f>
        <v>0</v>
      </c>
      <c r="DV2868" s="416">
        <f t="shared" ref="DV2868" si="9397">SUM(N2864:N2866)</f>
        <v>0</v>
      </c>
      <c r="DW2868" s="416">
        <f t="shared" ref="DW2868" si="9398">SUM(O2864:O2866)</f>
        <v>0</v>
      </c>
      <c r="DX2868" s="416">
        <f t="shared" ref="DX2868" si="9399">SUM(P2864:P2866)</f>
        <v>0</v>
      </c>
      <c r="DY2868" s="416">
        <f t="shared" ref="DY2868" si="9400">SUM(Q2864:Q2866)</f>
        <v>0</v>
      </c>
      <c r="DZ2868" s="416">
        <f t="shared" ref="DZ2868" si="9401">SUM(R2864:R2866)</f>
        <v>0</v>
      </c>
      <c r="EA2868" s="416">
        <f t="shared" ref="EA2868" si="9402">SUM(S2864:S2866)</f>
        <v>0</v>
      </c>
      <c r="EB2868" s="416">
        <f t="shared" ref="EB2868" si="9403">SUM(T2864:T2866)</f>
        <v>0</v>
      </c>
      <c r="EC2868" s="416">
        <f t="shared" ref="EC2868" si="9404">SUM(U2864:U2866)</f>
        <v>0</v>
      </c>
      <c r="ED2868" s="416">
        <f t="shared" ref="ED2868" si="9405">SUM(V2864:V2866)</f>
        <v>0</v>
      </c>
      <c r="EE2868" s="416">
        <f t="shared" ref="EE2868" si="9406">SUM(W2864:W2866)</f>
        <v>0</v>
      </c>
      <c r="EF2868" s="416">
        <f t="shared" ref="EF2868" si="9407">SUM(X2864:X2866)</f>
        <v>0</v>
      </c>
      <c r="EG2868" s="416">
        <f t="shared" ref="EG2868" si="9408">SUM(Y2864:Y2866)</f>
        <v>0</v>
      </c>
      <c r="EH2868" s="416">
        <f t="shared" ref="EH2868" si="9409">SUM(Z2864:Z2866)</f>
        <v>0</v>
      </c>
      <c r="EI2868" s="416">
        <f t="shared" ref="EI2868" si="9410">SUM(AA2864:AA2866)</f>
        <v>0</v>
      </c>
      <c r="EJ2868" s="416">
        <f t="shared" ref="EJ2868" si="9411">SUM(AB2864:AB2866)</f>
        <v>0</v>
      </c>
      <c r="EK2868" s="416">
        <f t="shared" ref="EK2868" si="9412">SUM(AC2864:AC2866)</f>
        <v>0</v>
      </c>
      <c r="EL2868" s="417">
        <f t="shared" ref="EL2868" si="9413">SUM(AD2864:AD2866)</f>
        <v>0</v>
      </c>
    </row>
    <row r="2869" spans="1:143" ht="36" customHeight="1" x14ac:dyDescent="0.25">
      <c r="A2869" s="60"/>
      <c r="B2869" s="60"/>
      <c r="C2869" s="796"/>
      <c r="D2869" s="719"/>
      <c r="E2869" s="720"/>
      <c r="F2869" s="702" t="s">
        <v>433</v>
      </c>
      <c r="G2869" s="702"/>
      <c r="H2869" s="192"/>
      <c r="I2869" s="700" t="s">
        <v>427</v>
      </c>
      <c r="J2869" s="700"/>
      <c r="K2869" s="700"/>
      <c r="L2869" s="701"/>
      <c r="M2869" s="369"/>
      <c r="N2869" s="369"/>
      <c r="O2869" s="369"/>
      <c r="P2869" s="369"/>
      <c r="Q2869" s="369"/>
      <c r="R2869" s="369"/>
      <c r="S2869" s="368"/>
      <c r="T2869" s="368"/>
      <c r="U2869" s="368"/>
      <c r="V2869" s="368"/>
      <c r="W2869" s="368"/>
      <c r="X2869" s="368"/>
      <c r="Y2869" s="368"/>
      <c r="Z2869" s="368"/>
      <c r="AA2869" s="368"/>
      <c r="AB2869" s="368"/>
      <c r="AC2869" s="368"/>
      <c r="AD2869" s="368"/>
      <c r="AE2869" s="60"/>
      <c r="AF2869" s="259"/>
      <c r="AG2869" s="374">
        <f t="shared" si="8790"/>
        <v>18</v>
      </c>
      <c r="AH2869" s="399"/>
      <c r="AK2869" s="375">
        <f t="shared" si="8791"/>
        <v>0</v>
      </c>
      <c r="AL2869" s="378">
        <f t="shared" ref="AL2869:AL2900" si="9414">COUNTIF(N2869:O2869,"ns")</f>
        <v>0</v>
      </c>
      <c r="AM2869" s="374">
        <f t="shared" si="8792"/>
        <v>0</v>
      </c>
      <c r="AN2869" s="292">
        <f t="shared" si="8793"/>
        <v>0</v>
      </c>
      <c r="AO2869" s="375">
        <f t="shared" si="8794"/>
        <v>0</v>
      </c>
      <c r="AP2869" s="378">
        <f t="shared" ref="AP2869:AP2900" si="9415">COUNTIF(Z2869,"ns")+COUNTIF(AC2869,"ns")+COUNTIF(W2869,"ns")+COUNTIF(T2869,"ns")+COUNTIF(Q2869,"ns")</f>
        <v>0</v>
      </c>
      <c r="AQ2869" s="374">
        <f t="shared" si="8795"/>
        <v>0</v>
      </c>
      <c r="AR2869" s="317">
        <f t="shared" si="8796"/>
        <v>0</v>
      </c>
      <c r="AS2869" s="375">
        <f t="shared" si="8797"/>
        <v>0</v>
      </c>
      <c r="AT2869" s="378">
        <f t="shared" ref="AT2869:AT2900" si="9416">COUNTIF(AD2869,"ns")+COUNTIF(R2869,"ns")+COUNTIF(AA2869,"ns")+COUNTIF(X2869,"ns")+COUNTIF(U2869,"ns")</f>
        <v>0</v>
      </c>
      <c r="AU2869" s="374">
        <f t="shared" si="8798"/>
        <v>0</v>
      </c>
      <c r="AV2869" s="317">
        <f t="shared" si="8799"/>
        <v>0</v>
      </c>
      <c r="AW2869" s="375">
        <f t="shared" si="8800"/>
        <v>0</v>
      </c>
      <c r="AX2869" s="378">
        <f t="shared" ref="AX2869:AX2900" si="9417">COUNTIF(Q2869:R2869,"ns")</f>
        <v>0</v>
      </c>
      <c r="AY2869" s="374">
        <f t="shared" si="8801"/>
        <v>0</v>
      </c>
      <c r="AZ2869" s="292">
        <f t="shared" si="8802"/>
        <v>0</v>
      </c>
      <c r="BA2869" s="375">
        <f t="shared" si="8803"/>
        <v>0</v>
      </c>
      <c r="BB2869" s="378">
        <f t="shared" ref="BB2869:BB2900" si="9418">COUNTIF(T2869:U2869,"ns")</f>
        <v>0</v>
      </c>
      <c r="BC2869" s="374">
        <f t="shared" si="8804"/>
        <v>0</v>
      </c>
      <c r="BD2869" s="292">
        <f t="shared" si="8805"/>
        <v>0</v>
      </c>
      <c r="BE2869" s="375">
        <f t="shared" si="8806"/>
        <v>0</v>
      </c>
      <c r="BF2869" s="378">
        <f t="shared" ref="BF2869:BF2900" si="9419">COUNTIF(W2869:X2869,"ns")</f>
        <v>0</v>
      </c>
      <c r="BG2869" s="374">
        <f t="shared" si="8807"/>
        <v>0</v>
      </c>
      <c r="BH2869" s="292">
        <f t="shared" si="8808"/>
        <v>0</v>
      </c>
      <c r="BI2869" s="375">
        <f t="shared" si="8809"/>
        <v>0</v>
      </c>
      <c r="BJ2869" s="378">
        <f t="shared" ref="BJ2869:BJ2900" si="9420">COUNTIF(Z2869:AA2869,"ns")</f>
        <v>0</v>
      </c>
      <c r="BK2869" s="374">
        <f t="shared" si="8810"/>
        <v>0</v>
      </c>
      <c r="BL2869" s="292">
        <f t="shared" si="8811"/>
        <v>0</v>
      </c>
      <c r="BM2869" s="375">
        <f t="shared" si="8812"/>
        <v>0</v>
      </c>
      <c r="BN2869" s="378">
        <f t="shared" ref="BN2869:BN2900" si="9421">COUNTIF(AC2869:AD2869,"ns")</f>
        <v>0</v>
      </c>
      <c r="BO2869" s="374">
        <f t="shared" si="8813"/>
        <v>0</v>
      </c>
      <c r="BP2869" s="292">
        <f t="shared" si="8814"/>
        <v>0</v>
      </c>
      <c r="CA2869" s="299" t="s">
        <v>1910</v>
      </c>
      <c r="CB2869" s="421"/>
      <c r="CC2869" s="375"/>
      <c r="CD2869" s="375"/>
      <c r="CE2869" s="375"/>
      <c r="CF2869" s="375"/>
      <c r="CG2869" s="375"/>
      <c r="CH2869" s="375"/>
      <c r="CI2869" s="375"/>
      <c r="CJ2869" s="375"/>
      <c r="CK2869" s="375"/>
      <c r="CL2869" s="375"/>
      <c r="CM2869" s="375"/>
      <c r="CN2869" s="422">
        <f t="shared" ref="CN2869" si="9422">IF(CN2867="NA",COUNTIF(M2868:M2873,"NA"),COUNTIF(M2868:M2873,"NS"))</f>
        <v>0</v>
      </c>
      <c r="CO2869" s="422">
        <f t="shared" ref="CO2869" si="9423">IF(CO2867="NA",COUNTIF(N2868:N2873,"NA"),COUNTIF(N2868:N2873,"NS"))</f>
        <v>0</v>
      </c>
      <c r="CP2869" s="422">
        <f t="shared" ref="CP2869" si="9424">IF(CP2867="NA",COUNTIF(O2868:O2873,"NA"),COUNTIF(O2868:O2873,"NS"))</f>
        <v>0</v>
      </c>
      <c r="CQ2869" s="422">
        <f t="shared" ref="CQ2869" si="9425">IF(CQ2867="NA",COUNTIF(P2868:P2873,"NA"),COUNTIF(P2868:P2873,"NS"))</f>
        <v>0</v>
      </c>
      <c r="CR2869" s="422">
        <f t="shared" ref="CR2869" si="9426">IF(CR2867="NA",COUNTIF(Q2868:Q2873,"NA"),COUNTIF(Q2868:Q2873,"NS"))</f>
        <v>0</v>
      </c>
      <c r="CS2869" s="422">
        <f t="shared" ref="CS2869" si="9427">IF(CS2867="NA",COUNTIF(R2868:R2873,"NA"),COUNTIF(R2868:R2873,"NS"))</f>
        <v>0</v>
      </c>
      <c r="CT2869" s="422">
        <f t="shared" ref="CT2869" si="9428">IF(CT2867="NA",COUNTIF(S2868:S2873,"NA"),COUNTIF(S2868:S2873,"NS"))</f>
        <v>0</v>
      </c>
      <c r="CU2869" s="422">
        <f t="shared" ref="CU2869" si="9429">IF(CU2867="NA",COUNTIF(T2868:T2873,"NA"),COUNTIF(T2868:T2873,"NS"))</f>
        <v>0</v>
      </c>
      <c r="CV2869" s="422">
        <f t="shared" ref="CV2869" si="9430">IF(CV2867="NA",COUNTIF(U2868:U2873,"NA"),COUNTIF(U2868:U2873,"NS"))</f>
        <v>0</v>
      </c>
      <c r="CW2869" s="422">
        <f t="shared" ref="CW2869" si="9431">IF(CW2867="NA",COUNTIF(V2868:V2873,"NA"),COUNTIF(V2868:V2873,"NS"))</f>
        <v>0</v>
      </c>
      <c r="CX2869" s="422">
        <f t="shared" ref="CX2869" si="9432">IF(CX2867="NA",COUNTIF(W2868:W2873,"NA"),COUNTIF(W2868:W2873,"NS"))</f>
        <v>0</v>
      </c>
      <c r="CY2869" s="422">
        <f t="shared" ref="CY2869" si="9433">IF(CY2867="NA",COUNTIF(X2868:X2873,"NA"),COUNTIF(X2868:X2873,"NS"))</f>
        <v>0</v>
      </c>
      <c r="CZ2869" s="422">
        <f t="shared" ref="CZ2869" si="9434">IF(CZ2867="NA",COUNTIF(Y2868:Y2873,"NA"),COUNTIF(Y2868:Y2873,"NS"))</f>
        <v>0</v>
      </c>
      <c r="DA2869" s="422">
        <f t="shared" ref="DA2869" si="9435">IF(DA2867="NA",COUNTIF(Z2868:Z2873,"NA"),COUNTIF(Z2868:Z2873,"NS"))</f>
        <v>0</v>
      </c>
      <c r="DB2869" s="422">
        <f t="shared" ref="DB2869" si="9436">IF(DB2867="NA",COUNTIF(AA2868:AA2873,"NA"),COUNTIF(AA2868:AA2873,"NS"))</f>
        <v>0</v>
      </c>
      <c r="DC2869" s="422">
        <f t="shared" ref="DC2869" si="9437">IF(DC2867="NA",COUNTIF(AB2868:AB2873,"NA"),COUNTIF(AB2868:AB2873,"NS"))</f>
        <v>0</v>
      </c>
      <c r="DD2869" s="422">
        <f t="shared" ref="DD2869" si="9438">IF(DD2867="NA",COUNTIF(AC2868:AC2873,"NA"),COUNTIF(AC2868:AC2873,"NS"))</f>
        <v>0</v>
      </c>
      <c r="DE2869" s="422">
        <f t="shared" ref="DE2869" si="9439">IF(DE2867="NA",COUNTIF(AD2868:AD2873,"NA"),COUNTIF(AD2868:AD2873,"NS"))</f>
        <v>0</v>
      </c>
      <c r="DG2869" s="612"/>
      <c r="DH2869" s="613"/>
      <c r="DI2869" s="415" t="s">
        <v>1919</v>
      </c>
      <c r="DJ2869" s="298"/>
      <c r="DK2869" s="298"/>
      <c r="DL2869" s="298"/>
      <c r="DM2869" s="298"/>
      <c r="DN2869" s="298"/>
      <c r="DO2869" s="298"/>
      <c r="DP2869" s="298"/>
      <c r="DQ2869" s="298"/>
      <c r="DR2869" s="298"/>
      <c r="DS2869" s="298"/>
      <c r="DT2869" s="298"/>
      <c r="DU2869" s="298">
        <f t="shared" ref="DU2869:DZ2869" si="9440">IF(OR(AND(DU2866="NS",DU2867=2),AND(DU2866="NA")),0,IF(OR(AND(IF(DU2866="NS",1,DU2866)&gt;DU2868*0.25,DU2867=0),AND(DU2866&gt;0,OR(DU2867=2,DU2868=0)),AND(DU2866&gt;0,DU2867=0,DU2868=0),AND(DU2866="NS",DU2867=0,DU2868=0)),1,0))</f>
        <v>0</v>
      </c>
      <c r="DV2869" s="298">
        <f t="shared" si="9440"/>
        <v>0</v>
      </c>
      <c r="DW2869" s="298">
        <f t="shared" si="9440"/>
        <v>0</v>
      </c>
      <c r="DX2869" s="298">
        <f t="shared" si="9440"/>
        <v>0</v>
      </c>
      <c r="DY2869" s="298">
        <f t="shared" si="9440"/>
        <v>0</v>
      </c>
      <c r="DZ2869" s="298">
        <f t="shared" si="9440"/>
        <v>0</v>
      </c>
      <c r="EA2869" s="298">
        <f>IF(OR(AND(EA2866="NS",EA2867=2),AND(EA2866="NA")),0,IF(OR(AND(IF(EA2866="NS",1,EA2866)&gt;EA2868*0.25,EA2867=0),AND(EA2866&gt;0,OR(EA2867=2,EA2868=0)),AND(EA2866&gt;0,EA2867=0,EA2868=0),AND(EA2866="NS",EA2867=0,EA2868=0)),1,0))</f>
        <v>0</v>
      </c>
      <c r="EB2869" s="298">
        <f t="shared" ref="EB2869:EL2869" si="9441">IF(OR(AND(EB2866="NS",EB2867=2),AND(EB2866="NA")),0,IF(OR(AND(IF(EB2866="NS",1,EB2866)&gt;EB2868*0.25,EB2867=0),AND(EB2866&gt;0,OR(EB2867=2,EB2868=0)),AND(EB2866&gt;0,EB2867=0,EB2868=0),AND(EB2866="NS",EB2867=0,EB2868=0)),1,0))</f>
        <v>0</v>
      </c>
      <c r="EC2869" s="298">
        <f t="shared" si="9441"/>
        <v>0</v>
      </c>
      <c r="ED2869" s="298">
        <f t="shared" si="9441"/>
        <v>0</v>
      </c>
      <c r="EE2869" s="298">
        <f t="shared" si="9441"/>
        <v>0</v>
      </c>
      <c r="EF2869" s="298">
        <f t="shared" si="9441"/>
        <v>0</v>
      </c>
      <c r="EG2869" s="298">
        <f t="shared" si="9441"/>
        <v>0</v>
      </c>
      <c r="EH2869" s="298">
        <f t="shared" si="9441"/>
        <v>0</v>
      </c>
      <c r="EI2869" s="298">
        <f t="shared" si="9441"/>
        <v>0</v>
      </c>
      <c r="EJ2869" s="298">
        <f t="shared" si="9441"/>
        <v>0</v>
      </c>
      <c r="EK2869" s="298">
        <f t="shared" si="9441"/>
        <v>0</v>
      </c>
      <c r="EL2869" s="302">
        <f t="shared" si="9441"/>
        <v>0</v>
      </c>
      <c r="EM2869" s="375">
        <f>SUM(DU2869:EL2869)</f>
        <v>0</v>
      </c>
    </row>
    <row r="2870" spans="1:143" ht="15" customHeight="1" x14ac:dyDescent="0.25">
      <c r="A2870" s="60"/>
      <c r="B2870" s="60"/>
      <c r="C2870" s="796"/>
      <c r="D2870" s="719"/>
      <c r="E2870" s="720"/>
      <c r="F2870" s="702" t="s">
        <v>434</v>
      </c>
      <c r="G2870" s="702"/>
      <c r="H2870" s="192"/>
      <c r="I2870" s="700" t="s">
        <v>428</v>
      </c>
      <c r="J2870" s="700"/>
      <c r="K2870" s="700"/>
      <c r="L2870" s="701"/>
      <c r="M2870" s="369"/>
      <c r="N2870" s="369"/>
      <c r="O2870" s="369"/>
      <c r="P2870" s="369"/>
      <c r="Q2870" s="369"/>
      <c r="R2870" s="369"/>
      <c r="S2870" s="368"/>
      <c r="T2870" s="368"/>
      <c r="U2870" s="368"/>
      <c r="V2870" s="368"/>
      <c r="W2870" s="368"/>
      <c r="X2870" s="368"/>
      <c r="Y2870" s="368"/>
      <c r="Z2870" s="368"/>
      <c r="AA2870" s="368"/>
      <c r="AB2870" s="368"/>
      <c r="AC2870" s="368"/>
      <c r="AD2870" s="368"/>
      <c r="AE2870" s="60"/>
      <c r="AF2870" s="259"/>
      <c r="AG2870" s="374">
        <f t="shared" ref="AG2870:AG2933" si="9442">IF(AND(M2870="NA",COUNTBLANK(N2870:AD2870)=17),0,COUNTBLANK(M2870:AD2870))</f>
        <v>18</v>
      </c>
      <c r="AH2870" s="399"/>
      <c r="AK2870" s="375">
        <f t="shared" ref="AK2870:AK2933" si="9443">M2870</f>
        <v>0</v>
      </c>
      <c r="AL2870" s="378">
        <f t="shared" si="9414"/>
        <v>0</v>
      </c>
      <c r="AM2870" s="374">
        <f t="shared" ref="AM2870:AM2933" si="9444">SUM(N2870:O2870)</f>
        <v>0</v>
      </c>
      <c r="AN2870" s="292">
        <f t="shared" ref="AN2870:AN2933" si="9445">IF($AG$2803=$AH$2803,0,IF(AND(M2870="NA",COUNTBLANK(N2870:AD2870)=17),0,IF(OR(AND(AK2870=0,AL2870&gt;0),AND(AK2870="ns",AM2870&gt;0),AND(AK2870="ns",AL2870=0,AM2870=0)),1,IF(OR(AND(AK2870&gt;0,AL2870=2),AND(AK2870="ns",AL2870=2),AND(AK2870="ns",AM2870=0,AL2870&gt;0),AK2870=AM2870),0,1))))</f>
        <v>0</v>
      </c>
      <c r="AO2870" s="375">
        <f t="shared" ref="AO2870:AO2933" si="9446">N2870</f>
        <v>0</v>
      </c>
      <c r="AP2870" s="378">
        <f t="shared" si="9415"/>
        <v>0</v>
      </c>
      <c r="AQ2870" s="374">
        <f t="shared" ref="AQ2870:AQ2933" si="9447">SUM(Q2870,T2870,W2870,Z2870,AC2870)</f>
        <v>0</v>
      </c>
      <c r="AR2870" s="317">
        <f t="shared" ref="AR2870:AR2933" si="9448">IF($AG$2803=$AH$2803,0,IF(OR(AND(AO2870=0,AP2870&gt;0),AND(AO2870="NS",AQ2870&gt;0),AND(AO2870="NS",AQ2870=0,AP2870=0)),1,IF(OR(AND(AP2870&gt;=2,AQ2870&lt;AO2870),AND(AO2870="NS",AQ2870=0,AP2870&gt;0),AO2870=AQ2870),0,1)))</f>
        <v>0</v>
      </c>
      <c r="AS2870" s="375">
        <f t="shared" ref="AS2870:AS2933" si="9449">O2870</f>
        <v>0</v>
      </c>
      <c r="AT2870" s="378">
        <f t="shared" si="9416"/>
        <v>0</v>
      </c>
      <c r="AU2870" s="374">
        <f t="shared" ref="AU2870:AU2933" si="9450">SUM(X2870,AD2870,R2870,U2870,AA2870)</f>
        <v>0</v>
      </c>
      <c r="AV2870" s="317">
        <f t="shared" ref="AV2870:AV2933" si="9451">IF($AG$2803=$AH$2803,0,IF(OR(AND(AS2870=0,AT2870&gt;0),AND(AS2870="NS",AU2870&gt;0),AND(AS2870="NS",AU2870=0,AT2870=0)),1,IF(OR(AND(AT2870&gt;=2,AU2870&lt;AS2870),AND(AS2870="NS",AU2870=0,AT2870&gt;0),AS2870=AU2870),0,1)))</f>
        <v>0</v>
      </c>
      <c r="AW2870" s="375">
        <f t="shared" ref="AW2870:AW2933" si="9452">P2870</f>
        <v>0</v>
      </c>
      <c r="AX2870" s="378">
        <f t="shared" si="9417"/>
        <v>0</v>
      </c>
      <c r="AY2870" s="374">
        <f t="shared" ref="AY2870:AY2933" si="9453">SUM(Q2870:R2870)</f>
        <v>0</v>
      </c>
      <c r="AZ2870" s="292">
        <f t="shared" ref="AZ2870:AZ2933" si="9454">IF($AG$2803=$AH$2803,0,IF(OR(AND(AW2870=0,AX2870&gt;0),AND(AW2870="ns",AY2870&gt;0),AND(AW2870="ns",AX2870=0,AY2870=0)),1,IF(OR(AND(AW2870&gt;0,AX2870=2),AND(AW2870="ns",AX2870=2),AND(AW2870="ns",AY2870=0,AX2870&gt;0),AW2870=AY2870),0,1)))</f>
        <v>0</v>
      </c>
      <c r="BA2870" s="375">
        <f t="shared" ref="BA2870:BA2933" si="9455">S2870</f>
        <v>0</v>
      </c>
      <c r="BB2870" s="378">
        <f t="shared" si="9418"/>
        <v>0</v>
      </c>
      <c r="BC2870" s="374">
        <f t="shared" ref="BC2870:BC2933" si="9456">SUM(T2870:U2870)</f>
        <v>0</v>
      </c>
      <c r="BD2870" s="292">
        <f t="shared" ref="BD2870:BD2933" si="9457">IF($AG$2803=$AH$2803,0,IF(OR(AND(BA2870=0,BB2870&gt;0),AND(BA2870="ns",BC2870&gt;0),AND(BA2870="ns",BB2870=0,BC2870=0)),1,IF(OR(AND(BA2870&gt;0,BB2870=2),AND(BA2870="ns",BB2870=2),AND(BA2870="ns",BC2870=0,BB2870&gt;0),BA2870=BC2870),0,1)))</f>
        <v>0</v>
      </c>
      <c r="BE2870" s="375">
        <f t="shared" ref="BE2870:BE2933" si="9458">V2870</f>
        <v>0</v>
      </c>
      <c r="BF2870" s="378">
        <f t="shared" si="9419"/>
        <v>0</v>
      </c>
      <c r="BG2870" s="374">
        <f t="shared" ref="BG2870:BG2933" si="9459">SUM(W2870:X2870)</f>
        <v>0</v>
      </c>
      <c r="BH2870" s="292">
        <f t="shared" ref="BH2870:BH2933" si="9460">IF($AG$2803=$AH$2803,0,IF(OR(AND(BE2870=0,BF2870&gt;0),AND(BE2870="ns",BG2870&gt;0),AND(BE2870="ns",BF2870=0,BG2870=0)),1,IF(OR(AND(BE2870&gt;0,BF2870=2),AND(BE2870="ns",BF2870=2),AND(BE2870="ns",BG2870=0,BF2870&gt;0),BE2870=BG2870),0,1)))</f>
        <v>0</v>
      </c>
      <c r="BI2870" s="375">
        <f t="shared" ref="BI2870:BI2933" si="9461">Y2870</f>
        <v>0</v>
      </c>
      <c r="BJ2870" s="378">
        <f t="shared" si="9420"/>
        <v>0</v>
      </c>
      <c r="BK2870" s="374">
        <f t="shared" ref="BK2870:BK2933" si="9462">SUM(Z2870:AA2870)</f>
        <v>0</v>
      </c>
      <c r="BL2870" s="292">
        <f t="shared" ref="BL2870:BL2933" si="9463">IF($AG$2803=$AH$2803,0,IF(OR(AND(BI2870=0,BJ2870&gt;0),AND(BI2870="ns",BK2870&gt;0),AND(BI2870="ns",BJ2870=0,BK2870=0)),1,IF(OR(AND(BI2870&gt;0,BJ2870=2),AND(BI2870="ns",BJ2870=2),AND(BI2870="ns",BK2870=0,BJ2870&gt;0),BI2870=BK2870),0,1)))</f>
        <v>0</v>
      </c>
      <c r="BM2870" s="375">
        <f t="shared" ref="BM2870:BM2933" si="9464">AB2870</f>
        <v>0</v>
      </c>
      <c r="BN2870" s="378">
        <f t="shared" si="9421"/>
        <v>0</v>
      </c>
      <c r="BO2870" s="374">
        <f t="shared" ref="BO2870:BO2933" si="9465">SUM(AC2870:AD2870)</f>
        <v>0</v>
      </c>
      <c r="BP2870" s="292">
        <f t="shared" ref="BP2870:BP2933" si="9466">IF($AG$2803=$AH$2803,0,IF(OR(AND(BM2870=0,BN2870&gt;0),AND(BM2870="ns",BO2870&gt;0),AND(BM2870="ns",BN2870=0,BO2870=0)),1,IF(OR(AND(BM2870&gt;0,BN2870=2),AND(BM2870="ns",BN2870=2),AND(BM2870="ns",BO2870=0,BN2870&gt;0),BM2870=BO2870),0,1)))</f>
        <v>0</v>
      </c>
      <c r="CA2870" s="299" t="s">
        <v>1918</v>
      </c>
      <c r="CB2870" s="427"/>
      <c r="CC2870" s="375"/>
      <c r="CD2870" s="375"/>
      <c r="CE2870" s="375"/>
      <c r="CF2870" s="375"/>
      <c r="CG2870" s="375"/>
      <c r="CH2870" s="375"/>
      <c r="CI2870" s="375"/>
      <c r="CJ2870" s="375"/>
      <c r="CK2870" s="375"/>
      <c r="CL2870" s="375"/>
      <c r="CM2870" s="375"/>
      <c r="CN2870" s="425">
        <f t="shared" ref="CN2870:DD2870" si="9467">IF(OR(AND(CN2867=0,CN2869&gt;0),AND(CN2867="NS",CN2868&gt;0),AND(CN2867="NS",CN2868=0,CN2869=0)),1,IF(OR(AND(CN2869&gt;=2,CN2868&lt;CN2867),AND(CN2867="NS",CN2868=0,CN2869&gt;0),OR(CN2867=CN2868,AND(CN2867="",CN2869=0,CN2868=0))),0,1))</f>
        <v>0</v>
      </c>
      <c r="CO2870" s="425">
        <f t="shared" si="9467"/>
        <v>0</v>
      </c>
      <c r="CP2870" s="425">
        <f t="shared" si="9467"/>
        <v>0</v>
      </c>
      <c r="CQ2870" s="425">
        <f t="shared" si="9467"/>
        <v>0</v>
      </c>
      <c r="CR2870" s="425">
        <f t="shared" si="9467"/>
        <v>0</v>
      </c>
      <c r="CS2870" s="425">
        <f t="shared" si="9467"/>
        <v>0</v>
      </c>
      <c r="CT2870" s="425">
        <f t="shared" si="9467"/>
        <v>0</v>
      </c>
      <c r="CU2870" s="425">
        <f t="shared" si="9467"/>
        <v>0</v>
      </c>
      <c r="CV2870" s="425">
        <f t="shared" si="9467"/>
        <v>0</v>
      </c>
      <c r="CW2870" s="425">
        <f t="shared" si="9467"/>
        <v>0</v>
      </c>
      <c r="CX2870" s="425">
        <f t="shared" si="9467"/>
        <v>0</v>
      </c>
      <c r="CY2870" s="425">
        <f t="shared" si="9467"/>
        <v>0</v>
      </c>
      <c r="CZ2870" s="425">
        <f t="shared" si="9467"/>
        <v>0</v>
      </c>
      <c r="DA2870" s="425">
        <f t="shared" si="9467"/>
        <v>0</v>
      </c>
      <c r="DB2870" s="425">
        <f t="shared" si="9467"/>
        <v>0</v>
      </c>
      <c r="DC2870" s="425">
        <f t="shared" si="9467"/>
        <v>0</v>
      </c>
      <c r="DD2870" s="425">
        <f t="shared" si="9467"/>
        <v>0</v>
      </c>
      <c r="DE2870" s="425">
        <f t="shared" ref="DE2870" si="9468">IF(OR(AND(DE2867=0,DE2869&gt;0),AND(DE2867="NS",DE2868&gt;0),AND(DE2867="NS",DE2868=0,DE2869=0)),1,IF(OR(AND(DE2869&gt;=2,DE2868&lt;DE2867),AND(DE2867="NS",DE2868=0,DE2869&gt;0),OR(DE2867=DE2868,AND(DE2867="",DE2869=0,DE2868=0))),0,1))</f>
        <v>0</v>
      </c>
      <c r="DF2870" s="387">
        <f>SUM(CN2870:DE2870)</f>
        <v>0</v>
      </c>
      <c r="DG2870" s="612"/>
      <c r="DH2870" s="613"/>
      <c r="DI2870" s="415"/>
      <c r="DJ2870" s="416"/>
      <c r="DK2870" s="416"/>
      <c r="DL2870" s="416"/>
      <c r="DM2870" s="416"/>
      <c r="DN2870" s="416"/>
      <c r="DO2870" s="416"/>
      <c r="DP2870" s="416"/>
      <c r="DQ2870" s="416"/>
      <c r="DR2870" s="416"/>
      <c r="DS2870" s="416"/>
      <c r="DT2870" s="416"/>
      <c r="DU2870" s="416"/>
      <c r="DV2870" s="416"/>
      <c r="DW2870" s="416"/>
      <c r="DX2870" s="416"/>
      <c r="DY2870" s="416"/>
      <c r="DZ2870" s="416"/>
      <c r="EA2870" s="416"/>
      <c r="EB2870" s="416"/>
      <c r="EC2870" s="416"/>
      <c r="ED2870" s="416"/>
      <c r="EE2870" s="416"/>
      <c r="EF2870" s="416"/>
      <c r="EG2870" s="416"/>
      <c r="EH2870" s="416"/>
      <c r="EI2870" s="416"/>
      <c r="EJ2870" s="416"/>
      <c r="EK2870" s="416"/>
      <c r="EL2870" s="417"/>
    </row>
    <row r="2871" spans="1:143" ht="15" customHeight="1" x14ac:dyDescent="0.25">
      <c r="A2871" s="60"/>
      <c r="B2871" s="60"/>
      <c r="C2871" s="796"/>
      <c r="D2871" s="719"/>
      <c r="E2871" s="720"/>
      <c r="F2871" s="702" t="s">
        <v>435</v>
      </c>
      <c r="G2871" s="702"/>
      <c r="H2871" s="192"/>
      <c r="I2871" s="700" t="s">
        <v>429</v>
      </c>
      <c r="J2871" s="700"/>
      <c r="K2871" s="700"/>
      <c r="L2871" s="701"/>
      <c r="M2871" s="369"/>
      <c r="N2871" s="369"/>
      <c r="O2871" s="369"/>
      <c r="P2871" s="369"/>
      <c r="Q2871" s="369"/>
      <c r="R2871" s="369"/>
      <c r="S2871" s="368"/>
      <c r="T2871" s="368"/>
      <c r="U2871" s="368"/>
      <c r="V2871" s="368"/>
      <c r="W2871" s="368"/>
      <c r="X2871" s="368"/>
      <c r="Y2871" s="368"/>
      <c r="Z2871" s="368"/>
      <c r="AA2871" s="368"/>
      <c r="AB2871" s="368"/>
      <c r="AC2871" s="368"/>
      <c r="AD2871" s="368"/>
      <c r="AE2871" s="60"/>
      <c r="AF2871" s="259"/>
      <c r="AG2871" s="374">
        <f t="shared" si="9442"/>
        <v>18</v>
      </c>
      <c r="AH2871" s="399"/>
      <c r="AK2871" s="375">
        <f t="shared" si="9443"/>
        <v>0</v>
      </c>
      <c r="AL2871" s="378">
        <f t="shared" si="9414"/>
        <v>0</v>
      </c>
      <c r="AM2871" s="374">
        <f t="shared" si="9444"/>
        <v>0</v>
      </c>
      <c r="AN2871" s="292">
        <f t="shared" si="9445"/>
        <v>0</v>
      </c>
      <c r="AO2871" s="375">
        <f t="shared" si="9446"/>
        <v>0</v>
      </c>
      <c r="AP2871" s="378">
        <f t="shared" si="9415"/>
        <v>0</v>
      </c>
      <c r="AQ2871" s="374">
        <f t="shared" si="9447"/>
        <v>0</v>
      </c>
      <c r="AR2871" s="317">
        <f t="shared" si="9448"/>
        <v>0</v>
      </c>
      <c r="AS2871" s="375">
        <f t="shared" si="9449"/>
        <v>0</v>
      </c>
      <c r="AT2871" s="378">
        <f t="shared" si="9416"/>
        <v>0</v>
      </c>
      <c r="AU2871" s="374">
        <f t="shared" si="9450"/>
        <v>0</v>
      </c>
      <c r="AV2871" s="317">
        <f t="shared" si="9451"/>
        <v>0</v>
      </c>
      <c r="AW2871" s="375">
        <f t="shared" si="9452"/>
        <v>0</v>
      </c>
      <c r="AX2871" s="378">
        <f t="shared" si="9417"/>
        <v>0</v>
      </c>
      <c r="AY2871" s="374">
        <f t="shared" si="9453"/>
        <v>0</v>
      </c>
      <c r="AZ2871" s="292">
        <f t="shared" si="9454"/>
        <v>0</v>
      </c>
      <c r="BA2871" s="375">
        <f t="shared" si="9455"/>
        <v>0</v>
      </c>
      <c r="BB2871" s="378">
        <f t="shared" si="9418"/>
        <v>0</v>
      </c>
      <c r="BC2871" s="374">
        <f t="shared" si="9456"/>
        <v>0</v>
      </c>
      <c r="BD2871" s="292">
        <f t="shared" si="9457"/>
        <v>0</v>
      </c>
      <c r="BE2871" s="375">
        <f t="shared" si="9458"/>
        <v>0</v>
      </c>
      <c r="BF2871" s="378">
        <f t="shared" si="9419"/>
        <v>0</v>
      </c>
      <c r="BG2871" s="374">
        <f t="shared" si="9459"/>
        <v>0</v>
      </c>
      <c r="BH2871" s="292">
        <f t="shared" si="9460"/>
        <v>0</v>
      </c>
      <c r="BI2871" s="375">
        <f t="shared" si="9461"/>
        <v>0</v>
      </c>
      <c r="BJ2871" s="378">
        <f t="shared" si="9420"/>
        <v>0</v>
      </c>
      <c r="BK2871" s="374">
        <f t="shared" si="9462"/>
        <v>0</v>
      </c>
      <c r="BL2871" s="292">
        <f t="shared" si="9463"/>
        <v>0</v>
      </c>
      <c r="BM2871" s="375">
        <f t="shared" si="9464"/>
        <v>0</v>
      </c>
      <c r="BN2871" s="378">
        <f t="shared" si="9421"/>
        <v>0</v>
      </c>
      <c r="BO2871" s="374">
        <f t="shared" si="9465"/>
        <v>0</v>
      </c>
      <c r="BP2871" s="292">
        <f t="shared" si="9466"/>
        <v>0</v>
      </c>
      <c r="CA2871" s="303"/>
      <c r="CB2871" s="427"/>
      <c r="CC2871" s="375"/>
      <c r="CD2871" s="375"/>
      <c r="CE2871" s="375"/>
      <c r="CF2871" s="375"/>
      <c r="CG2871" s="375"/>
      <c r="CH2871" s="375"/>
      <c r="CI2871" s="375"/>
      <c r="CJ2871" s="375"/>
      <c r="CK2871" s="375"/>
      <c r="CL2871" s="375"/>
      <c r="CM2871" s="375"/>
      <c r="CN2871" s="311"/>
      <c r="CO2871" s="311"/>
      <c r="CP2871" s="311"/>
      <c r="CQ2871" s="311"/>
      <c r="CR2871" s="311"/>
      <c r="CS2871" s="311"/>
      <c r="CT2871" s="311"/>
      <c r="CU2871" s="311"/>
      <c r="CV2871" s="311"/>
      <c r="CW2871" s="311"/>
      <c r="CX2871" s="311"/>
      <c r="CY2871" s="311"/>
      <c r="CZ2871" s="311"/>
      <c r="DA2871" s="311"/>
      <c r="DB2871" s="311"/>
      <c r="DC2871" s="311"/>
      <c r="DD2871" s="311"/>
      <c r="DE2871" s="311"/>
      <c r="DG2871" s="612"/>
      <c r="DH2871" s="613"/>
      <c r="DI2871" s="415"/>
      <c r="DJ2871" s="416"/>
      <c r="DK2871" s="416"/>
      <c r="DL2871" s="416"/>
      <c r="DM2871" s="416"/>
      <c r="DN2871" s="416"/>
      <c r="DO2871" s="416"/>
      <c r="DP2871" s="416"/>
      <c r="DQ2871" s="416"/>
      <c r="DR2871" s="416"/>
      <c r="DS2871" s="416"/>
      <c r="DT2871" s="416"/>
      <c r="DU2871" s="416"/>
      <c r="DV2871" s="416"/>
      <c r="DW2871" s="416"/>
      <c r="DX2871" s="416"/>
      <c r="DY2871" s="416"/>
      <c r="DZ2871" s="416"/>
      <c r="EA2871" s="416"/>
      <c r="EB2871" s="416"/>
      <c r="EC2871" s="416"/>
      <c r="ED2871" s="416"/>
      <c r="EE2871" s="416"/>
      <c r="EF2871" s="416"/>
      <c r="EG2871" s="416"/>
      <c r="EH2871" s="416"/>
      <c r="EI2871" s="416"/>
      <c r="EJ2871" s="416"/>
      <c r="EK2871" s="416"/>
      <c r="EL2871" s="417"/>
    </row>
    <row r="2872" spans="1:143" ht="15" customHeight="1" x14ac:dyDescent="0.25">
      <c r="A2872" s="60"/>
      <c r="B2872" s="60"/>
      <c r="C2872" s="796"/>
      <c r="D2872" s="719"/>
      <c r="E2872" s="720"/>
      <c r="F2872" s="702" t="s">
        <v>436</v>
      </c>
      <c r="G2872" s="702"/>
      <c r="H2872" s="192"/>
      <c r="I2872" s="700" t="s">
        <v>430</v>
      </c>
      <c r="J2872" s="700"/>
      <c r="K2872" s="700"/>
      <c r="L2872" s="701"/>
      <c r="M2872" s="369"/>
      <c r="N2872" s="369"/>
      <c r="O2872" s="369"/>
      <c r="P2872" s="369"/>
      <c r="Q2872" s="369"/>
      <c r="R2872" s="369"/>
      <c r="S2872" s="368"/>
      <c r="T2872" s="368"/>
      <c r="U2872" s="368"/>
      <c r="V2872" s="368"/>
      <c r="W2872" s="368"/>
      <c r="X2872" s="368"/>
      <c r="Y2872" s="368"/>
      <c r="Z2872" s="368"/>
      <c r="AA2872" s="368"/>
      <c r="AB2872" s="368"/>
      <c r="AC2872" s="368"/>
      <c r="AD2872" s="368"/>
      <c r="AE2872" s="60"/>
      <c r="AF2872" s="259"/>
      <c r="AG2872" s="374">
        <f t="shared" si="9442"/>
        <v>18</v>
      </c>
      <c r="AH2872" s="399"/>
      <c r="AK2872" s="375">
        <f t="shared" si="9443"/>
        <v>0</v>
      </c>
      <c r="AL2872" s="378">
        <f t="shared" si="9414"/>
        <v>0</v>
      </c>
      <c r="AM2872" s="374">
        <f t="shared" si="9444"/>
        <v>0</v>
      </c>
      <c r="AN2872" s="292">
        <f t="shared" si="9445"/>
        <v>0</v>
      </c>
      <c r="AO2872" s="375">
        <f t="shared" si="9446"/>
        <v>0</v>
      </c>
      <c r="AP2872" s="378">
        <f t="shared" si="9415"/>
        <v>0</v>
      </c>
      <c r="AQ2872" s="374">
        <f t="shared" si="9447"/>
        <v>0</v>
      </c>
      <c r="AR2872" s="317">
        <f t="shared" si="9448"/>
        <v>0</v>
      </c>
      <c r="AS2872" s="375">
        <f t="shared" si="9449"/>
        <v>0</v>
      </c>
      <c r="AT2872" s="378">
        <f t="shared" si="9416"/>
        <v>0</v>
      </c>
      <c r="AU2872" s="374">
        <f t="shared" si="9450"/>
        <v>0</v>
      </c>
      <c r="AV2872" s="317">
        <f t="shared" si="9451"/>
        <v>0</v>
      </c>
      <c r="AW2872" s="375">
        <f t="shared" si="9452"/>
        <v>0</v>
      </c>
      <c r="AX2872" s="378">
        <f t="shared" si="9417"/>
        <v>0</v>
      </c>
      <c r="AY2872" s="374">
        <f t="shared" si="9453"/>
        <v>0</v>
      </c>
      <c r="AZ2872" s="292">
        <f t="shared" si="9454"/>
        <v>0</v>
      </c>
      <c r="BA2872" s="375">
        <f t="shared" si="9455"/>
        <v>0</v>
      </c>
      <c r="BB2872" s="378">
        <f t="shared" si="9418"/>
        <v>0</v>
      </c>
      <c r="BC2872" s="374">
        <f t="shared" si="9456"/>
        <v>0</v>
      </c>
      <c r="BD2872" s="292">
        <f t="shared" si="9457"/>
        <v>0</v>
      </c>
      <c r="BE2872" s="375">
        <f t="shared" si="9458"/>
        <v>0</v>
      </c>
      <c r="BF2872" s="378">
        <f t="shared" si="9419"/>
        <v>0</v>
      </c>
      <c r="BG2872" s="374">
        <f t="shared" si="9459"/>
        <v>0</v>
      </c>
      <c r="BH2872" s="292">
        <f t="shared" si="9460"/>
        <v>0</v>
      </c>
      <c r="BI2872" s="375">
        <f t="shared" si="9461"/>
        <v>0</v>
      </c>
      <c r="BJ2872" s="378">
        <f t="shared" si="9420"/>
        <v>0</v>
      </c>
      <c r="BK2872" s="374">
        <f t="shared" si="9462"/>
        <v>0</v>
      </c>
      <c r="BL2872" s="292">
        <f t="shared" si="9463"/>
        <v>0</v>
      </c>
      <c r="BM2872" s="375">
        <f t="shared" si="9464"/>
        <v>0</v>
      </c>
      <c r="BN2872" s="378">
        <f t="shared" si="9421"/>
        <v>0</v>
      </c>
      <c r="BO2872" s="374">
        <f t="shared" si="9465"/>
        <v>0</v>
      </c>
      <c r="BP2872" s="292">
        <f t="shared" si="9466"/>
        <v>0</v>
      </c>
      <c r="CA2872" s="303"/>
      <c r="CB2872" s="427"/>
      <c r="CC2872" s="375"/>
      <c r="CD2872" s="375"/>
      <c r="CE2872" s="375"/>
      <c r="CF2872" s="375"/>
      <c r="CG2872" s="375"/>
      <c r="CH2872" s="375"/>
      <c r="CI2872" s="375"/>
      <c r="CJ2872" s="375"/>
      <c r="CK2872" s="375"/>
      <c r="CL2872" s="375"/>
      <c r="CM2872" s="375"/>
      <c r="CN2872" s="311"/>
      <c r="CO2872" s="311"/>
      <c r="CP2872" s="311"/>
      <c r="CQ2872" s="311"/>
      <c r="CR2872" s="311"/>
      <c r="CS2872" s="311"/>
      <c r="CT2872" s="311"/>
      <c r="CU2872" s="311"/>
      <c r="CV2872" s="311"/>
      <c r="CW2872" s="311"/>
      <c r="CX2872" s="311"/>
      <c r="CY2872" s="311"/>
      <c r="CZ2872" s="311"/>
      <c r="DA2872" s="311"/>
      <c r="DB2872" s="311"/>
      <c r="DC2872" s="311"/>
      <c r="DD2872" s="311"/>
      <c r="DE2872" s="311"/>
      <c r="DG2872" s="612"/>
      <c r="DH2872" s="613"/>
      <c r="DI2872" s="415"/>
      <c r="DJ2872" s="416"/>
      <c r="DK2872" s="416"/>
      <c r="DL2872" s="416"/>
      <c r="DM2872" s="416"/>
      <c r="DN2872" s="416"/>
      <c r="DO2872" s="416"/>
      <c r="DP2872" s="416"/>
      <c r="DQ2872" s="416"/>
      <c r="DR2872" s="416"/>
      <c r="DS2872" s="416"/>
      <c r="DT2872" s="416"/>
      <c r="DU2872" s="416"/>
      <c r="DV2872" s="416"/>
      <c r="DW2872" s="416"/>
      <c r="DX2872" s="416"/>
      <c r="DY2872" s="416"/>
      <c r="DZ2872" s="416"/>
      <c r="EA2872" s="416"/>
      <c r="EB2872" s="416"/>
      <c r="EC2872" s="416"/>
      <c r="ED2872" s="416"/>
      <c r="EE2872" s="416"/>
      <c r="EF2872" s="416"/>
      <c r="EG2872" s="416"/>
      <c r="EH2872" s="416"/>
      <c r="EI2872" s="416"/>
      <c r="EJ2872" s="416"/>
      <c r="EK2872" s="416"/>
      <c r="EL2872" s="417"/>
    </row>
    <row r="2873" spans="1:143" ht="36" customHeight="1" x14ac:dyDescent="0.25">
      <c r="A2873" s="60"/>
      <c r="B2873" s="60"/>
      <c r="C2873" s="796"/>
      <c r="D2873" s="719"/>
      <c r="E2873" s="720"/>
      <c r="F2873" s="702" t="s">
        <v>437</v>
      </c>
      <c r="G2873" s="702"/>
      <c r="H2873" s="192"/>
      <c r="I2873" s="700" t="s">
        <v>431</v>
      </c>
      <c r="J2873" s="700"/>
      <c r="K2873" s="700"/>
      <c r="L2873" s="701"/>
      <c r="M2873" s="369"/>
      <c r="N2873" s="369"/>
      <c r="O2873" s="369"/>
      <c r="P2873" s="369"/>
      <c r="Q2873" s="369"/>
      <c r="R2873" s="369"/>
      <c r="S2873" s="368"/>
      <c r="T2873" s="368"/>
      <c r="U2873" s="368"/>
      <c r="V2873" s="368"/>
      <c r="W2873" s="368"/>
      <c r="X2873" s="368"/>
      <c r="Y2873" s="368"/>
      <c r="Z2873" s="368"/>
      <c r="AA2873" s="368"/>
      <c r="AB2873" s="368"/>
      <c r="AC2873" s="368"/>
      <c r="AD2873" s="368"/>
      <c r="AE2873" s="60"/>
      <c r="AF2873" s="259"/>
      <c r="AG2873" s="374">
        <f t="shared" si="9442"/>
        <v>18</v>
      </c>
      <c r="AH2873" s="399"/>
      <c r="AK2873" s="375">
        <f t="shared" si="9443"/>
        <v>0</v>
      </c>
      <c r="AL2873" s="378">
        <f t="shared" si="9414"/>
        <v>0</v>
      </c>
      <c r="AM2873" s="374">
        <f t="shared" si="9444"/>
        <v>0</v>
      </c>
      <c r="AN2873" s="292">
        <f t="shared" si="9445"/>
        <v>0</v>
      </c>
      <c r="AO2873" s="375">
        <f t="shared" si="9446"/>
        <v>0</v>
      </c>
      <c r="AP2873" s="378">
        <f t="shared" si="9415"/>
        <v>0</v>
      </c>
      <c r="AQ2873" s="374">
        <f t="shared" si="9447"/>
        <v>0</v>
      </c>
      <c r="AR2873" s="317">
        <f t="shared" si="9448"/>
        <v>0</v>
      </c>
      <c r="AS2873" s="375">
        <f t="shared" si="9449"/>
        <v>0</v>
      </c>
      <c r="AT2873" s="378">
        <f t="shared" si="9416"/>
        <v>0</v>
      </c>
      <c r="AU2873" s="374">
        <f t="shared" si="9450"/>
        <v>0</v>
      </c>
      <c r="AV2873" s="317">
        <f t="shared" si="9451"/>
        <v>0</v>
      </c>
      <c r="AW2873" s="375">
        <f t="shared" si="9452"/>
        <v>0</v>
      </c>
      <c r="AX2873" s="378">
        <f t="shared" si="9417"/>
        <v>0</v>
      </c>
      <c r="AY2873" s="374">
        <f t="shared" si="9453"/>
        <v>0</v>
      </c>
      <c r="AZ2873" s="292">
        <f t="shared" si="9454"/>
        <v>0</v>
      </c>
      <c r="BA2873" s="375">
        <f t="shared" si="9455"/>
        <v>0</v>
      </c>
      <c r="BB2873" s="378">
        <f t="shared" si="9418"/>
        <v>0</v>
      </c>
      <c r="BC2873" s="374">
        <f t="shared" si="9456"/>
        <v>0</v>
      </c>
      <c r="BD2873" s="292">
        <f t="shared" si="9457"/>
        <v>0</v>
      </c>
      <c r="BE2873" s="375">
        <f t="shared" si="9458"/>
        <v>0</v>
      </c>
      <c r="BF2873" s="378">
        <f t="shared" si="9419"/>
        <v>0</v>
      </c>
      <c r="BG2873" s="374">
        <f t="shared" si="9459"/>
        <v>0</v>
      </c>
      <c r="BH2873" s="292">
        <f t="shared" si="9460"/>
        <v>0</v>
      </c>
      <c r="BI2873" s="375">
        <f t="shared" si="9461"/>
        <v>0</v>
      </c>
      <c r="BJ2873" s="378">
        <f t="shared" si="9420"/>
        <v>0</v>
      </c>
      <c r="BK2873" s="374">
        <f t="shared" si="9462"/>
        <v>0</v>
      </c>
      <c r="BL2873" s="292">
        <f t="shared" si="9463"/>
        <v>0</v>
      </c>
      <c r="BM2873" s="375">
        <f t="shared" si="9464"/>
        <v>0</v>
      </c>
      <c r="BN2873" s="378">
        <f t="shared" si="9421"/>
        <v>0</v>
      </c>
      <c r="BO2873" s="374">
        <f t="shared" si="9465"/>
        <v>0</v>
      </c>
      <c r="BP2873" s="292">
        <f t="shared" si="9466"/>
        <v>0</v>
      </c>
      <c r="CA2873" s="303"/>
      <c r="CB2873" s="421"/>
      <c r="CC2873" s="375"/>
      <c r="CD2873" s="375"/>
      <c r="CE2873" s="375"/>
      <c r="CF2873" s="375"/>
      <c r="CG2873" s="375"/>
      <c r="CH2873" s="375"/>
      <c r="CI2873" s="375"/>
      <c r="CJ2873" s="375"/>
      <c r="CK2873" s="375"/>
      <c r="CL2873" s="375"/>
      <c r="CM2873" s="375"/>
      <c r="CN2873" s="311"/>
      <c r="CO2873" s="311"/>
      <c r="CP2873" s="311"/>
      <c r="CQ2873" s="311"/>
      <c r="CR2873" s="311"/>
      <c r="CS2873" s="311"/>
      <c r="CT2873" s="311"/>
      <c r="CU2873" s="311"/>
      <c r="CV2873" s="311"/>
      <c r="CW2873" s="311"/>
      <c r="CX2873" s="311"/>
      <c r="CY2873" s="311"/>
      <c r="CZ2873" s="311"/>
      <c r="DA2873" s="311"/>
      <c r="DB2873" s="311"/>
      <c r="DC2873" s="311"/>
      <c r="DD2873" s="311"/>
      <c r="DE2873" s="311"/>
      <c r="DG2873" s="612"/>
      <c r="DH2873" s="613"/>
      <c r="DI2873" s="415"/>
      <c r="DJ2873" s="416"/>
      <c r="DK2873" s="416"/>
      <c r="DL2873" s="416"/>
      <c r="DM2873" s="416"/>
      <c r="DN2873" s="416"/>
      <c r="DO2873" s="416"/>
      <c r="DP2873" s="416"/>
      <c r="DQ2873" s="416"/>
      <c r="DR2873" s="416"/>
      <c r="DS2873" s="416"/>
      <c r="DT2873" s="416"/>
      <c r="DU2873" s="416"/>
      <c r="DV2873" s="416"/>
      <c r="DW2873" s="416"/>
      <c r="DX2873" s="416"/>
      <c r="DY2873" s="416"/>
      <c r="DZ2873" s="416"/>
      <c r="EA2873" s="416"/>
      <c r="EB2873" s="416"/>
      <c r="EC2873" s="416"/>
      <c r="ED2873" s="416"/>
      <c r="EE2873" s="416"/>
      <c r="EF2873" s="416"/>
      <c r="EG2873" s="416"/>
      <c r="EH2873" s="416"/>
      <c r="EI2873" s="416"/>
      <c r="EJ2873" s="416"/>
      <c r="EK2873" s="416"/>
      <c r="EL2873" s="417"/>
    </row>
    <row r="2874" spans="1:143" ht="15" customHeight="1" x14ac:dyDescent="0.25">
      <c r="A2874" s="60"/>
      <c r="B2874" s="60"/>
      <c r="C2874" s="796"/>
      <c r="D2874" s="719"/>
      <c r="E2874" s="720"/>
      <c r="F2874" s="712" t="s">
        <v>438</v>
      </c>
      <c r="G2874" s="713"/>
      <c r="H2874" s="704" t="s">
        <v>439</v>
      </c>
      <c r="I2874" s="705"/>
      <c r="J2874" s="705"/>
      <c r="K2874" s="705"/>
      <c r="L2874" s="706"/>
      <c r="M2874" s="369"/>
      <c r="N2874" s="369"/>
      <c r="O2874" s="369"/>
      <c r="P2874" s="369"/>
      <c r="Q2874" s="369"/>
      <c r="R2874" s="369"/>
      <c r="S2874" s="368"/>
      <c r="T2874" s="368"/>
      <c r="U2874" s="368"/>
      <c r="V2874" s="368"/>
      <c r="W2874" s="368"/>
      <c r="X2874" s="368"/>
      <c r="Y2874" s="368"/>
      <c r="Z2874" s="368"/>
      <c r="AA2874" s="368"/>
      <c r="AB2874" s="368"/>
      <c r="AC2874" s="368"/>
      <c r="AD2874" s="368"/>
      <c r="AE2874" s="60"/>
      <c r="AF2874" s="259"/>
      <c r="AG2874" s="374">
        <f t="shared" si="9442"/>
        <v>18</v>
      </c>
      <c r="AH2874" s="399"/>
      <c r="AK2874" s="375">
        <f t="shared" si="9443"/>
        <v>0</v>
      </c>
      <c r="AL2874" s="378">
        <f t="shared" si="9414"/>
        <v>0</v>
      </c>
      <c r="AM2874" s="374">
        <f t="shared" si="9444"/>
        <v>0</v>
      </c>
      <c r="AN2874" s="292">
        <f t="shared" si="9445"/>
        <v>0</v>
      </c>
      <c r="AO2874" s="375">
        <f t="shared" si="9446"/>
        <v>0</v>
      </c>
      <c r="AP2874" s="378">
        <f t="shared" si="9415"/>
        <v>0</v>
      </c>
      <c r="AQ2874" s="374">
        <f t="shared" si="9447"/>
        <v>0</v>
      </c>
      <c r="AR2874" s="317">
        <f t="shared" si="9448"/>
        <v>0</v>
      </c>
      <c r="AS2874" s="375">
        <f t="shared" si="9449"/>
        <v>0</v>
      </c>
      <c r="AT2874" s="378">
        <f t="shared" si="9416"/>
        <v>0</v>
      </c>
      <c r="AU2874" s="374">
        <f t="shared" si="9450"/>
        <v>0</v>
      </c>
      <c r="AV2874" s="317">
        <f t="shared" si="9451"/>
        <v>0</v>
      </c>
      <c r="AW2874" s="375">
        <f t="shared" si="9452"/>
        <v>0</v>
      </c>
      <c r="AX2874" s="378">
        <f t="shared" si="9417"/>
        <v>0</v>
      </c>
      <c r="AY2874" s="374">
        <f t="shared" si="9453"/>
        <v>0</v>
      </c>
      <c r="AZ2874" s="292">
        <f t="shared" si="9454"/>
        <v>0</v>
      </c>
      <c r="BA2874" s="375">
        <f t="shared" si="9455"/>
        <v>0</v>
      </c>
      <c r="BB2874" s="378">
        <f t="shared" si="9418"/>
        <v>0</v>
      </c>
      <c r="BC2874" s="374">
        <f t="shared" si="9456"/>
        <v>0</v>
      </c>
      <c r="BD2874" s="292">
        <f t="shared" si="9457"/>
        <v>0</v>
      </c>
      <c r="BE2874" s="375">
        <f t="shared" si="9458"/>
        <v>0</v>
      </c>
      <c r="BF2874" s="378">
        <f t="shared" si="9419"/>
        <v>0</v>
      </c>
      <c r="BG2874" s="374">
        <f t="shared" si="9459"/>
        <v>0</v>
      </c>
      <c r="BH2874" s="292">
        <f t="shared" si="9460"/>
        <v>0</v>
      </c>
      <c r="BI2874" s="375">
        <f t="shared" si="9461"/>
        <v>0</v>
      </c>
      <c r="BJ2874" s="378">
        <f t="shared" si="9420"/>
        <v>0</v>
      </c>
      <c r="BK2874" s="374">
        <f t="shared" si="9462"/>
        <v>0</v>
      </c>
      <c r="BL2874" s="292">
        <f t="shared" si="9463"/>
        <v>0</v>
      </c>
      <c r="BM2874" s="375">
        <f t="shared" si="9464"/>
        <v>0</v>
      </c>
      <c r="BN2874" s="378">
        <f t="shared" si="9421"/>
        <v>0</v>
      </c>
      <c r="BO2874" s="374">
        <f t="shared" si="9465"/>
        <v>0</v>
      </c>
      <c r="BP2874" s="292">
        <f t="shared" si="9466"/>
        <v>0</v>
      </c>
      <c r="CA2874" s="299" t="s">
        <v>60</v>
      </c>
      <c r="CB2874" s="421"/>
      <c r="CC2874" s="375"/>
      <c r="CD2874" s="375"/>
      <c r="CE2874" s="375"/>
      <c r="CF2874" s="375"/>
      <c r="CG2874" s="375"/>
      <c r="CH2874" s="375"/>
      <c r="CI2874" s="375"/>
      <c r="CJ2874" s="375"/>
      <c r="CK2874" s="375"/>
      <c r="CL2874" s="375"/>
      <c r="CM2874" s="375"/>
      <c r="CN2874" s="423">
        <f t="shared" ref="CN2874" si="9469">IF(M2874="",0,M2874)</f>
        <v>0</v>
      </c>
      <c r="CO2874" s="423">
        <f t="shared" ref="CO2874" si="9470">IF(N2874="",0,N2874)</f>
        <v>0</v>
      </c>
      <c r="CP2874" s="423">
        <f t="shared" ref="CP2874" si="9471">IF(O2874="",0,O2874)</f>
        <v>0</v>
      </c>
      <c r="CQ2874" s="423">
        <f t="shared" ref="CQ2874" si="9472">IF(P2874="",0,P2874)</f>
        <v>0</v>
      </c>
      <c r="CR2874" s="423">
        <f t="shared" ref="CR2874" si="9473">IF(Q2874="",0,Q2874)</f>
        <v>0</v>
      </c>
      <c r="CS2874" s="423">
        <f t="shared" ref="CS2874" si="9474">IF(R2874="",0,R2874)</f>
        <v>0</v>
      </c>
      <c r="CT2874" s="423">
        <f t="shared" ref="CT2874" si="9475">IF(S2874="",0,S2874)</f>
        <v>0</v>
      </c>
      <c r="CU2874" s="423">
        <f t="shared" ref="CU2874" si="9476">IF(T2874="",0,T2874)</f>
        <v>0</v>
      </c>
      <c r="CV2874" s="423">
        <f t="shared" ref="CV2874" si="9477">IF(U2874="",0,U2874)</f>
        <v>0</v>
      </c>
      <c r="CW2874" s="423">
        <f t="shared" ref="CW2874" si="9478">IF(V2874="",0,V2874)</f>
        <v>0</v>
      </c>
      <c r="CX2874" s="423">
        <f t="shared" ref="CX2874" si="9479">IF(W2874="",0,W2874)</f>
        <v>0</v>
      </c>
      <c r="CY2874" s="423">
        <f t="shared" ref="CY2874" si="9480">IF(X2874="",0,X2874)</f>
        <v>0</v>
      </c>
      <c r="CZ2874" s="423">
        <f t="shared" ref="CZ2874" si="9481">IF(Y2874="",0,Y2874)</f>
        <v>0</v>
      </c>
      <c r="DA2874" s="423">
        <f t="shared" ref="DA2874" si="9482">IF(Z2874="",0,Z2874)</f>
        <v>0</v>
      </c>
      <c r="DB2874" s="423">
        <f t="shared" ref="DB2874" si="9483">IF(AA2874="",0,AA2874)</f>
        <v>0</v>
      </c>
      <c r="DC2874" s="423">
        <f t="shared" ref="DC2874" si="9484">IF(AB2874="",0,AB2874)</f>
        <v>0</v>
      </c>
      <c r="DD2874" s="423">
        <f t="shared" ref="DD2874" si="9485">IF(AC2874="",0,AC2874)</f>
        <v>0</v>
      </c>
      <c r="DE2874" s="423">
        <f t="shared" ref="DE2874" si="9486">IF(AD2874="",0,AD2874)</f>
        <v>0</v>
      </c>
      <c r="DG2874" s="610"/>
      <c r="DH2874" s="611"/>
      <c r="DI2874" s="415"/>
      <c r="DJ2874" s="416"/>
      <c r="DK2874" s="416"/>
      <c r="DL2874" s="416"/>
      <c r="DM2874" s="416"/>
      <c r="DN2874" s="416"/>
      <c r="DO2874" s="416"/>
      <c r="DP2874" s="416"/>
      <c r="DQ2874" s="416"/>
      <c r="DR2874" s="416"/>
      <c r="DS2874" s="416"/>
      <c r="DT2874" s="416"/>
      <c r="DU2874" s="416"/>
      <c r="DV2874" s="416"/>
      <c r="DW2874" s="416"/>
      <c r="DX2874" s="416"/>
      <c r="DY2874" s="416"/>
      <c r="DZ2874" s="416"/>
      <c r="EA2874" s="416"/>
      <c r="EB2874" s="416"/>
      <c r="EC2874" s="416"/>
      <c r="ED2874" s="416"/>
      <c r="EE2874" s="416"/>
      <c r="EF2874" s="416"/>
      <c r="EG2874" s="416"/>
      <c r="EH2874" s="416"/>
      <c r="EI2874" s="416"/>
      <c r="EJ2874" s="416"/>
      <c r="EK2874" s="416"/>
      <c r="EL2874" s="417"/>
    </row>
    <row r="2875" spans="1:143" ht="36" customHeight="1" x14ac:dyDescent="0.25">
      <c r="A2875" s="60"/>
      <c r="B2875" s="60"/>
      <c r="C2875" s="796"/>
      <c r="D2875" s="719"/>
      <c r="E2875" s="720"/>
      <c r="F2875" s="714" t="s">
        <v>444</v>
      </c>
      <c r="G2875" s="715"/>
      <c r="H2875" s="192"/>
      <c r="I2875" s="700" t="s">
        <v>440</v>
      </c>
      <c r="J2875" s="700"/>
      <c r="K2875" s="700"/>
      <c r="L2875" s="701"/>
      <c r="M2875" s="369"/>
      <c r="N2875" s="369"/>
      <c r="O2875" s="369"/>
      <c r="P2875" s="369"/>
      <c r="Q2875" s="369"/>
      <c r="R2875" s="369"/>
      <c r="S2875" s="368"/>
      <c r="T2875" s="368"/>
      <c r="U2875" s="368"/>
      <c r="V2875" s="368"/>
      <c r="W2875" s="368"/>
      <c r="X2875" s="368"/>
      <c r="Y2875" s="368"/>
      <c r="Z2875" s="368"/>
      <c r="AA2875" s="368"/>
      <c r="AB2875" s="368"/>
      <c r="AC2875" s="368"/>
      <c r="AD2875" s="368"/>
      <c r="AE2875" s="60"/>
      <c r="AF2875" s="259"/>
      <c r="AG2875" s="374">
        <f t="shared" si="9442"/>
        <v>18</v>
      </c>
      <c r="AH2875" s="399"/>
      <c r="AK2875" s="375">
        <f t="shared" si="9443"/>
        <v>0</v>
      </c>
      <c r="AL2875" s="378">
        <f t="shared" si="9414"/>
        <v>0</v>
      </c>
      <c r="AM2875" s="374">
        <f t="shared" si="9444"/>
        <v>0</v>
      </c>
      <c r="AN2875" s="292">
        <f t="shared" si="9445"/>
        <v>0</v>
      </c>
      <c r="AO2875" s="375">
        <f t="shared" si="9446"/>
        <v>0</v>
      </c>
      <c r="AP2875" s="378">
        <f t="shared" si="9415"/>
        <v>0</v>
      </c>
      <c r="AQ2875" s="374">
        <f t="shared" si="9447"/>
        <v>0</v>
      </c>
      <c r="AR2875" s="317">
        <f t="shared" si="9448"/>
        <v>0</v>
      </c>
      <c r="AS2875" s="375">
        <f t="shared" si="9449"/>
        <v>0</v>
      </c>
      <c r="AT2875" s="378">
        <f t="shared" si="9416"/>
        <v>0</v>
      </c>
      <c r="AU2875" s="374">
        <f t="shared" si="9450"/>
        <v>0</v>
      </c>
      <c r="AV2875" s="317">
        <f t="shared" si="9451"/>
        <v>0</v>
      </c>
      <c r="AW2875" s="375">
        <f t="shared" si="9452"/>
        <v>0</v>
      </c>
      <c r="AX2875" s="378">
        <f t="shared" si="9417"/>
        <v>0</v>
      </c>
      <c r="AY2875" s="374">
        <f t="shared" si="9453"/>
        <v>0</v>
      </c>
      <c r="AZ2875" s="292">
        <f t="shared" si="9454"/>
        <v>0</v>
      </c>
      <c r="BA2875" s="375">
        <f t="shared" si="9455"/>
        <v>0</v>
      </c>
      <c r="BB2875" s="378">
        <f t="shared" si="9418"/>
        <v>0</v>
      </c>
      <c r="BC2875" s="374">
        <f t="shared" si="9456"/>
        <v>0</v>
      </c>
      <c r="BD2875" s="292">
        <f t="shared" si="9457"/>
        <v>0</v>
      </c>
      <c r="BE2875" s="375">
        <f t="shared" si="9458"/>
        <v>0</v>
      </c>
      <c r="BF2875" s="378">
        <f t="shared" si="9419"/>
        <v>0</v>
      </c>
      <c r="BG2875" s="374">
        <f t="shared" si="9459"/>
        <v>0</v>
      </c>
      <c r="BH2875" s="292">
        <f t="shared" si="9460"/>
        <v>0</v>
      </c>
      <c r="BI2875" s="375">
        <f t="shared" si="9461"/>
        <v>0</v>
      </c>
      <c r="BJ2875" s="378">
        <f t="shared" si="9420"/>
        <v>0</v>
      </c>
      <c r="BK2875" s="374">
        <f t="shared" si="9462"/>
        <v>0</v>
      </c>
      <c r="BL2875" s="292">
        <f t="shared" si="9463"/>
        <v>0</v>
      </c>
      <c r="BM2875" s="375">
        <f t="shared" si="9464"/>
        <v>0</v>
      </c>
      <c r="BN2875" s="378">
        <f t="shared" si="9421"/>
        <v>0</v>
      </c>
      <c r="BO2875" s="374">
        <f t="shared" si="9465"/>
        <v>0</v>
      </c>
      <c r="BP2875" s="292">
        <f t="shared" si="9466"/>
        <v>0</v>
      </c>
      <c r="CA2875" s="299" t="s">
        <v>1917</v>
      </c>
      <c r="CB2875" s="421"/>
      <c r="CC2875" s="375"/>
      <c r="CD2875" s="375"/>
      <c r="CE2875" s="375"/>
      <c r="CF2875" s="375"/>
      <c r="CG2875" s="375"/>
      <c r="CH2875" s="375"/>
      <c r="CI2875" s="375"/>
      <c r="CJ2875" s="375"/>
      <c r="CK2875" s="375"/>
      <c r="CL2875" s="375"/>
      <c r="CM2875" s="375"/>
      <c r="CN2875" s="301">
        <f t="shared" ref="CN2875" si="9487">SUM(M2875:M2878)</f>
        <v>0</v>
      </c>
      <c r="CO2875" s="301">
        <f t="shared" ref="CO2875" si="9488">SUM(N2875:N2878)</f>
        <v>0</v>
      </c>
      <c r="CP2875" s="301">
        <f t="shared" ref="CP2875" si="9489">SUM(O2875:O2878)</f>
        <v>0</v>
      </c>
      <c r="CQ2875" s="301">
        <f t="shared" ref="CQ2875" si="9490">SUM(P2875:P2878)</f>
        <v>0</v>
      </c>
      <c r="CR2875" s="301">
        <f t="shared" ref="CR2875" si="9491">SUM(Q2875:Q2878)</f>
        <v>0</v>
      </c>
      <c r="CS2875" s="301">
        <f t="shared" ref="CS2875" si="9492">SUM(R2875:R2878)</f>
        <v>0</v>
      </c>
      <c r="CT2875" s="301">
        <f t="shared" ref="CT2875" si="9493">SUM(S2875:S2878)</f>
        <v>0</v>
      </c>
      <c r="CU2875" s="301">
        <f t="shared" ref="CU2875" si="9494">SUM(T2875:T2878)</f>
        <v>0</v>
      </c>
      <c r="CV2875" s="301">
        <f t="shared" ref="CV2875" si="9495">SUM(U2875:U2878)</f>
        <v>0</v>
      </c>
      <c r="CW2875" s="301">
        <f t="shared" ref="CW2875" si="9496">SUM(V2875:V2878)</f>
        <v>0</v>
      </c>
      <c r="CX2875" s="301">
        <f t="shared" ref="CX2875" si="9497">SUM(W2875:W2878)</f>
        <v>0</v>
      </c>
      <c r="CY2875" s="301">
        <f t="shared" ref="CY2875" si="9498">SUM(X2875:X2878)</f>
        <v>0</v>
      </c>
      <c r="CZ2875" s="301">
        <f t="shared" ref="CZ2875" si="9499">SUM(Y2875:Y2878)</f>
        <v>0</v>
      </c>
      <c r="DA2875" s="301">
        <f t="shared" ref="DA2875" si="9500">SUM(Z2875:Z2878)</f>
        <v>0</v>
      </c>
      <c r="DB2875" s="301">
        <f t="shared" ref="DB2875" si="9501">SUM(AA2875:AA2878)</f>
        <v>0</v>
      </c>
      <c r="DC2875" s="301">
        <f t="shared" ref="DC2875" si="9502">SUM(AB2875:AB2878)</f>
        <v>0</v>
      </c>
      <c r="DD2875" s="301">
        <f t="shared" ref="DD2875" si="9503">SUM(AC2875:AC2878)</f>
        <v>0</v>
      </c>
      <c r="DE2875" s="301">
        <f t="shared" ref="DE2875" si="9504">SUM(AD2875:AD2878)</f>
        <v>0</v>
      </c>
      <c r="DG2875" s="612"/>
      <c r="DH2875" s="613"/>
      <c r="DI2875" s="415"/>
      <c r="DJ2875" s="416"/>
      <c r="DK2875" s="416"/>
      <c r="DL2875" s="416"/>
      <c r="DM2875" s="416"/>
      <c r="DN2875" s="416"/>
      <c r="DO2875" s="416"/>
      <c r="DP2875" s="416"/>
      <c r="DQ2875" s="416"/>
      <c r="DR2875" s="416"/>
      <c r="DS2875" s="416"/>
      <c r="DT2875" s="416"/>
      <c r="DU2875" s="416"/>
      <c r="DV2875" s="416"/>
      <c r="DW2875" s="416"/>
      <c r="DX2875" s="416"/>
      <c r="DY2875" s="416"/>
      <c r="DZ2875" s="416"/>
      <c r="EA2875" s="416"/>
      <c r="EB2875" s="416"/>
      <c r="EC2875" s="416"/>
      <c r="ED2875" s="416"/>
      <c r="EE2875" s="416"/>
      <c r="EF2875" s="416"/>
      <c r="EG2875" s="416"/>
      <c r="EH2875" s="416"/>
      <c r="EI2875" s="416"/>
      <c r="EJ2875" s="416"/>
      <c r="EK2875" s="416"/>
      <c r="EL2875" s="417"/>
    </row>
    <row r="2876" spans="1:143" ht="48" customHeight="1" x14ac:dyDescent="0.25">
      <c r="A2876" s="60"/>
      <c r="B2876" s="60"/>
      <c r="C2876" s="796"/>
      <c r="D2876" s="719"/>
      <c r="E2876" s="720"/>
      <c r="F2876" s="714" t="s">
        <v>445</v>
      </c>
      <c r="G2876" s="715"/>
      <c r="H2876" s="192"/>
      <c r="I2876" s="700" t="s">
        <v>441</v>
      </c>
      <c r="J2876" s="700"/>
      <c r="K2876" s="700"/>
      <c r="L2876" s="701"/>
      <c r="M2876" s="369"/>
      <c r="N2876" s="369"/>
      <c r="O2876" s="369"/>
      <c r="P2876" s="369"/>
      <c r="Q2876" s="369"/>
      <c r="R2876" s="369"/>
      <c r="S2876" s="368"/>
      <c r="T2876" s="368"/>
      <c r="U2876" s="368"/>
      <c r="V2876" s="368"/>
      <c r="W2876" s="368"/>
      <c r="X2876" s="368"/>
      <c r="Y2876" s="368"/>
      <c r="Z2876" s="368"/>
      <c r="AA2876" s="368"/>
      <c r="AB2876" s="368"/>
      <c r="AC2876" s="368"/>
      <c r="AD2876" s="368"/>
      <c r="AE2876" s="60"/>
      <c r="AF2876" s="259"/>
      <c r="AG2876" s="374">
        <f t="shared" si="9442"/>
        <v>18</v>
      </c>
      <c r="AH2876" s="399"/>
      <c r="AK2876" s="375">
        <f t="shared" si="9443"/>
        <v>0</v>
      </c>
      <c r="AL2876" s="378">
        <f t="shared" si="9414"/>
        <v>0</v>
      </c>
      <c r="AM2876" s="374">
        <f t="shared" si="9444"/>
        <v>0</v>
      </c>
      <c r="AN2876" s="292">
        <f t="shared" si="9445"/>
        <v>0</v>
      </c>
      <c r="AO2876" s="375">
        <f t="shared" si="9446"/>
        <v>0</v>
      </c>
      <c r="AP2876" s="378">
        <f t="shared" si="9415"/>
        <v>0</v>
      </c>
      <c r="AQ2876" s="374">
        <f t="shared" si="9447"/>
        <v>0</v>
      </c>
      <c r="AR2876" s="317">
        <f t="shared" si="9448"/>
        <v>0</v>
      </c>
      <c r="AS2876" s="375">
        <f t="shared" si="9449"/>
        <v>0</v>
      </c>
      <c r="AT2876" s="378">
        <f t="shared" si="9416"/>
        <v>0</v>
      </c>
      <c r="AU2876" s="374">
        <f t="shared" si="9450"/>
        <v>0</v>
      </c>
      <c r="AV2876" s="317">
        <f t="shared" si="9451"/>
        <v>0</v>
      </c>
      <c r="AW2876" s="375">
        <f t="shared" si="9452"/>
        <v>0</v>
      </c>
      <c r="AX2876" s="378">
        <f t="shared" si="9417"/>
        <v>0</v>
      </c>
      <c r="AY2876" s="374">
        <f t="shared" si="9453"/>
        <v>0</v>
      </c>
      <c r="AZ2876" s="292">
        <f t="shared" si="9454"/>
        <v>0</v>
      </c>
      <c r="BA2876" s="375">
        <f t="shared" si="9455"/>
        <v>0</v>
      </c>
      <c r="BB2876" s="378">
        <f t="shared" si="9418"/>
        <v>0</v>
      </c>
      <c r="BC2876" s="374">
        <f t="shared" si="9456"/>
        <v>0</v>
      </c>
      <c r="BD2876" s="292">
        <f t="shared" si="9457"/>
        <v>0</v>
      </c>
      <c r="BE2876" s="375">
        <f t="shared" si="9458"/>
        <v>0</v>
      </c>
      <c r="BF2876" s="378">
        <f t="shared" si="9419"/>
        <v>0</v>
      </c>
      <c r="BG2876" s="374">
        <f t="shared" si="9459"/>
        <v>0</v>
      </c>
      <c r="BH2876" s="292">
        <f t="shared" si="9460"/>
        <v>0</v>
      </c>
      <c r="BI2876" s="375">
        <f t="shared" si="9461"/>
        <v>0</v>
      </c>
      <c r="BJ2876" s="378">
        <f t="shared" si="9420"/>
        <v>0</v>
      </c>
      <c r="BK2876" s="374">
        <f t="shared" si="9462"/>
        <v>0</v>
      </c>
      <c r="BL2876" s="292">
        <f t="shared" si="9463"/>
        <v>0</v>
      </c>
      <c r="BM2876" s="375">
        <f t="shared" si="9464"/>
        <v>0</v>
      </c>
      <c r="BN2876" s="378">
        <f t="shared" si="9421"/>
        <v>0</v>
      </c>
      <c r="BO2876" s="374">
        <f t="shared" si="9465"/>
        <v>0</v>
      </c>
      <c r="BP2876" s="292">
        <f t="shared" si="9466"/>
        <v>0</v>
      </c>
      <c r="CA2876" s="299" t="s">
        <v>1910</v>
      </c>
      <c r="CB2876" s="421"/>
      <c r="CC2876" s="375"/>
      <c r="CD2876" s="375"/>
      <c r="CE2876" s="375"/>
      <c r="CF2876" s="375"/>
      <c r="CG2876" s="375"/>
      <c r="CH2876" s="375"/>
      <c r="CI2876" s="375"/>
      <c r="CJ2876" s="375"/>
      <c r="CK2876" s="375"/>
      <c r="CL2876" s="375"/>
      <c r="CM2876" s="375"/>
      <c r="CN2876" s="422">
        <f t="shared" ref="CN2876" si="9505">IF(CN2874="NA",COUNTIF(M2875:M2878,"NA"),COUNTIF(M2875:M2878,"NS"))</f>
        <v>0</v>
      </c>
      <c r="CO2876" s="422">
        <f t="shared" ref="CO2876" si="9506">IF(CO2874="NA",COUNTIF(N2875:N2878,"NA"),COUNTIF(N2875:N2878,"NS"))</f>
        <v>0</v>
      </c>
      <c r="CP2876" s="422">
        <f t="shared" ref="CP2876" si="9507">IF(CP2874="NA",COUNTIF(O2875:O2878,"NA"),COUNTIF(O2875:O2878,"NS"))</f>
        <v>0</v>
      </c>
      <c r="CQ2876" s="422">
        <f t="shared" ref="CQ2876" si="9508">IF(CQ2874="NA",COUNTIF(P2875:P2878,"NA"),COUNTIF(P2875:P2878,"NS"))</f>
        <v>0</v>
      </c>
      <c r="CR2876" s="422">
        <f t="shared" ref="CR2876" si="9509">IF(CR2874="NA",COUNTIF(Q2875:Q2878,"NA"),COUNTIF(Q2875:Q2878,"NS"))</f>
        <v>0</v>
      </c>
      <c r="CS2876" s="422">
        <f t="shared" ref="CS2876" si="9510">IF(CS2874="NA",COUNTIF(R2875:R2878,"NA"),COUNTIF(R2875:R2878,"NS"))</f>
        <v>0</v>
      </c>
      <c r="CT2876" s="422">
        <f t="shared" ref="CT2876" si="9511">IF(CT2874="NA",COUNTIF(S2875:S2878,"NA"),COUNTIF(S2875:S2878,"NS"))</f>
        <v>0</v>
      </c>
      <c r="CU2876" s="422">
        <f t="shared" ref="CU2876" si="9512">IF(CU2874="NA",COUNTIF(T2875:T2878,"NA"),COUNTIF(T2875:T2878,"NS"))</f>
        <v>0</v>
      </c>
      <c r="CV2876" s="422">
        <f t="shared" ref="CV2876" si="9513">IF(CV2874="NA",COUNTIF(U2875:U2878,"NA"),COUNTIF(U2875:U2878,"NS"))</f>
        <v>0</v>
      </c>
      <c r="CW2876" s="422">
        <f t="shared" ref="CW2876" si="9514">IF(CW2874="NA",COUNTIF(V2875:V2878,"NA"),COUNTIF(V2875:V2878,"NS"))</f>
        <v>0</v>
      </c>
      <c r="CX2876" s="422">
        <f t="shared" ref="CX2876" si="9515">IF(CX2874="NA",COUNTIF(W2875:W2878,"NA"),COUNTIF(W2875:W2878,"NS"))</f>
        <v>0</v>
      </c>
      <c r="CY2876" s="422">
        <f t="shared" ref="CY2876" si="9516">IF(CY2874="NA",COUNTIF(X2875:X2878,"NA"),COUNTIF(X2875:X2878,"NS"))</f>
        <v>0</v>
      </c>
      <c r="CZ2876" s="422">
        <f t="shared" ref="CZ2876" si="9517">IF(CZ2874="NA",COUNTIF(Y2875:Y2878,"NA"),COUNTIF(Y2875:Y2878,"NS"))</f>
        <v>0</v>
      </c>
      <c r="DA2876" s="422">
        <f t="shared" ref="DA2876" si="9518">IF(DA2874="NA",COUNTIF(Z2875:Z2878,"NA"),COUNTIF(Z2875:Z2878,"NS"))</f>
        <v>0</v>
      </c>
      <c r="DB2876" s="422">
        <f t="shared" ref="DB2876" si="9519">IF(DB2874="NA",COUNTIF(AA2875:AA2878,"NA"),COUNTIF(AA2875:AA2878,"NS"))</f>
        <v>0</v>
      </c>
      <c r="DC2876" s="422">
        <f t="shared" ref="DC2876" si="9520">IF(DC2874="NA",COUNTIF(AB2875:AB2878,"NA"),COUNTIF(AB2875:AB2878,"NS"))</f>
        <v>0</v>
      </c>
      <c r="DD2876" s="422">
        <f t="shared" ref="DD2876" si="9521">IF(DD2874="NA",COUNTIF(AC2875:AC2878,"NA"),COUNTIF(AC2875:AC2878,"NS"))</f>
        <v>0</v>
      </c>
      <c r="DE2876" s="422">
        <f t="shared" ref="DE2876" si="9522">IF(DE2874="NA",COUNTIF(AD2875:AD2878,"NA"),COUNTIF(AD2875:AD2878,"NS"))</f>
        <v>0</v>
      </c>
      <c r="DG2876" s="612"/>
      <c r="DH2876" s="613"/>
      <c r="DI2876" s="415"/>
      <c r="DJ2876" s="416"/>
      <c r="DK2876" s="416"/>
      <c r="DL2876" s="416"/>
      <c r="DM2876" s="416"/>
      <c r="DN2876" s="416"/>
      <c r="DO2876" s="416"/>
      <c r="DP2876" s="416"/>
      <c r="DQ2876" s="416"/>
      <c r="DR2876" s="416"/>
      <c r="DS2876" s="416"/>
      <c r="DT2876" s="416"/>
      <c r="DU2876" s="416"/>
      <c r="DV2876" s="416"/>
      <c r="DW2876" s="416"/>
      <c r="DX2876" s="416"/>
      <c r="DY2876" s="416"/>
      <c r="DZ2876" s="416"/>
      <c r="EA2876" s="416"/>
      <c r="EB2876" s="416"/>
      <c r="EC2876" s="416"/>
      <c r="ED2876" s="416"/>
      <c r="EE2876" s="416"/>
      <c r="EF2876" s="416"/>
      <c r="EG2876" s="416"/>
      <c r="EH2876" s="416"/>
      <c r="EI2876" s="416"/>
      <c r="EJ2876" s="416"/>
      <c r="EK2876" s="416"/>
      <c r="EL2876" s="417"/>
    </row>
    <row r="2877" spans="1:143" ht="36" customHeight="1" x14ac:dyDescent="0.25">
      <c r="A2877" s="60"/>
      <c r="B2877" s="60"/>
      <c r="C2877" s="796"/>
      <c r="D2877" s="719"/>
      <c r="E2877" s="720"/>
      <c r="F2877" s="714" t="s">
        <v>446</v>
      </c>
      <c r="G2877" s="715"/>
      <c r="H2877" s="192"/>
      <c r="I2877" s="700" t="s">
        <v>442</v>
      </c>
      <c r="J2877" s="700"/>
      <c r="K2877" s="700"/>
      <c r="L2877" s="701"/>
      <c r="M2877" s="369"/>
      <c r="N2877" s="369"/>
      <c r="O2877" s="369"/>
      <c r="P2877" s="369"/>
      <c r="Q2877" s="369"/>
      <c r="R2877" s="369"/>
      <c r="S2877" s="368"/>
      <c r="T2877" s="368"/>
      <c r="U2877" s="368"/>
      <c r="V2877" s="368"/>
      <c r="W2877" s="368"/>
      <c r="X2877" s="368"/>
      <c r="Y2877" s="368"/>
      <c r="Z2877" s="368"/>
      <c r="AA2877" s="368"/>
      <c r="AB2877" s="368"/>
      <c r="AC2877" s="368"/>
      <c r="AD2877" s="368"/>
      <c r="AE2877" s="60"/>
      <c r="AF2877" s="259"/>
      <c r="AG2877" s="374">
        <f t="shared" si="9442"/>
        <v>18</v>
      </c>
      <c r="AH2877" s="399"/>
      <c r="AK2877" s="375">
        <f t="shared" si="9443"/>
        <v>0</v>
      </c>
      <c r="AL2877" s="378">
        <f t="shared" si="9414"/>
        <v>0</v>
      </c>
      <c r="AM2877" s="374">
        <f t="shared" si="9444"/>
        <v>0</v>
      </c>
      <c r="AN2877" s="292">
        <f t="shared" si="9445"/>
        <v>0</v>
      </c>
      <c r="AO2877" s="375">
        <f t="shared" si="9446"/>
        <v>0</v>
      </c>
      <c r="AP2877" s="378">
        <f t="shared" si="9415"/>
        <v>0</v>
      </c>
      <c r="AQ2877" s="374">
        <f t="shared" si="9447"/>
        <v>0</v>
      </c>
      <c r="AR2877" s="317">
        <f t="shared" si="9448"/>
        <v>0</v>
      </c>
      <c r="AS2877" s="375">
        <f t="shared" si="9449"/>
        <v>0</v>
      </c>
      <c r="AT2877" s="378">
        <f t="shared" si="9416"/>
        <v>0</v>
      </c>
      <c r="AU2877" s="374">
        <f t="shared" si="9450"/>
        <v>0</v>
      </c>
      <c r="AV2877" s="317">
        <f t="shared" si="9451"/>
        <v>0</v>
      </c>
      <c r="AW2877" s="375">
        <f t="shared" si="9452"/>
        <v>0</v>
      </c>
      <c r="AX2877" s="378">
        <f t="shared" si="9417"/>
        <v>0</v>
      </c>
      <c r="AY2877" s="374">
        <f t="shared" si="9453"/>
        <v>0</v>
      </c>
      <c r="AZ2877" s="292">
        <f t="shared" si="9454"/>
        <v>0</v>
      </c>
      <c r="BA2877" s="375">
        <f t="shared" si="9455"/>
        <v>0</v>
      </c>
      <c r="BB2877" s="378">
        <f t="shared" si="9418"/>
        <v>0</v>
      </c>
      <c r="BC2877" s="374">
        <f t="shared" si="9456"/>
        <v>0</v>
      </c>
      <c r="BD2877" s="292">
        <f t="shared" si="9457"/>
        <v>0</v>
      </c>
      <c r="BE2877" s="375">
        <f t="shared" si="9458"/>
        <v>0</v>
      </c>
      <c r="BF2877" s="378">
        <f t="shared" si="9419"/>
        <v>0</v>
      </c>
      <c r="BG2877" s="374">
        <f t="shared" si="9459"/>
        <v>0</v>
      </c>
      <c r="BH2877" s="292">
        <f t="shared" si="9460"/>
        <v>0</v>
      </c>
      <c r="BI2877" s="375">
        <f t="shared" si="9461"/>
        <v>0</v>
      </c>
      <c r="BJ2877" s="378">
        <f t="shared" si="9420"/>
        <v>0</v>
      </c>
      <c r="BK2877" s="374">
        <f t="shared" si="9462"/>
        <v>0</v>
      </c>
      <c r="BL2877" s="292">
        <f t="shared" si="9463"/>
        <v>0</v>
      </c>
      <c r="BM2877" s="375">
        <f t="shared" si="9464"/>
        <v>0</v>
      </c>
      <c r="BN2877" s="378">
        <f t="shared" si="9421"/>
        <v>0</v>
      </c>
      <c r="BO2877" s="374">
        <f t="shared" si="9465"/>
        <v>0</v>
      </c>
      <c r="BP2877" s="292">
        <f t="shared" si="9466"/>
        <v>0</v>
      </c>
      <c r="CA2877" s="299" t="s">
        <v>1918</v>
      </c>
      <c r="CB2877" s="427"/>
      <c r="CC2877" s="375"/>
      <c r="CD2877" s="375"/>
      <c r="CE2877" s="375"/>
      <c r="CF2877" s="375"/>
      <c r="CG2877" s="375"/>
      <c r="CH2877" s="375"/>
      <c r="CI2877" s="375"/>
      <c r="CJ2877" s="375"/>
      <c r="CK2877" s="375"/>
      <c r="CL2877" s="375"/>
      <c r="CM2877" s="375"/>
      <c r="CN2877" s="425">
        <f t="shared" ref="CN2877:DD2877" si="9523">IF(OR(AND(CN2874=0,CN2876&gt;0),AND(CN2874="NS",CN2875&gt;0),AND(CN2874="NS",CN2875=0,CN2876=0)),1,IF(OR(AND(CN2876&gt;=2,CN2875&lt;CN2874),AND(CN2874="NS",CN2875=0,CN2876&gt;0),OR(CN2874=CN2875,AND(CN2874="",CN2876=0,CN2875=0))),0,1))</f>
        <v>0</v>
      </c>
      <c r="CO2877" s="425">
        <f t="shared" si="9523"/>
        <v>0</v>
      </c>
      <c r="CP2877" s="425">
        <f t="shared" si="9523"/>
        <v>0</v>
      </c>
      <c r="CQ2877" s="425">
        <f t="shared" si="9523"/>
        <v>0</v>
      </c>
      <c r="CR2877" s="425">
        <f t="shared" si="9523"/>
        <v>0</v>
      </c>
      <c r="CS2877" s="425">
        <f t="shared" si="9523"/>
        <v>0</v>
      </c>
      <c r="CT2877" s="425">
        <f t="shared" si="9523"/>
        <v>0</v>
      </c>
      <c r="CU2877" s="425">
        <f t="shared" si="9523"/>
        <v>0</v>
      </c>
      <c r="CV2877" s="425">
        <f t="shared" si="9523"/>
        <v>0</v>
      </c>
      <c r="CW2877" s="425">
        <f t="shared" si="9523"/>
        <v>0</v>
      </c>
      <c r="CX2877" s="425">
        <f t="shared" si="9523"/>
        <v>0</v>
      </c>
      <c r="CY2877" s="425">
        <f t="shared" si="9523"/>
        <v>0</v>
      </c>
      <c r="CZ2877" s="425">
        <f t="shared" si="9523"/>
        <v>0</v>
      </c>
      <c r="DA2877" s="425">
        <f t="shared" si="9523"/>
        <v>0</v>
      </c>
      <c r="DB2877" s="425">
        <f t="shared" si="9523"/>
        <v>0</v>
      </c>
      <c r="DC2877" s="425">
        <f t="shared" si="9523"/>
        <v>0</v>
      </c>
      <c r="DD2877" s="425">
        <f t="shared" si="9523"/>
        <v>0</v>
      </c>
      <c r="DE2877" s="425">
        <f t="shared" ref="DE2877" si="9524">IF(OR(AND(DE2874=0,DE2876&gt;0),AND(DE2874="NS",DE2875&gt;0),AND(DE2874="NS",DE2875=0,DE2876=0)),1,IF(OR(AND(DE2876&gt;=2,DE2875&lt;DE2874),AND(DE2874="NS",DE2875=0,DE2876&gt;0),OR(DE2874=DE2875,AND(DE2874="",DE2876=0,DE2875=0))),0,1))</f>
        <v>0</v>
      </c>
      <c r="DF2877" s="387">
        <f>SUM(CN2877:DE2877)</f>
        <v>0</v>
      </c>
      <c r="DG2877" s="612"/>
      <c r="DH2877" s="613"/>
      <c r="DI2877" s="415"/>
      <c r="DJ2877" s="416"/>
      <c r="DK2877" s="416"/>
      <c r="DL2877" s="416"/>
      <c r="DM2877" s="416"/>
      <c r="DN2877" s="416"/>
      <c r="DO2877" s="416"/>
      <c r="DP2877" s="416"/>
      <c r="DQ2877" s="416"/>
      <c r="DR2877" s="416"/>
      <c r="DS2877" s="416"/>
      <c r="DT2877" s="416"/>
      <c r="DU2877" s="416"/>
      <c r="DV2877" s="416"/>
      <c r="DW2877" s="416"/>
      <c r="DX2877" s="416"/>
      <c r="DY2877" s="416"/>
      <c r="DZ2877" s="416"/>
      <c r="EA2877" s="416"/>
      <c r="EB2877" s="416"/>
      <c r="EC2877" s="416"/>
      <c r="ED2877" s="416"/>
      <c r="EE2877" s="416"/>
      <c r="EF2877" s="416"/>
      <c r="EG2877" s="416"/>
      <c r="EH2877" s="416"/>
      <c r="EI2877" s="416"/>
      <c r="EJ2877" s="416"/>
      <c r="EK2877" s="416"/>
      <c r="EL2877" s="417"/>
    </row>
    <row r="2878" spans="1:143" ht="24" customHeight="1" x14ac:dyDescent="0.25">
      <c r="A2878" s="60"/>
      <c r="B2878" s="60"/>
      <c r="C2878" s="796"/>
      <c r="D2878" s="719"/>
      <c r="E2878" s="720"/>
      <c r="F2878" s="714" t="s">
        <v>447</v>
      </c>
      <c r="G2878" s="715"/>
      <c r="H2878" s="192"/>
      <c r="I2878" s="700" t="s">
        <v>443</v>
      </c>
      <c r="J2878" s="700"/>
      <c r="K2878" s="700"/>
      <c r="L2878" s="701"/>
      <c r="M2878" s="369"/>
      <c r="N2878" s="369"/>
      <c r="O2878" s="369"/>
      <c r="P2878" s="369"/>
      <c r="Q2878" s="369"/>
      <c r="R2878" s="369"/>
      <c r="S2878" s="368"/>
      <c r="T2878" s="368"/>
      <c r="U2878" s="368"/>
      <c r="V2878" s="368"/>
      <c r="W2878" s="368"/>
      <c r="X2878" s="368"/>
      <c r="Y2878" s="368"/>
      <c r="Z2878" s="368"/>
      <c r="AA2878" s="368"/>
      <c r="AB2878" s="368"/>
      <c r="AC2878" s="368"/>
      <c r="AD2878" s="368"/>
      <c r="AE2878" s="60"/>
      <c r="AF2878" s="259"/>
      <c r="AG2878" s="374">
        <f t="shared" si="9442"/>
        <v>18</v>
      </c>
      <c r="AH2878" s="399"/>
      <c r="AK2878" s="375">
        <f t="shared" si="9443"/>
        <v>0</v>
      </c>
      <c r="AL2878" s="378">
        <f t="shared" si="9414"/>
        <v>0</v>
      </c>
      <c r="AM2878" s="374">
        <f t="shared" si="9444"/>
        <v>0</v>
      </c>
      <c r="AN2878" s="292">
        <f t="shared" si="9445"/>
        <v>0</v>
      </c>
      <c r="AO2878" s="375">
        <f t="shared" si="9446"/>
        <v>0</v>
      </c>
      <c r="AP2878" s="378">
        <f t="shared" si="9415"/>
        <v>0</v>
      </c>
      <c r="AQ2878" s="374">
        <f t="shared" si="9447"/>
        <v>0</v>
      </c>
      <c r="AR2878" s="317">
        <f t="shared" si="9448"/>
        <v>0</v>
      </c>
      <c r="AS2878" s="375">
        <f t="shared" si="9449"/>
        <v>0</v>
      </c>
      <c r="AT2878" s="378">
        <f t="shared" si="9416"/>
        <v>0</v>
      </c>
      <c r="AU2878" s="374">
        <f t="shared" si="9450"/>
        <v>0</v>
      </c>
      <c r="AV2878" s="317">
        <f t="shared" si="9451"/>
        <v>0</v>
      </c>
      <c r="AW2878" s="375">
        <f t="shared" si="9452"/>
        <v>0</v>
      </c>
      <c r="AX2878" s="378">
        <f t="shared" si="9417"/>
        <v>0</v>
      </c>
      <c r="AY2878" s="374">
        <f t="shared" si="9453"/>
        <v>0</v>
      </c>
      <c r="AZ2878" s="292">
        <f t="shared" si="9454"/>
        <v>0</v>
      </c>
      <c r="BA2878" s="375">
        <f t="shared" si="9455"/>
        <v>0</v>
      </c>
      <c r="BB2878" s="378">
        <f t="shared" si="9418"/>
        <v>0</v>
      </c>
      <c r="BC2878" s="374">
        <f t="shared" si="9456"/>
        <v>0</v>
      </c>
      <c r="BD2878" s="292">
        <f t="shared" si="9457"/>
        <v>0</v>
      </c>
      <c r="BE2878" s="375">
        <f t="shared" si="9458"/>
        <v>0</v>
      </c>
      <c r="BF2878" s="378">
        <f t="shared" si="9419"/>
        <v>0</v>
      </c>
      <c r="BG2878" s="374">
        <f t="shared" si="9459"/>
        <v>0</v>
      </c>
      <c r="BH2878" s="292">
        <f t="shared" si="9460"/>
        <v>0</v>
      </c>
      <c r="BI2878" s="375">
        <f t="shared" si="9461"/>
        <v>0</v>
      </c>
      <c r="BJ2878" s="378">
        <f t="shared" si="9420"/>
        <v>0</v>
      </c>
      <c r="BK2878" s="374">
        <f t="shared" si="9462"/>
        <v>0</v>
      </c>
      <c r="BL2878" s="292">
        <f t="shared" si="9463"/>
        <v>0</v>
      </c>
      <c r="BM2878" s="375">
        <f t="shared" si="9464"/>
        <v>0</v>
      </c>
      <c r="BN2878" s="378">
        <f t="shared" si="9421"/>
        <v>0</v>
      </c>
      <c r="BO2878" s="374">
        <f t="shared" si="9465"/>
        <v>0</v>
      </c>
      <c r="BP2878" s="292">
        <f t="shared" si="9466"/>
        <v>0</v>
      </c>
      <c r="CA2878" s="303"/>
      <c r="CB2878" s="427"/>
      <c r="CC2878" s="375"/>
      <c r="CD2878" s="375"/>
      <c r="CE2878" s="375"/>
      <c r="CF2878" s="375"/>
      <c r="CG2878" s="375"/>
      <c r="CH2878" s="375"/>
      <c r="CI2878" s="375"/>
      <c r="CJ2878" s="375"/>
      <c r="CK2878" s="375"/>
      <c r="CL2878" s="375"/>
      <c r="CM2878" s="375"/>
      <c r="CN2878" s="311"/>
      <c r="CO2878" s="311"/>
      <c r="CP2878" s="311"/>
      <c r="CQ2878" s="311"/>
      <c r="CR2878" s="311"/>
      <c r="CS2878" s="311"/>
      <c r="CT2878" s="311"/>
      <c r="CU2878" s="311"/>
      <c r="CV2878" s="311"/>
      <c r="CW2878" s="311"/>
      <c r="CX2878" s="311"/>
      <c r="CY2878" s="311"/>
      <c r="CZ2878" s="311"/>
      <c r="DA2878" s="311"/>
      <c r="DB2878" s="311"/>
      <c r="DC2878" s="311"/>
      <c r="DD2878" s="311"/>
      <c r="DE2878" s="311"/>
      <c r="DG2878" s="612"/>
      <c r="DH2878" s="613"/>
      <c r="DI2878" s="415"/>
      <c r="DJ2878" s="416"/>
      <c r="DK2878" s="416"/>
      <c r="DL2878" s="416"/>
      <c r="DM2878" s="416"/>
      <c r="DN2878" s="416"/>
      <c r="DO2878" s="416"/>
      <c r="DP2878" s="416"/>
      <c r="DQ2878" s="416"/>
      <c r="DR2878" s="416"/>
      <c r="DS2878" s="416"/>
      <c r="DT2878" s="416"/>
      <c r="DU2878" s="416"/>
      <c r="DV2878" s="416"/>
      <c r="DW2878" s="416"/>
      <c r="DX2878" s="416"/>
      <c r="DY2878" s="416"/>
      <c r="DZ2878" s="416"/>
      <c r="EA2878" s="416"/>
      <c r="EB2878" s="416"/>
      <c r="EC2878" s="416"/>
      <c r="ED2878" s="416"/>
      <c r="EE2878" s="416"/>
      <c r="EF2878" s="416"/>
      <c r="EG2878" s="416"/>
      <c r="EH2878" s="416"/>
      <c r="EI2878" s="416"/>
      <c r="EJ2878" s="416"/>
      <c r="EK2878" s="416"/>
      <c r="EL2878" s="417"/>
    </row>
    <row r="2879" spans="1:143" ht="48" customHeight="1" x14ac:dyDescent="0.25">
      <c r="A2879" s="60"/>
      <c r="B2879" s="60"/>
      <c r="C2879" s="796"/>
      <c r="D2879" s="719"/>
      <c r="E2879" s="720"/>
      <c r="F2879" s="703" t="s">
        <v>448</v>
      </c>
      <c r="G2879" s="703"/>
      <c r="H2879" s="704" t="s">
        <v>449</v>
      </c>
      <c r="I2879" s="705"/>
      <c r="J2879" s="705"/>
      <c r="K2879" s="705"/>
      <c r="L2879" s="706"/>
      <c r="M2879" s="369"/>
      <c r="N2879" s="369"/>
      <c r="O2879" s="369"/>
      <c r="P2879" s="369"/>
      <c r="Q2879" s="369"/>
      <c r="R2879" s="369"/>
      <c r="S2879" s="368"/>
      <c r="T2879" s="368"/>
      <c r="U2879" s="368"/>
      <c r="V2879" s="368"/>
      <c r="W2879" s="368"/>
      <c r="X2879" s="368"/>
      <c r="Y2879" s="368"/>
      <c r="Z2879" s="368"/>
      <c r="AA2879" s="368"/>
      <c r="AB2879" s="368"/>
      <c r="AC2879" s="368"/>
      <c r="AD2879" s="368"/>
      <c r="AE2879" s="60"/>
      <c r="AF2879" s="259"/>
      <c r="AG2879" s="374">
        <f t="shared" si="9442"/>
        <v>18</v>
      </c>
      <c r="AH2879" s="399"/>
      <c r="AK2879" s="375">
        <f t="shared" si="9443"/>
        <v>0</v>
      </c>
      <c r="AL2879" s="378">
        <f t="shared" si="9414"/>
        <v>0</v>
      </c>
      <c r="AM2879" s="374">
        <f t="shared" si="9444"/>
        <v>0</v>
      </c>
      <c r="AN2879" s="292">
        <f t="shared" si="9445"/>
        <v>0</v>
      </c>
      <c r="AO2879" s="375">
        <f t="shared" si="9446"/>
        <v>0</v>
      </c>
      <c r="AP2879" s="378">
        <f t="shared" si="9415"/>
        <v>0</v>
      </c>
      <c r="AQ2879" s="374">
        <f t="shared" si="9447"/>
        <v>0</v>
      </c>
      <c r="AR2879" s="317">
        <f t="shared" si="9448"/>
        <v>0</v>
      </c>
      <c r="AS2879" s="375">
        <f t="shared" si="9449"/>
        <v>0</v>
      </c>
      <c r="AT2879" s="378">
        <f t="shared" si="9416"/>
        <v>0</v>
      </c>
      <c r="AU2879" s="374">
        <f t="shared" si="9450"/>
        <v>0</v>
      </c>
      <c r="AV2879" s="317">
        <f t="shared" si="9451"/>
        <v>0</v>
      </c>
      <c r="AW2879" s="375">
        <f t="shared" si="9452"/>
        <v>0</v>
      </c>
      <c r="AX2879" s="378">
        <f t="shared" si="9417"/>
        <v>0</v>
      </c>
      <c r="AY2879" s="374">
        <f t="shared" si="9453"/>
        <v>0</v>
      </c>
      <c r="AZ2879" s="292">
        <f t="shared" si="9454"/>
        <v>0</v>
      </c>
      <c r="BA2879" s="375">
        <f t="shared" si="9455"/>
        <v>0</v>
      </c>
      <c r="BB2879" s="378">
        <f t="shared" si="9418"/>
        <v>0</v>
      </c>
      <c r="BC2879" s="374">
        <f t="shared" si="9456"/>
        <v>0</v>
      </c>
      <c r="BD2879" s="292">
        <f t="shared" si="9457"/>
        <v>0</v>
      </c>
      <c r="BE2879" s="375">
        <f t="shared" si="9458"/>
        <v>0</v>
      </c>
      <c r="BF2879" s="378">
        <f t="shared" si="9419"/>
        <v>0</v>
      </c>
      <c r="BG2879" s="374">
        <f t="shared" si="9459"/>
        <v>0</v>
      </c>
      <c r="BH2879" s="292">
        <f t="shared" si="9460"/>
        <v>0</v>
      </c>
      <c r="BI2879" s="375">
        <f t="shared" si="9461"/>
        <v>0</v>
      </c>
      <c r="BJ2879" s="378">
        <f t="shared" si="9420"/>
        <v>0</v>
      </c>
      <c r="BK2879" s="374">
        <f t="shared" si="9462"/>
        <v>0</v>
      </c>
      <c r="BL2879" s="292">
        <f t="shared" si="9463"/>
        <v>0</v>
      </c>
      <c r="BM2879" s="375">
        <f t="shared" si="9464"/>
        <v>0</v>
      </c>
      <c r="BN2879" s="378">
        <f t="shared" si="9421"/>
        <v>0</v>
      </c>
      <c r="BO2879" s="374">
        <f t="shared" si="9465"/>
        <v>0</v>
      </c>
      <c r="BP2879" s="292">
        <f t="shared" si="9466"/>
        <v>0</v>
      </c>
      <c r="CA2879" s="303"/>
      <c r="CB2879" s="427"/>
      <c r="CC2879" s="375"/>
      <c r="CD2879" s="375"/>
      <c r="CE2879" s="375"/>
      <c r="CF2879" s="375"/>
      <c r="CG2879" s="375"/>
      <c r="CH2879" s="375"/>
      <c r="CI2879" s="375"/>
      <c r="CJ2879" s="375"/>
      <c r="CK2879" s="375"/>
      <c r="CL2879" s="375"/>
      <c r="CM2879" s="375"/>
      <c r="CN2879" s="311"/>
      <c r="CO2879" s="311"/>
      <c r="CP2879" s="311"/>
      <c r="CQ2879" s="311"/>
      <c r="CR2879" s="311"/>
      <c r="CS2879" s="311"/>
      <c r="CT2879" s="311"/>
      <c r="CU2879" s="311"/>
      <c r="CV2879" s="311"/>
      <c r="CW2879" s="311"/>
      <c r="CX2879" s="311"/>
      <c r="CY2879" s="311"/>
      <c r="CZ2879" s="311"/>
      <c r="DA2879" s="311"/>
      <c r="DB2879" s="311"/>
      <c r="DC2879" s="311"/>
      <c r="DD2879" s="311"/>
      <c r="DE2879" s="311"/>
      <c r="DG2879" s="610"/>
      <c r="DH2879" s="611"/>
      <c r="DI2879" s="415"/>
      <c r="DJ2879" s="416"/>
      <c r="DK2879" s="416"/>
      <c r="DL2879" s="416"/>
      <c r="DM2879" s="416"/>
      <c r="DN2879" s="416"/>
      <c r="DO2879" s="416"/>
      <c r="DP2879" s="416"/>
      <c r="DQ2879" s="416"/>
      <c r="DR2879" s="416"/>
      <c r="DS2879" s="416"/>
      <c r="DT2879" s="416"/>
      <c r="DU2879" s="416"/>
      <c r="DV2879" s="416"/>
      <c r="DW2879" s="416"/>
      <c r="DX2879" s="416"/>
      <c r="DY2879" s="416"/>
      <c r="DZ2879" s="416"/>
      <c r="EA2879" s="416"/>
      <c r="EB2879" s="416"/>
      <c r="EC2879" s="416"/>
      <c r="ED2879" s="416"/>
      <c r="EE2879" s="416"/>
      <c r="EF2879" s="416"/>
      <c r="EG2879" s="416"/>
      <c r="EH2879" s="416"/>
      <c r="EI2879" s="416"/>
      <c r="EJ2879" s="416"/>
      <c r="EK2879" s="416"/>
      <c r="EL2879" s="417"/>
    </row>
    <row r="2880" spans="1:143" ht="15" customHeight="1" x14ac:dyDescent="0.25">
      <c r="A2880" s="60"/>
      <c r="B2880" s="60"/>
      <c r="C2880" s="796"/>
      <c r="D2880" s="719"/>
      <c r="E2880" s="720"/>
      <c r="F2880" s="703" t="s">
        <v>450</v>
      </c>
      <c r="G2880" s="703"/>
      <c r="H2880" s="704" t="s">
        <v>451</v>
      </c>
      <c r="I2880" s="705"/>
      <c r="J2880" s="705"/>
      <c r="K2880" s="705"/>
      <c r="L2880" s="706"/>
      <c r="M2880" s="369"/>
      <c r="N2880" s="369"/>
      <c r="O2880" s="369"/>
      <c r="P2880" s="369"/>
      <c r="Q2880" s="369"/>
      <c r="R2880" s="369"/>
      <c r="S2880" s="368"/>
      <c r="T2880" s="368"/>
      <c r="U2880" s="368"/>
      <c r="V2880" s="368"/>
      <c r="W2880" s="368"/>
      <c r="X2880" s="368"/>
      <c r="Y2880" s="368"/>
      <c r="Z2880" s="368"/>
      <c r="AA2880" s="368"/>
      <c r="AB2880" s="368"/>
      <c r="AC2880" s="368"/>
      <c r="AD2880" s="368"/>
      <c r="AE2880" s="60"/>
      <c r="AF2880" s="259"/>
      <c r="AG2880" s="374">
        <f t="shared" si="9442"/>
        <v>18</v>
      </c>
      <c r="AH2880" s="399"/>
      <c r="AK2880" s="375">
        <f t="shared" si="9443"/>
        <v>0</v>
      </c>
      <c r="AL2880" s="378">
        <f t="shared" si="9414"/>
        <v>0</v>
      </c>
      <c r="AM2880" s="374">
        <f t="shared" si="9444"/>
        <v>0</v>
      </c>
      <c r="AN2880" s="292">
        <f t="shared" si="9445"/>
        <v>0</v>
      </c>
      <c r="AO2880" s="375">
        <f t="shared" si="9446"/>
        <v>0</v>
      </c>
      <c r="AP2880" s="378">
        <f t="shared" si="9415"/>
        <v>0</v>
      </c>
      <c r="AQ2880" s="374">
        <f t="shared" si="9447"/>
        <v>0</v>
      </c>
      <c r="AR2880" s="317">
        <f t="shared" si="9448"/>
        <v>0</v>
      </c>
      <c r="AS2880" s="375">
        <f t="shared" si="9449"/>
        <v>0</v>
      </c>
      <c r="AT2880" s="378">
        <f t="shared" si="9416"/>
        <v>0</v>
      </c>
      <c r="AU2880" s="374">
        <f t="shared" si="9450"/>
        <v>0</v>
      </c>
      <c r="AV2880" s="317">
        <f t="shared" si="9451"/>
        <v>0</v>
      </c>
      <c r="AW2880" s="375">
        <f t="shared" si="9452"/>
        <v>0</v>
      </c>
      <c r="AX2880" s="378">
        <f t="shared" si="9417"/>
        <v>0</v>
      </c>
      <c r="AY2880" s="374">
        <f t="shared" si="9453"/>
        <v>0</v>
      </c>
      <c r="AZ2880" s="292">
        <f t="shared" si="9454"/>
        <v>0</v>
      </c>
      <c r="BA2880" s="375">
        <f t="shared" si="9455"/>
        <v>0</v>
      </c>
      <c r="BB2880" s="378">
        <f t="shared" si="9418"/>
        <v>0</v>
      </c>
      <c r="BC2880" s="374">
        <f t="shared" si="9456"/>
        <v>0</v>
      </c>
      <c r="BD2880" s="292">
        <f t="shared" si="9457"/>
        <v>0</v>
      </c>
      <c r="BE2880" s="375">
        <f t="shared" si="9458"/>
        <v>0</v>
      </c>
      <c r="BF2880" s="378">
        <f t="shared" si="9419"/>
        <v>0</v>
      </c>
      <c r="BG2880" s="374">
        <f t="shared" si="9459"/>
        <v>0</v>
      </c>
      <c r="BH2880" s="292">
        <f t="shared" si="9460"/>
        <v>0</v>
      </c>
      <c r="BI2880" s="375">
        <f t="shared" si="9461"/>
        <v>0</v>
      </c>
      <c r="BJ2880" s="378">
        <f t="shared" si="9420"/>
        <v>0</v>
      </c>
      <c r="BK2880" s="374">
        <f t="shared" si="9462"/>
        <v>0</v>
      </c>
      <c r="BL2880" s="292">
        <f t="shared" si="9463"/>
        <v>0</v>
      </c>
      <c r="BM2880" s="375">
        <f t="shared" si="9464"/>
        <v>0</v>
      </c>
      <c r="BN2880" s="378">
        <f t="shared" si="9421"/>
        <v>0</v>
      </c>
      <c r="BO2880" s="374">
        <f t="shared" si="9465"/>
        <v>0</v>
      </c>
      <c r="BP2880" s="292">
        <f t="shared" si="9466"/>
        <v>0</v>
      </c>
      <c r="CA2880" s="303"/>
      <c r="CB2880" s="427"/>
      <c r="CC2880" s="375"/>
      <c r="CD2880" s="375"/>
      <c r="CE2880" s="375"/>
      <c r="CF2880" s="375"/>
      <c r="CG2880" s="375"/>
      <c r="CH2880" s="375"/>
      <c r="CI2880" s="375"/>
      <c r="CJ2880" s="375"/>
      <c r="CK2880" s="375"/>
      <c r="CL2880" s="375"/>
      <c r="CM2880" s="375"/>
      <c r="CN2880" s="307"/>
      <c r="CO2880" s="307"/>
      <c r="CP2880" s="307"/>
      <c r="CQ2880" s="307"/>
      <c r="CR2880" s="307"/>
      <c r="CS2880" s="307"/>
      <c r="CT2880" s="307"/>
      <c r="CU2880" s="307"/>
      <c r="CV2880" s="307"/>
      <c r="CW2880" s="307"/>
      <c r="CX2880" s="307"/>
      <c r="CY2880" s="307"/>
      <c r="CZ2880" s="307"/>
      <c r="DA2880" s="307"/>
      <c r="DB2880" s="307"/>
      <c r="DC2880" s="307"/>
      <c r="DD2880" s="307"/>
      <c r="DE2880" s="307"/>
      <c r="DG2880" s="610"/>
      <c r="DH2880" s="611"/>
      <c r="DI2880" s="415"/>
      <c r="DJ2880" s="416"/>
      <c r="DK2880" s="416"/>
      <c r="DL2880" s="416"/>
      <c r="DM2880" s="416"/>
      <c r="DN2880" s="416"/>
      <c r="DO2880" s="416"/>
      <c r="DP2880" s="416"/>
      <c r="DQ2880" s="416"/>
      <c r="DR2880" s="416"/>
      <c r="DS2880" s="416"/>
      <c r="DT2880" s="416"/>
      <c r="DU2880" s="416"/>
      <c r="DV2880" s="416"/>
      <c r="DW2880" s="416"/>
      <c r="DX2880" s="416"/>
      <c r="DY2880" s="416"/>
      <c r="DZ2880" s="416"/>
      <c r="EA2880" s="416"/>
      <c r="EB2880" s="416"/>
      <c r="EC2880" s="416"/>
      <c r="ED2880" s="416"/>
      <c r="EE2880" s="416"/>
      <c r="EF2880" s="416"/>
      <c r="EG2880" s="416"/>
      <c r="EH2880" s="416"/>
      <c r="EI2880" s="416"/>
      <c r="EJ2880" s="416"/>
      <c r="EK2880" s="416"/>
      <c r="EL2880" s="417"/>
    </row>
    <row r="2881" spans="1:143" ht="15" customHeight="1" x14ac:dyDescent="0.25">
      <c r="A2881" s="60"/>
      <c r="B2881" s="60"/>
      <c r="C2881" s="796"/>
      <c r="D2881" s="719"/>
      <c r="E2881" s="720"/>
      <c r="F2881" s="703" t="s">
        <v>452</v>
      </c>
      <c r="G2881" s="703"/>
      <c r="H2881" s="704" t="s">
        <v>453</v>
      </c>
      <c r="I2881" s="705"/>
      <c r="J2881" s="705"/>
      <c r="K2881" s="705"/>
      <c r="L2881" s="706"/>
      <c r="M2881" s="369"/>
      <c r="N2881" s="369"/>
      <c r="O2881" s="369"/>
      <c r="P2881" s="369"/>
      <c r="Q2881" s="369"/>
      <c r="R2881" s="369"/>
      <c r="S2881" s="368"/>
      <c r="T2881" s="368"/>
      <c r="U2881" s="368"/>
      <c r="V2881" s="368"/>
      <c r="W2881" s="368"/>
      <c r="X2881" s="368"/>
      <c r="Y2881" s="368"/>
      <c r="Z2881" s="368"/>
      <c r="AA2881" s="368"/>
      <c r="AB2881" s="368"/>
      <c r="AC2881" s="368"/>
      <c r="AD2881" s="368"/>
      <c r="AE2881" s="60"/>
      <c r="AF2881" s="259"/>
      <c r="AG2881" s="374">
        <f t="shared" si="9442"/>
        <v>18</v>
      </c>
      <c r="AH2881" s="399"/>
      <c r="AK2881" s="375">
        <f t="shared" si="9443"/>
        <v>0</v>
      </c>
      <c r="AL2881" s="378">
        <f t="shared" si="9414"/>
        <v>0</v>
      </c>
      <c r="AM2881" s="374">
        <f t="shared" si="9444"/>
        <v>0</v>
      </c>
      <c r="AN2881" s="292">
        <f t="shared" si="9445"/>
        <v>0</v>
      </c>
      <c r="AO2881" s="375">
        <f t="shared" si="9446"/>
        <v>0</v>
      </c>
      <c r="AP2881" s="378">
        <f t="shared" si="9415"/>
        <v>0</v>
      </c>
      <c r="AQ2881" s="374">
        <f t="shared" si="9447"/>
        <v>0</v>
      </c>
      <c r="AR2881" s="317">
        <f t="shared" si="9448"/>
        <v>0</v>
      </c>
      <c r="AS2881" s="375">
        <f t="shared" si="9449"/>
        <v>0</v>
      </c>
      <c r="AT2881" s="378">
        <f t="shared" si="9416"/>
        <v>0</v>
      </c>
      <c r="AU2881" s="374">
        <f t="shared" si="9450"/>
        <v>0</v>
      </c>
      <c r="AV2881" s="317">
        <f t="shared" si="9451"/>
        <v>0</v>
      </c>
      <c r="AW2881" s="375">
        <f t="shared" si="9452"/>
        <v>0</v>
      </c>
      <c r="AX2881" s="378">
        <f t="shared" si="9417"/>
        <v>0</v>
      </c>
      <c r="AY2881" s="374">
        <f t="shared" si="9453"/>
        <v>0</v>
      </c>
      <c r="AZ2881" s="292">
        <f t="shared" si="9454"/>
        <v>0</v>
      </c>
      <c r="BA2881" s="375">
        <f t="shared" si="9455"/>
        <v>0</v>
      </c>
      <c r="BB2881" s="378">
        <f t="shared" si="9418"/>
        <v>0</v>
      </c>
      <c r="BC2881" s="374">
        <f t="shared" si="9456"/>
        <v>0</v>
      </c>
      <c r="BD2881" s="292">
        <f t="shared" si="9457"/>
        <v>0</v>
      </c>
      <c r="BE2881" s="375">
        <f t="shared" si="9458"/>
        <v>0</v>
      </c>
      <c r="BF2881" s="378">
        <f t="shared" si="9419"/>
        <v>0</v>
      </c>
      <c r="BG2881" s="374">
        <f t="shared" si="9459"/>
        <v>0</v>
      </c>
      <c r="BH2881" s="292">
        <f t="shared" si="9460"/>
        <v>0</v>
      </c>
      <c r="BI2881" s="375">
        <f t="shared" si="9461"/>
        <v>0</v>
      </c>
      <c r="BJ2881" s="378">
        <f t="shared" si="9420"/>
        <v>0</v>
      </c>
      <c r="BK2881" s="374">
        <f t="shared" si="9462"/>
        <v>0</v>
      </c>
      <c r="BL2881" s="292">
        <f t="shared" si="9463"/>
        <v>0</v>
      </c>
      <c r="BM2881" s="375">
        <f t="shared" si="9464"/>
        <v>0</v>
      </c>
      <c r="BN2881" s="378">
        <f t="shared" si="9421"/>
        <v>0</v>
      </c>
      <c r="BO2881" s="374">
        <f t="shared" si="9465"/>
        <v>0</v>
      </c>
      <c r="BP2881" s="292">
        <f t="shared" si="9466"/>
        <v>0</v>
      </c>
      <c r="CA2881" s="303"/>
      <c r="CB2881" s="427"/>
      <c r="CC2881" s="375"/>
      <c r="CD2881" s="375"/>
      <c r="CE2881" s="375"/>
      <c r="CF2881" s="375"/>
      <c r="CG2881" s="375"/>
      <c r="CH2881" s="375"/>
      <c r="CI2881" s="375"/>
      <c r="CJ2881" s="375"/>
      <c r="CK2881" s="375"/>
      <c r="CL2881" s="375"/>
      <c r="CM2881" s="375"/>
      <c r="CN2881" s="311"/>
      <c r="CO2881" s="311"/>
      <c r="CP2881" s="311"/>
      <c r="CQ2881" s="311"/>
      <c r="CR2881" s="311"/>
      <c r="CS2881" s="311"/>
      <c r="CT2881" s="311"/>
      <c r="CU2881" s="311"/>
      <c r="CV2881" s="311"/>
      <c r="CW2881" s="311"/>
      <c r="CX2881" s="311"/>
      <c r="CY2881" s="311"/>
      <c r="CZ2881" s="311"/>
      <c r="DA2881" s="311"/>
      <c r="DB2881" s="311"/>
      <c r="DC2881" s="311"/>
      <c r="DD2881" s="311"/>
      <c r="DE2881" s="311"/>
      <c r="DG2881" s="610"/>
      <c r="DH2881" s="611"/>
      <c r="DI2881" s="415"/>
      <c r="DJ2881" s="416"/>
      <c r="DK2881" s="416"/>
      <c r="DL2881" s="416"/>
      <c r="DM2881" s="416"/>
      <c r="DN2881" s="416"/>
      <c r="DO2881" s="416"/>
      <c r="DP2881" s="416"/>
      <c r="DQ2881" s="416"/>
      <c r="DR2881" s="416"/>
      <c r="DS2881" s="416"/>
      <c r="DT2881" s="416"/>
      <c r="DU2881" s="416"/>
      <c r="DV2881" s="416"/>
      <c r="DW2881" s="416"/>
      <c r="DX2881" s="416"/>
      <c r="DY2881" s="416"/>
      <c r="DZ2881" s="416"/>
      <c r="EA2881" s="416"/>
      <c r="EB2881" s="416"/>
      <c r="EC2881" s="416"/>
      <c r="ED2881" s="416"/>
      <c r="EE2881" s="416"/>
      <c r="EF2881" s="416"/>
      <c r="EG2881" s="416"/>
      <c r="EH2881" s="416"/>
      <c r="EI2881" s="416"/>
      <c r="EJ2881" s="416"/>
      <c r="EK2881" s="416"/>
      <c r="EL2881" s="417"/>
    </row>
    <row r="2882" spans="1:143" ht="24" customHeight="1" x14ac:dyDescent="0.25">
      <c r="A2882" s="60"/>
      <c r="B2882" s="60"/>
      <c r="C2882" s="797"/>
      <c r="D2882" s="721"/>
      <c r="E2882" s="722"/>
      <c r="F2882" s="703" t="s">
        <v>454</v>
      </c>
      <c r="G2882" s="703"/>
      <c r="H2882" s="704" t="s">
        <v>455</v>
      </c>
      <c r="I2882" s="705"/>
      <c r="J2882" s="705"/>
      <c r="K2882" s="705"/>
      <c r="L2882" s="706"/>
      <c r="M2882" s="369"/>
      <c r="N2882" s="369"/>
      <c r="O2882" s="369"/>
      <c r="P2882" s="369"/>
      <c r="Q2882" s="369"/>
      <c r="R2882" s="369"/>
      <c r="S2882" s="368"/>
      <c r="T2882" s="368"/>
      <c r="U2882" s="368"/>
      <c r="V2882" s="368"/>
      <c r="W2882" s="368"/>
      <c r="X2882" s="368"/>
      <c r="Y2882" s="368"/>
      <c r="Z2882" s="368"/>
      <c r="AA2882" s="368"/>
      <c r="AB2882" s="368"/>
      <c r="AC2882" s="368"/>
      <c r="AD2882" s="368"/>
      <c r="AE2882" s="60"/>
      <c r="AF2882" s="259"/>
      <c r="AG2882" s="374">
        <f t="shared" si="9442"/>
        <v>18</v>
      </c>
      <c r="AH2882" s="399"/>
      <c r="AK2882" s="375">
        <f t="shared" si="9443"/>
        <v>0</v>
      </c>
      <c r="AL2882" s="378">
        <f t="shared" si="9414"/>
        <v>0</v>
      </c>
      <c r="AM2882" s="374">
        <f t="shared" si="9444"/>
        <v>0</v>
      </c>
      <c r="AN2882" s="292">
        <f t="shared" si="9445"/>
        <v>0</v>
      </c>
      <c r="AO2882" s="375">
        <f t="shared" si="9446"/>
        <v>0</v>
      </c>
      <c r="AP2882" s="378">
        <f t="shared" si="9415"/>
        <v>0</v>
      </c>
      <c r="AQ2882" s="374">
        <f t="shared" si="9447"/>
        <v>0</v>
      </c>
      <c r="AR2882" s="317">
        <f t="shared" si="9448"/>
        <v>0</v>
      </c>
      <c r="AS2882" s="375">
        <f t="shared" si="9449"/>
        <v>0</v>
      </c>
      <c r="AT2882" s="378">
        <f t="shared" si="9416"/>
        <v>0</v>
      </c>
      <c r="AU2882" s="374">
        <f t="shared" si="9450"/>
        <v>0</v>
      </c>
      <c r="AV2882" s="317">
        <f t="shared" si="9451"/>
        <v>0</v>
      </c>
      <c r="AW2882" s="375">
        <f t="shared" si="9452"/>
        <v>0</v>
      </c>
      <c r="AX2882" s="378">
        <f t="shared" si="9417"/>
        <v>0</v>
      </c>
      <c r="AY2882" s="374">
        <f t="shared" si="9453"/>
        <v>0</v>
      </c>
      <c r="AZ2882" s="292">
        <f t="shared" si="9454"/>
        <v>0</v>
      </c>
      <c r="BA2882" s="375">
        <f t="shared" si="9455"/>
        <v>0</v>
      </c>
      <c r="BB2882" s="378">
        <f t="shared" si="9418"/>
        <v>0</v>
      </c>
      <c r="BC2882" s="374">
        <f t="shared" si="9456"/>
        <v>0</v>
      </c>
      <c r="BD2882" s="292">
        <f t="shared" si="9457"/>
        <v>0</v>
      </c>
      <c r="BE2882" s="375">
        <f t="shared" si="9458"/>
        <v>0</v>
      </c>
      <c r="BF2882" s="378">
        <f t="shared" si="9419"/>
        <v>0</v>
      </c>
      <c r="BG2882" s="374">
        <f t="shared" si="9459"/>
        <v>0</v>
      </c>
      <c r="BH2882" s="292">
        <f t="shared" si="9460"/>
        <v>0</v>
      </c>
      <c r="BI2882" s="375">
        <f t="shared" si="9461"/>
        <v>0</v>
      </c>
      <c r="BJ2882" s="378">
        <f t="shared" si="9420"/>
        <v>0</v>
      </c>
      <c r="BK2882" s="374">
        <f t="shared" si="9462"/>
        <v>0</v>
      </c>
      <c r="BL2882" s="292">
        <f t="shared" si="9463"/>
        <v>0</v>
      </c>
      <c r="BM2882" s="375">
        <f t="shared" si="9464"/>
        <v>0</v>
      </c>
      <c r="BN2882" s="378">
        <f t="shared" si="9421"/>
        <v>0</v>
      </c>
      <c r="BO2882" s="374">
        <f t="shared" si="9465"/>
        <v>0</v>
      </c>
      <c r="BP2882" s="292">
        <f t="shared" si="9466"/>
        <v>0</v>
      </c>
      <c r="CA2882" s="303"/>
      <c r="CB2882" s="421"/>
      <c r="CC2882" s="375"/>
      <c r="CD2882" s="375"/>
      <c r="CE2882" s="375"/>
      <c r="CF2882" s="375"/>
      <c r="CG2882" s="375"/>
      <c r="CH2882" s="375"/>
      <c r="CI2882" s="375"/>
      <c r="CJ2882" s="375"/>
      <c r="CK2882" s="375"/>
      <c r="CL2882" s="375"/>
      <c r="CM2882" s="375"/>
      <c r="CN2882" s="311"/>
      <c r="CO2882" s="311"/>
      <c r="CP2882" s="311"/>
      <c r="CQ2882" s="311"/>
      <c r="CR2882" s="311"/>
      <c r="CS2882" s="311"/>
      <c r="CT2882" s="311"/>
      <c r="CU2882" s="311"/>
      <c r="CV2882" s="311"/>
      <c r="CW2882" s="311"/>
      <c r="CX2882" s="311"/>
      <c r="CY2882" s="311"/>
      <c r="CZ2882" s="311"/>
      <c r="DA2882" s="311"/>
      <c r="DB2882" s="311"/>
      <c r="DC2882" s="311"/>
      <c r="DD2882" s="311"/>
      <c r="DE2882" s="311"/>
      <c r="DG2882" s="614" t="s">
        <v>454</v>
      </c>
      <c r="DH2882" s="615"/>
      <c r="DI2882" s="418" t="s">
        <v>1909</v>
      </c>
      <c r="DJ2882" s="419"/>
      <c r="DK2882" s="419"/>
      <c r="DL2882" s="419"/>
      <c r="DM2882" s="419"/>
      <c r="DN2882" s="419"/>
      <c r="DO2882" s="419"/>
      <c r="DP2882" s="419"/>
      <c r="DQ2882" s="419"/>
      <c r="DR2882" s="419"/>
      <c r="DS2882" s="419"/>
      <c r="DT2882" s="419"/>
      <c r="DU2882" s="419">
        <f t="shared" ref="DU2882" si="9525">M2882</f>
        <v>0</v>
      </c>
      <c r="DV2882" s="419">
        <f t="shared" ref="DV2882" si="9526">N2882</f>
        <v>0</v>
      </c>
      <c r="DW2882" s="419">
        <f t="shared" ref="DW2882" si="9527">O2882</f>
        <v>0</v>
      </c>
      <c r="DX2882" s="419">
        <f t="shared" ref="DX2882" si="9528">P2882</f>
        <v>0</v>
      </c>
      <c r="DY2882" s="419">
        <f t="shared" ref="DY2882" si="9529">Q2882</f>
        <v>0</v>
      </c>
      <c r="DZ2882" s="419">
        <f t="shared" ref="DZ2882" si="9530">R2882</f>
        <v>0</v>
      </c>
      <c r="EA2882" s="419">
        <f t="shared" ref="EA2882" si="9531">S2882</f>
        <v>0</v>
      </c>
      <c r="EB2882" s="419">
        <f t="shared" ref="EB2882" si="9532">T2882</f>
        <v>0</v>
      </c>
      <c r="EC2882" s="419">
        <f t="shared" ref="EC2882" si="9533">U2882</f>
        <v>0</v>
      </c>
      <c r="ED2882" s="419">
        <f t="shared" ref="ED2882" si="9534">V2882</f>
        <v>0</v>
      </c>
      <c r="EE2882" s="419">
        <f t="shared" ref="EE2882" si="9535">W2882</f>
        <v>0</v>
      </c>
      <c r="EF2882" s="419">
        <f t="shared" ref="EF2882" si="9536">X2882</f>
        <v>0</v>
      </c>
      <c r="EG2882" s="419">
        <f t="shared" ref="EG2882" si="9537">Y2882</f>
        <v>0</v>
      </c>
      <c r="EH2882" s="419">
        <f t="shared" ref="EH2882" si="9538">Z2882</f>
        <v>0</v>
      </c>
      <c r="EI2882" s="419">
        <f t="shared" ref="EI2882" si="9539">AA2882</f>
        <v>0</v>
      </c>
      <c r="EJ2882" s="419">
        <f t="shared" ref="EJ2882" si="9540">AB2882</f>
        <v>0</v>
      </c>
      <c r="EK2882" s="419">
        <f t="shared" ref="EK2882" si="9541">AC2882</f>
        <v>0</v>
      </c>
      <c r="EL2882" s="420">
        <f t="shared" ref="EL2882" si="9542">AD2882</f>
        <v>0</v>
      </c>
    </row>
    <row r="2883" spans="1:143" ht="60" customHeight="1" x14ac:dyDescent="0.25">
      <c r="A2883" s="60"/>
      <c r="B2883" s="60"/>
      <c r="C2883" s="795" t="s">
        <v>509</v>
      </c>
      <c r="D2883" s="717" t="s">
        <v>510</v>
      </c>
      <c r="E2883" s="718"/>
      <c r="F2883" s="703" t="s">
        <v>456</v>
      </c>
      <c r="G2883" s="703"/>
      <c r="H2883" s="704" t="s">
        <v>457</v>
      </c>
      <c r="I2883" s="705"/>
      <c r="J2883" s="705"/>
      <c r="K2883" s="705"/>
      <c r="L2883" s="706"/>
      <c r="M2883" s="370"/>
      <c r="N2883" s="370"/>
      <c r="O2883" s="370"/>
      <c r="P2883" s="370"/>
      <c r="Q2883" s="370"/>
      <c r="R2883" s="370"/>
      <c r="S2883" s="371"/>
      <c r="T2883" s="371"/>
      <c r="U2883" s="371"/>
      <c r="V2883" s="371"/>
      <c r="W2883" s="371"/>
      <c r="X2883" s="371"/>
      <c r="Y2883" s="371"/>
      <c r="Z2883" s="371"/>
      <c r="AA2883" s="371"/>
      <c r="AB2883" s="371"/>
      <c r="AC2883" s="371"/>
      <c r="AD2883" s="371"/>
      <c r="AE2883" s="60"/>
      <c r="AF2883" s="259"/>
      <c r="AG2883" s="374">
        <f t="shared" si="9442"/>
        <v>18</v>
      </c>
      <c r="AH2883" s="399"/>
      <c r="AK2883" s="375">
        <f t="shared" si="9443"/>
        <v>0</v>
      </c>
      <c r="AL2883" s="378">
        <f t="shared" si="9414"/>
        <v>0</v>
      </c>
      <c r="AM2883" s="374">
        <f t="shared" si="9444"/>
        <v>0</v>
      </c>
      <c r="AN2883" s="292">
        <f t="shared" si="9445"/>
        <v>0</v>
      </c>
      <c r="AO2883" s="375">
        <f t="shared" si="9446"/>
        <v>0</v>
      </c>
      <c r="AP2883" s="378">
        <f t="shared" si="9415"/>
        <v>0</v>
      </c>
      <c r="AQ2883" s="374">
        <f t="shared" si="9447"/>
        <v>0</v>
      </c>
      <c r="AR2883" s="317">
        <f t="shared" si="9448"/>
        <v>0</v>
      </c>
      <c r="AS2883" s="375">
        <f t="shared" si="9449"/>
        <v>0</v>
      </c>
      <c r="AT2883" s="378">
        <f t="shared" si="9416"/>
        <v>0</v>
      </c>
      <c r="AU2883" s="374">
        <f t="shared" si="9450"/>
        <v>0</v>
      </c>
      <c r="AV2883" s="317">
        <f t="shared" si="9451"/>
        <v>0</v>
      </c>
      <c r="AW2883" s="375">
        <f t="shared" si="9452"/>
        <v>0</v>
      </c>
      <c r="AX2883" s="378">
        <f t="shared" si="9417"/>
        <v>0</v>
      </c>
      <c r="AY2883" s="374">
        <f t="shared" si="9453"/>
        <v>0</v>
      </c>
      <c r="AZ2883" s="292">
        <f t="shared" si="9454"/>
        <v>0</v>
      </c>
      <c r="BA2883" s="375">
        <f t="shared" si="9455"/>
        <v>0</v>
      </c>
      <c r="BB2883" s="378">
        <f t="shared" si="9418"/>
        <v>0</v>
      </c>
      <c r="BC2883" s="374">
        <f t="shared" si="9456"/>
        <v>0</v>
      </c>
      <c r="BD2883" s="292">
        <f t="shared" si="9457"/>
        <v>0</v>
      </c>
      <c r="BE2883" s="375">
        <f t="shared" si="9458"/>
        <v>0</v>
      </c>
      <c r="BF2883" s="378">
        <f t="shared" si="9419"/>
        <v>0</v>
      </c>
      <c r="BG2883" s="374">
        <f t="shared" si="9459"/>
        <v>0</v>
      </c>
      <c r="BH2883" s="292">
        <f t="shared" si="9460"/>
        <v>0</v>
      </c>
      <c r="BI2883" s="375">
        <f t="shared" si="9461"/>
        <v>0</v>
      </c>
      <c r="BJ2883" s="378">
        <f t="shared" si="9420"/>
        <v>0</v>
      </c>
      <c r="BK2883" s="374">
        <f t="shared" si="9462"/>
        <v>0</v>
      </c>
      <c r="BL2883" s="292">
        <f t="shared" si="9463"/>
        <v>0</v>
      </c>
      <c r="BM2883" s="375">
        <f t="shared" si="9464"/>
        <v>0</v>
      </c>
      <c r="BN2883" s="378">
        <f t="shared" si="9421"/>
        <v>0</v>
      </c>
      <c r="BO2883" s="374">
        <f t="shared" si="9465"/>
        <v>0</v>
      </c>
      <c r="BP2883" s="292">
        <f t="shared" si="9466"/>
        <v>0</v>
      </c>
      <c r="CA2883" s="299" t="s">
        <v>60</v>
      </c>
      <c r="CB2883" s="421"/>
      <c r="CC2883" s="375"/>
      <c r="CD2883" s="375"/>
      <c r="CE2883" s="375"/>
      <c r="CF2883" s="375"/>
      <c r="CG2883" s="375"/>
      <c r="CH2883" s="375"/>
      <c r="CI2883" s="375"/>
      <c r="CJ2883" s="375"/>
      <c r="CK2883" s="375"/>
      <c r="CL2883" s="375"/>
      <c r="CM2883" s="375"/>
      <c r="CN2883" s="423">
        <f t="shared" ref="CN2883" si="9543">IF(M2883="",0,M2883)</f>
        <v>0</v>
      </c>
      <c r="CO2883" s="423">
        <f t="shared" ref="CO2883" si="9544">IF(N2883="",0,N2883)</f>
        <v>0</v>
      </c>
      <c r="CP2883" s="423">
        <f t="shared" ref="CP2883" si="9545">IF(O2883="",0,O2883)</f>
        <v>0</v>
      </c>
      <c r="CQ2883" s="423">
        <f t="shared" ref="CQ2883" si="9546">IF(P2883="",0,P2883)</f>
        <v>0</v>
      </c>
      <c r="CR2883" s="423">
        <f t="shared" ref="CR2883" si="9547">IF(Q2883="",0,Q2883)</f>
        <v>0</v>
      </c>
      <c r="CS2883" s="423">
        <f t="shared" ref="CS2883" si="9548">IF(R2883="",0,R2883)</f>
        <v>0</v>
      </c>
      <c r="CT2883" s="423">
        <f t="shared" ref="CT2883" si="9549">IF(S2883="",0,S2883)</f>
        <v>0</v>
      </c>
      <c r="CU2883" s="423">
        <f t="shared" ref="CU2883" si="9550">IF(T2883="",0,T2883)</f>
        <v>0</v>
      </c>
      <c r="CV2883" s="423">
        <f t="shared" ref="CV2883" si="9551">IF(U2883="",0,U2883)</f>
        <v>0</v>
      </c>
      <c r="CW2883" s="423">
        <f t="shared" ref="CW2883" si="9552">IF(V2883="",0,V2883)</f>
        <v>0</v>
      </c>
      <c r="CX2883" s="423">
        <f t="shared" ref="CX2883" si="9553">IF(W2883="",0,W2883)</f>
        <v>0</v>
      </c>
      <c r="CY2883" s="423">
        <f t="shared" ref="CY2883" si="9554">IF(X2883="",0,X2883)</f>
        <v>0</v>
      </c>
      <c r="CZ2883" s="423">
        <f t="shared" ref="CZ2883" si="9555">IF(Y2883="",0,Y2883)</f>
        <v>0</v>
      </c>
      <c r="DA2883" s="423">
        <f t="shared" ref="DA2883" si="9556">IF(Z2883="",0,Z2883)</f>
        <v>0</v>
      </c>
      <c r="DB2883" s="423">
        <f t="shared" ref="DB2883" si="9557">IF(AA2883="",0,AA2883)</f>
        <v>0</v>
      </c>
      <c r="DC2883" s="423">
        <f t="shared" ref="DC2883" si="9558">IF(AB2883="",0,AB2883)</f>
        <v>0</v>
      </c>
      <c r="DD2883" s="423">
        <f t="shared" ref="DD2883" si="9559">IF(AC2883="",0,AC2883)</f>
        <v>0</v>
      </c>
      <c r="DE2883" s="423">
        <f t="shared" ref="DE2883" si="9560">IF(AD2883="",0,AD2883)</f>
        <v>0</v>
      </c>
      <c r="DG2883" s="610"/>
      <c r="DH2883" s="611"/>
      <c r="DI2883" s="415" t="s">
        <v>1910</v>
      </c>
      <c r="DJ2883" s="416"/>
      <c r="DK2883" s="416"/>
      <c r="DL2883" s="416"/>
      <c r="DM2883" s="416"/>
      <c r="DN2883" s="416"/>
      <c r="DO2883" s="416"/>
      <c r="DP2883" s="416"/>
      <c r="DQ2883" s="416"/>
      <c r="DR2883" s="416"/>
      <c r="DS2883" s="416"/>
      <c r="DT2883" s="416"/>
      <c r="DU2883" s="416">
        <f t="shared" ref="DU2883" si="9561">COUNTIF(M2867,"NS")+COUNTIF(M2874,"NS")+COUNTIF(M2879:M2881,"NS")</f>
        <v>0</v>
      </c>
      <c r="DV2883" s="416">
        <f t="shared" ref="DV2883" si="9562">COUNTIF(N2867,"NS")+COUNTIF(N2874,"NS")+COUNTIF(N2879:N2881,"NS")</f>
        <v>0</v>
      </c>
      <c r="DW2883" s="416">
        <f t="shared" ref="DW2883" si="9563">COUNTIF(O2867,"NS")+COUNTIF(O2874,"NS")+COUNTIF(O2879:O2881,"NS")</f>
        <v>0</v>
      </c>
      <c r="DX2883" s="416">
        <f t="shared" ref="DX2883" si="9564">COUNTIF(P2867,"NS")+COUNTIF(P2874,"NS")+COUNTIF(P2879:P2881,"NS")</f>
        <v>0</v>
      </c>
      <c r="DY2883" s="416">
        <f t="shared" ref="DY2883" si="9565">COUNTIF(Q2867,"NS")+COUNTIF(Q2874,"NS")+COUNTIF(Q2879:Q2881,"NS")</f>
        <v>0</v>
      </c>
      <c r="DZ2883" s="416">
        <f t="shared" ref="DZ2883" si="9566">COUNTIF(R2867,"NS")+COUNTIF(R2874,"NS")+COUNTIF(R2879:R2881,"NS")</f>
        <v>0</v>
      </c>
      <c r="EA2883" s="416">
        <f t="shared" ref="EA2883" si="9567">COUNTIF(S2867,"NS")+COUNTIF(S2874,"NS")+COUNTIF(S2879:S2881,"NS")</f>
        <v>0</v>
      </c>
      <c r="EB2883" s="416">
        <f t="shared" ref="EB2883" si="9568">COUNTIF(T2867,"NS")+COUNTIF(T2874,"NS")+COUNTIF(T2879:T2881,"NS")</f>
        <v>0</v>
      </c>
      <c r="EC2883" s="416">
        <f t="shared" ref="EC2883" si="9569">COUNTIF(U2867,"NS")+COUNTIF(U2874,"NS")+COUNTIF(U2879:U2881,"NS")</f>
        <v>0</v>
      </c>
      <c r="ED2883" s="416">
        <f t="shared" ref="ED2883" si="9570">COUNTIF(V2867,"NS")+COUNTIF(V2874,"NS")+COUNTIF(V2879:V2881,"NS")</f>
        <v>0</v>
      </c>
      <c r="EE2883" s="416">
        <f t="shared" ref="EE2883" si="9571">COUNTIF(W2867,"NS")+COUNTIF(W2874,"NS")+COUNTIF(W2879:W2881,"NS")</f>
        <v>0</v>
      </c>
      <c r="EF2883" s="416">
        <f t="shared" ref="EF2883" si="9572">COUNTIF(X2867,"NS")+COUNTIF(X2874,"NS")+COUNTIF(X2879:X2881,"NS")</f>
        <v>0</v>
      </c>
      <c r="EG2883" s="416">
        <f t="shared" ref="EG2883" si="9573">COUNTIF(Y2867,"NS")+COUNTIF(Y2874,"NS")+COUNTIF(Y2879:Y2881,"NS")</f>
        <v>0</v>
      </c>
      <c r="EH2883" s="416">
        <f t="shared" ref="EH2883" si="9574">COUNTIF(Z2867,"NS")+COUNTIF(Z2874,"NS")+COUNTIF(Z2879:Z2881,"NS")</f>
        <v>0</v>
      </c>
      <c r="EI2883" s="416">
        <f t="shared" ref="EI2883" si="9575">COUNTIF(AA2867,"NS")+COUNTIF(AA2874,"NS")+COUNTIF(AA2879:AA2881,"NS")</f>
        <v>0</v>
      </c>
      <c r="EJ2883" s="416">
        <f t="shared" ref="EJ2883" si="9576">COUNTIF(AB2867,"NS")+COUNTIF(AB2874,"NS")+COUNTIF(AB2879:AB2881,"NS")</f>
        <v>0</v>
      </c>
      <c r="EK2883" s="416">
        <f t="shared" ref="EK2883" si="9577">COUNTIF(AC2867,"NS")+COUNTIF(AC2874,"NS")+COUNTIF(AC2879:AC2881,"NS")</f>
        <v>0</v>
      </c>
      <c r="EL2883" s="417">
        <f t="shared" ref="EL2883" si="9578">COUNTIF(AD2867,"NS")+COUNTIF(AD2874,"NS")+COUNTIF(AD2879:AD2881,"NS")</f>
        <v>0</v>
      </c>
    </row>
    <row r="2884" spans="1:143" ht="24" customHeight="1" x14ac:dyDescent="0.25">
      <c r="A2884" s="60"/>
      <c r="B2884" s="60"/>
      <c r="C2884" s="796"/>
      <c r="D2884" s="719"/>
      <c r="E2884" s="720"/>
      <c r="F2884" s="702" t="s">
        <v>465</v>
      </c>
      <c r="G2884" s="702"/>
      <c r="H2884" s="192"/>
      <c r="I2884" s="700" t="s">
        <v>460</v>
      </c>
      <c r="J2884" s="700"/>
      <c r="K2884" s="700"/>
      <c r="L2884" s="701"/>
      <c r="M2884" s="370"/>
      <c r="N2884" s="370"/>
      <c r="O2884" s="370"/>
      <c r="P2884" s="370"/>
      <c r="Q2884" s="370"/>
      <c r="R2884" s="370"/>
      <c r="S2884" s="371"/>
      <c r="T2884" s="371"/>
      <c r="U2884" s="371"/>
      <c r="V2884" s="371"/>
      <c r="W2884" s="371"/>
      <c r="X2884" s="371"/>
      <c r="Y2884" s="371"/>
      <c r="Z2884" s="371"/>
      <c r="AA2884" s="371"/>
      <c r="AB2884" s="371"/>
      <c r="AC2884" s="371"/>
      <c r="AD2884" s="371"/>
      <c r="AE2884" s="60"/>
      <c r="AF2884" s="259"/>
      <c r="AG2884" s="374">
        <f t="shared" si="9442"/>
        <v>18</v>
      </c>
      <c r="AH2884" s="399"/>
      <c r="AK2884" s="375">
        <f t="shared" si="9443"/>
        <v>0</v>
      </c>
      <c r="AL2884" s="378">
        <f t="shared" si="9414"/>
        <v>0</v>
      </c>
      <c r="AM2884" s="374">
        <f t="shared" si="9444"/>
        <v>0</v>
      </c>
      <c r="AN2884" s="292">
        <f t="shared" si="9445"/>
        <v>0</v>
      </c>
      <c r="AO2884" s="375">
        <f t="shared" si="9446"/>
        <v>0</v>
      </c>
      <c r="AP2884" s="378">
        <f t="shared" si="9415"/>
        <v>0</v>
      </c>
      <c r="AQ2884" s="374">
        <f t="shared" si="9447"/>
        <v>0</v>
      </c>
      <c r="AR2884" s="317">
        <f t="shared" si="9448"/>
        <v>0</v>
      </c>
      <c r="AS2884" s="375">
        <f t="shared" si="9449"/>
        <v>0</v>
      </c>
      <c r="AT2884" s="378">
        <f t="shared" si="9416"/>
        <v>0</v>
      </c>
      <c r="AU2884" s="374">
        <f t="shared" si="9450"/>
        <v>0</v>
      </c>
      <c r="AV2884" s="317">
        <f t="shared" si="9451"/>
        <v>0</v>
      </c>
      <c r="AW2884" s="375">
        <f t="shared" si="9452"/>
        <v>0</v>
      </c>
      <c r="AX2884" s="378">
        <f t="shared" si="9417"/>
        <v>0</v>
      </c>
      <c r="AY2884" s="374">
        <f t="shared" si="9453"/>
        <v>0</v>
      </c>
      <c r="AZ2884" s="292">
        <f t="shared" si="9454"/>
        <v>0</v>
      </c>
      <c r="BA2884" s="375">
        <f t="shared" si="9455"/>
        <v>0</v>
      </c>
      <c r="BB2884" s="378">
        <f t="shared" si="9418"/>
        <v>0</v>
      </c>
      <c r="BC2884" s="374">
        <f t="shared" si="9456"/>
        <v>0</v>
      </c>
      <c r="BD2884" s="292">
        <f t="shared" si="9457"/>
        <v>0</v>
      </c>
      <c r="BE2884" s="375">
        <f t="shared" si="9458"/>
        <v>0</v>
      </c>
      <c r="BF2884" s="378">
        <f t="shared" si="9419"/>
        <v>0</v>
      </c>
      <c r="BG2884" s="374">
        <f t="shared" si="9459"/>
        <v>0</v>
      </c>
      <c r="BH2884" s="292">
        <f t="shared" si="9460"/>
        <v>0</v>
      </c>
      <c r="BI2884" s="375">
        <f t="shared" si="9461"/>
        <v>0</v>
      </c>
      <c r="BJ2884" s="378">
        <f t="shared" si="9420"/>
        <v>0</v>
      </c>
      <c r="BK2884" s="374">
        <f t="shared" si="9462"/>
        <v>0</v>
      </c>
      <c r="BL2884" s="292">
        <f t="shared" si="9463"/>
        <v>0</v>
      </c>
      <c r="BM2884" s="375">
        <f t="shared" si="9464"/>
        <v>0</v>
      </c>
      <c r="BN2884" s="378">
        <f t="shared" si="9421"/>
        <v>0</v>
      </c>
      <c r="BO2884" s="374">
        <f t="shared" si="9465"/>
        <v>0</v>
      </c>
      <c r="BP2884" s="292">
        <f t="shared" si="9466"/>
        <v>0</v>
      </c>
      <c r="CA2884" s="299" t="s">
        <v>1917</v>
      </c>
      <c r="CB2884" s="421"/>
      <c r="CC2884" s="375"/>
      <c r="CD2884" s="375"/>
      <c r="CE2884" s="375"/>
      <c r="CF2884" s="375"/>
      <c r="CG2884" s="375"/>
      <c r="CH2884" s="375"/>
      <c r="CI2884" s="375"/>
      <c r="CJ2884" s="375"/>
      <c r="CK2884" s="375"/>
      <c r="CL2884" s="375"/>
      <c r="CM2884" s="375"/>
      <c r="CN2884" s="301">
        <f t="shared" ref="CN2884" si="9579">SUM(M2884:M2888)</f>
        <v>0</v>
      </c>
      <c r="CO2884" s="301">
        <f t="shared" ref="CO2884" si="9580">SUM(N2884:N2888)</f>
        <v>0</v>
      </c>
      <c r="CP2884" s="301">
        <f t="shared" ref="CP2884" si="9581">SUM(O2884:O2888)</f>
        <v>0</v>
      </c>
      <c r="CQ2884" s="301">
        <f t="shared" ref="CQ2884" si="9582">SUM(P2884:P2888)</f>
        <v>0</v>
      </c>
      <c r="CR2884" s="301">
        <f t="shared" ref="CR2884" si="9583">SUM(Q2884:Q2888)</f>
        <v>0</v>
      </c>
      <c r="CS2884" s="301">
        <f t="shared" ref="CS2884" si="9584">SUM(R2884:R2888)</f>
        <v>0</v>
      </c>
      <c r="CT2884" s="301">
        <f t="shared" ref="CT2884" si="9585">SUM(S2884:S2888)</f>
        <v>0</v>
      </c>
      <c r="CU2884" s="301">
        <f t="shared" ref="CU2884" si="9586">SUM(T2884:T2888)</f>
        <v>0</v>
      </c>
      <c r="CV2884" s="301">
        <f t="shared" ref="CV2884" si="9587">SUM(U2884:U2888)</f>
        <v>0</v>
      </c>
      <c r="CW2884" s="301">
        <f t="shared" ref="CW2884" si="9588">SUM(V2884:V2888)</f>
        <v>0</v>
      </c>
      <c r="CX2884" s="301">
        <f t="shared" ref="CX2884" si="9589">SUM(W2884:W2888)</f>
        <v>0</v>
      </c>
      <c r="CY2884" s="301">
        <f t="shared" ref="CY2884" si="9590">SUM(X2884:X2888)</f>
        <v>0</v>
      </c>
      <c r="CZ2884" s="301">
        <f t="shared" ref="CZ2884" si="9591">SUM(Y2884:Y2888)</f>
        <v>0</v>
      </c>
      <c r="DA2884" s="301">
        <f t="shared" ref="DA2884" si="9592">SUM(Z2884:Z2888)</f>
        <v>0</v>
      </c>
      <c r="DB2884" s="301">
        <f t="shared" ref="DB2884" si="9593">SUM(AA2884:AA2888)</f>
        <v>0</v>
      </c>
      <c r="DC2884" s="301">
        <f t="shared" ref="DC2884" si="9594">SUM(AB2884:AB2888)</f>
        <v>0</v>
      </c>
      <c r="DD2884" s="301">
        <f t="shared" ref="DD2884" si="9595">SUM(AC2884:AC2888)</f>
        <v>0</v>
      </c>
      <c r="DE2884" s="301">
        <f t="shared" ref="DE2884" si="9596">SUM(AD2884:AD2888)</f>
        <v>0</v>
      </c>
      <c r="DG2884" s="612"/>
      <c r="DH2884" s="613"/>
      <c r="DI2884" s="415" t="s">
        <v>1914</v>
      </c>
      <c r="DJ2884" s="416"/>
      <c r="DK2884" s="416"/>
      <c r="DL2884" s="416"/>
      <c r="DM2884" s="416"/>
      <c r="DN2884" s="416"/>
      <c r="DO2884" s="416"/>
      <c r="DP2884" s="416"/>
      <c r="DQ2884" s="416"/>
      <c r="DR2884" s="416"/>
      <c r="DS2884" s="416"/>
      <c r="DT2884" s="416"/>
      <c r="DU2884" s="416">
        <f t="shared" ref="DU2884" si="9597">SUM(M2867,M2874,M2879:M2882)</f>
        <v>0</v>
      </c>
      <c r="DV2884" s="416">
        <f t="shared" ref="DV2884" si="9598">SUM(N2867,N2874,N2879:N2882)</f>
        <v>0</v>
      </c>
      <c r="DW2884" s="416">
        <f t="shared" ref="DW2884" si="9599">SUM(O2867,O2874,O2879:O2882)</f>
        <v>0</v>
      </c>
      <c r="DX2884" s="416">
        <f t="shared" ref="DX2884" si="9600">SUM(P2867,P2874,P2879:P2882)</f>
        <v>0</v>
      </c>
      <c r="DY2884" s="416">
        <f t="shared" ref="DY2884" si="9601">SUM(Q2867,Q2874,Q2879:Q2882)</f>
        <v>0</v>
      </c>
      <c r="DZ2884" s="416">
        <f t="shared" ref="DZ2884" si="9602">SUM(R2867,R2874,R2879:R2882)</f>
        <v>0</v>
      </c>
      <c r="EA2884" s="416">
        <f t="shared" ref="EA2884" si="9603">SUM(S2867,S2874,S2879:S2882)</f>
        <v>0</v>
      </c>
      <c r="EB2884" s="416">
        <f t="shared" ref="EB2884" si="9604">SUM(T2867,T2874,T2879:T2882)</f>
        <v>0</v>
      </c>
      <c r="EC2884" s="416">
        <f t="shared" ref="EC2884" si="9605">SUM(U2867,U2874,U2879:U2882)</f>
        <v>0</v>
      </c>
      <c r="ED2884" s="416">
        <f t="shared" ref="ED2884" si="9606">SUM(V2867,V2874,V2879:V2882)</f>
        <v>0</v>
      </c>
      <c r="EE2884" s="416">
        <f t="shared" ref="EE2884" si="9607">SUM(W2867,W2874,W2879:W2882)</f>
        <v>0</v>
      </c>
      <c r="EF2884" s="416">
        <f t="shared" ref="EF2884" si="9608">SUM(X2867,X2874,X2879:X2882)</f>
        <v>0</v>
      </c>
      <c r="EG2884" s="416">
        <f t="shared" ref="EG2884" si="9609">SUM(Y2867,Y2874,Y2879:Y2882)</f>
        <v>0</v>
      </c>
      <c r="EH2884" s="416">
        <f t="shared" ref="EH2884" si="9610">SUM(Z2867,Z2874,Z2879:Z2882)</f>
        <v>0</v>
      </c>
      <c r="EI2884" s="416">
        <f t="shared" ref="EI2884" si="9611">SUM(AA2867,AA2874,AA2879:AA2882)</f>
        <v>0</v>
      </c>
      <c r="EJ2884" s="416">
        <f t="shared" ref="EJ2884" si="9612">SUM(AB2867,AB2874,AB2879:AB2882)</f>
        <v>0</v>
      </c>
      <c r="EK2884" s="416">
        <f t="shared" ref="EK2884" si="9613">SUM(AC2867,AC2874,AC2879:AC2882)</f>
        <v>0</v>
      </c>
      <c r="EL2884" s="417">
        <f t="shared" ref="EL2884" si="9614">SUM(AD2867,AD2874,AD2879:AD2882)</f>
        <v>0</v>
      </c>
    </row>
    <row r="2885" spans="1:143" ht="48" customHeight="1" x14ac:dyDescent="0.25">
      <c r="A2885" s="60"/>
      <c r="B2885" s="60"/>
      <c r="C2885" s="796"/>
      <c r="D2885" s="719"/>
      <c r="E2885" s="720"/>
      <c r="F2885" s="702" t="s">
        <v>466</v>
      </c>
      <c r="G2885" s="702"/>
      <c r="H2885" s="192"/>
      <c r="I2885" s="700" t="s">
        <v>461</v>
      </c>
      <c r="J2885" s="700"/>
      <c r="K2885" s="700"/>
      <c r="L2885" s="701"/>
      <c r="M2885" s="370"/>
      <c r="N2885" s="370"/>
      <c r="O2885" s="370"/>
      <c r="P2885" s="370"/>
      <c r="Q2885" s="370"/>
      <c r="R2885" s="370"/>
      <c r="S2885" s="371"/>
      <c r="T2885" s="371"/>
      <c r="U2885" s="371"/>
      <c r="V2885" s="371"/>
      <c r="W2885" s="371"/>
      <c r="X2885" s="371"/>
      <c r="Y2885" s="371"/>
      <c r="Z2885" s="371"/>
      <c r="AA2885" s="371"/>
      <c r="AB2885" s="371"/>
      <c r="AC2885" s="371"/>
      <c r="AD2885" s="371"/>
      <c r="AE2885" s="60"/>
      <c r="AF2885" s="259"/>
      <c r="AG2885" s="374">
        <f t="shared" si="9442"/>
        <v>18</v>
      </c>
      <c r="AH2885" s="399"/>
      <c r="AK2885" s="375">
        <f t="shared" si="9443"/>
        <v>0</v>
      </c>
      <c r="AL2885" s="378">
        <f t="shared" si="9414"/>
        <v>0</v>
      </c>
      <c r="AM2885" s="374">
        <f t="shared" si="9444"/>
        <v>0</v>
      </c>
      <c r="AN2885" s="292">
        <f t="shared" si="9445"/>
        <v>0</v>
      </c>
      <c r="AO2885" s="375">
        <f t="shared" si="9446"/>
        <v>0</v>
      </c>
      <c r="AP2885" s="378">
        <f t="shared" si="9415"/>
        <v>0</v>
      </c>
      <c r="AQ2885" s="374">
        <f t="shared" si="9447"/>
        <v>0</v>
      </c>
      <c r="AR2885" s="317">
        <f t="shared" si="9448"/>
        <v>0</v>
      </c>
      <c r="AS2885" s="375">
        <f t="shared" si="9449"/>
        <v>0</v>
      </c>
      <c r="AT2885" s="378">
        <f t="shared" si="9416"/>
        <v>0</v>
      </c>
      <c r="AU2885" s="374">
        <f t="shared" si="9450"/>
        <v>0</v>
      </c>
      <c r="AV2885" s="317">
        <f t="shared" si="9451"/>
        <v>0</v>
      </c>
      <c r="AW2885" s="375">
        <f t="shared" si="9452"/>
        <v>0</v>
      </c>
      <c r="AX2885" s="378">
        <f t="shared" si="9417"/>
        <v>0</v>
      </c>
      <c r="AY2885" s="374">
        <f t="shared" si="9453"/>
        <v>0</v>
      </c>
      <c r="AZ2885" s="292">
        <f t="shared" si="9454"/>
        <v>0</v>
      </c>
      <c r="BA2885" s="375">
        <f t="shared" si="9455"/>
        <v>0</v>
      </c>
      <c r="BB2885" s="378">
        <f t="shared" si="9418"/>
        <v>0</v>
      </c>
      <c r="BC2885" s="374">
        <f t="shared" si="9456"/>
        <v>0</v>
      </c>
      <c r="BD2885" s="292">
        <f t="shared" si="9457"/>
        <v>0</v>
      </c>
      <c r="BE2885" s="375">
        <f t="shared" si="9458"/>
        <v>0</v>
      </c>
      <c r="BF2885" s="378">
        <f t="shared" si="9419"/>
        <v>0</v>
      </c>
      <c r="BG2885" s="374">
        <f t="shared" si="9459"/>
        <v>0</v>
      </c>
      <c r="BH2885" s="292">
        <f t="shared" si="9460"/>
        <v>0</v>
      </c>
      <c r="BI2885" s="375">
        <f t="shared" si="9461"/>
        <v>0</v>
      </c>
      <c r="BJ2885" s="378">
        <f t="shared" si="9420"/>
        <v>0</v>
      </c>
      <c r="BK2885" s="374">
        <f t="shared" si="9462"/>
        <v>0</v>
      </c>
      <c r="BL2885" s="292">
        <f t="shared" si="9463"/>
        <v>0</v>
      </c>
      <c r="BM2885" s="375">
        <f t="shared" si="9464"/>
        <v>0</v>
      </c>
      <c r="BN2885" s="378">
        <f t="shared" si="9421"/>
        <v>0</v>
      </c>
      <c r="BO2885" s="374">
        <f t="shared" si="9465"/>
        <v>0</v>
      </c>
      <c r="BP2885" s="292">
        <f t="shared" si="9466"/>
        <v>0</v>
      </c>
      <c r="CA2885" s="299" t="s">
        <v>1910</v>
      </c>
      <c r="CB2885" s="421"/>
      <c r="CC2885" s="375"/>
      <c r="CD2885" s="375"/>
      <c r="CE2885" s="375"/>
      <c r="CF2885" s="375"/>
      <c r="CG2885" s="375"/>
      <c r="CH2885" s="375"/>
      <c r="CI2885" s="375"/>
      <c r="CJ2885" s="375"/>
      <c r="CK2885" s="375"/>
      <c r="CL2885" s="375"/>
      <c r="CM2885" s="375"/>
      <c r="CN2885" s="422">
        <f t="shared" ref="CN2885" si="9615">IF(CN2883="NA",COUNTIF(M2884:M2888,"NA"),COUNTIF(M2884:M2888,"NS"))</f>
        <v>0</v>
      </c>
      <c r="CO2885" s="422">
        <f t="shared" ref="CO2885" si="9616">IF(CO2883="NA",COUNTIF(N2884:N2888,"NA"),COUNTIF(N2884:N2888,"NS"))</f>
        <v>0</v>
      </c>
      <c r="CP2885" s="422">
        <f t="shared" ref="CP2885" si="9617">IF(CP2883="NA",COUNTIF(O2884:O2888,"NA"),COUNTIF(O2884:O2888,"NS"))</f>
        <v>0</v>
      </c>
      <c r="CQ2885" s="422">
        <f t="shared" ref="CQ2885" si="9618">IF(CQ2883="NA",COUNTIF(P2884:P2888,"NA"),COUNTIF(P2884:P2888,"NS"))</f>
        <v>0</v>
      </c>
      <c r="CR2885" s="422">
        <f t="shared" ref="CR2885" si="9619">IF(CR2883="NA",COUNTIF(Q2884:Q2888,"NA"),COUNTIF(Q2884:Q2888,"NS"))</f>
        <v>0</v>
      </c>
      <c r="CS2885" s="422">
        <f t="shared" ref="CS2885" si="9620">IF(CS2883="NA",COUNTIF(R2884:R2888,"NA"),COUNTIF(R2884:R2888,"NS"))</f>
        <v>0</v>
      </c>
      <c r="CT2885" s="422">
        <f t="shared" ref="CT2885" si="9621">IF(CT2883="NA",COUNTIF(S2884:S2888,"NA"),COUNTIF(S2884:S2888,"NS"))</f>
        <v>0</v>
      </c>
      <c r="CU2885" s="422">
        <f t="shared" ref="CU2885" si="9622">IF(CU2883="NA",COUNTIF(T2884:T2888,"NA"),COUNTIF(T2884:T2888,"NS"))</f>
        <v>0</v>
      </c>
      <c r="CV2885" s="422">
        <f t="shared" ref="CV2885" si="9623">IF(CV2883="NA",COUNTIF(U2884:U2888,"NA"),COUNTIF(U2884:U2888,"NS"))</f>
        <v>0</v>
      </c>
      <c r="CW2885" s="422">
        <f t="shared" ref="CW2885" si="9624">IF(CW2883="NA",COUNTIF(V2884:V2888,"NA"),COUNTIF(V2884:V2888,"NS"))</f>
        <v>0</v>
      </c>
      <c r="CX2885" s="422">
        <f t="shared" ref="CX2885" si="9625">IF(CX2883="NA",COUNTIF(W2884:W2888,"NA"),COUNTIF(W2884:W2888,"NS"))</f>
        <v>0</v>
      </c>
      <c r="CY2885" s="422">
        <f t="shared" ref="CY2885" si="9626">IF(CY2883="NA",COUNTIF(X2884:X2888,"NA"),COUNTIF(X2884:X2888,"NS"))</f>
        <v>0</v>
      </c>
      <c r="CZ2885" s="422">
        <f t="shared" ref="CZ2885" si="9627">IF(CZ2883="NA",COUNTIF(Y2884:Y2888,"NA"),COUNTIF(Y2884:Y2888,"NS"))</f>
        <v>0</v>
      </c>
      <c r="DA2885" s="422">
        <f t="shared" ref="DA2885" si="9628">IF(DA2883="NA",COUNTIF(Z2884:Z2888,"NA"),COUNTIF(Z2884:Z2888,"NS"))</f>
        <v>0</v>
      </c>
      <c r="DB2885" s="422">
        <f t="shared" ref="DB2885" si="9629">IF(DB2883="NA",COUNTIF(AA2884:AA2888,"NA"),COUNTIF(AA2884:AA2888,"NS"))</f>
        <v>0</v>
      </c>
      <c r="DC2885" s="422">
        <f t="shared" ref="DC2885" si="9630">IF(DC2883="NA",COUNTIF(AB2884:AB2888,"NA"),COUNTIF(AB2884:AB2888,"NS"))</f>
        <v>0</v>
      </c>
      <c r="DD2885" s="422">
        <f t="shared" ref="DD2885" si="9631">IF(DD2883="NA",COUNTIF(AC2884:AC2888,"NA"),COUNTIF(AC2884:AC2888,"NS"))</f>
        <v>0</v>
      </c>
      <c r="DE2885" s="422">
        <f t="shared" ref="DE2885" si="9632">IF(DE2883="NA",COUNTIF(AD2884:AD2888,"NA"),COUNTIF(AD2884:AD2888,"NS"))</f>
        <v>0</v>
      </c>
      <c r="DG2885" s="612"/>
      <c r="DH2885" s="613"/>
      <c r="DI2885" s="415" t="s">
        <v>1919</v>
      </c>
      <c r="DJ2885" s="298"/>
      <c r="DK2885" s="298"/>
      <c r="DL2885" s="298"/>
      <c r="DM2885" s="298"/>
      <c r="DN2885" s="298"/>
      <c r="DO2885" s="298"/>
      <c r="DP2885" s="298"/>
      <c r="DQ2885" s="298"/>
      <c r="DR2885" s="298"/>
      <c r="DS2885" s="298"/>
      <c r="DT2885" s="298"/>
      <c r="DU2885" s="298">
        <f t="shared" ref="DU2885:DZ2885" si="9633">IF(OR(AND(DU2882="NS",DU2883=5),AND(DU2882="NA")),0,IF(OR(AND(IF(DU2882="NS",1,DU2882)&gt;DU2884*0.25,DU2883=0),AND(DU2882&gt;0,OR(DU2883=5,DU2884=0)),AND(DU2882&gt;0,DU2883=0,DU2884=0),AND(DU2882="NS",DU2883=0,DU2884=0)),1,0))</f>
        <v>0</v>
      </c>
      <c r="DV2885" s="298">
        <f t="shared" si="9633"/>
        <v>0</v>
      </c>
      <c r="DW2885" s="298">
        <f t="shared" si="9633"/>
        <v>0</v>
      </c>
      <c r="DX2885" s="298">
        <f t="shared" si="9633"/>
        <v>0</v>
      </c>
      <c r="DY2885" s="298">
        <f t="shared" si="9633"/>
        <v>0</v>
      </c>
      <c r="DZ2885" s="298">
        <f t="shared" si="9633"/>
        <v>0</v>
      </c>
      <c r="EA2885" s="298">
        <f>IF(OR(AND(EA2882="NS",EA2883=5),AND(EA2882="NA")),0,IF(OR(AND(IF(EA2882="NS",1,EA2882)&gt;EA2884*0.25,EA2883=0),AND(EA2882&gt;0,OR(EA2883=5,EA2884=0)),AND(EA2882&gt;0,EA2883=0,EA2884=0),AND(EA2882="NS",EA2883=0,EA2884=0)),1,0))</f>
        <v>0</v>
      </c>
      <c r="EB2885" s="298">
        <f t="shared" ref="EB2885:EL2885" si="9634">IF(OR(AND(EB2882="NS",EB2883=5),AND(EB2882="NA")),0,IF(OR(AND(IF(EB2882="NS",1,EB2882)&gt;EB2884*0.25,EB2883=0),AND(EB2882&gt;0,OR(EB2883=5,EB2884=0)),AND(EB2882&gt;0,EB2883=0,EB2884=0),AND(EB2882="NS",EB2883=0,EB2884=0)),1,0))</f>
        <v>0</v>
      </c>
      <c r="EC2885" s="298">
        <f t="shared" si="9634"/>
        <v>0</v>
      </c>
      <c r="ED2885" s="298">
        <f t="shared" si="9634"/>
        <v>0</v>
      </c>
      <c r="EE2885" s="298">
        <f t="shared" si="9634"/>
        <v>0</v>
      </c>
      <c r="EF2885" s="298">
        <f t="shared" si="9634"/>
        <v>0</v>
      </c>
      <c r="EG2885" s="298">
        <f t="shared" si="9634"/>
        <v>0</v>
      </c>
      <c r="EH2885" s="298">
        <f t="shared" si="9634"/>
        <v>0</v>
      </c>
      <c r="EI2885" s="298">
        <f t="shared" si="9634"/>
        <v>0</v>
      </c>
      <c r="EJ2885" s="298">
        <f t="shared" si="9634"/>
        <v>0</v>
      </c>
      <c r="EK2885" s="298">
        <f t="shared" si="9634"/>
        <v>0</v>
      </c>
      <c r="EL2885" s="302">
        <f t="shared" si="9634"/>
        <v>0</v>
      </c>
      <c r="EM2885" s="375">
        <f>SUM(DU2885:EL2885)</f>
        <v>0</v>
      </c>
    </row>
    <row r="2886" spans="1:143" ht="24" customHeight="1" x14ac:dyDescent="0.25">
      <c r="A2886" s="60"/>
      <c r="B2886" s="60"/>
      <c r="C2886" s="796"/>
      <c r="D2886" s="719"/>
      <c r="E2886" s="720"/>
      <c r="F2886" s="702" t="s">
        <v>467</v>
      </c>
      <c r="G2886" s="702"/>
      <c r="H2886" s="192"/>
      <c r="I2886" s="700" t="s">
        <v>462</v>
      </c>
      <c r="J2886" s="700"/>
      <c r="K2886" s="700"/>
      <c r="L2886" s="701"/>
      <c r="M2886" s="370"/>
      <c r="N2886" s="370"/>
      <c r="O2886" s="370"/>
      <c r="P2886" s="370"/>
      <c r="Q2886" s="370"/>
      <c r="R2886" s="370"/>
      <c r="S2886" s="371"/>
      <c r="T2886" s="371"/>
      <c r="U2886" s="371"/>
      <c r="V2886" s="371"/>
      <c r="W2886" s="371"/>
      <c r="X2886" s="371"/>
      <c r="Y2886" s="371"/>
      <c r="Z2886" s="371"/>
      <c r="AA2886" s="371"/>
      <c r="AB2886" s="371"/>
      <c r="AC2886" s="371"/>
      <c r="AD2886" s="371"/>
      <c r="AE2886" s="60"/>
      <c r="AF2886" s="259"/>
      <c r="AG2886" s="374">
        <f t="shared" si="9442"/>
        <v>18</v>
      </c>
      <c r="AH2886" s="399"/>
      <c r="AK2886" s="375">
        <f t="shared" si="9443"/>
        <v>0</v>
      </c>
      <c r="AL2886" s="378">
        <f t="shared" si="9414"/>
        <v>0</v>
      </c>
      <c r="AM2886" s="374">
        <f t="shared" si="9444"/>
        <v>0</v>
      </c>
      <c r="AN2886" s="292">
        <f t="shared" si="9445"/>
        <v>0</v>
      </c>
      <c r="AO2886" s="375">
        <f t="shared" si="9446"/>
        <v>0</v>
      </c>
      <c r="AP2886" s="378">
        <f t="shared" si="9415"/>
        <v>0</v>
      </c>
      <c r="AQ2886" s="374">
        <f t="shared" si="9447"/>
        <v>0</v>
      </c>
      <c r="AR2886" s="317">
        <f t="shared" si="9448"/>
        <v>0</v>
      </c>
      <c r="AS2886" s="375">
        <f t="shared" si="9449"/>
        <v>0</v>
      </c>
      <c r="AT2886" s="378">
        <f t="shared" si="9416"/>
        <v>0</v>
      </c>
      <c r="AU2886" s="374">
        <f t="shared" si="9450"/>
        <v>0</v>
      </c>
      <c r="AV2886" s="317">
        <f t="shared" si="9451"/>
        <v>0</v>
      </c>
      <c r="AW2886" s="375">
        <f t="shared" si="9452"/>
        <v>0</v>
      </c>
      <c r="AX2886" s="378">
        <f t="shared" si="9417"/>
        <v>0</v>
      </c>
      <c r="AY2886" s="374">
        <f t="shared" si="9453"/>
        <v>0</v>
      </c>
      <c r="AZ2886" s="292">
        <f t="shared" si="9454"/>
        <v>0</v>
      </c>
      <c r="BA2886" s="375">
        <f t="shared" si="9455"/>
        <v>0</v>
      </c>
      <c r="BB2886" s="378">
        <f t="shared" si="9418"/>
        <v>0</v>
      </c>
      <c r="BC2886" s="374">
        <f t="shared" si="9456"/>
        <v>0</v>
      </c>
      <c r="BD2886" s="292">
        <f t="shared" si="9457"/>
        <v>0</v>
      </c>
      <c r="BE2886" s="375">
        <f t="shared" si="9458"/>
        <v>0</v>
      </c>
      <c r="BF2886" s="378">
        <f t="shared" si="9419"/>
        <v>0</v>
      </c>
      <c r="BG2886" s="374">
        <f t="shared" si="9459"/>
        <v>0</v>
      </c>
      <c r="BH2886" s="292">
        <f t="shared" si="9460"/>
        <v>0</v>
      </c>
      <c r="BI2886" s="375">
        <f t="shared" si="9461"/>
        <v>0</v>
      </c>
      <c r="BJ2886" s="378">
        <f t="shared" si="9420"/>
        <v>0</v>
      </c>
      <c r="BK2886" s="374">
        <f t="shared" si="9462"/>
        <v>0</v>
      </c>
      <c r="BL2886" s="292">
        <f t="shared" si="9463"/>
        <v>0</v>
      </c>
      <c r="BM2886" s="375">
        <f t="shared" si="9464"/>
        <v>0</v>
      </c>
      <c r="BN2886" s="378">
        <f t="shared" si="9421"/>
        <v>0</v>
      </c>
      <c r="BO2886" s="374">
        <f t="shared" si="9465"/>
        <v>0</v>
      </c>
      <c r="BP2886" s="292">
        <f t="shared" si="9466"/>
        <v>0</v>
      </c>
      <c r="CA2886" s="299" t="s">
        <v>1918</v>
      </c>
      <c r="CB2886" s="427"/>
      <c r="CC2886" s="375"/>
      <c r="CD2886" s="375"/>
      <c r="CE2886" s="375"/>
      <c r="CF2886" s="375"/>
      <c r="CG2886" s="375"/>
      <c r="CH2886" s="375"/>
      <c r="CI2886" s="375"/>
      <c r="CJ2886" s="375"/>
      <c r="CK2886" s="375"/>
      <c r="CL2886" s="375"/>
      <c r="CM2886" s="375"/>
      <c r="CN2886" s="425">
        <f t="shared" ref="CN2886:DD2886" si="9635">IF(OR(AND(CN2883=0,CN2885&gt;0),AND(CN2883="NS",CN2884&gt;0),AND(CN2883="NS",CN2884=0,CN2885=0)),1,IF(OR(AND(CN2885&gt;=2,CN2884&lt;CN2883),AND(CN2883="NS",CN2884=0,CN2885&gt;0),OR(CN2883=CN2884,AND(CN2883="",CN2885=0,CN2884=0))),0,1))</f>
        <v>0</v>
      </c>
      <c r="CO2886" s="425">
        <f t="shared" si="9635"/>
        <v>0</v>
      </c>
      <c r="CP2886" s="425">
        <f t="shared" si="9635"/>
        <v>0</v>
      </c>
      <c r="CQ2886" s="425">
        <f t="shared" si="9635"/>
        <v>0</v>
      </c>
      <c r="CR2886" s="425">
        <f t="shared" si="9635"/>
        <v>0</v>
      </c>
      <c r="CS2886" s="425">
        <f t="shared" si="9635"/>
        <v>0</v>
      </c>
      <c r="CT2886" s="425">
        <f t="shared" si="9635"/>
        <v>0</v>
      </c>
      <c r="CU2886" s="425">
        <f t="shared" si="9635"/>
        <v>0</v>
      </c>
      <c r="CV2886" s="425">
        <f t="shared" si="9635"/>
        <v>0</v>
      </c>
      <c r="CW2886" s="425">
        <f t="shared" si="9635"/>
        <v>0</v>
      </c>
      <c r="CX2886" s="425">
        <f t="shared" si="9635"/>
        <v>0</v>
      </c>
      <c r="CY2886" s="425">
        <f t="shared" si="9635"/>
        <v>0</v>
      </c>
      <c r="CZ2886" s="425">
        <f t="shared" si="9635"/>
        <v>0</v>
      </c>
      <c r="DA2886" s="425">
        <f t="shared" si="9635"/>
        <v>0</v>
      </c>
      <c r="DB2886" s="425">
        <f t="shared" si="9635"/>
        <v>0</v>
      </c>
      <c r="DC2886" s="425">
        <f t="shared" si="9635"/>
        <v>0</v>
      </c>
      <c r="DD2886" s="425">
        <f t="shared" si="9635"/>
        <v>0</v>
      </c>
      <c r="DE2886" s="425">
        <f t="shared" ref="DE2886" si="9636">IF(OR(AND(DE2883=0,DE2885&gt;0),AND(DE2883="NS",DE2884&gt;0),AND(DE2883="NS",DE2884=0,DE2885=0)),1,IF(OR(AND(DE2885&gt;=2,DE2884&lt;DE2883),AND(DE2883="NS",DE2884=0,DE2885&gt;0),OR(DE2883=DE2884,AND(DE2883="",DE2885=0,DE2884=0))),0,1))</f>
        <v>0</v>
      </c>
      <c r="DF2886" s="387">
        <f>SUM(CN2886:DE2886)</f>
        <v>0</v>
      </c>
      <c r="DG2886" s="612"/>
      <c r="DH2886" s="613"/>
      <c r="DI2886" s="415"/>
      <c r="DJ2886" s="416"/>
      <c r="DK2886" s="416"/>
      <c r="DL2886" s="416"/>
      <c r="DM2886" s="416"/>
      <c r="DN2886" s="416"/>
      <c r="DO2886" s="416"/>
      <c r="DP2886" s="416"/>
      <c r="DQ2886" s="416"/>
      <c r="DR2886" s="416"/>
      <c r="DS2886" s="416"/>
      <c r="DT2886" s="416"/>
      <c r="DU2886" s="416"/>
      <c r="DV2886" s="416"/>
      <c r="DW2886" s="416"/>
      <c r="DX2886" s="416"/>
      <c r="DY2886" s="416"/>
      <c r="DZ2886" s="416"/>
      <c r="EA2886" s="416"/>
      <c r="EB2886" s="416"/>
      <c r="EC2886" s="416"/>
      <c r="ED2886" s="416"/>
      <c r="EE2886" s="416"/>
      <c r="EF2886" s="416"/>
      <c r="EG2886" s="416"/>
      <c r="EH2886" s="416"/>
      <c r="EI2886" s="416"/>
      <c r="EJ2886" s="416"/>
      <c r="EK2886" s="416"/>
      <c r="EL2886" s="417"/>
    </row>
    <row r="2887" spans="1:143" ht="24" customHeight="1" x14ac:dyDescent="0.25">
      <c r="A2887" s="60"/>
      <c r="B2887" s="60"/>
      <c r="C2887" s="796"/>
      <c r="D2887" s="719"/>
      <c r="E2887" s="720"/>
      <c r="F2887" s="702" t="s">
        <v>468</v>
      </c>
      <c r="G2887" s="702"/>
      <c r="H2887" s="192"/>
      <c r="I2887" s="700" t="s">
        <v>463</v>
      </c>
      <c r="J2887" s="700"/>
      <c r="K2887" s="700"/>
      <c r="L2887" s="701"/>
      <c r="M2887" s="370"/>
      <c r="N2887" s="370"/>
      <c r="O2887" s="370"/>
      <c r="P2887" s="370"/>
      <c r="Q2887" s="370"/>
      <c r="R2887" s="370"/>
      <c r="S2887" s="371"/>
      <c r="T2887" s="371"/>
      <c r="U2887" s="371"/>
      <c r="V2887" s="371"/>
      <c r="W2887" s="371"/>
      <c r="X2887" s="371"/>
      <c r="Y2887" s="371"/>
      <c r="Z2887" s="371"/>
      <c r="AA2887" s="371"/>
      <c r="AB2887" s="371"/>
      <c r="AC2887" s="371"/>
      <c r="AD2887" s="371"/>
      <c r="AE2887" s="60"/>
      <c r="AF2887" s="259"/>
      <c r="AG2887" s="374">
        <f t="shared" si="9442"/>
        <v>18</v>
      </c>
      <c r="AH2887" s="399"/>
      <c r="AK2887" s="375">
        <f t="shared" si="9443"/>
        <v>0</v>
      </c>
      <c r="AL2887" s="378">
        <f t="shared" si="9414"/>
        <v>0</v>
      </c>
      <c r="AM2887" s="374">
        <f t="shared" si="9444"/>
        <v>0</v>
      </c>
      <c r="AN2887" s="292">
        <f t="shared" si="9445"/>
        <v>0</v>
      </c>
      <c r="AO2887" s="375">
        <f t="shared" si="9446"/>
        <v>0</v>
      </c>
      <c r="AP2887" s="378">
        <f t="shared" si="9415"/>
        <v>0</v>
      </c>
      <c r="AQ2887" s="374">
        <f t="shared" si="9447"/>
        <v>0</v>
      </c>
      <c r="AR2887" s="317">
        <f t="shared" si="9448"/>
        <v>0</v>
      </c>
      <c r="AS2887" s="375">
        <f t="shared" si="9449"/>
        <v>0</v>
      </c>
      <c r="AT2887" s="378">
        <f t="shared" si="9416"/>
        <v>0</v>
      </c>
      <c r="AU2887" s="374">
        <f t="shared" si="9450"/>
        <v>0</v>
      </c>
      <c r="AV2887" s="317">
        <f t="shared" si="9451"/>
        <v>0</v>
      </c>
      <c r="AW2887" s="375">
        <f t="shared" si="9452"/>
        <v>0</v>
      </c>
      <c r="AX2887" s="378">
        <f t="shared" si="9417"/>
        <v>0</v>
      </c>
      <c r="AY2887" s="374">
        <f t="shared" si="9453"/>
        <v>0</v>
      </c>
      <c r="AZ2887" s="292">
        <f t="shared" si="9454"/>
        <v>0</v>
      </c>
      <c r="BA2887" s="375">
        <f t="shared" si="9455"/>
        <v>0</v>
      </c>
      <c r="BB2887" s="378">
        <f t="shared" si="9418"/>
        <v>0</v>
      </c>
      <c r="BC2887" s="374">
        <f t="shared" si="9456"/>
        <v>0</v>
      </c>
      <c r="BD2887" s="292">
        <f t="shared" si="9457"/>
        <v>0</v>
      </c>
      <c r="BE2887" s="375">
        <f t="shared" si="9458"/>
        <v>0</v>
      </c>
      <c r="BF2887" s="378">
        <f t="shared" si="9419"/>
        <v>0</v>
      </c>
      <c r="BG2887" s="374">
        <f t="shared" si="9459"/>
        <v>0</v>
      </c>
      <c r="BH2887" s="292">
        <f t="shared" si="9460"/>
        <v>0</v>
      </c>
      <c r="BI2887" s="375">
        <f t="shared" si="9461"/>
        <v>0</v>
      </c>
      <c r="BJ2887" s="378">
        <f t="shared" si="9420"/>
        <v>0</v>
      </c>
      <c r="BK2887" s="374">
        <f t="shared" si="9462"/>
        <v>0</v>
      </c>
      <c r="BL2887" s="292">
        <f t="shared" si="9463"/>
        <v>0</v>
      </c>
      <c r="BM2887" s="375">
        <f t="shared" si="9464"/>
        <v>0</v>
      </c>
      <c r="BN2887" s="378">
        <f t="shared" si="9421"/>
        <v>0</v>
      </c>
      <c r="BO2887" s="374">
        <f t="shared" si="9465"/>
        <v>0</v>
      </c>
      <c r="BP2887" s="292">
        <f t="shared" si="9466"/>
        <v>0</v>
      </c>
      <c r="CA2887" s="303"/>
      <c r="CB2887" s="427"/>
      <c r="CC2887" s="375"/>
      <c r="CD2887" s="375"/>
      <c r="CE2887" s="375"/>
      <c r="CF2887" s="375"/>
      <c r="CG2887" s="375"/>
      <c r="CH2887" s="375"/>
      <c r="CI2887" s="375"/>
      <c r="CJ2887" s="375"/>
      <c r="CK2887" s="375"/>
      <c r="CL2887" s="375"/>
      <c r="CM2887" s="375"/>
      <c r="CN2887" s="311"/>
      <c r="CO2887" s="311"/>
      <c r="CP2887" s="311"/>
      <c r="CQ2887" s="311"/>
      <c r="CR2887" s="311"/>
      <c r="CS2887" s="311"/>
      <c r="CT2887" s="311"/>
      <c r="CU2887" s="311"/>
      <c r="CV2887" s="311"/>
      <c r="CW2887" s="311"/>
      <c r="CX2887" s="311"/>
      <c r="CY2887" s="311"/>
      <c r="CZ2887" s="311"/>
      <c r="DA2887" s="311"/>
      <c r="DB2887" s="311"/>
      <c r="DC2887" s="311"/>
      <c r="DD2887" s="311"/>
      <c r="DE2887" s="311"/>
      <c r="DG2887" s="612"/>
      <c r="DH2887" s="613"/>
      <c r="DI2887" s="415"/>
      <c r="DJ2887" s="416"/>
      <c r="DK2887" s="416"/>
      <c r="DL2887" s="416"/>
      <c r="DM2887" s="416"/>
      <c r="DN2887" s="416"/>
      <c r="DO2887" s="416"/>
      <c r="DP2887" s="416"/>
      <c r="DQ2887" s="416"/>
      <c r="DR2887" s="416"/>
      <c r="DS2887" s="416"/>
      <c r="DT2887" s="416"/>
      <c r="DU2887" s="416"/>
      <c r="DV2887" s="416"/>
      <c r="DW2887" s="416"/>
      <c r="DX2887" s="416"/>
      <c r="DY2887" s="416"/>
      <c r="DZ2887" s="416"/>
      <c r="EA2887" s="416"/>
      <c r="EB2887" s="416"/>
      <c r="EC2887" s="416"/>
      <c r="ED2887" s="416"/>
      <c r="EE2887" s="416"/>
      <c r="EF2887" s="416"/>
      <c r="EG2887" s="416"/>
      <c r="EH2887" s="416"/>
      <c r="EI2887" s="416"/>
      <c r="EJ2887" s="416"/>
      <c r="EK2887" s="416"/>
      <c r="EL2887" s="417"/>
    </row>
    <row r="2888" spans="1:143" ht="72" customHeight="1" x14ac:dyDescent="0.25">
      <c r="A2888" s="60"/>
      <c r="B2888" s="60"/>
      <c r="C2888" s="796"/>
      <c r="D2888" s="719"/>
      <c r="E2888" s="720"/>
      <c r="F2888" s="702" t="s">
        <v>469</v>
      </c>
      <c r="G2888" s="702"/>
      <c r="H2888" s="192"/>
      <c r="I2888" s="700" t="s">
        <v>464</v>
      </c>
      <c r="J2888" s="700"/>
      <c r="K2888" s="700"/>
      <c r="L2888" s="701"/>
      <c r="M2888" s="370"/>
      <c r="N2888" s="370"/>
      <c r="O2888" s="370"/>
      <c r="P2888" s="370"/>
      <c r="Q2888" s="370"/>
      <c r="R2888" s="370"/>
      <c r="S2888" s="371"/>
      <c r="T2888" s="371"/>
      <c r="U2888" s="371"/>
      <c r="V2888" s="371"/>
      <c r="W2888" s="371"/>
      <c r="X2888" s="371"/>
      <c r="Y2888" s="371"/>
      <c r="Z2888" s="371"/>
      <c r="AA2888" s="371"/>
      <c r="AB2888" s="371"/>
      <c r="AC2888" s="371"/>
      <c r="AD2888" s="371"/>
      <c r="AE2888" s="60"/>
      <c r="AF2888" s="259"/>
      <c r="AG2888" s="374">
        <f t="shared" si="9442"/>
        <v>18</v>
      </c>
      <c r="AH2888" s="399"/>
      <c r="AK2888" s="375">
        <f t="shared" si="9443"/>
        <v>0</v>
      </c>
      <c r="AL2888" s="378">
        <f t="shared" si="9414"/>
        <v>0</v>
      </c>
      <c r="AM2888" s="374">
        <f t="shared" si="9444"/>
        <v>0</v>
      </c>
      <c r="AN2888" s="292">
        <f t="shared" si="9445"/>
        <v>0</v>
      </c>
      <c r="AO2888" s="375">
        <f t="shared" si="9446"/>
        <v>0</v>
      </c>
      <c r="AP2888" s="378">
        <f t="shared" si="9415"/>
        <v>0</v>
      </c>
      <c r="AQ2888" s="374">
        <f t="shared" si="9447"/>
        <v>0</v>
      </c>
      <c r="AR2888" s="317">
        <f t="shared" si="9448"/>
        <v>0</v>
      </c>
      <c r="AS2888" s="375">
        <f t="shared" si="9449"/>
        <v>0</v>
      </c>
      <c r="AT2888" s="378">
        <f t="shared" si="9416"/>
        <v>0</v>
      </c>
      <c r="AU2888" s="374">
        <f t="shared" si="9450"/>
        <v>0</v>
      </c>
      <c r="AV2888" s="317">
        <f t="shared" si="9451"/>
        <v>0</v>
      </c>
      <c r="AW2888" s="375">
        <f t="shared" si="9452"/>
        <v>0</v>
      </c>
      <c r="AX2888" s="378">
        <f t="shared" si="9417"/>
        <v>0</v>
      </c>
      <c r="AY2888" s="374">
        <f t="shared" si="9453"/>
        <v>0</v>
      </c>
      <c r="AZ2888" s="292">
        <f t="shared" si="9454"/>
        <v>0</v>
      </c>
      <c r="BA2888" s="375">
        <f t="shared" si="9455"/>
        <v>0</v>
      </c>
      <c r="BB2888" s="378">
        <f t="shared" si="9418"/>
        <v>0</v>
      </c>
      <c r="BC2888" s="374">
        <f t="shared" si="9456"/>
        <v>0</v>
      </c>
      <c r="BD2888" s="292">
        <f t="shared" si="9457"/>
        <v>0</v>
      </c>
      <c r="BE2888" s="375">
        <f t="shared" si="9458"/>
        <v>0</v>
      </c>
      <c r="BF2888" s="378">
        <f t="shared" si="9419"/>
        <v>0</v>
      </c>
      <c r="BG2888" s="374">
        <f t="shared" si="9459"/>
        <v>0</v>
      </c>
      <c r="BH2888" s="292">
        <f t="shared" si="9460"/>
        <v>0</v>
      </c>
      <c r="BI2888" s="375">
        <f t="shared" si="9461"/>
        <v>0</v>
      </c>
      <c r="BJ2888" s="378">
        <f t="shared" si="9420"/>
        <v>0</v>
      </c>
      <c r="BK2888" s="374">
        <f t="shared" si="9462"/>
        <v>0</v>
      </c>
      <c r="BL2888" s="292">
        <f t="shared" si="9463"/>
        <v>0</v>
      </c>
      <c r="BM2888" s="375">
        <f t="shared" si="9464"/>
        <v>0</v>
      </c>
      <c r="BN2888" s="378">
        <f t="shared" si="9421"/>
        <v>0</v>
      </c>
      <c r="BO2888" s="374">
        <f t="shared" si="9465"/>
        <v>0</v>
      </c>
      <c r="BP2888" s="292">
        <f t="shared" si="9466"/>
        <v>0</v>
      </c>
      <c r="CA2888" s="303"/>
      <c r="CB2888" s="421"/>
      <c r="CC2888" s="375"/>
      <c r="CD2888" s="375"/>
      <c r="CE2888" s="375"/>
      <c r="CF2888" s="375"/>
      <c r="CG2888" s="375"/>
      <c r="CH2888" s="375"/>
      <c r="CI2888" s="375"/>
      <c r="CJ2888" s="375"/>
      <c r="CK2888" s="375"/>
      <c r="CL2888" s="375"/>
      <c r="CM2888" s="375"/>
      <c r="CN2888" s="311"/>
      <c r="CO2888" s="311"/>
      <c r="CP2888" s="311"/>
      <c r="CQ2888" s="311"/>
      <c r="CR2888" s="311"/>
      <c r="CS2888" s="311"/>
      <c r="CT2888" s="311"/>
      <c r="CU2888" s="311"/>
      <c r="CV2888" s="311"/>
      <c r="CW2888" s="311"/>
      <c r="CX2888" s="311"/>
      <c r="CY2888" s="311"/>
      <c r="CZ2888" s="311"/>
      <c r="DA2888" s="311"/>
      <c r="DB2888" s="311"/>
      <c r="DC2888" s="311"/>
      <c r="DD2888" s="311"/>
      <c r="DE2888" s="311"/>
      <c r="DG2888" s="612"/>
      <c r="DH2888" s="613"/>
      <c r="DI2888" s="415"/>
      <c r="DJ2888" s="416"/>
      <c r="DK2888" s="416"/>
      <c r="DL2888" s="416"/>
      <c r="DM2888" s="416"/>
      <c r="DN2888" s="416"/>
      <c r="DO2888" s="416"/>
      <c r="DP2888" s="416"/>
      <c r="DQ2888" s="416"/>
      <c r="DR2888" s="416"/>
      <c r="DS2888" s="416"/>
      <c r="DT2888" s="416"/>
      <c r="DU2888" s="416"/>
      <c r="DV2888" s="416"/>
      <c r="DW2888" s="416"/>
      <c r="DX2888" s="416"/>
      <c r="DY2888" s="416"/>
      <c r="DZ2888" s="416"/>
      <c r="EA2888" s="416"/>
      <c r="EB2888" s="416"/>
      <c r="EC2888" s="416"/>
      <c r="ED2888" s="416"/>
      <c r="EE2888" s="416"/>
      <c r="EF2888" s="416"/>
      <c r="EG2888" s="416"/>
      <c r="EH2888" s="416"/>
      <c r="EI2888" s="416"/>
      <c r="EJ2888" s="416"/>
      <c r="EK2888" s="416"/>
      <c r="EL2888" s="417"/>
    </row>
    <row r="2889" spans="1:143" ht="36" customHeight="1" x14ac:dyDescent="0.25">
      <c r="A2889" s="60"/>
      <c r="B2889" s="60"/>
      <c r="C2889" s="796"/>
      <c r="D2889" s="719"/>
      <c r="E2889" s="720"/>
      <c r="F2889" s="703" t="s">
        <v>470</v>
      </c>
      <c r="G2889" s="703"/>
      <c r="H2889" s="707" t="s">
        <v>471</v>
      </c>
      <c r="I2889" s="708"/>
      <c r="J2889" s="708"/>
      <c r="K2889" s="708"/>
      <c r="L2889" s="709"/>
      <c r="M2889" s="369"/>
      <c r="N2889" s="369"/>
      <c r="O2889" s="369"/>
      <c r="P2889" s="369"/>
      <c r="Q2889" s="369"/>
      <c r="R2889" s="369"/>
      <c r="S2889" s="368"/>
      <c r="T2889" s="368"/>
      <c r="U2889" s="368"/>
      <c r="V2889" s="368"/>
      <c r="W2889" s="368"/>
      <c r="X2889" s="368"/>
      <c r="Y2889" s="368"/>
      <c r="Z2889" s="368"/>
      <c r="AA2889" s="368"/>
      <c r="AB2889" s="368"/>
      <c r="AC2889" s="368"/>
      <c r="AD2889" s="368"/>
      <c r="AE2889" s="60"/>
      <c r="AF2889" s="259"/>
      <c r="AG2889" s="374">
        <f t="shared" si="9442"/>
        <v>18</v>
      </c>
      <c r="AH2889" s="399"/>
      <c r="AK2889" s="375">
        <f t="shared" si="9443"/>
        <v>0</v>
      </c>
      <c r="AL2889" s="378">
        <f t="shared" si="9414"/>
        <v>0</v>
      </c>
      <c r="AM2889" s="374">
        <f t="shared" si="9444"/>
        <v>0</v>
      </c>
      <c r="AN2889" s="292">
        <f t="shared" si="9445"/>
        <v>0</v>
      </c>
      <c r="AO2889" s="375">
        <f t="shared" si="9446"/>
        <v>0</v>
      </c>
      <c r="AP2889" s="378">
        <f t="shared" si="9415"/>
        <v>0</v>
      </c>
      <c r="AQ2889" s="374">
        <f t="shared" si="9447"/>
        <v>0</v>
      </c>
      <c r="AR2889" s="317">
        <f t="shared" si="9448"/>
        <v>0</v>
      </c>
      <c r="AS2889" s="375">
        <f t="shared" si="9449"/>
        <v>0</v>
      </c>
      <c r="AT2889" s="378">
        <f t="shared" si="9416"/>
        <v>0</v>
      </c>
      <c r="AU2889" s="374">
        <f t="shared" si="9450"/>
        <v>0</v>
      </c>
      <c r="AV2889" s="317">
        <f t="shared" si="9451"/>
        <v>0</v>
      </c>
      <c r="AW2889" s="375">
        <f t="shared" si="9452"/>
        <v>0</v>
      </c>
      <c r="AX2889" s="378">
        <f t="shared" si="9417"/>
        <v>0</v>
      </c>
      <c r="AY2889" s="374">
        <f t="shared" si="9453"/>
        <v>0</v>
      </c>
      <c r="AZ2889" s="292">
        <f t="shared" si="9454"/>
        <v>0</v>
      </c>
      <c r="BA2889" s="375">
        <f t="shared" si="9455"/>
        <v>0</v>
      </c>
      <c r="BB2889" s="378">
        <f t="shared" si="9418"/>
        <v>0</v>
      </c>
      <c r="BC2889" s="374">
        <f t="shared" si="9456"/>
        <v>0</v>
      </c>
      <c r="BD2889" s="292">
        <f t="shared" si="9457"/>
        <v>0</v>
      </c>
      <c r="BE2889" s="375">
        <f t="shared" si="9458"/>
        <v>0</v>
      </c>
      <c r="BF2889" s="378">
        <f t="shared" si="9419"/>
        <v>0</v>
      </c>
      <c r="BG2889" s="374">
        <f t="shared" si="9459"/>
        <v>0</v>
      </c>
      <c r="BH2889" s="292">
        <f t="shared" si="9460"/>
        <v>0</v>
      </c>
      <c r="BI2889" s="375">
        <f t="shared" si="9461"/>
        <v>0</v>
      </c>
      <c r="BJ2889" s="378">
        <f t="shared" si="9420"/>
        <v>0</v>
      </c>
      <c r="BK2889" s="374">
        <f t="shared" si="9462"/>
        <v>0</v>
      </c>
      <c r="BL2889" s="292">
        <f t="shared" si="9463"/>
        <v>0</v>
      </c>
      <c r="BM2889" s="375">
        <f t="shared" si="9464"/>
        <v>0</v>
      </c>
      <c r="BN2889" s="378">
        <f t="shared" si="9421"/>
        <v>0</v>
      </c>
      <c r="BO2889" s="374">
        <f t="shared" si="9465"/>
        <v>0</v>
      </c>
      <c r="BP2889" s="292">
        <f t="shared" si="9466"/>
        <v>0</v>
      </c>
      <c r="CA2889" s="299" t="s">
        <v>60</v>
      </c>
      <c r="CB2889" s="421"/>
      <c r="CC2889" s="375"/>
      <c r="CD2889" s="375"/>
      <c r="CE2889" s="375"/>
      <c r="CF2889" s="375"/>
      <c r="CG2889" s="375"/>
      <c r="CH2889" s="375"/>
      <c r="CI2889" s="375"/>
      <c r="CJ2889" s="375"/>
      <c r="CK2889" s="375"/>
      <c r="CL2889" s="375"/>
      <c r="CM2889" s="375"/>
      <c r="CN2889" s="423">
        <f t="shared" ref="CN2889" si="9637">IF(M2889="",0,M2889)</f>
        <v>0</v>
      </c>
      <c r="CO2889" s="423">
        <f t="shared" ref="CO2889" si="9638">IF(N2889="",0,N2889)</f>
        <v>0</v>
      </c>
      <c r="CP2889" s="423">
        <f t="shared" ref="CP2889" si="9639">IF(O2889="",0,O2889)</f>
        <v>0</v>
      </c>
      <c r="CQ2889" s="423">
        <f t="shared" ref="CQ2889" si="9640">IF(P2889="",0,P2889)</f>
        <v>0</v>
      </c>
      <c r="CR2889" s="423">
        <f t="shared" ref="CR2889" si="9641">IF(Q2889="",0,Q2889)</f>
        <v>0</v>
      </c>
      <c r="CS2889" s="423">
        <f t="shared" ref="CS2889" si="9642">IF(R2889="",0,R2889)</f>
        <v>0</v>
      </c>
      <c r="CT2889" s="423">
        <f t="shared" ref="CT2889" si="9643">IF(S2889="",0,S2889)</f>
        <v>0</v>
      </c>
      <c r="CU2889" s="423">
        <f t="shared" ref="CU2889" si="9644">IF(T2889="",0,T2889)</f>
        <v>0</v>
      </c>
      <c r="CV2889" s="423">
        <f t="shared" ref="CV2889" si="9645">IF(U2889="",0,U2889)</f>
        <v>0</v>
      </c>
      <c r="CW2889" s="423">
        <f t="shared" ref="CW2889" si="9646">IF(V2889="",0,V2889)</f>
        <v>0</v>
      </c>
      <c r="CX2889" s="423">
        <f t="shared" ref="CX2889" si="9647">IF(W2889="",0,W2889)</f>
        <v>0</v>
      </c>
      <c r="CY2889" s="423">
        <f t="shared" ref="CY2889" si="9648">IF(X2889="",0,X2889)</f>
        <v>0</v>
      </c>
      <c r="CZ2889" s="423">
        <f t="shared" ref="CZ2889" si="9649">IF(Y2889="",0,Y2889)</f>
        <v>0</v>
      </c>
      <c r="DA2889" s="423">
        <f t="shared" ref="DA2889" si="9650">IF(Z2889="",0,Z2889)</f>
        <v>0</v>
      </c>
      <c r="DB2889" s="423">
        <f t="shared" ref="DB2889" si="9651">IF(AA2889="",0,AA2889)</f>
        <v>0</v>
      </c>
      <c r="DC2889" s="423">
        <f t="shared" ref="DC2889" si="9652">IF(AB2889="",0,AB2889)</f>
        <v>0</v>
      </c>
      <c r="DD2889" s="423">
        <f t="shared" ref="DD2889" si="9653">IF(AC2889="",0,AC2889)</f>
        <v>0</v>
      </c>
      <c r="DE2889" s="423">
        <f t="shared" ref="DE2889" si="9654">IF(AD2889="",0,AD2889)</f>
        <v>0</v>
      </c>
      <c r="DG2889" s="610"/>
      <c r="DH2889" s="611"/>
      <c r="DI2889" s="415"/>
      <c r="DJ2889" s="416"/>
      <c r="DK2889" s="416"/>
      <c r="DL2889" s="416"/>
      <c r="DM2889" s="416"/>
      <c r="DN2889" s="416"/>
      <c r="DO2889" s="416"/>
      <c r="DP2889" s="416"/>
      <c r="DQ2889" s="416"/>
      <c r="DR2889" s="416"/>
      <c r="DS2889" s="416"/>
      <c r="DT2889" s="416"/>
      <c r="DU2889" s="416"/>
      <c r="DV2889" s="416"/>
      <c r="DW2889" s="416"/>
      <c r="DX2889" s="416"/>
      <c r="DY2889" s="416"/>
      <c r="DZ2889" s="416"/>
      <c r="EA2889" s="416"/>
      <c r="EB2889" s="416"/>
      <c r="EC2889" s="416"/>
      <c r="ED2889" s="416"/>
      <c r="EE2889" s="416"/>
      <c r="EF2889" s="416"/>
      <c r="EG2889" s="416"/>
      <c r="EH2889" s="416"/>
      <c r="EI2889" s="416"/>
      <c r="EJ2889" s="416"/>
      <c r="EK2889" s="416"/>
      <c r="EL2889" s="417"/>
    </row>
    <row r="2890" spans="1:143" ht="24" customHeight="1" x14ac:dyDescent="0.25">
      <c r="A2890" s="60"/>
      <c r="B2890" s="60"/>
      <c r="C2890" s="796"/>
      <c r="D2890" s="719"/>
      <c r="E2890" s="720"/>
      <c r="F2890" s="702" t="s">
        <v>479</v>
      </c>
      <c r="G2890" s="702"/>
      <c r="H2890" s="192"/>
      <c r="I2890" s="710" t="s">
        <v>472</v>
      </c>
      <c r="J2890" s="710"/>
      <c r="K2890" s="710"/>
      <c r="L2890" s="711"/>
      <c r="M2890" s="369"/>
      <c r="N2890" s="369"/>
      <c r="O2890" s="369"/>
      <c r="P2890" s="369"/>
      <c r="Q2890" s="369"/>
      <c r="R2890" s="369"/>
      <c r="S2890" s="368"/>
      <c r="T2890" s="368"/>
      <c r="U2890" s="368"/>
      <c r="V2890" s="368"/>
      <c r="W2890" s="368"/>
      <c r="X2890" s="368"/>
      <c r="Y2890" s="368"/>
      <c r="Z2890" s="368"/>
      <c r="AA2890" s="368"/>
      <c r="AB2890" s="368"/>
      <c r="AC2890" s="368"/>
      <c r="AD2890" s="368"/>
      <c r="AE2890" s="60"/>
      <c r="AF2890" s="259"/>
      <c r="AG2890" s="374">
        <f t="shared" si="9442"/>
        <v>18</v>
      </c>
      <c r="AH2890" s="399"/>
      <c r="AK2890" s="375">
        <f t="shared" si="9443"/>
        <v>0</v>
      </c>
      <c r="AL2890" s="378">
        <f t="shared" si="9414"/>
        <v>0</v>
      </c>
      <c r="AM2890" s="374">
        <f t="shared" si="9444"/>
        <v>0</v>
      </c>
      <c r="AN2890" s="292">
        <f t="shared" si="9445"/>
        <v>0</v>
      </c>
      <c r="AO2890" s="375">
        <f t="shared" si="9446"/>
        <v>0</v>
      </c>
      <c r="AP2890" s="378">
        <f t="shared" si="9415"/>
        <v>0</v>
      </c>
      <c r="AQ2890" s="374">
        <f t="shared" si="9447"/>
        <v>0</v>
      </c>
      <c r="AR2890" s="317">
        <f t="shared" si="9448"/>
        <v>0</v>
      </c>
      <c r="AS2890" s="375">
        <f t="shared" si="9449"/>
        <v>0</v>
      </c>
      <c r="AT2890" s="378">
        <f t="shared" si="9416"/>
        <v>0</v>
      </c>
      <c r="AU2890" s="374">
        <f t="shared" si="9450"/>
        <v>0</v>
      </c>
      <c r="AV2890" s="317">
        <f t="shared" si="9451"/>
        <v>0</v>
      </c>
      <c r="AW2890" s="375">
        <f t="shared" si="9452"/>
        <v>0</v>
      </c>
      <c r="AX2890" s="378">
        <f t="shared" si="9417"/>
        <v>0</v>
      </c>
      <c r="AY2890" s="374">
        <f t="shared" si="9453"/>
        <v>0</v>
      </c>
      <c r="AZ2890" s="292">
        <f t="shared" si="9454"/>
        <v>0</v>
      </c>
      <c r="BA2890" s="375">
        <f t="shared" si="9455"/>
        <v>0</v>
      </c>
      <c r="BB2890" s="378">
        <f t="shared" si="9418"/>
        <v>0</v>
      </c>
      <c r="BC2890" s="374">
        <f t="shared" si="9456"/>
        <v>0</v>
      </c>
      <c r="BD2890" s="292">
        <f t="shared" si="9457"/>
        <v>0</v>
      </c>
      <c r="BE2890" s="375">
        <f t="shared" si="9458"/>
        <v>0</v>
      </c>
      <c r="BF2890" s="378">
        <f t="shared" si="9419"/>
        <v>0</v>
      </c>
      <c r="BG2890" s="374">
        <f t="shared" si="9459"/>
        <v>0</v>
      </c>
      <c r="BH2890" s="292">
        <f t="shared" si="9460"/>
        <v>0</v>
      </c>
      <c r="BI2890" s="375">
        <f t="shared" si="9461"/>
        <v>0</v>
      </c>
      <c r="BJ2890" s="378">
        <f t="shared" si="9420"/>
        <v>0</v>
      </c>
      <c r="BK2890" s="374">
        <f t="shared" si="9462"/>
        <v>0</v>
      </c>
      <c r="BL2890" s="292">
        <f t="shared" si="9463"/>
        <v>0</v>
      </c>
      <c r="BM2890" s="375">
        <f t="shared" si="9464"/>
        <v>0</v>
      </c>
      <c r="BN2890" s="378">
        <f t="shared" si="9421"/>
        <v>0</v>
      </c>
      <c r="BO2890" s="374">
        <f t="shared" si="9465"/>
        <v>0</v>
      </c>
      <c r="BP2890" s="292">
        <f t="shared" si="9466"/>
        <v>0</v>
      </c>
      <c r="CA2890" s="299" t="s">
        <v>1917</v>
      </c>
      <c r="CB2890" s="421"/>
      <c r="CC2890" s="375"/>
      <c r="CD2890" s="375"/>
      <c r="CE2890" s="375"/>
      <c r="CF2890" s="375"/>
      <c r="CG2890" s="375"/>
      <c r="CH2890" s="375"/>
      <c r="CI2890" s="375"/>
      <c r="CJ2890" s="375"/>
      <c r="CK2890" s="375"/>
      <c r="CL2890" s="375"/>
      <c r="CM2890" s="375"/>
      <c r="CN2890" s="301">
        <f t="shared" ref="CN2890" si="9655">SUM(M2890:M2896)</f>
        <v>0</v>
      </c>
      <c r="CO2890" s="301">
        <f t="shared" ref="CO2890" si="9656">SUM(N2890:N2896)</f>
        <v>0</v>
      </c>
      <c r="CP2890" s="301">
        <f t="shared" ref="CP2890" si="9657">SUM(O2890:O2896)</f>
        <v>0</v>
      </c>
      <c r="CQ2890" s="301">
        <f t="shared" ref="CQ2890" si="9658">SUM(P2890:P2896)</f>
        <v>0</v>
      </c>
      <c r="CR2890" s="301">
        <f t="shared" ref="CR2890" si="9659">SUM(Q2890:Q2896)</f>
        <v>0</v>
      </c>
      <c r="CS2890" s="301">
        <f t="shared" ref="CS2890" si="9660">SUM(R2890:R2896)</f>
        <v>0</v>
      </c>
      <c r="CT2890" s="301">
        <f t="shared" ref="CT2890" si="9661">SUM(S2890:S2896)</f>
        <v>0</v>
      </c>
      <c r="CU2890" s="301">
        <f t="shared" ref="CU2890" si="9662">SUM(T2890:T2896)</f>
        <v>0</v>
      </c>
      <c r="CV2890" s="301">
        <f t="shared" ref="CV2890" si="9663">SUM(U2890:U2896)</f>
        <v>0</v>
      </c>
      <c r="CW2890" s="301">
        <f t="shared" ref="CW2890" si="9664">SUM(V2890:V2896)</f>
        <v>0</v>
      </c>
      <c r="CX2890" s="301">
        <f t="shared" ref="CX2890" si="9665">SUM(W2890:W2896)</f>
        <v>0</v>
      </c>
      <c r="CY2890" s="301">
        <f t="shared" ref="CY2890" si="9666">SUM(X2890:X2896)</f>
        <v>0</v>
      </c>
      <c r="CZ2890" s="301">
        <f t="shared" ref="CZ2890" si="9667">SUM(Y2890:Y2896)</f>
        <v>0</v>
      </c>
      <c r="DA2890" s="301">
        <f t="shared" ref="DA2890" si="9668">SUM(Z2890:Z2896)</f>
        <v>0</v>
      </c>
      <c r="DB2890" s="301">
        <f t="shared" ref="DB2890" si="9669">SUM(AA2890:AA2896)</f>
        <v>0</v>
      </c>
      <c r="DC2890" s="301">
        <f t="shared" ref="DC2890" si="9670">SUM(AB2890:AB2896)</f>
        <v>0</v>
      </c>
      <c r="DD2890" s="301">
        <f t="shared" ref="DD2890" si="9671">SUM(AC2890:AC2896)</f>
        <v>0</v>
      </c>
      <c r="DE2890" s="301">
        <f t="shared" ref="DE2890" si="9672">SUM(AD2890:AD2896)</f>
        <v>0</v>
      </c>
      <c r="DG2890" s="612"/>
      <c r="DH2890" s="613"/>
      <c r="DI2890" s="415"/>
      <c r="DJ2890" s="416"/>
      <c r="DK2890" s="416"/>
      <c r="DL2890" s="416"/>
      <c r="DM2890" s="416"/>
      <c r="DN2890" s="416"/>
      <c r="DO2890" s="416"/>
      <c r="DP2890" s="416"/>
      <c r="DQ2890" s="416"/>
      <c r="DR2890" s="416"/>
      <c r="DS2890" s="416"/>
      <c r="DT2890" s="416"/>
      <c r="DU2890" s="416"/>
      <c r="DV2890" s="416"/>
      <c r="DW2890" s="416"/>
      <c r="DX2890" s="416"/>
      <c r="DY2890" s="416"/>
      <c r="DZ2890" s="416"/>
      <c r="EA2890" s="416"/>
      <c r="EB2890" s="416"/>
      <c r="EC2890" s="416"/>
      <c r="ED2890" s="416"/>
      <c r="EE2890" s="416"/>
      <c r="EF2890" s="416"/>
      <c r="EG2890" s="416"/>
      <c r="EH2890" s="416"/>
      <c r="EI2890" s="416"/>
      <c r="EJ2890" s="416"/>
      <c r="EK2890" s="416"/>
      <c r="EL2890" s="417"/>
    </row>
    <row r="2891" spans="1:143" ht="24" customHeight="1" x14ac:dyDescent="0.25">
      <c r="A2891" s="60"/>
      <c r="B2891" s="60"/>
      <c r="C2891" s="796"/>
      <c r="D2891" s="719"/>
      <c r="E2891" s="720"/>
      <c r="F2891" s="702" t="s">
        <v>480</v>
      </c>
      <c r="G2891" s="702"/>
      <c r="H2891" s="192"/>
      <c r="I2891" s="710" t="s">
        <v>473</v>
      </c>
      <c r="J2891" s="710"/>
      <c r="K2891" s="710"/>
      <c r="L2891" s="711"/>
      <c r="M2891" s="369"/>
      <c r="N2891" s="369"/>
      <c r="O2891" s="369"/>
      <c r="P2891" s="369"/>
      <c r="Q2891" s="369"/>
      <c r="R2891" s="369"/>
      <c r="S2891" s="368"/>
      <c r="T2891" s="368"/>
      <c r="U2891" s="368"/>
      <c r="V2891" s="368"/>
      <c r="W2891" s="368"/>
      <c r="X2891" s="368"/>
      <c r="Y2891" s="368"/>
      <c r="Z2891" s="368"/>
      <c r="AA2891" s="368"/>
      <c r="AB2891" s="368"/>
      <c r="AC2891" s="368"/>
      <c r="AD2891" s="368"/>
      <c r="AE2891" s="60"/>
      <c r="AF2891" s="259"/>
      <c r="AG2891" s="374">
        <f t="shared" si="9442"/>
        <v>18</v>
      </c>
      <c r="AH2891" s="399"/>
      <c r="AK2891" s="375">
        <f t="shared" si="9443"/>
        <v>0</v>
      </c>
      <c r="AL2891" s="378">
        <f t="shared" si="9414"/>
        <v>0</v>
      </c>
      <c r="AM2891" s="374">
        <f t="shared" si="9444"/>
        <v>0</v>
      </c>
      <c r="AN2891" s="292">
        <f t="shared" si="9445"/>
        <v>0</v>
      </c>
      <c r="AO2891" s="375">
        <f t="shared" si="9446"/>
        <v>0</v>
      </c>
      <c r="AP2891" s="378">
        <f t="shared" si="9415"/>
        <v>0</v>
      </c>
      <c r="AQ2891" s="374">
        <f t="shared" si="9447"/>
        <v>0</v>
      </c>
      <c r="AR2891" s="317">
        <f t="shared" si="9448"/>
        <v>0</v>
      </c>
      <c r="AS2891" s="375">
        <f t="shared" si="9449"/>
        <v>0</v>
      </c>
      <c r="AT2891" s="378">
        <f t="shared" si="9416"/>
        <v>0</v>
      </c>
      <c r="AU2891" s="374">
        <f t="shared" si="9450"/>
        <v>0</v>
      </c>
      <c r="AV2891" s="317">
        <f t="shared" si="9451"/>
        <v>0</v>
      </c>
      <c r="AW2891" s="375">
        <f t="shared" si="9452"/>
        <v>0</v>
      </c>
      <c r="AX2891" s="378">
        <f t="shared" si="9417"/>
        <v>0</v>
      </c>
      <c r="AY2891" s="374">
        <f t="shared" si="9453"/>
        <v>0</v>
      </c>
      <c r="AZ2891" s="292">
        <f t="shared" si="9454"/>
        <v>0</v>
      </c>
      <c r="BA2891" s="375">
        <f t="shared" si="9455"/>
        <v>0</v>
      </c>
      <c r="BB2891" s="378">
        <f t="shared" si="9418"/>
        <v>0</v>
      </c>
      <c r="BC2891" s="374">
        <f t="shared" si="9456"/>
        <v>0</v>
      </c>
      <c r="BD2891" s="292">
        <f t="shared" si="9457"/>
        <v>0</v>
      </c>
      <c r="BE2891" s="375">
        <f t="shared" si="9458"/>
        <v>0</v>
      </c>
      <c r="BF2891" s="378">
        <f t="shared" si="9419"/>
        <v>0</v>
      </c>
      <c r="BG2891" s="374">
        <f t="shared" si="9459"/>
        <v>0</v>
      </c>
      <c r="BH2891" s="292">
        <f t="shared" si="9460"/>
        <v>0</v>
      </c>
      <c r="BI2891" s="375">
        <f t="shared" si="9461"/>
        <v>0</v>
      </c>
      <c r="BJ2891" s="378">
        <f t="shared" si="9420"/>
        <v>0</v>
      </c>
      <c r="BK2891" s="374">
        <f t="shared" si="9462"/>
        <v>0</v>
      </c>
      <c r="BL2891" s="292">
        <f t="shared" si="9463"/>
        <v>0</v>
      </c>
      <c r="BM2891" s="375">
        <f t="shared" si="9464"/>
        <v>0</v>
      </c>
      <c r="BN2891" s="378">
        <f t="shared" si="9421"/>
        <v>0</v>
      </c>
      <c r="BO2891" s="374">
        <f t="shared" si="9465"/>
        <v>0</v>
      </c>
      <c r="BP2891" s="292">
        <f t="shared" si="9466"/>
        <v>0</v>
      </c>
      <c r="CA2891" s="299" t="s">
        <v>1910</v>
      </c>
      <c r="CB2891" s="421"/>
      <c r="CC2891" s="375"/>
      <c r="CD2891" s="375"/>
      <c r="CE2891" s="375"/>
      <c r="CF2891" s="375"/>
      <c r="CG2891" s="375"/>
      <c r="CH2891" s="375"/>
      <c r="CI2891" s="375"/>
      <c r="CJ2891" s="375"/>
      <c r="CK2891" s="375"/>
      <c r="CL2891" s="375"/>
      <c r="CM2891" s="375"/>
      <c r="CN2891" s="422">
        <f t="shared" ref="CN2891" si="9673">IF(CN2889="NA",COUNTIF(M2890:M2896,"NA"),COUNTIF(M2890:M2896,"NS"))</f>
        <v>0</v>
      </c>
      <c r="CO2891" s="422">
        <f t="shared" ref="CO2891" si="9674">IF(CO2889="NA",COUNTIF(N2890:N2896,"NA"),COUNTIF(N2890:N2896,"NS"))</f>
        <v>0</v>
      </c>
      <c r="CP2891" s="422">
        <f t="shared" ref="CP2891" si="9675">IF(CP2889="NA",COUNTIF(O2890:O2896,"NA"),COUNTIF(O2890:O2896,"NS"))</f>
        <v>0</v>
      </c>
      <c r="CQ2891" s="422">
        <f t="shared" ref="CQ2891" si="9676">IF(CQ2889="NA",COUNTIF(P2890:P2896,"NA"),COUNTIF(P2890:P2896,"NS"))</f>
        <v>0</v>
      </c>
      <c r="CR2891" s="422">
        <f t="shared" ref="CR2891" si="9677">IF(CR2889="NA",COUNTIF(Q2890:Q2896,"NA"),COUNTIF(Q2890:Q2896,"NS"))</f>
        <v>0</v>
      </c>
      <c r="CS2891" s="422">
        <f t="shared" ref="CS2891" si="9678">IF(CS2889="NA",COUNTIF(R2890:R2896,"NA"),COUNTIF(R2890:R2896,"NS"))</f>
        <v>0</v>
      </c>
      <c r="CT2891" s="422">
        <f t="shared" ref="CT2891" si="9679">IF(CT2889="NA",COUNTIF(S2890:S2896,"NA"),COUNTIF(S2890:S2896,"NS"))</f>
        <v>0</v>
      </c>
      <c r="CU2891" s="422">
        <f t="shared" ref="CU2891" si="9680">IF(CU2889="NA",COUNTIF(T2890:T2896,"NA"),COUNTIF(T2890:T2896,"NS"))</f>
        <v>0</v>
      </c>
      <c r="CV2891" s="422">
        <f t="shared" ref="CV2891" si="9681">IF(CV2889="NA",COUNTIF(U2890:U2896,"NA"),COUNTIF(U2890:U2896,"NS"))</f>
        <v>0</v>
      </c>
      <c r="CW2891" s="422">
        <f t="shared" ref="CW2891" si="9682">IF(CW2889="NA",COUNTIF(V2890:V2896,"NA"),COUNTIF(V2890:V2896,"NS"))</f>
        <v>0</v>
      </c>
      <c r="CX2891" s="422">
        <f t="shared" ref="CX2891" si="9683">IF(CX2889="NA",COUNTIF(W2890:W2896,"NA"),COUNTIF(W2890:W2896,"NS"))</f>
        <v>0</v>
      </c>
      <c r="CY2891" s="422">
        <f t="shared" ref="CY2891" si="9684">IF(CY2889="NA",COUNTIF(X2890:X2896,"NA"),COUNTIF(X2890:X2896,"NS"))</f>
        <v>0</v>
      </c>
      <c r="CZ2891" s="422">
        <f t="shared" ref="CZ2891" si="9685">IF(CZ2889="NA",COUNTIF(Y2890:Y2896,"NA"),COUNTIF(Y2890:Y2896,"NS"))</f>
        <v>0</v>
      </c>
      <c r="DA2891" s="422">
        <f t="shared" ref="DA2891" si="9686">IF(DA2889="NA",COUNTIF(Z2890:Z2896,"NA"),COUNTIF(Z2890:Z2896,"NS"))</f>
        <v>0</v>
      </c>
      <c r="DB2891" s="422">
        <f t="shared" ref="DB2891" si="9687">IF(DB2889="NA",COUNTIF(AA2890:AA2896,"NA"),COUNTIF(AA2890:AA2896,"NS"))</f>
        <v>0</v>
      </c>
      <c r="DC2891" s="422">
        <f t="shared" ref="DC2891" si="9688">IF(DC2889="NA",COUNTIF(AB2890:AB2896,"NA"),COUNTIF(AB2890:AB2896,"NS"))</f>
        <v>0</v>
      </c>
      <c r="DD2891" s="422">
        <f t="shared" ref="DD2891" si="9689">IF(DD2889="NA",COUNTIF(AC2890:AC2896,"NA"),COUNTIF(AC2890:AC2896,"NS"))</f>
        <v>0</v>
      </c>
      <c r="DE2891" s="422">
        <f t="shared" ref="DE2891" si="9690">IF(DE2889="NA",COUNTIF(AD2890:AD2896,"NA"),COUNTIF(AD2890:AD2896,"NS"))</f>
        <v>0</v>
      </c>
      <c r="DG2891" s="612"/>
      <c r="DH2891" s="613"/>
      <c r="DI2891" s="415"/>
      <c r="DJ2891" s="416"/>
      <c r="DK2891" s="416"/>
      <c r="DL2891" s="416"/>
      <c r="DM2891" s="416"/>
      <c r="DN2891" s="416"/>
      <c r="DO2891" s="416"/>
      <c r="DP2891" s="416"/>
      <c r="DQ2891" s="416"/>
      <c r="DR2891" s="416"/>
      <c r="DS2891" s="416"/>
      <c r="DT2891" s="416"/>
      <c r="DU2891" s="416"/>
      <c r="DV2891" s="416"/>
      <c r="DW2891" s="416"/>
      <c r="DX2891" s="416"/>
      <c r="DY2891" s="416"/>
      <c r="DZ2891" s="416"/>
      <c r="EA2891" s="416"/>
      <c r="EB2891" s="416"/>
      <c r="EC2891" s="416"/>
      <c r="ED2891" s="416"/>
      <c r="EE2891" s="416"/>
      <c r="EF2891" s="416"/>
      <c r="EG2891" s="416"/>
      <c r="EH2891" s="416"/>
      <c r="EI2891" s="416"/>
      <c r="EJ2891" s="416"/>
      <c r="EK2891" s="416"/>
      <c r="EL2891" s="417"/>
    </row>
    <row r="2892" spans="1:143" ht="24" customHeight="1" x14ac:dyDescent="0.25">
      <c r="A2892" s="60"/>
      <c r="B2892" s="60"/>
      <c r="C2892" s="796"/>
      <c r="D2892" s="719"/>
      <c r="E2892" s="720"/>
      <c r="F2892" s="702" t="s">
        <v>481</v>
      </c>
      <c r="G2892" s="702"/>
      <c r="H2892" s="192"/>
      <c r="I2892" s="710" t="s">
        <v>474</v>
      </c>
      <c r="J2892" s="710"/>
      <c r="K2892" s="710"/>
      <c r="L2892" s="711"/>
      <c r="M2892" s="369"/>
      <c r="N2892" s="369"/>
      <c r="O2892" s="369"/>
      <c r="P2892" s="369"/>
      <c r="Q2892" s="369"/>
      <c r="R2892" s="369"/>
      <c r="S2892" s="368"/>
      <c r="T2892" s="368"/>
      <c r="U2892" s="368"/>
      <c r="V2892" s="368"/>
      <c r="W2892" s="368"/>
      <c r="X2892" s="368"/>
      <c r="Y2892" s="368"/>
      <c r="Z2892" s="368"/>
      <c r="AA2892" s="368"/>
      <c r="AB2892" s="368"/>
      <c r="AC2892" s="368"/>
      <c r="AD2892" s="368"/>
      <c r="AE2892" s="60"/>
      <c r="AF2892" s="259"/>
      <c r="AG2892" s="374">
        <f t="shared" si="9442"/>
        <v>18</v>
      </c>
      <c r="AH2892" s="399"/>
      <c r="AK2892" s="375">
        <f t="shared" si="9443"/>
        <v>0</v>
      </c>
      <c r="AL2892" s="378">
        <f t="shared" si="9414"/>
        <v>0</v>
      </c>
      <c r="AM2892" s="374">
        <f t="shared" si="9444"/>
        <v>0</v>
      </c>
      <c r="AN2892" s="292">
        <f t="shared" si="9445"/>
        <v>0</v>
      </c>
      <c r="AO2892" s="375">
        <f t="shared" si="9446"/>
        <v>0</v>
      </c>
      <c r="AP2892" s="378">
        <f t="shared" si="9415"/>
        <v>0</v>
      </c>
      <c r="AQ2892" s="374">
        <f t="shared" si="9447"/>
        <v>0</v>
      </c>
      <c r="AR2892" s="317">
        <f t="shared" si="9448"/>
        <v>0</v>
      </c>
      <c r="AS2892" s="375">
        <f t="shared" si="9449"/>
        <v>0</v>
      </c>
      <c r="AT2892" s="378">
        <f t="shared" si="9416"/>
        <v>0</v>
      </c>
      <c r="AU2892" s="374">
        <f t="shared" si="9450"/>
        <v>0</v>
      </c>
      <c r="AV2892" s="317">
        <f t="shared" si="9451"/>
        <v>0</v>
      </c>
      <c r="AW2892" s="375">
        <f t="shared" si="9452"/>
        <v>0</v>
      </c>
      <c r="AX2892" s="378">
        <f t="shared" si="9417"/>
        <v>0</v>
      </c>
      <c r="AY2892" s="374">
        <f t="shared" si="9453"/>
        <v>0</v>
      </c>
      <c r="AZ2892" s="292">
        <f t="shared" si="9454"/>
        <v>0</v>
      </c>
      <c r="BA2892" s="375">
        <f t="shared" si="9455"/>
        <v>0</v>
      </c>
      <c r="BB2892" s="378">
        <f t="shared" si="9418"/>
        <v>0</v>
      </c>
      <c r="BC2892" s="374">
        <f t="shared" si="9456"/>
        <v>0</v>
      </c>
      <c r="BD2892" s="292">
        <f t="shared" si="9457"/>
        <v>0</v>
      </c>
      <c r="BE2892" s="375">
        <f t="shared" si="9458"/>
        <v>0</v>
      </c>
      <c r="BF2892" s="378">
        <f t="shared" si="9419"/>
        <v>0</v>
      </c>
      <c r="BG2892" s="374">
        <f t="shared" si="9459"/>
        <v>0</v>
      </c>
      <c r="BH2892" s="292">
        <f t="shared" si="9460"/>
        <v>0</v>
      </c>
      <c r="BI2892" s="375">
        <f t="shared" si="9461"/>
        <v>0</v>
      </c>
      <c r="BJ2892" s="378">
        <f t="shared" si="9420"/>
        <v>0</v>
      </c>
      <c r="BK2892" s="374">
        <f t="shared" si="9462"/>
        <v>0</v>
      </c>
      <c r="BL2892" s="292">
        <f t="shared" si="9463"/>
        <v>0</v>
      </c>
      <c r="BM2892" s="375">
        <f t="shared" si="9464"/>
        <v>0</v>
      </c>
      <c r="BN2892" s="378">
        <f t="shared" si="9421"/>
        <v>0</v>
      </c>
      <c r="BO2892" s="374">
        <f t="shared" si="9465"/>
        <v>0</v>
      </c>
      <c r="BP2892" s="292">
        <f t="shared" si="9466"/>
        <v>0</v>
      </c>
      <c r="CA2892" s="299" t="s">
        <v>1918</v>
      </c>
      <c r="CB2892" s="427"/>
      <c r="CC2892" s="375"/>
      <c r="CD2892" s="375"/>
      <c r="CE2892" s="375"/>
      <c r="CF2892" s="375"/>
      <c r="CG2892" s="375"/>
      <c r="CH2892" s="375"/>
      <c r="CI2892" s="375"/>
      <c r="CJ2892" s="375"/>
      <c r="CK2892" s="375"/>
      <c r="CL2892" s="375"/>
      <c r="CM2892" s="375"/>
      <c r="CN2892" s="425">
        <f t="shared" ref="CN2892:DD2892" si="9691">IF(OR(AND(CN2889=0,CN2891&gt;0),AND(CN2889="NS",CN2890&gt;0),AND(CN2889="NS",CN2890=0,CN2891=0)),1,IF(OR(AND(CN2891&gt;=2,CN2890&lt;CN2889),AND(CN2889="NS",CN2890=0,CN2891&gt;0),OR(CN2889=CN2890,AND(CN2889="",CN2891=0,CN2890=0))),0,1))</f>
        <v>0</v>
      </c>
      <c r="CO2892" s="425">
        <f t="shared" si="9691"/>
        <v>0</v>
      </c>
      <c r="CP2892" s="425">
        <f t="shared" si="9691"/>
        <v>0</v>
      </c>
      <c r="CQ2892" s="425">
        <f t="shared" si="9691"/>
        <v>0</v>
      </c>
      <c r="CR2892" s="425">
        <f t="shared" si="9691"/>
        <v>0</v>
      </c>
      <c r="CS2892" s="425">
        <f t="shared" si="9691"/>
        <v>0</v>
      </c>
      <c r="CT2892" s="425">
        <f t="shared" si="9691"/>
        <v>0</v>
      </c>
      <c r="CU2892" s="425">
        <f t="shared" si="9691"/>
        <v>0</v>
      </c>
      <c r="CV2892" s="425">
        <f t="shared" si="9691"/>
        <v>0</v>
      </c>
      <c r="CW2892" s="425">
        <f t="shared" si="9691"/>
        <v>0</v>
      </c>
      <c r="CX2892" s="425">
        <f t="shared" si="9691"/>
        <v>0</v>
      </c>
      <c r="CY2892" s="425">
        <f t="shared" si="9691"/>
        <v>0</v>
      </c>
      <c r="CZ2892" s="425">
        <f t="shared" si="9691"/>
        <v>0</v>
      </c>
      <c r="DA2892" s="425">
        <f t="shared" si="9691"/>
        <v>0</v>
      </c>
      <c r="DB2892" s="425">
        <f t="shared" si="9691"/>
        <v>0</v>
      </c>
      <c r="DC2892" s="425">
        <f t="shared" si="9691"/>
        <v>0</v>
      </c>
      <c r="DD2892" s="425">
        <f t="shared" si="9691"/>
        <v>0</v>
      </c>
      <c r="DE2892" s="425">
        <f t="shared" ref="DE2892" si="9692">IF(OR(AND(DE2889=0,DE2891&gt;0),AND(DE2889="NS",DE2890&gt;0),AND(DE2889="NS",DE2890=0,DE2891=0)),1,IF(OR(AND(DE2891&gt;=2,DE2890&lt;DE2889),AND(DE2889="NS",DE2890=0,DE2891&gt;0),OR(DE2889=DE2890,AND(DE2889="",DE2891=0,DE2890=0))),0,1))</f>
        <v>0</v>
      </c>
      <c r="DF2892" s="387">
        <f>SUM(CN2892:DE2892)</f>
        <v>0</v>
      </c>
      <c r="DG2892" s="612"/>
      <c r="DH2892" s="613"/>
      <c r="DI2892" s="415"/>
      <c r="DJ2892" s="416"/>
      <c r="DK2892" s="416"/>
      <c r="DL2892" s="416"/>
      <c r="DM2892" s="416"/>
      <c r="DN2892" s="416"/>
      <c r="DO2892" s="416"/>
      <c r="DP2892" s="416"/>
      <c r="DQ2892" s="416"/>
      <c r="DR2892" s="416"/>
      <c r="DS2892" s="416"/>
      <c r="DT2892" s="416"/>
      <c r="DU2892" s="416"/>
      <c r="DV2892" s="416"/>
      <c r="DW2892" s="416"/>
      <c r="DX2892" s="416"/>
      <c r="DY2892" s="416"/>
      <c r="DZ2892" s="416"/>
      <c r="EA2892" s="416"/>
      <c r="EB2892" s="416"/>
      <c r="EC2892" s="416"/>
      <c r="ED2892" s="416"/>
      <c r="EE2892" s="416"/>
      <c r="EF2892" s="416"/>
      <c r="EG2892" s="416"/>
      <c r="EH2892" s="416"/>
      <c r="EI2892" s="416"/>
      <c r="EJ2892" s="416"/>
      <c r="EK2892" s="416"/>
      <c r="EL2892" s="417"/>
    </row>
    <row r="2893" spans="1:143" ht="24" customHeight="1" x14ac:dyDescent="0.25">
      <c r="A2893" s="60"/>
      <c r="B2893" s="60"/>
      <c r="C2893" s="796"/>
      <c r="D2893" s="719"/>
      <c r="E2893" s="720"/>
      <c r="F2893" s="702" t="s">
        <v>482</v>
      </c>
      <c r="G2893" s="702"/>
      <c r="H2893" s="192"/>
      <c r="I2893" s="710" t="s">
        <v>475</v>
      </c>
      <c r="J2893" s="710"/>
      <c r="K2893" s="710"/>
      <c r="L2893" s="711"/>
      <c r="M2893" s="369"/>
      <c r="N2893" s="369"/>
      <c r="O2893" s="369"/>
      <c r="P2893" s="369"/>
      <c r="Q2893" s="369"/>
      <c r="R2893" s="369"/>
      <c r="S2893" s="368"/>
      <c r="T2893" s="368"/>
      <c r="U2893" s="368"/>
      <c r="V2893" s="368"/>
      <c r="W2893" s="368"/>
      <c r="X2893" s="368"/>
      <c r="Y2893" s="368"/>
      <c r="Z2893" s="368"/>
      <c r="AA2893" s="368"/>
      <c r="AB2893" s="368"/>
      <c r="AC2893" s="368"/>
      <c r="AD2893" s="368"/>
      <c r="AE2893" s="60"/>
      <c r="AF2893" s="259"/>
      <c r="AG2893" s="374">
        <f t="shared" si="9442"/>
        <v>18</v>
      </c>
      <c r="AH2893" s="399"/>
      <c r="AK2893" s="375">
        <f t="shared" si="9443"/>
        <v>0</v>
      </c>
      <c r="AL2893" s="378">
        <f t="shared" si="9414"/>
        <v>0</v>
      </c>
      <c r="AM2893" s="374">
        <f t="shared" si="9444"/>
        <v>0</v>
      </c>
      <c r="AN2893" s="292">
        <f t="shared" si="9445"/>
        <v>0</v>
      </c>
      <c r="AO2893" s="375">
        <f t="shared" si="9446"/>
        <v>0</v>
      </c>
      <c r="AP2893" s="378">
        <f t="shared" si="9415"/>
        <v>0</v>
      </c>
      <c r="AQ2893" s="374">
        <f t="shared" si="9447"/>
        <v>0</v>
      </c>
      <c r="AR2893" s="317">
        <f t="shared" si="9448"/>
        <v>0</v>
      </c>
      <c r="AS2893" s="375">
        <f t="shared" si="9449"/>
        <v>0</v>
      </c>
      <c r="AT2893" s="378">
        <f t="shared" si="9416"/>
        <v>0</v>
      </c>
      <c r="AU2893" s="374">
        <f t="shared" si="9450"/>
        <v>0</v>
      </c>
      <c r="AV2893" s="317">
        <f t="shared" si="9451"/>
        <v>0</v>
      </c>
      <c r="AW2893" s="375">
        <f t="shared" si="9452"/>
        <v>0</v>
      </c>
      <c r="AX2893" s="378">
        <f t="shared" si="9417"/>
        <v>0</v>
      </c>
      <c r="AY2893" s="374">
        <f t="shared" si="9453"/>
        <v>0</v>
      </c>
      <c r="AZ2893" s="292">
        <f t="shared" si="9454"/>
        <v>0</v>
      </c>
      <c r="BA2893" s="375">
        <f t="shared" si="9455"/>
        <v>0</v>
      </c>
      <c r="BB2893" s="378">
        <f t="shared" si="9418"/>
        <v>0</v>
      </c>
      <c r="BC2893" s="374">
        <f t="shared" si="9456"/>
        <v>0</v>
      </c>
      <c r="BD2893" s="292">
        <f t="shared" si="9457"/>
        <v>0</v>
      </c>
      <c r="BE2893" s="375">
        <f t="shared" si="9458"/>
        <v>0</v>
      </c>
      <c r="BF2893" s="378">
        <f t="shared" si="9419"/>
        <v>0</v>
      </c>
      <c r="BG2893" s="374">
        <f t="shared" si="9459"/>
        <v>0</v>
      </c>
      <c r="BH2893" s="292">
        <f t="shared" si="9460"/>
        <v>0</v>
      </c>
      <c r="BI2893" s="375">
        <f t="shared" si="9461"/>
        <v>0</v>
      </c>
      <c r="BJ2893" s="378">
        <f t="shared" si="9420"/>
        <v>0</v>
      </c>
      <c r="BK2893" s="374">
        <f t="shared" si="9462"/>
        <v>0</v>
      </c>
      <c r="BL2893" s="292">
        <f t="shared" si="9463"/>
        <v>0</v>
      </c>
      <c r="BM2893" s="375">
        <f t="shared" si="9464"/>
        <v>0</v>
      </c>
      <c r="BN2893" s="378">
        <f t="shared" si="9421"/>
        <v>0</v>
      </c>
      <c r="BO2893" s="374">
        <f t="shared" si="9465"/>
        <v>0</v>
      </c>
      <c r="BP2893" s="292">
        <f t="shared" si="9466"/>
        <v>0</v>
      </c>
      <c r="CA2893" s="303"/>
      <c r="CB2893" s="427"/>
      <c r="CC2893" s="375"/>
      <c r="CD2893" s="375"/>
      <c r="CE2893" s="375"/>
      <c r="CF2893" s="375"/>
      <c r="CG2893" s="375"/>
      <c r="CH2893" s="375"/>
      <c r="CI2893" s="375"/>
      <c r="CJ2893" s="375"/>
      <c r="CK2893" s="375"/>
      <c r="CL2893" s="375"/>
      <c r="CM2893" s="375"/>
      <c r="CN2893" s="311"/>
      <c r="CO2893" s="311"/>
      <c r="CP2893" s="311"/>
      <c r="CQ2893" s="311"/>
      <c r="CR2893" s="311"/>
      <c r="CS2893" s="311"/>
      <c r="CT2893" s="311"/>
      <c r="CU2893" s="311"/>
      <c r="CV2893" s="311"/>
      <c r="CW2893" s="311"/>
      <c r="CX2893" s="311"/>
      <c r="CY2893" s="311"/>
      <c r="CZ2893" s="311"/>
      <c r="DA2893" s="311"/>
      <c r="DB2893" s="311"/>
      <c r="DC2893" s="311"/>
      <c r="DD2893" s="311"/>
      <c r="DE2893" s="311"/>
      <c r="DG2893" s="612"/>
      <c r="DH2893" s="613"/>
      <c r="DI2893" s="415"/>
      <c r="DJ2893" s="416"/>
      <c r="DK2893" s="416"/>
      <c r="DL2893" s="416"/>
      <c r="DM2893" s="416"/>
      <c r="DN2893" s="416"/>
      <c r="DO2893" s="416"/>
      <c r="DP2893" s="416"/>
      <c r="DQ2893" s="416"/>
      <c r="DR2893" s="416"/>
      <c r="DS2893" s="416"/>
      <c r="DT2893" s="416"/>
      <c r="DU2893" s="416"/>
      <c r="DV2893" s="416"/>
      <c r="DW2893" s="416"/>
      <c r="DX2893" s="416"/>
      <c r="DY2893" s="416"/>
      <c r="DZ2893" s="416"/>
      <c r="EA2893" s="416"/>
      <c r="EB2893" s="416"/>
      <c r="EC2893" s="416"/>
      <c r="ED2893" s="416"/>
      <c r="EE2893" s="416"/>
      <c r="EF2893" s="416"/>
      <c r="EG2893" s="416"/>
      <c r="EH2893" s="416"/>
      <c r="EI2893" s="416"/>
      <c r="EJ2893" s="416"/>
      <c r="EK2893" s="416"/>
      <c r="EL2893" s="417"/>
    </row>
    <row r="2894" spans="1:143" ht="24" customHeight="1" x14ac:dyDescent="0.25">
      <c r="A2894" s="60"/>
      <c r="B2894" s="60"/>
      <c r="C2894" s="796"/>
      <c r="D2894" s="719"/>
      <c r="E2894" s="720"/>
      <c r="F2894" s="702" t="s">
        <v>483</v>
      </c>
      <c r="G2894" s="702"/>
      <c r="H2894" s="192"/>
      <c r="I2894" s="710" t="s">
        <v>476</v>
      </c>
      <c r="J2894" s="710"/>
      <c r="K2894" s="710"/>
      <c r="L2894" s="711"/>
      <c r="M2894" s="369"/>
      <c r="N2894" s="369"/>
      <c r="O2894" s="369"/>
      <c r="P2894" s="369"/>
      <c r="Q2894" s="369"/>
      <c r="R2894" s="369"/>
      <c r="S2894" s="368"/>
      <c r="T2894" s="368"/>
      <c r="U2894" s="368"/>
      <c r="V2894" s="368"/>
      <c r="W2894" s="368"/>
      <c r="X2894" s="368"/>
      <c r="Y2894" s="368"/>
      <c r="Z2894" s="368"/>
      <c r="AA2894" s="368"/>
      <c r="AB2894" s="368"/>
      <c r="AC2894" s="368"/>
      <c r="AD2894" s="368"/>
      <c r="AE2894" s="60"/>
      <c r="AF2894" s="259"/>
      <c r="AG2894" s="374">
        <f t="shared" si="9442"/>
        <v>18</v>
      </c>
      <c r="AH2894" s="399"/>
      <c r="AK2894" s="375">
        <f t="shared" si="9443"/>
        <v>0</v>
      </c>
      <c r="AL2894" s="378">
        <f t="shared" si="9414"/>
        <v>0</v>
      </c>
      <c r="AM2894" s="374">
        <f t="shared" si="9444"/>
        <v>0</v>
      </c>
      <c r="AN2894" s="292">
        <f t="shared" si="9445"/>
        <v>0</v>
      </c>
      <c r="AO2894" s="375">
        <f t="shared" si="9446"/>
        <v>0</v>
      </c>
      <c r="AP2894" s="378">
        <f t="shared" si="9415"/>
        <v>0</v>
      </c>
      <c r="AQ2894" s="374">
        <f t="shared" si="9447"/>
        <v>0</v>
      </c>
      <c r="AR2894" s="317">
        <f t="shared" si="9448"/>
        <v>0</v>
      </c>
      <c r="AS2894" s="375">
        <f t="shared" si="9449"/>
        <v>0</v>
      </c>
      <c r="AT2894" s="378">
        <f t="shared" si="9416"/>
        <v>0</v>
      </c>
      <c r="AU2894" s="374">
        <f t="shared" si="9450"/>
        <v>0</v>
      </c>
      <c r="AV2894" s="317">
        <f t="shared" si="9451"/>
        <v>0</v>
      </c>
      <c r="AW2894" s="375">
        <f t="shared" si="9452"/>
        <v>0</v>
      </c>
      <c r="AX2894" s="378">
        <f t="shared" si="9417"/>
        <v>0</v>
      </c>
      <c r="AY2894" s="374">
        <f t="shared" si="9453"/>
        <v>0</v>
      </c>
      <c r="AZ2894" s="292">
        <f t="shared" si="9454"/>
        <v>0</v>
      </c>
      <c r="BA2894" s="375">
        <f t="shared" si="9455"/>
        <v>0</v>
      </c>
      <c r="BB2894" s="378">
        <f t="shared" si="9418"/>
        <v>0</v>
      </c>
      <c r="BC2894" s="374">
        <f t="shared" si="9456"/>
        <v>0</v>
      </c>
      <c r="BD2894" s="292">
        <f t="shared" si="9457"/>
        <v>0</v>
      </c>
      <c r="BE2894" s="375">
        <f t="shared" si="9458"/>
        <v>0</v>
      </c>
      <c r="BF2894" s="378">
        <f t="shared" si="9419"/>
        <v>0</v>
      </c>
      <c r="BG2894" s="374">
        <f t="shared" si="9459"/>
        <v>0</v>
      </c>
      <c r="BH2894" s="292">
        <f t="shared" si="9460"/>
        <v>0</v>
      </c>
      <c r="BI2894" s="375">
        <f t="shared" si="9461"/>
        <v>0</v>
      </c>
      <c r="BJ2894" s="378">
        <f t="shared" si="9420"/>
        <v>0</v>
      </c>
      <c r="BK2894" s="374">
        <f t="shared" si="9462"/>
        <v>0</v>
      </c>
      <c r="BL2894" s="292">
        <f t="shared" si="9463"/>
        <v>0</v>
      </c>
      <c r="BM2894" s="375">
        <f t="shared" si="9464"/>
        <v>0</v>
      </c>
      <c r="BN2894" s="378">
        <f t="shared" si="9421"/>
        <v>0</v>
      </c>
      <c r="BO2894" s="374">
        <f t="shared" si="9465"/>
        <v>0</v>
      </c>
      <c r="BP2894" s="292">
        <f t="shared" si="9466"/>
        <v>0</v>
      </c>
      <c r="CA2894" s="303"/>
      <c r="CB2894" s="427"/>
      <c r="CC2894" s="375"/>
      <c r="CD2894" s="375"/>
      <c r="CE2894" s="375"/>
      <c r="CF2894" s="375"/>
      <c r="CG2894" s="375"/>
      <c r="CH2894" s="375"/>
      <c r="CI2894" s="375"/>
      <c r="CJ2894" s="375"/>
      <c r="CK2894" s="375"/>
      <c r="CL2894" s="375"/>
      <c r="CM2894" s="375"/>
      <c r="CN2894" s="311"/>
      <c r="CO2894" s="311"/>
      <c r="CP2894" s="311"/>
      <c r="CQ2894" s="311"/>
      <c r="CR2894" s="311"/>
      <c r="CS2894" s="311"/>
      <c r="CT2894" s="311"/>
      <c r="CU2894" s="311"/>
      <c r="CV2894" s="311"/>
      <c r="CW2894" s="311"/>
      <c r="CX2894" s="311"/>
      <c r="CY2894" s="311"/>
      <c r="CZ2894" s="311"/>
      <c r="DA2894" s="311"/>
      <c r="DB2894" s="311"/>
      <c r="DC2894" s="311"/>
      <c r="DD2894" s="311"/>
      <c r="DE2894" s="311"/>
      <c r="DG2894" s="612"/>
      <c r="DH2894" s="613"/>
      <c r="DI2894" s="415"/>
      <c r="DJ2894" s="416"/>
      <c r="DK2894" s="416"/>
      <c r="DL2894" s="416"/>
      <c r="DM2894" s="416"/>
      <c r="DN2894" s="416"/>
      <c r="DO2894" s="416"/>
      <c r="DP2894" s="416"/>
      <c r="DQ2894" s="416"/>
      <c r="DR2894" s="416"/>
      <c r="DS2894" s="416"/>
      <c r="DT2894" s="416"/>
      <c r="DU2894" s="416"/>
      <c r="DV2894" s="416"/>
      <c r="DW2894" s="416"/>
      <c r="DX2894" s="416"/>
      <c r="DY2894" s="416"/>
      <c r="DZ2894" s="416"/>
      <c r="EA2894" s="416"/>
      <c r="EB2894" s="416"/>
      <c r="EC2894" s="416"/>
      <c r="ED2894" s="416"/>
      <c r="EE2894" s="416"/>
      <c r="EF2894" s="416"/>
      <c r="EG2894" s="416"/>
      <c r="EH2894" s="416"/>
      <c r="EI2894" s="416"/>
      <c r="EJ2894" s="416"/>
      <c r="EK2894" s="416"/>
      <c r="EL2894" s="417"/>
    </row>
    <row r="2895" spans="1:143" ht="24" customHeight="1" x14ac:dyDescent="0.25">
      <c r="A2895" s="60"/>
      <c r="B2895" s="60"/>
      <c r="C2895" s="796"/>
      <c r="D2895" s="719"/>
      <c r="E2895" s="720"/>
      <c r="F2895" s="702" t="s">
        <v>484</v>
      </c>
      <c r="G2895" s="702"/>
      <c r="H2895" s="192"/>
      <c r="I2895" s="700" t="s">
        <v>477</v>
      </c>
      <c r="J2895" s="700"/>
      <c r="K2895" s="700"/>
      <c r="L2895" s="701"/>
      <c r="M2895" s="369"/>
      <c r="N2895" s="369"/>
      <c r="O2895" s="369"/>
      <c r="P2895" s="369"/>
      <c r="Q2895" s="369"/>
      <c r="R2895" s="369"/>
      <c r="S2895" s="368"/>
      <c r="T2895" s="368"/>
      <c r="U2895" s="368"/>
      <c r="V2895" s="368"/>
      <c r="W2895" s="368"/>
      <c r="X2895" s="368"/>
      <c r="Y2895" s="368"/>
      <c r="Z2895" s="368"/>
      <c r="AA2895" s="368"/>
      <c r="AB2895" s="368"/>
      <c r="AC2895" s="368"/>
      <c r="AD2895" s="368"/>
      <c r="AE2895" s="60"/>
      <c r="AF2895" s="259"/>
      <c r="AG2895" s="374">
        <f t="shared" si="9442"/>
        <v>18</v>
      </c>
      <c r="AH2895" s="399"/>
      <c r="AK2895" s="375">
        <f t="shared" si="9443"/>
        <v>0</v>
      </c>
      <c r="AL2895" s="378">
        <f t="shared" si="9414"/>
        <v>0</v>
      </c>
      <c r="AM2895" s="374">
        <f t="shared" si="9444"/>
        <v>0</v>
      </c>
      <c r="AN2895" s="292">
        <f t="shared" si="9445"/>
        <v>0</v>
      </c>
      <c r="AO2895" s="375">
        <f t="shared" si="9446"/>
        <v>0</v>
      </c>
      <c r="AP2895" s="378">
        <f t="shared" si="9415"/>
        <v>0</v>
      </c>
      <c r="AQ2895" s="374">
        <f t="shared" si="9447"/>
        <v>0</v>
      </c>
      <c r="AR2895" s="317">
        <f t="shared" si="9448"/>
        <v>0</v>
      </c>
      <c r="AS2895" s="375">
        <f t="shared" si="9449"/>
        <v>0</v>
      </c>
      <c r="AT2895" s="378">
        <f t="shared" si="9416"/>
        <v>0</v>
      </c>
      <c r="AU2895" s="374">
        <f t="shared" si="9450"/>
        <v>0</v>
      </c>
      <c r="AV2895" s="317">
        <f t="shared" si="9451"/>
        <v>0</v>
      </c>
      <c r="AW2895" s="375">
        <f t="shared" si="9452"/>
        <v>0</v>
      </c>
      <c r="AX2895" s="378">
        <f t="shared" si="9417"/>
        <v>0</v>
      </c>
      <c r="AY2895" s="374">
        <f t="shared" si="9453"/>
        <v>0</v>
      </c>
      <c r="AZ2895" s="292">
        <f t="shared" si="9454"/>
        <v>0</v>
      </c>
      <c r="BA2895" s="375">
        <f t="shared" si="9455"/>
        <v>0</v>
      </c>
      <c r="BB2895" s="378">
        <f t="shared" si="9418"/>
        <v>0</v>
      </c>
      <c r="BC2895" s="374">
        <f t="shared" si="9456"/>
        <v>0</v>
      </c>
      <c r="BD2895" s="292">
        <f t="shared" si="9457"/>
        <v>0</v>
      </c>
      <c r="BE2895" s="375">
        <f t="shared" si="9458"/>
        <v>0</v>
      </c>
      <c r="BF2895" s="378">
        <f t="shared" si="9419"/>
        <v>0</v>
      </c>
      <c r="BG2895" s="374">
        <f t="shared" si="9459"/>
        <v>0</v>
      </c>
      <c r="BH2895" s="292">
        <f t="shared" si="9460"/>
        <v>0</v>
      </c>
      <c r="BI2895" s="375">
        <f t="shared" si="9461"/>
        <v>0</v>
      </c>
      <c r="BJ2895" s="378">
        <f t="shared" si="9420"/>
        <v>0</v>
      </c>
      <c r="BK2895" s="374">
        <f t="shared" si="9462"/>
        <v>0</v>
      </c>
      <c r="BL2895" s="292">
        <f t="shared" si="9463"/>
        <v>0</v>
      </c>
      <c r="BM2895" s="375">
        <f t="shared" si="9464"/>
        <v>0</v>
      </c>
      <c r="BN2895" s="378">
        <f t="shared" si="9421"/>
        <v>0</v>
      </c>
      <c r="BO2895" s="374">
        <f t="shared" si="9465"/>
        <v>0</v>
      </c>
      <c r="BP2895" s="292">
        <f t="shared" si="9466"/>
        <v>0</v>
      </c>
      <c r="CA2895" s="303"/>
      <c r="CB2895" s="427"/>
      <c r="CC2895" s="375"/>
      <c r="CD2895" s="375"/>
      <c r="CE2895" s="375"/>
      <c r="CF2895" s="375"/>
      <c r="CG2895" s="375"/>
      <c r="CH2895" s="375"/>
      <c r="CI2895" s="375"/>
      <c r="CJ2895" s="375"/>
      <c r="CK2895" s="375"/>
      <c r="CL2895" s="375"/>
      <c r="CM2895" s="375"/>
      <c r="CN2895" s="311"/>
      <c r="CO2895" s="311"/>
      <c r="CP2895" s="311"/>
      <c r="CQ2895" s="311"/>
      <c r="CR2895" s="311"/>
      <c r="CS2895" s="311"/>
      <c r="CT2895" s="311"/>
      <c r="CU2895" s="311"/>
      <c r="CV2895" s="311"/>
      <c r="CW2895" s="311"/>
      <c r="CX2895" s="311"/>
      <c r="CY2895" s="311"/>
      <c r="CZ2895" s="311"/>
      <c r="DA2895" s="311"/>
      <c r="DB2895" s="311"/>
      <c r="DC2895" s="311"/>
      <c r="DD2895" s="311"/>
      <c r="DE2895" s="311"/>
      <c r="DG2895" s="612"/>
      <c r="DH2895" s="613"/>
      <c r="DI2895" s="415"/>
      <c r="DJ2895" s="416"/>
      <c r="DK2895" s="416"/>
      <c r="DL2895" s="416"/>
      <c r="DM2895" s="416"/>
      <c r="DN2895" s="416"/>
      <c r="DO2895" s="416"/>
      <c r="DP2895" s="416"/>
      <c r="DQ2895" s="416"/>
      <c r="DR2895" s="416"/>
      <c r="DS2895" s="416"/>
      <c r="DT2895" s="416"/>
      <c r="DU2895" s="416"/>
      <c r="DV2895" s="416"/>
      <c r="DW2895" s="416"/>
      <c r="DX2895" s="416"/>
      <c r="DY2895" s="416"/>
      <c r="DZ2895" s="416"/>
      <c r="EA2895" s="416"/>
      <c r="EB2895" s="416"/>
      <c r="EC2895" s="416"/>
      <c r="ED2895" s="416"/>
      <c r="EE2895" s="416"/>
      <c r="EF2895" s="416"/>
      <c r="EG2895" s="416"/>
      <c r="EH2895" s="416"/>
      <c r="EI2895" s="416"/>
      <c r="EJ2895" s="416"/>
      <c r="EK2895" s="416"/>
      <c r="EL2895" s="417"/>
    </row>
    <row r="2896" spans="1:143" ht="48" customHeight="1" x14ac:dyDescent="0.25">
      <c r="A2896" s="60"/>
      <c r="B2896" s="60"/>
      <c r="C2896" s="796"/>
      <c r="D2896" s="719"/>
      <c r="E2896" s="720"/>
      <c r="F2896" s="702" t="s">
        <v>485</v>
      </c>
      <c r="G2896" s="702"/>
      <c r="H2896" s="192"/>
      <c r="I2896" s="710" t="s">
        <v>478</v>
      </c>
      <c r="J2896" s="710"/>
      <c r="K2896" s="710"/>
      <c r="L2896" s="711"/>
      <c r="M2896" s="369"/>
      <c r="N2896" s="369"/>
      <c r="O2896" s="369"/>
      <c r="P2896" s="369"/>
      <c r="Q2896" s="369"/>
      <c r="R2896" s="369"/>
      <c r="S2896" s="368"/>
      <c r="T2896" s="368"/>
      <c r="U2896" s="368"/>
      <c r="V2896" s="368"/>
      <c r="W2896" s="368"/>
      <c r="X2896" s="368"/>
      <c r="Y2896" s="368"/>
      <c r="Z2896" s="368"/>
      <c r="AA2896" s="368"/>
      <c r="AB2896" s="368"/>
      <c r="AC2896" s="368"/>
      <c r="AD2896" s="368"/>
      <c r="AE2896" s="60"/>
      <c r="AF2896" s="259"/>
      <c r="AG2896" s="374">
        <f t="shared" si="9442"/>
        <v>18</v>
      </c>
      <c r="AH2896" s="399"/>
      <c r="AK2896" s="375">
        <f t="shared" si="9443"/>
        <v>0</v>
      </c>
      <c r="AL2896" s="378">
        <f t="shared" si="9414"/>
        <v>0</v>
      </c>
      <c r="AM2896" s="374">
        <f t="shared" si="9444"/>
        <v>0</v>
      </c>
      <c r="AN2896" s="292">
        <f t="shared" si="9445"/>
        <v>0</v>
      </c>
      <c r="AO2896" s="375">
        <f t="shared" si="9446"/>
        <v>0</v>
      </c>
      <c r="AP2896" s="378">
        <f t="shared" si="9415"/>
        <v>0</v>
      </c>
      <c r="AQ2896" s="374">
        <f t="shared" si="9447"/>
        <v>0</v>
      </c>
      <c r="AR2896" s="317">
        <f t="shared" si="9448"/>
        <v>0</v>
      </c>
      <c r="AS2896" s="375">
        <f t="shared" si="9449"/>
        <v>0</v>
      </c>
      <c r="AT2896" s="378">
        <f t="shared" si="9416"/>
        <v>0</v>
      </c>
      <c r="AU2896" s="374">
        <f t="shared" si="9450"/>
        <v>0</v>
      </c>
      <c r="AV2896" s="317">
        <f t="shared" si="9451"/>
        <v>0</v>
      </c>
      <c r="AW2896" s="375">
        <f t="shared" si="9452"/>
        <v>0</v>
      </c>
      <c r="AX2896" s="378">
        <f t="shared" si="9417"/>
        <v>0</v>
      </c>
      <c r="AY2896" s="374">
        <f t="shared" si="9453"/>
        <v>0</v>
      </c>
      <c r="AZ2896" s="292">
        <f t="shared" si="9454"/>
        <v>0</v>
      </c>
      <c r="BA2896" s="375">
        <f t="shared" si="9455"/>
        <v>0</v>
      </c>
      <c r="BB2896" s="378">
        <f t="shared" si="9418"/>
        <v>0</v>
      </c>
      <c r="BC2896" s="374">
        <f t="shared" si="9456"/>
        <v>0</v>
      </c>
      <c r="BD2896" s="292">
        <f t="shared" si="9457"/>
        <v>0</v>
      </c>
      <c r="BE2896" s="375">
        <f t="shared" si="9458"/>
        <v>0</v>
      </c>
      <c r="BF2896" s="378">
        <f t="shared" si="9419"/>
        <v>0</v>
      </c>
      <c r="BG2896" s="374">
        <f t="shared" si="9459"/>
        <v>0</v>
      </c>
      <c r="BH2896" s="292">
        <f t="shared" si="9460"/>
        <v>0</v>
      </c>
      <c r="BI2896" s="375">
        <f t="shared" si="9461"/>
        <v>0</v>
      </c>
      <c r="BJ2896" s="378">
        <f t="shared" si="9420"/>
        <v>0</v>
      </c>
      <c r="BK2896" s="374">
        <f t="shared" si="9462"/>
        <v>0</v>
      </c>
      <c r="BL2896" s="292">
        <f t="shared" si="9463"/>
        <v>0</v>
      </c>
      <c r="BM2896" s="375">
        <f t="shared" si="9464"/>
        <v>0</v>
      </c>
      <c r="BN2896" s="378">
        <f t="shared" si="9421"/>
        <v>0</v>
      </c>
      <c r="BO2896" s="374">
        <f t="shared" si="9465"/>
        <v>0</v>
      </c>
      <c r="BP2896" s="292">
        <f t="shared" si="9466"/>
        <v>0</v>
      </c>
      <c r="CA2896" s="303"/>
      <c r="CB2896" s="427"/>
      <c r="CC2896" s="375"/>
      <c r="CD2896" s="375"/>
      <c r="CE2896" s="375"/>
      <c r="CF2896" s="375"/>
      <c r="CG2896" s="375"/>
      <c r="CH2896" s="375"/>
      <c r="CI2896" s="375"/>
      <c r="CJ2896" s="375"/>
      <c r="CK2896" s="375"/>
      <c r="CL2896" s="375"/>
      <c r="CM2896" s="375"/>
      <c r="CN2896" s="307"/>
      <c r="CO2896" s="307"/>
      <c r="CP2896" s="307"/>
      <c r="CQ2896" s="307"/>
      <c r="CR2896" s="307"/>
      <c r="CS2896" s="307"/>
      <c r="CT2896" s="307"/>
      <c r="CU2896" s="307"/>
      <c r="CV2896" s="307"/>
      <c r="CW2896" s="307"/>
      <c r="CX2896" s="307"/>
      <c r="CY2896" s="307"/>
      <c r="CZ2896" s="307"/>
      <c r="DA2896" s="307"/>
      <c r="DB2896" s="307"/>
      <c r="DC2896" s="307"/>
      <c r="DD2896" s="307"/>
      <c r="DE2896" s="307"/>
      <c r="DG2896" s="612"/>
      <c r="DH2896" s="613"/>
      <c r="DI2896" s="415"/>
      <c r="DJ2896" s="416"/>
      <c r="DK2896" s="416"/>
      <c r="DL2896" s="416"/>
      <c r="DM2896" s="416"/>
      <c r="DN2896" s="416"/>
      <c r="DO2896" s="416"/>
      <c r="DP2896" s="416"/>
      <c r="DQ2896" s="416"/>
      <c r="DR2896" s="416"/>
      <c r="DS2896" s="416"/>
      <c r="DT2896" s="416"/>
      <c r="DU2896" s="416"/>
      <c r="DV2896" s="416"/>
      <c r="DW2896" s="416"/>
      <c r="DX2896" s="416"/>
      <c r="DY2896" s="416"/>
      <c r="DZ2896" s="416"/>
      <c r="EA2896" s="416"/>
      <c r="EB2896" s="416"/>
      <c r="EC2896" s="416"/>
      <c r="ED2896" s="416"/>
      <c r="EE2896" s="416"/>
      <c r="EF2896" s="416"/>
      <c r="EG2896" s="416"/>
      <c r="EH2896" s="416"/>
      <c r="EI2896" s="416"/>
      <c r="EJ2896" s="416"/>
      <c r="EK2896" s="416"/>
      <c r="EL2896" s="417"/>
    </row>
    <row r="2897" spans="1:143" ht="15" customHeight="1" x14ac:dyDescent="0.25">
      <c r="A2897" s="60"/>
      <c r="B2897" s="60"/>
      <c r="C2897" s="796"/>
      <c r="D2897" s="719"/>
      <c r="E2897" s="720"/>
      <c r="F2897" s="703" t="s">
        <v>486</v>
      </c>
      <c r="G2897" s="703"/>
      <c r="H2897" s="707" t="s">
        <v>243</v>
      </c>
      <c r="I2897" s="708"/>
      <c r="J2897" s="708"/>
      <c r="K2897" s="708"/>
      <c r="L2897" s="709"/>
      <c r="M2897" s="369"/>
      <c r="N2897" s="369"/>
      <c r="O2897" s="369"/>
      <c r="P2897" s="369"/>
      <c r="Q2897" s="369"/>
      <c r="R2897" s="369"/>
      <c r="S2897" s="368"/>
      <c r="T2897" s="368"/>
      <c r="U2897" s="368"/>
      <c r="V2897" s="368"/>
      <c r="W2897" s="368"/>
      <c r="X2897" s="368"/>
      <c r="Y2897" s="368"/>
      <c r="Z2897" s="368"/>
      <c r="AA2897" s="368"/>
      <c r="AB2897" s="368"/>
      <c r="AC2897" s="368"/>
      <c r="AD2897" s="368"/>
      <c r="AE2897" s="60"/>
      <c r="AF2897" s="259"/>
      <c r="AG2897" s="374">
        <f t="shared" si="9442"/>
        <v>18</v>
      </c>
      <c r="AH2897" s="399"/>
      <c r="AK2897" s="375">
        <f t="shared" si="9443"/>
        <v>0</v>
      </c>
      <c r="AL2897" s="378">
        <f t="shared" si="9414"/>
        <v>0</v>
      </c>
      <c r="AM2897" s="374">
        <f t="shared" si="9444"/>
        <v>0</v>
      </c>
      <c r="AN2897" s="292">
        <f t="shared" si="9445"/>
        <v>0</v>
      </c>
      <c r="AO2897" s="375">
        <f t="shared" si="9446"/>
        <v>0</v>
      </c>
      <c r="AP2897" s="378">
        <f t="shared" si="9415"/>
        <v>0</v>
      </c>
      <c r="AQ2897" s="374">
        <f t="shared" si="9447"/>
        <v>0</v>
      </c>
      <c r="AR2897" s="317">
        <f t="shared" si="9448"/>
        <v>0</v>
      </c>
      <c r="AS2897" s="375">
        <f t="shared" si="9449"/>
        <v>0</v>
      </c>
      <c r="AT2897" s="378">
        <f t="shared" si="9416"/>
        <v>0</v>
      </c>
      <c r="AU2897" s="374">
        <f t="shared" si="9450"/>
        <v>0</v>
      </c>
      <c r="AV2897" s="317">
        <f t="shared" si="9451"/>
        <v>0</v>
      </c>
      <c r="AW2897" s="375">
        <f t="shared" si="9452"/>
        <v>0</v>
      </c>
      <c r="AX2897" s="378">
        <f t="shared" si="9417"/>
        <v>0</v>
      </c>
      <c r="AY2897" s="374">
        <f t="shared" si="9453"/>
        <v>0</v>
      </c>
      <c r="AZ2897" s="292">
        <f t="shared" si="9454"/>
        <v>0</v>
      </c>
      <c r="BA2897" s="375">
        <f t="shared" si="9455"/>
        <v>0</v>
      </c>
      <c r="BB2897" s="378">
        <f t="shared" si="9418"/>
        <v>0</v>
      </c>
      <c r="BC2897" s="374">
        <f t="shared" si="9456"/>
        <v>0</v>
      </c>
      <c r="BD2897" s="292">
        <f t="shared" si="9457"/>
        <v>0</v>
      </c>
      <c r="BE2897" s="375">
        <f t="shared" si="9458"/>
        <v>0</v>
      </c>
      <c r="BF2897" s="378">
        <f t="shared" si="9419"/>
        <v>0</v>
      </c>
      <c r="BG2897" s="374">
        <f t="shared" si="9459"/>
        <v>0</v>
      </c>
      <c r="BH2897" s="292">
        <f t="shared" si="9460"/>
        <v>0</v>
      </c>
      <c r="BI2897" s="375">
        <f t="shared" si="9461"/>
        <v>0</v>
      </c>
      <c r="BJ2897" s="378">
        <f t="shared" si="9420"/>
        <v>0</v>
      </c>
      <c r="BK2897" s="374">
        <f t="shared" si="9462"/>
        <v>0</v>
      </c>
      <c r="BL2897" s="292">
        <f t="shared" si="9463"/>
        <v>0</v>
      </c>
      <c r="BM2897" s="375">
        <f t="shared" si="9464"/>
        <v>0</v>
      </c>
      <c r="BN2897" s="378">
        <f t="shared" si="9421"/>
        <v>0</v>
      </c>
      <c r="BO2897" s="374">
        <f t="shared" si="9465"/>
        <v>0</v>
      </c>
      <c r="BP2897" s="292">
        <f t="shared" si="9466"/>
        <v>0</v>
      </c>
      <c r="CA2897" s="303"/>
      <c r="CB2897" s="427"/>
      <c r="CC2897" s="375"/>
      <c r="CD2897" s="375"/>
      <c r="CE2897" s="375"/>
      <c r="CF2897" s="375"/>
      <c r="CG2897" s="375"/>
      <c r="CH2897" s="375"/>
      <c r="CI2897" s="375"/>
      <c r="CJ2897" s="375"/>
      <c r="CK2897" s="375"/>
      <c r="CL2897" s="375"/>
      <c r="CM2897" s="375"/>
      <c r="CN2897" s="311"/>
      <c r="CO2897" s="311"/>
      <c r="CP2897" s="311"/>
      <c r="CQ2897" s="311"/>
      <c r="CR2897" s="311"/>
      <c r="CS2897" s="311"/>
      <c r="CT2897" s="311"/>
      <c r="CU2897" s="311"/>
      <c r="CV2897" s="311"/>
      <c r="CW2897" s="311"/>
      <c r="CX2897" s="311"/>
      <c r="CY2897" s="311"/>
      <c r="CZ2897" s="311"/>
      <c r="DA2897" s="311"/>
      <c r="DB2897" s="311"/>
      <c r="DC2897" s="311"/>
      <c r="DD2897" s="311"/>
      <c r="DE2897" s="311"/>
      <c r="DG2897" s="610"/>
      <c r="DH2897" s="611"/>
      <c r="DI2897" s="415"/>
      <c r="DJ2897" s="416"/>
      <c r="DK2897" s="416"/>
      <c r="DL2897" s="416"/>
      <c r="DM2897" s="416"/>
      <c r="DN2897" s="416"/>
      <c r="DO2897" s="416"/>
      <c r="DP2897" s="416"/>
      <c r="DQ2897" s="416"/>
      <c r="DR2897" s="416"/>
      <c r="DS2897" s="416"/>
      <c r="DT2897" s="416"/>
      <c r="DU2897" s="416"/>
      <c r="DV2897" s="416"/>
      <c r="DW2897" s="416"/>
      <c r="DX2897" s="416"/>
      <c r="DY2897" s="416"/>
      <c r="DZ2897" s="416"/>
      <c r="EA2897" s="416"/>
      <c r="EB2897" s="416"/>
      <c r="EC2897" s="416"/>
      <c r="ED2897" s="416"/>
      <c r="EE2897" s="416"/>
      <c r="EF2897" s="416"/>
      <c r="EG2897" s="416"/>
      <c r="EH2897" s="416"/>
      <c r="EI2897" s="416"/>
      <c r="EJ2897" s="416"/>
      <c r="EK2897" s="416"/>
      <c r="EL2897" s="417"/>
    </row>
    <row r="2898" spans="1:143" ht="36" customHeight="1" x14ac:dyDescent="0.25">
      <c r="A2898" s="60"/>
      <c r="B2898" s="60"/>
      <c r="C2898" s="796"/>
      <c r="D2898" s="719"/>
      <c r="E2898" s="720"/>
      <c r="F2898" s="703" t="s">
        <v>487</v>
      </c>
      <c r="G2898" s="703"/>
      <c r="H2898" s="704" t="s">
        <v>488</v>
      </c>
      <c r="I2898" s="705"/>
      <c r="J2898" s="705"/>
      <c r="K2898" s="705"/>
      <c r="L2898" s="706"/>
      <c r="M2898" s="369"/>
      <c r="N2898" s="369"/>
      <c r="O2898" s="369"/>
      <c r="P2898" s="369"/>
      <c r="Q2898" s="369"/>
      <c r="R2898" s="369"/>
      <c r="S2898" s="368"/>
      <c r="T2898" s="368"/>
      <c r="U2898" s="368"/>
      <c r="V2898" s="368"/>
      <c r="W2898" s="368"/>
      <c r="X2898" s="368"/>
      <c r="Y2898" s="368"/>
      <c r="Z2898" s="368"/>
      <c r="AA2898" s="368"/>
      <c r="AB2898" s="368"/>
      <c r="AC2898" s="368"/>
      <c r="AD2898" s="368"/>
      <c r="AE2898" s="60"/>
      <c r="AF2898" s="259"/>
      <c r="AG2898" s="374">
        <f t="shared" si="9442"/>
        <v>18</v>
      </c>
      <c r="AH2898" s="399"/>
      <c r="AK2898" s="375">
        <f t="shared" si="9443"/>
        <v>0</v>
      </c>
      <c r="AL2898" s="378">
        <f t="shared" si="9414"/>
        <v>0</v>
      </c>
      <c r="AM2898" s="374">
        <f t="shared" si="9444"/>
        <v>0</v>
      </c>
      <c r="AN2898" s="292">
        <f t="shared" si="9445"/>
        <v>0</v>
      </c>
      <c r="AO2898" s="375">
        <f t="shared" si="9446"/>
        <v>0</v>
      </c>
      <c r="AP2898" s="378">
        <f t="shared" si="9415"/>
        <v>0</v>
      </c>
      <c r="AQ2898" s="374">
        <f t="shared" si="9447"/>
        <v>0</v>
      </c>
      <c r="AR2898" s="317">
        <f t="shared" si="9448"/>
        <v>0</v>
      </c>
      <c r="AS2898" s="375">
        <f t="shared" si="9449"/>
        <v>0</v>
      </c>
      <c r="AT2898" s="378">
        <f t="shared" si="9416"/>
        <v>0</v>
      </c>
      <c r="AU2898" s="374">
        <f t="shared" si="9450"/>
        <v>0</v>
      </c>
      <c r="AV2898" s="317">
        <f t="shared" si="9451"/>
        <v>0</v>
      </c>
      <c r="AW2898" s="375">
        <f t="shared" si="9452"/>
        <v>0</v>
      </c>
      <c r="AX2898" s="378">
        <f t="shared" si="9417"/>
        <v>0</v>
      </c>
      <c r="AY2898" s="374">
        <f t="shared" si="9453"/>
        <v>0</v>
      </c>
      <c r="AZ2898" s="292">
        <f t="shared" si="9454"/>
        <v>0</v>
      </c>
      <c r="BA2898" s="375">
        <f t="shared" si="9455"/>
        <v>0</v>
      </c>
      <c r="BB2898" s="378">
        <f t="shared" si="9418"/>
        <v>0</v>
      </c>
      <c r="BC2898" s="374">
        <f t="shared" si="9456"/>
        <v>0</v>
      </c>
      <c r="BD2898" s="292">
        <f t="shared" si="9457"/>
        <v>0</v>
      </c>
      <c r="BE2898" s="375">
        <f t="shared" si="9458"/>
        <v>0</v>
      </c>
      <c r="BF2898" s="378">
        <f t="shared" si="9419"/>
        <v>0</v>
      </c>
      <c r="BG2898" s="374">
        <f t="shared" si="9459"/>
        <v>0</v>
      </c>
      <c r="BH2898" s="292">
        <f t="shared" si="9460"/>
        <v>0</v>
      </c>
      <c r="BI2898" s="375">
        <f t="shared" si="9461"/>
        <v>0</v>
      </c>
      <c r="BJ2898" s="378">
        <f t="shared" si="9420"/>
        <v>0</v>
      </c>
      <c r="BK2898" s="374">
        <f t="shared" si="9462"/>
        <v>0</v>
      </c>
      <c r="BL2898" s="292">
        <f t="shared" si="9463"/>
        <v>0</v>
      </c>
      <c r="BM2898" s="375">
        <f t="shared" si="9464"/>
        <v>0</v>
      </c>
      <c r="BN2898" s="378">
        <f t="shared" si="9421"/>
        <v>0</v>
      </c>
      <c r="BO2898" s="374">
        <f t="shared" si="9465"/>
        <v>0</v>
      </c>
      <c r="BP2898" s="292">
        <f t="shared" si="9466"/>
        <v>0</v>
      </c>
      <c r="CA2898" s="303"/>
      <c r="CB2898" s="427"/>
      <c r="CC2898" s="375"/>
      <c r="CD2898" s="375"/>
      <c r="CE2898" s="375"/>
      <c r="CF2898" s="375"/>
      <c r="CG2898" s="375"/>
      <c r="CH2898" s="375"/>
      <c r="CI2898" s="375"/>
      <c r="CJ2898" s="375"/>
      <c r="CK2898" s="375"/>
      <c r="CL2898" s="375"/>
      <c r="CM2898" s="375"/>
      <c r="CN2898" s="311"/>
      <c r="CO2898" s="311"/>
      <c r="CP2898" s="311"/>
      <c r="CQ2898" s="311"/>
      <c r="CR2898" s="311"/>
      <c r="CS2898" s="311"/>
      <c r="CT2898" s="311"/>
      <c r="CU2898" s="311"/>
      <c r="CV2898" s="311"/>
      <c r="CW2898" s="311"/>
      <c r="CX2898" s="311"/>
      <c r="CY2898" s="311"/>
      <c r="CZ2898" s="311"/>
      <c r="DA2898" s="311"/>
      <c r="DB2898" s="311"/>
      <c r="DC2898" s="311"/>
      <c r="DD2898" s="311"/>
      <c r="DE2898" s="311"/>
      <c r="DG2898" s="610"/>
      <c r="DH2898" s="611"/>
      <c r="DI2898" s="415"/>
      <c r="DJ2898" s="416"/>
      <c r="DK2898" s="416"/>
      <c r="DL2898" s="416"/>
      <c r="DM2898" s="416"/>
      <c r="DN2898" s="416"/>
      <c r="DO2898" s="416"/>
      <c r="DP2898" s="416"/>
      <c r="DQ2898" s="416"/>
      <c r="DR2898" s="416"/>
      <c r="DS2898" s="416"/>
      <c r="DT2898" s="416"/>
      <c r="DU2898" s="416"/>
      <c r="DV2898" s="416"/>
      <c r="DW2898" s="416"/>
      <c r="DX2898" s="416"/>
      <c r="DY2898" s="416"/>
      <c r="DZ2898" s="416"/>
      <c r="EA2898" s="416"/>
      <c r="EB2898" s="416"/>
      <c r="EC2898" s="416"/>
      <c r="ED2898" s="416"/>
      <c r="EE2898" s="416"/>
      <c r="EF2898" s="416"/>
      <c r="EG2898" s="416"/>
      <c r="EH2898" s="416"/>
      <c r="EI2898" s="416"/>
      <c r="EJ2898" s="416"/>
      <c r="EK2898" s="416"/>
      <c r="EL2898" s="417"/>
    </row>
    <row r="2899" spans="1:143" ht="24" customHeight="1" x14ac:dyDescent="0.25">
      <c r="A2899" s="60"/>
      <c r="B2899" s="60"/>
      <c r="C2899" s="796"/>
      <c r="D2899" s="719"/>
      <c r="E2899" s="720"/>
      <c r="F2899" s="703" t="s">
        <v>489</v>
      </c>
      <c r="G2899" s="703"/>
      <c r="H2899" s="704" t="s">
        <v>490</v>
      </c>
      <c r="I2899" s="705"/>
      <c r="J2899" s="705"/>
      <c r="K2899" s="705"/>
      <c r="L2899" s="706"/>
      <c r="M2899" s="369"/>
      <c r="N2899" s="369"/>
      <c r="O2899" s="369"/>
      <c r="P2899" s="369"/>
      <c r="Q2899" s="369"/>
      <c r="R2899" s="369"/>
      <c r="S2899" s="368"/>
      <c r="T2899" s="368"/>
      <c r="U2899" s="368"/>
      <c r="V2899" s="368"/>
      <c r="W2899" s="368"/>
      <c r="X2899" s="368"/>
      <c r="Y2899" s="368"/>
      <c r="Z2899" s="368"/>
      <c r="AA2899" s="368"/>
      <c r="AB2899" s="368"/>
      <c r="AC2899" s="368"/>
      <c r="AD2899" s="368"/>
      <c r="AE2899" s="60"/>
      <c r="AF2899" s="259"/>
      <c r="AG2899" s="374">
        <f t="shared" si="9442"/>
        <v>18</v>
      </c>
      <c r="AH2899" s="399"/>
      <c r="AK2899" s="375">
        <f t="shared" si="9443"/>
        <v>0</v>
      </c>
      <c r="AL2899" s="378">
        <f t="shared" si="9414"/>
        <v>0</v>
      </c>
      <c r="AM2899" s="374">
        <f t="shared" si="9444"/>
        <v>0</v>
      </c>
      <c r="AN2899" s="292">
        <f t="shared" si="9445"/>
        <v>0</v>
      </c>
      <c r="AO2899" s="375">
        <f t="shared" si="9446"/>
        <v>0</v>
      </c>
      <c r="AP2899" s="378">
        <f t="shared" si="9415"/>
        <v>0</v>
      </c>
      <c r="AQ2899" s="374">
        <f t="shared" si="9447"/>
        <v>0</v>
      </c>
      <c r="AR2899" s="317">
        <f t="shared" si="9448"/>
        <v>0</v>
      </c>
      <c r="AS2899" s="375">
        <f t="shared" si="9449"/>
        <v>0</v>
      </c>
      <c r="AT2899" s="378">
        <f t="shared" si="9416"/>
        <v>0</v>
      </c>
      <c r="AU2899" s="374">
        <f t="shared" si="9450"/>
        <v>0</v>
      </c>
      <c r="AV2899" s="317">
        <f t="shared" si="9451"/>
        <v>0</v>
      </c>
      <c r="AW2899" s="375">
        <f t="shared" si="9452"/>
        <v>0</v>
      </c>
      <c r="AX2899" s="378">
        <f t="shared" si="9417"/>
        <v>0</v>
      </c>
      <c r="AY2899" s="374">
        <f t="shared" si="9453"/>
        <v>0</v>
      </c>
      <c r="AZ2899" s="292">
        <f t="shared" si="9454"/>
        <v>0</v>
      </c>
      <c r="BA2899" s="375">
        <f t="shared" si="9455"/>
        <v>0</v>
      </c>
      <c r="BB2899" s="378">
        <f t="shared" si="9418"/>
        <v>0</v>
      </c>
      <c r="BC2899" s="374">
        <f t="shared" si="9456"/>
        <v>0</v>
      </c>
      <c r="BD2899" s="292">
        <f t="shared" si="9457"/>
        <v>0</v>
      </c>
      <c r="BE2899" s="375">
        <f t="shared" si="9458"/>
        <v>0</v>
      </c>
      <c r="BF2899" s="378">
        <f t="shared" si="9419"/>
        <v>0</v>
      </c>
      <c r="BG2899" s="374">
        <f t="shared" si="9459"/>
        <v>0</v>
      </c>
      <c r="BH2899" s="292">
        <f t="shared" si="9460"/>
        <v>0</v>
      </c>
      <c r="BI2899" s="375">
        <f t="shared" si="9461"/>
        <v>0</v>
      </c>
      <c r="BJ2899" s="378">
        <f t="shared" si="9420"/>
        <v>0</v>
      </c>
      <c r="BK2899" s="374">
        <f t="shared" si="9462"/>
        <v>0</v>
      </c>
      <c r="BL2899" s="292">
        <f t="shared" si="9463"/>
        <v>0</v>
      </c>
      <c r="BM2899" s="375">
        <f t="shared" si="9464"/>
        <v>0</v>
      </c>
      <c r="BN2899" s="378">
        <f t="shared" si="9421"/>
        <v>0</v>
      </c>
      <c r="BO2899" s="374">
        <f t="shared" si="9465"/>
        <v>0</v>
      </c>
      <c r="BP2899" s="292">
        <f t="shared" si="9466"/>
        <v>0</v>
      </c>
      <c r="CA2899" s="303"/>
      <c r="CB2899" s="421"/>
      <c r="CC2899" s="375"/>
      <c r="CD2899" s="375"/>
      <c r="CE2899" s="375"/>
      <c r="CF2899" s="375"/>
      <c r="CG2899" s="375"/>
      <c r="CH2899" s="375"/>
      <c r="CI2899" s="375"/>
      <c r="CJ2899" s="375"/>
      <c r="CK2899" s="375"/>
      <c r="CL2899" s="375"/>
      <c r="CM2899" s="375"/>
      <c r="CN2899" s="311"/>
      <c r="CO2899" s="311"/>
      <c r="CP2899" s="311"/>
      <c r="CQ2899" s="311"/>
      <c r="CR2899" s="311"/>
      <c r="CS2899" s="311"/>
      <c r="CT2899" s="311"/>
      <c r="CU2899" s="311"/>
      <c r="CV2899" s="311"/>
      <c r="CW2899" s="311"/>
      <c r="CX2899" s="311"/>
      <c r="CY2899" s="311"/>
      <c r="CZ2899" s="311"/>
      <c r="DA2899" s="311"/>
      <c r="DB2899" s="311"/>
      <c r="DC2899" s="311"/>
      <c r="DD2899" s="311"/>
      <c r="DE2899" s="311"/>
      <c r="DG2899" s="610"/>
      <c r="DH2899" s="611"/>
      <c r="DI2899" s="415"/>
      <c r="DJ2899" s="416"/>
      <c r="DK2899" s="416"/>
      <c r="DL2899" s="416"/>
      <c r="DM2899" s="416"/>
      <c r="DN2899" s="416"/>
      <c r="DO2899" s="416"/>
      <c r="DP2899" s="416"/>
      <c r="DQ2899" s="416"/>
      <c r="DR2899" s="416"/>
      <c r="DS2899" s="416"/>
      <c r="DT2899" s="416"/>
      <c r="DU2899" s="416"/>
      <c r="DV2899" s="416"/>
      <c r="DW2899" s="416"/>
      <c r="DX2899" s="416"/>
      <c r="DY2899" s="416"/>
      <c r="DZ2899" s="416"/>
      <c r="EA2899" s="416"/>
      <c r="EB2899" s="416"/>
      <c r="EC2899" s="416"/>
      <c r="ED2899" s="416"/>
      <c r="EE2899" s="416"/>
      <c r="EF2899" s="416"/>
      <c r="EG2899" s="416"/>
      <c r="EH2899" s="416"/>
      <c r="EI2899" s="416"/>
      <c r="EJ2899" s="416"/>
      <c r="EK2899" s="416"/>
      <c r="EL2899" s="417"/>
    </row>
    <row r="2900" spans="1:143" ht="36" customHeight="1" x14ac:dyDescent="0.25">
      <c r="A2900" s="60"/>
      <c r="B2900" s="60"/>
      <c r="C2900" s="796"/>
      <c r="D2900" s="719"/>
      <c r="E2900" s="720"/>
      <c r="F2900" s="703" t="s">
        <v>491</v>
      </c>
      <c r="G2900" s="703"/>
      <c r="H2900" s="704" t="s">
        <v>492</v>
      </c>
      <c r="I2900" s="705"/>
      <c r="J2900" s="705"/>
      <c r="K2900" s="705"/>
      <c r="L2900" s="706"/>
      <c r="M2900" s="369"/>
      <c r="N2900" s="369"/>
      <c r="O2900" s="369"/>
      <c r="P2900" s="369"/>
      <c r="Q2900" s="369"/>
      <c r="R2900" s="369"/>
      <c r="S2900" s="368"/>
      <c r="T2900" s="368"/>
      <c r="U2900" s="368"/>
      <c r="V2900" s="368"/>
      <c r="W2900" s="368"/>
      <c r="X2900" s="368"/>
      <c r="Y2900" s="368"/>
      <c r="Z2900" s="368"/>
      <c r="AA2900" s="368"/>
      <c r="AB2900" s="368"/>
      <c r="AC2900" s="368"/>
      <c r="AD2900" s="368"/>
      <c r="AE2900" s="60"/>
      <c r="AF2900" s="259"/>
      <c r="AG2900" s="374">
        <f t="shared" si="9442"/>
        <v>18</v>
      </c>
      <c r="AH2900" s="399"/>
      <c r="AK2900" s="375">
        <f t="shared" si="9443"/>
        <v>0</v>
      </c>
      <c r="AL2900" s="378">
        <f t="shared" si="9414"/>
        <v>0</v>
      </c>
      <c r="AM2900" s="374">
        <f t="shared" si="9444"/>
        <v>0</v>
      </c>
      <c r="AN2900" s="292">
        <f t="shared" si="9445"/>
        <v>0</v>
      </c>
      <c r="AO2900" s="375">
        <f t="shared" si="9446"/>
        <v>0</v>
      </c>
      <c r="AP2900" s="378">
        <f t="shared" si="9415"/>
        <v>0</v>
      </c>
      <c r="AQ2900" s="374">
        <f t="shared" si="9447"/>
        <v>0</v>
      </c>
      <c r="AR2900" s="317">
        <f t="shared" si="9448"/>
        <v>0</v>
      </c>
      <c r="AS2900" s="375">
        <f t="shared" si="9449"/>
        <v>0</v>
      </c>
      <c r="AT2900" s="378">
        <f t="shared" si="9416"/>
        <v>0</v>
      </c>
      <c r="AU2900" s="374">
        <f t="shared" si="9450"/>
        <v>0</v>
      </c>
      <c r="AV2900" s="317">
        <f t="shared" si="9451"/>
        <v>0</v>
      </c>
      <c r="AW2900" s="375">
        <f t="shared" si="9452"/>
        <v>0</v>
      </c>
      <c r="AX2900" s="378">
        <f t="shared" si="9417"/>
        <v>0</v>
      </c>
      <c r="AY2900" s="374">
        <f t="shared" si="9453"/>
        <v>0</v>
      </c>
      <c r="AZ2900" s="292">
        <f t="shared" si="9454"/>
        <v>0</v>
      </c>
      <c r="BA2900" s="375">
        <f t="shared" si="9455"/>
        <v>0</v>
      </c>
      <c r="BB2900" s="378">
        <f t="shared" si="9418"/>
        <v>0</v>
      </c>
      <c r="BC2900" s="374">
        <f t="shared" si="9456"/>
        <v>0</v>
      </c>
      <c r="BD2900" s="292">
        <f t="shared" si="9457"/>
        <v>0</v>
      </c>
      <c r="BE2900" s="375">
        <f t="shared" si="9458"/>
        <v>0</v>
      </c>
      <c r="BF2900" s="378">
        <f t="shared" si="9419"/>
        <v>0</v>
      </c>
      <c r="BG2900" s="374">
        <f t="shared" si="9459"/>
        <v>0</v>
      </c>
      <c r="BH2900" s="292">
        <f t="shared" si="9460"/>
        <v>0</v>
      </c>
      <c r="BI2900" s="375">
        <f t="shared" si="9461"/>
        <v>0</v>
      </c>
      <c r="BJ2900" s="378">
        <f t="shared" si="9420"/>
        <v>0</v>
      </c>
      <c r="BK2900" s="374">
        <f t="shared" si="9462"/>
        <v>0</v>
      </c>
      <c r="BL2900" s="292">
        <f t="shared" si="9463"/>
        <v>0</v>
      </c>
      <c r="BM2900" s="375">
        <f t="shared" si="9464"/>
        <v>0</v>
      </c>
      <c r="BN2900" s="378">
        <f t="shared" si="9421"/>
        <v>0</v>
      </c>
      <c r="BO2900" s="374">
        <f t="shared" si="9465"/>
        <v>0</v>
      </c>
      <c r="BP2900" s="292">
        <f t="shared" si="9466"/>
        <v>0</v>
      </c>
      <c r="CA2900" s="299" t="s">
        <v>60</v>
      </c>
      <c r="CB2900" s="421"/>
      <c r="CC2900" s="375"/>
      <c r="CD2900" s="375"/>
      <c r="CE2900" s="375"/>
      <c r="CF2900" s="375"/>
      <c r="CG2900" s="375"/>
      <c r="CH2900" s="375"/>
      <c r="CI2900" s="375"/>
      <c r="CJ2900" s="375"/>
      <c r="CK2900" s="375"/>
      <c r="CL2900" s="375"/>
      <c r="CM2900" s="375"/>
      <c r="CN2900" s="423">
        <f t="shared" ref="CN2900" si="9693">IF(M2900="",0,M2900)</f>
        <v>0</v>
      </c>
      <c r="CO2900" s="423">
        <f t="shared" ref="CO2900" si="9694">IF(N2900="",0,N2900)</f>
        <v>0</v>
      </c>
      <c r="CP2900" s="423">
        <f t="shared" ref="CP2900" si="9695">IF(O2900="",0,O2900)</f>
        <v>0</v>
      </c>
      <c r="CQ2900" s="423">
        <f t="shared" ref="CQ2900" si="9696">IF(P2900="",0,P2900)</f>
        <v>0</v>
      </c>
      <c r="CR2900" s="423">
        <f t="shared" ref="CR2900" si="9697">IF(Q2900="",0,Q2900)</f>
        <v>0</v>
      </c>
      <c r="CS2900" s="423">
        <f t="shared" ref="CS2900" si="9698">IF(R2900="",0,R2900)</f>
        <v>0</v>
      </c>
      <c r="CT2900" s="423">
        <f t="shared" ref="CT2900" si="9699">IF(S2900="",0,S2900)</f>
        <v>0</v>
      </c>
      <c r="CU2900" s="423">
        <f t="shared" ref="CU2900" si="9700">IF(T2900="",0,T2900)</f>
        <v>0</v>
      </c>
      <c r="CV2900" s="423">
        <f t="shared" ref="CV2900" si="9701">IF(U2900="",0,U2900)</f>
        <v>0</v>
      </c>
      <c r="CW2900" s="423">
        <f t="shared" ref="CW2900" si="9702">IF(V2900="",0,V2900)</f>
        <v>0</v>
      </c>
      <c r="CX2900" s="423">
        <f t="shared" ref="CX2900" si="9703">IF(W2900="",0,W2900)</f>
        <v>0</v>
      </c>
      <c r="CY2900" s="423">
        <f t="shared" ref="CY2900" si="9704">IF(X2900="",0,X2900)</f>
        <v>0</v>
      </c>
      <c r="CZ2900" s="423">
        <f t="shared" ref="CZ2900" si="9705">IF(Y2900="",0,Y2900)</f>
        <v>0</v>
      </c>
      <c r="DA2900" s="423">
        <f t="shared" ref="DA2900" si="9706">IF(Z2900="",0,Z2900)</f>
        <v>0</v>
      </c>
      <c r="DB2900" s="423">
        <f t="shared" ref="DB2900" si="9707">IF(AA2900="",0,AA2900)</f>
        <v>0</v>
      </c>
      <c r="DC2900" s="423">
        <f t="shared" ref="DC2900" si="9708">IF(AB2900="",0,AB2900)</f>
        <v>0</v>
      </c>
      <c r="DD2900" s="423">
        <f t="shared" ref="DD2900" si="9709">IF(AC2900="",0,AC2900)</f>
        <v>0</v>
      </c>
      <c r="DE2900" s="423">
        <f t="shared" ref="DE2900" si="9710">IF(AD2900="",0,AD2900)</f>
        <v>0</v>
      </c>
      <c r="DG2900" s="610"/>
      <c r="DH2900" s="611"/>
      <c r="DI2900" s="415"/>
      <c r="DJ2900" s="416"/>
      <c r="DK2900" s="416"/>
      <c r="DL2900" s="416"/>
      <c r="DM2900" s="416"/>
      <c r="DN2900" s="416"/>
      <c r="DO2900" s="416"/>
      <c r="DP2900" s="416"/>
      <c r="DQ2900" s="416"/>
      <c r="DR2900" s="416"/>
      <c r="DS2900" s="416"/>
      <c r="DT2900" s="416"/>
      <c r="DU2900" s="416"/>
      <c r="DV2900" s="416"/>
      <c r="DW2900" s="416"/>
      <c r="DX2900" s="416"/>
      <c r="DY2900" s="416"/>
      <c r="DZ2900" s="416"/>
      <c r="EA2900" s="416"/>
      <c r="EB2900" s="416"/>
      <c r="EC2900" s="416"/>
      <c r="ED2900" s="416"/>
      <c r="EE2900" s="416"/>
      <c r="EF2900" s="416"/>
      <c r="EG2900" s="416"/>
      <c r="EH2900" s="416"/>
      <c r="EI2900" s="416"/>
      <c r="EJ2900" s="416"/>
      <c r="EK2900" s="416"/>
      <c r="EL2900" s="417"/>
    </row>
    <row r="2901" spans="1:143" ht="24" customHeight="1" x14ac:dyDescent="0.25">
      <c r="A2901" s="60"/>
      <c r="B2901" s="60"/>
      <c r="C2901" s="796"/>
      <c r="D2901" s="719"/>
      <c r="E2901" s="720"/>
      <c r="F2901" s="716" t="s">
        <v>498</v>
      </c>
      <c r="G2901" s="716"/>
      <c r="H2901" s="192"/>
      <c r="I2901" s="700" t="s">
        <v>493</v>
      </c>
      <c r="J2901" s="700"/>
      <c r="K2901" s="700"/>
      <c r="L2901" s="701"/>
      <c r="M2901" s="369"/>
      <c r="N2901" s="369"/>
      <c r="O2901" s="369"/>
      <c r="P2901" s="369"/>
      <c r="Q2901" s="369"/>
      <c r="R2901" s="369"/>
      <c r="S2901" s="368"/>
      <c r="T2901" s="368"/>
      <c r="U2901" s="368"/>
      <c r="V2901" s="368"/>
      <c r="W2901" s="368"/>
      <c r="X2901" s="368"/>
      <c r="Y2901" s="368"/>
      <c r="Z2901" s="368"/>
      <c r="AA2901" s="368"/>
      <c r="AB2901" s="368"/>
      <c r="AC2901" s="368"/>
      <c r="AD2901" s="368"/>
      <c r="AE2901" s="60"/>
      <c r="AF2901" s="259"/>
      <c r="AG2901" s="374">
        <f t="shared" si="9442"/>
        <v>18</v>
      </c>
      <c r="AH2901" s="399"/>
      <c r="AK2901" s="375">
        <f t="shared" si="9443"/>
        <v>0</v>
      </c>
      <c r="AL2901" s="378">
        <f t="shared" ref="AL2901:AL2932" si="9711">COUNTIF(N2901:O2901,"ns")</f>
        <v>0</v>
      </c>
      <c r="AM2901" s="374">
        <f t="shared" si="9444"/>
        <v>0</v>
      </c>
      <c r="AN2901" s="292">
        <f t="shared" si="9445"/>
        <v>0</v>
      </c>
      <c r="AO2901" s="375">
        <f t="shared" si="9446"/>
        <v>0</v>
      </c>
      <c r="AP2901" s="378">
        <f t="shared" ref="AP2901:AP2932" si="9712">COUNTIF(Z2901,"ns")+COUNTIF(AC2901,"ns")+COUNTIF(W2901,"ns")+COUNTIF(T2901,"ns")+COUNTIF(Q2901,"ns")</f>
        <v>0</v>
      </c>
      <c r="AQ2901" s="374">
        <f t="shared" si="9447"/>
        <v>0</v>
      </c>
      <c r="AR2901" s="317">
        <f t="shared" si="9448"/>
        <v>0</v>
      </c>
      <c r="AS2901" s="375">
        <f t="shared" si="9449"/>
        <v>0</v>
      </c>
      <c r="AT2901" s="378">
        <f t="shared" ref="AT2901:AT2932" si="9713">COUNTIF(AD2901,"ns")+COUNTIF(R2901,"ns")+COUNTIF(AA2901,"ns")+COUNTIF(X2901,"ns")+COUNTIF(U2901,"ns")</f>
        <v>0</v>
      </c>
      <c r="AU2901" s="374">
        <f t="shared" si="9450"/>
        <v>0</v>
      </c>
      <c r="AV2901" s="317">
        <f t="shared" si="9451"/>
        <v>0</v>
      </c>
      <c r="AW2901" s="375">
        <f t="shared" si="9452"/>
        <v>0</v>
      </c>
      <c r="AX2901" s="378">
        <f t="shared" ref="AX2901:AX2932" si="9714">COUNTIF(Q2901:R2901,"ns")</f>
        <v>0</v>
      </c>
      <c r="AY2901" s="374">
        <f t="shared" si="9453"/>
        <v>0</v>
      </c>
      <c r="AZ2901" s="292">
        <f t="shared" si="9454"/>
        <v>0</v>
      </c>
      <c r="BA2901" s="375">
        <f t="shared" si="9455"/>
        <v>0</v>
      </c>
      <c r="BB2901" s="378">
        <f t="shared" ref="BB2901:BB2932" si="9715">COUNTIF(T2901:U2901,"ns")</f>
        <v>0</v>
      </c>
      <c r="BC2901" s="374">
        <f t="shared" si="9456"/>
        <v>0</v>
      </c>
      <c r="BD2901" s="292">
        <f t="shared" si="9457"/>
        <v>0</v>
      </c>
      <c r="BE2901" s="375">
        <f t="shared" si="9458"/>
        <v>0</v>
      </c>
      <c r="BF2901" s="378">
        <f t="shared" ref="BF2901:BF2932" si="9716">COUNTIF(W2901:X2901,"ns")</f>
        <v>0</v>
      </c>
      <c r="BG2901" s="374">
        <f t="shared" si="9459"/>
        <v>0</v>
      </c>
      <c r="BH2901" s="292">
        <f t="shared" si="9460"/>
        <v>0</v>
      </c>
      <c r="BI2901" s="375">
        <f t="shared" si="9461"/>
        <v>0</v>
      </c>
      <c r="BJ2901" s="378">
        <f t="shared" ref="BJ2901:BJ2932" si="9717">COUNTIF(Z2901:AA2901,"ns")</f>
        <v>0</v>
      </c>
      <c r="BK2901" s="374">
        <f t="shared" si="9462"/>
        <v>0</v>
      </c>
      <c r="BL2901" s="292">
        <f t="shared" si="9463"/>
        <v>0</v>
      </c>
      <c r="BM2901" s="375">
        <f t="shared" si="9464"/>
        <v>0</v>
      </c>
      <c r="BN2901" s="378">
        <f t="shared" ref="BN2901:BN2932" si="9718">COUNTIF(AC2901:AD2901,"ns")</f>
        <v>0</v>
      </c>
      <c r="BO2901" s="374">
        <f t="shared" si="9465"/>
        <v>0</v>
      </c>
      <c r="BP2901" s="292">
        <f t="shared" si="9466"/>
        <v>0</v>
      </c>
      <c r="CA2901" s="299" t="s">
        <v>1917</v>
      </c>
      <c r="CB2901" s="421"/>
      <c r="CC2901" s="375"/>
      <c r="CD2901" s="375"/>
      <c r="CE2901" s="375"/>
      <c r="CF2901" s="375"/>
      <c r="CG2901" s="375"/>
      <c r="CH2901" s="375"/>
      <c r="CI2901" s="375"/>
      <c r="CJ2901" s="375"/>
      <c r="CK2901" s="375"/>
      <c r="CL2901" s="375"/>
      <c r="CM2901" s="375"/>
      <c r="CN2901" s="301">
        <f t="shared" ref="CN2901" si="9719">SUM(M2901:M2905)</f>
        <v>0</v>
      </c>
      <c r="CO2901" s="301">
        <f t="shared" ref="CO2901" si="9720">SUM(N2901:N2905)</f>
        <v>0</v>
      </c>
      <c r="CP2901" s="301">
        <f t="shared" ref="CP2901" si="9721">SUM(O2901:O2905)</f>
        <v>0</v>
      </c>
      <c r="CQ2901" s="301">
        <f t="shared" ref="CQ2901" si="9722">SUM(P2901:P2905)</f>
        <v>0</v>
      </c>
      <c r="CR2901" s="301">
        <f t="shared" ref="CR2901" si="9723">SUM(Q2901:Q2905)</f>
        <v>0</v>
      </c>
      <c r="CS2901" s="301">
        <f t="shared" ref="CS2901" si="9724">SUM(R2901:R2905)</f>
        <v>0</v>
      </c>
      <c r="CT2901" s="301">
        <f t="shared" ref="CT2901" si="9725">SUM(S2901:S2905)</f>
        <v>0</v>
      </c>
      <c r="CU2901" s="301">
        <f t="shared" ref="CU2901" si="9726">SUM(T2901:T2905)</f>
        <v>0</v>
      </c>
      <c r="CV2901" s="301">
        <f t="shared" ref="CV2901" si="9727">SUM(U2901:U2905)</f>
        <v>0</v>
      </c>
      <c r="CW2901" s="301">
        <f t="shared" ref="CW2901" si="9728">SUM(V2901:V2905)</f>
        <v>0</v>
      </c>
      <c r="CX2901" s="301">
        <f t="shared" ref="CX2901" si="9729">SUM(W2901:W2905)</f>
        <v>0</v>
      </c>
      <c r="CY2901" s="301">
        <f t="shared" ref="CY2901" si="9730">SUM(X2901:X2905)</f>
        <v>0</v>
      </c>
      <c r="CZ2901" s="301">
        <f t="shared" ref="CZ2901" si="9731">SUM(Y2901:Y2905)</f>
        <v>0</v>
      </c>
      <c r="DA2901" s="301">
        <f t="shared" ref="DA2901" si="9732">SUM(Z2901:Z2905)</f>
        <v>0</v>
      </c>
      <c r="DB2901" s="301">
        <f t="shared" ref="DB2901" si="9733">SUM(AA2901:AA2905)</f>
        <v>0</v>
      </c>
      <c r="DC2901" s="301">
        <f t="shared" ref="DC2901" si="9734">SUM(AB2901:AB2905)</f>
        <v>0</v>
      </c>
      <c r="DD2901" s="301">
        <f t="shared" ref="DD2901" si="9735">SUM(AC2901:AC2905)</f>
        <v>0</v>
      </c>
      <c r="DE2901" s="301">
        <f t="shared" ref="DE2901" si="9736">SUM(AD2901:AD2905)</f>
        <v>0</v>
      </c>
      <c r="DG2901" s="616"/>
      <c r="DH2901" s="617"/>
      <c r="DI2901" s="415"/>
      <c r="DJ2901" s="416"/>
      <c r="DK2901" s="416"/>
      <c r="DL2901" s="416"/>
      <c r="DM2901" s="416"/>
      <c r="DN2901" s="416"/>
      <c r="DO2901" s="416"/>
      <c r="DP2901" s="416"/>
      <c r="DQ2901" s="416"/>
      <c r="DR2901" s="416"/>
      <c r="DS2901" s="416"/>
      <c r="DT2901" s="416"/>
      <c r="DU2901" s="416"/>
      <c r="DV2901" s="416"/>
      <c r="DW2901" s="416"/>
      <c r="DX2901" s="416"/>
      <c r="DY2901" s="416"/>
      <c r="DZ2901" s="416"/>
      <c r="EA2901" s="416"/>
      <c r="EB2901" s="416"/>
      <c r="EC2901" s="416"/>
      <c r="ED2901" s="416"/>
      <c r="EE2901" s="416"/>
      <c r="EF2901" s="416"/>
      <c r="EG2901" s="416"/>
      <c r="EH2901" s="416"/>
      <c r="EI2901" s="416"/>
      <c r="EJ2901" s="416"/>
      <c r="EK2901" s="416"/>
      <c r="EL2901" s="417"/>
    </row>
    <row r="2902" spans="1:143" ht="36" customHeight="1" x14ac:dyDescent="0.25">
      <c r="A2902" s="60"/>
      <c r="B2902" s="60"/>
      <c r="C2902" s="796"/>
      <c r="D2902" s="719"/>
      <c r="E2902" s="720"/>
      <c r="F2902" s="716" t="s">
        <v>499</v>
      </c>
      <c r="G2902" s="716"/>
      <c r="H2902" s="192"/>
      <c r="I2902" s="700" t="s">
        <v>494</v>
      </c>
      <c r="J2902" s="700"/>
      <c r="K2902" s="700"/>
      <c r="L2902" s="701"/>
      <c r="M2902" s="369"/>
      <c r="N2902" s="369"/>
      <c r="O2902" s="369"/>
      <c r="P2902" s="369"/>
      <c r="Q2902" s="369"/>
      <c r="R2902" s="369"/>
      <c r="S2902" s="368"/>
      <c r="T2902" s="368"/>
      <c r="U2902" s="368"/>
      <c r="V2902" s="368"/>
      <c r="W2902" s="368"/>
      <c r="X2902" s="368"/>
      <c r="Y2902" s="368"/>
      <c r="Z2902" s="368"/>
      <c r="AA2902" s="368"/>
      <c r="AB2902" s="368"/>
      <c r="AC2902" s="368"/>
      <c r="AD2902" s="368"/>
      <c r="AE2902" s="60"/>
      <c r="AF2902" s="259"/>
      <c r="AG2902" s="374">
        <f t="shared" si="9442"/>
        <v>18</v>
      </c>
      <c r="AH2902" s="399"/>
      <c r="AK2902" s="375">
        <f t="shared" si="9443"/>
        <v>0</v>
      </c>
      <c r="AL2902" s="378">
        <f t="shared" si="9711"/>
        <v>0</v>
      </c>
      <c r="AM2902" s="374">
        <f t="shared" si="9444"/>
        <v>0</v>
      </c>
      <c r="AN2902" s="292">
        <f t="shared" si="9445"/>
        <v>0</v>
      </c>
      <c r="AO2902" s="375">
        <f t="shared" si="9446"/>
        <v>0</v>
      </c>
      <c r="AP2902" s="378">
        <f t="shared" si="9712"/>
        <v>0</v>
      </c>
      <c r="AQ2902" s="374">
        <f t="shared" si="9447"/>
        <v>0</v>
      </c>
      <c r="AR2902" s="317">
        <f t="shared" si="9448"/>
        <v>0</v>
      </c>
      <c r="AS2902" s="375">
        <f t="shared" si="9449"/>
        <v>0</v>
      </c>
      <c r="AT2902" s="378">
        <f t="shared" si="9713"/>
        <v>0</v>
      </c>
      <c r="AU2902" s="374">
        <f t="shared" si="9450"/>
        <v>0</v>
      </c>
      <c r="AV2902" s="317">
        <f t="shared" si="9451"/>
        <v>0</v>
      </c>
      <c r="AW2902" s="375">
        <f t="shared" si="9452"/>
        <v>0</v>
      </c>
      <c r="AX2902" s="378">
        <f t="shared" si="9714"/>
        <v>0</v>
      </c>
      <c r="AY2902" s="374">
        <f t="shared" si="9453"/>
        <v>0</v>
      </c>
      <c r="AZ2902" s="292">
        <f t="shared" si="9454"/>
        <v>0</v>
      </c>
      <c r="BA2902" s="375">
        <f t="shared" si="9455"/>
        <v>0</v>
      </c>
      <c r="BB2902" s="378">
        <f t="shared" si="9715"/>
        <v>0</v>
      </c>
      <c r="BC2902" s="374">
        <f t="shared" si="9456"/>
        <v>0</v>
      </c>
      <c r="BD2902" s="292">
        <f t="shared" si="9457"/>
        <v>0</v>
      </c>
      <c r="BE2902" s="375">
        <f t="shared" si="9458"/>
        <v>0</v>
      </c>
      <c r="BF2902" s="378">
        <f t="shared" si="9716"/>
        <v>0</v>
      </c>
      <c r="BG2902" s="374">
        <f t="shared" si="9459"/>
        <v>0</v>
      </c>
      <c r="BH2902" s="292">
        <f t="shared" si="9460"/>
        <v>0</v>
      </c>
      <c r="BI2902" s="375">
        <f t="shared" si="9461"/>
        <v>0</v>
      </c>
      <c r="BJ2902" s="378">
        <f t="shared" si="9717"/>
        <v>0</v>
      </c>
      <c r="BK2902" s="374">
        <f t="shared" si="9462"/>
        <v>0</v>
      </c>
      <c r="BL2902" s="292">
        <f t="shared" si="9463"/>
        <v>0</v>
      </c>
      <c r="BM2902" s="375">
        <f t="shared" si="9464"/>
        <v>0</v>
      </c>
      <c r="BN2902" s="378">
        <f t="shared" si="9718"/>
        <v>0</v>
      </c>
      <c r="BO2902" s="374">
        <f t="shared" si="9465"/>
        <v>0</v>
      </c>
      <c r="BP2902" s="292">
        <f t="shared" si="9466"/>
        <v>0</v>
      </c>
      <c r="CA2902" s="299" t="s">
        <v>1910</v>
      </c>
      <c r="CB2902" s="421"/>
      <c r="CC2902" s="375"/>
      <c r="CD2902" s="375"/>
      <c r="CE2902" s="375"/>
      <c r="CF2902" s="375"/>
      <c r="CG2902" s="375"/>
      <c r="CH2902" s="375"/>
      <c r="CI2902" s="375"/>
      <c r="CJ2902" s="375"/>
      <c r="CK2902" s="375"/>
      <c r="CL2902" s="375"/>
      <c r="CM2902" s="375"/>
      <c r="CN2902" s="422">
        <f t="shared" ref="CN2902" si="9737">IF(CN2900="NA",COUNTIF(M2901:M2905,"NA"),COUNTIF(M2901:M2905,"NS"))</f>
        <v>0</v>
      </c>
      <c r="CO2902" s="422">
        <f t="shared" ref="CO2902" si="9738">IF(CO2900="NA",COUNTIF(N2901:N2905,"NA"),COUNTIF(N2901:N2905,"NS"))</f>
        <v>0</v>
      </c>
      <c r="CP2902" s="422">
        <f t="shared" ref="CP2902" si="9739">IF(CP2900="NA",COUNTIF(O2901:O2905,"NA"),COUNTIF(O2901:O2905,"NS"))</f>
        <v>0</v>
      </c>
      <c r="CQ2902" s="422">
        <f t="shared" ref="CQ2902" si="9740">IF(CQ2900="NA",COUNTIF(P2901:P2905,"NA"),COUNTIF(P2901:P2905,"NS"))</f>
        <v>0</v>
      </c>
      <c r="CR2902" s="422">
        <f t="shared" ref="CR2902" si="9741">IF(CR2900="NA",COUNTIF(Q2901:Q2905,"NA"),COUNTIF(Q2901:Q2905,"NS"))</f>
        <v>0</v>
      </c>
      <c r="CS2902" s="422">
        <f t="shared" ref="CS2902" si="9742">IF(CS2900="NA",COUNTIF(R2901:R2905,"NA"),COUNTIF(R2901:R2905,"NS"))</f>
        <v>0</v>
      </c>
      <c r="CT2902" s="422">
        <f t="shared" ref="CT2902" si="9743">IF(CT2900="NA",COUNTIF(S2901:S2905,"NA"),COUNTIF(S2901:S2905,"NS"))</f>
        <v>0</v>
      </c>
      <c r="CU2902" s="422">
        <f t="shared" ref="CU2902" si="9744">IF(CU2900="NA",COUNTIF(T2901:T2905,"NA"),COUNTIF(T2901:T2905,"NS"))</f>
        <v>0</v>
      </c>
      <c r="CV2902" s="422">
        <f t="shared" ref="CV2902" si="9745">IF(CV2900="NA",COUNTIF(U2901:U2905,"NA"),COUNTIF(U2901:U2905,"NS"))</f>
        <v>0</v>
      </c>
      <c r="CW2902" s="422">
        <f t="shared" ref="CW2902" si="9746">IF(CW2900="NA",COUNTIF(V2901:V2905,"NA"),COUNTIF(V2901:V2905,"NS"))</f>
        <v>0</v>
      </c>
      <c r="CX2902" s="422">
        <f t="shared" ref="CX2902" si="9747">IF(CX2900="NA",COUNTIF(W2901:W2905,"NA"),COUNTIF(W2901:W2905,"NS"))</f>
        <v>0</v>
      </c>
      <c r="CY2902" s="422">
        <f t="shared" ref="CY2902" si="9748">IF(CY2900="NA",COUNTIF(X2901:X2905,"NA"),COUNTIF(X2901:X2905,"NS"))</f>
        <v>0</v>
      </c>
      <c r="CZ2902" s="422">
        <f t="shared" ref="CZ2902" si="9749">IF(CZ2900="NA",COUNTIF(Y2901:Y2905,"NA"),COUNTIF(Y2901:Y2905,"NS"))</f>
        <v>0</v>
      </c>
      <c r="DA2902" s="422">
        <f t="shared" ref="DA2902" si="9750">IF(DA2900="NA",COUNTIF(Z2901:Z2905,"NA"),COUNTIF(Z2901:Z2905,"NS"))</f>
        <v>0</v>
      </c>
      <c r="DB2902" s="422">
        <f t="shared" ref="DB2902" si="9751">IF(DB2900="NA",COUNTIF(AA2901:AA2905,"NA"),COUNTIF(AA2901:AA2905,"NS"))</f>
        <v>0</v>
      </c>
      <c r="DC2902" s="422">
        <f t="shared" ref="DC2902" si="9752">IF(DC2900="NA",COUNTIF(AB2901:AB2905,"NA"),COUNTIF(AB2901:AB2905,"NS"))</f>
        <v>0</v>
      </c>
      <c r="DD2902" s="422">
        <f t="shared" ref="DD2902" si="9753">IF(DD2900="NA",COUNTIF(AC2901:AC2905,"NA"),COUNTIF(AC2901:AC2905,"NS"))</f>
        <v>0</v>
      </c>
      <c r="DE2902" s="422">
        <f t="shared" ref="DE2902" si="9754">IF(DE2900="NA",COUNTIF(AD2901:AD2905,"NA"),COUNTIF(AD2901:AD2905,"NS"))</f>
        <v>0</v>
      </c>
      <c r="DG2902" s="616"/>
      <c r="DH2902" s="617"/>
      <c r="DI2902" s="415"/>
      <c r="DJ2902" s="416"/>
      <c r="DK2902" s="416"/>
      <c r="DL2902" s="416"/>
      <c r="DM2902" s="416"/>
      <c r="DN2902" s="416"/>
      <c r="DO2902" s="416"/>
      <c r="DP2902" s="416"/>
      <c r="DQ2902" s="416"/>
      <c r="DR2902" s="416"/>
      <c r="DS2902" s="416"/>
      <c r="DT2902" s="416"/>
      <c r="DU2902" s="416"/>
      <c r="DV2902" s="416"/>
      <c r="DW2902" s="416"/>
      <c r="DX2902" s="416"/>
      <c r="DY2902" s="416"/>
      <c r="DZ2902" s="416"/>
      <c r="EA2902" s="416"/>
      <c r="EB2902" s="416"/>
      <c r="EC2902" s="416"/>
      <c r="ED2902" s="416"/>
      <c r="EE2902" s="416"/>
      <c r="EF2902" s="416"/>
      <c r="EG2902" s="416"/>
      <c r="EH2902" s="416"/>
      <c r="EI2902" s="416"/>
      <c r="EJ2902" s="416"/>
      <c r="EK2902" s="416"/>
      <c r="EL2902" s="417"/>
    </row>
    <row r="2903" spans="1:143" ht="24" customHeight="1" x14ac:dyDescent="0.25">
      <c r="A2903" s="60"/>
      <c r="B2903" s="60"/>
      <c r="C2903" s="796"/>
      <c r="D2903" s="719"/>
      <c r="E2903" s="720"/>
      <c r="F2903" s="716" t="s">
        <v>500</v>
      </c>
      <c r="G2903" s="716"/>
      <c r="H2903" s="192"/>
      <c r="I2903" s="700" t="s">
        <v>495</v>
      </c>
      <c r="J2903" s="700"/>
      <c r="K2903" s="700"/>
      <c r="L2903" s="701"/>
      <c r="M2903" s="369"/>
      <c r="N2903" s="369"/>
      <c r="O2903" s="369"/>
      <c r="P2903" s="369"/>
      <c r="Q2903" s="369"/>
      <c r="R2903" s="369"/>
      <c r="S2903" s="368"/>
      <c r="T2903" s="368"/>
      <c r="U2903" s="368"/>
      <c r="V2903" s="368"/>
      <c r="W2903" s="368"/>
      <c r="X2903" s="368"/>
      <c r="Y2903" s="368"/>
      <c r="Z2903" s="368"/>
      <c r="AA2903" s="368"/>
      <c r="AB2903" s="368"/>
      <c r="AC2903" s="368"/>
      <c r="AD2903" s="368"/>
      <c r="AE2903" s="60"/>
      <c r="AF2903" s="259"/>
      <c r="AG2903" s="374">
        <f t="shared" si="9442"/>
        <v>18</v>
      </c>
      <c r="AH2903" s="399"/>
      <c r="AK2903" s="375">
        <f t="shared" si="9443"/>
        <v>0</v>
      </c>
      <c r="AL2903" s="378">
        <f t="shared" si="9711"/>
        <v>0</v>
      </c>
      <c r="AM2903" s="374">
        <f t="shared" si="9444"/>
        <v>0</v>
      </c>
      <c r="AN2903" s="292">
        <f t="shared" si="9445"/>
        <v>0</v>
      </c>
      <c r="AO2903" s="375">
        <f t="shared" si="9446"/>
        <v>0</v>
      </c>
      <c r="AP2903" s="378">
        <f t="shared" si="9712"/>
        <v>0</v>
      </c>
      <c r="AQ2903" s="374">
        <f t="shared" si="9447"/>
        <v>0</v>
      </c>
      <c r="AR2903" s="317">
        <f t="shared" si="9448"/>
        <v>0</v>
      </c>
      <c r="AS2903" s="375">
        <f t="shared" si="9449"/>
        <v>0</v>
      </c>
      <c r="AT2903" s="378">
        <f t="shared" si="9713"/>
        <v>0</v>
      </c>
      <c r="AU2903" s="374">
        <f t="shared" si="9450"/>
        <v>0</v>
      </c>
      <c r="AV2903" s="317">
        <f t="shared" si="9451"/>
        <v>0</v>
      </c>
      <c r="AW2903" s="375">
        <f t="shared" si="9452"/>
        <v>0</v>
      </c>
      <c r="AX2903" s="378">
        <f t="shared" si="9714"/>
        <v>0</v>
      </c>
      <c r="AY2903" s="374">
        <f t="shared" si="9453"/>
        <v>0</v>
      </c>
      <c r="AZ2903" s="292">
        <f t="shared" si="9454"/>
        <v>0</v>
      </c>
      <c r="BA2903" s="375">
        <f t="shared" si="9455"/>
        <v>0</v>
      </c>
      <c r="BB2903" s="378">
        <f t="shared" si="9715"/>
        <v>0</v>
      </c>
      <c r="BC2903" s="374">
        <f t="shared" si="9456"/>
        <v>0</v>
      </c>
      <c r="BD2903" s="292">
        <f t="shared" si="9457"/>
        <v>0</v>
      </c>
      <c r="BE2903" s="375">
        <f t="shared" si="9458"/>
        <v>0</v>
      </c>
      <c r="BF2903" s="378">
        <f t="shared" si="9716"/>
        <v>0</v>
      </c>
      <c r="BG2903" s="374">
        <f t="shared" si="9459"/>
        <v>0</v>
      </c>
      <c r="BH2903" s="292">
        <f t="shared" si="9460"/>
        <v>0</v>
      </c>
      <c r="BI2903" s="375">
        <f t="shared" si="9461"/>
        <v>0</v>
      </c>
      <c r="BJ2903" s="378">
        <f t="shared" si="9717"/>
        <v>0</v>
      </c>
      <c r="BK2903" s="374">
        <f t="shared" si="9462"/>
        <v>0</v>
      </c>
      <c r="BL2903" s="292">
        <f t="shared" si="9463"/>
        <v>0</v>
      </c>
      <c r="BM2903" s="375">
        <f t="shared" si="9464"/>
        <v>0</v>
      </c>
      <c r="BN2903" s="378">
        <f t="shared" si="9718"/>
        <v>0</v>
      </c>
      <c r="BO2903" s="374">
        <f t="shared" si="9465"/>
        <v>0</v>
      </c>
      <c r="BP2903" s="292">
        <f t="shared" si="9466"/>
        <v>0</v>
      </c>
      <c r="CA2903" s="299" t="s">
        <v>1918</v>
      </c>
      <c r="CB2903" s="427"/>
      <c r="CC2903" s="375"/>
      <c r="CD2903" s="375"/>
      <c r="CE2903" s="375"/>
      <c r="CF2903" s="375"/>
      <c r="CG2903" s="375"/>
      <c r="CH2903" s="375"/>
      <c r="CI2903" s="375"/>
      <c r="CJ2903" s="375"/>
      <c r="CK2903" s="375"/>
      <c r="CL2903" s="375"/>
      <c r="CM2903" s="375"/>
      <c r="CN2903" s="425">
        <f t="shared" ref="CN2903:DD2903" si="9755">IF(OR(AND(CN2900=0,CN2902&gt;0),AND(CN2900="NS",CN2901&gt;0),AND(CN2900="NS",CN2901=0,CN2902=0)),1,IF(OR(AND(CN2902&gt;=2,CN2901&lt;CN2900),AND(CN2900="NS",CN2901=0,CN2902&gt;0),OR(CN2900=CN2901,AND(CN2900="",CN2902=0,CN2901=0))),0,1))</f>
        <v>0</v>
      </c>
      <c r="CO2903" s="425">
        <f t="shared" si="9755"/>
        <v>0</v>
      </c>
      <c r="CP2903" s="425">
        <f t="shared" si="9755"/>
        <v>0</v>
      </c>
      <c r="CQ2903" s="425">
        <f t="shared" si="9755"/>
        <v>0</v>
      </c>
      <c r="CR2903" s="425">
        <f t="shared" si="9755"/>
        <v>0</v>
      </c>
      <c r="CS2903" s="425">
        <f t="shared" si="9755"/>
        <v>0</v>
      </c>
      <c r="CT2903" s="425">
        <f t="shared" si="9755"/>
        <v>0</v>
      </c>
      <c r="CU2903" s="425">
        <f t="shared" si="9755"/>
        <v>0</v>
      </c>
      <c r="CV2903" s="425">
        <f t="shared" si="9755"/>
        <v>0</v>
      </c>
      <c r="CW2903" s="425">
        <f t="shared" si="9755"/>
        <v>0</v>
      </c>
      <c r="CX2903" s="425">
        <f t="shared" si="9755"/>
        <v>0</v>
      </c>
      <c r="CY2903" s="425">
        <f t="shared" si="9755"/>
        <v>0</v>
      </c>
      <c r="CZ2903" s="425">
        <f t="shared" si="9755"/>
        <v>0</v>
      </c>
      <c r="DA2903" s="425">
        <f t="shared" si="9755"/>
        <v>0</v>
      </c>
      <c r="DB2903" s="425">
        <f t="shared" si="9755"/>
        <v>0</v>
      </c>
      <c r="DC2903" s="425">
        <f t="shared" si="9755"/>
        <v>0</v>
      </c>
      <c r="DD2903" s="425">
        <f t="shared" si="9755"/>
        <v>0</v>
      </c>
      <c r="DE2903" s="425">
        <f t="shared" ref="DE2903" si="9756">IF(OR(AND(DE2900=0,DE2902&gt;0),AND(DE2900="NS",DE2901&gt;0),AND(DE2900="NS",DE2901=0,DE2902=0)),1,IF(OR(AND(DE2902&gt;=2,DE2901&lt;DE2900),AND(DE2900="NS",DE2901=0,DE2902&gt;0),OR(DE2900=DE2901,AND(DE2900="",DE2902=0,DE2901=0))),0,1))</f>
        <v>0</v>
      </c>
      <c r="DF2903" s="387">
        <f>SUM(CN2903:DE2903)</f>
        <v>0</v>
      </c>
      <c r="DG2903" s="616"/>
      <c r="DH2903" s="617"/>
      <c r="DI2903" s="415"/>
      <c r="DJ2903" s="416"/>
      <c r="DK2903" s="416"/>
      <c r="DL2903" s="416"/>
      <c r="DM2903" s="416"/>
      <c r="DN2903" s="416"/>
      <c r="DO2903" s="416"/>
      <c r="DP2903" s="416"/>
      <c r="DQ2903" s="416"/>
      <c r="DR2903" s="416"/>
      <c r="DS2903" s="416"/>
      <c r="DT2903" s="416"/>
      <c r="DU2903" s="416"/>
      <c r="DV2903" s="416"/>
      <c r="DW2903" s="416"/>
      <c r="DX2903" s="416"/>
      <c r="DY2903" s="416"/>
      <c r="DZ2903" s="416"/>
      <c r="EA2903" s="416"/>
      <c r="EB2903" s="416"/>
      <c r="EC2903" s="416"/>
      <c r="ED2903" s="416"/>
      <c r="EE2903" s="416"/>
      <c r="EF2903" s="416"/>
      <c r="EG2903" s="416"/>
      <c r="EH2903" s="416"/>
      <c r="EI2903" s="416"/>
      <c r="EJ2903" s="416"/>
      <c r="EK2903" s="416"/>
      <c r="EL2903" s="417"/>
    </row>
    <row r="2904" spans="1:143" ht="48" customHeight="1" x14ac:dyDescent="0.25">
      <c r="A2904" s="60"/>
      <c r="B2904" s="60"/>
      <c r="C2904" s="796"/>
      <c r="D2904" s="719"/>
      <c r="E2904" s="720"/>
      <c r="F2904" s="716" t="s">
        <v>501</v>
      </c>
      <c r="G2904" s="716"/>
      <c r="H2904" s="192"/>
      <c r="I2904" s="700" t="s">
        <v>496</v>
      </c>
      <c r="J2904" s="700"/>
      <c r="K2904" s="700"/>
      <c r="L2904" s="701"/>
      <c r="M2904" s="369"/>
      <c r="N2904" s="369"/>
      <c r="O2904" s="369"/>
      <c r="P2904" s="369"/>
      <c r="Q2904" s="369"/>
      <c r="R2904" s="369"/>
      <c r="S2904" s="368"/>
      <c r="T2904" s="368"/>
      <c r="U2904" s="368"/>
      <c r="V2904" s="368"/>
      <c r="W2904" s="368"/>
      <c r="X2904" s="368"/>
      <c r="Y2904" s="368"/>
      <c r="Z2904" s="368"/>
      <c r="AA2904" s="368"/>
      <c r="AB2904" s="368"/>
      <c r="AC2904" s="368"/>
      <c r="AD2904" s="368"/>
      <c r="AE2904" s="60"/>
      <c r="AF2904" s="259"/>
      <c r="AG2904" s="374">
        <f t="shared" si="9442"/>
        <v>18</v>
      </c>
      <c r="AH2904" s="399"/>
      <c r="AK2904" s="375">
        <f t="shared" si="9443"/>
        <v>0</v>
      </c>
      <c r="AL2904" s="378">
        <f t="shared" si="9711"/>
        <v>0</v>
      </c>
      <c r="AM2904" s="374">
        <f t="shared" si="9444"/>
        <v>0</v>
      </c>
      <c r="AN2904" s="292">
        <f t="shared" si="9445"/>
        <v>0</v>
      </c>
      <c r="AO2904" s="375">
        <f t="shared" si="9446"/>
        <v>0</v>
      </c>
      <c r="AP2904" s="378">
        <f t="shared" si="9712"/>
        <v>0</v>
      </c>
      <c r="AQ2904" s="374">
        <f t="shared" si="9447"/>
        <v>0</v>
      </c>
      <c r="AR2904" s="317">
        <f t="shared" si="9448"/>
        <v>0</v>
      </c>
      <c r="AS2904" s="375">
        <f t="shared" si="9449"/>
        <v>0</v>
      </c>
      <c r="AT2904" s="378">
        <f t="shared" si="9713"/>
        <v>0</v>
      </c>
      <c r="AU2904" s="374">
        <f t="shared" si="9450"/>
        <v>0</v>
      </c>
      <c r="AV2904" s="317">
        <f t="shared" si="9451"/>
        <v>0</v>
      </c>
      <c r="AW2904" s="375">
        <f t="shared" si="9452"/>
        <v>0</v>
      </c>
      <c r="AX2904" s="378">
        <f t="shared" si="9714"/>
        <v>0</v>
      </c>
      <c r="AY2904" s="374">
        <f t="shared" si="9453"/>
        <v>0</v>
      </c>
      <c r="AZ2904" s="292">
        <f t="shared" si="9454"/>
        <v>0</v>
      </c>
      <c r="BA2904" s="375">
        <f t="shared" si="9455"/>
        <v>0</v>
      </c>
      <c r="BB2904" s="378">
        <f t="shared" si="9715"/>
        <v>0</v>
      </c>
      <c r="BC2904" s="374">
        <f t="shared" si="9456"/>
        <v>0</v>
      </c>
      <c r="BD2904" s="292">
        <f t="shared" si="9457"/>
        <v>0</v>
      </c>
      <c r="BE2904" s="375">
        <f t="shared" si="9458"/>
        <v>0</v>
      </c>
      <c r="BF2904" s="378">
        <f t="shared" si="9716"/>
        <v>0</v>
      </c>
      <c r="BG2904" s="374">
        <f t="shared" si="9459"/>
        <v>0</v>
      </c>
      <c r="BH2904" s="292">
        <f t="shared" si="9460"/>
        <v>0</v>
      </c>
      <c r="BI2904" s="375">
        <f t="shared" si="9461"/>
        <v>0</v>
      </c>
      <c r="BJ2904" s="378">
        <f t="shared" si="9717"/>
        <v>0</v>
      </c>
      <c r="BK2904" s="374">
        <f t="shared" si="9462"/>
        <v>0</v>
      </c>
      <c r="BL2904" s="292">
        <f t="shared" si="9463"/>
        <v>0</v>
      </c>
      <c r="BM2904" s="375">
        <f t="shared" si="9464"/>
        <v>0</v>
      </c>
      <c r="BN2904" s="378">
        <f t="shared" si="9718"/>
        <v>0</v>
      </c>
      <c r="BO2904" s="374">
        <f t="shared" si="9465"/>
        <v>0</v>
      </c>
      <c r="BP2904" s="292">
        <f t="shared" si="9466"/>
        <v>0</v>
      </c>
      <c r="CA2904" s="309"/>
      <c r="CB2904" s="427"/>
      <c r="CC2904" s="375"/>
      <c r="CD2904" s="375"/>
      <c r="CE2904" s="375"/>
      <c r="CF2904" s="375"/>
      <c r="CG2904" s="375"/>
      <c r="CH2904" s="375"/>
      <c r="CI2904" s="375"/>
      <c r="CJ2904" s="375"/>
      <c r="CK2904" s="375"/>
      <c r="CL2904" s="375"/>
      <c r="CM2904" s="375"/>
      <c r="CN2904" s="311"/>
      <c r="CO2904" s="311"/>
      <c r="CP2904" s="311"/>
      <c r="CQ2904" s="311"/>
      <c r="CR2904" s="311"/>
      <c r="CS2904" s="311"/>
      <c r="CT2904" s="311"/>
      <c r="CU2904" s="311"/>
      <c r="CV2904" s="311"/>
      <c r="CW2904" s="311"/>
      <c r="CX2904" s="311"/>
      <c r="CY2904" s="311"/>
      <c r="CZ2904" s="311"/>
      <c r="DA2904" s="311"/>
      <c r="DB2904" s="311"/>
      <c r="DC2904" s="311"/>
      <c r="DD2904" s="311"/>
      <c r="DE2904" s="311"/>
      <c r="DG2904" s="616"/>
      <c r="DH2904" s="617"/>
      <c r="DI2904" s="415"/>
      <c r="DJ2904" s="416"/>
      <c r="DK2904" s="416"/>
      <c r="DL2904" s="416"/>
      <c r="DM2904" s="416"/>
      <c r="DN2904" s="416"/>
      <c r="DO2904" s="416"/>
      <c r="DP2904" s="416"/>
      <c r="DQ2904" s="416"/>
      <c r="DR2904" s="416"/>
      <c r="DS2904" s="416"/>
      <c r="DT2904" s="416"/>
      <c r="DU2904" s="416"/>
      <c r="DV2904" s="416"/>
      <c r="DW2904" s="416"/>
      <c r="DX2904" s="416"/>
      <c r="DY2904" s="416"/>
      <c r="DZ2904" s="416"/>
      <c r="EA2904" s="416"/>
      <c r="EB2904" s="416"/>
      <c r="EC2904" s="416"/>
      <c r="ED2904" s="416"/>
      <c r="EE2904" s="416"/>
      <c r="EF2904" s="416"/>
      <c r="EG2904" s="416"/>
      <c r="EH2904" s="416"/>
      <c r="EI2904" s="416"/>
      <c r="EJ2904" s="416"/>
      <c r="EK2904" s="416"/>
      <c r="EL2904" s="417"/>
    </row>
    <row r="2905" spans="1:143" ht="60" customHeight="1" x14ac:dyDescent="0.25">
      <c r="A2905" s="60"/>
      <c r="B2905" s="60"/>
      <c r="C2905" s="796"/>
      <c r="D2905" s="719"/>
      <c r="E2905" s="720"/>
      <c r="F2905" s="716" t="s">
        <v>502</v>
      </c>
      <c r="G2905" s="716"/>
      <c r="H2905" s="192"/>
      <c r="I2905" s="700" t="s">
        <v>497</v>
      </c>
      <c r="J2905" s="700"/>
      <c r="K2905" s="700"/>
      <c r="L2905" s="701"/>
      <c r="M2905" s="369"/>
      <c r="N2905" s="369"/>
      <c r="O2905" s="369"/>
      <c r="P2905" s="369"/>
      <c r="Q2905" s="369"/>
      <c r="R2905" s="369"/>
      <c r="S2905" s="368"/>
      <c r="T2905" s="368"/>
      <c r="U2905" s="368"/>
      <c r="V2905" s="368"/>
      <c r="W2905" s="368"/>
      <c r="X2905" s="368"/>
      <c r="Y2905" s="368"/>
      <c r="Z2905" s="368"/>
      <c r="AA2905" s="368"/>
      <c r="AB2905" s="368"/>
      <c r="AC2905" s="368"/>
      <c r="AD2905" s="368"/>
      <c r="AE2905" s="60"/>
      <c r="AF2905" s="259"/>
      <c r="AG2905" s="374">
        <f t="shared" si="9442"/>
        <v>18</v>
      </c>
      <c r="AH2905" s="399"/>
      <c r="AK2905" s="375">
        <f t="shared" si="9443"/>
        <v>0</v>
      </c>
      <c r="AL2905" s="378">
        <f t="shared" si="9711"/>
        <v>0</v>
      </c>
      <c r="AM2905" s="374">
        <f t="shared" si="9444"/>
        <v>0</v>
      </c>
      <c r="AN2905" s="292">
        <f t="shared" si="9445"/>
        <v>0</v>
      </c>
      <c r="AO2905" s="375">
        <f t="shared" si="9446"/>
        <v>0</v>
      </c>
      <c r="AP2905" s="378">
        <f t="shared" si="9712"/>
        <v>0</v>
      </c>
      <c r="AQ2905" s="374">
        <f t="shared" si="9447"/>
        <v>0</v>
      </c>
      <c r="AR2905" s="317">
        <f t="shared" si="9448"/>
        <v>0</v>
      </c>
      <c r="AS2905" s="375">
        <f t="shared" si="9449"/>
        <v>0</v>
      </c>
      <c r="AT2905" s="378">
        <f t="shared" si="9713"/>
        <v>0</v>
      </c>
      <c r="AU2905" s="374">
        <f t="shared" si="9450"/>
        <v>0</v>
      </c>
      <c r="AV2905" s="317">
        <f t="shared" si="9451"/>
        <v>0</v>
      </c>
      <c r="AW2905" s="375">
        <f t="shared" si="9452"/>
        <v>0</v>
      </c>
      <c r="AX2905" s="378">
        <f t="shared" si="9714"/>
        <v>0</v>
      </c>
      <c r="AY2905" s="374">
        <f t="shared" si="9453"/>
        <v>0</v>
      </c>
      <c r="AZ2905" s="292">
        <f t="shared" si="9454"/>
        <v>0</v>
      </c>
      <c r="BA2905" s="375">
        <f t="shared" si="9455"/>
        <v>0</v>
      </c>
      <c r="BB2905" s="378">
        <f t="shared" si="9715"/>
        <v>0</v>
      </c>
      <c r="BC2905" s="374">
        <f t="shared" si="9456"/>
        <v>0</v>
      </c>
      <c r="BD2905" s="292">
        <f t="shared" si="9457"/>
        <v>0</v>
      </c>
      <c r="BE2905" s="375">
        <f t="shared" si="9458"/>
        <v>0</v>
      </c>
      <c r="BF2905" s="378">
        <f t="shared" si="9716"/>
        <v>0</v>
      </c>
      <c r="BG2905" s="374">
        <f t="shared" si="9459"/>
        <v>0</v>
      </c>
      <c r="BH2905" s="292">
        <f t="shared" si="9460"/>
        <v>0</v>
      </c>
      <c r="BI2905" s="375">
        <f t="shared" si="9461"/>
        <v>0</v>
      </c>
      <c r="BJ2905" s="378">
        <f t="shared" si="9717"/>
        <v>0</v>
      </c>
      <c r="BK2905" s="374">
        <f t="shared" si="9462"/>
        <v>0</v>
      </c>
      <c r="BL2905" s="292">
        <f t="shared" si="9463"/>
        <v>0</v>
      </c>
      <c r="BM2905" s="375">
        <f t="shared" si="9464"/>
        <v>0</v>
      </c>
      <c r="BN2905" s="378">
        <f t="shared" si="9718"/>
        <v>0</v>
      </c>
      <c r="BO2905" s="374">
        <f t="shared" si="9465"/>
        <v>0</v>
      </c>
      <c r="BP2905" s="292">
        <f t="shared" si="9466"/>
        <v>0</v>
      </c>
      <c r="CA2905" s="309"/>
      <c r="CB2905" s="427"/>
      <c r="CC2905" s="375"/>
      <c r="CD2905" s="375"/>
      <c r="CE2905" s="375"/>
      <c r="CF2905" s="375"/>
      <c r="CG2905" s="375"/>
      <c r="CH2905" s="375"/>
      <c r="CI2905" s="375"/>
      <c r="CJ2905" s="375"/>
      <c r="CK2905" s="375"/>
      <c r="CL2905" s="375"/>
      <c r="CM2905" s="375"/>
      <c r="CN2905" s="311"/>
      <c r="CO2905" s="311"/>
      <c r="CP2905" s="311"/>
      <c r="CQ2905" s="311"/>
      <c r="CR2905" s="311"/>
      <c r="CS2905" s="311"/>
      <c r="CT2905" s="311"/>
      <c r="CU2905" s="311"/>
      <c r="CV2905" s="311"/>
      <c r="CW2905" s="311"/>
      <c r="CX2905" s="311"/>
      <c r="CY2905" s="311"/>
      <c r="CZ2905" s="311"/>
      <c r="DA2905" s="311"/>
      <c r="DB2905" s="311"/>
      <c r="DC2905" s="311"/>
      <c r="DD2905" s="311"/>
      <c r="DE2905" s="311"/>
      <c r="DG2905" s="616"/>
      <c r="DH2905" s="617"/>
      <c r="DI2905" s="415"/>
      <c r="DJ2905" s="416"/>
      <c r="DK2905" s="416"/>
      <c r="DL2905" s="416"/>
      <c r="DM2905" s="416"/>
      <c r="DN2905" s="416"/>
      <c r="DO2905" s="416"/>
      <c r="DP2905" s="416"/>
      <c r="DQ2905" s="416"/>
      <c r="DR2905" s="416"/>
      <c r="DS2905" s="416"/>
      <c r="DT2905" s="416"/>
      <c r="DU2905" s="416"/>
      <c r="DV2905" s="416"/>
      <c r="DW2905" s="416"/>
      <c r="DX2905" s="416"/>
      <c r="DY2905" s="416"/>
      <c r="DZ2905" s="416"/>
      <c r="EA2905" s="416"/>
      <c r="EB2905" s="416"/>
      <c r="EC2905" s="416"/>
      <c r="ED2905" s="416"/>
      <c r="EE2905" s="416"/>
      <c r="EF2905" s="416"/>
      <c r="EG2905" s="416"/>
      <c r="EH2905" s="416"/>
      <c r="EI2905" s="416"/>
      <c r="EJ2905" s="416"/>
      <c r="EK2905" s="416"/>
      <c r="EL2905" s="417"/>
    </row>
    <row r="2906" spans="1:143" ht="15" customHeight="1" x14ac:dyDescent="0.25">
      <c r="A2906" s="60"/>
      <c r="B2906" s="60"/>
      <c r="C2906" s="796"/>
      <c r="D2906" s="719"/>
      <c r="E2906" s="720"/>
      <c r="F2906" s="703" t="s">
        <v>503</v>
      </c>
      <c r="G2906" s="703"/>
      <c r="H2906" s="704" t="s">
        <v>504</v>
      </c>
      <c r="I2906" s="705"/>
      <c r="J2906" s="705"/>
      <c r="K2906" s="705"/>
      <c r="L2906" s="706"/>
      <c r="M2906" s="369"/>
      <c r="N2906" s="369"/>
      <c r="O2906" s="369"/>
      <c r="P2906" s="369"/>
      <c r="Q2906" s="369"/>
      <c r="R2906" s="369"/>
      <c r="S2906" s="368"/>
      <c r="T2906" s="368"/>
      <c r="U2906" s="368"/>
      <c r="V2906" s="368"/>
      <c r="W2906" s="368"/>
      <c r="X2906" s="368"/>
      <c r="Y2906" s="368"/>
      <c r="Z2906" s="368"/>
      <c r="AA2906" s="368"/>
      <c r="AB2906" s="368"/>
      <c r="AC2906" s="368"/>
      <c r="AD2906" s="368"/>
      <c r="AE2906" s="60"/>
      <c r="AF2906" s="259"/>
      <c r="AG2906" s="374">
        <f t="shared" si="9442"/>
        <v>18</v>
      </c>
      <c r="AH2906" s="399"/>
      <c r="AK2906" s="375">
        <f t="shared" si="9443"/>
        <v>0</v>
      </c>
      <c r="AL2906" s="378">
        <f t="shared" si="9711"/>
        <v>0</v>
      </c>
      <c r="AM2906" s="374">
        <f t="shared" si="9444"/>
        <v>0</v>
      </c>
      <c r="AN2906" s="292">
        <f t="shared" si="9445"/>
        <v>0</v>
      </c>
      <c r="AO2906" s="375">
        <f t="shared" si="9446"/>
        <v>0</v>
      </c>
      <c r="AP2906" s="378">
        <f t="shared" si="9712"/>
        <v>0</v>
      </c>
      <c r="AQ2906" s="374">
        <f t="shared" si="9447"/>
        <v>0</v>
      </c>
      <c r="AR2906" s="317">
        <f t="shared" si="9448"/>
        <v>0</v>
      </c>
      <c r="AS2906" s="375">
        <f t="shared" si="9449"/>
        <v>0</v>
      </c>
      <c r="AT2906" s="378">
        <f t="shared" si="9713"/>
        <v>0</v>
      </c>
      <c r="AU2906" s="374">
        <f t="shared" si="9450"/>
        <v>0</v>
      </c>
      <c r="AV2906" s="317">
        <f t="shared" si="9451"/>
        <v>0</v>
      </c>
      <c r="AW2906" s="375">
        <f t="shared" si="9452"/>
        <v>0</v>
      </c>
      <c r="AX2906" s="378">
        <f t="shared" si="9714"/>
        <v>0</v>
      </c>
      <c r="AY2906" s="374">
        <f t="shared" si="9453"/>
        <v>0</v>
      </c>
      <c r="AZ2906" s="292">
        <f t="shared" si="9454"/>
        <v>0</v>
      </c>
      <c r="BA2906" s="375">
        <f t="shared" si="9455"/>
        <v>0</v>
      </c>
      <c r="BB2906" s="378">
        <f t="shared" si="9715"/>
        <v>0</v>
      </c>
      <c r="BC2906" s="374">
        <f t="shared" si="9456"/>
        <v>0</v>
      </c>
      <c r="BD2906" s="292">
        <f t="shared" si="9457"/>
        <v>0</v>
      </c>
      <c r="BE2906" s="375">
        <f t="shared" si="9458"/>
        <v>0</v>
      </c>
      <c r="BF2906" s="378">
        <f t="shared" si="9716"/>
        <v>0</v>
      </c>
      <c r="BG2906" s="374">
        <f t="shared" si="9459"/>
        <v>0</v>
      </c>
      <c r="BH2906" s="292">
        <f t="shared" si="9460"/>
        <v>0</v>
      </c>
      <c r="BI2906" s="375">
        <f t="shared" si="9461"/>
        <v>0</v>
      </c>
      <c r="BJ2906" s="378">
        <f t="shared" si="9717"/>
        <v>0</v>
      </c>
      <c r="BK2906" s="374">
        <f t="shared" si="9462"/>
        <v>0</v>
      </c>
      <c r="BL2906" s="292">
        <f t="shared" si="9463"/>
        <v>0</v>
      </c>
      <c r="BM2906" s="375">
        <f t="shared" si="9464"/>
        <v>0</v>
      </c>
      <c r="BN2906" s="378">
        <f t="shared" si="9718"/>
        <v>0</v>
      </c>
      <c r="BO2906" s="374">
        <f t="shared" si="9465"/>
        <v>0</v>
      </c>
      <c r="BP2906" s="292">
        <f t="shared" si="9466"/>
        <v>0</v>
      </c>
      <c r="CA2906" s="309"/>
      <c r="CB2906" s="427"/>
      <c r="CC2906" s="375"/>
      <c r="CD2906" s="375"/>
      <c r="CE2906" s="375"/>
      <c r="CF2906" s="375"/>
      <c r="CG2906" s="375"/>
      <c r="CH2906" s="375"/>
      <c r="CI2906" s="375"/>
      <c r="CJ2906" s="375"/>
      <c r="CK2906" s="375"/>
      <c r="CL2906" s="375"/>
      <c r="CM2906" s="375"/>
      <c r="CN2906" s="311"/>
      <c r="CO2906" s="311"/>
      <c r="CP2906" s="311"/>
      <c r="CQ2906" s="311"/>
      <c r="CR2906" s="311"/>
      <c r="CS2906" s="311"/>
      <c r="CT2906" s="311"/>
      <c r="CU2906" s="311"/>
      <c r="CV2906" s="311"/>
      <c r="CW2906" s="311"/>
      <c r="CX2906" s="311"/>
      <c r="CY2906" s="311"/>
      <c r="CZ2906" s="311"/>
      <c r="DA2906" s="311"/>
      <c r="DB2906" s="311"/>
      <c r="DC2906" s="311"/>
      <c r="DD2906" s="311"/>
      <c r="DE2906" s="311"/>
      <c r="DG2906" s="610"/>
      <c r="DH2906" s="611"/>
      <c r="DI2906" s="415"/>
      <c r="DJ2906" s="416"/>
      <c r="DK2906" s="416"/>
      <c r="DL2906" s="416"/>
      <c r="DM2906" s="416"/>
      <c r="DN2906" s="416"/>
      <c r="DO2906" s="416"/>
      <c r="DP2906" s="416"/>
      <c r="DQ2906" s="416"/>
      <c r="DR2906" s="416"/>
      <c r="DS2906" s="416"/>
      <c r="DT2906" s="416"/>
      <c r="DU2906" s="416"/>
      <c r="DV2906" s="416"/>
      <c r="DW2906" s="416"/>
      <c r="DX2906" s="416"/>
      <c r="DY2906" s="416"/>
      <c r="DZ2906" s="416"/>
      <c r="EA2906" s="416"/>
      <c r="EB2906" s="416"/>
      <c r="EC2906" s="416"/>
      <c r="ED2906" s="416"/>
      <c r="EE2906" s="416"/>
      <c r="EF2906" s="416"/>
      <c r="EG2906" s="416"/>
      <c r="EH2906" s="416"/>
      <c r="EI2906" s="416"/>
      <c r="EJ2906" s="416"/>
      <c r="EK2906" s="416"/>
      <c r="EL2906" s="417"/>
    </row>
    <row r="2907" spans="1:143" ht="15" customHeight="1" x14ac:dyDescent="0.25">
      <c r="A2907" s="60"/>
      <c r="B2907" s="60"/>
      <c r="C2907" s="796"/>
      <c r="D2907" s="719"/>
      <c r="E2907" s="720"/>
      <c r="F2907" s="703" t="s">
        <v>505</v>
      </c>
      <c r="G2907" s="703"/>
      <c r="H2907" s="704" t="s">
        <v>506</v>
      </c>
      <c r="I2907" s="705"/>
      <c r="J2907" s="705"/>
      <c r="K2907" s="705"/>
      <c r="L2907" s="706"/>
      <c r="M2907" s="369"/>
      <c r="N2907" s="369"/>
      <c r="O2907" s="369"/>
      <c r="P2907" s="369"/>
      <c r="Q2907" s="369"/>
      <c r="R2907" s="369"/>
      <c r="S2907" s="368"/>
      <c r="T2907" s="368"/>
      <c r="U2907" s="368"/>
      <c r="V2907" s="368"/>
      <c r="W2907" s="368"/>
      <c r="X2907" s="368"/>
      <c r="Y2907" s="368"/>
      <c r="Z2907" s="368"/>
      <c r="AA2907" s="368"/>
      <c r="AB2907" s="368"/>
      <c r="AC2907" s="368"/>
      <c r="AD2907" s="368"/>
      <c r="AE2907" s="60"/>
      <c r="AF2907" s="259"/>
      <c r="AG2907" s="374">
        <f t="shared" si="9442"/>
        <v>18</v>
      </c>
      <c r="AH2907" s="399"/>
      <c r="AK2907" s="375">
        <f t="shared" si="9443"/>
        <v>0</v>
      </c>
      <c r="AL2907" s="378">
        <f t="shared" si="9711"/>
        <v>0</v>
      </c>
      <c r="AM2907" s="374">
        <f t="shared" si="9444"/>
        <v>0</v>
      </c>
      <c r="AN2907" s="292">
        <f t="shared" si="9445"/>
        <v>0</v>
      </c>
      <c r="AO2907" s="375">
        <f t="shared" si="9446"/>
        <v>0</v>
      </c>
      <c r="AP2907" s="378">
        <f t="shared" si="9712"/>
        <v>0</v>
      </c>
      <c r="AQ2907" s="374">
        <f t="shared" si="9447"/>
        <v>0</v>
      </c>
      <c r="AR2907" s="317">
        <f t="shared" si="9448"/>
        <v>0</v>
      </c>
      <c r="AS2907" s="375">
        <f t="shared" si="9449"/>
        <v>0</v>
      </c>
      <c r="AT2907" s="378">
        <f t="shared" si="9713"/>
        <v>0</v>
      </c>
      <c r="AU2907" s="374">
        <f t="shared" si="9450"/>
        <v>0</v>
      </c>
      <c r="AV2907" s="317">
        <f t="shared" si="9451"/>
        <v>0</v>
      </c>
      <c r="AW2907" s="375">
        <f t="shared" si="9452"/>
        <v>0</v>
      </c>
      <c r="AX2907" s="378">
        <f t="shared" si="9714"/>
        <v>0</v>
      </c>
      <c r="AY2907" s="374">
        <f t="shared" si="9453"/>
        <v>0</v>
      </c>
      <c r="AZ2907" s="292">
        <f t="shared" si="9454"/>
        <v>0</v>
      </c>
      <c r="BA2907" s="375">
        <f t="shared" si="9455"/>
        <v>0</v>
      </c>
      <c r="BB2907" s="378">
        <f t="shared" si="9715"/>
        <v>0</v>
      </c>
      <c r="BC2907" s="374">
        <f t="shared" si="9456"/>
        <v>0</v>
      </c>
      <c r="BD2907" s="292">
        <f t="shared" si="9457"/>
        <v>0</v>
      </c>
      <c r="BE2907" s="375">
        <f t="shared" si="9458"/>
        <v>0</v>
      </c>
      <c r="BF2907" s="378">
        <f t="shared" si="9716"/>
        <v>0</v>
      </c>
      <c r="BG2907" s="374">
        <f t="shared" si="9459"/>
        <v>0</v>
      </c>
      <c r="BH2907" s="292">
        <f t="shared" si="9460"/>
        <v>0</v>
      </c>
      <c r="BI2907" s="375">
        <f t="shared" si="9461"/>
        <v>0</v>
      </c>
      <c r="BJ2907" s="378">
        <f t="shared" si="9717"/>
        <v>0</v>
      </c>
      <c r="BK2907" s="374">
        <f t="shared" si="9462"/>
        <v>0</v>
      </c>
      <c r="BL2907" s="292">
        <f t="shared" si="9463"/>
        <v>0</v>
      </c>
      <c r="BM2907" s="375">
        <f t="shared" si="9464"/>
        <v>0</v>
      </c>
      <c r="BN2907" s="378">
        <f t="shared" si="9718"/>
        <v>0</v>
      </c>
      <c r="BO2907" s="374">
        <f t="shared" si="9465"/>
        <v>0</v>
      </c>
      <c r="BP2907" s="292">
        <f t="shared" si="9466"/>
        <v>0</v>
      </c>
      <c r="CA2907" s="309"/>
      <c r="CB2907" s="427"/>
      <c r="CC2907" s="375"/>
      <c r="CD2907" s="375"/>
      <c r="CE2907" s="375"/>
      <c r="CF2907" s="375"/>
      <c r="CG2907" s="375"/>
      <c r="CH2907" s="375"/>
      <c r="CI2907" s="375"/>
      <c r="CJ2907" s="375"/>
      <c r="CK2907" s="375"/>
      <c r="CL2907" s="375"/>
      <c r="CM2907" s="375"/>
      <c r="CN2907" s="311"/>
      <c r="CO2907" s="311"/>
      <c r="CP2907" s="311"/>
      <c r="CQ2907" s="311"/>
      <c r="CR2907" s="311"/>
      <c r="CS2907" s="311"/>
      <c r="CT2907" s="311"/>
      <c r="CU2907" s="311"/>
      <c r="CV2907" s="311"/>
      <c r="CW2907" s="311"/>
      <c r="CX2907" s="311"/>
      <c r="CY2907" s="311"/>
      <c r="CZ2907" s="311"/>
      <c r="DA2907" s="311"/>
      <c r="DB2907" s="311"/>
      <c r="DC2907" s="311"/>
      <c r="DD2907" s="311"/>
      <c r="DE2907" s="311"/>
      <c r="DG2907" s="610"/>
      <c r="DH2907" s="611"/>
      <c r="DI2907" s="415"/>
      <c r="DJ2907" s="416"/>
      <c r="DK2907" s="416"/>
      <c r="DL2907" s="416"/>
      <c r="DM2907" s="416"/>
      <c r="DN2907" s="416"/>
      <c r="DO2907" s="416"/>
      <c r="DP2907" s="416"/>
      <c r="DQ2907" s="416"/>
      <c r="DR2907" s="416"/>
      <c r="DS2907" s="416"/>
      <c r="DT2907" s="416"/>
      <c r="DU2907" s="416"/>
      <c r="DV2907" s="416"/>
      <c r="DW2907" s="416"/>
      <c r="DX2907" s="416"/>
      <c r="DY2907" s="416"/>
      <c r="DZ2907" s="416"/>
      <c r="EA2907" s="416"/>
      <c r="EB2907" s="416"/>
      <c r="EC2907" s="416"/>
      <c r="ED2907" s="416"/>
      <c r="EE2907" s="416"/>
      <c r="EF2907" s="416"/>
      <c r="EG2907" s="416"/>
      <c r="EH2907" s="416"/>
      <c r="EI2907" s="416"/>
      <c r="EJ2907" s="416"/>
      <c r="EK2907" s="416"/>
      <c r="EL2907" s="417"/>
    </row>
    <row r="2908" spans="1:143" ht="36" customHeight="1" x14ac:dyDescent="0.25">
      <c r="A2908" s="60"/>
      <c r="B2908" s="60"/>
      <c r="C2908" s="797"/>
      <c r="D2908" s="721"/>
      <c r="E2908" s="722"/>
      <c r="F2908" s="703" t="s">
        <v>507</v>
      </c>
      <c r="G2908" s="703"/>
      <c r="H2908" s="704" t="s">
        <v>508</v>
      </c>
      <c r="I2908" s="705"/>
      <c r="J2908" s="705"/>
      <c r="K2908" s="705"/>
      <c r="L2908" s="706"/>
      <c r="M2908" s="369"/>
      <c r="N2908" s="369"/>
      <c r="O2908" s="369"/>
      <c r="P2908" s="369"/>
      <c r="Q2908" s="369"/>
      <c r="R2908" s="369"/>
      <c r="S2908" s="368"/>
      <c r="T2908" s="368"/>
      <c r="U2908" s="368"/>
      <c r="V2908" s="368"/>
      <c r="W2908" s="368"/>
      <c r="X2908" s="368"/>
      <c r="Y2908" s="368"/>
      <c r="Z2908" s="368"/>
      <c r="AA2908" s="368"/>
      <c r="AB2908" s="368"/>
      <c r="AC2908" s="368"/>
      <c r="AD2908" s="368"/>
      <c r="AE2908" s="60"/>
      <c r="AF2908" s="259"/>
      <c r="AG2908" s="374">
        <f t="shared" si="9442"/>
        <v>18</v>
      </c>
      <c r="AH2908" s="399"/>
      <c r="AK2908" s="375">
        <f t="shared" si="9443"/>
        <v>0</v>
      </c>
      <c r="AL2908" s="378">
        <f t="shared" si="9711"/>
        <v>0</v>
      </c>
      <c r="AM2908" s="374">
        <f t="shared" si="9444"/>
        <v>0</v>
      </c>
      <c r="AN2908" s="292">
        <f t="shared" si="9445"/>
        <v>0</v>
      </c>
      <c r="AO2908" s="375">
        <f t="shared" si="9446"/>
        <v>0</v>
      </c>
      <c r="AP2908" s="378">
        <f t="shared" si="9712"/>
        <v>0</v>
      </c>
      <c r="AQ2908" s="374">
        <f t="shared" si="9447"/>
        <v>0</v>
      </c>
      <c r="AR2908" s="317">
        <f t="shared" si="9448"/>
        <v>0</v>
      </c>
      <c r="AS2908" s="375">
        <f t="shared" si="9449"/>
        <v>0</v>
      </c>
      <c r="AT2908" s="378">
        <f t="shared" si="9713"/>
        <v>0</v>
      </c>
      <c r="AU2908" s="374">
        <f t="shared" si="9450"/>
        <v>0</v>
      </c>
      <c r="AV2908" s="317">
        <f t="shared" si="9451"/>
        <v>0</v>
      </c>
      <c r="AW2908" s="375">
        <f t="shared" si="9452"/>
        <v>0</v>
      </c>
      <c r="AX2908" s="378">
        <f t="shared" si="9714"/>
        <v>0</v>
      </c>
      <c r="AY2908" s="374">
        <f t="shared" si="9453"/>
        <v>0</v>
      </c>
      <c r="AZ2908" s="292">
        <f t="shared" si="9454"/>
        <v>0</v>
      </c>
      <c r="BA2908" s="375">
        <f t="shared" si="9455"/>
        <v>0</v>
      </c>
      <c r="BB2908" s="378">
        <f t="shared" si="9715"/>
        <v>0</v>
      </c>
      <c r="BC2908" s="374">
        <f t="shared" si="9456"/>
        <v>0</v>
      </c>
      <c r="BD2908" s="292">
        <f t="shared" si="9457"/>
        <v>0</v>
      </c>
      <c r="BE2908" s="375">
        <f t="shared" si="9458"/>
        <v>0</v>
      </c>
      <c r="BF2908" s="378">
        <f t="shared" si="9716"/>
        <v>0</v>
      </c>
      <c r="BG2908" s="374">
        <f t="shared" si="9459"/>
        <v>0</v>
      </c>
      <c r="BH2908" s="292">
        <f t="shared" si="9460"/>
        <v>0</v>
      </c>
      <c r="BI2908" s="375">
        <f t="shared" si="9461"/>
        <v>0</v>
      </c>
      <c r="BJ2908" s="378">
        <f t="shared" si="9717"/>
        <v>0</v>
      </c>
      <c r="BK2908" s="374">
        <f t="shared" si="9462"/>
        <v>0</v>
      </c>
      <c r="BL2908" s="292">
        <f t="shared" si="9463"/>
        <v>0</v>
      </c>
      <c r="BM2908" s="375">
        <f t="shared" si="9464"/>
        <v>0</v>
      </c>
      <c r="BN2908" s="378">
        <f t="shared" si="9718"/>
        <v>0</v>
      </c>
      <c r="BO2908" s="374">
        <f t="shared" si="9465"/>
        <v>0</v>
      </c>
      <c r="BP2908" s="292">
        <f t="shared" si="9466"/>
        <v>0</v>
      </c>
      <c r="CA2908" s="309"/>
      <c r="CB2908" s="421"/>
      <c r="CC2908" s="375"/>
      <c r="CD2908" s="375"/>
      <c r="CE2908" s="375"/>
      <c r="CF2908" s="375"/>
      <c r="CG2908" s="375"/>
      <c r="CH2908" s="375"/>
      <c r="CI2908" s="375"/>
      <c r="CJ2908" s="375"/>
      <c r="CK2908" s="375"/>
      <c r="CL2908" s="375"/>
      <c r="CM2908" s="375"/>
      <c r="CN2908" s="311"/>
      <c r="CO2908" s="311"/>
      <c r="CP2908" s="311"/>
      <c r="CQ2908" s="311"/>
      <c r="CR2908" s="311"/>
      <c r="CS2908" s="311"/>
      <c r="CT2908" s="311"/>
      <c r="CU2908" s="311"/>
      <c r="CV2908" s="311"/>
      <c r="CW2908" s="311"/>
      <c r="CX2908" s="311"/>
      <c r="CY2908" s="311"/>
      <c r="CZ2908" s="311"/>
      <c r="DA2908" s="311"/>
      <c r="DB2908" s="311"/>
      <c r="DC2908" s="311"/>
      <c r="DD2908" s="311"/>
      <c r="DE2908" s="311"/>
      <c r="DG2908" s="614" t="s">
        <v>507</v>
      </c>
      <c r="DH2908" s="615"/>
      <c r="DI2908" s="418" t="s">
        <v>1909</v>
      </c>
      <c r="DJ2908" s="419"/>
      <c r="DK2908" s="419"/>
      <c r="DL2908" s="419"/>
      <c r="DM2908" s="419"/>
      <c r="DN2908" s="419"/>
      <c r="DO2908" s="419"/>
      <c r="DP2908" s="419"/>
      <c r="DQ2908" s="419"/>
      <c r="DR2908" s="419"/>
      <c r="DS2908" s="419"/>
      <c r="DT2908" s="419"/>
      <c r="DU2908" s="419">
        <f t="shared" ref="DU2908" si="9757">M2908</f>
        <v>0</v>
      </c>
      <c r="DV2908" s="419">
        <f t="shared" ref="DV2908" si="9758">N2908</f>
        <v>0</v>
      </c>
      <c r="DW2908" s="419">
        <f t="shared" ref="DW2908" si="9759">O2908</f>
        <v>0</v>
      </c>
      <c r="DX2908" s="419">
        <f t="shared" ref="DX2908" si="9760">P2908</f>
        <v>0</v>
      </c>
      <c r="DY2908" s="419">
        <f t="shared" ref="DY2908" si="9761">Q2908</f>
        <v>0</v>
      </c>
      <c r="DZ2908" s="419">
        <f t="shared" ref="DZ2908" si="9762">R2908</f>
        <v>0</v>
      </c>
      <c r="EA2908" s="419">
        <f t="shared" ref="EA2908" si="9763">S2908</f>
        <v>0</v>
      </c>
      <c r="EB2908" s="419">
        <f t="shared" ref="EB2908" si="9764">T2908</f>
        <v>0</v>
      </c>
      <c r="EC2908" s="419">
        <f t="shared" ref="EC2908" si="9765">U2908</f>
        <v>0</v>
      </c>
      <c r="ED2908" s="419">
        <f t="shared" ref="ED2908" si="9766">V2908</f>
        <v>0</v>
      </c>
      <c r="EE2908" s="419">
        <f t="shared" ref="EE2908" si="9767">W2908</f>
        <v>0</v>
      </c>
      <c r="EF2908" s="419">
        <f t="shared" ref="EF2908" si="9768">X2908</f>
        <v>0</v>
      </c>
      <c r="EG2908" s="419">
        <f t="shared" ref="EG2908" si="9769">Y2908</f>
        <v>0</v>
      </c>
      <c r="EH2908" s="419">
        <f t="shared" ref="EH2908" si="9770">Z2908</f>
        <v>0</v>
      </c>
      <c r="EI2908" s="419">
        <f t="shared" ref="EI2908" si="9771">AA2908</f>
        <v>0</v>
      </c>
      <c r="EJ2908" s="419">
        <f t="shared" ref="EJ2908" si="9772">AB2908</f>
        <v>0</v>
      </c>
      <c r="EK2908" s="419">
        <f t="shared" ref="EK2908" si="9773">AC2908</f>
        <v>0</v>
      </c>
      <c r="EL2908" s="420">
        <f t="shared" ref="EL2908" si="9774">AD2908</f>
        <v>0</v>
      </c>
    </row>
    <row r="2909" spans="1:143" ht="24" customHeight="1" x14ac:dyDescent="0.25">
      <c r="A2909" s="60"/>
      <c r="B2909" s="60"/>
      <c r="C2909" s="781" t="s">
        <v>534</v>
      </c>
      <c r="D2909" s="717" t="s">
        <v>1495</v>
      </c>
      <c r="E2909" s="718"/>
      <c r="F2909" s="703" t="s">
        <v>511</v>
      </c>
      <c r="G2909" s="703"/>
      <c r="H2909" s="704" t="s">
        <v>512</v>
      </c>
      <c r="I2909" s="705"/>
      <c r="J2909" s="705"/>
      <c r="K2909" s="705"/>
      <c r="L2909" s="706"/>
      <c r="M2909" s="369"/>
      <c r="N2909" s="369"/>
      <c r="O2909" s="369"/>
      <c r="P2909" s="369"/>
      <c r="Q2909" s="369"/>
      <c r="R2909" s="369"/>
      <c r="S2909" s="368"/>
      <c r="T2909" s="368"/>
      <c r="U2909" s="368"/>
      <c r="V2909" s="368"/>
      <c r="W2909" s="368"/>
      <c r="X2909" s="368"/>
      <c r="Y2909" s="368"/>
      <c r="Z2909" s="368"/>
      <c r="AA2909" s="368"/>
      <c r="AB2909" s="368"/>
      <c r="AC2909" s="368"/>
      <c r="AD2909" s="368"/>
      <c r="AE2909" s="60"/>
      <c r="AF2909" s="259"/>
      <c r="AG2909" s="374">
        <f t="shared" si="9442"/>
        <v>18</v>
      </c>
      <c r="AH2909" s="399"/>
      <c r="AK2909" s="375">
        <f t="shared" si="9443"/>
        <v>0</v>
      </c>
      <c r="AL2909" s="378">
        <f t="shared" si="9711"/>
        <v>0</v>
      </c>
      <c r="AM2909" s="374">
        <f t="shared" si="9444"/>
        <v>0</v>
      </c>
      <c r="AN2909" s="292">
        <f t="shared" si="9445"/>
        <v>0</v>
      </c>
      <c r="AO2909" s="375">
        <f t="shared" si="9446"/>
        <v>0</v>
      </c>
      <c r="AP2909" s="378">
        <f t="shared" si="9712"/>
        <v>0</v>
      </c>
      <c r="AQ2909" s="374">
        <f t="shared" si="9447"/>
        <v>0</v>
      </c>
      <c r="AR2909" s="317">
        <f t="shared" si="9448"/>
        <v>0</v>
      </c>
      <c r="AS2909" s="375">
        <f t="shared" si="9449"/>
        <v>0</v>
      </c>
      <c r="AT2909" s="378">
        <f t="shared" si="9713"/>
        <v>0</v>
      </c>
      <c r="AU2909" s="374">
        <f t="shared" si="9450"/>
        <v>0</v>
      </c>
      <c r="AV2909" s="317">
        <f t="shared" si="9451"/>
        <v>0</v>
      </c>
      <c r="AW2909" s="375">
        <f t="shared" si="9452"/>
        <v>0</v>
      </c>
      <c r="AX2909" s="378">
        <f t="shared" si="9714"/>
        <v>0</v>
      </c>
      <c r="AY2909" s="374">
        <f t="shared" si="9453"/>
        <v>0</v>
      </c>
      <c r="AZ2909" s="292">
        <f t="shared" si="9454"/>
        <v>0</v>
      </c>
      <c r="BA2909" s="375">
        <f t="shared" si="9455"/>
        <v>0</v>
      </c>
      <c r="BB2909" s="378">
        <f t="shared" si="9715"/>
        <v>0</v>
      </c>
      <c r="BC2909" s="374">
        <f t="shared" si="9456"/>
        <v>0</v>
      </c>
      <c r="BD2909" s="292">
        <f t="shared" si="9457"/>
        <v>0</v>
      </c>
      <c r="BE2909" s="375">
        <f t="shared" si="9458"/>
        <v>0</v>
      </c>
      <c r="BF2909" s="378">
        <f t="shared" si="9716"/>
        <v>0</v>
      </c>
      <c r="BG2909" s="374">
        <f t="shared" si="9459"/>
        <v>0</v>
      </c>
      <c r="BH2909" s="292">
        <f t="shared" si="9460"/>
        <v>0</v>
      </c>
      <c r="BI2909" s="375">
        <f t="shared" si="9461"/>
        <v>0</v>
      </c>
      <c r="BJ2909" s="378">
        <f t="shared" si="9717"/>
        <v>0</v>
      </c>
      <c r="BK2909" s="374">
        <f t="shared" si="9462"/>
        <v>0</v>
      </c>
      <c r="BL2909" s="292">
        <f t="shared" si="9463"/>
        <v>0</v>
      </c>
      <c r="BM2909" s="375">
        <f t="shared" si="9464"/>
        <v>0</v>
      </c>
      <c r="BN2909" s="378">
        <f t="shared" si="9718"/>
        <v>0</v>
      </c>
      <c r="BO2909" s="374">
        <f t="shared" si="9465"/>
        <v>0</v>
      </c>
      <c r="BP2909" s="292">
        <f t="shared" si="9466"/>
        <v>0</v>
      </c>
      <c r="CA2909" s="299" t="s">
        <v>60</v>
      </c>
      <c r="CB2909" s="421"/>
      <c r="CC2909" s="375"/>
      <c r="CD2909" s="375"/>
      <c r="CE2909" s="375"/>
      <c r="CF2909" s="375"/>
      <c r="CG2909" s="375"/>
      <c r="CH2909" s="375"/>
      <c r="CI2909" s="375"/>
      <c r="CJ2909" s="375"/>
      <c r="CK2909" s="375"/>
      <c r="CL2909" s="375"/>
      <c r="CM2909" s="375"/>
      <c r="CN2909" s="423">
        <f t="shared" ref="CN2909" si="9775">IF(M2909="",0,M2909)</f>
        <v>0</v>
      </c>
      <c r="CO2909" s="423">
        <f t="shared" ref="CO2909" si="9776">IF(N2909="",0,N2909)</f>
        <v>0</v>
      </c>
      <c r="CP2909" s="423">
        <f t="shared" ref="CP2909" si="9777">IF(O2909="",0,O2909)</f>
        <v>0</v>
      </c>
      <c r="CQ2909" s="423">
        <f t="shared" ref="CQ2909" si="9778">IF(P2909="",0,P2909)</f>
        <v>0</v>
      </c>
      <c r="CR2909" s="423">
        <f t="shared" ref="CR2909" si="9779">IF(Q2909="",0,Q2909)</f>
        <v>0</v>
      </c>
      <c r="CS2909" s="423">
        <f t="shared" ref="CS2909" si="9780">IF(R2909="",0,R2909)</f>
        <v>0</v>
      </c>
      <c r="CT2909" s="423">
        <f t="shared" ref="CT2909" si="9781">IF(S2909="",0,S2909)</f>
        <v>0</v>
      </c>
      <c r="CU2909" s="423">
        <f t="shared" ref="CU2909" si="9782">IF(T2909="",0,T2909)</f>
        <v>0</v>
      </c>
      <c r="CV2909" s="423">
        <f t="shared" ref="CV2909" si="9783">IF(U2909="",0,U2909)</f>
        <v>0</v>
      </c>
      <c r="CW2909" s="423">
        <f t="shared" ref="CW2909" si="9784">IF(V2909="",0,V2909)</f>
        <v>0</v>
      </c>
      <c r="CX2909" s="423">
        <f t="shared" ref="CX2909" si="9785">IF(W2909="",0,W2909)</f>
        <v>0</v>
      </c>
      <c r="CY2909" s="423">
        <f t="shared" ref="CY2909" si="9786">IF(X2909="",0,X2909)</f>
        <v>0</v>
      </c>
      <c r="CZ2909" s="423">
        <f t="shared" ref="CZ2909" si="9787">IF(Y2909="",0,Y2909)</f>
        <v>0</v>
      </c>
      <c r="DA2909" s="423">
        <f t="shared" ref="DA2909" si="9788">IF(Z2909="",0,Z2909)</f>
        <v>0</v>
      </c>
      <c r="DB2909" s="423">
        <f t="shared" ref="DB2909" si="9789">IF(AA2909="",0,AA2909)</f>
        <v>0</v>
      </c>
      <c r="DC2909" s="423">
        <f t="shared" ref="DC2909" si="9790">IF(AB2909="",0,AB2909)</f>
        <v>0</v>
      </c>
      <c r="DD2909" s="423">
        <f t="shared" ref="DD2909" si="9791">IF(AC2909="",0,AC2909)</f>
        <v>0</v>
      </c>
      <c r="DE2909" s="423">
        <f t="shared" ref="DE2909" si="9792">IF(AD2909="",0,AD2909)</f>
        <v>0</v>
      </c>
      <c r="DG2909" s="610"/>
      <c r="DH2909" s="611"/>
      <c r="DI2909" s="415" t="s">
        <v>1910</v>
      </c>
      <c r="DJ2909" s="416"/>
      <c r="DK2909" s="416"/>
      <c r="DL2909" s="416"/>
      <c r="DM2909" s="416"/>
      <c r="DN2909" s="416"/>
      <c r="DO2909" s="416"/>
      <c r="DP2909" s="416"/>
      <c r="DQ2909" s="416"/>
      <c r="DR2909" s="416"/>
      <c r="DS2909" s="416"/>
      <c r="DT2909" s="416"/>
      <c r="DU2909" s="416">
        <f t="shared" ref="DU2909" si="9793">COUNTIF(M2906:M2907,"NS")+COUNTIF(M2897:M2900,"NS")+COUNTIF(M2889,"NS")+COUNTIF(M2883,"NS")</f>
        <v>0</v>
      </c>
      <c r="DV2909" s="416">
        <f t="shared" ref="DV2909" si="9794">COUNTIF(N2906:N2907,"NS")+COUNTIF(N2897:N2900,"NS")+COUNTIF(N2889,"NS")+COUNTIF(N2883,"NS")</f>
        <v>0</v>
      </c>
      <c r="DW2909" s="416">
        <f t="shared" ref="DW2909" si="9795">COUNTIF(O2906:O2907,"NS")+COUNTIF(O2897:O2900,"NS")+COUNTIF(O2889,"NS")+COUNTIF(O2883,"NS")</f>
        <v>0</v>
      </c>
      <c r="DX2909" s="416">
        <f t="shared" ref="DX2909" si="9796">COUNTIF(P2906:P2907,"NS")+COUNTIF(P2897:P2900,"NS")+COUNTIF(P2889,"NS")+COUNTIF(P2883,"NS")</f>
        <v>0</v>
      </c>
      <c r="DY2909" s="416">
        <f t="shared" ref="DY2909" si="9797">COUNTIF(Q2906:Q2907,"NS")+COUNTIF(Q2897:Q2900,"NS")+COUNTIF(Q2889,"NS")+COUNTIF(Q2883,"NS")</f>
        <v>0</v>
      </c>
      <c r="DZ2909" s="416">
        <f t="shared" ref="DZ2909" si="9798">COUNTIF(R2906:R2907,"NS")+COUNTIF(R2897:R2900,"NS")+COUNTIF(R2889,"NS")+COUNTIF(R2883,"NS")</f>
        <v>0</v>
      </c>
      <c r="EA2909" s="416">
        <f t="shared" ref="EA2909" si="9799">COUNTIF(S2906:S2907,"NS")+COUNTIF(S2897:S2900,"NS")+COUNTIF(S2889,"NS")+COUNTIF(S2883,"NS")</f>
        <v>0</v>
      </c>
      <c r="EB2909" s="416">
        <f t="shared" ref="EB2909" si="9800">COUNTIF(T2906:T2907,"NS")+COUNTIF(T2897:T2900,"NS")+COUNTIF(T2889,"NS")+COUNTIF(T2883,"NS")</f>
        <v>0</v>
      </c>
      <c r="EC2909" s="416">
        <f t="shared" ref="EC2909" si="9801">COUNTIF(U2906:U2907,"NS")+COUNTIF(U2897:U2900,"NS")+COUNTIF(U2889,"NS")+COUNTIF(U2883,"NS")</f>
        <v>0</v>
      </c>
      <c r="ED2909" s="416">
        <f t="shared" ref="ED2909" si="9802">COUNTIF(V2906:V2907,"NS")+COUNTIF(V2897:V2900,"NS")+COUNTIF(V2889,"NS")+COUNTIF(V2883,"NS")</f>
        <v>0</v>
      </c>
      <c r="EE2909" s="416">
        <f t="shared" ref="EE2909" si="9803">COUNTIF(W2906:W2907,"NS")+COUNTIF(W2897:W2900,"NS")+COUNTIF(W2889,"NS")+COUNTIF(W2883,"NS")</f>
        <v>0</v>
      </c>
      <c r="EF2909" s="416">
        <f t="shared" ref="EF2909" si="9804">COUNTIF(X2906:X2907,"NS")+COUNTIF(X2897:X2900,"NS")+COUNTIF(X2889,"NS")+COUNTIF(X2883,"NS")</f>
        <v>0</v>
      </c>
      <c r="EG2909" s="416">
        <f t="shared" ref="EG2909" si="9805">COUNTIF(Y2906:Y2907,"NS")+COUNTIF(Y2897:Y2900,"NS")+COUNTIF(Y2889,"NS")+COUNTIF(Y2883,"NS")</f>
        <v>0</v>
      </c>
      <c r="EH2909" s="416">
        <f t="shared" ref="EH2909" si="9806">COUNTIF(Z2906:Z2907,"NS")+COUNTIF(Z2897:Z2900,"NS")+COUNTIF(Z2889,"NS")+COUNTIF(Z2883,"NS")</f>
        <v>0</v>
      </c>
      <c r="EI2909" s="416">
        <f t="shared" ref="EI2909" si="9807">COUNTIF(AA2906:AA2907,"NS")+COUNTIF(AA2897:AA2900,"NS")+COUNTIF(AA2889,"NS")+COUNTIF(AA2883,"NS")</f>
        <v>0</v>
      </c>
      <c r="EJ2909" s="416">
        <f t="shared" ref="EJ2909" si="9808">COUNTIF(AB2906:AB2907,"NS")+COUNTIF(AB2897:AB2900,"NS")+COUNTIF(AB2889,"NS")+COUNTIF(AB2883,"NS")</f>
        <v>0</v>
      </c>
      <c r="EK2909" s="416">
        <f t="shared" ref="EK2909" si="9809">COUNTIF(AC2906:AC2907,"NS")+COUNTIF(AC2897:AC2900,"NS")+COUNTIF(AC2889,"NS")+COUNTIF(AC2883,"NS")</f>
        <v>0</v>
      </c>
      <c r="EL2909" s="417">
        <f t="shared" ref="EL2909" si="9810">COUNTIF(AD2906:AD2907,"NS")+COUNTIF(AD2897:AD2900,"NS")+COUNTIF(AD2889,"NS")+COUNTIF(AD2883,"NS")</f>
        <v>0</v>
      </c>
    </row>
    <row r="2910" spans="1:143" ht="24" customHeight="1" x14ac:dyDescent="0.25">
      <c r="A2910" s="60"/>
      <c r="B2910" s="60"/>
      <c r="C2910" s="782"/>
      <c r="D2910" s="719"/>
      <c r="E2910" s="720"/>
      <c r="F2910" s="702" t="s">
        <v>513</v>
      </c>
      <c r="G2910" s="702"/>
      <c r="H2910" s="192"/>
      <c r="I2910" s="700" t="s">
        <v>241</v>
      </c>
      <c r="J2910" s="700"/>
      <c r="K2910" s="700"/>
      <c r="L2910" s="701"/>
      <c r="M2910" s="369"/>
      <c r="N2910" s="369"/>
      <c r="O2910" s="369"/>
      <c r="P2910" s="369"/>
      <c r="Q2910" s="369"/>
      <c r="R2910" s="369"/>
      <c r="S2910" s="368"/>
      <c r="T2910" s="368"/>
      <c r="U2910" s="368"/>
      <c r="V2910" s="368"/>
      <c r="W2910" s="368"/>
      <c r="X2910" s="368"/>
      <c r="Y2910" s="368"/>
      <c r="Z2910" s="368"/>
      <c r="AA2910" s="368"/>
      <c r="AB2910" s="368"/>
      <c r="AC2910" s="368"/>
      <c r="AD2910" s="368"/>
      <c r="AE2910" s="60"/>
      <c r="AF2910" s="259"/>
      <c r="AG2910" s="374">
        <f t="shared" si="9442"/>
        <v>18</v>
      </c>
      <c r="AH2910" s="399"/>
      <c r="AK2910" s="375">
        <f t="shared" si="9443"/>
        <v>0</v>
      </c>
      <c r="AL2910" s="378">
        <f t="shared" si="9711"/>
        <v>0</v>
      </c>
      <c r="AM2910" s="374">
        <f t="shared" si="9444"/>
        <v>0</v>
      </c>
      <c r="AN2910" s="292">
        <f t="shared" si="9445"/>
        <v>0</v>
      </c>
      <c r="AO2910" s="375">
        <f t="shared" si="9446"/>
        <v>0</v>
      </c>
      <c r="AP2910" s="378">
        <f t="shared" si="9712"/>
        <v>0</v>
      </c>
      <c r="AQ2910" s="374">
        <f t="shared" si="9447"/>
        <v>0</v>
      </c>
      <c r="AR2910" s="317">
        <f t="shared" si="9448"/>
        <v>0</v>
      </c>
      <c r="AS2910" s="375">
        <f t="shared" si="9449"/>
        <v>0</v>
      </c>
      <c r="AT2910" s="378">
        <f t="shared" si="9713"/>
        <v>0</v>
      </c>
      <c r="AU2910" s="374">
        <f t="shared" si="9450"/>
        <v>0</v>
      </c>
      <c r="AV2910" s="317">
        <f t="shared" si="9451"/>
        <v>0</v>
      </c>
      <c r="AW2910" s="375">
        <f t="shared" si="9452"/>
        <v>0</v>
      </c>
      <c r="AX2910" s="378">
        <f t="shared" si="9714"/>
        <v>0</v>
      </c>
      <c r="AY2910" s="374">
        <f t="shared" si="9453"/>
        <v>0</v>
      </c>
      <c r="AZ2910" s="292">
        <f t="shared" si="9454"/>
        <v>0</v>
      </c>
      <c r="BA2910" s="375">
        <f t="shared" si="9455"/>
        <v>0</v>
      </c>
      <c r="BB2910" s="378">
        <f t="shared" si="9715"/>
        <v>0</v>
      </c>
      <c r="BC2910" s="374">
        <f t="shared" si="9456"/>
        <v>0</v>
      </c>
      <c r="BD2910" s="292">
        <f t="shared" si="9457"/>
        <v>0</v>
      </c>
      <c r="BE2910" s="375">
        <f t="shared" si="9458"/>
        <v>0</v>
      </c>
      <c r="BF2910" s="378">
        <f t="shared" si="9716"/>
        <v>0</v>
      </c>
      <c r="BG2910" s="374">
        <f t="shared" si="9459"/>
        <v>0</v>
      </c>
      <c r="BH2910" s="292">
        <f t="shared" si="9460"/>
        <v>0</v>
      </c>
      <c r="BI2910" s="375">
        <f t="shared" si="9461"/>
        <v>0</v>
      </c>
      <c r="BJ2910" s="378">
        <f t="shared" si="9717"/>
        <v>0</v>
      </c>
      <c r="BK2910" s="374">
        <f t="shared" si="9462"/>
        <v>0</v>
      </c>
      <c r="BL2910" s="292">
        <f t="shared" si="9463"/>
        <v>0</v>
      </c>
      <c r="BM2910" s="375">
        <f t="shared" si="9464"/>
        <v>0</v>
      </c>
      <c r="BN2910" s="378">
        <f t="shared" si="9718"/>
        <v>0</v>
      </c>
      <c r="BO2910" s="374">
        <f t="shared" si="9465"/>
        <v>0</v>
      </c>
      <c r="BP2910" s="292">
        <f t="shared" si="9466"/>
        <v>0</v>
      </c>
      <c r="CA2910" s="299" t="s">
        <v>1917</v>
      </c>
      <c r="CB2910" s="421"/>
      <c r="CC2910" s="375"/>
      <c r="CD2910" s="375"/>
      <c r="CE2910" s="375"/>
      <c r="CF2910" s="375"/>
      <c r="CG2910" s="375"/>
      <c r="CH2910" s="375"/>
      <c r="CI2910" s="375"/>
      <c r="CJ2910" s="375"/>
      <c r="CK2910" s="375"/>
      <c r="CL2910" s="375"/>
      <c r="CM2910" s="375"/>
      <c r="CN2910" s="301">
        <f t="shared" ref="CN2910" si="9811">SUM(M2910:M2917)</f>
        <v>0</v>
      </c>
      <c r="CO2910" s="301">
        <f t="shared" ref="CO2910" si="9812">SUM(N2910:N2917)</f>
        <v>0</v>
      </c>
      <c r="CP2910" s="301">
        <f t="shared" ref="CP2910" si="9813">SUM(O2910:O2917)</f>
        <v>0</v>
      </c>
      <c r="CQ2910" s="301">
        <f t="shared" ref="CQ2910" si="9814">SUM(P2910:P2917)</f>
        <v>0</v>
      </c>
      <c r="CR2910" s="301">
        <f t="shared" ref="CR2910" si="9815">SUM(Q2910:Q2917)</f>
        <v>0</v>
      </c>
      <c r="CS2910" s="301">
        <f t="shared" ref="CS2910" si="9816">SUM(R2910:R2917)</f>
        <v>0</v>
      </c>
      <c r="CT2910" s="301">
        <f t="shared" ref="CT2910" si="9817">SUM(S2910:S2917)</f>
        <v>0</v>
      </c>
      <c r="CU2910" s="301">
        <f t="shared" ref="CU2910" si="9818">SUM(T2910:T2917)</f>
        <v>0</v>
      </c>
      <c r="CV2910" s="301">
        <f t="shared" ref="CV2910" si="9819">SUM(U2910:U2917)</f>
        <v>0</v>
      </c>
      <c r="CW2910" s="301">
        <f t="shared" ref="CW2910" si="9820">SUM(V2910:V2917)</f>
        <v>0</v>
      </c>
      <c r="CX2910" s="301">
        <f t="shared" ref="CX2910" si="9821">SUM(W2910:W2917)</f>
        <v>0</v>
      </c>
      <c r="CY2910" s="301">
        <f t="shared" ref="CY2910" si="9822">SUM(X2910:X2917)</f>
        <v>0</v>
      </c>
      <c r="CZ2910" s="301">
        <f t="shared" ref="CZ2910" si="9823">SUM(Y2910:Y2917)</f>
        <v>0</v>
      </c>
      <c r="DA2910" s="301">
        <f t="shared" ref="DA2910" si="9824">SUM(Z2910:Z2917)</f>
        <v>0</v>
      </c>
      <c r="DB2910" s="301">
        <f t="shared" ref="DB2910" si="9825">SUM(AA2910:AA2917)</f>
        <v>0</v>
      </c>
      <c r="DC2910" s="301">
        <f t="shared" ref="DC2910" si="9826">SUM(AB2910:AB2917)</f>
        <v>0</v>
      </c>
      <c r="DD2910" s="301">
        <f t="shared" ref="DD2910" si="9827">SUM(AC2910:AC2917)</f>
        <v>0</v>
      </c>
      <c r="DE2910" s="301">
        <f t="shared" ref="DE2910" si="9828">SUM(AD2910:AD2917)</f>
        <v>0</v>
      </c>
      <c r="DG2910" s="612"/>
      <c r="DH2910" s="613"/>
      <c r="DI2910" s="415" t="s">
        <v>1914</v>
      </c>
      <c r="DJ2910" s="416"/>
      <c r="DK2910" s="416"/>
      <c r="DL2910" s="416"/>
      <c r="DM2910" s="416"/>
      <c r="DN2910" s="416"/>
      <c r="DO2910" s="416"/>
      <c r="DP2910" s="416"/>
      <c r="DQ2910" s="416"/>
      <c r="DR2910" s="416"/>
      <c r="DS2910" s="416"/>
      <c r="DT2910" s="416"/>
      <c r="DU2910" s="416">
        <f t="shared" ref="DU2910" si="9829">SUM(M2906:M2908,M2897:M2900,M2889,M2883)</f>
        <v>0</v>
      </c>
      <c r="DV2910" s="416">
        <f t="shared" ref="DV2910" si="9830">SUM(N2906:N2908,N2897:N2900,N2889,N2883)</f>
        <v>0</v>
      </c>
      <c r="DW2910" s="416">
        <f t="shared" ref="DW2910" si="9831">SUM(O2906:O2908,O2897:O2900,O2889,O2883)</f>
        <v>0</v>
      </c>
      <c r="DX2910" s="416">
        <f t="shared" ref="DX2910" si="9832">SUM(P2906:P2908,P2897:P2900,P2889,P2883)</f>
        <v>0</v>
      </c>
      <c r="DY2910" s="416">
        <f t="shared" ref="DY2910" si="9833">SUM(Q2906:Q2908,Q2897:Q2900,Q2889,Q2883)</f>
        <v>0</v>
      </c>
      <c r="DZ2910" s="416">
        <f t="shared" ref="DZ2910" si="9834">SUM(R2906:R2908,R2897:R2900,R2889,R2883)</f>
        <v>0</v>
      </c>
      <c r="EA2910" s="416">
        <f t="shared" ref="EA2910" si="9835">SUM(S2906:S2908,S2897:S2900,S2889,S2883)</f>
        <v>0</v>
      </c>
      <c r="EB2910" s="416">
        <f t="shared" ref="EB2910" si="9836">SUM(T2906:T2908,T2897:T2900,T2889,T2883)</f>
        <v>0</v>
      </c>
      <c r="EC2910" s="416">
        <f t="shared" ref="EC2910" si="9837">SUM(U2906:U2908,U2897:U2900,U2889,U2883)</f>
        <v>0</v>
      </c>
      <c r="ED2910" s="416">
        <f t="shared" ref="ED2910" si="9838">SUM(V2906:V2908,V2897:V2900,V2889,V2883)</f>
        <v>0</v>
      </c>
      <c r="EE2910" s="416">
        <f t="shared" ref="EE2910" si="9839">SUM(W2906:W2908,W2897:W2900,W2889,W2883)</f>
        <v>0</v>
      </c>
      <c r="EF2910" s="416">
        <f t="shared" ref="EF2910" si="9840">SUM(X2906:X2908,X2897:X2900,X2889,X2883)</f>
        <v>0</v>
      </c>
      <c r="EG2910" s="416">
        <f t="shared" ref="EG2910" si="9841">SUM(Y2906:Y2908,Y2897:Y2900,Y2889,Y2883)</f>
        <v>0</v>
      </c>
      <c r="EH2910" s="416">
        <f t="shared" ref="EH2910" si="9842">SUM(Z2906:Z2908,Z2897:Z2900,Z2889,Z2883)</f>
        <v>0</v>
      </c>
      <c r="EI2910" s="416">
        <f t="shared" ref="EI2910" si="9843">SUM(AA2906:AA2908,AA2897:AA2900,AA2889,AA2883)</f>
        <v>0</v>
      </c>
      <c r="EJ2910" s="416">
        <f t="shared" ref="EJ2910" si="9844">SUM(AB2906:AB2908,AB2897:AB2900,AB2889,AB2883)</f>
        <v>0</v>
      </c>
      <c r="EK2910" s="416">
        <f t="shared" ref="EK2910" si="9845">SUM(AC2906:AC2908,AC2897:AC2900,AC2889,AC2883)</f>
        <v>0</v>
      </c>
      <c r="EL2910" s="417">
        <f t="shared" ref="EL2910" si="9846">SUM(AD2906:AD2908,AD2897:AD2900,AD2889,AD2883)</f>
        <v>0</v>
      </c>
    </row>
    <row r="2911" spans="1:143" ht="15" customHeight="1" x14ac:dyDescent="0.25">
      <c r="A2911" s="60"/>
      <c r="B2911" s="60"/>
      <c r="C2911" s="782"/>
      <c r="D2911" s="719"/>
      <c r="E2911" s="720"/>
      <c r="F2911" s="702" t="s">
        <v>514</v>
      </c>
      <c r="G2911" s="702"/>
      <c r="H2911" s="192"/>
      <c r="I2911" s="700" t="s">
        <v>237</v>
      </c>
      <c r="J2911" s="700"/>
      <c r="K2911" s="700"/>
      <c r="L2911" s="701"/>
      <c r="M2911" s="369"/>
      <c r="N2911" s="369"/>
      <c r="O2911" s="369"/>
      <c r="P2911" s="369"/>
      <c r="Q2911" s="369"/>
      <c r="R2911" s="369"/>
      <c r="S2911" s="368"/>
      <c r="T2911" s="368"/>
      <c r="U2911" s="368"/>
      <c r="V2911" s="368"/>
      <c r="W2911" s="368"/>
      <c r="X2911" s="368"/>
      <c r="Y2911" s="368"/>
      <c r="Z2911" s="368"/>
      <c r="AA2911" s="368"/>
      <c r="AB2911" s="368"/>
      <c r="AC2911" s="368"/>
      <c r="AD2911" s="368"/>
      <c r="AE2911" s="60"/>
      <c r="AF2911" s="259"/>
      <c r="AG2911" s="374">
        <f t="shared" si="9442"/>
        <v>18</v>
      </c>
      <c r="AH2911" s="399"/>
      <c r="AK2911" s="375">
        <f t="shared" si="9443"/>
        <v>0</v>
      </c>
      <c r="AL2911" s="378">
        <f t="shared" si="9711"/>
        <v>0</v>
      </c>
      <c r="AM2911" s="374">
        <f t="shared" si="9444"/>
        <v>0</v>
      </c>
      <c r="AN2911" s="292">
        <f t="shared" si="9445"/>
        <v>0</v>
      </c>
      <c r="AO2911" s="375">
        <f t="shared" si="9446"/>
        <v>0</v>
      </c>
      <c r="AP2911" s="378">
        <f t="shared" si="9712"/>
        <v>0</v>
      </c>
      <c r="AQ2911" s="374">
        <f t="shared" si="9447"/>
        <v>0</v>
      </c>
      <c r="AR2911" s="317">
        <f t="shared" si="9448"/>
        <v>0</v>
      </c>
      <c r="AS2911" s="375">
        <f t="shared" si="9449"/>
        <v>0</v>
      </c>
      <c r="AT2911" s="378">
        <f t="shared" si="9713"/>
        <v>0</v>
      </c>
      <c r="AU2911" s="374">
        <f t="shared" si="9450"/>
        <v>0</v>
      </c>
      <c r="AV2911" s="317">
        <f t="shared" si="9451"/>
        <v>0</v>
      </c>
      <c r="AW2911" s="375">
        <f t="shared" si="9452"/>
        <v>0</v>
      </c>
      <c r="AX2911" s="378">
        <f t="shared" si="9714"/>
        <v>0</v>
      </c>
      <c r="AY2911" s="374">
        <f t="shared" si="9453"/>
        <v>0</v>
      </c>
      <c r="AZ2911" s="292">
        <f t="shared" si="9454"/>
        <v>0</v>
      </c>
      <c r="BA2911" s="375">
        <f t="shared" si="9455"/>
        <v>0</v>
      </c>
      <c r="BB2911" s="378">
        <f t="shared" si="9715"/>
        <v>0</v>
      </c>
      <c r="BC2911" s="374">
        <f t="shared" si="9456"/>
        <v>0</v>
      </c>
      <c r="BD2911" s="292">
        <f t="shared" si="9457"/>
        <v>0</v>
      </c>
      <c r="BE2911" s="375">
        <f t="shared" si="9458"/>
        <v>0</v>
      </c>
      <c r="BF2911" s="378">
        <f t="shared" si="9716"/>
        <v>0</v>
      </c>
      <c r="BG2911" s="374">
        <f t="shared" si="9459"/>
        <v>0</v>
      </c>
      <c r="BH2911" s="292">
        <f t="shared" si="9460"/>
        <v>0</v>
      </c>
      <c r="BI2911" s="375">
        <f t="shared" si="9461"/>
        <v>0</v>
      </c>
      <c r="BJ2911" s="378">
        <f t="shared" si="9717"/>
        <v>0</v>
      </c>
      <c r="BK2911" s="374">
        <f t="shared" si="9462"/>
        <v>0</v>
      </c>
      <c r="BL2911" s="292">
        <f t="shared" si="9463"/>
        <v>0</v>
      </c>
      <c r="BM2911" s="375">
        <f t="shared" si="9464"/>
        <v>0</v>
      </c>
      <c r="BN2911" s="378">
        <f t="shared" si="9718"/>
        <v>0</v>
      </c>
      <c r="BO2911" s="374">
        <f t="shared" si="9465"/>
        <v>0</v>
      </c>
      <c r="BP2911" s="292">
        <f t="shared" si="9466"/>
        <v>0</v>
      </c>
      <c r="CA2911" s="299" t="s">
        <v>1910</v>
      </c>
      <c r="CB2911" s="421"/>
      <c r="CC2911" s="375"/>
      <c r="CD2911" s="375"/>
      <c r="CE2911" s="375"/>
      <c r="CF2911" s="375"/>
      <c r="CG2911" s="375"/>
      <c r="CH2911" s="375"/>
      <c r="CI2911" s="375"/>
      <c r="CJ2911" s="375"/>
      <c r="CK2911" s="375"/>
      <c r="CL2911" s="375"/>
      <c r="CM2911" s="375"/>
      <c r="CN2911" s="422">
        <f t="shared" ref="CN2911" si="9847">IF(CN2909="NA",COUNTIF(M2910:M2917,"NA"),COUNTIF(M2910:M2917,"NS"))</f>
        <v>0</v>
      </c>
      <c r="CO2911" s="422">
        <f t="shared" ref="CO2911" si="9848">IF(CO2909="NA",COUNTIF(N2910:N2917,"NA"),COUNTIF(N2910:N2917,"NS"))</f>
        <v>0</v>
      </c>
      <c r="CP2911" s="422">
        <f t="shared" ref="CP2911" si="9849">IF(CP2909="NA",COUNTIF(O2910:O2917,"NA"),COUNTIF(O2910:O2917,"NS"))</f>
        <v>0</v>
      </c>
      <c r="CQ2911" s="422">
        <f t="shared" ref="CQ2911" si="9850">IF(CQ2909="NA",COUNTIF(P2910:P2917,"NA"),COUNTIF(P2910:P2917,"NS"))</f>
        <v>0</v>
      </c>
      <c r="CR2911" s="422">
        <f t="shared" ref="CR2911" si="9851">IF(CR2909="NA",COUNTIF(Q2910:Q2917,"NA"),COUNTIF(Q2910:Q2917,"NS"))</f>
        <v>0</v>
      </c>
      <c r="CS2911" s="422">
        <f t="shared" ref="CS2911" si="9852">IF(CS2909="NA",COUNTIF(R2910:R2917,"NA"),COUNTIF(R2910:R2917,"NS"))</f>
        <v>0</v>
      </c>
      <c r="CT2911" s="422">
        <f t="shared" ref="CT2911" si="9853">IF(CT2909="NA",COUNTIF(S2910:S2917,"NA"),COUNTIF(S2910:S2917,"NS"))</f>
        <v>0</v>
      </c>
      <c r="CU2911" s="422">
        <f t="shared" ref="CU2911" si="9854">IF(CU2909="NA",COUNTIF(T2910:T2917,"NA"),COUNTIF(T2910:T2917,"NS"))</f>
        <v>0</v>
      </c>
      <c r="CV2911" s="422">
        <f t="shared" ref="CV2911" si="9855">IF(CV2909="NA",COUNTIF(U2910:U2917,"NA"),COUNTIF(U2910:U2917,"NS"))</f>
        <v>0</v>
      </c>
      <c r="CW2911" s="422">
        <f t="shared" ref="CW2911" si="9856">IF(CW2909="NA",COUNTIF(V2910:V2917,"NA"),COUNTIF(V2910:V2917,"NS"))</f>
        <v>0</v>
      </c>
      <c r="CX2911" s="422">
        <f t="shared" ref="CX2911" si="9857">IF(CX2909="NA",COUNTIF(W2910:W2917,"NA"),COUNTIF(W2910:W2917,"NS"))</f>
        <v>0</v>
      </c>
      <c r="CY2911" s="422">
        <f t="shared" ref="CY2911" si="9858">IF(CY2909="NA",COUNTIF(X2910:X2917,"NA"),COUNTIF(X2910:X2917,"NS"))</f>
        <v>0</v>
      </c>
      <c r="CZ2911" s="422">
        <f t="shared" ref="CZ2911" si="9859">IF(CZ2909="NA",COUNTIF(Y2910:Y2917,"NA"),COUNTIF(Y2910:Y2917,"NS"))</f>
        <v>0</v>
      </c>
      <c r="DA2911" s="422">
        <f t="shared" ref="DA2911" si="9860">IF(DA2909="NA",COUNTIF(Z2910:Z2917,"NA"),COUNTIF(Z2910:Z2917,"NS"))</f>
        <v>0</v>
      </c>
      <c r="DB2911" s="422">
        <f t="shared" ref="DB2911" si="9861">IF(DB2909="NA",COUNTIF(AA2910:AA2917,"NA"),COUNTIF(AA2910:AA2917,"NS"))</f>
        <v>0</v>
      </c>
      <c r="DC2911" s="422">
        <f t="shared" ref="DC2911" si="9862">IF(DC2909="NA",COUNTIF(AB2910:AB2917,"NA"),COUNTIF(AB2910:AB2917,"NS"))</f>
        <v>0</v>
      </c>
      <c r="DD2911" s="422">
        <f t="shared" ref="DD2911" si="9863">IF(DD2909="NA",COUNTIF(AC2910:AC2917,"NA"),COUNTIF(AC2910:AC2917,"NS"))</f>
        <v>0</v>
      </c>
      <c r="DE2911" s="422">
        <f t="shared" ref="DE2911" si="9864">IF(DE2909="NA",COUNTIF(AD2910:AD2917,"NA"),COUNTIF(AD2910:AD2917,"NS"))</f>
        <v>0</v>
      </c>
      <c r="DG2911" s="612"/>
      <c r="DH2911" s="613"/>
      <c r="DI2911" s="415" t="s">
        <v>1919</v>
      </c>
      <c r="DJ2911" s="298"/>
      <c r="DK2911" s="298"/>
      <c r="DL2911" s="298"/>
      <c r="DM2911" s="298"/>
      <c r="DN2911" s="298"/>
      <c r="DO2911" s="298"/>
      <c r="DP2911" s="298"/>
      <c r="DQ2911" s="298"/>
      <c r="DR2911" s="298"/>
      <c r="DS2911" s="298"/>
      <c r="DT2911" s="298"/>
      <c r="DU2911" s="298">
        <f t="shared" ref="DU2911:DZ2911" si="9865">IF(OR(AND(DU2908="NS",DU2909=8),AND(DU2908="NA")),0,IF(OR(AND(IF(DU2908="NS",1,DU2908)&gt;DU2910*0.25,DU2909=0),AND(DU2908&gt;0,OR(DU2909=8,DU2910=0)),AND(DU2908&gt;0,DU2909=0,DU2910=0),AND(DU2908="NS",DU2909=0,DU2910=0)),1,0))</f>
        <v>0</v>
      </c>
      <c r="DV2911" s="298">
        <f t="shared" si="9865"/>
        <v>0</v>
      </c>
      <c r="DW2911" s="298">
        <f t="shared" si="9865"/>
        <v>0</v>
      </c>
      <c r="DX2911" s="298">
        <f t="shared" si="9865"/>
        <v>0</v>
      </c>
      <c r="DY2911" s="298">
        <f t="shared" si="9865"/>
        <v>0</v>
      </c>
      <c r="DZ2911" s="298">
        <f t="shared" si="9865"/>
        <v>0</v>
      </c>
      <c r="EA2911" s="298">
        <f>IF(OR(AND(EA2908="NS",EA2909=8),AND(EA2908="NA")),0,IF(OR(AND(IF(EA2908="NS",1,EA2908)&gt;EA2910*0.25,EA2909=0),AND(EA2908&gt;0,OR(EA2909=8,EA2910=0)),AND(EA2908&gt;0,EA2909=0,EA2910=0),AND(EA2908="NS",EA2909=0,EA2910=0)),1,0))</f>
        <v>0</v>
      </c>
      <c r="EB2911" s="298">
        <f t="shared" ref="EB2911:EL2911" si="9866">IF(OR(AND(EB2908="NS",EB2909=8),AND(EB2908="NA")),0,IF(OR(AND(IF(EB2908="NS",1,EB2908)&gt;EB2910*0.25,EB2909=0),AND(EB2908&gt;0,OR(EB2909=8,EB2910=0)),AND(EB2908&gt;0,EB2909=0,EB2910=0),AND(EB2908="NS",EB2909=0,EB2910=0)),1,0))</f>
        <v>0</v>
      </c>
      <c r="EC2911" s="298">
        <f t="shared" si="9866"/>
        <v>0</v>
      </c>
      <c r="ED2911" s="298">
        <f t="shared" si="9866"/>
        <v>0</v>
      </c>
      <c r="EE2911" s="298">
        <f t="shared" si="9866"/>
        <v>0</v>
      </c>
      <c r="EF2911" s="298">
        <f t="shared" si="9866"/>
        <v>0</v>
      </c>
      <c r="EG2911" s="298">
        <f t="shared" si="9866"/>
        <v>0</v>
      </c>
      <c r="EH2911" s="298">
        <f t="shared" si="9866"/>
        <v>0</v>
      </c>
      <c r="EI2911" s="298">
        <f t="shared" si="9866"/>
        <v>0</v>
      </c>
      <c r="EJ2911" s="298">
        <f t="shared" si="9866"/>
        <v>0</v>
      </c>
      <c r="EK2911" s="298">
        <f t="shared" si="9866"/>
        <v>0</v>
      </c>
      <c r="EL2911" s="302">
        <f t="shared" si="9866"/>
        <v>0</v>
      </c>
      <c r="EM2911" s="375">
        <f>SUM(DU2911:EL2911)</f>
        <v>0</v>
      </c>
    </row>
    <row r="2912" spans="1:143" ht="15" customHeight="1" x14ac:dyDescent="0.25">
      <c r="A2912" s="60"/>
      <c r="B2912" s="60"/>
      <c r="C2912" s="782"/>
      <c r="D2912" s="719"/>
      <c r="E2912" s="720"/>
      <c r="F2912" s="702" t="s">
        <v>515</v>
      </c>
      <c r="G2912" s="702"/>
      <c r="H2912" s="192"/>
      <c r="I2912" s="700" t="s">
        <v>238</v>
      </c>
      <c r="J2912" s="700"/>
      <c r="K2912" s="700"/>
      <c r="L2912" s="701"/>
      <c r="M2912" s="369"/>
      <c r="N2912" s="369"/>
      <c r="O2912" s="369"/>
      <c r="P2912" s="369"/>
      <c r="Q2912" s="369"/>
      <c r="R2912" s="369"/>
      <c r="S2912" s="368"/>
      <c r="T2912" s="368"/>
      <c r="U2912" s="368"/>
      <c r="V2912" s="368"/>
      <c r="W2912" s="368"/>
      <c r="X2912" s="368"/>
      <c r="Y2912" s="368"/>
      <c r="Z2912" s="368"/>
      <c r="AA2912" s="368"/>
      <c r="AB2912" s="368"/>
      <c r="AC2912" s="368"/>
      <c r="AD2912" s="368"/>
      <c r="AE2912" s="60"/>
      <c r="AF2912" s="259"/>
      <c r="AG2912" s="374">
        <f t="shared" si="9442"/>
        <v>18</v>
      </c>
      <c r="AH2912" s="399"/>
      <c r="AK2912" s="375">
        <f t="shared" si="9443"/>
        <v>0</v>
      </c>
      <c r="AL2912" s="378">
        <f t="shared" si="9711"/>
        <v>0</v>
      </c>
      <c r="AM2912" s="374">
        <f t="shared" si="9444"/>
        <v>0</v>
      </c>
      <c r="AN2912" s="292">
        <f t="shared" si="9445"/>
        <v>0</v>
      </c>
      <c r="AO2912" s="375">
        <f t="shared" si="9446"/>
        <v>0</v>
      </c>
      <c r="AP2912" s="378">
        <f t="shared" si="9712"/>
        <v>0</v>
      </c>
      <c r="AQ2912" s="374">
        <f t="shared" si="9447"/>
        <v>0</v>
      </c>
      <c r="AR2912" s="317">
        <f t="shared" si="9448"/>
        <v>0</v>
      </c>
      <c r="AS2912" s="375">
        <f t="shared" si="9449"/>
        <v>0</v>
      </c>
      <c r="AT2912" s="378">
        <f t="shared" si="9713"/>
        <v>0</v>
      </c>
      <c r="AU2912" s="374">
        <f t="shared" si="9450"/>
        <v>0</v>
      </c>
      <c r="AV2912" s="317">
        <f t="shared" si="9451"/>
        <v>0</v>
      </c>
      <c r="AW2912" s="375">
        <f t="shared" si="9452"/>
        <v>0</v>
      </c>
      <c r="AX2912" s="378">
        <f t="shared" si="9714"/>
        <v>0</v>
      </c>
      <c r="AY2912" s="374">
        <f t="shared" si="9453"/>
        <v>0</v>
      </c>
      <c r="AZ2912" s="292">
        <f t="shared" si="9454"/>
        <v>0</v>
      </c>
      <c r="BA2912" s="375">
        <f t="shared" si="9455"/>
        <v>0</v>
      </c>
      <c r="BB2912" s="378">
        <f t="shared" si="9715"/>
        <v>0</v>
      </c>
      <c r="BC2912" s="374">
        <f t="shared" si="9456"/>
        <v>0</v>
      </c>
      <c r="BD2912" s="292">
        <f t="shared" si="9457"/>
        <v>0</v>
      </c>
      <c r="BE2912" s="375">
        <f t="shared" si="9458"/>
        <v>0</v>
      </c>
      <c r="BF2912" s="378">
        <f t="shared" si="9716"/>
        <v>0</v>
      </c>
      <c r="BG2912" s="374">
        <f t="shared" si="9459"/>
        <v>0</v>
      </c>
      <c r="BH2912" s="292">
        <f t="shared" si="9460"/>
        <v>0</v>
      </c>
      <c r="BI2912" s="375">
        <f t="shared" si="9461"/>
        <v>0</v>
      </c>
      <c r="BJ2912" s="378">
        <f t="shared" si="9717"/>
        <v>0</v>
      </c>
      <c r="BK2912" s="374">
        <f t="shared" si="9462"/>
        <v>0</v>
      </c>
      <c r="BL2912" s="292">
        <f t="shared" si="9463"/>
        <v>0</v>
      </c>
      <c r="BM2912" s="375">
        <f t="shared" si="9464"/>
        <v>0</v>
      </c>
      <c r="BN2912" s="378">
        <f t="shared" si="9718"/>
        <v>0</v>
      </c>
      <c r="BO2912" s="374">
        <f t="shared" si="9465"/>
        <v>0</v>
      </c>
      <c r="BP2912" s="292">
        <f t="shared" si="9466"/>
        <v>0</v>
      </c>
      <c r="CA2912" s="299" t="s">
        <v>1918</v>
      </c>
      <c r="CB2912" s="427"/>
      <c r="CC2912" s="375"/>
      <c r="CD2912" s="375"/>
      <c r="CE2912" s="375"/>
      <c r="CF2912" s="375"/>
      <c r="CG2912" s="375"/>
      <c r="CH2912" s="375"/>
      <c r="CI2912" s="375"/>
      <c r="CJ2912" s="375"/>
      <c r="CK2912" s="375"/>
      <c r="CL2912" s="375"/>
      <c r="CM2912" s="375"/>
      <c r="CN2912" s="425">
        <f t="shared" ref="CN2912:DD2912" si="9867">IF(OR(AND(CN2909=0,CN2911&gt;0),AND(CN2909="NS",CN2910&gt;0),AND(CN2909="NS",CN2910=0,CN2911=0)),1,IF(OR(AND(CN2911&gt;=2,CN2910&lt;CN2909),AND(CN2909="NS",CN2910=0,CN2911&gt;0),OR(CN2909=CN2910,AND(CN2909="",CN2911=0,CN2910=0))),0,1))</f>
        <v>0</v>
      </c>
      <c r="CO2912" s="425">
        <f t="shared" si="9867"/>
        <v>0</v>
      </c>
      <c r="CP2912" s="425">
        <f t="shared" si="9867"/>
        <v>0</v>
      </c>
      <c r="CQ2912" s="425">
        <f t="shared" si="9867"/>
        <v>0</v>
      </c>
      <c r="CR2912" s="425">
        <f t="shared" si="9867"/>
        <v>0</v>
      </c>
      <c r="CS2912" s="425">
        <f t="shared" si="9867"/>
        <v>0</v>
      </c>
      <c r="CT2912" s="425">
        <f t="shared" si="9867"/>
        <v>0</v>
      </c>
      <c r="CU2912" s="425">
        <f t="shared" si="9867"/>
        <v>0</v>
      </c>
      <c r="CV2912" s="425">
        <f t="shared" si="9867"/>
        <v>0</v>
      </c>
      <c r="CW2912" s="425">
        <f t="shared" si="9867"/>
        <v>0</v>
      </c>
      <c r="CX2912" s="425">
        <f t="shared" si="9867"/>
        <v>0</v>
      </c>
      <c r="CY2912" s="425">
        <f t="shared" si="9867"/>
        <v>0</v>
      </c>
      <c r="CZ2912" s="425">
        <f t="shared" si="9867"/>
        <v>0</v>
      </c>
      <c r="DA2912" s="425">
        <f t="shared" si="9867"/>
        <v>0</v>
      </c>
      <c r="DB2912" s="425">
        <f t="shared" si="9867"/>
        <v>0</v>
      </c>
      <c r="DC2912" s="425">
        <f t="shared" si="9867"/>
        <v>0</v>
      </c>
      <c r="DD2912" s="425">
        <f t="shared" si="9867"/>
        <v>0</v>
      </c>
      <c r="DE2912" s="425">
        <f t="shared" ref="DE2912" si="9868">IF(OR(AND(DE2909=0,DE2911&gt;0),AND(DE2909="NS",DE2910&gt;0),AND(DE2909="NS",DE2910=0,DE2911=0)),1,IF(OR(AND(DE2911&gt;=2,DE2910&lt;DE2909),AND(DE2909="NS",DE2910=0,DE2911&gt;0),OR(DE2909=DE2910,AND(DE2909="",DE2911=0,DE2910=0))),0,1))</f>
        <v>0</v>
      </c>
      <c r="DF2912" s="387">
        <f>SUM(CN2912:DE2912)</f>
        <v>0</v>
      </c>
      <c r="DG2912" s="612"/>
      <c r="DH2912" s="613"/>
      <c r="DI2912" s="415"/>
      <c r="DJ2912" s="416"/>
      <c r="DK2912" s="416"/>
      <c r="DL2912" s="416"/>
      <c r="DM2912" s="416"/>
      <c r="DN2912" s="416"/>
      <c r="DO2912" s="416"/>
      <c r="DP2912" s="416"/>
      <c r="DQ2912" s="416"/>
      <c r="DR2912" s="416"/>
      <c r="DS2912" s="416"/>
      <c r="DT2912" s="416"/>
      <c r="DU2912" s="416"/>
      <c r="DV2912" s="416"/>
      <c r="DW2912" s="416"/>
      <c r="DX2912" s="416"/>
      <c r="DY2912" s="416"/>
      <c r="DZ2912" s="416"/>
      <c r="EA2912" s="416"/>
      <c r="EB2912" s="416"/>
      <c r="EC2912" s="416"/>
      <c r="ED2912" s="416"/>
      <c r="EE2912" s="416"/>
      <c r="EF2912" s="416"/>
      <c r="EG2912" s="416"/>
      <c r="EH2912" s="416"/>
      <c r="EI2912" s="416"/>
      <c r="EJ2912" s="416"/>
      <c r="EK2912" s="416"/>
      <c r="EL2912" s="417"/>
    </row>
    <row r="2913" spans="1:143" ht="15" customHeight="1" x14ac:dyDescent="0.25">
      <c r="A2913" s="60"/>
      <c r="B2913" s="60"/>
      <c r="C2913" s="782"/>
      <c r="D2913" s="719"/>
      <c r="E2913" s="720"/>
      <c r="F2913" s="702" t="s">
        <v>516</v>
      </c>
      <c r="G2913" s="702"/>
      <c r="H2913" s="192"/>
      <c r="I2913" s="700" t="s">
        <v>244</v>
      </c>
      <c r="J2913" s="700"/>
      <c r="K2913" s="700"/>
      <c r="L2913" s="701"/>
      <c r="M2913" s="369"/>
      <c r="N2913" s="369"/>
      <c r="O2913" s="369"/>
      <c r="P2913" s="369"/>
      <c r="Q2913" s="369"/>
      <c r="R2913" s="369"/>
      <c r="S2913" s="368"/>
      <c r="T2913" s="368"/>
      <c r="U2913" s="368"/>
      <c r="V2913" s="368"/>
      <c r="W2913" s="368"/>
      <c r="X2913" s="368"/>
      <c r="Y2913" s="368"/>
      <c r="Z2913" s="368"/>
      <c r="AA2913" s="368"/>
      <c r="AB2913" s="368"/>
      <c r="AC2913" s="368"/>
      <c r="AD2913" s="368"/>
      <c r="AE2913" s="60"/>
      <c r="AF2913" s="259"/>
      <c r="AG2913" s="374">
        <f t="shared" si="9442"/>
        <v>18</v>
      </c>
      <c r="AH2913" s="399"/>
      <c r="AK2913" s="375">
        <f t="shared" si="9443"/>
        <v>0</v>
      </c>
      <c r="AL2913" s="378">
        <f t="shared" si="9711"/>
        <v>0</v>
      </c>
      <c r="AM2913" s="374">
        <f t="shared" si="9444"/>
        <v>0</v>
      </c>
      <c r="AN2913" s="292">
        <f t="shared" si="9445"/>
        <v>0</v>
      </c>
      <c r="AO2913" s="375">
        <f t="shared" si="9446"/>
        <v>0</v>
      </c>
      <c r="AP2913" s="378">
        <f t="shared" si="9712"/>
        <v>0</v>
      </c>
      <c r="AQ2913" s="374">
        <f t="shared" si="9447"/>
        <v>0</v>
      </c>
      <c r="AR2913" s="317">
        <f t="shared" si="9448"/>
        <v>0</v>
      </c>
      <c r="AS2913" s="375">
        <f t="shared" si="9449"/>
        <v>0</v>
      </c>
      <c r="AT2913" s="378">
        <f t="shared" si="9713"/>
        <v>0</v>
      </c>
      <c r="AU2913" s="374">
        <f t="shared" si="9450"/>
        <v>0</v>
      </c>
      <c r="AV2913" s="317">
        <f t="shared" si="9451"/>
        <v>0</v>
      </c>
      <c r="AW2913" s="375">
        <f t="shared" si="9452"/>
        <v>0</v>
      </c>
      <c r="AX2913" s="378">
        <f t="shared" si="9714"/>
        <v>0</v>
      </c>
      <c r="AY2913" s="374">
        <f t="shared" si="9453"/>
        <v>0</v>
      </c>
      <c r="AZ2913" s="292">
        <f t="shared" si="9454"/>
        <v>0</v>
      </c>
      <c r="BA2913" s="375">
        <f t="shared" si="9455"/>
        <v>0</v>
      </c>
      <c r="BB2913" s="378">
        <f t="shared" si="9715"/>
        <v>0</v>
      </c>
      <c r="BC2913" s="374">
        <f t="shared" si="9456"/>
        <v>0</v>
      </c>
      <c r="BD2913" s="292">
        <f t="shared" si="9457"/>
        <v>0</v>
      </c>
      <c r="BE2913" s="375">
        <f t="shared" si="9458"/>
        <v>0</v>
      </c>
      <c r="BF2913" s="378">
        <f t="shared" si="9716"/>
        <v>0</v>
      </c>
      <c r="BG2913" s="374">
        <f t="shared" si="9459"/>
        <v>0</v>
      </c>
      <c r="BH2913" s="292">
        <f t="shared" si="9460"/>
        <v>0</v>
      </c>
      <c r="BI2913" s="375">
        <f t="shared" si="9461"/>
        <v>0</v>
      </c>
      <c r="BJ2913" s="378">
        <f t="shared" si="9717"/>
        <v>0</v>
      </c>
      <c r="BK2913" s="374">
        <f t="shared" si="9462"/>
        <v>0</v>
      </c>
      <c r="BL2913" s="292">
        <f t="shared" si="9463"/>
        <v>0</v>
      </c>
      <c r="BM2913" s="375">
        <f t="shared" si="9464"/>
        <v>0</v>
      </c>
      <c r="BN2913" s="378">
        <f t="shared" si="9718"/>
        <v>0</v>
      </c>
      <c r="BO2913" s="374">
        <f t="shared" si="9465"/>
        <v>0</v>
      </c>
      <c r="BP2913" s="292">
        <f t="shared" si="9466"/>
        <v>0</v>
      </c>
      <c r="CA2913" s="303"/>
      <c r="CB2913" s="427"/>
      <c r="CC2913" s="375"/>
      <c r="CD2913" s="375"/>
      <c r="CE2913" s="375"/>
      <c r="CF2913" s="375"/>
      <c r="CG2913" s="375"/>
      <c r="CH2913" s="375"/>
      <c r="CI2913" s="375"/>
      <c r="CJ2913" s="375"/>
      <c r="CK2913" s="375"/>
      <c r="CL2913" s="375"/>
      <c r="CM2913" s="375"/>
      <c r="CN2913" s="311"/>
      <c r="CO2913" s="311"/>
      <c r="CP2913" s="311"/>
      <c r="CQ2913" s="311"/>
      <c r="CR2913" s="311"/>
      <c r="CS2913" s="311"/>
      <c r="CT2913" s="311"/>
      <c r="CU2913" s="311"/>
      <c r="CV2913" s="311"/>
      <c r="CW2913" s="311"/>
      <c r="CX2913" s="311"/>
      <c r="CY2913" s="311"/>
      <c r="CZ2913" s="311"/>
      <c r="DA2913" s="311"/>
      <c r="DB2913" s="311"/>
      <c r="DC2913" s="311"/>
      <c r="DD2913" s="311"/>
      <c r="DE2913" s="311"/>
      <c r="DG2913" s="612"/>
      <c r="DH2913" s="613"/>
      <c r="DI2913" s="415"/>
      <c r="DJ2913" s="416"/>
      <c r="DK2913" s="416"/>
      <c r="DL2913" s="416"/>
      <c r="DM2913" s="416"/>
      <c r="DN2913" s="416"/>
      <c r="DO2913" s="416"/>
      <c r="DP2913" s="416"/>
      <c r="DQ2913" s="416"/>
      <c r="DR2913" s="416"/>
      <c r="DS2913" s="416"/>
      <c r="DT2913" s="416"/>
      <c r="DU2913" s="416"/>
      <c r="DV2913" s="416"/>
      <c r="DW2913" s="416"/>
      <c r="DX2913" s="416"/>
      <c r="DY2913" s="416"/>
      <c r="DZ2913" s="416"/>
      <c r="EA2913" s="416"/>
      <c r="EB2913" s="416"/>
      <c r="EC2913" s="416"/>
      <c r="ED2913" s="416"/>
      <c r="EE2913" s="416"/>
      <c r="EF2913" s="416"/>
      <c r="EG2913" s="416"/>
      <c r="EH2913" s="416"/>
      <c r="EI2913" s="416"/>
      <c r="EJ2913" s="416"/>
      <c r="EK2913" s="416"/>
      <c r="EL2913" s="417"/>
    </row>
    <row r="2914" spans="1:143" ht="24" customHeight="1" x14ac:dyDescent="0.25">
      <c r="A2914" s="60"/>
      <c r="B2914" s="60"/>
      <c r="C2914" s="782"/>
      <c r="D2914" s="719"/>
      <c r="E2914" s="720"/>
      <c r="F2914" s="702" t="s">
        <v>517</v>
      </c>
      <c r="G2914" s="702"/>
      <c r="H2914" s="192"/>
      <c r="I2914" s="700" t="s">
        <v>242</v>
      </c>
      <c r="J2914" s="700"/>
      <c r="K2914" s="700"/>
      <c r="L2914" s="701"/>
      <c r="M2914" s="369"/>
      <c r="N2914" s="369"/>
      <c r="O2914" s="369"/>
      <c r="P2914" s="369"/>
      <c r="Q2914" s="369"/>
      <c r="R2914" s="369"/>
      <c r="S2914" s="368"/>
      <c r="T2914" s="368"/>
      <c r="U2914" s="368"/>
      <c r="V2914" s="368"/>
      <c r="W2914" s="368"/>
      <c r="X2914" s="368"/>
      <c r="Y2914" s="368"/>
      <c r="Z2914" s="368"/>
      <c r="AA2914" s="368"/>
      <c r="AB2914" s="368"/>
      <c r="AC2914" s="368"/>
      <c r="AD2914" s="368"/>
      <c r="AE2914" s="60"/>
      <c r="AF2914" s="259"/>
      <c r="AG2914" s="374">
        <f t="shared" si="9442"/>
        <v>18</v>
      </c>
      <c r="AH2914" s="399"/>
      <c r="AK2914" s="375">
        <f t="shared" si="9443"/>
        <v>0</v>
      </c>
      <c r="AL2914" s="378">
        <f t="shared" si="9711"/>
        <v>0</v>
      </c>
      <c r="AM2914" s="374">
        <f t="shared" si="9444"/>
        <v>0</v>
      </c>
      <c r="AN2914" s="292">
        <f t="shared" si="9445"/>
        <v>0</v>
      </c>
      <c r="AO2914" s="375">
        <f t="shared" si="9446"/>
        <v>0</v>
      </c>
      <c r="AP2914" s="378">
        <f t="shared" si="9712"/>
        <v>0</v>
      </c>
      <c r="AQ2914" s="374">
        <f t="shared" si="9447"/>
        <v>0</v>
      </c>
      <c r="AR2914" s="317">
        <f t="shared" si="9448"/>
        <v>0</v>
      </c>
      <c r="AS2914" s="375">
        <f t="shared" si="9449"/>
        <v>0</v>
      </c>
      <c r="AT2914" s="378">
        <f t="shared" si="9713"/>
        <v>0</v>
      </c>
      <c r="AU2914" s="374">
        <f t="shared" si="9450"/>
        <v>0</v>
      </c>
      <c r="AV2914" s="317">
        <f t="shared" si="9451"/>
        <v>0</v>
      </c>
      <c r="AW2914" s="375">
        <f t="shared" si="9452"/>
        <v>0</v>
      </c>
      <c r="AX2914" s="378">
        <f t="shared" si="9714"/>
        <v>0</v>
      </c>
      <c r="AY2914" s="374">
        <f t="shared" si="9453"/>
        <v>0</v>
      </c>
      <c r="AZ2914" s="292">
        <f t="shared" si="9454"/>
        <v>0</v>
      </c>
      <c r="BA2914" s="375">
        <f t="shared" si="9455"/>
        <v>0</v>
      </c>
      <c r="BB2914" s="378">
        <f t="shared" si="9715"/>
        <v>0</v>
      </c>
      <c r="BC2914" s="374">
        <f t="shared" si="9456"/>
        <v>0</v>
      </c>
      <c r="BD2914" s="292">
        <f t="shared" si="9457"/>
        <v>0</v>
      </c>
      <c r="BE2914" s="375">
        <f t="shared" si="9458"/>
        <v>0</v>
      </c>
      <c r="BF2914" s="378">
        <f t="shared" si="9716"/>
        <v>0</v>
      </c>
      <c r="BG2914" s="374">
        <f t="shared" si="9459"/>
        <v>0</v>
      </c>
      <c r="BH2914" s="292">
        <f t="shared" si="9460"/>
        <v>0</v>
      </c>
      <c r="BI2914" s="375">
        <f t="shared" si="9461"/>
        <v>0</v>
      </c>
      <c r="BJ2914" s="378">
        <f t="shared" si="9717"/>
        <v>0</v>
      </c>
      <c r="BK2914" s="374">
        <f t="shared" si="9462"/>
        <v>0</v>
      </c>
      <c r="BL2914" s="292">
        <f t="shared" si="9463"/>
        <v>0</v>
      </c>
      <c r="BM2914" s="375">
        <f t="shared" si="9464"/>
        <v>0</v>
      </c>
      <c r="BN2914" s="378">
        <f t="shared" si="9718"/>
        <v>0</v>
      </c>
      <c r="BO2914" s="374">
        <f t="shared" si="9465"/>
        <v>0</v>
      </c>
      <c r="BP2914" s="292">
        <f t="shared" si="9466"/>
        <v>0</v>
      </c>
      <c r="CA2914" s="303"/>
      <c r="CB2914" s="427"/>
      <c r="CC2914" s="375"/>
      <c r="CD2914" s="375"/>
      <c r="CE2914" s="375"/>
      <c r="CF2914" s="375"/>
      <c r="CG2914" s="375"/>
      <c r="CH2914" s="375"/>
      <c r="CI2914" s="375"/>
      <c r="CJ2914" s="375"/>
      <c r="CK2914" s="375"/>
      <c r="CL2914" s="375"/>
      <c r="CM2914" s="375"/>
      <c r="CN2914" s="311"/>
      <c r="CO2914" s="311"/>
      <c r="CP2914" s="311"/>
      <c r="CQ2914" s="311"/>
      <c r="CR2914" s="311"/>
      <c r="CS2914" s="311"/>
      <c r="CT2914" s="311"/>
      <c r="CU2914" s="311"/>
      <c r="CV2914" s="311"/>
      <c r="CW2914" s="311"/>
      <c r="CX2914" s="311"/>
      <c r="CY2914" s="311"/>
      <c r="CZ2914" s="311"/>
      <c r="DA2914" s="311"/>
      <c r="DB2914" s="311"/>
      <c r="DC2914" s="311"/>
      <c r="DD2914" s="311"/>
      <c r="DE2914" s="311"/>
      <c r="DG2914" s="612"/>
      <c r="DH2914" s="613"/>
      <c r="DI2914" s="415"/>
      <c r="DJ2914" s="416"/>
      <c r="DK2914" s="416"/>
      <c r="DL2914" s="416"/>
      <c r="DM2914" s="416"/>
      <c r="DN2914" s="416"/>
      <c r="DO2914" s="416"/>
      <c r="DP2914" s="416"/>
      <c r="DQ2914" s="416"/>
      <c r="DR2914" s="416"/>
      <c r="DS2914" s="416"/>
      <c r="DT2914" s="416"/>
      <c r="DU2914" s="416"/>
      <c r="DV2914" s="416"/>
      <c r="DW2914" s="416"/>
      <c r="DX2914" s="416"/>
      <c r="DY2914" s="416"/>
      <c r="DZ2914" s="416"/>
      <c r="EA2914" s="416"/>
      <c r="EB2914" s="416"/>
      <c r="EC2914" s="416"/>
      <c r="ED2914" s="416"/>
      <c r="EE2914" s="416"/>
      <c r="EF2914" s="416"/>
      <c r="EG2914" s="416"/>
      <c r="EH2914" s="416"/>
      <c r="EI2914" s="416"/>
      <c r="EJ2914" s="416"/>
      <c r="EK2914" s="416"/>
      <c r="EL2914" s="417"/>
    </row>
    <row r="2915" spans="1:143" ht="24" customHeight="1" x14ac:dyDescent="0.25">
      <c r="A2915" s="60"/>
      <c r="B2915" s="60"/>
      <c r="C2915" s="782"/>
      <c r="D2915" s="719"/>
      <c r="E2915" s="720"/>
      <c r="F2915" s="702" t="s">
        <v>518</v>
      </c>
      <c r="G2915" s="702"/>
      <c r="H2915" s="192"/>
      <c r="I2915" s="700" t="s">
        <v>240</v>
      </c>
      <c r="J2915" s="700"/>
      <c r="K2915" s="700"/>
      <c r="L2915" s="701"/>
      <c r="M2915" s="369"/>
      <c r="N2915" s="369"/>
      <c r="O2915" s="369"/>
      <c r="P2915" s="369"/>
      <c r="Q2915" s="369"/>
      <c r="R2915" s="369"/>
      <c r="S2915" s="368"/>
      <c r="T2915" s="368"/>
      <c r="U2915" s="368"/>
      <c r="V2915" s="368"/>
      <c r="W2915" s="368"/>
      <c r="X2915" s="368"/>
      <c r="Y2915" s="368"/>
      <c r="Z2915" s="368"/>
      <c r="AA2915" s="368"/>
      <c r="AB2915" s="368"/>
      <c r="AC2915" s="368"/>
      <c r="AD2915" s="368"/>
      <c r="AE2915" s="60"/>
      <c r="AF2915" s="259"/>
      <c r="AG2915" s="374">
        <f t="shared" si="9442"/>
        <v>18</v>
      </c>
      <c r="AH2915" s="399"/>
      <c r="AK2915" s="375">
        <f t="shared" si="9443"/>
        <v>0</v>
      </c>
      <c r="AL2915" s="378">
        <f t="shared" si="9711"/>
        <v>0</v>
      </c>
      <c r="AM2915" s="374">
        <f t="shared" si="9444"/>
        <v>0</v>
      </c>
      <c r="AN2915" s="292">
        <f t="shared" si="9445"/>
        <v>0</v>
      </c>
      <c r="AO2915" s="375">
        <f t="shared" si="9446"/>
        <v>0</v>
      </c>
      <c r="AP2915" s="378">
        <f t="shared" si="9712"/>
        <v>0</v>
      </c>
      <c r="AQ2915" s="374">
        <f t="shared" si="9447"/>
        <v>0</v>
      </c>
      <c r="AR2915" s="317">
        <f t="shared" si="9448"/>
        <v>0</v>
      </c>
      <c r="AS2915" s="375">
        <f t="shared" si="9449"/>
        <v>0</v>
      </c>
      <c r="AT2915" s="378">
        <f t="shared" si="9713"/>
        <v>0</v>
      </c>
      <c r="AU2915" s="374">
        <f t="shared" si="9450"/>
        <v>0</v>
      </c>
      <c r="AV2915" s="317">
        <f t="shared" si="9451"/>
        <v>0</v>
      </c>
      <c r="AW2915" s="375">
        <f t="shared" si="9452"/>
        <v>0</v>
      </c>
      <c r="AX2915" s="378">
        <f t="shared" si="9714"/>
        <v>0</v>
      </c>
      <c r="AY2915" s="374">
        <f t="shared" si="9453"/>
        <v>0</v>
      </c>
      <c r="AZ2915" s="292">
        <f t="shared" si="9454"/>
        <v>0</v>
      </c>
      <c r="BA2915" s="375">
        <f t="shared" si="9455"/>
        <v>0</v>
      </c>
      <c r="BB2915" s="378">
        <f t="shared" si="9715"/>
        <v>0</v>
      </c>
      <c r="BC2915" s="374">
        <f t="shared" si="9456"/>
        <v>0</v>
      </c>
      <c r="BD2915" s="292">
        <f t="shared" si="9457"/>
        <v>0</v>
      </c>
      <c r="BE2915" s="375">
        <f t="shared" si="9458"/>
        <v>0</v>
      </c>
      <c r="BF2915" s="378">
        <f t="shared" si="9716"/>
        <v>0</v>
      </c>
      <c r="BG2915" s="374">
        <f t="shared" si="9459"/>
        <v>0</v>
      </c>
      <c r="BH2915" s="292">
        <f t="shared" si="9460"/>
        <v>0</v>
      </c>
      <c r="BI2915" s="375">
        <f t="shared" si="9461"/>
        <v>0</v>
      </c>
      <c r="BJ2915" s="378">
        <f t="shared" si="9717"/>
        <v>0</v>
      </c>
      <c r="BK2915" s="374">
        <f t="shared" si="9462"/>
        <v>0</v>
      </c>
      <c r="BL2915" s="292">
        <f t="shared" si="9463"/>
        <v>0</v>
      </c>
      <c r="BM2915" s="375">
        <f t="shared" si="9464"/>
        <v>0</v>
      </c>
      <c r="BN2915" s="378">
        <f t="shared" si="9718"/>
        <v>0</v>
      </c>
      <c r="BO2915" s="374">
        <f t="shared" si="9465"/>
        <v>0</v>
      </c>
      <c r="BP2915" s="292">
        <f t="shared" si="9466"/>
        <v>0</v>
      </c>
      <c r="CA2915" s="303"/>
      <c r="CB2915" s="427"/>
      <c r="CC2915" s="375"/>
      <c r="CD2915" s="375"/>
      <c r="CE2915" s="375"/>
      <c r="CF2915" s="375"/>
      <c r="CG2915" s="375"/>
      <c r="CH2915" s="375"/>
      <c r="CI2915" s="375"/>
      <c r="CJ2915" s="375"/>
      <c r="CK2915" s="375"/>
      <c r="CL2915" s="375"/>
      <c r="CM2915" s="375"/>
      <c r="CN2915" s="307"/>
      <c r="CO2915" s="307"/>
      <c r="CP2915" s="307"/>
      <c r="CQ2915" s="307"/>
      <c r="CR2915" s="307"/>
      <c r="CS2915" s="307"/>
      <c r="CT2915" s="307"/>
      <c r="CU2915" s="307"/>
      <c r="CV2915" s="307"/>
      <c r="CW2915" s="307"/>
      <c r="CX2915" s="307"/>
      <c r="CY2915" s="307"/>
      <c r="CZ2915" s="307"/>
      <c r="DA2915" s="307"/>
      <c r="DB2915" s="307"/>
      <c r="DC2915" s="307"/>
      <c r="DD2915" s="307"/>
      <c r="DE2915" s="307"/>
      <c r="DG2915" s="612"/>
      <c r="DH2915" s="613"/>
      <c r="DI2915" s="415"/>
      <c r="DJ2915" s="416"/>
      <c r="DK2915" s="416"/>
      <c r="DL2915" s="416"/>
      <c r="DM2915" s="416"/>
      <c r="DN2915" s="416"/>
      <c r="DO2915" s="416"/>
      <c r="DP2915" s="416"/>
      <c r="DQ2915" s="416"/>
      <c r="DR2915" s="416"/>
      <c r="DS2915" s="416"/>
      <c r="DT2915" s="416"/>
      <c r="DU2915" s="416"/>
      <c r="DV2915" s="416"/>
      <c r="DW2915" s="416"/>
      <c r="DX2915" s="416"/>
      <c r="DY2915" s="416"/>
      <c r="DZ2915" s="416"/>
      <c r="EA2915" s="416"/>
      <c r="EB2915" s="416"/>
      <c r="EC2915" s="416"/>
      <c r="ED2915" s="416"/>
      <c r="EE2915" s="416"/>
      <c r="EF2915" s="416"/>
      <c r="EG2915" s="416"/>
      <c r="EH2915" s="416"/>
      <c r="EI2915" s="416"/>
      <c r="EJ2915" s="416"/>
      <c r="EK2915" s="416"/>
      <c r="EL2915" s="417"/>
    </row>
    <row r="2916" spans="1:143" ht="24" customHeight="1" x14ac:dyDescent="0.25">
      <c r="A2916" s="60"/>
      <c r="B2916" s="60"/>
      <c r="C2916" s="782"/>
      <c r="D2916" s="719"/>
      <c r="E2916" s="720"/>
      <c r="F2916" s="702" t="s">
        <v>519</v>
      </c>
      <c r="G2916" s="702"/>
      <c r="H2916" s="192"/>
      <c r="I2916" s="700" t="s">
        <v>245</v>
      </c>
      <c r="J2916" s="700"/>
      <c r="K2916" s="700"/>
      <c r="L2916" s="701"/>
      <c r="M2916" s="369"/>
      <c r="N2916" s="369"/>
      <c r="O2916" s="369"/>
      <c r="P2916" s="369"/>
      <c r="Q2916" s="369"/>
      <c r="R2916" s="369"/>
      <c r="S2916" s="368"/>
      <c r="T2916" s="368"/>
      <c r="U2916" s="368"/>
      <c r="V2916" s="368"/>
      <c r="W2916" s="368"/>
      <c r="X2916" s="368"/>
      <c r="Y2916" s="368"/>
      <c r="Z2916" s="368"/>
      <c r="AA2916" s="368"/>
      <c r="AB2916" s="368"/>
      <c r="AC2916" s="368"/>
      <c r="AD2916" s="368"/>
      <c r="AE2916" s="60"/>
      <c r="AF2916" s="259"/>
      <c r="AG2916" s="374">
        <f t="shared" si="9442"/>
        <v>18</v>
      </c>
      <c r="AH2916" s="399"/>
      <c r="AK2916" s="375">
        <f t="shared" si="9443"/>
        <v>0</v>
      </c>
      <c r="AL2916" s="378">
        <f t="shared" si="9711"/>
        <v>0</v>
      </c>
      <c r="AM2916" s="374">
        <f t="shared" si="9444"/>
        <v>0</v>
      </c>
      <c r="AN2916" s="292">
        <f t="shared" si="9445"/>
        <v>0</v>
      </c>
      <c r="AO2916" s="375">
        <f t="shared" si="9446"/>
        <v>0</v>
      </c>
      <c r="AP2916" s="378">
        <f t="shared" si="9712"/>
        <v>0</v>
      </c>
      <c r="AQ2916" s="374">
        <f t="shared" si="9447"/>
        <v>0</v>
      </c>
      <c r="AR2916" s="317">
        <f t="shared" si="9448"/>
        <v>0</v>
      </c>
      <c r="AS2916" s="375">
        <f t="shared" si="9449"/>
        <v>0</v>
      </c>
      <c r="AT2916" s="378">
        <f t="shared" si="9713"/>
        <v>0</v>
      </c>
      <c r="AU2916" s="374">
        <f t="shared" si="9450"/>
        <v>0</v>
      </c>
      <c r="AV2916" s="317">
        <f t="shared" si="9451"/>
        <v>0</v>
      </c>
      <c r="AW2916" s="375">
        <f t="shared" si="9452"/>
        <v>0</v>
      </c>
      <c r="AX2916" s="378">
        <f t="shared" si="9714"/>
        <v>0</v>
      </c>
      <c r="AY2916" s="374">
        <f t="shared" si="9453"/>
        <v>0</v>
      </c>
      <c r="AZ2916" s="292">
        <f t="shared" si="9454"/>
        <v>0</v>
      </c>
      <c r="BA2916" s="375">
        <f t="shared" si="9455"/>
        <v>0</v>
      </c>
      <c r="BB2916" s="378">
        <f t="shared" si="9715"/>
        <v>0</v>
      </c>
      <c r="BC2916" s="374">
        <f t="shared" si="9456"/>
        <v>0</v>
      </c>
      <c r="BD2916" s="292">
        <f t="shared" si="9457"/>
        <v>0</v>
      </c>
      <c r="BE2916" s="375">
        <f t="shared" si="9458"/>
        <v>0</v>
      </c>
      <c r="BF2916" s="378">
        <f t="shared" si="9716"/>
        <v>0</v>
      </c>
      <c r="BG2916" s="374">
        <f t="shared" si="9459"/>
        <v>0</v>
      </c>
      <c r="BH2916" s="292">
        <f t="shared" si="9460"/>
        <v>0</v>
      </c>
      <c r="BI2916" s="375">
        <f t="shared" si="9461"/>
        <v>0</v>
      </c>
      <c r="BJ2916" s="378">
        <f t="shared" si="9717"/>
        <v>0</v>
      </c>
      <c r="BK2916" s="374">
        <f t="shared" si="9462"/>
        <v>0</v>
      </c>
      <c r="BL2916" s="292">
        <f t="shared" si="9463"/>
        <v>0</v>
      </c>
      <c r="BM2916" s="375">
        <f t="shared" si="9464"/>
        <v>0</v>
      </c>
      <c r="BN2916" s="378">
        <f t="shared" si="9718"/>
        <v>0</v>
      </c>
      <c r="BO2916" s="374">
        <f t="shared" si="9465"/>
        <v>0</v>
      </c>
      <c r="BP2916" s="292">
        <f t="shared" si="9466"/>
        <v>0</v>
      </c>
      <c r="CA2916" s="303"/>
      <c r="CB2916" s="427"/>
      <c r="CC2916" s="375"/>
      <c r="CD2916" s="375"/>
      <c r="CE2916" s="375"/>
      <c r="CF2916" s="375"/>
      <c r="CG2916" s="375"/>
      <c r="CH2916" s="375"/>
      <c r="CI2916" s="375"/>
      <c r="CJ2916" s="375"/>
      <c r="CK2916" s="375"/>
      <c r="CL2916" s="375"/>
      <c r="CM2916" s="375"/>
      <c r="CN2916" s="311"/>
      <c r="CO2916" s="311"/>
      <c r="CP2916" s="311"/>
      <c r="CQ2916" s="311"/>
      <c r="CR2916" s="311"/>
      <c r="CS2916" s="311"/>
      <c r="CT2916" s="311"/>
      <c r="CU2916" s="311"/>
      <c r="CV2916" s="311"/>
      <c r="CW2916" s="311"/>
      <c r="CX2916" s="311"/>
      <c r="CY2916" s="311"/>
      <c r="CZ2916" s="311"/>
      <c r="DA2916" s="311"/>
      <c r="DB2916" s="311"/>
      <c r="DC2916" s="311"/>
      <c r="DD2916" s="311"/>
      <c r="DE2916" s="311"/>
      <c r="DG2916" s="612"/>
      <c r="DH2916" s="613"/>
      <c r="DI2916" s="415"/>
      <c r="DJ2916" s="416"/>
      <c r="DK2916" s="416"/>
      <c r="DL2916" s="416"/>
      <c r="DM2916" s="416"/>
      <c r="DN2916" s="416"/>
      <c r="DO2916" s="416"/>
      <c r="DP2916" s="416"/>
      <c r="DQ2916" s="416"/>
      <c r="DR2916" s="416"/>
      <c r="DS2916" s="416"/>
      <c r="DT2916" s="416"/>
      <c r="DU2916" s="416"/>
      <c r="DV2916" s="416"/>
      <c r="DW2916" s="416"/>
      <c r="DX2916" s="416"/>
      <c r="DY2916" s="416"/>
      <c r="DZ2916" s="416"/>
      <c r="EA2916" s="416"/>
      <c r="EB2916" s="416"/>
      <c r="EC2916" s="416"/>
      <c r="ED2916" s="416"/>
      <c r="EE2916" s="416"/>
      <c r="EF2916" s="416"/>
      <c r="EG2916" s="416"/>
      <c r="EH2916" s="416"/>
      <c r="EI2916" s="416"/>
      <c r="EJ2916" s="416"/>
      <c r="EK2916" s="416"/>
      <c r="EL2916" s="417"/>
    </row>
    <row r="2917" spans="1:143" ht="36" customHeight="1" x14ac:dyDescent="0.25">
      <c r="A2917" s="60"/>
      <c r="B2917" s="60"/>
      <c r="C2917" s="782"/>
      <c r="D2917" s="719"/>
      <c r="E2917" s="720"/>
      <c r="F2917" s="702" t="s">
        <v>520</v>
      </c>
      <c r="G2917" s="702"/>
      <c r="H2917" s="192"/>
      <c r="I2917" s="700" t="s">
        <v>521</v>
      </c>
      <c r="J2917" s="700"/>
      <c r="K2917" s="700"/>
      <c r="L2917" s="701"/>
      <c r="M2917" s="369"/>
      <c r="N2917" s="369"/>
      <c r="O2917" s="369"/>
      <c r="P2917" s="369"/>
      <c r="Q2917" s="369"/>
      <c r="R2917" s="369"/>
      <c r="S2917" s="368"/>
      <c r="T2917" s="368"/>
      <c r="U2917" s="368"/>
      <c r="V2917" s="368"/>
      <c r="W2917" s="368"/>
      <c r="X2917" s="368"/>
      <c r="Y2917" s="368"/>
      <c r="Z2917" s="368"/>
      <c r="AA2917" s="368"/>
      <c r="AB2917" s="368"/>
      <c r="AC2917" s="368"/>
      <c r="AD2917" s="368"/>
      <c r="AE2917" s="60"/>
      <c r="AF2917" s="259"/>
      <c r="AG2917" s="374">
        <f t="shared" si="9442"/>
        <v>18</v>
      </c>
      <c r="AH2917" s="399"/>
      <c r="AK2917" s="375">
        <f t="shared" si="9443"/>
        <v>0</v>
      </c>
      <c r="AL2917" s="378">
        <f t="shared" si="9711"/>
        <v>0</v>
      </c>
      <c r="AM2917" s="374">
        <f t="shared" si="9444"/>
        <v>0</v>
      </c>
      <c r="AN2917" s="292">
        <f t="shared" si="9445"/>
        <v>0</v>
      </c>
      <c r="AO2917" s="375">
        <f t="shared" si="9446"/>
        <v>0</v>
      </c>
      <c r="AP2917" s="378">
        <f t="shared" si="9712"/>
        <v>0</v>
      </c>
      <c r="AQ2917" s="374">
        <f t="shared" si="9447"/>
        <v>0</v>
      </c>
      <c r="AR2917" s="317">
        <f t="shared" si="9448"/>
        <v>0</v>
      </c>
      <c r="AS2917" s="375">
        <f t="shared" si="9449"/>
        <v>0</v>
      </c>
      <c r="AT2917" s="378">
        <f t="shared" si="9713"/>
        <v>0</v>
      </c>
      <c r="AU2917" s="374">
        <f t="shared" si="9450"/>
        <v>0</v>
      </c>
      <c r="AV2917" s="317">
        <f t="shared" si="9451"/>
        <v>0</v>
      </c>
      <c r="AW2917" s="375">
        <f t="shared" si="9452"/>
        <v>0</v>
      </c>
      <c r="AX2917" s="378">
        <f t="shared" si="9714"/>
        <v>0</v>
      </c>
      <c r="AY2917" s="374">
        <f t="shared" si="9453"/>
        <v>0</v>
      </c>
      <c r="AZ2917" s="292">
        <f t="shared" si="9454"/>
        <v>0</v>
      </c>
      <c r="BA2917" s="375">
        <f t="shared" si="9455"/>
        <v>0</v>
      </c>
      <c r="BB2917" s="378">
        <f t="shared" si="9715"/>
        <v>0</v>
      </c>
      <c r="BC2917" s="374">
        <f t="shared" si="9456"/>
        <v>0</v>
      </c>
      <c r="BD2917" s="292">
        <f t="shared" si="9457"/>
        <v>0</v>
      </c>
      <c r="BE2917" s="375">
        <f t="shared" si="9458"/>
        <v>0</v>
      </c>
      <c r="BF2917" s="378">
        <f t="shared" si="9716"/>
        <v>0</v>
      </c>
      <c r="BG2917" s="374">
        <f t="shared" si="9459"/>
        <v>0</v>
      </c>
      <c r="BH2917" s="292">
        <f t="shared" si="9460"/>
        <v>0</v>
      </c>
      <c r="BI2917" s="375">
        <f t="shared" si="9461"/>
        <v>0</v>
      </c>
      <c r="BJ2917" s="378">
        <f t="shared" si="9717"/>
        <v>0</v>
      </c>
      <c r="BK2917" s="374">
        <f t="shared" si="9462"/>
        <v>0</v>
      </c>
      <c r="BL2917" s="292">
        <f t="shared" si="9463"/>
        <v>0</v>
      </c>
      <c r="BM2917" s="375">
        <f t="shared" si="9464"/>
        <v>0</v>
      </c>
      <c r="BN2917" s="378">
        <f t="shared" si="9718"/>
        <v>0</v>
      </c>
      <c r="BO2917" s="374">
        <f t="shared" si="9465"/>
        <v>0</v>
      </c>
      <c r="BP2917" s="292">
        <f t="shared" si="9466"/>
        <v>0</v>
      </c>
      <c r="CA2917" s="303"/>
      <c r="CB2917" s="421"/>
      <c r="CC2917" s="375"/>
      <c r="CD2917" s="375"/>
      <c r="CE2917" s="375"/>
      <c r="CF2917" s="375"/>
      <c r="CG2917" s="375"/>
      <c r="CH2917" s="375"/>
      <c r="CI2917" s="375"/>
      <c r="CJ2917" s="375"/>
      <c r="CK2917" s="375"/>
      <c r="CL2917" s="375"/>
      <c r="CM2917" s="375"/>
      <c r="CN2917" s="311"/>
      <c r="CO2917" s="311"/>
      <c r="CP2917" s="311"/>
      <c r="CQ2917" s="311"/>
      <c r="CR2917" s="311"/>
      <c r="CS2917" s="311"/>
      <c r="CT2917" s="311"/>
      <c r="CU2917" s="311"/>
      <c r="CV2917" s="311"/>
      <c r="CW2917" s="311"/>
      <c r="CX2917" s="311"/>
      <c r="CY2917" s="311"/>
      <c r="CZ2917" s="311"/>
      <c r="DA2917" s="311"/>
      <c r="DB2917" s="311"/>
      <c r="DC2917" s="311"/>
      <c r="DD2917" s="311"/>
      <c r="DE2917" s="311"/>
      <c r="DG2917" s="612"/>
      <c r="DH2917" s="613"/>
      <c r="DI2917" s="415"/>
      <c r="DJ2917" s="416"/>
      <c r="DK2917" s="416"/>
      <c r="DL2917" s="416"/>
      <c r="DM2917" s="416"/>
      <c r="DN2917" s="416"/>
      <c r="DO2917" s="416"/>
      <c r="DP2917" s="416"/>
      <c r="DQ2917" s="416"/>
      <c r="DR2917" s="416"/>
      <c r="DS2917" s="416"/>
      <c r="DT2917" s="416"/>
      <c r="DU2917" s="416"/>
      <c r="DV2917" s="416"/>
      <c r="DW2917" s="416"/>
      <c r="DX2917" s="416"/>
      <c r="DY2917" s="416"/>
      <c r="DZ2917" s="416"/>
      <c r="EA2917" s="416"/>
      <c r="EB2917" s="416"/>
      <c r="EC2917" s="416"/>
      <c r="ED2917" s="416"/>
      <c r="EE2917" s="416"/>
      <c r="EF2917" s="416"/>
      <c r="EG2917" s="416"/>
      <c r="EH2917" s="416"/>
      <c r="EI2917" s="416"/>
      <c r="EJ2917" s="416"/>
      <c r="EK2917" s="416"/>
      <c r="EL2917" s="417"/>
    </row>
    <row r="2918" spans="1:143" ht="24" customHeight="1" x14ac:dyDescent="0.25">
      <c r="A2918" s="60"/>
      <c r="B2918" s="60"/>
      <c r="C2918" s="782"/>
      <c r="D2918" s="719"/>
      <c r="E2918" s="720"/>
      <c r="F2918" s="703" t="s">
        <v>522</v>
      </c>
      <c r="G2918" s="703"/>
      <c r="H2918" s="704" t="s">
        <v>523</v>
      </c>
      <c r="I2918" s="705"/>
      <c r="J2918" s="705"/>
      <c r="K2918" s="705"/>
      <c r="L2918" s="706"/>
      <c r="M2918" s="369"/>
      <c r="N2918" s="369"/>
      <c r="O2918" s="369"/>
      <c r="P2918" s="369"/>
      <c r="Q2918" s="369"/>
      <c r="R2918" s="369"/>
      <c r="S2918" s="368"/>
      <c r="T2918" s="368"/>
      <c r="U2918" s="368"/>
      <c r="V2918" s="368"/>
      <c r="W2918" s="368"/>
      <c r="X2918" s="368"/>
      <c r="Y2918" s="368"/>
      <c r="Z2918" s="368"/>
      <c r="AA2918" s="368"/>
      <c r="AB2918" s="368"/>
      <c r="AC2918" s="368"/>
      <c r="AD2918" s="368"/>
      <c r="AE2918" s="60"/>
      <c r="AF2918" s="259"/>
      <c r="AG2918" s="374">
        <f t="shared" si="9442"/>
        <v>18</v>
      </c>
      <c r="AH2918" s="399"/>
      <c r="AK2918" s="375">
        <f t="shared" si="9443"/>
        <v>0</v>
      </c>
      <c r="AL2918" s="378">
        <f t="shared" si="9711"/>
        <v>0</v>
      </c>
      <c r="AM2918" s="374">
        <f t="shared" si="9444"/>
        <v>0</v>
      </c>
      <c r="AN2918" s="292">
        <f t="shared" si="9445"/>
        <v>0</v>
      </c>
      <c r="AO2918" s="375">
        <f t="shared" si="9446"/>
        <v>0</v>
      </c>
      <c r="AP2918" s="378">
        <f t="shared" si="9712"/>
        <v>0</v>
      </c>
      <c r="AQ2918" s="374">
        <f t="shared" si="9447"/>
        <v>0</v>
      </c>
      <c r="AR2918" s="317">
        <f t="shared" si="9448"/>
        <v>0</v>
      </c>
      <c r="AS2918" s="375">
        <f t="shared" si="9449"/>
        <v>0</v>
      </c>
      <c r="AT2918" s="378">
        <f t="shared" si="9713"/>
        <v>0</v>
      </c>
      <c r="AU2918" s="374">
        <f t="shared" si="9450"/>
        <v>0</v>
      </c>
      <c r="AV2918" s="317">
        <f t="shared" si="9451"/>
        <v>0</v>
      </c>
      <c r="AW2918" s="375">
        <f t="shared" si="9452"/>
        <v>0</v>
      </c>
      <c r="AX2918" s="378">
        <f t="shared" si="9714"/>
        <v>0</v>
      </c>
      <c r="AY2918" s="374">
        <f t="shared" si="9453"/>
        <v>0</v>
      </c>
      <c r="AZ2918" s="292">
        <f t="shared" si="9454"/>
        <v>0</v>
      </c>
      <c r="BA2918" s="375">
        <f t="shared" si="9455"/>
        <v>0</v>
      </c>
      <c r="BB2918" s="378">
        <f t="shared" si="9715"/>
        <v>0</v>
      </c>
      <c r="BC2918" s="374">
        <f t="shared" si="9456"/>
        <v>0</v>
      </c>
      <c r="BD2918" s="292">
        <f t="shared" si="9457"/>
        <v>0</v>
      </c>
      <c r="BE2918" s="375">
        <f t="shared" si="9458"/>
        <v>0</v>
      </c>
      <c r="BF2918" s="378">
        <f t="shared" si="9716"/>
        <v>0</v>
      </c>
      <c r="BG2918" s="374">
        <f t="shared" si="9459"/>
        <v>0</v>
      </c>
      <c r="BH2918" s="292">
        <f t="shared" si="9460"/>
        <v>0</v>
      </c>
      <c r="BI2918" s="375">
        <f t="shared" si="9461"/>
        <v>0</v>
      </c>
      <c r="BJ2918" s="378">
        <f t="shared" si="9717"/>
        <v>0</v>
      </c>
      <c r="BK2918" s="374">
        <f t="shared" si="9462"/>
        <v>0</v>
      </c>
      <c r="BL2918" s="292">
        <f t="shared" si="9463"/>
        <v>0</v>
      </c>
      <c r="BM2918" s="375">
        <f t="shared" si="9464"/>
        <v>0</v>
      </c>
      <c r="BN2918" s="378">
        <f t="shared" si="9718"/>
        <v>0</v>
      </c>
      <c r="BO2918" s="374">
        <f t="shared" si="9465"/>
        <v>0</v>
      </c>
      <c r="BP2918" s="292">
        <f t="shared" si="9466"/>
        <v>0</v>
      </c>
      <c r="CA2918" s="299" t="s">
        <v>60</v>
      </c>
      <c r="CB2918" s="421"/>
      <c r="CC2918" s="375"/>
      <c r="CD2918" s="375"/>
      <c r="CE2918" s="375"/>
      <c r="CF2918" s="375"/>
      <c r="CG2918" s="375"/>
      <c r="CH2918" s="375"/>
      <c r="CI2918" s="375"/>
      <c r="CJ2918" s="375"/>
      <c r="CK2918" s="375"/>
      <c r="CL2918" s="375"/>
      <c r="CM2918" s="375"/>
      <c r="CN2918" s="423">
        <f t="shared" ref="CN2918" si="9869">IF(M2918="",0,M2918)</f>
        <v>0</v>
      </c>
      <c r="CO2918" s="423">
        <f t="shared" ref="CO2918" si="9870">IF(N2918="",0,N2918)</f>
        <v>0</v>
      </c>
      <c r="CP2918" s="423">
        <f t="shared" ref="CP2918" si="9871">IF(O2918="",0,O2918)</f>
        <v>0</v>
      </c>
      <c r="CQ2918" s="423">
        <f t="shared" ref="CQ2918" si="9872">IF(P2918="",0,P2918)</f>
        <v>0</v>
      </c>
      <c r="CR2918" s="423">
        <f t="shared" ref="CR2918" si="9873">IF(Q2918="",0,Q2918)</f>
        <v>0</v>
      </c>
      <c r="CS2918" s="423">
        <f t="shared" ref="CS2918" si="9874">IF(R2918="",0,R2918)</f>
        <v>0</v>
      </c>
      <c r="CT2918" s="423">
        <f t="shared" ref="CT2918" si="9875">IF(S2918="",0,S2918)</f>
        <v>0</v>
      </c>
      <c r="CU2918" s="423">
        <f t="shared" ref="CU2918" si="9876">IF(T2918="",0,T2918)</f>
        <v>0</v>
      </c>
      <c r="CV2918" s="423">
        <f t="shared" ref="CV2918" si="9877">IF(U2918="",0,U2918)</f>
        <v>0</v>
      </c>
      <c r="CW2918" s="423">
        <f t="shared" ref="CW2918" si="9878">IF(V2918="",0,V2918)</f>
        <v>0</v>
      </c>
      <c r="CX2918" s="423">
        <f t="shared" ref="CX2918" si="9879">IF(W2918="",0,W2918)</f>
        <v>0</v>
      </c>
      <c r="CY2918" s="423">
        <f t="shared" ref="CY2918" si="9880">IF(X2918="",0,X2918)</f>
        <v>0</v>
      </c>
      <c r="CZ2918" s="423">
        <f t="shared" ref="CZ2918" si="9881">IF(Y2918="",0,Y2918)</f>
        <v>0</v>
      </c>
      <c r="DA2918" s="423">
        <f t="shared" ref="DA2918" si="9882">IF(Z2918="",0,Z2918)</f>
        <v>0</v>
      </c>
      <c r="DB2918" s="423">
        <f t="shared" ref="DB2918" si="9883">IF(AA2918="",0,AA2918)</f>
        <v>0</v>
      </c>
      <c r="DC2918" s="423">
        <f t="shared" ref="DC2918" si="9884">IF(AB2918="",0,AB2918)</f>
        <v>0</v>
      </c>
      <c r="DD2918" s="423">
        <f t="shared" ref="DD2918" si="9885">IF(AC2918="",0,AC2918)</f>
        <v>0</v>
      </c>
      <c r="DE2918" s="423">
        <f t="shared" ref="DE2918" si="9886">IF(AD2918="",0,AD2918)</f>
        <v>0</v>
      </c>
      <c r="DG2918" s="610"/>
      <c r="DH2918" s="611"/>
      <c r="DI2918" s="415"/>
      <c r="DJ2918" s="416"/>
      <c r="DK2918" s="416"/>
      <c r="DL2918" s="416"/>
      <c r="DM2918" s="416"/>
      <c r="DN2918" s="416"/>
      <c r="DO2918" s="416"/>
      <c r="DP2918" s="416"/>
      <c r="DQ2918" s="416"/>
      <c r="DR2918" s="416"/>
      <c r="DS2918" s="416"/>
      <c r="DT2918" s="416"/>
      <c r="DU2918" s="416"/>
      <c r="DV2918" s="416"/>
      <c r="DW2918" s="416"/>
      <c r="DX2918" s="416"/>
      <c r="DY2918" s="416"/>
      <c r="DZ2918" s="416"/>
      <c r="EA2918" s="416"/>
      <c r="EB2918" s="416"/>
      <c r="EC2918" s="416"/>
      <c r="ED2918" s="416"/>
      <c r="EE2918" s="416"/>
      <c r="EF2918" s="416"/>
      <c r="EG2918" s="416"/>
      <c r="EH2918" s="416"/>
      <c r="EI2918" s="416"/>
      <c r="EJ2918" s="416"/>
      <c r="EK2918" s="416"/>
      <c r="EL2918" s="417"/>
    </row>
    <row r="2919" spans="1:143" ht="24" customHeight="1" x14ac:dyDescent="0.25">
      <c r="A2919" s="60"/>
      <c r="B2919" s="60"/>
      <c r="C2919" s="782"/>
      <c r="D2919" s="719"/>
      <c r="E2919" s="720"/>
      <c r="F2919" s="714" t="s">
        <v>526</v>
      </c>
      <c r="G2919" s="715"/>
      <c r="H2919" s="192"/>
      <c r="I2919" s="700" t="s">
        <v>524</v>
      </c>
      <c r="J2919" s="700"/>
      <c r="K2919" s="700"/>
      <c r="L2919" s="701"/>
      <c r="M2919" s="369"/>
      <c r="N2919" s="369"/>
      <c r="O2919" s="369"/>
      <c r="P2919" s="369"/>
      <c r="Q2919" s="369"/>
      <c r="R2919" s="369"/>
      <c r="S2919" s="368"/>
      <c r="T2919" s="368"/>
      <c r="U2919" s="368"/>
      <c r="V2919" s="368"/>
      <c r="W2919" s="368"/>
      <c r="X2919" s="368"/>
      <c r="Y2919" s="368"/>
      <c r="Z2919" s="368"/>
      <c r="AA2919" s="368"/>
      <c r="AB2919" s="368"/>
      <c r="AC2919" s="368"/>
      <c r="AD2919" s="368"/>
      <c r="AE2919" s="60"/>
      <c r="AF2919" s="259"/>
      <c r="AG2919" s="374">
        <f t="shared" si="9442"/>
        <v>18</v>
      </c>
      <c r="AH2919" s="399"/>
      <c r="AK2919" s="375">
        <f t="shared" si="9443"/>
        <v>0</v>
      </c>
      <c r="AL2919" s="378">
        <f t="shared" si="9711"/>
        <v>0</v>
      </c>
      <c r="AM2919" s="374">
        <f t="shared" si="9444"/>
        <v>0</v>
      </c>
      <c r="AN2919" s="292">
        <f t="shared" si="9445"/>
        <v>0</v>
      </c>
      <c r="AO2919" s="375">
        <f t="shared" si="9446"/>
        <v>0</v>
      </c>
      <c r="AP2919" s="378">
        <f t="shared" si="9712"/>
        <v>0</v>
      </c>
      <c r="AQ2919" s="374">
        <f t="shared" si="9447"/>
        <v>0</v>
      </c>
      <c r="AR2919" s="317">
        <f t="shared" si="9448"/>
        <v>0</v>
      </c>
      <c r="AS2919" s="375">
        <f t="shared" si="9449"/>
        <v>0</v>
      </c>
      <c r="AT2919" s="378">
        <f t="shared" si="9713"/>
        <v>0</v>
      </c>
      <c r="AU2919" s="374">
        <f t="shared" si="9450"/>
        <v>0</v>
      </c>
      <c r="AV2919" s="317">
        <f t="shared" si="9451"/>
        <v>0</v>
      </c>
      <c r="AW2919" s="375">
        <f t="shared" si="9452"/>
        <v>0</v>
      </c>
      <c r="AX2919" s="378">
        <f t="shared" si="9714"/>
        <v>0</v>
      </c>
      <c r="AY2919" s="374">
        <f t="shared" si="9453"/>
        <v>0</v>
      </c>
      <c r="AZ2919" s="292">
        <f t="shared" si="9454"/>
        <v>0</v>
      </c>
      <c r="BA2919" s="375">
        <f t="shared" si="9455"/>
        <v>0</v>
      </c>
      <c r="BB2919" s="378">
        <f t="shared" si="9715"/>
        <v>0</v>
      </c>
      <c r="BC2919" s="374">
        <f t="shared" si="9456"/>
        <v>0</v>
      </c>
      <c r="BD2919" s="292">
        <f t="shared" si="9457"/>
        <v>0</v>
      </c>
      <c r="BE2919" s="375">
        <f t="shared" si="9458"/>
        <v>0</v>
      </c>
      <c r="BF2919" s="378">
        <f t="shared" si="9716"/>
        <v>0</v>
      </c>
      <c r="BG2919" s="374">
        <f t="shared" si="9459"/>
        <v>0</v>
      </c>
      <c r="BH2919" s="292">
        <f t="shared" si="9460"/>
        <v>0</v>
      </c>
      <c r="BI2919" s="375">
        <f t="shared" si="9461"/>
        <v>0</v>
      </c>
      <c r="BJ2919" s="378">
        <f t="shared" si="9717"/>
        <v>0</v>
      </c>
      <c r="BK2919" s="374">
        <f t="shared" si="9462"/>
        <v>0</v>
      </c>
      <c r="BL2919" s="292">
        <f t="shared" si="9463"/>
        <v>0</v>
      </c>
      <c r="BM2919" s="375">
        <f t="shared" si="9464"/>
        <v>0</v>
      </c>
      <c r="BN2919" s="378">
        <f t="shared" si="9718"/>
        <v>0</v>
      </c>
      <c r="BO2919" s="374">
        <f t="shared" si="9465"/>
        <v>0</v>
      </c>
      <c r="BP2919" s="292">
        <f t="shared" si="9466"/>
        <v>0</v>
      </c>
      <c r="CA2919" s="299" t="s">
        <v>1917</v>
      </c>
      <c r="CB2919" s="421"/>
      <c r="CC2919" s="375"/>
      <c r="CD2919" s="375"/>
      <c r="CE2919" s="375"/>
      <c r="CF2919" s="375"/>
      <c r="CG2919" s="375"/>
      <c r="CH2919" s="375"/>
      <c r="CI2919" s="375"/>
      <c r="CJ2919" s="375"/>
      <c r="CK2919" s="375"/>
      <c r="CL2919" s="375"/>
      <c r="CM2919" s="375"/>
      <c r="CN2919" s="301">
        <f t="shared" ref="CN2919" si="9887">SUM(M2919:M2920)</f>
        <v>0</v>
      </c>
      <c r="CO2919" s="301">
        <f t="shared" ref="CO2919" si="9888">SUM(N2919:N2920)</f>
        <v>0</v>
      </c>
      <c r="CP2919" s="301">
        <f t="shared" ref="CP2919" si="9889">SUM(O2919:O2920)</f>
        <v>0</v>
      </c>
      <c r="CQ2919" s="301">
        <f t="shared" ref="CQ2919" si="9890">SUM(P2919:P2920)</f>
        <v>0</v>
      </c>
      <c r="CR2919" s="301">
        <f t="shared" ref="CR2919" si="9891">SUM(Q2919:Q2920)</f>
        <v>0</v>
      </c>
      <c r="CS2919" s="301">
        <f t="shared" ref="CS2919" si="9892">SUM(R2919:R2920)</f>
        <v>0</v>
      </c>
      <c r="CT2919" s="301">
        <f t="shared" ref="CT2919" si="9893">SUM(S2919:S2920)</f>
        <v>0</v>
      </c>
      <c r="CU2919" s="301">
        <f t="shared" ref="CU2919" si="9894">SUM(T2919:T2920)</f>
        <v>0</v>
      </c>
      <c r="CV2919" s="301">
        <f t="shared" ref="CV2919" si="9895">SUM(U2919:U2920)</f>
        <v>0</v>
      </c>
      <c r="CW2919" s="301">
        <f t="shared" ref="CW2919" si="9896">SUM(V2919:V2920)</f>
        <v>0</v>
      </c>
      <c r="CX2919" s="301">
        <f t="shared" ref="CX2919" si="9897">SUM(W2919:W2920)</f>
        <v>0</v>
      </c>
      <c r="CY2919" s="301">
        <f t="shared" ref="CY2919" si="9898">SUM(X2919:X2920)</f>
        <v>0</v>
      </c>
      <c r="CZ2919" s="301">
        <f t="shared" ref="CZ2919" si="9899">SUM(Y2919:Y2920)</f>
        <v>0</v>
      </c>
      <c r="DA2919" s="301">
        <f t="shared" ref="DA2919" si="9900">SUM(Z2919:Z2920)</f>
        <v>0</v>
      </c>
      <c r="DB2919" s="301">
        <f t="shared" ref="DB2919" si="9901">SUM(AA2919:AA2920)</f>
        <v>0</v>
      </c>
      <c r="DC2919" s="301">
        <f t="shared" ref="DC2919" si="9902">SUM(AB2919:AB2920)</f>
        <v>0</v>
      </c>
      <c r="DD2919" s="301">
        <f t="shared" ref="DD2919" si="9903">SUM(AC2919:AC2920)</f>
        <v>0</v>
      </c>
      <c r="DE2919" s="301">
        <f t="shared" ref="DE2919" si="9904">SUM(AD2919:AD2920)</f>
        <v>0</v>
      </c>
      <c r="DG2919" s="612"/>
      <c r="DH2919" s="613"/>
      <c r="DI2919" s="415"/>
      <c r="DJ2919" s="416"/>
      <c r="DK2919" s="416"/>
      <c r="DL2919" s="416"/>
      <c r="DM2919" s="416"/>
      <c r="DN2919" s="416"/>
      <c r="DO2919" s="416"/>
      <c r="DP2919" s="416"/>
      <c r="DQ2919" s="416"/>
      <c r="DR2919" s="416"/>
      <c r="DS2919" s="416"/>
      <c r="DT2919" s="416"/>
      <c r="DU2919" s="416"/>
      <c r="DV2919" s="416"/>
      <c r="DW2919" s="416"/>
      <c r="DX2919" s="416"/>
      <c r="DY2919" s="416"/>
      <c r="DZ2919" s="416"/>
      <c r="EA2919" s="416"/>
      <c r="EB2919" s="416"/>
      <c r="EC2919" s="416"/>
      <c r="ED2919" s="416"/>
      <c r="EE2919" s="416"/>
      <c r="EF2919" s="416"/>
      <c r="EG2919" s="416"/>
      <c r="EH2919" s="416"/>
      <c r="EI2919" s="416"/>
      <c r="EJ2919" s="416"/>
      <c r="EK2919" s="416"/>
      <c r="EL2919" s="417"/>
    </row>
    <row r="2920" spans="1:143" ht="36" customHeight="1" x14ac:dyDescent="0.25">
      <c r="A2920" s="60"/>
      <c r="B2920" s="60"/>
      <c r="C2920" s="782"/>
      <c r="D2920" s="719"/>
      <c r="E2920" s="720"/>
      <c r="F2920" s="714" t="s">
        <v>527</v>
      </c>
      <c r="G2920" s="715"/>
      <c r="H2920" s="192"/>
      <c r="I2920" s="700" t="s">
        <v>525</v>
      </c>
      <c r="J2920" s="700"/>
      <c r="K2920" s="700"/>
      <c r="L2920" s="701"/>
      <c r="M2920" s="369"/>
      <c r="N2920" s="369"/>
      <c r="O2920" s="369"/>
      <c r="P2920" s="369"/>
      <c r="Q2920" s="369"/>
      <c r="R2920" s="369"/>
      <c r="S2920" s="368"/>
      <c r="T2920" s="368"/>
      <c r="U2920" s="368"/>
      <c r="V2920" s="368"/>
      <c r="W2920" s="368"/>
      <c r="X2920" s="368"/>
      <c r="Y2920" s="368"/>
      <c r="Z2920" s="368"/>
      <c r="AA2920" s="368"/>
      <c r="AB2920" s="368"/>
      <c r="AC2920" s="368"/>
      <c r="AD2920" s="368"/>
      <c r="AE2920" s="60"/>
      <c r="AF2920" s="259"/>
      <c r="AG2920" s="374">
        <f t="shared" si="9442"/>
        <v>18</v>
      </c>
      <c r="AH2920" s="399"/>
      <c r="AK2920" s="375">
        <f t="shared" si="9443"/>
        <v>0</v>
      </c>
      <c r="AL2920" s="378">
        <f t="shared" si="9711"/>
        <v>0</v>
      </c>
      <c r="AM2920" s="374">
        <f t="shared" si="9444"/>
        <v>0</v>
      </c>
      <c r="AN2920" s="292">
        <f t="shared" si="9445"/>
        <v>0</v>
      </c>
      <c r="AO2920" s="375">
        <f t="shared" si="9446"/>
        <v>0</v>
      </c>
      <c r="AP2920" s="378">
        <f t="shared" si="9712"/>
        <v>0</v>
      </c>
      <c r="AQ2920" s="374">
        <f t="shared" si="9447"/>
        <v>0</v>
      </c>
      <c r="AR2920" s="317">
        <f t="shared" si="9448"/>
        <v>0</v>
      </c>
      <c r="AS2920" s="375">
        <f t="shared" si="9449"/>
        <v>0</v>
      </c>
      <c r="AT2920" s="378">
        <f t="shared" si="9713"/>
        <v>0</v>
      </c>
      <c r="AU2920" s="374">
        <f t="shared" si="9450"/>
        <v>0</v>
      </c>
      <c r="AV2920" s="317">
        <f t="shared" si="9451"/>
        <v>0</v>
      </c>
      <c r="AW2920" s="375">
        <f t="shared" si="9452"/>
        <v>0</v>
      </c>
      <c r="AX2920" s="378">
        <f t="shared" si="9714"/>
        <v>0</v>
      </c>
      <c r="AY2920" s="374">
        <f t="shared" si="9453"/>
        <v>0</v>
      </c>
      <c r="AZ2920" s="292">
        <f t="shared" si="9454"/>
        <v>0</v>
      </c>
      <c r="BA2920" s="375">
        <f t="shared" si="9455"/>
        <v>0</v>
      </c>
      <c r="BB2920" s="378">
        <f t="shared" si="9715"/>
        <v>0</v>
      </c>
      <c r="BC2920" s="374">
        <f t="shared" si="9456"/>
        <v>0</v>
      </c>
      <c r="BD2920" s="292">
        <f t="shared" si="9457"/>
        <v>0</v>
      </c>
      <c r="BE2920" s="375">
        <f t="shared" si="9458"/>
        <v>0</v>
      </c>
      <c r="BF2920" s="378">
        <f t="shared" si="9716"/>
        <v>0</v>
      </c>
      <c r="BG2920" s="374">
        <f t="shared" si="9459"/>
        <v>0</v>
      </c>
      <c r="BH2920" s="292">
        <f t="shared" si="9460"/>
        <v>0</v>
      </c>
      <c r="BI2920" s="375">
        <f t="shared" si="9461"/>
        <v>0</v>
      </c>
      <c r="BJ2920" s="378">
        <f t="shared" si="9717"/>
        <v>0</v>
      </c>
      <c r="BK2920" s="374">
        <f t="shared" si="9462"/>
        <v>0</v>
      </c>
      <c r="BL2920" s="292">
        <f t="shared" si="9463"/>
        <v>0</v>
      </c>
      <c r="BM2920" s="375">
        <f t="shared" si="9464"/>
        <v>0</v>
      </c>
      <c r="BN2920" s="378">
        <f t="shared" si="9718"/>
        <v>0</v>
      </c>
      <c r="BO2920" s="374">
        <f t="shared" si="9465"/>
        <v>0</v>
      </c>
      <c r="BP2920" s="292">
        <f t="shared" si="9466"/>
        <v>0</v>
      </c>
      <c r="CA2920" s="299" t="s">
        <v>1910</v>
      </c>
      <c r="CB2920" s="421"/>
      <c r="CC2920" s="375"/>
      <c r="CD2920" s="375"/>
      <c r="CE2920" s="375"/>
      <c r="CF2920" s="375"/>
      <c r="CG2920" s="375"/>
      <c r="CH2920" s="375"/>
      <c r="CI2920" s="375"/>
      <c r="CJ2920" s="375"/>
      <c r="CK2920" s="375"/>
      <c r="CL2920" s="375"/>
      <c r="CM2920" s="375"/>
      <c r="CN2920" s="422">
        <f t="shared" ref="CN2920" si="9905">IF(CN2918="NA",COUNTIF(M2919:M2920,"NA"),COUNTIF(M2919:M2920,"NS"))</f>
        <v>0</v>
      </c>
      <c r="CO2920" s="422">
        <f t="shared" ref="CO2920" si="9906">IF(CO2918="NA",COUNTIF(N2919:N2920,"NA"),COUNTIF(N2919:N2920,"NS"))</f>
        <v>0</v>
      </c>
      <c r="CP2920" s="422">
        <f t="shared" ref="CP2920" si="9907">IF(CP2918="NA",COUNTIF(O2919:O2920,"NA"),COUNTIF(O2919:O2920,"NS"))</f>
        <v>0</v>
      </c>
      <c r="CQ2920" s="422">
        <f t="shared" ref="CQ2920" si="9908">IF(CQ2918="NA",COUNTIF(P2919:P2920,"NA"),COUNTIF(P2919:P2920,"NS"))</f>
        <v>0</v>
      </c>
      <c r="CR2920" s="422">
        <f t="shared" ref="CR2920" si="9909">IF(CR2918="NA",COUNTIF(Q2919:Q2920,"NA"),COUNTIF(Q2919:Q2920,"NS"))</f>
        <v>0</v>
      </c>
      <c r="CS2920" s="422">
        <f t="shared" ref="CS2920" si="9910">IF(CS2918="NA",COUNTIF(R2919:R2920,"NA"),COUNTIF(R2919:R2920,"NS"))</f>
        <v>0</v>
      </c>
      <c r="CT2920" s="422">
        <f t="shared" ref="CT2920" si="9911">IF(CT2918="NA",COUNTIF(S2919:S2920,"NA"),COUNTIF(S2919:S2920,"NS"))</f>
        <v>0</v>
      </c>
      <c r="CU2920" s="422">
        <f t="shared" ref="CU2920" si="9912">IF(CU2918="NA",COUNTIF(T2919:T2920,"NA"),COUNTIF(T2919:T2920,"NS"))</f>
        <v>0</v>
      </c>
      <c r="CV2920" s="422">
        <f t="shared" ref="CV2920" si="9913">IF(CV2918="NA",COUNTIF(U2919:U2920,"NA"),COUNTIF(U2919:U2920,"NS"))</f>
        <v>0</v>
      </c>
      <c r="CW2920" s="422">
        <f t="shared" ref="CW2920" si="9914">IF(CW2918="NA",COUNTIF(V2919:V2920,"NA"),COUNTIF(V2919:V2920,"NS"))</f>
        <v>0</v>
      </c>
      <c r="CX2920" s="422">
        <f t="shared" ref="CX2920" si="9915">IF(CX2918="NA",COUNTIF(W2919:W2920,"NA"),COUNTIF(W2919:W2920,"NS"))</f>
        <v>0</v>
      </c>
      <c r="CY2920" s="422">
        <f t="shared" ref="CY2920" si="9916">IF(CY2918="NA",COUNTIF(X2919:X2920,"NA"),COUNTIF(X2919:X2920,"NS"))</f>
        <v>0</v>
      </c>
      <c r="CZ2920" s="422">
        <f t="shared" ref="CZ2920" si="9917">IF(CZ2918="NA",COUNTIF(Y2919:Y2920,"NA"),COUNTIF(Y2919:Y2920,"NS"))</f>
        <v>0</v>
      </c>
      <c r="DA2920" s="422">
        <f t="shared" ref="DA2920" si="9918">IF(DA2918="NA",COUNTIF(Z2919:Z2920,"NA"),COUNTIF(Z2919:Z2920,"NS"))</f>
        <v>0</v>
      </c>
      <c r="DB2920" s="422">
        <f t="shared" ref="DB2920" si="9919">IF(DB2918="NA",COUNTIF(AA2919:AA2920,"NA"),COUNTIF(AA2919:AA2920,"NS"))</f>
        <v>0</v>
      </c>
      <c r="DC2920" s="422">
        <f t="shared" ref="DC2920" si="9920">IF(DC2918="NA",COUNTIF(AB2919:AB2920,"NA"),COUNTIF(AB2919:AB2920,"NS"))</f>
        <v>0</v>
      </c>
      <c r="DD2920" s="422">
        <f t="shared" ref="DD2920" si="9921">IF(DD2918="NA",COUNTIF(AC2919:AC2920,"NA"),COUNTIF(AC2919:AC2920,"NS"))</f>
        <v>0</v>
      </c>
      <c r="DE2920" s="422">
        <f t="shared" ref="DE2920" si="9922">IF(DE2918="NA",COUNTIF(AD2919:AD2920,"NA"),COUNTIF(AD2919:AD2920,"NS"))</f>
        <v>0</v>
      </c>
      <c r="DG2920" s="612"/>
      <c r="DH2920" s="613"/>
      <c r="DI2920" s="415"/>
      <c r="DJ2920" s="416"/>
      <c r="DK2920" s="416"/>
      <c r="DL2920" s="416"/>
      <c r="DM2920" s="416"/>
      <c r="DN2920" s="416"/>
      <c r="DO2920" s="416"/>
      <c r="DP2920" s="416"/>
      <c r="DQ2920" s="416"/>
      <c r="DR2920" s="416"/>
      <c r="DS2920" s="416"/>
      <c r="DT2920" s="416"/>
      <c r="DU2920" s="416"/>
      <c r="DV2920" s="416"/>
      <c r="DW2920" s="416"/>
      <c r="DX2920" s="416"/>
      <c r="DY2920" s="416"/>
      <c r="DZ2920" s="416"/>
      <c r="EA2920" s="416"/>
      <c r="EB2920" s="416"/>
      <c r="EC2920" s="416"/>
      <c r="ED2920" s="416"/>
      <c r="EE2920" s="416"/>
      <c r="EF2920" s="416"/>
      <c r="EG2920" s="416"/>
      <c r="EH2920" s="416"/>
      <c r="EI2920" s="416"/>
      <c r="EJ2920" s="416"/>
      <c r="EK2920" s="416"/>
      <c r="EL2920" s="417"/>
    </row>
    <row r="2921" spans="1:143" ht="15" customHeight="1" x14ac:dyDescent="0.25">
      <c r="A2921" s="60"/>
      <c r="B2921" s="60"/>
      <c r="C2921" s="782"/>
      <c r="D2921" s="719"/>
      <c r="E2921" s="720"/>
      <c r="F2921" s="703" t="s">
        <v>528</v>
      </c>
      <c r="G2921" s="703"/>
      <c r="H2921" s="704" t="s">
        <v>529</v>
      </c>
      <c r="I2921" s="705"/>
      <c r="J2921" s="705"/>
      <c r="K2921" s="705"/>
      <c r="L2921" s="706"/>
      <c r="M2921" s="369"/>
      <c r="N2921" s="369"/>
      <c r="O2921" s="369"/>
      <c r="P2921" s="369"/>
      <c r="Q2921" s="369"/>
      <c r="R2921" s="369"/>
      <c r="S2921" s="368"/>
      <c r="T2921" s="368"/>
      <c r="U2921" s="368"/>
      <c r="V2921" s="368"/>
      <c r="W2921" s="368"/>
      <c r="X2921" s="368"/>
      <c r="Y2921" s="368"/>
      <c r="Z2921" s="368"/>
      <c r="AA2921" s="368"/>
      <c r="AB2921" s="368"/>
      <c r="AC2921" s="368"/>
      <c r="AD2921" s="368"/>
      <c r="AE2921" s="60"/>
      <c r="AF2921" s="259"/>
      <c r="AG2921" s="374">
        <f t="shared" si="9442"/>
        <v>18</v>
      </c>
      <c r="AH2921" s="399"/>
      <c r="AK2921" s="375">
        <f t="shared" si="9443"/>
        <v>0</v>
      </c>
      <c r="AL2921" s="378">
        <f t="shared" si="9711"/>
        <v>0</v>
      </c>
      <c r="AM2921" s="374">
        <f t="shared" si="9444"/>
        <v>0</v>
      </c>
      <c r="AN2921" s="292">
        <f t="shared" si="9445"/>
        <v>0</v>
      </c>
      <c r="AO2921" s="375">
        <f t="shared" si="9446"/>
        <v>0</v>
      </c>
      <c r="AP2921" s="378">
        <f t="shared" si="9712"/>
        <v>0</v>
      </c>
      <c r="AQ2921" s="374">
        <f t="shared" si="9447"/>
        <v>0</v>
      </c>
      <c r="AR2921" s="317">
        <f t="shared" si="9448"/>
        <v>0</v>
      </c>
      <c r="AS2921" s="375">
        <f t="shared" si="9449"/>
        <v>0</v>
      </c>
      <c r="AT2921" s="378">
        <f t="shared" si="9713"/>
        <v>0</v>
      </c>
      <c r="AU2921" s="374">
        <f t="shared" si="9450"/>
        <v>0</v>
      </c>
      <c r="AV2921" s="317">
        <f t="shared" si="9451"/>
        <v>0</v>
      </c>
      <c r="AW2921" s="375">
        <f t="shared" si="9452"/>
        <v>0</v>
      </c>
      <c r="AX2921" s="378">
        <f t="shared" si="9714"/>
        <v>0</v>
      </c>
      <c r="AY2921" s="374">
        <f t="shared" si="9453"/>
        <v>0</v>
      </c>
      <c r="AZ2921" s="292">
        <f t="shared" si="9454"/>
        <v>0</v>
      </c>
      <c r="BA2921" s="375">
        <f t="shared" si="9455"/>
        <v>0</v>
      </c>
      <c r="BB2921" s="378">
        <f t="shared" si="9715"/>
        <v>0</v>
      </c>
      <c r="BC2921" s="374">
        <f t="shared" si="9456"/>
        <v>0</v>
      </c>
      <c r="BD2921" s="292">
        <f t="shared" si="9457"/>
        <v>0</v>
      </c>
      <c r="BE2921" s="375">
        <f t="shared" si="9458"/>
        <v>0</v>
      </c>
      <c r="BF2921" s="378">
        <f t="shared" si="9716"/>
        <v>0</v>
      </c>
      <c r="BG2921" s="374">
        <f t="shared" si="9459"/>
        <v>0</v>
      </c>
      <c r="BH2921" s="292">
        <f t="shared" si="9460"/>
        <v>0</v>
      </c>
      <c r="BI2921" s="375">
        <f t="shared" si="9461"/>
        <v>0</v>
      </c>
      <c r="BJ2921" s="378">
        <f t="shared" si="9717"/>
        <v>0</v>
      </c>
      <c r="BK2921" s="374">
        <f t="shared" si="9462"/>
        <v>0</v>
      </c>
      <c r="BL2921" s="292">
        <f t="shared" si="9463"/>
        <v>0</v>
      </c>
      <c r="BM2921" s="375">
        <f t="shared" si="9464"/>
        <v>0</v>
      </c>
      <c r="BN2921" s="378">
        <f t="shared" si="9718"/>
        <v>0</v>
      </c>
      <c r="BO2921" s="374">
        <f t="shared" si="9465"/>
        <v>0</v>
      </c>
      <c r="BP2921" s="292">
        <f t="shared" si="9466"/>
        <v>0</v>
      </c>
      <c r="CA2921" s="308" t="s">
        <v>1918</v>
      </c>
      <c r="CB2921" s="427"/>
      <c r="CC2921" s="375"/>
      <c r="CD2921" s="375"/>
      <c r="CE2921" s="375"/>
      <c r="CF2921" s="375"/>
      <c r="CG2921" s="375"/>
      <c r="CH2921" s="375"/>
      <c r="CI2921" s="375"/>
      <c r="CJ2921" s="375"/>
      <c r="CK2921" s="375"/>
      <c r="CL2921" s="375"/>
      <c r="CM2921" s="375"/>
      <c r="CN2921" s="435">
        <f t="shared" ref="CN2921:DD2921" si="9923">IF(OR(AND(CN2918=0,CN2920&gt;0),AND(CN2918="NS",CN2919&gt;0),AND(CN2918="NS",CN2920=0,CN2919=0)),1,IF(OR(AND(CN2918&gt;0,CN2920=2),AND(CN2918="NS",CN2920=2),AND(CN2918="NS",CN2919=0,CN2920&gt;0),OR(CN2918=CN2919,AND(CN2918="",CN2920=0,CN2919=0))),0,1))</f>
        <v>0</v>
      </c>
      <c r="CO2921" s="435">
        <f t="shared" si="9923"/>
        <v>0</v>
      </c>
      <c r="CP2921" s="435">
        <f t="shared" si="9923"/>
        <v>0</v>
      </c>
      <c r="CQ2921" s="435">
        <f t="shared" si="9923"/>
        <v>0</v>
      </c>
      <c r="CR2921" s="435">
        <f t="shared" si="9923"/>
        <v>0</v>
      </c>
      <c r="CS2921" s="435">
        <f t="shared" si="9923"/>
        <v>0</v>
      </c>
      <c r="CT2921" s="435">
        <f t="shared" si="9923"/>
        <v>0</v>
      </c>
      <c r="CU2921" s="435">
        <f t="shared" si="9923"/>
        <v>0</v>
      </c>
      <c r="CV2921" s="435">
        <f t="shared" si="9923"/>
        <v>0</v>
      </c>
      <c r="CW2921" s="435">
        <f t="shared" si="9923"/>
        <v>0</v>
      </c>
      <c r="CX2921" s="435">
        <f t="shared" si="9923"/>
        <v>0</v>
      </c>
      <c r="CY2921" s="435">
        <f t="shared" si="9923"/>
        <v>0</v>
      </c>
      <c r="CZ2921" s="435">
        <f t="shared" si="9923"/>
        <v>0</v>
      </c>
      <c r="DA2921" s="435">
        <f t="shared" si="9923"/>
        <v>0</v>
      </c>
      <c r="DB2921" s="435">
        <f t="shared" si="9923"/>
        <v>0</v>
      </c>
      <c r="DC2921" s="435">
        <f t="shared" si="9923"/>
        <v>0</v>
      </c>
      <c r="DD2921" s="435">
        <f t="shared" si="9923"/>
        <v>0</v>
      </c>
      <c r="DE2921" s="435">
        <f t="shared" ref="DE2921" si="9924">IF(OR(AND(DE2918=0,DE2920&gt;0),AND(DE2918="NS",DE2919&gt;0),AND(DE2918="NS",DE2920=0,DE2919=0)),1,IF(OR(AND(DE2918&gt;0,DE2920=2),AND(DE2918="NS",DE2920=2),AND(DE2918="NS",DE2919=0,DE2920&gt;0),OR(DE2918=DE2919,AND(DE2918="",DE2920=0,DE2919=0))),0,1))</f>
        <v>0</v>
      </c>
      <c r="DF2921" s="387">
        <f>SUM(CN2921:DE2921)</f>
        <v>0</v>
      </c>
      <c r="DG2921" s="610"/>
      <c r="DH2921" s="611"/>
      <c r="DI2921" s="415"/>
      <c r="DJ2921" s="416"/>
      <c r="DK2921" s="416"/>
      <c r="DL2921" s="416"/>
      <c r="DM2921" s="416"/>
      <c r="DN2921" s="416"/>
      <c r="DO2921" s="416"/>
      <c r="DP2921" s="416"/>
      <c r="DQ2921" s="416"/>
      <c r="DR2921" s="416"/>
      <c r="DS2921" s="416"/>
      <c r="DT2921" s="416"/>
      <c r="DU2921" s="416"/>
      <c r="DV2921" s="416"/>
      <c r="DW2921" s="416"/>
      <c r="DX2921" s="416"/>
      <c r="DY2921" s="416"/>
      <c r="DZ2921" s="416"/>
      <c r="EA2921" s="416"/>
      <c r="EB2921" s="416"/>
      <c r="EC2921" s="416"/>
      <c r="ED2921" s="416"/>
      <c r="EE2921" s="416"/>
      <c r="EF2921" s="416"/>
      <c r="EG2921" s="416"/>
      <c r="EH2921" s="416"/>
      <c r="EI2921" s="416"/>
      <c r="EJ2921" s="416"/>
      <c r="EK2921" s="416"/>
      <c r="EL2921" s="417"/>
    </row>
    <row r="2922" spans="1:143" ht="15" customHeight="1" x14ac:dyDescent="0.25">
      <c r="A2922" s="60"/>
      <c r="B2922" s="60"/>
      <c r="C2922" s="782"/>
      <c r="D2922" s="719"/>
      <c r="E2922" s="720"/>
      <c r="F2922" s="703" t="s">
        <v>530</v>
      </c>
      <c r="G2922" s="703"/>
      <c r="H2922" s="704" t="s">
        <v>531</v>
      </c>
      <c r="I2922" s="705"/>
      <c r="J2922" s="705"/>
      <c r="K2922" s="705"/>
      <c r="L2922" s="706"/>
      <c r="M2922" s="369"/>
      <c r="N2922" s="369"/>
      <c r="O2922" s="369"/>
      <c r="P2922" s="369"/>
      <c r="Q2922" s="369"/>
      <c r="R2922" s="369"/>
      <c r="S2922" s="368"/>
      <c r="T2922" s="368"/>
      <c r="U2922" s="368"/>
      <c r="V2922" s="368"/>
      <c r="W2922" s="368"/>
      <c r="X2922" s="368"/>
      <c r="Y2922" s="368"/>
      <c r="Z2922" s="368"/>
      <c r="AA2922" s="368"/>
      <c r="AB2922" s="368"/>
      <c r="AC2922" s="368"/>
      <c r="AD2922" s="368"/>
      <c r="AE2922" s="60"/>
      <c r="AF2922" s="259"/>
      <c r="AG2922" s="374">
        <f t="shared" si="9442"/>
        <v>18</v>
      </c>
      <c r="AH2922" s="399"/>
      <c r="AK2922" s="375">
        <f t="shared" si="9443"/>
        <v>0</v>
      </c>
      <c r="AL2922" s="378">
        <f t="shared" si="9711"/>
        <v>0</v>
      </c>
      <c r="AM2922" s="374">
        <f t="shared" si="9444"/>
        <v>0</v>
      </c>
      <c r="AN2922" s="292">
        <f t="shared" si="9445"/>
        <v>0</v>
      </c>
      <c r="AO2922" s="375">
        <f t="shared" si="9446"/>
        <v>0</v>
      </c>
      <c r="AP2922" s="378">
        <f t="shared" si="9712"/>
        <v>0</v>
      </c>
      <c r="AQ2922" s="374">
        <f t="shared" si="9447"/>
        <v>0</v>
      </c>
      <c r="AR2922" s="317">
        <f t="shared" si="9448"/>
        <v>0</v>
      </c>
      <c r="AS2922" s="375">
        <f t="shared" si="9449"/>
        <v>0</v>
      </c>
      <c r="AT2922" s="378">
        <f t="shared" si="9713"/>
        <v>0</v>
      </c>
      <c r="AU2922" s="374">
        <f t="shared" si="9450"/>
        <v>0</v>
      </c>
      <c r="AV2922" s="317">
        <f t="shared" si="9451"/>
        <v>0</v>
      </c>
      <c r="AW2922" s="375">
        <f t="shared" si="9452"/>
        <v>0</v>
      </c>
      <c r="AX2922" s="378">
        <f t="shared" si="9714"/>
        <v>0</v>
      </c>
      <c r="AY2922" s="374">
        <f t="shared" si="9453"/>
        <v>0</v>
      </c>
      <c r="AZ2922" s="292">
        <f t="shared" si="9454"/>
        <v>0</v>
      </c>
      <c r="BA2922" s="375">
        <f t="shared" si="9455"/>
        <v>0</v>
      </c>
      <c r="BB2922" s="378">
        <f t="shared" si="9715"/>
        <v>0</v>
      </c>
      <c r="BC2922" s="374">
        <f t="shared" si="9456"/>
        <v>0</v>
      </c>
      <c r="BD2922" s="292">
        <f t="shared" si="9457"/>
        <v>0</v>
      </c>
      <c r="BE2922" s="375">
        <f t="shared" si="9458"/>
        <v>0</v>
      </c>
      <c r="BF2922" s="378">
        <f t="shared" si="9716"/>
        <v>0</v>
      </c>
      <c r="BG2922" s="374">
        <f t="shared" si="9459"/>
        <v>0</v>
      </c>
      <c r="BH2922" s="292">
        <f t="shared" si="9460"/>
        <v>0</v>
      </c>
      <c r="BI2922" s="375">
        <f t="shared" si="9461"/>
        <v>0</v>
      </c>
      <c r="BJ2922" s="378">
        <f t="shared" si="9717"/>
        <v>0</v>
      </c>
      <c r="BK2922" s="374">
        <f t="shared" si="9462"/>
        <v>0</v>
      </c>
      <c r="BL2922" s="292">
        <f t="shared" si="9463"/>
        <v>0</v>
      </c>
      <c r="BM2922" s="375">
        <f t="shared" si="9464"/>
        <v>0</v>
      </c>
      <c r="BN2922" s="378">
        <f t="shared" si="9718"/>
        <v>0</v>
      </c>
      <c r="BO2922" s="374">
        <f t="shared" si="9465"/>
        <v>0</v>
      </c>
      <c r="BP2922" s="292">
        <f t="shared" si="9466"/>
        <v>0</v>
      </c>
      <c r="CA2922" s="309"/>
      <c r="CB2922" s="427"/>
      <c r="CC2922" s="375"/>
      <c r="CD2922" s="375"/>
      <c r="CE2922" s="375"/>
      <c r="CF2922" s="375"/>
      <c r="CG2922" s="375"/>
      <c r="CH2922" s="375"/>
      <c r="CI2922" s="375"/>
      <c r="CJ2922" s="375"/>
      <c r="CK2922" s="375"/>
      <c r="CL2922" s="375"/>
      <c r="CM2922" s="375"/>
      <c r="CN2922" s="311"/>
      <c r="CO2922" s="311"/>
      <c r="CP2922" s="311"/>
      <c r="CQ2922" s="311"/>
      <c r="CR2922" s="311"/>
      <c r="CS2922" s="311"/>
      <c r="CT2922" s="311"/>
      <c r="CU2922" s="311"/>
      <c r="CV2922" s="311"/>
      <c r="CW2922" s="311"/>
      <c r="CX2922" s="311"/>
      <c r="CY2922" s="311"/>
      <c r="CZ2922" s="311"/>
      <c r="DA2922" s="311"/>
      <c r="DB2922" s="311"/>
      <c r="DC2922" s="311"/>
      <c r="DD2922" s="311"/>
      <c r="DE2922" s="311"/>
      <c r="DG2922" s="610"/>
      <c r="DH2922" s="611"/>
      <c r="DI2922" s="415"/>
      <c r="DJ2922" s="416"/>
      <c r="DK2922" s="416"/>
      <c r="DL2922" s="416"/>
      <c r="DM2922" s="416"/>
      <c r="DN2922" s="416"/>
      <c r="DO2922" s="416"/>
      <c r="DP2922" s="416"/>
      <c r="DQ2922" s="416"/>
      <c r="DR2922" s="416"/>
      <c r="DS2922" s="416"/>
      <c r="DT2922" s="416"/>
      <c r="DU2922" s="416"/>
      <c r="DV2922" s="416"/>
      <c r="DW2922" s="416"/>
      <c r="DX2922" s="416"/>
      <c r="DY2922" s="416"/>
      <c r="DZ2922" s="416"/>
      <c r="EA2922" s="416"/>
      <c r="EB2922" s="416"/>
      <c r="EC2922" s="416"/>
      <c r="ED2922" s="416"/>
      <c r="EE2922" s="416"/>
      <c r="EF2922" s="416"/>
      <c r="EG2922" s="416"/>
      <c r="EH2922" s="416"/>
      <c r="EI2922" s="416"/>
      <c r="EJ2922" s="416"/>
      <c r="EK2922" s="416"/>
      <c r="EL2922" s="417"/>
    </row>
    <row r="2923" spans="1:143" ht="24" customHeight="1" x14ac:dyDescent="0.25">
      <c r="A2923" s="60"/>
      <c r="B2923" s="60"/>
      <c r="C2923" s="783"/>
      <c r="D2923" s="721"/>
      <c r="E2923" s="722"/>
      <c r="F2923" s="703" t="s">
        <v>532</v>
      </c>
      <c r="G2923" s="703"/>
      <c r="H2923" s="704" t="s">
        <v>533</v>
      </c>
      <c r="I2923" s="705"/>
      <c r="J2923" s="705"/>
      <c r="K2923" s="705"/>
      <c r="L2923" s="706"/>
      <c r="M2923" s="369"/>
      <c r="N2923" s="369"/>
      <c r="O2923" s="369"/>
      <c r="P2923" s="369"/>
      <c r="Q2923" s="369"/>
      <c r="R2923" s="369"/>
      <c r="S2923" s="368"/>
      <c r="T2923" s="368"/>
      <c r="U2923" s="368"/>
      <c r="V2923" s="368"/>
      <c r="W2923" s="368"/>
      <c r="X2923" s="368"/>
      <c r="Y2923" s="368"/>
      <c r="Z2923" s="368"/>
      <c r="AA2923" s="368"/>
      <c r="AB2923" s="368"/>
      <c r="AC2923" s="368"/>
      <c r="AD2923" s="368"/>
      <c r="AE2923" s="60"/>
      <c r="AF2923" s="259"/>
      <c r="AG2923" s="374">
        <f t="shared" si="9442"/>
        <v>18</v>
      </c>
      <c r="AH2923" s="399"/>
      <c r="AK2923" s="375">
        <f t="shared" si="9443"/>
        <v>0</v>
      </c>
      <c r="AL2923" s="378">
        <f t="shared" si="9711"/>
        <v>0</v>
      </c>
      <c r="AM2923" s="374">
        <f t="shared" si="9444"/>
        <v>0</v>
      </c>
      <c r="AN2923" s="292">
        <f t="shared" si="9445"/>
        <v>0</v>
      </c>
      <c r="AO2923" s="375">
        <f t="shared" si="9446"/>
        <v>0</v>
      </c>
      <c r="AP2923" s="378">
        <f t="shared" si="9712"/>
        <v>0</v>
      </c>
      <c r="AQ2923" s="374">
        <f t="shared" si="9447"/>
        <v>0</v>
      </c>
      <c r="AR2923" s="317">
        <f t="shared" si="9448"/>
        <v>0</v>
      </c>
      <c r="AS2923" s="375">
        <f t="shared" si="9449"/>
        <v>0</v>
      </c>
      <c r="AT2923" s="378">
        <f t="shared" si="9713"/>
        <v>0</v>
      </c>
      <c r="AU2923" s="374">
        <f t="shared" si="9450"/>
        <v>0</v>
      </c>
      <c r="AV2923" s="317">
        <f t="shared" si="9451"/>
        <v>0</v>
      </c>
      <c r="AW2923" s="375">
        <f t="shared" si="9452"/>
        <v>0</v>
      </c>
      <c r="AX2923" s="378">
        <f t="shared" si="9714"/>
        <v>0</v>
      </c>
      <c r="AY2923" s="374">
        <f t="shared" si="9453"/>
        <v>0</v>
      </c>
      <c r="AZ2923" s="292">
        <f t="shared" si="9454"/>
        <v>0</v>
      </c>
      <c r="BA2923" s="375">
        <f t="shared" si="9455"/>
        <v>0</v>
      </c>
      <c r="BB2923" s="378">
        <f t="shared" si="9715"/>
        <v>0</v>
      </c>
      <c r="BC2923" s="374">
        <f t="shared" si="9456"/>
        <v>0</v>
      </c>
      <c r="BD2923" s="292">
        <f t="shared" si="9457"/>
        <v>0</v>
      </c>
      <c r="BE2923" s="375">
        <f t="shared" si="9458"/>
        <v>0</v>
      </c>
      <c r="BF2923" s="378">
        <f t="shared" si="9716"/>
        <v>0</v>
      </c>
      <c r="BG2923" s="374">
        <f t="shared" si="9459"/>
        <v>0</v>
      </c>
      <c r="BH2923" s="292">
        <f t="shared" si="9460"/>
        <v>0</v>
      </c>
      <c r="BI2923" s="375">
        <f t="shared" si="9461"/>
        <v>0</v>
      </c>
      <c r="BJ2923" s="378">
        <f t="shared" si="9717"/>
        <v>0</v>
      </c>
      <c r="BK2923" s="374">
        <f t="shared" si="9462"/>
        <v>0</v>
      </c>
      <c r="BL2923" s="292">
        <f t="shared" si="9463"/>
        <v>0</v>
      </c>
      <c r="BM2923" s="375">
        <f t="shared" si="9464"/>
        <v>0</v>
      </c>
      <c r="BN2923" s="378">
        <f t="shared" si="9718"/>
        <v>0</v>
      </c>
      <c r="BO2923" s="374">
        <f t="shared" si="9465"/>
        <v>0</v>
      </c>
      <c r="BP2923" s="292">
        <f t="shared" si="9466"/>
        <v>0</v>
      </c>
      <c r="CA2923" s="309"/>
      <c r="CB2923" s="427"/>
      <c r="CC2923" s="375"/>
      <c r="CD2923" s="375"/>
      <c r="CE2923" s="375"/>
      <c r="CF2923" s="375"/>
      <c r="CG2923" s="375"/>
      <c r="CH2923" s="375"/>
      <c r="CI2923" s="375"/>
      <c r="CJ2923" s="375"/>
      <c r="CK2923" s="375"/>
      <c r="CL2923" s="375"/>
      <c r="CM2923" s="375"/>
      <c r="CN2923" s="311"/>
      <c r="CO2923" s="311"/>
      <c r="CP2923" s="311"/>
      <c r="CQ2923" s="311"/>
      <c r="CR2923" s="311"/>
      <c r="CS2923" s="311"/>
      <c r="CT2923" s="311"/>
      <c r="CU2923" s="311"/>
      <c r="CV2923" s="311"/>
      <c r="CW2923" s="311"/>
      <c r="CX2923" s="311"/>
      <c r="CY2923" s="311"/>
      <c r="CZ2923" s="311"/>
      <c r="DA2923" s="311"/>
      <c r="DB2923" s="311"/>
      <c r="DC2923" s="311"/>
      <c r="DD2923" s="311"/>
      <c r="DE2923" s="311"/>
      <c r="DG2923" s="614" t="s">
        <v>532</v>
      </c>
      <c r="DH2923" s="615"/>
      <c r="DI2923" s="418" t="s">
        <v>1909</v>
      </c>
      <c r="DJ2923" s="419"/>
      <c r="DK2923" s="419"/>
      <c r="DL2923" s="419"/>
      <c r="DM2923" s="419"/>
      <c r="DN2923" s="419"/>
      <c r="DO2923" s="419"/>
      <c r="DP2923" s="419"/>
      <c r="DQ2923" s="419"/>
      <c r="DR2923" s="419"/>
      <c r="DS2923" s="419"/>
      <c r="DT2923" s="419"/>
      <c r="DU2923" s="419">
        <f t="shared" ref="DU2923" si="9925">M2923</f>
        <v>0</v>
      </c>
      <c r="DV2923" s="419">
        <f t="shared" ref="DV2923" si="9926">N2923</f>
        <v>0</v>
      </c>
      <c r="DW2923" s="419">
        <f t="shared" ref="DW2923" si="9927">O2923</f>
        <v>0</v>
      </c>
      <c r="DX2923" s="419">
        <f t="shared" ref="DX2923" si="9928">P2923</f>
        <v>0</v>
      </c>
      <c r="DY2923" s="419">
        <f t="shared" ref="DY2923" si="9929">Q2923</f>
        <v>0</v>
      </c>
      <c r="DZ2923" s="419">
        <f t="shared" ref="DZ2923" si="9930">R2923</f>
        <v>0</v>
      </c>
      <c r="EA2923" s="419">
        <f t="shared" ref="EA2923" si="9931">S2923</f>
        <v>0</v>
      </c>
      <c r="EB2923" s="419">
        <f t="shared" ref="EB2923" si="9932">T2923</f>
        <v>0</v>
      </c>
      <c r="EC2923" s="419">
        <f t="shared" ref="EC2923" si="9933">U2923</f>
        <v>0</v>
      </c>
      <c r="ED2923" s="419">
        <f t="shared" ref="ED2923" si="9934">V2923</f>
        <v>0</v>
      </c>
      <c r="EE2923" s="419">
        <f t="shared" ref="EE2923" si="9935">W2923</f>
        <v>0</v>
      </c>
      <c r="EF2923" s="419">
        <f t="shared" ref="EF2923" si="9936">X2923</f>
        <v>0</v>
      </c>
      <c r="EG2923" s="419">
        <f t="shared" ref="EG2923" si="9937">Y2923</f>
        <v>0</v>
      </c>
      <c r="EH2923" s="419">
        <f t="shared" ref="EH2923" si="9938">Z2923</f>
        <v>0</v>
      </c>
      <c r="EI2923" s="419">
        <f t="shared" ref="EI2923" si="9939">AA2923</f>
        <v>0</v>
      </c>
      <c r="EJ2923" s="419">
        <f t="shared" ref="EJ2923" si="9940">AB2923</f>
        <v>0</v>
      </c>
      <c r="EK2923" s="419">
        <f t="shared" ref="EK2923" si="9941">AC2923</f>
        <v>0</v>
      </c>
      <c r="EL2923" s="420">
        <f t="shared" ref="EL2923" si="9942">AD2923</f>
        <v>0</v>
      </c>
    </row>
    <row r="2924" spans="1:143" ht="15" customHeight="1" x14ac:dyDescent="0.25">
      <c r="A2924" s="60"/>
      <c r="B2924" s="60"/>
      <c r="C2924" s="781" t="s">
        <v>1496</v>
      </c>
      <c r="D2924" s="717" t="s">
        <v>597</v>
      </c>
      <c r="E2924" s="741"/>
      <c r="F2924" s="703" t="s">
        <v>536</v>
      </c>
      <c r="G2924" s="703"/>
      <c r="H2924" s="704" t="s">
        <v>537</v>
      </c>
      <c r="I2924" s="705"/>
      <c r="J2924" s="705"/>
      <c r="K2924" s="705"/>
      <c r="L2924" s="706"/>
      <c r="M2924" s="369"/>
      <c r="N2924" s="369"/>
      <c r="O2924" s="369"/>
      <c r="P2924" s="369"/>
      <c r="Q2924" s="369"/>
      <c r="R2924" s="369"/>
      <c r="S2924" s="368"/>
      <c r="T2924" s="368"/>
      <c r="U2924" s="368"/>
      <c r="V2924" s="368"/>
      <c r="W2924" s="368"/>
      <c r="X2924" s="368"/>
      <c r="Y2924" s="368"/>
      <c r="Z2924" s="368"/>
      <c r="AA2924" s="368"/>
      <c r="AB2924" s="368"/>
      <c r="AC2924" s="368"/>
      <c r="AD2924" s="368"/>
      <c r="AE2924" s="60"/>
      <c r="AF2924" s="259"/>
      <c r="AG2924" s="374">
        <f t="shared" si="9442"/>
        <v>18</v>
      </c>
      <c r="AH2924" s="399"/>
      <c r="AK2924" s="375">
        <f t="shared" si="9443"/>
        <v>0</v>
      </c>
      <c r="AL2924" s="378">
        <f t="shared" si="9711"/>
        <v>0</v>
      </c>
      <c r="AM2924" s="374">
        <f t="shared" si="9444"/>
        <v>0</v>
      </c>
      <c r="AN2924" s="292">
        <f t="shared" si="9445"/>
        <v>0</v>
      </c>
      <c r="AO2924" s="375">
        <f t="shared" si="9446"/>
        <v>0</v>
      </c>
      <c r="AP2924" s="378">
        <f t="shared" si="9712"/>
        <v>0</v>
      </c>
      <c r="AQ2924" s="374">
        <f t="shared" si="9447"/>
        <v>0</v>
      </c>
      <c r="AR2924" s="317">
        <f t="shared" si="9448"/>
        <v>0</v>
      </c>
      <c r="AS2924" s="375">
        <f t="shared" si="9449"/>
        <v>0</v>
      </c>
      <c r="AT2924" s="378">
        <f t="shared" si="9713"/>
        <v>0</v>
      </c>
      <c r="AU2924" s="374">
        <f t="shared" si="9450"/>
        <v>0</v>
      </c>
      <c r="AV2924" s="317">
        <f t="shared" si="9451"/>
        <v>0</v>
      </c>
      <c r="AW2924" s="375">
        <f t="shared" si="9452"/>
        <v>0</v>
      </c>
      <c r="AX2924" s="378">
        <f t="shared" si="9714"/>
        <v>0</v>
      </c>
      <c r="AY2924" s="374">
        <f t="shared" si="9453"/>
        <v>0</v>
      </c>
      <c r="AZ2924" s="292">
        <f t="shared" si="9454"/>
        <v>0</v>
      </c>
      <c r="BA2924" s="375">
        <f t="shared" si="9455"/>
        <v>0</v>
      </c>
      <c r="BB2924" s="378">
        <f t="shared" si="9715"/>
        <v>0</v>
      </c>
      <c r="BC2924" s="374">
        <f t="shared" si="9456"/>
        <v>0</v>
      </c>
      <c r="BD2924" s="292">
        <f t="shared" si="9457"/>
        <v>0</v>
      </c>
      <c r="BE2924" s="375">
        <f t="shared" si="9458"/>
        <v>0</v>
      </c>
      <c r="BF2924" s="378">
        <f t="shared" si="9716"/>
        <v>0</v>
      </c>
      <c r="BG2924" s="374">
        <f t="shared" si="9459"/>
        <v>0</v>
      </c>
      <c r="BH2924" s="292">
        <f t="shared" si="9460"/>
        <v>0</v>
      </c>
      <c r="BI2924" s="375">
        <f t="shared" si="9461"/>
        <v>0</v>
      </c>
      <c r="BJ2924" s="378">
        <f t="shared" si="9717"/>
        <v>0</v>
      </c>
      <c r="BK2924" s="374">
        <f t="shared" si="9462"/>
        <v>0</v>
      </c>
      <c r="BL2924" s="292">
        <f t="shared" si="9463"/>
        <v>0</v>
      </c>
      <c r="BM2924" s="375">
        <f t="shared" si="9464"/>
        <v>0</v>
      </c>
      <c r="BN2924" s="378">
        <f t="shared" si="9718"/>
        <v>0</v>
      </c>
      <c r="BO2924" s="374">
        <f t="shared" si="9465"/>
        <v>0</v>
      </c>
      <c r="BP2924" s="292">
        <f t="shared" si="9466"/>
        <v>0</v>
      </c>
      <c r="CA2924" s="309"/>
      <c r="CB2924" s="427"/>
      <c r="CC2924" s="375"/>
      <c r="CD2924" s="375"/>
      <c r="CE2924" s="375"/>
      <c r="CF2924" s="375"/>
      <c r="CG2924" s="375"/>
      <c r="CH2924" s="375"/>
      <c r="CI2924" s="375"/>
      <c r="CJ2924" s="375"/>
      <c r="CK2924" s="375"/>
      <c r="CL2924" s="375"/>
      <c r="CM2924" s="375"/>
      <c r="CN2924" s="311"/>
      <c r="CO2924" s="311"/>
      <c r="CP2924" s="311"/>
      <c r="CQ2924" s="311"/>
      <c r="CR2924" s="311"/>
      <c r="CS2924" s="311"/>
      <c r="CT2924" s="311"/>
      <c r="CU2924" s="311"/>
      <c r="CV2924" s="311"/>
      <c r="CW2924" s="311"/>
      <c r="CX2924" s="311"/>
      <c r="CY2924" s="311"/>
      <c r="CZ2924" s="311"/>
      <c r="DA2924" s="311"/>
      <c r="DB2924" s="311"/>
      <c r="DC2924" s="311"/>
      <c r="DD2924" s="311"/>
      <c r="DE2924" s="311"/>
      <c r="DG2924" s="610"/>
      <c r="DH2924" s="611"/>
      <c r="DI2924" s="415" t="s">
        <v>1910</v>
      </c>
      <c r="DJ2924" s="416"/>
      <c r="DK2924" s="416"/>
      <c r="DL2924" s="416"/>
      <c r="DM2924" s="416"/>
      <c r="DN2924" s="416"/>
      <c r="DO2924" s="416"/>
      <c r="DP2924" s="416"/>
      <c r="DQ2924" s="416"/>
      <c r="DR2924" s="416"/>
      <c r="DS2924" s="416"/>
      <c r="DT2924" s="416"/>
      <c r="DU2924" s="416">
        <f t="shared" ref="DU2924" si="9943">COUNTIF(M2921:M2922,"NS")+COUNTIF(M2918,"NS")+COUNTIF(M2909,"NS")</f>
        <v>0</v>
      </c>
      <c r="DV2924" s="416">
        <f t="shared" ref="DV2924" si="9944">COUNTIF(N2921:N2922,"NS")+COUNTIF(N2918,"NS")+COUNTIF(N2909,"NS")</f>
        <v>0</v>
      </c>
      <c r="DW2924" s="416">
        <f t="shared" ref="DW2924" si="9945">COUNTIF(O2921:O2922,"NS")+COUNTIF(O2918,"NS")+COUNTIF(O2909,"NS")</f>
        <v>0</v>
      </c>
      <c r="DX2924" s="416">
        <f t="shared" ref="DX2924" si="9946">COUNTIF(P2921:P2922,"NS")+COUNTIF(P2918,"NS")+COUNTIF(P2909,"NS")</f>
        <v>0</v>
      </c>
      <c r="DY2924" s="416">
        <f t="shared" ref="DY2924" si="9947">COUNTIF(Q2921:Q2922,"NS")+COUNTIF(Q2918,"NS")+COUNTIF(Q2909,"NS")</f>
        <v>0</v>
      </c>
      <c r="DZ2924" s="416">
        <f t="shared" ref="DZ2924" si="9948">COUNTIF(R2921:R2922,"NS")+COUNTIF(R2918,"NS")+COUNTIF(R2909,"NS")</f>
        <v>0</v>
      </c>
      <c r="EA2924" s="416">
        <f t="shared" ref="EA2924" si="9949">COUNTIF(S2921:S2922,"NS")+COUNTIF(S2918,"NS")+COUNTIF(S2909,"NS")</f>
        <v>0</v>
      </c>
      <c r="EB2924" s="416">
        <f t="shared" ref="EB2924" si="9950">COUNTIF(T2921:T2922,"NS")+COUNTIF(T2918,"NS")+COUNTIF(T2909,"NS")</f>
        <v>0</v>
      </c>
      <c r="EC2924" s="416">
        <f t="shared" ref="EC2924" si="9951">COUNTIF(U2921:U2922,"NS")+COUNTIF(U2918,"NS")+COUNTIF(U2909,"NS")</f>
        <v>0</v>
      </c>
      <c r="ED2924" s="416">
        <f t="shared" ref="ED2924" si="9952">COUNTIF(V2921:V2922,"NS")+COUNTIF(V2918,"NS")+COUNTIF(V2909,"NS")</f>
        <v>0</v>
      </c>
      <c r="EE2924" s="416">
        <f t="shared" ref="EE2924" si="9953">COUNTIF(W2921:W2922,"NS")+COUNTIF(W2918,"NS")+COUNTIF(W2909,"NS")</f>
        <v>0</v>
      </c>
      <c r="EF2924" s="416">
        <f t="shared" ref="EF2924" si="9954">COUNTIF(X2921:X2922,"NS")+COUNTIF(X2918,"NS")+COUNTIF(X2909,"NS")</f>
        <v>0</v>
      </c>
      <c r="EG2924" s="416">
        <f t="shared" ref="EG2924" si="9955">COUNTIF(Y2921:Y2922,"NS")+COUNTIF(Y2918,"NS")+COUNTIF(Y2909,"NS")</f>
        <v>0</v>
      </c>
      <c r="EH2924" s="416">
        <f t="shared" ref="EH2924" si="9956">COUNTIF(Z2921:Z2922,"NS")+COUNTIF(Z2918,"NS")+COUNTIF(Z2909,"NS")</f>
        <v>0</v>
      </c>
      <c r="EI2924" s="416">
        <f t="shared" ref="EI2924" si="9957">COUNTIF(AA2921:AA2922,"NS")+COUNTIF(AA2918,"NS")+COUNTIF(AA2909,"NS")</f>
        <v>0</v>
      </c>
      <c r="EJ2924" s="416">
        <f t="shared" ref="EJ2924" si="9958">COUNTIF(AB2921:AB2922,"NS")+COUNTIF(AB2918,"NS")+COUNTIF(AB2909,"NS")</f>
        <v>0</v>
      </c>
      <c r="EK2924" s="416">
        <f t="shared" ref="EK2924" si="9959">COUNTIF(AC2921:AC2922,"NS")+COUNTIF(AC2918,"NS")+COUNTIF(AC2909,"NS")</f>
        <v>0</v>
      </c>
      <c r="EL2924" s="417">
        <f t="shared" ref="EL2924" si="9960">COUNTIF(AD2921:AD2922,"NS")+COUNTIF(AD2918,"NS")+COUNTIF(AD2909,"NS")</f>
        <v>0</v>
      </c>
    </row>
    <row r="2925" spans="1:143" ht="15" customHeight="1" x14ac:dyDescent="0.25">
      <c r="A2925" s="60"/>
      <c r="B2925" s="60"/>
      <c r="C2925" s="782"/>
      <c r="D2925" s="742"/>
      <c r="E2925" s="743"/>
      <c r="F2925" s="703" t="s">
        <v>538</v>
      </c>
      <c r="G2925" s="703"/>
      <c r="H2925" s="704" t="s">
        <v>539</v>
      </c>
      <c r="I2925" s="705"/>
      <c r="J2925" s="705"/>
      <c r="K2925" s="705"/>
      <c r="L2925" s="706"/>
      <c r="M2925" s="369"/>
      <c r="N2925" s="369"/>
      <c r="O2925" s="369"/>
      <c r="P2925" s="369"/>
      <c r="Q2925" s="369"/>
      <c r="R2925" s="369"/>
      <c r="S2925" s="368"/>
      <c r="T2925" s="368"/>
      <c r="U2925" s="368"/>
      <c r="V2925" s="368"/>
      <c r="W2925" s="368"/>
      <c r="X2925" s="368"/>
      <c r="Y2925" s="368"/>
      <c r="Z2925" s="368"/>
      <c r="AA2925" s="368"/>
      <c r="AB2925" s="368"/>
      <c r="AC2925" s="368"/>
      <c r="AD2925" s="368"/>
      <c r="AE2925" s="60"/>
      <c r="AF2925" s="259"/>
      <c r="AG2925" s="374">
        <f t="shared" si="9442"/>
        <v>18</v>
      </c>
      <c r="AH2925" s="399"/>
      <c r="AK2925" s="375">
        <f t="shared" si="9443"/>
        <v>0</v>
      </c>
      <c r="AL2925" s="378">
        <f t="shared" si="9711"/>
        <v>0</v>
      </c>
      <c r="AM2925" s="374">
        <f t="shared" si="9444"/>
        <v>0</v>
      </c>
      <c r="AN2925" s="292">
        <f t="shared" si="9445"/>
        <v>0</v>
      </c>
      <c r="AO2925" s="375">
        <f t="shared" si="9446"/>
        <v>0</v>
      </c>
      <c r="AP2925" s="378">
        <f t="shared" si="9712"/>
        <v>0</v>
      </c>
      <c r="AQ2925" s="374">
        <f t="shared" si="9447"/>
        <v>0</v>
      </c>
      <c r="AR2925" s="317">
        <f t="shared" si="9448"/>
        <v>0</v>
      </c>
      <c r="AS2925" s="375">
        <f t="shared" si="9449"/>
        <v>0</v>
      </c>
      <c r="AT2925" s="378">
        <f t="shared" si="9713"/>
        <v>0</v>
      </c>
      <c r="AU2925" s="374">
        <f t="shared" si="9450"/>
        <v>0</v>
      </c>
      <c r="AV2925" s="317">
        <f t="shared" si="9451"/>
        <v>0</v>
      </c>
      <c r="AW2925" s="375">
        <f t="shared" si="9452"/>
        <v>0</v>
      </c>
      <c r="AX2925" s="378">
        <f t="shared" si="9714"/>
        <v>0</v>
      </c>
      <c r="AY2925" s="374">
        <f t="shared" si="9453"/>
        <v>0</v>
      </c>
      <c r="AZ2925" s="292">
        <f t="shared" si="9454"/>
        <v>0</v>
      </c>
      <c r="BA2925" s="375">
        <f t="shared" si="9455"/>
        <v>0</v>
      </c>
      <c r="BB2925" s="378">
        <f t="shared" si="9715"/>
        <v>0</v>
      </c>
      <c r="BC2925" s="374">
        <f t="shared" si="9456"/>
        <v>0</v>
      </c>
      <c r="BD2925" s="292">
        <f t="shared" si="9457"/>
        <v>0</v>
      </c>
      <c r="BE2925" s="375">
        <f t="shared" si="9458"/>
        <v>0</v>
      </c>
      <c r="BF2925" s="378">
        <f t="shared" si="9716"/>
        <v>0</v>
      </c>
      <c r="BG2925" s="374">
        <f t="shared" si="9459"/>
        <v>0</v>
      </c>
      <c r="BH2925" s="292">
        <f t="shared" si="9460"/>
        <v>0</v>
      </c>
      <c r="BI2925" s="375">
        <f t="shared" si="9461"/>
        <v>0</v>
      </c>
      <c r="BJ2925" s="378">
        <f t="shared" si="9717"/>
        <v>0</v>
      </c>
      <c r="BK2925" s="374">
        <f t="shared" si="9462"/>
        <v>0</v>
      </c>
      <c r="BL2925" s="292">
        <f t="shared" si="9463"/>
        <v>0</v>
      </c>
      <c r="BM2925" s="375">
        <f t="shared" si="9464"/>
        <v>0</v>
      </c>
      <c r="BN2925" s="378">
        <f t="shared" si="9718"/>
        <v>0</v>
      </c>
      <c r="BO2925" s="374">
        <f t="shared" si="9465"/>
        <v>0</v>
      </c>
      <c r="BP2925" s="292">
        <f t="shared" si="9466"/>
        <v>0</v>
      </c>
      <c r="CA2925" s="309"/>
      <c r="CB2925" s="427"/>
      <c r="CC2925" s="375"/>
      <c r="CD2925" s="375"/>
      <c r="CE2925" s="375"/>
      <c r="CF2925" s="375"/>
      <c r="CG2925" s="375"/>
      <c r="CH2925" s="375"/>
      <c r="CI2925" s="375"/>
      <c r="CJ2925" s="375"/>
      <c r="CK2925" s="375"/>
      <c r="CL2925" s="375"/>
      <c r="CM2925" s="375"/>
      <c r="CN2925" s="311"/>
      <c r="CO2925" s="311"/>
      <c r="CP2925" s="311"/>
      <c r="CQ2925" s="311"/>
      <c r="CR2925" s="311"/>
      <c r="CS2925" s="311"/>
      <c r="CT2925" s="311"/>
      <c r="CU2925" s="311"/>
      <c r="CV2925" s="311"/>
      <c r="CW2925" s="311"/>
      <c r="CX2925" s="311"/>
      <c r="CY2925" s="311"/>
      <c r="CZ2925" s="311"/>
      <c r="DA2925" s="311"/>
      <c r="DB2925" s="311"/>
      <c r="DC2925" s="311"/>
      <c r="DD2925" s="311"/>
      <c r="DE2925" s="311"/>
      <c r="DG2925" s="610"/>
      <c r="DH2925" s="611"/>
      <c r="DI2925" s="415" t="s">
        <v>1914</v>
      </c>
      <c r="DJ2925" s="416"/>
      <c r="DK2925" s="416"/>
      <c r="DL2925" s="416"/>
      <c r="DM2925" s="416"/>
      <c r="DN2925" s="416"/>
      <c r="DO2925" s="416"/>
      <c r="DP2925" s="416"/>
      <c r="DQ2925" s="416"/>
      <c r="DR2925" s="416"/>
      <c r="DS2925" s="416"/>
      <c r="DT2925" s="416"/>
      <c r="DU2925" s="416">
        <f t="shared" ref="DU2925" si="9961">SUM(M2909,M2918,M2921:M2923)</f>
        <v>0</v>
      </c>
      <c r="DV2925" s="416">
        <f t="shared" ref="DV2925" si="9962">SUM(N2909,N2918,N2921:N2923)</f>
        <v>0</v>
      </c>
      <c r="DW2925" s="416">
        <f t="shared" ref="DW2925" si="9963">SUM(O2909,O2918,O2921:O2923)</f>
        <v>0</v>
      </c>
      <c r="DX2925" s="416">
        <f t="shared" ref="DX2925" si="9964">SUM(P2909,P2918,P2921:P2923)</f>
        <v>0</v>
      </c>
      <c r="DY2925" s="416">
        <f t="shared" ref="DY2925" si="9965">SUM(Q2909,Q2918,Q2921:Q2923)</f>
        <v>0</v>
      </c>
      <c r="DZ2925" s="416">
        <f t="shared" ref="DZ2925" si="9966">SUM(R2909,R2918,R2921:R2923)</f>
        <v>0</v>
      </c>
      <c r="EA2925" s="416">
        <f t="shared" ref="EA2925" si="9967">SUM(S2909,S2918,S2921:S2923)</f>
        <v>0</v>
      </c>
      <c r="EB2925" s="416">
        <f t="shared" ref="EB2925" si="9968">SUM(T2909,T2918,T2921:T2923)</f>
        <v>0</v>
      </c>
      <c r="EC2925" s="416">
        <f t="shared" ref="EC2925" si="9969">SUM(U2909,U2918,U2921:U2923)</f>
        <v>0</v>
      </c>
      <c r="ED2925" s="416">
        <f t="shared" ref="ED2925" si="9970">SUM(V2909,V2918,V2921:V2923)</f>
        <v>0</v>
      </c>
      <c r="EE2925" s="416">
        <f t="shared" ref="EE2925" si="9971">SUM(W2909,W2918,W2921:W2923)</f>
        <v>0</v>
      </c>
      <c r="EF2925" s="416">
        <f t="shared" ref="EF2925" si="9972">SUM(X2909,X2918,X2921:X2923)</f>
        <v>0</v>
      </c>
      <c r="EG2925" s="416">
        <f t="shared" ref="EG2925" si="9973">SUM(Y2909,Y2918,Y2921:Y2923)</f>
        <v>0</v>
      </c>
      <c r="EH2925" s="416">
        <f t="shared" ref="EH2925" si="9974">SUM(Z2909,Z2918,Z2921:Z2923)</f>
        <v>0</v>
      </c>
      <c r="EI2925" s="416">
        <f t="shared" ref="EI2925" si="9975">SUM(AA2909,AA2918,AA2921:AA2923)</f>
        <v>0</v>
      </c>
      <c r="EJ2925" s="416">
        <f t="shared" ref="EJ2925" si="9976">SUM(AB2909,AB2918,AB2921:AB2923)</f>
        <v>0</v>
      </c>
      <c r="EK2925" s="416">
        <f t="shared" ref="EK2925" si="9977">SUM(AC2909,AC2918,AC2921:AC2923)</f>
        <v>0</v>
      </c>
      <c r="EL2925" s="417">
        <f t="shared" ref="EL2925" si="9978">SUM(AD2909,AD2918,AD2921:AD2923)</f>
        <v>0</v>
      </c>
    </row>
    <row r="2926" spans="1:143" ht="15" customHeight="1" x14ac:dyDescent="0.25">
      <c r="A2926" s="60"/>
      <c r="B2926" s="60"/>
      <c r="C2926" s="782"/>
      <c r="D2926" s="742"/>
      <c r="E2926" s="743"/>
      <c r="F2926" s="703" t="s">
        <v>540</v>
      </c>
      <c r="G2926" s="703"/>
      <c r="H2926" s="704" t="s">
        <v>541</v>
      </c>
      <c r="I2926" s="705"/>
      <c r="J2926" s="705"/>
      <c r="K2926" s="705"/>
      <c r="L2926" s="706"/>
      <c r="M2926" s="369"/>
      <c r="N2926" s="369"/>
      <c r="O2926" s="369"/>
      <c r="P2926" s="369"/>
      <c r="Q2926" s="369"/>
      <c r="R2926" s="369"/>
      <c r="S2926" s="368"/>
      <c r="T2926" s="368"/>
      <c r="U2926" s="368"/>
      <c r="V2926" s="368"/>
      <c r="W2926" s="368"/>
      <c r="X2926" s="368"/>
      <c r="Y2926" s="368"/>
      <c r="Z2926" s="368"/>
      <c r="AA2926" s="368"/>
      <c r="AB2926" s="368"/>
      <c r="AC2926" s="368"/>
      <c r="AD2926" s="368"/>
      <c r="AE2926" s="60"/>
      <c r="AF2926" s="259"/>
      <c r="AG2926" s="374">
        <f t="shared" si="9442"/>
        <v>18</v>
      </c>
      <c r="AH2926" s="399"/>
      <c r="AK2926" s="375">
        <f t="shared" si="9443"/>
        <v>0</v>
      </c>
      <c r="AL2926" s="378">
        <f t="shared" si="9711"/>
        <v>0</v>
      </c>
      <c r="AM2926" s="374">
        <f t="shared" si="9444"/>
        <v>0</v>
      </c>
      <c r="AN2926" s="292">
        <f t="shared" si="9445"/>
        <v>0</v>
      </c>
      <c r="AO2926" s="375">
        <f t="shared" si="9446"/>
        <v>0</v>
      </c>
      <c r="AP2926" s="378">
        <f t="shared" si="9712"/>
        <v>0</v>
      </c>
      <c r="AQ2926" s="374">
        <f t="shared" si="9447"/>
        <v>0</v>
      </c>
      <c r="AR2926" s="317">
        <f t="shared" si="9448"/>
        <v>0</v>
      </c>
      <c r="AS2926" s="375">
        <f t="shared" si="9449"/>
        <v>0</v>
      </c>
      <c r="AT2926" s="378">
        <f t="shared" si="9713"/>
        <v>0</v>
      </c>
      <c r="AU2926" s="374">
        <f t="shared" si="9450"/>
        <v>0</v>
      </c>
      <c r="AV2926" s="317">
        <f t="shared" si="9451"/>
        <v>0</v>
      </c>
      <c r="AW2926" s="375">
        <f t="shared" si="9452"/>
        <v>0</v>
      </c>
      <c r="AX2926" s="378">
        <f t="shared" si="9714"/>
        <v>0</v>
      </c>
      <c r="AY2926" s="374">
        <f t="shared" si="9453"/>
        <v>0</v>
      </c>
      <c r="AZ2926" s="292">
        <f t="shared" si="9454"/>
        <v>0</v>
      </c>
      <c r="BA2926" s="375">
        <f t="shared" si="9455"/>
        <v>0</v>
      </c>
      <c r="BB2926" s="378">
        <f t="shared" si="9715"/>
        <v>0</v>
      </c>
      <c r="BC2926" s="374">
        <f t="shared" si="9456"/>
        <v>0</v>
      </c>
      <c r="BD2926" s="292">
        <f t="shared" si="9457"/>
        <v>0</v>
      </c>
      <c r="BE2926" s="375">
        <f t="shared" si="9458"/>
        <v>0</v>
      </c>
      <c r="BF2926" s="378">
        <f t="shared" si="9716"/>
        <v>0</v>
      </c>
      <c r="BG2926" s="374">
        <f t="shared" si="9459"/>
        <v>0</v>
      </c>
      <c r="BH2926" s="292">
        <f t="shared" si="9460"/>
        <v>0</v>
      </c>
      <c r="BI2926" s="375">
        <f t="shared" si="9461"/>
        <v>0</v>
      </c>
      <c r="BJ2926" s="378">
        <f t="shared" si="9717"/>
        <v>0</v>
      </c>
      <c r="BK2926" s="374">
        <f t="shared" si="9462"/>
        <v>0</v>
      </c>
      <c r="BL2926" s="292">
        <f t="shared" si="9463"/>
        <v>0</v>
      </c>
      <c r="BM2926" s="375">
        <f t="shared" si="9464"/>
        <v>0</v>
      </c>
      <c r="BN2926" s="378">
        <f t="shared" si="9718"/>
        <v>0</v>
      </c>
      <c r="BO2926" s="374">
        <f t="shared" si="9465"/>
        <v>0</v>
      </c>
      <c r="BP2926" s="292">
        <f t="shared" si="9466"/>
        <v>0</v>
      </c>
      <c r="CA2926" s="309"/>
      <c r="CB2926" s="427"/>
      <c r="CC2926" s="375"/>
      <c r="CD2926" s="375"/>
      <c r="CE2926" s="375"/>
      <c r="CF2926" s="375"/>
      <c r="CG2926" s="375"/>
      <c r="CH2926" s="375"/>
      <c r="CI2926" s="375"/>
      <c r="CJ2926" s="375"/>
      <c r="CK2926" s="375"/>
      <c r="CL2926" s="375"/>
      <c r="CM2926" s="375"/>
      <c r="CN2926" s="311"/>
      <c r="CO2926" s="311"/>
      <c r="CP2926" s="311"/>
      <c r="CQ2926" s="311"/>
      <c r="CR2926" s="311"/>
      <c r="CS2926" s="311"/>
      <c r="CT2926" s="311"/>
      <c r="CU2926" s="311"/>
      <c r="CV2926" s="311"/>
      <c r="CW2926" s="311"/>
      <c r="CX2926" s="311"/>
      <c r="CY2926" s="311"/>
      <c r="CZ2926" s="311"/>
      <c r="DA2926" s="311"/>
      <c r="DB2926" s="311"/>
      <c r="DC2926" s="311"/>
      <c r="DD2926" s="311"/>
      <c r="DE2926" s="311"/>
      <c r="DG2926" s="610"/>
      <c r="DH2926" s="611"/>
      <c r="DI2926" s="415" t="s">
        <v>1919</v>
      </c>
      <c r="DJ2926" s="298"/>
      <c r="DK2926" s="298"/>
      <c r="DL2926" s="298"/>
      <c r="DM2926" s="298"/>
      <c r="DN2926" s="298"/>
      <c r="DO2926" s="298"/>
      <c r="DP2926" s="298"/>
      <c r="DQ2926" s="298"/>
      <c r="DR2926" s="298"/>
      <c r="DS2926" s="298"/>
      <c r="DT2926" s="298"/>
      <c r="DU2926" s="298">
        <f t="shared" ref="DU2926:DZ2926" si="9979">IF(OR(AND(DU2923="NS",DU2924=4),AND(DU2923="NA")),0,IF(OR(AND(IF(DU2923="NS",1,DU2923)&gt;DU2925*0.25,DU2924=0),AND(DU2923&gt;0,OR(DU2924=4,DU2925=0)),AND(DU2923&gt;0,DU2924=0,DU2925=0),AND(DU2923="NS",DU2924=0,DU2925=0)),1,0))</f>
        <v>0</v>
      </c>
      <c r="DV2926" s="298">
        <f t="shared" si="9979"/>
        <v>0</v>
      </c>
      <c r="DW2926" s="298">
        <f t="shared" si="9979"/>
        <v>0</v>
      </c>
      <c r="DX2926" s="298">
        <f t="shared" si="9979"/>
        <v>0</v>
      </c>
      <c r="DY2926" s="298">
        <f t="shared" si="9979"/>
        <v>0</v>
      </c>
      <c r="DZ2926" s="298">
        <f t="shared" si="9979"/>
        <v>0</v>
      </c>
      <c r="EA2926" s="298">
        <f>IF(OR(AND(EA2923="NS",EA2924=4),AND(EA2923="NA")),0,IF(OR(AND(IF(EA2923="NS",1,EA2923)&gt;EA2925*0.25,EA2924=0),AND(EA2923&gt;0,OR(EA2924=4,EA2925=0)),AND(EA2923&gt;0,EA2924=0,EA2925=0),AND(EA2923="NS",EA2924=0,EA2925=0)),1,0))</f>
        <v>0</v>
      </c>
      <c r="EB2926" s="298">
        <f t="shared" ref="EB2926:EL2926" si="9980">IF(OR(AND(EB2923="NS",EB2924=4),AND(EB2923="NA")),0,IF(OR(AND(IF(EB2923="NS",1,EB2923)&gt;EB2925*0.25,EB2924=0),AND(EB2923&gt;0,OR(EB2924=4,EB2925=0)),AND(EB2923&gt;0,EB2924=0,EB2925=0),AND(EB2923="NS",EB2924=0,EB2925=0)),1,0))</f>
        <v>0</v>
      </c>
      <c r="EC2926" s="298">
        <f t="shared" si="9980"/>
        <v>0</v>
      </c>
      <c r="ED2926" s="298">
        <f t="shared" si="9980"/>
        <v>0</v>
      </c>
      <c r="EE2926" s="298">
        <f t="shared" si="9980"/>
        <v>0</v>
      </c>
      <c r="EF2926" s="298">
        <f t="shared" si="9980"/>
        <v>0</v>
      </c>
      <c r="EG2926" s="298">
        <f t="shared" si="9980"/>
        <v>0</v>
      </c>
      <c r="EH2926" s="298">
        <f t="shared" si="9980"/>
        <v>0</v>
      </c>
      <c r="EI2926" s="298">
        <f t="shared" si="9980"/>
        <v>0</v>
      </c>
      <c r="EJ2926" s="298">
        <f t="shared" si="9980"/>
        <v>0</v>
      </c>
      <c r="EK2926" s="298">
        <f t="shared" si="9980"/>
        <v>0</v>
      </c>
      <c r="EL2926" s="302">
        <f t="shared" si="9980"/>
        <v>0</v>
      </c>
      <c r="EM2926" s="375">
        <f>SUM(DU2926:EL2926)</f>
        <v>0</v>
      </c>
    </row>
    <row r="2927" spans="1:143" ht="15" customHeight="1" x14ac:dyDescent="0.25">
      <c r="A2927" s="60"/>
      <c r="B2927" s="60"/>
      <c r="C2927" s="782"/>
      <c r="D2927" s="742"/>
      <c r="E2927" s="743"/>
      <c r="F2927" s="703" t="s">
        <v>542</v>
      </c>
      <c r="G2927" s="703"/>
      <c r="H2927" s="704" t="s">
        <v>543</v>
      </c>
      <c r="I2927" s="705"/>
      <c r="J2927" s="705"/>
      <c r="K2927" s="705"/>
      <c r="L2927" s="706"/>
      <c r="M2927" s="369"/>
      <c r="N2927" s="369"/>
      <c r="O2927" s="369"/>
      <c r="P2927" s="369"/>
      <c r="Q2927" s="369"/>
      <c r="R2927" s="369"/>
      <c r="S2927" s="368"/>
      <c r="T2927" s="368"/>
      <c r="U2927" s="368"/>
      <c r="V2927" s="368"/>
      <c r="W2927" s="368"/>
      <c r="X2927" s="368"/>
      <c r="Y2927" s="368"/>
      <c r="Z2927" s="368"/>
      <c r="AA2927" s="368"/>
      <c r="AB2927" s="368"/>
      <c r="AC2927" s="368"/>
      <c r="AD2927" s="368"/>
      <c r="AE2927" s="60"/>
      <c r="AF2927" s="259"/>
      <c r="AG2927" s="374">
        <f t="shared" si="9442"/>
        <v>18</v>
      </c>
      <c r="AH2927" s="399"/>
      <c r="AK2927" s="375">
        <f t="shared" si="9443"/>
        <v>0</v>
      </c>
      <c r="AL2927" s="378">
        <f t="shared" si="9711"/>
        <v>0</v>
      </c>
      <c r="AM2927" s="374">
        <f t="shared" si="9444"/>
        <v>0</v>
      </c>
      <c r="AN2927" s="292">
        <f t="shared" si="9445"/>
        <v>0</v>
      </c>
      <c r="AO2927" s="375">
        <f t="shared" si="9446"/>
        <v>0</v>
      </c>
      <c r="AP2927" s="378">
        <f t="shared" si="9712"/>
        <v>0</v>
      </c>
      <c r="AQ2927" s="374">
        <f t="shared" si="9447"/>
        <v>0</v>
      </c>
      <c r="AR2927" s="317">
        <f t="shared" si="9448"/>
        <v>0</v>
      </c>
      <c r="AS2927" s="375">
        <f t="shared" si="9449"/>
        <v>0</v>
      </c>
      <c r="AT2927" s="378">
        <f t="shared" si="9713"/>
        <v>0</v>
      </c>
      <c r="AU2927" s="374">
        <f t="shared" si="9450"/>
        <v>0</v>
      </c>
      <c r="AV2927" s="317">
        <f t="shared" si="9451"/>
        <v>0</v>
      </c>
      <c r="AW2927" s="375">
        <f t="shared" si="9452"/>
        <v>0</v>
      </c>
      <c r="AX2927" s="378">
        <f t="shared" si="9714"/>
        <v>0</v>
      </c>
      <c r="AY2927" s="374">
        <f t="shared" si="9453"/>
        <v>0</v>
      </c>
      <c r="AZ2927" s="292">
        <f t="shared" si="9454"/>
        <v>0</v>
      </c>
      <c r="BA2927" s="375">
        <f t="shared" si="9455"/>
        <v>0</v>
      </c>
      <c r="BB2927" s="378">
        <f t="shared" si="9715"/>
        <v>0</v>
      </c>
      <c r="BC2927" s="374">
        <f t="shared" si="9456"/>
        <v>0</v>
      </c>
      <c r="BD2927" s="292">
        <f t="shared" si="9457"/>
        <v>0</v>
      </c>
      <c r="BE2927" s="375">
        <f t="shared" si="9458"/>
        <v>0</v>
      </c>
      <c r="BF2927" s="378">
        <f t="shared" si="9716"/>
        <v>0</v>
      </c>
      <c r="BG2927" s="374">
        <f t="shared" si="9459"/>
        <v>0</v>
      </c>
      <c r="BH2927" s="292">
        <f t="shared" si="9460"/>
        <v>0</v>
      </c>
      <c r="BI2927" s="375">
        <f t="shared" si="9461"/>
        <v>0</v>
      </c>
      <c r="BJ2927" s="378">
        <f t="shared" si="9717"/>
        <v>0</v>
      </c>
      <c r="BK2927" s="374">
        <f t="shared" si="9462"/>
        <v>0</v>
      </c>
      <c r="BL2927" s="292">
        <f t="shared" si="9463"/>
        <v>0</v>
      </c>
      <c r="BM2927" s="375">
        <f t="shared" si="9464"/>
        <v>0</v>
      </c>
      <c r="BN2927" s="378">
        <f t="shared" si="9718"/>
        <v>0</v>
      </c>
      <c r="BO2927" s="374">
        <f t="shared" si="9465"/>
        <v>0</v>
      </c>
      <c r="BP2927" s="292">
        <f t="shared" si="9466"/>
        <v>0</v>
      </c>
      <c r="CA2927" s="309"/>
      <c r="CB2927" s="421"/>
      <c r="CC2927" s="375"/>
      <c r="CD2927" s="375"/>
      <c r="CE2927" s="375"/>
      <c r="CF2927" s="375"/>
      <c r="CG2927" s="375"/>
      <c r="CH2927" s="375"/>
      <c r="CI2927" s="375"/>
      <c r="CJ2927" s="375"/>
      <c r="CK2927" s="375"/>
      <c r="CL2927" s="375"/>
      <c r="CM2927" s="375"/>
      <c r="CN2927" s="311"/>
      <c r="CO2927" s="311"/>
      <c r="CP2927" s="311"/>
      <c r="CQ2927" s="311"/>
      <c r="CR2927" s="311"/>
      <c r="CS2927" s="311"/>
      <c r="CT2927" s="311"/>
      <c r="CU2927" s="311"/>
      <c r="CV2927" s="311"/>
      <c r="CW2927" s="311"/>
      <c r="CX2927" s="311"/>
      <c r="CY2927" s="311"/>
      <c r="CZ2927" s="311"/>
      <c r="DA2927" s="311"/>
      <c r="DB2927" s="311"/>
      <c r="DC2927" s="311"/>
      <c r="DD2927" s="311"/>
      <c r="DE2927" s="311"/>
      <c r="DG2927" s="610"/>
      <c r="DH2927" s="611"/>
      <c r="DI2927" s="415"/>
      <c r="DJ2927" s="416"/>
      <c r="DK2927" s="416"/>
      <c r="DL2927" s="416"/>
      <c r="DM2927" s="416"/>
      <c r="DN2927" s="416"/>
      <c r="DO2927" s="416"/>
      <c r="DP2927" s="416"/>
      <c r="DQ2927" s="416"/>
      <c r="DR2927" s="416"/>
      <c r="DS2927" s="416"/>
      <c r="DT2927" s="416"/>
      <c r="DU2927" s="416"/>
      <c r="DV2927" s="416"/>
      <c r="DW2927" s="416"/>
      <c r="DX2927" s="416"/>
      <c r="DY2927" s="416"/>
      <c r="DZ2927" s="416"/>
      <c r="EA2927" s="416"/>
      <c r="EB2927" s="416"/>
      <c r="EC2927" s="416"/>
      <c r="ED2927" s="416"/>
      <c r="EE2927" s="416"/>
      <c r="EF2927" s="416"/>
      <c r="EG2927" s="416"/>
      <c r="EH2927" s="416"/>
      <c r="EI2927" s="416"/>
      <c r="EJ2927" s="416"/>
      <c r="EK2927" s="416"/>
      <c r="EL2927" s="417"/>
    </row>
    <row r="2928" spans="1:143" ht="48" customHeight="1" x14ac:dyDescent="0.25">
      <c r="A2928" s="60"/>
      <c r="B2928" s="60"/>
      <c r="C2928" s="782"/>
      <c r="D2928" s="742"/>
      <c r="E2928" s="743"/>
      <c r="F2928" s="703" t="s">
        <v>544</v>
      </c>
      <c r="G2928" s="703"/>
      <c r="H2928" s="704" t="s">
        <v>545</v>
      </c>
      <c r="I2928" s="705"/>
      <c r="J2928" s="705"/>
      <c r="K2928" s="705"/>
      <c r="L2928" s="706"/>
      <c r="M2928" s="369"/>
      <c r="N2928" s="369"/>
      <c r="O2928" s="369"/>
      <c r="P2928" s="369"/>
      <c r="Q2928" s="369"/>
      <c r="R2928" s="369"/>
      <c r="S2928" s="368"/>
      <c r="T2928" s="368"/>
      <c r="U2928" s="368"/>
      <c r="V2928" s="368"/>
      <c r="W2928" s="368"/>
      <c r="X2928" s="368"/>
      <c r="Y2928" s="368"/>
      <c r="Z2928" s="368"/>
      <c r="AA2928" s="368"/>
      <c r="AB2928" s="368"/>
      <c r="AC2928" s="368"/>
      <c r="AD2928" s="368"/>
      <c r="AE2928" s="60"/>
      <c r="AF2928" s="259"/>
      <c r="AG2928" s="374">
        <f t="shared" si="9442"/>
        <v>18</v>
      </c>
      <c r="AH2928" s="399"/>
      <c r="AK2928" s="375">
        <f t="shared" si="9443"/>
        <v>0</v>
      </c>
      <c r="AL2928" s="378">
        <f t="shared" si="9711"/>
        <v>0</v>
      </c>
      <c r="AM2928" s="374">
        <f t="shared" si="9444"/>
        <v>0</v>
      </c>
      <c r="AN2928" s="292">
        <f t="shared" si="9445"/>
        <v>0</v>
      </c>
      <c r="AO2928" s="375">
        <f t="shared" si="9446"/>
        <v>0</v>
      </c>
      <c r="AP2928" s="378">
        <f t="shared" si="9712"/>
        <v>0</v>
      </c>
      <c r="AQ2928" s="374">
        <f t="shared" si="9447"/>
        <v>0</v>
      </c>
      <c r="AR2928" s="317">
        <f t="shared" si="9448"/>
        <v>0</v>
      </c>
      <c r="AS2928" s="375">
        <f t="shared" si="9449"/>
        <v>0</v>
      </c>
      <c r="AT2928" s="378">
        <f t="shared" si="9713"/>
        <v>0</v>
      </c>
      <c r="AU2928" s="374">
        <f t="shared" si="9450"/>
        <v>0</v>
      </c>
      <c r="AV2928" s="317">
        <f t="shared" si="9451"/>
        <v>0</v>
      </c>
      <c r="AW2928" s="375">
        <f t="shared" si="9452"/>
        <v>0</v>
      </c>
      <c r="AX2928" s="378">
        <f t="shared" si="9714"/>
        <v>0</v>
      </c>
      <c r="AY2928" s="374">
        <f t="shared" si="9453"/>
        <v>0</v>
      </c>
      <c r="AZ2928" s="292">
        <f t="shared" si="9454"/>
        <v>0</v>
      </c>
      <c r="BA2928" s="375">
        <f t="shared" si="9455"/>
        <v>0</v>
      </c>
      <c r="BB2928" s="378">
        <f t="shared" si="9715"/>
        <v>0</v>
      </c>
      <c r="BC2928" s="374">
        <f t="shared" si="9456"/>
        <v>0</v>
      </c>
      <c r="BD2928" s="292">
        <f t="shared" si="9457"/>
        <v>0</v>
      </c>
      <c r="BE2928" s="375">
        <f t="shared" si="9458"/>
        <v>0</v>
      </c>
      <c r="BF2928" s="378">
        <f t="shared" si="9716"/>
        <v>0</v>
      </c>
      <c r="BG2928" s="374">
        <f t="shared" si="9459"/>
        <v>0</v>
      </c>
      <c r="BH2928" s="292">
        <f t="shared" si="9460"/>
        <v>0</v>
      </c>
      <c r="BI2928" s="375">
        <f t="shared" si="9461"/>
        <v>0</v>
      </c>
      <c r="BJ2928" s="378">
        <f t="shared" si="9717"/>
        <v>0</v>
      </c>
      <c r="BK2928" s="374">
        <f t="shared" si="9462"/>
        <v>0</v>
      </c>
      <c r="BL2928" s="292">
        <f t="shared" si="9463"/>
        <v>0</v>
      </c>
      <c r="BM2928" s="375">
        <f t="shared" si="9464"/>
        <v>0</v>
      </c>
      <c r="BN2928" s="378">
        <f t="shared" si="9718"/>
        <v>0</v>
      </c>
      <c r="BO2928" s="374">
        <f t="shared" si="9465"/>
        <v>0</v>
      </c>
      <c r="BP2928" s="292">
        <f t="shared" si="9466"/>
        <v>0</v>
      </c>
      <c r="CA2928" s="299" t="s">
        <v>60</v>
      </c>
      <c r="CB2928" s="421"/>
      <c r="CC2928" s="375"/>
      <c r="CD2928" s="375"/>
      <c r="CE2928" s="375"/>
      <c r="CF2928" s="375"/>
      <c r="CG2928" s="375"/>
      <c r="CH2928" s="375"/>
      <c r="CI2928" s="375"/>
      <c r="CJ2928" s="375"/>
      <c r="CK2928" s="375"/>
      <c r="CL2928" s="375"/>
      <c r="CM2928" s="375"/>
      <c r="CN2928" s="423">
        <f t="shared" ref="CN2928" si="9981">IF(M2928="",0,M2928)</f>
        <v>0</v>
      </c>
      <c r="CO2928" s="423">
        <f t="shared" ref="CO2928" si="9982">IF(N2928="",0,N2928)</f>
        <v>0</v>
      </c>
      <c r="CP2928" s="423">
        <f t="shared" ref="CP2928" si="9983">IF(O2928="",0,O2928)</f>
        <v>0</v>
      </c>
      <c r="CQ2928" s="423">
        <f t="shared" ref="CQ2928" si="9984">IF(P2928="",0,P2928)</f>
        <v>0</v>
      </c>
      <c r="CR2928" s="423">
        <f t="shared" ref="CR2928" si="9985">IF(Q2928="",0,Q2928)</f>
        <v>0</v>
      </c>
      <c r="CS2928" s="423">
        <f t="shared" ref="CS2928" si="9986">IF(R2928="",0,R2928)</f>
        <v>0</v>
      </c>
      <c r="CT2928" s="423">
        <f t="shared" ref="CT2928" si="9987">IF(S2928="",0,S2928)</f>
        <v>0</v>
      </c>
      <c r="CU2928" s="423">
        <f t="shared" ref="CU2928" si="9988">IF(T2928="",0,T2928)</f>
        <v>0</v>
      </c>
      <c r="CV2928" s="423">
        <f t="shared" ref="CV2928" si="9989">IF(U2928="",0,U2928)</f>
        <v>0</v>
      </c>
      <c r="CW2928" s="423">
        <f t="shared" ref="CW2928" si="9990">IF(V2928="",0,V2928)</f>
        <v>0</v>
      </c>
      <c r="CX2928" s="423">
        <f t="shared" ref="CX2928" si="9991">IF(W2928="",0,W2928)</f>
        <v>0</v>
      </c>
      <c r="CY2928" s="423">
        <f t="shared" ref="CY2928" si="9992">IF(X2928="",0,X2928)</f>
        <v>0</v>
      </c>
      <c r="CZ2928" s="423">
        <f t="shared" ref="CZ2928" si="9993">IF(Y2928="",0,Y2928)</f>
        <v>0</v>
      </c>
      <c r="DA2928" s="423">
        <f t="shared" ref="DA2928" si="9994">IF(Z2928="",0,Z2928)</f>
        <v>0</v>
      </c>
      <c r="DB2928" s="423">
        <f t="shared" ref="DB2928" si="9995">IF(AA2928="",0,AA2928)</f>
        <v>0</v>
      </c>
      <c r="DC2928" s="423">
        <f t="shared" ref="DC2928" si="9996">IF(AB2928="",0,AB2928)</f>
        <v>0</v>
      </c>
      <c r="DD2928" s="423">
        <f t="shared" ref="DD2928" si="9997">IF(AC2928="",0,AC2928)</f>
        <v>0</v>
      </c>
      <c r="DE2928" s="423">
        <f t="shared" ref="DE2928" si="9998">IF(AD2928="",0,AD2928)</f>
        <v>0</v>
      </c>
      <c r="DG2928" s="610"/>
      <c r="DH2928" s="611"/>
      <c r="DI2928" s="415"/>
      <c r="DJ2928" s="416"/>
      <c r="DK2928" s="416"/>
      <c r="DL2928" s="416"/>
      <c r="DM2928" s="416"/>
      <c r="DN2928" s="416"/>
      <c r="DO2928" s="416"/>
      <c r="DP2928" s="416"/>
      <c r="DQ2928" s="416"/>
      <c r="DR2928" s="416"/>
      <c r="DS2928" s="416"/>
      <c r="DT2928" s="416"/>
      <c r="DU2928" s="416"/>
      <c r="DV2928" s="416"/>
      <c r="DW2928" s="416"/>
      <c r="DX2928" s="416"/>
      <c r="DY2928" s="416"/>
      <c r="DZ2928" s="416"/>
      <c r="EA2928" s="416"/>
      <c r="EB2928" s="416"/>
      <c r="EC2928" s="416"/>
      <c r="ED2928" s="416"/>
      <c r="EE2928" s="416"/>
      <c r="EF2928" s="416"/>
      <c r="EG2928" s="416"/>
      <c r="EH2928" s="416"/>
      <c r="EI2928" s="416"/>
      <c r="EJ2928" s="416"/>
      <c r="EK2928" s="416"/>
      <c r="EL2928" s="417"/>
    </row>
    <row r="2929" spans="1:142" ht="60" customHeight="1" x14ac:dyDescent="0.25">
      <c r="A2929" s="60"/>
      <c r="B2929" s="60"/>
      <c r="C2929" s="782"/>
      <c r="D2929" s="742"/>
      <c r="E2929" s="743"/>
      <c r="F2929" s="702" t="s">
        <v>552</v>
      </c>
      <c r="G2929" s="702"/>
      <c r="H2929" s="192"/>
      <c r="I2929" s="700" t="s">
        <v>546</v>
      </c>
      <c r="J2929" s="700"/>
      <c r="K2929" s="700"/>
      <c r="L2929" s="701"/>
      <c r="M2929" s="369"/>
      <c r="N2929" s="369"/>
      <c r="O2929" s="369"/>
      <c r="P2929" s="369"/>
      <c r="Q2929" s="369"/>
      <c r="R2929" s="369"/>
      <c r="S2929" s="368"/>
      <c r="T2929" s="368"/>
      <c r="U2929" s="368"/>
      <c r="V2929" s="368"/>
      <c r="W2929" s="368"/>
      <c r="X2929" s="368"/>
      <c r="Y2929" s="368"/>
      <c r="Z2929" s="368"/>
      <c r="AA2929" s="368"/>
      <c r="AB2929" s="368"/>
      <c r="AC2929" s="368"/>
      <c r="AD2929" s="368"/>
      <c r="AE2929" s="60"/>
      <c r="AF2929" s="259"/>
      <c r="AG2929" s="374">
        <f t="shared" si="9442"/>
        <v>18</v>
      </c>
      <c r="AH2929" s="399"/>
      <c r="AK2929" s="375">
        <f t="shared" si="9443"/>
        <v>0</v>
      </c>
      <c r="AL2929" s="378">
        <f t="shared" si="9711"/>
        <v>0</v>
      </c>
      <c r="AM2929" s="374">
        <f t="shared" si="9444"/>
        <v>0</v>
      </c>
      <c r="AN2929" s="292">
        <f t="shared" si="9445"/>
        <v>0</v>
      </c>
      <c r="AO2929" s="375">
        <f t="shared" si="9446"/>
        <v>0</v>
      </c>
      <c r="AP2929" s="378">
        <f t="shared" si="9712"/>
        <v>0</v>
      </c>
      <c r="AQ2929" s="374">
        <f t="shared" si="9447"/>
        <v>0</v>
      </c>
      <c r="AR2929" s="317">
        <f t="shared" si="9448"/>
        <v>0</v>
      </c>
      <c r="AS2929" s="375">
        <f t="shared" si="9449"/>
        <v>0</v>
      </c>
      <c r="AT2929" s="378">
        <f t="shared" si="9713"/>
        <v>0</v>
      </c>
      <c r="AU2929" s="374">
        <f t="shared" si="9450"/>
        <v>0</v>
      </c>
      <c r="AV2929" s="317">
        <f t="shared" si="9451"/>
        <v>0</v>
      </c>
      <c r="AW2929" s="375">
        <f t="shared" si="9452"/>
        <v>0</v>
      </c>
      <c r="AX2929" s="378">
        <f t="shared" si="9714"/>
        <v>0</v>
      </c>
      <c r="AY2929" s="374">
        <f t="shared" si="9453"/>
        <v>0</v>
      </c>
      <c r="AZ2929" s="292">
        <f t="shared" si="9454"/>
        <v>0</v>
      </c>
      <c r="BA2929" s="375">
        <f t="shared" si="9455"/>
        <v>0</v>
      </c>
      <c r="BB2929" s="378">
        <f t="shared" si="9715"/>
        <v>0</v>
      </c>
      <c r="BC2929" s="374">
        <f t="shared" si="9456"/>
        <v>0</v>
      </c>
      <c r="BD2929" s="292">
        <f t="shared" si="9457"/>
        <v>0</v>
      </c>
      <c r="BE2929" s="375">
        <f t="shared" si="9458"/>
        <v>0</v>
      </c>
      <c r="BF2929" s="378">
        <f t="shared" si="9716"/>
        <v>0</v>
      </c>
      <c r="BG2929" s="374">
        <f t="shared" si="9459"/>
        <v>0</v>
      </c>
      <c r="BH2929" s="292">
        <f t="shared" si="9460"/>
        <v>0</v>
      </c>
      <c r="BI2929" s="375">
        <f t="shared" si="9461"/>
        <v>0</v>
      </c>
      <c r="BJ2929" s="378">
        <f t="shared" si="9717"/>
        <v>0</v>
      </c>
      <c r="BK2929" s="374">
        <f t="shared" si="9462"/>
        <v>0</v>
      </c>
      <c r="BL2929" s="292">
        <f t="shared" si="9463"/>
        <v>0</v>
      </c>
      <c r="BM2929" s="375">
        <f t="shared" si="9464"/>
        <v>0</v>
      </c>
      <c r="BN2929" s="378">
        <f t="shared" si="9718"/>
        <v>0</v>
      </c>
      <c r="BO2929" s="374">
        <f t="shared" si="9465"/>
        <v>0</v>
      </c>
      <c r="BP2929" s="292">
        <f t="shared" si="9466"/>
        <v>0</v>
      </c>
      <c r="CA2929" s="299" t="s">
        <v>1917</v>
      </c>
      <c r="CB2929" s="421"/>
      <c r="CC2929" s="375"/>
      <c r="CD2929" s="375"/>
      <c r="CE2929" s="375"/>
      <c r="CF2929" s="375"/>
      <c r="CG2929" s="375"/>
      <c r="CH2929" s="375"/>
      <c r="CI2929" s="375"/>
      <c r="CJ2929" s="375"/>
      <c r="CK2929" s="375"/>
      <c r="CL2929" s="375"/>
      <c r="CM2929" s="375"/>
      <c r="CN2929" s="301">
        <f t="shared" ref="CN2929" si="9999">SUM(M2929:M2934)</f>
        <v>0</v>
      </c>
      <c r="CO2929" s="301">
        <f t="shared" ref="CO2929" si="10000">SUM(N2929:N2934)</f>
        <v>0</v>
      </c>
      <c r="CP2929" s="301">
        <f t="shared" ref="CP2929" si="10001">SUM(O2929:O2934)</f>
        <v>0</v>
      </c>
      <c r="CQ2929" s="301">
        <f t="shared" ref="CQ2929" si="10002">SUM(P2929:P2934)</f>
        <v>0</v>
      </c>
      <c r="CR2929" s="301">
        <f t="shared" ref="CR2929" si="10003">SUM(Q2929:Q2934)</f>
        <v>0</v>
      </c>
      <c r="CS2929" s="301">
        <f t="shared" ref="CS2929" si="10004">SUM(R2929:R2934)</f>
        <v>0</v>
      </c>
      <c r="CT2929" s="301">
        <f t="shared" ref="CT2929" si="10005">SUM(S2929:S2934)</f>
        <v>0</v>
      </c>
      <c r="CU2929" s="301">
        <f t="shared" ref="CU2929" si="10006">SUM(T2929:T2934)</f>
        <v>0</v>
      </c>
      <c r="CV2929" s="301">
        <f t="shared" ref="CV2929" si="10007">SUM(U2929:U2934)</f>
        <v>0</v>
      </c>
      <c r="CW2929" s="301">
        <f t="shared" ref="CW2929" si="10008">SUM(V2929:V2934)</f>
        <v>0</v>
      </c>
      <c r="CX2929" s="301">
        <f t="shared" ref="CX2929" si="10009">SUM(W2929:W2934)</f>
        <v>0</v>
      </c>
      <c r="CY2929" s="301">
        <f t="shared" ref="CY2929" si="10010">SUM(X2929:X2934)</f>
        <v>0</v>
      </c>
      <c r="CZ2929" s="301">
        <f t="shared" ref="CZ2929" si="10011">SUM(Y2929:Y2934)</f>
        <v>0</v>
      </c>
      <c r="DA2929" s="301">
        <f t="shared" ref="DA2929" si="10012">SUM(Z2929:Z2934)</f>
        <v>0</v>
      </c>
      <c r="DB2929" s="301">
        <f t="shared" ref="DB2929" si="10013">SUM(AA2929:AA2934)</f>
        <v>0</v>
      </c>
      <c r="DC2929" s="301">
        <f t="shared" ref="DC2929" si="10014">SUM(AB2929:AB2934)</f>
        <v>0</v>
      </c>
      <c r="DD2929" s="301">
        <f t="shared" ref="DD2929" si="10015">SUM(AC2929:AC2934)</f>
        <v>0</v>
      </c>
      <c r="DE2929" s="301">
        <f t="shared" ref="DE2929" si="10016">SUM(AD2929:AD2934)</f>
        <v>0</v>
      </c>
      <c r="DG2929" s="612"/>
      <c r="DH2929" s="613"/>
      <c r="DI2929" s="415"/>
      <c r="DJ2929" s="416"/>
      <c r="DK2929" s="416"/>
      <c r="DL2929" s="416"/>
      <c r="DM2929" s="416"/>
      <c r="DN2929" s="416"/>
      <c r="DO2929" s="416"/>
      <c r="DP2929" s="416"/>
      <c r="DQ2929" s="416"/>
      <c r="DR2929" s="416"/>
      <c r="DS2929" s="416"/>
      <c r="DT2929" s="416"/>
      <c r="DU2929" s="416"/>
      <c r="DV2929" s="416"/>
      <c r="DW2929" s="416"/>
      <c r="DX2929" s="416"/>
      <c r="DY2929" s="416"/>
      <c r="DZ2929" s="416"/>
      <c r="EA2929" s="416"/>
      <c r="EB2929" s="416"/>
      <c r="EC2929" s="416"/>
      <c r="ED2929" s="416"/>
      <c r="EE2929" s="416"/>
      <c r="EF2929" s="416"/>
      <c r="EG2929" s="416"/>
      <c r="EH2929" s="416"/>
      <c r="EI2929" s="416"/>
      <c r="EJ2929" s="416"/>
      <c r="EK2929" s="416"/>
      <c r="EL2929" s="417"/>
    </row>
    <row r="2930" spans="1:142" ht="72" customHeight="1" x14ac:dyDescent="0.25">
      <c r="A2930" s="60"/>
      <c r="B2930" s="60"/>
      <c r="C2930" s="782"/>
      <c r="D2930" s="742"/>
      <c r="E2930" s="743"/>
      <c r="F2930" s="702" t="s">
        <v>553</v>
      </c>
      <c r="G2930" s="702"/>
      <c r="H2930" s="192"/>
      <c r="I2930" s="700" t="s">
        <v>547</v>
      </c>
      <c r="J2930" s="700"/>
      <c r="K2930" s="700"/>
      <c r="L2930" s="701"/>
      <c r="M2930" s="369"/>
      <c r="N2930" s="369"/>
      <c r="O2930" s="369"/>
      <c r="P2930" s="369"/>
      <c r="Q2930" s="369"/>
      <c r="R2930" s="369"/>
      <c r="S2930" s="368"/>
      <c r="T2930" s="368"/>
      <c r="U2930" s="368"/>
      <c r="V2930" s="368"/>
      <c r="W2930" s="368"/>
      <c r="X2930" s="368"/>
      <c r="Y2930" s="368"/>
      <c r="Z2930" s="368"/>
      <c r="AA2930" s="368"/>
      <c r="AB2930" s="368"/>
      <c r="AC2930" s="368"/>
      <c r="AD2930" s="368"/>
      <c r="AE2930" s="60"/>
      <c r="AF2930" s="259"/>
      <c r="AG2930" s="374">
        <f t="shared" si="9442"/>
        <v>18</v>
      </c>
      <c r="AH2930" s="399"/>
      <c r="AK2930" s="375">
        <f t="shared" si="9443"/>
        <v>0</v>
      </c>
      <c r="AL2930" s="378">
        <f t="shared" si="9711"/>
        <v>0</v>
      </c>
      <c r="AM2930" s="374">
        <f t="shared" si="9444"/>
        <v>0</v>
      </c>
      <c r="AN2930" s="292">
        <f t="shared" si="9445"/>
        <v>0</v>
      </c>
      <c r="AO2930" s="375">
        <f t="shared" si="9446"/>
        <v>0</v>
      </c>
      <c r="AP2930" s="378">
        <f t="shared" si="9712"/>
        <v>0</v>
      </c>
      <c r="AQ2930" s="374">
        <f t="shared" si="9447"/>
        <v>0</v>
      </c>
      <c r="AR2930" s="317">
        <f t="shared" si="9448"/>
        <v>0</v>
      </c>
      <c r="AS2930" s="375">
        <f t="shared" si="9449"/>
        <v>0</v>
      </c>
      <c r="AT2930" s="378">
        <f t="shared" si="9713"/>
        <v>0</v>
      </c>
      <c r="AU2930" s="374">
        <f t="shared" si="9450"/>
        <v>0</v>
      </c>
      <c r="AV2930" s="317">
        <f t="shared" si="9451"/>
        <v>0</v>
      </c>
      <c r="AW2930" s="375">
        <f t="shared" si="9452"/>
        <v>0</v>
      </c>
      <c r="AX2930" s="378">
        <f t="shared" si="9714"/>
        <v>0</v>
      </c>
      <c r="AY2930" s="374">
        <f t="shared" si="9453"/>
        <v>0</v>
      </c>
      <c r="AZ2930" s="292">
        <f t="shared" si="9454"/>
        <v>0</v>
      </c>
      <c r="BA2930" s="375">
        <f t="shared" si="9455"/>
        <v>0</v>
      </c>
      <c r="BB2930" s="378">
        <f t="shared" si="9715"/>
        <v>0</v>
      </c>
      <c r="BC2930" s="374">
        <f t="shared" si="9456"/>
        <v>0</v>
      </c>
      <c r="BD2930" s="292">
        <f t="shared" si="9457"/>
        <v>0</v>
      </c>
      <c r="BE2930" s="375">
        <f t="shared" si="9458"/>
        <v>0</v>
      </c>
      <c r="BF2930" s="378">
        <f t="shared" si="9716"/>
        <v>0</v>
      </c>
      <c r="BG2930" s="374">
        <f t="shared" si="9459"/>
        <v>0</v>
      </c>
      <c r="BH2930" s="292">
        <f t="shared" si="9460"/>
        <v>0</v>
      </c>
      <c r="BI2930" s="375">
        <f t="shared" si="9461"/>
        <v>0</v>
      </c>
      <c r="BJ2930" s="378">
        <f t="shared" si="9717"/>
        <v>0</v>
      </c>
      <c r="BK2930" s="374">
        <f t="shared" si="9462"/>
        <v>0</v>
      </c>
      <c r="BL2930" s="292">
        <f t="shared" si="9463"/>
        <v>0</v>
      </c>
      <c r="BM2930" s="375">
        <f t="shared" si="9464"/>
        <v>0</v>
      </c>
      <c r="BN2930" s="378">
        <f t="shared" si="9718"/>
        <v>0</v>
      </c>
      <c r="BO2930" s="374">
        <f t="shared" si="9465"/>
        <v>0</v>
      </c>
      <c r="BP2930" s="292">
        <f t="shared" si="9466"/>
        <v>0</v>
      </c>
      <c r="CA2930" s="299" t="s">
        <v>1910</v>
      </c>
      <c r="CB2930" s="421"/>
      <c r="CC2930" s="375"/>
      <c r="CD2930" s="375"/>
      <c r="CE2930" s="375"/>
      <c r="CF2930" s="375"/>
      <c r="CG2930" s="375"/>
      <c r="CH2930" s="375"/>
      <c r="CI2930" s="375"/>
      <c r="CJ2930" s="375"/>
      <c r="CK2930" s="375"/>
      <c r="CL2930" s="375"/>
      <c r="CM2930" s="375"/>
      <c r="CN2930" s="422">
        <f t="shared" ref="CN2930" si="10017">IF(CN2928="NA",COUNTIF(M2929:M2934,"NA"),COUNTIF(M2929:M2934,"NS"))</f>
        <v>0</v>
      </c>
      <c r="CO2930" s="422">
        <f t="shared" ref="CO2930" si="10018">IF(CO2928="NA",COUNTIF(N2929:N2934,"NA"),COUNTIF(N2929:N2934,"NS"))</f>
        <v>0</v>
      </c>
      <c r="CP2930" s="422">
        <f t="shared" ref="CP2930" si="10019">IF(CP2928="NA",COUNTIF(O2929:O2934,"NA"),COUNTIF(O2929:O2934,"NS"))</f>
        <v>0</v>
      </c>
      <c r="CQ2930" s="422">
        <f t="shared" ref="CQ2930" si="10020">IF(CQ2928="NA",COUNTIF(P2929:P2934,"NA"),COUNTIF(P2929:P2934,"NS"))</f>
        <v>0</v>
      </c>
      <c r="CR2930" s="422">
        <f t="shared" ref="CR2930" si="10021">IF(CR2928="NA",COUNTIF(Q2929:Q2934,"NA"),COUNTIF(Q2929:Q2934,"NS"))</f>
        <v>0</v>
      </c>
      <c r="CS2930" s="422">
        <f t="shared" ref="CS2930" si="10022">IF(CS2928="NA",COUNTIF(R2929:R2934,"NA"),COUNTIF(R2929:R2934,"NS"))</f>
        <v>0</v>
      </c>
      <c r="CT2930" s="422">
        <f t="shared" ref="CT2930" si="10023">IF(CT2928="NA",COUNTIF(S2929:S2934,"NA"),COUNTIF(S2929:S2934,"NS"))</f>
        <v>0</v>
      </c>
      <c r="CU2930" s="422">
        <f t="shared" ref="CU2930" si="10024">IF(CU2928="NA",COUNTIF(T2929:T2934,"NA"),COUNTIF(T2929:T2934,"NS"))</f>
        <v>0</v>
      </c>
      <c r="CV2930" s="422">
        <f t="shared" ref="CV2930" si="10025">IF(CV2928="NA",COUNTIF(U2929:U2934,"NA"),COUNTIF(U2929:U2934,"NS"))</f>
        <v>0</v>
      </c>
      <c r="CW2930" s="422">
        <f t="shared" ref="CW2930" si="10026">IF(CW2928="NA",COUNTIF(V2929:V2934,"NA"),COUNTIF(V2929:V2934,"NS"))</f>
        <v>0</v>
      </c>
      <c r="CX2930" s="422">
        <f t="shared" ref="CX2930" si="10027">IF(CX2928="NA",COUNTIF(W2929:W2934,"NA"),COUNTIF(W2929:W2934,"NS"))</f>
        <v>0</v>
      </c>
      <c r="CY2930" s="422">
        <f t="shared" ref="CY2930" si="10028">IF(CY2928="NA",COUNTIF(X2929:X2934,"NA"),COUNTIF(X2929:X2934,"NS"))</f>
        <v>0</v>
      </c>
      <c r="CZ2930" s="422">
        <f t="shared" ref="CZ2930" si="10029">IF(CZ2928="NA",COUNTIF(Y2929:Y2934,"NA"),COUNTIF(Y2929:Y2934,"NS"))</f>
        <v>0</v>
      </c>
      <c r="DA2930" s="422">
        <f t="shared" ref="DA2930" si="10030">IF(DA2928="NA",COUNTIF(Z2929:Z2934,"NA"),COUNTIF(Z2929:Z2934,"NS"))</f>
        <v>0</v>
      </c>
      <c r="DB2930" s="422">
        <f t="shared" ref="DB2930" si="10031">IF(DB2928="NA",COUNTIF(AA2929:AA2934,"NA"),COUNTIF(AA2929:AA2934,"NS"))</f>
        <v>0</v>
      </c>
      <c r="DC2930" s="422">
        <f t="shared" ref="DC2930" si="10032">IF(DC2928="NA",COUNTIF(AB2929:AB2934,"NA"),COUNTIF(AB2929:AB2934,"NS"))</f>
        <v>0</v>
      </c>
      <c r="DD2930" s="422">
        <f t="shared" ref="DD2930" si="10033">IF(DD2928="NA",COUNTIF(AC2929:AC2934,"NA"),COUNTIF(AC2929:AC2934,"NS"))</f>
        <v>0</v>
      </c>
      <c r="DE2930" s="422">
        <f t="shared" ref="DE2930" si="10034">IF(DE2928="NA",COUNTIF(AD2929:AD2934,"NA"),COUNTIF(AD2929:AD2934,"NS"))</f>
        <v>0</v>
      </c>
      <c r="DG2930" s="612"/>
      <c r="DH2930" s="613"/>
      <c r="DI2930" s="415"/>
      <c r="DJ2930" s="416"/>
      <c r="DK2930" s="416"/>
      <c r="DL2930" s="416"/>
      <c r="DM2930" s="416"/>
      <c r="DN2930" s="416"/>
      <c r="DO2930" s="416"/>
      <c r="DP2930" s="416"/>
      <c r="DQ2930" s="416"/>
      <c r="DR2930" s="416"/>
      <c r="DS2930" s="416"/>
      <c r="DT2930" s="416"/>
      <c r="DU2930" s="416"/>
      <c r="DV2930" s="416"/>
      <c r="DW2930" s="416"/>
      <c r="DX2930" s="416"/>
      <c r="DY2930" s="416"/>
      <c r="DZ2930" s="416"/>
      <c r="EA2930" s="416"/>
      <c r="EB2930" s="416"/>
      <c r="EC2930" s="416"/>
      <c r="ED2930" s="416"/>
      <c r="EE2930" s="416"/>
      <c r="EF2930" s="416"/>
      <c r="EG2930" s="416"/>
      <c r="EH2930" s="416"/>
      <c r="EI2930" s="416"/>
      <c r="EJ2930" s="416"/>
      <c r="EK2930" s="416"/>
      <c r="EL2930" s="417"/>
    </row>
    <row r="2931" spans="1:142" ht="72" customHeight="1" x14ac:dyDescent="0.25">
      <c r="A2931" s="60"/>
      <c r="B2931" s="60"/>
      <c r="C2931" s="782"/>
      <c r="D2931" s="742"/>
      <c r="E2931" s="743"/>
      <c r="F2931" s="702" t="s">
        <v>554</v>
      </c>
      <c r="G2931" s="702"/>
      <c r="H2931" s="192"/>
      <c r="I2931" s="700" t="s">
        <v>548</v>
      </c>
      <c r="J2931" s="700"/>
      <c r="K2931" s="700"/>
      <c r="L2931" s="701"/>
      <c r="M2931" s="369"/>
      <c r="N2931" s="369"/>
      <c r="O2931" s="369"/>
      <c r="P2931" s="369"/>
      <c r="Q2931" s="369"/>
      <c r="R2931" s="369"/>
      <c r="S2931" s="368"/>
      <c r="T2931" s="368"/>
      <c r="U2931" s="368"/>
      <c r="V2931" s="368"/>
      <c r="W2931" s="368"/>
      <c r="X2931" s="368"/>
      <c r="Y2931" s="368"/>
      <c r="Z2931" s="368"/>
      <c r="AA2931" s="368"/>
      <c r="AB2931" s="368"/>
      <c r="AC2931" s="368"/>
      <c r="AD2931" s="368"/>
      <c r="AE2931" s="60"/>
      <c r="AF2931" s="259"/>
      <c r="AG2931" s="374">
        <f t="shared" si="9442"/>
        <v>18</v>
      </c>
      <c r="AH2931" s="399"/>
      <c r="AK2931" s="375">
        <f t="shared" si="9443"/>
        <v>0</v>
      </c>
      <c r="AL2931" s="378">
        <f t="shared" si="9711"/>
        <v>0</v>
      </c>
      <c r="AM2931" s="374">
        <f t="shared" si="9444"/>
        <v>0</v>
      </c>
      <c r="AN2931" s="292">
        <f t="shared" si="9445"/>
        <v>0</v>
      </c>
      <c r="AO2931" s="375">
        <f t="shared" si="9446"/>
        <v>0</v>
      </c>
      <c r="AP2931" s="378">
        <f t="shared" si="9712"/>
        <v>0</v>
      </c>
      <c r="AQ2931" s="374">
        <f t="shared" si="9447"/>
        <v>0</v>
      </c>
      <c r="AR2931" s="317">
        <f t="shared" si="9448"/>
        <v>0</v>
      </c>
      <c r="AS2931" s="375">
        <f t="shared" si="9449"/>
        <v>0</v>
      </c>
      <c r="AT2931" s="378">
        <f t="shared" si="9713"/>
        <v>0</v>
      </c>
      <c r="AU2931" s="374">
        <f t="shared" si="9450"/>
        <v>0</v>
      </c>
      <c r="AV2931" s="317">
        <f t="shared" si="9451"/>
        <v>0</v>
      </c>
      <c r="AW2931" s="375">
        <f t="shared" si="9452"/>
        <v>0</v>
      </c>
      <c r="AX2931" s="378">
        <f t="shared" si="9714"/>
        <v>0</v>
      </c>
      <c r="AY2931" s="374">
        <f t="shared" si="9453"/>
        <v>0</v>
      </c>
      <c r="AZ2931" s="292">
        <f t="shared" si="9454"/>
        <v>0</v>
      </c>
      <c r="BA2931" s="375">
        <f t="shared" si="9455"/>
        <v>0</v>
      </c>
      <c r="BB2931" s="378">
        <f t="shared" si="9715"/>
        <v>0</v>
      </c>
      <c r="BC2931" s="374">
        <f t="shared" si="9456"/>
        <v>0</v>
      </c>
      <c r="BD2931" s="292">
        <f t="shared" si="9457"/>
        <v>0</v>
      </c>
      <c r="BE2931" s="375">
        <f t="shared" si="9458"/>
        <v>0</v>
      </c>
      <c r="BF2931" s="378">
        <f t="shared" si="9716"/>
        <v>0</v>
      </c>
      <c r="BG2931" s="374">
        <f t="shared" si="9459"/>
        <v>0</v>
      </c>
      <c r="BH2931" s="292">
        <f t="shared" si="9460"/>
        <v>0</v>
      </c>
      <c r="BI2931" s="375">
        <f t="shared" si="9461"/>
        <v>0</v>
      </c>
      <c r="BJ2931" s="378">
        <f t="shared" si="9717"/>
        <v>0</v>
      </c>
      <c r="BK2931" s="374">
        <f t="shared" si="9462"/>
        <v>0</v>
      </c>
      <c r="BL2931" s="292">
        <f t="shared" si="9463"/>
        <v>0</v>
      </c>
      <c r="BM2931" s="375">
        <f t="shared" si="9464"/>
        <v>0</v>
      </c>
      <c r="BN2931" s="378">
        <f t="shared" si="9718"/>
        <v>0</v>
      </c>
      <c r="BO2931" s="374">
        <f t="shared" si="9465"/>
        <v>0</v>
      </c>
      <c r="BP2931" s="292">
        <f t="shared" si="9466"/>
        <v>0</v>
      </c>
      <c r="CA2931" s="299" t="s">
        <v>1918</v>
      </c>
      <c r="CB2931" s="427"/>
      <c r="CC2931" s="375"/>
      <c r="CD2931" s="375"/>
      <c r="CE2931" s="375"/>
      <c r="CF2931" s="375"/>
      <c r="CG2931" s="375"/>
      <c r="CH2931" s="375"/>
      <c r="CI2931" s="375"/>
      <c r="CJ2931" s="375"/>
      <c r="CK2931" s="375"/>
      <c r="CL2931" s="375"/>
      <c r="CM2931" s="375"/>
      <c r="CN2931" s="425">
        <f t="shared" ref="CN2931:DD2931" si="10035">IF(OR(AND(CN2928=0,CN2930&gt;0),AND(CN2928="NS",CN2929&gt;0),AND(CN2928="NS",CN2929=0,CN2930=0)),1,IF(OR(AND(CN2930&gt;=2,CN2929&lt;CN2928),AND(CN2928="NS",CN2929=0,CN2930&gt;0),OR(CN2928=CN2929,AND(CN2928="",CN2930=0,CN2929=0))),0,1))</f>
        <v>0</v>
      </c>
      <c r="CO2931" s="425">
        <f t="shared" si="10035"/>
        <v>0</v>
      </c>
      <c r="CP2931" s="425">
        <f t="shared" si="10035"/>
        <v>0</v>
      </c>
      <c r="CQ2931" s="425">
        <f t="shared" si="10035"/>
        <v>0</v>
      </c>
      <c r="CR2931" s="425">
        <f t="shared" si="10035"/>
        <v>0</v>
      </c>
      <c r="CS2931" s="425">
        <f t="shared" si="10035"/>
        <v>0</v>
      </c>
      <c r="CT2931" s="425">
        <f t="shared" si="10035"/>
        <v>0</v>
      </c>
      <c r="CU2931" s="425">
        <f t="shared" si="10035"/>
        <v>0</v>
      </c>
      <c r="CV2931" s="425">
        <f t="shared" si="10035"/>
        <v>0</v>
      </c>
      <c r="CW2931" s="425">
        <f t="shared" si="10035"/>
        <v>0</v>
      </c>
      <c r="CX2931" s="425">
        <f t="shared" si="10035"/>
        <v>0</v>
      </c>
      <c r="CY2931" s="425">
        <f t="shared" si="10035"/>
        <v>0</v>
      </c>
      <c r="CZ2931" s="425">
        <f t="shared" si="10035"/>
        <v>0</v>
      </c>
      <c r="DA2931" s="425">
        <f t="shared" si="10035"/>
        <v>0</v>
      </c>
      <c r="DB2931" s="425">
        <f t="shared" si="10035"/>
        <v>0</v>
      </c>
      <c r="DC2931" s="425">
        <f t="shared" si="10035"/>
        <v>0</v>
      </c>
      <c r="DD2931" s="425">
        <f t="shared" si="10035"/>
        <v>0</v>
      </c>
      <c r="DE2931" s="425">
        <f t="shared" ref="DE2931" si="10036">IF(OR(AND(DE2928=0,DE2930&gt;0),AND(DE2928="NS",DE2929&gt;0),AND(DE2928="NS",DE2929=0,DE2930=0)),1,IF(OR(AND(DE2930&gt;=2,DE2929&lt;DE2928),AND(DE2928="NS",DE2929=0,DE2930&gt;0),OR(DE2928=DE2929,AND(DE2928="",DE2930=0,DE2929=0))),0,1))</f>
        <v>0</v>
      </c>
      <c r="DF2931" s="387">
        <f>SUM(CN2931:DE2931)</f>
        <v>0</v>
      </c>
      <c r="DG2931" s="612"/>
      <c r="DH2931" s="613"/>
      <c r="DI2931" s="415"/>
      <c r="DJ2931" s="416"/>
      <c r="DK2931" s="416"/>
      <c r="DL2931" s="416"/>
      <c r="DM2931" s="416"/>
      <c r="DN2931" s="416"/>
      <c r="DO2931" s="416"/>
      <c r="DP2931" s="416"/>
      <c r="DQ2931" s="416"/>
      <c r="DR2931" s="416"/>
      <c r="DS2931" s="416"/>
      <c r="DT2931" s="416"/>
      <c r="DU2931" s="416"/>
      <c r="DV2931" s="416"/>
      <c r="DW2931" s="416"/>
      <c r="DX2931" s="416"/>
      <c r="DY2931" s="416"/>
      <c r="DZ2931" s="416"/>
      <c r="EA2931" s="416"/>
      <c r="EB2931" s="416"/>
      <c r="EC2931" s="416"/>
      <c r="ED2931" s="416"/>
      <c r="EE2931" s="416"/>
      <c r="EF2931" s="416"/>
      <c r="EG2931" s="416"/>
      <c r="EH2931" s="416"/>
      <c r="EI2931" s="416"/>
      <c r="EJ2931" s="416"/>
      <c r="EK2931" s="416"/>
      <c r="EL2931" s="417"/>
    </row>
    <row r="2932" spans="1:142" ht="36" customHeight="1" x14ac:dyDescent="0.25">
      <c r="A2932" s="60"/>
      <c r="B2932" s="60"/>
      <c r="C2932" s="782"/>
      <c r="D2932" s="742"/>
      <c r="E2932" s="743"/>
      <c r="F2932" s="702" t="s">
        <v>555</v>
      </c>
      <c r="G2932" s="702"/>
      <c r="H2932" s="192"/>
      <c r="I2932" s="700" t="s">
        <v>549</v>
      </c>
      <c r="J2932" s="700"/>
      <c r="K2932" s="700"/>
      <c r="L2932" s="701"/>
      <c r="M2932" s="369"/>
      <c r="N2932" s="369"/>
      <c r="O2932" s="369"/>
      <c r="P2932" s="369"/>
      <c r="Q2932" s="369"/>
      <c r="R2932" s="369"/>
      <c r="S2932" s="368"/>
      <c r="T2932" s="368"/>
      <c r="U2932" s="368"/>
      <c r="V2932" s="368"/>
      <c r="W2932" s="368"/>
      <c r="X2932" s="368"/>
      <c r="Y2932" s="368"/>
      <c r="Z2932" s="368"/>
      <c r="AA2932" s="368"/>
      <c r="AB2932" s="368"/>
      <c r="AC2932" s="368"/>
      <c r="AD2932" s="368"/>
      <c r="AE2932" s="60"/>
      <c r="AF2932" s="259"/>
      <c r="AG2932" s="374">
        <f t="shared" si="9442"/>
        <v>18</v>
      </c>
      <c r="AH2932" s="399"/>
      <c r="AK2932" s="375">
        <f t="shared" si="9443"/>
        <v>0</v>
      </c>
      <c r="AL2932" s="378">
        <f t="shared" si="9711"/>
        <v>0</v>
      </c>
      <c r="AM2932" s="374">
        <f t="shared" si="9444"/>
        <v>0</v>
      </c>
      <c r="AN2932" s="292">
        <f t="shared" si="9445"/>
        <v>0</v>
      </c>
      <c r="AO2932" s="375">
        <f t="shared" si="9446"/>
        <v>0</v>
      </c>
      <c r="AP2932" s="378">
        <f t="shared" si="9712"/>
        <v>0</v>
      </c>
      <c r="AQ2932" s="374">
        <f t="shared" si="9447"/>
        <v>0</v>
      </c>
      <c r="AR2932" s="317">
        <f t="shared" si="9448"/>
        <v>0</v>
      </c>
      <c r="AS2932" s="375">
        <f t="shared" si="9449"/>
        <v>0</v>
      </c>
      <c r="AT2932" s="378">
        <f t="shared" si="9713"/>
        <v>0</v>
      </c>
      <c r="AU2932" s="374">
        <f t="shared" si="9450"/>
        <v>0</v>
      </c>
      <c r="AV2932" s="317">
        <f t="shared" si="9451"/>
        <v>0</v>
      </c>
      <c r="AW2932" s="375">
        <f t="shared" si="9452"/>
        <v>0</v>
      </c>
      <c r="AX2932" s="378">
        <f t="shared" si="9714"/>
        <v>0</v>
      </c>
      <c r="AY2932" s="374">
        <f t="shared" si="9453"/>
        <v>0</v>
      </c>
      <c r="AZ2932" s="292">
        <f t="shared" si="9454"/>
        <v>0</v>
      </c>
      <c r="BA2932" s="375">
        <f t="shared" si="9455"/>
        <v>0</v>
      </c>
      <c r="BB2932" s="378">
        <f t="shared" si="9715"/>
        <v>0</v>
      </c>
      <c r="BC2932" s="374">
        <f t="shared" si="9456"/>
        <v>0</v>
      </c>
      <c r="BD2932" s="292">
        <f t="shared" si="9457"/>
        <v>0</v>
      </c>
      <c r="BE2932" s="375">
        <f t="shared" si="9458"/>
        <v>0</v>
      </c>
      <c r="BF2932" s="378">
        <f t="shared" si="9716"/>
        <v>0</v>
      </c>
      <c r="BG2932" s="374">
        <f t="shared" si="9459"/>
        <v>0</v>
      </c>
      <c r="BH2932" s="292">
        <f t="shared" si="9460"/>
        <v>0</v>
      </c>
      <c r="BI2932" s="375">
        <f t="shared" si="9461"/>
        <v>0</v>
      </c>
      <c r="BJ2932" s="378">
        <f t="shared" si="9717"/>
        <v>0</v>
      </c>
      <c r="BK2932" s="374">
        <f t="shared" si="9462"/>
        <v>0</v>
      </c>
      <c r="BL2932" s="292">
        <f t="shared" si="9463"/>
        <v>0</v>
      </c>
      <c r="BM2932" s="375">
        <f t="shared" si="9464"/>
        <v>0</v>
      </c>
      <c r="BN2932" s="378">
        <f t="shared" si="9718"/>
        <v>0</v>
      </c>
      <c r="BO2932" s="374">
        <f t="shared" si="9465"/>
        <v>0</v>
      </c>
      <c r="BP2932" s="292">
        <f t="shared" si="9466"/>
        <v>0</v>
      </c>
      <c r="CA2932" s="309"/>
      <c r="CB2932" s="427"/>
      <c r="CC2932" s="375"/>
      <c r="CD2932" s="375"/>
      <c r="CE2932" s="375"/>
      <c r="CF2932" s="375"/>
      <c r="CG2932" s="375"/>
      <c r="CH2932" s="375"/>
      <c r="CI2932" s="375"/>
      <c r="CJ2932" s="375"/>
      <c r="CK2932" s="375"/>
      <c r="CL2932" s="375"/>
      <c r="CM2932" s="375"/>
      <c r="CN2932" s="311"/>
      <c r="CO2932" s="311"/>
      <c r="CP2932" s="311"/>
      <c r="CQ2932" s="311"/>
      <c r="CR2932" s="311"/>
      <c r="CS2932" s="311"/>
      <c r="CT2932" s="311"/>
      <c r="CU2932" s="311"/>
      <c r="CV2932" s="311"/>
      <c r="CW2932" s="311"/>
      <c r="CX2932" s="311"/>
      <c r="CY2932" s="311"/>
      <c r="CZ2932" s="311"/>
      <c r="DA2932" s="311"/>
      <c r="DB2932" s="311"/>
      <c r="DC2932" s="311"/>
      <c r="DD2932" s="311"/>
      <c r="DE2932" s="311"/>
      <c r="DG2932" s="612"/>
      <c r="DH2932" s="613"/>
      <c r="DI2932" s="415"/>
      <c r="DJ2932" s="416"/>
      <c r="DK2932" s="416"/>
      <c r="DL2932" s="416"/>
      <c r="DM2932" s="416"/>
      <c r="DN2932" s="416"/>
      <c r="DO2932" s="416"/>
      <c r="DP2932" s="416"/>
      <c r="DQ2932" s="416"/>
      <c r="DR2932" s="416"/>
      <c r="DS2932" s="416"/>
      <c r="DT2932" s="416"/>
      <c r="DU2932" s="416"/>
      <c r="DV2932" s="416"/>
      <c r="DW2932" s="416"/>
      <c r="DX2932" s="416"/>
      <c r="DY2932" s="416"/>
      <c r="DZ2932" s="416"/>
      <c r="EA2932" s="416"/>
      <c r="EB2932" s="416"/>
      <c r="EC2932" s="416"/>
      <c r="ED2932" s="416"/>
      <c r="EE2932" s="416"/>
      <c r="EF2932" s="416"/>
      <c r="EG2932" s="416"/>
      <c r="EH2932" s="416"/>
      <c r="EI2932" s="416"/>
      <c r="EJ2932" s="416"/>
      <c r="EK2932" s="416"/>
      <c r="EL2932" s="417"/>
    </row>
    <row r="2933" spans="1:142" ht="36" customHeight="1" x14ac:dyDescent="0.25">
      <c r="A2933" s="60"/>
      <c r="B2933" s="60"/>
      <c r="C2933" s="782"/>
      <c r="D2933" s="742"/>
      <c r="E2933" s="743"/>
      <c r="F2933" s="702" t="s">
        <v>556</v>
      </c>
      <c r="G2933" s="702"/>
      <c r="H2933" s="192"/>
      <c r="I2933" s="700" t="s">
        <v>550</v>
      </c>
      <c r="J2933" s="700"/>
      <c r="K2933" s="700"/>
      <c r="L2933" s="701"/>
      <c r="M2933" s="369"/>
      <c r="N2933" s="369"/>
      <c r="O2933" s="369"/>
      <c r="P2933" s="369"/>
      <c r="Q2933" s="369"/>
      <c r="R2933" s="369"/>
      <c r="S2933" s="368"/>
      <c r="T2933" s="368"/>
      <c r="U2933" s="368"/>
      <c r="V2933" s="368"/>
      <c r="W2933" s="368"/>
      <c r="X2933" s="368"/>
      <c r="Y2933" s="368"/>
      <c r="Z2933" s="368"/>
      <c r="AA2933" s="368"/>
      <c r="AB2933" s="368"/>
      <c r="AC2933" s="368"/>
      <c r="AD2933" s="368"/>
      <c r="AE2933" s="60"/>
      <c r="AF2933" s="259"/>
      <c r="AG2933" s="374">
        <f t="shared" si="9442"/>
        <v>18</v>
      </c>
      <c r="AH2933" s="399"/>
      <c r="AK2933" s="375">
        <f t="shared" si="9443"/>
        <v>0</v>
      </c>
      <c r="AL2933" s="378">
        <f t="shared" ref="AL2933:AL2953" si="10037">COUNTIF(N2933:O2933,"ns")</f>
        <v>0</v>
      </c>
      <c r="AM2933" s="374">
        <f t="shared" si="9444"/>
        <v>0</v>
      </c>
      <c r="AN2933" s="292">
        <f t="shared" si="9445"/>
        <v>0</v>
      </c>
      <c r="AO2933" s="375">
        <f t="shared" si="9446"/>
        <v>0</v>
      </c>
      <c r="AP2933" s="378">
        <f t="shared" ref="AP2933:AP2953" si="10038">COUNTIF(Z2933,"ns")+COUNTIF(AC2933,"ns")+COUNTIF(W2933,"ns")+COUNTIF(T2933,"ns")+COUNTIF(Q2933,"ns")</f>
        <v>0</v>
      </c>
      <c r="AQ2933" s="374">
        <f t="shared" si="9447"/>
        <v>0</v>
      </c>
      <c r="AR2933" s="317">
        <f t="shared" si="9448"/>
        <v>0</v>
      </c>
      <c r="AS2933" s="375">
        <f t="shared" si="9449"/>
        <v>0</v>
      </c>
      <c r="AT2933" s="378">
        <f t="shared" ref="AT2933:AT2953" si="10039">COUNTIF(AD2933,"ns")+COUNTIF(R2933,"ns")+COUNTIF(AA2933,"ns")+COUNTIF(X2933,"ns")+COUNTIF(U2933,"ns")</f>
        <v>0</v>
      </c>
      <c r="AU2933" s="374">
        <f t="shared" si="9450"/>
        <v>0</v>
      </c>
      <c r="AV2933" s="317">
        <f t="shared" si="9451"/>
        <v>0</v>
      </c>
      <c r="AW2933" s="375">
        <f t="shared" si="9452"/>
        <v>0</v>
      </c>
      <c r="AX2933" s="378">
        <f t="shared" ref="AX2933:AX2953" si="10040">COUNTIF(Q2933:R2933,"ns")</f>
        <v>0</v>
      </c>
      <c r="AY2933" s="374">
        <f t="shared" si="9453"/>
        <v>0</v>
      </c>
      <c r="AZ2933" s="292">
        <f t="shared" si="9454"/>
        <v>0</v>
      </c>
      <c r="BA2933" s="375">
        <f t="shared" si="9455"/>
        <v>0</v>
      </c>
      <c r="BB2933" s="378">
        <f t="shared" ref="BB2933:BB2953" si="10041">COUNTIF(T2933:U2933,"ns")</f>
        <v>0</v>
      </c>
      <c r="BC2933" s="374">
        <f t="shared" si="9456"/>
        <v>0</v>
      </c>
      <c r="BD2933" s="292">
        <f t="shared" si="9457"/>
        <v>0</v>
      </c>
      <c r="BE2933" s="375">
        <f t="shared" si="9458"/>
        <v>0</v>
      </c>
      <c r="BF2933" s="378">
        <f t="shared" ref="BF2933:BF2953" si="10042">COUNTIF(W2933:X2933,"ns")</f>
        <v>0</v>
      </c>
      <c r="BG2933" s="374">
        <f t="shared" si="9459"/>
        <v>0</v>
      </c>
      <c r="BH2933" s="292">
        <f t="shared" si="9460"/>
        <v>0</v>
      </c>
      <c r="BI2933" s="375">
        <f t="shared" si="9461"/>
        <v>0</v>
      </c>
      <c r="BJ2933" s="378">
        <f t="shared" ref="BJ2933:BJ2953" si="10043">COUNTIF(Z2933:AA2933,"ns")</f>
        <v>0</v>
      </c>
      <c r="BK2933" s="374">
        <f t="shared" si="9462"/>
        <v>0</v>
      </c>
      <c r="BL2933" s="292">
        <f t="shared" si="9463"/>
        <v>0</v>
      </c>
      <c r="BM2933" s="375">
        <f t="shared" si="9464"/>
        <v>0</v>
      </c>
      <c r="BN2933" s="378">
        <f t="shared" ref="BN2933:BN2953" si="10044">COUNTIF(AC2933:AD2933,"ns")</f>
        <v>0</v>
      </c>
      <c r="BO2933" s="374">
        <f t="shared" si="9465"/>
        <v>0</v>
      </c>
      <c r="BP2933" s="292">
        <f t="shared" si="9466"/>
        <v>0</v>
      </c>
      <c r="CA2933" s="436"/>
      <c r="CB2933" s="427"/>
      <c r="CC2933" s="375"/>
      <c r="CD2933" s="375"/>
      <c r="CE2933" s="375"/>
      <c r="CF2933" s="375"/>
      <c r="CG2933" s="375"/>
      <c r="CH2933" s="375"/>
      <c r="CI2933" s="375"/>
      <c r="CJ2933" s="375"/>
      <c r="CK2933" s="375"/>
      <c r="CL2933" s="375"/>
      <c r="CM2933" s="375"/>
      <c r="CN2933" s="439"/>
      <c r="CO2933" s="439"/>
      <c r="CP2933" s="439"/>
      <c r="CQ2933" s="439"/>
      <c r="CR2933" s="439"/>
      <c r="CS2933" s="439"/>
      <c r="CT2933" s="439"/>
      <c r="CU2933" s="439"/>
      <c r="CV2933" s="439"/>
      <c r="CW2933" s="439"/>
      <c r="CX2933" s="439"/>
      <c r="CY2933" s="439"/>
      <c r="CZ2933" s="439"/>
      <c r="DA2933" s="439"/>
      <c r="DB2933" s="439"/>
      <c r="DC2933" s="439"/>
      <c r="DD2933" s="439"/>
      <c r="DE2933" s="439"/>
      <c r="DG2933" s="612"/>
      <c r="DH2933" s="613"/>
      <c r="DI2933" s="415"/>
      <c r="DJ2933" s="416"/>
      <c r="DK2933" s="416"/>
      <c r="DL2933" s="416"/>
      <c r="DM2933" s="416"/>
      <c r="DN2933" s="416"/>
      <c r="DO2933" s="416"/>
      <c r="DP2933" s="416"/>
      <c r="DQ2933" s="416"/>
      <c r="DR2933" s="416"/>
      <c r="DS2933" s="416"/>
      <c r="DT2933" s="416"/>
      <c r="DU2933" s="416"/>
      <c r="DV2933" s="416"/>
      <c r="DW2933" s="416"/>
      <c r="DX2933" s="416"/>
      <c r="DY2933" s="416"/>
      <c r="DZ2933" s="416"/>
      <c r="EA2933" s="416"/>
      <c r="EB2933" s="416"/>
      <c r="EC2933" s="416"/>
      <c r="ED2933" s="416"/>
      <c r="EE2933" s="416"/>
      <c r="EF2933" s="416"/>
      <c r="EG2933" s="416"/>
      <c r="EH2933" s="416"/>
      <c r="EI2933" s="416"/>
      <c r="EJ2933" s="416"/>
      <c r="EK2933" s="416"/>
      <c r="EL2933" s="417"/>
    </row>
    <row r="2934" spans="1:142" ht="60" customHeight="1" x14ac:dyDescent="0.25">
      <c r="A2934" s="60"/>
      <c r="B2934" s="60"/>
      <c r="C2934" s="782"/>
      <c r="D2934" s="742"/>
      <c r="E2934" s="743"/>
      <c r="F2934" s="702" t="s">
        <v>557</v>
      </c>
      <c r="G2934" s="702"/>
      <c r="H2934" s="192"/>
      <c r="I2934" s="700" t="s">
        <v>551</v>
      </c>
      <c r="J2934" s="700"/>
      <c r="K2934" s="700"/>
      <c r="L2934" s="701"/>
      <c r="M2934" s="369"/>
      <c r="N2934" s="369"/>
      <c r="O2934" s="369"/>
      <c r="P2934" s="369"/>
      <c r="Q2934" s="369"/>
      <c r="R2934" s="369"/>
      <c r="S2934" s="368"/>
      <c r="T2934" s="368"/>
      <c r="U2934" s="368"/>
      <c r="V2934" s="368"/>
      <c r="W2934" s="368"/>
      <c r="X2934" s="368"/>
      <c r="Y2934" s="368"/>
      <c r="Z2934" s="368"/>
      <c r="AA2934" s="368"/>
      <c r="AB2934" s="368"/>
      <c r="AC2934" s="368"/>
      <c r="AD2934" s="368"/>
      <c r="AE2934" s="60"/>
      <c r="AF2934" s="259"/>
      <c r="AG2934" s="374">
        <f t="shared" ref="AG2934:AG2953" si="10045">IF(AND(M2934="NA",COUNTBLANK(N2934:AD2934)=17),0,COUNTBLANK(M2934:AD2934))</f>
        <v>18</v>
      </c>
      <c r="AH2934" s="399"/>
      <c r="AK2934" s="375">
        <f t="shared" ref="AK2934:AK2953" si="10046">M2934</f>
        <v>0</v>
      </c>
      <c r="AL2934" s="378">
        <f t="shared" si="10037"/>
        <v>0</v>
      </c>
      <c r="AM2934" s="374">
        <f t="shared" ref="AM2934:AM2953" si="10047">SUM(N2934:O2934)</f>
        <v>0</v>
      </c>
      <c r="AN2934" s="292">
        <f t="shared" ref="AN2934:AN2953" si="10048">IF($AG$2803=$AH$2803,0,IF(AND(M2934="NA",COUNTBLANK(N2934:AD2934)=17),0,IF(OR(AND(AK2934=0,AL2934&gt;0),AND(AK2934="ns",AM2934&gt;0),AND(AK2934="ns",AL2934=0,AM2934=0)),1,IF(OR(AND(AK2934&gt;0,AL2934=2),AND(AK2934="ns",AL2934=2),AND(AK2934="ns",AM2934=0,AL2934&gt;0),AK2934=AM2934),0,1))))</f>
        <v>0</v>
      </c>
      <c r="AO2934" s="375">
        <f t="shared" ref="AO2934:AO2953" si="10049">N2934</f>
        <v>0</v>
      </c>
      <c r="AP2934" s="378">
        <f t="shared" si="10038"/>
        <v>0</v>
      </c>
      <c r="AQ2934" s="374">
        <f t="shared" ref="AQ2934:AQ2953" si="10050">SUM(Q2934,T2934,W2934,Z2934,AC2934)</f>
        <v>0</v>
      </c>
      <c r="AR2934" s="317">
        <f t="shared" ref="AR2934:AR2953" si="10051">IF($AG$2803=$AH$2803,0,IF(OR(AND(AO2934=0,AP2934&gt;0),AND(AO2934="NS",AQ2934&gt;0),AND(AO2934="NS",AQ2934=0,AP2934=0)),1,IF(OR(AND(AP2934&gt;=2,AQ2934&lt;AO2934),AND(AO2934="NS",AQ2934=0,AP2934&gt;0),AO2934=AQ2934),0,1)))</f>
        <v>0</v>
      </c>
      <c r="AS2934" s="375">
        <f t="shared" ref="AS2934:AS2953" si="10052">O2934</f>
        <v>0</v>
      </c>
      <c r="AT2934" s="378">
        <f t="shared" si="10039"/>
        <v>0</v>
      </c>
      <c r="AU2934" s="374">
        <f t="shared" ref="AU2934:AU2953" si="10053">SUM(X2934,AD2934,R2934,U2934,AA2934)</f>
        <v>0</v>
      </c>
      <c r="AV2934" s="317">
        <f t="shared" ref="AV2934:AV2953" si="10054">IF($AG$2803=$AH$2803,0,IF(OR(AND(AS2934=0,AT2934&gt;0),AND(AS2934="NS",AU2934&gt;0),AND(AS2934="NS",AU2934=0,AT2934=0)),1,IF(OR(AND(AT2934&gt;=2,AU2934&lt;AS2934),AND(AS2934="NS",AU2934=0,AT2934&gt;0),AS2934=AU2934),0,1)))</f>
        <v>0</v>
      </c>
      <c r="AW2934" s="375">
        <f t="shared" ref="AW2934:AW2953" si="10055">P2934</f>
        <v>0</v>
      </c>
      <c r="AX2934" s="378">
        <f t="shared" si="10040"/>
        <v>0</v>
      </c>
      <c r="AY2934" s="374">
        <f t="shared" ref="AY2934:AY2953" si="10056">SUM(Q2934:R2934)</f>
        <v>0</v>
      </c>
      <c r="AZ2934" s="292">
        <f t="shared" ref="AZ2934:AZ2953" si="10057">IF($AG$2803=$AH$2803,0,IF(OR(AND(AW2934=0,AX2934&gt;0),AND(AW2934="ns",AY2934&gt;0),AND(AW2934="ns",AX2934=0,AY2934=0)),1,IF(OR(AND(AW2934&gt;0,AX2934=2),AND(AW2934="ns",AX2934=2),AND(AW2934="ns",AY2934=0,AX2934&gt;0),AW2934=AY2934),0,1)))</f>
        <v>0</v>
      </c>
      <c r="BA2934" s="375">
        <f t="shared" ref="BA2934:BA2953" si="10058">S2934</f>
        <v>0</v>
      </c>
      <c r="BB2934" s="378">
        <f t="shared" si="10041"/>
        <v>0</v>
      </c>
      <c r="BC2934" s="374">
        <f t="shared" ref="BC2934:BC2953" si="10059">SUM(T2934:U2934)</f>
        <v>0</v>
      </c>
      <c r="BD2934" s="292">
        <f t="shared" ref="BD2934:BD2953" si="10060">IF($AG$2803=$AH$2803,0,IF(OR(AND(BA2934=0,BB2934&gt;0),AND(BA2934="ns",BC2934&gt;0),AND(BA2934="ns",BB2934=0,BC2934=0)),1,IF(OR(AND(BA2934&gt;0,BB2934=2),AND(BA2934="ns",BB2934=2),AND(BA2934="ns",BC2934=0,BB2934&gt;0),BA2934=BC2934),0,1)))</f>
        <v>0</v>
      </c>
      <c r="BE2934" s="375">
        <f t="shared" ref="BE2934:BE2953" si="10061">V2934</f>
        <v>0</v>
      </c>
      <c r="BF2934" s="378">
        <f t="shared" si="10042"/>
        <v>0</v>
      </c>
      <c r="BG2934" s="374">
        <f t="shared" ref="BG2934:BG2953" si="10062">SUM(W2934:X2934)</f>
        <v>0</v>
      </c>
      <c r="BH2934" s="292">
        <f t="shared" ref="BH2934:BH2953" si="10063">IF($AG$2803=$AH$2803,0,IF(OR(AND(BE2934=0,BF2934&gt;0),AND(BE2934="ns",BG2934&gt;0),AND(BE2934="ns",BF2934=0,BG2934=0)),1,IF(OR(AND(BE2934&gt;0,BF2934=2),AND(BE2934="ns",BF2934=2),AND(BE2934="ns",BG2934=0,BF2934&gt;0),BE2934=BG2934),0,1)))</f>
        <v>0</v>
      </c>
      <c r="BI2934" s="375">
        <f t="shared" ref="BI2934:BI2953" si="10064">Y2934</f>
        <v>0</v>
      </c>
      <c r="BJ2934" s="378">
        <f t="shared" si="10043"/>
        <v>0</v>
      </c>
      <c r="BK2934" s="374">
        <f t="shared" ref="BK2934:BK2953" si="10065">SUM(Z2934:AA2934)</f>
        <v>0</v>
      </c>
      <c r="BL2934" s="292">
        <f t="shared" ref="BL2934:BL2953" si="10066">IF($AG$2803=$AH$2803,0,IF(OR(AND(BI2934=0,BJ2934&gt;0),AND(BI2934="ns",BK2934&gt;0),AND(BI2934="ns",BJ2934=0,BK2934=0)),1,IF(OR(AND(BI2934&gt;0,BJ2934=2),AND(BI2934="ns",BJ2934=2),AND(BI2934="ns",BK2934=0,BJ2934&gt;0),BI2934=BK2934),0,1)))</f>
        <v>0</v>
      </c>
      <c r="BM2934" s="375">
        <f t="shared" ref="BM2934:BM2953" si="10067">AB2934</f>
        <v>0</v>
      </c>
      <c r="BN2934" s="378">
        <f t="shared" si="10044"/>
        <v>0</v>
      </c>
      <c r="BO2934" s="374">
        <f t="shared" ref="BO2934:BO2953" si="10068">SUM(AC2934:AD2934)</f>
        <v>0</v>
      </c>
      <c r="BP2934" s="292">
        <f t="shared" ref="BP2934:BP2953" si="10069">IF($AG$2803=$AH$2803,0,IF(OR(AND(BM2934=0,BN2934&gt;0),AND(BM2934="ns",BO2934&gt;0),AND(BM2934="ns",BN2934=0,BO2934=0)),1,IF(OR(AND(BM2934&gt;0,BN2934=2),AND(BM2934="ns",BN2934=2),AND(BM2934="ns",BO2934=0,BN2934&gt;0),BM2934=BO2934),0,1)))</f>
        <v>0</v>
      </c>
      <c r="CA2934" s="436"/>
      <c r="CB2934" s="427"/>
      <c r="CC2934" s="375"/>
      <c r="CD2934" s="375"/>
      <c r="CE2934" s="375"/>
      <c r="CF2934" s="375"/>
      <c r="CG2934" s="375"/>
      <c r="CH2934" s="375"/>
      <c r="CI2934" s="375"/>
      <c r="CJ2934" s="375"/>
      <c r="CK2934" s="375"/>
      <c r="CL2934" s="375"/>
      <c r="CM2934" s="375"/>
      <c r="CN2934" s="439"/>
      <c r="CO2934" s="439"/>
      <c r="CP2934" s="439"/>
      <c r="CQ2934" s="439"/>
      <c r="CR2934" s="439"/>
      <c r="CS2934" s="439"/>
      <c r="CT2934" s="439"/>
      <c r="CU2934" s="439"/>
      <c r="CV2934" s="439"/>
      <c r="CW2934" s="439"/>
      <c r="CX2934" s="439"/>
      <c r="CY2934" s="439"/>
      <c r="CZ2934" s="439"/>
      <c r="DA2934" s="439"/>
      <c r="DB2934" s="439"/>
      <c r="DC2934" s="439"/>
      <c r="DD2934" s="439"/>
      <c r="DE2934" s="439"/>
      <c r="DG2934" s="612"/>
      <c r="DH2934" s="613"/>
      <c r="DI2934" s="415"/>
      <c r="DJ2934" s="416"/>
      <c r="DK2934" s="416"/>
      <c r="DL2934" s="416"/>
      <c r="DM2934" s="416"/>
      <c r="DN2934" s="416"/>
      <c r="DO2934" s="416"/>
      <c r="DP2934" s="416"/>
      <c r="DQ2934" s="416"/>
      <c r="DR2934" s="416"/>
      <c r="DS2934" s="416"/>
      <c r="DT2934" s="416"/>
      <c r="DU2934" s="416"/>
      <c r="DV2934" s="416"/>
      <c r="DW2934" s="416"/>
      <c r="DX2934" s="416"/>
      <c r="DY2934" s="416"/>
      <c r="DZ2934" s="416"/>
      <c r="EA2934" s="416"/>
      <c r="EB2934" s="416"/>
      <c r="EC2934" s="416"/>
      <c r="ED2934" s="416"/>
      <c r="EE2934" s="416"/>
      <c r="EF2934" s="416"/>
      <c r="EG2934" s="416"/>
      <c r="EH2934" s="416"/>
      <c r="EI2934" s="416"/>
      <c r="EJ2934" s="416"/>
      <c r="EK2934" s="416"/>
      <c r="EL2934" s="417"/>
    </row>
    <row r="2935" spans="1:142" ht="36" customHeight="1" x14ac:dyDescent="0.25">
      <c r="A2935" s="60"/>
      <c r="B2935" s="60"/>
      <c r="C2935" s="782"/>
      <c r="D2935" s="742"/>
      <c r="E2935" s="743"/>
      <c r="F2935" s="703" t="s">
        <v>558</v>
      </c>
      <c r="G2935" s="703"/>
      <c r="H2935" s="704" t="s">
        <v>559</v>
      </c>
      <c r="I2935" s="705"/>
      <c r="J2935" s="705"/>
      <c r="K2935" s="705"/>
      <c r="L2935" s="706"/>
      <c r="M2935" s="369"/>
      <c r="N2935" s="369"/>
      <c r="O2935" s="369"/>
      <c r="P2935" s="369"/>
      <c r="Q2935" s="369"/>
      <c r="R2935" s="369"/>
      <c r="S2935" s="368"/>
      <c r="T2935" s="368"/>
      <c r="U2935" s="368"/>
      <c r="V2935" s="368"/>
      <c r="W2935" s="368"/>
      <c r="X2935" s="368"/>
      <c r="Y2935" s="368"/>
      <c r="Z2935" s="368"/>
      <c r="AA2935" s="368"/>
      <c r="AB2935" s="368"/>
      <c r="AC2935" s="368"/>
      <c r="AD2935" s="368"/>
      <c r="AE2935" s="60"/>
      <c r="AF2935" s="259"/>
      <c r="AG2935" s="374">
        <f t="shared" si="10045"/>
        <v>18</v>
      </c>
      <c r="AH2935" s="399"/>
      <c r="AK2935" s="375">
        <f t="shared" si="10046"/>
        <v>0</v>
      </c>
      <c r="AL2935" s="378">
        <f t="shared" si="10037"/>
        <v>0</v>
      </c>
      <c r="AM2935" s="374">
        <f t="shared" si="10047"/>
        <v>0</v>
      </c>
      <c r="AN2935" s="292">
        <f t="shared" si="10048"/>
        <v>0</v>
      </c>
      <c r="AO2935" s="375">
        <f t="shared" si="10049"/>
        <v>0</v>
      </c>
      <c r="AP2935" s="378">
        <f t="shared" si="10038"/>
        <v>0</v>
      </c>
      <c r="AQ2935" s="374">
        <f t="shared" si="10050"/>
        <v>0</v>
      </c>
      <c r="AR2935" s="317">
        <f t="shared" si="10051"/>
        <v>0</v>
      </c>
      <c r="AS2935" s="375">
        <f t="shared" si="10052"/>
        <v>0</v>
      </c>
      <c r="AT2935" s="378">
        <f t="shared" si="10039"/>
        <v>0</v>
      </c>
      <c r="AU2935" s="374">
        <f t="shared" si="10053"/>
        <v>0</v>
      </c>
      <c r="AV2935" s="317">
        <f t="shared" si="10054"/>
        <v>0</v>
      </c>
      <c r="AW2935" s="375">
        <f t="shared" si="10055"/>
        <v>0</v>
      </c>
      <c r="AX2935" s="378">
        <f t="shared" si="10040"/>
        <v>0</v>
      </c>
      <c r="AY2935" s="374">
        <f t="shared" si="10056"/>
        <v>0</v>
      </c>
      <c r="AZ2935" s="292">
        <f t="shared" si="10057"/>
        <v>0</v>
      </c>
      <c r="BA2935" s="375">
        <f t="shared" si="10058"/>
        <v>0</v>
      </c>
      <c r="BB2935" s="378">
        <f t="shared" si="10041"/>
        <v>0</v>
      </c>
      <c r="BC2935" s="374">
        <f t="shared" si="10059"/>
        <v>0</v>
      </c>
      <c r="BD2935" s="292">
        <f t="shared" si="10060"/>
        <v>0</v>
      </c>
      <c r="BE2935" s="375">
        <f t="shared" si="10061"/>
        <v>0</v>
      </c>
      <c r="BF2935" s="378">
        <f t="shared" si="10042"/>
        <v>0</v>
      </c>
      <c r="BG2935" s="374">
        <f t="shared" si="10062"/>
        <v>0</v>
      </c>
      <c r="BH2935" s="292">
        <f t="shared" si="10063"/>
        <v>0</v>
      </c>
      <c r="BI2935" s="375">
        <f t="shared" si="10064"/>
        <v>0</v>
      </c>
      <c r="BJ2935" s="378">
        <f t="shared" si="10043"/>
        <v>0</v>
      </c>
      <c r="BK2935" s="374">
        <f t="shared" si="10065"/>
        <v>0</v>
      </c>
      <c r="BL2935" s="292">
        <f t="shared" si="10066"/>
        <v>0</v>
      </c>
      <c r="BM2935" s="375">
        <f t="shared" si="10067"/>
        <v>0</v>
      </c>
      <c r="BN2935" s="378">
        <f t="shared" si="10044"/>
        <v>0</v>
      </c>
      <c r="BO2935" s="374">
        <f t="shared" si="10068"/>
        <v>0</v>
      </c>
      <c r="BP2935" s="292">
        <f t="shared" si="10069"/>
        <v>0</v>
      </c>
      <c r="CA2935" s="436"/>
      <c r="CB2935" s="421"/>
      <c r="CC2935" s="375"/>
      <c r="CD2935" s="375"/>
      <c r="CE2935" s="375"/>
      <c r="CF2935" s="375"/>
      <c r="CG2935" s="375"/>
      <c r="CH2935" s="375"/>
      <c r="CI2935" s="375"/>
      <c r="CJ2935" s="375"/>
      <c r="CK2935" s="375"/>
      <c r="CL2935" s="375"/>
      <c r="CM2935" s="375"/>
      <c r="CN2935" s="439"/>
      <c r="CO2935" s="439"/>
      <c r="CP2935" s="439"/>
      <c r="CQ2935" s="439"/>
      <c r="CR2935" s="439"/>
      <c r="CS2935" s="439"/>
      <c r="CT2935" s="439"/>
      <c r="CU2935" s="439"/>
      <c r="CV2935" s="439"/>
      <c r="CW2935" s="439"/>
      <c r="CX2935" s="439"/>
      <c r="CY2935" s="439"/>
      <c r="CZ2935" s="439"/>
      <c r="DA2935" s="439"/>
      <c r="DB2935" s="439"/>
      <c r="DC2935" s="439"/>
      <c r="DD2935" s="439"/>
      <c r="DE2935" s="439"/>
      <c r="DG2935" s="610"/>
      <c r="DH2935" s="611"/>
      <c r="DI2935" s="415"/>
      <c r="DJ2935" s="416"/>
      <c r="DK2935" s="416"/>
      <c r="DL2935" s="416"/>
      <c r="DM2935" s="416"/>
      <c r="DN2935" s="416"/>
      <c r="DO2935" s="416"/>
      <c r="DP2935" s="416"/>
      <c r="DQ2935" s="416"/>
      <c r="DR2935" s="416"/>
      <c r="DS2935" s="416"/>
      <c r="DT2935" s="416"/>
      <c r="DU2935" s="416"/>
      <c r="DV2935" s="416"/>
      <c r="DW2935" s="416"/>
      <c r="DX2935" s="416"/>
      <c r="DY2935" s="416"/>
      <c r="DZ2935" s="416"/>
      <c r="EA2935" s="416"/>
      <c r="EB2935" s="416"/>
      <c r="EC2935" s="416"/>
      <c r="ED2935" s="416"/>
      <c r="EE2935" s="416"/>
      <c r="EF2935" s="416"/>
      <c r="EG2935" s="416"/>
      <c r="EH2935" s="416"/>
      <c r="EI2935" s="416"/>
      <c r="EJ2935" s="416"/>
      <c r="EK2935" s="416"/>
      <c r="EL2935" s="417"/>
    </row>
    <row r="2936" spans="1:142" ht="24" customHeight="1" x14ac:dyDescent="0.25">
      <c r="A2936" s="60"/>
      <c r="B2936" s="60"/>
      <c r="C2936" s="782"/>
      <c r="D2936" s="742"/>
      <c r="E2936" s="743"/>
      <c r="F2936" s="703" t="s">
        <v>560</v>
      </c>
      <c r="G2936" s="703"/>
      <c r="H2936" s="704" t="s">
        <v>561</v>
      </c>
      <c r="I2936" s="705"/>
      <c r="J2936" s="705"/>
      <c r="K2936" s="705"/>
      <c r="L2936" s="706"/>
      <c r="M2936" s="369"/>
      <c r="N2936" s="369"/>
      <c r="O2936" s="369"/>
      <c r="P2936" s="369"/>
      <c r="Q2936" s="369"/>
      <c r="R2936" s="369"/>
      <c r="S2936" s="368"/>
      <c r="T2936" s="368"/>
      <c r="U2936" s="368"/>
      <c r="V2936" s="368"/>
      <c r="W2936" s="368"/>
      <c r="X2936" s="368"/>
      <c r="Y2936" s="368"/>
      <c r="Z2936" s="368"/>
      <c r="AA2936" s="368"/>
      <c r="AB2936" s="368"/>
      <c r="AC2936" s="368"/>
      <c r="AD2936" s="368"/>
      <c r="AE2936" s="60"/>
      <c r="AF2936" s="259"/>
      <c r="AG2936" s="374">
        <f t="shared" si="10045"/>
        <v>18</v>
      </c>
      <c r="AH2936" s="399"/>
      <c r="AK2936" s="375">
        <f t="shared" si="10046"/>
        <v>0</v>
      </c>
      <c r="AL2936" s="378">
        <f t="shared" si="10037"/>
        <v>0</v>
      </c>
      <c r="AM2936" s="374">
        <f t="shared" si="10047"/>
        <v>0</v>
      </c>
      <c r="AN2936" s="292">
        <f t="shared" si="10048"/>
        <v>0</v>
      </c>
      <c r="AO2936" s="375">
        <f t="shared" si="10049"/>
        <v>0</v>
      </c>
      <c r="AP2936" s="378">
        <f t="shared" si="10038"/>
        <v>0</v>
      </c>
      <c r="AQ2936" s="374">
        <f t="shared" si="10050"/>
        <v>0</v>
      </c>
      <c r="AR2936" s="317">
        <f t="shared" si="10051"/>
        <v>0</v>
      </c>
      <c r="AS2936" s="375">
        <f t="shared" si="10052"/>
        <v>0</v>
      </c>
      <c r="AT2936" s="378">
        <f t="shared" si="10039"/>
        <v>0</v>
      </c>
      <c r="AU2936" s="374">
        <f t="shared" si="10053"/>
        <v>0</v>
      </c>
      <c r="AV2936" s="317">
        <f t="shared" si="10054"/>
        <v>0</v>
      </c>
      <c r="AW2936" s="375">
        <f t="shared" si="10055"/>
        <v>0</v>
      </c>
      <c r="AX2936" s="378">
        <f t="shared" si="10040"/>
        <v>0</v>
      </c>
      <c r="AY2936" s="374">
        <f t="shared" si="10056"/>
        <v>0</v>
      </c>
      <c r="AZ2936" s="292">
        <f t="shared" si="10057"/>
        <v>0</v>
      </c>
      <c r="BA2936" s="375">
        <f t="shared" si="10058"/>
        <v>0</v>
      </c>
      <c r="BB2936" s="378">
        <f t="shared" si="10041"/>
        <v>0</v>
      </c>
      <c r="BC2936" s="374">
        <f t="shared" si="10059"/>
        <v>0</v>
      </c>
      <c r="BD2936" s="292">
        <f t="shared" si="10060"/>
        <v>0</v>
      </c>
      <c r="BE2936" s="375">
        <f t="shared" si="10061"/>
        <v>0</v>
      </c>
      <c r="BF2936" s="378">
        <f t="shared" si="10042"/>
        <v>0</v>
      </c>
      <c r="BG2936" s="374">
        <f t="shared" si="10062"/>
        <v>0</v>
      </c>
      <c r="BH2936" s="292">
        <f t="shared" si="10063"/>
        <v>0</v>
      </c>
      <c r="BI2936" s="375">
        <f t="shared" si="10064"/>
        <v>0</v>
      </c>
      <c r="BJ2936" s="378">
        <f t="shared" si="10043"/>
        <v>0</v>
      </c>
      <c r="BK2936" s="374">
        <f t="shared" si="10065"/>
        <v>0</v>
      </c>
      <c r="BL2936" s="292">
        <f t="shared" si="10066"/>
        <v>0</v>
      </c>
      <c r="BM2936" s="375">
        <f t="shared" si="10067"/>
        <v>0</v>
      </c>
      <c r="BN2936" s="378">
        <f t="shared" si="10044"/>
        <v>0</v>
      </c>
      <c r="BO2936" s="374">
        <f t="shared" si="10068"/>
        <v>0</v>
      </c>
      <c r="BP2936" s="292">
        <f t="shared" si="10069"/>
        <v>0</v>
      </c>
      <c r="CA2936" s="299" t="s">
        <v>60</v>
      </c>
      <c r="CB2936" s="421"/>
      <c r="CC2936" s="375"/>
      <c r="CD2936" s="375"/>
      <c r="CE2936" s="375"/>
      <c r="CF2936" s="375"/>
      <c r="CG2936" s="375"/>
      <c r="CH2936" s="375"/>
      <c r="CI2936" s="375"/>
      <c r="CJ2936" s="375"/>
      <c r="CK2936" s="375"/>
      <c r="CL2936" s="375"/>
      <c r="CM2936" s="375"/>
      <c r="CN2936" s="423">
        <f t="shared" ref="CN2936" si="10070">IF(M2936="",0,M2936)</f>
        <v>0</v>
      </c>
      <c r="CO2936" s="423">
        <f t="shared" ref="CO2936" si="10071">IF(N2936="",0,N2936)</f>
        <v>0</v>
      </c>
      <c r="CP2936" s="423">
        <f t="shared" ref="CP2936" si="10072">IF(O2936="",0,O2936)</f>
        <v>0</v>
      </c>
      <c r="CQ2936" s="423">
        <f t="shared" ref="CQ2936" si="10073">IF(P2936="",0,P2936)</f>
        <v>0</v>
      </c>
      <c r="CR2936" s="423">
        <f t="shared" ref="CR2936" si="10074">IF(Q2936="",0,Q2936)</f>
        <v>0</v>
      </c>
      <c r="CS2936" s="423">
        <f t="shared" ref="CS2936" si="10075">IF(R2936="",0,R2936)</f>
        <v>0</v>
      </c>
      <c r="CT2936" s="423">
        <f t="shared" ref="CT2936" si="10076">IF(S2936="",0,S2936)</f>
        <v>0</v>
      </c>
      <c r="CU2936" s="423">
        <f t="shared" ref="CU2936" si="10077">IF(T2936="",0,T2936)</f>
        <v>0</v>
      </c>
      <c r="CV2936" s="423">
        <f t="shared" ref="CV2936" si="10078">IF(U2936="",0,U2936)</f>
        <v>0</v>
      </c>
      <c r="CW2936" s="423">
        <f t="shared" ref="CW2936" si="10079">IF(V2936="",0,V2936)</f>
        <v>0</v>
      </c>
      <c r="CX2936" s="423">
        <f t="shared" ref="CX2936" si="10080">IF(W2936="",0,W2936)</f>
        <v>0</v>
      </c>
      <c r="CY2936" s="423">
        <f t="shared" ref="CY2936" si="10081">IF(X2936="",0,X2936)</f>
        <v>0</v>
      </c>
      <c r="CZ2936" s="423">
        <f t="shared" ref="CZ2936" si="10082">IF(Y2936="",0,Y2936)</f>
        <v>0</v>
      </c>
      <c r="DA2936" s="423">
        <f t="shared" ref="DA2936" si="10083">IF(Z2936="",0,Z2936)</f>
        <v>0</v>
      </c>
      <c r="DB2936" s="423">
        <f t="shared" ref="DB2936" si="10084">IF(AA2936="",0,AA2936)</f>
        <v>0</v>
      </c>
      <c r="DC2936" s="423">
        <f t="shared" ref="DC2936" si="10085">IF(AB2936="",0,AB2936)</f>
        <v>0</v>
      </c>
      <c r="DD2936" s="423">
        <f t="shared" ref="DD2936" si="10086">IF(AC2936="",0,AC2936)</f>
        <v>0</v>
      </c>
      <c r="DE2936" s="423">
        <f t="shared" ref="DE2936" si="10087">IF(AD2936="",0,AD2936)</f>
        <v>0</v>
      </c>
      <c r="DG2936" s="610"/>
      <c r="DH2936" s="611"/>
      <c r="DI2936" s="415"/>
      <c r="DJ2936" s="416"/>
      <c r="DK2936" s="416"/>
      <c r="DL2936" s="416"/>
      <c r="DM2936" s="416"/>
      <c r="DN2936" s="416"/>
      <c r="DO2936" s="416"/>
      <c r="DP2936" s="416"/>
      <c r="DQ2936" s="416"/>
      <c r="DR2936" s="416"/>
      <c r="DS2936" s="416"/>
      <c r="DT2936" s="416"/>
      <c r="DU2936" s="416"/>
      <c r="DV2936" s="416"/>
      <c r="DW2936" s="416"/>
      <c r="DX2936" s="416"/>
      <c r="DY2936" s="416"/>
      <c r="DZ2936" s="416"/>
      <c r="EA2936" s="416"/>
      <c r="EB2936" s="416"/>
      <c r="EC2936" s="416"/>
      <c r="ED2936" s="416"/>
      <c r="EE2936" s="416"/>
      <c r="EF2936" s="416"/>
      <c r="EG2936" s="416"/>
      <c r="EH2936" s="416"/>
      <c r="EI2936" s="416"/>
      <c r="EJ2936" s="416"/>
      <c r="EK2936" s="416"/>
      <c r="EL2936" s="417"/>
    </row>
    <row r="2937" spans="1:142" ht="24" customHeight="1" x14ac:dyDescent="0.25">
      <c r="A2937" s="60"/>
      <c r="B2937" s="60"/>
      <c r="C2937" s="782"/>
      <c r="D2937" s="742"/>
      <c r="E2937" s="743"/>
      <c r="F2937" s="702" t="s">
        <v>564</v>
      </c>
      <c r="G2937" s="702"/>
      <c r="H2937" s="192"/>
      <c r="I2937" s="700" t="s">
        <v>562</v>
      </c>
      <c r="J2937" s="700"/>
      <c r="K2937" s="700"/>
      <c r="L2937" s="701"/>
      <c r="M2937" s="369"/>
      <c r="N2937" s="369"/>
      <c r="O2937" s="369"/>
      <c r="P2937" s="369"/>
      <c r="Q2937" s="369"/>
      <c r="R2937" s="369"/>
      <c r="S2937" s="368"/>
      <c r="T2937" s="368"/>
      <c r="U2937" s="368"/>
      <c r="V2937" s="368"/>
      <c r="W2937" s="368"/>
      <c r="X2937" s="368"/>
      <c r="Y2937" s="368"/>
      <c r="Z2937" s="368"/>
      <c r="AA2937" s="368"/>
      <c r="AB2937" s="368"/>
      <c r="AC2937" s="368"/>
      <c r="AD2937" s="368"/>
      <c r="AE2937" s="60"/>
      <c r="AF2937" s="259"/>
      <c r="AG2937" s="374">
        <f t="shared" si="10045"/>
        <v>18</v>
      </c>
      <c r="AH2937" s="399"/>
      <c r="AK2937" s="375">
        <f t="shared" si="10046"/>
        <v>0</v>
      </c>
      <c r="AL2937" s="378">
        <f t="shared" si="10037"/>
        <v>0</v>
      </c>
      <c r="AM2937" s="374">
        <f t="shared" si="10047"/>
        <v>0</v>
      </c>
      <c r="AN2937" s="292">
        <f t="shared" si="10048"/>
        <v>0</v>
      </c>
      <c r="AO2937" s="375">
        <f t="shared" si="10049"/>
        <v>0</v>
      </c>
      <c r="AP2937" s="378">
        <f t="shared" si="10038"/>
        <v>0</v>
      </c>
      <c r="AQ2937" s="374">
        <f t="shared" si="10050"/>
        <v>0</v>
      </c>
      <c r="AR2937" s="317">
        <f t="shared" si="10051"/>
        <v>0</v>
      </c>
      <c r="AS2937" s="375">
        <f t="shared" si="10052"/>
        <v>0</v>
      </c>
      <c r="AT2937" s="378">
        <f t="shared" si="10039"/>
        <v>0</v>
      </c>
      <c r="AU2937" s="374">
        <f t="shared" si="10053"/>
        <v>0</v>
      </c>
      <c r="AV2937" s="317">
        <f t="shared" si="10054"/>
        <v>0</v>
      </c>
      <c r="AW2937" s="375">
        <f t="shared" si="10055"/>
        <v>0</v>
      </c>
      <c r="AX2937" s="378">
        <f t="shared" si="10040"/>
        <v>0</v>
      </c>
      <c r="AY2937" s="374">
        <f t="shared" si="10056"/>
        <v>0</v>
      </c>
      <c r="AZ2937" s="292">
        <f t="shared" si="10057"/>
        <v>0</v>
      </c>
      <c r="BA2937" s="375">
        <f t="shared" si="10058"/>
        <v>0</v>
      </c>
      <c r="BB2937" s="378">
        <f t="shared" si="10041"/>
        <v>0</v>
      </c>
      <c r="BC2937" s="374">
        <f t="shared" si="10059"/>
        <v>0</v>
      </c>
      <c r="BD2937" s="292">
        <f t="shared" si="10060"/>
        <v>0</v>
      </c>
      <c r="BE2937" s="375">
        <f t="shared" si="10061"/>
        <v>0</v>
      </c>
      <c r="BF2937" s="378">
        <f t="shared" si="10042"/>
        <v>0</v>
      </c>
      <c r="BG2937" s="374">
        <f t="shared" si="10062"/>
        <v>0</v>
      </c>
      <c r="BH2937" s="292">
        <f t="shared" si="10063"/>
        <v>0</v>
      </c>
      <c r="BI2937" s="375">
        <f t="shared" si="10064"/>
        <v>0</v>
      </c>
      <c r="BJ2937" s="378">
        <f t="shared" si="10043"/>
        <v>0</v>
      </c>
      <c r="BK2937" s="374">
        <f t="shared" si="10065"/>
        <v>0</v>
      </c>
      <c r="BL2937" s="292">
        <f t="shared" si="10066"/>
        <v>0</v>
      </c>
      <c r="BM2937" s="375">
        <f t="shared" si="10067"/>
        <v>0</v>
      </c>
      <c r="BN2937" s="378">
        <f t="shared" si="10044"/>
        <v>0</v>
      </c>
      <c r="BO2937" s="374">
        <f t="shared" si="10068"/>
        <v>0</v>
      </c>
      <c r="BP2937" s="292">
        <f t="shared" si="10069"/>
        <v>0</v>
      </c>
      <c r="CA2937" s="299" t="s">
        <v>1917</v>
      </c>
      <c r="CB2937" s="421"/>
      <c r="CC2937" s="375"/>
      <c r="CD2937" s="375"/>
      <c r="CE2937" s="375"/>
      <c r="CF2937" s="375"/>
      <c r="CG2937" s="375"/>
      <c r="CH2937" s="375"/>
      <c r="CI2937" s="375"/>
      <c r="CJ2937" s="375"/>
      <c r="CK2937" s="375"/>
      <c r="CL2937" s="375"/>
      <c r="CM2937" s="375"/>
      <c r="CN2937" s="301">
        <f t="shared" ref="CN2937" si="10088">SUM(M2937:M2938)</f>
        <v>0</v>
      </c>
      <c r="CO2937" s="301">
        <f t="shared" ref="CO2937" si="10089">SUM(N2937:N2938)</f>
        <v>0</v>
      </c>
      <c r="CP2937" s="301">
        <f t="shared" ref="CP2937" si="10090">SUM(O2937:O2938)</f>
        <v>0</v>
      </c>
      <c r="CQ2937" s="301">
        <f t="shared" ref="CQ2937" si="10091">SUM(P2937:P2938)</f>
        <v>0</v>
      </c>
      <c r="CR2937" s="301">
        <f t="shared" ref="CR2937" si="10092">SUM(Q2937:Q2938)</f>
        <v>0</v>
      </c>
      <c r="CS2937" s="301">
        <f t="shared" ref="CS2937" si="10093">SUM(R2937:R2938)</f>
        <v>0</v>
      </c>
      <c r="CT2937" s="301">
        <f t="shared" ref="CT2937" si="10094">SUM(S2937:S2938)</f>
        <v>0</v>
      </c>
      <c r="CU2937" s="301">
        <f t="shared" ref="CU2937" si="10095">SUM(T2937:T2938)</f>
        <v>0</v>
      </c>
      <c r="CV2937" s="301">
        <f t="shared" ref="CV2937" si="10096">SUM(U2937:U2938)</f>
        <v>0</v>
      </c>
      <c r="CW2937" s="301">
        <f t="shared" ref="CW2937" si="10097">SUM(V2937:V2938)</f>
        <v>0</v>
      </c>
      <c r="CX2937" s="301">
        <f t="shared" ref="CX2937" si="10098">SUM(W2937:W2938)</f>
        <v>0</v>
      </c>
      <c r="CY2937" s="301">
        <f t="shared" ref="CY2937" si="10099">SUM(X2937:X2938)</f>
        <v>0</v>
      </c>
      <c r="CZ2937" s="301">
        <f t="shared" ref="CZ2937" si="10100">SUM(Y2937:Y2938)</f>
        <v>0</v>
      </c>
      <c r="DA2937" s="301">
        <f t="shared" ref="DA2937" si="10101">SUM(Z2937:Z2938)</f>
        <v>0</v>
      </c>
      <c r="DB2937" s="301">
        <f t="shared" ref="DB2937" si="10102">SUM(AA2937:AA2938)</f>
        <v>0</v>
      </c>
      <c r="DC2937" s="301">
        <f t="shared" ref="DC2937" si="10103">SUM(AB2937:AB2938)</f>
        <v>0</v>
      </c>
      <c r="DD2937" s="301">
        <f t="shared" ref="DD2937" si="10104">SUM(AC2937:AC2938)</f>
        <v>0</v>
      </c>
      <c r="DE2937" s="301">
        <f t="shared" ref="DE2937" si="10105">SUM(AD2937:AD2938)</f>
        <v>0</v>
      </c>
      <c r="DG2937" s="612"/>
      <c r="DH2937" s="613"/>
      <c r="DI2937" s="415"/>
      <c r="DJ2937" s="416"/>
      <c r="DK2937" s="416"/>
      <c r="DL2937" s="416"/>
      <c r="DM2937" s="416"/>
      <c r="DN2937" s="416"/>
      <c r="DO2937" s="416"/>
      <c r="DP2937" s="416"/>
      <c r="DQ2937" s="416"/>
      <c r="DR2937" s="416"/>
      <c r="DS2937" s="416"/>
      <c r="DT2937" s="416"/>
      <c r="DU2937" s="416"/>
      <c r="DV2937" s="416"/>
      <c r="DW2937" s="416"/>
      <c r="DX2937" s="416"/>
      <c r="DY2937" s="416"/>
      <c r="DZ2937" s="416"/>
      <c r="EA2937" s="416"/>
      <c r="EB2937" s="416"/>
      <c r="EC2937" s="416"/>
      <c r="ED2937" s="416"/>
      <c r="EE2937" s="416"/>
      <c r="EF2937" s="416"/>
      <c r="EG2937" s="416"/>
      <c r="EH2937" s="416"/>
      <c r="EI2937" s="416"/>
      <c r="EJ2937" s="416"/>
      <c r="EK2937" s="416"/>
      <c r="EL2937" s="417"/>
    </row>
    <row r="2938" spans="1:142" ht="24" customHeight="1" x14ac:dyDescent="0.25">
      <c r="A2938" s="60"/>
      <c r="B2938" s="60"/>
      <c r="C2938" s="782"/>
      <c r="D2938" s="742"/>
      <c r="E2938" s="743"/>
      <c r="F2938" s="702" t="s">
        <v>565</v>
      </c>
      <c r="G2938" s="702"/>
      <c r="H2938" s="192"/>
      <c r="I2938" s="700" t="s">
        <v>563</v>
      </c>
      <c r="J2938" s="700"/>
      <c r="K2938" s="700"/>
      <c r="L2938" s="701"/>
      <c r="M2938" s="369"/>
      <c r="N2938" s="369"/>
      <c r="O2938" s="369"/>
      <c r="P2938" s="369"/>
      <c r="Q2938" s="369"/>
      <c r="R2938" s="369"/>
      <c r="S2938" s="368"/>
      <c r="T2938" s="368"/>
      <c r="U2938" s="368"/>
      <c r="V2938" s="368"/>
      <c r="W2938" s="368"/>
      <c r="X2938" s="368"/>
      <c r="Y2938" s="368"/>
      <c r="Z2938" s="368"/>
      <c r="AA2938" s="368"/>
      <c r="AB2938" s="368"/>
      <c r="AC2938" s="368"/>
      <c r="AD2938" s="368"/>
      <c r="AE2938" s="60"/>
      <c r="AF2938" s="259"/>
      <c r="AG2938" s="374">
        <f t="shared" si="10045"/>
        <v>18</v>
      </c>
      <c r="AH2938" s="399"/>
      <c r="AK2938" s="375">
        <f t="shared" si="10046"/>
        <v>0</v>
      </c>
      <c r="AL2938" s="378">
        <f t="shared" si="10037"/>
        <v>0</v>
      </c>
      <c r="AM2938" s="374">
        <f t="shared" si="10047"/>
        <v>0</v>
      </c>
      <c r="AN2938" s="292">
        <f t="shared" si="10048"/>
        <v>0</v>
      </c>
      <c r="AO2938" s="375">
        <f t="shared" si="10049"/>
        <v>0</v>
      </c>
      <c r="AP2938" s="378">
        <f t="shared" si="10038"/>
        <v>0</v>
      </c>
      <c r="AQ2938" s="374">
        <f t="shared" si="10050"/>
        <v>0</v>
      </c>
      <c r="AR2938" s="317">
        <f t="shared" si="10051"/>
        <v>0</v>
      </c>
      <c r="AS2938" s="375">
        <f t="shared" si="10052"/>
        <v>0</v>
      </c>
      <c r="AT2938" s="378">
        <f t="shared" si="10039"/>
        <v>0</v>
      </c>
      <c r="AU2938" s="374">
        <f t="shared" si="10053"/>
        <v>0</v>
      </c>
      <c r="AV2938" s="317">
        <f t="shared" si="10054"/>
        <v>0</v>
      </c>
      <c r="AW2938" s="375">
        <f t="shared" si="10055"/>
        <v>0</v>
      </c>
      <c r="AX2938" s="378">
        <f t="shared" si="10040"/>
        <v>0</v>
      </c>
      <c r="AY2938" s="374">
        <f t="shared" si="10056"/>
        <v>0</v>
      </c>
      <c r="AZ2938" s="292">
        <f t="shared" si="10057"/>
        <v>0</v>
      </c>
      <c r="BA2938" s="375">
        <f t="shared" si="10058"/>
        <v>0</v>
      </c>
      <c r="BB2938" s="378">
        <f t="shared" si="10041"/>
        <v>0</v>
      </c>
      <c r="BC2938" s="374">
        <f t="shared" si="10059"/>
        <v>0</v>
      </c>
      <c r="BD2938" s="292">
        <f t="shared" si="10060"/>
        <v>0</v>
      </c>
      <c r="BE2938" s="375">
        <f t="shared" si="10061"/>
        <v>0</v>
      </c>
      <c r="BF2938" s="378">
        <f t="shared" si="10042"/>
        <v>0</v>
      </c>
      <c r="BG2938" s="374">
        <f t="shared" si="10062"/>
        <v>0</v>
      </c>
      <c r="BH2938" s="292">
        <f t="shared" si="10063"/>
        <v>0</v>
      </c>
      <c r="BI2938" s="375">
        <f t="shared" si="10064"/>
        <v>0</v>
      </c>
      <c r="BJ2938" s="378">
        <f t="shared" si="10043"/>
        <v>0</v>
      </c>
      <c r="BK2938" s="374">
        <f t="shared" si="10065"/>
        <v>0</v>
      </c>
      <c r="BL2938" s="292">
        <f t="shared" si="10066"/>
        <v>0</v>
      </c>
      <c r="BM2938" s="375">
        <f t="shared" si="10067"/>
        <v>0</v>
      </c>
      <c r="BN2938" s="378">
        <f t="shared" si="10044"/>
        <v>0</v>
      </c>
      <c r="BO2938" s="374">
        <f t="shared" si="10068"/>
        <v>0</v>
      </c>
      <c r="BP2938" s="292">
        <f t="shared" si="10069"/>
        <v>0</v>
      </c>
      <c r="CA2938" s="299" t="s">
        <v>1910</v>
      </c>
      <c r="CB2938" s="421"/>
      <c r="CC2938" s="375"/>
      <c r="CD2938" s="375"/>
      <c r="CE2938" s="375"/>
      <c r="CF2938" s="375"/>
      <c r="CG2938" s="375"/>
      <c r="CH2938" s="375"/>
      <c r="CI2938" s="375"/>
      <c r="CJ2938" s="375"/>
      <c r="CK2938" s="375"/>
      <c r="CL2938" s="375"/>
      <c r="CM2938" s="375"/>
      <c r="CN2938" s="422">
        <f t="shared" ref="CN2938" si="10106">IF(CN2936="NA",COUNTIF(M2937:M2938,"NA"),COUNTIF(M2937:M2938,"NS"))</f>
        <v>0</v>
      </c>
      <c r="CO2938" s="422">
        <f t="shared" ref="CO2938" si="10107">IF(CO2936="NA",COUNTIF(N2937:N2938,"NA"),COUNTIF(N2937:N2938,"NS"))</f>
        <v>0</v>
      </c>
      <c r="CP2938" s="422">
        <f t="shared" ref="CP2938" si="10108">IF(CP2936="NA",COUNTIF(O2937:O2938,"NA"),COUNTIF(O2937:O2938,"NS"))</f>
        <v>0</v>
      </c>
      <c r="CQ2938" s="422">
        <f t="shared" ref="CQ2938" si="10109">IF(CQ2936="NA",COUNTIF(P2937:P2938,"NA"),COUNTIF(P2937:P2938,"NS"))</f>
        <v>0</v>
      </c>
      <c r="CR2938" s="422">
        <f t="shared" ref="CR2938" si="10110">IF(CR2936="NA",COUNTIF(Q2937:Q2938,"NA"),COUNTIF(Q2937:Q2938,"NS"))</f>
        <v>0</v>
      </c>
      <c r="CS2938" s="422">
        <f t="shared" ref="CS2938" si="10111">IF(CS2936="NA",COUNTIF(R2937:R2938,"NA"),COUNTIF(R2937:R2938,"NS"))</f>
        <v>0</v>
      </c>
      <c r="CT2938" s="422">
        <f t="shared" ref="CT2938" si="10112">IF(CT2936="NA",COUNTIF(S2937:S2938,"NA"),COUNTIF(S2937:S2938,"NS"))</f>
        <v>0</v>
      </c>
      <c r="CU2938" s="422">
        <f t="shared" ref="CU2938" si="10113">IF(CU2936="NA",COUNTIF(T2937:T2938,"NA"),COUNTIF(T2937:T2938,"NS"))</f>
        <v>0</v>
      </c>
      <c r="CV2938" s="422">
        <f t="shared" ref="CV2938" si="10114">IF(CV2936="NA",COUNTIF(U2937:U2938,"NA"),COUNTIF(U2937:U2938,"NS"))</f>
        <v>0</v>
      </c>
      <c r="CW2938" s="422">
        <f t="shared" ref="CW2938" si="10115">IF(CW2936="NA",COUNTIF(V2937:V2938,"NA"),COUNTIF(V2937:V2938,"NS"))</f>
        <v>0</v>
      </c>
      <c r="CX2938" s="422">
        <f t="shared" ref="CX2938" si="10116">IF(CX2936="NA",COUNTIF(W2937:W2938,"NA"),COUNTIF(W2937:W2938,"NS"))</f>
        <v>0</v>
      </c>
      <c r="CY2938" s="422">
        <f t="shared" ref="CY2938" si="10117">IF(CY2936="NA",COUNTIF(X2937:X2938,"NA"),COUNTIF(X2937:X2938,"NS"))</f>
        <v>0</v>
      </c>
      <c r="CZ2938" s="422">
        <f t="shared" ref="CZ2938" si="10118">IF(CZ2936="NA",COUNTIF(Y2937:Y2938,"NA"),COUNTIF(Y2937:Y2938,"NS"))</f>
        <v>0</v>
      </c>
      <c r="DA2938" s="422">
        <f t="shared" ref="DA2938" si="10119">IF(DA2936="NA",COUNTIF(Z2937:Z2938,"NA"),COUNTIF(Z2937:Z2938,"NS"))</f>
        <v>0</v>
      </c>
      <c r="DB2938" s="422">
        <f t="shared" ref="DB2938" si="10120">IF(DB2936="NA",COUNTIF(AA2937:AA2938,"NA"),COUNTIF(AA2937:AA2938,"NS"))</f>
        <v>0</v>
      </c>
      <c r="DC2938" s="422">
        <f t="shared" ref="DC2938" si="10121">IF(DC2936="NA",COUNTIF(AB2937:AB2938,"NA"),COUNTIF(AB2937:AB2938,"NS"))</f>
        <v>0</v>
      </c>
      <c r="DD2938" s="422">
        <f t="shared" ref="DD2938" si="10122">IF(DD2936="NA",COUNTIF(AC2937:AC2938,"NA"),COUNTIF(AC2937:AC2938,"NS"))</f>
        <v>0</v>
      </c>
      <c r="DE2938" s="422">
        <f t="shared" ref="DE2938" si="10123">IF(DE2936="NA",COUNTIF(AD2937:AD2938,"NA"),COUNTIF(AD2937:AD2938,"NS"))</f>
        <v>0</v>
      </c>
      <c r="DG2938" s="612"/>
      <c r="DH2938" s="613"/>
      <c r="DI2938" s="415"/>
      <c r="DJ2938" s="416"/>
      <c r="DK2938" s="416"/>
      <c r="DL2938" s="416"/>
      <c r="DM2938" s="416"/>
      <c r="DN2938" s="416"/>
      <c r="DO2938" s="416"/>
      <c r="DP2938" s="416"/>
      <c r="DQ2938" s="416"/>
      <c r="DR2938" s="416"/>
      <c r="DS2938" s="416"/>
      <c r="DT2938" s="416"/>
      <c r="DU2938" s="416"/>
      <c r="DV2938" s="416"/>
      <c r="DW2938" s="416"/>
      <c r="DX2938" s="416"/>
      <c r="DY2938" s="416"/>
      <c r="DZ2938" s="416"/>
      <c r="EA2938" s="416"/>
      <c r="EB2938" s="416"/>
      <c r="EC2938" s="416"/>
      <c r="ED2938" s="416"/>
      <c r="EE2938" s="416"/>
      <c r="EF2938" s="416"/>
      <c r="EG2938" s="416"/>
      <c r="EH2938" s="416"/>
      <c r="EI2938" s="416"/>
      <c r="EJ2938" s="416"/>
      <c r="EK2938" s="416"/>
      <c r="EL2938" s="417"/>
    </row>
    <row r="2939" spans="1:142" ht="24" customHeight="1" x14ac:dyDescent="0.25">
      <c r="A2939" s="60"/>
      <c r="B2939" s="60"/>
      <c r="C2939" s="782"/>
      <c r="D2939" s="742"/>
      <c r="E2939" s="743"/>
      <c r="F2939" s="703" t="s">
        <v>566</v>
      </c>
      <c r="G2939" s="703"/>
      <c r="H2939" s="704" t="s">
        <v>567</v>
      </c>
      <c r="I2939" s="705"/>
      <c r="J2939" s="705"/>
      <c r="K2939" s="705"/>
      <c r="L2939" s="706"/>
      <c r="M2939" s="369"/>
      <c r="N2939" s="369"/>
      <c r="O2939" s="369"/>
      <c r="P2939" s="369"/>
      <c r="Q2939" s="369"/>
      <c r="R2939" s="369"/>
      <c r="S2939" s="368"/>
      <c r="T2939" s="368"/>
      <c r="U2939" s="368"/>
      <c r="V2939" s="368"/>
      <c r="W2939" s="368"/>
      <c r="X2939" s="368"/>
      <c r="Y2939" s="368"/>
      <c r="Z2939" s="368"/>
      <c r="AA2939" s="368"/>
      <c r="AB2939" s="368"/>
      <c r="AC2939" s="368"/>
      <c r="AD2939" s="368"/>
      <c r="AE2939" s="60"/>
      <c r="AF2939" s="259"/>
      <c r="AG2939" s="374">
        <f t="shared" si="10045"/>
        <v>18</v>
      </c>
      <c r="AH2939" s="399"/>
      <c r="AK2939" s="375">
        <f t="shared" si="10046"/>
        <v>0</v>
      </c>
      <c r="AL2939" s="378">
        <f t="shared" si="10037"/>
        <v>0</v>
      </c>
      <c r="AM2939" s="374">
        <f t="shared" si="10047"/>
        <v>0</v>
      </c>
      <c r="AN2939" s="292">
        <f t="shared" si="10048"/>
        <v>0</v>
      </c>
      <c r="AO2939" s="375">
        <f t="shared" si="10049"/>
        <v>0</v>
      </c>
      <c r="AP2939" s="378">
        <f t="shared" si="10038"/>
        <v>0</v>
      </c>
      <c r="AQ2939" s="374">
        <f t="shared" si="10050"/>
        <v>0</v>
      </c>
      <c r="AR2939" s="317">
        <f t="shared" si="10051"/>
        <v>0</v>
      </c>
      <c r="AS2939" s="375">
        <f t="shared" si="10052"/>
        <v>0</v>
      </c>
      <c r="AT2939" s="378">
        <f t="shared" si="10039"/>
        <v>0</v>
      </c>
      <c r="AU2939" s="374">
        <f t="shared" si="10053"/>
        <v>0</v>
      </c>
      <c r="AV2939" s="317">
        <f t="shared" si="10054"/>
        <v>0</v>
      </c>
      <c r="AW2939" s="375">
        <f t="shared" si="10055"/>
        <v>0</v>
      </c>
      <c r="AX2939" s="378">
        <f t="shared" si="10040"/>
        <v>0</v>
      </c>
      <c r="AY2939" s="374">
        <f t="shared" si="10056"/>
        <v>0</v>
      </c>
      <c r="AZ2939" s="292">
        <f t="shared" si="10057"/>
        <v>0</v>
      </c>
      <c r="BA2939" s="375">
        <f t="shared" si="10058"/>
        <v>0</v>
      </c>
      <c r="BB2939" s="378">
        <f t="shared" si="10041"/>
        <v>0</v>
      </c>
      <c r="BC2939" s="374">
        <f t="shared" si="10059"/>
        <v>0</v>
      </c>
      <c r="BD2939" s="292">
        <f t="shared" si="10060"/>
        <v>0</v>
      </c>
      <c r="BE2939" s="375">
        <f t="shared" si="10061"/>
        <v>0</v>
      </c>
      <c r="BF2939" s="378">
        <f t="shared" si="10042"/>
        <v>0</v>
      </c>
      <c r="BG2939" s="374">
        <f t="shared" si="10062"/>
        <v>0</v>
      </c>
      <c r="BH2939" s="292">
        <f t="shared" si="10063"/>
        <v>0</v>
      </c>
      <c r="BI2939" s="375">
        <f t="shared" si="10064"/>
        <v>0</v>
      </c>
      <c r="BJ2939" s="378">
        <f t="shared" si="10043"/>
        <v>0</v>
      </c>
      <c r="BK2939" s="374">
        <f t="shared" si="10065"/>
        <v>0</v>
      </c>
      <c r="BL2939" s="292">
        <f t="shared" si="10066"/>
        <v>0</v>
      </c>
      <c r="BM2939" s="375">
        <f t="shared" si="10067"/>
        <v>0</v>
      </c>
      <c r="BN2939" s="378">
        <f t="shared" si="10044"/>
        <v>0</v>
      </c>
      <c r="BO2939" s="374">
        <f t="shared" si="10068"/>
        <v>0</v>
      </c>
      <c r="BP2939" s="292">
        <f t="shared" si="10069"/>
        <v>0</v>
      </c>
      <c r="CA2939" s="308" t="s">
        <v>1918</v>
      </c>
      <c r="CB2939" s="427"/>
      <c r="CC2939" s="375"/>
      <c r="CD2939" s="375"/>
      <c r="CE2939" s="375"/>
      <c r="CF2939" s="375"/>
      <c r="CG2939" s="375"/>
      <c r="CH2939" s="375"/>
      <c r="CI2939" s="375"/>
      <c r="CJ2939" s="375"/>
      <c r="CK2939" s="375"/>
      <c r="CL2939" s="375"/>
      <c r="CM2939" s="375"/>
      <c r="CN2939" s="435">
        <f t="shared" ref="CN2939:DD2939" si="10124">IF(OR(AND(CN2936=0,CN2938&gt;0),AND(CN2936="NS",CN2937&gt;0),AND(CN2936="NS",CN2938=0,CN2937=0)),1,IF(OR(AND(CN2936&gt;0,CN2938=2),AND(CN2936="NS",CN2938=2),AND(CN2936="NS",CN2937=0,CN2938&gt;0),OR(CN2936=CN2937,AND(CN2936="",CN2938=0,CN2937=0))),0,1))</f>
        <v>0</v>
      </c>
      <c r="CO2939" s="435">
        <f t="shared" si="10124"/>
        <v>0</v>
      </c>
      <c r="CP2939" s="435">
        <f t="shared" si="10124"/>
        <v>0</v>
      </c>
      <c r="CQ2939" s="435">
        <f t="shared" si="10124"/>
        <v>0</v>
      </c>
      <c r="CR2939" s="435">
        <f t="shared" si="10124"/>
        <v>0</v>
      </c>
      <c r="CS2939" s="435">
        <f t="shared" si="10124"/>
        <v>0</v>
      </c>
      <c r="CT2939" s="435">
        <f t="shared" si="10124"/>
        <v>0</v>
      </c>
      <c r="CU2939" s="435">
        <f t="shared" si="10124"/>
        <v>0</v>
      </c>
      <c r="CV2939" s="435">
        <f t="shared" si="10124"/>
        <v>0</v>
      </c>
      <c r="CW2939" s="435">
        <f t="shared" si="10124"/>
        <v>0</v>
      </c>
      <c r="CX2939" s="435">
        <f t="shared" si="10124"/>
        <v>0</v>
      </c>
      <c r="CY2939" s="435">
        <f t="shared" si="10124"/>
        <v>0</v>
      </c>
      <c r="CZ2939" s="435">
        <f t="shared" si="10124"/>
        <v>0</v>
      </c>
      <c r="DA2939" s="435">
        <f t="shared" si="10124"/>
        <v>0</v>
      </c>
      <c r="DB2939" s="435">
        <f t="shared" si="10124"/>
        <v>0</v>
      </c>
      <c r="DC2939" s="435">
        <f t="shared" si="10124"/>
        <v>0</v>
      </c>
      <c r="DD2939" s="435">
        <f t="shared" si="10124"/>
        <v>0</v>
      </c>
      <c r="DE2939" s="435">
        <f t="shared" ref="DE2939" si="10125">IF(OR(AND(DE2936=0,DE2938&gt;0),AND(DE2936="NS",DE2937&gt;0),AND(DE2936="NS",DE2938=0,DE2937=0)),1,IF(OR(AND(DE2936&gt;0,DE2938=2),AND(DE2936="NS",DE2938=2),AND(DE2936="NS",DE2937=0,DE2938&gt;0),OR(DE2936=DE2937,AND(DE2936="",DE2938=0,DE2937=0))),0,1))</f>
        <v>0</v>
      </c>
      <c r="DF2939" s="387">
        <f>SUM(CN2939:DE2939)</f>
        <v>0</v>
      </c>
      <c r="DG2939" s="610"/>
      <c r="DH2939" s="611"/>
      <c r="DI2939" s="415"/>
      <c r="DJ2939" s="416"/>
      <c r="DK2939" s="416"/>
      <c r="DL2939" s="416"/>
      <c r="DM2939" s="416"/>
      <c r="DN2939" s="416"/>
      <c r="DO2939" s="416"/>
      <c r="DP2939" s="416"/>
      <c r="DQ2939" s="416"/>
      <c r="DR2939" s="416"/>
      <c r="DS2939" s="416"/>
      <c r="DT2939" s="416"/>
      <c r="DU2939" s="416"/>
      <c r="DV2939" s="416"/>
      <c r="DW2939" s="416"/>
      <c r="DX2939" s="416"/>
      <c r="DY2939" s="416"/>
      <c r="DZ2939" s="416"/>
      <c r="EA2939" s="416"/>
      <c r="EB2939" s="416"/>
      <c r="EC2939" s="416"/>
      <c r="ED2939" s="416"/>
      <c r="EE2939" s="416"/>
      <c r="EF2939" s="416"/>
      <c r="EG2939" s="416"/>
      <c r="EH2939" s="416"/>
      <c r="EI2939" s="416"/>
      <c r="EJ2939" s="416"/>
      <c r="EK2939" s="416"/>
      <c r="EL2939" s="417"/>
    </row>
    <row r="2940" spans="1:142" ht="48" customHeight="1" x14ac:dyDescent="0.25">
      <c r="A2940" s="60"/>
      <c r="B2940" s="60"/>
      <c r="C2940" s="782"/>
      <c r="D2940" s="742"/>
      <c r="E2940" s="743"/>
      <c r="F2940" s="703" t="s">
        <v>568</v>
      </c>
      <c r="G2940" s="703"/>
      <c r="H2940" s="704" t="s">
        <v>569</v>
      </c>
      <c r="I2940" s="705"/>
      <c r="J2940" s="705"/>
      <c r="K2940" s="705"/>
      <c r="L2940" s="706"/>
      <c r="M2940" s="369"/>
      <c r="N2940" s="369"/>
      <c r="O2940" s="369"/>
      <c r="P2940" s="369"/>
      <c r="Q2940" s="369"/>
      <c r="R2940" s="369"/>
      <c r="S2940" s="368"/>
      <c r="T2940" s="368"/>
      <c r="U2940" s="368"/>
      <c r="V2940" s="368"/>
      <c r="W2940" s="368"/>
      <c r="X2940" s="368"/>
      <c r="Y2940" s="368"/>
      <c r="Z2940" s="368"/>
      <c r="AA2940" s="368"/>
      <c r="AB2940" s="368"/>
      <c r="AC2940" s="368"/>
      <c r="AD2940" s="368"/>
      <c r="AE2940" s="60"/>
      <c r="AF2940" s="259"/>
      <c r="AG2940" s="374">
        <f t="shared" si="10045"/>
        <v>18</v>
      </c>
      <c r="AH2940" s="399"/>
      <c r="AK2940" s="375">
        <f t="shared" si="10046"/>
        <v>0</v>
      </c>
      <c r="AL2940" s="378">
        <f t="shared" si="10037"/>
        <v>0</v>
      </c>
      <c r="AM2940" s="374">
        <f t="shared" si="10047"/>
        <v>0</v>
      </c>
      <c r="AN2940" s="292">
        <f t="shared" si="10048"/>
        <v>0</v>
      </c>
      <c r="AO2940" s="375">
        <f t="shared" si="10049"/>
        <v>0</v>
      </c>
      <c r="AP2940" s="378">
        <f t="shared" si="10038"/>
        <v>0</v>
      </c>
      <c r="AQ2940" s="374">
        <f t="shared" si="10050"/>
        <v>0</v>
      </c>
      <c r="AR2940" s="317">
        <f t="shared" si="10051"/>
        <v>0</v>
      </c>
      <c r="AS2940" s="375">
        <f t="shared" si="10052"/>
        <v>0</v>
      </c>
      <c r="AT2940" s="378">
        <f t="shared" si="10039"/>
        <v>0</v>
      </c>
      <c r="AU2940" s="374">
        <f t="shared" si="10053"/>
        <v>0</v>
      </c>
      <c r="AV2940" s="317">
        <f t="shared" si="10054"/>
        <v>0</v>
      </c>
      <c r="AW2940" s="375">
        <f t="shared" si="10055"/>
        <v>0</v>
      </c>
      <c r="AX2940" s="378">
        <f t="shared" si="10040"/>
        <v>0</v>
      </c>
      <c r="AY2940" s="374">
        <f t="shared" si="10056"/>
        <v>0</v>
      </c>
      <c r="AZ2940" s="292">
        <f t="shared" si="10057"/>
        <v>0</v>
      </c>
      <c r="BA2940" s="375">
        <f t="shared" si="10058"/>
        <v>0</v>
      </c>
      <c r="BB2940" s="378">
        <f t="shared" si="10041"/>
        <v>0</v>
      </c>
      <c r="BC2940" s="374">
        <f t="shared" si="10059"/>
        <v>0</v>
      </c>
      <c r="BD2940" s="292">
        <f t="shared" si="10060"/>
        <v>0</v>
      </c>
      <c r="BE2940" s="375">
        <f t="shared" si="10061"/>
        <v>0</v>
      </c>
      <c r="BF2940" s="378">
        <f t="shared" si="10042"/>
        <v>0</v>
      </c>
      <c r="BG2940" s="374">
        <f t="shared" si="10062"/>
        <v>0</v>
      </c>
      <c r="BH2940" s="292">
        <f t="shared" si="10063"/>
        <v>0</v>
      </c>
      <c r="BI2940" s="375">
        <f t="shared" si="10064"/>
        <v>0</v>
      </c>
      <c r="BJ2940" s="378">
        <f t="shared" si="10043"/>
        <v>0</v>
      </c>
      <c r="BK2940" s="374">
        <f t="shared" si="10065"/>
        <v>0</v>
      </c>
      <c r="BL2940" s="292">
        <f t="shared" si="10066"/>
        <v>0</v>
      </c>
      <c r="BM2940" s="375">
        <f t="shared" si="10067"/>
        <v>0</v>
      </c>
      <c r="BN2940" s="378">
        <f t="shared" si="10044"/>
        <v>0</v>
      </c>
      <c r="BO2940" s="374">
        <f t="shared" si="10068"/>
        <v>0</v>
      </c>
      <c r="BP2940" s="292">
        <f t="shared" si="10069"/>
        <v>0</v>
      </c>
      <c r="CA2940" s="436"/>
      <c r="CB2940" s="427"/>
      <c r="CC2940" s="375"/>
      <c r="CD2940" s="375"/>
      <c r="CE2940" s="375"/>
      <c r="CF2940" s="375"/>
      <c r="CG2940" s="375"/>
      <c r="CH2940" s="375"/>
      <c r="CI2940" s="375"/>
      <c r="CJ2940" s="375"/>
      <c r="CK2940" s="375"/>
      <c r="CL2940" s="375"/>
      <c r="CM2940" s="375"/>
      <c r="CN2940" s="439"/>
      <c r="CO2940" s="439"/>
      <c r="CP2940" s="439"/>
      <c r="CQ2940" s="439"/>
      <c r="CR2940" s="439"/>
      <c r="CS2940" s="439"/>
      <c r="CT2940" s="439"/>
      <c r="CU2940" s="439"/>
      <c r="CV2940" s="439"/>
      <c r="CW2940" s="439"/>
      <c r="CX2940" s="439"/>
      <c r="CY2940" s="439"/>
      <c r="CZ2940" s="439"/>
      <c r="DA2940" s="439"/>
      <c r="DB2940" s="439"/>
      <c r="DC2940" s="439"/>
      <c r="DD2940" s="439"/>
      <c r="DE2940" s="439"/>
      <c r="DG2940" s="610"/>
      <c r="DH2940" s="611"/>
      <c r="DI2940" s="415"/>
      <c r="DJ2940" s="416"/>
      <c r="DK2940" s="416"/>
      <c r="DL2940" s="416"/>
      <c r="DM2940" s="416"/>
      <c r="DN2940" s="416"/>
      <c r="DO2940" s="416"/>
      <c r="DP2940" s="416"/>
      <c r="DQ2940" s="416"/>
      <c r="DR2940" s="416"/>
      <c r="DS2940" s="416"/>
      <c r="DT2940" s="416"/>
      <c r="DU2940" s="416"/>
      <c r="DV2940" s="416"/>
      <c r="DW2940" s="416"/>
      <c r="DX2940" s="416"/>
      <c r="DY2940" s="416"/>
      <c r="DZ2940" s="416"/>
      <c r="EA2940" s="416"/>
      <c r="EB2940" s="416"/>
      <c r="EC2940" s="416"/>
      <c r="ED2940" s="416"/>
      <c r="EE2940" s="416"/>
      <c r="EF2940" s="416"/>
      <c r="EG2940" s="416"/>
      <c r="EH2940" s="416"/>
      <c r="EI2940" s="416"/>
      <c r="EJ2940" s="416"/>
      <c r="EK2940" s="416"/>
      <c r="EL2940" s="417"/>
    </row>
    <row r="2941" spans="1:142" ht="24" customHeight="1" x14ac:dyDescent="0.25">
      <c r="A2941" s="60"/>
      <c r="B2941" s="60"/>
      <c r="C2941" s="782"/>
      <c r="D2941" s="742"/>
      <c r="E2941" s="743"/>
      <c r="F2941" s="703" t="s">
        <v>570</v>
      </c>
      <c r="G2941" s="703"/>
      <c r="H2941" s="704" t="s">
        <v>571</v>
      </c>
      <c r="I2941" s="705"/>
      <c r="J2941" s="705"/>
      <c r="K2941" s="705"/>
      <c r="L2941" s="706"/>
      <c r="M2941" s="369"/>
      <c r="N2941" s="369"/>
      <c r="O2941" s="369"/>
      <c r="P2941" s="369"/>
      <c r="Q2941" s="369"/>
      <c r="R2941" s="369"/>
      <c r="S2941" s="368"/>
      <c r="T2941" s="368"/>
      <c r="U2941" s="368"/>
      <c r="V2941" s="368"/>
      <c r="W2941" s="368"/>
      <c r="X2941" s="368"/>
      <c r="Y2941" s="368"/>
      <c r="Z2941" s="368"/>
      <c r="AA2941" s="368"/>
      <c r="AB2941" s="368"/>
      <c r="AC2941" s="368"/>
      <c r="AD2941" s="368"/>
      <c r="AE2941" s="60"/>
      <c r="AF2941" s="259"/>
      <c r="AG2941" s="374">
        <f t="shared" si="10045"/>
        <v>18</v>
      </c>
      <c r="AH2941" s="399"/>
      <c r="AK2941" s="375">
        <f t="shared" si="10046"/>
        <v>0</v>
      </c>
      <c r="AL2941" s="378">
        <f t="shared" si="10037"/>
        <v>0</v>
      </c>
      <c r="AM2941" s="374">
        <f t="shared" si="10047"/>
        <v>0</v>
      </c>
      <c r="AN2941" s="292">
        <f t="shared" si="10048"/>
        <v>0</v>
      </c>
      <c r="AO2941" s="375">
        <f t="shared" si="10049"/>
        <v>0</v>
      </c>
      <c r="AP2941" s="378">
        <f t="shared" si="10038"/>
        <v>0</v>
      </c>
      <c r="AQ2941" s="374">
        <f t="shared" si="10050"/>
        <v>0</v>
      </c>
      <c r="AR2941" s="317">
        <f t="shared" si="10051"/>
        <v>0</v>
      </c>
      <c r="AS2941" s="375">
        <f t="shared" si="10052"/>
        <v>0</v>
      </c>
      <c r="AT2941" s="378">
        <f t="shared" si="10039"/>
        <v>0</v>
      </c>
      <c r="AU2941" s="374">
        <f t="shared" si="10053"/>
        <v>0</v>
      </c>
      <c r="AV2941" s="317">
        <f t="shared" si="10054"/>
        <v>0</v>
      </c>
      <c r="AW2941" s="375">
        <f t="shared" si="10055"/>
        <v>0</v>
      </c>
      <c r="AX2941" s="378">
        <f t="shared" si="10040"/>
        <v>0</v>
      </c>
      <c r="AY2941" s="374">
        <f t="shared" si="10056"/>
        <v>0</v>
      </c>
      <c r="AZ2941" s="292">
        <f t="shared" si="10057"/>
        <v>0</v>
      </c>
      <c r="BA2941" s="375">
        <f t="shared" si="10058"/>
        <v>0</v>
      </c>
      <c r="BB2941" s="378">
        <f t="shared" si="10041"/>
        <v>0</v>
      </c>
      <c r="BC2941" s="374">
        <f t="shared" si="10059"/>
        <v>0</v>
      </c>
      <c r="BD2941" s="292">
        <f t="shared" si="10060"/>
        <v>0</v>
      </c>
      <c r="BE2941" s="375">
        <f t="shared" si="10061"/>
        <v>0</v>
      </c>
      <c r="BF2941" s="378">
        <f t="shared" si="10042"/>
        <v>0</v>
      </c>
      <c r="BG2941" s="374">
        <f t="shared" si="10062"/>
        <v>0</v>
      </c>
      <c r="BH2941" s="292">
        <f t="shared" si="10063"/>
        <v>0</v>
      </c>
      <c r="BI2941" s="375">
        <f t="shared" si="10064"/>
        <v>0</v>
      </c>
      <c r="BJ2941" s="378">
        <f t="shared" si="10043"/>
        <v>0</v>
      </c>
      <c r="BK2941" s="374">
        <f t="shared" si="10065"/>
        <v>0</v>
      </c>
      <c r="BL2941" s="292">
        <f t="shared" si="10066"/>
        <v>0</v>
      </c>
      <c r="BM2941" s="375">
        <f t="shared" si="10067"/>
        <v>0</v>
      </c>
      <c r="BN2941" s="378">
        <f t="shared" si="10044"/>
        <v>0</v>
      </c>
      <c r="BO2941" s="374">
        <f t="shared" si="10068"/>
        <v>0</v>
      </c>
      <c r="BP2941" s="292">
        <f t="shared" si="10069"/>
        <v>0</v>
      </c>
      <c r="CA2941" s="436"/>
      <c r="CB2941" s="427"/>
      <c r="CC2941" s="375"/>
      <c r="CD2941" s="375"/>
      <c r="CE2941" s="375"/>
      <c r="CF2941" s="375"/>
      <c r="CG2941" s="375"/>
      <c r="CH2941" s="375"/>
      <c r="CI2941" s="375"/>
      <c r="CJ2941" s="375"/>
      <c r="CK2941" s="375"/>
      <c r="CL2941" s="375"/>
      <c r="CM2941" s="375"/>
      <c r="CN2941" s="439"/>
      <c r="CO2941" s="439"/>
      <c r="CP2941" s="439"/>
      <c r="CQ2941" s="439"/>
      <c r="CR2941" s="439"/>
      <c r="CS2941" s="439"/>
      <c r="CT2941" s="439"/>
      <c r="CU2941" s="439"/>
      <c r="CV2941" s="439"/>
      <c r="CW2941" s="439"/>
      <c r="CX2941" s="439"/>
      <c r="CY2941" s="439"/>
      <c r="CZ2941" s="439"/>
      <c r="DA2941" s="439"/>
      <c r="DB2941" s="439"/>
      <c r="DC2941" s="439"/>
      <c r="DD2941" s="439"/>
      <c r="DE2941" s="439"/>
      <c r="DG2941" s="610"/>
      <c r="DH2941" s="611"/>
      <c r="DI2941" s="415"/>
      <c r="DJ2941" s="416"/>
      <c r="DK2941" s="416"/>
      <c r="DL2941" s="416"/>
      <c r="DM2941" s="416"/>
      <c r="DN2941" s="416"/>
      <c r="DO2941" s="416"/>
      <c r="DP2941" s="416"/>
      <c r="DQ2941" s="416"/>
      <c r="DR2941" s="416"/>
      <c r="DS2941" s="416"/>
      <c r="DT2941" s="416"/>
      <c r="DU2941" s="416"/>
      <c r="DV2941" s="416"/>
      <c r="DW2941" s="416"/>
      <c r="DX2941" s="416"/>
      <c r="DY2941" s="416"/>
      <c r="DZ2941" s="416"/>
      <c r="EA2941" s="416"/>
      <c r="EB2941" s="416"/>
      <c r="EC2941" s="416"/>
      <c r="ED2941" s="416"/>
      <c r="EE2941" s="416"/>
      <c r="EF2941" s="416"/>
      <c r="EG2941" s="416"/>
      <c r="EH2941" s="416"/>
      <c r="EI2941" s="416"/>
      <c r="EJ2941" s="416"/>
      <c r="EK2941" s="416"/>
      <c r="EL2941" s="417"/>
    </row>
    <row r="2942" spans="1:142" ht="36" customHeight="1" x14ac:dyDescent="0.25">
      <c r="A2942" s="60"/>
      <c r="B2942" s="60"/>
      <c r="C2942" s="782"/>
      <c r="D2942" s="742"/>
      <c r="E2942" s="743"/>
      <c r="F2942" s="703" t="s">
        <v>572</v>
      </c>
      <c r="G2942" s="703"/>
      <c r="H2942" s="704" t="s">
        <v>573</v>
      </c>
      <c r="I2942" s="705"/>
      <c r="J2942" s="705"/>
      <c r="K2942" s="705"/>
      <c r="L2942" s="706"/>
      <c r="M2942" s="369"/>
      <c r="N2942" s="369"/>
      <c r="O2942" s="369"/>
      <c r="P2942" s="369"/>
      <c r="Q2942" s="369"/>
      <c r="R2942" s="369"/>
      <c r="S2942" s="368"/>
      <c r="T2942" s="368"/>
      <c r="U2942" s="368"/>
      <c r="V2942" s="368"/>
      <c r="W2942" s="368"/>
      <c r="X2942" s="368"/>
      <c r="Y2942" s="368"/>
      <c r="Z2942" s="368"/>
      <c r="AA2942" s="368"/>
      <c r="AB2942" s="368"/>
      <c r="AC2942" s="368"/>
      <c r="AD2942" s="368"/>
      <c r="AE2942" s="60"/>
      <c r="AF2942" s="259"/>
      <c r="AG2942" s="374">
        <f t="shared" si="10045"/>
        <v>18</v>
      </c>
      <c r="AH2942" s="399"/>
      <c r="AK2942" s="375">
        <f t="shared" si="10046"/>
        <v>0</v>
      </c>
      <c r="AL2942" s="378">
        <f t="shared" si="10037"/>
        <v>0</v>
      </c>
      <c r="AM2942" s="374">
        <f t="shared" si="10047"/>
        <v>0</v>
      </c>
      <c r="AN2942" s="292">
        <f t="shared" si="10048"/>
        <v>0</v>
      </c>
      <c r="AO2942" s="375">
        <f t="shared" si="10049"/>
        <v>0</v>
      </c>
      <c r="AP2942" s="378">
        <f t="shared" si="10038"/>
        <v>0</v>
      </c>
      <c r="AQ2942" s="374">
        <f t="shared" si="10050"/>
        <v>0</v>
      </c>
      <c r="AR2942" s="317">
        <f t="shared" si="10051"/>
        <v>0</v>
      </c>
      <c r="AS2942" s="375">
        <f t="shared" si="10052"/>
        <v>0</v>
      </c>
      <c r="AT2942" s="378">
        <f t="shared" si="10039"/>
        <v>0</v>
      </c>
      <c r="AU2942" s="374">
        <f t="shared" si="10053"/>
        <v>0</v>
      </c>
      <c r="AV2942" s="317">
        <f t="shared" si="10054"/>
        <v>0</v>
      </c>
      <c r="AW2942" s="375">
        <f t="shared" si="10055"/>
        <v>0</v>
      </c>
      <c r="AX2942" s="378">
        <f t="shared" si="10040"/>
        <v>0</v>
      </c>
      <c r="AY2942" s="374">
        <f t="shared" si="10056"/>
        <v>0</v>
      </c>
      <c r="AZ2942" s="292">
        <f t="shared" si="10057"/>
        <v>0</v>
      </c>
      <c r="BA2942" s="375">
        <f t="shared" si="10058"/>
        <v>0</v>
      </c>
      <c r="BB2942" s="378">
        <f t="shared" si="10041"/>
        <v>0</v>
      </c>
      <c r="BC2942" s="374">
        <f t="shared" si="10059"/>
        <v>0</v>
      </c>
      <c r="BD2942" s="292">
        <f t="shared" si="10060"/>
        <v>0</v>
      </c>
      <c r="BE2942" s="375">
        <f t="shared" si="10061"/>
        <v>0</v>
      </c>
      <c r="BF2942" s="378">
        <f t="shared" si="10042"/>
        <v>0</v>
      </c>
      <c r="BG2942" s="374">
        <f t="shared" si="10062"/>
        <v>0</v>
      </c>
      <c r="BH2942" s="292">
        <f t="shared" si="10063"/>
        <v>0</v>
      </c>
      <c r="BI2942" s="375">
        <f t="shared" si="10064"/>
        <v>0</v>
      </c>
      <c r="BJ2942" s="378">
        <f t="shared" si="10043"/>
        <v>0</v>
      </c>
      <c r="BK2942" s="374">
        <f t="shared" si="10065"/>
        <v>0</v>
      </c>
      <c r="BL2942" s="292">
        <f t="shared" si="10066"/>
        <v>0</v>
      </c>
      <c r="BM2942" s="375">
        <f t="shared" si="10067"/>
        <v>0</v>
      </c>
      <c r="BN2942" s="378">
        <f t="shared" si="10044"/>
        <v>0</v>
      </c>
      <c r="BO2942" s="374">
        <f t="shared" si="10068"/>
        <v>0</v>
      </c>
      <c r="BP2942" s="292">
        <f t="shared" si="10069"/>
        <v>0</v>
      </c>
      <c r="CA2942" s="436"/>
      <c r="CB2942" s="427"/>
      <c r="CC2942" s="375"/>
      <c r="CD2942" s="375"/>
      <c r="CE2942" s="375"/>
      <c r="CF2942" s="375"/>
      <c r="CG2942" s="375"/>
      <c r="CH2942" s="375"/>
      <c r="CI2942" s="375"/>
      <c r="CJ2942" s="375"/>
      <c r="CK2942" s="375"/>
      <c r="CL2942" s="375"/>
      <c r="CM2942" s="375"/>
      <c r="CN2942" s="439"/>
      <c r="CO2942" s="439"/>
      <c r="CP2942" s="439"/>
      <c r="CQ2942" s="439"/>
      <c r="CR2942" s="439"/>
      <c r="CS2942" s="439"/>
      <c r="CT2942" s="439"/>
      <c r="CU2942" s="439"/>
      <c r="CV2942" s="439"/>
      <c r="CW2942" s="439"/>
      <c r="CX2942" s="439"/>
      <c r="CY2942" s="439"/>
      <c r="CZ2942" s="439"/>
      <c r="DA2942" s="439"/>
      <c r="DB2942" s="439"/>
      <c r="DC2942" s="439"/>
      <c r="DD2942" s="439"/>
      <c r="DE2942" s="439"/>
      <c r="DG2942" s="610"/>
      <c r="DH2942" s="611"/>
      <c r="DI2942" s="415"/>
      <c r="DJ2942" s="416"/>
      <c r="DK2942" s="416"/>
      <c r="DL2942" s="416"/>
      <c r="DM2942" s="416"/>
      <c r="DN2942" s="416"/>
      <c r="DO2942" s="416"/>
      <c r="DP2942" s="416"/>
      <c r="DQ2942" s="416"/>
      <c r="DR2942" s="416"/>
      <c r="DS2942" s="416"/>
      <c r="DT2942" s="416"/>
      <c r="DU2942" s="416"/>
      <c r="DV2942" s="416"/>
      <c r="DW2942" s="416"/>
      <c r="DX2942" s="416"/>
      <c r="DY2942" s="416"/>
      <c r="DZ2942" s="416"/>
      <c r="EA2942" s="416"/>
      <c r="EB2942" s="416"/>
      <c r="EC2942" s="416"/>
      <c r="ED2942" s="416"/>
      <c r="EE2942" s="416"/>
      <c r="EF2942" s="416"/>
      <c r="EG2942" s="416"/>
      <c r="EH2942" s="416"/>
      <c r="EI2942" s="416"/>
      <c r="EJ2942" s="416"/>
      <c r="EK2942" s="416"/>
      <c r="EL2942" s="417"/>
    </row>
    <row r="2943" spans="1:142" ht="15" customHeight="1" x14ac:dyDescent="0.25">
      <c r="A2943" s="60"/>
      <c r="B2943" s="60"/>
      <c r="C2943" s="782"/>
      <c r="D2943" s="742"/>
      <c r="E2943" s="743"/>
      <c r="F2943" s="703" t="s">
        <v>574</v>
      </c>
      <c r="G2943" s="703"/>
      <c r="H2943" s="704" t="s">
        <v>575</v>
      </c>
      <c r="I2943" s="705"/>
      <c r="J2943" s="705"/>
      <c r="K2943" s="705"/>
      <c r="L2943" s="706"/>
      <c r="M2943" s="369"/>
      <c r="N2943" s="369"/>
      <c r="O2943" s="369"/>
      <c r="P2943" s="369"/>
      <c r="Q2943" s="369"/>
      <c r="R2943" s="369"/>
      <c r="S2943" s="368"/>
      <c r="T2943" s="368"/>
      <c r="U2943" s="368"/>
      <c r="V2943" s="368"/>
      <c r="W2943" s="368"/>
      <c r="X2943" s="368"/>
      <c r="Y2943" s="368"/>
      <c r="Z2943" s="368"/>
      <c r="AA2943" s="368"/>
      <c r="AB2943" s="368"/>
      <c r="AC2943" s="368"/>
      <c r="AD2943" s="368"/>
      <c r="AE2943" s="60"/>
      <c r="AF2943" s="259"/>
      <c r="AG2943" s="374">
        <f t="shared" si="10045"/>
        <v>18</v>
      </c>
      <c r="AH2943" s="399"/>
      <c r="AK2943" s="375">
        <f t="shared" si="10046"/>
        <v>0</v>
      </c>
      <c r="AL2943" s="378">
        <f t="shared" si="10037"/>
        <v>0</v>
      </c>
      <c r="AM2943" s="374">
        <f t="shared" si="10047"/>
        <v>0</v>
      </c>
      <c r="AN2943" s="292">
        <f t="shared" si="10048"/>
        <v>0</v>
      </c>
      <c r="AO2943" s="375">
        <f t="shared" si="10049"/>
        <v>0</v>
      </c>
      <c r="AP2943" s="378">
        <f t="shared" si="10038"/>
        <v>0</v>
      </c>
      <c r="AQ2943" s="374">
        <f t="shared" si="10050"/>
        <v>0</v>
      </c>
      <c r="AR2943" s="317">
        <f t="shared" si="10051"/>
        <v>0</v>
      </c>
      <c r="AS2943" s="375">
        <f t="shared" si="10052"/>
        <v>0</v>
      </c>
      <c r="AT2943" s="378">
        <f t="shared" si="10039"/>
        <v>0</v>
      </c>
      <c r="AU2943" s="374">
        <f t="shared" si="10053"/>
        <v>0</v>
      </c>
      <c r="AV2943" s="317">
        <f t="shared" si="10054"/>
        <v>0</v>
      </c>
      <c r="AW2943" s="375">
        <f t="shared" si="10055"/>
        <v>0</v>
      </c>
      <c r="AX2943" s="378">
        <f t="shared" si="10040"/>
        <v>0</v>
      </c>
      <c r="AY2943" s="374">
        <f t="shared" si="10056"/>
        <v>0</v>
      </c>
      <c r="AZ2943" s="292">
        <f t="shared" si="10057"/>
        <v>0</v>
      </c>
      <c r="BA2943" s="375">
        <f t="shared" si="10058"/>
        <v>0</v>
      </c>
      <c r="BB2943" s="378">
        <f t="shared" si="10041"/>
        <v>0</v>
      </c>
      <c r="BC2943" s="374">
        <f t="shared" si="10059"/>
        <v>0</v>
      </c>
      <c r="BD2943" s="292">
        <f t="shared" si="10060"/>
        <v>0</v>
      </c>
      <c r="BE2943" s="375">
        <f t="shared" si="10061"/>
        <v>0</v>
      </c>
      <c r="BF2943" s="378">
        <f t="shared" si="10042"/>
        <v>0</v>
      </c>
      <c r="BG2943" s="374">
        <f t="shared" si="10062"/>
        <v>0</v>
      </c>
      <c r="BH2943" s="292">
        <f t="shared" si="10063"/>
        <v>0</v>
      </c>
      <c r="BI2943" s="375">
        <f t="shared" si="10064"/>
        <v>0</v>
      </c>
      <c r="BJ2943" s="378">
        <f t="shared" si="10043"/>
        <v>0</v>
      </c>
      <c r="BK2943" s="374">
        <f t="shared" si="10065"/>
        <v>0</v>
      </c>
      <c r="BL2943" s="292">
        <f t="shared" si="10066"/>
        <v>0</v>
      </c>
      <c r="BM2943" s="375">
        <f t="shared" si="10067"/>
        <v>0</v>
      </c>
      <c r="BN2943" s="378">
        <f t="shared" si="10044"/>
        <v>0</v>
      </c>
      <c r="BO2943" s="374">
        <f t="shared" si="10068"/>
        <v>0</v>
      </c>
      <c r="BP2943" s="292">
        <f t="shared" si="10069"/>
        <v>0</v>
      </c>
      <c r="CA2943" s="436"/>
      <c r="CB2943" s="427"/>
      <c r="CC2943" s="375"/>
      <c r="CD2943" s="375"/>
      <c r="CE2943" s="375"/>
      <c r="CF2943" s="375"/>
      <c r="CG2943" s="375"/>
      <c r="CH2943" s="375"/>
      <c r="CI2943" s="375"/>
      <c r="CJ2943" s="375"/>
      <c r="CK2943" s="375"/>
      <c r="CL2943" s="375"/>
      <c r="CM2943" s="375"/>
      <c r="CN2943" s="439"/>
      <c r="CO2943" s="439"/>
      <c r="CP2943" s="439"/>
      <c r="CQ2943" s="439"/>
      <c r="CR2943" s="439"/>
      <c r="CS2943" s="439"/>
      <c r="CT2943" s="439"/>
      <c r="CU2943" s="439"/>
      <c r="CV2943" s="439"/>
      <c r="CW2943" s="439"/>
      <c r="CX2943" s="439"/>
      <c r="CY2943" s="439"/>
      <c r="CZ2943" s="439"/>
      <c r="DA2943" s="439"/>
      <c r="DB2943" s="439"/>
      <c r="DC2943" s="439"/>
      <c r="DD2943" s="439"/>
      <c r="DE2943" s="439"/>
      <c r="DG2943" s="610"/>
      <c r="DH2943" s="611"/>
      <c r="DI2943" s="415"/>
      <c r="DJ2943" s="416"/>
      <c r="DK2943" s="416"/>
      <c r="DL2943" s="416"/>
      <c r="DM2943" s="416"/>
      <c r="DN2943" s="416"/>
      <c r="DO2943" s="416"/>
      <c r="DP2943" s="416"/>
      <c r="DQ2943" s="416"/>
      <c r="DR2943" s="416"/>
      <c r="DS2943" s="416"/>
      <c r="DT2943" s="416"/>
      <c r="DU2943" s="416"/>
      <c r="DV2943" s="416"/>
      <c r="DW2943" s="416"/>
      <c r="DX2943" s="416"/>
      <c r="DY2943" s="416"/>
      <c r="DZ2943" s="416"/>
      <c r="EA2943" s="416"/>
      <c r="EB2943" s="416"/>
      <c r="EC2943" s="416"/>
      <c r="ED2943" s="416"/>
      <c r="EE2943" s="416"/>
      <c r="EF2943" s="416"/>
      <c r="EG2943" s="416"/>
      <c r="EH2943" s="416"/>
      <c r="EI2943" s="416"/>
      <c r="EJ2943" s="416"/>
      <c r="EK2943" s="416"/>
      <c r="EL2943" s="417"/>
    </row>
    <row r="2944" spans="1:142" ht="36" customHeight="1" x14ac:dyDescent="0.25">
      <c r="A2944" s="60"/>
      <c r="B2944" s="60"/>
      <c r="C2944" s="782"/>
      <c r="D2944" s="742"/>
      <c r="E2944" s="743"/>
      <c r="F2944" s="703" t="s">
        <v>576</v>
      </c>
      <c r="G2944" s="703"/>
      <c r="H2944" s="704" t="s">
        <v>577</v>
      </c>
      <c r="I2944" s="705"/>
      <c r="J2944" s="705"/>
      <c r="K2944" s="705"/>
      <c r="L2944" s="706"/>
      <c r="M2944" s="369"/>
      <c r="N2944" s="369"/>
      <c r="O2944" s="369"/>
      <c r="P2944" s="369"/>
      <c r="Q2944" s="369"/>
      <c r="R2944" s="369"/>
      <c r="S2944" s="368"/>
      <c r="T2944" s="368"/>
      <c r="U2944" s="368"/>
      <c r="V2944" s="368"/>
      <c r="W2944" s="368"/>
      <c r="X2944" s="368"/>
      <c r="Y2944" s="368"/>
      <c r="Z2944" s="368"/>
      <c r="AA2944" s="368"/>
      <c r="AB2944" s="368"/>
      <c r="AC2944" s="368"/>
      <c r="AD2944" s="368"/>
      <c r="AE2944" s="60"/>
      <c r="AF2944" s="259"/>
      <c r="AG2944" s="374">
        <f t="shared" si="10045"/>
        <v>18</v>
      </c>
      <c r="AH2944" s="399"/>
      <c r="AK2944" s="375">
        <f t="shared" si="10046"/>
        <v>0</v>
      </c>
      <c r="AL2944" s="378">
        <f t="shared" si="10037"/>
        <v>0</v>
      </c>
      <c r="AM2944" s="374">
        <f t="shared" si="10047"/>
        <v>0</v>
      </c>
      <c r="AN2944" s="292">
        <f t="shared" si="10048"/>
        <v>0</v>
      </c>
      <c r="AO2944" s="375">
        <f t="shared" si="10049"/>
        <v>0</v>
      </c>
      <c r="AP2944" s="378">
        <f t="shared" si="10038"/>
        <v>0</v>
      </c>
      <c r="AQ2944" s="374">
        <f t="shared" si="10050"/>
        <v>0</v>
      </c>
      <c r="AR2944" s="317">
        <f t="shared" si="10051"/>
        <v>0</v>
      </c>
      <c r="AS2944" s="375">
        <f t="shared" si="10052"/>
        <v>0</v>
      </c>
      <c r="AT2944" s="378">
        <f t="shared" si="10039"/>
        <v>0</v>
      </c>
      <c r="AU2944" s="374">
        <f t="shared" si="10053"/>
        <v>0</v>
      </c>
      <c r="AV2944" s="317">
        <f t="shared" si="10054"/>
        <v>0</v>
      </c>
      <c r="AW2944" s="375">
        <f t="shared" si="10055"/>
        <v>0</v>
      </c>
      <c r="AX2944" s="378">
        <f t="shared" si="10040"/>
        <v>0</v>
      </c>
      <c r="AY2944" s="374">
        <f t="shared" si="10056"/>
        <v>0</v>
      </c>
      <c r="AZ2944" s="292">
        <f t="shared" si="10057"/>
        <v>0</v>
      </c>
      <c r="BA2944" s="375">
        <f t="shared" si="10058"/>
        <v>0</v>
      </c>
      <c r="BB2944" s="378">
        <f t="shared" si="10041"/>
        <v>0</v>
      </c>
      <c r="BC2944" s="374">
        <f t="shared" si="10059"/>
        <v>0</v>
      </c>
      <c r="BD2944" s="292">
        <f t="shared" si="10060"/>
        <v>0</v>
      </c>
      <c r="BE2944" s="375">
        <f t="shared" si="10061"/>
        <v>0</v>
      </c>
      <c r="BF2944" s="378">
        <f t="shared" si="10042"/>
        <v>0</v>
      </c>
      <c r="BG2944" s="374">
        <f t="shared" si="10062"/>
        <v>0</v>
      </c>
      <c r="BH2944" s="292">
        <f t="shared" si="10063"/>
        <v>0</v>
      </c>
      <c r="BI2944" s="375">
        <f t="shared" si="10064"/>
        <v>0</v>
      </c>
      <c r="BJ2944" s="378">
        <f t="shared" si="10043"/>
        <v>0</v>
      </c>
      <c r="BK2944" s="374">
        <f t="shared" si="10065"/>
        <v>0</v>
      </c>
      <c r="BL2944" s="292">
        <f t="shared" si="10066"/>
        <v>0</v>
      </c>
      <c r="BM2944" s="375">
        <f t="shared" si="10067"/>
        <v>0</v>
      </c>
      <c r="BN2944" s="378">
        <f t="shared" si="10044"/>
        <v>0</v>
      </c>
      <c r="BO2944" s="374">
        <f t="shared" si="10068"/>
        <v>0</v>
      </c>
      <c r="BP2944" s="292">
        <f t="shared" si="10069"/>
        <v>0</v>
      </c>
      <c r="CA2944" s="436"/>
      <c r="CB2944" s="427"/>
      <c r="CC2944" s="375"/>
      <c r="CD2944" s="375"/>
      <c r="CE2944" s="375"/>
      <c r="CF2944" s="375"/>
      <c r="CG2944" s="375"/>
      <c r="CH2944" s="375"/>
      <c r="CI2944" s="375"/>
      <c r="CJ2944" s="375"/>
      <c r="CK2944" s="375"/>
      <c r="CL2944" s="375"/>
      <c r="CM2944" s="375"/>
      <c r="CN2944" s="439"/>
      <c r="CO2944" s="439"/>
      <c r="CP2944" s="439"/>
      <c r="CQ2944" s="439"/>
      <c r="CR2944" s="439"/>
      <c r="CS2944" s="439"/>
      <c r="CT2944" s="439"/>
      <c r="CU2944" s="439"/>
      <c r="CV2944" s="439"/>
      <c r="CW2944" s="439"/>
      <c r="CX2944" s="439"/>
      <c r="CY2944" s="439"/>
      <c r="CZ2944" s="439"/>
      <c r="DA2944" s="439"/>
      <c r="DB2944" s="439"/>
      <c r="DC2944" s="439"/>
      <c r="DD2944" s="439"/>
      <c r="DE2944" s="439"/>
      <c r="DG2944" s="610"/>
      <c r="DH2944" s="611"/>
      <c r="DI2944" s="415"/>
      <c r="DJ2944" s="416"/>
      <c r="DK2944" s="416"/>
      <c r="DL2944" s="416"/>
      <c r="DM2944" s="416"/>
      <c r="DN2944" s="416"/>
      <c r="DO2944" s="416"/>
      <c r="DP2944" s="416"/>
      <c r="DQ2944" s="416"/>
      <c r="DR2944" s="416"/>
      <c r="DS2944" s="416"/>
      <c r="DT2944" s="416"/>
      <c r="DU2944" s="416"/>
      <c r="DV2944" s="416"/>
      <c r="DW2944" s="416"/>
      <c r="DX2944" s="416"/>
      <c r="DY2944" s="416"/>
      <c r="DZ2944" s="416"/>
      <c r="EA2944" s="416"/>
      <c r="EB2944" s="416"/>
      <c r="EC2944" s="416"/>
      <c r="ED2944" s="416"/>
      <c r="EE2944" s="416"/>
      <c r="EF2944" s="416"/>
      <c r="EG2944" s="416"/>
      <c r="EH2944" s="416"/>
      <c r="EI2944" s="416"/>
      <c r="EJ2944" s="416"/>
      <c r="EK2944" s="416"/>
      <c r="EL2944" s="417"/>
    </row>
    <row r="2945" spans="1:143" ht="15" customHeight="1" x14ac:dyDescent="0.25">
      <c r="A2945" s="60"/>
      <c r="B2945" s="60"/>
      <c r="C2945" s="782"/>
      <c r="D2945" s="742"/>
      <c r="E2945" s="743"/>
      <c r="F2945" s="703" t="s">
        <v>578</v>
      </c>
      <c r="G2945" s="703"/>
      <c r="H2945" s="704" t="s">
        <v>579</v>
      </c>
      <c r="I2945" s="705"/>
      <c r="J2945" s="705"/>
      <c r="K2945" s="705"/>
      <c r="L2945" s="706"/>
      <c r="M2945" s="369"/>
      <c r="N2945" s="369"/>
      <c r="O2945" s="369"/>
      <c r="P2945" s="369"/>
      <c r="Q2945" s="369"/>
      <c r="R2945" s="369"/>
      <c r="S2945" s="368"/>
      <c r="T2945" s="368"/>
      <c r="U2945" s="368"/>
      <c r="V2945" s="368"/>
      <c r="W2945" s="368"/>
      <c r="X2945" s="368"/>
      <c r="Y2945" s="368"/>
      <c r="Z2945" s="368"/>
      <c r="AA2945" s="368"/>
      <c r="AB2945" s="368"/>
      <c r="AC2945" s="368"/>
      <c r="AD2945" s="368"/>
      <c r="AE2945" s="60"/>
      <c r="AF2945" s="259"/>
      <c r="AG2945" s="374">
        <f t="shared" si="10045"/>
        <v>18</v>
      </c>
      <c r="AH2945" s="399"/>
      <c r="AK2945" s="375">
        <f t="shared" si="10046"/>
        <v>0</v>
      </c>
      <c r="AL2945" s="378">
        <f t="shared" si="10037"/>
        <v>0</v>
      </c>
      <c r="AM2945" s="374">
        <f t="shared" si="10047"/>
        <v>0</v>
      </c>
      <c r="AN2945" s="292">
        <f t="shared" si="10048"/>
        <v>0</v>
      </c>
      <c r="AO2945" s="375">
        <f t="shared" si="10049"/>
        <v>0</v>
      </c>
      <c r="AP2945" s="378">
        <f t="shared" si="10038"/>
        <v>0</v>
      </c>
      <c r="AQ2945" s="374">
        <f t="shared" si="10050"/>
        <v>0</v>
      </c>
      <c r="AR2945" s="317">
        <f t="shared" si="10051"/>
        <v>0</v>
      </c>
      <c r="AS2945" s="375">
        <f t="shared" si="10052"/>
        <v>0</v>
      </c>
      <c r="AT2945" s="378">
        <f t="shared" si="10039"/>
        <v>0</v>
      </c>
      <c r="AU2945" s="374">
        <f t="shared" si="10053"/>
        <v>0</v>
      </c>
      <c r="AV2945" s="317">
        <f t="shared" si="10054"/>
        <v>0</v>
      </c>
      <c r="AW2945" s="375">
        <f t="shared" si="10055"/>
        <v>0</v>
      </c>
      <c r="AX2945" s="378">
        <f t="shared" si="10040"/>
        <v>0</v>
      </c>
      <c r="AY2945" s="374">
        <f t="shared" si="10056"/>
        <v>0</v>
      </c>
      <c r="AZ2945" s="292">
        <f t="shared" si="10057"/>
        <v>0</v>
      </c>
      <c r="BA2945" s="375">
        <f t="shared" si="10058"/>
        <v>0</v>
      </c>
      <c r="BB2945" s="378">
        <f t="shared" si="10041"/>
        <v>0</v>
      </c>
      <c r="BC2945" s="374">
        <f t="shared" si="10059"/>
        <v>0</v>
      </c>
      <c r="BD2945" s="292">
        <f t="shared" si="10060"/>
        <v>0</v>
      </c>
      <c r="BE2945" s="375">
        <f t="shared" si="10061"/>
        <v>0</v>
      </c>
      <c r="BF2945" s="378">
        <f t="shared" si="10042"/>
        <v>0</v>
      </c>
      <c r="BG2945" s="374">
        <f t="shared" si="10062"/>
        <v>0</v>
      </c>
      <c r="BH2945" s="292">
        <f t="shared" si="10063"/>
        <v>0</v>
      </c>
      <c r="BI2945" s="375">
        <f t="shared" si="10064"/>
        <v>0</v>
      </c>
      <c r="BJ2945" s="378">
        <f t="shared" si="10043"/>
        <v>0</v>
      </c>
      <c r="BK2945" s="374">
        <f t="shared" si="10065"/>
        <v>0</v>
      </c>
      <c r="BL2945" s="292">
        <f t="shared" si="10066"/>
        <v>0</v>
      </c>
      <c r="BM2945" s="375">
        <f t="shared" si="10067"/>
        <v>0</v>
      </c>
      <c r="BN2945" s="378">
        <f t="shared" si="10044"/>
        <v>0</v>
      </c>
      <c r="BO2945" s="374">
        <f t="shared" si="10068"/>
        <v>0</v>
      </c>
      <c r="BP2945" s="292">
        <f t="shared" si="10069"/>
        <v>0</v>
      </c>
      <c r="CA2945" s="436"/>
      <c r="CB2945" s="427"/>
      <c r="CC2945" s="375"/>
      <c r="CD2945" s="375"/>
      <c r="CE2945" s="375"/>
      <c r="CF2945" s="375"/>
      <c r="CG2945" s="375"/>
      <c r="CH2945" s="375"/>
      <c r="CI2945" s="375"/>
      <c r="CJ2945" s="375"/>
      <c r="CK2945" s="375"/>
      <c r="CL2945" s="375"/>
      <c r="CM2945" s="375"/>
      <c r="CN2945" s="439"/>
      <c r="CO2945" s="439"/>
      <c r="CP2945" s="439"/>
      <c r="CQ2945" s="439"/>
      <c r="CR2945" s="439"/>
      <c r="CS2945" s="439"/>
      <c r="CT2945" s="439"/>
      <c r="CU2945" s="439"/>
      <c r="CV2945" s="439"/>
      <c r="CW2945" s="439"/>
      <c r="CX2945" s="439"/>
      <c r="CY2945" s="439"/>
      <c r="CZ2945" s="439"/>
      <c r="DA2945" s="439"/>
      <c r="DB2945" s="439"/>
      <c r="DC2945" s="439"/>
      <c r="DD2945" s="439"/>
      <c r="DE2945" s="439"/>
      <c r="DG2945" s="610"/>
      <c r="DH2945" s="611"/>
      <c r="DI2945" s="415"/>
      <c r="DJ2945" s="416"/>
      <c r="DK2945" s="416"/>
      <c r="DL2945" s="416"/>
      <c r="DM2945" s="416"/>
      <c r="DN2945" s="416"/>
      <c r="DO2945" s="416"/>
      <c r="DP2945" s="416"/>
      <c r="DQ2945" s="416"/>
      <c r="DR2945" s="416"/>
      <c r="DS2945" s="416"/>
      <c r="DT2945" s="416"/>
      <c r="DU2945" s="416"/>
      <c r="DV2945" s="416"/>
      <c r="DW2945" s="416"/>
      <c r="DX2945" s="416"/>
      <c r="DY2945" s="416"/>
      <c r="DZ2945" s="416"/>
      <c r="EA2945" s="416"/>
      <c r="EB2945" s="416"/>
      <c r="EC2945" s="416"/>
      <c r="ED2945" s="416"/>
      <c r="EE2945" s="416"/>
      <c r="EF2945" s="416"/>
      <c r="EG2945" s="416"/>
      <c r="EH2945" s="416"/>
      <c r="EI2945" s="416"/>
      <c r="EJ2945" s="416"/>
      <c r="EK2945" s="416"/>
      <c r="EL2945" s="417"/>
    </row>
    <row r="2946" spans="1:143" ht="24" customHeight="1" x14ac:dyDescent="0.25">
      <c r="A2946" s="60"/>
      <c r="B2946" s="60"/>
      <c r="C2946" s="782"/>
      <c r="D2946" s="742"/>
      <c r="E2946" s="743"/>
      <c r="F2946" s="703" t="s">
        <v>580</v>
      </c>
      <c r="G2946" s="703"/>
      <c r="H2946" s="704" t="s">
        <v>581</v>
      </c>
      <c r="I2946" s="705"/>
      <c r="J2946" s="705"/>
      <c r="K2946" s="705"/>
      <c r="L2946" s="706"/>
      <c r="M2946" s="369"/>
      <c r="N2946" s="369"/>
      <c r="O2946" s="369"/>
      <c r="P2946" s="369"/>
      <c r="Q2946" s="369"/>
      <c r="R2946" s="369"/>
      <c r="S2946" s="368"/>
      <c r="T2946" s="368"/>
      <c r="U2946" s="368"/>
      <c r="V2946" s="368"/>
      <c r="W2946" s="368"/>
      <c r="X2946" s="368"/>
      <c r="Y2946" s="368"/>
      <c r="Z2946" s="368"/>
      <c r="AA2946" s="368"/>
      <c r="AB2946" s="368"/>
      <c r="AC2946" s="368"/>
      <c r="AD2946" s="368"/>
      <c r="AE2946" s="60"/>
      <c r="AF2946" s="259"/>
      <c r="AG2946" s="374">
        <f t="shared" si="10045"/>
        <v>18</v>
      </c>
      <c r="AH2946" s="399"/>
      <c r="AK2946" s="375">
        <f t="shared" si="10046"/>
        <v>0</v>
      </c>
      <c r="AL2946" s="378">
        <f t="shared" si="10037"/>
        <v>0</v>
      </c>
      <c r="AM2946" s="374">
        <f t="shared" si="10047"/>
        <v>0</v>
      </c>
      <c r="AN2946" s="292">
        <f t="shared" si="10048"/>
        <v>0</v>
      </c>
      <c r="AO2946" s="375">
        <f t="shared" si="10049"/>
        <v>0</v>
      </c>
      <c r="AP2946" s="378">
        <f t="shared" si="10038"/>
        <v>0</v>
      </c>
      <c r="AQ2946" s="374">
        <f t="shared" si="10050"/>
        <v>0</v>
      </c>
      <c r="AR2946" s="317">
        <f t="shared" si="10051"/>
        <v>0</v>
      </c>
      <c r="AS2946" s="375">
        <f t="shared" si="10052"/>
        <v>0</v>
      </c>
      <c r="AT2946" s="378">
        <f t="shared" si="10039"/>
        <v>0</v>
      </c>
      <c r="AU2946" s="374">
        <f t="shared" si="10053"/>
        <v>0</v>
      </c>
      <c r="AV2946" s="317">
        <f t="shared" si="10054"/>
        <v>0</v>
      </c>
      <c r="AW2946" s="375">
        <f t="shared" si="10055"/>
        <v>0</v>
      </c>
      <c r="AX2946" s="378">
        <f t="shared" si="10040"/>
        <v>0</v>
      </c>
      <c r="AY2946" s="374">
        <f t="shared" si="10056"/>
        <v>0</v>
      </c>
      <c r="AZ2946" s="292">
        <f t="shared" si="10057"/>
        <v>0</v>
      </c>
      <c r="BA2946" s="375">
        <f t="shared" si="10058"/>
        <v>0</v>
      </c>
      <c r="BB2946" s="378">
        <f t="shared" si="10041"/>
        <v>0</v>
      </c>
      <c r="BC2946" s="374">
        <f t="shared" si="10059"/>
        <v>0</v>
      </c>
      <c r="BD2946" s="292">
        <f t="shared" si="10060"/>
        <v>0</v>
      </c>
      <c r="BE2946" s="375">
        <f t="shared" si="10061"/>
        <v>0</v>
      </c>
      <c r="BF2946" s="378">
        <f t="shared" si="10042"/>
        <v>0</v>
      </c>
      <c r="BG2946" s="374">
        <f t="shared" si="10062"/>
        <v>0</v>
      </c>
      <c r="BH2946" s="292">
        <f t="shared" si="10063"/>
        <v>0</v>
      </c>
      <c r="BI2946" s="375">
        <f t="shared" si="10064"/>
        <v>0</v>
      </c>
      <c r="BJ2946" s="378">
        <f t="shared" si="10043"/>
        <v>0</v>
      </c>
      <c r="BK2946" s="374">
        <f t="shared" si="10065"/>
        <v>0</v>
      </c>
      <c r="BL2946" s="292">
        <f t="shared" si="10066"/>
        <v>0</v>
      </c>
      <c r="BM2946" s="375">
        <f t="shared" si="10067"/>
        <v>0</v>
      </c>
      <c r="BN2946" s="378">
        <f t="shared" si="10044"/>
        <v>0</v>
      </c>
      <c r="BO2946" s="374">
        <f t="shared" si="10068"/>
        <v>0</v>
      </c>
      <c r="BP2946" s="292">
        <f t="shared" si="10069"/>
        <v>0</v>
      </c>
      <c r="CA2946" s="436"/>
      <c r="CB2946" s="421"/>
      <c r="CC2946" s="375"/>
      <c r="CD2946" s="375"/>
      <c r="CE2946" s="375"/>
      <c r="CF2946" s="375"/>
      <c r="CG2946" s="375"/>
      <c r="CH2946" s="375"/>
      <c r="CI2946" s="375"/>
      <c r="CJ2946" s="375"/>
      <c r="CK2946" s="375"/>
      <c r="CL2946" s="375"/>
      <c r="CM2946" s="375"/>
      <c r="CN2946" s="439"/>
      <c r="CO2946" s="439"/>
      <c r="CP2946" s="439"/>
      <c r="CQ2946" s="439"/>
      <c r="CR2946" s="439"/>
      <c r="CS2946" s="439"/>
      <c r="CT2946" s="439"/>
      <c r="CU2946" s="439"/>
      <c r="CV2946" s="439"/>
      <c r="CW2946" s="439"/>
      <c r="CX2946" s="439"/>
      <c r="CY2946" s="439"/>
      <c r="CZ2946" s="439"/>
      <c r="DA2946" s="439"/>
      <c r="DB2946" s="439"/>
      <c r="DC2946" s="439"/>
      <c r="DD2946" s="439"/>
      <c r="DE2946" s="439"/>
      <c r="DG2946" s="610"/>
      <c r="DH2946" s="611"/>
      <c r="DI2946" s="415"/>
      <c r="DJ2946" s="416"/>
      <c r="DK2946" s="416"/>
      <c r="DL2946" s="416"/>
      <c r="DM2946" s="416"/>
      <c r="DN2946" s="416"/>
      <c r="DO2946" s="416"/>
      <c r="DP2946" s="416"/>
      <c r="DQ2946" s="416"/>
      <c r="DR2946" s="416"/>
      <c r="DS2946" s="416"/>
      <c r="DT2946" s="416"/>
      <c r="DU2946" s="416"/>
      <c r="DV2946" s="416"/>
      <c r="DW2946" s="416"/>
      <c r="DX2946" s="416"/>
      <c r="DY2946" s="416"/>
      <c r="DZ2946" s="416"/>
      <c r="EA2946" s="416"/>
      <c r="EB2946" s="416"/>
      <c r="EC2946" s="416"/>
      <c r="ED2946" s="416"/>
      <c r="EE2946" s="416"/>
      <c r="EF2946" s="416"/>
      <c r="EG2946" s="416"/>
      <c r="EH2946" s="416"/>
      <c r="EI2946" s="416"/>
      <c r="EJ2946" s="416"/>
      <c r="EK2946" s="416"/>
      <c r="EL2946" s="417"/>
    </row>
    <row r="2947" spans="1:143" ht="48" customHeight="1" x14ac:dyDescent="0.25">
      <c r="C2947" s="782"/>
      <c r="D2947" s="742"/>
      <c r="E2947" s="743"/>
      <c r="F2947" s="703" t="s">
        <v>582</v>
      </c>
      <c r="G2947" s="703"/>
      <c r="H2947" s="704" t="s">
        <v>583</v>
      </c>
      <c r="I2947" s="705"/>
      <c r="J2947" s="705"/>
      <c r="K2947" s="705"/>
      <c r="L2947" s="706"/>
      <c r="M2947" s="369"/>
      <c r="N2947" s="369"/>
      <c r="O2947" s="369"/>
      <c r="P2947" s="369"/>
      <c r="Q2947" s="369"/>
      <c r="R2947" s="369"/>
      <c r="S2947" s="368"/>
      <c r="T2947" s="368"/>
      <c r="U2947" s="368"/>
      <c r="V2947" s="368"/>
      <c r="W2947" s="368"/>
      <c r="X2947" s="368"/>
      <c r="Y2947" s="368"/>
      <c r="Z2947" s="368"/>
      <c r="AA2947" s="368"/>
      <c r="AB2947" s="368"/>
      <c r="AC2947" s="368"/>
      <c r="AD2947" s="368"/>
      <c r="AG2947" s="374">
        <f t="shared" si="10045"/>
        <v>18</v>
      </c>
      <c r="AH2947" s="399"/>
      <c r="AK2947" s="375">
        <f t="shared" si="10046"/>
        <v>0</v>
      </c>
      <c r="AL2947" s="378">
        <f t="shared" si="10037"/>
        <v>0</v>
      </c>
      <c r="AM2947" s="374">
        <f t="shared" si="10047"/>
        <v>0</v>
      </c>
      <c r="AN2947" s="292">
        <f t="shared" si="10048"/>
        <v>0</v>
      </c>
      <c r="AO2947" s="375">
        <f t="shared" si="10049"/>
        <v>0</v>
      </c>
      <c r="AP2947" s="378">
        <f t="shared" si="10038"/>
        <v>0</v>
      </c>
      <c r="AQ2947" s="374">
        <f t="shared" si="10050"/>
        <v>0</v>
      </c>
      <c r="AR2947" s="317">
        <f t="shared" si="10051"/>
        <v>0</v>
      </c>
      <c r="AS2947" s="375">
        <f t="shared" si="10052"/>
        <v>0</v>
      </c>
      <c r="AT2947" s="378">
        <f t="shared" si="10039"/>
        <v>0</v>
      </c>
      <c r="AU2947" s="374">
        <f t="shared" si="10053"/>
        <v>0</v>
      </c>
      <c r="AV2947" s="317">
        <f t="shared" si="10054"/>
        <v>0</v>
      </c>
      <c r="AW2947" s="375">
        <f t="shared" si="10055"/>
        <v>0</v>
      </c>
      <c r="AX2947" s="378">
        <f t="shared" si="10040"/>
        <v>0</v>
      </c>
      <c r="AY2947" s="374">
        <f t="shared" si="10056"/>
        <v>0</v>
      </c>
      <c r="AZ2947" s="292">
        <f t="shared" si="10057"/>
        <v>0</v>
      </c>
      <c r="BA2947" s="375">
        <f t="shared" si="10058"/>
        <v>0</v>
      </c>
      <c r="BB2947" s="378">
        <f t="shared" si="10041"/>
        <v>0</v>
      </c>
      <c r="BC2947" s="374">
        <f t="shared" si="10059"/>
        <v>0</v>
      </c>
      <c r="BD2947" s="292">
        <f t="shared" si="10060"/>
        <v>0</v>
      </c>
      <c r="BE2947" s="375">
        <f t="shared" si="10061"/>
        <v>0</v>
      </c>
      <c r="BF2947" s="378">
        <f t="shared" si="10042"/>
        <v>0</v>
      </c>
      <c r="BG2947" s="374">
        <f t="shared" si="10062"/>
        <v>0</v>
      </c>
      <c r="BH2947" s="292">
        <f t="shared" si="10063"/>
        <v>0</v>
      </c>
      <c r="BI2947" s="375">
        <f t="shared" si="10064"/>
        <v>0</v>
      </c>
      <c r="BJ2947" s="378">
        <f t="shared" si="10043"/>
        <v>0</v>
      </c>
      <c r="BK2947" s="374">
        <f t="shared" si="10065"/>
        <v>0</v>
      </c>
      <c r="BL2947" s="292">
        <f t="shared" si="10066"/>
        <v>0</v>
      </c>
      <c r="BM2947" s="375">
        <f t="shared" si="10067"/>
        <v>0</v>
      </c>
      <c r="BN2947" s="378">
        <f t="shared" si="10044"/>
        <v>0</v>
      </c>
      <c r="BO2947" s="374">
        <f t="shared" si="10068"/>
        <v>0</v>
      </c>
      <c r="BP2947" s="292">
        <f t="shared" si="10069"/>
        <v>0</v>
      </c>
      <c r="CA2947" s="299" t="s">
        <v>60</v>
      </c>
      <c r="CB2947" s="421"/>
      <c r="CC2947" s="375"/>
      <c r="CD2947" s="375"/>
      <c r="CE2947" s="375"/>
      <c r="CF2947" s="375"/>
      <c r="CG2947" s="375"/>
      <c r="CH2947" s="375"/>
      <c r="CI2947" s="375"/>
      <c r="CJ2947" s="375"/>
      <c r="CK2947" s="375"/>
      <c r="CL2947" s="375"/>
      <c r="CM2947" s="375"/>
      <c r="CN2947" s="423">
        <f t="shared" ref="CN2947" si="10126">IF(M2947="",0,M2947)</f>
        <v>0</v>
      </c>
      <c r="CO2947" s="423">
        <f t="shared" ref="CO2947" si="10127">IF(N2947="",0,N2947)</f>
        <v>0</v>
      </c>
      <c r="CP2947" s="423">
        <f t="shared" ref="CP2947" si="10128">IF(O2947="",0,O2947)</f>
        <v>0</v>
      </c>
      <c r="CQ2947" s="423">
        <f t="shared" ref="CQ2947" si="10129">IF(P2947="",0,P2947)</f>
        <v>0</v>
      </c>
      <c r="CR2947" s="423">
        <f t="shared" ref="CR2947" si="10130">IF(Q2947="",0,Q2947)</f>
        <v>0</v>
      </c>
      <c r="CS2947" s="423">
        <f t="shared" ref="CS2947" si="10131">IF(R2947="",0,R2947)</f>
        <v>0</v>
      </c>
      <c r="CT2947" s="423">
        <f t="shared" ref="CT2947" si="10132">IF(S2947="",0,S2947)</f>
        <v>0</v>
      </c>
      <c r="CU2947" s="423">
        <f t="shared" ref="CU2947" si="10133">IF(T2947="",0,T2947)</f>
        <v>0</v>
      </c>
      <c r="CV2947" s="423">
        <f t="shared" ref="CV2947" si="10134">IF(U2947="",0,U2947)</f>
        <v>0</v>
      </c>
      <c r="CW2947" s="423">
        <f t="shared" ref="CW2947" si="10135">IF(V2947="",0,V2947)</f>
        <v>0</v>
      </c>
      <c r="CX2947" s="423">
        <f t="shared" ref="CX2947" si="10136">IF(W2947="",0,W2947)</f>
        <v>0</v>
      </c>
      <c r="CY2947" s="423">
        <f t="shared" ref="CY2947" si="10137">IF(X2947="",0,X2947)</f>
        <v>0</v>
      </c>
      <c r="CZ2947" s="423">
        <f t="shared" ref="CZ2947" si="10138">IF(Y2947="",0,Y2947)</f>
        <v>0</v>
      </c>
      <c r="DA2947" s="423">
        <f t="shared" ref="DA2947" si="10139">IF(Z2947="",0,Z2947)</f>
        <v>0</v>
      </c>
      <c r="DB2947" s="423">
        <f t="shared" ref="DB2947" si="10140">IF(AA2947="",0,AA2947)</f>
        <v>0</v>
      </c>
      <c r="DC2947" s="423">
        <f t="shared" ref="DC2947" si="10141">IF(AB2947="",0,AB2947)</f>
        <v>0</v>
      </c>
      <c r="DD2947" s="423">
        <f t="shared" ref="DD2947" si="10142">IF(AC2947="",0,AC2947)</f>
        <v>0</v>
      </c>
      <c r="DE2947" s="423">
        <f t="shared" ref="DE2947" si="10143">IF(AD2947="",0,AD2947)</f>
        <v>0</v>
      </c>
      <c r="DG2947" s="610"/>
      <c r="DH2947" s="611"/>
      <c r="DI2947" s="415"/>
      <c r="DJ2947" s="416"/>
      <c r="DK2947" s="416"/>
      <c r="DL2947" s="416"/>
      <c r="DM2947" s="416"/>
      <c r="DN2947" s="416"/>
      <c r="DO2947" s="416"/>
      <c r="DP2947" s="416"/>
      <c r="DQ2947" s="416"/>
      <c r="DR2947" s="416"/>
      <c r="DS2947" s="416"/>
      <c r="DT2947" s="416"/>
      <c r="DU2947" s="416"/>
      <c r="DV2947" s="416"/>
      <c r="DW2947" s="416"/>
      <c r="DX2947" s="416"/>
      <c r="DY2947" s="416"/>
      <c r="DZ2947" s="416"/>
      <c r="EA2947" s="416"/>
      <c r="EB2947" s="416"/>
      <c r="EC2947" s="416"/>
      <c r="ED2947" s="416"/>
      <c r="EE2947" s="416"/>
      <c r="EF2947" s="416"/>
      <c r="EG2947" s="416"/>
      <c r="EH2947" s="416"/>
      <c r="EI2947" s="416"/>
      <c r="EJ2947" s="416"/>
      <c r="EK2947" s="416"/>
      <c r="EL2947" s="417"/>
    </row>
    <row r="2948" spans="1:143" ht="36" customHeight="1" x14ac:dyDescent="0.25">
      <c r="C2948" s="782"/>
      <c r="D2948" s="742"/>
      <c r="E2948" s="743"/>
      <c r="F2948" s="714" t="s">
        <v>588</v>
      </c>
      <c r="G2948" s="715"/>
      <c r="H2948" s="192"/>
      <c r="I2948" s="700" t="s">
        <v>584</v>
      </c>
      <c r="J2948" s="700"/>
      <c r="K2948" s="700"/>
      <c r="L2948" s="701"/>
      <c r="M2948" s="369"/>
      <c r="N2948" s="369"/>
      <c r="O2948" s="369"/>
      <c r="P2948" s="369"/>
      <c r="Q2948" s="369"/>
      <c r="R2948" s="369"/>
      <c r="S2948" s="368"/>
      <c r="T2948" s="368"/>
      <c r="U2948" s="368"/>
      <c r="V2948" s="368"/>
      <c r="W2948" s="368"/>
      <c r="X2948" s="368"/>
      <c r="Y2948" s="368"/>
      <c r="Z2948" s="368"/>
      <c r="AA2948" s="368"/>
      <c r="AB2948" s="368"/>
      <c r="AC2948" s="368"/>
      <c r="AD2948" s="368"/>
      <c r="AG2948" s="374">
        <f t="shared" si="10045"/>
        <v>18</v>
      </c>
      <c r="AH2948" s="399"/>
      <c r="AK2948" s="375">
        <f t="shared" si="10046"/>
        <v>0</v>
      </c>
      <c r="AL2948" s="378">
        <f t="shared" si="10037"/>
        <v>0</v>
      </c>
      <c r="AM2948" s="374">
        <f t="shared" si="10047"/>
        <v>0</v>
      </c>
      <c r="AN2948" s="292">
        <f t="shared" si="10048"/>
        <v>0</v>
      </c>
      <c r="AO2948" s="375">
        <f t="shared" si="10049"/>
        <v>0</v>
      </c>
      <c r="AP2948" s="378">
        <f t="shared" si="10038"/>
        <v>0</v>
      </c>
      <c r="AQ2948" s="374">
        <f t="shared" si="10050"/>
        <v>0</v>
      </c>
      <c r="AR2948" s="317">
        <f t="shared" si="10051"/>
        <v>0</v>
      </c>
      <c r="AS2948" s="375">
        <f t="shared" si="10052"/>
        <v>0</v>
      </c>
      <c r="AT2948" s="378">
        <f t="shared" si="10039"/>
        <v>0</v>
      </c>
      <c r="AU2948" s="374">
        <f t="shared" si="10053"/>
        <v>0</v>
      </c>
      <c r="AV2948" s="317">
        <f t="shared" si="10054"/>
        <v>0</v>
      </c>
      <c r="AW2948" s="375">
        <f t="shared" si="10055"/>
        <v>0</v>
      </c>
      <c r="AX2948" s="378">
        <f t="shared" si="10040"/>
        <v>0</v>
      </c>
      <c r="AY2948" s="374">
        <f t="shared" si="10056"/>
        <v>0</v>
      </c>
      <c r="AZ2948" s="292">
        <f t="shared" si="10057"/>
        <v>0</v>
      </c>
      <c r="BA2948" s="375">
        <f t="shared" si="10058"/>
        <v>0</v>
      </c>
      <c r="BB2948" s="378">
        <f t="shared" si="10041"/>
        <v>0</v>
      </c>
      <c r="BC2948" s="374">
        <f t="shared" si="10059"/>
        <v>0</v>
      </c>
      <c r="BD2948" s="292">
        <f t="shared" si="10060"/>
        <v>0</v>
      </c>
      <c r="BE2948" s="375">
        <f t="shared" si="10061"/>
        <v>0</v>
      </c>
      <c r="BF2948" s="378">
        <f t="shared" si="10042"/>
        <v>0</v>
      </c>
      <c r="BG2948" s="374">
        <f t="shared" si="10062"/>
        <v>0</v>
      </c>
      <c r="BH2948" s="292">
        <f t="shared" si="10063"/>
        <v>0</v>
      </c>
      <c r="BI2948" s="375">
        <f t="shared" si="10064"/>
        <v>0</v>
      </c>
      <c r="BJ2948" s="378">
        <f t="shared" si="10043"/>
        <v>0</v>
      </c>
      <c r="BK2948" s="374">
        <f t="shared" si="10065"/>
        <v>0</v>
      </c>
      <c r="BL2948" s="292">
        <f t="shared" si="10066"/>
        <v>0</v>
      </c>
      <c r="BM2948" s="375">
        <f t="shared" si="10067"/>
        <v>0</v>
      </c>
      <c r="BN2948" s="378">
        <f t="shared" si="10044"/>
        <v>0</v>
      </c>
      <c r="BO2948" s="374">
        <f t="shared" si="10068"/>
        <v>0</v>
      </c>
      <c r="BP2948" s="292">
        <f t="shared" si="10069"/>
        <v>0</v>
      </c>
      <c r="CA2948" s="299" t="s">
        <v>1917</v>
      </c>
      <c r="CB2948" s="421"/>
      <c r="CC2948" s="375"/>
      <c r="CD2948" s="375"/>
      <c r="CE2948" s="375"/>
      <c r="CF2948" s="375"/>
      <c r="CG2948" s="375"/>
      <c r="CH2948" s="375"/>
      <c r="CI2948" s="375"/>
      <c r="CJ2948" s="375"/>
      <c r="CK2948" s="375"/>
      <c r="CL2948" s="375"/>
      <c r="CM2948" s="375"/>
      <c r="CN2948" s="301">
        <f t="shared" ref="CN2948" si="10144">SUM(M2948:M2951)</f>
        <v>0</v>
      </c>
      <c r="CO2948" s="301">
        <f t="shared" ref="CO2948" si="10145">SUM(N2948:N2951)</f>
        <v>0</v>
      </c>
      <c r="CP2948" s="301">
        <f t="shared" ref="CP2948" si="10146">SUM(O2948:O2951)</f>
        <v>0</v>
      </c>
      <c r="CQ2948" s="301">
        <f t="shared" ref="CQ2948" si="10147">SUM(P2948:P2951)</f>
        <v>0</v>
      </c>
      <c r="CR2948" s="301">
        <f t="shared" ref="CR2948" si="10148">SUM(Q2948:Q2951)</f>
        <v>0</v>
      </c>
      <c r="CS2948" s="301">
        <f t="shared" ref="CS2948" si="10149">SUM(R2948:R2951)</f>
        <v>0</v>
      </c>
      <c r="CT2948" s="301">
        <f t="shared" ref="CT2948" si="10150">SUM(S2948:S2951)</f>
        <v>0</v>
      </c>
      <c r="CU2948" s="301">
        <f t="shared" ref="CU2948" si="10151">SUM(T2948:T2951)</f>
        <v>0</v>
      </c>
      <c r="CV2948" s="301">
        <f t="shared" ref="CV2948" si="10152">SUM(U2948:U2951)</f>
        <v>0</v>
      </c>
      <c r="CW2948" s="301">
        <f t="shared" ref="CW2948" si="10153">SUM(V2948:V2951)</f>
        <v>0</v>
      </c>
      <c r="CX2948" s="301">
        <f t="shared" ref="CX2948" si="10154">SUM(W2948:W2951)</f>
        <v>0</v>
      </c>
      <c r="CY2948" s="301">
        <f t="shared" ref="CY2948" si="10155">SUM(X2948:X2951)</f>
        <v>0</v>
      </c>
      <c r="CZ2948" s="301">
        <f t="shared" ref="CZ2948" si="10156">SUM(Y2948:Y2951)</f>
        <v>0</v>
      </c>
      <c r="DA2948" s="301">
        <f t="shared" ref="DA2948" si="10157">SUM(Z2948:Z2951)</f>
        <v>0</v>
      </c>
      <c r="DB2948" s="301">
        <f t="shared" ref="DB2948" si="10158">SUM(AA2948:AA2951)</f>
        <v>0</v>
      </c>
      <c r="DC2948" s="301">
        <f t="shared" ref="DC2948" si="10159">SUM(AB2948:AB2951)</f>
        <v>0</v>
      </c>
      <c r="DD2948" s="301">
        <f t="shared" ref="DD2948" si="10160">SUM(AC2948:AC2951)</f>
        <v>0</v>
      </c>
      <c r="DE2948" s="301">
        <f t="shared" ref="DE2948" si="10161">SUM(AD2948:AD2951)</f>
        <v>0</v>
      </c>
      <c r="DG2948" s="612"/>
      <c r="DH2948" s="613"/>
      <c r="DI2948" s="415"/>
      <c r="DJ2948" s="416"/>
      <c r="DK2948" s="416"/>
      <c r="DL2948" s="416"/>
      <c r="DM2948" s="416"/>
      <c r="DN2948" s="416"/>
      <c r="DO2948" s="416"/>
      <c r="DP2948" s="416"/>
      <c r="DQ2948" s="416"/>
      <c r="DR2948" s="416"/>
      <c r="DS2948" s="416"/>
      <c r="DT2948" s="416"/>
      <c r="DU2948" s="416"/>
      <c r="DV2948" s="416"/>
      <c r="DW2948" s="416"/>
      <c r="DX2948" s="416"/>
      <c r="DY2948" s="416"/>
      <c r="DZ2948" s="416"/>
      <c r="EA2948" s="416"/>
      <c r="EB2948" s="416"/>
      <c r="EC2948" s="416"/>
      <c r="ED2948" s="416"/>
      <c r="EE2948" s="416"/>
      <c r="EF2948" s="416"/>
      <c r="EG2948" s="416"/>
      <c r="EH2948" s="416"/>
      <c r="EI2948" s="416"/>
      <c r="EJ2948" s="416"/>
      <c r="EK2948" s="416"/>
      <c r="EL2948" s="417"/>
    </row>
    <row r="2949" spans="1:143" ht="24" customHeight="1" x14ac:dyDescent="0.25">
      <c r="C2949" s="782"/>
      <c r="D2949" s="742"/>
      <c r="E2949" s="743"/>
      <c r="F2949" s="714" t="s">
        <v>589</v>
      </c>
      <c r="G2949" s="715"/>
      <c r="H2949" s="192"/>
      <c r="I2949" s="700" t="s">
        <v>585</v>
      </c>
      <c r="J2949" s="700"/>
      <c r="K2949" s="700"/>
      <c r="L2949" s="701"/>
      <c r="M2949" s="369"/>
      <c r="N2949" s="369"/>
      <c r="O2949" s="369"/>
      <c r="P2949" s="369"/>
      <c r="Q2949" s="369"/>
      <c r="R2949" s="369"/>
      <c r="S2949" s="368"/>
      <c r="T2949" s="368"/>
      <c r="U2949" s="368"/>
      <c r="V2949" s="368"/>
      <c r="W2949" s="368"/>
      <c r="X2949" s="368"/>
      <c r="Y2949" s="368"/>
      <c r="Z2949" s="368"/>
      <c r="AA2949" s="368"/>
      <c r="AB2949" s="368"/>
      <c r="AC2949" s="368"/>
      <c r="AD2949" s="368"/>
      <c r="AG2949" s="374">
        <f t="shared" si="10045"/>
        <v>18</v>
      </c>
      <c r="AH2949" s="399"/>
      <c r="AK2949" s="375">
        <f t="shared" si="10046"/>
        <v>0</v>
      </c>
      <c r="AL2949" s="378">
        <f t="shared" si="10037"/>
        <v>0</v>
      </c>
      <c r="AM2949" s="374">
        <f t="shared" si="10047"/>
        <v>0</v>
      </c>
      <c r="AN2949" s="292">
        <f t="shared" si="10048"/>
        <v>0</v>
      </c>
      <c r="AO2949" s="375">
        <f t="shared" si="10049"/>
        <v>0</v>
      </c>
      <c r="AP2949" s="378">
        <f t="shared" si="10038"/>
        <v>0</v>
      </c>
      <c r="AQ2949" s="374">
        <f t="shared" si="10050"/>
        <v>0</v>
      </c>
      <c r="AR2949" s="317">
        <f t="shared" si="10051"/>
        <v>0</v>
      </c>
      <c r="AS2949" s="375">
        <f t="shared" si="10052"/>
        <v>0</v>
      </c>
      <c r="AT2949" s="378">
        <f t="shared" si="10039"/>
        <v>0</v>
      </c>
      <c r="AU2949" s="374">
        <f t="shared" si="10053"/>
        <v>0</v>
      </c>
      <c r="AV2949" s="317">
        <f t="shared" si="10054"/>
        <v>0</v>
      </c>
      <c r="AW2949" s="375">
        <f t="shared" si="10055"/>
        <v>0</v>
      </c>
      <c r="AX2949" s="378">
        <f t="shared" si="10040"/>
        <v>0</v>
      </c>
      <c r="AY2949" s="374">
        <f t="shared" si="10056"/>
        <v>0</v>
      </c>
      <c r="AZ2949" s="292">
        <f t="shared" si="10057"/>
        <v>0</v>
      </c>
      <c r="BA2949" s="375">
        <f t="shared" si="10058"/>
        <v>0</v>
      </c>
      <c r="BB2949" s="378">
        <f t="shared" si="10041"/>
        <v>0</v>
      </c>
      <c r="BC2949" s="374">
        <f t="shared" si="10059"/>
        <v>0</v>
      </c>
      <c r="BD2949" s="292">
        <f t="shared" si="10060"/>
        <v>0</v>
      </c>
      <c r="BE2949" s="375">
        <f t="shared" si="10061"/>
        <v>0</v>
      </c>
      <c r="BF2949" s="378">
        <f t="shared" si="10042"/>
        <v>0</v>
      </c>
      <c r="BG2949" s="374">
        <f t="shared" si="10062"/>
        <v>0</v>
      </c>
      <c r="BH2949" s="292">
        <f t="shared" si="10063"/>
        <v>0</v>
      </c>
      <c r="BI2949" s="375">
        <f t="shared" si="10064"/>
        <v>0</v>
      </c>
      <c r="BJ2949" s="378">
        <f t="shared" si="10043"/>
        <v>0</v>
      </c>
      <c r="BK2949" s="374">
        <f t="shared" si="10065"/>
        <v>0</v>
      </c>
      <c r="BL2949" s="292">
        <f t="shared" si="10066"/>
        <v>0</v>
      </c>
      <c r="BM2949" s="375">
        <f t="shared" si="10067"/>
        <v>0</v>
      </c>
      <c r="BN2949" s="378">
        <f t="shared" si="10044"/>
        <v>0</v>
      </c>
      <c r="BO2949" s="374">
        <f t="shared" si="10068"/>
        <v>0</v>
      </c>
      <c r="BP2949" s="292">
        <f t="shared" si="10069"/>
        <v>0</v>
      </c>
      <c r="CA2949" s="299" t="s">
        <v>1910</v>
      </c>
      <c r="CB2949" s="421"/>
      <c r="CC2949" s="375"/>
      <c r="CD2949" s="375"/>
      <c r="CE2949" s="375"/>
      <c r="CF2949" s="375"/>
      <c r="CG2949" s="375"/>
      <c r="CH2949" s="375"/>
      <c r="CI2949" s="375"/>
      <c r="CJ2949" s="375"/>
      <c r="CK2949" s="375"/>
      <c r="CL2949" s="375"/>
      <c r="CM2949" s="375"/>
      <c r="CN2949" s="422">
        <f t="shared" ref="CN2949" si="10162">IF(CN2947="NA",COUNTIF(M2948:M2951,"NA"),COUNTIF(M2948:M2951,"NS"))</f>
        <v>0</v>
      </c>
      <c r="CO2949" s="422">
        <f t="shared" ref="CO2949" si="10163">IF(CO2947="NA",COUNTIF(N2948:N2951,"NA"),COUNTIF(N2948:N2951,"NS"))</f>
        <v>0</v>
      </c>
      <c r="CP2949" s="422">
        <f t="shared" ref="CP2949" si="10164">IF(CP2947="NA",COUNTIF(O2948:O2951,"NA"),COUNTIF(O2948:O2951,"NS"))</f>
        <v>0</v>
      </c>
      <c r="CQ2949" s="422">
        <f t="shared" ref="CQ2949" si="10165">IF(CQ2947="NA",COUNTIF(P2948:P2951,"NA"),COUNTIF(P2948:P2951,"NS"))</f>
        <v>0</v>
      </c>
      <c r="CR2949" s="422">
        <f t="shared" ref="CR2949" si="10166">IF(CR2947="NA",COUNTIF(Q2948:Q2951,"NA"),COUNTIF(Q2948:Q2951,"NS"))</f>
        <v>0</v>
      </c>
      <c r="CS2949" s="422">
        <f t="shared" ref="CS2949" si="10167">IF(CS2947="NA",COUNTIF(R2948:R2951,"NA"),COUNTIF(R2948:R2951,"NS"))</f>
        <v>0</v>
      </c>
      <c r="CT2949" s="422">
        <f t="shared" ref="CT2949" si="10168">IF(CT2947="NA",COUNTIF(S2948:S2951,"NA"),COUNTIF(S2948:S2951,"NS"))</f>
        <v>0</v>
      </c>
      <c r="CU2949" s="422">
        <f t="shared" ref="CU2949" si="10169">IF(CU2947="NA",COUNTIF(T2948:T2951,"NA"),COUNTIF(T2948:T2951,"NS"))</f>
        <v>0</v>
      </c>
      <c r="CV2949" s="422">
        <f t="shared" ref="CV2949" si="10170">IF(CV2947="NA",COUNTIF(U2948:U2951,"NA"),COUNTIF(U2948:U2951,"NS"))</f>
        <v>0</v>
      </c>
      <c r="CW2949" s="422">
        <f t="shared" ref="CW2949" si="10171">IF(CW2947="NA",COUNTIF(V2948:V2951,"NA"),COUNTIF(V2948:V2951,"NS"))</f>
        <v>0</v>
      </c>
      <c r="CX2949" s="422">
        <f t="shared" ref="CX2949" si="10172">IF(CX2947="NA",COUNTIF(W2948:W2951,"NA"),COUNTIF(W2948:W2951,"NS"))</f>
        <v>0</v>
      </c>
      <c r="CY2949" s="422">
        <f t="shared" ref="CY2949" si="10173">IF(CY2947="NA",COUNTIF(X2948:X2951,"NA"),COUNTIF(X2948:X2951,"NS"))</f>
        <v>0</v>
      </c>
      <c r="CZ2949" s="422">
        <f t="shared" ref="CZ2949" si="10174">IF(CZ2947="NA",COUNTIF(Y2948:Y2951,"NA"),COUNTIF(Y2948:Y2951,"NS"))</f>
        <v>0</v>
      </c>
      <c r="DA2949" s="422">
        <f t="shared" ref="DA2949" si="10175">IF(DA2947="NA",COUNTIF(Z2948:Z2951,"NA"),COUNTIF(Z2948:Z2951,"NS"))</f>
        <v>0</v>
      </c>
      <c r="DB2949" s="422">
        <f t="shared" ref="DB2949" si="10176">IF(DB2947="NA",COUNTIF(AA2948:AA2951,"NA"),COUNTIF(AA2948:AA2951,"NS"))</f>
        <v>0</v>
      </c>
      <c r="DC2949" s="422">
        <f t="shared" ref="DC2949" si="10177">IF(DC2947="NA",COUNTIF(AB2948:AB2951,"NA"),COUNTIF(AB2948:AB2951,"NS"))</f>
        <v>0</v>
      </c>
      <c r="DD2949" s="422">
        <f t="shared" ref="DD2949" si="10178">IF(DD2947="NA",COUNTIF(AC2948:AC2951,"NA"),COUNTIF(AC2948:AC2951,"NS"))</f>
        <v>0</v>
      </c>
      <c r="DE2949" s="422">
        <f t="shared" ref="DE2949" si="10179">IF(DE2947="NA",COUNTIF(AD2948:AD2951,"NA"),COUNTIF(AD2948:AD2951,"NS"))</f>
        <v>0</v>
      </c>
      <c r="DG2949" s="612"/>
      <c r="DH2949" s="613"/>
      <c r="DI2949" s="415"/>
      <c r="DJ2949" s="416"/>
      <c r="DK2949" s="416"/>
      <c r="DL2949" s="416"/>
      <c r="DM2949" s="416"/>
      <c r="DN2949" s="416"/>
      <c r="DO2949" s="416"/>
      <c r="DP2949" s="416"/>
      <c r="DQ2949" s="416"/>
      <c r="DR2949" s="416"/>
      <c r="DS2949" s="416"/>
      <c r="DT2949" s="416"/>
      <c r="DU2949" s="416"/>
      <c r="DV2949" s="416"/>
      <c r="DW2949" s="416"/>
      <c r="DX2949" s="416"/>
      <c r="DY2949" s="416"/>
      <c r="DZ2949" s="416"/>
      <c r="EA2949" s="416"/>
      <c r="EB2949" s="416"/>
      <c r="EC2949" s="416"/>
      <c r="ED2949" s="416"/>
      <c r="EE2949" s="416"/>
      <c r="EF2949" s="416"/>
      <c r="EG2949" s="416"/>
      <c r="EH2949" s="416"/>
      <c r="EI2949" s="416"/>
      <c r="EJ2949" s="416"/>
      <c r="EK2949" s="416"/>
      <c r="EL2949" s="417"/>
    </row>
    <row r="2950" spans="1:143" ht="48" customHeight="1" x14ac:dyDescent="0.25">
      <c r="C2950" s="782"/>
      <c r="D2950" s="742"/>
      <c r="E2950" s="743"/>
      <c r="F2950" s="714" t="s">
        <v>590</v>
      </c>
      <c r="G2950" s="715"/>
      <c r="H2950" s="192"/>
      <c r="I2950" s="700" t="s">
        <v>586</v>
      </c>
      <c r="J2950" s="700"/>
      <c r="K2950" s="700"/>
      <c r="L2950" s="701"/>
      <c r="M2950" s="369"/>
      <c r="N2950" s="369"/>
      <c r="O2950" s="369"/>
      <c r="P2950" s="369"/>
      <c r="Q2950" s="369"/>
      <c r="R2950" s="369"/>
      <c r="S2950" s="368"/>
      <c r="T2950" s="368"/>
      <c r="U2950" s="368"/>
      <c r="V2950" s="368"/>
      <c r="W2950" s="368"/>
      <c r="X2950" s="368"/>
      <c r="Y2950" s="368"/>
      <c r="Z2950" s="368"/>
      <c r="AA2950" s="368"/>
      <c r="AB2950" s="368"/>
      <c r="AC2950" s="368"/>
      <c r="AD2950" s="368"/>
      <c r="AG2950" s="374">
        <f t="shared" si="10045"/>
        <v>18</v>
      </c>
      <c r="AH2950" s="399"/>
      <c r="AK2950" s="375">
        <f t="shared" si="10046"/>
        <v>0</v>
      </c>
      <c r="AL2950" s="378">
        <f t="shared" si="10037"/>
        <v>0</v>
      </c>
      <c r="AM2950" s="374">
        <f t="shared" si="10047"/>
        <v>0</v>
      </c>
      <c r="AN2950" s="292">
        <f t="shared" si="10048"/>
        <v>0</v>
      </c>
      <c r="AO2950" s="375">
        <f t="shared" si="10049"/>
        <v>0</v>
      </c>
      <c r="AP2950" s="378">
        <f t="shared" si="10038"/>
        <v>0</v>
      </c>
      <c r="AQ2950" s="374">
        <f t="shared" si="10050"/>
        <v>0</v>
      </c>
      <c r="AR2950" s="317">
        <f t="shared" si="10051"/>
        <v>0</v>
      </c>
      <c r="AS2950" s="375">
        <f t="shared" si="10052"/>
        <v>0</v>
      </c>
      <c r="AT2950" s="378">
        <f t="shared" si="10039"/>
        <v>0</v>
      </c>
      <c r="AU2950" s="374">
        <f t="shared" si="10053"/>
        <v>0</v>
      </c>
      <c r="AV2950" s="317">
        <f t="shared" si="10054"/>
        <v>0</v>
      </c>
      <c r="AW2950" s="375">
        <f t="shared" si="10055"/>
        <v>0</v>
      </c>
      <c r="AX2950" s="378">
        <f t="shared" si="10040"/>
        <v>0</v>
      </c>
      <c r="AY2950" s="374">
        <f t="shared" si="10056"/>
        <v>0</v>
      </c>
      <c r="AZ2950" s="292">
        <f t="shared" si="10057"/>
        <v>0</v>
      </c>
      <c r="BA2950" s="375">
        <f t="shared" si="10058"/>
        <v>0</v>
      </c>
      <c r="BB2950" s="378">
        <f t="shared" si="10041"/>
        <v>0</v>
      </c>
      <c r="BC2950" s="374">
        <f t="shared" si="10059"/>
        <v>0</v>
      </c>
      <c r="BD2950" s="292">
        <f t="shared" si="10060"/>
        <v>0</v>
      </c>
      <c r="BE2950" s="375">
        <f t="shared" si="10061"/>
        <v>0</v>
      </c>
      <c r="BF2950" s="378">
        <f t="shared" si="10042"/>
        <v>0</v>
      </c>
      <c r="BG2950" s="374">
        <f t="shared" si="10062"/>
        <v>0</v>
      </c>
      <c r="BH2950" s="292">
        <f t="shared" si="10063"/>
        <v>0</v>
      </c>
      <c r="BI2950" s="375">
        <f t="shared" si="10064"/>
        <v>0</v>
      </c>
      <c r="BJ2950" s="378">
        <f t="shared" si="10043"/>
        <v>0</v>
      </c>
      <c r="BK2950" s="374">
        <f t="shared" si="10065"/>
        <v>0</v>
      </c>
      <c r="BL2950" s="292">
        <f t="shared" si="10066"/>
        <v>0</v>
      </c>
      <c r="BM2950" s="375">
        <f t="shared" si="10067"/>
        <v>0</v>
      </c>
      <c r="BN2950" s="378">
        <f t="shared" si="10044"/>
        <v>0</v>
      </c>
      <c r="BO2950" s="374">
        <f t="shared" si="10068"/>
        <v>0</v>
      </c>
      <c r="BP2950" s="292">
        <f t="shared" si="10069"/>
        <v>0</v>
      </c>
      <c r="CA2950" s="299" t="s">
        <v>1918</v>
      </c>
      <c r="CB2950" s="398"/>
      <c r="CC2950" s="375"/>
      <c r="CD2950" s="375"/>
      <c r="CE2950" s="375"/>
      <c r="CF2950" s="375"/>
      <c r="CG2950" s="375"/>
      <c r="CH2950" s="375"/>
      <c r="CI2950" s="375"/>
      <c r="CJ2950" s="375"/>
      <c r="CK2950" s="375"/>
      <c r="CL2950" s="375"/>
      <c r="CM2950" s="375"/>
      <c r="CN2950" s="425">
        <f t="shared" ref="CN2950:DD2950" si="10180">IF(OR(AND(CN2947=0,CN2949&gt;0),AND(CN2947="NS",CN2948&gt;0),AND(CN2947="NS",CN2948=0,CN2949=0)),1,IF(OR(AND(CN2949&gt;=2,CN2948&lt;CN2947),AND(CN2947="NS",CN2948=0,CN2949&gt;0),OR(CN2947=CN2948,AND(CN2947="",CN2949=0,CN2948=0))),0,1))</f>
        <v>0</v>
      </c>
      <c r="CO2950" s="425">
        <f t="shared" si="10180"/>
        <v>0</v>
      </c>
      <c r="CP2950" s="425">
        <f t="shared" si="10180"/>
        <v>0</v>
      </c>
      <c r="CQ2950" s="425">
        <f t="shared" si="10180"/>
        <v>0</v>
      </c>
      <c r="CR2950" s="425">
        <f t="shared" si="10180"/>
        <v>0</v>
      </c>
      <c r="CS2950" s="425">
        <f t="shared" si="10180"/>
        <v>0</v>
      </c>
      <c r="CT2950" s="425">
        <f t="shared" si="10180"/>
        <v>0</v>
      </c>
      <c r="CU2950" s="425">
        <f t="shared" si="10180"/>
        <v>0</v>
      </c>
      <c r="CV2950" s="425">
        <f t="shared" si="10180"/>
        <v>0</v>
      </c>
      <c r="CW2950" s="425">
        <f t="shared" si="10180"/>
        <v>0</v>
      </c>
      <c r="CX2950" s="425">
        <f t="shared" si="10180"/>
        <v>0</v>
      </c>
      <c r="CY2950" s="425">
        <f t="shared" si="10180"/>
        <v>0</v>
      </c>
      <c r="CZ2950" s="425">
        <f t="shared" si="10180"/>
        <v>0</v>
      </c>
      <c r="DA2950" s="425">
        <f t="shared" si="10180"/>
        <v>0</v>
      </c>
      <c r="DB2950" s="425">
        <f t="shared" si="10180"/>
        <v>0</v>
      </c>
      <c r="DC2950" s="425">
        <f t="shared" si="10180"/>
        <v>0</v>
      </c>
      <c r="DD2950" s="425">
        <f t="shared" si="10180"/>
        <v>0</v>
      </c>
      <c r="DE2950" s="425">
        <f t="shared" ref="DE2950" si="10181">IF(OR(AND(DE2947=0,DE2949&gt;0),AND(DE2947="NS",DE2948&gt;0),AND(DE2947="NS",DE2948=0,DE2949=0)),1,IF(OR(AND(DE2949&gt;=2,DE2948&lt;DE2947),AND(DE2947="NS",DE2948=0,DE2949&gt;0),OR(DE2947=DE2948,AND(DE2947="",DE2949=0,DE2948=0))),0,1))</f>
        <v>0</v>
      </c>
      <c r="DF2950" s="387">
        <f>SUM(CN2950:DE2950)</f>
        <v>0</v>
      </c>
      <c r="DG2950" s="651" t="s">
        <v>594</v>
      </c>
      <c r="DH2950" s="652"/>
      <c r="DI2950" s="418" t="s">
        <v>1909</v>
      </c>
      <c r="DJ2950" s="419"/>
      <c r="DK2950" s="419"/>
      <c r="DL2950" s="419"/>
      <c r="DM2950" s="419"/>
      <c r="DN2950" s="419"/>
      <c r="DO2950" s="419"/>
      <c r="DP2950" s="419"/>
      <c r="DQ2950" s="419"/>
      <c r="DR2950" s="419"/>
      <c r="DS2950" s="419"/>
      <c r="DT2950" s="419"/>
      <c r="DU2950" s="419">
        <f t="shared" ref="DU2950" si="10182">M2953</f>
        <v>0</v>
      </c>
      <c r="DV2950" s="419">
        <f t="shared" ref="DV2950" si="10183">N2953</f>
        <v>0</v>
      </c>
      <c r="DW2950" s="419">
        <f t="shared" ref="DW2950" si="10184">O2953</f>
        <v>0</v>
      </c>
      <c r="DX2950" s="419">
        <f t="shared" ref="DX2950" si="10185">P2953</f>
        <v>0</v>
      </c>
      <c r="DY2950" s="419">
        <f t="shared" ref="DY2950" si="10186">Q2953</f>
        <v>0</v>
      </c>
      <c r="DZ2950" s="419">
        <f t="shared" ref="DZ2950" si="10187">R2953</f>
        <v>0</v>
      </c>
      <c r="EA2950" s="419">
        <f t="shared" ref="EA2950" si="10188">S2953</f>
        <v>0</v>
      </c>
      <c r="EB2950" s="419">
        <f t="shared" ref="EB2950" si="10189">T2953</f>
        <v>0</v>
      </c>
      <c r="EC2950" s="419">
        <f t="shared" ref="EC2950" si="10190">U2953</f>
        <v>0</v>
      </c>
      <c r="ED2950" s="419">
        <f t="shared" ref="ED2950" si="10191">V2953</f>
        <v>0</v>
      </c>
      <c r="EE2950" s="419">
        <f t="shared" ref="EE2950" si="10192">W2953</f>
        <v>0</v>
      </c>
      <c r="EF2950" s="419">
        <f t="shared" ref="EF2950" si="10193">X2953</f>
        <v>0</v>
      </c>
      <c r="EG2950" s="419">
        <f t="shared" ref="EG2950" si="10194">Y2953</f>
        <v>0</v>
      </c>
      <c r="EH2950" s="419">
        <f t="shared" ref="EH2950" si="10195">Z2953</f>
        <v>0</v>
      </c>
      <c r="EI2950" s="419">
        <f t="shared" ref="EI2950" si="10196">AA2953</f>
        <v>0</v>
      </c>
      <c r="EJ2950" s="419">
        <f t="shared" ref="EJ2950" si="10197">AB2953</f>
        <v>0</v>
      </c>
      <c r="EK2950" s="419">
        <f t="shared" ref="EK2950" si="10198">AC2953</f>
        <v>0</v>
      </c>
      <c r="EL2950" s="420">
        <f t="shared" ref="EL2950" si="10199">AD2953</f>
        <v>0</v>
      </c>
    </row>
    <row r="2951" spans="1:143" ht="60" customHeight="1" x14ac:dyDescent="0.25">
      <c r="C2951" s="782"/>
      <c r="D2951" s="742"/>
      <c r="E2951" s="743"/>
      <c r="F2951" s="714" t="s">
        <v>591</v>
      </c>
      <c r="G2951" s="715"/>
      <c r="H2951" s="192"/>
      <c r="I2951" s="700" t="s">
        <v>587</v>
      </c>
      <c r="J2951" s="700"/>
      <c r="K2951" s="700"/>
      <c r="L2951" s="701"/>
      <c r="M2951" s="369"/>
      <c r="N2951" s="369"/>
      <c r="O2951" s="369"/>
      <c r="P2951" s="369"/>
      <c r="Q2951" s="369"/>
      <c r="R2951" s="369"/>
      <c r="S2951" s="368"/>
      <c r="T2951" s="368"/>
      <c r="U2951" s="368"/>
      <c r="V2951" s="368"/>
      <c r="W2951" s="368"/>
      <c r="X2951" s="368"/>
      <c r="Y2951" s="368"/>
      <c r="Z2951" s="368"/>
      <c r="AA2951" s="368"/>
      <c r="AB2951" s="368"/>
      <c r="AC2951" s="368"/>
      <c r="AD2951" s="368"/>
      <c r="AG2951" s="374">
        <f t="shared" si="10045"/>
        <v>18</v>
      </c>
      <c r="AH2951" s="399"/>
      <c r="AK2951" s="375">
        <f t="shared" si="10046"/>
        <v>0</v>
      </c>
      <c r="AL2951" s="378">
        <f t="shared" si="10037"/>
        <v>0</v>
      </c>
      <c r="AM2951" s="374">
        <f t="shared" si="10047"/>
        <v>0</v>
      </c>
      <c r="AN2951" s="292">
        <f t="shared" si="10048"/>
        <v>0</v>
      </c>
      <c r="AO2951" s="375">
        <f t="shared" si="10049"/>
        <v>0</v>
      </c>
      <c r="AP2951" s="378">
        <f t="shared" si="10038"/>
        <v>0</v>
      </c>
      <c r="AQ2951" s="374">
        <f t="shared" si="10050"/>
        <v>0</v>
      </c>
      <c r="AR2951" s="317">
        <f t="shared" si="10051"/>
        <v>0</v>
      </c>
      <c r="AS2951" s="375">
        <f t="shared" si="10052"/>
        <v>0</v>
      </c>
      <c r="AT2951" s="378">
        <f t="shared" si="10039"/>
        <v>0</v>
      </c>
      <c r="AU2951" s="374">
        <f t="shared" si="10053"/>
        <v>0</v>
      </c>
      <c r="AV2951" s="317">
        <f t="shared" si="10054"/>
        <v>0</v>
      </c>
      <c r="AW2951" s="375">
        <f t="shared" si="10055"/>
        <v>0</v>
      </c>
      <c r="AX2951" s="378">
        <f t="shared" si="10040"/>
        <v>0</v>
      </c>
      <c r="AY2951" s="374">
        <f t="shared" si="10056"/>
        <v>0</v>
      </c>
      <c r="AZ2951" s="292">
        <f t="shared" si="10057"/>
        <v>0</v>
      </c>
      <c r="BA2951" s="375">
        <f t="shared" si="10058"/>
        <v>0</v>
      </c>
      <c r="BB2951" s="378">
        <f t="shared" si="10041"/>
        <v>0</v>
      </c>
      <c r="BC2951" s="374">
        <f t="shared" si="10059"/>
        <v>0</v>
      </c>
      <c r="BD2951" s="292">
        <f t="shared" si="10060"/>
        <v>0</v>
      </c>
      <c r="BE2951" s="375">
        <f t="shared" si="10061"/>
        <v>0</v>
      </c>
      <c r="BF2951" s="378">
        <f t="shared" si="10042"/>
        <v>0</v>
      </c>
      <c r="BG2951" s="374">
        <f t="shared" si="10062"/>
        <v>0</v>
      </c>
      <c r="BH2951" s="292">
        <f t="shared" si="10063"/>
        <v>0</v>
      </c>
      <c r="BI2951" s="375">
        <f t="shared" si="10064"/>
        <v>0</v>
      </c>
      <c r="BJ2951" s="378">
        <f t="shared" si="10043"/>
        <v>0</v>
      </c>
      <c r="BK2951" s="374">
        <f t="shared" si="10065"/>
        <v>0</v>
      </c>
      <c r="BL2951" s="292">
        <f t="shared" si="10066"/>
        <v>0</v>
      </c>
      <c r="BM2951" s="375">
        <f t="shared" si="10067"/>
        <v>0</v>
      </c>
      <c r="BN2951" s="378">
        <f t="shared" si="10044"/>
        <v>0</v>
      </c>
      <c r="BO2951" s="374">
        <f t="shared" si="10068"/>
        <v>0</v>
      </c>
      <c r="BP2951" s="292">
        <f t="shared" si="10069"/>
        <v>0</v>
      </c>
      <c r="CA2951" s="413"/>
      <c r="CB2951" s="398"/>
      <c r="CC2951" s="398"/>
      <c r="CD2951" s="398"/>
      <c r="CE2951" s="398"/>
      <c r="CF2951" s="398"/>
      <c r="CG2951" s="398"/>
      <c r="CH2951" s="398"/>
      <c r="CI2951" s="398"/>
      <c r="CJ2951" s="398"/>
      <c r="CK2951" s="398"/>
      <c r="CL2951" s="398"/>
      <c r="CM2951" s="398"/>
      <c r="CN2951" s="398"/>
      <c r="CO2951" s="398"/>
      <c r="CP2951" s="398"/>
      <c r="CQ2951" s="398"/>
      <c r="CR2951" s="398"/>
      <c r="CS2951" s="398"/>
      <c r="CT2951" s="398"/>
      <c r="CU2951" s="398"/>
      <c r="CV2951" s="398"/>
      <c r="CW2951" s="398"/>
      <c r="CX2951" s="398"/>
      <c r="CY2951" s="398"/>
      <c r="CZ2951" s="398"/>
      <c r="DA2951" s="398"/>
      <c r="DB2951" s="398"/>
      <c r="DC2951" s="398"/>
      <c r="DD2951" s="398"/>
      <c r="DE2951" s="414"/>
      <c r="DG2951" s="440"/>
      <c r="DH2951" s="441"/>
      <c r="DI2951" s="415" t="s">
        <v>1910</v>
      </c>
      <c r="DJ2951" s="416"/>
      <c r="DK2951" s="416"/>
      <c r="DL2951" s="416"/>
      <c r="DM2951" s="416"/>
      <c r="DN2951" s="416"/>
      <c r="DO2951" s="416"/>
      <c r="DP2951" s="416"/>
      <c r="DQ2951" s="416"/>
      <c r="DR2951" s="416"/>
      <c r="DS2951" s="416"/>
      <c r="DT2951" s="416"/>
      <c r="DU2951" s="416">
        <f t="shared" ref="DU2951" si="10200">COUNTIF(M2952,"NS")+COUNTIF(M2939:M2947,"NS")+COUNTIF(M2935:M2936,"NS")+COUNTIF(M2924:M2928,"NS")</f>
        <v>0</v>
      </c>
      <c r="DV2951" s="416">
        <f t="shared" ref="DV2951" si="10201">COUNTIF(N2952,"NS")+COUNTIF(N2939:N2947,"NS")+COUNTIF(N2935:N2936,"NS")+COUNTIF(N2924:N2928,"NS")</f>
        <v>0</v>
      </c>
      <c r="DW2951" s="416">
        <f t="shared" ref="DW2951" si="10202">COUNTIF(O2952,"NS")+COUNTIF(O2939:O2947,"NS")+COUNTIF(O2935:O2936,"NS")+COUNTIF(O2924:O2928,"NS")</f>
        <v>0</v>
      </c>
      <c r="DX2951" s="416">
        <f t="shared" ref="DX2951" si="10203">COUNTIF(P2952,"NS")+COUNTIF(P2939:P2947,"NS")+COUNTIF(P2935:P2936,"NS")+COUNTIF(P2924:P2928,"NS")</f>
        <v>0</v>
      </c>
      <c r="DY2951" s="416">
        <f t="shared" ref="DY2951" si="10204">COUNTIF(Q2952,"NS")+COUNTIF(Q2939:Q2947,"NS")+COUNTIF(Q2935:Q2936,"NS")+COUNTIF(Q2924:Q2928,"NS")</f>
        <v>0</v>
      </c>
      <c r="DZ2951" s="416">
        <f t="shared" ref="DZ2951" si="10205">COUNTIF(R2952,"NS")+COUNTIF(R2939:R2947,"NS")+COUNTIF(R2935:R2936,"NS")+COUNTIF(R2924:R2928,"NS")</f>
        <v>0</v>
      </c>
      <c r="EA2951" s="416">
        <f t="shared" ref="EA2951" si="10206">COUNTIF(S2952,"NS")+COUNTIF(S2939:S2947,"NS")+COUNTIF(S2935:S2936,"NS")+COUNTIF(S2924:S2928,"NS")</f>
        <v>0</v>
      </c>
      <c r="EB2951" s="416">
        <f t="shared" ref="EB2951" si="10207">COUNTIF(T2952,"NS")+COUNTIF(T2939:T2947,"NS")+COUNTIF(T2935:T2936,"NS")+COUNTIF(T2924:T2928,"NS")</f>
        <v>0</v>
      </c>
      <c r="EC2951" s="416">
        <f t="shared" ref="EC2951" si="10208">COUNTIF(U2952,"NS")+COUNTIF(U2939:U2947,"NS")+COUNTIF(U2935:U2936,"NS")+COUNTIF(U2924:U2928,"NS")</f>
        <v>0</v>
      </c>
      <c r="ED2951" s="416">
        <f t="shared" ref="ED2951" si="10209">COUNTIF(V2952,"NS")+COUNTIF(V2939:V2947,"NS")+COUNTIF(V2935:V2936,"NS")+COUNTIF(V2924:V2928,"NS")</f>
        <v>0</v>
      </c>
      <c r="EE2951" s="416">
        <f t="shared" ref="EE2951" si="10210">COUNTIF(W2952,"NS")+COUNTIF(W2939:W2947,"NS")+COUNTIF(W2935:W2936,"NS")+COUNTIF(W2924:W2928,"NS")</f>
        <v>0</v>
      </c>
      <c r="EF2951" s="416">
        <f t="shared" ref="EF2951" si="10211">COUNTIF(X2952,"NS")+COUNTIF(X2939:X2947,"NS")+COUNTIF(X2935:X2936,"NS")+COUNTIF(X2924:X2928,"NS")</f>
        <v>0</v>
      </c>
      <c r="EG2951" s="416">
        <f t="shared" ref="EG2951" si="10212">COUNTIF(Y2952,"NS")+COUNTIF(Y2939:Y2947,"NS")+COUNTIF(Y2935:Y2936,"NS")+COUNTIF(Y2924:Y2928,"NS")</f>
        <v>0</v>
      </c>
      <c r="EH2951" s="416">
        <f t="shared" ref="EH2951" si="10213">COUNTIF(Z2952,"NS")+COUNTIF(Z2939:Z2947,"NS")+COUNTIF(Z2935:Z2936,"NS")+COUNTIF(Z2924:Z2928,"NS")</f>
        <v>0</v>
      </c>
      <c r="EI2951" s="416">
        <f t="shared" ref="EI2951" si="10214">COUNTIF(AA2952,"NS")+COUNTIF(AA2939:AA2947,"NS")+COUNTIF(AA2935:AA2936,"NS")+COUNTIF(AA2924:AA2928,"NS")</f>
        <v>0</v>
      </c>
      <c r="EJ2951" s="416">
        <f t="shared" ref="EJ2951" si="10215">COUNTIF(AB2952,"NS")+COUNTIF(AB2939:AB2947,"NS")+COUNTIF(AB2935:AB2936,"NS")+COUNTIF(AB2924:AB2928,"NS")</f>
        <v>0</v>
      </c>
      <c r="EK2951" s="416">
        <f t="shared" ref="EK2951" si="10216">COUNTIF(AC2952,"NS")+COUNTIF(AC2939:AC2947,"NS")+COUNTIF(AC2935:AC2936,"NS")+COUNTIF(AC2924:AC2928,"NS")</f>
        <v>0</v>
      </c>
      <c r="EL2951" s="417">
        <f t="shared" ref="EL2951" si="10217">COUNTIF(AD2952,"NS")+COUNTIF(AD2939:AD2947,"NS")+COUNTIF(AD2935:AD2936,"NS")+COUNTIF(AD2924:AD2928,"NS")</f>
        <v>0</v>
      </c>
    </row>
    <row r="2952" spans="1:143" ht="30" customHeight="1" thickBot="1" x14ac:dyDescent="0.3">
      <c r="C2952" s="782"/>
      <c r="D2952" s="742"/>
      <c r="E2952" s="743"/>
      <c r="F2952" s="703" t="s">
        <v>592</v>
      </c>
      <c r="G2952" s="703"/>
      <c r="H2952" s="704" t="s">
        <v>593</v>
      </c>
      <c r="I2952" s="705"/>
      <c r="J2952" s="705"/>
      <c r="K2952" s="705"/>
      <c r="L2952" s="706"/>
      <c r="M2952" s="369"/>
      <c r="N2952" s="369"/>
      <c r="O2952" s="369"/>
      <c r="P2952" s="369"/>
      <c r="Q2952" s="369"/>
      <c r="R2952" s="369"/>
      <c r="S2952" s="368"/>
      <c r="T2952" s="368"/>
      <c r="U2952" s="368"/>
      <c r="V2952" s="368"/>
      <c r="W2952" s="368"/>
      <c r="X2952" s="368"/>
      <c r="Y2952" s="368"/>
      <c r="Z2952" s="368"/>
      <c r="AA2952" s="368"/>
      <c r="AB2952" s="368"/>
      <c r="AC2952" s="368"/>
      <c r="AD2952" s="368"/>
      <c r="AG2952" s="374">
        <f t="shared" si="10045"/>
        <v>18</v>
      </c>
      <c r="AH2952" s="399"/>
      <c r="AK2952" s="375">
        <f t="shared" si="10046"/>
        <v>0</v>
      </c>
      <c r="AL2952" s="378">
        <f t="shared" si="10037"/>
        <v>0</v>
      </c>
      <c r="AM2952" s="374">
        <f t="shared" si="10047"/>
        <v>0</v>
      </c>
      <c r="AN2952" s="292">
        <f t="shared" si="10048"/>
        <v>0</v>
      </c>
      <c r="AO2952" s="375">
        <f t="shared" si="10049"/>
        <v>0</v>
      </c>
      <c r="AP2952" s="378">
        <f t="shared" si="10038"/>
        <v>0</v>
      </c>
      <c r="AQ2952" s="374">
        <f t="shared" si="10050"/>
        <v>0</v>
      </c>
      <c r="AR2952" s="317">
        <f t="shared" si="10051"/>
        <v>0</v>
      </c>
      <c r="AS2952" s="375">
        <f t="shared" si="10052"/>
        <v>0</v>
      </c>
      <c r="AT2952" s="378">
        <f t="shared" si="10039"/>
        <v>0</v>
      </c>
      <c r="AU2952" s="374">
        <f t="shared" si="10053"/>
        <v>0</v>
      </c>
      <c r="AV2952" s="317">
        <f t="shared" si="10054"/>
        <v>0</v>
      </c>
      <c r="AW2952" s="375">
        <f t="shared" si="10055"/>
        <v>0</v>
      </c>
      <c r="AX2952" s="378">
        <f t="shared" si="10040"/>
        <v>0</v>
      </c>
      <c r="AY2952" s="374">
        <f t="shared" si="10056"/>
        <v>0</v>
      </c>
      <c r="AZ2952" s="292">
        <f t="shared" si="10057"/>
        <v>0</v>
      </c>
      <c r="BA2952" s="375">
        <f t="shared" si="10058"/>
        <v>0</v>
      </c>
      <c r="BB2952" s="378">
        <f t="shared" si="10041"/>
        <v>0</v>
      </c>
      <c r="BC2952" s="374">
        <f t="shared" si="10059"/>
        <v>0</v>
      </c>
      <c r="BD2952" s="292">
        <f t="shared" si="10060"/>
        <v>0</v>
      </c>
      <c r="BE2952" s="375">
        <f t="shared" si="10061"/>
        <v>0</v>
      </c>
      <c r="BF2952" s="378">
        <f t="shared" si="10042"/>
        <v>0</v>
      </c>
      <c r="BG2952" s="374">
        <f t="shared" si="10062"/>
        <v>0</v>
      </c>
      <c r="BH2952" s="292">
        <f t="shared" si="10063"/>
        <v>0</v>
      </c>
      <c r="BI2952" s="375">
        <f t="shared" si="10064"/>
        <v>0</v>
      </c>
      <c r="BJ2952" s="378">
        <f t="shared" si="10043"/>
        <v>0</v>
      </c>
      <c r="BK2952" s="374">
        <f t="shared" si="10065"/>
        <v>0</v>
      </c>
      <c r="BL2952" s="292">
        <f t="shared" si="10066"/>
        <v>0</v>
      </c>
      <c r="BM2952" s="375">
        <f t="shared" si="10067"/>
        <v>0</v>
      </c>
      <c r="BN2952" s="378">
        <f t="shared" si="10044"/>
        <v>0</v>
      </c>
      <c r="BO2952" s="374">
        <f t="shared" si="10068"/>
        <v>0</v>
      </c>
      <c r="BP2952" s="292">
        <f t="shared" si="10069"/>
        <v>0</v>
      </c>
      <c r="CA2952" s="413"/>
      <c r="CB2952" s="443"/>
      <c r="CC2952" s="398"/>
      <c r="CD2952" s="398"/>
      <c r="CE2952" s="398"/>
      <c r="CF2952" s="398"/>
      <c r="CG2952" s="398"/>
      <c r="CH2952" s="398"/>
      <c r="CI2952" s="398"/>
      <c r="CJ2952" s="398"/>
      <c r="CK2952" s="398"/>
      <c r="CL2952" s="398"/>
      <c r="CM2952" s="398"/>
      <c r="CN2952" s="398"/>
      <c r="CO2952" s="398"/>
      <c r="CP2952" s="398"/>
      <c r="CQ2952" s="398"/>
      <c r="CR2952" s="398"/>
      <c r="CS2952" s="398"/>
      <c r="CT2952" s="398"/>
      <c r="CU2952" s="398"/>
      <c r="CV2952" s="398"/>
      <c r="CW2952" s="398"/>
      <c r="CX2952" s="398"/>
      <c r="CY2952" s="398"/>
      <c r="CZ2952" s="398"/>
      <c r="DA2952" s="398"/>
      <c r="DB2952" s="398"/>
      <c r="DC2952" s="398"/>
      <c r="DD2952" s="398"/>
      <c r="DE2952" s="414"/>
      <c r="DG2952" s="440"/>
      <c r="DH2952" s="441"/>
      <c r="DI2952" s="415" t="s">
        <v>1914</v>
      </c>
      <c r="DJ2952" s="416"/>
      <c r="DK2952" s="416"/>
      <c r="DL2952" s="416"/>
      <c r="DM2952" s="416"/>
      <c r="DN2952" s="416"/>
      <c r="DO2952" s="416"/>
      <c r="DP2952" s="416"/>
      <c r="DQ2952" s="416"/>
      <c r="DR2952" s="416"/>
      <c r="DS2952" s="416"/>
      <c r="DT2952" s="416"/>
      <c r="DU2952" s="416">
        <f t="shared" ref="DU2952" si="10218">SUM(M2952:M2953,M2939:M2947,M2935:M2936,M2924:M2928)</f>
        <v>0</v>
      </c>
      <c r="DV2952" s="416">
        <f t="shared" ref="DV2952" si="10219">SUM(N2952:N2953,N2939:N2947,N2935:N2936,N2924:N2928)</f>
        <v>0</v>
      </c>
      <c r="DW2952" s="416">
        <f t="shared" ref="DW2952" si="10220">SUM(O2952:O2953,O2939:O2947,O2935:O2936,O2924:O2928)</f>
        <v>0</v>
      </c>
      <c r="DX2952" s="416">
        <f t="shared" ref="DX2952" si="10221">SUM(P2952:P2953,P2939:P2947,P2935:P2936,P2924:P2928)</f>
        <v>0</v>
      </c>
      <c r="DY2952" s="416">
        <f t="shared" ref="DY2952" si="10222">SUM(Q2952:Q2953,Q2939:Q2947,Q2935:Q2936,Q2924:Q2928)</f>
        <v>0</v>
      </c>
      <c r="DZ2952" s="416">
        <f t="shared" ref="DZ2952" si="10223">SUM(R2952:R2953,R2939:R2947,R2935:R2936,R2924:R2928)</f>
        <v>0</v>
      </c>
      <c r="EA2952" s="416">
        <f>SUM(S2952:S2953,S2939:S2947,S2935:S2936,S2924:S2928)</f>
        <v>0</v>
      </c>
      <c r="EB2952" s="416">
        <f t="shared" ref="EB2952" si="10224">SUM(T2952,T2939:T2947,T2935:T2936,T2924:T2928)</f>
        <v>0</v>
      </c>
      <c r="EC2952" s="416">
        <f t="shared" ref="EC2952" si="10225">SUM(U2952,U2939:U2947,U2935:U2936,U2924:U2928)</f>
        <v>0</v>
      </c>
      <c r="ED2952" s="416">
        <f t="shared" ref="ED2952" si="10226">SUM(V2952,V2939:V2947,V2935:V2936,V2924:V2928)</f>
        <v>0</v>
      </c>
      <c r="EE2952" s="416">
        <f t="shared" ref="EE2952" si="10227">SUM(W2952,W2939:W2947,W2935:W2936,W2924:W2928)</f>
        <v>0</v>
      </c>
      <c r="EF2952" s="416">
        <f t="shared" ref="EF2952" si="10228">SUM(X2952,X2939:X2947,X2935:X2936,X2924:X2928)</f>
        <v>0</v>
      </c>
      <c r="EG2952" s="416">
        <f t="shared" ref="EG2952" si="10229">SUM(Y2952,Y2939:Y2947,Y2935:Y2936,Y2924:Y2928)</f>
        <v>0</v>
      </c>
      <c r="EH2952" s="416">
        <f t="shared" ref="EH2952" si="10230">SUM(Z2952,Z2939:Z2947,Z2935:Z2936,Z2924:Z2928)</f>
        <v>0</v>
      </c>
      <c r="EI2952" s="416">
        <f t="shared" ref="EI2952" si="10231">SUM(AA2952,AA2939:AA2947,AA2935:AA2936,AA2924:AA2928)</f>
        <v>0</v>
      </c>
      <c r="EJ2952" s="416">
        <f t="shared" ref="EJ2952" si="10232">SUM(AB2952,AB2939:AB2947,AB2935:AB2936,AB2924:AB2928)</f>
        <v>0</v>
      </c>
      <c r="EK2952" s="416">
        <f t="shared" ref="EK2952" si="10233">SUM(AC2952,AC2939:AC2947,AC2935:AC2936,AC2924:AC2928)</f>
        <v>0</v>
      </c>
      <c r="EL2952" s="417">
        <f t="shared" ref="EL2952" si="10234">SUM(AD2952,AD2939:AD2947,AD2935:AD2936,AD2924:AD2928)</f>
        <v>0</v>
      </c>
    </row>
    <row r="2953" spans="1:143" ht="15" customHeight="1" thickBot="1" x14ac:dyDescent="0.3">
      <c r="C2953" s="783"/>
      <c r="D2953" s="744"/>
      <c r="E2953" s="745"/>
      <c r="F2953" s="703" t="s">
        <v>594</v>
      </c>
      <c r="G2953" s="703"/>
      <c r="H2953" s="704" t="s">
        <v>595</v>
      </c>
      <c r="I2953" s="705"/>
      <c r="J2953" s="705"/>
      <c r="K2953" s="705"/>
      <c r="L2953" s="706"/>
      <c r="M2953" s="369"/>
      <c r="N2953" s="369"/>
      <c r="O2953" s="369"/>
      <c r="P2953" s="369"/>
      <c r="Q2953" s="369"/>
      <c r="R2953" s="369"/>
      <c r="S2953" s="368"/>
      <c r="T2953" s="368"/>
      <c r="U2953" s="368"/>
      <c r="V2953" s="368"/>
      <c r="W2953" s="368"/>
      <c r="X2953" s="368"/>
      <c r="Y2953" s="368"/>
      <c r="Z2953" s="368"/>
      <c r="AA2953" s="368"/>
      <c r="AB2953" s="368"/>
      <c r="AC2953" s="368"/>
      <c r="AD2953" s="368"/>
      <c r="AG2953" s="374">
        <f t="shared" si="10045"/>
        <v>18</v>
      </c>
      <c r="AH2953" s="399"/>
      <c r="AK2953" s="375">
        <f t="shared" si="10046"/>
        <v>0</v>
      </c>
      <c r="AL2953" s="378">
        <f t="shared" si="10037"/>
        <v>0</v>
      </c>
      <c r="AM2953" s="374">
        <f t="shared" si="10047"/>
        <v>0</v>
      </c>
      <c r="AN2953" s="292">
        <f t="shared" si="10048"/>
        <v>0</v>
      </c>
      <c r="AO2953" s="375">
        <f t="shared" si="10049"/>
        <v>0</v>
      </c>
      <c r="AP2953" s="378">
        <f t="shared" si="10038"/>
        <v>0</v>
      </c>
      <c r="AQ2953" s="374">
        <f t="shared" si="10050"/>
        <v>0</v>
      </c>
      <c r="AR2953" s="317">
        <f t="shared" si="10051"/>
        <v>0</v>
      </c>
      <c r="AS2953" s="375">
        <f t="shared" si="10052"/>
        <v>0</v>
      </c>
      <c r="AT2953" s="378">
        <f t="shared" si="10039"/>
        <v>0</v>
      </c>
      <c r="AU2953" s="374">
        <f t="shared" si="10053"/>
        <v>0</v>
      </c>
      <c r="AV2953" s="317">
        <f t="shared" si="10054"/>
        <v>0</v>
      </c>
      <c r="AW2953" s="375">
        <f t="shared" si="10055"/>
        <v>0</v>
      </c>
      <c r="AX2953" s="378">
        <f t="shared" si="10040"/>
        <v>0</v>
      </c>
      <c r="AY2953" s="374">
        <f t="shared" si="10056"/>
        <v>0</v>
      </c>
      <c r="AZ2953" s="292">
        <f t="shared" si="10057"/>
        <v>0</v>
      </c>
      <c r="BA2953" s="375">
        <f t="shared" si="10058"/>
        <v>0</v>
      </c>
      <c r="BB2953" s="378">
        <f t="shared" si="10041"/>
        <v>0</v>
      </c>
      <c r="BC2953" s="374">
        <f t="shared" si="10059"/>
        <v>0</v>
      </c>
      <c r="BD2953" s="292">
        <f t="shared" si="10060"/>
        <v>0</v>
      </c>
      <c r="BE2953" s="375">
        <f t="shared" si="10061"/>
        <v>0</v>
      </c>
      <c r="BF2953" s="378">
        <f t="shared" si="10042"/>
        <v>0</v>
      </c>
      <c r="BG2953" s="374">
        <f t="shared" si="10062"/>
        <v>0</v>
      </c>
      <c r="BH2953" s="292">
        <f t="shared" si="10063"/>
        <v>0</v>
      </c>
      <c r="BI2953" s="375">
        <f t="shared" si="10064"/>
        <v>0</v>
      </c>
      <c r="BJ2953" s="378">
        <f t="shared" si="10043"/>
        <v>0</v>
      </c>
      <c r="BK2953" s="374">
        <f t="shared" si="10065"/>
        <v>0</v>
      </c>
      <c r="BL2953" s="292">
        <f t="shared" si="10066"/>
        <v>0</v>
      </c>
      <c r="BM2953" s="375">
        <f t="shared" si="10067"/>
        <v>0</v>
      </c>
      <c r="BN2953" s="378">
        <f t="shared" si="10044"/>
        <v>0</v>
      </c>
      <c r="BO2953" s="374">
        <f t="shared" si="10068"/>
        <v>0</v>
      </c>
      <c r="BP2953" s="292">
        <f t="shared" si="10069"/>
        <v>0</v>
      </c>
      <c r="CA2953" s="442"/>
      <c r="CC2953" s="443"/>
      <c r="CD2953" s="443"/>
      <c r="CE2953" s="443"/>
      <c r="CF2953" s="443"/>
      <c r="CG2953" s="443"/>
      <c r="CH2953" s="443"/>
      <c r="CI2953" s="443"/>
      <c r="CJ2953" s="443"/>
      <c r="CK2953" s="443"/>
      <c r="CL2953" s="443"/>
      <c r="CM2953" s="443"/>
      <c r="CN2953" s="443"/>
      <c r="CO2953" s="443"/>
      <c r="CP2953" s="443"/>
      <c r="CQ2953" s="443"/>
      <c r="CR2953" s="443"/>
      <c r="CS2953" s="443"/>
      <c r="CT2953" s="443"/>
      <c r="CU2953" s="443"/>
      <c r="CV2953" s="443"/>
      <c r="CW2953" s="443"/>
      <c r="CX2953" s="443"/>
      <c r="CY2953" s="443"/>
      <c r="CZ2953" s="443"/>
      <c r="DA2953" s="443"/>
      <c r="DB2953" s="443"/>
      <c r="DC2953" s="443"/>
      <c r="DD2953" s="443"/>
      <c r="DE2953" s="444"/>
      <c r="DG2953" s="445"/>
      <c r="DH2953" s="446"/>
      <c r="DI2953" s="447" t="s">
        <v>1919</v>
      </c>
      <c r="DJ2953" s="313"/>
      <c r="DK2953" s="313"/>
      <c r="DL2953" s="313"/>
      <c r="DM2953" s="313"/>
      <c r="DN2953" s="313"/>
      <c r="DO2953" s="313"/>
      <c r="DP2953" s="313"/>
      <c r="DQ2953" s="313"/>
      <c r="DR2953" s="313"/>
      <c r="DS2953" s="313"/>
      <c r="DT2953" s="313"/>
      <c r="DU2953" s="313">
        <f t="shared" ref="DU2953:DZ2953" si="10235">IF(OR(AND(DU2950="NS",DU2951=17),AND(DU2950="NA")),0,IF(OR(AND(IF(DU2950="NS",1,DU2950)&gt;DU2952*0.25,DU2951=0),AND(DU2950&gt;0,OR(DU2951=17,DU2952=0)),AND(DU2950&gt;0,DU2951=0,DU2952=0),AND(DU2950="NS",DU2951=0,DU2952=0)),1,0))</f>
        <v>0</v>
      </c>
      <c r="DV2953" s="313">
        <f t="shared" si="10235"/>
        <v>0</v>
      </c>
      <c r="DW2953" s="313">
        <f t="shared" si="10235"/>
        <v>0</v>
      </c>
      <c r="DX2953" s="313">
        <f t="shared" si="10235"/>
        <v>0</v>
      </c>
      <c r="DY2953" s="313">
        <f t="shared" si="10235"/>
        <v>0</v>
      </c>
      <c r="DZ2953" s="313">
        <f t="shared" si="10235"/>
        <v>0</v>
      </c>
      <c r="EA2953" s="313">
        <f>IF(OR(AND(EA2950="NS",EA2951=17),AND(EA2950="NA")),0,IF(OR(AND(IF(EA2950="NS",1,EA2950)&gt;EA2952*0.25,EA2951=0),AND(EA2950&gt;0,OR(EA2951=17,EA2952=0)),AND(EA2950&gt;0,EA2951=0,EA2952=0),AND(EA2950="NS",EA2951=0,EA2952=0)),1,0))</f>
        <v>0</v>
      </c>
      <c r="EB2953" s="313">
        <f t="shared" ref="EB2953:EL2953" si="10236">IF(OR(AND(EB2950="NS",EB2951=4),AND(EB2950="NA")),0,IF(OR(AND(IF(EB2950="NS",1,EB2950)&gt;EB2952*0.25,EB2951=0),AND(EB2950&gt;0,OR(EB2951=4,EB2952=0)),AND(EB2950&gt;0,EB2951=0,EB2952=0),AND(EB2950="NS",EB2951=0,EB2952=0)),1,0))</f>
        <v>0</v>
      </c>
      <c r="EC2953" s="313">
        <f t="shared" si="10236"/>
        <v>0</v>
      </c>
      <c r="ED2953" s="313">
        <f t="shared" si="10236"/>
        <v>0</v>
      </c>
      <c r="EE2953" s="313">
        <f t="shared" si="10236"/>
        <v>0</v>
      </c>
      <c r="EF2953" s="313">
        <f t="shared" si="10236"/>
        <v>0</v>
      </c>
      <c r="EG2953" s="313">
        <f t="shared" si="10236"/>
        <v>0</v>
      </c>
      <c r="EH2953" s="313">
        <f t="shared" si="10236"/>
        <v>0</v>
      </c>
      <c r="EI2953" s="313">
        <f t="shared" si="10236"/>
        <v>0</v>
      </c>
      <c r="EJ2953" s="313">
        <f t="shared" si="10236"/>
        <v>0</v>
      </c>
      <c r="EK2953" s="313">
        <f t="shared" si="10236"/>
        <v>0</v>
      </c>
      <c r="EL2953" s="312">
        <f t="shared" si="10236"/>
        <v>0</v>
      </c>
      <c r="EM2953" s="375">
        <f>SUM(DU2953:EL2953)</f>
        <v>0</v>
      </c>
    </row>
    <row r="2954" spans="1:143" ht="15" customHeight="1" x14ac:dyDescent="0.25">
      <c r="L2954" s="82" t="s">
        <v>64</v>
      </c>
      <c r="M2954" s="373">
        <f t="shared" ref="M2954" si="10237">IF(AND(SUM(COUNTIF(M2805:M2815,"NS"),COUNTIF(M2821:M2825,"NS"),COUNTIF(M2830:M2833,"NS"),COUNTIF(M2851,"NS"),COUNTIF(M2856:M2858,"NS"),COUNTIF(M2861:M2867,"NS"),COUNTIF(M2874,"NS"),COUNTIF(M2879:M2883,"NS"),COUNTIF(M2889,"NS"),COUNTIF(M2897:M2900,"NS"),COUNTIF(M2906:M2909,"NS"),COUNTIF(M2918,"NS"),COUNTIF(M2921:M2928,"NS"),COUNTIF(M2935:M2936,"NS"),COUNTIF(M2939:M2947,"NS"),COUNTIF(M2952:M2953,"NS"))&gt;0,SUM(M2805:M2815,M2821:M2825,M2830:M2833,M2851,M2856:M2858,M2861:M2867,M2874,M2879:M2883,M2889,M2897:M2900,M2906:M2909,M2918,M2921:M2928,M2935:M2936,M2939:M2947,M2952:M2953)=0),"NS",SUM(M2805:M2815,M2821:M2825,M2830:M2833,M2851,M2856:M2858,M2861:M2867,M2874,M2879:M2883,M2889,M2897:M2900,M2906:M2909,M2918,M2921:M2928,M2935:M2936,M2939:M2947,M2952:M2953))</f>
        <v>0</v>
      </c>
      <c r="N2954" s="373">
        <f t="shared" ref="N2954" si="10238">IF(AND(SUM(COUNTIF(N2805:N2815,"NS"),COUNTIF(N2821:N2825,"NS"),COUNTIF(N2830:N2833,"NS"),COUNTIF(N2851,"NS"),COUNTIF(N2856:N2858,"NS"),COUNTIF(N2861:N2867,"NS"),COUNTIF(N2874,"NS"),COUNTIF(N2879:N2883,"NS"),COUNTIF(N2889,"NS"),COUNTIF(N2897:N2900,"NS"),COUNTIF(N2906:N2909,"NS"),COUNTIF(N2918,"NS"),COUNTIF(N2921:N2928,"NS"),COUNTIF(N2935:N2936,"NS"),COUNTIF(N2939:N2947,"NS"),COUNTIF(N2952:N2953,"NS"))&gt;0,SUM(N2805:N2815,N2821:N2825,N2830:N2833,N2851,N2856:N2858,N2861:N2867,N2874,N2879:N2883,N2889,N2897:N2900,N2906:N2909,N2918,N2921:N2928,N2935:N2936,N2939:N2947,N2952:N2953)=0),"NS",SUM(N2805:N2815,N2821:N2825,N2830:N2833,N2851,N2856:N2858,N2861:N2867,N2874,N2879:N2883,N2889,N2897:N2900,N2906:N2909,N2918,N2921:N2928,N2935:N2936,N2939:N2947,N2952:N2953))</f>
        <v>0</v>
      </c>
      <c r="O2954" s="373">
        <f t="shared" ref="O2954" si="10239">IF(AND(SUM(COUNTIF(O2805:O2815,"NS"),COUNTIF(O2821:O2825,"NS"),COUNTIF(O2830:O2833,"NS"),COUNTIF(O2851,"NS"),COUNTIF(O2856:O2858,"NS"),COUNTIF(O2861:O2867,"NS"),COUNTIF(O2874,"NS"),COUNTIF(O2879:O2883,"NS"),COUNTIF(O2889,"NS"),COUNTIF(O2897:O2900,"NS"),COUNTIF(O2906:O2909,"NS"),COUNTIF(O2918,"NS"),COUNTIF(O2921:O2928,"NS"),COUNTIF(O2935:O2936,"NS"),COUNTIF(O2939:O2947,"NS"),COUNTIF(O2952:O2953,"NS"))&gt;0,SUM(O2805:O2815,O2821:O2825,O2830:O2833,O2851,O2856:O2858,O2861:O2867,O2874,O2879:O2883,O2889,O2897:O2900,O2906:O2909,O2918,O2921:O2928,O2935:O2936,O2939:O2947,O2952:O2953)=0),"NS",SUM(O2805:O2815,O2821:O2825,O2830:O2833,O2851,O2856:O2858,O2861:O2867,O2874,O2879:O2883,O2889,O2897:O2900,O2906:O2909,O2918,O2921:O2928,O2935:O2936,O2939:O2947,O2952:O2953))</f>
        <v>0</v>
      </c>
      <c r="P2954" s="373">
        <f t="shared" ref="P2954" si="10240">IF(AND(SUM(COUNTIF(P2805:P2815,"NS"),COUNTIF(P2821:P2825,"NS"),COUNTIF(P2830:P2833,"NS"),COUNTIF(P2851,"NS"),COUNTIF(P2856:P2858,"NS"),COUNTIF(P2861:P2867,"NS"),COUNTIF(P2874,"NS"),COUNTIF(P2879:P2883,"NS"),COUNTIF(P2889,"NS"),COUNTIF(P2897:P2900,"NS"),COUNTIF(P2906:P2909,"NS"),COUNTIF(P2918,"NS"),COUNTIF(P2921:P2928,"NS"),COUNTIF(P2935:P2936,"NS"),COUNTIF(P2939:P2947,"NS"),COUNTIF(P2952:P2953,"NS"))&gt;0,SUM(P2805:P2815,P2821:P2825,P2830:P2833,P2851,P2856:P2858,P2861:P2867,P2874,P2879:P2883,P2889,P2897:P2900,P2906:P2909,P2918,P2921:P2928,P2935:P2936,P2939:P2947,P2952:P2953)=0),"NS",SUM(P2805:P2815,P2821:P2825,P2830:P2833,P2851,P2856:P2858,P2861:P2867,P2874,P2879:P2883,P2889,P2897:P2900,P2906:P2909,P2918,P2921:P2928,P2935:P2936,P2939:P2947,P2952:P2953))</f>
        <v>0</v>
      </c>
      <c r="Q2954" s="373">
        <f t="shared" ref="Q2954" si="10241">IF(AND(SUM(COUNTIF(Q2805:Q2815,"NS"),COUNTIF(Q2821:Q2825,"NS"),COUNTIF(Q2830:Q2833,"NS"),COUNTIF(Q2851,"NS"),COUNTIF(Q2856:Q2858,"NS"),COUNTIF(Q2861:Q2867,"NS"),COUNTIF(Q2874,"NS"),COUNTIF(Q2879:Q2883,"NS"),COUNTIF(Q2889,"NS"),COUNTIF(Q2897:Q2900,"NS"),COUNTIF(Q2906:Q2909,"NS"),COUNTIF(Q2918,"NS"),COUNTIF(Q2921:Q2928,"NS"),COUNTIF(Q2935:Q2936,"NS"),COUNTIF(Q2939:Q2947,"NS"),COUNTIF(Q2952:Q2953,"NS"))&gt;0,SUM(Q2805:Q2815,Q2821:Q2825,Q2830:Q2833,Q2851,Q2856:Q2858,Q2861:Q2867,Q2874,Q2879:Q2883,Q2889,Q2897:Q2900,Q2906:Q2909,Q2918,Q2921:Q2928,Q2935:Q2936,Q2939:Q2947,Q2952:Q2953)=0),"NS",SUM(Q2805:Q2815,Q2821:Q2825,Q2830:Q2833,Q2851,Q2856:Q2858,Q2861:Q2867,Q2874,Q2879:Q2883,Q2889,Q2897:Q2900,Q2906:Q2909,Q2918,Q2921:Q2928,Q2935:Q2936,Q2939:Q2947,Q2952:Q2953))</f>
        <v>0</v>
      </c>
      <c r="R2954" s="373">
        <f t="shared" ref="R2954" si="10242">IF(AND(SUM(COUNTIF(R2805:R2815,"NS"),COUNTIF(R2821:R2825,"NS"),COUNTIF(R2830:R2833,"NS"),COUNTIF(R2851,"NS"),COUNTIF(R2856:R2858,"NS"),COUNTIF(R2861:R2867,"NS"),COUNTIF(R2874,"NS"),COUNTIF(R2879:R2883,"NS"),COUNTIF(R2889,"NS"),COUNTIF(R2897:R2900,"NS"),COUNTIF(R2906:R2909,"NS"),COUNTIF(R2918,"NS"),COUNTIF(R2921:R2928,"NS"),COUNTIF(R2935:R2936,"NS"),COUNTIF(R2939:R2947,"NS"),COUNTIF(R2952:R2953,"NS"))&gt;0,SUM(R2805:R2815,R2821:R2825,R2830:R2833,R2851,R2856:R2858,R2861:R2867,R2874,R2879:R2883,R2889,R2897:R2900,R2906:R2909,R2918,R2921:R2928,R2935:R2936,R2939:R2947,R2952:R2953)=0),"NS",SUM(R2805:R2815,R2821:R2825,R2830:R2833,R2851,R2856:R2858,R2861:R2867,R2874,R2879:R2883,R2889,R2897:R2900,R2906:R2909,R2918,R2921:R2928,R2935:R2936,R2939:R2947,R2952:R2953))</f>
        <v>0</v>
      </c>
      <c r="S2954" s="373">
        <f t="shared" ref="S2954" si="10243">IF(AND(SUM(COUNTIF(S2805:S2815,"NS"),COUNTIF(S2821:S2825,"NS"),COUNTIF(S2830:S2833,"NS"),COUNTIF(S2851,"NS"),COUNTIF(S2856:S2858,"NS"),COUNTIF(S2861:S2867,"NS"),COUNTIF(S2874,"NS"),COUNTIF(S2879:S2883,"NS"),COUNTIF(S2889,"NS"),COUNTIF(S2897:S2900,"NS"),COUNTIF(S2906:S2909,"NS"),COUNTIF(S2918,"NS"),COUNTIF(S2921:S2928,"NS"),COUNTIF(S2935:S2936,"NS"),COUNTIF(S2939:S2947,"NS"),COUNTIF(S2952:S2953,"NS"))&gt;0,SUM(S2805:S2815,S2821:S2825,S2830:S2833,S2851,S2856:S2858,S2861:S2867,S2874,S2879:S2883,S2889,S2897:S2900,S2906:S2909,S2918,S2921:S2928,S2935:S2936,S2939:S2947,S2952:S2953)=0),"NS",SUM(S2805:S2815,S2821:S2825,S2830:S2833,S2851,S2856:S2858,S2861:S2867,S2874,S2879:S2883,S2889,S2897:S2900,S2906:S2909,S2918,S2921:S2928,S2935:S2936,S2939:S2947,S2952:S2953))</f>
        <v>0</v>
      </c>
      <c r="T2954" s="373">
        <f t="shared" ref="T2954" si="10244">IF(AND(SUM(COUNTIF(T2805:T2815,"NS"),COUNTIF(T2821:T2825,"NS"),COUNTIF(T2830:T2833,"NS"),COUNTIF(T2851,"NS"),COUNTIF(T2856:T2858,"NS"),COUNTIF(T2861:T2867,"NS"),COUNTIF(T2874,"NS"),COUNTIF(T2879:T2883,"NS"),COUNTIF(T2889,"NS"),COUNTIF(T2897:T2900,"NS"),COUNTIF(T2906:T2909,"NS"),COUNTIF(T2918,"NS"),COUNTIF(T2921:T2928,"NS"),COUNTIF(T2935:T2936,"NS"),COUNTIF(T2939:T2947,"NS"),COUNTIF(T2952:T2953,"NS"))&gt;0,SUM(T2805:T2815,T2821:T2825,T2830:T2833,T2851,T2856:T2858,T2861:T2867,T2874,T2879:T2883,T2889,T2897:T2900,T2906:T2909,T2918,T2921:T2928,T2935:T2936,T2939:T2947,T2952:T2953)=0),"NS",SUM(T2805:T2815,T2821:T2825,T2830:T2833,T2851,T2856:T2858,T2861:T2867,T2874,T2879:T2883,T2889,T2897:T2900,T2906:T2909,T2918,T2921:T2928,T2935:T2936,T2939:T2947,T2952:T2953))</f>
        <v>0</v>
      </c>
      <c r="U2954" s="373">
        <f t="shared" ref="U2954" si="10245">IF(AND(SUM(COUNTIF(U2805:U2815,"NS"),COUNTIF(U2821:U2825,"NS"),COUNTIF(U2830:U2833,"NS"),COUNTIF(U2851,"NS"),COUNTIF(U2856:U2858,"NS"),COUNTIF(U2861:U2867,"NS"),COUNTIF(U2874,"NS"),COUNTIF(U2879:U2883,"NS"),COUNTIF(U2889,"NS"),COUNTIF(U2897:U2900,"NS"),COUNTIF(U2906:U2909,"NS"),COUNTIF(U2918,"NS"),COUNTIF(U2921:U2928,"NS"),COUNTIF(U2935:U2936,"NS"),COUNTIF(U2939:U2947,"NS"),COUNTIF(U2952:U2953,"NS"))&gt;0,SUM(U2805:U2815,U2821:U2825,U2830:U2833,U2851,U2856:U2858,U2861:U2867,U2874,U2879:U2883,U2889,U2897:U2900,U2906:U2909,U2918,U2921:U2928,U2935:U2936,U2939:U2947,U2952:U2953)=0),"NS",SUM(U2805:U2815,U2821:U2825,U2830:U2833,U2851,U2856:U2858,U2861:U2867,U2874,U2879:U2883,U2889,U2897:U2900,U2906:U2909,U2918,U2921:U2928,U2935:U2936,U2939:U2947,U2952:U2953))</f>
        <v>0</v>
      </c>
      <c r="V2954" s="373">
        <f t="shared" ref="V2954" si="10246">IF(AND(SUM(COUNTIF(V2805:V2815,"NS"),COUNTIF(V2821:V2825,"NS"),COUNTIF(V2830:V2833,"NS"),COUNTIF(V2851,"NS"),COUNTIF(V2856:V2858,"NS"),COUNTIF(V2861:V2867,"NS"),COUNTIF(V2874,"NS"),COUNTIF(V2879:V2883,"NS"),COUNTIF(V2889,"NS"),COUNTIF(V2897:V2900,"NS"),COUNTIF(V2906:V2909,"NS"),COUNTIF(V2918,"NS"),COUNTIF(V2921:V2928,"NS"),COUNTIF(V2935:V2936,"NS"),COUNTIF(V2939:V2947,"NS"),COUNTIF(V2952:V2953,"NS"))&gt;0,SUM(V2805:V2815,V2821:V2825,V2830:V2833,V2851,V2856:V2858,V2861:V2867,V2874,V2879:V2883,V2889,V2897:V2900,V2906:V2909,V2918,V2921:V2928,V2935:V2936,V2939:V2947,V2952:V2953)=0),"NS",SUM(V2805:V2815,V2821:V2825,V2830:V2833,V2851,V2856:V2858,V2861:V2867,V2874,V2879:V2883,V2889,V2897:V2900,V2906:V2909,V2918,V2921:V2928,V2935:V2936,V2939:V2947,V2952:V2953))</f>
        <v>0</v>
      </c>
      <c r="W2954" s="373">
        <f t="shared" ref="W2954" si="10247">IF(AND(SUM(COUNTIF(W2805:W2815,"NS"),COUNTIF(W2821:W2825,"NS"),COUNTIF(W2830:W2833,"NS"),COUNTIF(W2851,"NS"),COUNTIF(W2856:W2858,"NS"),COUNTIF(W2861:W2867,"NS"),COUNTIF(W2874,"NS"),COUNTIF(W2879:W2883,"NS"),COUNTIF(W2889,"NS"),COUNTIF(W2897:W2900,"NS"),COUNTIF(W2906:W2909,"NS"),COUNTIF(W2918,"NS"),COUNTIF(W2921:W2928,"NS"),COUNTIF(W2935:W2936,"NS"),COUNTIF(W2939:W2947,"NS"),COUNTIF(W2952:W2953,"NS"))&gt;0,SUM(W2805:W2815,W2821:W2825,W2830:W2833,W2851,W2856:W2858,W2861:W2867,W2874,W2879:W2883,W2889,W2897:W2900,W2906:W2909,W2918,W2921:W2928,W2935:W2936,W2939:W2947,W2952:W2953)=0),"NS",SUM(W2805:W2815,W2821:W2825,W2830:W2833,W2851,W2856:W2858,W2861:W2867,W2874,W2879:W2883,W2889,W2897:W2900,W2906:W2909,W2918,W2921:W2928,W2935:W2936,W2939:W2947,W2952:W2953))</f>
        <v>0</v>
      </c>
      <c r="X2954" s="373">
        <f t="shared" ref="X2954" si="10248">IF(AND(SUM(COUNTIF(X2805:X2815,"NS"),COUNTIF(X2821:X2825,"NS"),COUNTIF(X2830:X2833,"NS"),COUNTIF(X2851,"NS"),COUNTIF(X2856:X2858,"NS"),COUNTIF(X2861:X2867,"NS"),COUNTIF(X2874,"NS"),COUNTIF(X2879:X2883,"NS"),COUNTIF(X2889,"NS"),COUNTIF(X2897:X2900,"NS"),COUNTIF(X2906:X2909,"NS"),COUNTIF(X2918,"NS"),COUNTIF(X2921:X2928,"NS"),COUNTIF(X2935:X2936,"NS"),COUNTIF(X2939:X2947,"NS"),COUNTIF(X2952:X2953,"NS"))&gt;0,SUM(X2805:X2815,X2821:X2825,X2830:X2833,X2851,X2856:X2858,X2861:X2867,X2874,X2879:X2883,X2889,X2897:X2900,X2906:X2909,X2918,X2921:X2928,X2935:X2936,X2939:X2947,X2952:X2953)=0),"NS",SUM(X2805:X2815,X2821:X2825,X2830:X2833,X2851,X2856:X2858,X2861:X2867,X2874,X2879:X2883,X2889,X2897:X2900,X2906:X2909,X2918,X2921:X2928,X2935:X2936,X2939:X2947,X2952:X2953))</f>
        <v>0</v>
      </c>
      <c r="Y2954" s="373">
        <f t="shared" ref="Y2954" si="10249">IF(AND(SUM(COUNTIF(Y2805:Y2815,"NS"),COUNTIF(Y2821:Y2825,"NS"),COUNTIF(Y2830:Y2833,"NS"),COUNTIF(Y2851,"NS"),COUNTIF(Y2856:Y2858,"NS"),COUNTIF(Y2861:Y2867,"NS"),COUNTIF(Y2874,"NS"),COUNTIF(Y2879:Y2883,"NS"),COUNTIF(Y2889,"NS"),COUNTIF(Y2897:Y2900,"NS"),COUNTIF(Y2906:Y2909,"NS"),COUNTIF(Y2918,"NS"),COUNTIF(Y2921:Y2928,"NS"),COUNTIF(Y2935:Y2936,"NS"),COUNTIF(Y2939:Y2947,"NS"),COUNTIF(Y2952:Y2953,"NS"))&gt;0,SUM(Y2805:Y2815,Y2821:Y2825,Y2830:Y2833,Y2851,Y2856:Y2858,Y2861:Y2867,Y2874,Y2879:Y2883,Y2889,Y2897:Y2900,Y2906:Y2909,Y2918,Y2921:Y2928,Y2935:Y2936,Y2939:Y2947,Y2952:Y2953)=0),"NS",SUM(Y2805:Y2815,Y2821:Y2825,Y2830:Y2833,Y2851,Y2856:Y2858,Y2861:Y2867,Y2874,Y2879:Y2883,Y2889,Y2897:Y2900,Y2906:Y2909,Y2918,Y2921:Y2928,Y2935:Y2936,Y2939:Y2947,Y2952:Y2953))</f>
        <v>0</v>
      </c>
      <c r="Z2954" s="373">
        <f t="shared" ref="Z2954" si="10250">IF(AND(SUM(COUNTIF(Z2805:Z2815,"NS"),COUNTIF(Z2821:Z2825,"NS"),COUNTIF(Z2830:Z2833,"NS"),COUNTIF(Z2851,"NS"),COUNTIF(Z2856:Z2858,"NS"),COUNTIF(Z2861:Z2867,"NS"),COUNTIF(Z2874,"NS"),COUNTIF(Z2879:Z2883,"NS"),COUNTIF(Z2889,"NS"),COUNTIF(Z2897:Z2900,"NS"),COUNTIF(Z2906:Z2909,"NS"),COUNTIF(Z2918,"NS"),COUNTIF(Z2921:Z2928,"NS"),COUNTIF(Z2935:Z2936,"NS"),COUNTIF(Z2939:Z2947,"NS"),COUNTIF(Z2952:Z2953,"NS"))&gt;0,SUM(Z2805:Z2815,Z2821:Z2825,Z2830:Z2833,Z2851,Z2856:Z2858,Z2861:Z2867,Z2874,Z2879:Z2883,Z2889,Z2897:Z2900,Z2906:Z2909,Z2918,Z2921:Z2928,Z2935:Z2936,Z2939:Z2947,Z2952:Z2953)=0),"NS",SUM(Z2805:Z2815,Z2821:Z2825,Z2830:Z2833,Z2851,Z2856:Z2858,Z2861:Z2867,Z2874,Z2879:Z2883,Z2889,Z2897:Z2900,Z2906:Z2909,Z2918,Z2921:Z2928,Z2935:Z2936,Z2939:Z2947,Z2952:Z2953))</f>
        <v>0</v>
      </c>
      <c r="AA2954" s="373">
        <f t="shared" ref="AA2954" si="10251">IF(AND(SUM(COUNTIF(AA2805:AA2815,"NS"),COUNTIF(AA2821:AA2825,"NS"),COUNTIF(AA2830:AA2833,"NS"),COUNTIF(AA2851,"NS"),COUNTIF(AA2856:AA2858,"NS"),COUNTIF(AA2861:AA2867,"NS"),COUNTIF(AA2874,"NS"),COUNTIF(AA2879:AA2883,"NS"),COUNTIF(AA2889,"NS"),COUNTIF(AA2897:AA2900,"NS"),COUNTIF(AA2906:AA2909,"NS"),COUNTIF(AA2918,"NS"),COUNTIF(AA2921:AA2928,"NS"),COUNTIF(AA2935:AA2936,"NS"),COUNTIF(AA2939:AA2947,"NS"),COUNTIF(AA2952:AA2953,"NS"))&gt;0,SUM(AA2805:AA2815,AA2821:AA2825,AA2830:AA2833,AA2851,AA2856:AA2858,AA2861:AA2867,AA2874,AA2879:AA2883,AA2889,AA2897:AA2900,AA2906:AA2909,AA2918,AA2921:AA2928,AA2935:AA2936,AA2939:AA2947,AA2952:AA2953)=0),"NS",SUM(AA2805:AA2815,AA2821:AA2825,AA2830:AA2833,AA2851,AA2856:AA2858,AA2861:AA2867,AA2874,AA2879:AA2883,AA2889,AA2897:AA2900,AA2906:AA2909,AA2918,AA2921:AA2928,AA2935:AA2936,AA2939:AA2947,AA2952:AA2953))</f>
        <v>0</v>
      </c>
      <c r="AB2954" s="373">
        <f t="shared" ref="AB2954" si="10252">IF(AND(SUM(COUNTIF(AB2805:AB2815,"NS"),COUNTIF(AB2821:AB2825,"NS"),COUNTIF(AB2830:AB2833,"NS"),COUNTIF(AB2851,"NS"),COUNTIF(AB2856:AB2858,"NS"),COUNTIF(AB2861:AB2867,"NS"),COUNTIF(AB2874,"NS"),COUNTIF(AB2879:AB2883,"NS"),COUNTIF(AB2889,"NS"),COUNTIF(AB2897:AB2900,"NS"),COUNTIF(AB2906:AB2909,"NS"),COUNTIF(AB2918,"NS"),COUNTIF(AB2921:AB2928,"NS"),COUNTIF(AB2935:AB2936,"NS"),COUNTIF(AB2939:AB2947,"NS"),COUNTIF(AB2952:AB2953,"NS"))&gt;0,SUM(AB2805:AB2815,AB2821:AB2825,AB2830:AB2833,AB2851,AB2856:AB2858,AB2861:AB2867,AB2874,AB2879:AB2883,AB2889,AB2897:AB2900,AB2906:AB2909,AB2918,AB2921:AB2928,AB2935:AB2936,AB2939:AB2947,AB2952:AB2953)=0),"NS",SUM(AB2805:AB2815,AB2821:AB2825,AB2830:AB2833,AB2851,AB2856:AB2858,AB2861:AB2867,AB2874,AB2879:AB2883,AB2889,AB2897:AB2900,AB2906:AB2909,AB2918,AB2921:AB2928,AB2935:AB2936,AB2939:AB2947,AB2952:AB2953))</f>
        <v>0</v>
      </c>
      <c r="AC2954" s="373">
        <f t="shared" ref="AC2954" si="10253">IF(AND(SUM(COUNTIF(AC2805:AC2815,"NS"),COUNTIF(AC2821:AC2825,"NS"),COUNTIF(AC2830:AC2833,"NS"),COUNTIF(AC2851,"NS"),COUNTIF(AC2856:AC2858,"NS"),COUNTIF(AC2861:AC2867,"NS"),COUNTIF(AC2874,"NS"),COUNTIF(AC2879:AC2883,"NS"),COUNTIF(AC2889,"NS"),COUNTIF(AC2897:AC2900,"NS"),COUNTIF(AC2906:AC2909,"NS"),COUNTIF(AC2918,"NS"),COUNTIF(AC2921:AC2928,"NS"),COUNTIF(AC2935:AC2936,"NS"),COUNTIF(AC2939:AC2947,"NS"),COUNTIF(AC2952:AC2953,"NS"))&gt;0,SUM(AC2805:AC2815,AC2821:AC2825,AC2830:AC2833,AC2851,AC2856:AC2858,AC2861:AC2867,AC2874,AC2879:AC2883,AC2889,AC2897:AC2900,AC2906:AC2909,AC2918,AC2921:AC2928,AC2935:AC2936,AC2939:AC2947,AC2952:AC2953)=0),"NS",SUM(AC2805:AC2815,AC2821:AC2825,AC2830:AC2833,AC2851,AC2856:AC2858,AC2861:AC2867,AC2874,AC2879:AC2883,AC2889,AC2897:AC2900,AC2906:AC2909,AC2918,AC2921:AC2928,AC2935:AC2936,AC2939:AC2947,AC2952:AC2953))</f>
        <v>0</v>
      </c>
      <c r="AD2954" s="373">
        <f t="shared" ref="AD2954" si="10254">IF(AND(SUM(COUNTIF(AD2805:AD2815,"NS"),COUNTIF(AD2821:AD2825,"NS"),COUNTIF(AD2830:AD2833,"NS"),COUNTIF(AD2851,"NS"),COUNTIF(AD2856:AD2858,"NS"),COUNTIF(AD2861:AD2867,"NS"),COUNTIF(AD2874,"NS"),COUNTIF(AD2879:AD2883,"NS"),COUNTIF(AD2889,"NS"),COUNTIF(AD2897:AD2900,"NS"),COUNTIF(AD2906:AD2909,"NS"),COUNTIF(AD2918,"NS"),COUNTIF(AD2921:AD2928,"NS"),COUNTIF(AD2935:AD2936,"NS"),COUNTIF(AD2939:AD2947,"NS"),COUNTIF(AD2952:AD2953,"NS"))&gt;0,SUM(AD2805:AD2815,AD2821:AD2825,AD2830:AD2833,AD2851,AD2856:AD2858,AD2861:AD2867,AD2874,AD2879:AD2883,AD2889,AD2897:AD2900,AD2906:AD2909,AD2918,AD2921:AD2928,AD2935:AD2936,AD2939:AD2947,AD2952:AD2953)=0),"NS",SUM(AD2805:AD2815,AD2821:AD2825,AD2830:AD2833,AD2851,AD2856:AD2858,AD2861:AD2867,AD2874,AD2879:AD2883,AD2889,AD2897:AD2900,AD2906:AD2909,AD2918,AD2921:AD2928,AD2935:AD2936,AD2939:AD2947,AD2952:AD2953))</f>
        <v>0</v>
      </c>
      <c r="AG2954" s="374"/>
      <c r="AH2954" s="399"/>
      <c r="AN2954" s="387">
        <f>SUM(AN2805:AN2953)</f>
        <v>0</v>
      </c>
      <c r="AR2954" s="387">
        <f>SUM(AR2805:AR2953)</f>
        <v>0</v>
      </c>
      <c r="AV2954" s="387">
        <f>SUM(AV2805:AV2953)</f>
        <v>0</v>
      </c>
      <c r="AZ2954" s="387">
        <f>SUM(AZ2805:AZ2953)</f>
        <v>0</v>
      </c>
      <c r="BD2954" s="387">
        <f>SUM(BD2805:BD2953)</f>
        <v>0</v>
      </c>
      <c r="BH2954" s="387">
        <f>SUM(BH2805:BH2953)</f>
        <v>0</v>
      </c>
      <c r="BL2954" s="387">
        <f>SUM(BL2805:BL2953)</f>
        <v>0</v>
      </c>
      <c r="BP2954" s="387">
        <f>SUM(BP2805:BP2953)</f>
        <v>0</v>
      </c>
      <c r="DF2954" s="377">
        <f>SUM(DF2818:DF2953)</f>
        <v>0</v>
      </c>
      <c r="EM2954" s="377">
        <f>SUM(EM2812:EM2953)</f>
        <v>0</v>
      </c>
    </row>
    <row r="2955" spans="1:143" ht="15" customHeight="1" x14ac:dyDescent="0.25">
      <c r="AG2955" s="375"/>
      <c r="AH2955" s="399"/>
      <c r="BW2955" s="584" t="s">
        <v>60</v>
      </c>
      <c r="BX2955" s="585"/>
      <c r="BY2955" s="590" t="s">
        <v>61</v>
      </c>
      <c r="BZ2955" s="591"/>
      <c r="CA2955" s="590" t="s">
        <v>62</v>
      </c>
      <c r="CB2955" s="591"/>
      <c r="CC2955" s="596" t="s">
        <v>1296</v>
      </c>
      <c r="CD2955" s="596"/>
      <c r="CE2955" s="597"/>
      <c r="CF2955" s="581" t="s">
        <v>1295</v>
      </c>
      <c r="CG2955" s="581"/>
      <c r="CH2955" s="581"/>
      <c r="CI2955" s="581"/>
      <c r="CJ2955" s="581"/>
      <c r="CK2955" s="581"/>
      <c r="CL2955" s="581" t="s">
        <v>1294</v>
      </c>
      <c r="CM2955" s="581"/>
      <c r="CN2955" s="581"/>
      <c r="CO2955" s="581"/>
      <c r="CP2955" s="581"/>
      <c r="CQ2955" s="581"/>
    </row>
    <row r="2956" spans="1:143" ht="24" customHeight="1" x14ac:dyDescent="0.25">
      <c r="C2956" s="676" t="s">
        <v>870</v>
      </c>
      <c r="D2956" s="676"/>
      <c r="E2956" s="676"/>
      <c r="F2956" s="676"/>
      <c r="G2956" s="676"/>
      <c r="H2956" s="676"/>
      <c r="I2956" s="676"/>
      <c r="J2956" s="676"/>
      <c r="K2956" s="676"/>
      <c r="L2956" s="676"/>
      <c r="M2956" s="676"/>
      <c r="N2956" s="676"/>
      <c r="O2956" s="676"/>
      <c r="P2956" s="676"/>
      <c r="Q2956" s="676"/>
      <c r="R2956" s="676"/>
      <c r="S2956" s="676"/>
      <c r="T2956" s="676"/>
      <c r="U2956" s="676"/>
      <c r="V2956" s="676"/>
      <c r="W2956" s="676"/>
      <c r="X2956" s="676"/>
      <c r="Y2956" s="676"/>
      <c r="Z2956" s="676"/>
      <c r="AA2956" s="676"/>
      <c r="AB2956" s="676"/>
      <c r="AC2956" s="676"/>
      <c r="AD2956" s="676"/>
      <c r="AG2956" s="375"/>
      <c r="AH2956" s="399"/>
      <c r="BW2956" s="586"/>
      <c r="BX2956" s="587"/>
      <c r="BY2956" s="592"/>
      <c r="BZ2956" s="593"/>
      <c r="CA2956" s="592"/>
      <c r="CB2956" s="593"/>
      <c r="CC2956" s="598"/>
      <c r="CD2956" s="598"/>
      <c r="CE2956" s="599"/>
      <c r="CF2956" s="600" t="s">
        <v>1305</v>
      </c>
      <c r="CG2956" s="601"/>
      <c r="CH2956" s="602"/>
      <c r="CI2956" s="600" t="s">
        <v>1306</v>
      </c>
      <c r="CJ2956" s="601"/>
      <c r="CK2956" s="602"/>
      <c r="CL2956" s="600" t="s">
        <v>1305</v>
      </c>
      <c r="CM2956" s="601"/>
      <c r="CN2956" s="602"/>
      <c r="CO2956" s="600" t="s">
        <v>1306</v>
      </c>
      <c r="CP2956" s="601"/>
      <c r="CQ2956" s="602"/>
    </row>
    <row r="2957" spans="1:143" ht="60" customHeight="1" x14ac:dyDescent="0.25">
      <c r="C2957" s="663"/>
      <c r="D2957" s="663"/>
      <c r="E2957" s="663"/>
      <c r="F2957" s="663"/>
      <c r="G2957" s="663"/>
      <c r="H2957" s="663"/>
      <c r="I2957" s="663"/>
      <c r="J2957" s="663"/>
      <c r="K2957" s="663"/>
      <c r="L2957" s="663"/>
      <c r="M2957" s="663"/>
      <c r="N2957" s="663"/>
      <c r="O2957" s="663"/>
      <c r="P2957" s="663"/>
      <c r="Q2957" s="663"/>
      <c r="R2957" s="663"/>
      <c r="S2957" s="663"/>
      <c r="T2957" s="663"/>
      <c r="U2957" s="663"/>
      <c r="V2957" s="663"/>
      <c r="W2957" s="663"/>
      <c r="X2957" s="663"/>
      <c r="Y2957" s="663"/>
      <c r="Z2957" s="663"/>
      <c r="AA2957" s="663"/>
      <c r="AB2957" s="663"/>
      <c r="AC2957" s="663"/>
      <c r="AD2957" s="663"/>
      <c r="AG2957" s="375"/>
      <c r="AH2957" s="399"/>
      <c r="BW2957" s="588"/>
      <c r="BX2957" s="589"/>
      <c r="BY2957" s="594"/>
      <c r="BZ2957" s="595"/>
      <c r="CA2957" s="594"/>
      <c r="CB2957" s="595"/>
      <c r="CC2957" s="470" t="s">
        <v>78</v>
      </c>
      <c r="CD2957" s="79" t="s">
        <v>61</v>
      </c>
      <c r="CE2957" s="79" t="s">
        <v>62</v>
      </c>
      <c r="CF2957" s="471" t="s">
        <v>78</v>
      </c>
      <c r="CG2957" s="460" t="s">
        <v>61</v>
      </c>
      <c r="CH2957" s="460" t="s">
        <v>62</v>
      </c>
      <c r="CI2957" s="471" t="s">
        <v>78</v>
      </c>
      <c r="CJ2957" s="460" t="s">
        <v>61</v>
      </c>
      <c r="CK2957" s="460" t="s">
        <v>62</v>
      </c>
      <c r="CL2957" s="471" t="s">
        <v>78</v>
      </c>
      <c r="CM2957" s="460" t="s">
        <v>61</v>
      </c>
      <c r="CN2957" s="460" t="s">
        <v>62</v>
      </c>
      <c r="CO2957" s="471" t="s">
        <v>78</v>
      </c>
      <c r="CP2957" s="460" t="s">
        <v>61</v>
      </c>
      <c r="CQ2957" s="460" t="s">
        <v>62</v>
      </c>
    </row>
    <row r="2958" spans="1:143" ht="15" customHeight="1" x14ac:dyDescent="0.25">
      <c r="B2958" s="543" t="str">
        <f>IF(SUM(BW2961:CQ2961)&gt;=1,"Error: Verificar la consistencia con la pregunta 80","")</f>
        <v/>
      </c>
      <c r="C2958" s="543"/>
      <c r="D2958" s="543"/>
      <c r="E2958" s="543"/>
      <c r="F2958" s="543"/>
      <c r="G2958" s="543"/>
      <c r="H2958" s="543"/>
      <c r="I2958" s="543"/>
      <c r="J2958" s="543"/>
      <c r="K2958" s="543"/>
      <c r="L2958" s="543"/>
      <c r="M2958" s="543"/>
      <c r="N2958" s="543"/>
      <c r="O2958" s="543"/>
      <c r="P2958" s="543"/>
      <c r="Q2958" s="603" t="str">
        <f>IF(SUM(DF2954)&gt;=1,"Error: Verificar la suma por desagregados ","")</f>
        <v/>
      </c>
      <c r="R2958" s="603"/>
      <c r="S2958" s="603"/>
      <c r="T2958" s="603"/>
      <c r="U2958" s="603"/>
      <c r="V2958" s="603"/>
      <c r="W2958" s="603"/>
      <c r="X2958" s="603"/>
      <c r="Y2958" s="603"/>
      <c r="Z2958" s="603"/>
      <c r="AA2958" s="603"/>
      <c r="AB2958" s="603"/>
      <c r="AC2958" s="603"/>
      <c r="AD2958" s="603"/>
      <c r="AG2958" s="375"/>
      <c r="AH2958" s="399"/>
      <c r="BV2958" s="400" t="s">
        <v>1945</v>
      </c>
      <c r="BW2958" s="400">
        <f>J2617</f>
        <v>0</v>
      </c>
      <c r="BY2958" s="400">
        <f>L2617</f>
        <v>0</v>
      </c>
      <c r="CA2958" s="400">
        <f>N2617</f>
        <v>0</v>
      </c>
      <c r="CC2958" s="400">
        <f t="shared" ref="CC2958:CQ2958" si="10255">P2617</f>
        <v>0</v>
      </c>
      <c r="CD2958" s="400">
        <f t="shared" si="10255"/>
        <v>0</v>
      </c>
      <c r="CE2958" s="400">
        <f t="shared" si="10255"/>
        <v>0</v>
      </c>
      <c r="CF2958" s="400">
        <f t="shared" si="10255"/>
        <v>0</v>
      </c>
      <c r="CG2958" s="400">
        <f t="shared" si="10255"/>
        <v>0</v>
      </c>
      <c r="CH2958" s="400">
        <f t="shared" si="10255"/>
        <v>0</v>
      </c>
      <c r="CI2958" s="400">
        <f t="shared" si="10255"/>
        <v>0</v>
      </c>
      <c r="CJ2958" s="400">
        <f t="shared" si="10255"/>
        <v>0</v>
      </c>
      <c r="CK2958" s="400">
        <f t="shared" si="10255"/>
        <v>0</v>
      </c>
      <c r="CL2958" s="400">
        <f t="shared" si="10255"/>
        <v>0</v>
      </c>
      <c r="CM2958" s="400">
        <f t="shared" si="10255"/>
        <v>0</v>
      </c>
      <c r="CN2958" s="400">
        <f t="shared" si="10255"/>
        <v>0</v>
      </c>
      <c r="CO2958" s="400">
        <f t="shared" si="10255"/>
        <v>0</v>
      </c>
      <c r="CP2958" s="400">
        <f t="shared" si="10255"/>
        <v>0</v>
      </c>
      <c r="CQ2958" s="400">
        <f t="shared" si="10255"/>
        <v>0</v>
      </c>
    </row>
    <row r="2959" spans="1:143" ht="15" customHeight="1" x14ac:dyDescent="0.25">
      <c r="B2959" s="543" t="str">
        <f>IF(SUM(AZ2954:BP2954)&gt;=1,"Error: Verificar la suma de subtotales por fila ","")</f>
        <v/>
      </c>
      <c r="C2959" s="543"/>
      <c r="D2959" s="543"/>
      <c r="E2959" s="543"/>
      <c r="F2959" s="543"/>
      <c r="G2959" s="543"/>
      <c r="H2959" s="543"/>
      <c r="I2959" s="543"/>
      <c r="J2959" s="543"/>
      <c r="K2959" s="543"/>
      <c r="L2959" s="543"/>
      <c r="M2959" s="543"/>
      <c r="N2959" s="543"/>
      <c r="O2959" s="543"/>
      <c r="P2959" s="543"/>
      <c r="Q2959" s="543" t="str">
        <f>IF(SUM(AN2954:AV2954)&gt;=1,"Error: Verificar la suma de Total, hombre o Mujer por fila ","")</f>
        <v/>
      </c>
      <c r="R2959" s="543"/>
      <c r="S2959" s="543"/>
      <c r="T2959" s="543"/>
      <c r="U2959" s="543"/>
      <c r="V2959" s="543"/>
      <c r="W2959" s="543"/>
      <c r="X2959" s="543"/>
      <c r="Y2959" s="543"/>
      <c r="Z2959" s="543"/>
      <c r="AA2959" s="543"/>
      <c r="AB2959" s="543"/>
      <c r="AC2959" s="543"/>
      <c r="AD2959" s="543"/>
      <c r="AG2959" s="375"/>
      <c r="AH2959" s="399"/>
      <c r="BV2959" s="400" t="s">
        <v>1910</v>
      </c>
      <c r="BW2959" s="400">
        <f>SUM(COUNTIF(M2805:M2815,"NS"),COUNTIF(M2821:M2825,"NS"),COUNTIF(M2830:M2833,"NS"),COUNTIF(M2851,"NS"),COUNTIF(M2856:M2858,"NS"),COUNTIF(M2861:M2867,"NS"),COUNTIF(M2874,"NS"),COUNTIF(M2879:M2883,"NS"),COUNTIF(M2889,"NS"),COUNTIF(M2897:M2900,"NS"),COUNTIF(M2906:M2909,"NS"),COUNTIF(M2918,"NS"),COUNTIF(M2921:M2928,"NS"),COUNTIF(M2935:M2936,"NS"),COUNTIF(M2939:M2947,"NS"),COUNTIF(M2952:M2953,"NS"))</f>
        <v>0</v>
      </c>
      <c r="BY2959" s="400">
        <f>SUM(COUNTIF(N2805:N2815,"NS"),COUNTIF(N2821:N2825,"NS"),COUNTIF(N2830:N2833,"NS"),COUNTIF(N2851,"NS"),COUNTIF(N2856:N2858,"NS"),COUNTIF(N2861:N2867,"NS"),COUNTIF(N2874,"NS"),COUNTIF(N2879:N2883,"NS"),COUNTIF(N2889,"NS"),COUNTIF(N2897:N2900,"NS"),COUNTIF(N2906:N2909,"NS"),COUNTIF(N2918,"NS"),COUNTIF(N2921:N2928,"NS"),COUNTIF(N2935:N2936,"NS"),COUNTIF(N2939:N2947,"NS"),COUNTIF(N2952:N2953,"NS"))</f>
        <v>0</v>
      </c>
      <c r="CA2959" s="400">
        <f>SUM(COUNTIF(O2805:O2815,"NS"),COUNTIF(O2821:O2825,"NS"),COUNTIF(O2830:O2833,"NS"),COUNTIF(O2851,"NS"),COUNTIF(O2856:O2858,"NS"),COUNTIF(O2861:O2867,"NS"),COUNTIF(O2874,"NS"),COUNTIF(O2879:O2883,"NS"),COUNTIF(O2889,"NS"),COUNTIF(O2897:O2900,"NS"),COUNTIF(O2906:O2909,"NS"),COUNTIF(O2918,"NS"),COUNTIF(O2921:O2928,"NS"),COUNTIF(O2935:O2936,"NS"),COUNTIF(O2939:O2947,"NS"),COUNTIF(O2952:O2953,"NS"))</f>
        <v>0</v>
      </c>
      <c r="CC2959" s="400">
        <f>SUM(COUNTIF(P2805:P2815,"NS"),COUNTIF(P2821:P2825,"NS"),COUNTIF(P2830:P2833,"NS"),COUNTIF(P2851,"NS"),COUNTIF(P2856:P2858,"NS"),COUNTIF(P2861:P2867,"NS"),COUNTIF(P2874,"NS"),COUNTIF(P2879:P2883,"NS"),COUNTIF(P2889,"NS"),COUNTIF(P2897:P2900,"NS"),COUNTIF(P2906:P2909,"NS"),COUNTIF(P2918,"NS"),COUNTIF(P2921:P2928,"NS"),COUNTIF(P2935:P2936,"NS"),COUNTIF(P2939:P2947,"NS"),COUNTIF(P2952:P2953,"NS"))</f>
        <v>0</v>
      </c>
      <c r="CD2959" s="400">
        <f>SUM(COUNTIF(Q2805:Q2815,"NS"),COUNTIF(Q2821:Q2825,"NS"),COUNTIF(Q2830:Q2833,"NS"),COUNTIF(Q2851,"NS"),COUNTIF(Q2856:Q2858,"NS"),COUNTIF(Q2861:Q2867,"NS"),COUNTIF(Q2874,"NS"),COUNTIF(Q2879:Q2883,"NS"),COUNTIF(Q2889,"NS"),COUNTIF(Q2897:Q2900,"NS"),COUNTIF(Q2906:Q2909,"NS"),COUNTIF(Q2918,"NS"),COUNTIF(Q2921:Q2928,"NS"),COUNTIF(Q2935:Q2936,"NS"),COUNTIF(Q2939:Q2947,"NS"),COUNTIF(Q2952:Q2953,"NS"))</f>
        <v>0</v>
      </c>
      <c r="CE2959" s="400">
        <f t="shared" ref="CE2959" si="10256">SUM(COUNTIF(R2805:R2815,"NS"),COUNTIF(R2821:R2825,"NS"),COUNTIF(R2830:R2833,"NS"),COUNTIF(R2851,"NS"),COUNTIF(R2856:R2858,"NS"),COUNTIF(R2861:R2867,"NS"),COUNTIF(R2874,"NS"),COUNTIF(R2879:R2883,"NS"),COUNTIF(R2889,"NS"),COUNTIF(R2897:R2900,"NS"),COUNTIF(R2906:R2909,"NS"),COUNTIF(R2918,"NS"),COUNTIF(R2921:R2928,"NS"),COUNTIF(R2935:R2936,"NS"),COUNTIF(R2939:R2947,"NS"),COUNTIF(R2952:R2953,"NS"))</f>
        <v>0</v>
      </c>
      <c r="CF2959" s="400">
        <f t="shared" ref="CF2959:CQ2959" si="10257">SUM(COUNTIF(S2805:S2815,"NS"),COUNTIF(S2821:S2825,"NS"),COUNTIF(S2830:S2833,"NS"),COUNTIF(S2851,"NS"),COUNTIF(S2856:S2858,"NS"),COUNTIF(S2861:S2867,"NS"),COUNTIF(S2874,"NS"),COUNTIF(S2879:S2883,"NS"),COUNTIF(S2889,"NS"),COUNTIF(S2897:S2900,"NS"),COUNTIF(S2906:S2909,"NS"),COUNTIF(S2918,"NS"),COUNTIF(S2921:S2928,"NS"),COUNTIF(S2935:S2936,"NS"),COUNTIF(S2939:S2947,"NS"),COUNTIF(S2952:S2953,"NS"))</f>
        <v>0</v>
      </c>
      <c r="CG2959" s="400">
        <f t="shared" si="10257"/>
        <v>0</v>
      </c>
      <c r="CH2959" s="400">
        <f t="shared" si="10257"/>
        <v>0</v>
      </c>
      <c r="CI2959" s="400">
        <f t="shared" si="10257"/>
        <v>0</v>
      </c>
      <c r="CJ2959" s="400">
        <f t="shared" si="10257"/>
        <v>0</v>
      </c>
      <c r="CK2959" s="400">
        <f t="shared" si="10257"/>
        <v>0</v>
      </c>
      <c r="CL2959" s="400">
        <f t="shared" si="10257"/>
        <v>0</v>
      </c>
      <c r="CM2959" s="400">
        <f t="shared" si="10257"/>
        <v>0</v>
      </c>
      <c r="CN2959" s="400">
        <f t="shared" si="10257"/>
        <v>0</v>
      </c>
      <c r="CO2959" s="400">
        <f t="shared" si="10257"/>
        <v>0</v>
      </c>
      <c r="CP2959" s="400">
        <f t="shared" si="10257"/>
        <v>0</v>
      </c>
      <c r="CQ2959" s="400">
        <f t="shared" si="10257"/>
        <v>0</v>
      </c>
    </row>
    <row r="2960" spans="1:143" ht="15" customHeight="1" thickBot="1" x14ac:dyDescent="0.3">
      <c r="B2960" s="546" t="str">
        <f>IF(AND(SUM(EM2954)&gt;=1,C2957=""),"si la opción Otro es mayor al 25% del total, justifíque en el recuadro para la tabla","")</f>
        <v/>
      </c>
      <c r="C2960" s="546"/>
      <c r="D2960" s="546"/>
      <c r="E2960" s="546"/>
      <c r="F2960" s="546"/>
      <c r="G2960" s="546"/>
      <c r="H2960" s="546"/>
      <c r="I2960" s="546"/>
      <c r="J2960" s="546"/>
      <c r="K2960" s="546"/>
      <c r="L2960" s="546"/>
      <c r="M2960" s="546"/>
      <c r="N2960" s="546"/>
      <c r="O2960" s="546"/>
      <c r="P2960" s="546"/>
      <c r="Q2960" s="547" t="str">
        <f>IF(OR(AG2803=AH2803,AG2803=AI2803),"","Error: Debe completar toda la información requerida")</f>
        <v/>
      </c>
      <c r="R2960" s="547"/>
      <c r="S2960" s="547"/>
      <c r="T2960" s="547"/>
      <c r="U2960" s="547"/>
      <c r="V2960" s="547"/>
      <c r="W2960" s="547"/>
      <c r="X2960" s="547"/>
      <c r="Y2960" s="547"/>
      <c r="Z2960" s="547"/>
      <c r="AA2960" s="547"/>
      <c r="AB2960" s="547"/>
      <c r="AC2960" s="547"/>
      <c r="AD2960" s="547"/>
      <c r="AG2960" s="375"/>
      <c r="AH2960" s="399"/>
      <c r="BV2960" s="400" t="s">
        <v>1914</v>
      </c>
      <c r="BW2960" s="400">
        <f>SUM(M2805:M2815,M2821:M2825,M2830:M2833,M2851,M2856:M2858,M2861:M2867,M2874,M2879:M2883,M2889,M2897:M2900,M2906:M2909,M2918,M2921:M2928,M2935:M2936,M2939:M2947,M2952:M2953)</f>
        <v>0</v>
      </c>
      <c r="BY2960" s="400">
        <f>SUM(N2805:N2815,N2821:N2825,N2830:N2833,N2851,N2856:N2858,N2861:N2867,N2874,N2879:N2883,N2889,N2897:N2900,N2906:N2909,N2918,N2921:N2928,N2935:N2936,N2939:N2947,N2952:N2953)</f>
        <v>0</v>
      </c>
      <c r="CA2960" s="400">
        <f>SUM(O2805:O2815,O2821:O2825,O2830:O2833,O2851,O2856:O2858,O2861:O2867,O2874,O2879:O2883,O2889,O2897:O2900,O2906:O2909,O2918,O2921:O2928,O2935:O2936,O2939:O2947,O2952:O2953)</f>
        <v>0</v>
      </c>
      <c r="CC2960" s="400">
        <f>SUM(P2805:P2815,P2821:P2825,P2830:P2833,P2851,P2856:P2858,P2861:P2867,P2874,P2879:P2883,P2889,P2897:P2900,P2906:P2909,P2918,P2921:P2928,P2935:P2936,P2939:P2947,P2952:P2953)</f>
        <v>0</v>
      </c>
      <c r="CD2960" s="400">
        <f t="shared" ref="CD2960" si="10258">SUM(Q2805:Q2815,Q2821:Q2825,Q2830:Q2833,Q2851,Q2856:Q2858,Q2861:Q2867,Q2874,Q2879:Q2883,Q2889,Q2897:Q2900,Q2906:Q2909,Q2918,Q2921:Q2928,Q2935:Q2936,Q2939:Q2947,Q2952:Q2953)</f>
        <v>0</v>
      </c>
      <c r="CE2960" s="400">
        <f t="shared" ref="CE2960" si="10259">SUM(R2805:R2815,R2821:R2825,R2830:R2833,R2851,R2856:R2858,R2861:R2867,R2874,R2879:R2883,R2889,R2897:R2900,R2906:R2909,R2918,R2921:R2928,R2935:R2936,R2939:R2947,R2952:R2953)</f>
        <v>0</v>
      </c>
      <c r="CF2960" s="400">
        <f t="shared" ref="CF2960" si="10260">SUM(S2805:S2815,S2821:S2825,S2830:S2833,S2851,S2856:S2858,S2861:S2867,S2874,S2879:S2883,S2889,S2897:S2900,S2906:S2909,S2918,S2921:S2928,S2935:S2936,S2939:S2947,S2952:S2953)</f>
        <v>0</v>
      </c>
      <c r="CG2960" s="400">
        <f t="shared" ref="CG2960" si="10261">SUM(T2805:T2815,T2821:T2825,T2830:T2833,T2851,T2856:T2858,T2861:T2867,T2874,T2879:T2883,T2889,T2897:T2900,T2906:T2909,T2918,T2921:T2928,T2935:T2936,T2939:T2947,T2952:T2953)</f>
        <v>0</v>
      </c>
      <c r="CH2960" s="400">
        <f t="shared" ref="CH2960" si="10262">SUM(U2805:U2815,U2821:U2825,U2830:U2833,U2851,U2856:U2858,U2861:U2867,U2874,U2879:U2883,U2889,U2897:U2900,U2906:U2909,U2918,U2921:U2928,U2935:U2936,U2939:U2947,U2952:U2953)</f>
        <v>0</v>
      </c>
      <c r="CI2960" s="400">
        <f t="shared" ref="CI2960" si="10263">SUM(V2805:V2815,V2821:V2825,V2830:V2833,V2851,V2856:V2858,V2861:V2867,V2874,V2879:V2883,V2889,V2897:V2900,V2906:V2909,V2918,V2921:V2928,V2935:V2936,V2939:V2947,V2952:V2953)</f>
        <v>0</v>
      </c>
      <c r="CJ2960" s="400">
        <f t="shared" ref="CJ2960" si="10264">SUM(W2805:W2815,W2821:W2825,W2830:W2833,W2851,W2856:W2858,W2861:W2867,W2874,W2879:W2883,W2889,W2897:W2900,W2906:W2909,W2918,W2921:W2928,W2935:W2936,W2939:W2947,W2952:W2953)</f>
        <v>0</v>
      </c>
      <c r="CK2960" s="400">
        <f t="shared" ref="CK2960" si="10265">SUM(X2805:X2815,X2821:X2825,X2830:X2833,X2851,X2856:X2858,X2861:X2867,X2874,X2879:X2883,X2889,X2897:X2900,X2906:X2909,X2918,X2921:X2928,X2935:X2936,X2939:X2947,X2952:X2953)</f>
        <v>0</v>
      </c>
      <c r="CL2960" s="400">
        <f t="shared" ref="CL2960" si="10266">SUM(Y2805:Y2815,Y2821:Y2825,Y2830:Y2833,Y2851,Y2856:Y2858,Y2861:Y2867,Y2874,Y2879:Y2883,Y2889,Y2897:Y2900,Y2906:Y2909,Y2918,Y2921:Y2928,Y2935:Y2936,Y2939:Y2947,Y2952:Y2953)</f>
        <v>0</v>
      </c>
      <c r="CM2960" s="400">
        <f t="shared" ref="CM2960" si="10267">SUM(Z2805:Z2815,Z2821:Z2825,Z2830:Z2833,Z2851,Z2856:Z2858,Z2861:Z2867,Z2874,Z2879:Z2883,Z2889,Z2897:Z2900,Z2906:Z2909,Z2918,Z2921:Z2928,Z2935:Z2936,Z2939:Z2947,Z2952:Z2953)</f>
        <v>0</v>
      </c>
      <c r="CN2960" s="400">
        <f t="shared" ref="CN2960" si="10268">SUM(AA2805:AA2815,AA2821:AA2825,AA2830:AA2833,AA2851,AA2856:AA2858,AA2861:AA2867,AA2874,AA2879:AA2883,AA2889,AA2897:AA2900,AA2906:AA2909,AA2918,AA2921:AA2928,AA2935:AA2936,AA2939:AA2947,AA2952:AA2953)</f>
        <v>0</v>
      </c>
      <c r="CO2960" s="400">
        <f t="shared" ref="CO2960" si="10269">SUM(AB2805:AB2815,AB2821:AB2825,AB2830:AB2833,AB2851,AB2856:AB2858,AB2861:AB2867,AB2874,AB2879:AB2883,AB2889,AB2897:AB2900,AB2906:AB2909,AB2918,AB2921:AB2928,AB2935:AB2936,AB2939:AB2947,AB2952:AB2953)</f>
        <v>0</v>
      </c>
      <c r="CP2960" s="400">
        <f t="shared" ref="CP2960" si="10270">SUM(AC2805:AC2815,AC2821:AC2825,AC2830:AC2833,AC2851,AC2856:AC2858,AC2861:AC2867,AC2874,AC2879:AC2883,AC2889,AC2897:AC2900,AC2906:AC2909,AC2918,AC2921:AC2928,AC2935:AC2936,AC2939:AC2947,AC2952:AC2953)</f>
        <v>0</v>
      </c>
      <c r="CQ2960" s="400">
        <f>SUM(AD2805:AD2815,AD2821:AD2825,AD2830:AD2833,AD2851,AD2856:AD2858,AD2861:AD2867,AD2874,AD2879:AD2883,AD2889,AD2897:AD2900,AD2906:AD2909,AD2918,AD2921:AD2928,AD2935:AD2936,AD2939:AD2947,AD2952:AD2953)</f>
        <v>0</v>
      </c>
    </row>
    <row r="2961" spans="1:110" ht="15" customHeight="1" thickBot="1" x14ac:dyDescent="0.3">
      <c r="B2961" s="687" t="s">
        <v>1441</v>
      </c>
      <c r="C2961" s="688"/>
      <c r="D2961" s="688"/>
      <c r="E2961" s="688"/>
      <c r="F2961" s="688"/>
      <c r="G2961" s="688"/>
      <c r="H2961" s="688"/>
      <c r="I2961" s="688"/>
      <c r="J2961" s="688"/>
      <c r="K2961" s="688"/>
      <c r="L2961" s="688"/>
      <c r="M2961" s="688"/>
      <c r="N2961" s="688"/>
      <c r="O2961" s="688"/>
      <c r="P2961" s="688"/>
      <c r="Q2961" s="688"/>
      <c r="R2961" s="688"/>
      <c r="S2961" s="688"/>
      <c r="T2961" s="688"/>
      <c r="U2961" s="688"/>
      <c r="V2961" s="688"/>
      <c r="W2961" s="688"/>
      <c r="X2961" s="688"/>
      <c r="Y2961" s="688"/>
      <c r="Z2961" s="688"/>
      <c r="AA2961" s="688"/>
      <c r="AB2961" s="688"/>
      <c r="AC2961" s="688"/>
      <c r="AD2961" s="689"/>
      <c r="AG2961" s="375"/>
      <c r="AH2961" s="399"/>
      <c r="BV2961" s="400" t="s">
        <v>1919</v>
      </c>
      <c r="BW2961" s="292">
        <f>IF($AG$2803=$AH$2803,0,IF(OR(AND(BW2958=0,BW2959&gt;0),AND(BW2958="ns",BW2960&gt;0),AND(BW2958="ns",BW2959=0,BW2960=0)),1,IF(OR(AND(BW2958&gt;0,BW2959=2),AND(BW2958="ns",BW2959=2),AND(BW2958="ns",BW2960=0,BW2959&gt;0),BW2958&gt;=BW2960),0,1)))</f>
        <v>0</v>
      </c>
      <c r="BX2961" s="292"/>
      <c r="BY2961" s="292">
        <f>IF($AG$2803=$AH$2803,0,IF(OR(AND(BY2958=0,BY2959&gt;0),AND(BY2958="ns",BY2960&gt;0),AND(BY2958="ns",BY2959=0,BY2960=0)),1,IF(OR(AND(BY2958&gt;0,BY2959=2),AND(BY2958="ns",BY2959=2),AND(BY2958="ns",BY2960=0,BY2959&gt;0),BY2958&gt;=BY2960),0,1)))</f>
        <v>0</v>
      </c>
      <c r="BZ2961" s="292"/>
      <c r="CA2961" s="292">
        <f>IF($AG$2803=$AH$2803,0,IF(OR(AND(CA2958=0,CA2959&gt;0),AND(CA2958="ns",CA2960&gt;0),AND(CA2958="ns",CA2959=0,CA2960=0)),1,IF(OR(AND(CA2958&gt;0,CA2959=2),AND(CA2958="ns",CA2959=2),AND(CA2958="ns",CA2960=0,CA2959&gt;0),CA2958&gt;=CA2960),0,1)))</f>
        <v>0</v>
      </c>
      <c r="CB2961" s="292"/>
      <c r="CC2961" s="292">
        <f t="shared" ref="CC2961:CQ2961" si="10271">IF($AG$2803=$AH$2803,0,IF(OR(AND(CC2958=0,CC2959&gt;0),AND(CC2958="ns",CC2960&gt;0),AND(CC2958="ns",CC2959=0,CC2960=0)),1,IF(OR(AND(CC2958&gt;0,CC2959=2),AND(CC2958="ns",CC2959=2),AND(CC2958="ns",CC2960=0,CC2959&gt;0),CC2958&gt;=CC2960),0,1)))</f>
        <v>0</v>
      </c>
      <c r="CD2961" s="292">
        <f t="shared" si="10271"/>
        <v>0</v>
      </c>
      <c r="CE2961" s="292">
        <f t="shared" si="10271"/>
        <v>0</v>
      </c>
      <c r="CF2961" s="292">
        <f t="shared" si="10271"/>
        <v>0</v>
      </c>
      <c r="CG2961" s="292">
        <f t="shared" si="10271"/>
        <v>0</v>
      </c>
      <c r="CH2961" s="292">
        <f t="shared" si="10271"/>
        <v>0</v>
      </c>
      <c r="CI2961" s="292">
        <f t="shared" si="10271"/>
        <v>0</v>
      </c>
      <c r="CJ2961" s="292">
        <f t="shared" si="10271"/>
        <v>0</v>
      </c>
      <c r="CK2961" s="292">
        <f t="shared" si="10271"/>
        <v>0</v>
      </c>
      <c r="CL2961" s="292">
        <f t="shared" si="10271"/>
        <v>0</v>
      </c>
      <c r="CM2961" s="292">
        <f t="shared" si="10271"/>
        <v>0</v>
      </c>
      <c r="CN2961" s="292">
        <f t="shared" si="10271"/>
        <v>0</v>
      </c>
      <c r="CO2961" s="292">
        <f t="shared" si="10271"/>
        <v>0</v>
      </c>
      <c r="CP2961" s="292">
        <f t="shared" si="10271"/>
        <v>0</v>
      </c>
      <c r="CQ2961" s="292">
        <f t="shared" si="10271"/>
        <v>0</v>
      </c>
    </row>
    <row r="2962" spans="1:110" ht="15" customHeight="1" x14ac:dyDescent="0.25">
      <c r="AG2962" s="375"/>
      <c r="AH2962" s="399"/>
    </row>
    <row r="2963" spans="1:110" ht="36" customHeight="1" x14ac:dyDescent="0.25">
      <c r="A2963" s="114" t="s">
        <v>689</v>
      </c>
      <c r="B2963" s="573" t="s">
        <v>1558</v>
      </c>
      <c r="C2963" s="573"/>
      <c r="D2963" s="573"/>
      <c r="E2963" s="573"/>
      <c r="F2963" s="573"/>
      <c r="G2963" s="573"/>
      <c r="H2963" s="573"/>
      <c r="I2963" s="573"/>
      <c r="J2963" s="573"/>
      <c r="K2963" s="573"/>
      <c r="L2963" s="573"/>
      <c r="M2963" s="573"/>
      <c r="N2963" s="573"/>
      <c r="O2963" s="573"/>
      <c r="P2963" s="573"/>
      <c r="Q2963" s="573"/>
      <c r="R2963" s="573"/>
      <c r="S2963" s="573"/>
      <c r="T2963" s="573"/>
      <c r="U2963" s="573"/>
      <c r="V2963" s="573"/>
      <c r="W2963" s="573"/>
      <c r="X2963" s="573"/>
      <c r="Y2963" s="573"/>
      <c r="Z2963" s="573"/>
      <c r="AA2963" s="573"/>
      <c r="AB2963" s="573"/>
      <c r="AC2963" s="573"/>
      <c r="AD2963" s="573"/>
      <c r="AG2963" s="375"/>
      <c r="AH2963" s="399"/>
    </row>
    <row r="2964" spans="1:110" ht="15" customHeight="1" x14ac:dyDescent="0.25">
      <c r="AG2964" s="375"/>
      <c r="AH2964" s="399"/>
    </row>
    <row r="2965" spans="1:110" ht="36" customHeight="1" x14ac:dyDescent="0.25">
      <c r="C2965" s="584" t="s">
        <v>937</v>
      </c>
      <c r="D2965" s="585"/>
      <c r="E2965" s="585"/>
      <c r="F2965" s="585"/>
      <c r="G2965" s="585"/>
      <c r="H2965" s="585"/>
      <c r="I2965" s="585"/>
      <c r="J2965" s="585"/>
      <c r="K2965" s="585"/>
      <c r="L2965" s="621"/>
      <c r="M2965" s="585" t="s">
        <v>1436</v>
      </c>
      <c r="N2965" s="585"/>
      <c r="O2965" s="585"/>
      <c r="P2965" s="585"/>
      <c r="Q2965" s="585"/>
      <c r="R2965" s="585"/>
      <c r="S2965" s="585"/>
      <c r="T2965" s="585"/>
      <c r="U2965" s="585"/>
      <c r="V2965" s="585"/>
      <c r="W2965" s="585"/>
      <c r="X2965" s="585"/>
      <c r="Y2965" s="585"/>
      <c r="Z2965" s="585"/>
      <c r="AA2965" s="585"/>
      <c r="AB2965" s="585"/>
      <c r="AC2965" s="585"/>
      <c r="AD2965" s="621"/>
      <c r="AG2965" s="375"/>
      <c r="AH2965" s="399"/>
    </row>
    <row r="2966" spans="1:110" ht="34.5" customHeight="1" x14ac:dyDescent="0.25">
      <c r="C2966" s="586"/>
      <c r="D2966" s="587"/>
      <c r="E2966" s="587"/>
      <c r="F2966" s="587"/>
      <c r="G2966" s="587"/>
      <c r="H2966" s="587"/>
      <c r="I2966" s="587"/>
      <c r="J2966" s="587"/>
      <c r="K2966" s="587"/>
      <c r="L2966" s="853"/>
      <c r="M2966" s="896" t="s">
        <v>60</v>
      </c>
      <c r="N2966" s="737" t="s">
        <v>61</v>
      </c>
      <c r="O2966" s="837" t="s">
        <v>62</v>
      </c>
      <c r="P2966" s="775" t="s">
        <v>1296</v>
      </c>
      <c r="Q2966" s="776"/>
      <c r="R2966" s="777"/>
      <c r="S2966" s="840" t="s">
        <v>1295</v>
      </c>
      <c r="T2966" s="840"/>
      <c r="U2966" s="840"/>
      <c r="V2966" s="840"/>
      <c r="W2966" s="840"/>
      <c r="X2966" s="840"/>
      <c r="Y2966" s="840" t="s">
        <v>1294</v>
      </c>
      <c r="Z2966" s="840"/>
      <c r="AA2966" s="840"/>
      <c r="AB2966" s="840"/>
      <c r="AC2966" s="840"/>
      <c r="AD2966" s="840"/>
      <c r="AE2966" s="60"/>
      <c r="AF2966" s="259"/>
      <c r="AG2966" s="285" t="s">
        <v>1908</v>
      </c>
      <c r="AH2966" s="285"/>
      <c r="AI2966" s="285"/>
      <c r="AJ2966" s="374"/>
      <c r="AK2966" s="374"/>
      <c r="AL2966" s="374"/>
      <c r="AM2966" s="374"/>
      <c r="AN2966" s="374"/>
    </row>
    <row r="2967" spans="1:110" ht="15" customHeight="1" x14ac:dyDescent="0.25">
      <c r="C2967" s="586"/>
      <c r="D2967" s="587"/>
      <c r="E2967" s="587"/>
      <c r="F2967" s="587"/>
      <c r="G2967" s="587"/>
      <c r="H2967" s="587"/>
      <c r="I2967" s="587"/>
      <c r="J2967" s="587"/>
      <c r="K2967" s="587"/>
      <c r="L2967" s="853"/>
      <c r="M2967" s="844"/>
      <c r="N2967" s="738"/>
      <c r="O2967" s="838"/>
      <c r="P2967" s="778"/>
      <c r="Q2967" s="779"/>
      <c r="R2967" s="780"/>
      <c r="S2967" s="559" t="s">
        <v>1305</v>
      </c>
      <c r="T2967" s="560"/>
      <c r="U2967" s="561"/>
      <c r="V2967" s="559" t="s">
        <v>1306</v>
      </c>
      <c r="W2967" s="560"/>
      <c r="X2967" s="561"/>
      <c r="Y2967" s="559" t="s">
        <v>1305</v>
      </c>
      <c r="Z2967" s="560"/>
      <c r="AA2967" s="561"/>
      <c r="AB2967" s="559" t="s">
        <v>1306</v>
      </c>
      <c r="AC2967" s="560"/>
      <c r="AD2967" s="561"/>
      <c r="AE2967" s="60"/>
      <c r="AF2967" s="259"/>
      <c r="AG2967" s="285">
        <f>COUNTBLANK(M2969:AD2974)</f>
        <v>108</v>
      </c>
      <c r="AH2967" s="285">
        <v>108</v>
      </c>
      <c r="AI2967" s="285">
        <f>IF(SUM(AH2969:AH2976)=0,AG2967,1)</f>
        <v>108</v>
      </c>
      <c r="AJ2967" s="374"/>
      <c r="AK2967" s="374"/>
      <c r="AL2967" s="374"/>
      <c r="AM2967" s="374"/>
      <c r="AN2967" s="374"/>
    </row>
    <row r="2968" spans="1:110" ht="43.5" customHeight="1" x14ac:dyDescent="0.25">
      <c r="C2968" s="588"/>
      <c r="D2968" s="589"/>
      <c r="E2968" s="589"/>
      <c r="F2968" s="589"/>
      <c r="G2968" s="589"/>
      <c r="H2968" s="589"/>
      <c r="I2968" s="589"/>
      <c r="J2968" s="589"/>
      <c r="K2968" s="589"/>
      <c r="L2968" s="622"/>
      <c r="M2968" s="845"/>
      <c r="N2968" s="739"/>
      <c r="O2968" s="839"/>
      <c r="P2968" s="247" t="s">
        <v>78</v>
      </c>
      <c r="Q2968" s="244" t="s">
        <v>61</v>
      </c>
      <c r="R2968" s="244" t="s">
        <v>62</v>
      </c>
      <c r="S2968" s="204" t="s">
        <v>78</v>
      </c>
      <c r="T2968" s="150" t="s">
        <v>61</v>
      </c>
      <c r="U2968" s="150" t="s">
        <v>62</v>
      </c>
      <c r="V2968" s="204" t="s">
        <v>78</v>
      </c>
      <c r="W2968" s="150" t="s">
        <v>61</v>
      </c>
      <c r="X2968" s="150" t="s">
        <v>62</v>
      </c>
      <c r="Y2968" s="204" t="s">
        <v>78</v>
      </c>
      <c r="Z2968" s="150" t="s">
        <v>61</v>
      </c>
      <c r="AA2968" s="150" t="s">
        <v>62</v>
      </c>
      <c r="AB2968" s="204" t="s">
        <v>78</v>
      </c>
      <c r="AC2968" s="150" t="s">
        <v>61</v>
      </c>
      <c r="AD2968" s="150" t="s">
        <v>62</v>
      </c>
      <c r="AE2968" s="60"/>
      <c r="AF2968" s="259"/>
      <c r="AG2968" s="374"/>
      <c r="AH2968" s="374"/>
      <c r="AI2968" s="374"/>
      <c r="AJ2968" s="374"/>
      <c r="AK2968" s="375" t="s">
        <v>1913</v>
      </c>
      <c r="AL2968" s="378" t="s">
        <v>1910</v>
      </c>
      <c r="AM2968" s="374" t="s">
        <v>1914</v>
      </c>
      <c r="AN2968" s="374" t="s">
        <v>1915</v>
      </c>
      <c r="AO2968" s="375" t="s">
        <v>1913</v>
      </c>
      <c r="AP2968" s="378" t="s">
        <v>1910</v>
      </c>
      <c r="AQ2968" s="374" t="s">
        <v>1914</v>
      </c>
      <c r="AR2968" s="374" t="s">
        <v>1915</v>
      </c>
      <c r="AS2968" s="375" t="s">
        <v>1913</v>
      </c>
      <c r="AT2968" s="378" t="s">
        <v>1910</v>
      </c>
      <c r="AU2968" s="374" t="s">
        <v>1914</v>
      </c>
      <c r="AV2968" s="374" t="s">
        <v>1915</v>
      </c>
      <c r="AW2968" s="375" t="s">
        <v>1913</v>
      </c>
      <c r="AX2968" s="378" t="s">
        <v>1910</v>
      </c>
      <c r="AY2968" s="374" t="s">
        <v>1914</v>
      </c>
      <c r="AZ2968" s="374" t="s">
        <v>1915</v>
      </c>
      <c r="BA2968" s="375" t="s">
        <v>1913</v>
      </c>
      <c r="BB2968" s="378" t="s">
        <v>1910</v>
      </c>
      <c r="BC2968" s="374" t="s">
        <v>1914</v>
      </c>
      <c r="BD2968" s="374" t="s">
        <v>1915</v>
      </c>
      <c r="BE2968" s="375" t="s">
        <v>1913</v>
      </c>
      <c r="BF2968" s="378" t="s">
        <v>1910</v>
      </c>
      <c r="BG2968" s="374" t="s">
        <v>1914</v>
      </c>
      <c r="BH2968" s="374" t="s">
        <v>1915</v>
      </c>
      <c r="BI2968" s="375" t="s">
        <v>1913</v>
      </c>
      <c r="BJ2968" s="378" t="s">
        <v>1910</v>
      </c>
      <c r="BK2968" s="374" t="s">
        <v>1914</v>
      </c>
      <c r="BL2968" s="374" t="s">
        <v>1915</v>
      </c>
      <c r="BM2968" s="375" t="s">
        <v>1913</v>
      </c>
      <c r="BN2968" s="378" t="s">
        <v>1910</v>
      </c>
      <c r="BO2968" s="374" t="s">
        <v>1914</v>
      </c>
      <c r="BP2968" s="374" t="s">
        <v>1915</v>
      </c>
      <c r="CB2968" s="421"/>
    </row>
    <row r="2969" spans="1:110" ht="36" customHeight="1" x14ac:dyDescent="0.25">
      <c r="C2969" s="250" t="s">
        <v>456</v>
      </c>
      <c r="D2969" s="670" t="s">
        <v>457</v>
      </c>
      <c r="E2969" s="671"/>
      <c r="F2969" s="671"/>
      <c r="G2969" s="671"/>
      <c r="H2969" s="671"/>
      <c r="I2969" s="671"/>
      <c r="J2969" s="671"/>
      <c r="K2969" s="671"/>
      <c r="L2969" s="671"/>
      <c r="M2969" s="332" t="str">
        <f>IF($AG$2803=$AH$2803,"",IF(AND(SUM(M2715,M2883)=0,SUM(COUNTIF(M2715,"NS"),COUNTIF(M2883,"NS"))&gt;0),"NS",SUM(M2715,M2883)))</f>
        <v/>
      </c>
      <c r="N2969" s="332" t="str">
        <f>IF($AG$2803=$AH$2803,"",IF(AND(SUM(N2715,N2883)=0,SUM(COUNTIF(N2715,"NS"),COUNTIF(N2883,"NS"))&gt;0),"NS",SUM(N2715,N2883)))</f>
        <v/>
      </c>
      <c r="O2969" s="332" t="str">
        <f>IF($AG$2803=$AH$2803,"",IF(AND(SUM(O2715,O2883)=0,SUM(COUNTIF(O2715,"NS"),COUNTIF(O2883,"NS"))&gt;0),"NS",SUM(O2715,O2883)))</f>
        <v/>
      </c>
      <c r="P2969" s="332" t="str">
        <f t="shared" ref="P2969:AD2969" si="10272">IF($AG$2803=$AH$2803,"",IF(AND(SUM(P2715,P2883)=0,SUM(COUNTIF(P2715,"NS"),COUNTIF(P2883,"NS"))&gt;0),"NS",SUM(P2715,P2883)))</f>
        <v/>
      </c>
      <c r="Q2969" s="332" t="str">
        <f t="shared" si="10272"/>
        <v/>
      </c>
      <c r="R2969" s="332" t="str">
        <f t="shared" si="10272"/>
        <v/>
      </c>
      <c r="S2969" s="332" t="str">
        <f t="shared" si="10272"/>
        <v/>
      </c>
      <c r="T2969" s="332" t="str">
        <f t="shared" si="10272"/>
        <v/>
      </c>
      <c r="U2969" s="332" t="str">
        <f t="shared" si="10272"/>
        <v/>
      </c>
      <c r="V2969" s="332" t="str">
        <f t="shared" si="10272"/>
        <v/>
      </c>
      <c r="W2969" s="332" t="str">
        <f t="shared" si="10272"/>
        <v/>
      </c>
      <c r="X2969" s="332" t="str">
        <f t="shared" si="10272"/>
        <v/>
      </c>
      <c r="Y2969" s="332" t="str">
        <f t="shared" si="10272"/>
        <v/>
      </c>
      <c r="Z2969" s="332" t="str">
        <f t="shared" si="10272"/>
        <v/>
      </c>
      <c r="AA2969" s="332" t="str">
        <f t="shared" si="10272"/>
        <v/>
      </c>
      <c r="AB2969" s="332" t="str">
        <f t="shared" si="10272"/>
        <v/>
      </c>
      <c r="AC2969" s="332" t="str">
        <f t="shared" si="10272"/>
        <v/>
      </c>
      <c r="AD2969" s="332" t="str">
        <f t="shared" si="10272"/>
        <v/>
      </c>
      <c r="AE2969" s="60"/>
      <c r="AF2969" s="259"/>
      <c r="AG2969" s="374">
        <f>IF(AND(M2969="NA",COUNTBLANK(N2969:AD2969)=17),0,COUNTBLANK(M2969:AD2969))</f>
        <v>18</v>
      </c>
      <c r="AH2969" s="374"/>
      <c r="AI2969" s="374"/>
      <c r="AJ2969" s="374"/>
      <c r="AK2969" s="375" t="str">
        <f>M2969</f>
        <v/>
      </c>
      <c r="AL2969" s="378">
        <f>COUNTIF(N2969:O2969,"ns")</f>
        <v>0</v>
      </c>
      <c r="AM2969" s="374">
        <f>SUM(N2969:O2969)</f>
        <v>0</v>
      </c>
      <c r="AN2969" s="292">
        <f>IF($AG$2967=$AH$2967,0,IF(OR(AND(AK2969=0,AL2969&gt;0),AND(AK2969="ns",AM2969&gt;0),AND(AK2969="ns",AL2969=0,AM2969=0)),1,IF(OR(AND(AK2969&gt;0,AL2969=2),AND(AK2969="ns",AL2969=2),AND(AK2969="ns",AM2969=0,AL2969&gt;0),AK2969=AM2969),0,1)))</f>
        <v>0</v>
      </c>
      <c r="AO2969" s="375" t="str">
        <f>N2969</f>
        <v/>
      </c>
      <c r="AP2969" s="473">
        <f>COUNTIF(Z2969,"ns")+COUNTIF(AC2969,"ns")+COUNTIF(W2969,"ns")+COUNTIF(T2969,"ns")+COUNTIF(Q2969,"ns")</f>
        <v>0</v>
      </c>
      <c r="AQ2969" s="474">
        <f>SUM(Q2969,T2969,W2969,Z2969,AC2969)</f>
        <v>0</v>
      </c>
      <c r="AR2969" s="317">
        <f>IF($AG$2967=$AH$2967,0,IF(OR(AND(AO2969=0,AP2969&gt;0),AND(AO2969="NS",AQ2969&gt;0),AND(AO2969="NS",AQ2969=0,AP2969=0)),1,IF(OR(AND(AP2969&gt;=2,AQ2969&lt;AO2969),AND(AO2969="NS",AQ2969=0,AP2969&gt;0),AO2969=AQ2969),0,1)))</f>
        <v>0</v>
      </c>
      <c r="AS2969" s="375" t="str">
        <f>O2969</f>
        <v/>
      </c>
      <c r="AT2969" s="473">
        <f>COUNTIF(AD2969,"ns")+COUNTIF(R2969,"ns")+COUNTIF(AA2969,"ns")+COUNTIF(X2969,"ns")+COUNTIF(U2969,"ns")</f>
        <v>0</v>
      </c>
      <c r="AU2969" s="474">
        <f>SUM(X2969,AD2969,R2969,U2969,AA2969)</f>
        <v>0</v>
      </c>
      <c r="AV2969" s="317">
        <f>IF($AG$2967=$AH$2967,0,IF(OR(AND(AS2969=0,AT2969&gt;0),AND(AS2969="NS",AU2969&gt;0),AND(AS2969="NS",AU2969=0,AT2969=0)),1,IF(OR(AND(AT2969&gt;=2,AU2969&lt;AS2969),AND(AS2969="NS",AU2969=0,AT2969&gt;0),AS2969=AU2969),0,1)))</f>
        <v>0</v>
      </c>
      <c r="AW2969" s="475" t="str">
        <f>P2969</f>
        <v/>
      </c>
      <c r="AX2969" s="378">
        <f>COUNTIF(Q2969:R2969,"ns")</f>
        <v>0</v>
      </c>
      <c r="AY2969" s="474">
        <f>SUM(Q2969:R2969)</f>
        <v>0</v>
      </c>
      <c r="AZ2969" s="292">
        <f>IF($AG$2967=$AH$2967,0,IF(OR(AND(AW2969=0,AX2969&gt;0),AND(AW2969="ns",AY2969&gt;0),AND(AW2969="ns",AX2969=0,AY2969=0)),1,IF(OR(AND(AW2969&gt;0,AX2969=2),AND(AW2969="ns",AX2969=2),AND(AW2969="ns",AY2969=0,AX2969&gt;0),AW2969=AY2969),0,1)))</f>
        <v>0</v>
      </c>
      <c r="BA2969" s="475" t="str">
        <f>S2969</f>
        <v/>
      </c>
      <c r="BB2969" s="378">
        <f>COUNTIF(T2969:U2969,"ns")</f>
        <v>0</v>
      </c>
      <c r="BC2969" s="474">
        <f>SUM(T2969:U2969)</f>
        <v>0</v>
      </c>
      <c r="BD2969" s="292">
        <f>IF($AG$2967=$AH$2967,0,IF(OR(AND(BA2969=0,BB2969&gt;0),AND(BA2969="ns",BC2969&gt;0),AND(BA2969="ns",BB2969=0,BC2969=0)),1,IF(OR(AND(BA2969&gt;0,BB2969=2),AND(BA2969="ns",BB2969=2),AND(BA2969="ns",BC2969=0,BB2969&gt;0),BA2969=BC2969),0,1)))</f>
        <v>0</v>
      </c>
      <c r="BE2969" s="475" t="str">
        <f>V2969</f>
        <v/>
      </c>
      <c r="BF2969" s="378">
        <f>COUNTIF(W2969:X2969,"ns")</f>
        <v>0</v>
      </c>
      <c r="BG2969" s="474">
        <f>SUM(W2969:X2969)</f>
        <v>0</v>
      </c>
      <c r="BH2969" s="292">
        <f>IF($AG$2967=$AH$2967,0,IF(OR(AND(BE2969=0,BF2969&gt;0),AND(BE2969="ns",BG2969&gt;0),AND(BE2969="ns",BF2969=0,BG2969=0)),1,IF(OR(AND(BE2969&gt;0,BF2969=2),AND(BE2969="ns",BF2969=2),AND(BE2969="ns",BG2969=0,BF2969&gt;0),BE2969=BG2969),0,1)))</f>
        <v>0</v>
      </c>
      <c r="BI2969" s="475" t="str">
        <f>Y2969</f>
        <v/>
      </c>
      <c r="BJ2969" s="378">
        <f>COUNTIF(Z2969:AA2969,"ns")</f>
        <v>0</v>
      </c>
      <c r="BK2969" s="474">
        <f>SUM(Z2969:AA2969)</f>
        <v>0</v>
      </c>
      <c r="BL2969" s="292">
        <f>IF($AG$2967=$AH$2967,0,IF(OR(AND(BI2969=0,BJ2969&gt;0),AND(BI2969="ns",BK2969&gt;0),AND(BI2969="ns",BJ2969=0,BK2969=0)),1,IF(OR(AND(BI2969&gt;0,BJ2969=2),AND(BI2969="ns",BJ2969=2),AND(BI2969="ns",BK2969=0,BJ2969&gt;0),BI2969=BK2969),0,1)))</f>
        <v>0</v>
      </c>
      <c r="BM2969" s="475" t="str">
        <f>AB2969</f>
        <v/>
      </c>
      <c r="BN2969" s="378">
        <f>COUNTIF(AC2969:AD2969,"ns")</f>
        <v>0</v>
      </c>
      <c r="BO2969" s="474">
        <f>SUM(AC2969:AD2969)</f>
        <v>0</v>
      </c>
      <c r="BP2969" s="292">
        <f>IF($AG$2967=$AH$2967,0,IF(OR(AND(BM2969=0,BN2969&gt;0),AND(BM2969="ns",BO2969&gt;0),AND(BM2969="ns",BN2969=0,BO2969=0)),1,IF(OR(AND(BM2969&gt;0,BN2969=2),AND(BM2969="ns",BN2969=2),AND(BM2969="ns",BO2969=0,BN2969&gt;0),BM2969=BO2969),0,1)))</f>
        <v>0</v>
      </c>
      <c r="CA2969" s="299" t="s">
        <v>60</v>
      </c>
      <c r="CB2969" s="421"/>
      <c r="CC2969" s="375"/>
      <c r="CD2969" s="375"/>
      <c r="CE2969" s="375"/>
      <c r="CF2969" s="375"/>
      <c r="CG2969" s="375"/>
      <c r="CH2969" s="375"/>
      <c r="CI2969" s="375"/>
      <c r="CJ2969" s="375"/>
      <c r="CK2969" s="375"/>
      <c r="CL2969" s="375"/>
      <c r="CM2969" s="375"/>
      <c r="CN2969" s="300">
        <f>IF(M2969="",0,M2969)</f>
        <v>0</v>
      </c>
      <c r="CO2969" s="300">
        <f t="shared" ref="CO2969" si="10273">IF(N2969="",0,N2969)</f>
        <v>0</v>
      </c>
      <c r="CP2969" s="300">
        <f t="shared" ref="CP2969" si="10274">IF(O2969="",0,O2969)</f>
        <v>0</v>
      </c>
      <c r="CQ2969" s="300">
        <f t="shared" ref="CQ2969" si="10275">IF(P2969="",0,P2969)</f>
        <v>0</v>
      </c>
      <c r="CR2969" s="300">
        <f t="shared" ref="CR2969" si="10276">IF(Q2969="",0,Q2969)</f>
        <v>0</v>
      </c>
      <c r="CS2969" s="300">
        <f t="shared" ref="CS2969" si="10277">IF(R2969="",0,R2969)</f>
        <v>0</v>
      </c>
      <c r="CT2969" s="300">
        <f t="shared" ref="CT2969" si="10278">IF(S2969="",0,S2969)</f>
        <v>0</v>
      </c>
      <c r="CU2969" s="300">
        <f t="shared" ref="CU2969" si="10279">IF(T2969="",0,T2969)</f>
        <v>0</v>
      </c>
      <c r="CV2969" s="300">
        <f t="shared" ref="CV2969" si="10280">IF(U2969="",0,U2969)</f>
        <v>0</v>
      </c>
      <c r="CW2969" s="300">
        <f t="shared" ref="CW2969" si="10281">IF(V2969="",0,V2969)</f>
        <v>0</v>
      </c>
      <c r="CX2969" s="300">
        <f t="shared" ref="CX2969" si="10282">IF(W2969="",0,W2969)</f>
        <v>0</v>
      </c>
      <c r="CY2969" s="300">
        <f t="shared" ref="CY2969" si="10283">IF(X2969="",0,X2969)</f>
        <v>0</v>
      </c>
      <c r="CZ2969" s="300">
        <f t="shared" ref="CZ2969" si="10284">IF(Y2969="",0,Y2969)</f>
        <v>0</v>
      </c>
      <c r="DA2969" s="300">
        <f t="shared" ref="DA2969" si="10285">IF(Z2969="",0,Z2969)</f>
        <v>0</v>
      </c>
      <c r="DB2969" s="300">
        <f t="shared" ref="DB2969" si="10286">IF(AA2969="",0,AA2969)</f>
        <v>0</v>
      </c>
      <c r="DC2969" s="300">
        <f t="shared" ref="DC2969" si="10287">IF(AB2969="",0,AB2969)</f>
        <v>0</v>
      </c>
      <c r="DD2969" s="300">
        <f t="shared" ref="DD2969" si="10288">IF(AC2969="",0,AC2969)</f>
        <v>0</v>
      </c>
      <c r="DE2969" s="300">
        <f t="shared" ref="DE2969" si="10289">IF(AD2969="",0,AD2969)</f>
        <v>0</v>
      </c>
    </row>
    <row r="2970" spans="1:110" ht="15" customHeight="1" x14ac:dyDescent="0.25">
      <c r="C2970" s="683" t="s">
        <v>465</v>
      </c>
      <c r="D2970" s="683"/>
      <c r="E2970" s="670" t="s">
        <v>460</v>
      </c>
      <c r="F2970" s="671"/>
      <c r="G2970" s="671"/>
      <c r="H2970" s="671"/>
      <c r="I2970" s="671"/>
      <c r="J2970" s="671"/>
      <c r="K2970" s="671"/>
      <c r="L2970" s="671"/>
      <c r="M2970" s="332" t="str">
        <f t="shared" ref="M2970:AD2970" si="10290">IF($AG$2803=$AH$2803,"",IF(AND(SUM(M2716,M2884)=0,SUM(COUNTIF(M2716,"NS"),COUNTIF(M2884,"NS"))&gt;0),"NS",SUM(M2716,M2884)))</f>
        <v/>
      </c>
      <c r="N2970" s="332" t="str">
        <f t="shared" si="10290"/>
        <v/>
      </c>
      <c r="O2970" s="332" t="str">
        <f t="shared" si="10290"/>
        <v/>
      </c>
      <c r="P2970" s="332" t="str">
        <f t="shared" si="10290"/>
        <v/>
      </c>
      <c r="Q2970" s="332" t="str">
        <f t="shared" si="10290"/>
        <v/>
      </c>
      <c r="R2970" s="332" t="str">
        <f t="shared" si="10290"/>
        <v/>
      </c>
      <c r="S2970" s="332" t="str">
        <f t="shared" si="10290"/>
        <v/>
      </c>
      <c r="T2970" s="332" t="str">
        <f t="shared" si="10290"/>
        <v/>
      </c>
      <c r="U2970" s="332" t="str">
        <f t="shared" si="10290"/>
        <v/>
      </c>
      <c r="V2970" s="332" t="str">
        <f t="shared" si="10290"/>
        <v/>
      </c>
      <c r="W2970" s="332" t="str">
        <f t="shared" si="10290"/>
        <v/>
      </c>
      <c r="X2970" s="332" t="str">
        <f t="shared" si="10290"/>
        <v/>
      </c>
      <c r="Y2970" s="332" t="str">
        <f t="shared" si="10290"/>
        <v/>
      </c>
      <c r="Z2970" s="332" t="str">
        <f t="shared" si="10290"/>
        <v/>
      </c>
      <c r="AA2970" s="332" t="str">
        <f t="shared" si="10290"/>
        <v/>
      </c>
      <c r="AB2970" s="332" t="str">
        <f t="shared" si="10290"/>
        <v/>
      </c>
      <c r="AC2970" s="332" t="str">
        <f t="shared" si="10290"/>
        <v/>
      </c>
      <c r="AD2970" s="332" t="str">
        <f t="shared" si="10290"/>
        <v/>
      </c>
      <c r="AE2970" s="60"/>
      <c r="AF2970" s="259"/>
      <c r="AG2970" s="374">
        <f t="shared" ref="AG2970:AG2974" si="10291">IF(AND(M2970="NA",COUNTBLANK(N2970:AD2970)=17),0,COUNTBLANK(M2970:AD2970))</f>
        <v>18</v>
      </c>
      <c r="AH2970" s="399"/>
      <c r="AK2970" s="375" t="str">
        <f t="shared" ref="AK2970:AK2974" si="10292">M2970</f>
        <v/>
      </c>
      <c r="AL2970" s="378">
        <f t="shared" ref="AL2970:AL2974" si="10293">COUNTIF(N2970:O2970,"ns")</f>
        <v>0</v>
      </c>
      <c r="AM2970" s="374">
        <f t="shared" ref="AM2970:AM2974" si="10294">SUM(N2970:O2970)</f>
        <v>0</v>
      </c>
      <c r="AN2970" s="292">
        <f t="shared" ref="AN2970:AN2974" si="10295">IF($AG$2967=$AH$2967,0,IF(OR(AND(AK2970=0,AL2970&gt;0),AND(AK2970="ns",AM2970&gt;0),AND(AK2970="ns",AL2970=0,AM2970=0)),1,IF(OR(AND(AK2970&gt;0,AL2970=2),AND(AK2970="ns",AL2970=2),AND(AK2970="ns",AM2970=0,AL2970&gt;0),AK2970=AM2970),0,1)))</f>
        <v>0</v>
      </c>
      <c r="AO2970" s="375" t="str">
        <f t="shared" ref="AO2970:AO2974" si="10296">N2970</f>
        <v/>
      </c>
      <c r="AP2970" s="473">
        <f t="shared" ref="AP2970:AP2974" si="10297">COUNTIF(Z2970,"ns")+COUNTIF(AC2970,"ns")+COUNTIF(W2970,"ns")+COUNTIF(T2970,"ns")+COUNTIF(Q2970,"ns")</f>
        <v>0</v>
      </c>
      <c r="AQ2970" s="474">
        <f t="shared" ref="AQ2970:AQ2974" si="10298">SUM(Q2970,T2970,W2970,Z2970,AC2970)</f>
        <v>0</v>
      </c>
      <c r="AR2970" s="317">
        <f t="shared" ref="AR2970:AR2974" si="10299">IF($AG$2967=$AH$2967,0,IF(OR(AND(AO2970=0,AP2970&gt;0),AND(AO2970="NS",AQ2970&gt;0),AND(AO2970="NS",AQ2970=0,AP2970=0)),1,IF(OR(AND(AP2970&gt;=2,AQ2970&lt;AO2970),AND(AO2970="NS",AQ2970=0,AP2970&gt;0),AO2970=AQ2970),0,1)))</f>
        <v>0</v>
      </c>
      <c r="AS2970" s="375" t="str">
        <f t="shared" ref="AS2970:AS2974" si="10300">O2970</f>
        <v/>
      </c>
      <c r="AT2970" s="473">
        <f t="shared" ref="AT2970:AT2974" si="10301">COUNTIF(AD2970,"ns")+COUNTIF(R2970,"ns")+COUNTIF(AA2970,"ns")+COUNTIF(X2970,"ns")+COUNTIF(U2970,"ns")</f>
        <v>0</v>
      </c>
      <c r="AU2970" s="474">
        <f t="shared" ref="AU2970:AU2974" si="10302">SUM(X2970,AD2970,R2970,U2970,AA2970)</f>
        <v>0</v>
      </c>
      <c r="AV2970" s="317">
        <f t="shared" ref="AV2970:AV2974" si="10303">IF($AG$2967=$AH$2967,0,IF(OR(AND(AS2970=0,AT2970&gt;0),AND(AS2970="NS",AU2970&gt;0),AND(AS2970="NS",AU2970=0,AT2970=0)),1,IF(OR(AND(AT2970&gt;=2,AU2970&lt;AS2970),AND(AS2970="NS",AU2970=0,AT2970&gt;0),AS2970=AU2970),0,1)))</f>
        <v>0</v>
      </c>
      <c r="AW2970" s="475" t="str">
        <f t="shared" ref="AW2970:AW2974" si="10304">P2970</f>
        <v/>
      </c>
      <c r="AX2970" s="378">
        <f t="shared" ref="AX2970:AX2974" si="10305">COUNTIF(Q2970:R2970,"ns")</f>
        <v>0</v>
      </c>
      <c r="AY2970" s="474">
        <f t="shared" ref="AY2970:AY2974" si="10306">SUM(Q2970:R2970)</f>
        <v>0</v>
      </c>
      <c r="AZ2970" s="292">
        <f t="shared" ref="AZ2970:AZ2974" si="10307">IF($AG$2967=$AH$2967,0,IF(OR(AND(AW2970=0,AX2970&gt;0),AND(AW2970="ns",AY2970&gt;0),AND(AW2970="ns",AX2970=0,AY2970=0)),1,IF(OR(AND(AW2970&gt;0,AX2970=2),AND(AW2970="ns",AX2970=2),AND(AW2970="ns",AY2970=0,AX2970&gt;0),AW2970=AY2970),0,1)))</f>
        <v>0</v>
      </c>
      <c r="BA2970" s="475" t="str">
        <f t="shared" ref="BA2970:BA2974" si="10308">S2970</f>
        <v/>
      </c>
      <c r="BB2970" s="378">
        <f t="shared" ref="BB2970:BB2974" si="10309">COUNTIF(T2970:U2970,"ns")</f>
        <v>0</v>
      </c>
      <c r="BC2970" s="474">
        <f t="shared" ref="BC2970:BC2974" si="10310">SUM(T2970:U2970)</f>
        <v>0</v>
      </c>
      <c r="BD2970" s="292">
        <f t="shared" ref="BD2970:BD2974" si="10311">IF($AG$2967=$AH$2967,0,IF(OR(AND(BA2970=0,BB2970&gt;0),AND(BA2970="ns",BC2970&gt;0),AND(BA2970="ns",BB2970=0,BC2970=0)),1,IF(OR(AND(BA2970&gt;0,BB2970=2),AND(BA2970="ns",BB2970=2),AND(BA2970="ns",BC2970=0,BB2970&gt;0),BA2970=BC2970),0,1)))</f>
        <v>0</v>
      </c>
      <c r="BE2970" s="475" t="str">
        <f t="shared" ref="BE2970:BE2974" si="10312">V2970</f>
        <v/>
      </c>
      <c r="BF2970" s="378">
        <f t="shared" ref="BF2970:BF2974" si="10313">COUNTIF(W2970:X2970,"ns")</f>
        <v>0</v>
      </c>
      <c r="BG2970" s="474">
        <f t="shared" ref="BG2970:BG2974" si="10314">SUM(W2970:X2970)</f>
        <v>0</v>
      </c>
      <c r="BH2970" s="292">
        <f t="shared" ref="BH2970:BH2974" si="10315">IF($AG$2967=$AH$2967,0,IF(OR(AND(BE2970=0,BF2970&gt;0),AND(BE2970="ns",BG2970&gt;0),AND(BE2970="ns",BF2970=0,BG2970=0)),1,IF(OR(AND(BE2970&gt;0,BF2970=2),AND(BE2970="ns",BF2970=2),AND(BE2970="ns",BG2970=0,BF2970&gt;0),BE2970=BG2970),0,1)))</f>
        <v>0</v>
      </c>
      <c r="BI2970" s="475" t="str">
        <f t="shared" ref="BI2970:BI2974" si="10316">Y2970</f>
        <v/>
      </c>
      <c r="BJ2970" s="378">
        <f t="shared" ref="BJ2970:BJ2974" si="10317">COUNTIF(Z2970:AA2970,"ns")</f>
        <v>0</v>
      </c>
      <c r="BK2970" s="474">
        <f t="shared" ref="BK2970:BK2974" si="10318">SUM(Z2970:AA2970)</f>
        <v>0</v>
      </c>
      <c r="BL2970" s="292">
        <f t="shared" ref="BL2970:BL2974" si="10319">IF($AG$2967=$AH$2967,0,IF(OR(AND(BI2970=0,BJ2970&gt;0),AND(BI2970="ns",BK2970&gt;0),AND(BI2970="ns",BJ2970=0,BK2970=0)),1,IF(OR(AND(BI2970&gt;0,BJ2970=2),AND(BI2970="ns",BJ2970=2),AND(BI2970="ns",BK2970=0,BJ2970&gt;0),BI2970=BK2970),0,1)))</f>
        <v>0</v>
      </c>
      <c r="BM2970" s="475" t="str">
        <f t="shared" ref="BM2970:BM2974" si="10320">AB2970</f>
        <v/>
      </c>
      <c r="BN2970" s="378">
        <f t="shared" ref="BN2970:BN2974" si="10321">COUNTIF(AC2970:AD2970,"ns")</f>
        <v>0</v>
      </c>
      <c r="BO2970" s="474">
        <f t="shared" ref="BO2970:BO2974" si="10322">SUM(AC2970:AD2970)</f>
        <v>0</v>
      </c>
      <c r="BP2970" s="292">
        <f t="shared" ref="BP2970:BP2974" si="10323">IF($AG$2967=$AH$2967,0,IF(OR(AND(BM2970=0,BN2970&gt;0),AND(BM2970="ns",BO2970&gt;0),AND(BM2970="ns",BN2970=0,BO2970=0)),1,IF(OR(AND(BM2970&gt;0,BN2970=2),AND(BM2970="ns",BN2970=2),AND(BM2970="ns",BO2970=0,BN2970&gt;0),BM2970=BO2970),0,1)))</f>
        <v>0</v>
      </c>
      <c r="CA2970" s="299" t="s">
        <v>1917</v>
      </c>
      <c r="CB2970" s="421"/>
      <c r="CC2970" s="375"/>
      <c r="CD2970" s="375"/>
      <c r="CE2970" s="375"/>
      <c r="CF2970" s="375"/>
      <c r="CG2970" s="375"/>
      <c r="CH2970" s="375"/>
      <c r="CI2970" s="375"/>
      <c r="CJ2970" s="375"/>
      <c r="CK2970" s="375"/>
      <c r="CL2970" s="375"/>
      <c r="CM2970" s="375"/>
      <c r="CN2970" s="301">
        <f>SUM(M2970:M2974)</f>
        <v>0</v>
      </c>
      <c r="CO2970" s="301">
        <f t="shared" ref="CO2970" si="10324">SUM(N2970:N2974)</f>
        <v>0</v>
      </c>
      <c r="CP2970" s="301">
        <f t="shared" ref="CP2970" si="10325">SUM(O2970:O2974)</f>
        <v>0</v>
      </c>
      <c r="CQ2970" s="301">
        <f t="shared" ref="CQ2970" si="10326">SUM(P2970:P2974)</f>
        <v>0</v>
      </c>
      <c r="CR2970" s="301">
        <f t="shared" ref="CR2970" si="10327">SUM(Q2970:Q2974)</f>
        <v>0</v>
      </c>
      <c r="CS2970" s="301">
        <f t="shared" ref="CS2970" si="10328">SUM(R2970:R2974)</f>
        <v>0</v>
      </c>
      <c r="CT2970" s="301">
        <f t="shared" ref="CT2970" si="10329">SUM(S2970:S2974)</f>
        <v>0</v>
      </c>
      <c r="CU2970" s="301">
        <f t="shared" ref="CU2970" si="10330">SUM(T2970:T2974)</f>
        <v>0</v>
      </c>
      <c r="CV2970" s="301">
        <f t="shared" ref="CV2970" si="10331">SUM(U2970:U2974)</f>
        <v>0</v>
      </c>
      <c r="CW2970" s="301">
        <f t="shared" ref="CW2970" si="10332">SUM(V2970:V2974)</f>
        <v>0</v>
      </c>
      <c r="CX2970" s="301">
        <f t="shared" ref="CX2970" si="10333">SUM(W2970:W2974)</f>
        <v>0</v>
      </c>
      <c r="CY2970" s="301">
        <f t="shared" ref="CY2970" si="10334">SUM(X2970:X2974)</f>
        <v>0</v>
      </c>
      <c r="CZ2970" s="301">
        <f t="shared" ref="CZ2970" si="10335">SUM(Y2970:Y2974)</f>
        <v>0</v>
      </c>
      <c r="DA2970" s="301">
        <f t="shared" ref="DA2970" si="10336">SUM(Z2970:Z2974)</f>
        <v>0</v>
      </c>
      <c r="DB2970" s="301">
        <f t="shared" ref="DB2970" si="10337">SUM(AA2970:AA2974)</f>
        <v>0</v>
      </c>
      <c r="DC2970" s="301">
        <f t="shared" ref="DC2970" si="10338">SUM(AB2970:AB2974)</f>
        <v>0</v>
      </c>
      <c r="DD2970" s="301">
        <f t="shared" ref="DD2970" si="10339">SUM(AC2970:AC2974)</f>
        <v>0</v>
      </c>
      <c r="DE2970" s="301">
        <f t="shared" ref="DE2970" si="10340">SUM(AD2970:AD2974)</f>
        <v>0</v>
      </c>
    </row>
    <row r="2971" spans="1:110" ht="24" customHeight="1" x14ac:dyDescent="0.25">
      <c r="C2971" s="683" t="s">
        <v>466</v>
      </c>
      <c r="D2971" s="683"/>
      <c r="E2971" s="670" t="s">
        <v>461</v>
      </c>
      <c r="F2971" s="671"/>
      <c r="G2971" s="671"/>
      <c r="H2971" s="671"/>
      <c r="I2971" s="671"/>
      <c r="J2971" s="671"/>
      <c r="K2971" s="671"/>
      <c r="L2971" s="671"/>
      <c r="M2971" s="332" t="str">
        <f t="shared" ref="M2971:AD2971" si="10341">IF($AG$2803=$AH$2803,"",IF(AND(SUM(M2717,M2885)=0,SUM(COUNTIF(M2717,"NS"),COUNTIF(M2885,"NS"))&gt;0),"NS",SUM(M2717,M2885)))</f>
        <v/>
      </c>
      <c r="N2971" s="332" t="str">
        <f t="shared" si="10341"/>
        <v/>
      </c>
      <c r="O2971" s="332" t="str">
        <f t="shared" si="10341"/>
        <v/>
      </c>
      <c r="P2971" s="332" t="str">
        <f t="shared" si="10341"/>
        <v/>
      </c>
      <c r="Q2971" s="332" t="str">
        <f t="shared" si="10341"/>
        <v/>
      </c>
      <c r="R2971" s="332" t="str">
        <f t="shared" si="10341"/>
        <v/>
      </c>
      <c r="S2971" s="332" t="str">
        <f t="shared" si="10341"/>
        <v/>
      </c>
      <c r="T2971" s="332" t="str">
        <f t="shared" si="10341"/>
        <v/>
      </c>
      <c r="U2971" s="332" t="str">
        <f t="shared" si="10341"/>
        <v/>
      </c>
      <c r="V2971" s="332" t="str">
        <f t="shared" si="10341"/>
        <v/>
      </c>
      <c r="W2971" s="332" t="str">
        <f t="shared" si="10341"/>
        <v/>
      </c>
      <c r="X2971" s="332" t="str">
        <f t="shared" si="10341"/>
        <v/>
      </c>
      <c r="Y2971" s="332" t="str">
        <f t="shared" si="10341"/>
        <v/>
      </c>
      <c r="Z2971" s="332" t="str">
        <f t="shared" si="10341"/>
        <v/>
      </c>
      <c r="AA2971" s="332" t="str">
        <f t="shared" si="10341"/>
        <v/>
      </c>
      <c r="AB2971" s="332" t="str">
        <f t="shared" si="10341"/>
        <v/>
      </c>
      <c r="AC2971" s="332" t="str">
        <f t="shared" si="10341"/>
        <v/>
      </c>
      <c r="AD2971" s="332" t="str">
        <f t="shared" si="10341"/>
        <v/>
      </c>
      <c r="AE2971" s="60"/>
      <c r="AF2971" s="259"/>
      <c r="AG2971" s="374">
        <f t="shared" si="10291"/>
        <v>18</v>
      </c>
      <c r="AH2971" s="399"/>
      <c r="AK2971" s="375" t="str">
        <f t="shared" si="10292"/>
        <v/>
      </c>
      <c r="AL2971" s="378">
        <f t="shared" si="10293"/>
        <v>0</v>
      </c>
      <c r="AM2971" s="374">
        <f t="shared" si="10294"/>
        <v>0</v>
      </c>
      <c r="AN2971" s="292">
        <f t="shared" si="10295"/>
        <v>0</v>
      </c>
      <c r="AO2971" s="375" t="str">
        <f t="shared" si="10296"/>
        <v/>
      </c>
      <c r="AP2971" s="473">
        <f t="shared" si="10297"/>
        <v>0</v>
      </c>
      <c r="AQ2971" s="474">
        <f t="shared" si="10298"/>
        <v>0</v>
      </c>
      <c r="AR2971" s="317">
        <f t="shared" si="10299"/>
        <v>0</v>
      </c>
      <c r="AS2971" s="375" t="str">
        <f t="shared" si="10300"/>
        <v/>
      </c>
      <c r="AT2971" s="473">
        <f t="shared" si="10301"/>
        <v>0</v>
      </c>
      <c r="AU2971" s="474">
        <f t="shared" si="10302"/>
        <v>0</v>
      </c>
      <c r="AV2971" s="317">
        <f t="shared" si="10303"/>
        <v>0</v>
      </c>
      <c r="AW2971" s="475" t="str">
        <f t="shared" si="10304"/>
        <v/>
      </c>
      <c r="AX2971" s="378">
        <f t="shared" si="10305"/>
        <v>0</v>
      </c>
      <c r="AY2971" s="474">
        <f t="shared" si="10306"/>
        <v>0</v>
      </c>
      <c r="AZ2971" s="292">
        <f t="shared" si="10307"/>
        <v>0</v>
      </c>
      <c r="BA2971" s="475" t="str">
        <f t="shared" si="10308"/>
        <v/>
      </c>
      <c r="BB2971" s="378">
        <f t="shared" si="10309"/>
        <v>0</v>
      </c>
      <c r="BC2971" s="474">
        <f t="shared" si="10310"/>
        <v>0</v>
      </c>
      <c r="BD2971" s="292">
        <f t="shared" si="10311"/>
        <v>0</v>
      </c>
      <c r="BE2971" s="475" t="str">
        <f t="shared" si="10312"/>
        <v/>
      </c>
      <c r="BF2971" s="378">
        <f t="shared" si="10313"/>
        <v>0</v>
      </c>
      <c r="BG2971" s="474">
        <f t="shared" si="10314"/>
        <v>0</v>
      </c>
      <c r="BH2971" s="292">
        <f t="shared" si="10315"/>
        <v>0</v>
      </c>
      <c r="BI2971" s="475" t="str">
        <f t="shared" si="10316"/>
        <v/>
      </c>
      <c r="BJ2971" s="378">
        <f t="shared" si="10317"/>
        <v>0</v>
      </c>
      <c r="BK2971" s="474">
        <f t="shared" si="10318"/>
        <v>0</v>
      </c>
      <c r="BL2971" s="292">
        <f t="shared" si="10319"/>
        <v>0</v>
      </c>
      <c r="BM2971" s="475" t="str">
        <f t="shared" si="10320"/>
        <v/>
      </c>
      <c r="BN2971" s="378">
        <f t="shared" si="10321"/>
        <v>0</v>
      </c>
      <c r="BO2971" s="474">
        <f t="shared" si="10322"/>
        <v>0</v>
      </c>
      <c r="BP2971" s="292">
        <f t="shared" si="10323"/>
        <v>0</v>
      </c>
      <c r="CA2971" s="299" t="s">
        <v>1910</v>
      </c>
      <c r="CB2971" s="421"/>
      <c r="CC2971" s="375"/>
      <c r="CD2971" s="375"/>
      <c r="CE2971" s="375"/>
      <c r="CF2971" s="375"/>
      <c r="CG2971" s="375"/>
      <c r="CH2971" s="375"/>
      <c r="CI2971" s="375"/>
      <c r="CJ2971" s="375"/>
      <c r="CK2971" s="375"/>
      <c r="CL2971" s="375"/>
      <c r="CM2971" s="375"/>
      <c r="CN2971" s="300">
        <f>COUNTIF(M2970:M2974,"NS")</f>
        <v>0</v>
      </c>
      <c r="CO2971" s="300">
        <f t="shared" ref="CO2971" si="10342">COUNTIF(N2970:N2974,"NS")</f>
        <v>0</v>
      </c>
      <c r="CP2971" s="300">
        <f t="shared" ref="CP2971" si="10343">COUNTIF(O2970:O2974,"NS")</f>
        <v>0</v>
      </c>
      <c r="CQ2971" s="300">
        <f t="shared" ref="CQ2971" si="10344">COUNTIF(P2970:P2974,"NS")</f>
        <v>0</v>
      </c>
      <c r="CR2971" s="300">
        <f t="shared" ref="CR2971" si="10345">COUNTIF(Q2970:Q2974,"NS")</f>
        <v>0</v>
      </c>
      <c r="CS2971" s="300">
        <f t="shared" ref="CS2971" si="10346">COUNTIF(R2970:R2974,"NS")</f>
        <v>0</v>
      </c>
      <c r="CT2971" s="300">
        <f t="shared" ref="CT2971" si="10347">COUNTIF(S2970:S2974,"NS")</f>
        <v>0</v>
      </c>
      <c r="CU2971" s="300">
        <f t="shared" ref="CU2971" si="10348">COUNTIF(T2970:T2974,"NS")</f>
        <v>0</v>
      </c>
      <c r="CV2971" s="300">
        <f t="shared" ref="CV2971" si="10349">COUNTIF(U2970:U2974,"NS")</f>
        <v>0</v>
      </c>
      <c r="CW2971" s="300">
        <f t="shared" ref="CW2971" si="10350">COUNTIF(V2970:V2974,"NS")</f>
        <v>0</v>
      </c>
      <c r="CX2971" s="300">
        <f t="shared" ref="CX2971" si="10351">COUNTIF(W2970:W2974,"NS")</f>
        <v>0</v>
      </c>
      <c r="CY2971" s="300">
        <f t="shared" ref="CY2971" si="10352">COUNTIF(X2970:X2974,"NS")</f>
        <v>0</v>
      </c>
      <c r="CZ2971" s="300">
        <f t="shared" ref="CZ2971" si="10353">COUNTIF(Y2970:Y2974,"NS")</f>
        <v>0</v>
      </c>
      <c r="DA2971" s="300">
        <f t="shared" ref="DA2971" si="10354">COUNTIF(Z2970:Z2974,"NS")</f>
        <v>0</v>
      </c>
      <c r="DB2971" s="300">
        <f t="shared" ref="DB2971" si="10355">COUNTIF(AA2970:AA2974,"NS")</f>
        <v>0</v>
      </c>
      <c r="DC2971" s="300">
        <f t="shared" ref="DC2971" si="10356">COUNTIF(AB2970:AB2974,"NS")</f>
        <v>0</v>
      </c>
      <c r="DD2971" s="300">
        <f t="shared" ref="DD2971" si="10357">COUNTIF(AC2970:AC2974,"NS")</f>
        <v>0</v>
      </c>
      <c r="DE2971" s="300">
        <f t="shared" ref="DE2971" si="10358">COUNTIF(AD2970:AD2974,"NS")</f>
        <v>0</v>
      </c>
    </row>
    <row r="2972" spans="1:110" ht="15" customHeight="1" x14ac:dyDescent="0.25">
      <c r="C2972" s="683" t="s">
        <v>467</v>
      </c>
      <c r="D2972" s="683"/>
      <c r="E2972" s="670" t="s">
        <v>475</v>
      </c>
      <c r="F2972" s="671"/>
      <c r="G2972" s="671"/>
      <c r="H2972" s="671"/>
      <c r="I2972" s="671"/>
      <c r="J2972" s="671"/>
      <c r="K2972" s="671"/>
      <c r="L2972" s="671"/>
      <c r="M2972" s="332" t="str">
        <f t="shared" ref="M2972:AD2972" si="10359">IF($AG$2803=$AH$2803,"",IF(AND(SUM(M2718,M2886)=0,SUM(COUNTIF(M2718,"NS"),COUNTIF(M2886,"NS"))&gt;0),"NS",SUM(M2718,M2886)))</f>
        <v/>
      </c>
      <c r="N2972" s="332" t="str">
        <f t="shared" si="10359"/>
        <v/>
      </c>
      <c r="O2972" s="332" t="str">
        <f>IF($AG$2803=$AH$2803,"",IF(AND(SUM(O2718,O2886)=0,SUM(COUNTIF(O2718,"NS"),COUNTIF(O2886,"NS"))&gt;0),"NS",SUM(O2718,O2886)))</f>
        <v/>
      </c>
      <c r="P2972" s="332" t="str">
        <f t="shared" si="10359"/>
        <v/>
      </c>
      <c r="Q2972" s="332" t="str">
        <f t="shared" si="10359"/>
        <v/>
      </c>
      <c r="R2972" s="332" t="str">
        <f t="shared" si="10359"/>
        <v/>
      </c>
      <c r="S2972" s="332" t="str">
        <f t="shared" si="10359"/>
        <v/>
      </c>
      <c r="T2972" s="332" t="str">
        <f t="shared" si="10359"/>
        <v/>
      </c>
      <c r="U2972" s="332" t="str">
        <f t="shared" si="10359"/>
        <v/>
      </c>
      <c r="V2972" s="332" t="str">
        <f t="shared" si="10359"/>
        <v/>
      </c>
      <c r="W2972" s="332" t="str">
        <f t="shared" si="10359"/>
        <v/>
      </c>
      <c r="X2972" s="332" t="str">
        <f t="shared" si="10359"/>
        <v/>
      </c>
      <c r="Y2972" s="332" t="str">
        <f t="shared" si="10359"/>
        <v/>
      </c>
      <c r="Z2972" s="332" t="str">
        <f t="shared" si="10359"/>
        <v/>
      </c>
      <c r="AA2972" s="332" t="str">
        <f t="shared" si="10359"/>
        <v/>
      </c>
      <c r="AB2972" s="332" t="str">
        <f t="shared" si="10359"/>
        <v/>
      </c>
      <c r="AC2972" s="332" t="str">
        <f t="shared" si="10359"/>
        <v/>
      </c>
      <c r="AD2972" s="332" t="str">
        <f t="shared" si="10359"/>
        <v/>
      </c>
      <c r="AE2972" s="60"/>
      <c r="AF2972" s="259"/>
      <c r="AG2972" s="374">
        <f t="shared" si="10291"/>
        <v>18</v>
      </c>
      <c r="AH2972" s="399"/>
      <c r="AK2972" s="375" t="str">
        <f t="shared" si="10292"/>
        <v/>
      </c>
      <c r="AL2972" s="378">
        <f t="shared" si="10293"/>
        <v>0</v>
      </c>
      <c r="AM2972" s="374">
        <f t="shared" si="10294"/>
        <v>0</v>
      </c>
      <c r="AN2972" s="292">
        <f t="shared" si="10295"/>
        <v>0</v>
      </c>
      <c r="AO2972" s="375" t="str">
        <f t="shared" si="10296"/>
        <v/>
      </c>
      <c r="AP2972" s="473">
        <f t="shared" si="10297"/>
        <v>0</v>
      </c>
      <c r="AQ2972" s="474">
        <f t="shared" si="10298"/>
        <v>0</v>
      </c>
      <c r="AR2972" s="317">
        <f t="shared" si="10299"/>
        <v>0</v>
      </c>
      <c r="AS2972" s="375" t="str">
        <f t="shared" si="10300"/>
        <v/>
      </c>
      <c r="AT2972" s="473">
        <f t="shared" si="10301"/>
        <v>0</v>
      </c>
      <c r="AU2972" s="474">
        <f t="shared" si="10302"/>
        <v>0</v>
      </c>
      <c r="AV2972" s="317">
        <f t="shared" si="10303"/>
        <v>0</v>
      </c>
      <c r="AW2972" s="475" t="str">
        <f t="shared" si="10304"/>
        <v/>
      </c>
      <c r="AX2972" s="378">
        <f t="shared" si="10305"/>
        <v>0</v>
      </c>
      <c r="AY2972" s="474">
        <f t="shared" si="10306"/>
        <v>0</v>
      </c>
      <c r="AZ2972" s="292">
        <f t="shared" si="10307"/>
        <v>0</v>
      </c>
      <c r="BA2972" s="475" t="str">
        <f t="shared" si="10308"/>
        <v/>
      </c>
      <c r="BB2972" s="378">
        <f t="shared" si="10309"/>
        <v>0</v>
      </c>
      <c r="BC2972" s="474">
        <f t="shared" si="10310"/>
        <v>0</v>
      </c>
      <c r="BD2972" s="292">
        <f t="shared" si="10311"/>
        <v>0</v>
      </c>
      <c r="BE2972" s="475" t="str">
        <f t="shared" si="10312"/>
        <v/>
      </c>
      <c r="BF2972" s="378">
        <f t="shared" si="10313"/>
        <v>0</v>
      </c>
      <c r="BG2972" s="474">
        <f t="shared" si="10314"/>
        <v>0</v>
      </c>
      <c r="BH2972" s="292">
        <f t="shared" si="10315"/>
        <v>0</v>
      </c>
      <c r="BI2972" s="475" t="str">
        <f t="shared" si="10316"/>
        <v/>
      </c>
      <c r="BJ2972" s="378">
        <f t="shared" si="10317"/>
        <v>0</v>
      </c>
      <c r="BK2972" s="474">
        <f t="shared" si="10318"/>
        <v>0</v>
      </c>
      <c r="BL2972" s="292">
        <f t="shared" si="10319"/>
        <v>0</v>
      </c>
      <c r="BM2972" s="475" t="str">
        <f t="shared" si="10320"/>
        <v/>
      </c>
      <c r="BN2972" s="378">
        <f t="shared" si="10321"/>
        <v>0</v>
      </c>
      <c r="BO2972" s="474">
        <f t="shared" si="10322"/>
        <v>0</v>
      </c>
      <c r="BP2972" s="292">
        <f t="shared" si="10323"/>
        <v>0</v>
      </c>
      <c r="CA2972" s="299" t="s">
        <v>1918</v>
      </c>
      <c r="CC2972" s="375"/>
      <c r="CD2972" s="375"/>
      <c r="CE2972" s="375"/>
      <c r="CF2972" s="375"/>
      <c r="CG2972" s="375"/>
      <c r="CH2972" s="375"/>
      <c r="CI2972" s="375"/>
      <c r="CJ2972" s="375"/>
      <c r="CK2972" s="375"/>
      <c r="CL2972" s="375"/>
      <c r="CM2972" s="375"/>
      <c r="CN2972" s="302">
        <f t="shared" ref="CN2972:CX2972" si="10360">IF(OR(AND(CN2969=0,CN2971&gt;0),AND(CN2969="NS",CN2970&gt;0),AND(CN2969="NS",CN2970=0,CN2971=0)),1,IF(OR(AND(CN2971&gt;=2,CN2970&lt;CN2969),AND(CN2969="NS",CN2970=0,CN2971&gt;0),OR(CN2969=CN2970,AND(CN2969="",CN2971=0,CN2970=0))),0,1))</f>
        <v>0</v>
      </c>
      <c r="CO2972" s="302">
        <f t="shared" si="10360"/>
        <v>0</v>
      </c>
      <c r="CP2972" s="302">
        <f t="shared" si="10360"/>
        <v>0</v>
      </c>
      <c r="CQ2972" s="302">
        <f t="shared" si="10360"/>
        <v>0</v>
      </c>
      <c r="CR2972" s="302">
        <f t="shared" si="10360"/>
        <v>0</v>
      </c>
      <c r="CS2972" s="302">
        <f t="shared" si="10360"/>
        <v>0</v>
      </c>
      <c r="CT2972" s="302">
        <f t="shared" si="10360"/>
        <v>0</v>
      </c>
      <c r="CU2972" s="302">
        <f t="shared" si="10360"/>
        <v>0</v>
      </c>
      <c r="CV2972" s="302">
        <f t="shared" si="10360"/>
        <v>0</v>
      </c>
      <c r="CW2972" s="302">
        <f t="shared" si="10360"/>
        <v>0</v>
      </c>
      <c r="CX2972" s="302">
        <f t="shared" si="10360"/>
        <v>0</v>
      </c>
      <c r="CY2972" s="302">
        <f t="shared" ref="CY2972" si="10361">IF(OR(AND(CY2969=0,CY2971&gt;0),AND(CY2969="NS",CY2970&gt;0),AND(CY2969="NS",CY2970=0,CY2971=0)),1,IF(OR(AND(CY2971&gt;=2,CY2970&lt;CY2969),AND(CY2969="NS",CY2970=0,CY2971&gt;0),OR(CY2969=CY2970,AND(CY2969="",CY2971=0,CY2970=0))),0,1))</f>
        <v>0</v>
      </c>
      <c r="CZ2972" s="302">
        <f t="shared" ref="CZ2972" si="10362">IF(OR(AND(CZ2969=0,CZ2971&gt;0),AND(CZ2969="NS",CZ2970&gt;0),AND(CZ2969="NS",CZ2970=0,CZ2971=0)),1,IF(OR(AND(CZ2971&gt;=2,CZ2970&lt;CZ2969),AND(CZ2969="NS",CZ2970=0,CZ2971&gt;0),OR(CZ2969=CZ2970,AND(CZ2969="",CZ2971=0,CZ2970=0))),0,1))</f>
        <v>0</v>
      </c>
      <c r="DA2972" s="302">
        <f t="shared" ref="DA2972" si="10363">IF(OR(AND(DA2969=0,DA2971&gt;0),AND(DA2969="NS",DA2970&gt;0),AND(DA2969="NS",DA2970=0,DA2971=0)),1,IF(OR(AND(DA2971&gt;=2,DA2970&lt;DA2969),AND(DA2969="NS",DA2970=0,DA2971&gt;0),OR(DA2969=DA2970,AND(DA2969="",DA2971=0,DA2970=0))),0,1))</f>
        <v>0</v>
      </c>
      <c r="DB2972" s="302">
        <f t="shared" ref="DB2972" si="10364">IF(OR(AND(DB2969=0,DB2971&gt;0),AND(DB2969="NS",DB2970&gt;0),AND(DB2969="NS",DB2970=0,DB2971=0)),1,IF(OR(AND(DB2971&gt;=2,DB2970&lt;DB2969),AND(DB2969="NS",DB2970=0,DB2971&gt;0),OR(DB2969=DB2970,AND(DB2969="",DB2971=0,DB2970=0))),0,1))</f>
        <v>0</v>
      </c>
      <c r="DC2972" s="302">
        <f t="shared" ref="DC2972" si="10365">IF(OR(AND(DC2969=0,DC2971&gt;0),AND(DC2969="NS",DC2970&gt;0),AND(DC2969="NS",DC2970=0,DC2971=0)),1,IF(OR(AND(DC2971&gt;=2,DC2970&lt;DC2969),AND(DC2969="NS",DC2970=0,DC2971&gt;0),OR(DC2969=DC2970,AND(DC2969="",DC2971=0,DC2970=0))),0,1))</f>
        <v>0</v>
      </c>
      <c r="DD2972" s="302">
        <f t="shared" ref="DD2972" si="10366">IF(OR(AND(DD2969=0,DD2971&gt;0),AND(DD2969="NS",DD2970&gt;0),AND(DD2969="NS",DD2970=0,DD2971=0)),1,IF(OR(AND(DD2971&gt;=2,DD2970&lt;DD2969),AND(DD2969="NS",DD2970=0,DD2971&gt;0),OR(DD2969=DD2970,AND(DD2969="",DD2971=0,DD2970=0))),0,1))</f>
        <v>0</v>
      </c>
      <c r="DE2972" s="302">
        <f t="shared" ref="DE2972" si="10367">IF(OR(AND(DE2969=0,DE2971&gt;0),AND(DE2969="NS",DE2970&gt;0),AND(DE2969="NS",DE2970=0,DE2971=0)),1,IF(OR(AND(DE2971&gt;=2,DE2970&lt;DE2969),AND(DE2969="NS",DE2970=0,DE2971&gt;0),OR(DE2969=DE2970,AND(DE2969="",DE2971=0,DE2970=0))),0,1))</f>
        <v>0</v>
      </c>
      <c r="DF2972" s="387">
        <f>SUM(CN2972:DE2972)</f>
        <v>0</v>
      </c>
    </row>
    <row r="2973" spans="1:110" ht="15" customHeight="1" x14ac:dyDescent="0.25">
      <c r="C2973" s="683" t="s">
        <v>468</v>
      </c>
      <c r="D2973" s="683"/>
      <c r="E2973" s="670" t="s">
        <v>463</v>
      </c>
      <c r="F2973" s="671"/>
      <c r="G2973" s="671"/>
      <c r="H2973" s="671"/>
      <c r="I2973" s="671"/>
      <c r="J2973" s="671"/>
      <c r="K2973" s="671"/>
      <c r="L2973" s="671"/>
      <c r="M2973" s="332" t="str">
        <f t="shared" ref="M2973:AD2973" si="10368">IF($AG$2803=$AH$2803,"",IF(AND(SUM(M2719,M2887)=0,SUM(COUNTIF(M2719,"NS"),COUNTIF(M2887,"NS"))&gt;0),"NS",SUM(M2719,M2887)))</f>
        <v/>
      </c>
      <c r="N2973" s="332" t="str">
        <f t="shared" si="10368"/>
        <v/>
      </c>
      <c r="O2973" s="332" t="str">
        <f t="shared" si="10368"/>
        <v/>
      </c>
      <c r="P2973" s="332" t="str">
        <f t="shared" si="10368"/>
        <v/>
      </c>
      <c r="Q2973" s="332" t="str">
        <f t="shared" si="10368"/>
        <v/>
      </c>
      <c r="R2973" s="332" t="str">
        <f t="shared" si="10368"/>
        <v/>
      </c>
      <c r="S2973" s="332" t="str">
        <f t="shared" si="10368"/>
        <v/>
      </c>
      <c r="T2973" s="332" t="str">
        <f t="shared" si="10368"/>
        <v/>
      </c>
      <c r="U2973" s="332" t="str">
        <f t="shared" si="10368"/>
        <v/>
      </c>
      <c r="V2973" s="332" t="str">
        <f t="shared" si="10368"/>
        <v/>
      </c>
      <c r="W2973" s="332" t="str">
        <f t="shared" si="10368"/>
        <v/>
      </c>
      <c r="X2973" s="332" t="str">
        <f t="shared" si="10368"/>
        <v/>
      </c>
      <c r="Y2973" s="332" t="str">
        <f t="shared" si="10368"/>
        <v/>
      </c>
      <c r="Z2973" s="332" t="str">
        <f t="shared" si="10368"/>
        <v/>
      </c>
      <c r="AA2973" s="332" t="str">
        <f t="shared" si="10368"/>
        <v/>
      </c>
      <c r="AB2973" s="332" t="str">
        <f t="shared" si="10368"/>
        <v/>
      </c>
      <c r="AC2973" s="332" t="str">
        <f t="shared" si="10368"/>
        <v/>
      </c>
      <c r="AD2973" s="332" t="str">
        <f t="shared" si="10368"/>
        <v/>
      </c>
      <c r="AE2973" s="60"/>
      <c r="AF2973" s="259"/>
      <c r="AG2973" s="374">
        <f t="shared" si="10291"/>
        <v>18</v>
      </c>
      <c r="AH2973" s="399"/>
      <c r="AK2973" s="375" t="str">
        <f t="shared" si="10292"/>
        <v/>
      </c>
      <c r="AL2973" s="378">
        <f t="shared" si="10293"/>
        <v>0</v>
      </c>
      <c r="AM2973" s="374">
        <f t="shared" si="10294"/>
        <v>0</v>
      </c>
      <c r="AN2973" s="292">
        <f t="shared" si="10295"/>
        <v>0</v>
      </c>
      <c r="AO2973" s="375" t="str">
        <f t="shared" si="10296"/>
        <v/>
      </c>
      <c r="AP2973" s="473">
        <f t="shared" si="10297"/>
        <v>0</v>
      </c>
      <c r="AQ2973" s="474">
        <f t="shared" si="10298"/>
        <v>0</v>
      </c>
      <c r="AR2973" s="317">
        <f t="shared" si="10299"/>
        <v>0</v>
      </c>
      <c r="AS2973" s="375" t="str">
        <f t="shared" si="10300"/>
        <v/>
      </c>
      <c r="AT2973" s="473">
        <f t="shared" si="10301"/>
        <v>0</v>
      </c>
      <c r="AU2973" s="474">
        <f t="shared" si="10302"/>
        <v>0</v>
      </c>
      <c r="AV2973" s="317">
        <f t="shared" si="10303"/>
        <v>0</v>
      </c>
      <c r="AW2973" s="475" t="str">
        <f t="shared" si="10304"/>
        <v/>
      </c>
      <c r="AX2973" s="378">
        <f t="shared" si="10305"/>
        <v>0</v>
      </c>
      <c r="AY2973" s="474">
        <f t="shared" si="10306"/>
        <v>0</v>
      </c>
      <c r="AZ2973" s="292">
        <f t="shared" si="10307"/>
        <v>0</v>
      </c>
      <c r="BA2973" s="475" t="str">
        <f t="shared" si="10308"/>
        <v/>
      </c>
      <c r="BB2973" s="378">
        <f t="shared" si="10309"/>
        <v>0</v>
      </c>
      <c r="BC2973" s="474">
        <f t="shared" si="10310"/>
        <v>0</v>
      </c>
      <c r="BD2973" s="292">
        <f t="shared" si="10311"/>
        <v>0</v>
      </c>
      <c r="BE2973" s="475" t="str">
        <f t="shared" si="10312"/>
        <v/>
      </c>
      <c r="BF2973" s="378">
        <f t="shared" si="10313"/>
        <v>0</v>
      </c>
      <c r="BG2973" s="474">
        <f t="shared" si="10314"/>
        <v>0</v>
      </c>
      <c r="BH2973" s="292">
        <f t="shared" si="10315"/>
        <v>0</v>
      </c>
      <c r="BI2973" s="475" t="str">
        <f t="shared" si="10316"/>
        <v/>
      </c>
      <c r="BJ2973" s="378">
        <f t="shared" si="10317"/>
        <v>0</v>
      </c>
      <c r="BK2973" s="474">
        <f t="shared" si="10318"/>
        <v>0</v>
      </c>
      <c r="BL2973" s="292">
        <f t="shared" si="10319"/>
        <v>0</v>
      </c>
      <c r="BM2973" s="475" t="str">
        <f t="shared" si="10320"/>
        <v/>
      </c>
      <c r="BN2973" s="378">
        <f t="shared" si="10321"/>
        <v>0</v>
      </c>
      <c r="BO2973" s="474">
        <f t="shared" si="10322"/>
        <v>0</v>
      </c>
      <c r="BP2973" s="292">
        <f t="shared" si="10323"/>
        <v>0</v>
      </c>
    </row>
    <row r="2974" spans="1:110" ht="36" customHeight="1" x14ac:dyDescent="0.25">
      <c r="C2974" s="683" t="s">
        <v>469</v>
      </c>
      <c r="D2974" s="683"/>
      <c r="E2974" s="670" t="s">
        <v>464</v>
      </c>
      <c r="F2974" s="671"/>
      <c r="G2974" s="671"/>
      <c r="H2974" s="671"/>
      <c r="I2974" s="671"/>
      <c r="J2974" s="671"/>
      <c r="K2974" s="671"/>
      <c r="L2974" s="671"/>
      <c r="M2974" s="332"/>
      <c r="N2974" s="332"/>
      <c r="O2974" s="332"/>
      <c r="P2974" s="332"/>
      <c r="Q2974" s="332"/>
      <c r="R2974" s="332"/>
      <c r="S2974" s="332"/>
      <c r="T2974" s="332"/>
      <c r="U2974" s="332"/>
      <c r="V2974" s="332"/>
      <c r="W2974" s="332"/>
      <c r="X2974" s="332"/>
      <c r="Y2974" s="332"/>
      <c r="Z2974" s="332"/>
      <c r="AA2974" s="332"/>
      <c r="AB2974" s="332"/>
      <c r="AC2974" s="332"/>
      <c r="AD2974" s="332"/>
      <c r="AE2974" s="60"/>
      <c r="AF2974" s="259"/>
      <c r="AG2974" s="374">
        <f t="shared" si="10291"/>
        <v>18</v>
      </c>
      <c r="AH2974" s="399"/>
      <c r="AK2974" s="375">
        <f t="shared" si="10292"/>
        <v>0</v>
      </c>
      <c r="AL2974" s="378">
        <f t="shared" si="10293"/>
        <v>0</v>
      </c>
      <c r="AM2974" s="374">
        <f t="shared" si="10294"/>
        <v>0</v>
      </c>
      <c r="AN2974" s="292">
        <f t="shared" si="10295"/>
        <v>0</v>
      </c>
      <c r="AO2974" s="375">
        <f t="shared" si="10296"/>
        <v>0</v>
      </c>
      <c r="AP2974" s="473">
        <f t="shared" si="10297"/>
        <v>0</v>
      </c>
      <c r="AQ2974" s="474">
        <f t="shared" si="10298"/>
        <v>0</v>
      </c>
      <c r="AR2974" s="317">
        <f t="shared" si="10299"/>
        <v>0</v>
      </c>
      <c r="AS2974" s="375">
        <f t="shared" si="10300"/>
        <v>0</v>
      </c>
      <c r="AT2974" s="473">
        <f t="shared" si="10301"/>
        <v>0</v>
      </c>
      <c r="AU2974" s="474">
        <f t="shared" si="10302"/>
        <v>0</v>
      </c>
      <c r="AV2974" s="317">
        <f t="shared" si="10303"/>
        <v>0</v>
      </c>
      <c r="AW2974" s="475">
        <f t="shared" si="10304"/>
        <v>0</v>
      </c>
      <c r="AX2974" s="378">
        <f t="shared" si="10305"/>
        <v>0</v>
      </c>
      <c r="AY2974" s="474">
        <f t="shared" si="10306"/>
        <v>0</v>
      </c>
      <c r="AZ2974" s="292">
        <f t="shared" si="10307"/>
        <v>0</v>
      </c>
      <c r="BA2974" s="475">
        <f t="shared" si="10308"/>
        <v>0</v>
      </c>
      <c r="BB2974" s="378">
        <f t="shared" si="10309"/>
        <v>0</v>
      </c>
      <c r="BC2974" s="474">
        <f t="shared" si="10310"/>
        <v>0</v>
      </c>
      <c r="BD2974" s="292">
        <f t="shared" si="10311"/>
        <v>0</v>
      </c>
      <c r="BE2974" s="475">
        <f t="shared" si="10312"/>
        <v>0</v>
      </c>
      <c r="BF2974" s="378">
        <f t="shared" si="10313"/>
        <v>0</v>
      </c>
      <c r="BG2974" s="474">
        <f t="shared" si="10314"/>
        <v>0</v>
      </c>
      <c r="BH2974" s="292">
        <f t="shared" si="10315"/>
        <v>0</v>
      </c>
      <c r="BI2974" s="475">
        <f t="shared" si="10316"/>
        <v>0</v>
      </c>
      <c r="BJ2974" s="378">
        <f t="shared" si="10317"/>
        <v>0</v>
      </c>
      <c r="BK2974" s="474">
        <f t="shared" si="10318"/>
        <v>0</v>
      </c>
      <c r="BL2974" s="292">
        <f t="shared" si="10319"/>
        <v>0</v>
      </c>
      <c r="BM2974" s="475">
        <f t="shared" si="10320"/>
        <v>0</v>
      </c>
      <c r="BN2974" s="378">
        <f t="shared" si="10321"/>
        <v>0</v>
      </c>
      <c r="BO2974" s="474">
        <f t="shared" si="10322"/>
        <v>0</v>
      </c>
      <c r="BP2974" s="292">
        <f t="shared" si="10323"/>
        <v>0</v>
      </c>
    </row>
    <row r="2975" spans="1:110" ht="15" x14ac:dyDescent="0.25">
      <c r="B2975" s="543" t="str">
        <f>IF(SUM(AZ2975:BP2975)&gt;=1,"Error: Verificar la suma de subtotales por fila pregunta 80 y 81","")</f>
        <v/>
      </c>
      <c r="C2975" s="543"/>
      <c r="D2975" s="543"/>
      <c r="E2975" s="543"/>
      <c r="F2975" s="543"/>
      <c r="G2975" s="543"/>
      <c r="H2975" s="543"/>
      <c r="I2975" s="543"/>
      <c r="J2975" s="543"/>
      <c r="K2975" s="543"/>
      <c r="L2975" s="543"/>
      <c r="M2975" s="543"/>
      <c r="N2975" s="543"/>
      <c r="O2975" s="543"/>
      <c r="P2975" s="543"/>
      <c r="Q2975" s="603" t="str">
        <f>IF(SUM(DF2972)&gt;=1,"Error: Verificar la suma por desagregados ","")</f>
        <v/>
      </c>
      <c r="R2975" s="603"/>
      <c r="S2975" s="603"/>
      <c r="T2975" s="603"/>
      <c r="U2975" s="603"/>
      <c r="V2975" s="603"/>
      <c r="W2975" s="603"/>
      <c r="X2975" s="603"/>
      <c r="Y2975" s="603"/>
      <c r="Z2975" s="603"/>
      <c r="AA2975" s="603"/>
      <c r="AB2975" s="603"/>
      <c r="AC2975" s="603"/>
      <c r="AD2975" s="603"/>
      <c r="AE2975" s="60"/>
      <c r="AF2975" s="259"/>
      <c r="AG2975" s="375"/>
      <c r="AH2975" s="399"/>
      <c r="AN2975" s="387">
        <f>SUM(AN2969:AN2974)</f>
        <v>0</v>
      </c>
      <c r="AR2975" s="387">
        <f>SUM(AR2969:AR2974)</f>
        <v>0</v>
      </c>
      <c r="AV2975" s="387">
        <f>SUM(AV2969:AV2974)</f>
        <v>0</v>
      </c>
      <c r="AZ2975" s="387">
        <f>SUM(AZ2969:AZ2974)</f>
        <v>0</v>
      </c>
      <c r="BD2975" s="387">
        <f>SUM(BD2969:BD2974)</f>
        <v>0</v>
      </c>
      <c r="BH2975" s="387">
        <f>SUM(BH2969:BH2974)</f>
        <v>0</v>
      </c>
      <c r="BL2975" s="387">
        <f>SUM(BL2969:BL2974)</f>
        <v>0</v>
      </c>
      <c r="BP2975" s="387">
        <f>SUM(BP2969:BP2974)</f>
        <v>0</v>
      </c>
    </row>
    <row r="2976" spans="1:110" ht="15" x14ac:dyDescent="0.25">
      <c r="B2976" s="582" t="str">
        <f>IF(SUM(AN2975:AV2975)&gt;=1,"Error: Verificar la suma de Total, hombre o Mujer por fila pregunta 80 y 81 ","")</f>
        <v/>
      </c>
      <c r="C2976" s="582"/>
      <c r="D2976" s="582"/>
      <c r="E2976" s="582"/>
      <c r="F2976" s="582"/>
      <c r="G2976" s="582"/>
      <c r="H2976" s="582"/>
      <c r="I2976" s="582"/>
      <c r="J2976" s="582"/>
      <c r="K2976" s="582"/>
      <c r="L2976" s="582"/>
      <c r="M2976" s="582"/>
      <c r="N2976" s="582"/>
      <c r="O2976" s="582"/>
      <c r="P2976" s="582"/>
      <c r="Q2976" s="582"/>
      <c r="R2976" s="582"/>
      <c r="S2976" s="582"/>
      <c r="T2976" s="582"/>
      <c r="U2976" s="582"/>
      <c r="V2976" s="582"/>
      <c r="W2976" s="582"/>
      <c r="X2976" s="582"/>
      <c r="Y2976" s="582"/>
      <c r="Z2976" s="582"/>
      <c r="AA2976" s="582"/>
      <c r="AB2976" s="582"/>
      <c r="AC2976" s="582"/>
      <c r="AD2976" s="582"/>
      <c r="AE2976" s="60"/>
      <c r="AF2976" s="259"/>
      <c r="AG2976" s="375"/>
      <c r="AH2976" s="399"/>
    </row>
    <row r="2977" spans="1:109" ht="15" x14ac:dyDescent="0.25">
      <c r="B2977" s="545" t="str">
        <f>IF(OR(AG2803=AH2803,AG2803=AI2803),"","Error: Debe completar toda la información requerida")</f>
        <v/>
      </c>
      <c r="C2977" s="545"/>
      <c r="D2977" s="545"/>
      <c r="E2977" s="545"/>
      <c r="F2977" s="545"/>
      <c r="G2977" s="545"/>
      <c r="H2977" s="545"/>
      <c r="I2977" s="545"/>
      <c r="J2977" s="545"/>
      <c r="K2977" s="545"/>
      <c r="L2977" s="545"/>
      <c r="M2977" s="545"/>
      <c r="N2977" s="545"/>
      <c r="O2977" s="545"/>
      <c r="P2977" s="545"/>
      <c r="Q2977" s="545"/>
      <c r="R2977" s="545"/>
      <c r="S2977" s="545"/>
      <c r="T2977" s="545"/>
      <c r="U2977" s="545"/>
      <c r="V2977" s="545"/>
      <c r="W2977" s="545"/>
      <c r="X2977" s="545"/>
      <c r="Y2977" s="545"/>
      <c r="Z2977" s="545"/>
      <c r="AA2977" s="545"/>
      <c r="AB2977" s="545"/>
      <c r="AC2977" s="545"/>
      <c r="AD2977" s="545"/>
      <c r="AE2977" s="60"/>
      <c r="AF2977" s="259"/>
      <c r="AG2977" s="375"/>
      <c r="AH2977" s="399"/>
    </row>
    <row r="2978" spans="1:109" ht="24" customHeight="1" x14ac:dyDescent="0.25">
      <c r="A2978" s="114" t="s">
        <v>690</v>
      </c>
      <c r="B2978" s="573" t="s">
        <v>1322</v>
      </c>
      <c r="C2978" s="573"/>
      <c r="D2978" s="573"/>
      <c r="E2978" s="573"/>
      <c r="F2978" s="573"/>
      <c r="G2978" s="573"/>
      <c r="H2978" s="573"/>
      <c r="I2978" s="573"/>
      <c r="J2978" s="573"/>
      <c r="K2978" s="573"/>
      <c r="L2978" s="573"/>
      <c r="M2978" s="573"/>
      <c r="N2978" s="573"/>
      <c r="O2978" s="573"/>
      <c r="P2978" s="573"/>
      <c r="Q2978" s="573"/>
      <c r="R2978" s="573"/>
      <c r="S2978" s="573"/>
      <c r="T2978" s="573"/>
      <c r="U2978" s="573"/>
      <c r="V2978" s="573"/>
      <c r="W2978" s="573"/>
      <c r="X2978" s="573"/>
      <c r="Y2978" s="573"/>
      <c r="Z2978" s="573"/>
      <c r="AA2978" s="573"/>
      <c r="AB2978" s="573"/>
      <c r="AC2978" s="573"/>
      <c r="AD2978" s="573"/>
      <c r="AE2978" s="60"/>
      <c r="AF2978" s="259"/>
      <c r="AG2978" s="375"/>
      <c r="AH2978" s="399"/>
    </row>
    <row r="2979" spans="1:109" ht="24.75" customHeight="1" x14ac:dyDescent="0.25">
      <c r="C2979" s="740" t="s">
        <v>1969</v>
      </c>
      <c r="D2979" s="740"/>
      <c r="E2979" s="740"/>
      <c r="F2979" s="740"/>
      <c r="G2979" s="740"/>
      <c r="H2979" s="740"/>
      <c r="I2979" s="740"/>
      <c r="J2979" s="740"/>
      <c r="K2979" s="740"/>
      <c r="L2979" s="740"/>
      <c r="M2979" s="740"/>
      <c r="N2979" s="740"/>
      <c r="O2979" s="740"/>
      <c r="P2979" s="740"/>
      <c r="Q2979" s="740"/>
      <c r="R2979" s="740"/>
      <c r="S2979" s="740"/>
      <c r="T2979" s="740"/>
      <c r="U2979" s="740"/>
      <c r="V2979" s="740"/>
      <c r="W2979" s="740"/>
      <c r="X2979" s="740"/>
      <c r="Y2979" s="740"/>
      <c r="Z2979" s="740"/>
      <c r="AA2979" s="740"/>
      <c r="AB2979" s="740"/>
      <c r="AC2979" s="740"/>
      <c r="AD2979" s="740"/>
      <c r="AE2979" s="60"/>
      <c r="AF2979" s="259"/>
      <c r="AG2979" s="375"/>
      <c r="AH2979" s="399"/>
    </row>
    <row r="2980" spans="1:109" ht="36" customHeight="1" x14ac:dyDescent="0.25">
      <c r="C2980" s="662" t="s">
        <v>1970</v>
      </c>
      <c r="D2980" s="662"/>
      <c r="E2980" s="662"/>
      <c r="F2980" s="662"/>
      <c r="G2980" s="662"/>
      <c r="H2980" s="662"/>
      <c r="I2980" s="662"/>
      <c r="J2980" s="662"/>
      <c r="K2980" s="662"/>
      <c r="L2980" s="662"/>
      <c r="M2980" s="662"/>
      <c r="N2980" s="662"/>
      <c r="O2980" s="662"/>
      <c r="P2980" s="662"/>
      <c r="Q2980" s="662"/>
      <c r="R2980" s="662"/>
      <c r="S2980" s="662"/>
      <c r="T2980" s="662"/>
      <c r="U2980" s="662"/>
      <c r="V2980" s="662"/>
      <c r="W2980" s="662"/>
      <c r="X2980" s="662"/>
      <c r="Y2980" s="662"/>
      <c r="Z2980" s="662"/>
      <c r="AA2980" s="662"/>
      <c r="AB2980" s="662"/>
      <c r="AC2980" s="662"/>
      <c r="AD2980" s="662"/>
      <c r="AE2980" s="60"/>
      <c r="AF2980" s="259"/>
      <c r="AG2980" s="375"/>
      <c r="AH2980" s="399"/>
    </row>
    <row r="2981" spans="1:109" ht="22.5" customHeight="1" x14ac:dyDescent="0.25">
      <c r="C2981" s="662" t="s">
        <v>1971</v>
      </c>
      <c r="D2981" s="662"/>
      <c r="E2981" s="662"/>
      <c r="F2981" s="662"/>
      <c r="G2981" s="662"/>
      <c r="H2981" s="662"/>
      <c r="I2981" s="662"/>
      <c r="J2981" s="662"/>
      <c r="K2981" s="662"/>
      <c r="L2981" s="662"/>
      <c r="M2981" s="662"/>
      <c r="N2981" s="662"/>
      <c r="O2981" s="662"/>
      <c r="P2981" s="662"/>
      <c r="Q2981" s="662"/>
      <c r="R2981" s="662"/>
      <c r="S2981" s="662"/>
      <c r="T2981" s="662"/>
      <c r="U2981" s="662"/>
      <c r="V2981" s="662"/>
      <c r="W2981" s="662"/>
      <c r="X2981" s="662"/>
      <c r="Y2981" s="662"/>
      <c r="Z2981" s="662"/>
      <c r="AA2981" s="662"/>
      <c r="AB2981" s="662"/>
      <c r="AC2981" s="662"/>
      <c r="AD2981" s="662"/>
      <c r="AE2981" s="60"/>
      <c r="AF2981" s="259"/>
      <c r="AG2981" s="375"/>
      <c r="AH2981" s="399"/>
    </row>
    <row r="2982" spans="1:109" ht="24" customHeight="1" x14ac:dyDescent="0.25">
      <c r="C2982" s="662" t="s">
        <v>938</v>
      </c>
      <c r="D2982" s="662"/>
      <c r="E2982" s="662"/>
      <c r="F2982" s="662"/>
      <c r="G2982" s="662"/>
      <c r="H2982" s="662"/>
      <c r="I2982" s="662"/>
      <c r="J2982" s="662"/>
      <c r="K2982" s="662"/>
      <c r="L2982" s="662"/>
      <c r="M2982" s="662"/>
      <c r="N2982" s="662"/>
      <c r="O2982" s="662"/>
      <c r="P2982" s="662"/>
      <c r="Q2982" s="662"/>
      <c r="R2982" s="662"/>
      <c r="S2982" s="662"/>
      <c r="T2982" s="662"/>
      <c r="U2982" s="662"/>
      <c r="V2982" s="662"/>
      <c r="W2982" s="662"/>
      <c r="X2982" s="662"/>
      <c r="Y2982" s="662"/>
      <c r="Z2982" s="662"/>
      <c r="AA2982" s="662"/>
      <c r="AB2982" s="662"/>
      <c r="AC2982" s="662"/>
      <c r="AD2982" s="662"/>
      <c r="AE2982" s="60"/>
      <c r="AF2982" s="259"/>
      <c r="AG2982" s="375"/>
      <c r="AH2982" s="399"/>
    </row>
    <row r="2983" spans="1:109" ht="36" customHeight="1" x14ac:dyDescent="0.25">
      <c r="C2983" s="935" t="s">
        <v>937</v>
      </c>
      <c r="D2983" s="936"/>
      <c r="E2983" s="936"/>
      <c r="F2983" s="936"/>
      <c r="G2983" s="936"/>
      <c r="H2983" s="936"/>
      <c r="I2983" s="936"/>
      <c r="J2983" s="936"/>
      <c r="K2983" s="937"/>
      <c r="L2983" s="680" t="s">
        <v>1323</v>
      </c>
      <c r="M2983" s="681"/>
      <c r="N2983" s="681"/>
      <c r="O2983" s="681"/>
      <c r="P2983" s="681"/>
      <c r="Q2983" s="681"/>
      <c r="R2983" s="681"/>
      <c r="S2983" s="681"/>
      <c r="T2983" s="681"/>
      <c r="U2983" s="681"/>
      <c r="V2983" s="681"/>
      <c r="W2983" s="681"/>
      <c r="X2983" s="681"/>
      <c r="Y2983" s="681"/>
      <c r="Z2983" s="681"/>
      <c r="AA2983" s="681"/>
      <c r="AB2983" s="681"/>
      <c r="AC2983" s="681"/>
      <c r="AD2983" s="682"/>
      <c r="AE2983" s="60"/>
      <c r="AF2983" s="259"/>
      <c r="AG2983" s="285" t="s">
        <v>1908</v>
      </c>
      <c r="AH2983" s="285"/>
      <c r="AI2983" s="285"/>
      <c r="AJ2983" s="374"/>
      <c r="AK2983" s="374"/>
      <c r="AL2983" s="374"/>
      <c r="AM2983" s="374"/>
      <c r="AN2983" s="374"/>
    </row>
    <row r="2984" spans="1:109" ht="102" customHeight="1" x14ac:dyDescent="0.25">
      <c r="C2984" s="938"/>
      <c r="D2984" s="939"/>
      <c r="E2984" s="939"/>
      <c r="F2984" s="939"/>
      <c r="G2984" s="939"/>
      <c r="H2984" s="939"/>
      <c r="I2984" s="939"/>
      <c r="J2984" s="939"/>
      <c r="K2984" s="940"/>
      <c r="L2984" s="692" t="s">
        <v>716</v>
      </c>
      <c r="M2984" s="1172" t="s">
        <v>61</v>
      </c>
      <c r="N2984" s="1172" t="s">
        <v>62</v>
      </c>
      <c r="O2984" s="604" t="s">
        <v>717</v>
      </c>
      <c r="P2984" s="605"/>
      <c r="Q2984" s="604" t="s">
        <v>718</v>
      </c>
      <c r="R2984" s="605"/>
      <c r="S2984" s="604" t="s">
        <v>719</v>
      </c>
      <c r="T2984" s="605"/>
      <c r="U2984" s="604" t="s">
        <v>720</v>
      </c>
      <c r="V2984" s="605"/>
      <c r="W2984" s="604" t="s">
        <v>721</v>
      </c>
      <c r="X2984" s="605"/>
      <c r="Y2984" s="604" t="s">
        <v>722</v>
      </c>
      <c r="Z2984" s="605"/>
      <c r="AA2984" s="604" t="s">
        <v>723</v>
      </c>
      <c r="AB2984" s="605"/>
      <c r="AC2984" s="604" t="s">
        <v>724</v>
      </c>
      <c r="AD2984" s="605"/>
      <c r="AE2984" s="60"/>
      <c r="AF2984" s="259"/>
      <c r="AG2984" s="285">
        <f>COUNTBLANK(L2986:AD2991)</f>
        <v>114</v>
      </c>
      <c r="AH2984" s="285">
        <v>114</v>
      </c>
      <c r="AI2984" s="285">
        <f>IF(SUM(AG2986:AG2991)=0,AG2984,1)</f>
        <v>1</v>
      </c>
      <c r="AJ2984" s="374"/>
      <c r="AK2984" s="374"/>
      <c r="AL2984" s="374"/>
      <c r="AM2984" s="374"/>
      <c r="AN2984" s="374"/>
      <c r="BA2984" s="604" t="s">
        <v>717</v>
      </c>
      <c r="BB2984" s="605"/>
      <c r="BC2984" s="604" t="s">
        <v>718</v>
      </c>
      <c r="BD2984" s="605"/>
      <c r="BE2984" s="604" t="s">
        <v>719</v>
      </c>
      <c r="BF2984" s="605"/>
      <c r="BG2984" s="604" t="s">
        <v>720</v>
      </c>
      <c r="BH2984" s="605"/>
      <c r="BI2984" s="604" t="s">
        <v>721</v>
      </c>
      <c r="BJ2984" s="605"/>
      <c r="BK2984" s="604" t="s">
        <v>722</v>
      </c>
      <c r="BL2984" s="605"/>
      <c r="BM2984" s="604" t="s">
        <v>723</v>
      </c>
      <c r="BN2984" s="605"/>
      <c r="BO2984" s="604" t="s">
        <v>724</v>
      </c>
      <c r="BP2984" s="605"/>
    </row>
    <row r="2985" spans="1:109" ht="43.5" customHeight="1" x14ac:dyDescent="0.25">
      <c r="C2985" s="941"/>
      <c r="D2985" s="942"/>
      <c r="E2985" s="942"/>
      <c r="F2985" s="942"/>
      <c r="G2985" s="942"/>
      <c r="H2985" s="942"/>
      <c r="I2985" s="942"/>
      <c r="J2985" s="942"/>
      <c r="K2985" s="943"/>
      <c r="L2985" s="693"/>
      <c r="M2985" s="1173"/>
      <c r="N2985" s="1173"/>
      <c r="O2985" s="251" t="s">
        <v>61</v>
      </c>
      <c r="P2985" s="251" t="s">
        <v>62</v>
      </c>
      <c r="Q2985" s="251" t="s">
        <v>61</v>
      </c>
      <c r="R2985" s="251" t="s">
        <v>62</v>
      </c>
      <c r="S2985" s="251" t="s">
        <v>61</v>
      </c>
      <c r="T2985" s="251" t="s">
        <v>62</v>
      </c>
      <c r="U2985" s="251" t="s">
        <v>61</v>
      </c>
      <c r="V2985" s="251" t="s">
        <v>62</v>
      </c>
      <c r="W2985" s="251" t="s">
        <v>61</v>
      </c>
      <c r="X2985" s="251" t="s">
        <v>62</v>
      </c>
      <c r="Y2985" s="251" t="s">
        <v>61</v>
      </c>
      <c r="Z2985" s="251" t="s">
        <v>62</v>
      </c>
      <c r="AA2985" s="251" t="s">
        <v>61</v>
      </c>
      <c r="AB2985" s="251" t="s">
        <v>62</v>
      </c>
      <c r="AC2985" s="251" t="s">
        <v>61</v>
      </c>
      <c r="AD2985" s="251" t="s">
        <v>62</v>
      </c>
      <c r="AE2985" s="60"/>
      <c r="AF2985" s="259"/>
      <c r="AG2985" s="374"/>
      <c r="AH2985" s="374"/>
      <c r="AI2985" s="374"/>
      <c r="AJ2985" s="374"/>
      <c r="AK2985" s="375"/>
      <c r="AL2985" s="375"/>
      <c r="AM2985" s="375"/>
      <c r="AN2985" s="375"/>
      <c r="AO2985" s="375" t="s">
        <v>1913</v>
      </c>
      <c r="AP2985" s="378" t="s">
        <v>1910</v>
      </c>
      <c r="AQ2985" s="374" t="s">
        <v>1914</v>
      </c>
      <c r="AR2985" s="374" t="s">
        <v>1915</v>
      </c>
      <c r="AS2985" s="375" t="s">
        <v>1913</v>
      </c>
      <c r="AT2985" s="378" t="s">
        <v>1910</v>
      </c>
      <c r="AU2985" s="374" t="s">
        <v>1914</v>
      </c>
      <c r="AV2985" s="374" t="s">
        <v>1915</v>
      </c>
      <c r="AW2985" s="375"/>
      <c r="AX2985" s="375"/>
      <c r="AY2985" s="375"/>
      <c r="AZ2985" s="375"/>
      <c r="BA2985" s="251" t="s">
        <v>61</v>
      </c>
      <c r="BB2985" s="251" t="s">
        <v>62</v>
      </c>
      <c r="BC2985" s="251" t="s">
        <v>61</v>
      </c>
      <c r="BD2985" s="251" t="s">
        <v>62</v>
      </c>
      <c r="BE2985" s="251" t="s">
        <v>61</v>
      </c>
      <c r="BF2985" s="251" t="s">
        <v>62</v>
      </c>
      <c r="BG2985" s="251" t="s">
        <v>61</v>
      </c>
      <c r="BH2985" s="251" t="s">
        <v>62</v>
      </c>
      <c r="BI2985" s="251" t="s">
        <v>61</v>
      </c>
      <c r="BJ2985" s="251" t="s">
        <v>62</v>
      </c>
      <c r="BK2985" s="251" t="s">
        <v>61</v>
      </c>
      <c r="BL2985" s="251" t="s">
        <v>62</v>
      </c>
      <c r="BM2985" s="251" t="s">
        <v>61</v>
      </c>
      <c r="BN2985" s="251" t="s">
        <v>62</v>
      </c>
      <c r="BO2985" s="251" t="s">
        <v>61</v>
      </c>
      <c r="BP2985" s="251" t="s">
        <v>62</v>
      </c>
      <c r="CB2985" s="421"/>
    </row>
    <row r="2986" spans="1:109" ht="36" customHeight="1" x14ac:dyDescent="0.25">
      <c r="C2986" s="252" t="s">
        <v>456</v>
      </c>
      <c r="D2986" s="670" t="s">
        <v>457</v>
      </c>
      <c r="E2986" s="671"/>
      <c r="F2986" s="671"/>
      <c r="G2986" s="671"/>
      <c r="H2986" s="671"/>
      <c r="I2986" s="671"/>
      <c r="J2986" s="671"/>
      <c r="K2986" s="672"/>
      <c r="L2986" s="332"/>
      <c r="M2986" s="332"/>
      <c r="N2986" s="332"/>
      <c r="O2986" s="254"/>
      <c r="P2986" s="254"/>
      <c r="Q2986" s="254"/>
      <c r="R2986" s="254"/>
      <c r="S2986" s="254"/>
      <c r="T2986" s="254"/>
      <c r="U2986" s="254"/>
      <c r="V2986" s="254"/>
      <c r="W2986" s="254"/>
      <c r="X2986" s="254"/>
      <c r="Y2986" s="254"/>
      <c r="Z2986" s="254"/>
      <c r="AA2986" s="254"/>
      <c r="AB2986" s="254"/>
      <c r="AC2986" s="254"/>
      <c r="AD2986" s="254"/>
      <c r="AE2986" s="60"/>
      <c r="AF2986" s="259"/>
      <c r="AG2986" s="374">
        <f>IF(AND(L2986="NA",COUNTBLANK(M2986:AD2986)=18),0,COUNTBLANK(L2986:AD2986))</f>
        <v>19</v>
      </c>
      <c r="AH2986" s="374"/>
      <c r="AI2986" s="374"/>
      <c r="AJ2986" s="374"/>
      <c r="AK2986" s="375"/>
      <c r="AL2986" s="375"/>
      <c r="AM2986" s="375"/>
      <c r="AN2986" s="375"/>
      <c r="AO2986" s="320">
        <f>M2986</f>
        <v>0</v>
      </c>
      <c r="AP2986" s="476">
        <f>COUNTIF(AA2986,"ns")+COUNTIF(Y2986,"ns")+COUNTIF(AC2986,"ns")+COUNTIF(Q2986,"ns")+COUNTIF(O2986,"ns")+COUNTIF(U2986,"ns")+COUNTIF(W2986,"ns")+COUNTIF(S2986,"ns")</f>
        <v>0</v>
      </c>
      <c r="AQ2986" s="477">
        <f>SUM(Q2986,S2986,U2986,W2986,Y2986,O2986,AA2986,AC2986)</f>
        <v>0</v>
      </c>
      <c r="AR2986" s="333">
        <f>IF($AG$2984=$AH$2984,0,IF(OR(AND(AO2986=0,AP2986&gt;0),AND(AO2986="NS",AQ2986&gt;0),AND(AO2986="NS",AQ2986=0,AP2986=0)),1,IF(OR(AND(AP2986&gt;=1,AQ2986&lt;AO2986),AND(AO2986="NS",AQ2986=0,AP2986&gt;0),AO2986&lt;=AQ2986),0,1)))</f>
        <v>0</v>
      </c>
      <c r="AS2986" s="320">
        <f>N2986</f>
        <v>0</v>
      </c>
      <c r="AT2986" s="476">
        <f>COUNTIF(AB2986,"ns")+COUNTIF(Z2986,"ns")+COUNTIF(AD2986,"ns")+COUNTIF(R2986,"ns")+COUNTIF(P2986,"ns")+COUNTIF(V2986,"ns")+COUNTIF(X2986,"ns")+COUNTIF(T2986,"ns")</f>
        <v>0</v>
      </c>
      <c r="AU2986" s="477">
        <f>SUM(R2986,T2986,V2986,X2986,Z2986,P2986,AB2986,AD2986)</f>
        <v>0</v>
      </c>
      <c r="AV2986" s="317">
        <f>IF($AG$2984=$AH$2984,0,IF(OR(AND(AS2986=0,AT2986&gt;0),AND(AS2986="NS",AU2986&gt;0),AND(AS2986="NS",AU2986=0,AT2986=0)),1,IF(OR(AND(AT2986&gt;=1,AU2986&lt;AS2986),AND(AS2986="NS",AU2986=0,AT2986&gt;0),AS2986&lt;=AU2986),0,1)))</f>
        <v>0</v>
      </c>
      <c r="AW2986" s="375"/>
      <c r="AX2986" s="375"/>
      <c r="AY2986" s="375"/>
      <c r="AZ2986" s="375">
        <v>7.01</v>
      </c>
      <c r="BA2986" s="292">
        <f>IF(OR(AND($M2986=0,O2986&gt;0),AND($M2986="ns",O2986&gt;0,O2986&lt;&gt;"NS")),1,IF(OR(AND($M2986&gt;0,O2986="NS"),AND($M2986="ns",O2986&gt;=0),AND($M2986&gt;=O2986,$M2986&lt;&gt;"NS",O2986&lt;&gt;"NS")),0,1))</f>
        <v>0</v>
      </c>
      <c r="BB2986" s="292">
        <f>IF(OR(AND($N2986=0,P2986&gt;0),AND($N2986="ns",P2986&gt;0,P2986&lt;&gt;"NS")),1,IF(OR(AND($N2986&gt;0,P2986="NS"),AND($N2986="ns",P2986&gt;=0),AND($N2986&gt;=P2986,$N2986&lt;&gt;"NS",P2986&lt;&gt;"NS")),0,1))</f>
        <v>0</v>
      </c>
      <c r="BC2986" s="292">
        <f t="shared" ref="BC2986" si="10369">IF(OR(AND($M2986=0,Q2986&gt;0),AND($M2986="ns",Q2986&gt;0,Q2986&lt;&gt;"NS")),1,IF(OR(AND($M2986&gt;0,Q2986="NS"),AND($M2986="ns",Q2986&gt;=0),AND($M2986&gt;=Q2986,$M2986&lt;&gt;"NS",Q2986&lt;&gt;"NS")),0,1))</f>
        <v>0</v>
      </c>
      <c r="BD2986" s="292">
        <f t="shared" ref="BD2986" si="10370">IF(OR(AND($N2986=0,R2986&gt;0),AND($N2986="ns",R2986&gt;0,R2986&lt;&gt;"NS")),1,IF(OR(AND($N2986&gt;0,R2986="NS"),AND($N2986="ns",R2986&gt;=0),AND($N2986&gt;=R2986,$N2986&lt;&gt;"NS",R2986&lt;&gt;"NS")),0,1))</f>
        <v>0</v>
      </c>
      <c r="BE2986" s="292">
        <f t="shared" ref="BE2986" si="10371">IF(OR(AND($M2986=0,S2986&gt;0),AND($M2986="ns",S2986&gt;0,S2986&lt;&gt;"NS")),1,IF(OR(AND($M2986&gt;0,S2986="NS"),AND($M2986="ns",S2986&gt;=0),AND($M2986&gt;=S2986,$M2986&lt;&gt;"NS",S2986&lt;&gt;"NS")),0,1))</f>
        <v>0</v>
      </c>
      <c r="BF2986" s="292">
        <f t="shared" ref="BF2986" si="10372">IF(OR(AND($N2986=0,T2986&gt;0),AND($N2986="ns",T2986&gt;0,T2986&lt;&gt;"NS")),1,IF(OR(AND($N2986&gt;0,T2986="NS"),AND($N2986="ns",T2986&gt;=0),AND($N2986&gt;=T2986,$N2986&lt;&gt;"NS",T2986&lt;&gt;"NS")),0,1))</f>
        <v>0</v>
      </c>
      <c r="BG2986" s="292">
        <f t="shared" ref="BG2986" si="10373">IF(OR(AND($M2986=0,U2986&gt;0),AND($M2986="ns",U2986&gt;0,U2986&lt;&gt;"NS")),1,IF(OR(AND($M2986&gt;0,U2986="NS"),AND($M2986="ns",U2986&gt;=0),AND($M2986&gt;=U2986,$M2986&lt;&gt;"NS",U2986&lt;&gt;"NS")),0,1))</f>
        <v>0</v>
      </c>
      <c r="BH2986" s="292">
        <f t="shared" ref="BH2986" si="10374">IF(OR(AND($N2986=0,V2986&gt;0),AND($N2986="ns",V2986&gt;0,V2986&lt;&gt;"NS")),1,IF(OR(AND($N2986&gt;0,V2986="NS"),AND($N2986="ns",V2986&gt;=0),AND($N2986&gt;=V2986,$N2986&lt;&gt;"NS",V2986&lt;&gt;"NS")),0,1))</f>
        <v>0</v>
      </c>
      <c r="BI2986" s="292">
        <f t="shared" ref="BI2986" si="10375">IF(OR(AND($M2986=0,W2986&gt;0),AND($M2986="ns",W2986&gt;0,W2986&lt;&gt;"NS")),1,IF(OR(AND($M2986&gt;0,W2986="NS"),AND($M2986="ns",W2986&gt;=0),AND($M2986&gt;=W2986,$M2986&lt;&gt;"NS",W2986&lt;&gt;"NS")),0,1))</f>
        <v>0</v>
      </c>
      <c r="BJ2986" s="292">
        <f t="shared" ref="BJ2986" si="10376">IF(OR(AND($N2986=0,X2986&gt;0),AND($N2986="ns",X2986&gt;0,X2986&lt;&gt;"NS")),1,IF(OR(AND($N2986&gt;0,X2986="NS"),AND($N2986="ns",X2986&gt;=0),AND($N2986&gt;=X2986,$N2986&lt;&gt;"NS",X2986&lt;&gt;"NS")),0,1))</f>
        <v>0</v>
      </c>
      <c r="BK2986" s="292">
        <f t="shared" ref="BK2986" si="10377">IF(OR(AND($M2986=0,Y2986&gt;0),AND($M2986="ns",Y2986&gt;0,Y2986&lt;&gt;"NS")),1,IF(OR(AND($M2986&gt;0,Y2986="NS"),AND($M2986="ns",Y2986&gt;=0),AND($M2986&gt;=Y2986,$M2986&lt;&gt;"NS",Y2986&lt;&gt;"NS")),0,1))</f>
        <v>0</v>
      </c>
      <c r="BL2986" s="292">
        <f t="shared" ref="BL2986" si="10378">IF(OR(AND($N2986=0,Z2986&gt;0),AND($N2986="ns",Z2986&gt;0,Z2986&lt;&gt;"NS")),1,IF(OR(AND($N2986&gt;0,Z2986="NS"),AND($N2986="ns",Z2986&gt;=0),AND($N2986&gt;=Z2986,$N2986&lt;&gt;"NS",Z2986&lt;&gt;"NS")),0,1))</f>
        <v>0</v>
      </c>
      <c r="BM2986" s="292">
        <f t="shared" ref="BM2986" si="10379">IF(OR(AND($M2986=0,AA2986&gt;0),AND($M2986="ns",AA2986&gt;0,AA2986&lt;&gt;"NS")),1,IF(OR(AND($M2986&gt;0,AA2986="NS"),AND($M2986="ns",AA2986&gt;=0),AND($M2986&gt;=AA2986,$M2986&lt;&gt;"NS",AA2986&lt;&gt;"NS")),0,1))</f>
        <v>0</v>
      </c>
      <c r="BN2986" s="292">
        <f t="shared" ref="BN2986" si="10380">IF(OR(AND($N2986=0,AB2986&gt;0),AND($N2986="ns",AB2986&gt;0,AB2986&lt;&gt;"NS")),1,IF(OR(AND($N2986&gt;0,AB2986="NS"),AND($N2986="ns",AB2986&gt;=0),AND($N2986&gt;=AB2986,$N2986&lt;&gt;"NS",AB2986&lt;&gt;"NS")),0,1))</f>
        <v>0</v>
      </c>
      <c r="BO2986" s="292">
        <f t="shared" ref="BO2986" si="10381">IF(OR(AND($M2986=0,AC2986&gt;0),AND($M2986="ns",AC2986&gt;0,AC2986&lt;&gt;"NS")),1,IF(OR(AND($M2986&gt;0,AC2986="NS"),AND($M2986="ns",AC2986&gt;=0),AND($M2986&gt;=AC2986,$M2986&lt;&gt;"NS",AC2986&lt;&gt;"NS")),0,1))</f>
        <v>0</v>
      </c>
      <c r="BP2986" s="292">
        <f t="shared" ref="BP2986" si="10382">IF(OR(AND($N2986=0,AD2986&gt;0),AND($N2986="ns",AD2986&gt;0,AD2986&lt;&gt;"NS")),1,IF(OR(AND($N2986&gt;0,AD2986="NS"),AND($N2986="ns",AD2986&gt;=0),AND($N2986&gt;=AD2986,$N2986&lt;&gt;"NS",AD2986&lt;&gt;"NS")),0,1))</f>
        <v>0</v>
      </c>
      <c r="CA2986" s="299" t="s">
        <v>60</v>
      </c>
      <c r="CB2986" s="421"/>
      <c r="CC2986" s="320"/>
      <c r="CD2986" s="320"/>
      <c r="CE2986" s="320"/>
      <c r="CF2986" s="320"/>
      <c r="CG2986" s="320"/>
      <c r="CH2986" s="320"/>
      <c r="CI2986" s="320"/>
      <c r="CJ2986" s="320"/>
      <c r="CK2986" s="320"/>
      <c r="CL2986" s="320"/>
      <c r="CM2986" s="320"/>
      <c r="CN2986" s="296">
        <f>IF(M2986="",0,M2986)</f>
        <v>0</v>
      </c>
      <c r="CO2986" s="314">
        <f>IF(N2986="",0,N2986)</f>
        <v>0</v>
      </c>
      <c r="CP2986" s="300">
        <f>IF(O2986="",0,O2986)</f>
        <v>0</v>
      </c>
      <c r="CQ2986" s="300">
        <f t="shared" ref="CQ2986" si="10383">IF(P2986="",0,P2986)</f>
        <v>0</v>
      </c>
      <c r="CR2986" s="300">
        <f t="shared" ref="CR2986" si="10384">IF(Q2986="",0,Q2986)</f>
        <v>0</v>
      </c>
      <c r="CS2986" s="300">
        <f t="shared" ref="CS2986" si="10385">IF(R2986="",0,R2986)</f>
        <v>0</v>
      </c>
      <c r="CT2986" s="300">
        <f t="shared" ref="CT2986" si="10386">IF(S2986="",0,S2986)</f>
        <v>0</v>
      </c>
      <c r="CU2986" s="300">
        <f t="shared" ref="CU2986" si="10387">IF(T2986="",0,T2986)</f>
        <v>0</v>
      </c>
      <c r="CV2986" s="300">
        <f t="shared" ref="CV2986" si="10388">IF(U2986="",0,U2986)</f>
        <v>0</v>
      </c>
      <c r="CW2986" s="300">
        <f t="shared" ref="CW2986" si="10389">IF(V2986="",0,V2986)</f>
        <v>0</v>
      </c>
      <c r="CX2986" s="300">
        <f t="shared" ref="CX2986" si="10390">IF(W2986="",0,W2986)</f>
        <v>0</v>
      </c>
      <c r="CY2986" s="300">
        <f t="shared" ref="CY2986" si="10391">IF(X2986="",0,X2986)</f>
        <v>0</v>
      </c>
      <c r="CZ2986" s="300">
        <f t="shared" ref="CZ2986" si="10392">IF(Y2986="",0,Y2986)</f>
        <v>0</v>
      </c>
      <c r="DA2986" s="300">
        <f t="shared" ref="DA2986" si="10393">IF(Z2986="",0,Z2986)</f>
        <v>0</v>
      </c>
      <c r="DB2986" s="300">
        <f t="shared" ref="DB2986" si="10394">IF(AA2986="",0,AA2986)</f>
        <v>0</v>
      </c>
      <c r="DC2986" s="300">
        <f t="shared" ref="DC2986" si="10395">IF(AB2986="",0,AB2986)</f>
        <v>0</v>
      </c>
      <c r="DD2986" s="300">
        <f t="shared" ref="DD2986" si="10396">IF(AC2986="",0,AC2986)</f>
        <v>0</v>
      </c>
      <c r="DE2986" s="300">
        <f>IF(AD2986="",0,AD2986)</f>
        <v>0</v>
      </c>
    </row>
    <row r="2987" spans="1:109" ht="15" customHeight="1" x14ac:dyDescent="0.25">
      <c r="C2987" s="669" t="s">
        <v>465</v>
      </c>
      <c r="D2987" s="669"/>
      <c r="E2987" s="673" t="s">
        <v>460</v>
      </c>
      <c r="F2987" s="674"/>
      <c r="G2987" s="674"/>
      <c r="H2987" s="674"/>
      <c r="I2987" s="674"/>
      <c r="J2987" s="674"/>
      <c r="K2987" s="675"/>
      <c r="L2987" s="332" t="str">
        <f t="shared" ref="L2987:N2987" si="10397">IF(M2970="","",M2970)</f>
        <v/>
      </c>
      <c r="M2987" s="332" t="str">
        <f t="shared" si="10397"/>
        <v/>
      </c>
      <c r="N2987" s="332" t="str">
        <f t="shared" si="10397"/>
        <v/>
      </c>
      <c r="O2987" s="254"/>
      <c r="P2987" s="254"/>
      <c r="Q2987" s="254"/>
      <c r="R2987" s="254"/>
      <c r="S2987" s="254"/>
      <c r="T2987" s="254"/>
      <c r="U2987" s="254"/>
      <c r="V2987" s="254"/>
      <c r="W2987" s="254"/>
      <c r="X2987" s="254"/>
      <c r="Y2987" s="254"/>
      <c r="Z2987" s="254"/>
      <c r="AA2987" s="254"/>
      <c r="AB2987" s="254"/>
      <c r="AC2987" s="254"/>
      <c r="AD2987" s="254"/>
      <c r="AE2987" s="60"/>
      <c r="AF2987" s="259"/>
      <c r="AG2987" s="374">
        <f t="shared" ref="AG2987:AG2991" si="10398">IF(AND(L2987="NA",COUNTBLANK(M2987:AD2987)=18),0,COUNTBLANK(L2987:AD2987))</f>
        <v>19</v>
      </c>
      <c r="AH2987" s="399"/>
      <c r="AK2987" s="375"/>
      <c r="AL2987" s="375"/>
      <c r="AM2987" s="375"/>
      <c r="AN2987" s="375"/>
      <c r="AO2987" s="320" t="str">
        <f t="shared" ref="AO2987:AO2991" si="10399">M2987</f>
        <v/>
      </c>
      <c r="AP2987" s="476">
        <f t="shared" ref="AP2987:AP2991" si="10400">COUNTIF(AA2987,"ns")+COUNTIF(Y2987,"ns")+COUNTIF(AC2987,"ns")+COUNTIF(Q2987,"ns")+COUNTIF(O2987,"ns")+COUNTIF(U2987,"ns")+COUNTIF(W2987,"ns")+COUNTIF(S2987,"ns")</f>
        <v>0</v>
      </c>
      <c r="AQ2987" s="477">
        <f t="shared" ref="AQ2987:AQ2991" si="10401">SUM(Q2987,S2987,U2987,W2987,Y2987,O2987,AA2987,AC2987)</f>
        <v>0</v>
      </c>
      <c r="AR2987" s="333">
        <f t="shared" ref="AR2987:AR2991" si="10402">IF($AG$2984=$AH$2984,0,IF(OR(AND(AO2987=0,AP2987&gt;0),AND(AO2987="NS",AQ2987&gt;0),AND(AO2987="NS",AQ2987=0,AP2987=0)),1,IF(OR(AND(AP2987&gt;=1,AQ2987&lt;AO2987),AND(AO2987="NS",AQ2987=0,AP2987&gt;0),AO2987&lt;=AQ2987),0,1)))</f>
        <v>0</v>
      </c>
      <c r="AS2987" s="320" t="str">
        <f t="shared" ref="AS2987:AS2991" si="10403">N2987</f>
        <v/>
      </c>
      <c r="AT2987" s="476">
        <f t="shared" ref="AT2987:AT2991" si="10404">COUNTIF(AB2987,"ns")+COUNTIF(Z2987,"ns")+COUNTIF(AD2987,"ns")+COUNTIF(R2987,"ns")+COUNTIF(P2987,"ns")+COUNTIF(V2987,"ns")+COUNTIF(X2987,"ns")+COUNTIF(T2987,"ns")</f>
        <v>0</v>
      </c>
      <c r="AU2987" s="477">
        <f t="shared" ref="AU2987:AU2991" si="10405">SUM(R2987,T2987,V2987,X2987,Z2987,P2987,AB2987,AD2987)</f>
        <v>0</v>
      </c>
      <c r="AV2987" s="317">
        <f t="shared" ref="AV2987:AV2991" si="10406">IF($AG$2984=$AH$2984,0,IF(OR(AND(AS2987=0,AT2987&gt;0),AND(AS2987="NS",AU2987&gt;0),AND(AS2987="NS",AU2987=0,AT2987=0)),1,IF(OR(AND(AT2987&gt;=1,AU2987&lt;AS2987),AND(AS2987="NS",AU2987=0,AT2987&gt;0),AS2987&lt;=AU2987),0,1)))</f>
        <v>0</v>
      </c>
      <c r="AW2987" s="375"/>
      <c r="AX2987" s="375"/>
      <c r="AY2987" s="375"/>
      <c r="AZ2987" s="375" t="s">
        <v>1946</v>
      </c>
      <c r="BA2987" s="292">
        <f t="shared" ref="BA2987:BA2991" si="10407">IF(OR(AND($M2987=0,O2987&gt;0),AND($M2987="ns",O2987&gt;0,O2987&lt;&gt;"NS")),1,IF(OR(AND($M2987&gt;0,O2987="NS"),AND($M2987="ns",O2987&gt;=0),AND($M2987&gt;=O2987,$M2987&lt;&gt;"NS",O2987&lt;&gt;"NS")),0,1))</f>
        <v>0</v>
      </c>
      <c r="BB2987" s="292">
        <f t="shared" ref="BB2987:BB2991" si="10408">IF(OR(AND($N2987=0,P2987&gt;0),AND($N2987="ns",P2987&gt;0,P2987&lt;&gt;"NS")),1,IF(OR(AND($N2987&gt;0,P2987="NS"),AND($N2987="ns",P2987&gt;=0),AND($N2987&gt;=P2987,$N2987&lt;&gt;"NS",P2987&lt;&gt;"NS")),0,1))</f>
        <v>0</v>
      </c>
      <c r="BC2987" s="292">
        <f t="shared" ref="BC2987:BC2991" si="10409">IF(OR(AND($M2987=0,Q2987&gt;0),AND($M2987="ns",Q2987&gt;0,Q2987&lt;&gt;"NS")),1,IF(OR(AND($M2987&gt;0,Q2987="NS"),AND($M2987="ns",Q2987&gt;=0),AND($M2987&gt;=Q2987,$M2987&lt;&gt;"NS",Q2987&lt;&gt;"NS")),0,1))</f>
        <v>0</v>
      </c>
      <c r="BD2987" s="292">
        <f t="shared" ref="BD2987:BD2991" si="10410">IF(OR(AND($N2987=0,R2987&gt;0),AND($N2987="ns",R2987&gt;0,R2987&lt;&gt;"NS")),1,IF(OR(AND($N2987&gt;0,R2987="NS"),AND($N2987="ns",R2987&gt;=0),AND($N2987&gt;=R2987,$N2987&lt;&gt;"NS",R2987&lt;&gt;"NS")),0,1))</f>
        <v>0</v>
      </c>
      <c r="BE2987" s="292">
        <f t="shared" ref="BE2987:BE2991" si="10411">IF(OR(AND($M2987=0,S2987&gt;0),AND($M2987="ns",S2987&gt;0,S2987&lt;&gt;"NS")),1,IF(OR(AND($M2987&gt;0,S2987="NS"),AND($M2987="ns",S2987&gt;=0),AND($M2987&gt;=S2987,$M2987&lt;&gt;"NS",S2987&lt;&gt;"NS")),0,1))</f>
        <v>0</v>
      </c>
      <c r="BF2987" s="292">
        <f t="shared" ref="BF2987:BF2991" si="10412">IF(OR(AND($N2987=0,T2987&gt;0),AND($N2987="ns",T2987&gt;0,T2987&lt;&gt;"NS")),1,IF(OR(AND($N2987&gt;0,T2987="NS"),AND($N2987="ns",T2987&gt;=0),AND($N2987&gt;=T2987,$N2987&lt;&gt;"NS",T2987&lt;&gt;"NS")),0,1))</f>
        <v>0</v>
      </c>
      <c r="BG2987" s="292">
        <f t="shared" ref="BG2987:BG2991" si="10413">IF(OR(AND($M2987=0,U2987&gt;0),AND($M2987="ns",U2987&gt;0,U2987&lt;&gt;"NS")),1,IF(OR(AND($M2987&gt;0,U2987="NS"),AND($M2987="ns",U2987&gt;=0),AND($M2987&gt;=U2987,$M2987&lt;&gt;"NS",U2987&lt;&gt;"NS")),0,1))</f>
        <v>0</v>
      </c>
      <c r="BH2987" s="292">
        <f t="shared" ref="BH2987:BH2991" si="10414">IF(OR(AND($N2987=0,V2987&gt;0),AND($N2987="ns",V2987&gt;0,V2987&lt;&gt;"NS")),1,IF(OR(AND($N2987&gt;0,V2987="NS"),AND($N2987="ns",V2987&gt;=0),AND($N2987&gt;=V2987,$N2987&lt;&gt;"NS",V2987&lt;&gt;"NS")),0,1))</f>
        <v>0</v>
      </c>
      <c r="BI2987" s="292">
        <f t="shared" ref="BI2987:BI2991" si="10415">IF(OR(AND($M2987=0,W2987&gt;0),AND($M2987="ns",W2987&gt;0,W2987&lt;&gt;"NS")),1,IF(OR(AND($M2987&gt;0,W2987="NS"),AND($M2987="ns",W2987&gt;=0),AND($M2987&gt;=W2987,$M2987&lt;&gt;"NS",W2987&lt;&gt;"NS")),0,1))</f>
        <v>0</v>
      </c>
      <c r="BJ2987" s="292">
        <f t="shared" ref="BJ2987:BJ2991" si="10416">IF(OR(AND($N2987=0,X2987&gt;0),AND($N2987="ns",X2987&gt;0,X2987&lt;&gt;"NS")),1,IF(OR(AND($N2987&gt;0,X2987="NS"),AND($N2987="ns",X2987&gt;=0),AND($N2987&gt;=X2987,$N2987&lt;&gt;"NS",X2987&lt;&gt;"NS")),0,1))</f>
        <v>0</v>
      </c>
      <c r="BK2987" s="292">
        <f t="shared" ref="BK2987:BK2991" si="10417">IF(OR(AND($M2987=0,Y2987&gt;0),AND($M2987="ns",Y2987&gt;0,Y2987&lt;&gt;"NS")),1,IF(OR(AND($M2987&gt;0,Y2987="NS"),AND($M2987="ns",Y2987&gt;=0),AND($M2987&gt;=Y2987,$M2987&lt;&gt;"NS",Y2987&lt;&gt;"NS")),0,1))</f>
        <v>0</v>
      </c>
      <c r="BL2987" s="292">
        <f t="shared" ref="BL2987:BL2991" si="10418">IF(OR(AND($N2987=0,Z2987&gt;0),AND($N2987="ns",Z2987&gt;0,Z2987&lt;&gt;"NS")),1,IF(OR(AND($N2987&gt;0,Z2987="NS"),AND($N2987="ns",Z2987&gt;=0),AND($N2987&gt;=Z2987,$N2987&lt;&gt;"NS",Z2987&lt;&gt;"NS")),0,1))</f>
        <v>0</v>
      </c>
      <c r="BM2987" s="292">
        <f t="shared" ref="BM2987:BM2991" si="10419">IF(OR(AND($M2987=0,AA2987&gt;0),AND($M2987="ns",AA2987&gt;0,AA2987&lt;&gt;"NS")),1,IF(OR(AND($M2987&gt;0,AA2987="NS"),AND($M2987="ns",AA2987&gt;=0),AND($M2987&gt;=AA2987,$M2987&lt;&gt;"NS",AA2987&lt;&gt;"NS")),0,1))</f>
        <v>0</v>
      </c>
      <c r="BN2987" s="292">
        <f t="shared" ref="BN2987:BN2991" si="10420">IF(OR(AND($N2987=0,AB2987&gt;0),AND($N2987="ns",AB2987&gt;0,AB2987&lt;&gt;"NS")),1,IF(OR(AND($N2987&gt;0,AB2987="NS"),AND($N2987="ns",AB2987&gt;=0),AND($N2987&gt;=AB2987,$N2987&lt;&gt;"NS",AB2987&lt;&gt;"NS")),0,1))</f>
        <v>0</v>
      </c>
      <c r="BO2987" s="292">
        <f t="shared" ref="BO2987:BO2991" si="10421">IF(OR(AND($M2987=0,AC2987&gt;0),AND($M2987="ns",AC2987&gt;0,AC2987&lt;&gt;"NS")),1,IF(OR(AND($M2987&gt;0,AC2987="NS"),AND($M2987="ns",AC2987&gt;=0),AND($M2987&gt;=AC2987,$M2987&lt;&gt;"NS",AC2987&lt;&gt;"NS")),0,1))</f>
        <v>0</v>
      </c>
      <c r="BP2987" s="292">
        <f t="shared" ref="BP2987:BP2991" si="10422">IF(OR(AND($N2987=0,AD2987&gt;0),AND($N2987="ns",AD2987&gt;0,AD2987&lt;&gt;"NS")),1,IF(OR(AND($N2987&gt;0,AD2987="NS"),AND($N2987="ns",AD2987&gt;=0),AND($N2987&gt;=AD2987,$N2987&lt;&gt;"NS",AD2987&lt;&gt;"NS")),0,1))</f>
        <v>0</v>
      </c>
      <c r="CA2987" s="299" t="s">
        <v>1917</v>
      </c>
      <c r="CB2987" s="421"/>
      <c r="CC2987" s="320"/>
      <c r="CD2987" s="320"/>
      <c r="CE2987" s="320"/>
      <c r="CF2987" s="320"/>
      <c r="CG2987" s="320"/>
      <c r="CH2987" s="320"/>
      <c r="CI2987" s="320"/>
      <c r="CJ2987" s="320"/>
      <c r="CK2987" s="320"/>
      <c r="CL2987" s="320"/>
      <c r="CM2987" s="320"/>
      <c r="CN2987" s="297">
        <f>SUM(M2987:M2991)</f>
        <v>0</v>
      </c>
      <c r="CO2987" s="315">
        <f t="shared" ref="CO2987" si="10423">SUM(N2987:N2991)</f>
        <v>0</v>
      </c>
      <c r="CP2987" s="301">
        <f t="shared" ref="CP2987" si="10424">SUM(O2987:O2991)</f>
        <v>0</v>
      </c>
      <c r="CQ2987" s="301">
        <f t="shared" ref="CQ2987" si="10425">SUM(P2987:P2991)</f>
        <v>0</v>
      </c>
      <c r="CR2987" s="301">
        <f t="shared" ref="CR2987" si="10426">SUM(Q2987:Q2991)</f>
        <v>0</v>
      </c>
      <c r="CS2987" s="301">
        <f t="shared" ref="CS2987" si="10427">SUM(R2987:R2991)</f>
        <v>0</v>
      </c>
      <c r="CT2987" s="301">
        <f t="shared" ref="CT2987" si="10428">SUM(S2987:S2991)</f>
        <v>0</v>
      </c>
      <c r="CU2987" s="301">
        <f t="shared" ref="CU2987" si="10429">SUM(T2987:T2991)</f>
        <v>0</v>
      </c>
      <c r="CV2987" s="301">
        <f t="shared" ref="CV2987" si="10430">SUM(U2987:U2991)</f>
        <v>0</v>
      </c>
      <c r="CW2987" s="301">
        <f t="shared" ref="CW2987" si="10431">SUM(V2987:V2991)</f>
        <v>0</v>
      </c>
      <c r="CX2987" s="301">
        <f t="shared" ref="CX2987" si="10432">SUM(W2987:W2991)</f>
        <v>0</v>
      </c>
      <c r="CY2987" s="301">
        <f t="shared" ref="CY2987" si="10433">SUM(X2987:X2991)</f>
        <v>0</v>
      </c>
      <c r="CZ2987" s="301">
        <f t="shared" ref="CZ2987" si="10434">SUM(Y2987:Y2991)</f>
        <v>0</v>
      </c>
      <c r="DA2987" s="301">
        <f t="shared" ref="DA2987" si="10435">SUM(Z2987:Z2991)</f>
        <v>0</v>
      </c>
      <c r="DB2987" s="301">
        <f t="shared" ref="DB2987" si="10436">SUM(AA2987:AA2991)</f>
        <v>0</v>
      </c>
      <c r="DC2987" s="301">
        <f t="shared" ref="DC2987" si="10437">SUM(AB2987:AB2991)</f>
        <v>0</v>
      </c>
      <c r="DD2987" s="301">
        <f t="shared" ref="DD2987" si="10438">SUM(AC2987:AC2991)</f>
        <v>0</v>
      </c>
      <c r="DE2987" s="301">
        <f t="shared" ref="DE2987" si="10439">SUM(AD2987:AD2991)</f>
        <v>0</v>
      </c>
    </row>
    <row r="2988" spans="1:109" ht="36" customHeight="1" x14ac:dyDescent="0.25">
      <c r="C2988" s="669" t="s">
        <v>466</v>
      </c>
      <c r="D2988" s="669"/>
      <c r="E2988" s="673" t="s">
        <v>461</v>
      </c>
      <c r="F2988" s="674"/>
      <c r="G2988" s="674"/>
      <c r="H2988" s="674"/>
      <c r="I2988" s="674"/>
      <c r="J2988" s="674"/>
      <c r="K2988" s="675"/>
      <c r="L2988" s="332" t="str">
        <f t="shared" ref="L2988:N2988" si="10440">IF(M2971="","",M2971)</f>
        <v/>
      </c>
      <c r="M2988" s="332" t="str">
        <f t="shared" si="10440"/>
        <v/>
      </c>
      <c r="N2988" s="332" t="str">
        <f t="shared" si="10440"/>
        <v/>
      </c>
      <c r="O2988" s="254"/>
      <c r="P2988" s="254"/>
      <c r="Q2988" s="254"/>
      <c r="R2988" s="254"/>
      <c r="S2988" s="254"/>
      <c r="T2988" s="254"/>
      <c r="U2988" s="254"/>
      <c r="V2988" s="254"/>
      <c r="W2988" s="254"/>
      <c r="X2988" s="254"/>
      <c r="Y2988" s="254"/>
      <c r="Z2988" s="254"/>
      <c r="AA2988" s="254"/>
      <c r="AB2988" s="254"/>
      <c r="AC2988" s="254"/>
      <c r="AD2988" s="254"/>
      <c r="AE2988" s="60"/>
      <c r="AF2988" s="259"/>
      <c r="AG2988" s="374">
        <f t="shared" si="10398"/>
        <v>19</v>
      </c>
      <c r="AH2988" s="399"/>
      <c r="AK2988" s="375"/>
      <c r="AL2988" s="375"/>
      <c r="AM2988" s="375"/>
      <c r="AN2988" s="375"/>
      <c r="AO2988" s="320" t="str">
        <f t="shared" si="10399"/>
        <v/>
      </c>
      <c r="AP2988" s="476">
        <f t="shared" si="10400"/>
        <v>0</v>
      </c>
      <c r="AQ2988" s="477">
        <f t="shared" si="10401"/>
        <v>0</v>
      </c>
      <c r="AR2988" s="333">
        <f t="shared" si="10402"/>
        <v>0</v>
      </c>
      <c r="AS2988" s="320" t="str">
        <f t="shared" si="10403"/>
        <v/>
      </c>
      <c r="AT2988" s="476">
        <f t="shared" si="10404"/>
        <v>0</v>
      </c>
      <c r="AU2988" s="477">
        <f t="shared" si="10405"/>
        <v>0</v>
      </c>
      <c r="AV2988" s="317">
        <f t="shared" si="10406"/>
        <v>0</v>
      </c>
      <c r="AW2988" s="375"/>
      <c r="AX2988" s="375"/>
      <c r="AY2988" s="375"/>
      <c r="AZ2988" s="375" t="s">
        <v>1947</v>
      </c>
      <c r="BA2988" s="292">
        <f t="shared" si="10407"/>
        <v>0</v>
      </c>
      <c r="BB2988" s="292">
        <f t="shared" si="10408"/>
        <v>0</v>
      </c>
      <c r="BC2988" s="292">
        <f t="shared" si="10409"/>
        <v>0</v>
      </c>
      <c r="BD2988" s="292">
        <f t="shared" si="10410"/>
        <v>0</v>
      </c>
      <c r="BE2988" s="292">
        <f t="shared" si="10411"/>
        <v>0</v>
      </c>
      <c r="BF2988" s="292">
        <f t="shared" si="10412"/>
        <v>0</v>
      </c>
      <c r="BG2988" s="292">
        <f t="shared" si="10413"/>
        <v>0</v>
      </c>
      <c r="BH2988" s="292">
        <f t="shared" si="10414"/>
        <v>0</v>
      </c>
      <c r="BI2988" s="292">
        <f t="shared" si="10415"/>
        <v>0</v>
      </c>
      <c r="BJ2988" s="292">
        <f t="shared" si="10416"/>
        <v>0</v>
      </c>
      <c r="BK2988" s="292">
        <f t="shared" si="10417"/>
        <v>0</v>
      </c>
      <c r="BL2988" s="292">
        <f t="shared" si="10418"/>
        <v>0</v>
      </c>
      <c r="BM2988" s="292">
        <f t="shared" si="10419"/>
        <v>0</v>
      </c>
      <c r="BN2988" s="292">
        <f t="shared" si="10420"/>
        <v>0</v>
      </c>
      <c r="BO2988" s="292">
        <f t="shared" si="10421"/>
        <v>0</v>
      </c>
      <c r="BP2988" s="292">
        <f t="shared" si="10422"/>
        <v>0</v>
      </c>
      <c r="CA2988" s="299" t="s">
        <v>1910</v>
      </c>
      <c r="CB2988" s="421"/>
      <c r="CC2988" s="320"/>
      <c r="CD2988" s="320"/>
      <c r="CE2988" s="320"/>
      <c r="CF2988" s="320"/>
      <c r="CG2988" s="320"/>
      <c r="CH2988" s="320"/>
      <c r="CI2988" s="320"/>
      <c r="CJ2988" s="320"/>
      <c r="CK2988" s="320"/>
      <c r="CL2988" s="320"/>
      <c r="CM2988" s="320"/>
      <c r="CN2988" s="296">
        <f>COUNTIF(M2987:M2991,"NS")</f>
        <v>0</v>
      </c>
      <c r="CO2988" s="314">
        <f t="shared" ref="CO2988" si="10441">COUNTIF(N2987:N2991,"NS")</f>
        <v>0</v>
      </c>
      <c r="CP2988" s="300">
        <f t="shared" ref="CP2988" si="10442">COUNTIF(O2987:O2991,"NS")</f>
        <v>0</v>
      </c>
      <c r="CQ2988" s="300">
        <f t="shared" ref="CQ2988" si="10443">COUNTIF(P2987:P2991,"NS")</f>
        <v>0</v>
      </c>
      <c r="CR2988" s="300">
        <f t="shared" ref="CR2988" si="10444">COUNTIF(Q2987:Q2991,"NS")</f>
        <v>0</v>
      </c>
      <c r="CS2988" s="300">
        <f t="shared" ref="CS2988" si="10445">COUNTIF(R2987:R2991,"NS")</f>
        <v>0</v>
      </c>
      <c r="CT2988" s="300">
        <f t="shared" ref="CT2988" si="10446">COUNTIF(S2987:S2991,"NS")</f>
        <v>0</v>
      </c>
      <c r="CU2988" s="300">
        <f t="shared" ref="CU2988" si="10447">COUNTIF(T2987:T2991,"NS")</f>
        <v>0</v>
      </c>
      <c r="CV2988" s="300">
        <f t="shared" ref="CV2988" si="10448">COUNTIF(U2987:U2991,"NS")</f>
        <v>0</v>
      </c>
      <c r="CW2988" s="300">
        <f t="shared" ref="CW2988" si="10449">COUNTIF(V2987:V2991,"NS")</f>
        <v>0</v>
      </c>
      <c r="CX2988" s="300">
        <f t="shared" ref="CX2988" si="10450">COUNTIF(W2987:W2991,"NS")</f>
        <v>0</v>
      </c>
      <c r="CY2988" s="300">
        <f t="shared" ref="CY2988" si="10451">COUNTIF(X2987:X2991,"NS")</f>
        <v>0</v>
      </c>
      <c r="CZ2988" s="300">
        <f t="shared" ref="CZ2988" si="10452">COUNTIF(Y2987:Y2991,"NS")</f>
        <v>0</v>
      </c>
      <c r="DA2988" s="300">
        <f t="shared" ref="DA2988" si="10453">COUNTIF(Z2987:Z2991,"NS")</f>
        <v>0</v>
      </c>
      <c r="DB2988" s="300">
        <f t="shared" ref="DB2988" si="10454">COUNTIF(AA2987:AA2991,"NS")</f>
        <v>0</v>
      </c>
      <c r="DC2988" s="300">
        <f t="shared" ref="DC2988" si="10455">COUNTIF(AB2987:AB2991,"NS")</f>
        <v>0</v>
      </c>
      <c r="DD2988" s="300">
        <f t="shared" ref="DD2988" si="10456">COUNTIF(AC2987:AC2991,"NS")</f>
        <v>0</v>
      </c>
      <c r="DE2988" s="300">
        <f t="shared" ref="DE2988" si="10457">COUNTIF(AD2987:AD2991,"NS")</f>
        <v>0</v>
      </c>
    </row>
    <row r="2989" spans="1:109" ht="15" customHeight="1" x14ac:dyDescent="0.25">
      <c r="C2989" s="669" t="s">
        <v>467</v>
      </c>
      <c r="D2989" s="669"/>
      <c r="E2989" s="673" t="s">
        <v>475</v>
      </c>
      <c r="F2989" s="674"/>
      <c r="G2989" s="674"/>
      <c r="H2989" s="674"/>
      <c r="I2989" s="674"/>
      <c r="J2989" s="674"/>
      <c r="K2989" s="675"/>
      <c r="L2989" s="332" t="str">
        <f t="shared" ref="L2989:N2989" si="10458">IF(M2972="","",M2972)</f>
        <v/>
      </c>
      <c r="M2989" s="332" t="str">
        <f t="shared" si="10458"/>
        <v/>
      </c>
      <c r="N2989" s="332" t="str">
        <f t="shared" si="10458"/>
        <v/>
      </c>
      <c r="O2989" s="254"/>
      <c r="P2989" s="254"/>
      <c r="Q2989" s="254"/>
      <c r="R2989" s="254"/>
      <c r="S2989" s="254"/>
      <c r="T2989" s="254"/>
      <c r="U2989" s="254"/>
      <c r="V2989" s="254"/>
      <c r="W2989" s="254"/>
      <c r="X2989" s="254"/>
      <c r="Y2989" s="254"/>
      <c r="Z2989" s="254"/>
      <c r="AA2989" s="254"/>
      <c r="AB2989" s="254"/>
      <c r="AC2989" s="254"/>
      <c r="AD2989" s="254"/>
      <c r="AE2989" s="60"/>
      <c r="AF2989" s="259"/>
      <c r="AG2989" s="374">
        <f t="shared" si="10398"/>
        <v>19</v>
      </c>
      <c r="AH2989" s="399"/>
      <c r="AK2989" s="375"/>
      <c r="AL2989" s="375"/>
      <c r="AM2989" s="375"/>
      <c r="AN2989" s="375"/>
      <c r="AO2989" s="320" t="str">
        <f t="shared" si="10399"/>
        <v/>
      </c>
      <c r="AP2989" s="476">
        <f t="shared" si="10400"/>
        <v>0</v>
      </c>
      <c r="AQ2989" s="477">
        <f t="shared" si="10401"/>
        <v>0</v>
      </c>
      <c r="AR2989" s="333">
        <f t="shared" si="10402"/>
        <v>0</v>
      </c>
      <c r="AS2989" s="320" t="str">
        <f t="shared" si="10403"/>
        <v/>
      </c>
      <c r="AT2989" s="476">
        <f t="shared" si="10404"/>
        <v>0</v>
      </c>
      <c r="AU2989" s="477">
        <f t="shared" si="10405"/>
        <v>0</v>
      </c>
      <c r="AV2989" s="317">
        <f t="shared" si="10406"/>
        <v>0</v>
      </c>
      <c r="AW2989" s="375"/>
      <c r="AX2989" s="375"/>
      <c r="AY2989" s="375"/>
      <c r="AZ2989" s="375" t="s">
        <v>1948</v>
      </c>
      <c r="BA2989" s="292">
        <f t="shared" si="10407"/>
        <v>0</v>
      </c>
      <c r="BB2989" s="292">
        <f t="shared" si="10408"/>
        <v>0</v>
      </c>
      <c r="BC2989" s="292">
        <f t="shared" si="10409"/>
        <v>0</v>
      </c>
      <c r="BD2989" s="292">
        <f t="shared" si="10410"/>
        <v>0</v>
      </c>
      <c r="BE2989" s="292">
        <f t="shared" si="10411"/>
        <v>0</v>
      </c>
      <c r="BF2989" s="292">
        <f t="shared" si="10412"/>
        <v>0</v>
      </c>
      <c r="BG2989" s="292">
        <f t="shared" si="10413"/>
        <v>0</v>
      </c>
      <c r="BH2989" s="292">
        <f t="shared" si="10414"/>
        <v>0</v>
      </c>
      <c r="BI2989" s="292">
        <f t="shared" si="10415"/>
        <v>0</v>
      </c>
      <c r="BJ2989" s="292">
        <f t="shared" si="10416"/>
        <v>0</v>
      </c>
      <c r="BK2989" s="292">
        <f t="shared" si="10417"/>
        <v>0</v>
      </c>
      <c r="BL2989" s="292">
        <f t="shared" si="10418"/>
        <v>0</v>
      </c>
      <c r="BM2989" s="292">
        <f t="shared" si="10419"/>
        <v>0</v>
      </c>
      <c r="BN2989" s="292">
        <f t="shared" si="10420"/>
        <v>0</v>
      </c>
      <c r="BO2989" s="292">
        <f t="shared" si="10421"/>
        <v>0</v>
      </c>
      <c r="BP2989" s="292">
        <f t="shared" si="10422"/>
        <v>0</v>
      </c>
      <c r="CA2989" s="299" t="s">
        <v>1918</v>
      </c>
      <c r="CC2989" s="320"/>
      <c r="CD2989" s="320"/>
      <c r="CE2989" s="320"/>
      <c r="CF2989" s="320"/>
      <c r="CG2989" s="320"/>
      <c r="CH2989" s="320"/>
      <c r="CI2989" s="320"/>
      <c r="CJ2989" s="320"/>
      <c r="CK2989" s="320"/>
      <c r="CL2989" s="320"/>
      <c r="CM2989" s="320"/>
      <c r="CN2989" s="298">
        <f>IF(OR(AND(CN2986=0,CN2988&gt;0),AND(CN2986="NS",CN2987&gt;0),AND(CN2986="NS",CN2987=0,CN2988=0)),1,IF(OR(AND(CN2988&gt;=2,CN2987&lt;CN2986),AND(CN2986="NS",CN2987=0,CN2988&gt;0),OR(CN2986=CN2987,AND(CN2986="",CN2988=0,CN2987=0))),0,1))</f>
        <v>0</v>
      </c>
      <c r="CO2989" s="316">
        <f t="shared" ref="CO2989" si="10459">IF(OR(AND(CO2986=0,CO2988&gt;0),AND(CO2986="NS",CO2987&gt;0),AND(CO2986="NS",CO2987=0,CO2988=0)),1,IF(OR(AND(CO2988&gt;=2,CO2987&lt;CO2986),AND(CO2986="NS",CO2987=0,CO2988&gt;0),OR(CO2986=CO2987,AND(CO2986="",CO2988=0,CO2987=0))),0,1))</f>
        <v>0</v>
      </c>
      <c r="CP2989" s="302">
        <f t="shared" ref="CP2989" si="10460">IF(OR(AND(CP2986=0,CP2988&gt;0),AND(CP2986="NS",CP2987&gt;0),AND(CP2986="NS",CP2987=0,CP2988=0)),1,IF(OR(AND(CP2988&gt;=2,CP2987&lt;CP2986),AND(CP2986="NS",CP2987=0,CP2988&gt;0),OR(CP2986=CP2987,AND(CP2986="",CP2988=0,CP2987=0))),0,1))</f>
        <v>0</v>
      </c>
      <c r="CQ2989" s="302">
        <f t="shared" ref="CQ2989" si="10461">IF(OR(AND(CQ2986=0,CQ2988&gt;0),AND(CQ2986="NS",CQ2987&gt;0),AND(CQ2986="NS",CQ2987=0,CQ2988=0)),1,IF(OR(AND(CQ2988&gt;=2,CQ2987&lt;CQ2986),AND(CQ2986="NS",CQ2987=0,CQ2988&gt;0),OR(CQ2986=CQ2987,AND(CQ2986="",CQ2988=0,CQ2987=0))),0,1))</f>
        <v>0</v>
      </c>
      <c r="CR2989" s="302">
        <f t="shared" ref="CR2989" si="10462">IF(OR(AND(CR2986=0,CR2988&gt;0),AND(CR2986="NS",CR2987&gt;0),AND(CR2986="NS",CR2987=0,CR2988=0)),1,IF(OR(AND(CR2988&gt;=2,CR2987&lt;CR2986),AND(CR2986="NS",CR2987=0,CR2988&gt;0),OR(CR2986=CR2987,AND(CR2986="",CR2988=0,CR2987=0))),0,1))</f>
        <v>0</v>
      </c>
      <c r="CS2989" s="302">
        <f t="shared" ref="CS2989" si="10463">IF(OR(AND(CS2986=0,CS2988&gt;0),AND(CS2986="NS",CS2987&gt;0),AND(CS2986="NS",CS2987=0,CS2988=0)),1,IF(OR(AND(CS2988&gt;=2,CS2987&lt;CS2986),AND(CS2986="NS",CS2987=0,CS2988&gt;0),OR(CS2986=CS2987,AND(CS2986="",CS2988=0,CS2987=0))),0,1))</f>
        <v>0</v>
      </c>
      <c r="CT2989" s="302">
        <f t="shared" ref="CT2989" si="10464">IF(OR(AND(CT2986=0,CT2988&gt;0),AND(CT2986="NS",CT2987&gt;0),AND(CT2986="NS",CT2987=0,CT2988=0)),1,IF(OR(AND(CT2988&gt;=2,CT2987&lt;CT2986),AND(CT2986="NS",CT2987=0,CT2988&gt;0),OR(CT2986=CT2987,AND(CT2986="",CT2988=0,CT2987=0))),0,1))</f>
        <v>0</v>
      </c>
      <c r="CU2989" s="302">
        <f t="shared" ref="CU2989" si="10465">IF(OR(AND(CU2986=0,CU2988&gt;0),AND(CU2986="NS",CU2987&gt;0),AND(CU2986="NS",CU2987=0,CU2988=0)),1,IF(OR(AND(CU2988&gt;=2,CU2987&lt;CU2986),AND(CU2986="NS",CU2987=0,CU2988&gt;0),OR(CU2986=CU2987,AND(CU2986="",CU2988=0,CU2987=0))),0,1))</f>
        <v>0</v>
      </c>
      <c r="CV2989" s="302">
        <f t="shared" ref="CV2989" si="10466">IF(OR(AND(CV2986=0,CV2988&gt;0),AND(CV2986="NS",CV2987&gt;0),AND(CV2986="NS",CV2987=0,CV2988=0)),1,IF(OR(AND(CV2988&gt;=2,CV2987&lt;CV2986),AND(CV2986="NS",CV2987=0,CV2988&gt;0),OR(CV2986=CV2987,AND(CV2986="",CV2988=0,CV2987=0))),0,1))</f>
        <v>0</v>
      </c>
      <c r="CW2989" s="302">
        <f t="shared" ref="CW2989" si="10467">IF(OR(AND(CW2986=0,CW2988&gt;0),AND(CW2986="NS",CW2987&gt;0),AND(CW2986="NS",CW2987=0,CW2988=0)),1,IF(OR(AND(CW2988&gt;=2,CW2987&lt;CW2986),AND(CW2986="NS",CW2987=0,CW2988&gt;0),OR(CW2986=CW2987,AND(CW2986="",CW2988=0,CW2987=0))),0,1))</f>
        <v>0</v>
      </c>
      <c r="CX2989" s="302">
        <f t="shared" ref="CX2989" si="10468">IF(OR(AND(CX2986=0,CX2988&gt;0),AND(CX2986="NS",CX2987&gt;0),AND(CX2986="NS",CX2987=0,CX2988=0)),1,IF(OR(AND(CX2988&gt;=2,CX2987&lt;CX2986),AND(CX2986="NS",CX2987=0,CX2988&gt;0),OR(CX2986=CX2987,AND(CX2986="",CX2988=0,CX2987=0))),0,1))</f>
        <v>0</v>
      </c>
      <c r="CY2989" s="302">
        <f t="shared" ref="CY2989" si="10469">IF(OR(AND(CY2986=0,CY2988&gt;0),AND(CY2986="NS",CY2987&gt;0),AND(CY2986="NS",CY2987=0,CY2988=0)),1,IF(OR(AND(CY2988&gt;=2,CY2987&lt;CY2986),AND(CY2986="NS",CY2987=0,CY2988&gt;0),OR(CY2986=CY2987,AND(CY2986="",CY2988=0,CY2987=0))),0,1))</f>
        <v>0</v>
      </c>
      <c r="CZ2989" s="302">
        <f t="shared" ref="CZ2989" si="10470">IF(OR(AND(CZ2986=0,CZ2988&gt;0),AND(CZ2986="NS",CZ2987&gt;0),AND(CZ2986="NS",CZ2987=0,CZ2988=0)),1,IF(OR(AND(CZ2988&gt;=2,CZ2987&lt;CZ2986),AND(CZ2986="NS",CZ2987=0,CZ2988&gt;0),OR(CZ2986=CZ2987,AND(CZ2986="",CZ2988=0,CZ2987=0))),0,1))</f>
        <v>0</v>
      </c>
      <c r="DA2989" s="302">
        <f t="shared" ref="DA2989" si="10471">IF(OR(AND(DA2986=0,DA2988&gt;0),AND(DA2986="NS",DA2987&gt;0),AND(DA2986="NS",DA2987=0,DA2988=0)),1,IF(OR(AND(DA2988&gt;=2,DA2987&lt;DA2986),AND(DA2986="NS",DA2987=0,DA2988&gt;0),OR(DA2986=DA2987,AND(DA2986="",DA2988=0,DA2987=0))),0,1))</f>
        <v>0</v>
      </c>
      <c r="DB2989" s="302">
        <f t="shared" ref="DB2989" si="10472">IF(OR(AND(DB2986=0,DB2988&gt;0),AND(DB2986="NS",DB2987&gt;0),AND(DB2986="NS",DB2987=0,DB2988=0)),1,IF(OR(AND(DB2988&gt;=2,DB2987&lt;DB2986),AND(DB2986="NS",DB2987=0,DB2988&gt;0),OR(DB2986=DB2987,AND(DB2986="",DB2988=0,DB2987=0))),0,1))</f>
        <v>0</v>
      </c>
      <c r="DC2989" s="302">
        <f t="shared" ref="DC2989" si="10473">IF(OR(AND(DC2986=0,DC2988&gt;0),AND(DC2986="NS",DC2987&gt;0),AND(DC2986="NS",DC2987=0,DC2988=0)),1,IF(OR(AND(DC2988&gt;=2,DC2987&lt;DC2986),AND(DC2986="NS",DC2987=0,DC2988&gt;0),OR(DC2986=DC2987,AND(DC2986="",DC2988=0,DC2987=0))),0,1))</f>
        <v>0</v>
      </c>
      <c r="DD2989" s="302">
        <f t="shared" ref="DD2989" si="10474">IF(OR(AND(DD2986=0,DD2988&gt;0),AND(DD2986="NS",DD2987&gt;0),AND(DD2986="NS",DD2987=0,DD2988=0)),1,IF(OR(AND(DD2988&gt;=2,DD2987&lt;DD2986),AND(DD2986="NS",DD2987=0,DD2988&gt;0),OR(DD2986=DD2987,AND(DD2986="",DD2988=0,DD2987=0))),0,1))</f>
        <v>0</v>
      </c>
      <c r="DE2989" s="302">
        <f t="shared" ref="DE2989" si="10475">IF(OR(AND(DE2986=0,DE2988&gt;0),AND(DE2986="NS",DE2987&gt;0),AND(DE2986="NS",DE2987=0,DE2988=0)),1,IF(OR(AND(DE2988&gt;=2,DE2987&lt;DE2986),AND(DE2986="NS",DE2987=0,DE2988&gt;0),OR(DE2986=DE2987,AND(DE2986="",DE2988=0,DE2987=0))),0,1))</f>
        <v>0</v>
      </c>
    </row>
    <row r="2990" spans="1:109" ht="15" customHeight="1" x14ac:dyDescent="0.25">
      <c r="C2990" s="669" t="s">
        <v>468</v>
      </c>
      <c r="D2990" s="669"/>
      <c r="E2990" s="673" t="s">
        <v>463</v>
      </c>
      <c r="F2990" s="674"/>
      <c r="G2990" s="674"/>
      <c r="H2990" s="674"/>
      <c r="I2990" s="674"/>
      <c r="J2990" s="674"/>
      <c r="K2990" s="675"/>
      <c r="L2990" s="332" t="str">
        <f t="shared" ref="L2990:N2990" si="10476">IF(M2973="","",M2973)</f>
        <v/>
      </c>
      <c r="M2990" s="332" t="str">
        <f t="shared" si="10476"/>
        <v/>
      </c>
      <c r="N2990" s="332" t="str">
        <f t="shared" si="10476"/>
        <v/>
      </c>
      <c r="O2990" s="254"/>
      <c r="P2990" s="254"/>
      <c r="Q2990" s="254"/>
      <c r="R2990" s="254"/>
      <c r="S2990" s="254"/>
      <c r="T2990" s="254"/>
      <c r="U2990" s="254"/>
      <c r="V2990" s="254"/>
      <c r="W2990" s="254"/>
      <c r="X2990" s="254"/>
      <c r="Y2990" s="254"/>
      <c r="Z2990" s="254"/>
      <c r="AA2990" s="254"/>
      <c r="AB2990" s="254"/>
      <c r="AC2990" s="254"/>
      <c r="AD2990" s="254"/>
      <c r="AE2990" s="60"/>
      <c r="AF2990" s="259"/>
      <c r="AG2990" s="374">
        <f t="shared" si="10398"/>
        <v>19</v>
      </c>
      <c r="AH2990" s="399"/>
      <c r="AK2990" s="375"/>
      <c r="AL2990" s="375"/>
      <c r="AM2990" s="375"/>
      <c r="AN2990" s="375"/>
      <c r="AO2990" s="320" t="str">
        <f t="shared" si="10399"/>
        <v/>
      </c>
      <c r="AP2990" s="476">
        <f t="shared" si="10400"/>
        <v>0</v>
      </c>
      <c r="AQ2990" s="477">
        <f t="shared" si="10401"/>
        <v>0</v>
      </c>
      <c r="AR2990" s="333">
        <f t="shared" si="10402"/>
        <v>0</v>
      </c>
      <c r="AS2990" s="320" t="str">
        <f t="shared" si="10403"/>
        <v/>
      </c>
      <c r="AT2990" s="476">
        <f t="shared" si="10404"/>
        <v>0</v>
      </c>
      <c r="AU2990" s="477">
        <f t="shared" si="10405"/>
        <v>0</v>
      </c>
      <c r="AV2990" s="317">
        <f t="shared" si="10406"/>
        <v>0</v>
      </c>
      <c r="AW2990" s="375"/>
      <c r="AX2990" s="375"/>
      <c r="AY2990" s="375"/>
      <c r="AZ2990" s="375" t="s">
        <v>1949</v>
      </c>
      <c r="BA2990" s="292">
        <f t="shared" si="10407"/>
        <v>0</v>
      </c>
      <c r="BB2990" s="292">
        <f t="shared" si="10408"/>
        <v>0</v>
      </c>
      <c r="BC2990" s="292">
        <f t="shared" si="10409"/>
        <v>0</v>
      </c>
      <c r="BD2990" s="292">
        <f t="shared" si="10410"/>
        <v>0</v>
      </c>
      <c r="BE2990" s="292">
        <f t="shared" si="10411"/>
        <v>0</v>
      </c>
      <c r="BF2990" s="292">
        <f t="shared" si="10412"/>
        <v>0</v>
      </c>
      <c r="BG2990" s="292">
        <f t="shared" si="10413"/>
        <v>0</v>
      </c>
      <c r="BH2990" s="292">
        <f t="shared" si="10414"/>
        <v>0</v>
      </c>
      <c r="BI2990" s="292">
        <f t="shared" si="10415"/>
        <v>0</v>
      </c>
      <c r="BJ2990" s="292">
        <f t="shared" si="10416"/>
        <v>0</v>
      </c>
      <c r="BK2990" s="292">
        <f t="shared" si="10417"/>
        <v>0</v>
      </c>
      <c r="BL2990" s="292">
        <f t="shared" si="10418"/>
        <v>0</v>
      </c>
      <c r="BM2990" s="292">
        <f t="shared" si="10419"/>
        <v>0</v>
      </c>
      <c r="BN2990" s="292">
        <f t="shared" si="10420"/>
        <v>0</v>
      </c>
      <c r="BO2990" s="292">
        <f t="shared" si="10421"/>
        <v>0</v>
      </c>
      <c r="BP2990" s="292">
        <f t="shared" si="10422"/>
        <v>0</v>
      </c>
    </row>
    <row r="2991" spans="1:109" ht="48" customHeight="1" x14ac:dyDescent="0.25">
      <c r="C2991" s="669" t="s">
        <v>469</v>
      </c>
      <c r="D2991" s="669"/>
      <c r="E2991" s="673" t="s">
        <v>464</v>
      </c>
      <c r="F2991" s="674"/>
      <c r="G2991" s="674"/>
      <c r="H2991" s="674"/>
      <c r="I2991" s="674"/>
      <c r="J2991" s="674"/>
      <c r="K2991" s="675"/>
      <c r="L2991" s="332" t="str">
        <f t="shared" ref="L2991:N2991" si="10477">IF(M2974="","",M2974)</f>
        <v/>
      </c>
      <c r="M2991" s="332" t="str">
        <f t="shared" si="10477"/>
        <v/>
      </c>
      <c r="N2991" s="332" t="str">
        <f t="shared" si="10477"/>
        <v/>
      </c>
      <c r="O2991" s="254"/>
      <c r="P2991" s="254"/>
      <c r="Q2991" s="254"/>
      <c r="R2991" s="254"/>
      <c r="S2991" s="254"/>
      <c r="T2991" s="254"/>
      <c r="U2991" s="254"/>
      <c r="V2991" s="254"/>
      <c r="W2991" s="254"/>
      <c r="X2991" s="254"/>
      <c r="Y2991" s="254"/>
      <c r="Z2991" s="254"/>
      <c r="AA2991" s="254"/>
      <c r="AB2991" s="254"/>
      <c r="AC2991" s="254"/>
      <c r="AD2991" s="254"/>
      <c r="AE2991" s="60"/>
      <c r="AF2991" s="259"/>
      <c r="AG2991" s="374">
        <f t="shared" si="10398"/>
        <v>19</v>
      </c>
      <c r="AH2991" s="399"/>
      <c r="AK2991" s="375"/>
      <c r="AL2991" s="375"/>
      <c r="AM2991" s="375"/>
      <c r="AN2991" s="375"/>
      <c r="AO2991" s="320" t="str">
        <f t="shared" si="10399"/>
        <v/>
      </c>
      <c r="AP2991" s="476">
        <f t="shared" si="10400"/>
        <v>0</v>
      </c>
      <c r="AQ2991" s="477">
        <f t="shared" si="10401"/>
        <v>0</v>
      </c>
      <c r="AR2991" s="333">
        <f t="shared" si="10402"/>
        <v>0</v>
      </c>
      <c r="AS2991" s="320" t="str">
        <f t="shared" si="10403"/>
        <v/>
      </c>
      <c r="AT2991" s="476">
        <f t="shared" si="10404"/>
        <v>0</v>
      </c>
      <c r="AU2991" s="477">
        <f t="shared" si="10405"/>
        <v>0</v>
      </c>
      <c r="AV2991" s="317">
        <f t="shared" si="10406"/>
        <v>0</v>
      </c>
      <c r="AW2991" s="375"/>
      <c r="AX2991" s="375"/>
      <c r="AY2991" s="375"/>
      <c r="AZ2991" s="375" t="s">
        <v>1950</v>
      </c>
      <c r="BA2991" s="292">
        <f t="shared" si="10407"/>
        <v>0</v>
      </c>
      <c r="BB2991" s="292">
        <f t="shared" si="10408"/>
        <v>0</v>
      </c>
      <c r="BC2991" s="292">
        <f t="shared" si="10409"/>
        <v>0</v>
      </c>
      <c r="BD2991" s="292">
        <f t="shared" si="10410"/>
        <v>0</v>
      </c>
      <c r="BE2991" s="292">
        <f t="shared" si="10411"/>
        <v>0</v>
      </c>
      <c r="BF2991" s="292">
        <f t="shared" si="10412"/>
        <v>0</v>
      </c>
      <c r="BG2991" s="292">
        <f t="shared" si="10413"/>
        <v>0</v>
      </c>
      <c r="BH2991" s="292">
        <f t="shared" si="10414"/>
        <v>0</v>
      </c>
      <c r="BI2991" s="292">
        <f t="shared" si="10415"/>
        <v>0</v>
      </c>
      <c r="BJ2991" s="292">
        <f t="shared" si="10416"/>
        <v>0</v>
      </c>
      <c r="BK2991" s="292">
        <f t="shared" si="10417"/>
        <v>0</v>
      </c>
      <c r="BL2991" s="292">
        <f t="shared" si="10418"/>
        <v>0</v>
      </c>
      <c r="BM2991" s="292">
        <f t="shared" si="10419"/>
        <v>0</v>
      </c>
      <c r="BN2991" s="292">
        <f t="shared" si="10420"/>
        <v>0</v>
      </c>
      <c r="BO2991" s="292">
        <f t="shared" si="10421"/>
        <v>0</v>
      </c>
      <c r="BP2991" s="292">
        <f t="shared" si="10422"/>
        <v>0</v>
      </c>
    </row>
    <row r="2992" spans="1:109" ht="28.5" customHeight="1" x14ac:dyDescent="0.25">
      <c r="B2992" s="582" t="str">
        <f>IF(SUM(BA2992:BP2992)&gt;=1,"Error: Verificar la información registrada por narcotico y sexo, no puede ser mayor a la pregunta anterior","")</f>
        <v/>
      </c>
      <c r="C2992" s="582"/>
      <c r="D2992" s="582"/>
      <c r="E2992" s="582"/>
      <c r="F2992" s="582"/>
      <c r="G2992" s="582"/>
      <c r="H2992" s="582"/>
      <c r="I2992" s="582"/>
      <c r="J2992" s="582"/>
      <c r="K2992" s="582"/>
      <c r="L2992" s="582"/>
      <c r="M2992" s="582"/>
      <c r="N2992" s="582"/>
      <c r="O2992" s="582"/>
      <c r="P2992" s="582"/>
      <c r="Q2992" s="583" t="str">
        <f>IF(SUM(AR2992:AV2992)&gt;=1,"Error: Verificar por cada delito, el total de sustancias por fila y sexo no debe de ser menor al total registrado","")</f>
        <v/>
      </c>
      <c r="R2992" s="583"/>
      <c r="S2992" s="583"/>
      <c r="T2992" s="583"/>
      <c r="U2992" s="583"/>
      <c r="V2992" s="583"/>
      <c r="W2992" s="583"/>
      <c r="X2992" s="583"/>
      <c r="Y2992" s="583"/>
      <c r="Z2992" s="583"/>
      <c r="AA2992" s="583"/>
      <c r="AB2992" s="583"/>
      <c r="AC2992" s="583"/>
      <c r="AD2992" s="583"/>
      <c r="AE2992" s="60"/>
      <c r="AF2992" s="259"/>
      <c r="AG2992" s="375"/>
      <c r="AH2992" s="399"/>
      <c r="AR2992" s="387">
        <f>SUM(AR2986:AR2991)</f>
        <v>0</v>
      </c>
      <c r="AV2992" s="387">
        <f>SUM(AV2986:AV2991)</f>
        <v>0</v>
      </c>
      <c r="BA2992" s="387">
        <f t="shared" ref="BA2992:BP2992" si="10478">SUM(BA2986:BA2991)</f>
        <v>0</v>
      </c>
      <c r="BB2992" s="387">
        <f t="shared" si="10478"/>
        <v>0</v>
      </c>
      <c r="BC2992" s="387">
        <f t="shared" si="10478"/>
        <v>0</v>
      </c>
      <c r="BD2992" s="387">
        <f t="shared" si="10478"/>
        <v>0</v>
      </c>
      <c r="BE2992" s="387">
        <f t="shared" si="10478"/>
        <v>0</v>
      </c>
      <c r="BF2992" s="387">
        <f t="shared" si="10478"/>
        <v>0</v>
      </c>
      <c r="BG2992" s="387">
        <f t="shared" si="10478"/>
        <v>0</v>
      </c>
      <c r="BH2992" s="387">
        <f t="shared" si="10478"/>
        <v>0</v>
      </c>
      <c r="BI2992" s="387">
        <f t="shared" si="10478"/>
        <v>0</v>
      </c>
      <c r="BJ2992" s="387">
        <f t="shared" si="10478"/>
        <v>0</v>
      </c>
      <c r="BK2992" s="387">
        <f t="shared" si="10478"/>
        <v>0</v>
      </c>
      <c r="BL2992" s="387">
        <f t="shared" si="10478"/>
        <v>0</v>
      </c>
      <c r="BM2992" s="387">
        <f t="shared" si="10478"/>
        <v>0</v>
      </c>
      <c r="BN2992" s="387">
        <f t="shared" si="10478"/>
        <v>0</v>
      </c>
      <c r="BO2992" s="387">
        <f t="shared" si="10478"/>
        <v>0</v>
      </c>
      <c r="BP2992" s="387">
        <f t="shared" si="10478"/>
        <v>0</v>
      </c>
    </row>
    <row r="2993" spans="1:109" ht="31.5" customHeight="1" x14ac:dyDescent="0.25">
      <c r="B2993" s="582" t="str">
        <f>IF(SUM(CN2989:DE2989)&gt;=1,"Error: Verificar la información registrada por desagregado del delito 07.01 y su correspondiente por sustancia","")</f>
        <v/>
      </c>
      <c r="C2993" s="582"/>
      <c r="D2993" s="582"/>
      <c r="E2993" s="582"/>
      <c r="F2993" s="582"/>
      <c r="G2993" s="582"/>
      <c r="H2993" s="582"/>
      <c r="I2993" s="582"/>
      <c r="J2993" s="582"/>
      <c r="K2993" s="582"/>
      <c r="L2993" s="582"/>
      <c r="M2993" s="582"/>
      <c r="N2993" s="582"/>
      <c r="O2993" s="582"/>
      <c r="P2993" s="582"/>
      <c r="Q2993" s="582"/>
      <c r="R2993" s="582"/>
      <c r="S2993" s="582"/>
      <c r="T2993" s="582"/>
      <c r="U2993" s="582"/>
      <c r="V2993" s="582"/>
      <c r="W2993" s="582"/>
      <c r="X2993" s="582"/>
      <c r="Y2993" s="582"/>
      <c r="Z2993" s="582"/>
      <c r="AA2993" s="582"/>
      <c r="AB2993" s="582"/>
      <c r="AC2993" s="582"/>
      <c r="AD2993" s="582"/>
      <c r="AE2993" s="60"/>
      <c r="AF2993" s="259"/>
      <c r="AG2993" s="375"/>
      <c r="AH2993" s="399"/>
    </row>
    <row r="2994" spans="1:109" ht="15" customHeight="1" x14ac:dyDescent="0.25">
      <c r="B2994" s="545" t="str">
        <f>IF(OR(AG2984=AH2984,AG2984=AI2984),"","Error: Debe completar toda la información requerida")</f>
        <v/>
      </c>
      <c r="C2994" s="545"/>
      <c r="D2994" s="545"/>
      <c r="E2994" s="545"/>
      <c r="F2994" s="545"/>
      <c r="G2994" s="545"/>
      <c r="H2994" s="545"/>
      <c r="I2994" s="545"/>
      <c r="J2994" s="545"/>
      <c r="K2994" s="545"/>
      <c r="L2994" s="545"/>
      <c r="M2994" s="545"/>
      <c r="N2994" s="545"/>
      <c r="O2994" s="545"/>
      <c r="P2994" s="545"/>
      <c r="Q2994" s="545"/>
      <c r="R2994" s="545"/>
      <c r="S2994" s="545"/>
      <c r="T2994" s="545"/>
      <c r="U2994" s="545"/>
      <c r="V2994" s="545"/>
      <c r="W2994" s="545"/>
      <c r="X2994" s="545"/>
      <c r="Y2994" s="545"/>
      <c r="Z2994" s="545"/>
      <c r="AA2994" s="545"/>
      <c r="AB2994" s="545"/>
      <c r="AC2994" s="545"/>
      <c r="AD2994" s="545"/>
      <c r="AE2994" s="60"/>
      <c r="AF2994" s="259"/>
      <c r="AG2994" s="375"/>
      <c r="AH2994" s="399"/>
    </row>
    <row r="2995" spans="1:109" ht="24" customHeight="1" x14ac:dyDescent="0.25">
      <c r="A2995" s="360" t="s">
        <v>691</v>
      </c>
      <c r="B2995" s="917" t="s">
        <v>1559</v>
      </c>
      <c r="C2995" s="917"/>
      <c r="D2995" s="917"/>
      <c r="E2995" s="917"/>
      <c r="F2995" s="917"/>
      <c r="G2995" s="917"/>
      <c r="H2995" s="917"/>
      <c r="I2995" s="917"/>
      <c r="J2995" s="917"/>
      <c r="K2995" s="917"/>
      <c r="L2995" s="917"/>
      <c r="M2995" s="917"/>
      <c r="N2995" s="917"/>
      <c r="O2995" s="917"/>
      <c r="P2995" s="917"/>
      <c r="Q2995" s="917"/>
      <c r="R2995" s="917"/>
      <c r="S2995" s="917"/>
      <c r="T2995" s="917"/>
      <c r="U2995" s="917"/>
      <c r="V2995" s="917"/>
      <c r="W2995" s="917"/>
      <c r="X2995" s="917"/>
      <c r="Y2995" s="917"/>
      <c r="Z2995" s="917"/>
      <c r="AA2995" s="917"/>
      <c r="AB2995" s="917"/>
      <c r="AC2995" s="917"/>
      <c r="AD2995" s="917"/>
      <c r="AE2995" s="295"/>
      <c r="AF2995" s="259"/>
      <c r="AG2995" s="375"/>
      <c r="AH2995" s="399"/>
    </row>
    <row r="2996" spans="1:109" ht="36" customHeight="1" x14ac:dyDescent="0.25">
      <c r="C2996" s="576" t="s">
        <v>1823</v>
      </c>
      <c r="D2996" s="576"/>
      <c r="E2996" s="576"/>
      <c r="F2996" s="576"/>
      <c r="G2996" s="576"/>
      <c r="H2996" s="576"/>
      <c r="I2996" s="576"/>
      <c r="J2996" s="576"/>
      <c r="K2996" s="576"/>
      <c r="L2996" s="576"/>
      <c r="M2996" s="576"/>
      <c r="N2996" s="576"/>
      <c r="O2996" s="576"/>
      <c r="P2996" s="576"/>
      <c r="Q2996" s="576"/>
      <c r="R2996" s="576"/>
      <c r="S2996" s="576"/>
      <c r="T2996" s="576"/>
      <c r="U2996" s="576"/>
      <c r="V2996" s="576"/>
      <c r="W2996" s="576"/>
      <c r="X2996" s="576"/>
      <c r="Y2996" s="576"/>
      <c r="Z2996" s="576"/>
      <c r="AA2996" s="576"/>
      <c r="AB2996" s="576"/>
      <c r="AC2996" s="576"/>
      <c r="AD2996" s="576"/>
      <c r="AE2996" s="60"/>
      <c r="AF2996" s="259"/>
      <c r="AG2996" s="375"/>
      <c r="AH2996" s="399"/>
    </row>
    <row r="2997" spans="1:109" ht="24" customHeight="1" x14ac:dyDescent="0.25">
      <c r="C2997" s="676" t="s">
        <v>1824</v>
      </c>
      <c r="D2997" s="676"/>
      <c r="E2997" s="676"/>
      <c r="F2997" s="676"/>
      <c r="G2997" s="676"/>
      <c r="H2997" s="676"/>
      <c r="I2997" s="676"/>
      <c r="J2997" s="676"/>
      <c r="K2997" s="676"/>
      <c r="L2997" s="676"/>
      <c r="M2997" s="676"/>
      <c r="N2997" s="676"/>
      <c r="O2997" s="676"/>
      <c r="P2997" s="676"/>
      <c r="Q2997" s="676"/>
      <c r="R2997" s="676"/>
      <c r="S2997" s="676"/>
      <c r="T2997" s="676"/>
      <c r="U2997" s="676"/>
      <c r="V2997" s="676"/>
      <c r="W2997" s="676"/>
      <c r="X2997" s="676"/>
      <c r="Y2997" s="676"/>
      <c r="Z2997" s="676"/>
      <c r="AA2997" s="676"/>
      <c r="AB2997" s="676"/>
      <c r="AC2997" s="676"/>
      <c r="AD2997" s="676"/>
      <c r="AE2997" s="60"/>
      <c r="AF2997" s="259"/>
      <c r="AG2997" s="375"/>
      <c r="AH2997" s="399"/>
    </row>
    <row r="2998" spans="1:109" ht="24" customHeight="1" x14ac:dyDescent="0.25">
      <c r="C2998" s="895" t="s">
        <v>938</v>
      </c>
      <c r="D2998" s="895"/>
      <c r="E2998" s="895"/>
      <c r="F2998" s="895"/>
      <c r="G2998" s="895"/>
      <c r="H2998" s="895"/>
      <c r="I2998" s="895"/>
      <c r="J2998" s="895"/>
      <c r="K2998" s="895"/>
      <c r="L2998" s="895"/>
      <c r="M2998" s="895"/>
      <c r="N2998" s="895"/>
      <c r="O2998" s="895"/>
      <c r="P2998" s="895"/>
      <c r="Q2998" s="895"/>
      <c r="R2998" s="895"/>
      <c r="S2998" s="895"/>
      <c r="T2998" s="895"/>
      <c r="U2998" s="895"/>
      <c r="V2998" s="895"/>
      <c r="W2998" s="895"/>
      <c r="X2998" s="895"/>
      <c r="Y2998" s="895"/>
      <c r="Z2998" s="895"/>
      <c r="AA2998" s="895"/>
      <c r="AB2998" s="895"/>
      <c r="AC2998" s="895"/>
      <c r="AD2998" s="895"/>
      <c r="AE2998" s="60"/>
      <c r="AF2998" s="259"/>
      <c r="AG2998" s="375"/>
      <c r="AH2998" s="399"/>
    </row>
    <row r="2999" spans="1:109" ht="15" customHeight="1" x14ac:dyDescent="0.25">
      <c r="AE2999" s="60"/>
      <c r="AF2999" s="259"/>
      <c r="AG2999" s="285" t="s">
        <v>1908</v>
      </c>
      <c r="AH2999" s="285"/>
      <c r="AI2999" s="285"/>
      <c r="AJ2999" s="374"/>
      <c r="AK2999" s="374"/>
      <c r="AL2999" s="374"/>
      <c r="AM2999" s="374"/>
      <c r="AN2999" s="374"/>
    </row>
    <row r="3000" spans="1:109" ht="36" customHeight="1" x14ac:dyDescent="0.25">
      <c r="C3000" s="584" t="s">
        <v>937</v>
      </c>
      <c r="D3000" s="585"/>
      <c r="E3000" s="585"/>
      <c r="F3000" s="585"/>
      <c r="G3000" s="585"/>
      <c r="H3000" s="585"/>
      <c r="I3000" s="585"/>
      <c r="J3000" s="585"/>
      <c r="K3000" s="585"/>
      <c r="L3000" s="585"/>
      <c r="M3000" s="585"/>
      <c r="N3000" s="585"/>
      <c r="O3000" s="621"/>
      <c r="P3000" s="680" t="s">
        <v>1475</v>
      </c>
      <c r="Q3000" s="681"/>
      <c r="R3000" s="681"/>
      <c r="S3000" s="681"/>
      <c r="T3000" s="681"/>
      <c r="U3000" s="681"/>
      <c r="V3000" s="681"/>
      <c r="W3000" s="681"/>
      <c r="X3000" s="681"/>
      <c r="Y3000" s="681"/>
      <c r="Z3000" s="681"/>
      <c r="AA3000" s="681"/>
      <c r="AB3000" s="681"/>
      <c r="AC3000" s="681"/>
      <c r="AD3000" s="682"/>
      <c r="AE3000" s="60"/>
      <c r="AF3000" s="259"/>
      <c r="AG3000" s="285">
        <f>COUNTBLANK(P3002:AD3007)</f>
        <v>90</v>
      </c>
      <c r="AH3000" s="285">
        <v>90</v>
      </c>
      <c r="AI3000" s="285">
        <f>IF(SUM(AG3002:AG3007)=0,AG3000,1)</f>
        <v>1</v>
      </c>
      <c r="AJ3000" s="374"/>
      <c r="AK3000" s="374"/>
      <c r="AL3000" s="374"/>
      <c r="AM3000" s="374"/>
      <c r="AN3000" s="374"/>
      <c r="AV3000" s="580" t="s">
        <v>60</v>
      </c>
      <c r="AW3000" s="580"/>
      <c r="AX3000" s="580"/>
      <c r="AY3000" s="580"/>
      <c r="AZ3000" s="580"/>
      <c r="BA3000" s="581" t="s">
        <v>61</v>
      </c>
      <c r="BB3000" s="581"/>
      <c r="BC3000" s="581"/>
      <c r="BD3000" s="581"/>
      <c r="BE3000" s="581"/>
      <c r="BF3000" s="581" t="s">
        <v>62</v>
      </c>
      <c r="BG3000" s="581"/>
      <c r="BH3000" s="581"/>
      <c r="BI3000" s="581"/>
      <c r="BJ3000" s="581"/>
    </row>
    <row r="3001" spans="1:109" ht="15" customHeight="1" x14ac:dyDescent="0.25">
      <c r="C3001" s="588"/>
      <c r="D3001" s="589"/>
      <c r="E3001" s="589"/>
      <c r="F3001" s="589"/>
      <c r="G3001" s="589"/>
      <c r="H3001" s="589"/>
      <c r="I3001" s="589"/>
      <c r="J3001" s="589"/>
      <c r="K3001" s="589"/>
      <c r="L3001" s="589"/>
      <c r="M3001" s="589"/>
      <c r="N3001" s="589"/>
      <c r="O3001" s="622"/>
      <c r="P3001" s="580" t="s">
        <v>60</v>
      </c>
      <c r="Q3001" s="580"/>
      <c r="R3001" s="580"/>
      <c r="S3001" s="580"/>
      <c r="T3001" s="580"/>
      <c r="U3001" s="581" t="s">
        <v>61</v>
      </c>
      <c r="V3001" s="581"/>
      <c r="W3001" s="581"/>
      <c r="X3001" s="581"/>
      <c r="Y3001" s="581"/>
      <c r="Z3001" s="581" t="s">
        <v>62</v>
      </c>
      <c r="AA3001" s="581"/>
      <c r="AB3001" s="581"/>
      <c r="AC3001" s="581"/>
      <c r="AD3001" s="581"/>
      <c r="AE3001" s="60"/>
      <c r="AF3001" s="259"/>
      <c r="AG3001" s="374"/>
      <c r="AH3001" s="374"/>
      <c r="AI3001" s="374"/>
      <c r="AJ3001" s="374"/>
      <c r="AK3001" s="375" t="s">
        <v>1913</v>
      </c>
      <c r="AL3001" s="378" t="s">
        <v>1910</v>
      </c>
      <c r="AM3001" s="374" t="s">
        <v>1914</v>
      </c>
      <c r="AN3001" s="374" t="s">
        <v>1915</v>
      </c>
      <c r="AV3001" s="400" t="s">
        <v>60</v>
      </c>
      <c r="AW3001" s="400" t="s">
        <v>1926</v>
      </c>
      <c r="AX3001" s="400" t="s">
        <v>1911</v>
      </c>
      <c r="AY3001" s="400" t="s">
        <v>1940</v>
      </c>
      <c r="BA3001" s="400" t="s">
        <v>60</v>
      </c>
      <c r="BB3001" s="400" t="s">
        <v>1926</v>
      </c>
      <c r="BC3001" s="400" t="s">
        <v>1911</v>
      </c>
      <c r="BD3001" s="400" t="s">
        <v>1940</v>
      </c>
      <c r="BF3001" s="400" t="s">
        <v>60</v>
      </c>
      <c r="BG3001" s="400" t="s">
        <v>1926</v>
      </c>
      <c r="BH3001" s="400" t="s">
        <v>1911</v>
      </c>
      <c r="BI3001" s="400" t="s">
        <v>1940</v>
      </c>
      <c r="CB3001" s="421"/>
    </row>
    <row r="3002" spans="1:109" ht="30" customHeight="1" x14ac:dyDescent="0.25">
      <c r="C3002" s="250" t="s">
        <v>456</v>
      </c>
      <c r="D3002" s="670" t="s">
        <v>457</v>
      </c>
      <c r="E3002" s="671"/>
      <c r="F3002" s="671"/>
      <c r="G3002" s="671"/>
      <c r="H3002" s="671"/>
      <c r="I3002" s="671"/>
      <c r="J3002" s="671"/>
      <c r="K3002" s="671"/>
      <c r="L3002" s="671"/>
      <c r="M3002" s="671"/>
      <c r="N3002" s="671"/>
      <c r="O3002" s="672"/>
      <c r="P3002" s="677"/>
      <c r="Q3002" s="678"/>
      <c r="R3002" s="678"/>
      <c r="S3002" s="678"/>
      <c r="T3002" s="679"/>
      <c r="U3002" s="677"/>
      <c r="V3002" s="678"/>
      <c r="W3002" s="678"/>
      <c r="X3002" s="678"/>
      <c r="Y3002" s="679"/>
      <c r="Z3002" s="677"/>
      <c r="AA3002" s="678"/>
      <c r="AB3002" s="678"/>
      <c r="AC3002" s="678"/>
      <c r="AD3002" s="679"/>
      <c r="AE3002" s="60"/>
      <c r="AF3002" s="259"/>
      <c r="AG3002" s="374">
        <f>IF(AND(P3002="NA",COUNTBLANK(U3002:AD3002)=10),0,COUNTBLANK(P3002:AD3002))</f>
        <v>15</v>
      </c>
      <c r="AH3002" s="374"/>
      <c r="AI3002" s="374"/>
      <c r="AJ3002" s="374"/>
      <c r="AK3002" s="475">
        <f>P3002</f>
        <v>0</v>
      </c>
      <c r="AL3002" s="378">
        <f>COUNTIF(U3002:AD3002,"ns")</f>
        <v>0</v>
      </c>
      <c r="AM3002" s="474">
        <f>SUM(U3002:AD3002)</f>
        <v>0</v>
      </c>
      <c r="AN3002" s="292">
        <f>IF($AG$3000=$AH$3000,0,IF(OR(AND(AK3002=0,AL3002&gt;0),AND(AK3002="ns",AM3002&gt;0),AND(AK3002="ns",AL3002=0,AM3002=0)),1,IF(OR(AND(AK3002&gt;0,AL3002=2),AND(AK3002="ns",AL3002=2),AND(AK3002="ns",AM3002=0,AL3002&gt;0),AK3002=AM3002),0,1)))</f>
        <v>0</v>
      </c>
      <c r="AV3002" s="478" t="str">
        <f>IF($AG$2803=$AH$2803,"",IF(AND(SUM(M2715,M2883)=0,SUM(COUNTIF(M2715,"NS"),COUNTIF(M2883,"NS"))&gt;0),"NS",SUM(M2715,M2883)))</f>
        <v/>
      </c>
      <c r="AW3002" s="479">
        <f>COUNTIF(P3002,"ns")</f>
        <v>0</v>
      </c>
      <c r="AX3002" s="479">
        <f>SUM(P3002)</f>
        <v>0</v>
      </c>
      <c r="AY3002" s="292">
        <f>IF($AG$3000=$AH$3000,0,IF(OR(AND(AV3002=0,AW3002&gt;0),AND(AV3002="ns",AX3002&gt;0),AND(AV3002="ns",AW3002=0,AX3002=0)),1,IF(OR(AND(AV3002&gt;0,AW3002&gt;=1),AND(AV3002="ns",AW3002=1),AND(AV3002="ns",AX3002=0,AW3002&gt;0),AV3002&gt;=AX3002),0,1)))</f>
        <v>0</v>
      </c>
      <c r="AZ3002" s="480"/>
      <c r="BA3002" s="478" t="str">
        <f>IF($AG$2803=$AH$2803,"",IF(AND(SUM(N2715,N2883)=0,SUM(COUNTIF(N2715,"NS"),COUNTIF(N2883,"NS"))&gt;0),"NS",SUM(N2715,N2883)))</f>
        <v/>
      </c>
      <c r="BB3002" s="479">
        <f>COUNTIF(U3002,"ns")</f>
        <v>0</v>
      </c>
      <c r="BC3002" s="479">
        <f>SUM(U3002)</f>
        <v>0</v>
      </c>
      <c r="BD3002" s="292">
        <f>IF($AG$3000=$AH$3000,0,IF(OR(AND(BA3002=0,BB3002&gt;0),AND(BA3002="ns",BC3002&gt;0),AND(BA3002="ns",BB3002=0,BC3002=0)),1,IF(OR(AND(BA3002&gt;0,BB3002&gt;=1),AND(BA3002="ns",BB3002=1),AND(BA3002="ns",BC3002=0,BB3002&gt;0),BA3002&gt;=BC3002),0,1)))</f>
        <v>0</v>
      </c>
      <c r="BE3002" s="480"/>
      <c r="BF3002" s="478" t="str">
        <f>IF($AG$2803=$AH$2803,"",IF(AND(SUM(O2715,O2883)=0,SUM(COUNTIF(O2715,"NS"),COUNTIF(O2883,"NS"))&gt;0),"NS",SUM(O2715,O2883)))</f>
        <v/>
      </c>
      <c r="BG3002" s="479">
        <f>COUNTIF(Z3002,"ns")</f>
        <v>0</v>
      </c>
      <c r="BH3002" s="479">
        <f>SUM(Z3002)</f>
        <v>0</v>
      </c>
      <c r="BI3002" s="292">
        <f>IF($AG$3000=$AH$3000,0,IF(OR(AND(BF3002=0,BG3002&gt;0),AND(BF3002="ns",BH3002&gt;0),AND(BF3002="ns",BG3002=0,BH3002=0)),1,IF(OR(AND(BF3002&gt;0,BG3002&gt;=1),AND(BF3002="ns",BG3002=1),AND(BF3002="ns",BH3002=0,BG3002&gt;0),BF3002&gt;=BH3002),0,1)))</f>
        <v>0</v>
      </c>
      <c r="BJ3002" s="480"/>
      <c r="CA3002" s="299" t="s">
        <v>60</v>
      </c>
      <c r="CB3002" s="421"/>
      <c r="CC3002" s="320"/>
      <c r="CD3002" s="320"/>
      <c r="CE3002" s="320"/>
      <c r="CF3002" s="320"/>
      <c r="CG3002" s="320"/>
      <c r="CH3002" s="320"/>
      <c r="CI3002" s="320"/>
      <c r="CJ3002" s="320"/>
      <c r="CK3002" s="320"/>
      <c r="CL3002" s="320"/>
      <c r="CM3002" s="320"/>
      <c r="CN3002" s="296"/>
      <c r="CO3002" s="314"/>
      <c r="CP3002" s="300"/>
      <c r="CQ3002" s="300">
        <f>IF(P3002="",0,P3002)</f>
        <v>0</v>
      </c>
      <c r="CR3002" s="300">
        <f t="shared" ref="CR3002" si="10479">IF(Q3002="",0,Q3002)</f>
        <v>0</v>
      </c>
      <c r="CS3002" s="300">
        <f t="shared" ref="CS3002" si="10480">IF(R3002="",0,R3002)</f>
        <v>0</v>
      </c>
      <c r="CT3002" s="300">
        <f t="shared" ref="CT3002" si="10481">IF(S3002="",0,S3002)</f>
        <v>0</v>
      </c>
      <c r="CU3002" s="300">
        <f t="shared" ref="CU3002" si="10482">IF(T3002="",0,T3002)</f>
        <v>0</v>
      </c>
      <c r="CV3002" s="300">
        <f>IF(U3002="",0,U3002)</f>
        <v>0</v>
      </c>
      <c r="CW3002" s="300">
        <f t="shared" ref="CW3002" si="10483">IF(V3002="",0,V3002)</f>
        <v>0</v>
      </c>
      <c r="CX3002" s="300">
        <f t="shared" ref="CX3002" si="10484">IF(W3002="",0,W3002)</f>
        <v>0</v>
      </c>
      <c r="CY3002" s="300">
        <f t="shared" ref="CY3002" si="10485">IF(X3002="",0,X3002)</f>
        <v>0</v>
      </c>
      <c r="CZ3002" s="300">
        <f>IF(Y3002="",0,Y3002)</f>
        <v>0</v>
      </c>
      <c r="DA3002" s="300">
        <f>IF(Z3002="",0,Z3002)</f>
        <v>0</v>
      </c>
      <c r="DB3002" s="300">
        <f t="shared" ref="DB3002" si="10486">IF(AA3002="",0,AA3002)</f>
        <v>0</v>
      </c>
      <c r="DC3002" s="300">
        <f t="shared" ref="DC3002" si="10487">IF(AB3002="",0,AB3002)</f>
        <v>0</v>
      </c>
      <c r="DD3002" s="300">
        <f t="shared" ref="DD3002" si="10488">IF(AC3002="",0,AC3002)</f>
        <v>0</v>
      </c>
      <c r="DE3002" s="300">
        <f t="shared" ref="DE3002" si="10489">IF(AD3002="",0,AD3002)</f>
        <v>0</v>
      </c>
    </row>
    <row r="3003" spans="1:109" ht="15" customHeight="1" x14ac:dyDescent="0.25">
      <c r="C3003" s="683" t="s">
        <v>465</v>
      </c>
      <c r="D3003" s="683"/>
      <c r="E3003" s="670" t="s">
        <v>460</v>
      </c>
      <c r="F3003" s="671"/>
      <c r="G3003" s="671"/>
      <c r="H3003" s="671"/>
      <c r="I3003" s="671"/>
      <c r="J3003" s="671"/>
      <c r="K3003" s="671"/>
      <c r="L3003" s="671"/>
      <c r="M3003" s="671"/>
      <c r="N3003" s="671"/>
      <c r="O3003" s="672"/>
      <c r="P3003" s="677"/>
      <c r="Q3003" s="678"/>
      <c r="R3003" s="678"/>
      <c r="S3003" s="678"/>
      <c r="T3003" s="679"/>
      <c r="U3003" s="677"/>
      <c r="V3003" s="678"/>
      <c r="W3003" s="678"/>
      <c r="X3003" s="678"/>
      <c r="Y3003" s="679"/>
      <c r="Z3003" s="677"/>
      <c r="AA3003" s="678"/>
      <c r="AB3003" s="678"/>
      <c r="AC3003" s="678"/>
      <c r="AD3003" s="679"/>
      <c r="AE3003" s="60"/>
      <c r="AF3003" s="259"/>
      <c r="AG3003" s="374">
        <f t="shared" ref="AG3003:AG3007" si="10490">IF(AND(P3003="NA",COUNTBLANK(U3003:AD3003)=10),0,COUNTBLANK(P3003:AD3003))</f>
        <v>15</v>
      </c>
      <c r="AH3003" s="399"/>
      <c r="AK3003" s="475">
        <f t="shared" ref="AK3003:AK3007" si="10491">P3003</f>
        <v>0</v>
      </c>
      <c r="AL3003" s="378">
        <f t="shared" ref="AL3003:AL3007" si="10492">COUNTIF(U3003:AD3003,"ns")</f>
        <v>0</v>
      </c>
      <c r="AM3003" s="474">
        <f t="shared" ref="AM3003:AM3007" si="10493">SUM(U3003:AD3003)</f>
        <v>0</v>
      </c>
      <c r="AN3003" s="292">
        <f t="shared" ref="AN3003:AN3007" si="10494">IF($AG$3000=$AH$3000,0,IF(OR(AND(AK3003=0,AL3003&gt;0),AND(AK3003="ns",AM3003&gt;0),AND(AK3003="ns",AL3003=0,AM3003=0)),1,IF(OR(AND(AK3003&gt;0,AL3003=2),AND(AK3003="ns",AL3003=2),AND(AK3003="ns",AM3003=0,AL3003&gt;0),AK3003=AM3003),0,1)))</f>
        <v>0</v>
      </c>
      <c r="AV3003" s="478" t="str">
        <f t="shared" ref="AV3003:AV3007" si="10495">IF($AG$2803=$AH$2803,"",IF(AND(SUM(M2716,M2884)=0,SUM(COUNTIF(M2716,"NS"),COUNTIF(M2884,"NS"))&gt;0),"NS",SUM(M2716,M2884)))</f>
        <v/>
      </c>
      <c r="AW3003" s="479">
        <f t="shared" ref="AW3003:AW3007" si="10496">COUNTIF(P3003,"ns")</f>
        <v>0</v>
      </c>
      <c r="AX3003" s="479">
        <f t="shared" ref="AX3003:AX3007" si="10497">SUM(P3003)</f>
        <v>0</v>
      </c>
      <c r="AY3003" s="292">
        <f t="shared" ref="AY3003:AY3007" si="10498">IF($AG$3000=$AH$3000,0,IF(OR(AND(AV3003=0,AW3003&gt;0),AND(AV3003="ns",AX3003&gt;0),AND(AV3003="ns",AW3003=0,AX3003=0)),1,IF(OR(AND(AV3003&gt;0,AW3003&gt;=1),AND(AV3003="ns",AW3003=1),AND(AV3003="ns",AX3003=0,AW3003&gt;0),AV3003&gt;=AX3003),0,1)))</f>
        <v>0</v>
      </c>
      <c r="AZ3003" s="480"/>
      <c r="BA3003" s="478" t="str">
        <f t="shared" ref="BA3003:BA3007" si="10499">IF($AG$2803=$AH$2803,"",IF(AND(SUM(N2716,N2884)=0,SUM(COUNTIF(N2716,"NS"),COUNTIF(N2884,"NS"))&gt;0),"NS",SUM(N2716,N2884)))</f>
        <v/>
      </c>
      <c r="BB3003" s="479">
        <f t="shared" ref="BB3003:BB3007" si="10500">COUNTIF(U3003,"ns")</f>
        <v>0</v>
      </c>
      <c r="BC3003" s="479">
        <f t="shared" ref="BC3003:BC3007" si="10501">SUM(U3003)</f>
        <v>0</v>
      </c>
      <c r="BD3003" s="292">
        <f t="shared" ref="BD3003:BD3007" si="10502">IF($AG$3000=$AH$3000,0,IF(OR(AND(BA3003=0,BB3003&gt;0),AND(BA3003="ns",BC3003&gt;0),AND(BA3003="ns",BB3003=0,BC3003=0)),1,IF(OR(AND(BA3003&gt;0,BB3003&gt;=1),AND(BA3003="ns",BB3003=1),AND(BA3003="ns",BC3003=0,BB3003&gt;0),BA3003&gt;=BC3003),0,1)))</f>
        <v>0</v>
      </c>
      <c r="BE3003" s="480"/>
      <c r="BF3003" s="478" t="str">
        <f t="shared" ref="BF3003:BF3007" si="10503">IF($AG$2803=$AH$2803,"",IF(AND(SUM(O2716,O2884)=0,SUM(COUNTIF(O2716,"NS"),COUNTIF(O2884,"NS"))&gt;0),"NS",SUM(O2716,O2884)))</f>
        <v/>
      </c>
      <c r="BG3003" s="479">
        <f t="shared" ref="BG3003:BG3007" si="10504">COUNTIF(Z3003,"ns")</f>
        <v>0</v>
      </c>
      <c r="BH3003" s="479">
        <f t="shared" ref="BH3003:BH3007" si="10505">SUM(Z3003)</f>
        <v>0</v>
      </c>
      <c r="BI3003" s="292">
        <f t="shared" ref="BI3003:BI3007" si="10506">IF($AG$3000=$AH$3000,0,IF(OR(AND(BF3003=0,BG3003&gt;0),AND(BF3003="ns",BH3003&gt;0),AND(BF3003="ns",BG3003=0,BH3003=0)),1,IF(OR(AND(BF3003&gt;0,BG3003&gt;=1),AND(BF3003="ns",BG3003=1),AND(BF3003="ns",BH3003=0,BG3003&gt;0),BF3003&gt;=BH3003),0,1)))</f>
        <v>0</v>
      </c>
      <c r="BJ3003" s="480"/>
      <c r="CA3003" s="299" t="s">
        <v>1917</v>
      </c>
      <c r="CB3003" s="421"/>
      <c r="CC3003" s="320"/>
      <c r="CD3003" s="320"/>
      <c r="CE3003" s="320"/>
      <c r="CF3003" s="320"/>
      <c r="CG3003" s="320"/>
      <c r="CH3003" s="320"/>
      <c r="CI3003" s="320"/>
      <c r="CJ3003" s="320"/>
      <c r="CK3003" s="320"/>
      <c r="CL3003" s="320"/>
      <c r="CM3003" s="320"/>
      <c r="CN3003" s="297"/>
      <c r="CO3003" s="315"/>
      <c r="CP3003" s="301"/>
      <c r="CQ3003" s="301">
        <f t="shared" ref="CQ3003" si="10507">SUM(P3003:P3007)</f>
        <v>0</v>
      </c>
      <c r="CR3003" s="301">
        <f t="shared" ref="CR3003" si="10508">SUM(Q3003:Q3007)</f>
        <v>0</v>
      </c>
      <c r="CS3003" s="301">
        <f t="shared" ref="CS3003" si="10509">SUM(R3003:R3007)</f>
        <v>0</v>
      </c>
      <c r="CT3003" s="301">
        <f t="shared" ref="CT3003" si="10510">SUM(S3003:S3007)</f>
        <v>0</v>
      </c>
      <c r="CU3003" s="301">
        <f t="shared" ref="CU3003" si="10511">SUM(T3003:T3007)</f>
        <v>0</v>
      </c>
      <c r="CV3003" s="301">
        <f t="shared" ref="CV3003" si="10512">SUM(U3003:U3007)</f>
        <v>0</v>
      </c>
      <c r="CW3003" s="301">
        <f t="shared" ref="CW3003" si="10513">SUM(V3003:V3007)</f>
        <v>0</v>
      </c>
      <c r="CX3003" s="301">
        <f t="shared" ref="CX3003" si="10514">SUM(W3003:W3007)</f>
        <v>0</v>
      </c>
      <c r="CY3003" s="301">
        <f t="shared" ref="CY3003" si="10515">SUM(X3003:X3007)</f>
        <v>0</v>
      </c>
      <c r="CZ3003" s="301">
        <f t="shared" ref="CZ3003" si="10516">SUM(Y3003:Y3007)</f>
        <v>0</v>
      </c>
      <c r="DA3003" s="301">
        <f t="shared" ref="DA3003" si="10517">SUM(Z3003:Z3007)</f>
        <v>0</v>
      </c>
      <c r="DB3003" s="301">
        <f t="shared" ref="DB3003" si="10518">SUM(AA3003:AA3007)</f>
        <v>0</v>
      </c>
      <c r="DC3003" s="301">
        <f t="shared" ref="DC3003" si="10519">SUM(AB3003:AB3007)</f>
        <v>0</v>
      </c>
      <c r="DD3003" s="301">
        <f t="shared" ref="DD3003" si="10520">SUM(AC3003:AC3007)</f>
        <v>0</v>
      </c>
      <c r="DE3003" s="301">
        <f t="shared" ref="DE3003" si="10521">SUM(AD3003:AD3007)</f>
        <v>0</v>
      </c>
    </row>
    <row r="3004" spans="1:109" ht="24" customHeight="1" x14ac:dyDescent="0.25">
      <c r="C3004" s="683" t="s">
        <v>466</v>
      </c>
      <c r="D3004" s="683"/>
      <c r="E3004" s="670" t="s">
        <v>461</v>
      </c>
      <c r="F3004" s="671"/>
      <c r="G3004" s="671"/>
      <c r="H3004" s="671"/>
      <c r="I3004" s="671"/>
      <c r="J3004" s="671"/>
      <c r="K3004" s="671"/>
      <c r="L3004" s="671"/>
      <c r="M3004" s="671"/>
      <c r="N3004" s="671"/>
      <c r="O3004" s="672"/>
      <c r="P3004" s="677"/>
      <c r="Q3004" s="678"/>
      <c r="R3004" s="678"/>
      <c r="S3004" s="678"/>
      <c r="T3004" s="679"/>
      <c r="U3004" s="677"/>
      <c r="V3004" s="678"/>
      <c r="W3004" s="678"/>
      <c r="X3004" s="678"/>
      <c r="Y3004" s="679"/>
      <c r="Z3004" s="677"/>
      <c r="AA3004" s="678"/>
      <c r="AB3004" s="678"/>
      <c r="AC3004" s="678"/>
      <c r="AD3004" s="679"/>
      <c r="AE3004" s="60"/>
      <c r="AF3004" s="259"/>
      <c r="AG3004" s="374">
        <f t="shared" si="10490"/>
        <v>15</v>
      </c>
      <c r="AH3004" s="399"/>
      <c r="AK3004" s="475">
        <f t="shared" si="10491"/>
        <v>0</v>
      </c>
      <c r="AL3004" s="378">
        <f t="shared" si="10492"/>
        <v>0</v>
      </c>
      <c r="AM3004" s="474">
        <f t="shared" si="10493"/>
        <v>0</v>
      </c>
      <c r="AN3004" s="292">
        <f t="shared" si="10494"/>
        <v>0</v>
      </c>
      <c r="AV3004" s="478" t="str">
        <f t="shared" si="10495"/>
        <v/>
      </c>
      <c r="AW3004" s="479">
        <f t="shared" si="10496"/>
        <v>0</v>
      </c>
      <c r="AX3004" s="479">
        <f t="shared" si="10497"/>
        <v>0</v>
      </c>
      <c r="AY3004" s="292">
        <f t="shared" si="10498"/>
        <v>0</v>
      </c>
      <c r="AZ3004" s="480"/>
      <c r="BA3004" s="478" t="str">
        <f t="shared" si="10499"/>
        <v/>
      </c>
      <c r="BB3004" s="479">
        <f t="shared" si="10500"/>
        <v>0</v>
      </c>
      <c r="BC3004" s="479">
        <f t="shared" si="10501"/>
        <v>0</v>
      </c>
      <c r="BD3004" s="292">
        <f t="shared" si="10502"/>
        <v>0</v>
      </c>
      <c r="BE3004" s="480"/>
      <c r="BF3004" s="478" t="str">
        <f t="shared" si="10503"/>
        <v/>
      </c>
      <c r="BG3004" s="479">
        <f t="shared" si="10504"/>
        <v>0</v>
      </c>
      <c r="BH3004" s="479">
        <f t="shared" si="10505"/>
        <v>0</v>
      </c>
      <c r="BI3004" s="292">
        <f t="shared" si="10506"/>
        <v>0</v>
      </c>
      <c r="BJ3004" s="480"/>
      <c r="CA3004" s="299" t="s">
        <v>1910</v>
      </c>
      <c r="CB3004" s="421"/>
      <c r="CC3004" s="320"/>
      <c r="CD3004" s="320"/>
      <c r="CE3004" s="320"/>
      <c r="CF3004" s="320"/>
      <c r="CG3004" s="320"/>
      <c r="CH3004" s="320"/>
      <c r="CI3004" s="320"/>
      <c r="CJ3004" s="320"/>
      <c r="CK3004" s="320"/>
      <c r="CL3004" s="320"/>
      <c r="CM3004" s="320"/>
      <c r="CN3004" s="296"/>
      <c r="CO3004" s="314"/>
      <c r="CP3004" s="300"/>
      <c r="CQ3004" s="300">
        <f t="shared" ref="CQ3004" si="10522">COUNTIF(P3003:P3007,"NS")</f>
        <v>0</v>
      </c>
      <c r="CR3004" s="300">
        <f t="shared" ref="CR3004" si="10523">COUNTIF(Q3003:Q3007,"NS")</f>
        <v>0</v>
      </c>
      <c r="CS3004" s="300">
        <f t="shared" ref="CS3004" si="10524">COUNTIF(R3003:R3007,"NS")</f>
        <v>0</v>
      </c>
      <c r="CT3004" s="300">
        <f t="shared" ref="CT3004" si="10525">COUNTIF(S3003:S3007,"NS")</f>
        <v>0</v>
      </c>
      <c r="CU3004" s="300">
        <f t="shared" ref="CU3004" si="10526">COUNTIF(T3003:T3007,"NS")</f>
        <v>0</v>
      </c>
      <c r="CV3004" s="300">
        <f t="shared" ref="CV3004" si="10527">COUNTIF(U3003:U3007,"NS")</f>
        <v>0</v>
      </c>
      <c r="CW3004" s="300">
        <f t="shared" ref="CW3004" si="10528">COUNTIF(V3003:V3007,"NS")</f>
        <v>0</v>
      </c>
      <c r="CX3004" s="300">
        <f t="shared" ref="CX3004" si="10529">COUNTIF(W3003:W3007,"NS")</f>
        <v>0</v>
      </c>
      <c r="CY3004" s="300">
        <f t="shared" ref="CY3004" si="10530">COUNTIF(X3003:X3007,"NS")</f>
        <v>0</v>
      </c>
      <c r="CZ3004" s="300">
        <f t="shared" ref="CZ3004" si="10531">COUNTIF(Y3003:Y3007,"NS")</f>
        <v>0</v>
      </c>
      <c r="DA3004" s="300">
        <f t="shared" ref="DA3004" si="10532">COUNTIF(Z3003:Z3007,"NS")</f>
        <v>0</v>
      </c>
      <c r="DB3004" s="300">
        <f t="shared" ref="DB3004" si="10533">COUNTIF(AA3003:AA3007,"NS")</f>
        <v>0</v>
      </c>
      <c r="DC3004" s="300">
        <f t="shared" ref="DC3004" si="10534">COUNTIF(AB3003:AB3007,"NS")</f>
        <v>0</v>
      </c>
      <c r="DD3004" s="300">
        <f t="shared" ref="DD3004" si="10535">COUNTIF(AC3003:AC3007,"NS")</f>
        <v>0</v>
      </c>
      <c r="DE3004" s="300">
        <f t="shared" ref="DE3004" si="10536">COUNTIF(AD3003:AD3007,"NS")</f>
        <v>0</v>
      </c>
    </row>
    <row r="3005" spans="1:109" ht="15" customHeight="1" x14ac:dyDescent="0.25">
      <c r="C3005" s="683" t="s">
        <v>467</v>
      </c>
      <c r="D3005" s="683"/>
      <c r="E3005" s="670" t="s">
        <v>475</v>
      </c>
      <c r="F3005" s="671"/>
      <c r="G3005" s="671"/>
      <c r="H3005" s="671"/>
      <c r="I3005" s="671"/>
      <c r="J3005" s="671"/>
      <c r="K3005" s="671"/>
      <c r="L3005" s="671"/>
      <c r="M3005" s="671"/>
      <c r="N3005" s="671"/>
      <c r="O3005" s="672"/>
      <c r="P3005" s="677"/>
      <c r="Q3005" s="678"/>
      <c r="R3005" s="678"/>
      <c r="S3005" s="678"/>
      <c r="T3005" s="679"/>
      <c r="U3005" s="677"/>
      <c r="V3005" s="678"/>
      <c r="W3005" s="678"/>
      <c r="X3005" s="678"/>
      <c r="Y3005" s="679"/>
      <c r="Z3005" s="677"/>
      <c r="AA3005" s="678"/>
      <c r="AB3005" s="678"/>
      <c r="AC3005" s="678"/>
      <c r="AD3005" s="679"/>
      <c r="AE3005" s="60"/>
      <c r="AF3005" s="259"/>
      <c r="AG3005" s="374">
        <f t="shared" si="10490"/>
        <v>15</v>
      </c>
      <c r="AH3005" s="399"/>
      <c r="AK3005" s="475">
        <f t="shared" si="10491"/>
        <v>0</v>
      </c>
      <c r="AL3005" s="378">
        <f t="shared" si="10492"/>
        <v>0</v>
      </c>
      <c r="AM3005" s="474">
        <f t="shared" si="10493"/>
        <v>0</v>
      </c>
      <c r="AN3005" s="292">
        <f t="shared" si="10494"/>
        <v>0</v>
      </c>
      <c r="AV3005" s="478" t="str">
        <f t="shared" si="10495"/>
        <v/>
      </c>
      <c r="AW3005" s="479">
        <f t="shared" si="10496"/>
        <v>0</v>
      </c>
      <c r="AX3005" s="479">
        <f t="shared" si="10497"/>
        <v>0</v>
      </c>
      <c r="AY3005" s="292">
        <f t="shared" si="10498"/>
        <v>0</v>
      </c>
      <c r="AZ3005" s="480"/>
      <c r="BA3005" s="478" t="str">
        <f t="shared" si="10499"/>
        <v/>
      </c>
      <c r="BB3005" s="479">
        <f t="shared" si="10500"/>
        <v>0</v>
      </c>
      <c r="BC3005" s="479">
        <f t="shared" si="10501"/>
        <v>0</v>
      </c>
      <c r="BD3005" s="292">
        <f t="shared" si="10502"/>
        <v>0</v>
      </c>
      <c r="BE3005" s="480"/>
      <c r="BF3005" s="478" t="str">
        <f t="shared" si="10503"/>
        <v/>
      </c>
      <c r="BG3005" s="479">
        <f t="shared" si="10504"/>
        <v>0</v>
      </c>
      <c r="BH3005" s="479">
        <f t="shared" si="10505"/>
        <v>0</v>
      </c>
      <c r="BI3005" s="292">
        <f t="shared" si="10506"/>
        <v>0</v>
      </c>
      <c r="BJ3005" s="480"/>
      <c r="CA3005" s="299" t="s">
        <v>1918</v>
      </c>
      <c r="CC3005" s="320"/>
      <c r="CD3005" s="320"/>
      <c r="CE3005" s="320"/>
      <c r="CF3005" s="320"/>
      <c r="CG3005" s="320"/>
      <c r="CH3005" s="320"/>
      <c r="CI3005" s="320"/>
      <c r="CJ3005" s="320"/>
      <c r="CK3005" s="320"/>
      <c r="CL3005" s="320"/>
      <c r="CM3005" s="320"/>
      <c r="CN3005" s="298"/>
      <c r="CO3005" s="316"/>
      <c r="CP3005" s="302"/>
      <c r="CQ3005" s="302">
        <f t="shared" ref="CQ3005" si="10537">IF(OR(AND(CQ3002=0,CQ3004&gt;0),AND(CQ3002="NS",CQ3003&gt;0),AND(CQ3002="NS",CQ3003=0,CQ3004=0)),1,IF(OR(AND(CQ3004&gt;=2,CQ3003&lt;CQ3002),AND(CQ3002="NS",CQ3003=0,CQ3004&gt;0),OR(CQ3002=CQ3003,AND(CQ3002="",CQ3004=0,CQ3003=0))),0,1))</f>
        <v>0</v>
      </c>
      <c r="CR3005" s="302">
        <f t="shared" ref="CR3005" si="10538">IF(OR(AND(CR3002=0,CR3004&gt;0),AND(CR3002="NS",CR3003&gt;0),AND(CR3002="NS",CR3003=0,CR3004=0)),1,IF(OR(AND(CR3004&gt;=2,CR3003&lt;CR3002),AND(CR3002="NS",CR3003=0,CR3004&gt;0),OR(CR3002=CR3003,AND(CR3002="",CR3004=0,CR3003=0))),0,1))</f>
        <v>0</v>
      </c>
      <c r="CS3005" s="302">
        <f t="shared" ref="CS3005" si="10539">IF(OR(AND(CS3002=0,CS3004&gt;0),AND(CS3002="NS",CS3003&gt;0),AND(CS3002="NS",CS3003=0,CS3004=0)),1,IF(OR(AND(CS3004&gt;=2,CS3003&lt;CS3002),AND(CS3002="NS",CS3003=0,CS3004&gt;0),OR(CS3002=CS3003,AND(CS3002="",CS3004=0,CS3003=0))),0,1))</f>
        <v>0</v>
      </c>
      <c r="CT3005" s="302">
        <f t="shared" ref="CT3005" si="10540">IF(OR(AND(CT3002=0,CT3004&gt;0),AND(CT3002="NS",CT3003&gt;0),AND(CT3002="NS",CT3003=0,CT3004=0)),1,IF(OR(AND(CT3004&gt;=2,CT3003&lt;CT3002),AND(CT3002="NS",CT3003=0,CT3004&gt;0),OR(CT3002=CT3003,AND(CT3002="",CT3004=0,CT3003=0))),0,1))</f>
        <v>0</v>
      </c>
      <c r="CU3005" s="302">
        <f t="shared" ref="CU3005" si="10541">IF(OR(AND(CU3002=0,CU3004&gt;0),AND(CU3002="NS",CU3003&gt;0),AND(CU3002="NS",CU3003=0,CU3004=0)),1,IF(OR(AND(CU3004&gt;=2,CU3003&lt;CU3002),AND(CU3002="NS",CU3003=0,CU3004&gt;0),OR(CU3002=CU3003,AND(CU3002="",CU3004=0,CU3003=0))),0,1))</f>
        <v>0</v>
      </c>
      <c r="CV3005" s="302">
        <f t="shared" ref="CV3005" si="10542">IF(OR(AND(CV3002=0,CV3004&gt;0),AND(CV3002="NS",CV3003&gt;0),AND(CV3002="NS",CV3003=0,CV3004=0)),1,IF(OR(AND(CV3004&gt;=2,CV3003&lt;CV3002),AND(CV3002="NS",CV3003=0,CV3004&gt;0),OR(CV3002=CV3003,AND(CV3002="",CV3004=0,CV3003=0))),0,1))</f>
        <v>0</v>
      </c>
      <c r="CW3005" s="302">
        <f t="shared" ref="CW3005" si="10543">IF(OR(AND(CW3002=0,CW3004&gt;0),AND(CW3002="NS",CW3003&gt;0),AND(CW3002="NS",CW3003=0,CW3004=0)),1,IF(OR(AND(CW3004&gt;=2,CW3003&lt;CW3002),AND(CW3002="NS",CW3003=0,CW3004&gt;0),OR(CW3002=CW3003,AND(CW3002="",CW3004=0,CW3003=0))),0,1))</f>
        <v>0</v>
      </c>
      <c r="CX3005" s="302">
        <f t="shared" ref="CX3005" si="10544">IF(OR(AND(CX3002=0,CX3004&gt;0),AND(CX3002="NS",CX3003&gt;0),AND(CX3002="NS",CX3003=0,CX3004=0)),1,IF(OR(AND(CX3004&gt;=2,CX3003&lt;CX3002),AND(CX3002="NS",CX3003=0,CX3004&gt;0),OR(CX3002=CX3003,AND(CX3002="",CX3004=0,CX3003=0))),0,1))</f>
        <v>0</v>
      </c>
      <c r="CY3005" s="302">
        <f t="shared" ref="CY3005" si="10545">IF(OR(AND(CY3002=0,CY3004&gt;0),AND(CY3002="NS",CY3003&gt;0),AND(CY3002="NS",CY3003=0,CY3004=0)),1,IF(OR(AND(CY3004&gt;=2,CY3003&lt;CY3002),AND(CY3002="NS",CY3003=0,CY3004&gt;0),OR(CY3002=CY3003,AND(CY3002="",CY3004=0,CY3003=0))),0,1))</f>
        <v>0</v>
      </c>
      <c r="CZ3005" s="302">
        <f t="shared" ref="CZ3005" si="10546">IF(OR(AND(CZ3002=0,CZ3004&gt;0),AND(CZ3002="NS",CZ3003&gt;0),AND(CZ3002="NS",CZ3003=0,CZ3004=0)),1,IF(OR(AND(CZ3004&gt;=2,CZ3003&lt;CZ3002),AND(CZ3002="NS",CZ3003=0,CZ3004&gt;0),OR(CZ3002=CZ3003,AND(CZ3002="",CZ3004=0,CZ3003=0))),0,1))</f>
        <v>0</v>
      </c>
      <c r="DA3005" s="302">
        <f t="shared" ref="DA3005" si="10547">IF(OR(AND(DA3002=0,DA3004&gt;0),AND(DA3002="NS",DA3003&gt;0),AND(DA3002="NS",DA3003=0,DA3004=0)),1,IF(OR(AND(DA3004&gt;=2,DA3003&lt;DA3002),AND(DA3002="NS",DA3003=0,DA3004&gt;0),OR(DA3002=DA3003,AND(DA3002="",DA3004=0,DA3003=0))),0,1))</f>
        <v>0</v>
      </c>
      <c r="DB3005" s="302">
        <f t="shared" ref="DB3005" si="10548">IF(OR(AND(DB3002=0,DB3004&gt;0),AND(DB3002="NS",DB3003&gt;0),AND(DB3002="NS",DB3003=0,DB3004=0)),1,IF(OR(AND(DB3004&gt;=2,DB3003&lt;DB3002),AND(DB3002="NS",DB3003=0,DB3004&gt;0),OR(DB3002=DB3003,AND(DB3002="",DB3004=0,DB3003=0))),0,1))</f>
        <v>0</v>
      </c>
      <c r="DC3005" s="302">
        <f t="shared" ref="DC3005" si="10549">IF(OR(AND(DC3002=0,DC3004&gt;0),AND(DC3002="NS",DC3003&gt;0),AND(DC3002="NS",DC3003=0,DC3004=0)),1,IF(OR(AND(DC3004&gt;=2,DC3003&lt;DC3002),AND(DC3002="NS",DC3003=0,DC3004&gt;0),OR(DC3002=DC3003,AND(DC3002="",DC3004=0,DC3003=0))),0,1))</f>
        <v>0</v>
      </c>
      <c r="DD3005" s="302">
        <f t="shared" ref="DD3005" si="10550">IF(OR(AND(DD3002=0,DD3004&gt;0),AND(DD3002="NS",DD3003&gt;0),AND(DD3002="NS",DD3003=0,DD3004=0)),1,IF(OR(AND(DD3004&gt;=2,DD3003&lt;DD3002),AND(DD3002="NS",DD3003=0,DD3004&gt;0),OR(DD3002=DD3003,AND(DD3002="",DD3004=0,DD3003=0))),0,1))</f>
        <v>0</v>
      </c>
      <c r="DE3005" s="302">
        <f t="shared" ref="DE3005" si="10551">IF(OR(AND(DE3002=0,DE3004&gt;0),AND(DE3002="NS",DE3003&gt;0),AND(DE3002="NS",DE3003=0,DE3004=0)),1,IF(OR(AND(DE3004&gt;=2,DE3003&lt;DE3002),AND(DE3002="NS",DE3003=0,DE3004&gt;0),OR(DE3002=DE3003,AND(DE3002="",DE3004=0,DE3003=0))),0,1))</f>
        <v>0</v>
      </c>
    </row>
    <row r="3006" spans="1:109" ht="15" customHeight="1" x14ac:dyDescent="0.25">
      <c r="C3006" s="683" t="s">
        <v>468</v>
      </c>
      <c r="D3006" s="683"/>
      <c r="E3006" s="670" t="s">
        <v>463</v>
      </c>
      <c r="F3006" s="671"/>
      <c r="G3006" s="671"/>
      <c r="H3006" s="671"/>
      <c r="I3006" s="671"/>
      <c r="J3006" s="671"/>
      <c r="K3006" s="671"/>
      <c r="L3006" s="671"/>
      <c r="M3006" s="671"/>
      <c r="N3006" s="671"/>
      <c r="O3006" s="672"/>
      <c r="P3006" s="677"/>
      <c r="Q3006" s="678"/>
      <c r="R3006" s="678"/>
      <c r="S3006" s="678"/>
      <c r="T3006" s="679"/>
      <c r="U3006" s="677"/>
      <c r="V3006" s="678"/>
      <c r="W3006" s="678"/>
      <c r="X3006" s="678"/>
      <c r="Y3006" s="679"/>
      <c r="Z3006" s="677"/>
      <c r="AA3006" s="678"/>
      <c r="AB3006" s="678"/>
      <c r="AC3006" s="678"/>
      <c r="AD3006" s="679"/>
      <c r="AE3006" s="60"/>
      <c r="AF3006" s="259"/>
      <c r="AG3006" s="374">
        <f t="shared" si="10490"/>
        <v>15</v>
      </c>
      <c r="AH3006" s="399"/>
      <c r="AK3006" s="475">
        <f t="shared" si="10491"/>
        <v>0</v>
      </c>
      <c r="AL3006" s="378">
        <f t="shared" si="10492"/>
        <v>0</v>
      </c>
      <c r="AM3006" s="474">
        <f t="shared" si="10493"/>
        <v>0</v>
      </c>
      <c r="AN3006" s="292">
        <f t="shared" si="10494"/>
        <v>0</v>
      </c>
      <c r="AV3006" s="478" t="str">
        <f t="shared" si="10495"/>
        <v/>
      </c>
      <c r="AW3006" s="479">
        <f t="shared" si="10496"/>
        <v>0</v>
      </c>
      <c r="AX3006" s="479">
        <f t="shared" si="10497"/>
        <v>0</v>
      </c>
      <c r="AY3006" s="292">
        <f t="shared" si="10498"/>
        <v>0</v>
      </c>
      <c r="AZ3006" s="480"/>
      <c r="BA3006" s="478" t="str">
        <f t="shared" si="10499"/>
        <v/>
      </c>
      <c r="BB3006" s="479">
        <f t="shared" si="10500"/>
        <v>0</v>
      </c>
      <c r="BC3006" s="479">
        <f t="shared" si="10501"/>
        <v>0</v>
      </c>
      <c r="BD3006" s="292">
        <f t="shared" si="10502"/>
        <v>0</v>
      </c>
      <c r="BE3006" s="480"/>
      <c r="BF3006" s="478" t="str">
        <f t="shared" si="10503"/>
        <v/>
      </c>
      <c r="BG3006" s="479">
        <f t="shared" si="10504"/>
        <v>0</v>
      </c>
      <c r="BH3006" s="479">
        <f t="shared" si="10505"/>
        <v>0</v>
      </c>
      <c r="BI3006" s="292">
        <f t="shared" si="10506"/>
        <v>0</v>
      </c>
      <c r="BJ3006" s="480"/>
    </row>
    <row r="3007" spans="1:109" ht="24" customHeight="1" x14ac:dyDescent="0.25">
      <c r="C3007" s="683" t="s">
        <v>469</v>
      </c>
      <c r="D3007" s="683"/>
      <c r="E3007" s="670" t="s">
        <v>464</v>
      </c>
      <c r="F3007" s="671"/>
      <c r="G3007" s="671"/>
      <c r="H3007" s="671"/>
      <c r="I3007" s="671"/>
      <c r="J3007" s="671"/>
      <c r="K3007" s="671"/>
      <c r="L3007" s="671"/>
      <c r="M3007" s="671"/>
      <c r="N3007" s="671"/>
      <c r="O3007" s="672"/>
      <c r="P3007" s="677"/>
      <c r="Q3007" s="678"/>
      <c r="R3007" s="678"/>
      <c r="S3007" s="678"/>
      <c r="T3007" s="679"/>
      <c r="U3007" s="677"/>
      <c r="V3007" s="678"/>
      <c r="W3007" s="678"/>
      <c r="X3007" s="678"/>
      <c r="Y3007" s="679"/>
      <c r="Z3007" s="677"/>
      <c r="AA3007" s="678"/>
      <c r="AB3007" s="678"/>
      <c r="AC3007" s="678"/>
      <c r="AD3007" s="679"/>
      <c r="AE3007" s="60"/>
      <c r="AF3007" s="259"/>
      <c r="AG3007" s="374">
        <f t="shared" si="10490"/>
        <v>15</v>
      </c>
      <c r="AH3007" s="399"/>
      <c r="AK3007" s="475">
        <f t="shared" si="10491"/>
        <v>0</v>
      </c>
      <c r="AL3007" s="378">
        <f t="shared" si="10492"/>
        <v>0</v>
      </c>
      <c r="AM3007" s="474">
        <f t="shared" si="10493"/>
        <v>0</v>
      </c>
      <c r="AN3007" s="292">
        <f t="shared" si="10494"/>
        <v>0</v>
      </c>
      <c r="AV3007" s="478" t="str">
        <f t="shared" si="10495"/>
        <v/>
      </c>
      <c r="AW3007" s="479">
        <f t="shared" si="10496"/>
        <v>0</v>
      </c>
      <c r="AX3007" s="479">
        <f t="shared" si="10497"/>
        <v>0</v>
      </c>
      <c r="AY3007" s="292">
        <f t="shared" si="10498"/>
        <v>0</v>
      </c>
      <c r="AZ3007" s="480"/>
      <c r="BA3007" s="478" t="str">
        <f t="shared" si="10499"/>
        <v/>
      </c>
      <c r="BB3007" s="479">
        <f t="shared" si="10500"/>
        <v>0</v>
      </c>
      <c r="BC3007" s="479">
        <f t="shared" si="10501"/>
        <v>0</v>
      </c>
      <c r="BD3007" s="292">
        <f t="shared" si="10502"/>
        <v>0</v>
      </c>
      <c r="BE3007" s="480"/>
      <c r="BF3007" s="478" t="str">
        <f t="shared" si="10503"/>
        <v/>
      </c>
      <c r="BG3007" s="479">
        <f t="shared" si="10504"/>
        <v>0</v>
      </c>
      <c r="BH3007" s="479">
        <f t="shared" si="10505"/>
        <v>0</v>
      </c>
      <c r="BI3007" s="292">
        <f t="shared" si="10506"/>
        <v>0</v>
      </c>
      <c r="BJ3007" s="480"/>
    </row>
    <row r="3008" spans="1:109" ht="28.5" customHeight="1" x14ac:dyDescent="0.25">
      <c r="B3008" s="582" t="str">
        <f>IF(SUM(AN3008)&gt;=1,"Error: Verificar la suma por fila","")</f>
        <v/>
      </c>
      <c r="C3008" s="582"/>
      <c r="D3008" s="582"/>
      <c r="E3008" s="582"/>
      <c r="F3008" s="582"/>
      <c r="G3008" s="582"/>
      <c r="H3008" s="582"/>
      <c r="I3008" s="582"/>
      <c r="J3008" s="582"/>
      <c r="K3008" s="582"/>
      <c r="L3008" s="582"/>
      <c r="M3008" s="582"/>
      <c r="N3008" s="582"/>
      <c r="O3008" s="582"/>
      <c r="P3008" s="582"/>
      <c r="Q3008" s="583" t="str">
        <f>IF(SUM(AY3008:BI3008)&gt;=1,"Error: Verificar por cada delito y sexo, ya que no debe de ser mayor al total de delitos registrados","")</f>
        <v/>
      </c>
      <c r="R3008" s="583"/>
      <c r="S3008" s="583"/>
      <c r="T3008" s="583"/>
      <c r="U3008" s="583"/>
      <c r="V3008" s="583"/>
      <c r="W3008" s="583"/>
      <c r="X3008" s="583"/>
      <c r="Y3008" s="583"/>
      <c r="Z3008" s="583"/>
      <c r="AA3008" s="583"/>
      <c r="AB3008" s="583"/>
      <c r="AC3008" s="583"/>
      <c r="AD3008" s="583"/>
      <c r="AE3008" s="60"/>
      <c r="AF3008" s="259"/>
      <c r="AG3008" s="375"/>
      <c r="AH3008" s="399"/>
      <c r="AN3008" s="387">
        <f>SUM(AN3002:AN3007)</f>
        <v>0</v>
      </c>
      <c r="AY3008" s="387">
        <f>SUM(AY3002:AY3007)</f>
        <v>0</v>
      </c>
      <c r="BD3008" s="387">
        <f>SUM(BD3002:BD3007)</f>
        <v>0</v>
      </c>
      <c r="BI3008" s="387">
        <f>SUM(BI3002:BI3007)</f>
        <v>0</v>
      </c>
    </row>
    <row r="3009" spans="1:177" ht="27" customHeight="1" x14ac:dyDescent="0.25">
      <c r="B3009" s="582" t="str">
        <f>IF(SUM(CN3005:DE3005)&gt;=1,"Error: Verificar la información registrada por desagregado del delito 07.01 y su correspondiente por sustancia","")</f>
        <v/>
      </c>
      <c r="C3009" s="582"/>
      <c r="D3009" s="582"/>
      <c r="E3009" s="582"/>
      <c r="F3009" s="582"/>
      <c r="G3009" s="582"/>
      <c r="H3009" s="582"/>
      <c r="I3009" s="582"/>
      <c r="J3009" s="582"/>
      <c r="K3009" s="582"/>
      <c r="L3009" s="582"/>
      <c r="M3009" s="582"/>
      <c r="N3009" s="582"/>
      <c r="O3009" s="582"/>
      <c r="P3009" s="582"/>
      <c r="Q3009" s="582"/>
      <c r="R3009" s="582"/>
      <c r="S3009" s="582"/>
      <c r="T3009" s="582"/>
      <c r="U3009" s="582"/>
      <c r="V3009" s="582"/>
      <c r="W3009" s="582"/>
      <c r="X3009" s="582"/>
      <c r="Y3009" s="582"/>
      <c r="Z3009" s="582"/>
      <c r="AA3009" s="582"/>
      <c r="AB3009" s="582"/>
      <c r="AC3009" s="582"/>
      <c r="AD3009" s="582"/>
      <c r="AE3009" s="60"/>
      <c r="AF3009" s="259"/>
      <c r="AG3009" s="375"/>
      <c r="AH3009" s="399"/>
    </row>
    <row r="3010" spans="1:177" ht="15" customHeight="1" x14ac:dyDescent="0.25">
      <c r="B3010" s="545" t="str">
        <f>IF(OR(AG3000=AH3000,AG3000=AI3000),"","Error: Debe completar toda la información requerida")</f>
        <v/>
      </c>
      <c r="C3010" s="545"/>
      <c r="D3010" s="545"/>
      <c r="E3010" s="545"/>
      <c r="F3010" s="545"/>
      <c r="G3010" s="545"/>
      <c r="H3010" s="545"/>
      <c r="I3010" s="545"/>
      <c r="J3010" s="545"/>
      <c r="K3010" s="545"/>
      <c r="L3010" s="545"/>
      <c r="M3010" s="545"/>
      <c r="N3010" s="545"/>
      <c r="O3010" s="545"/>
      <c r="P3010" s="545"/>
      <c r="Q3010" s="545"/>
      <c r="R3010" s="545"/>
      <c r="S3010" s="545"/>
      <c r="T3010" s="545"/>
      <c r="U3010" s="545"/>
      <c r="V3010" s="545"/>
      <c r="W3010" s="545"/>
      <c r="X3010" s="545"/>
      <c r="Y3010" s="545"/>
      <c r="Z3010" s="545"/>
      <c r="AA3010" s="545"/>
      <c r="AB3010" s="545"/>
      <c r="AC3010" s="545"/>
      <c r="AD3010" s="545"/>
      <c r="AE3010" s="60"/>
      <c r="AF3010" s="259"/>
      <c r="AG3010" s="375"/>
      <c r="AH3010" s="399"/>
    </row>
    <row r="3011" spans="1:177" ht="24" customHeight="1" x14ac:dyDescent="0.25">
      <c r="A3011" s="114" t="s">
        <v>692</v>
      </c>
      <c r="B3011" s="573" t="s">
        <v>1324</v>
      </c>
      <c r="C3011" s="573"/>
      <c r="D3011" s="573"/>
      <c r="E3011" s="573"/>
      <c r="F3011" s="573"/>
      <c r="G3011" s="573"/>
      <c r="H3011" s="573"/>
      <c r="I3011" s="573"/>
      <c r="J3011" s="573"/>
      <c r="K3011" s="573"/>
      <c r="L3011" s="573"/>
      <c r="M3011" s="573"/>
      <c r="N3011" s="573"/>
      <c r="O3011" s="573"/>
      <c r="P3011" s="573"/>
      <c r="Q3011" s="573"/>
      <c r="R3011" s="573"/>
      <c r="S3011" s="573"/>
      <c r="T3011" s="573"/>
      <c r="U3011" s="573"/>
      <c r="V3011" s="573"/>
      <c r="W3011" s="573"/>
      <c r="X3011" s="573"/>
      <c r="Y3011" s="573"/>
      <c r="Z3011" s="573"/>
      <c r="AA3011" s="573"/>
      <c r="AB3011" s="573"/>
      <c r="AC3011" s="573"/>
      <c r="AD3011" s="573"/>
      <c r="AE3011" s="60"/>
      <c r="AF3011" s="259"/>
      <c r="AG3011" s="375"/>
      <c r="AH3011" s="399"/>
    </row>
    <row r="3012" spans="1:177" s="458" customFormat="1" ht="28.5" customHeight="1" x14ac:dyDescent="0.25">
      <c r="A3012" s="361"/>
      <c r="B3012" s="210"/>
      <c r="C3012" s="662" t="s">
        <v>1969</v>
      </c>
      <c r="D3012" s="662"/>
      <c r="E3012" s="662"/>
      <c r="F3012" s="662"/>
      <c r="G3012" s="662"/>
      <c r="H3012" s="662"/>
      <c r="I3012" s="662"/>
      <c r="J3012" s="662"/>
      <c r="K3012" s="662"/>
      <c r="L3012" s="662"/>
      <c r="M3012" s="662"/>
      <c r="N3012" s="662"/>
      <c r="O3012" s="662"/>
      <c r="P3012" s="662"/>
      <c r="Q3012" s="662"/>
      <c r="R3012" s="662"/>
      <c r="S3012" s="662"/>
      <c r="T3012" s="662"/>
      <c r="U3012" s="662"/>
      <c r="V3012" s="662"/>
      <c r="W3012" s="662"/>
      <c r="X3012" s="662"/>
      <c r="Y3012" s="662"/>
      <c r="Z3012" s="662"/>
      <c r="AA3012" s="662"/>
      <c r="AB3012" s="662"/>
      <c r="AC3012" s="662"/>
      <c r="AD3012" s="662"/>
      <c r="AE3012" s="175"/>
      <c r="AF3012" s="284"/>
      <c r="AG3012" s="481"/>
      <c r="AH3012" s="459"/>
      <c r="EM3012" s="481"/>
      <c r="EN3012" s="481"/>
      <c r="EO3012" s="481"/>
      <c r="EP3012" s="481"/>
      <c r="EQ3012" s="481"/>
      <c r="ER3012" s="481"/>
      <c r="ES3012" s="481"/>
      <c r="FF3012" s="481"/>
      <c r="FG3012" s="481"/>
      <c r="FH3012" s="481"/>
      <c r="FI3012" s="481"/>
      <c r="FJ3012" s="481"/>
      <c r="FK3012" s="481"/>
      <c r="FL3012" s="481"/>
      <c r="FM3012" s="481"/>
      <c r="FN3012" s="481"/>
      <c r="FO3012" s="481"/>
      <c r="FP3012" s="481"/>
      <c r="FQ3012" s="481"/>
      <c r="FR3012" s="481"/>
      <c r="FS3012" s="481"/>
      <c r="FT3012" s="481"/>
      <c r="FU3012" s="481"/>
    </row>
    <row r="3013" spans="1:177" s="458" customFormat="1" ht="33" customHeight="1" x14ac:dyDescent="0.25">
      <c r="A3013" s="361"/>
      <c r="B3013" s="210"/>
      <c r="C3013" s="662" t="s">
        <v>1972</v>
      </c>
      <c r="D3013" s="662"/>
      <c r="E3013" s="662"/>
      <c r="F3013" s="662"/>
      <c r="G3013" s="662"/>
      <c r="H3013" s="662"/>
      <c r="I3013" s="662"/>
      <c r="J3013" s="662"/>
      <c r="K3013" s="662"/>
      <c r="L3013" s="662"/>
      <c r="M3013" s="662"/>
      <c r="N3013" s="662"/>
      <c r="O3013" s="662"/>
      <c r="P3013" s="662"/>
      <c r="Q3013" s="662"/>
      <c r="R3013" s="662"/>
      <c r="S3013" s="662"/>
      <c r="T3013" s="662"/>
      <c r="U3013" s="662"/>
      <c r="V3013" s="662"/>
      <c r="W3013" s="662"/>
      <c r="X3013" s="662"/>
      <c r="Y3013" s="662"/>
      <c r="Z3013" s="662"/>
      <c r="AA3013" s="662"/>
      <c r="AB3013" s="662"/>
      <c r="AC3013" s="662"/>
      <c r="AD3013" s="662"/>
      <c r="AE3013" s="175"/>
      <c r="AF3013" s="284"/>
      <c r="AG3013" s="481"/>
      <c r="AH3013" s="459"/>
      <c r="EM3013" s="481"/>
      <c r="EN3013" s="481"/>
      <c r="EO3013" s="481"/>
      <c r="EP3013" s="481"/>
      <c r="EQ3013" s="481"/>
      <c r="ER3013" s="481"/>
      <c r="ES3013" s="481"/>
      <c r="FF3013" s="481"/>
      <c r="FG3013" s="481"/>
      <c r="FH3013" s="481"/>
      <c r="FI3013" s="481"/>
      <c r="FJ3013" s="481"/>
      <c r="FK3013" s="481"/>
      <c r="FL3013" s="481"/>
      <c r="FM3013" s="481"/>
      <c r="FN3013" s="481"/>
      <c r="FO3013" s="481"/>
      <c r="FP3013" s="481"/>
      <c r="FQ3013" s="481"/>
      <c r="FR3013" s="481"/>
      <c r="FS3013" s="481"/>
      <c r="FT3013" s="481"/>
      <c r="FU3013" s="481"/>
    </row>
    <row r="3014" spans="1:177" s="458" customFormat="1" ht="33" customHeight="1" x14ac:dyDescent="0.25">
      <c r="A3014" s="361"/>
      <c r="B3014" s="210"/>
      <c r="C3014" s="662" t="s">
        <v>1971</v>
      </c>
      <c r="D3014" s="662"/>
      <c r="E3014" s="662"/>
      <c r="F3014" s="662"/>
      <c r="G3014" s="662"/>
      <c r="H3014" s="662"/>
      <c r="I3014" s="662"/>
      <c r="J3014" s="662"/>
      <c r="K3014" s="662"/>
      <c r="L3014" s="662"/>
      <c r="M3014" s="662"/>
      <c r="N3014" s="662"/>
      <c r="O3014" s="662"/>
      <c r="P3014" s="662"/>
      <c r="Q3014" s="662"/>
      <c r="R3014" s="662"/>
      <c r="S3014" s="662"/>
      <c r="T3014" s="662"/>
      <c r="U3014" s="662"/>
      <c r="V3014" s="662"/>
      <c r="W3014" s="662"/>
      <c r="X3014" s="662"/>
      <c r="Y3014" s="662"/>
      <c r="Z3014" s="662"/>
      <c r="AA3014" s="662"/>
      <c r="AB3014" s="662"/>
      <c r="AC3014" s="662"/>
      <c r="AD3014" s="662"/>
      <c r="AE3014" s="175"/>
      <c r="AF3014" s="284"/>
      <c r="AG3014" s="481"/>
      <c r="AH3014" s="459"/>
      <c r="EM3014" s="481"/>
      <c r="EN3014" s="481"/>
      <c r="EO3014" s="481"/>
      <c r="EP3014" s="481"/>
      <c r="EQ3014" s="481"/>
      <c r="ER3014" s="481"/>
      <c r="ES3014" s="481"/>
      <c r="FF3014" s="481"/>
      <c r="FG3014" s="481"/>
      <c r="FH3014" s="481"/>
      <c r="FI3014" s="481"/>
      <c r="FJ3014" s="481"/>
      <c r="FK3014" s="481"/>
      <c r="FL3014" s="481"/>
      <c r="FM3014" s="481"/>
      <c r="FN3014" s="481"/>
      <c r="FO3014" s="481"/>
      <c r="FP3014" s="481"/>
      <c r="FQ3014" s="481"/>
      <c r="FR3014" s="481"/>
      <c r="FS3014" s="481"/>
      <c r="FT3014" s="481"/>
      <c r="FU3014" s="481"/>
    </row>
    <row r="3015" spans="1:177" s="458" customFormat="1" ht="66" customHeight="1" x14ac:dyDescent="0.25">
      <c r="A3015" s="175"/>
      <c r="B3015" s="210"/>
      <c r="C3015" s="662" t="s">
        <v>1973</v>
      </c>
      <c r="D3015" s="662"/>
      <c r="E3015" s="662"/>
      <c r="F3015" s="662"/>
      <c r="G3015" s="662"/>
      <c r="H3015" s="662"/>
      <c r="I3015" s="662"/>
      <c r="J3015" s="662"/>
      <c r="K3015" s="662"/>
      <c r="L3015" s="662"/>
      <c r="M3015" s="662"/>
      <c r="N3015" s="662"/>
      <c r="O3015" s="662"/>
      <c r="P3015" s="662"/>
      <c r="Q3015" s="662"/>
      <c r="R3015" s="662"/>
      <c r="S3015" s="662"/>
      <c r="T3015" s="662"/>
      <c r="U3015" s="662"/>
      <c r="V3015" s="662"/>
      <c r="W3015" s="662"/>
      <c r="X3015" s="662"/>
      <c r="Y3015" s="662"/>
      <c r="Z3015" s="662"/>
      <c r="AA3015" s="662"/>
      <c r="AB3015" s="662"/>
      <c r="AC3015" s="662"/>
      <c r="AD3015" s="662"/>
      <c r="AE3015" s="175"/>
      <c r="AF3015" s="284"/>
      <c r="AG3015" s="481"/>
      <c r="AH3015" s="459"/>
      <c r="EM3015" s="481"/>
      <c r="EN3015" s="481"/>
      <c r="EO3015" s="481"/>
      <c r="EP3015" s="481"/>
      <c r="EQ3015" s="481"/>
      <c r="ER3015" s="481"/>
      <c r="ES3015" s="481"/>
      <c r="FF3015" s="481"/>
      <c r="FG3015" s="481"/>
      <c r="FH3015" s="481"/>
      <c r="FI3015" s="481"/>
      <c r="FJ3015" s="481"/>
      <c r="FK3015" s="481"/>
      <c r="FL3015" s="481"/>
      <c r="FM3015" s="481"/>
      <c r="FN3015" s="481"/>
      <c r="FO3015" s="481"/>
      <c r="FP3015" s="481"/>
      <c r="FQ3015" s="481"/>
      <c r="FR3015" s="481"/>
      <c r="FS3015" s="481"/>
      <c r="FT3015" s="481"/>
      <c r="FU3015" s="481"/>
    </row>
    <row r="3016" spans="1:177" ht="24" customHeight="1" x14ac:dyDescent="0.25">
      <c r="A3016" s="60"/>
      <c r="C3016" s="935" t="s">
        <v>715</v>
      </c>
      <c r="D3016" s="936"/>
      <c r="E3016" s="936"/>
      <c r="F3016" s="936"/>
      <c r="G3016" s="936"/>
      <c r="H3016" s="936"/>
      <c r="I3016" s="936"/>
      <c r="J3016" s="936"/>
      <c r="K3016" s="937"/>
      <c r="L3016" s="680" t="s">
        <v>1325</v>
      </c>
      <c r="M3016" s="681"/>
      <c r="N3016" s="681"/>
      <c r="O3016" s="681"/>
      <c r="P3016" s="681"/>
      <c r="Q3016" s="681"/>
      <c r="R3016" s="681"/>
      <c r="S3016" s="681"/>
      <c r="T3016" s="681"/>
      <c r="U3016" s="681"/>
      <c r="V3016" s="681"/>
      <c r="W3016" s="681"/>
      <c r="X3016" s="681"/>
      <c r="Y3016" s="681"/>
      <c r="Z3016" s="681"/>
      <c r="AA3016" s="681"/>
      <c r="AB3016" s="681"/>
      <c r="AC3016" s="681"/>
      <c r="AD3016" s="682"/>
      <c r="AE3016" s="60"/>
      <c r="AF3016" s="259"/>
      <c r="AG3016" s="285" t="s">
        <v>1908</v>
      </c>
      <c r="AH3016" s="285"/>
      <c r="AI3016" s="285"/>
      <c r="AJ3016" s="374"/>
      <c r="AK3016" s="374"/>
      <c r="AL3016" s="374"/>
      <c r="AM3016" s="374"/>
      <c r="AN3016" s="374"/>
    </row>
    <row r="3017" spans="1:177" ht="102" customHeight="1" x14ac:dyDescent="0.25">
      <c r="A3017" s="60"/>
      <c r="C3017" s="938"/>
      <c r="D3017" s="939"/>
      <c r="E3017" s="939"/>
      <c r="F3017" s="939"/>
      <c r="G3017" s="939"/>
      <c r="H3017" s="939"/>
      <c r="I3017" s="939"/>
      <c r="J3017" s="939"/>
      <c r="K3017" s="940"/>
      <c r="L3017" s="692" t="s">
        <v>716</v>
      </c>
      <c r="M3017" s="1172" t="s">
        <v>61</v>
      </c>
      <c r="N3017" s="1172" t="s">
        <v>62</v>
      </c>
      <c r="O3017" s="604" t="s">
        <v>717</v>
      </c>
      <c r="P3017" s="605"/>
      <c r="Q3017" s="604" t="s">
        <v>718</v>
      </c>
      <c r="R3017" s="605"/>
      <c r="S3017" s="604" t="s">
        <v>719</v>
      </c>
      <c r="T3017" s="605"/>
      <c r="U3017" s="604" t="s">
        <v>720</v>
      </c>
      <c r="V3017" s="605"/>
      <c r="W3017" s="604" t="s">
        <v>721</v>
      </c>
      <c r="X3017" s="605"/>
      <c r="Y3017" s="604" t="s">
        <v>722</v>
      </c>
      <c r="Z3017" s="605"/>
      <c r="AA3017" s="604" t="s">
        <v>723</v>
      </c>
      <c r="AB3017" s="605"/>
      <c r="AC3017" s="604" t="s">
        <v>724</v>
      </c>
      <c r="AD3017" s="605"/>
      <c r="AE3017" s="60"/>
      <c r="AF3017" s="259"/>
      <c r="AG3017" s="285">
        <f>COUNTBLANK(O3019:AD3024)</f>
        <v>96</v>
      </c>
      <c r="AH3017" s="285">
        <v>96</v>
      </c>
      <c r="AI3017" s="285">
        <f>IF(SUM(AG3019:AG3024)=0,AG3017,1)</f>
        <v>1</v>
      </c>
      <c r="AJ3017" s="374"/>
      <c r="AK3017" s="374"/>
      <c r="AL3017" s="374"/>
      <c r="AM3017" s="374"/>
      <c r="AN3017" s="374"/>
      <c r="BA3017" s="604" t="s">
        <v>717</v>
      </c>
      <c r="BB3017" s="605"/>
      <c r="BC3017" s="604" t="s">
        <v>718</v>
      </c>
      <c r="BD3017" s="605"/>
      <c r="BE3017" s="604" t="s">
        <v>719</v>
      </c>
      <c r="BF3017" s="605"/>
      <c r="BG3017" s="604" t="s">
        <v>720</v>
      </c>
      <c r="BH3017" s="605"/>
      <c r="BI3017" s="604" t="s">
        <v>721</v>
      </c>
      <c r="BJ3017" s="605"/>
      <c r="BK3017" s="604" t="s">
        <v>722</v>
      </c>
      <c r="BL3017" s="605"/>
      <c r="BM3017" s="604" t="s">
        <v>723</v>
      </c>
      <c r="BN3017" s="605"/>
      <c r="BO3017" s="604" t="s">
        <v>724</v>
      </c>
      <c r="BP3017" s="605"/>
    </row>
    <row r="3018" spans="1:177" ht="43.5" customHeight="1" x14ac:dyDescent="0.25">
      <c r="A3018" s="60"/>
      <c r="C3018" s="941"/>
      <c r="D3018" s="942"/>
      <c r="E3018" s="942"/>
      <c r="F3018" s="942"/>
      <c r="G3018" s="942"/>
      <c r="H3018" s="942"/>
      <c r="I3018" s="942"/>
      <c r="J3018" s="942"/>
      <c r="K3018" s="943"/>
      <c r="L3018" s="693"/>
      <c r="M3018" s="1173"/>
      <c r="N3018" s="1173"/>
      <c r="O3018" s="251" t="s">
        <v>61</v>
      </c>
      <c r="P3018" s="251" t="s">
        <v>62</v>
      </c>
      <c r="Q3018" s="251" t="s">
        <v>61</v>
      </c>
      <c r="R3018" s="251" t="s">
        <v>62</v>
      </c>
      <c r="S3018" s="251" t="s">
        <v>61</v>
      </c>
      <c r="T3018" s="251" t="s">
        <v>62</v>
      </c>
      <c r="U3018" s="251" t="s">
        <v>61</v>
      </c>
      <c r="V3018" s="251" t="s">
        <v>62</v>
      </c>
      <c r="W3018" s="251" t="s">
        <v>61</v>
      </c>
      <c r="X3018" s="251" t="s">
        <v>62</v>
      </c>
      <c r="Y3018" s="251" t="s">
        <v>61</v>
      </c>
      <c r="Z3018" s="251" t="s">
        <v>62</v>
      </c>
      <c r="AA3018" s="251" t="s">
        <v>61</v>
      </c>
      <c r="AB3018" s="251" t="s">
        <v>62</v>
      </c>
      <c r="AC3018" s="251" t="s">
        <v>61</v>
      </c>
      <c r="AD3018" s="251" t="s">
        <v>62</v>
      </c>
      <c r="AE3018" s="60"/>
      <c r="AF3018" s="259"/>
      <c r="AG3018" s="374"/>
      <c r="AH3018" s="374"/>
      <c r="AI3018" s="374"/>
      <c r="AJ3018" s="374"/>
      <c r="AK3018" s="375" t="s">
        <v>1913</v>
      </c>
      <c r="AL3018" s="378" t="s">
        <v>1910</v>
      </c>
      <c r="AM3018" s="374" t="s">
        <v>1914</v>
      </c>
      <c r="AN3018" s="374" t="s">
        <v>1915</v>
      </c>
      <c r="AO3018" s="375" t="s">
        <v>1913</v>
      </c>
      <c r="AP3018" s="378" t="s">
        <v>1910</v>
      </c>
      <c r="AQ3018" s="374" t="s">
        <v>1914</v>
      </c>
      <c r="AR3018" s="374" t="s">
        <v>1915</v>
      </c>
      <c r="AS3018" s="375" t="s">
        <v>1913</v>
      </c>
      <c r="AT3018" s="378" t="s">
        <v>1910</v>
      </c>
      <c r="AU3018" s="374" t="s">
        <v>1914</v>
      </c>
      <c r="AV3018" s="375"/>
      <c r="AW3018" s="375"/>
      <c r="AX3018" s="375"/>
      <c r="AY3018" s="375"/>
      <c r="AZ3018" s="375"/>
      <c r="BA3018" s="251" t="s">
        <v>61</v>
      </c>
      <c r="BB3018" s="251" t="s">
        <v>62</v>
      </c>
      <c r="BC3018" s="251" t="s">
        <v>61</v>
      </c>
      <c r="BD3018" s="251" t="s">
        <v>62</v>
      </c>
      <c r="BE3018" s="251" t="s">
        <v>61</v>
      </c>
      <c r="BF3018" s="251" t="s">
        <v>62</v>
      </c>
      <c r="BG3018" s="251" t="s">
        <v>61</v>
      </c>
      <c r="BH3018" s="251" t="s">
        <v>62</v>
      </c>
      <c r="BI3018" s="251" t="s">
        <v>61</v>
      </c>
      <c r="BJ3018" s="251" t="s">
        <v>62</v>
      </c>
      <c r="BK3018" s="251" t="s">
        <v>61</v>
      </c>
      <c r="BL3018" s="251" t="s">
        <v>62</v>
      </c>
      <c r="BM3018" s="251" t="s">
        <v>61</v>
      </c>
      <c r="BN3018" s="251" t="s">
        <v>62</v>
      </c>
      <c r="BO3018" s="251" t="s">
        <v>61</v>
      </c>
      <c r="BP3018" s="251" t="s">
        <v>62</v>
      </c>
      <c r="CB3018" s="421"/>
    </row>
    <row r="3019" spans="1:177" ht="36" customHeight="1" x14ac:dyDescent="0.25">
      <c r="A3019" s="60"/>
      <c r="C3019" s="252" t="s">
        <v>456</v>
      </c>
      <c r="D3019" s="670" t="s">
        <v>457</v>
      </c>
      <c r="E3019" s="671"/>
      <c r="F3019" s="671"/>
      <c r="G3019" s="671"/>
      <c r="H3019" s="671"/>
      <c r="I3019" s="671"/>
      <c r="J3019" s="671"/>
      <c r="K3019" s="672"/>
      <c r="L3019" s="335" t="str">
        <f>IF(P3002="","",P3002)</f>
        <v/>
      </c>
      <c r="M3019" s="335" t="str">
        <f>IF(U3002="","",U3002)</f>
        <v/>
      </c>
      <c r="N3019" s="335" t="str">
        <f>IF(Z3002="","",Z3002)</f>
        <v/>
      </c>
      <c r="O3019" s="334"/>
      <c r="P3019" s="334"/>
      <c r="Q3019" s="334"/>
      <c r="R3019" s="334"/>
      <c r="S3019" s="334"/>
      <c r="T3019" s="334"/>
      <c r="U3019" s="334"/>
      <c r="V3019" s="334"/>
      <c r="W3019" s="334"/>
      <c r="X3019" s="334"/>
      <c r="Y3019" s="334"/>
      <c r="Z3019" s="334"/>
      <c r="AA3019" s="334"/>
      <c r="AB3019" s="334"/>
      <c r="AC3019" s="334"/>
      <c r="AD3019" s="334"/>
      <c r="AE3019" s="60"/>
      <c r="AF3019" s="259"/>
      <c r="AG3019" s="374">
        <f>IF(AND(L3019="NA",COUNTBLANK(M3019:AD3019)=18),0,COUNTBLANK(L3019:AD3019))</f>
        <v>19</v>
      </c>
      <c r="AH3019" s="374"/>
      <c r="AI3019" s="374"/>
      <c r="AJ3019" s="374"/>
      <c r="AK3019" s="375">
        <f>IF(L3019="",0,L3019)</f>
        <v>0</v>
      </c>
      <c r="AL3019" s="378">
        <f t="shared" ref="AL3019:AL3024" si="10552">COUNTIF(M3019:N3019,"ns")</f>
        <v>0</v>
      </c>
      <c r="AM3019" s="374">
        <f>SUM(M3019:N3019)</f>
        <v>0</v>
      </c>
      <c r="AN3019" s="336">
        <f>IF($AG$3017=$AH$3017,0,IF(OR(AND(AK3019=0,AL3019&gt;0),AND(AK3019="ns",AM3019&gt;0),AND(AK3019="ns",AL3019=0,AM3019=0)),1,IF(OR(AND(AK3019&gt;0,AL3019=2),AND(AK3019="ns",AL3019=2),AND(AK3019="ns",AM3019=0,AL3019&gt;0),AK3019=AM3019),0,1)))</f>
        <v>0</v>
      </c>
      <c r="AO3019" s="375">
        <f>IF(M3019="",0,M3019)</f>
        <v>0</v>
      </c>
      <c r="AP3019" s="473">
        <f t="shared" ref="AP3019:AP3024" si="10553">COUNTIF(O3019,"ns")+COUNTIF(W3019,"ns")+COUNTIF(Y3019,"ns")+COUNTIF(U3019,"ns")+COUNTIF(S3019,"ns")+COUNTIF(Q3019,"ns")+COUNTIF(AA3019,"ns")+COUNTIF(AC3019,"ns")</f>
        <v>0</v>
      </c>
      <c r="AQ3019" s="474">
        <f t="shared" ref="AQ3019:AQ3024" si="10554">SUM(O3019,Q3019,S3019,U3019,W3019,Y3019,AA3019,AC3019)</f>
        <v>0</v>
      </c>
      <c r="AR3019" s="317">
        <f>IF($AG$3017=$AH$3017,0,IF(OR(AND(AO3019=0,AP3019&gt;0),AND(AO3019="NS",AQ3019&gt;0),AND(AO3019="NS",AQ3019=0,AP3019=0)),1,IF(OR(AND(AP3019&gt;=2,AQ3019&lt;AO3019),AND(AO3019="NS",AQ3019=0,AP3019&gt;0),AO3019&lt;=AQ3019),0,1)))</f>
        <v>0</v>
      </c>
      <c r="AS3019" s="375">
        <f>IF(N3019="",0,N3019)</f>
        <v>0</v>
      </c>
      <c r="AT3019" s="473">
        <f t="shared" ref="AT3019:AT3024" si="10555">COUNTIF(P3019,"ns")+COUNTIF(Z3019,"ns")+COUNTIF(R3019,"ns")+COUNTIF(X3019,"ns")+COUNTIF(V3019,"ns")+COUNTIF(T3019,"ns")+COUNTIF(AB3019,"ns")+COUNTIF(AD3019,"ns")</f>
        <v>0</v>
      </c>
      <c r="AU3019" s="474">
        <f t="shared" ref="AU3019:AU3024" si="10556">SUM(P3019,V3019,Z3019,R3019,T3019,X3019,AB3019,AD3019)</f>
        <v>0</v>
      </c>
      <c r="AV3019" s="317">
        <f>IF($AG$3017=$AH$3017,0,IF(OR(AND(AS3019=0,AT3019&gt;0),AND(AS3019="NS",AU3019&gt;0),AND(AS3019="NS",AU3019=0,AT3019=0)),1,IF(OR(AND(AT3019&gt;=2,AU3019&lt;AS3019),AND(AS3019="NS",AU3019=0,AT3019&gt;0),AS3019&lt;=AU3019),0,1)))</f>
        <v>0</v>
      </c>
      <c r="AW3019" s="375"/>
      <c r="AX3019" s="375"/>
      <c r="AY3019" s="375"/>
      <c r="AZ3019" s="375">
        <v>7.01</v>
      </c>
      <c r="BA3019" s="292">
        <f t="shared" ref="BA3019:BP3024" si="10557">IF(AND($AG$3017=$AH$3017,$AG$3017=$AI$3017),0,IF(OR(AND(O2986="",O3019=""),AND(O2986&gt;0,O3019&gt;0),AND(O2986="NS",O3019&gt;=0),AND(O2986=0,O3019=0)),0,1))</f>
        <v>0</v>
      </c>
      <c r="BB3019" s="292">
        <f t="shared" si="10557"/>
        <v>0</v>
      </c>
      <c r="BC3019" s="292">
        <f t="shared" si="10557"/>
        <v>0</v>
      </c>
      <c r="BD3019" s="292">
        <f t="shared" si="10557"/>
        <v>0</v>
      </c>
      <c r="BE3019" s="292">
        <f t="shared" si="10557"/>
        <v>0</v>
      </c>
      <c r="BF3019" s="292">
        <f t="shared" si="10557"/>
        <v>0</v>
      </c>
      <c r="BG3019" s="292">
        <f t="shared" si="10557"/>
        <v>0</v>
      </c>
      <c r="BH3019" s="292">
        <f t="shared" si="10557"/>
        <v>0</v>
      </c>
      <c r="BI3019" s="292">
        <f t="shared" si="10557"/>
        <v>0</v>
      </c>
      <c r="BJ3019" s="292">
        <f t="shared" si="10557"/>
        <v>0</v>
      </c>
      <c r="BK3019" s="292">
        <f t="shared" si="10557"/>
        <v>0</v>
      </c>
      <c r="BL3019" s="292">
        <f t="shared" si="10557"/>
        <v>0</v>
      </c>
      <c r="BM3019" s="292">
        <f t="shared" si="10557"/>
        <v>0</v>
      </c>
      <c r="BN3019" s="292">
        <f t="shared" si="10557"/>
        <v>0</v>
      </c>
      <c r="BO3019" s="292">
        <f t="shared" si="10557"/>
        <v>0</v>
      </c>
      <c r="BP3019" s="292">
        <f t="shared" si="10557"/>
        <v>0</v>
      </c>
      <c r="CA3019" s="299" t="s">
        <v>60</v>
      </c>
      <c r="CB3019" s="421"/>
      <c r="CC3019" s="320"/>
      <c r="CD3019" s="320"/>
      <c r="CE3019" s="320"/>
      <c r="CF3019" s="320"/>
      <c r="CG3019" s="320"/>
      <c r="CH3019" s="320"/>
      <c r="CI3019" s="320"/>
      <c r="CJ3019" s="320"/>
      <c r="CK3019" s="320"/>
      <c r="CL3019" s="320"/>
      <c r="CM3019" s="296">
        <f t="shared" ref="CM3019:CO3019" si="10558">IF(L3019="",0,L3019)</f>
        <v>0</v>
      </c>
      <c r="CN3019" s="296">
        <f t="shared" si="10558"/>
        <v>0</v>
      </c>
      <c r="CO3019" s="314">
        <f t="shared" si="10558"/>
        <v>0</v>
      </c>
      <c r="CP3019" s="300">
        <f t="shared" ref="CP3019:DE3019" si="10559">IF(O3019="",0,O3019)</f>
        <v>0</v>
      </c>
      <c r="CQ3019" s="300">
        <f t="shared" si="10559"/>
        <v>0</v>
      </c>
      <c r="CR3019" s="300">
        <f t="shared" si="10559"/>
        <v>0</v>
      </c>
      <c r="CS3019" s="300">
        <f t="shared" si="10559"/>
        <v>0</v>
      </c>
      <c r="CT3019" s="300">
        <f t="shared" si="10559"/>
        <v>0</v>
      </c>
      <c r="CU3019" s="300">
        <f t="shared" si="10559"/>
        <v>0</v>
      </c>
      <c r="CV3019" s="300">
        <f t="shared" si="10559"/>
        <v>0</v>
      </c>
      <c r="CW3019" s="300">
        <f t="shared" si="10559"/>
        <v>0</v>
      </c>
      <c r="CX3019" s="300">
        <f t="shared" si="10559"/>
        <v>0</v>
      </c>
      <c r="CY3019" s="300">
        <f t="shared" si="10559"/>
        <v>0</v>
      </c>
      <c r="CZ3019" s="300">
        <f t="shared" si="10559"/>
        <v>0</v>
      </c>
      <c r="DA3019" s="300">
        <f t="shared" si="10559"/>
        <v>0</v>
      </c>
      <c r="DB3019" s="300">
        <f t="shared" si="10559"/>
        <v>0</v>
      </c>
      <c r="DC3019" s="300">
        <f t="shared" si="10559"/>
        <v>0</v>
      </c>
      <c r="DD3019" s="300">
        <f t="shared" si="10559"/>
        <v>0</v>
      </c>
      <c r="DE3019" s="300">
        <f t="shared" si="10559"/>
        <v>0</v>
      </c>
    </row>
    <row r="3020" spans="1:177" ht="15" customHeight="1" x14ac:dyDescent="0.25">
      <c r="A3020" s="60"/>
      <c r="C3020" s="669" t="s">
        <v>465</v>
      </c>
      <c r="D3020" s="669"/>
      <c r="E3020" s="673" t="s">
        <v>460</v>
      </c>
      <c r="F3020" s="674"/>
      <c r="G3020" s="674"/>
      <c r="H3020" s="674"/>
      <c r="I3020" s="674"/>
      <c r="J3020" s="674"/>
      <c r="K3020" s="675"/>
      <c r="L3020" s="335"/>
      <c r="M3020" s="335"/>
      <c r="N3020" s="335"/>
      <c r="O3020" s="334"/>
      <c r="P3020" s="334"/>
      <c r="Q3020" s="334"/>
      <c r="R3020" s="334"/>
      <c r="S3020" s="334"/>
      <c r="T3020" s="334"/>
      <c r="U3020" s="334"/>
      <c r="V3020" s="334"/>
      <c r="W3020" s="334"/>
      <c r="X3020" s="334"/>
      <c r="Y3020" s="334"/>
      <c r="Z3020" s="334"/>
      <c r="AA3020" s="334"/>
      <c r="AB3020" s="334"/>
      <c r="AC3020" s="334"/>
      <c r="AD3020" s="334"/>
      <c r="AE3020" s="60"/>
      <c r="AF3020" s="259"/>
      <c r="AG3020" s="374">
        <f t="shared" ref="AG3020:AG3024" si="10560">IF(AND(L3020="NA",COUNTBLANK(M3020:AD3020)=18),0,COUNTBLANK(L3020:AD3020))</f>
        <v>19</v>
      </c>
      <c r="AH3020" s="399"/>
      <c r="AK3020" s="375">
        <f t="shared" ref="AK3020:AK3024" si="10561">IF(L3020="",0,L3020)</f>
        <v>0</v>
      </c>
      <c r="AL3020" s="378">
        <f t="shared" si="10552"/>
        <v>0</v>
      </c>
      <c r="AM3020" s="374">
        <f t="shared" ref="AM3020:AM3024" si="10562">SUM(M3020:N3020)</f>
        <v>0</v>
      </c>
      <c r="AN3020" s="336">
        <f t="shared" ref="AN3020:AN3024" si="10563">IF($AG$3017=$AH$3017,0,IF(OR(AND(AK3020=0,AL3020&gt;0),AND(AK3020="ns",AM3020&gt;0),AND(AK3020="ns",AL3020=0,AM3020=0)),1,IF(OR(AND(AK3020&gt;0,AL3020=2),AND(AK3020="ns",AL3020=2),AND(AK3020="ns",AM3020=0,AL3020&gt;0),AK3020=AM3020),0,1)))</f>
        <v>0</v>
      </c>
      <c r="AO3020" s="375">
        <f t="shared" ref="AO3020:AO3024" si="10564">IF(M3020="",0,M3020)</f>
        <v>0</v>
      </c>
      <c r="AP3020" s="473">
        <f t="shared" si="10553"/>
        <v>0</v>
      </c>
      <c r="AQ3020" s="474">
        <f t="shared" si="10554"/>
        <v>0</v>
      </c>
      <c r="AR3020" s="317">
        <f t="shared" ref="AR3020:AR3024" si="10565">IF($AG$3017=$AH$3017,0,IF(OR(AND(AO3020=0,AP3020&gt;0),AND(AO3020="NS",AQ3020&gt;0),AND(AO3020="NS",AQ3020=0,AP3020=0)),1,IF(OR(AND(AP3020&gt;=2,AQ3020&lt;AO3020),AND(AO3020="NS",AQ3020=0,AP3020&gt;0),AO3020&lt;=AQ3020),0,1)))</f>
        <v>0</v>
      </c>
      <c r="AS3020" s="375">
        <f t="shared" ref="AS3020:AS3024" si="10566">IF(N3020="",0,N3020)</f>
        <v>0</v>
      </c>
      <c r="AT3020" s="473">
        <f t="shared" si="10555"/>
        <v>0</v>
      </c>
      <c r="AU3020" s="474">
        <f t="shared" si="10556"/>
        <v>0</v>
      </c>
      <c r="AV3020" s="317">
        <f t="shared" ref="AV3020:AV3024" si="10567">IF($AG$3017=$AH$3017,0,IF(OR(AND(AS3020=0,AT3020&gt;0),AND(AS3020="NS",AU3020&gt;0),AND(AS3020="NS",AU3020=0,AT3020=0)),1,IF(OR(AND(AT3020&gt;=2,AU3020&lt;AS3020),AND(AS3020="NS",AU3020=0,AT3020&gt;0),AS3020&lt;=AU3020),0,1)))</f>
        <v>0</v>
      </c>
      <c r="AW3020" s="375"/>
      <c r="AX3020" s="375"/>
      <c r="AY3020" s="375"/>
      <c r="AZ3020" s="375" t="s">
        <v>1946</v>
      </c>
      <c r="BA3020" s="292">
        <f t="shared" si="10557"/>
        <v>0</v>
      </c>
      <c r="BB3020" s="292">
        <f t="shared" si="10557"/>
        <v>0</v>
      </c>
      <c r="BC3020" s="292">
        <f t="shared" si="10557"/>
        <v>0</v>
      </c>
      <c r="BD3020" s="292">
        <f t="shared" si="10557"/>
        <v>0</v>
      </c>
      <c r="BE3020" s="292">
        <f t="shared" si="10557"/>
        <v>0</v>
      </c>
      <c r="BF3020" s="292">
        <f t="shared" si="10557"/>
        <v>0</v>
      </c>
      <c r="BG3020" s="292">
        <f t="shared" si="10557"/>
        <v>0</v>
      </c>
      <c r="BH3020" s="292">
        <f t="shared" si="10557"/>
        <v>0</v>
      </c>
      <c r="BI3020" s="292">
        <f t="shared" si="10557"/>
        <v>0</v>
      </c>
      <c r="BJ3020" s="292">
        <f t="shared" si="10557"/>
        <v>0</v>
      </c>
      <c r="BK3020" s="292">
        <f t="shared" si="10557"/>
        <v>0</v>
      </c>
      <c r="BL3020" s="292">
        <f t="shared" si="10557"/>
        <v>0</v>
      </c>
      <c r="BM3020" s="292">
        <f t="shared" si="10557"/>
        <v>0</v>
      </c>
      <c r="BN3020" s="292">
        <f t="shared" si="10557"/>
        <v>0</v>
      </c>
      <c r="BO3020" s="292">
        <f t="shared" si="10557"/>
        <v>0</v>
      </c>
      <c r="BP3020" s="292">
        <f t="shared" si="10557"/>
        <v>0</v>
      </c>
      <c r="CA3020" s="299" t="s">
        <v>1917</v>
      </c>
      <c r="CB3020" s="421"/>
      <c r="CC3020" s="320"/>
      <c r="CD3020" s="320"/>
      <c r="CE3020" s="320"/>
      <c r="CF3020" s="320"/>
      <c r="CG3020" s="320"/>
      <c r="CH3020" s="320"/>
      <c r="CI3020" s="320"/>
      <c r="CJ3020" s="320"/>
      <c r="CK3020" s="320"/>
      <c r="CL3020" s="320"/>
      <c r="CM3020" s="297">
        <f>SUM(L3020:L3024)</f>
        <v>0</v>
      </c>
      <c r="CN3020" s="297">
        <f>SUM(M3020:M3024)</f>
        <v>0</v>
      </c>
      <c r="CO3020" s="315">
        <f t="shared" ref="CO3020" si="10568">SUM(N3020:N3024)</f>
        <v>0</v>
      </c>
      <c r="CP3020" s="301">
        <f t="shared" ref="CP3020:DE3020" si="10569">SUM(O3020:O3024)</f>
        <v>0</v>
      </c>
      <c r="CQ3020" s="301">
        <f t="shared" si="10569"/>
        <v>0</v>
      </c>
      <c r="CR3020" s="301">
        <f t="shared" si="10569"/>
        <v>0</v>
      </c>
      <c r="CS3020" s="301">
        <f t="shared" si="10569"/>
        <v>0</v>
      </c>
      <c r="CT3020" s="301">
        <f t="shared" si="10569"/>
        <v>0</v>
      </c>
      <c r="CU3020" s="301">
        <f t="shared" si="10569"/>
        <v>0</v>
      </c>
      <c r="CV3020" s="301">
        <f t="shared" si="10569"/>
        <v>0</v>
      </c>
      <c r="CW3020" s="301">
        <f t="shared" si="10569"/>
        <v>0</v>
      </c>
      <c r="CX3020" s="301">
        <f t="shared" si="10569"/>
        <v>0</v>
      </c>
      <c r="CY3020" s="301">
        <f t="shared" si="10569"/>
        <v>0</v>
      </c>
      <c r="CZ3020" s="301">
        <f t="shared" si="10569"/>
        <v>0</v>
      </c>
      <c r="DA3020" s="301">
        <f t="shared" si="10569"/>
        <v>0</v>
      </c>
      <c r="DB3020" s="301">
        <f t="shared" si="10569"/>
        <v>0</v>
      </c>
      <c r="DC3020" s="301">
        <f t="shared" si="10569"/>
        <v>0</v>
      </c>
      <c r="DD3020" s="301">
        <f t="shared" si="10569"/>
        <v>0</v>
      </c>
      <c r="DE3020" s="301">
        <f t="shared" si="10569"/>
        <v>0</v>
      </c>
    </row>
    <row r="3021" spans="1:177" ht="24" customHeight="1" x14ac:dyDescent="0.25">
      <c r="A3021" s="60"/>
      <c r="C3021" s="669" t="s">
        <v>466</v>
      </c>
      <c r="D3021" s="669"/>
      <c r="E3021" s="673" t="s">
        <v>461</v>
      </c>
      <c r="F3021" s="674"/>
      <c r="G3021" s="674"/>
      <c r="H3021" s="674"/>
      <c r="I3021" s="674"/>
      <c r="J3021" s="674"/>
      <c r="K3021" s="675"/>
      <c r="L3021" s="335" t="str">
        <f t="shared" ref="L3021:L3024" si="10570">IF(P3004="","",P3004)</f>
        <v/>
      </c>
      <c r="M3021" s="335" t="str">
        <f t="shared" ref="M3021:M3024" si="10571">IF(U3004="","",U3004)</f>
        <v/>
      </c>
      <c r="N3021" s="335" t="str">
        <f t="shared" ref="N3021:N3024" si="10572">IF(Z3004="","",Z3004)</f>
        <v/>
      </c>
      <c r="O3021" s="334"/>
      <c r="P3021" s="334"/>
      <c r="Q3021" s="334"/>
      <c r="R3021" s="334"/>
      <c r="S3021" s="334"/>
      <c r="T3021" s="334"/>
      <c r="U3021" s="334"/>
      <c r="V3021" s="334"/>
      <c r="W3021" s="334"/>
      <c r="X3021" s="334"/>
      <c r="Y3021" s="334"/>
      <c r="Z3021" s="334"/>
      <c r="AA3021" s="334"/>
      <c r="AB3021" s="334"/>
      <c r="AC3021" s="334"/>
      <c r="AD3021" s="334"/>
      <c r="AE3021" s="60"/>
      <c r="AF3021" s="259"/>
      <c r="AG3021" s="374">
        <f t="shared" si="10560"/>
        <v>19</v>
      </c>
      <c r="AH3021" s="399"/>
      <c r="AK3021" s="375">
        <f t="shared" si="10561"/>
        <v>0</v>
      </c>
      <c r="AL3021" s="378">
        <f t="shared" si="10552"/>
        <v>0</v>
      </c>
      <c r="AM3021" s="374">
        <f t="shared" si="10562"/>
        <v>0</v>
      </c>
      <c r="AN3021" s="336">
        <f t="shared" si="10563"/>
        <v>0</v>
      </c>
      <c r="AO3021" s="375">
        <f t="shared" si="10564"/>
        <v>0</v>
      </c>
      <c r="AP3021" s="473">
        <f t="shared" si="10553"/>
        <v>0</v>
      </c>
      <c r="AQ3021" s="474">
        <f t="shared" si="10554"/>
        <v>0</v>
      </c>
      <c r="AR3021" s="317">
        <f t="shared" si="10565"/>
        <v>0</v>
      </c>
      <c r="AS3021" s="375">
        <f t="shared" si="10566"/>
        <v>0</v>
      </c>
      <c r="AT3021" s="473">
        <f t="shared" si="10555"/>
        <v>0</v>
      </c>
      <c r="AU3021" s="474">
        <f t="shared" si="10556"/>
        <v>0</v>
      </c>
      <c r="AV3021" s="317">
        <f t="shared" si="10567"/>
        <v>0</v>
      </c>
      <c r="AW3021" s="375"/>
      <c r="AX3021" s="375"/>
      <c r="AY3021" s="375"/>
      <c r="AZ3021" s="375" t="s">
        <v>1947</v>
      </c>
      <c r="BA3021" s="292">
        <f t="shared" si="10557"/>
        <v>0</v>
      </c>
      <c r="BB3021" s="292">
        <f t="shared" si="10557"/>
        <v>0</v>
      </c>
      <c r="BC3021" s="292">
        <f t="shared" si="10557"/>
        <v>0</v>
      </c>
      <c r="BD3021" s="292">
        <f t="shared" si="10557"/>
        <v>0</v>
      </c>
      <c r="BE3021" s="292">
        <f t="shared" si="10557"/>
        <v>0</v>
      </c>
      <c r="BF3021" s="292">
        <f t="shared" si="10557"/>
        <v>0</v>
      </c>
      <c r="BG3021" s="292">
        <f t="shared" si="10557"/>
        <v>0</v>
      </c>
      <c r="BH3021" s="292">
        <f t="shared" si="10557"/>
        <v>0</v>
      </c>
      <c r="BI3021" s="292">
        <f t="shared" si="10557"/>
        <v>0</v>
      </c>
      <c r="BJ3021" s="292">
        <f t="shared" si="10557"/>
        <v>0</v>
      </c>
      <c r="BK3021" s="292">
        <f t="shared" si="10557"/>
        <v>0</v>
      </c>
      <c r="BL3021" s="292">
        <f t="shared" si="10557"/>
        <v>0</v>
      </c>
      <c r="BM3021" s="292">
        <f t="shared" si="10557"/>
        <v>0</v>
      </c>
      <c r="BN3021" s="292">
        <f t="shared" si="10557"/>
        <v>0</v>
      </c>
      <c r="BO3021" s="292">
        <f t="shared" si="10557"/>
        <v>0</v>
      </c>
      <c r="BP3021" s="292">
        <f t="shared" si="10557"/>
        <v>0</v>
      </c>
      <c r="CA3021" s="299" t="s">
        <v>1910</v>
      </c>
      <c r="CB3021" s="421"/>
      <c r="CC3021" s="320"/>
      <c r="CD3021" s="320"/>
      <c r="CE3021" s="320"/>
      <c r="CF3021" s="320"/>
      <c r="CG3021" s="320"/>
      <c r="CH3021" s="320"/>
      <c r="CI3021" s="320"/>
      <c r="CJ3021" s="320"/>
      <c r="CK3021" s="320"/>
      <c r="CL3021" s="320"/>
      <c r="CM3021" s="296">
        <f>COUNTIF(L3020:L3024,"NS")</f>
        <v>0</v>
      </c>
      <c r="CN3021" s="296">
        <f>COUNTIF(M3020:M3024,"NS")</f>
        <v>0</v>
      </c>
      <c r="CO3021" s="314">
        <f t="shared" ref="CO3021" si="10573">COUNTIF(N3020:N3024,"NS")</f>
        <v>0</v>
      </c>
      <c r="CP3021" s="300">
        <f t="shared" ref="CP3021:DE3021" si="10574">COUNTIF(O3020:O3024,"NS")</f>
        <v>0</v>
      </c>
      <c r="CQ3021" s="300">
        <f t="shared" si="10574"/>
        <v>0</v>
      </c>
      <c r="CR3021" s="300">
        <f t="shared" si="10574"/>
        <v>0</v>
      </c>
      <c r="CS3021" s="300">
        <f t="shared" si="10574"/>
        <v>0</v>
      </c>
      <c r="CT3021" s="300">
        <f t="shared" si="10574"/>
        <v>0</v>
      </c>
      <c r="CU3021" s="300">
        <f t="shared" si="10574"/>
        <v>0</v>
      </c>
      <c r="CV3021" s="300">
        <f t="shared" si="10574"/>
        <v>0</v>
      </c>
      <c r="CW3021" s="300">
        <f t="shared" si="10574"/>
        <v>0</v>
      </c>
      <c r="CX3021" s="300">
        <f t="shared" si="10574"/>
        <v>0</v>
      </c>
      <c r="CY3021" s="300">
        <f t="shared" si="10574"/>
        <v>0</v>
      </c>
      <c r="CZ3021" s="300">
        <f t="shared" si="10574"/>
        <v>0</v>
      </c>
      <c r="DA3021" s="300">
        <f t="shared" si="10574"/>
        <v>0</v>
      </c>
      <c r="DB3021" s="300">
        <f t="shared" si="10574"/>
        <v>0</v>
      </c>
      <c r="DC3021" s="300">
        <f t="shared" si="10574"/>
        <v>0</v>
      </c>
      <c r="DD3021" s="300">
        <f t="shared" si="10574"/>
        <v>0</v>
      </c>
      <c r="DE3021" s="300">
        <f t="shared" si="10574"/>
        <v>0</v>
      </c>
    </row>
    <row r="3022" spans="1:177" ht="15" customHeight="1" x14ac:dyDescent="0.25">
      <c r="A3022" s="60"/>
      <c r="C3022" s="669" t="s">
        <v>467</v>
      </c>
      <c r="D3022" s="669"/>
      <c r="E3022" s="673" t="s">
        <v>475</v>
      </c>
      <c r="F3022" s="674"/>
      <c r="G3022" s="674"/>
      <c r="H3022" s="674"/>
      <c r="I3022" s="674"/>
      <c r="J3022" s="674"/>
      <c r="K3022" s="675"/>
      <c r="L3022" s="335" t="str">
        <f t="shared" si="10570"/>
        <v/>
      </c>
      <c r="M3022" s="335" t="str">
        <f t="shared" si="10571"/>
        <v/>
      </c>
      <c r="N3022" s="335" t="str">
        <f t="shared" si="10572"/>
        <v/>
      </c>
      <c r="O3022" s="334"/>
      <c r="P3022" s="334"/>
      <c r="Q3022" s="334"/>
      <c r="R3022" s="334"/>
      <c r="S3022" s="334"/>
      <c r="T3022" s="334"/>
      <c r="U3022" s="334"/>
      <c r="V3022" s="334"/>
      <c r="W3022" s="334"/>
      <c r="X3022" s="334"/>
      <c r="Y3022" s="334"/>
      <c r="Z3022" s="334"/>
      <c r="AA3022" s="334"/>
      <c r="AB3022" s="334"/>
      <c r="AC3022" s="334"/>
      <c r="AD3022" s="334"/>
      <c r="AE3022" s="60"/>
      <c r="AF3022" s="259"/>
      <c r="AG3022" s="374">
        <f t="shared" si="10560"/>
        <v>19</v>
      </c>
      <c r="AH3022" s="399"/>
      <c r="AK3022" s="375">
        <f t="shared" si="10561"/>
        <v>0</v>
      </c>
      <c r="AL3022" s="378">
        <f t="shared" si="10552"/>
        <v>0</v>
      </c>
      <c r="AM3022" s="374">
        <f t="shared" si="10562"/>
        <v>0</v>
      </c>
      <c r="AN3022" s="336">
        <f t="shared" si="10563"/>
        <v>0</v>
      </c>
      <c r="AO3022" s="375">
        <f t="shared" si="10564"/>
        <v>0</v>
      </c>
      <c r="AP3022" s="473">
        <f t="shared" si="10553"/>
        <v>0</v>
      </c>
      <c r="AQ3022" s="474">
        <f t="shared" si="10554"/>
        <v>0</v>
      </c>
      <c r="AR3022" s="317">
        <f t="shared" si="10565"/>
        <v>0</v>
      </c>
      <c r="AS3022" s="375">
        <f t="shared" si="10566"/>
        <v>0</v>
      </c>
      <c r="AT3022" s="473">
        <f t="shared" si="10555"/>
        <v>0</v>
      </c>
      <c r="AU3022" s="474">
        <f t="shared" si="10556"/>
        <v>0</v>
      </c>
      <c r="AV3022" s="317">
        <f t="shared" si="10567"/>
        <v>0</v>
      </c>
      <c r="AW3022" s="375"/>
      <c r="AX3022" s="375"/>
      <c r="AY3022" s="375"/>
      <c r="AZ3022" s="375" t="s">
        <v>1948</v>
      </c>
      <c r="BA3022" s="292">
        <f t="shared" si="10557"/>
        <v>0</v>
      </c>
      <c r="BB3022" s="292">
        <f t="shared" si="10557"/>
        <v>0</v>
      </c>
      <c r="BC3022" s="292">
        <f t="shared" si="10557"/>
        <v>0</v>
      </c>
      <c r="BD3022" s="292">
        <f t="shared" si="10557"/>
        <v>0</v>
      </c>
      <c r="BE3022" s="292">
        <f t="shared" si="10557"/>
        <v>0</v>
      </c>
      <c r="BF3022" s="292">
        <f t="shared" si="10557"/>
        <v>0</v>
      </c>
      <c r="BG3022" s="292">
        <f t="shared" si="10557"/>
        <v>0</v>
      </c>
      <c r="BH3022" s="292">
        <f t="shared" si="10557"/>
        <v>0</v>
      </c>
      <c r="BI3022" s="292">
        <f t="shared" si="10557"/>
        <v>0</v>
      </c>
      <c r="BJ3022" s="292">
        <f t="shared" si="10557"/>
        <v>0</v>
      </c>
      <c r="BK3022" s="292">
        <f t="shared" si="10557"/>
        <v>0</v>
      </c>
      <c r="BL3022" s="292">
        <f t="shared" si="10557"/>
        <v>0</v>
      </c>
      <c r="BM3022" s="292">
        <f t="shared" si="10557"/>
        <v>0</v>
      </c>
      <c r="BN3022" s="292">
        <f t="shared" si="10557"/>
        <v>0</v>
      </c>
      <c r="BO3022" s="292">
        <f t="shared" si="10557"/>
        <v>0</v>
      </c>
      <c r="BP3022" s="292">
        <f t="shared" si="10557"/>
        <v>0</v>
      </c>
      <c r="CA3022" s="299" t="s">
        <v>1918</v>
      </c>
      <c r="CC3022" s="320"/>
      <c r="CD3022" s="320"/>
      <c r="CE3022" s="320"/>
      <c r="CF3022" s="320"/>
      <c r="CG3022" s="320"/>
      <c r="CH3022" s="320"/>
      <c r="CI3022" s="320"/>
      <c r="CJ3022" s="320"/>
      <c r="CK3022" s="320"/>
      <c r="CL3022" s="320"/>
      <c r="CM3022" s="298">
        <f>IF(OR(AND(CM3019=0,CM3021&gt;0),AND(CM3019="NS",CM3020&gt;0),AND(CM3019="NS",CM3020=0,CM3021=0)),1,IF(OR(AND(CM3021&gt;=2,CM3020&lt;CM3019),AND(CM3019="NS",CM3020=0,CM3021&gt;0),OR(CM3019=CM3020,AND(CM3019="",CM3021=0,CM3020=0))),0,1))</f>
        <v>0</v>
      </c>
      <c r="CN3022" s="298">
        <f>IF(OR(AND(CN3019=0,CN3021&gt;0),AND(CN3019="NS",CN3020&gt;0),AND(CN3019="NS",CN3020=0,CN3021=0)),1,IF(OR(AND(CN3021&gt;=2,CN3020&lt;CN3019),AND(CN3019="NS",CN3020=0,CN3021&gt;0),OR(CN3019=CN3020,AND(CN3019="",CN3021=0,CN3020=0))),0,1))</f>
        <v>0</v>
      </c>
      <c r="CO3022" s="316">
        <f t="shared" ref="CO3022" si="10575">IF(OR(AND(CO3019=0,CO3021&gt;0),AND(CO3019="NS",CO3020&gt;0),AND(CO3019="NS",CO3020=0,CO3021=0)),1,IF(OR(AND(CO3021&gt;=2,CO3020&lt;CO3019),AND(CO3019="NS",CO3020=0,CO3021&gt;0),OR(CO3019=CO3020,AND(CO3019="",CO3021=0,CO3020=0))),0,1))</f>
        <v>0</v>
      </c>
      <c r="CP3022" s="302">
        <f t="shared" ref="CP3022" si="10576">IF(OR(AND(CP3019=0,CP3021&gt;0),AND(CP3019="NS",CP3020&gt;0),AND(CP3019="NS",CP3020=0,CP3021=0)),1,IF(OR(AND(CP3021&gt;=2,CP3020&lt;CP3019),AND(CP3019="NS",CP3020=0,CP3021&gt;0),OR(CP3019=CP3020,AND(CP3019="",CP3021=0,CP3020=0))),0,1))</f>
        <v>0</v>
      </c>
      <c r="CQ3022" s="302">
        <f t="shared" ref="CQ3022" si="10577">IF(OR(AND(CQ3019=0,CQ3021&gt;0),AND(CQ3019="NS",CQ3020&gt;0),AND(CQ3019="NS",CQ3020=0,CQ3021=0)),1,IF(OR(AND(CQ3021&gt;=2,CQ3020&lt;CQ3019),AND(CQ3019="NS",CQ3020=0,CQ3021&gt;0),OR(CQ3019=CQ3020,AND(CQ3019="",CQ3021=0,CQ3020=0))),0,1))</f>
        <v>0</v>
      </c>
      <c r="CR3022" s="302">
        <f t="shared" ref="CR3022" si="10578">IF(OR(AND(CR3019=0,CR3021&gt;0),AND(CR3019="NS",CR3020&gt;0),AND(CR3019="NS",CR3020=0,CR3021=0)),1,IF(OR(AND(CR3021&gt;=2,CR3020&lt;CR3019),AND(CR3019="NS",CR3020=0,CR3021&gt;0),OR(CR3019=CR3020,AND(CR3019="",CR3021=0,CR3020=0))),0,1))</f>
        <v>0</v>
      </c>
      <c r="CS3022" s="302">
        <f t="shared" ref="CS3022" si="10579">IF(OR(AND(CS3019=0,CS3021&gt;0),AND(CS3019="NS",CS3020&gt;0),AND(CS3019="NS",CS3020=0,CS3021=0)),1,IF(OR(AND(CS3021&gt;=2,CS3020&lt;CS3019),AND(CS3019="NS",CS3020=0,CS3021&gt;0),OR(CS3019=CS3020,AND(CS3019="",CS3021=0,CS3020=0))),0,1))</f>
        <v>0</v>
      </c>
      <c r="CT3022" s="302">
        <f t="shared" ref="CT3022" si="10580">IF(OR(AND(CT3019=0,CT3021&gt;0),AND(CT3019="NS",CT3020&gt;0),AND(CT3019="NS",CT3020=0,CT3021=0)),1,IF(OR(AND(CT3021&gt;=2,CT3020&lt;CT3019),AND(CT3019="NS",CT3020=0,CT3021&gt;0),OR(CT3019=CT3020,AND(CT3019="",CT3021=0,CT3020=0))),0,1))</f>
        <v>0</v>
      </c>
      <c r="CU3022" s="302">
        <f t="shared" ref="CU3022" si="10581">IF(OR(AND(CU3019=0,CU3021&gt;0),AND(CU3019="NS",CU3020&gt;0),AND(CU3019="NS",CU3020=0,CU3021=0)),1,IF(OR(AND(CU3021&gt;=2,CU3020&lt;CU3019),AND(CU3019="NS",CU3020=0,CU3021&gt;0),OR(CU3019=CU3020,AND(CU3019="",CU3021=0,CU3020=0))),0,1))</f>
        <v>0</v>
      </c>
      <c r="CV3022" s="302">
        <f t="shared" ref="CV3022" si="10582">IF(OR(AND(CV3019=0,CV3021&gt;0),AND(CV3019="NS",CV3020&gt;0),AND(CV3019="NS",CV3020=0,CV3021=0)),1,IF(OR(AND(CV3021&gt;=2,CV3020&lt;CV3019),AND(CV3019="NS",CV3020=0,CV3021&gt;0),OR(CV3019=CV3020,AND(CV3019="",CV3021=0,CV3020=0))),0,1))</f>
        <v>0</v>
      </c>
      <c r="CW3022" s="302">
        <f t="shared" ref="CW3022" si="10583">IF(OR(AND(CW3019=0,CW3021&gt;0),AND(CW3019="NS",CW3020&gt;0),AND(CW3019="NS",CW3020=0,CW3021=0)),1,IF(OR(AND(CW3021&gt;=2,CW3020&lt;CW3019),AND(CW3019="NS",CW3020=0,CW3021&gt;0),OR(CW3019=CW3020,AND(CW3019="",CW3021=0,CW3020=0))),0,1))</f>
        <v>0</v>
      </c>
      <c r="CX3022" s="302">
        <f t="shared" ref="CX3022" si="10584">IF(OR(AND(CX3019=0,CX3021&gt;0),AND(CX3019="NS",CX3020&gt;0),AND(CX3019="NS",CX3020=0,CX3021=0)),1,IF(OR(AND(CX3021&gt;=2,CX3020&lt;CX3019),AND(CX3019="NS",CX3020=0,CX3021&gt;0),OR(CX3019=CX3020,AND(CX3019="",CX3021=0,CX3020=0))),0,1))</f>
        <v>0</v>
      </c>
      <c r="CY3022" s="302">
        <f t="shared" ref="CY3022" si="10585">IF(OR(AND(CY3019=0,CY3021&gt;0),AND(CY3019="NS",CY3020&gt;0),AND(CY3019="NS",CY3020=0,CY3021=0)),1,IF(OR(AND(CY3021&gt;=2,CY3020&lt;CY3019),AND(CY3019="NS",CY3020=0,CY3021&gt;0),OR(CY3019=CY3020,AND(CY3019="",CY3021=0,CY3020=0))),0,1))</f>
        <v>0</v>
      </c>
      <c r="CZ3022" s="302">
        <f t="shared" ref="CZ3022" si="10586">IF(OR(AND(CZ3019=0,CZ3021&gt;0),AND(CZ3019="NS",CZ3020&gt;0),AND(CZ3019="NS",CZ3020=0,CZ3021=0)),1,IF(OR(AND(CZ3021&gt;=2,CZ3020&lt;CZ3019),AND(CZ3019="NS",CZ3020=0,CZ3021&gt;0),OR(CZ3019=CZ3020,AND(CZ3019="",CZ3021=0,CZ3020=0))),0,1))</f>
        <v>0</v>
      </c>
      <c r="DA3022" s="302">
        <f t="shared" ref="DA3022" si="10587">IF(OR(AND(DA3019=0,DA3021&gt;0),AND(DA3019="NS",DA3020&gt;0),AND(DA3019="NS",DA3020=0,DA3021=0)),1,IF(OR(AND(DA3021&gt;=2,DA3020&lt;DA3019),AND(DA3019="NS",DA3020=0,DA3021&gt;0),OR(DA3019=DA3020,AND(DA3019="",DA3021=0,DA3020=0))),0,1))</f>
        <v>0</v>
      </c>
      <c r="DB3022" s="302">
        <f t="shared" ref="DB3022" si="10588">IF(OR(AND(DB3019=0,DB3021&gt;0),AND(DB3019="NS",DB3020&gt;0),AND(DB3019="NS",DB3020=0,DB3021=0)),1,IF(OR(AND(DB3021&gt;=2,DB3020&lt;DB3019),AND(DB3019="NS",DB3020=0,DB3021&gt;0),OR(DB3019=DB3020,AND(DB3019="",DB3021=0,DB3020=0))),0,1))</f>
        <v>0</v>
      </c>
      <c r="DC3022" s="302">
        <f t="shared" ref="DC3022" si="10589">IF(OR(AND(DC3019=0,DC3021&gt;0),AND(DC3019="NS",DC3020&gt;0),AND(DC3019="NS",DC3020=0,DC3021=0)),1,IF(OR(AND(DC3021&gt;=2,DC3020&lt;DC3019),AND(DC3019="NS",DC3020=0,DC3021&gt;0),OR(DC3019=DC3020,AND(DC3019="",DC3021=0,DC3020=0))),0,1))</f>
        <v>0</v>
      </c>
      <c r="DD3022" s="302">
        <f t="shared" ref="DD3022" si="10590">IF(OR(AND(DD3019=0,DD3021&gt;0),AND(DD3019="NS",DD3020&gt;0),AND(DD3019="NS",DD3020=0,DD3021=0)),1,IF(OR(AND(DD3021&gt;=2,DD3020&lt;DD3019),AND(DD3019="NS",DD3020=0,DD3021&gt;0),OR(DD3019=DD3020,AND(DD3019="",DD3021=0,DD3020=0))),0,1))</f>
        <v>0</v>
      </c>
      <c r="DE3022" s="302">
        <f t="shared" ref="DE3022" si="10591">IF(OR(AND(DE3019=0,DE3021&gt;0),AND(DE3019="NS",DE3020&gt;0),AND(DE3019="NS",DE3020=0,DE3021=0)),1,IF(OR(AND(DE3021&gt;=2,DE3020&lt;DE3019),AND(DE3019="NS",DE3020=0,DE3021&gt;0),OR(DE3019=DE3020,AND(DE3019="",DE3021=0,DE3020=0))),0,1))</f>
        <v>0</v>
      </c>
    </row>
    <row r="3023" spans="1:177" ht="15" customHeight="1" x14ac:dyDescent="0.25">
      <c r="A3023" s="60"/>
      <c r="C3023" s="669" t="s">
        <v>468</v>
      </c>
      <c r="D3023" s="669"/>
      <c r="E3023" s="673" t="s">
        <v>463</v>
      </c>
      <c r="F3023" s="674"/>
      <c r="G3023" s="674"/>
      <c r="H3023" s="674"/>
      <c r="I3023" s="674"/>
      <c r="J3023" s="674"/>
      <c r="K3023" s="675"/>
      <c r="L3023" s="335" t="str">
        <f t="shared" si="10570"/>
        <v/>
      </c>
      <c r="M3023" s="335" t="str">
        <f t="shared" si="10571"/>
        <v/>
      </c>
      <c r="N3023" s="335" t="str">
        <f t="shared" si="10572"/>
        <v/>
      </c>
      <c r="O3023" s="334"/>
      <c r="P3023" s="334"/>
      <c r="Q3023" s="334"/>
      <c r="R3023" s="334"/>
      <c r="S3023" s="334"/>
      <c r="T3023" s="334"/>
      <c r="U3023" s="334"/>
      <c r="V3023" s="334"/>
      <c r="W3023" s="334"/>
      <c r="X3023" s="334"/>
      <c r="Y3023" s="334"/>
      <c r="Z3023" s="334"/>
      <c r="AA3023" s="334"/>
      <c r="AB3023" s="334"/>
      <c r="AC3023" s="334"/>
      <c r="AD3023" s="334"/>
      <c r="AE3023" s="60"/>
      <c r="AF3023" s="259"/>
      <c r="AG3023" s="374">
        <f t="shared" si="10560"/>
        <v>19</v>
      </c>
      <c r="AH3023" s="399"/>
      <c r="AK3023" s="375">
        <f t="shared" si="10561"/>
        <v>0</v>
      </c>
      <c r="AL3023" s="378">
        <f t="shared" si="10552"/>
        <v>0</v>
      </c>
      <c r="AM3023" s="374">
        <f t="shared" si="10562"/>
        <v>0</v>
      </c>
      <c r="AN3023" s="336">
        <f t="shared" si="10563"/>
        <v>0</v>
      </c>
      <c r="AO3023" s="375">
        <f t="shared" si="10564"/>
        <v>0</v>
      </c>
      <c r="AP3023" s="473">
        <f t="shared" si="10553"/>
        <v>0</v>
      </c>
      <c r="AQ3023" s="474">
        <f t="shared" si="10554"/>
        <v>0</v>
      </c>
      <c r="AR3023" s="317">
        <f t="shared" si="10565"/>
        <v>0</v>
      </c>
      <c r="AS3023" s="375">
        <f t="shared" si="10566"/>
        <v>0</v>
      </c>
      <c r="AT3023" s="473">
        <f t="shared" si="10555"/>
        <v>0</v>
      </c>
      <c r="AU3023" s="474">
        <f t="shared" si="10556"/>
        <v>0</v>
      </c>
      <c r="AV3023" s="317">
        <f t="shared" si="10567"/>
        <v>0</v>
      </c>
      <c r="AW3023" s="375"/>
      <c r="AX3023" s="375"/>
      <c r="AY3023" s="375"/>
      <c r="AZ3023" s="375" t="s">
        <v>1949</v>
      </c>
      <c r="BA3023" s="292">
        <f t="shared" si="10557"/>
        <v>0</v>
      </c>
      <c r="BB3023" s="292">
        <f t="shared" si="10557"/>
        <v>0</v>
      </c>
      <c r="BC3023" s="292">
        <f t="shared" si="10557"/>
        <v>0</v>
      </c>
      <c r="BD3023" s="292">
        <f t="shared" si="10557"/>
        <v>0</v>
      </c>
      <c r="BE3023" s="292">
        <f t="shared" si="10557"/>
        <v>0</v>
      </c>
      <c r="BF3023" s="292">
        <f t="shared" si="10557"/>
        <v>0</v>
      </c>
      <c r="BG3023" s="292">
        <f t="shared" si="10557"/>
        <v>0</v>
      </c>
      <c r="BH3023" s="292">
        <f t="shared" si="10557"/>
        <v>0</v>
      </c>
      <c r="BI3023" s="292">
        <f t="shared" si="10557"/>
        <v>0</v>
      </c>
      <c r="BJ3023" s="292">
        <f t="shared" si="10557"/>
        <v>0</v>
      </c>
      <c r="BK3023" s="292">
        <f t="shared" si="10557"/>
        <v>0</v>
      </c>
      <c r="BL3023" s="292">
        <f t="shared" si="10557"/>
        <v>0</v>
      </c>
      <c r="BM3023" s="292">
        <f t="shared" si="10557"/>
        <v>0</v>
      </c>
      <c r="BN3023" s="292">
        <f t="shared" si="10557"/>
        <v>0</v>
      </c>
      <c r="BO3023" s="292">
        <f t="shared" si="10557"/>
        <v>0</v>
      </c>
      <c r="BP3023" s="292">
        <f t="shared" si="10557"/>
        <v>0</v>
      </c>
    </row>
    <row r="3024" spans="1:177" ht="48" customHeight="1" x14ac:dyDescent="0.25">
      <c r="A3024" s="60"/>
      <c r="C3024" s="669" t="s">
        <v>469</v>
      </c>
      <c r="D3024" s="669"/>
      <c r="E3024" s="945" t="s">
        <v>464</v>
      </c>
      <c r="F3024" s="945"/>
      <c r="G3024" s="945"/>
      <c r="H3024" s="945"/>
      <c r="I3024" s="945"/>
      <c r="J3024" s="945"/>
      <c r="K3024" s="945"/>
      <c r="L3024" s="335" t="str">
        <f t="shared" si="10570"/>
        <v/>
      </c>
      <c r="M3024" s="335" t="str">
        <f t="shared" si="10571"/>
        <v/>
      </c>
      <c r="N3024" s="335" t="str">
        <f t="shared" si="10572"/>
        <v/>
      </c>
      <c r="O3024" s="334"/>
      <c r="P3024" s="334"/>
      <c r="Q3024" s="334"/>
      <c r="R3024" s="334"/>
      <c r="S3024" s="334"/>
      <c r="T3024" s="334"/>
      <c r="U3024" s="334"/>
      <c r="V3024" s="334"/>
      <c r="W3024" s="334"/>
      <c r="X3024" s="334"/>
      <c r="Y3024" s="334"/>
      <c r="Z3024" s="334"/>
      <c r="AA3024" s="334"/>
      <c r="AB3024" s="334"/>
      <c r="AC3024" s="334"/>
      <c r="AD3024" s="334"/>
      <c r="AE3024" s="60"/>
      <c r="AF3024" s="259"/>
      <c r="AG3024" s="374">
        <f t="shared" si="10560"/>
        <v>19</v>
      </c>
      <c r="AH3024" s="399"/>
      <c r="AK3024" s="375">
        <f t="shared" si="10561"/>
        <v>0</v>
      </c>
      <c r="AL3024" s="378">
        <f t="shared" si="10552"/>
        <v>0</v>
      </c>
      <c r="AM3024" s="374">
        <f t="shared" si="10562"/>
        <v>0</v>
      </c>
      <c r="AN3024" s="336">
        <f t="shared" si="10563"/>
        <v>0</v>
      </c>
      <c r="AO3024" s="375">
        <f t="shared" si="10564"/>
        <v>0</v>
      </c>
      <c r="AP3024" s="473">
        <f t="shared" si="10553"/>
        <v>0</v>
      </c>
      <c r="AQ3024" s="474">
        <f t="shared" si="10554"/>
        <v>0</v>
      </c>
      <c r="AR3024" s="317">
        <f t="shared" si="10565"/>
        <v>0</v>
      </c>
      <c r="AS3024" s="375">
        <f t="shared" si="10566"/>
        <v>0</v>
      </c>
      <c r="AT3024" s="473">
        <f t="shared" si="10555"/>
        <v>0</v>
      </c>
      <c r="AU3024" s="474">
        <f t="shared" si="10556"/>
        <v>0</v>
      </c>
      <c r="AV3024" s="317">
        <f t="shared" si="10567"/>
        <v>0</v>
      </c>
      <c r="AW3024" s="375"/>
      <c r="AX3024" s="375"/>
      <c r="AY3024" s="375"/>
      <c r="AZ3024" s="375" t="s">
        <v>1950</v>
      </c>
      <c r="BA3024" s="292">
        <f t="shared" si="10557"/>
        <v>0</v>
      </c>
      <c r="BB3024" s="292">
        <f t="shared" si="10557"/>
        <v>0</v>
      </c>
      <c r="BC3024" s="292">
        <f t="shared" si="10557"/>
        <v>0</v>
      </c>
      <c r="BD3024" s="292">
        <f t="shared" si="10557"/>
        <v>0</v>
      </c>
      <c r="BE3024" s="292">
        <f t="shared" si="10557"/>
        <v>0</v>
      </c>
      <c r="BF3024" s="292">
        <f t="shared" si="10557"/>
        <v>0</v>
      </c>
      <c r="BG3024" s="292">
        <f t="shared" si="10557"/>
        <v>0</v>
      </c>
      <c r="BH3024" s="292">
        <f t="shared" si="10557"/>
        <v>0</v>
      </c>
      <c r="BI3024" s="292">
        <f t="shared" si="10557"/>
        <v>0</v>
      </c>
      <c r="BJ3024" s="292">
        <f t="shared" si="10557"/>
        <v>0</v>
      </c>
      <c r="BK3024" s="292">
        <f t="shared" si="10557"/>
        <v>0</v>
      </c>
      <c r="BL3024" s="292">
        <f t="shared" si="10557"/>
        <v>0</v>
      </c>
      <c r="BM3024" s="292">
        <f t="shared" si="10557"/>
        <v>0</v>
      </c>
      <c r="BN3024" s="292">
        <f t="shared" si="10557"/>
        <v>0</v>
      </c>
      <c r="BO3024" s="292">
        <f t="shared" si="10557"/>
        <v>0</v>
      </c>
      <c r="BP3024" s="292">
        <f t="shared" si="10557"/>
        <v>0</v>
      </c>
    </row>
    <row r="3025" spans="1:68" ht="30.75" customHeight="1" x14ac:dyDescent="0.25">
      <c r="A3025" s="60"/>
      <c r="B3025" s="546" t="str">
        <f>IF(SUM(BA3025:BP3025)&gt;=1,"Error: Verificar la existencia de la información registrada por narcotico y sexo de acuerdo a la pregunta 83","")</f>
        <v/>
      </c>
      <c r="C3025" s="546"/>
      <c r="D3025" s="546"/>
      <c r="E3025" s="546"/>
      <c r="F3025" s="546"/>
      <c r="G3025" s="546"/>
      <c r="H3025" s="546"/>
      <c r="I3025" s="546"/>
      <c r="J3025" s="546"/>
      <c r="K3025" s="546"/>
      <c r="L3025" s="546"/>
      <c r="M3025" s="546"/>
      <c r="N3025" s="546"/>
      <c r="O3025" s="546"/>
      <c r="P3025" s="546"/>
      <c r="Q3025" s="546" t="str">
        <f>IF(SUM(AR3025:AV3025)&gt;=1,"Error: Verificar por cada delito, el total de sustancias por fila y sexo no debe de ser menor al total registrado","")</f>
        <v/>
      </c>
      <c r="R3025" s="546"/>
      <c r="S3025" s="546"/>
      <c r="T3025" s="546"/>
      <c r="U3025" s="546"/>
      <c r="V3025" s="546"/>
      <c r="W3025" s="546"/>
      <c r="X3025" s="546"/>
      <c r="Y3025" s="546"/>
      <c r="Z3025" s="546"/>
      <c r="AA3025" s="546"/>
      <c r="AB3025" s="546"/>
      <c r="AC3025" s="546"/>
      <c r="AD3025" s="546"/>
      <c r="AE3025" s="60"/>
      <c r="AF3025" s="259"/>
      <c r="AG3025" s="375"/>
      <c r="AH3025" s="399"/>
      <c r="AN3025" s="387">
        <f>SUM(AN3019:AN3024)</f>
        <v>0</v>
      </c>
      <c r="AR3025" s="387">
        <f>SUM(AR3019:AR3024)</f>
        <v>0</v>
      </c>
      <c r="AV3025" s="387">
        <f>SUM(AV3019:AV3024)</f>
        <v>0</v>
      </c>
      <c r="BA3025" s="387">
        <f t="shared" ref="BA3025:BP3025" si="10592">SUM(BA3019:BA3024)</f>
        <v>0</v>
      </c>
      <c r="BB3025" s="387">
        <f t="shared" si="10592"/>
        <v>0</v>
      </c>
      <c r="BC3025" s="387">
        <f t="shared" si="10592"/>
        <v>0</v>
      </c>
      <c r="BD3025" s="387">
        <f t="shared" si="10592"/>
        <v>0</v>
      </c>
      <c r="BE3025" s="387">
        <f t="shared" si="10592"/>
        <v>0</v>
      </c>
      <c r="BF3025" s="387">
        <f t="shared" si="10592"/>
        <v>0</v>
      </c>
      <c r="BG3025" s="387">
        <f t="shared" si="10592"/>
        <v>0</v>
      </c>
      <c r="BH3025" s="387">
        <f t="shared" si="10592"/>
        <v>0</v>
      </c>
      <c r="BI3025" s="387">
        <f t="shared" si="10592"/>
        <v>0</v>
      </c>
      <c r="BJ3025" s="387">
        <f t="shared" si="10592"/>
        <v>0</v>
      </c>
      <c r="BK3025" s="387">
        <f t="shared" si="10592"/>
        <v>0</v>
      </c>
      <c r="BL3025" s="387">
        <f t="shared" si="10592"/>
        <v>0</v>
      </c>
      <c r="BM3025" s="387">
        <f t="shared" si="10592"/>
        <v>0</v>
      </c>
      <c r="BN3025" s="387">
        <f t="shared" si="10592"/>
        <v>0</v>
      </c>
      <c r="BO3025" s="387">
        <f t="shared" si="10592"/>
        <v>0</v>
      </c>
      <c r="BP3025" s="387">
        <f t="shared" si="10592"/>
        <v>0</v>
      </c>
    </row>
    <row r="3026" spans="1:68" ht="30.75" customHeight="1" x14ac:dyDescent="0.25">
      <c r="A3026" s="60"/>
      <c r="B3026" s="546" t="str">
        <f>IF(SUM(CN3022:DE3022)&gt;=1,"Error: Verificar la información registrada por desagregado del delito 07.01 y su correspondiente por sustancia","")</f>
        <v/>
      </c>
      <c r="C3026" s="546"/>
      <c r="D3026" s="546"/>
      <c r="E3026" s="546"/>
      <c r="F3026" s="546"/>
      <c r="G3026" s="546"/>
      <c r="H3026" s="546"/>
      <c r="I3026" s="546"/>
      <c r="J3026" s="546"/>
      <c r="K3026" s="546"/>
      <c r="L3026" s="546"/>
      <c r="M3026" s="546"/>
      <c r="N3026" s="546"/>
      <c r="O3026" s="546"/>
      <c r="P3026" s="546"/>
      <c r="Q3026" s="546" t="str">
        <f>IF(SUM(AN3025)&gt;=1,"Error: Verificar por delito de acuerdo a la pregunta anterior","")</f>
        <v/>
      </c>
      <c r="R3026" s="546"/>
      <c r="S3026" s="546"/>
      <c r="T3026" s="546"/>
      <c r="U3026" s="546"/>
      <c r="V3026" s="546"/>
      <c r="W3026" s="546"/>
      <c r="X3026" s="546"/>
      <c r="Y3026" s="546"/>
      <c r="Z3026" s="546"/>
      <c r="AA3026" s="546"/>
      <c r="AB3026" s="546"/>
      <c r="AC3026" s="546"/>
      <c r="AD3026" s="546"/>
      <c r="AE3026" s="60"/>
      <c r="AF3026" s="259"/>
      <c r="AG3026" s="375"/>
      <c r="AH3026" s="399"/>
    </row>
    <row r="3027" spans="1:68" ht="15" customHeight="1" x14ac:dyDescent="0.25">
      <c r="A3027" s="60"/>
      <c r="B3027" s="545" t="str">
        <f>IF(OR(AG3017=AH3017,AG3017=AI3017),"","Error: Debe completar toda la información requerida")</f>
        <v/>
      </c>
      <c r="C3027" s="545"/>
      <c r="D3027" s="545"/>
      <c r="E3027" s="545"/>
      <c r="F3027" s="545"/>
      <c r="G3027" s="545"/>
      <c r="H3027" s="545"/>
      <c r="I3027" s="545"/>
      <c r="J3027" s="545"/>
      <c r="K3027" s="545"/>
      <c r="L3027" s="545"/>
      <c r="M3027" s="545"/>
      <c r="N3027" s="545"/>
      <c r="O3027" s="545"/>
      <c r="P3027" s="545"/>
      <c r="Q3027" s="545"/>
      <c r="R3027" s="545"/>
      <c r="S3027" s="545"/>
      <c r="T3027" s="545"/>
      <c r="U3027" s="545"/>
      <c r="V3027" s="545"/>
      <c r="W3027" s="545"/>
      <c r="X3027" s="545"/>
      <c r="Y3027" s="545"/>
      <c r="Z3027" s="545"/>
      <c r="AA3027" s="545"/>
      <c r="AB3027" s="545"/>
      <c r="AC3027" s="545"/>
      <c r="AD3027" s="545"/>
      <c r="AE3027" s="60"/>
      <c r="AF3027" s="259"/>
      <c r="AG3027" s="375"/>
      <c r="AH3027" s="399"/>
    </row>
    <row r="3028" spans="1:68" ht="24" customHeight="1" thickBot="1" x14ac:dyDescent="0.3">
      <c r="A3028" s="60"/>
      <c r="B3028" s="918" t="s">
        <v>1440</v>
      </c>
      <c r="C3028" s="919"/>
      <c r="D3028" s="919"/>
      <c r="E3028" s="919"/>
      <c r="F3028" s="919"/>
      <c r="G3028" s="919"/>
      <c r="H3028" s="919"/>
      <c r="I3028" s="919"/>
      <c r="J3028" s="919"/>
      <c r="K3028" s="919"/>
      <c r="L3028" s="919"/>
      <c r="M3028" s="919"/>
      <c r="N3028" s="919"/>
      <c r="O3028" s="919"/>
      <c r="P3028" s="919"/>
      <c r="Q3028" s="919"/>
      <c r="R3028" s="919"/>
      <c r="S3028" s="919"/>
      <c r="T3028" s="919"/>
      <c r="U3028" s="919"/>
      <c r="V3028" s="919"/>
      <c r="W3028" s="919"/>
      <c r="X3028" s="919"/>
      <c r="Y3028" s="919"/>
      <c r="Z3028" s="919"/>
      <c r="AA3028" s="919"/>
      <c r="AB3028" s="919"/>
      <c r="AC3028" s="919"/>
      <c r="AD3028" s="920"/>
      <c r="AE3028" s="60"/>
      <c r="AF3028" s="259"/>
      <c r="AG3028" s="375"/>
      <c r="AH3028" s="399"/>
    </row>
    <row r="3029" spans="1:68" ht="15" customHeight="1" x14ac:dyDescent="0.25">
      <c r="A3029" s="60"/>
      <c r="AE3029" s="60"/>
      <c r="AF3029" s="259"/>
      <c r="AG3029" s="375"/>
      <c r="AH3029" s="399"/>
    </row>
    <row r="3030" spans="1:68" ht="24" customHeight="1" x14ac:dyDescent="0.25">
      <c r="A3030" s="114" t="s">
        <v>693</v>
      </c>
      <c r="B3030" s="573" t="s">
        <v>1326</v>
      </c>
      <c r="C3030" s="573"/>
      <c r="D3030" s="573"/>
      <c r="E3030" s="573"/>
      <c r="F3030" s="573"/>
      <c r="G3030" s="573"/>
      <c r="H3030" s="573"/>
      <c r="I3030" s="573"/>
      <c r="J3030" s="573"/>
      <c r="K3030" s="573"/>
      <c r="L3030" s="573"/>
      <c r="M3030" s="573"/>
      <c r="N3030" s="573"/>
      <c r="O3030" s="573"/>
      <c r="P3030" s="573"/>
      <c r="Q3030" s="573"/>
      <c r="R3030" s="573"/>
      <c r="S3030" s="573"/>
      <c r="T3030" s="573"/>
      <c r="U3030" s="573"/>
      <c r="V3030" s="573"/>
      <c r="W3030" s="573"/>
      <c r="X3030" s="573"/>
      <c r="Y3030" s="573"/>
      <c r="Z3030" s="573"/>
      <c r="AA3030" s="573"/>
      <c r="AB3030" s="573"/>
      <c r="AC3030" s="573"/>
      <c r="AD3030" s="573"/>
      <c r="AE3030" s="60"/>
      <c r="AF3030" s="259"/>
      <c r="AG3030" s="375"/>
      <c r="AH3030" s="399"/>
    </row>
    <row r="3031" spans="1:68" ht="24" customHeight="1" x14ac:dyDescent="0.25">
      <c r="C3031" s="576" t="s">
        <v>1087</v>
      </c>
      <c r="D3031" s="576"/>
      <c r="E3031" s="576"/>
      <c r="F3031" s="576"/>
      <c r="G3031" s="576"/>
      <c r="H3031" s="576"/>
      <c r="I3031" s="576"/>
      <c r="J3031" s="576"/>
      <c r="K3031" s="576"/>
      <c r="L3031" s="576"/>
      <c r="M3031" s="576"/>
      <c r="N3031" s="576"/>
      <c r="O3031" s="576"/>
      <c r="P3031" s="576"/>
      <c r="Q3031" s="576"/>
      <c r="R3031" s="576"/>
      <c r="S3031" s="576"/>
      <c r="T3031" s="576"/>
      <c r="U3031" s="576"/>
      <c r="V3031" s="576"/>
      <c r="W3031" s="576"/>
      <c r="X3031" s="576"/>
      <c r="Y3031" s="576"/>
      <c r="Z3031" s="576"/>
      <c r="AA3031" s="576"/>
      <c r="AB3031" s="576"/>
      <c r="AC3031" s="576"/>
      <c r="AD3031" s="576"/>
      <c r="AE3031" s="60"/>
      <c r="AF3031" s="259"/>
      <c r="AG3031" s="375"/>
      <c r="AH3031" s="399"/>
    </row>
    <row r="3032" spans="1:68" ht="24" customHeight="1" x14ac:dyDescent="0.25">
      <c r="C3032" s="576" t="s">
        <v>1560</v>
      </c>
      <c r="D3032" s="576"/>
      <c r="E3032" s="576"/>
      <c r="F3032" s="576"/>
      <c r="G3032" s="576"/>
      <c r="H3032" s="576"/>
      <c r="I3032" s="576"/>
      <c r="J3032" s="576"/>
      <c r="K3032" s="576"/>
      <c r="L3032" s="576"/>
      <c r="M3032" s="576"/>
      <c r="N3032" s="576"/>
      <c r="O3032" s="576"/>
      <c r="P3032" s="576"/>
      <c r="Q3032" s="576"/>
      <c r="R3032" s="576"/>
      <c r="S3032" s="576"/>
      <c r="T3032" s="576"/>
      <c r="U3032" s="576"/>
      <c r="V3032" s="576"/>
      <c r="W3032" s="576"/>
      <c r="X3032" s="576"/>
      <c r="Y3032" s="576"/>
      <c r="Z3032" s="576"/>
      <c r="AA3032" s="576"/>
      <c r="AB3032" s="576"/>
      <c r="AC3032" s="576"/>
      <c r="AD3032" s="576"/>
      <c r="AE3032" s="60"/>
      <c r="AF3032" s="259"/>
      <c r="AG3032" s="285" t="s">
        <v>1908</v>
      </c>
      <c r="AH3032" s="285"/>
      <c r="AI3032" s="285"/>
    </row>
    <row r="3033" spans="1:68" ht="15" customHeight="1" x14ac:dyDescent="0.25">
      <c r="C3033" s="57" t="s">
        <v>1327</v>
      </c>
      <c r="AE3033" s="60"/>
      <c r="AF3033" s="259"/>
      <c r="AG3033" s="285">
        <f>COUNTBLANK(V3035:AD3042)</f>
        <v>72</v>
      </c>
      <c r="AH3033" s="285">
        <v>72</v>
      </c>
      <c r="AI3033" s="285">
        <f>IF(SUM(AG3035:AH3042)=0,AG3033,1)</f>
        <v>72</v>
      </c>
    </row>
    <row r="3034" spans="1:68" ht="48" customHeight="1" x14ac:dyDescent="0.25">
      <c r="C3034" s="944" t="s">
        <v>1130</v>
      </c>
      <c r="D3034" s="944"/>
      <c r="E3034" s="944"/>
      <c r="F3034" s="944"/>
      <c r="G3034" s="944"/>
      <c r="H3034" s="944"/>
      <c r="I3034" s="944"/>
      <c r="J3034" s="944"/>
      <c r="K3034" s="944"/>
      <c r="L3034" s="944"/>
      <c r="M3034" s="944"/>
      <c r="N3034" s="944"/>
      <c r="O3034" s="944"/>
      <c r="P3034" s="944"/>
      <c r="Q3034" s="944"/>
      <c r="R3034" s="944"/>
      <c r="S3034" s="944"/>
      <c r="T3034" s="944"/>
      <c r="U3034" s="944"/>
      <c r="V3034" s="944" t="s">
        <v>1328</v>
      </c>
      <c r="W3034" s="944"/>
      <c r="X3034" s="944"/>
      <c r="Y3034" s="944"/>
      <c r="Z3034" s="944"/>
      <c r="AA3034" s="944"/>
      <c r="AB3034" s="944"/>
      <c r="AC3034" s="944"/>
      <c r="AD3034" s="944"/>
      <c r="AE3034" s="60"/>
      <c r="AF3034" s="259"/>
      <c r="AG3034" s="374" t="s">
        <v>1921</v>
      </c>
      <c r="AH3034" s="374" t="s">
        <v>1925</v>
      </c>
      <c r="AO3034" s="375" t="s">
        <v>1913</v>
      </c>
      <c r="AP3034" s="378" t="s">
        <v>1910</v>
      </c>
      <c r="AQ3034" s="374" t="s">
        <v>1914</v>
      </c>
      <c r="AR3034" s="374" t="s">
        <v>1915</v>
      </c>
    </row>
    <row r="3035" spans="1:68" ht="15.75" customHeight="1" x14ac:dyDescent="0.25">
      <c r="C3035" s="92" t="s">
        <v>26</v>
      </c>
      <c r="D3035" s="690" t="str">
        <f>IF($D37="","",$D37)</f>
        <v/>
      </c>
      <c r="E3035" s="690"/>
      <c r="F3035" s="690"/>
      <c r="G3035" s="690"/>
      <c r="H3035" s="690"/>
      <c r="I3035" s="690"/>
      <c r="J3035" s="690"/>
      <c r="K3035" s="690"/>
      <c r="L3035" s="690"/>
      <c r="M3035" s="690"/>
      <c r="N3035" s="690"/>
      <c r="O3035" s="690"/>
      <c r="P3035" s="690"/>
      <c r="Q3035" s="690"/>
      <c r="R3035" s="690"/>
      <c r="S3035" s="690"/>
      <c r="T3035" s="690"/>
      <c r="U3035" s="690"/>
      <c r="V3035" s="691"/>
      <c r="W3035" s="691"/>
      <c r="X3035" s="691"/>
      <c r="Y3035" s="691"/>
      <c r="Z3035" s="691"/>
      <c r="AA3035" s="691"/>
      <c r="AB3035" s="691"/>
      <c r="AC3035" s="691"/>
      <c r="AD3035" s="691"/>
      <c r="AE3035" s="60"/>
      <c r="AF3035" s="259"/>
      <c r="AG3035" s="375">
        <f>IF(AND($C$29="",COUNTBLANK(D3035:AD3035)=27),0,IF(AND($C$29&gt;=$AG$26,COUNTBLANK(D3035:AD3035)&lt;&gt;27),0,IF(AND($AG$26&gt;$C$29,COUNTBLANK(D3035:AD3035)=27),0,1)))</f>
        <v>0</v>
      </c>
      <c r="AH3035" s="264">
        <f>IF($AG$3033=$AH$3033,0,IF(AND(D3035="",V3035=""),0,IF(AND(D3035&lt;&gt;"",COUNTBLANK(V3035:AD3035)=8),0,1)))</f>
        <v>0</v>
      </c>
      <c r="AO3035" s="375">
        <f>Y2352</f>
        <v>0</v>
      </c>
      <c r="AP3035" s="473">
        <f>COUNTIF(V3035,"ns")</f>
        <v>0</v>
      </c>
      <c r="AQ3035" s="474">
        <f>SUM(V3035)</f>
        <v>0</v>
      </c>
      <c r="AR3035" s="317">
        <f>IF($AG$3033=$AH$3033,0,IF(OR(AND(AO3035=0,AP3035&gt;0),AND(AO3035="NS",AQ3035&gt;0),AND(AO3035="NS",AQ3035=0,AP3035=0)),1,IF(OR(AND(AP3035&gt;=1,AQ3035&lt;AO3035),AND(AO3035="NS",AQ3035=0,AP3035&gt;0),AO3035&gt;=AQ3035),0,1)))</f>
        <v>0</v>
      </c>
    </row>
    <row r="3036" spans="1:68" ht="15" customHeight="1" x14ac:dyDescent="0.25">
      <c r="C3036" s="93" t="s">
        <v>27</v>
      </c>
      <c r="D3036" s="690" t="str">
        <f t="shared" ref="D3036:D3042" si="10593">IF($D38="","",$D38)</f>
        <v/>
      </c>
      <c r="E3036" s="690"/>
      <c r="F3036" s="690"/>
      <c r="G3036" s="690"/>
      <c r="H3036" s="690"/>
      <c r="I3036" s="690"/>
      <c r="J3036" s="690"/>
      <c r="K3036" s="690"/>
      <c r="L3036" s="690"/>
      <c r="M3036" s="690"/>
      <c r="N3036" s="690"/>
      <c r="O3036" s="690"/>
      <c r="P3036" s="690"/>
      <c r="Q3036" s="690"/>
      <c r="R3036" s="690"/>
      <c r="S3036" s="690"/>
      <c r="T3036" s="690"/>
      <c r="U3036" s="690"/>
      <c r="V3036" s="691"/>
      <c r="W3036" s="691"/>
      <c r="X3036" s="691"/>
      <c r="Y3036" s="691"/>
      <c r="Z3036" s="691"/>
      <c r="AA3036" s="691"/>
      <c r="AB3036" s="691"/>
      <c r="AC3036" s="691"/>
      <c r="AD3036" s="691"/>
      <c r="AE3036" s="60"/>
      <c r="AF3036" s="259"/>
      <c r="AG3036" s="375">
        <f>IF(AND($C$29="",COUNTBLANK(D3036:AD3036)=27),0,IF(AND($C$29&gt;=$AG$27,COUNTBLANK(D3036:AD3036)&lt;&gt;27),0,IF(AND($AG$27&gt;$C$29,COUNTBLANK(D3036:AD3036)=27),0,1)))</f>
        <v>0</v>
      </c>
      <c r="AH3036" s="264">
        <f t="shared" ref="AH3036:AH3042" si="10594">IF($AG$3033=$AH$3033,0,IF(AND(D3036="",V3036=""),0,IF(AND(D3036&lt;&gt;"",COUNTBLANK(V3036:AD3036)=8),0,1)))</f>
        <v>0</v>
      </c>
      <c r="AO3036" s="375">
        <f t="shared" ref="AO3036:AO3042" si="10595">Y2353</f>
        <v>0</v>
      </c>
      <c r="AP3036" s="473">
        <f t="shared" ref="AP3036:AP3042" si="10596">COUNTIF(V3036,"ns")</f>
        <v>0</v>
      </c>
      <c r="AQ3036" s="474">
        <f t="shared" ref="AQ3036:AQ3042" si="10597">SUM(V3036)</f>
        <v>0</v>
      </c>
      <c r="AR3036" s="317">
        <f t="shared" ref="AR3036:AR3042" si="10598">IF($AG$3033=$AH$3033,0,IF(OR(AND(AO3036=0,AP3036&gt;0),AND(AO3036="NS",AQ3036&gt;0),AND(AO3036="NS",AQ3036=0,AP3036=0)),1,IF(OR(AND(AP3036&gt;=1,AQ3036&lt;AO3036),AND(AO3036="NS",AQ3036=0,AP3036&gt;0),AO3036&gt;=AQ3036),0,1)))</f>
        <v>0</v>
      </c>
    </row>
    <row r="3037" spans="1:68" ht="15" customHeight="1" x14ac:dyDescent="0.25">
      <c r="C3037" s="93" t="s">
        <v>28</v>
      </c>
      <c r="D3037" s="690" t="str">
        <f t="shared" si="10593"/>
        <v/>
      </c>
      <c r="E3037" s="690"/>
      <c r="F3037" s="690"/>
      <c r="G3037" s="690"/>
      <c r="H3037" s="690"/>
      <c r="I3037" s="690"/>
      <c r="J3037" s="690"/>
      <c r="K3037" s="690"/>
      <c r="L3037" s="690"/>
      <c r="M3037" s="690"/>
      <c r="N3037" s="690"/>
      <c r="O3037" s="690"/>
      <c r="P3037" s="690"/>
      <c r="Q3037" s="690"/>
      <c r="R3037" s="690"/>
      <c r="S3037" s="690"/>
      <c r="T3037" s="690"/>
      <c r="U3037" s="690"/>
      <c r="V3037" s="691"/>
      <c r="W3037" s="691"/>
      <c r="X3037" s="691"/>
      <c r="Y3037" s="691"/>
      <c r="Z3037" s="691"/>
      <c r="AA3037" s="691"/>
      <c r="AB3037" s="691"/>
      <c r="AC3037" s="691"/>
      <c r="AD3037" s="691"/>
      <c r="AE3037" s="60"/>
      <c r="AF3037" s="259"/>
      <c r="AG3037" s="375">
        <f>IF(AND($C$29="",COUNTBLANK(D3037:AD3037)=27),0,IF(AND($C$29&gt;=$AG$28,COUNTBLANK(D3037:AD3037)&lt;&gt;27),0,IF(AND($AG$28&gt;$C$29,COUNTBLANK(D3037:AD3037)=27),0,1)))</f>
        <v>0</v>
      </c>
      <c r="AH3037" s="264">
        <f t="shared" si="10594"/>
        <v>0</v>
      </c>
      <c r="AO3037" s="375">
        <f t="shared" si="10595"/>
        <v>0</v>
      </c>
      <c r="AP3037" s="473">
        <f t="shared" si="10596"/>
        <v>0</v>
      </c>
      <c r="AQ3037" s="474">
        <f t="shared" si="10597"/>
        <v>0</v>
      </c>
      <c r="AR3037" s="317">
        <f t="shared" si="10598"/>
        <v>0</v>
      </c>
    </row>
    <row r="3038" spans="1:68" ht="15" customHeight="1" x14ac:dyDescent="0.25">
      <c r="C3038" s="93" t="s">
        <v>29</v>
      </c>
      <c r="D3038" s="690" t="str">
        <f t="shared" si="10593"/>
        <v/>
      </c>
      <c r="E3038" s="690"/>
      <c r="F3038" s="690"/>
      <c r="G3038" s="690"/>
      <c r="H3038" s="690"/>
      <c r="I3038" s="690"/>
      <c r="J3038" s="690"/>
      <c r="K3038" s="690"/>
      <c r="L3038" s="690"/>
      <c r="M3038" s="690"/>
      <c r="N3038" s="690"/>
      <c r="O3038" s="690"/>
      <c r="P3038" s="690"/>
      <c r="Q3038" s="690"/>
      <c r="R3038" s="690"/>
      <c r="S3038" s="690"/>
      <c r="T3038" s="690"/>
      <c r="U3038" s="690"/>
      <c r="V3038" s="691"/>
      <c r="W3038" s="691"/>
      <c r="X3038" s="691"/>
      <c r="Y3038" s="691"/>
      <c r="Z3038" s="691"/>
      <c r="AA3038" s="691"/>
      <c r="AB3038" s="691"/>
      <c r="AC3038" s="691"/>
      <c r="AD3038" s="691"/>
      <c r="AE3038" s="60"/>
      <c r="AF3038" s="259"/>
      <c r="AG3038" s="375">
        <f>IF(AND($C$29="",COUNTBLANK(D3038:AD3038)=27),0,IF(AND($C$29&gt;=$AG$29,COUNTBLANK(D3038:AD3038)&lt;&gt;27),0,IF(AND($AG$29&gt;$C$29,COUNTBLANK(D3038:AD3038)=27),0,1)))</f>
        <v>0</v>
      </c>
      <c r="AH3038" s="264">
        <f t="shared" si="10594"/>
        <v>0</v>
      </c>
      <c r="AO3038" s="375">
        <f t="shared" si="10595"/>
        <v>0</v>
      </c>
      <c r="AP3038" s="473">
        <f t="shared" si="10596"/>
        <v>0</v>
      </c>
      <c r="AQ3038" s="474">
        <f t="shared" si="10597"/>
        <v>0</v>
      </c>
      <c r="AR3038" s="317">
        <f t="shared" si="10598"/>
        <v>0</v>
      </c>
    </row>
    <row r="3039" spans="1:68" ht="15" customHeight="1" x14ac:dyDescent="0.25">
      <c r="C3039" s="93" t="s">
        <v>30</v>
      </c>
      <c r="D3039" s="690" t="str">
        <f t="shared" si="10593"/>
        <v/>
      </c>
      <c r="E3039" s="690"/>
      <c r="F3039" s="690"/>
      <c r="G3039" s="690"/>
      <c r="H3039" s="690"/>
      <c r="I3039" s="690"/>
      <c r="J3039" s="690"/>
      <c r="K3039" s="690"/>
      <c r="L3039" s="690"/>
      <c r="M3039" s="690"/>
      <c r="N3039" s="690"/>
      <c r="O3039" s="690"/>
      <c r="P3039" s="690"/>
      <c r="Q3039" s="690"/>
      <c r="R3039" s="690"/>
      <c r="S3039" s="690"/>
      <c r="T3039" s="690"/>
      <c r="U3039" s="690"/>
      <c r="V3039" s="691"/>
      <c r="W3039" s="691"/>
      <c r="X3039" s="691"/>
      <c r="Y3039" s="691"/>
      <c r="Z3039" s="691"/>
      <c r="AA3039" s="691"/>
      <c r="AB3039" s="691"/>
      <c r="AC3039" s="691"/>
      <c r="AD3039" s="691"/>
      <c r="AE3039" s="60"/>
      <c r="AF3039" s="259"/>
      <c r="AG3039" s="375">
        <f>IF(AND($C$29="",COUNTBLANK(D3039:AD3039)=27),0,IF(AND($C$29&gt;=$AG$30,COUNTBLANK(D3039:AD3039)&lt;&gt;27),0,IF(AND($AG$30&gt;$C$29,COUNTBLANK(D3039:AD3039)=27),0,1)))</f>
        <v>0</v>
      </c>
      <c r="AH3039" s="264">
        <f t="shared" si="10594"/>
        <v>0</v>
      </c>
      <c r="AO3039" s="375">
        <f t="shared" si="10595"/>
        <v>0</v>
      </c>
      <c r="AP3039" s="473">
        <f t="shared" si="10596"/>
        <v>0</v>
      </c>
      <c r="AQ3039" s="474">
        <f t="shared" si="10597"/>
        <v>0</v>
      </c>
      <c r="AR3039" s="317">
        <f t="shared" si="10598"/>
        <v>0</v>
      </c>
    </row>
    <row r="3040" spans="1:68" ht="15" customHeight="1" x14ac:dyDescent="0.25">
      <c r="C3040" s="93" t="s">
        <v>31</v>
      </c>
      <c r="D3040" s="690" t="str">
        <f t="shared" si="10593"/>
        <v/>
      </c>
      <c r="E3040" s="690"/>
      <c r="F3040" s="690"/>
      <c r="G3040" s="690"/>
      <c r="H3040" s="690"/>
      <c r="I3040" s="690"/>
      <c r="J3040" s="690"/>
      <c r="K3040" s="690"/>
      <c r="L3040" s="690"/>
      <c r="M3040" s="690"/>
      <c r="N3040" s="690"/>
      <c r="O3040" s="690"/>
      <c r="P3040" s="690"/>
      <c r="Q3040" s="690"/>
      <c r="R3040" s="690"/>
      <c r="S3040" s="690"/>
      <c r="T3040" s="690"/>
      <c r="U3040" s="690"/>
      <c r="V3040" s="691"/>
      <c r="W3040" s="691"/>
      <c r="X3040" s="691"/>
      <c r="Y3040" s="691"/>
      <c r="Z3040" s="691"/>
      <c r="AA3040" s="691"/>
      <c r="AB3040" s="691"/>
      <c r="AC3040" s="691"/>
      <c r="AD3040" s="691"/>
      <c r="AE3040" s="60"/>
      <c r="AF3040" s="259"/>
      <c r="AG3040" s="375">
        <f>IF(AND($C$29="",COUNTBLANK(D3040:AD3040)=27),0,IF(AND($C$29&gt;=$AG$31,COUNTBLANK(D3040:AD3040)&lt;&gt;27),0,IF(AND($AG$31&gt;$C$29,COUNTBLANK(D3040:AD3040)=27),0,1)))</f>
        <v>0</v>
      </c>
      <c r="AH3040" s="264">
        <f t="shared" si="10594"/>
        <v>0</v>
      </c>
      <c r="AO3040" s="375">
        <f t="shared" si="10595"/>
        <v>0</v>
      </c>
      <c r="AP3040" s="473">
        <f t="shared" si="10596"/>
        <v>0</v>
      </c>
      <c r="AQ3040" s="474">
        <f t="shared" si="10597"/>
        <v>0</v>
      </c>
      <c r="AR3040" s="317">
        <f t="shared" si="10598"/>
        <v>0</v>
      </c>
    </row>
    <row r="3041" spans="1:44" ht="15" customHeight="1" x14ac:dyDescent="0.25">
      <c r="C3041" s="93" t="s">
        <v>32</v>
      </c>
      <c r="D3041" s="690" t="str">
        <f t="shared" si="10593"/>
        <v/>
      </c>
      <c r="E3041" s="690"/>
      <c r="F3041" s="690"/>
      <c r="G3041" s="690"/>
      <c r="H3041" s="690"/>
      <c r="I3041" s="690"/>
      <c r="J3041" s="690"/>
      <c r="K3041" s="690"/>
      <c r="L3041" s="690"/>
      <c r="M3041" s="690"/>
      <c r="N3041" s="690"/>
      <c r="O3041" s="690"/>
      <c r="P3041" s="690"/>
      <c r="Q3041" s="690"/>
      <c r="R3041" s="690"/>
      <c r="S3041" s="690"/>
      <c r="T3041" s="690"/>
      <c r="U3041" s="690"/>
      <c r="V3041" s="691"/>
      <c r="W3041" s="691"/>
      <c r="X3041" s="691"/>
      <c r="Y3041" s="691"/>
      <c r="Z3041" s="691"/>
      <c r="AA3041" s="691"/>
      <c r="AB3041" s="691"/>
      <c r="AC3041" s="691"/>
      <c r="AD3041" s="691"/>
      <c r="AE3041" s="60"/>
      <c r="AF3041" s="259"/>
      <c r="AG3041" s="375">
        <f>IF(AND($C$29="",COUNTBLANK(D3041:AD3041)=27),0,IF(AND($C$29&gt;=$AG$32,COUNTBLANK(D3041:AD3041)&lt;&gt;27),0,IF(AND($AG$32&gt;$C$29,COUNTBLANK(D3041:AD3041)=27),0,1)))</f>
        <v>0</v>
      </c>
      <c r="AH3041" s="264">
        <f t="shared" si="10594"/>
        <v>0</v>
      </c>
      <c r="AO3041" s="375">
        <f t="shared" si="10595"/>
        <v>0</v>
      </c>
      <c r="AP3041" s="473">
        <f t="shared" si="10596"/>
        <v>0</v>
      </c>
      <c r="AQ3041" s="474">
        <f t="shared" si="10597"/>
        <v>0</v>
      </c>
      <c r="AR3041" s="317">
        <f t="shared" si="10598"/>
        <v>0</v>
      </c>
    </row>
    <row r="3042" spans="1:44" ht="15" customHeight="1" x14ac:dyDescent="0.25">
      <c r="C3042" s="93" t="s">
        <v>33</v>
      </c>
      <c r="D3042" s="690" t="str">
        <f t="shared" si="10593"/>
        <v/>
      </c>
      <c r="E3042" s="690"/>
      <c r="F3042" s="690"/>
      <c r="G3042" s="690"/>
      <c r="H3042" s="690"/>
      <c r="I3042" s="690"/>
      <c r="J3042" s="690"/>
      <c r="K3042" s="690"/>
      <c r="L3042" s="690"/>
      <c r="M3042" s="690"/>
      <c r="N3042" s="690"/>
      <c r="O3042" s="690"/>
      <c r="P3042" s="690"/>
      <c r="Q3042" s="690"/>
      <c r="R3042" s="690"/>
      <c r="S3042" s="690"/>
      <c r="T3042" s="690"/>
      <c r="U3042" s="690"/>
      <c r="V3042" s="691"/>
      <c r="W3042" s="691"/>
      <c r="X3042" s="691"/>
      <c r="Y3042" s="691"/>
      <c r="Z3042" s="691"/>
      <c r="AA3042" s="691"/>
      <c r="AB3042" s="691"/>
      <c r="AC3042" s="691"/>
      <c r="AD3042" s="691"/>
      <c r="AE3042" s="60"/>
      <c r="AF3042" s="259"/>
      <c r="AG3042" s="375">
        <f>IF(AND($C$29="",COUNTBLANK(D3042:AD3042)=27),0,IF(AND($C$29&gt;=$AG$33,COUNTBLANK(D3042:AD3042)&lt;&gt;27),0,IF(AND($AG$33&gt;$C$29,COUNTBLANK(D3042:AD3042)=27),0,1)))</f>
        <v>0</v>
      </c>
      <c r="AH3042" s="264">
        <f t="shared" si="10594"/>
        <v>0</v>
      </c>
      <c r="AO3042" s="375">
        <f t="shared" si="10595"/>
        <v>0</v>
      </c>
      <c r="AP3042" s="473">
        <f t="shared" si="10596"/>
        <v>0</v>
      </c>
      <c r="AQ3042" s="474">
        <f t="shared" si="10597"/>
        <v>0</v>
      </c>
      <c r="AR3042" s="317">
        <f t="shared" si="10598"/>
        <v>0</v>
      </c>
    </row>
    <row r="3043" spans="1:44" ht="15" customHeight="1" x14ac:dyDescent="0.25">
      <c r="A3043" s="60"/>
      <c r="B3043" s="60"/>
      <c r="C3043" s="94"/>
      <c r="D3043" s="94"/>
      <c r="E3043" s="94"/>
      <c r="F3043" s="94"/>
      <c r="G3043" s="94"/>
      <c r="H3043" s="94"/>
      <c r="I3043" s="94"/>
      <c r="J3043" s="94"/>
      <c r="K3043" s="94"/>
      <c r="L3043" s="94"/>
      <c r="M3043" s="94"/>
      <c r="N3043" s="94"/>
      <c r="O3043" s="94"/>
      <c r="P3043" s="95"/>
      <c r="Q3043" s="95"/>
      <c r="R3043" s="95"/>
      <c r="S3043" s="95"/>
      <c r="T3043" s="95"/>
      <c r="U3043" s="96" t="s">
        <v>64</v>
      </c>
      <c r="V3043" s="690">
        <f>IF(AND(SUM(V3035:AD3042)=0,COUNTIF(V3035:AD3042,"NS")&gt;0),"NS",SUM(V3035:AD3042))</f>
        <v>0</v>
      </c>
      <c r="W3043" s="690"/>
      <c r="X3043" s="690"/>
      <c r="Y3043" s="690"/>
      <c r="Z3043" s="690"/>
      <c r="AA3043" s="690"/>
      <c r="AB3043" s="690"/>
      <c r="AC3043" s="690"/>
      <c r="AD3043" s="690"/>
      <c r="AE3043" s="60"/>
      <c r="AF3043" s="259"/>
      <c r="AG3043" s="377">
        <f t="shared" ref="AG3043" si="10599">SUM(AG3035:AG3042)</f>
        <v>0</v>
      </c>
      <c r="AH3043" s="377">
        <f>IF($AG$3033=$AH$3033,0,SUM(AH3035:AH3042))</f>
        <v>0</v>
      </c>
      <c r="AR3043" s="387">
        <f>SUM(AR3035:AR3042)</f>
        <v>0</v>
      </c>
    </row>
    <row r="3044" spans="1:44" ht="15" customHeight="1" x14ac:dyDescent="0.25">
      <c r="A3044" s="60"/>
      <c r="B3044" s="544" t="str">
        <f>IF(SUM(AR3043=0),"","ErroR: Verificar la consistencia con la pregunta 66.")</f>
        <v/>
      </c>
      <c r="C3044" s="544"/>
      <c r="D3044" s="544"/>
      <c r="E3044" s="544"/>
      <c r="F3044" s="544"/>
      <c r="G3044" s="544"/>
      <c r="H3044" s="544"/>
      <c r="I3044" s="544"/>
      <c r="J3044" s="544"/>
      <c r="K3044" s="544"/>
      <c r="L3044" s="544"/>
      <c r="M3044" s="544"/>
      <c r="N3044" s="544"/>
      <c r="O3044" s="544"/>
      <c r="P3044" s="544"/>
      <c r="Q3044" s="544"/>
      <c r="R3044" s="544"/>
      <c r="S3044" s="544"/>
      <c r="T3044" s="544"/>
      <c r="U3044" s="544"/>
      <c r="V3044" s="544"/>
      <c r="W3044" s="544"/>
      <c r="X3044" s="544"/>
      <c r="Y3044" s="544"/>
      <c r="Z3044" s="544"/>
      <c r="AA3044" s="544"/>
      <c r="AB3044" s="544"/>
      <c r="AC3044" s="544"/>
      <c r="AD3044" s="544"/>
      <c r="AE3044" s="60"/>
      <c r="AF3044" s="259"/>
      <c r="AG3044" s="375"/>
      <c r="AH3044" s="399"/>
    </row>
    <row r="3045" spans="1:44" ht="15" customHeight="1" x14ac:dyDescent="0.25">
      <c r="B3045" s="545" t="str">
        <f>IF(OR($AG$3033=$AH$3033,$AG$3033=$AI$3033),"","Error: Debe completar toda la información requerida.")</f>
        <v/>
      </c>
      <c r="C3045" s="545"/>
      <c r="D3045" s="545"/>
      <c r="E3045" s="545"/>
      <c r="F3045" s="545"/>
      <c r="G3045" s="545"/>
      <c r="H3045" s="545"/>
      <c r="I3045" s="545"/>
      <c r="J3045" s="545"/>
      <c r="K3045" s="545"/>
      <c r="L3045" s="545"/>
      <c r="M3045" s="545"/>
      <c r="N3045" s="545"/>
      <c r="O3045" s="545"/>
      <c r="P3045" s="545"/>
      <c r="Q3045" s="545"/>
      <c r="R3045" s="545"/>
      <c r="S3045" s="545"/>
      <c r="T3045" s="545"/>
      <c r="U3045" s="545"/>
      <c r="V3045" s="545"/>
      <c r="W3045" s="545"/>
      <c r="X3045" s="545"/>
      <c r="Y3045" s="545"/>
      <c r="Z3045" s="545"/>
      <c r="AA3045" s="545"/>
      <c r="AB3045" s="545"/>
      <c r="AC3045" s="545"/>
      <c r="AD3045" s="545"/>
      <c r="AE3045" s="60"/>
      <c r="AF3045" s="259"/>
      <c r="AG3045" s="375"/>
      <c r="AH3045" s="399"/>
    </row>
    <row r="3046" spans="1:44" ht="15" customHeight="1" x14ac:dyDescent="0.25">
      <c r="AE3046" s="60"/>
      <c r="AF3046" s="259"/>
      <c r="AG3046" s="375"/>
      <c r="AH3046" s="399"/>
    </row>
    <row r="3047" spans="1:44" ht="36" customHeight="1" x14ac:dyDescent="0.25">
      <c r="A3047" s="114" t="s">
        <v>997</v>
      </c>
      <c r="B3047" s="573" t="s">
        <v>1478</v>
      </c>
      <c r="C3047" s="573"/>
      <c r="D3047" s="573"/>
      <c r="E3047" s="573"/>
      <c r="F3047" s="573"/>
      <c r="G3047" s="573"/>
      <c r="H3047" s="573"/>
      <c r="I3047" s="573"/>
      <c r="J3047" s="573"/>
      <c r="K3047" s="573"/>
      <c r="L3047" s="573"/>
      <c r="M3047" s="573"/>
      <c r="N3047" s="573"/>
      <c r="O3047" s="573"/>
      <c r="P3047" s="573"/>
      <c r="Q3047" s="573"/>
      <c r="R3047" s="573"/>
      <c r="S3047" s="573"/>
      <c r="T3047" s="573"/>
      <c r="U3047" s="573"/>
      <c r="V3047" s="573"/>
      <c r="W3047" s="573"/>
      <c r="X3047" s="573"/>
      <c r="Y3047" s="573"/>
      <c r="Z3047" s="573"/>
      <c r="AA3047" s="573"/>
      <c r="AB3047" s="573"/>
      <c r="AC3047" s="573"/>
      <c r="AD3047" s="573"/>
      <c r="AE3047" s="60"/>
      <c r="AF3047" s="259"/>
      <c r="AG3047" s="375"/>
      <c r="AH3047" s="399"/>
    </row>
    <row r="3048" spans="1:44" ht="24" customHeight="1" x14ac:dyDescent="0.25">
      <c r="C3048" s="909" t="s">
        <v>939</v>
      </c>
      <c r="D3048" s="909"/>
      <c r="E3048" s="909"/>
      <c r="F3048" s="909"/>
      <c r="G3048" s="909"/>
      <c r="H3048" s="909"/>
      <c r="I3048" s="909"/>
      <c r="J3048" s="909"/>
      <c r="K3048" s="909"/>
      <c r="L3048" s="909"/>
      <c r="M3048" s="909"/>
      <c r="N3048" s="909"/>
      <c r="O3048" s="909"/>
      <c r="P3048" s="909"/>
      <c r="Q3048" s="909"/>
      <c r="R3048" s="909"/>
      <c r="S3048" s="909"/>
      <c r="T3048" s="909"/>
      <c r="U3048" s="909"/>
      <c r="V3048" s="909"/>
      <c r="W3048" s="909"/>
      <c r="X3048" s="909"/>
      <c r="Y3048" s="909"/>
      <c r="Z3048" s="909"/>
      <c r="AA3048" s="909"/>
      <c r="AB3048" s="909"/>
      <c r="AC3048" s="909"/>
      <c r="AD3048" s="909"/>
      <c r="AE3048" s="60"/>
      <c r="AF3048" s="259"/>
      <c r="AG3048" s="375"/>
      <c r="AH3048" s="399"/>
    </row>
    <row r="3049" spans="1:44" ht="15" customHeight="1" x14ac:dyDescent="0.25">
      <c r="AE3049" s="60"/>
      <c r="AF3049" s="259"/>
      <c r="AG3049" s="285" t="s">
        <v>1908</v>
      </c>
      <c r="AH3049" s="285"/>
      <c r="AI3049" s="285"/>
      <c r="AJ3049" s="374"/>
      <c r="AK3049" s="374"/>
      <c r="AL3049" s="374"/>
      <c r="AM3049" s="374"/>
      <c r="AN3049" s="374"/>
    </row>
    <row r="3050" spans="1:44" ht="36" customHeight="1" x14ac:dyDescent="0.25">
      <c r="C3050" s="578" t="s">
        <v>708</v>
      </c>
      <c r="D3050" s="814"/>
      <c r="E3050" s="814"/>
      <c r="F3050" s="814"/>
      <c r="G3050" s="814"/>
      <c r="H3050" s="814"/>
      <c r="I3050" s="814"/>
      <c r="J3050" s="814"/>
      <c r="K3050" s="814"/>
      <c r="L3050" s="814"/>
      <c r="M3050" s="801" t="s">
        <v>1626</v>
      </c>
      <c r="N3050" s="801"/>
      <c r="O3050" s="801"/>
      <c r="P3050" s="801"/>
      <c r="Q3050" s="801"/>
      <c r="R3050" s="801"/>
      <c r="S3050" s="801"/>
      <c r="T3050" s="801"/>
      <c r="U3050" s="801"/>
      <c r="V3050" s="801"/>
      <c r="W3050" s="801"/>
      <c r="X3050" s="801"/>
      <c r="Y3050" s="801"/>
      <c r="Z3050" s="801"/>
      <c r="AA3050" s="801"/>
      <c r="AB3050" s="801"/>
      <c r="AC3050" s="801"/>
      <c r="AD3050" s="801"/>
      <c r="AE3050" s="60"/>
      <c r="AF3050" s="259"/>
      <c r="AG3050" s="285">
        <f>COUNTBLANK(M3052:AD3057)</f>
        <v>108</v>
      </c>
      <c r="AH3050" s="285">
        <v>108</v>
      </c>
      <c r="AI3050" s="285">
        <v>90</v>
      </c>
      <c r="AJ3050" s="374"/>
      <c r="AK3050" s="374"/>
      <c r="AL3050" s="374"/>
      <c r="AM3050" s="374"/>
      <c r="AN3050" s="374"/>
    </row>
    <row r="3051" spans="1:44" ht="15" customHeight="1" x14ac:dyDescent="0.25">
      <c r="C3051" s="814"/>
      <c r="D3051" s="814"/>
      <c r="E3051" s="814"/>
      <c r="F3051" s="814"/>
      <c r="G3051" s="814"/>
      <c r="H3051" s="814"/>
      <c r="I3051" s="814"/>
      <c r="J3051" s="814"/>
      <c r="K3051" s="814"/>
      <c r="L3051" s="814"/>
      <c r="M3051" s="819" t="s">
        <v>60</v>
      </c>
      <c r="N3051" s="820"/>
      <c r="O3051" s="820"/>
      <c r="P3051" s="820"/>
      <c r="Q3051" s="820"/>
      <c r="R3051" s="820"/>
      <c r="S3051" s="829" t="s">
        <v>61</v>
      </c>
      <c r="T3051" s="830"/>
      <c r="U3051" s="830"/>
      <c r="V3051" s="830"/>
      <c r="W3051" s="830"/>
      <c r="X3051" s="830"/>
      <c r="Y3051" s="829" t="s">
        <v>62</v>
      </c>
      <c r="Z3051" s="830"/>
      <c r="AA3051" s="830"/>
      <c r="AB3051" s="830"/>
      <c r="AC3051" s="830"/>
      <c r="AD3051" s="830"/>
      <c r="AE3051" s="60"/>
      <c r="AF3051" s="259"/>
      <c r="AG3051" s="374"/>
      <c r="AH3051" s="374"/>
      <c r="AI3051" s="374"/>
      <c r="AJ3051" s="374"/>
      <c r="AK3051" s="375" t="s">
        <v>1913</v>
      </c>
      <c r="AL3051" s="378" t="s">
        <v>1910</v>
      </c>
      <c r="AM3051" s="374" t="s">
        <v>1914</v>
      </c>
      <c r="AN3051" s="374" t="s">
        <v>1915</v>
      </c>
      <c r="AO3051" s="375" t="s">
        <v>1913</v>
      </c>
      <c r="AP3051" s="378" t="s">
        <v>1910</v>
      </c>
      <c r="AQ3051" s="374" t="s">
        <v>1914</v>
      </c>
      <c r="AR3051" s="374" t="s">
        <v>1915</v>
      </c>
    </row>
    <row r="3052" spans="1:44" ht="15" customHeight="1" x14ac:dyDescent="0.25">
      <c r="C3052" s="18" t="s">
        <v>26</v>
      </c>
      <c r="D3052" s="668" t="s">
        <v>913</v>
      </c>
      <c r="E3052" s="668"/>
      <c r="F3052" s="668"/>
      <c r="G3052" s="668"/>
      <c r="H3052" s="668"/>
      <c r="I3052" s="668"/>
      <c r="J3052" s="668"/>
      <c r="K3052" s="668"/>
      <c r="L3052" s="668"/>
      <c r="M3052" s="577"/>
      <c r="N3052" s="577"/>
      <c r="O3052" s="577"/>
      <c r="P3052" s="577"/>
      <c r="Q3052" s="577"/>
      <c r="R3052" s="577"/>
      <c r="S3052" s="577"/>
      <c r="T3052" s="577"/>
      <c r="U3052" s="577"/>
      <c r="V3052" s="577"/>
      <c r="W3052" s="577"/>
      <c r="X3052" s="577"/>
      <c r="Y3052" s="577"/>
      <c r="Z3052" s="577"/>
      <c r="AA3052" s="577"/>
      <c r="AB3052" s="577"/>
      <c r="AC3052" s="577"/>
      <c r="AD3052" s="577"/>
      <c r="AE3052" s="60"/>
      <c r="AF3052" s="259"/>
      <c r="AG3052" s="374"/>
      <c r="AH3052" s="374"/>
      <c r="AI3052" s="374"/>
      <c r="AJ3052" s="374"/>
      <c r="AK3052" s="375">
        <f>M3052</f>
        <v>0</v>
      </c>
      <c r="AL3052" s="378">
        <f>COUNTIF(S3052:AD3052,"ns")</f>
        <v>0</v>
      </c>
      <c r="AM3052" s="374">
        <f>SUM(S3052:AD3052)</f>
        <v>0</v>
      </c>
      <c r="AN3052" s="292">
        <f>IF($AG3050=$AH3050,0,IF(OR(AND(AK3052=0,AL3052&gt;0),AND(AK3052="ns",AM3052&gt;0),AND(AK3052="ns",AL3052=0,AM3052=0)),1,IF(OR(AND(AK3052&gt;0,AL3052=2),AND(AK3052="ns",AL3052=2),AND(AK3052="ns",AM3052=0,AL3052&gt;0),AK3052=AM3052),0,1)))</f>
        <v>0</v>
      </c>
      <c r="AO3052" s="375">
        <f>$V$3043</f>
        <v>0</v>
      </c>
      <c r="AP3052" s="473">
        <f>COUNTIF(S3052:AD3057,"ns")</f>
        <v>0</v>
      </c>
      <c r="AQ3052" s="474">
        <f>SUM(S3052:AD3057)</f>
        <v>0</v>
      </c>
      <c r="AR3052" s="317">
        <f>IF($AG$3050=$AH$3050,0,IF(OR(AND(AO3052=0,AP3052&gt;0),AND(AO3052="NS",AQ3052&gt;0),AND(AO3052="NS",AQ3052=0,AP3052=0)),1,IF(OR(AND(AP3052&gt;=1,AQ3052&lt;AO3052),AND(AO3052="NS",AQ3052=0,AP3052&gt;0),AO3052&gt;=AQ3052),0,1)))</f>
        <v>0</v>
      </c>
    </row>
    <row r="3053" spans="1:44" ht="15" customHeight="1" x14ac:dyDescent="0.25">
      <c r="C3053" s="20" t="s">
        <v>27</v>
      </c>
      <c r="D3053" s="668" t="s">
        <v>709</v>
      </c>
      <c r="E3053" s="668"/>
      <c r="F3053" s="668"/>
      <c r="G3053" s="668"/>
      <c r="H3053" s="668"/>
      <c r="I3053" s="668"/>
      <c r="J3053" s="668"/>
      <c r="K3053" s="668"/>
      <c r="L3053" s="668"/>
      <c r="M3053" s="577"/>
      <c r="N3053" s="577"/>
      <c r="O3053" s="577"/>
      <c r="P3053" s="577"/>
      <c r="Q3053" s="577"/>
      <c r="R3053" s="577"/>
      <c r="S3053" s="577"/>
      <c r="T3053" s="577"/>
      <c r="U3053" s="577"/>
      <c r="V3053" s="577"/>
      <c r="W3053" s="577"/>
      <c r="X3053" s="577"/>
      <c r="Y3053" s="577"/>
      <c r="Z3053" s="577"/>
      <c r="AA3053" s="577"/>
      <c r="AB3053" s="577"/>
      <c r="AC3053" s="577"/>
      <c r="AD3053" s="577"/>
      <c r="AE3053" s="60"/>
      <c r="AF3053" s="259"/>
      <c r="AG3053" s="375"/>
      <c r="AH3053" s="399"/>
      <c r="AK3053" s="375">
        <f t="shared" ref="AK3053:AK3057" si="10600">M3053</f>
        <v>0</v>
      </c>
      <c r="AL3053" s="378">
        <f t="shared" ref="AL3053:AL3057" si="10601">COUNTIF(S3053:AD3053,"ns")</f>
        <v>0</v>
      </c>
      <c r="AM3053" s="374">
        <f t="shared" ref="AM3053:AM3057" si="10602">SUM(S3053:AD3053)</f>
        <v>0</v>
      </c>
      <c r="AN3053" s="292">
        <f>IF($AG3050=$AH3050,0,IF(OR(AND(AK3053=0,AL3053&gt;0),AND(AK3053="ns",AM3053&gt;0),AND(AK3053="ns",AL3053=0,AM3053=0)),1,IF(OR(AND(AK3053&gt;0,AL3053=2),AND(AK3053="ns",AL3053=2),AND(AK3053="ns",AM3053=0,AL3053&gt;0),AK3053=AM3053),0,1)))</f>
        <v>0</v>
      </c>
    </row>
    <row r="3054" spans="1:44" ht="15" customHeight="1" x14ac:dyDescent="0.25">
      <c r="C3054" s="20" t="s">
        <v>28</v>
      </c>
      <c r="D3054" s="668" t="s">
        <v>710</v>
      </c>
      <c r="E3054" s="668"/>
      <c r="F3054" s="668"/>
      <c r="G3054" s="668"/>
      <c r="H3054" s="668"/>
      <c r="I3054" s="668"/>
      <c r="J3054" s="668"/>
      <c r="K3054" s="668"/>
      <c r="L3054" s="668"/>
      <c r="M3054" s="577"/>
      <c r="N3054" s="577"/>
      <c r="O3054" s="577"/>
      <c r="P3054" s="577"/>
      <c r="Q3054" s="577"/>
      <c r="R3054" s="577"/>
      <c r="S3054" s="577"/>
      <c r="T3054" s="577"/>
      <c r="U3054" s="577"/>
      <c r="V3054" s="577"/>
      <c r="W3054" s="577"/>
      <c r="X3054" s="577"/>
      <c r="Y3054" s="577"/>
      <c r="Z3054" s="577"/>
      <c r="AA3054" s="577"/>
      <c r="AB3054" s="577"/>
      <c r="AC3054" s="577"/>
      <c r="AD3054" s="577"/>
      <c r="AE3054" s="60"/>
      <c r="AF3054" s="259"/>
      <c r="AG3054" s="375"/>
      <c r="AH3054" s="399"/>
      <c r="AK3054" s="375">
        <f t="shared" si="10600"/>
        <v>0</v>
      </c>
      <c r="AL3054" s="378">
        <f t="shared" si="10601"/>
        <v>0</v>
      </c>
      <c r="AM3054" s="374">
        <f t="shared" si="10602"/>
        <v>0</v>
      </c>
      <c r="AN3054" s="292">
        <f>IF($AG3050=$AH3050,0,IF(OR(AND(AK3054=0,AL3054&gt;0),AND(AK3054="ns",AM3054&gt;0),AND(AK3054="ns",AL3054=0,AM3054=0)),1,IF(OR(AND(AK3054&gt;0,AL3054=2),AND(AK3054="ns",AL3054=2),AND(AK3054="ns",AM3054=0,AL3054&gt;0),AK3054=AM3054),0,1)))</f>
        <v>0</v>
      </c>
    </row>
    <row r="3055" spans="1:44" ht="15" customHeight="1" x14ac:dyDescent="0.25">
      <c r="C3055" s="20" t="s">
        <v>29</v>
      </c>
      <c r="D3055" s="668" t="s">
        <v>711</v>
      </c>
      <c r="E3055" s="668"/>
      <c r="F3055" s="668"/>
      <c r="G3055" s="668"/>
      <c r="H3055" s="668"/>
      <c r="I3055" s="668"/>
      <c r="J3055" s="668"/>
      <c r="K3055" s="668"/>
      <c r="L3055" s="668"/>
      <c r="M3055" s="577"/>
      <c r="N3055" s="577"/>
      <c r="O3055" s="577"/>
      <c r="P3055" s="577"/>
      <c r="Q3055" s="577"/>
      <c r="R3055" s="577"/>
      <c r="S3055" s="577"/>
      <c r="T3055" s="577"/>
      <c r="U3055" s="577"/>
      <c r="V3055" s="577"/>
      <c r="W3055" s="577"/>
      <c r="X3055" s="577"/>
      <c r="Y3055" s="577"/>
      <c r="Z3055" s="577"/>
      <c r="AA3055" s="577"/>
      <c r="AB3055" s="577"/>
      <c r="AC3055" s="577"/>
      <c r="AD3055" s="577"/>
      <c r="AE3055" s="60"/>
      <c r="AF3055" s="259"/>
      <c r="AG3055" s="375"/>
      <c r="AH3055" s="399"/>
      <c r="AK3055" s="375">
        <f t="shared" si="10600"/>
        <v>0</v>
      </c>
      <c r="AL3055" s="378">
        <f t="shared" si="10601"/>
        <v>0</v>
      </c>
      <c r="AM3055" s="374">
        <f t="shared" si="10602"/>
        <v>0</v>
      </c>
      <c r="AN3055" s="292">
        <f>IF($AG3050=$AH3050,0,IF(OR(AND(AK3055=0,AL3055&gt;0),AND(AK3055="ns",AM3055&gt;0),AND(AK3055="ns",AL3055=0,AM3055=0)),1,IF(OR(AND(AK3055&gt;0,AL3055=2),AND(AK3055="ns",AL3055=2),AND(AK3055="ns",AM3055=0,AL3055&gt;0),AK3055=AM3055),0,1)))</f>
        <v>0</v>
      </c>
    </row>
    <row r="3056" spans="1:44" ht="15" customHeight="1" x14ac:dyDescent="0.25">
      <c r="C3056" s="20" t="s">
        <v>30</v>
      </c>
      <c r="D3056" s="668" t="s">
        <v>712</v>
      </c>
      <c r="E3056" s="668"/>
      <c r="F3056" s="668"/>
      <c r="G3056" s="668"/>
      <c r="H3056" s="668"/>
      <c r="I3056" s="668"/>
      <c r="J3056" s="668"/>
      <c r="K3056" s="668"/>
      <c r="L3056" s="668"/>
      <c r="M3056" s="577"/>
      <c r="N3056" s="577"/>
      <c r="O3056" s="577"/>
      <c r="P3056" s="577"/>
      <c r="Q3056" s="577"/>
      <c r="R3056" s="577"/>
      <c r="S3056" s="577"/>
      <c r="T3056" s="577"/>
      <c r="U3056" s="577"/>
      <c r="V3056" s="577"/>
      <c r="W3056" s="577"/>
      <c r="X3056" s="577"/>
      <c r="Y3056" s="577"/>
      <c r="Z3056" s="577"/>
      <c r="AA3056" s="577"/>
      <c r="AB3056" s="577"/>
      <c r="AC3056" s="577"/>
      <c r="AD3056" s="577"/>
      <c r="AE3056" s="60"/>
      <c r="AF3056" s="259"/>
      <c r="AG3056" s="375"/>
      <c r="AH3056" s="399"/>
      <c r="AK3056" s="375">
        <f t="shared" si="10600"/>
        <v>0</v>
      </c>
      <c r="AL3056" s="378">
        <f t="shared" si="10601"/>
        <v>0</v>
      </c>
      <c r="AM3056" s="374">
        <f t="shared" si="10602"/>
        <v>0</v>
      </c>
      <c r="AN3056" s="292">
        <f>IF($AG3050=$AH3050,0,IF(OR(AND(AK3056=0,AL3056&gt;0),AND(AK3056="ns",AM3056&gt;0),AND(AK3056="ns",AL3056=0,AM3056=0)),1,IF(OR(AND(AK3056&gt;0,AL3056=2),AND(AK3056="ns",AL3056=2),AND(AK3056="ns",AM3056=0,AL3056&gt;0),AK3056=AM3056),0,1)))</f>
        <v>0</v>
      </c>
    </row>
    <row r="3057" spans="1:44" ht="15" customHeight="1" x14ac:dyDescent="0.25">
      <c r="C3057" s="20" t="s">
        <v>31</v>
      </c>
      <c r="D3057" s="668" t="s">
        <v>713</v>
      </c>
      <c r="E3057" s="668"/>
      <c r="F3057" s="668"/>
      <c r="G3057" s="668"/>
      <c r="H3057" s="668"/>
      <c r="I3057" s="668"/>
      <c r="J3057" s="668"/>
      <c r="K3057" s="668"/>
      <c r="L3057" s="668"/>
      <c r="M3057" s="577"/>
      <c r="N3057" s="577"/>
      <c r="O3057" s="577"/>
      <c r="P3057" s="577"/>
      <c r="Q3057" s="577"/>
      <c r="R3057" s="577"/>
      <c r="S3057" s="577"/>
      <c r="T3057" s="577"/>
      <c r="U3057" s="577"/>
      <c r="V3057" s="577"/>
      <c r="W3057" s="577"/>
      <c r="X3057" s="577"/>
      <c r="Y3057" s="577"/>
      <c r="Z3057" s="577"/>
      <c r="AA3057" s="577"/>
      <c r="AB3057" s="577"/>
      <c r="AC3057" s="577"/>
      <c r="AD3057" s="577"/>
      <c r="AE3057" s="60"/>
      <c r="AF3057" s="259"/>
      <c r="AG3057" s="375"/>
      <c r="AH3057" s="399"/>
      <c r="AK3057" s="375">
        <f t="shared" si="10600"/>
        <v>0</v>
      </c>
      <c r="AL3057" s="378">
        <f t="shared" si="10601"/>
        <v>0</v>
      </c>
      <c r="AM3057" s="374">
        <f t="shared" si="10602"/>
        <v>0</v>
      </c>
      <c r="AN3057" s="292">
        <f>IF($AG3050=$AH3050,0,IF(OR(AND(AK3057=0,AL3057&gt;0),AND(AK3057="ns",AM3057&gt;0),AND(AK3057="ns",AL3057=0,AM3057=0)),1,IF(OR(AND(AK3057&gt;0,AL3057=2),AND(AK3057="ns",AL3057=2),AND(AK3057="ns",AM3057=0,AL3057&gt;0),AK3057=AM3057),0,1)))</f>
        <v>0</v>
      </c>
    </row>
    <row r="3058" spans="1:44" ht="15" customHeight="1" x14ac:dyDescent="0.25">
      <c r="L3058" s="96" t="s">
        <v>64</v>
      </c>
      <c r="M3058" s="606">
        <f>IF(AND(SUM(M3052:R3057)=0,COUNTIF(M3052:R3057,"NS")&gt;0),"NS",SUM(M3052:R3057))</f>
        <v>0</v>
      </c>
      <c r="N3058" s="606"/>
      <c r="O3058" s="606"/>
      <c r="P3058" s="606"/>
      <c r="Q3058" s="606"/>
      <c r="R3058" s="606"/>
      <c r="S3058" s="606">
        <f>IF(AND(SUM(S3052:X3057)=0,COUNTIF(S3052:X3057,"NS")&gt;0),"NS",SUM(S3052:X3057))</f>
        <v>0</v>
      </c>
      <c r="T3058" s="606"/>
      <c r="U3058" s="606"/>
      <c r="V3058" s="606"/>
      <c r="W3058" s="606"/>
      <c r="X3058" s="606"/>
      <c r="Y3058" s="606">
        <f>IF(AND(SUM(Y3052:AD3057)=0,COUNTIF(Y3052:AD3057,"NS")&gt;0),"NS",SUM(Y3052:AD3057))</f>
        <v>0</v>
      </c>
      <c r="Z3058" s="606"/>
      <c r="AA3058" s="606"/>
      <c r="AB3058" s="606"/>
      <c r="AC3058" s="606"/>
      <c r="AD3058" s="606"/>
      <c r="AE3058" s="60"/>
      <c r="AF3058" s="259"/>
      <c r="AG3058" s="375"/>
      <c r="AH3058" s="399"/>
      <c r="AN3058" s="387">
        <f>SUM(AN3052:AN3057)</f>
        <v>0</v>
      </c>
    </row>
    <row r="3059" spans="1:44" ht="15" customHeight="1" x14ac:dyDescent="0.25">
      <c r="B3059" s="544" t="str">
        <f>IF(SUM(AR3052=0),"","ErroR: Verificar la consistencia con la pregunta anterior")</f>
        <v/>
      </c>
      <c r="C3059" s="544"/>
      <c r="D3059" s="544"/>
      <c r="E3059" s="544"/>
      <c r="F3059" s="544"/>
      <c r="G3059" s="544"/>
      <c r="H3059" s="544"/>
      <c r="I3059" s="544"/>
      <c r="J3059" s="544"/>
      <c r="K3059" s="544"/>
      <c r="L3059" s="544"/>
      <c r="M3059" s="544"/>
      <c r="N3059" s="544"/>
      <c r="O3059" s="544"/>
      <c r="P3059" s="544"/>
      <c r="Q3059" s="544"/>
      <c r="R3059" s="544"/>
      <c r="S3059" s="544"/>
      <c r="T3059" s="544"/>
      <c r="U3059" s="544"/>
      <c r="V3059" s="544"/>
      <c r="W3059" s="544"/>
      <c r="X3059" s="544"/>
      <c r="Y3059" s="544"/>
      <c r="Z3059" s="544"/>
      <c r="AA3059" s="544"/>
      <c r="AB3059" s="544"/>
      <c r="AC3059" s="544"/>
      <c r="AD3059" s="544"/>
      <c r="AE3059" s="60"/>
      <c r="AF3059" s="259"/>
      <c r="AG3059" s="375"/>
      <c r="AH3059" s="399"/>
    </row>
    <row r="3060" spans="1:44" ht="15" customHeight="1" x14ac:dyDescent="0.25">
      <c r="B3060" s="544" t="str">
        <f>IF(SUM(AN3058=0),"","Error: Verificar la suma por fila")</f>
        <v/>
      </c>
      <c r="C3060" s="544"/>
      <c r="D3060" s="544"/>
      <c r="E3060" s="544"/>
      <c r="F3060" s="544"/>
      <c r="G3060" s="544"/>
      <c r="H3060" s="544"/>
      <c r="I3060" s="544"/>
      <c r="J3060" s="544"/>
      <c r="K3060" s="544"/>
      <c r="L3060" s="544"/>
      <c r="M3060" s="544"/>
      <c r="N3060" s="544"/>
      <c r="O3060" s="544"/>
      <c r="P3060" s="544"/>
      <c r="Q3060" s="544"/>
      <c r="R3060" s="544"/>
      <c r="S3060" s="544"/>
      <c r="T3060" s="544"/>
      <c r="U3060" s="544"/>
      <c r="V3060" s="544"/>
      <c r="W3060" s="544"/>
      <c r="X3060" s="544"/>
      <c r="Y3060" s="544"/>
      <c r="Z3060" s="544"/>
      <c r="AA3060" s="544"/>
      <c r="AB3060" s="544"/>
      <c r="AC3060" s="544"/>
      <c r="AD3060" s="544"/>
      <c r="AE3060" s="60"/>
      <c r="AF3060" s="259"/>
      <c r="AG3060" s="375"/>
      <c r="AH3060" s="399"/>
    </row>
    <row r="3061" spans="1:44" ht="15" customHeight="1" x14ac:dyDescent="0.25">
      <c r="B3061" s="545" t="str">
        <f>IF(OR($AG$3050=$AH$3050,$AG$3050=$AI$3050),"","Error: Debe completar toda la información requerida.")</f>
        <v/>
      </c>
      <c r="C3061" s="545"/>
      <c r="D3061" s="545"/>
      <c r="E3061" s="545"/>
      <c r="F3061" s="545"/>
      <c r="G3061" s="545"/>
      <c r="H3061" s="545"/>
      <c r="I3061" s="545"/>
      <c r="J3061" s="545"/>
      <c r="K3061" s="545"/>
      <c r="L3061" s="545"/>
      <c r="M3061" s="545"/>
      <c r="N3061" s="545"/>
      <c r="O3061" s="545"/>
      <c r="P3061" s="545"/>
      <c r="Q3061" s="545"/>
      <c r="R3061" s="545"/>
      <c r="S3061" s="545"/>
      <c r="T3061" s="545"/>
      <c r="U3061" s="545"/>
      <c r="V3061" s="545"/>
      <c r="W3061" s="545"/>
      <c r="X3061" s="545"/>
      <c r="Y3061" s="545"/>
      <c r="Z3061" s="545"/>
      <c r="AA3061" s="545"/>
      <c r="AB3061" s="545"/>
      <c r="AC3061" s="545"/>
      <c r="AD3061" s="545"/>
      <c r="AE3061" s="60"/>
      <c r="AF3061" s="259"/>
      <c r="AG3061" s="375"/>
      <c r="AH3061" s="399"/>
    </row>
    <row r="3062" spans="1:44" ht="24" customHeight="1" x14ac:dyDescent="0.25">
      <c r="A3062" s="114" t="s">
        <v>998</v>
      </c>
      <c r="B3062" s="573" t="s">
        <v>914</v>
      </c>
      <c r="C3062" s="573"/>
      <c r="D3062" s="573"/>
      <c r="E3062" s="573"/>
      <c r="F3062" s="573"/>
      <c r="G3062" s="573"/>
      <c r="H3062" s="573"/>
      <c r="I3062" s="573"/>
      <c r="J3062" s="573"/>
      <c r="K3062" s="573"/>
      <c r="L3062" s="573"/>
      <c r="M3062" s="573"/>
      <c r="N3062" s="573"/>
      <c r="O3062" s="573"/>
      <c r="P3062" s="573"/>
      <c r="Q3062" s="573"/>
      <c r="R3062" s="573"/>
      <c r="S3062" s="573"/>
      <c r="T3062" s="573"/>
      <c r="U3062" s="573"/>
      <c r="V3062" s="573"/>
      <c r="W3062" s="573"/>
      <c r="X3062" s="573"/>
      <c r="Y3062" s="573"/>
      <c r="Z3062" s="573"/>
      <c r="AA3062" s="573"/>
      <c r="AB3062" s="573"/>
      <c r="AC3062" s="573"/>
      <c r="AD3062" s="573"/>
      <c r="AE3062" s="60"/>
      <c r="AF3062" s="259"/>
      <c r="AG3062" s="285" t="s">
        <v>1908</v>
      </c>
      <c r="AH3062" s="285"/>
      <c r="AI3062" s="285"/>
      <c r="AJ3062" s="374"/>
      <c r="AK3062" s="374"/>
      <c r="AL3062" s="374"/>
      <c r="AM3062" s="374"/>
      <c r="AN3062" s="374"/>
    </row>
    <row r="3063" spans="1:44" ht="24" customHeight="1" x14ac:dyDescent="0.25">
      <c r="C3063" s="909" t="s">
        <v>1561</v>
      </c>
      <c r="D3063" s="909"/>
      <c r="E3063" s="909"/>
      <c r="F3063" s="909"/>
      <c r="G3063" s="909"/>
      <c r="H3063" s="909"/>
      <c r="I3063" s="909"/>
      <c r="J3063" s="909"/>
      <c r="K3063" s="909"/>
      <c r="L3063" s="909"/>
      <c r="M3063" s="909"/>
      <c r="N3063" s="909"/>
      <c r="O3063" s="909"/>
      <c r="P3063" s="909"/>
      <c r="Q3063" s="909"/>
      <c r="R3063" s="909"/>
      <c r="S3063" s="909"/>
      <c r="T3063" s="909"/>
      <c r="U3063" s="909"/>
      <c r="V3063" s="909"/>
      <c r="W3063" s="909"/>
      <c r="X3063" s="909"/>
      <c r="Y3063" s="909"/>
      <c r="Z3063" s="909"/>
      <c r="AA3063" s="909"/>
      <c r="AB3063" s="909"/>
      <c r="AC3063" s="909"/>
      <c r="AD3063" s="909"/>
      <c r="AE3063" s="60"/>
      <c r="AF3063" s="259"/>
      <c r="AG3063" s="285">
        <f>COUNTBLANK(C3065:H3069)</f>
        <v>29</v>
      </c>
      <c r="AH3063" s="285">
        <v>29</v>
      </c>
      <c r="AI3063" s="285">
        <f>IF(SUM(AH3065:AH3072)=0,AG3063,1)</f>
        <v>29</v>
      </c>
      <c r="AJ3063" s="374"/>
      <c r="AK3063" s="374"/>
      <c r="AL3063" s="374"/>
      <c r="AM3063" s="374"/>
      <c r="AN3063" s="374"/>
    </row>
    <row r="3064" spans="1:44" ht="15" customHeight="1" thickBot="1" x14ac:dyDescent="0.3">
      <c r="AE3064" s="60"/>
      <c r="AF3064" s="259"/>
      <c r="AG3064" s="374"/>
      <c r="AH3064" s="374"/>
      <c r="AI3064" s="374"/>
      <c r="AJ3064" s="374"/>
      <c r="AK3064" s="375" t="s">
        <v>1913</v>
      </c>
      <c r="AL3064" s="378" t="s">
        <v>1910</v>
      </c>
      <c r="AM3064" s="374" t="s">
        <v>1914</v>
      </c>
      <c r="AN3064" s="374" t="s">
        <v>1915</v>
      </c>
      <c r="AO3064" s="375" t="s">
        <v>1913</v>
      </c>
      <c r="AP3064" s="378" t="s">
        <v>1910</v>
      </c>
      <c r="AQ3064" s="374" t="s">
        <v>1914</v>
      </c>
      <c r="AR3064" s="374" t="s">
        <v>1915</v>
      </c>
    </row>
    <row r="3065" spans="1:44" ht="15" customHeight="1" thickBot="1" x14ac:dyDescent="0.3">
      <c r="C3065" s="906"/>
      <c r="D3065" s="907"/>
      <c r="E3065" s="907"/>
      <c r="F3065" s="908"/>
      <c r="G3065" s="97" t="s">
        <v>915</v>
      </c>
      <c r="AE3065" s="60"/>
      <c r="AF3065" s="259"/>
      <c r="AG3065" s="374"/>
      <c r="AH3065" s="374"/>
      <c r="AI3065" s="374"/>
      <c r="AJ3065" s="374"/>
      <c r="AK3065" s="375">
        <f>C3065</f>
        <v>0</v>
      </c>
      <c r="AL3065" s="378">
        <f>COUNTIF(E3067:H3069,"ns")</f>
        <v>0</v>
      </c>
      <c r="AM3065" s="374">
        <f>SUM(E3067:H3069)</f>
        <v>0</v>
      </c>
      <c r="AN3065" s="292">
        <f>IF($AG$3063=$AH$3063,0,IF(OR(AND(AK3065=0,AL3065&gt;0),AND(AK3065="ns",AM3065&gt;0),AND(AK3065="ns",AL3065=0,AM3065=0)),1,IF(OR(AND(AK3065&gt;0,AL3065=2),AND(AK3065="ns",AL3065=2),AND(AK3065="ns",AM3065=0,AL3065&gt;0),AK3065=AM3065),0,1)))</f>
        <v>0</v>
      </c>
      <c r="AO3065" s="375">
        <f>M3058</f>
        <v>0</v>
      </c>
      <c r="AP3065" s="473">
        <f>COUNTIF(E3067:H3069,"ns")</f>
        <v>0</v>
      </c>
      <c r="AQ3065" s="474">
        <f>SUM(E3067:H3069)</f>
        <v>0</v>
      </c>
      <c r="AR3065" s="292">
        <f>IF($AG$3063=$AH$3063,0,IF(OR(AND(AO3065=0,AP3065&gt;0),AND(AO3065="ns",AQ3065&gt;0),AND(AO3065="ns",AP3065=0,AQ3065=0)),1,IF(OR(AND(AO3065&gt;0,AP3065=2),AND(AO3065="ns",AP3065=2),AND(AO3065="ns",AQ3065=0,AP3065&gt;0),AO3065&gt;=AQ3065),0,1)))</f>
        <v>0</v>
      </c>
    </row>
    <row r="3066" spans="1:44" ht="15" customHeight="1" x14ac:dyDescent="0.25">
      <c r="AE3066" s="60"/>
      <c r="AF3066" s="259"/>
      <c r="AG3066" s="375"/>
      <c r="AH3066" s="399"/>
      <c r="AO3066" s="375">
        <f>S3058</f>
        <v>0</v>
      </c>
      <c r="AP3066" s="473">
        <f>COUNTIF(E3067,"ns")</f>
        <v>0</v>
      </c>
      <c r="AQ3066" s="474">
        <f>SUM(E3067)</f>
        <v>0</v>
      </c>
      <c r="AR3066" s="292">
        <f>IF($AG$3063=$AH$3063,0,IF(OR(AND(AO3066=0,AP3066&gt;0),AND(AO3066="ns",AQ3066&gt;0),AND(AO3066="ns",AP3066=0,AQ3066=0)),1,IF(OR(AND(AO3066&gt;0,AP3066=1),AND(AO3066="ns",AP3066=2),AND(AO3066="ns",AQ3066=0,AP3066&gt;0),AO3066&gt;=AQ3066),0,1)))</f>
        <v>0</v>
      </c>
    </row>
    <row r="3067" spans="1:44" ht="15" customHeight="1" x14ac:dyDescent="0.25">
      <c r="E3067" s="828"/>
      <c r="F3067" s="828"/>
      <c r="G3067" s="828"/>
      <c r="H3067" s="828"/>
      <c r="I3067" s="89" t="s">
        <v>273</v>
      </c>
      <c r="AE3067" s="60"/>
      <c r="AF3067" s="259"/>
      <c r="AG3067" s="375"/>
      <c r="AH3067" s="399"/>
      <c r="AO3067" s="375">
        <f>Y3058</f>
        <v>0</v>
      </c>
      <c r="AP3067" s="473">
        <f>COUNTIF(E3069,"ns")</f>
        <v>0</v>
      </c>
      <c r="AQ3067" s="474">
        <f>SUM(E3069)</f>
        <v>0</v>
      </c>
      <c r="AR3067" s="292">
        <f>IF($AG$3063=$AH$3063,0,IF(OR(AND(AO3067=0,AP3067&gt;0),AND(AO3067="ns",AQ3067&gt;0),AND(AO3067="ns",AP3067=0,AQ3067=0)),1,IF(OR(AND(AO3067&gt;0,AP3067=1),AND(AO3067="ns",AP3067=2),AND(AO3067="ns",AQ3067=0,AP3067&gt;0),AO3067&gt;=AQ3067),0,1)))</f>
        <v>0</v>
      </c>
    </row>
    <row r="3068" spans="1:44" ht="15" customHeight="1" x14ac:dyDescent="0.25">
      <c r="AE3068" s="60"/>
      <c r="AF3068" s="259"/>
      <c r="AG3068" s="375"/>
      <c r="AH3068" s="399"/>
      <c r="AR3068" s="387">
        <f>SUM(AR3065:AR3067)</f>
        <v>0</v>
      </c>
    </row>
    <row r="3069" spans="1:44" ht="15" customHeight="1" x14ac:dyDescent="0.25">
      <c r="E3069" s="828"/>
      <c r="F3069" s="828"/>
      <c r="G3069" s="828"/>
      <c r="H3069" s="828"/>
      <c r="I3069" s="89" t="s">
        <v>274</v>
      </c>
      <c r="AE3069" s="60"/>
      <c r="AF3069" s="259"/>
      <c r="AG3069" s="375"/>
      <c r="AH3069" s="399"/>
    </row>
    <row r="3070" spans="1:44" ht="15" customHeight="1" x14ac:dyDescent="0.25">
      <c r="B3070" s="544" t="str">
        <f>IF(SUM(AR3068=0),"","ErroR: Verificar la consistencia con la pregunta anterior")</f>
        <v/>
      </c>
      <c r="C3070" s="544"/>
      <c r="D3070" s="544"/>
      <c r="E3070" s="544"/>
      <c r="F3070" s="544"/>
      <c r="G3070" s="544"/>
      <c r="H3070" s="544"/>
      <c r="I3070" s="544"/>
      <c r="J3070" s="544"/>
      <c r="K3070" s="544"/>
      <c r="L3070" s="544"/>
      <c r="M3070" s="544"/>
      <c r="N3070" s="544"/>
      <c r="O3070" s="544"/>
      <c r="P3070" s="544"/>
      <c r="Q3070" s="544"/>
      <c r="R3070" s="544"/>
      <c r="S3070" s="544"/>
      <c r="T3070" s="544"/>
      <c r="U3070" s="544"/>
      <c r="V3070" s="544"/>
      <c r="W3070" s="544"/>
      <c r="X3070" s="544"/>
      <c r="Y3070" s="544"/>
      <c r="Z3070" s="544"/>
      <c r="AA3070" s="544"/>
      <c r="AB3070" s="544"/>
      <c r="AC3070" s="544"/>
      <c r="AD3070" s="544"/>
      <c r="AE3070" s="60"/>
      <c r="AF3070" s="259"/>
      <c r="AG3070" s="375"/>
      <c r="AH3070" s="399"/>
    </row>
    <row r="3071" spans="1:44" ht="15" customHeight="1" x14ac:dyDescent="0.25">
      <c r="B3071" s="544" t="str">
        <f>IF(SUM(AN3065=0),"","Error: Verificar la suma por fila")</f>
        <v/>
      </c>
      <c r="C3071" s="544"/>
      <c r="D3071" s="544"/>
      <c r="E3071" s="544"/>
      <c r="F3071" s="544"/>
      <c r="G3071" s="544"/>
      <c r="H3071" s="544"/>
      <c r="I3071" s="544"/>
      <c r="J3071" s="544"/>
      <c r="K3071" s="544"/>
      <c r="L3071" s="544"/>
      <c r="M3071" s="544"/>
      <c r="N3071" s="544"/>
      <c r="O3071" s="544"/>
      <c r="P3071" s="544"/>
      <c r="Q3071" s="544"/>
      <c r="R3071" s="544"/>
      <c r="S3071" s="544"/>
      <c r="T3071" s="544"/>
      <c r="U3071" s="544"/>
      <c r="V3071" s="544"/>
      <c r="W3071" s="544"/>
      <c r="X3071" s="544"/>
      <c r="Y3071" s="544"/>
      <c r="Z3071" s="544"/>
      <c r="AA3071" s="544"/>
      <c r="AB3071" s="544"/>
      <c r="AC3071" s="544"/>
      <c r="AD3071" s="544"/>
      <c r="AE3071" s="60"/>
      <c r="AF3071" s="259"/>
      <c r="AG3071" s="375"/>
      <c r="AH3071" s="399"/>
    </row>
    <row r="3072" spans="1:44" ht="15" customHeight="1" thickBot="1" x14ac:dyDescent="0.3">
      <c r="B3072" s="545" t="str">
        <f>IF(OR($AG$3063=$AH$3063,$AG$3063=$AI$3063),"","Error: Debe completar toda la información requerida.")</f>
        <v/>
      </c>
      <c r="C3072" s="545"/>
      <c r="D3072" s="545"/>
      <c r="E3072" s="545"/>
      <c r="F3072" s="545"/>
      <c r="G3072" s="545"/>
      <c r="H3072" s="545"/>
      <c r="I3072" s="545"/>
      <c r="J3072" s="545"/>
      <c r="K3072" s="545"/>
      <c r="L3072" s="545"/>
      <c r="M3072" s="545"/>
      <c r="N3072" s="545"/>
      <c r="O3072" s="545"/>
      <c r="P3072" s="545"/>
      <c r="Q3072" s="545"/>
      <c r="R3072" s="545"/>
      <c r="S3072" s="545"/>
      <c r="T3072" s="545"/>
      <c r="U3072" s="545"/>
      <c r="V3072" s="545"/>
      <c r="W3072" s="545"/>
      <c r="X3072" s="545"/>
      <c r="Y3072" s="545"/>
      <c r="Z3072" s="545"/>
      <c r="AA3072" s="545"/>
      <c r="AB3072" s="545"/>
      <c r="AC3072" s="545"/>
      <c r="AD3072" s="545"/>
      <c r="AE3072" s="60"/>
      <c r="AF3072" s="259"/>
      <c r="AG3072" s="375"/>
      <c r="AH3072" s="399"/>
    </row>
    <row r="3073" spans="1:44" ht="15" customHeight="1" thickBot="1" x14ac:dyDescent="0.3">
      <c r="B3073" s="684" t="s">
        <v>1439</v>
      </c>
      <c r="C3073" s="685"/>
      <c r="D3073" s="685"/>
      <c r="E3073" s="685"/>
      <c r="F3073" s="685"/>
      <c r="G3073" s="685"/>
      <c r="H3073" s="685"/>
      <c r="I3073" s="685"/>
      <c r="J3073" s="685"/>
      <c r="K3073" s="685"/>
      <c r="L3073" s="685"/>
      <c r="M3073" s="685"/>
      <c r="N3073" s="685"/>
      <c r="O3073" s="685"/>
      <c r="P3073" s="685"/>
      <c r="Q3073" s="685"/>
      <c r="R3073" s="685"/>
      <c r="S3073" s="685"/>
      <c r="T3073" s="685"/>
      <c r="U3073" s="685"/>
      <c r="V3073" s="685"/>
      <c r="W3073" s="685"/>
      <c r="X3073" s="685"/>
      <c r="Y3073" s="685"/>
      <c r="Z3073" s="685"/>
      <c r="AA3073" s="685"/>
      <c r="AB3073" s="685"/>
      <c r="AC3073" s="685"/>
      <c r="AD3073" s="686"/>
      <c r="AE3073" s="60"/>
      <c r="AF3073" s="259"/>
      <c r="AG3073" s="375"/>
      <c r="AH3073" s="399"/>
    </row>
    <row r="3074" spans="1:44" ht="15" customHeight="1" thickBot="1" x14ac:dyDescent="0.3">
      <c r="B3074" s="687" t="s">
        <v>1438</v>
      </c>
      <c r="C3074" s="688"/>
      <c r="D3074" s="688"/>
      <c r="E3074" s="688"/>
      <c r="F3074" s="688"/>
      <c r="G3074" s="688"/>
      <c r="H3074" s="688"/>
      <c r="I3074" s="688"/>
      <c r="J3074" s="688"/>
      <c r="K3074" s="688"/>
      <c r="L3074" s="688"/>
      <c r="M3074" s="688"/>
      <c r="N3074" s="688"/>
      <c r="O3074" s="688"/>
      <c r="P3074" s="688"/>
      <c r="Q3074" s="688"/>
      <c r="R3074" s="688"/>
      <c r="S3074" s="688"/>
      <c r="T3074" s="688"/>
      <c r="U3074" s="688"/>
      <c r="V3074" s="688"/>
      <c r="W3074" s="688"/>
      <c r="X3074" s="688"/>
      <c r="Y3074" s="688"/>
      <c r="Z3074" s="688"/>
      <c r="AA3074" s="688"/>
      <c r="AB3074" s="688"/>
      <c r="AC3074" s="688"/>
      <c r="AD3074" s="689"/>
      <c r="AE3074" s="60"/>
      <c r="AF3074" s="259"/>
      <c r="AG3074" s="375"/>
      <c r="AH3074" s="399"/>
    </row>
    <row r="3075" spans="1:44" ht="15" customHeight="1" x14ac:dyDescent="0.25">
      <c r="B3075" s="923" t="s">
        <v>1015</v>
      </c>
      <c r="C3075" s="924"/>
      <c r="D3075" s="924"/>
      <c r="E3075" s="924"/>
      <c r="F3075" s="924"/>
      <c r="G3075" s="924"/>
      <c r="H3075" s="924"/>
      <c r="I3075" s="924"/>
      <c r="J3075" s="924"/>
      <c r="K3075" s="924"/>
      <c r="L3075" s="924"/>
      <c r="M3075" s="924"/>
      <c r="N3075" s="924"/>
      <c r="O3075" s="924"/>
      <c r="P3075" s="924"/>
      <c r="Q3075" s="924"/>
      <c r="R3075" s="924"/>
      <c r="S3075" s="924"/>
      <c r="T3075" s="924"/>
      <c r="U3075" s="924"/>
      <c r="V3075" s="924"/>
      <c r="W3075" s="924"/>
      <c r="X3075" s="924"/>
      <c r="Y3075" s="924"/>
      <c r="Z3075" s="924"/>
      <c r="AA3075" s="924"/>
      <c r="AB3075" s="924"/>
      <c r="AC3075" s="924"/>
      <c r="AD3075" s="925"/>
      <c r="AE3075" s="60"/>
      <c r="AF3075" s="259"/>
      <c r="AG3075" s="375"/>
      <c r="AH3075" s="399"/>
    </row>
    <row r="3076" spans="1:44" ht="36" customHeight="1" x14ac:dyDescent="0.25">
      <c r="B3076" s="147"/>
      <c r="C3076" s="889" t="s">
        <v>1329</v>
      </c>
      <c r="D3076" s="890"/>
      <c r="E3076" s="890"/>
      <c r="F3076" s="890"/>
      <c r="G3076" s="890"/>
      <c r="H3076" s="890"/>
      <c r="I3076" s="890"/>
      <c r="J3076" s="890"/>
      <c r="K3076" s="890"/>
      <c r="L3076" s="890"/>
      <c r="M3076" s="890"/>
      <c r="N3076" s="890"/>
      <c r="O3076" s="890"/>
      <c r="P3076" s="890"/>
      <c r="Q3076" s="890"/>
      <c r="R3076" s="890"/>
      <c r="S3076" s="890"/>
      <c r="T3076" s="890"/>
      <c r="U3076" s="890"/>
      <c r="V3076" s="890"/>
      <c r="W3076" s="890"/>
      <c r="X3076" s="890"/>
      <c r="Y3076" s="890"/>
      <c r="Z3076" s="890"/>
      <c r="AA3076" s="890"/>
      <c r="AB3076" s="890"/>
      <c r="AC3076" s="890"/>
      <c r="AD3076" s="891"/>
      <c r="AE3076" s="60"/>
      <c r="AF3076" s="259"/>
      <c r="AG3076" s="375"/>
      <c r="AH3076" s="399"/>
    </row>
    <row r="3077" spans="1:44" ht="36.75" customHeight="1" x14ac:dyDescent="0.25">
      <c r="B3077" s="200"/>
      <c r="C3077" s="889" t="s">
        <v>1330</v>
      </c>
      <c r="D3077" s="890"/>
      <c r="E3077" s="890"/>
      <c r="F3077" s="890"/>
      <c r="G3077" s="890"/>
      <c r="H3077" s="890"/>
      <c r="I3077" s="890"/>
      <c r="J3077" s="890"/>
      <c r="K3077" s="890"/>
      <c r="L3077" s="890"/>
      <c r="M3077" s="890"/>
      <c r="N3077" s="890"/>
      <c r="O3077" s="890"/>
      <c r="P3077" s="890"/>
      <c r="Q3077" s="890"/>
      <c r="R3077" s="890"/>
      <c r="S3077" s="890"/>
      <c r="T3077" s="890"/>
      <c r="U3077" s="890"/>
      <c r="V3077" s="890"/>
      <c r="W3077" s="890"/>
      <c r="X3077" s="890"/>
      <c r="Y3077" s="890"/>
      <c r="Z3077" s="890"/>
      <c r="AA3077" s="890"/>
      <c r="AB3077" s="890"/>
      <c r="AC3077" s="890"/>
      <c r="AD3077" s="891"/>
      <c r="AE3077" s="60"/>
      <c r="AF3077" s="259"/>
      <c r="AG3077" s="375"/>
      <c r="AH3077" s="399"/>
    </row>
    <row r="3078" spans="1:44" ht="84" customHeight="1" x14ac:dyDescent="0.25">
      <c r="B3078" s="19"/>
      <c r="C3078" s="926" t="s">
        <v>1628</v>
      </c>
      <c r="D3078" s="927"/>
      <c r="E3078" s="927"/>
      <c r="F3078" s="927"/>
      <c r="G3078" s="927"/>
      <c r="H3078" s="927"/>
      <c r="I3078" s="927"/>
      <c r="J3078" s="927"/>
      <c r="K3078" s="927"/>
      <c r="L3078" s="927"/>
      <c r="M3078" s="927"/>
      <c r="N3078" s="927"/>
      <c r="O3078" s="927"/>
      <c r="P3078" s="927"/>
      <c r="Q3078" s="927"/>
      <c r="R3078" s="927"/>
      <c r="S3078" s="927"/>
      <c r="T3078" s="927"/>
      <c r="U3078" s="927"/>
      <c r="V3078" s="927"/>
      <c r="W3078" s="927"/>
      <c r="X3078" s="927"/>
      <c r="Y3078" s="927"/>
      <c r="Z3078" s="927"/>
      <c r="AA3078" s="927"/>
      <c r="AB3078" s="927"/>
      <c r="AC3078" s="927"/>
      <c r="AD3078" s="928"/>
      <c r="AE3078" s="60"/>
      <c r="AF3078" s="259"/>
      <c r="AG3078" s="375"/>
      <c r="AH3078" s="399"/>
    </row>
    <row r="3079" spans="1:44" ht="15" customHeight="1" x14ac:dyDescent="0.25">
      <c r="AE3079" s="60"/>
      <c r="AF3079" s="259"/>
      <c r="AG3079" s="375"/>
      <c r="AH3079" s="399"/>
    </row>
    <row r="3080" spans="1:44" ht="24" customHeight="1" x14ac:dyDescent="0.25">
      <c r="A3080" s="114" t="s">
        <v>999</v>
      </c>
      <c r="B3080" s="573" t="s">
        <v>1331</v>
      </c>
      <c r="C3080" s="573"/>
      <c r="D3080" s="573"/>
      <c r="E3080" s="573"/>
      <c r="F3080" s="573"/>
      <c r="G3080" s="573"/>
      <c r="H3080" s="573"/>
      <c r="I3080" s="573"/>
      <c r="J3080" s="573"/>
      <c r="K3080" s="573"/>
      <c r="L3080" s="573"/>
      <c r="M3080" s="573"/>
      <c r="N3080" s="573"/>
      <c r="O3080" s="573"/>
      <c r="P3080" s="573"/>
      <c r="Q3080" s="573"/>
      <c r="R3080" s="573"/>
      <c r="S3080" s="573"/>
      <c r="T3080" s="573"/>
      <c r="U3080" s="573"/>
      <c r="V3080" s="573"/>
      <c r="W3080" s="573"/>
      <c r="X3080" s="573"/>
      <c r="Y3080" s="573"/>
      <c r="Z3080" s="573"/>
      <c r="AA3080" s="573"/>
      <c r="AB3080" s="573"/>
      <c r="AC3080" s="573"/>
      <c r="AD3080" s="573"/>
      <c r="AE3080" s="60"/>
      <c r="AF3080" s="259"/>
      <c r="AG3080" s="375"/>
      <c r="AH3080" s="399"/>
    </row>
    <row r="3081" spans="1:44" ht="24" customHeight="1" x14ac:dyDescent="0.25">
      <c r="C3081" s="576" t="s">
        <v>1087</v>
      </c>
      <c r="D3081" s="576"/>
      <c r="E3081" s="576"/>
      <c r="F3081" s="576"/>
      <c r="G3081" s="576"/>
      <c r="H3081" s="576"/>
      <c r="I3081" s="576"/>
      <c r="J3081" s="576"/>
      <c r="K3081" s="576"/>
      <c r="L3081" s="576"/>
      <c r="M3081" s="576"/>
      <c r="N3081" s="576"/>
      <c r="O3081" s="576"/>
      <c r="P3081" s="576"/>
      <c r="Q3081" s="576"/>
      <c r="R3081" s="576"/>
      <c r="S3081" s="576"/>
      <c r="T3081" s="576"/>
      <c r="U3081" s="576"/>
      <c r="V3081" s="576"/>
      <c r="W3081" s="576"/>
      <c r="X3081" s="576"/>
      <c r="Y3081" s="576"/>
      <c r="Z3081" s="576"/>
      <c r="AA3081" s="576"/>
      <c r="AB3081" s="576"/>
      <c r="AC3081" s="576"/>
      <c r="AD3081" s="576"/>
      <c r="AE3081" s="60"/>
      <c r="AF3081" s="259"/>
      <c r="AG3081" s="375"/>
      <c r="AH3081" s="399"/>
    </row>
    <row r="3082" spans="1:44" ht="24" customHeight="1" x14ac:dyDescent="0.25">
      <c r="C3082" s="676" t="s">
        <v>1333</v>
      </c>
      <c r="D3082" s="676"/>
      <c r="E3082" s="676"/>
      <c r="F3082" s="676"/>
      <c r="G3082" s="676"/>
      <c r="H3082" s="676"/>
      <c r="I3082" s="676"/>
      <c r="J3082" s="676"/>
      <c r="K3082" s="676"/>
      <c r="L3082" s="676"/>
      <c r="M3082" s="676"/>
      <c r="N3082" s="676"/>
      <c r="O3082" s="676"/>
      <c r="P3082" s="676"/>
      <c r="Q3082" s="676"/>
      <c r="R3082" s="676"/>
      <c r="S3082" s="676"/>
      <c r="T3082" s="676"/>
      <c r="U3082" s="676"/>
      <c r="V3082" s="676"/>
      <c r="W3082" s="676"/>
      <c r="X3082" s="676"/>
      <c r="Y3082" s="676"/>
      <c r="Z3082" s="676"/>
      <c r="AA3082" s="676"/>
      <c r="AB3082" s="676"/>
      <c r="AC3082" s="676"/>
      <c r="AD3082" s="676"/>
      <c r="AE3082" s="60"/>
      <c r="AF3082" s="259"/>
      <c r="AG3082" s="375"/>
      <c r="AH3082" s="399"/>
    </row>
    <row r="3083" spans="1:44" ht="15" customHeight="1" x14ac:dyDescent="0.25">
      <c r="C3083" s="125"/>
      <c r="D3083" s="125"/>
      <c r="E3083" s="125"/>
      <c r="F3083" s="125"/>
      <c r="G3083" s="125"/>
      <c r="H3083" s="125"/>
      <c r="I3083" s="125"/>
      <c r="J3083" s="125"/>
      <c r="K3083" s="125"/>
      <c r="L3083" s="125"/>
      <c r="M3083" s="125"/>
      <c r="N3083" s="125"/>
      <c r="O3083" s="125"/>
      <c r="P3083" s="125"/>
      <c r="Q3083" s="125"/>
      <c r="R3083" s="125"/>
      <c r="S3083" s="125"/>
      <c r="T3083" s="125"/>
      <c r="U3083" s="125"/>
      <c r="V3083" s="125"/>
      <c r="W3083" s="125"/>
      <c r="X3083" s="125"/>
      <c r="Y3083" s="125"/>
      <c r="Z3083" s="125"/>
      <c r="AA3083" s="125"/>
      <c r="AB3083" s="125"/>
      <c r="AC3083" s="125"/>
      <c r="AD3083" s="125"/>
      <c r="AE3083" s="60"/>
      <c r="AF3083" s="259"/>
      <c r="AG3083" s="375"/>
      <c r="AH3083" s="399"/>
    </row>
    <row r="3084" spans="1:44" ht="24" customHeight="1" x14ac:dyDescent="0.25">
      <c r="C3084" s="944" t="s">
        <v>1130</v>
      </c>
      <c r="D3084" s="944"/>
      <c r="E3084" s="944"/>
      <c r="F3084" s="944"/>
      <c r="G3084" s="944"/>
      <c r="H3084" s="944"/>
      <c r="I3084" s="944"/>
      <c r="J3084" s="944"/>
      <c r="K3084" s="944"/>
      <c r="L3084" s="944"/>
      <c r="M3084" s="944"/>
      <c r="N3084" s="910" t="s">
        <v>1627</v>
      </c>
      <c r="O3084" s="910"/>
      <c r="P3084" s="910"/>
      <c r="Q3084" s="910"/>
      <c r="R3084" s="910"/>
      <c r="S3084" s="910"/>
      <c r="T3084" s="910"/>
      <c r="U3084" s="910"/>
      <c r="V3084" s="910"/>
      <c r="W3084" s="910"/>
      <c r="X3084" s="910"/>
      <c r="Y3084" s="910"/>
      <c r="Z3084" s="910"/>
      <c r="AA3084" s="910"/>
      <c r="AB3084" s="897" t="s">
        <v>1332</v>
      </c>
      <c r="AC3084" s="898"/>
      <c r="AD3084" s="899"/>
      <c r="AE3084" s="60"/>
      <c r="AF3084" s="259"/>
      <c r="AG3084" s="285" t="s">
        <v>1908</v>
      </c>
      <c r="AH3084" s="285"/>
      <c r="AI3084" s="285"/>
      <c r="AJ3084" s="374"/>
      <c r="AK3084" s="374"/>
      <c r="AL3084" s="374"/>
      <c r="AM3084" s="374"/>
      <c r="AN3084" s="374"/>
    </row>
    <row r="3085" spans="1:44" ht="15" customHeight="1" x14ac:dyDescent="0.25">
      <c r="C3085" s="944"/>
      <c r="D3085" s="944"/>
      <c r="E3085" s="944"/>
      <c r="F3085" s="944"/>
      <c r="G3085" s="944"/>
      <c r="H3085" s="944"/>
      <c r="I3085" s="944"/>
      <c r="J3085" s="944"/>
      <c r="K3085" s="944"/>
      <c r="L3085" s="944"/>
      <c r="M3085" s="944"/>
      <c r="N3085" s="897" t="s">
        <v>60</v>
      </c>
      <c r="O3085" s="899"/>
      <c r="P3085" s="911" t="s">
        <v>917</v>
      </c>
      <c r="Q3085" s="912"/>
      <c r="R3085" s="912"/>
      <c r="S3085" s="912"/>
      <c r="T3085" s="912"/>
      <c r="U3085" s="912"/>
      <c r="V3085" s="912"/>
      <c r="W3085" s="912"/>
      <c r="X3085" s="912"/>
      <c r="Y3085" s="912"/>
      <c r="Z3085" s="912"/>
      <c r="AA3085" s="913"/>
      <c r="AB3085" s="900"/>
      <c r="AC3085" s="901"/>
      <c r="AD3085" s="902"/>
      <c r="AE3085" s="60"/>
      <c r="AF3085" s="259"/>
      <c r="AG3085" s="285">
        <f>COUNTBLANK(N3087:AD3094)</f>
        <v>136</v>
      </c>
      <c r="AH3085" s="285">
        <v>136</v>
      </c>
      <c r="AI3085" s="285">
        <f>IF(SUM(AG3095:AH3095)=0,AG3085,1)</f>
        <v>136</v>
      </c>
      <c r="AJ3085" s="374"/>
      <c r="AK3085" s="374"/>
      <c r="AL3085" s="374"/>
      <c r="AM3085" s="374"/>
      <c r="AN3085" s="374"/>
    </row>
    <row r="3086" spans="1:44" ht="73.5" customHeight="1" x14ac:dyDescent="0.25">
      <c r="C3086" s="944"/>
      <c r="D3086" s="944"/>
      <c r="E3086" s="944"/>
      <c r="F3086" s="944"/>
      <c r="G3086" s="944"/>
      <c r="H3086" s="944"/>
      <c r="I3086" s="944"/>
      <c r="J3086" s="944"/>
      <c r="K3086" s="944"/>
      <c r="L3086" s="944"/>
      <c r="M3086" s="944"/>
      <c r="N3086" s="903"/>
      <c r="O3086" s="905"/>
      <c r="P3086" s="667" t="s">
        <v>243</v>
      </c>
      <c r="Q3086" s="667"/>
      <c r="R3086" s="667" t="s">
        <v>729</v>
      </c>
      <c r="S3086" s="667"/>
      <c r="T3086" s="667" t="s">
        <v>730</v>
      </c>
      <c r="U3086" s="667"/>
      <c r="V3086" s="667" t="s">
        <v>731</v>
      </c>
      <c r="W3086" s="667"/>
      <c r="X3086" s="667" t="s">
        <v>916</v>
      </c>
      <c r="Y3086" s="667"/>
      <c r="Z3086" s="667" t="s">
        <v>73</v>
      </c>
      <c r="AA3086" s="667"/>
      <c r="AB3086" s="903"/>
      <c r="AC3086" s="904"/>
      <c r="AD3086" s="905"/>
      <c r="AE3086" s="60"/>
      <c r="AF3086" s="259"/>
      <c r="AG3086" s="374" t="s">
        <v>1921</v>
      </c>
      <c r="AH3086" s="374" t="s">
        <v>1925</v>
      </c>
      <c r="AI3086" s="374"/>
      <c r="AJ3086" s="374"/>
      <c r="AK3086" s="375" t="s">
        <v>1913</v>
      </c>
      <c r="AL3086" s="378" t="s">
        <v>1910</v>
      </c>
      <c r="AM3086" s="374" t="s">
        <v>1914</v>
      </c>
      <c r="AN3086" s="374" t="s">
        <v>1915</v>
      </c>
      <c r="AO3086" s="375" t="s">
        <v>1913</v>
      </c>
      <c r="AP3086" s="378" t="s">
        <v>1910</v>
      </c>
      <c r="AQ3086" s="374" t="s">
        <v>1914</v>
      </c>
      <c r="AR3086" s="374" t="s">
        <v>1915</v>
      </c>
    </row>
    <row r="3087" spans="1:44" ht="15" customHeight="1" x14ac:dyDescent="0.25">
      <c r="C3087" s="92" t="s">
        <v>26</v>
      </c>
      <c r="D3087" s="653" t="str">
        <f>IF($D37="","",$D37)</f>
        <v/>
      </c>
      <c r="E3087" s="654"/>
      <c r="F3087" s="654"/>
      <c r="G3087" s="654"/>
      <c r="H3087" s="654"/>
      <c r="I3087" s="654"/>
      <c r="J3087" s="654"/>
      <c r="K3087" s="654"/>
      <c r="L3087" s="654"/>
      <c r="M3087" s="655"/>
      <c r="N3087" s="691"/>
      <c r="O3087" s="691"/>
      <c r="P3087" s="691"/>
      <c r="Q3087" s="691"/>
      <c r="R3087" s="691"/>
      <c r="S3087" s="691"/>
      <c r="T3087" s="691"/>
      <c r="U3087" s="691"/>
      <c r="V3087" s="691"/>
      <c r="W3087" s="691"/>
      <c r="X3087" s="691"/>
      <c r="Y3087" s="691"/>
      <c r="Z3087" s="691"/>
      <c r="AA3087" s="691"/>
      <c r="AB3087" s="828"/>
      <c r="AC3087" s="828"/>
      <c r="AD3087" s="828"/>
      <c r="AE3087" s="60"/>
      <c r="AF3087" s="259"/>
      <c r="AG3087" s="375">
        <f>IF(AND($C$29="",COUNTBLANK(D3087:AD3087)=27),0,IF(AND($C$29&gt;=$AG$26,COUNTBLANK(D3087:AD3087)&lt;&gt;27),0,IF(AND($AG$26&gt;$C$29,COUNTBLANK(D3087:AD3087)=27),0,1)))</f>
        <v>0</v>
      </c>
      <c r="AH3087" s="264">
        <f>IF(D3087="",0,IF(AND(D3087&lt;&gt;"",COUNTBLANK(N3087:AD3087)=9),0,1))</f>
        <v>0</v>
      </c>
      <c r="AI3087" s="374"/>
      <c r="AJ3087" s="374"/>
      <c r="AK3087" s="375">
        <f>N3087</f>
        <v>0</v>
      </c>
      <c r="AL3087" s="378">
        <f>COUNTIF(P3087:AA3087,"ns")</f>
        <v>0</v>
      </c>
      <c r="AM3087" s="374">
        <f>SUM(P3087:AA3087)</f>
        <v>0</v>
      </c>
      <c r="AN3087" s="317">
        <f>IF($AG$3085=$AH$3085,0,IF(OR(AND(AK3087=0,AL3087&gt;0),AND(AK3087="NS",AM3087&gt;0),AND(AK3087="NS",AM3087=0,AL3087=0)),1,IF(OR(AND(AL3087&gt;=2,AM3087&lt;AK3087),AND(AK3087="NS",AM3087=0,AL3087&gt;0),AK3087=AM3087),0,1)))</f>
        <v>0</v>
      </c>
      <c r="AO3087" s="375">
        <f>N3087</f>
        <v>0</v>
      </c>
      <c r="AP3087" s="378">
        <f>COUNTIF(AB3087,"ns")</f>
        <v>0</v>
      </c>
      <c r="AQ3087" s="374">
        <f>SUM(AB3087)</f>
        <v>0</v>
      </c>
      <c r="AR3087" s="317">
        <f>IF($AG$3085=$AH$3085,0,IF(OR(AND(AO3087=0,AP3087&gt;0),AND(AO3087="NS",AQ3087&gt;0),AND(AO3087="NS",AQ3087=0,AP3087=0)),1,IF(OR(AND(AP3087=1,AQ3087&lt;AO3087),AND(AO3087="NS",AQ3087=0,AP3087&gt;0),AO3087&lt;=AQ3087),0,1)))</f>
        <v>0</v>
      </c>
    </row>
    <row r="3088" spans="1:44" ht="15" customHeight="1" x14ac:dyDescent="0.25">
      <c r="C3088" s="93" t="s">
        <v>27</v>
      </c>
      <c r="D3088" s="653" t="str">
        <f t="shared" ref="D3088:D3094" si="10603">IF($D38="","",$D38)</f>
        <v/>
      </c>
      <c r="E3088" s="654"/>
      <c r="F3088" s="654"/>
      <c r="G3088" s="654"/>
      <c r="H3088" s="654"/>
      <c r="I3088" s="654"/>
      <c r="J3088" s="654"/>
      <c r="K3088" s="654"/>
      <c r="L3088" s="654"/>
      <c r="M3088" s="655"/>
      <c r="N3088" s="691"/>
      <c r="O3088" s="691"/>
      <c r="P3088" s="691"/>
      <c r="Q3088" s="691"/>
      <c r="R3088" s="691"/>
      <c r="S3088" s="691"/>
      <c r="T3088" s="691"/>
      <c r="U3088" s="691"/>
      <c r="V3088" s="691"/>
      <c r="W3088" s="691"/>
      <c r="X3088" s="691"/>
      <c r="Y3088" s="691"/>
      <c r="Z3088" s="691"/>
      <c r="AA3088" s="691"/>
      <c r="AB3088" s="828"/>
      <c r="AC3088" s="828"/>
      <c r="AD3088" s="828"/>
      <c r="AE3088" s="60"/>
      <c r="AF3088" s="259"/>
      <c r="AG3088" s="375">
        <f>IF(AND($C$29="",COUNTBLANK(D3088:AD3088)=27),0,IF(AND($C$29&gt;=$AG$27,COUNTBLANK(D3088:AD3088)&lt;&gt;27),0,IF(AND($AG$27&gt;$C$29,COUNTBLANK(D3088:AD3088)=27),0,1)))</f>
        <v>0</v>
      </c>
      <c r="AH3088" s="264">
        <f t="shared" ref="AH3088:AH3093" si="10604">IF(D3088="",0,IF(AND(D3088&lt;&gt;"",COUNTBLANK(N3088:AD3088)=9),0,1))</f>
        <v>0</v>
      </c>
      <c r="AK3088" s="375">
        <f t="shared" ref="AK3088:AK3094" si="10605">N3088</f>
        <v>0</v>
      </c>
      <c r="AL3088" s="378">
        <f t="shared" ref="AL3088:AL3094" si="10606">COUNTIF(P3088:AA3088,"ns")</f>
        <v>0</v>
      </c>
      <c r="AM3088" s="374">
        <f t="shared" ref="AM3088:AM3094" si="10607">SUM(P3088:AA3088)</f>
        <v>0</v>
      </c>
      <c r="AN3088" s="317">
        <f t="shared" ref="AN3088:AN3094" si="10608">IF($AG$3085=$AH$3085,0,IF(OR(AND(AK3088=0,AL3088&gt;0),AND(AK3088="NS",AM3088&gt;0),AND(AK3088="NS",AM3088=0,AL3088=0)),1,IF(OR(AND(AL3088&gt;=2,AM3088&lt;AK3088),AND(AK3088="NS",AM3088=0,AL3088&gt;0),AK3088=AM3088),0,1)))</f>
        <v>0</v>
      </c>
      <c r="AO3088" s="375">
        <f t="shared" ref="AO3088:AO3094" si="10609">N3088</f>
        <v>0</v>
      </c>
      <c r="AP3088" s="378">
        <f t="shared" ref="AP3088:AP3094" si="10610">COUNTIF(AB3088,"ns")</f>
        <v>0</v>
      </c>
      <c r="AQ3088" s="374">
        <f t="shared" ref="AQ3088:AQ3094" si="10611">SUM(AB3088)</f>
        <v>0</v>
      </c>
      <c r="AR3088" s="317">
        <f t="shared" ref="AR3088:AR3093" si="10612">IF($AG$3085=$AH$3085,0,IF(OR(AND(AO3088=0,AP3088&gt;0),AND(AO3088="NS",AQ3088&gt;0),AND(AO3088="NS",AQ3088=0,AP3088=0)),1,IF(OR(AND(AP3088=1,AQ3088&lt;AO3088),AND(AO3088="NS",AQ3088=0,AP3088&gt;0),AO3088&lt;=AQ3088),0,1)))</f>
        <v>0</v>
      </c>
    </row>
    <row r="3089" spans="1:44" ht="15" customHeight="1" x14ac:dyDescent="0.25">
      <c r="C3089" s="93" t="s">
        <v>28</v>
      </c>
      <c r="D3089" s="653" t="str">
        <f t="shared" si="10603"/>
        <v/>
      </c>
      <c r="E3089" s="654"/>
      <c r="F3089" s="654"/>
      <c r="G3089" s="654"/>
      <c r="H3089" s="654"/>
      <c r="I3089" s="654"/>
      <c r="J3089" s="654"/>
      <c r="K3089" s="654"/>
      <c r="L3089" s="654"/>
      <c r="M3089" s="655"/>
      <c r="N3089" s="691"/>
      <c r="O3089" s="691"/>
      <c r="P3089" s="691"/>
      <c r="Q3089" s="691"/>
      <c r="R3089" s="691"/>
      <c r="S3089" s="691"/>
      <c r="T3089" s="691"/>
      <c r="U3089" s="691"/>
      <c r="V3089" s="691"/>
      <c r="W3089" s="691"/>
      <c r="X3089" s="691"/>
      <c r="Y3089" s="691"/>
      <c r="Z3089" s="691"/>
      <c r="AA3089" s="691"/>
      <c r="AB3089" s="828"/>
      <c r="AC3089" s="828"/>
      <c r="AD3089" s="828"/>
      <c r="AE3089" s="60"/>
      <c r="AF3089" s="259"/>
      <c r="AG3089" s="375">
        <f>IF(AND($C$29="",COUNTBLANK(D3089:AD3089)=27),0,IF(AND($C$29&gt;=$AG$28,COUNTBLANK(D3089:AD3089)&lt;&gt;27),0,IF(AND($AG$28&gt;$C$29,COUNTBLANK(D3089:AD3089)=27),0,1)))</f>
        <v>0</v>
      </c>
      <c r="AH3089" s="264">
        <f t="shared" si="10604"/>
        <v>0</v>
      </c>
      <c r="AK3089" s="375">
        <f t="shared" si="10605"/>
        <v>0</v>
      </c>
      <c r="AL3089" s="378">
        <f t="shared" si="10606"/>
        <v>0</v>
      </c>
      <c r="AM3089" s="374">
        <f t="shared" si="10607"/>
        <v>0</v>
      </c>
      <c r="AN3089" s="317">
        <f t="shared" si="10608"/>
        <v>0</v>
      </c>
      <c r="AO3089" s="375">
        <f t="shared" si="10609"/>
        <v>0</v>
      </c>
      <c r="AP3089" s="378">
        <f t="shared" si="10610"/>
        <v>0</v>
      </c>
      <c r="AQ3089" s="374">
        <f t="shared" si="10611"/>
        <v>0</v>
      </c>
      <c r="AR3089" s="317">
        <f t="shared" si="10612"/>
        <v>0</v>
      </c>
    </row>
    <row r="3090" spans="1:44" ht="15" customHeight="1" x14ac:dyDescent="0.25">
      <c r="C3090" s="93" t="s">
        <v>29</v>
      </c>
      <c r="D3090" s="653" t="str">
        <f t="shared" si="10603"/>
        <v/>
      </c>
      <c r="E3090" s="654"/>
      <c r="F3090" s="654"/>
      <c r="G3090" s="654"/>
      <c r="H3090" s="654"/>
      <c r="I3090" s="654"/>
      <c r="J3090" s="654"/>
      <c r="K3090" s="654"/>
      <c r="L3090" s="654"/>
      <c r="M3090" s="655"/>
      <c r="N3090" s="691"/>
      <c r="O3090" s="691"/>
      <c r="P3090" s="691"/>
      <c r="Q3090" s="691"/>
      <c r="R3090" s="691"/>
      <c r="S3090" s="691"/>
      <c r="T3090" s="691"/>
      <c r="U3090" s="691"/>
      <c r="V3090" s="691"/>
      <c r="W3090" s="691"/>
      <c r="X3090" s="691"/>
      <c r="Y3090" s="691"/>
      <c r="Z3090" s="691"/>
      <c r="AA3090" s="691"/>
      <c r="AB3090" s="828"/>
      <c r="AC3090" s="828"/>
      <c r="AD3090" s="828"/>
      <c r="AE3090" s="60"/>
      <c r="AF3090" s="259"/>
      <c r="AG3090" s="375">
        <f>IF(AND($C$29="",COUNTBLANK(D3090:AD3090)=27),0,IF(AND($C$29&gt;=$AG$29,COUNTBLANK(D3090:AD3090)&lt;&gt;27),0,IF(AND($AG$29&gt;$C$29,COUNTBLANK(D3090:AD3090)=27),0,1)))</f>
        <v>0</v>
      </c>
      <c r="AH3090" s="264">
        <f t="shared" si="10604"/>
        <v>0</v>
      </c>
      <c r="AK3090" s="375">
        <f t="shared" si="10605"/>
        <v>0</v>
      </c>
      <c r="AL3090" s="378">
        <f t="shared" si="10606"/>
        <v>0</v>
      </c>
      <c r="AM3090" s="374">
        <f t="shared" si="10607"/>
        <v>0</v>
      </c>
      <c r="AN3090" s="317">
        <f t="shared" si="10608"/>
        <v>0</v>
      </c>
      <c r="AO3090" s="375">
        <f t="shared" si="10609"/>
        <v>0</v>
      </c>
      <c r="AP3090" s="378">
        <f t="shared" si="10610"/>
        <v>0</v>
      </c>
      <c r="AQ3090" s="374">
        <f t="shared" si="10611"/>
        <v>0</v>
      </c>
      <c r="AR3090" s="317">
        <f t="shared" si="10612"/>
        <v>0</v>
      </c>
    </row>
    <row r="3091" spans="1:44" ht="15" customHeight="1" x14ac:dyDescent="0.25">
      <c r="C3091" s="93" t="s">
        <v>30</v>
      </c>
      <c r="D3091" s="653" t="str">
        <f t="shared" si="10603"/>
        <v/>
      </c>
      <c r="E3091" s="654"/>
      <c r="F3091" s="654"/>
      <c r="G3091" s="654"/>
      <c r="H3091" s="654"/>
      <c r="I3091" s="654"/>
      <c r="J3091" s="654"/>
      <c r="K3091" s="654"/>
      <c r="L3091" s="654"/>
      <c r="M3091" s="655"/>
      <c r="N3091" s="691"/>
      <c r="O3091" s="691"/>
      <c r="P3091" s="691"/>
      <c r="Q3091" s="691"/>
      <c r="R3091" s="691"/>
      <c r="S3091" s="691"/>
      <c r="T3091" s="691"/>
      <c r="U3091" s="691"/>
      <c r="V3091" s="691"/>
      <c r="W3091" s="691"/>
      <c r="X3091" s="691"/>
      <c r="Y3091" s="691"/>
      <c r="Z3091" s="691"/>
      <c r="AA3091" s="691"/>
      <c r="AB3091" s="828"/>
      <c r="AC3091" s="828"/>
      <c r="AD3091" s="828"/>
      <c r="AE3091" s="60"/>
      <c r="AF3091" s="259"/>
      <c r="AG3091" s="375">
        <f>IF(AND($C$29="",COUNTBLANK(D3091:AD3091)=27),0,IF(AND($C$29&gt;=$AG$30,COUNTBLANK(D3091:AD3091)&lt;&gt;27),0,IF(AND($AG$30&gt;$C$29,COUNTBLANK(D3091:AD3091)=27),0,1)))</f>
        <v>0</v>
      </c>
      <c r="AH3091" s="264">
        <f>IF(D3091="",0,IF(AND(D3091&lt;&gt;"",COUNTBLANK(N3091:AD3091)=9),0,1))</f>
        <v>0</v>
      </c>
      <c r="AK3091" s="375">
        <f t="shared" si="10605"/>
        <v>0</v>
      </c>
      <c r="AL3091" s="378">
        <f t="shared" si="10606"/>
        <v>0</v>
      </c>
      <c r="AM3091" s="374">
        <f t="shared" si="10607"/>
        <v>0</v>
      </c>
      <c r="AN3091" s="317">
        <f t="shared" si="10608"/>
        <v>0</v>
      </c>
      <c r="AO3091" s="375">
        <f t="shared" si="10609"/>
        <v>0</v>
      </c>
      <c r="AP3091" s="378">
        <f t="shared" si="10610"/>
        <v>0</v>
      </c>
      <c r="AQ3091" s="374">
        <f t="shared" si="10611"/>
        <v>0</v>
      </c>
      <c r="AR3091" s="317">
        <f t="shared" si="10612"/>
        <v>0</v>
      </c>
    </row>
    <row r="3092" spans="1:44" ht="15" customHeight="1" x14ac:dyDescent="0.25">
      <c r="C3092" s="93" t="s">
        <v>31</v>
      </c>
      <c r="D3092" s="653" t="str">
        <f t="shared" si="10603"/>
        <v/>
      </c>
      <c r="E3092" s="654"/>
      <c r="F3092" s="654"/>
      <c r="G3092" s="654"/>
      <c r="H3092" s="654"/>
      <c r="I3092" s="654"/>
      <c r="J3092" s="654"/>
      <c r="K3092" s="654"/>
      <c r="L3092" s="654"/>
      <c r="M3092" s="655"/>
      <c r="N3092" s="691"/>
      <c r="O3092" s="691"/>
      <c r="P3092" s="691"/>
      <c r="Q3092" s="691"/>
      <c r="R3092" s="691"/>
      <c r="S3092" s="691"/>
      <c r="T3092" s="691"/>
      <c r="U3092" s="691"/>
      <c r="V3092" s="691"/>
      <c r="W3092" s="691"/>
      <c r="X3092" s="691"/>
      <c r="Y3092" s="691"/>
      <c r="Z3092" s="691"/>
      <c r="AA3092" s="691"/>
      <c r="AB3092" s="828"/>
      <c r="AC3092" s="828"/>
      <c r="AD3092" s="828"/>
      <c r="AE3092" s="60"/>
      <c r="AF3092" s="259"/>
      <c r="AG3092" s="375">
        <f>IF(AND($C$29="",COUNTBLANK(D3092:AD3092)=27),0,IF(AND($C$29&gt;=$AG$31,COUNTBLANK(D3092:AD3092)&lt;&gt;27),0,IF(AND($AG$31&gt;$C$29,COUNTBLANK(D3092:AD3092)=27),0,1)))</f>
        <v>0</v>
      </c>
      <c r="AH3092" s="264">
        <f t="shared" si="10604"/>
        <v>0</v>
      </c>
      <c r="AK3092" s="375">
        <f t="shared" si="10605"/>
        <v>0</v>
      </c>
      <c r="AL3092" s="378">
        <f t="shared" si="10606"/>
        <v>0</v>
      </c>
      <c r="AM3092" s="374">
        <f t="shared" si="10607"/>
        <v>0</v>
      </c>
      <c r="AN3092" s="317">
        <f t="shared" si="10608"/>
        <v>0</v>
      </c>
      <c r="AO3092" s="375">
        <f t="shared" si="10609"/>
        <v>0</v>
      </c>
      <c r="AP3092" s="378">
        <f t="shared" si="10610"/>
        <v>0</v>
      </c>
      <c r="AQ3092" s="374">
        <f t="shared" si="10611"/>
        <v>0</v>
      </c>
      <c r="AR3092" s="317">
        <f t="shared" si="10612"/>
        <v>0</v>
      </c>
    </row>
    <row r="3093" spans="1:44" ht="15" customHeight="1" x14ac:dyDescent="0.25">
      <c r="C3093" s="93" t="s">
        <v>32</v>
      </c>
      <c r="D3093" s="653" t="str">
        <f t="shared" si="10603"/>
        <v/>
      </c>
      <c r="E3093" s="654"/>
      <c r="F3093" s="654"/>
      <c r="G3093" s="654"/>
      <c r="H3093" s="654"/>
      <c r="I3093" s="654"/>
      <c r="J3093" s="654"/>
      <c r="K3093" s="654"/>
      <c r="L3093" s="654"/>
      <c r="M3093" s="655"/>
      <c r="N3093" s="691"/>
      <c r="O3093" s="691"/>
      <c r="P3093" s="691"/>
      <c r="Q3093" s="691"/>
      <c r="R3093" s="691"/>
      <c r="S3093" s="691"/>
      <c r="T3093" s="691"/>
      <c r="U3093" s="691"/>
      <c r="V3093" s="691"/>
      <c r="W3093" s="691"/>
      <c r="X3093" s="691"/>
      <c r="Y3093" s="691"/>
      <c r="Z3093" s="691"/>
      <c r="AA3093" s="691"/>
      <c r="AB3093" s="828"/>
      <c r="AC3093" s="828"/>
      <c r="AD3093" s="828"/>
      <c r="AE3093" s="60"/>
      <c r="AF3093" s="259"/>
      <c r="AG3093" s="375">
        <f>IF(AND($C$29="",COUNTBLANK(D3093:AD3093)=27),0,IF(AND($C$29&gt;=$AG$32,COUNTBLANK(D3093:AD3093)&lt;&gt;27),0,IF(AND($AG$32&gt;$C$29,COUNTBLANK(D3093:AD3093)=27),0,1)))</f>
        <v>0</v>
      </c>
      <c r="AH3093" s="264">
        <f t="shared" si="10604"/>
        <v>0</v>
      </c>
      <c r="AK3093" s="375">
        <f t="shared" si="10605"/>
        <v>0</v>
      </c>
      <c r="AL3093" s="378">
        <f t="shared" si="10606"/>
        <v>0</v>
      </c>
      <c r="AM3093" s="374">
        <f t="shared" si="10607"/>
        <v>0</v>
      </c>
      <c r="AN3093" s="317">
        <f t="shared" si="10608"/>
        <v>0</v>
      </c>
      <c r="AO3093" s="375">
        <f t="shared" si="10609"/>
        <v>0</v>
      </c>
      <c r="AP3093" s="378">
        <f t="shared" si="10610"/>
        <v>0</v>
      </c>
      <c r="AQ3093" s="374">
        <f t="shared" si="10611"/>
        <v>0</v>
      </c>
      <c r="AR3093" s="317">
        <f t="shared" si="10612"/>
        <v>0</v>
      </c>
    </row>
    <row r="3094" spans="1:44" ht="15" customHeight="1" x14ac:dyDescent="0.25">
      <c r="A3094" s="60"/>
      <c r="B3094" s="60"/>
      <c r="C3094" s="93" t="s">
        <v>33</v>
      </c>
      <c r="D3094" s="653" t="str">
        <f t="shared" si="10603"/>
        <v/>
      </c>
      <c r="E3094" s="654"/>
      <c r="F3094" s="654"/>
      <c r="G3094" s="654"/>
      <c r="H3094" s="654"/>
      <c r="I3094" s="654"/>
      <c r="J3094" s="654"/>
      <c r="K3094" s="654"/>
      <c r="L3094" s="654"/>
      <c r="M3094" s="655"/>
      <c r="N3094" s="691"/>
      <c r="O3094" s="691"/>
      <c r="P3094" s="691"/>
      <c r="Q3094" s="691"/>
      <c r="R3094" s="691"/>
      <c r="S3094" s="691"/>
      <c r="T3094" s="691"/>
      <c r="U3094" s="691"/>
      <c r="V3094" s="691"/>
      <c r="W3094" s="691"/>
      <c r="X3094" s="691"/>
      <c r="Y3094" s="691"/>
      <c r="Z3094" s="691"/>
      <c r="AA3094" s="691"/>
      <c r="AB3094" s="828"/>
      <c r="AC3094" s="828"/>
      <c r="AD3094" s="828"/>
      <c r="AE3094" s="60"/>
      <c r="AF3094" s="259"/>
      <c r="AG3094" s="375">
        <f>IF(AND($C$29="",COUNTBLANK(D3094:AD3094)=27),0,IF(AND($C$29&gt;=$AG$33,COUNTBLANK(D3094:AD3094)&lt;&gt;27),0,IF(AND($AG$33&gt;$C$29,COUNTBLANK(D3094:AD3094)=27),0,1)))</f>
        <v>0</v>
      </c>
      <c r="AH3094" s="264">
        <f>IF(D3094="",0,IF(AND(D3094&lt;&gt;"",COUNTBLANK(N3094:AD3094)=9),0,1))</f>
        <v>0</v>
      </c>
      <c r="AK3094" s="375">
        <f t="shared" si="10605"/>
        <v>0</v>
      </c>
      <c r="AL3094" s="378">
        <f t="shared" si="10606"/>
        <v>0</v>
      </c>
      <c r="AM3094" s="374">
        <f t="shared" si="10607"/>
        <v>0</v>
      </c>
      <c r="AN3094" s="317">
        <f t="shared" si="10608"/>
        <v>0</v>
      </c>
      <c r="AO3094" s="375">
        <f t="shared" si="10609"/>
        <v>0</v>
      </c>
      <c r="AP3094" s="378">
        <f t="shared" si="10610"/>
        <v>0</v>
      </c>
      <c r="AQ3094" s="374">
        <f t="shared" si="10611"/>
        <v>0</v>
      </c>
      <c r="AR3094" s="317">
        <f>IF($AG$3085=$AH$3085,0,IF(OR(AND(AO3094=0,AP3094&gt;0),AND(AO3094="NS",AQ3094&gt;0),AND(AO3094="NS",AQ3094=0,AP3094=0)),1,IF(OR(AND(AP3094=1,AQ3094&lt;AO3094),AND(AO3094="NS",AQ3094=0,AP3094&gt;0),AO3094&lt;=AQ3094),0,1)))</f>
        <v>0</v>
      </c>
    </row>
    <row r="3095" spans="1:44" ht="15" customHeight="1" x14ac:dyDescent="0.25">
      <c r="C3095" s="94"/>
      <c r="D3095" s="94"/>
      <c r="E3095" s="94"/>
      <c r="F3095" s="94"/>
      <c r="G3095" s="94"/>
      <c r="H3095" s="94"/>
      <c r="I3095" s="94"/>
      <c r="J3095" s="94"/>
      <c r="K3095" s="94"/>
      <c r="L3095" s="94"/>
      <c r="M3095" s="96" t="s">
        <v>64</v>
      </c>
      <c r="N3095" s="690">
        <f t="shared" ref="N3095:AB3095" si="10613">IF(AND(SUM(N3087:O3094)=0,COUNTIF(N3087:O3094,"NS")&gt;0),"NS",SUM(N3087:O3094))</f>
        <v>0</v>
      </c>
      <c r="O3095" s="690"/>
      <c r="P3095" s="690">
        <f t="shared" si="10613"/>
        <v>0</v>
      </c>
      <c r="Q3095" s="690"/>
      <c r="R3095" s="690">
        <f t="shared" si="10613"/>
        <v>0</v>
      </c>
      <c r="S3095" s="690"/>
      <c r="T3095" s="690">
        <f t="shared" si="10613"/>
        <v>0</v>
      </c>
      <c r="U3095" s="690"/>
      <c r="V3095" s="690">
        <f t="shared" si="10613"/>
        <v>0</v>
      </c>
      <c r="W3095" s="690"/>
      <c r="X3095" s="690">
        <f t="shared" si="10613"/>
        <v>0</v>
      </c>
      <c r="Y3095" s="690"/>
      <c r="Z3095" s="690">
        <f t="shared" si="10613"/>
        <v>0</v>
      </c>
      <c r="AA3095" s="690"/>
      <c r="AB3095" s="572">
        <f t="shared" si="10613"/>
        <v>0</v>
      </c>
      <c r="AC3095" s="572"/>
      <c r="AD3095" s="572"/>
      <c r="AE3095" s="60"/>
      <c r="AF3095" s="259"/>
      <c r="AG3095" s="377">
        <f t="shared" ref="AG3095" si="10614">SUM(AG3087:AG3094)</f>
        <v>0</v>
      </c>
      <c r="AH3095" s="383">
        <f>IF(AG3085=AH3085,0,SUM(AH3087:AH3094))</f>
        <v>0</v>
      </c>
      <c r="AN3095" s="387">
        <f>SUM(AN3087:AN3094)</f>
        <v>0</v>
      </c>
      <c r="AR3095" s="387">
        <f>SUM(AR3087:AR3094)</f>
        <v>0</v>
      </c>
    </row>
    <row r="3096" spans="1:44" ht="15" customHeight="1" x14ac:dyDescent="0.25">
      <c r="B3096" s="544" t="str">
        <f>IF(SUM(AR3095=0),"","Error: El Total debe de ser igual o menor  que la cantidad de adolescentes involucrados")</f>
        <v/>
      </c>
      <c r="C3096" s="544"/>
      <c r="D3096" s="544"/>
      <c r="E3096" s="544"/>
      <c r="F3096" s="544"/>
      <c r="G3096" s="544"/>
      <c r="H3096" s="544"/>
      <c r="I3096" s="544"/>
      <c r="J3096" s="544"/>
      <c r="K3096" s="544"/>
      <c r="L3096" s="544"/>
      <c r="M3096" s="544"/>
      <c r="N3096" s="544"/>
      <c r="O3096" s="544"/>
      <c r="P3096" s="544"/>
      <c r="Q3096" s="544"/>
      <c r="R3096" s="544"/>
      <c r="S3096" s="544"/>
      <c r="T3096" s="544"/>
      <c r="U3096" s="544"/>
      <c r="V3096" s="544"/>
      <c r="W3096" s="544"/>
      <c r="X3096" s="544"/>
      <c r="Y3096" s="544"/>
      <c r="Z3096" s="544"/>
      <c r="AA3096" s="544"/>
      <c r="AB3096" s="544"/>
      <c r="AC3096" s="544"/>
      <c r="AD3096" s="544"/>
      <c r="AE3096" s="60"/>
      <c r="AF3096" s="259"/>
      <c r="AG3096" s="375"/>
      <c r="AH3096" s="399"/>
    </row>
    <row r="3097" spans="1:44" ht="15" customHeight="1" x14ac:dyDescent="0.25">
      <c r="B3097" s="544" t="str">
        <f>IF(SUM(AN3095=0),"","Error: Verificar la suma por fila")</f>
        <v/>
      </c>
      <c r="C3097" s="544"/>
      <c r="D3097" s="544"/>
      <c r="E3097" s="544"/>
      <c r="F3097" s="544"/>
      <c r="G3097" s="544"/>
      <c r="H3097" s="544"/>
      <c r="I3097" s="544"/>
      <c r="J3097" s="544"/>
      <c r="K3097" s="544"/>
      <c r="L3097" s="544"/>
      <c r="M3097" s="544"/>
      <c r="N3097" s="544"/>
      <c r="O3097" s="544"/>
      <c r="P3097" s="544"/>
      <c r="Q3097" s="544"/>
      <c r="R3097" s="544"/>
      <c r="S3097" s="544"/>
      <c r="T3097" s="544"/>
      <c r="U3097" s="544"/>
      <c r="V3097" s="544"/>
      <c r="W3097" s="544"/>
      <c r="X3097" s="544"/>
      <c r="Y3097" s="544"/>
      <c r="Z3097" s="544"/>
      <c r="AA3097" s="544"/>
      <c r="AB3097" s="544"/>
      <c r="AC3097" s="544"/>
      <c r="AD3097" s="544"/>
      <c r="AE3097" s="60"/>
      <c r="AF3097" s="259"/>
      <c r="AG3097" s="375"/>
      <c r="AH3097" s="399"/>
    </row>
    <row r="3098" spans="1:44" ht="15" customHeight="1" x14ac:dyDescent="0.25">
      <c r="B3098" s="545" t="str">
        <f>IF(OR($AG$3085=$AH$3085,$AG$3085=$AI$3085),"","Error: Debe completar toda la información requerida.")</f>
        <v/>
      </c>
      <c r="C3098" s="545"/>
      <c r="D3098" s="545"/>
      <c r="E3098" s="545"/>
      <c r="F3098" s="545"/>
      <c r="G3098" s="545"/>
      <c r="H3098" s="545"/>
      <c r="I3098" s="545"/>
      <c r="J3098" s="545"/>
      <c r="K3098" s="545"/>
      <c r="L3098" s="545"/>
      <c r="M3098" s="545"/>
      <c r="N3098" s="545"/>
      <c r="O3098" s="545"/>
      <c r="P3098" s="545"/>
      <c r="Q3098" s="545"/>
      <c r="R3098" s="545"/>
      <c r="S3098" s="545"/>
      <c r="T3098" s="545"/>
      <c r="U3098" s="545"/>
      <c r="V3098" s="545"/>
      <c r="W3098" s="545"/>
      <c r="X3098" s="545"/>
      <c r="Y3098" s="545"/>
      <c r="Z3098" s="545"/>
      <c r="AA3098" s="545"/>
      <c r="AB3098" s="545"/>
      <c r="AC3098" s="545"/>
      <c r="AD3098" s="545"/>
      <c r="AE3098" s="60"/>
      <c r="AF3098" s="259"/>
      <c r="AG3098" s="375"/>
      <c r="AH3098" s="399"/>
    </row>
    <row r="3099" spans="1:44" ht="24" customHeight="1" x14ac:dyDescent="0.25">
      <c r="A3099" s="114" t="s">
        <v>1000</v>
      </c>
      <c r="B3099" s="573" t="s">
        <v>911</v>
      </c>
      <c r="C3099" s="573"/>
      <c r="D3099" s="573"/>
      <c r="E3099" s="573"/>
      <c r="F3099" s="573"/>
      <c r="G3099" s="573"/>
      <c r="H3099" s="573"/>
      <c r="I3099" s="573"/>
      <c r="J3099" s="573"/>
      <c r="K3099" s="573"/>
      <c r="L3099" s="573"/>
      <c r="M3099" s="573"/>
      <c r="N3099" s="573"/>
      <c r="O3099" s="573"/>
      <c r="P3099" s="573"/>
      <c r="Q3099" s="573"/>
      <c r="R3099" s="573"/>
      <c r="S3099" s="573"/>
      <c r="T3099" s="573"/>
      <c r="U3099" s="573"/>
      <c r="V3099" s="573"/>
      <c r="W3099" s="573"/>
      <c r="X3099" s="573"/>
      <c r="Y3099" s="573"/>
      <c r="Z3099" s="573"/>
      <c r="AA3099" s="573"/>
      <c r="AB3099" s="573"/>
      <c r="AC3099" s="573"/>
      <c r="AD3099" s="573"/>
      <c r="AE3099" s="60"/>
      <c r="AF3099" s="259"/>
      <c r="AG3099" s="375"/>
      <c r="AH3099" s="399"/>
    </row>
    <row r="3100" spans="1:44" ht="24" customHeight="1" x14ac:dyDescent="0.25">
      <c r="C3100" s="909" t="s">
        <v>1803</v>
      </c>
      <c r="D3100" s="909"/>
      <c r="E3100" s="909"/>
      <c r="F3100" s="909"/>
      <c r="G3100" s="909"/>
      <c r="H3100" s="909"/>
      <c r="I3100" s="909"/>
      <c r="J3100" s="909"/>
      <c r="K3100" s="909"/>
      <c r="L3100" s="909"/>
      <c r="M3100" s="909"/>
      <c r="N3100" s="909"/>
      <c r="O3100" s="909"/>
      <c r="P3100" s="909"/>
      <c r="Q3100" s="909"/>
      <c r="R3100" s="909"/>
      <c r="S3100" s="909"/>
      <c r="T3100" s="909"/>
      <c r="U3100" s="909"/>
      <c r="V3100" s="909"/>
      <c r="W3100" s="909"/>
      <c r="X3100" s="909"/>
      <c r="Y3100" s="909"/>
      <c r="Z3100" s="909"/>
      <c r="AA3100" s="909"/>
      <c r="AB3100" s="909"/>
      <c r="AC3100" s="909"/>
      <c r="AD3100" s="909"/>
      <c r="AE3100" s="60"/>
      <c r="AF3100" s="259"/>
      <c r="AG3100" s="375"/>
      <c r="AH3100" s="399"/>
    </row>
    <row r="3101" spans="1:44" ht="24" customHeight="1" x14ac:dyDescent="0.25">
      <c r="C3101" s="576" t="s">
        <v>1562</v>
      </c>
      <c r="D3101" s="576"/>
      <c r="E3101" s="576"/>
      <c r="F3101" s="576"/>
      <c r="G3101" s="576"/>
      <c r="H3101" s="576"/>
      <c r="I3101" s="576"/>
      <c r="J3101" s="576"/>
      <c r="K3101" s="576"/>
      <c r="L3101" s="576"/>
      <c r="M3101" s="576"/>
      <c r="N3101" s="576"/>
      <c r="O3101" s="576"/>
      <c r="P3101" s="576"/>
      <c r="Q3101" s="576"/>
      <c r="R3101" s="576"/>
      <c r="S3101" s="576"/>
      <c r="T3101" s="576"/>
      <c r="U3101" s="576"/>
      <c r="V3101" s="576"/>
      <c r="W3101" s="576"/>
      <c r="X3101" s="576"/>
      <c r="Y3101" s="576"/>
      <c r="Z3101" s="576"/>
      <c r="AA3101" s="576"/>
      <c r="AB3101" s="576"/>
      <c r="AC3101" s="576"/>
      <c r="AD3101" s="576"/>
      <c r="AE3101" s="60"/>
      <c r="AF3101" s="259"/>
      <c r="AG3101" s="375"/>
      <c r="AH3101" s="399"/>
    </row>
    <row r="3102" spans="1:44" ht="24" customHeight="1" x14ac:dyDescent="0.25">
      <c r="C3102" s="576" t="s">
        <v>1563</v>
      </c>
      <c r="D3102" s="576"/>
      <c r="E3102" s="576"/>
      <c r="F3102" s="576"/>
      <c r="G3102" s="576"/>
      <c r="H3102" s="576"/>
      <c r="I3102" s="576"/>
      <c r="J3102" s="576"/>
      <c r="K3102" s="576"/>
      <c r="L3102" s="576"/>
      <c r="M3102" s="576"/>
      <c r="N3102" s="576"/>
      <c r="O3102" s="576"/>
      <c r="P3102" s="576"/>
      <c r="Q3102" s="576"/>
      <c r="R3102" s="576"/>
      <c r="S3102" s="576"/>
      <c r="T3102" s="576"/>
      <c r="U3102" s="576"/>
      <c r="V3102" s="576"/>
      <c r="W3102" s="576"/>
      <c r="X3102" s="576"/>
      <c r="Y3102" s="576"/>
      <c r="Z3102" s="576"/>
      <c r="AA3102" s="576"/>
      <c r="AB3102" s="576"/>
      <c r="AC3102" s="576"/>
      <c r="AD3102" s="576"/>
      <c r="AE3102" s="60"/>
      <c r="AF3102" s="259"/>
      <c r="AG3102" s="375"/>
      <c r="AH3102" s="399"/>
    </row>
    <row r="3103" spans="1:44" ht="15" customHeight="1" x14ac:dyDescent="0.25">
      <c r="AE3103" s="60"/>
      <c r="AF3103" s="259"/>
      <c r="AG3103" s="375"/>
      <c r="AH3103" s="399"/>
    </row>
    <row r="3104" spans="1:44" ht="24" customHeight="1" x14ac:dyDescent="0.25">
      <c r="C3104" s="944" t="s">
        <v>917</v>
      </c>
      <c r="D3104" s="944"/>
      <c r="E3104" s="944"/>
      <c r="F3104" s="944"/>
      <c r="G3104" s="944"/>
      <c r="H3104" s="944"/>
      <c r="I3104" s="944"/>
      <c r="J3104" s="944"/>
      <c r="K3104" s="944"/>
      <c r="L3104" s="944"/>
      <c r="M3104" s="944"/>
      <c r="N3104" s="897" t="s">
        <v>1334</v>
      </c>
      <c r="O3104" s="898"/>
      <c r="P3104" s="898"/>
      <c r="Q3104" s="898"/>
      <c r="R3104" s="898"/>
      <c r="S3104" s="898"/>
      <c r="T3104" s="898"/>
      <c r="U3104" s="898"/>
      <c r="V3104" s="898"/>
      <c r="W3104" s="898"/>
      <c r="X3104" s="898"/>
      <c r="Y3104" s="898"/>
      <c r="Z3104" s="898"/>
      <c r="AA3104" s="898"/>
      <c r="AB3104" s="898"/>
      <c r="AC3104" s="898"/>
      <c r="AD3104" s="899"/>
      <c r="AE3104" s="60"/>
      <c r="AF3104" s="259"/>
      <c r="AG3104" s="285" t="s">
        <v>1908</v>
      </c>
      <c r="AH3104" s="285"/>
      <c r="AI3104" s="285"/>
      <c r="AJ3104" s="374"/>
      <c r="AK3104" s="374"/>
      <c r="AL3104" s="374"/>
      <c r="AM3104" s="374"/>
      <c r="AN3104" s="374"/>
    </row>
    <row r="3105" spans="1:77" ht="15" customHeight="1" x14ac:dyDescent="0.25">
      <c r="C3105" s="944"/>
      <c r="D3105" s="944"/>
      <c r="E3105" s="944"/>
      <c r="F3105" s="944"/>
      <c r="G3105" s="944"/>
      <c r="H3105" s="944"/>
      <c r="I3105" s="944"/>
      <c r="J3105" s="944"/>
      <c r="K3105" s="944"/>
      <c r="L3105" s="944"/>
      <c r="M3105" s="944"/>
      <c r="N3105" s="1186" t="s">
        <v>60</v>
      </c>
      <c r="O3105" s="1186"/>
      <c r="P3105" s="1185" t="s">
        <v>940</v>
      </c>
      <c r="Q3105" s="1185"/>
      <c r="R3105" s="1185"/>
      <c r="S3105" s="1185"/>
      <c r="T3105" s="1185"/>
      <c r="U3105" s="1185"/>
      <c r="V3105" s="1185"/>
      <c r="W3105" s="1185"/>
      <c r="X3105" s="1185"/>
      <c r="Y3105" s="1185"/>
      <c r="Z3105" s="1185"/>
      <c r="AA3105" s="1185"/>
      <c r="AB3105" s="1185"/>
      <c r="AC3105" s="1185"/>
      <c r="AD3105" s="1185"/>
      <c r="AE3105" s="60"/>
      <c r="AF3105" s="259"/>
      <c r="AG3105" s="285">
        <f>COUNTBLANK(P3107:AD3112)</f>
        <v>90</v>
      </c>
      <c r="AH3105" s="285">
        <v>90</v>
      </c>
      <c r="AI3105" s="285">
        <v>54</v>
      </c>
      <c r="AJ3105" s="374"/>
      <c r="AK3105" s="374"/>
      <c r="AL3105" s="374"/>
      <c r="AM3105" s="374"/>
      <c r="AN3105" s="374"/>
      <c r="AP3105" s="400" t="s">
        <v>1951</v>
      </c>
    </row>
    <row r="3106" spans="1:77" ht="56.25" customHeight="1" x14ac:dyDescent="0.25">
      <c r="C3106" s="944"/>
      <c r="D3106" s="944"/>
      <c r="E3106" s="944"/>
      <c r="F3106" s="944"/>
      <c r="G3106" s="944"/>
      <c r="H3106" s="944"/>
      <c r="I3106" s="944"/>
      <c r="J3106" s="944"/>
      <c r="K3106" s="944"/>
      <c r="L3106" s="944"/>
      <c r="M3106" s="944"/>
      <c r="N3106" s="1186"/>
      <c r="O3106" s="1186"/>
      <c r="P3106" s="667" t="s">
        <v>66</v>
      </c>
      <c r="Q3106" s="667"/>
      <c r="R3106" s="667" t="s">
        <v>70</v>
      </c>
      <c r="S3106" s="667"/>
      <c r="T3106" s="667" t="s">
        <v>726</v>
      </c>
      <c r="U3106" s="667"/>
      <c r="V3106" s="667"/>
      <c r="W3106" s="667" t="s">
        <v>727</v>
      </c>
      <c r="X3106" s="667"/>
      <c r="Y3106" s="667"/>
      <c r="Z3106" s="667" t="s">
        <v>728</v>
      </c>
      <c r="AA3106" s="667"/>
      <c r="AB3106" s="667"/>
      <c r="AC3106" s="1184" t="s">
        <v>73</v>
      </c>
      <c r="AD3106" s="1184"/>
      <c r="AE3106" s="60"/>
      <c r="AF3106" s="259"/>
      <c r="AG3106" s="374"/>
      <c r="AH3106" s="374"/>
      <c r="AI3106" s="374"/>
      <c r="AJ3106" s="374"/>
      <c r="AK3106" s="375" t="s">
        <v>1913</v>
      </c>
      <c r="AL3106" s="378" t="s">
        <v>1910</v>
      </c>
      <c r="AM3106" s="374" t="s">
        <v>1914</v>
      </c>
      <c r="AN3106" s="374" t="s">
        <v>1915</v>
      </c>
      <c r="AP3106" s="375" t="s">
        <v>1913</v>
      </c>
      <c r="AQ3106" s="378" t="s">
        <v>1910</v>
      </c>
      <c r="AR3106" s="374" t="s">
        <v>1914</v>
      </c>
      <c r="AS3106" s="374" t="s">
        <v>1915</v>
      </c>
      <c r="AT3106" s="375" t="s">
        <v>1913</v>
      </c>
      <c r="AU3106" s="378" t="s">
        <v>1910</v>
      </c>
      <c r="AV3106" s="374" t="s">
        <v>1914</v>
      </c>
      <c r="AW3106" s="374" t="s">
        <v>1915</v>
      </c>
      <c r="AX3106" s="375" t="s">
        <v>1913</v>
      </c>
      <c r="AY3106" s="378" t="s">
        <v>1910</v>
      </c>
      <c r="AZ3106" s="374" t="s">
        <v>1914</v>
      </c>
      <c r="BA3106" s="374" t="s">
        <v>1915</v>
      </c>
      <c r="BB3106" s="375" t="s">
        <v>1913</v>
      </c>
      <c r="BC3106" s="378" t="s">
        <v>1910</v>
      </c>
      <c r="BD3106" s="374" t="s">
        <v>1914</v>
      </c>
      <c r="BE3106" s="374" t="s">
        <v>1915</v>
      </c>
      <c r="BF3106" s="375" t="s">
        <v>1913</v>
      </c>
      <c r="BG3106" s="378" t="s">
        <v>1910</v>
      </c>
      <c r="BH3106" s="374" t="s">
        <v>1914</v>
      </c>
      <c r="BI3106" s="374" t="s">
        <v>1915</v>
      </c>
      <c r="BJ3106" s="375" t="s">
        <v>1913</v>
      </c>
      <c r="BK3106" s="378" t="s">
        <v>1910</v>
      </c>
      <c r="BL3106" s="374" t="s">
        <v>1914</v>
      </c>
      <c r="BM3106" s="374" t="s">
        <v>1915</v>
      </c>
      <c r="BN3106" s="375"/>
      <c r="BO3106" s="375"/>
      <c r="BP3106" s="375"/>
      <c r="BQ3106" s="375"/>
      <c r="BR3106" s="375"/>
      <c r="BS3106" s="375"/>
      <c r="BT3106" s="375"/>
      <c r="BU3106" s="375"/>
      <c r="BV3106" s="375"/>
      <c r="BW3106" s="375"/>
      <c r="BX3106" s="375"/>
      <c r="BY3106" s="375"/>
    </row>
    <row r="3107" spans="1:77" ht="15" customHeight="1" x14ac:dyDescent="0.25">
      <c r="C3107" s="98" t="s">
        <v>26</v>
      </c>
      <c r="D3107" s="922" t="s">
        <v>243</v>
      </c>
      <c r="E3107" s="922"/>
      <c r="F3107" s="922"/>
      <c r="G3107" s="922"/>
      <c r="H3107" s="922"/>
      <c r="I3107" s="922"/>
      <c r="J3107" s="922"/>
      <c r="K3107" s="922"/>
      <c r="L3107" s="922"/>
      <c r="M3107" s="922"/>
      <c r="N3107" s="946" t="str">
        <f>IF($AG$3085=$AH$3085,"",$P$3095)</f>
        <v/>
      </c>
      <c r="O3107" s="947"/>
      <c r="P3107" s="921"/>
      <c r="Q3107" s="921"/>
      <c r="R3107" s="921"/>
      <c r="S3107" s="921"/>
      <c r="T3107" s="921"/>
      <c r="U3107" s="921"/>
      <c r="V3107" s="921"/>
      <c r="W3107" s="921"/>
      <c r="X3107" s="921"/>
      <c r="Y3107" s="921"/>
      <c r="Z3107" s="921"/>
      <c r="AA3107" s="921"/>
      <c r="AB3107" s="921"/>
      <c r="AC3107" s="828"/>
      <c r="AD3107" s="828"/>
      <c r="AE3107" s="60"/>
      <c r="AF3107" s="259"/>
      <c r="AG3107" s="374"/>
      <c r="AH3107" s="374"/>
      <c r="AI3107" s="374"/>
      <c r="AJ3107" s="374"/>
      <c r="AK3107" s="375" t="str">
        <f>N3107</f>
        <v/>
      </c>
      <c r="AL3107" s="378">
        <f t="shared" ref="AL3107:AL3112" si="10615">COUNTIF(P3107:AD3107,"ns")</f>
        <v>0</v>
      </c>
      <c r="AM3107" s="374">
        <f>SUM(P3107:AD3107)</f>
        <v>0</v>
      </c>
      <c r="AN3107" s="317">
        <f>IF($AG$3105=$AH$3105,0,IF(OR(AND(AK3107=0,AL3107&gt;0),AND(AK3107="NS",AM3107&gt;0),AND(AK3107="NS",AM3107=0,AL3107=0)),1,IF(OR(AND(AL3107&gt;=2,AM3107&lt;AK3107),AND(AK3107="NS",AM3107=0,AL3107&gt;0),AK3107&lt;=AM3107),0,1)))</f>
        <v>0</v>
      </c>
      <c r="AP3107" s="375">
        <f>$P$3095</f>
        <v>0</v>
      </c>
      <c r="AQ3107" s="378">
        <f>COUNTIF(P3107,"ns")</f>
        <v>0</v>
      </c>
      <c r="AR3107" s="374">
        <f>SUM(P3107)</f>
        <v>0</v>
      </c>
      <c r="AS3107" s="317">
        <f>IF($AG$3105=$AH$3105,0,IF(OR(AND(AP3107=0,AQ3107&gt;0),AND(AP3107="NS",AR3107&gt;0),AND(AP3107="NS",AR3107=0,AQ3107=0)),1,IF(OR(AND(AQ3107&gt;=1,AR3107&lt;AP3107),AND(AP3107="NS",AR3107=0,AQ3107&gt;0),AP3107&gt;=AR3107),0,1)))</f>
        <v>0</v>
      </c>
      <c r="AT3107" s="375">
        <f>$P$3095</f>
        <v>0</v>
      </c>
      <c r="AU3107" s="378">
        <f>COUNTIF(R3107,"ns")</f>
        <v>0</v>
      </c>
      <c r="AV3107" s="374">
        <f>SUM(R3107)</f>
        <v>0</v>
      </c>
      <c r="AW3107" s="317">
        <f t="shared" ref="AW3107" si="10616">IF($AG$3105=$AH$3105,0,IF(OR(AND(AT3107=0,AU3107&gt;0),AND(AT3107="NS",AV3107&gt;0),AND(AT3107="NS",AV3107=0,AU3107=0)),1,IF(OR(AND(AU3107&gt;=1,AV3107&lt;AT3107),AND(AT3107="NS",AV3107=0,AU3107&gt;0),AT3107&gt;=AV3107),0,1)))</f>
        <v>0</v>
      </c>
      <c r="AX3107" s="375">
        <f t="shared" ref="AX3107" si="10617">$P$3095</f>
        <v>0</v>
      </c>
      <c r="AY3107" s="378">
        <f>COUNTIF(T3107,"ns")</f>
        <v>0</v>
      </c>
      <c r="AZ3107" s="374">
        <f>SUM(T3107)</f>
        <v>0</v>
      </c>
      <c r="BA3107" s="317">
        <f t="shared" ref="BA3107" si="10618">IF($AG$3105=$AH$3105,0,IF(OR(AND(AX3107=0,AY3107&gt;0),AND(AX3107="NS",AZ3107&gt;0),AND(AX3107="NS",AZ3107=0,AY3107=0)),1,IF(OR(AND(AY3107&gt;=1,AZ3107&lt;AX3107),AND(AX3107="NS",AZ3107=0,AY3107&gt;0),AX3107&gt;=AZ3107),0,1)))</f>
        <v>0</v>
      </c>
      <c r="BB3107" s="375">
        <f t="shared" ref="BB3107" si="10619">$P$3095</f>
        <v>0</v>
      </c>
      <c r="BC3107" s="378">
        <f t="shared" ref="BC3107" si="10620">COUNTIF(Z3107,"ns")</f>
        <v>0</v>
      </c>
      <c r="BD3107" s="374">
        <f t="shared" ref="BD3107" si="10621">SUM(Z3107)</f>
        <v>0</v>
      </c>
      <c r="BE3107" s="317">
        <f t="shared" ref="BE3107" si="10622">IF($AG$3105=$AH$3105,0,IF(OR(AND(BB3107=0,BC3107&gt;0),AND(BB3107="NS",BD3107&gt;0),AND(BB3107="NS",BD3107=0,BC3107=0)),1,IF(OR(AND(BC3107&gt;=1,BD3107&lt;BB3107),AND(BB3107="NS",BD3107=0,BC3107&gt;0),BB3107&gt;=BD3107),0,1)))</f>
        <v>0</v>
      </c>
      <c r="BF3107" s="375">
        <f t="shared" ref="BF3107" si="10623">$P$3095</f>
        <v>0</v>
      </c>
      <c r="BG3107" s="378">
        <f>COUNTIF(Z3107,"ns")</f>
        <v>0</v>
      </c>
      <c r="BH3107" s="374">
        <f>SUM(Z3107)</f>
        <v>0</v>
      </c>
      <c r="BI3107" s="317">
        <f t="shared" ref="BI3107" si="10624">IF($AG$3105=$AH$3105,0,IF(OR(AND(BF3107=0,BG3107&gt;0),AND(BF3107="NS",BH3107&gt;0),AND(BF3107="NS",BH3107=0,BG3107=0)),1,IF(OR(AND(BG3107&gt;=1,BH3107&lt;BF3107),AND(BF3107="NS",BH3107=0,BG3107&gt;0),BF3107&gt;=BH3107),0,1)))</f>
        <v>0</v>
      </c>
      <c r="BJ3107" s="375">
        <f t="shared" ref="BJ3107" si="10625">$P$3095</f>
        <v>0</v>
      </c>
      <c r="BK3107" s="378">
        <f>COUNTIF(AC3107,"ns")</f>
        <v>0</v>
      </c>
      <c r="BL3107" s="374">
        <f>SUM(AC3107)</f>
        <v>0</v>
      </c>
      <c r="BM3107" s="317">
        <f t="shared" ref="BM3107" si="10626">IF($AG$3105=$AH$3105,0,IF(OR(AND(BJ3107=0,BK3107&gt;0),AND(BJ3107="NS",BL3107&gt;0),AND(BJ3107="NS",BL3107=0,BK3107=0)),1,IF(OR(AND(BK3107&gt;=1,BL3107&lt;BJ3107),AND(BJ3107="NS",BL3107=0,BK3107&gt;0),BJ3107&gt;=BL3107),0,1)))</f>
        <v>0</v>
      </c>
      <c r="BN3107" s="375"/>
      <c r="BO3107" s="375"/>
      <c r="BP3107" s="375"/>
      <c r="BQ3107" s="375"/>
      <c r="BR3107" s="375"/>
      <c r="BS3107" s="375"/>
      <c r="BT3107" s="375"/>
      <c r="BU3107" s="375"/>
      <c r="BV3107" s="375"/>
      <c r="BW3107" s="375"/>
      <c r="BX3107" s="375"/>
      <c r="BY3107" s="375"/>
    </row>
    <row r="3108" spans="1:77" ht="15" customHeight="1" x14ac:dyDescent="0.25">
      <c r="C3108" s="99" t="s">
        <v>27</v>
      </c>
      <c r="D3108" s="922" t="s">
        <v>729</v>
      </c>
      <c r="E3108" s="922"/>
      <c r="F3108" s="922"/>
      <c r="G3108" s="922"/>
      <c r="H3108" s="922"/>
      <c r="I3108" s="922"/>
      <c r="J3108" s="922"/>
      <c r="K3108" s="922"/>
      <c r="L3108" s="922"/>
      <c r="M3108" s="922"/>
      <c r="N3108" s="946" t="str">
        <f>IF($AG$3085=$AH$3085,"",$R$3095)</f>
        <v/>
      </c>
      <c r="O3108" s="947"/>
      <c r="P3108" s="921"/>
      <c r="Q3108" s="921"/>
      <c r="R3108" s="921"/>
      <c r="S3108" s="921"/>
      <c r="T3108" s="921"/>
      <c r="U3108" s="921"/>
      <c r="V3108" s="921"/>
      <c r="W3108" s="921"/>
      <c r="X3108" s="921"/>
      <c r="Y3108" s="921"/>
      <c r="Z3108" s="921"/>
      <c r="AA3108" s="921"/>
      <c r="AB3108" s="921"/>
      <c r="AC3108" s="828"/>
      <c r="AD3108" s="828"/>
      <c r="AE3108" s="60"/>
      <c r="AF3108" s="259"/>
      <c r="AG3108" s="375"/>
      <c r="AH3108" s="399"/>
      <c r="AK3108" s="375" t="str">
        <f t="shared" ref="AK3108:AK3112" si="10627">N3108</f>
        <v/>
      </c>
      <c r="AL3108" s="378">
        <f t="shared" si="10615"/>
        <v>0</v>
      </c>
      <c r="AM3108" s="374">
        <f t="shared" ref="AM3108:AM3112" si="10628">SUM(P3108:AD3108)</f>
        <v>0</v>
      </c>
      <c r="AN3108" s="317">
        <f t="shared" ref="AN3108:AN3112" si="10629">IF($AG$3105=$AH$3105,0,IF(OR(AND(AK3108=0,AL3108&gt;0),AND(AK3108="NS",AM3108&gt;0),AND(AK3108="NS",AM3108=0,AL3108=0)),1,IF(OR(AND(AL3108&gt;=2,AM3108&lt;AK3108),AND(AK3108="NS",AM3108=0,AL3108&gt;0),AK3108&lt;=AM3108),0,1)))</f>
        <v>0</v>
      </c>
      <c r="AP3108" s="375">
        <f>$R$3095</f>
        <v>0</v>
      </c>
      <c r="AQ3108" s="378">
        <f t="shared" ref="AQ3108:AQ3112" si="10630">COUNTIF(P3108,"ns")</f>
        <v>0</v>
      </c>
      <c r="AR3108" s="374">
        <f t="shared" ref="AR3108:AR3112" si="10631">SUM(P3108)</f>
        <v>0</v>
      </c>
      <c r="AS3108" s="317">
        <f t="shared" ref="AS3108:AS3112" si="10632">IF($AG$3105=$AH$3105,0,IF(OR(AND(AP3108=0,AQ3108&gt;0),AND(AP3108="NS",AR3108&gt;0),AND(AP3108="NS",AR3108=0,AQ3108=0)),1,IF(OR(AND(AQ3108&gt;=1,AR3108&lt;AP3108),AND(AP3108="NS",AR3108=0,AQ3108&gt;0),AP3108&gt;=AR3108),0,1)))</f>
        <v>0</v>
      </c>
      <c r="AT3108" s="375">
        <f t="shared" ref="AT3108:BJ3108" si="10633">$R$3095</f>
        <v>0</v>
      </c>
      <c r="AU3108" s="378">
        <f t="shared" ref="AU3108:AU3112" si="10634">COUNTIF(R3108,"ns")</f>
        <v>0</v>
      </c>
      <c r="AV3108" s="374">
        <f t="shared" ref="AV3108:AV3112" si="10635">SUM(R3108)</f>
        <v>0</v>
      </c>
      <c r="AW3108" s="317">
        <f t="shared" ref="AW3108:AW3112" si="10636">IF($AG$3105=$AH$3105,0,IF(OR(AND(AT3108=0,AU3108&gt;0),AND(AT3108="NS",AV3108&gt;0),AND(AT3108="NS",AV3108=0,AU3108=0)),1,IF(OR(AND(AU3108&gt;=1,AV3108&lt;AT3108),AND(AT3108="NS",AV3108=0,AU3108&gt;0),AT3108&gt;=AV3108),0,1)))</f>
        <v>0</v>
      </c>
      <c r="AX3108" s="375">
        <f t="shared" ref="AX3108" si="10637">$R$3095</f>
        <v>0</v>
      </c>
      <c r="AY3108" s="378">
        <f t="shared" ref="AY3108:AY3112" si="10638">COUNTIF(T3108,"ns")</f>
        <v>0</v>
      </c>
      <c r="AZ3108" s="374">
        <f t="shared" ref="AZ3108:AZ3112" si="10639">SUM(T3108)</f>
        <v>0</v>
      </c>
      <c r="BA3108" s="317">
        <f t="shared" ref="BA3108:BA3112" si="10640">IF($AG$3105=$AH$3105,0,IF(OR(AND(AX3108=0,AY3108&gt;0),AND(AX3108="NS",AZ3108&gt;0),AND(AX3108="NS",AZ3108=0,AY3108=0)),1,IF(OR(AND(AY3108&gt;=1,AZ3108&lt;AX3108),AND(AX3108="NS",AZ3108=0,AY3108&gt;0),AX3108&gt;=AZ3108),0,1)))</f>
        <v>0</v>
      </c>
      <c r="BB3108" s="375">
        <f t="shared" si="10633"/>
        <v>0</v>
      </c>
      <c r="BC3108" s="378">
        <f t="shared" ref="BC3108:BC3112" si="10641">COUNTIF(Z3108,"ns")</f>
        <v>0</v>
      </c>
      <c r="BD3108" s="374">
        <f t="shared" ref="BD3108:BD3112" si="10642">SUM(Z3108)</f>
        <v>0</v>
      </c>
      <c r="BE3108" s="317">
        <f t="shared" ref="BE3108:BE3112" si="10643">IF($AG$3105=$AH$3105,0,IF(OR(AND(BB3108=0,BC3108&gt;0),AND(BB3108="NS",BD3108&gt;0),AND(BB3108="NS",BD3108=0,BC3108=0)),1,IF(OR(AND(BC3108&gt;=1,BD3108&lt;BB3108),AND(BB3108="NS",BD3108=0,BC3108&gt;0),BB3108&gt;=BD3108),0,1)))</f>
        <v>0</v>
      </c>
      <c r="BF3108" s="375">
        <f t="shared" ref="BF3108" si="10644">$R$3095</f>
        <v>0</v>
      </c>
      <c r="BG3108" s="378">
        <f t="shared" ref="BG3108:BG3112" si="10645">COUNTIF(Z3108,"ns")</f>
        <v>0</v>
      </c>
      <c r="BH3108" s="374">
        <f t="shared" ref="BH3108:BH3112" si="10646">SUM(Z3108)</f>
        <v>0</v>
      </c>
      <c r="BI3108" s="317">
        <f t="shared" ref="BI3108:BI3112" si="10647">IF($AG$3105=$AH$3105,0,IF(OR(AND(BF3108=0,BG3108&gt;0),AND(BF3108="NS",BH3108&gt;0),AND(BF3108="NS",BH3108=0,BG3108=0)),1,IF(OR(AND(BG3108&gt;=1,BH3108&lt;BF3108),AND(BF3108="NS",BH3108=0,BG3108&gt;0),BF3108&gt;=BH3108),0,1)))</f>
        <v>0</v>
      </c>
      <c r="BJ3108" s="375">
        <f t="shared" si="10633"/>
        <v>0</v>
      </c>
      <c r="BK3108" s="378">
        <f t="shared" ref="BK3108:BK3112" si="10648">COUNTIF(AC3108,"ns")</f>
        <v>0</v>
      </c>
      <c r="BL3108" s="374">
        <f t="shared" ref="BL3108:BL3112" si="10649">SUM(AC3108)</f>
        <v>0</v>
      </c>
      <c r="BM3108" s="317">
        <f t="shared" ref="BM3108:BM3112" si="10650">IF($AG$3105=$AH$3105,0,IF(OR(AND(BJ3108=0,BK3108&gt;0),AND(BJ3108="NS",BL3108&gt;0),AND(BJ3108="NS",BL3108=0,BK3108=0)),1,IF(OR(AND(BK3108&gt;=1,BL3108&lt;BJ3108),AND(BJ3108="NS",BL3108=0,BK3108&gt;0),BJ3108&gt;=BL3108),0,1)))</f>
        <v>0</v>
      </c>
      <c r="BN3108" s="375"/>
      <c r="BO3108" s="375"/>
      <c r="BP3108" s="375"/>
      <c r="BQ3108" s="375"/>
      <c r="BR3108" s="375"/>
      <c r="BS3108" s="375"/>
      <c r="BT3108" s="375"/>
      <c r="BU3108" s="375"/>
      <c r="BV3108" s="375"/>
      <c r="BW3108" s="375"/>
      <c r="BX3108" s="375"/>
      <c r="BY3108" s="375"/>
    </row>
    <row r="3109" spans="1:77" ht="15" customHeight="1" x14ac:dyDescent="0.25">
      <c r="C3109" s="99" t="s">
        <v>28</v>
      </c>
      <c r="D3109" s="922" t="s">
        <v>730</v>
      </c>
      <c r="E3109" s="922"/>
      <c r="F3109" s="922"/>
      <c r="G3109" s="922"/>
      <c r="H3109" s="922"/>
      <c r="I3109" s="922"/>
      <c r="J3109" s="922"/>
      <c r="K3109" s="922"/>
      <c r="L3109" s="922"/>
      <c r="M3109" s="922"/>
      <c r="N3109" s="946" t="str">
        <f>IF($AG$3085=$AH$3085,"",$T$3095)</f>
        <v/>
      </c>
      <c r="O3109" s="947"/>
      <c r="P3109" s="921"/>
      <c r="Q3109" s="921"/>
      <c r="R3109" s="921"/>
      <c r="S3109" s="921"/>
      <c r="T3109" s="921"/>
      <c r="U3109" s="921"/>
      <c r="V3109" s="921"/>
      <c r="W3109" s="921"/>
      <c r="X3109" s="921"/>
      <c r="Y3109" s="921"/>
      <c r="Z3109" s="921"/>
      <c r="AA3109" s="921"/>
      <c r="AB3109" s="921"/>
      <c r="AC3109" s="828"/>
      <c r="AD3109" s="828"/>
      <c r="AE3109" s="60"/>
      <c r="AF3109" s="259"/>
      <c r="AG3109" s="375"/>
      <c r="AH3109" s="399"/>
      <c r="AK3109" s="375" t="str">
        <f t="shared" si="10627"/>
        <v/>
      </c>
      <c r="AL3109" s="378">
        <f t="shared" si="10615"/>
        <v>0</v>
      </c>
      <c r="AM3109" s="374">
        <f t="shared" si="10628"/>
        <v>0</v>
      </c>
      <c r="AN3109" s="317">
        <f t="shared" si="10629"/>
        <v>0</v>
      </c>
      <c r="AP3109" s="375">
        <f>$T$3095</f>
        <v>0</v>
      </c>
      <c r="AQ3109" s="378">
        <f t="shared" si="10630"/>
        <v>0</v>
      </c>
      <c r="AR3109" s="374">
        <f t="shared" si="10631"/>
        <v>0</v>
      </c>
      <c r="AS3109" s="317">
        <f t="shared" si="10632"/>
        <v>0</v>
      </c>
      <c r="AT3109" s="375">
        <f t="shared" ref="AT3109:BJ3109" si="10651">$T$3095</f>
        <v>0</v>
      </c>
      <c r="AU3109" s="378">
        <f t="shared" si="10634"/>
        <v>0</v>
      </c>
      <c r="AV3109" s="374">
        <f t="shared" si="10635"/>
        <v>0</v>
      </c>
      <c r="AW3109" s="317">
        <f t="shared" si="10636"/>
        <v>0</v>
      </c>
      <c r="AX3109" s="375">
        <f t="shared" ref="AX3109" si="10652">$T$3095</f>
        <v>0</v>
      </c>
      <c r="AY3109" s="378">
        <f t="shared" si="10638"/>
        <v>0</v>
      </c>
      <c r="AZ3109" s="374">
        <f t="shared" si="10639"/>
        <v>0</v>
      </c>
      <c r="BA3109" s="317">
        <f t="shared" si="10640"/>
        <v>0</v>
      </c>
      <c r="BB3109" s="375">
        <f t="shared" si="10651"/>
        <v>0</v>
      </c>
      <c r="BC3109" s="378">
        <f t="shared" si="10641"/>
        <v>0</v>
      </c>
      <c r="BD3109" s="374">
        <f t="shared" si="10642"/>
        <v>0</v>
      </c>
      <c r="BE3109" s="317">
        <f t="shared" si="10643"/>
        <v>0</v>
      </c>
      <c r="BF3109" s="375">
        <f t="shared" ref="BF3109" si="10653">$T$3095</f>
        <v>0</v>
      </c>
      <c r="BG3109" s="378">
        <f t="shared" si="10645"/>
        <v>0</v>
      </c>
      <c r="BH3109" s="374">
        <f t="shared" si="10646"/>
        <v>0</v>
      </c>
      <c r="BI3109" s="317">
        <f t="shared" si="10647"/>
        <v>0</v>
      </c>
      <c r="BJ3109" s="375">
        <f t="shared" si="10651"/>
        <v>0</v>
      </c>
      <c r="BK3109" s="378">
        <f t="shared" si="10648"/>
        <v>0</v>
      </c>
      <c r="BL3109" s="374">
        <f t="shared" si="10649"/>
        <v>0</v>
      </c>
      <c r="BM3109" s="317">
        <f t="shared" si="10650"/>
        <v>0</v>
      </c>
      <c r="BN3109" s="375"/>
      <c r="BO3109" s="375"/>
      <c r="BP3109" s="375"/>
      <c r="BQ3109" s="375"/>
      <c r="BR3109" s="375"/>
      <c r="BS3109" s="375"/>
      <c r="BT3109" s="375"/>
      <c r="BU3109" s="375"/>
      <c r="BV3109" s="375"/>
      <c r="BW3109" s="375"/>
      <c r="BX3109" s="375"/>
      <c r="BY3109" s="375"/>
    </row>
    <row r="3110" spans="1:77" ht="15" customHeight="1" x14ac:dyDescent="0.25">
      <c r="C3110" s="99" t="s">
        <v>29</v>
      </c>
      <c r="D3110" s="922" t="s">
        <v>731</v>
      </c>
      <c r="E3110" s="922"/>
      <c r="F3110" s="922"/>
      <c r="G3110" s="922"/>
      <c r="H3110" s="922"/>
      <c r="I3110" s="922"/>
      <c r="J3110" s="922"/>
      <c r="K3110" s="922"/>
      <c r="L3110" s="922"/>
      <c r="M3110" s="922"/>
      <c r="N3110" s="946" t="str">
        <f>IF($AG$3085=$AH$3085,"",$V$3095)</f>
        <v/>
      </c>
      <c r="O3110" s="947"/>
      <c r="P3110" s="921"/>
      <c r="Q3110" s="921"/>
      <c r="R3110" s="921"/>
      <c r="S3110" s="921"/>
      <c r="T3110" s="921"/>
      <c r="U3110" s="921"/>
      <c r="V3110" s="921"/>
      <c r="W3110" s="921"/>
      <c r="X3110" s="921"/>
      <c r="Y3110" s="921"/>
      <c r="Z3110" s="921"/>
      <c r="AA3110" s="921"/>
      <c r="AB3110" s="921"/>
      <c r="AC3110" s="828"/>
      <c r="AD3110" s="828"/>
      <c r="AE3110" s="60"/>
      <c r="AF3110" s="259"/>
      <c r="AG3110" s="375"/>
      <c r="AH3110" s="399"/>
      <c r="AK3110" s="375" t="str">
        <f t="shared" si="10627"/>
        <v/>
      </c>
      <c r="AL3110" s="378">
        <f t="shared" si="10615"/>
        <v>0</v>
      </c>
      <c r="AM3110" s="374">
        <f t="shared" si="10628"/>
        <v>0</v>
      </c>
      <c r="AN3110" s="317">
        <f t="shared" si="10629"/>
        <v>0</v>
      </c>
      <c r="AP3110" s="375">
        <f>$V$3095</f>
        <v>0</v>
      </c>
      <c r="AQ3110" s="378">
        <f t="shared" si="10630"/>
        <v>0</v>
      </c>
      <c r="AR3110" s="374">
        <f t="shared" si="10631"/>
        <v>0</v>
      </c>
      <c r="AS3110" s="317">
        <f t="shared" si="10632"/>
        <v>0</v>
      </c>
      <c r="AT3110" s="375">
        <f t="shared" ref="AT3110:BJ3110" si="10654">$V$3095</f>
        <v>0</v>
      </c>
      <c r="AU3110" s="378">
        <f t="shared" si="10634"/>
        <v>0</v>
      </c>
      <c r="AV3110" s="374">
        <f t="shared" si="10635"/>
        <v>0</v>
      </c>
      <c r="AW3110" s="317">
        <f t="shared" si="10636"/>
        <v>0</v>
      </c>
      <c r="AX3110" s="375">
        <f t="shared" ref="AX3110" si="10655">$V$3095</f>
        <v>0</v>
      </c>
      <c r="AY3110" s="378">
        <f t="shared" si="10638"/>
        <v>0</v>
      </c>
      <c r="AZ3110" s="374">
        <f t="shared" si="10639"/>
        <v>0</v>
      </c>
      <c r="BA3110" s="317">
        <f t="shared" si="10640"/>
        <v>0</v>
      </c>
      <c r="BB3110" s="375">
        <f t="shared" si="10654"/>
        <v>0</v>
      </c>
      <c r="BC3110" s="378">
        <f t="shared" si="10641"/>
        <v>0</v>
      </c>
      <c r="BD3110" s="374">
        <f t="shared" si="10642"/>
        <v>0</v>
      </c>
      <c r="BE3110" s="317">
        <f t="shared" si="10643"/>
        <v>0</v>
      </c>
      <c r="BF3110" s="375">
        <f t="shared" ref="BF3110" si="10656">$V$3095</f>
        <v>0</v>
      </c>
      <c r="BG3110" s="378">
        <f t="shared" si="10645"/>
        <v>0</v>
      </c>
      <c r="BH3110" s="374">
        <f t="shared" si="10646"/>
        <v>0</v>
      </c>
      <c r="BI3110" s="317">
        <f t="shared" si="10647"/>
        <v>0</v>
      </c>
      <c r="BJ3110" s="375">
        <f t="shared" si="10654"/>
        <v>0</v>
      </c>
      <c r="BK3110" s="378">
        <f t="shared" si="10648"/>
        <v>0</v>
      </c>
      <c r="BL3110" s="374">
        <f t="shared" si="10649"/>
        <v>0</v>
      </c>
      <c r="BM3110" s="317">
        <f t="shared" si="10650"/>
        <v>0</v>
      </c>
      <c r="BN3110" s="375"/>
      <c r="BO3110" s="375"/>
      <c r="BP3110" s="375"/>
      <c r="BQ3110" s="375"/>
      <c r="BR3110" s="375"/>
      <c r="BS3110" s="375"/>
      <c r="BT3110" s="375"/>
      <c r="BU3110" s="375"/>
      <c r="BV3110" s="375"/>
      <c r="BW3110" s="375"/>
      <c r="BX3110" s="375"/>
      <c r="BY3110" s="375"/>
    </row>
    <row r="3111" spans="1:77" ht="15" customHeight="1" x14ac:dyDescent="0.25">
      <c r="C3111" s="202" t="s">
        <v>30</v>
      </c>
      <c r="D3111" s="922" t="s">
        <v>916</v>
      </c>
      <c r="E3111" s="922"/>
      <c r="F3111" s="922"/>
      <c r="G3111" s="922"/>
      <c r="H3111" s="922"/>
      <c r="I3111" s="922"/>
      <c r="J3111" s="922"/>
      <c r="K3111" s="922"/>
      <c r="L3111" s="922"/>
      <c r="M3111" s="922"/>
      <c r="N3111" s="946" t="str">
        <f>IF($AG$3085=$AH$3085,"",$X$3095)</f>
        <v/>
      </c>
      <c r="O3111" s="947"/>
      <c r="P3111" s="921"/>
      <c r="Q3111" s="921"/>
      <c r="R3111" s="921"/>
      <c r="S3111" s="921"/>
      <c r="T3111" s="921"/>
      <c r="U3111" s="921"/>
      <c r="V3111" s="921"/>
      <c r="W3111" s="921"/>
      <c r="X3111" s="921"/>
      <c r="Y3111" s="921"/>
      <c r="Z3111" s="921"/>
      <c r="AA3111" s="921"/>
      <c r="AB3111" s="921"/>
      <c r="AC3111" s="828"/>
      <c r="AD3111" s="828"/>
      <c r="AE3111" s="60"/>
      <c r="AF3111" s="259"/>
      <c r="AG3111" s="375"/>
      <c r="AH3111" s="399"/>
      <c r="AK3111" s="375" t="str">
        <f t="shared" si="10627"/>
        <v/>
      </c>
      <c r="AL3111" s="378">
        <f t="shared" si="10615"/>
        <v>0</v>
      </c>
      <c r="AM3111" s="374">
        <f t="shared" si="10628"/>
        <v>0</v>
      </c>
      <c r="AN3111" s="317">
        <f t="shared" si="10629"/>
        <v>0</v>
      </c>
      <c r="AP3111" s="375">
        <f>$X$3095</f>
        <v>0</v>
      </c>
      <c r="AQ3111" s="378">
        <f t="shared" si="10630"/>
        <v>0</v>
      </c>
      <c r="AR3111" s="374">
        <f t="shared" si="10631"/>
        <v>0</v>
      </c>
      <c r="AS3111" s="317">
        <f t="shared" si="10632"/>
        <v>0</v>
      </c>
      <c r="AT3111" s="375">
        <f t="shared" ref="AT3111:BJ3111" si="10657">$X$3095</f>
        <v>0</v>
      </c>
      <c r="AU3111" s="378">
        <f t="shared" si="10634"/>
        <v>0</v>
      </c>
      <c r="AV3111" s="374">
        <f t="shared" si="10635"/>
        <v>0</v>
      </c>
      <c r="AW3111" s="317">
        <f t="shared" si="10636"/>
        <v>0</v>
      </c>
      <c r="AX3111" s="375">
        <f t="shared" ref="AX3111" si="10658">$X$3095</f>
        <v>0</v>
      </c>
      <c r="AY3111" s="378">
        <f t="shared" si="10638"/>
        <v>0</v>
      </c>
      <c r="AZ3111" s="374">
        <f t="shared" si="10639"/>
        <v>0</v>
      </c>
      <c r="BA3111" s="317">
        <f t="shared" si="10640"/>
        <v>0</v>
      </c>
      <c r="BB3111" s="375">
        <f t="shared" si="10657"/>
        <v>0</v>
      </c>
      <c r="BC3111" s="378">
        <f t="shared" si="10641"/>
        <v>0</v>
      </c>
      <c r="BD3111" s="374">
        <f t="shared" si="10642"/>
        <v>0</v>
      </c>
      <c r="BE3111" s="317">
        <f t="shared" si="10643"/>
        <v>0</v>
      </c>
      <c r="BF3111" s="375">
        <f t="shared" ref="BF3111" si="10659">$X$3095</f>
        <v>0</v>
      </c>
      <c r="BG3111" s="378">
        <f t="shared" si="10645"/>
        <v>0</v>
      </c>
      <c r="BH3111" s="374">
        <f t="shared" si="10646"/>
        <v>0</v>
      </c>
      <c r="BI3111" s="317">
        <f t="shared" si="10647"/>
        <v>0</v>
      </c>
      <c r="BJ3111" s="375">
        <f t="shared" si="10657"/>
        <v>0</v>
      </c>
      <c r="BK3111" s="378">
        <f t="shared" si="10648"/>
        <v>0</v>
      </c>
      <c r="BL3111" s="374">
        <f t="shared" si="10649"/>
        <v>0</v>
      </c>
      <c r="BM3111" s="317">
        <f t="shared" si="10650"/>
        <v>0</v>
      </c>
      <c r="BN3111" s="375"/>
      <c r="BO3111" s="375"/>
      <c r="BP3111" s="375"/>
      <c r="BQ3111" s="375"/>
      <c r="BR3111" s="375"/>
      <c r="BS3111" s="375"/>
      <c r="BT3111" s="375"/>
      <c r="BU3111" s="375"/>
      <c r="BV3111" s="375"/>
      <c r="BW3111" s="375"/>
      <c r="BX3111" s="375"/>
      <c r="BY3111" s="375"/>
    </row>
    <row r="3112" spans="1:77" ht="15" customHeight="1" x14ac:dyDescent="0.25">
      <c r="C3112" s="99" t="s">
        <v>31</v>
      </c>
      <c r="D3112" s="922" t="s">
        <v>73</v>
      </c>
      <c r="E3112" s="922"/>
      <c r="F3112" s="922"/>
      <c r="G3112" s="922"/>
      <c r="H3112" s="922"/>
      <c r="I3112" s="922"/>
      <c r="J3112" s="922"/>
      <c r="K3112" s="922"/>
      <c r="L3112" s="922"/>
      <c r="M3112" s="922"/>
      <c r="N3112" s="946" t="str">
        <f>IF($AG$3085=$AH$3085,"",$Z$3095)</f>
        <v/>
      </c>
      <c r="O3112" s="947"/>
      <c r="P3112" s="921"/>
      <c r="Q3112" s="921"/>
      <c r="R3112" s="921"/>
      <c r="S3112" s="921"/>
      <c r="T3112" s="921"/>
      <c r="U3112" s="921"/>
      <c r="V3112" s="921"/>
      <c r="W3112" s="921"/>
      <c r="X3112" s="921"/>
      <c r="Y3112" s="921"/>
      <c r="Z3112" s="921"/>
      <c r="AA3112" s="921"/>
      <c r="AB3112" s="921"/>
      <c r="AC3112" s="828"/>
      <c r="AD3112" s="828"/>
      <c r="AE3112" s="60"/>
      <c r="AF3112" s="259"/>
      <c r="AG3112" s="375"/>
      <c r="AH3112" s="399"/>
      <c r="AK3112" s="375" t="str">
        <f t="shared" si="10627"/>
        <v/>
      </c>
      <c r="AL3112" s="378">
        <f t="shared" si="10615"/>
        <v>0</v>
      </c>
      <c r="AM3112" s="374">
        <f t="shared" si="10628"/>
        <v>0</v>
      </c>
      <c r="AN3112" s="317">
        <f t="shared" si="10629"/>
        <v>0</v>
      </c>
      <c r="AP3112" s="375">
        <f>$Z$3095</f>
        <v>0</v>
      </c>
      <c r="AQ3112" s="378">
        <f t="shared" si="10630"/>
        <v>0</v>
      </c>
      <c r="AR3112" s="374">
        <f t="shared" si="10631"/>
        <v>0</v>
      </c>
      <c r="AS3112" s="317">
        <f t="shared" si="10632"/>
        <v>0</v>
      </c>
      <c r="AT3112" s="375">
        <f>$Z$3095</f>
        <v>0</v>
      </c>
      <c r="AU3112" s="378">
        <f t="shared" si="10634"/>
        <v>0</v>
      </c>
      <c r="AV3112" s="374">
        <f t="shared" si="10635"/>
        <v>0</v>
      </c>
      <c r="AW3112" s="317">
        <f t="shared" si="10636"/>
        <v>0</v>
      </c>
      <c r="AX3112" s="375">
        <f>$Z$3095</f>
        <v>0</v>
      </c>
      <c r="AY3112" s="378">
        <f t="shared" si="10638"/>
        <v>0</v>
      </c>
      <c r="AZ3112" s="374">
        <f t="shared" si="10639"/>
        <v>0</v>
      </c>
      <c r="BA3112" s="317">
        <f t="shared" si="10640"/>
        <v>0</v>
      </c>
      <c r="BB3112" s="375">
        <f>$Z$3095</f>
        <v>0</v>
      </c>
      <c r="BC3112" s="378">
        <f t="shared" si="10641"/>
        <v>0</v>
      </c>
      <c r="BD3112" s="374">
        <f t="shared" si="10642"/>
        <v>0</v>
      </c>
      <c r="BE3112" s="317">
        <f t="shared" si="10643"/>
        <v>0</v>
      </c>
      <c r="BF3112" s="375">
        <f>$Z$3095</f>
        <v>0</v>
      </c>
      <c r="BG3112" s="378">
        <f t="shared" si="10645"/>
        <v>0</v>
      </c>
      <c r="BH3112" s="374">
        <f t="shared" si="10646"/>
        <v>0</v>
      </c>
      <c r="BI3112" s="317">
        <f t="shared" si="10647"/>
        <v>0</v>
      </c>
      <c r="BJ3112" s="375">
        <f>$Z$3095</f>
        <v>0</v>
      </c>
      <c r="BK3112" s="378">
        <f t="shared" si="10648"/>
        <v>0</v>
      </c>
      <c r="BL3112" s="374">
        <f t="shared" si="10649"/>
        <v>0</v>
      </c>
      <c r="BM3112" s="317">
        <f t="shared" si="10650"/>
        <v>0</v>
      </c>
      <c r="BN3112" s="375"/>
      <c r="BO3112" s="375"/>
      <c r="BP3112" s="375"/>
      <c r="BQ3112" s="375"/>
      <c r="BR3112" s="375"/>
      <c r="BS3112" s="375"/>
      <c r="BT3112" s="375"/>
      <c r="BU3112" s="375"/>
      <c r="BV3112" s="375"/>
      <c r="BW3112" s="375"/>
      <c r="BX3112" s="375"/>
      <c r="BY3112" s="375"/>
    </row>
    <row r="3113" spans="1:77" ht="15" customHeight="1" x14ac:dyDescent="0.25">
      <c r="C3113" s="100"/>
      <c r="D3113" s="100"/>
      <c r="E3113" s="100"/>
      <c r="F3113" s="100"/>
      <c r="G3113" s="100"/>
      <c r="H3113" s="100"/>
      <c r="I3113" s="101"/>
      <c r="J3113" s="101"/>
      <c r="K3113" s="101"/>
      <c r="L3113" s="102"/>
      <c r="M3113" s="96" t="s">
        <v>64</v>
      </c>
      <c r="N3113" s="1091">
        <f>IF(AND(SUM(N3107:O3112)=0,COUNTIF(N3107:O3112,"NS")&gt;0),"NS",SUM(N3107:O3112))</f>
        <v>0</v>
      </c>
      <c r="O3113" s="1091"/>
      <c r="P3113" s="1091">
        <f>IF(AND(SUM(P3107:Q3112)=0,COUNTIF(P3107:Q3112,"NS")&gt;0),"NS",SUM(P3107:Q3112))</f>
        <v>0</v>
      </c>
      <c r="Q3113" s="1091"/>
      <c r="R3113" s="1091">
        <f>IF(AND(SUM(R3107:S3112)=0,COUNTIF(R3107:S3112,"NS")&gt;0),"NS",SUM(R3107:S3112))</f>
        <v>0</v>
      </c>
      <c r="S3113" s="1091"/>
      <c r="T3113" s="1091">
        <f>IF(AND(SUM(T3107:U3112)=0,COUNTIF(T3107:U3112,"NS")&gt;0),"NS",SUM(T3107:U3112))</f>
        <v>0</v>
      </c>
      <c r="U3113" s="1091"/>
      <c r="V3113" s="1091"/>
      <c r="W3113" s="1091">
        <f>IF(AND(SUM(W3107:X3112)=0,COUNTIF(W3107:X3112,"NS")&gt;0),"NS",SUM(W3107:X3112))</f>
        <v>0</v>
      </c>
      <c r="X3113" s="1091"/>
      <c r="Y3113" s="1091"/>
      <c r="Z3113" s="1091">
        <f>IF(AND(SUM(Z3107:AA3112)=0,COUNTIF(Z3107:AA3112,"NS")&gt;0),"NS",SUM(Z3107:AA3112))</f>
        <v>0</v>
      </c>
      <c r="AA3113" s="1091"/>
      <c r="AB3113" s="1091"/>
      <c r="AC3113" s="572">
        <f>IF(AND(SUM(AC3107:AD3112)=0,COUNTIF(AC3107:AD3112,"NS")&gt;0),"NS",SUM(AC3107:AD3112))</f>
        <v>0</v>
      </c>
      <c r="AD3113" s="572"/>
      <c r="AE3113" s="60"/>
      <c r="AF3113" s="259"/>
      <c r="AG3113" s="375"/>
      <c r="AH3113" s="399"/>
      <c r="AN3113" s="387">
        <f>SUM(AN3107:AN3112)</f>
        <v>0</v>
      </c>
      <c r="AS3113" s="387">
        <f>SUM(AS3107:AS3112)</f>
        <v>0</v>
      </c>
      <c r="AW3113" s="387">
        <f t="shared" ref="AW3113" si="10660">SUM(AW3107:AW3112)</f>
        <v>0</v>
      </c>
      <c r="BA3113" s="387">
        <f t="shared" ref="BA3113" si="10661">SUM(BA3107:BA3112)</f>
        <v>0</v>
      </c>
      <c r="BE3113" s="387">
        <f t="shared" ref="BE3113" si="10662">SUM(BE3107:BE3112)</f>
        <v>0</v>
      </c>
      <c r="BI3113" s="387">
        <f t="shared" ref="BI3113" si="10663">SUM(BI3107:BI3112)</f>
        <v>0</v>
      </c>
      <c r="BM3113" s="387">
        <f t="shared" ref="BM3113" si="10664">SUM(BM3107:BM3112)</f>
        <v>0</v>
      </c>
      <c r="BN3113" s="375"/>
      <c r="BO3113" s="375"/>
      <c r="BP3113" s="375"/>
      <c r="BQ3113" s="375"/>
      <c r="BR3113" s="375"/>
      <c r="BS3113" s="375"/>
      <c r="BT3113" s="375"/>
      <c r="BU3113" s="375"/>
      <c r="BV3113" s="375"/>
      <c r="BW3113" s="375"/>
      <c r="BX3113" s="375"/>
      <c r="BY3113" s="375"/>
    </row>
    <row r="3114" spans="1:77" ht="15" x14ac:dyDescent="0.25">
      <c r="B3114" s="546" t="str">
        <f>IF(SUM(AS3113:BM3113)=0,"","Error: Las columnas sitio de ocurrencia las cantidades registradas por columna debe de ser igual o menor a la columna Total")</f>
        <v/>
      </c>
      <c r="C3114" s="546"/>
      <c r="D3114" s="546"/>
      <c r="E3114" s="546"/>
      <c r="F3114" s="546"/>
      <c r="G3114" s="546"/>
      <c r="H3114" s="546"/>
      <c r="I3114" s="546"/>
      <c r="J3114" s="546"/>
      <c r="K3114" s="546"/>
      <c r="L3114" s="546"/>
      <c r="M3114" s="546"/>
      <c r="N3114" s="546"/>
      <c r="O3114" s="546"/>
      <c r="P3114" s="546"/>
      <c r="Q3114" s="546"/>
      <c r="R3114" s="546"/>
      <c r="S3114" s="546"/>
      <c r="T3114" s="546"/>
      <c r="U3114" s="546"/>
      <c r="V3114" s="546"/>
      <c r="W3114" s="546"/>
      <c r="X3114" s="546"/>
      <c r="Y3114" s="546"/>
      <c r="Z3114" s="546"/>
      <c r="AA3114" s="546"/>
      <c r="AB3114" s="546"/>
      <c r="AC3114" s="546"/>
      <c r="AD3114" s="546"/>
      <c r="AE3114" s="60"/>
      <c r="AF3114" s="259"/>
      <c r="AG3114" s="375"/>
      <c r="AH3114" s="399"/>
      <c r="BN3114" s="375"/>
      <c r="BO3114" s="375"/>
      <c r="BP3114" s="375"/>
      <c r="BQ3114" s="375"/>
      <c r="BR3114" s="375"/>
      <c r="BS3114" s="375"/>
      <c r="BT3114" s="375"/>
      <c r="BU3114" s="375"/>
      <c r="BV3114" s="375"/>
      <c r="BW3114" s="375"/>
      <c r="BX3114" s="375"/>
      <c r="BY3114" s="375"/>
    </row>
    <row r="3115" spans="1:77" ht="15" customHeight="1" x14ac:dyDescent="0.25">
      <c r="B3115" s="544" t="str">
        <f>IF(SUM(AN3113=0),"","Error: El Total debe de ser menor o gual a la suma de los sitio de ocurrencia de acuerdo al tipo de incidente")</f>
        <v/>
      </c>
      <c r="C3115" s="544"/>
      <c r="D3115" s="544"/>
      <c r="E3115" s="544"/>
      <c r="F3115" s="544"/>
      <c r="G3115" s="544"/>
      <c r="H3115" s="544"/>
      <c r="I3115" s="544"/>
      <c r="J3115" s="544"/>
      <c r="K3115" s="544"/>
      <c r="L3115" s="544"/>
      <c r="M3115" s="544"/>
      <c r="N3115" s="544"/>
      <c r="O3115" s="544"/>
      <c r="P3115" s="544"/>
      <c r="Q3115" s="544"/>
      <c r="R3115" s="544"/>
      <c r="S3115" s="544"/>
      <c r="T3115" s="544"/>
      <c r="U3115" s="544"/>
      <c r="V3115" s="544"/>
      <c r="W3115" s="544"/>
      <c r="X3115" s="544"/>
      <c r="Y3115" s="544"/>
      <c r="Z3115" s="544"/>
      <c r="AA3115" s="544"/>
      <c r="AB3115" s="544"/>
      <c r="AC3115" s="544"/>
      <c r="AD3115" s="544"/>
      <c r="AE3115" s="60"/>
      <c r="AF3115" s="259"/>
      <c r="AG3115" s="375"/>
      <c r="AH3115" s="399"/>
      <c r="BN3115" s="375"/>
      <c r="BO3115" s="375"/>
      <c r="BP3115" s="375"/>
      <c r="BQ3115" s="375"/>
      <c r="BR3115" s="375"/>
      <c r="BS3115" s="375"/>
      <c r="BT3115" s="375"/>
      <c r="BU3115" s="375"/>
      <c r="BV3115" s="375"/>
      <c r="BW3115" s="375"/>
      <c r="BX3115" s="375"/>
      <c r="BY3115" s="375"/>
    </row>
    <row r="3116" spans="1:77" ht="15" customHeight="1" x14ac:dyDescent="0.25">
      <c r="B3116" s="545" t="str">
        <f>IF(OR($AG$3105=$AH$3105,$AG$3105=$AI$3105),"","Error: Debe completar toda la información requerida.")</f>
        <v/>
      </c>
      <c r="C3116" s="545"/>
      <c r="D3116" s="545"/>
      <c r="E3116" s="545"/>
      <c r="F3116" s="545"/>
      <c r="G3116" s="545"/>
      <c r="H3116" s="545"/>
      <c r="I3116" s="545"/>
      <c r="J3116" s="545"/>
      <c r="K3116" s="545"/>
      <c r="L3116" s="545"/>
      <c r="M3116" s="545"/>
      <c r="N3116" s="545"/>
      <c r="O3116" s="545"/>
      <c r="P3116" s="545"/>
      <c r="Q3116" s="545"/>
      <c r="R3116" s="545"/>
      <c r="S3116" s="545"/>
      <c r="T3116" s="545"/>
      <c r="U3116" s="545"/>
      <c r="V3116" s="545"/>
      <c r="W3116" s="545"/>
      <c r="X3116" s="545"/>
      <c r="Y3116" s="545"/>
      <c r="Z3116" s="545"/>
      <c r="AA3116" s="545"/>
      <c r="AB3116" s="545"/>
      <c r="AC3116" s="545"/>
      <c r="AD3116" s="545"/>
      <c r="AE3116" s="60"/>
      <c r="AF3116" s="259"/>
      <c r="AG3116" s="375"/>
      <c r="AH3116" s="399"/>
    </row>
    <row r="3117" spans="1:77" ht="36" customHeight="1" x14ac:dyDescent="0.25">
      <c r="A3117" s="114" t="s">
        <v>694</v>
      </c>
      <c r="B3117" s="573" t="s">
        <v>1337</v>
      </c>
      <c r="C3117" s="573"/>
      <c r="D3117" s="573"/>
      <c r="E3117" s="573"/>
      <c r="F3117" s="573"/>
      <c r="G3117" s="573"/>
      <c r="H3117" s="573"/>
      <c r="I3117" s="573"/>
      <c r="J3117" s="573"/>
      <c r="K3117" s="573"/>
      <c r="L3117" s="573"/>
      <c r="M3117" s="573"/>
      <c r="N3117" s="573"/>
      <c r="O3117" s="573"/>
      <c r="P3117" s="573"/>
      <c r="Q3117" s="573"/>
      <c r="R3117" s="573"/>
      <c r="S3117" s="573"/>
      <c r="T3117" s="573"/>
      <c r="U3117" s="573"/>
      <c r="V3117" s="573"/>
      <c r="W3117" s="573"/>
      <c r="X3117" s="573"/>
      <c r="Y3117" s="573"/>
      <c r="Z3117" s="573"/>
      <c r="AA3117" s="573"/>
      <c r="AB3117" s="573"/>
      <c r="AC3117" s="573"/>
      <c r="AD3117" s="573"/>
      <c r="AE3117" s="60"/>
      <c r="AF3117" s="259"/>
      <c r="AG3117" s="375"/>
      <c r="AH3117" s="399"/>
    </row>
    <row r="3118" spans="1:77" ht="15" customHeight="1" x14ac:dyDescent="0.25">
      <c r="A3118" s="114"/>
      <c r="B3118" s="240"/>
      <c r="C3118" s="723" t="s">
        <v>1799</v>
      </c>
      <c r="D3118" s="723"/>
      <c r="E3118" s="723"/>
      <c r="F3118" s="723"/>
      <c r="G3118" s="723"/>
      <c r="H3118" s="723"/>
      <c r="I3118" s="723"/>
      <c r="J3118" s="723"/>
      <c r="K3118" s="723"/>
      <c r="L3118" s="723"/>
      <c r="M3118" s="723"/>
      <c r="N3118" s="723"/>
      <c r="O3118" s="723"/>
      <c r="P3118" s="723"/>
      <c r="Q3118" s="723"/>
      <c r="R3118" s="723"/>
      <c r="S3118" s="723"/>
      <c r="T3118" s="723"/>
      <c r="U3118" s="723"/>
      <c r="V3118" s="723"/>
      <c r="W3118" s="723"/>
      <c r="X3118" s="723"/>
      <c r="Y3118" s="723"/>
      <c r="Z3118" s="723"/>
      <c r="AA3118" s="723"/>
      <c r="AB3118" s="723"/>
      <c r="AC3118" s="723"/>
      <c r="AD3118" s="723"/>
      <c r="AE3118" s="60"/>
      <c r="AF3118" s="259"/>
      <c r="AG3118" s="375"/>
      <c r="AH3118" s="399"/>
    </row>
    <row r="3119" spans="1:77" ht="24" customHeight="1" x14ac:dyDescent="0.25">
      <c r="C3119" s="576" t="s">
        <v>1338</v>
      </c>
      <c r="D3119" s="576"/>
      <c r="E3119" s="576"/>
      <c r="F3119" s="576"/>
      <c r="G3119" s="576"/>
      <c r="H3119" s="576"/>
      <c r="I3119" s="576"/>
      <c r="J3119" s="576"/>
      <c r="K3119" s="576"/>
      <c r="L3119" s="576"/>
      <c r="M3119" s="576"/>
      <c r="N3119" s="576"/>
      <c r="O3119" s="576"/>
      <c r="P3119" s="576"/>
      <c r="Q3119" s="576"/>
      <c r="R3119" s="576"/>
      <c r="S3119" s="576"/>
      <c r="T3119" s="576"/>
      <c r="U3119" s="576"/>
      <c r="V3119" s="576"/>
      <c r="W3119" s="576"/>
      <c r="X3119" s="576"/>
      <c r="Y3119" s="576"/>
      <c r="Z3119" s="576"/>
      <c r="AA3119" s="576"/>
      <c r="AB3119" s="576"/>
      <c r="AC3119" s="576"/>
      <c r="AD3119" s="576"/>
      <c r="AE3119" s="60"/>
      <c r="AF3119" s="259"/>
      <c r="AG3119" s="375"/>
      <c r="AH3119" s="399"/>
      <c r="AK3119" s="400" t="s">
        <v>1955</v>
      </c>
    </row>
    <row r="3120" spans="1:77" ht="15" customHeight="1" x14ac:dyDescent="0.25">
      <c r="AE3120" s="60"/>
      <c r="AF3120" s="259"/>
      <c r="AG3120" s="285" t="s">
        <v>1908</v>
      </c>
      <c r="AH3120" s="285"/>
      <c r="AI3120" s="285"/>
      <c r="AJ3120" s="374"/>
      <c r="AK3120" s="374"/>
      <c r="AL3120" s="374"/>
      <c r="AM3120" s="374"/>
      <c r="AN3120" s="374"/>
    </row>
    <row r="3121" spans="1:48" ht="15" customHeight="1" x14ac:dyDescent="0.25">
      <c r="C3121" s="944" t="s">
        <v>917</v>
      </c>
      <c r="D3121" s="944"/>
      <c r="E3121" s="944"/>
      <c r="F3121" s="944"/>
      <c r="G3121" s="944"/>
      <c r="H3121" s="944"/>
      <c r="I3121" s="944"/>
      <c r="J3121" s="944"/>
      <c r="K3121" s="944"/>
      <c r="L3121" s="944"/>
      <c r="M3121" s="944"/>
      <c r="N3121" s="1098" t="s">
        <v>1339</v>
      </c>
      <c r="O3121" s="1099"/>
      <c r="P3121" s="1099"/>
      <c r="Q3121" s="1099"/>
      <c r="R3121" s="1100"/>
      <c r="S3121" s="751" t="s">
        <v>1335</v>
      </c>
      <c r="T3121" s="752"/>
      <c r="U3121" s="752"/>
      <c r="V3121" s="752"/>
      <c r="W3121" s="752"/>
      <c r="X3121" s="753"/>
      <c r="Y3121" s="751" t="s">
        <v>1336</v>
      </c>
      <c r="Z3121" s="752"/>
      <c r="AA3121" s="752"/>
      <c r="AB3121" s="752"/>
      <c r="AC3121" s="752"/>
      <c r="AD3121" s="753"/>
      <c r="AE3121" s="60"/>
      <c r="AF3121" s="259"/>
      <c r="AG3121" s="285">
        <f>COUNTBLANK(N3123:AD3128)</f>
        <v>102</v>
      </c>
      <c r="AH3121" s="285">
        <v>102</v>
      </c>
      <c r="AI3121" s="285">
        <f>IF(SUM(AH3123:AH3128)=0,AG3121,1)</f>
        <v>102</v>
      </c>
      <c r="AJ3121" s="374"/>
      <c r="AK3121" s="374"/>
      <c r="AL3121" s="374"/>
      <c r="AM3121" s="374"/>
      <c r="AN3121" s="374"/>
    </row>
    <row r="3122" spans="1:48" ht="55.5" customHeight="1" x14ac:dyDescent="0.25">
      <c r="C3122" s="944"/>
      <c r="D3122" s="944"/>
      <c r="E3122" s="944"/>
      <c r="F3122" s="944"/>
      <c r="G3122" s="944"/>
      <c r="H3122" s="944"/>
      <c r="I3122" s="944"/>
      <c r="J3122" s="944"/>
      <c r="K3122" s="944"/>
      <c r="L3122" s="944"/>
      <c r="M3122" s="944"/>
      <c r="N3122" s="993"/>
      <c r="O3122" s="1101"/>
      <c r="P3122" s="1101"/>
      <c r="Q3122" s="1101"/>
      <c r="R3122" s="994"/>
      <c r="S3122" s="1102" t="s">
        <v>60</v>
      </c>
      <c r="T3122" s="1103"/>
      <c r="U3122" s="1104" t="s">
        <v>61</v>
      </c>
      <c r="V3122" s="1105"/>
      <c r="W3122" s="1104" t="s">
        <v>62</v>
      </c>
      <c r="X3122" s="1105"/>
      <c r="Y3122" s="1106" t="s">
        <v>60</v>
      </c>
      <c r="Z3122" s="1103"/>
      <c r="AA3122" s="1104" t="s">
        <v>61</v>
      </c>
      <c r="AB3122" s="1105"/>
      <c r="AC3122" s="1104" t="s">
        <v>62</v>
      </c>
      <c r="AD3122" s="1105"/>
      <c r="AE3122" s="60"/>
      <c r="AF3122" s="259"/>
      <c r="AG3122" s="374"/>
      <c r="AH3122" s="374" t="s">
        <v>1925</v>
      </c>
      <c r="AI3122" s="374"/>
      <c r="AJ3122" s="374"/>
      <c r="AK3122" s="375" t="s">
        <v>1913</v>
      </c>
      <c r="AL3122" s="378" t="s">
        <v>1910</v>
      </c>
      <c r="AM3122" s="374" t="s">
        <v>1914</v>
      </c>
      <c r="AN3122" s="374" t="s">
        <v>1915</v>
      </c>
      <c r="AO3122" s="375" t="s">
        <v>1913</v>
      </c>
      <c r="AP3122" s="378" t="s">
        <v>1910</v>
      </c>
      <c r="AQ3122" s="374" t="s">
        <v>1914</v>
      </c>
      <c r="AR3122" s="374" t="s">
        <v>1915</v>
      </c>
      <c r="AS3122" s="375" t="s">
        <v>1913</v>
      </c>
      <c r="AT3122" s="378" t="s">
        <v>1910</v>
      </c>
      <c r="AU3122" s="374" t="s">
        <v>1914</v>
      </c>
      <c r="AV3122" s="374" t="s">
        <v>1915</v>
      </c>
    </row>
    <row r="3123" spans="1:48" ht="15" customHeight="1" x14ac:dyDescent="0.25">
      <c r="C3123" s="98" t="s">
        <v>26</v>
      </c>
      <c r="D3123" s="1092" t="s">
        <v>243</v>
      </c>
      <c r="E3123" s="1093"/>
      <c r="F3123" s="1093"/>
      <c r="G3123" s="1093"/>
      <c r="H3123" s="1093"/>
      <c r="I3123" s="1093"/>
      <c r="J3123" s="1093"/>
      <c r="K3123" s="1093"/>
      <c r="L3123" s="1093"/>
      <c r="M3123" s="1094"/>
      <c r="N3123" s="1095"/>
      <c r="O3123" s="1095"/>
      <c r="P3123" s="1095"/>
      <c r="Q3123" s="1095"/>
      <c r="R3123" s="1095"/>
      <c r="S3123" s="1096"/>
      <c r="T3123" s="1096"/>
      <c r="U3123" s="1097"/>
      <c r="V3123" s="1097"/>
      <c r="W3123" s="1097"/>
      <c r="X3123" s="1097"/>
      <c r="Y3123" s="1096"/>
      <c r="Z3123" s="1096"/>
      <c r="AA3123" s="1097"/>
      <c r="AB3123" s="1097"/>
      <c r="AC3123" s="1097"/>
      <c r="AD3123" s="1097"/>
      <c r="AE3123" s="60"/>
      <c r="AF3123" s="259"/>
      <c r="AG3123" s="374"/>
      <c r="AH3123" s="264">
        <f>IF(OR($AG$3121=$AH$3121,AND(N3107=0,N3107&lt;&gt;"",COUNTBLANK(N3123:AD3123)=17)),0,IF(AND(N3123=1,COUNTBLANK(S3123:AD3123)=6),0,IF(AND(OR(N3123=2,N3123=9),COUNTBLANK(S3123:AD3123)=12),0,1)))</f>
        <v>0</v>
      </c>
      <c r="AI3123" s="374"/>
      <c r="AJ3123" s="374"/>
      <c r="AK3123" s="375">
        <f>S3123</f>
        <v>0</v>
      </c>
      <c r="AL3123" s="378">
        <f>COUNTIF(U3123:X3123,"ns")</f>
        <v>0</v>
      </c>
      <c r="AM3123" s="374">
        <f>SUM(U3123:X3123)</f>
        <v>0</v>
      </c>
      <c r="AN3123" s="292">
        <f>IF($AG$3121=$AH$3121,0,IF(OR(AND(AK3123=0,AL3123&gt;0),AND(AK3123="ns",AM3123&gt;0),AND(AK3123="ns",AL3123=0,AM3123=0)),1,IF(OR(AND(AK3123&gt;0,AL3123=2),AND(AK3123="ns",AL3123=2),AND(AK3123="ns",AM3123=0,AL3123&gt;0),AK3123=AM3123),0,1)))</f>
        <v>0</v>
      </c>
      <c r="AO3123" s="375">
        <f>Y3123</f>
        <v>0</v>
      </c>
      <c r="AP3123" s="378">
        <f>COUNTIF(AA3123:AD3123,"ns")</f>
        <v>0</v>
      </c>
      <c r="AQ3123" s="374">
        <f>SUM(AA3123:AD3123)</f>
        <v>0</v>
      </c>
      <c r="AR3123" s="292">
        <f>IF($AG$3121=$AH$3121,0,IF(OR(AND(AO3123=0,AP3123&gt;0),AND(AO3123="ns",AQ3123&gt;0),AND(AO3123="ns",AP3123=0,AQ3123=0)),1,IF(OR(AND(AO3123&gt;0,AP3123=2),AND(AO3123="ns",AP3123=2),AND(AO3123="ns",AQ3123=0,AP3123&gt;0),AO3123=AQ3123),0,1)))</f>
        <v>0</v>
      </c>
      <c r="AS3123" s="375">
        <f>AB3095</f>
        <v>0</v>
      </c>
      <c r="AT3123" s="378">
        <f>COUNTIF(U3123:X3128,"ns")</f>
        <v>0</v>
      </c>
      <c r="AU3123" s="374">
        <f>SUM(U3123:X3128)</f>
        <v>0</v>
      </c>
      <c r="AV3123" s="317">
        <f>IF($AG$3121=$AH$3121,0,IF(OR(AND(AS3123=0,AT3123&gt;0),AND(AS3123="NS",AU3123&gt;0),AND(AS3123="NS",AU3123=0,AT3123=0)),1,IF(OR(AND(AT3123&gt;=2,AU3123&lt;AS3123),AND(AS3123="NS",AU3123=0,AT3123&gt;0),AS3123&gt;=AU3123),0,1)))</f>
        <v>0</v>
      </c>
    </row>
    <row r="3124" spans="1:48" ht="15" customHeight="1" x14ac:dyDescent="0.25">
      <c r="C3124" s="99" t="s">
        <v>27</v>
      </c>
      <c r="D3124" s="1092" t="s">
        <v>729</v>
      </c>
      <c r="E3124" s="1093"/>
      <c r="F3124" s="1093"/>
      <c r="G3124" s="1093"/>
      <c r="H3124" s="1093"/>
      <c r="I3124" s="1093"/>
      <c r="J3124" s="1093"/>
      <c r="K3124" s="1093"/>
      <c r="L3124" s="1093"/>
      <c r="M3124" s="1094"/>
      <c r="N3124" s="1095"/>
      <c r="O3124" s="1095"/>
      <c r="P3124" s="1095"/>
      <c r="Q3124" s="1095"/>
      <c r="R3124" s="1095"/>
      <c r="S3124" s="1096"/>
      <c r="T3124" s="1096"/>
      <c r="U3124" s="1097"/>
      <c r="V3124" s="1097"/>
      <c r="W3124" s="1097"/>
      <c r="X3124" s="1097"/>
      <c r="Y3124" s="1096"/>
      <c r="Z3124" s="1096"/>
      <c r="AA3124" s="1097"/>
      <c r="AB3124" s="1097"/>
      <c r="AC3124" s="1097"/>
      <c r="AD3124" s="1097"/>
      <c r="AE3124" s="60"/>
      <c r="AF3124" s="259"/>
      <c r="AG3124" s="375"/>
      <c r="AH3124" s="264">
        <f t="shared" ref="AH3124:AH3128" si="10665">IF(OR($AG$3121=$AH$3121,AND(N3108=0,N3108&lt;&gt;"",COUNTBLANK(N3124:AD3124)=17)),0,IF(AND(N3124=1,COUNTBLANK(S3124:AD3124)=6),0,IF(AND(OR(N3124=2,N3124=9),COUNTBLANK(S3124:AD3124)=12),0,1)))</f>
        <v>0</v>
      </c>
      <c r="AK3124" s="375">
        <f t="shared" ref="AK3124:AK3128" si="10666">S3124</f>
        <v>0</v>
      </c>
      <c r="AL3124" s="378">
        <f t="shared" ref="AL3124:AL3128" si="10667">COUNTIF(U3124:X3124,"ns")</f>
        <v>0</v>
      </c>
      <c r="AM3124" s="374">
        <f t="shared" ref="AM3124:AM3128" si="10668">SUM(U3124:X3124)</f>
        <v>0</v>
      </c>
      <c r="AN3124" s="292">
        <f t="shared" ref="AN3124:AN3128" si="10669">IF($AG$3121=$AH$3121,0,IF(OR(AND(AK3124=0,AL3124&gt;0),AND(AK3124="ns",AM3124&gt;0),AND(AK3124="ns",AL3124=0,AM3124=0)),1,IF(OR(AND(AK3124&gt;0,AL3124=2),AND(AK3124="ns",AL3124=2),AND(AK3124="ns",AM3124=0,AL3124&gt;0),AK3124=AM3124),0,1)))</f>
        <v>0</v>
      </c>
      <c r="AO3124" s="375">
        <f t="shared" ref="AO3124:AO3128" si="10670">Y3124</f>
        <v>0</v>
      </c>
      <c r="AP3124" s="378">
        <f t="shared" ref="AP3124:AP3128" si="10671">COUNTIF(AA3124:AD3124,"ns")</f>
        <v>0</v>
      </c>
      <c r="AQ3124" s="374">
        <f t="shared" ref="AQ3124:AQ3128" si="10672">SUM(AA3124:AD3124)</f>
        <v>0</v>
      </c>
      <c r="AR3124" s="292">
        <f t="shared" ref="AR3124:AR3128" si="10673">IF($AG$3121=$AH$3121,0,IF(OR(AND(AO3124=0,AP3124&gt;0),AND(AO3124="ns",AQ3124&gt;0),AND(AO3124="ns",AP3124=0,AQ3124=0)),1,IF(OR(AND(AO3124&gt;0,AP3124=2),AND(AO3124="ns",AP3124=2),AND(AO3124="ns",AQ3124=0,AP3124&gt;0),AO3124=AQ3124),0,1)))</f>
        <v>0</v>
      </c>
      <c r="AS3124" s="375"/>
      <c r="AT3124" s="375"/>
      <c r="AU3124" s="375"/>
      <c r="AV3124" s="375"/>
    </row>
    <row r="3125" spans="1:48" ht="15" customHeight="1" x14ac:dyDescent="0.25">
      <c r="C3125" s="99" t="s">
        <v>28</v>
      </c>
      <c r="D3125" s="1092" t="s">
        <v>730</v>
      </c>
      <c r="E3125" s="1093"/>
      <c r="F3125" s="1093"/>
      <c r="G3125" s="1093"/>
      <c r="H3125" s="1093"/>
      <c r="I3125" s="1093"/>
      <c r="J3125" s="1093"/>
      <c r="K3125" s="1093"/>
      <c r="L3125" s="1093"/>
      <c r="M3125" s="1094"/>
      <c r="N3125" s="1095"/>
      <c r="O3125" s="1095"/>
      <c r="P3125" s="1095"/>
      <c r="Q3125" s="1095"/>
      <c r="R3125" s="1095"/>
      <c r="S3125" s="1096"/>
      <c r="T3125" s="1096"/>
      <c r="U3125" s="1097"/>
      <c r="V3125" s="1097"/>
      <c r="W3125" s="1097"/>
      <c r="X3125" s="1097"/>
      <c r="Y3125" s="1096"/>
      <c r="Z3125" s="1096"/>
      <c r="AA3125" s="1097"/>
      <c r="AB3125" s="1097"/>
      <c r="AC3125" s="1097"/>
      <c r="AD3125" s="1097"/>
      <c r="AE3125" s="60"/>
      <c r="AF3125" s="259"/>
      <c r="AG3125" s="375"/>
      <c r="AH3125" s="264">
        <f t="shared" si="10665"/>
        <v>0</v>
      </c>
      <c r="AK3125" s="375">
        <f t="shared" si="10666"/>
        <v>0</v>
      </c>
      <c r="AL3125" s="378">
        <f t="shared" si="10667"/>
        <v>0</v>
      </c>
      <c r="AM3125" s="374">
        <f t="shared" si="10668"/>
        <v>0</v>
      </c>
      <c r="AN3125" s="292">
        <f t="shared" si="10669"/>
        <v>0</v>
      </c>
      <c r="AO3125" s="375">
        <f t="shared" si="10670"/>
        <v>0</v>
      </c>
      <c r="AP3125" s="378">
        <f t="shared" si="10671"/>
        <v>0</v>
      </c>
      <c r="AQ3125" s="374">
        <f t="shared" si="10672"/>
        <v>0</v>
      </c>
      <c r="AR3125" s="292">
        <f t="shared" si="10673"/>
        <v>0</v>
      </c>
      <c r="AS3125" s="375"/>
      <c r="AT3125" s="375"/>
      <c r="AU3125" s="375"/>
      <c r="AV3125" s="375"/>
    </row>
    <row r="3126" spans="1:48" ht="15" customHeight="1" x14ac:dyDescent="0.25">
      <c r="C3126" s="99" t="s">
        <v>29</v>
      </c>
      <c r="D3126" s="1092" t="s">
        <v>731</v>
      </c>
      <c r="E3126" s="1093"/>
      <c r="F3126" s="1093"/>
      <c r="G3126" s="1093"/>
      <c r="H3126" s="1093"/>
      <c r="I3126" s="1093"/>
      <c r="J3126" s="1093"/>
      <c r="K3126" s="1093"/>
      <c r="L3126" s="1093"/>
      <c r="M3126" s="1094"/>
      <c r="N3126" s="1095"/>
      <c r="O3126" s="1095"/>
      <c r="P3126" s="1095"/>
      <c r="Q3126" s="1095"/>
      <c r="R3126" s="1095"/>
      <c r="S3126" s="1096"/>
      <c r="T3126" s="1096"/>
      <c r="U3126" s="1097"/>
      <c r="V3126" s="1097"/>
      <c r="W3126" s="1097"/>
      <c r="X3126" s="1097"/>
      <c r="Y3126" s="1096"/>
      <c r="Z3126" s="1096"/>
      <c r="AA3126" s="1097"/>
      <c r="AB3126" s="1097"/>
      <c r="AC3126" s="1097"/>
      <c r="AD3126" s="1097"/>
      <c r="AE3126" s="60"/>
      <c r="AF3126" s="259"/>
      <c r="AG3126" s="375"/>
      <c r="AH3126" s="264">
        <f t="shared" si="10665"/>
        <v>0</v>
      </c>
      <c r="AK3126" s="375">
        <f t="shared" si="10666"/>
        <v>0</v>
      </c>
      <c r="AL3126" s="378">
        <f t="shared" si="10667"/>
        <v>0</v>
      </c>
      <c r="AM3126" s="374">
        <f t="shared" si="10668"/>
        <v>0</v>
      </c>
      <c r="AN3126" s="292">
        <f t="shared" si="10669"/>
        <v>0</v>
      </c>
      <c r="AO3126" s="375">
        <f t="shared" si="10670"/>
        <v>0</v>
      </c>
      <c r="AP3126" s="378">
        <f t="shared" si="10671"/>
        <v>0</v>
      </c>
      <c r="AQ3126" s="374">
        <f t="shared" si="10672"/>
        <v>0</v>
      </c>
      <c r="AR3126" s="292">
        <f t="shared" si="10673"/>
        <v>0</v>
      </c>
      <c r="AS3126" s="375"/>
      <c r="AT3126" s="375"/>
      <c r="AU3126" s="375"/>
      <c r="AV3126" s="375"/>
    </row>
    <row r="3127" spans="1:48" ht="15" customHeight="1" x14ac:dyDescent="0.25">
      <c r="C3127" s="202" t="s">
        <v>30</v>
      </c>
      <c r="D3127" s="922" t="s">
        <v>916</v>
      </c>
      <c r="E3127" s="922"/>
      <c r="F3127" s="922"/>
      <c r="G3127" s="922"/>
      <c r="H3127" s="922"/>
      <c r="I3127" s="922"/>
      <c r="J3127" s="922"/>
      <c r="K3127" s="922"/>
      <c r="L3127" s="922"/>
      <c r="M3127" s="922"/>
      <c r="N3127" s="1095"/>
      <c r="O3127" s="1095"/>
      <c r="P3127" s="1095"/>
      <c r="Q3127" s="1095"/>
      <c r="R3127" s="1095"/>
      <c r="S3127" s="1096"/>
      <c r="T3127" s="1096"/>
      <c r="U3127" s="1097"/>
      <c r="V3127" s="1097"/>
      <c r="W3127" s="1097"/>
      <c r="X3127" s="1097"/>
      <c r="Y3127" s="1096"/>
      <c r="Z3127" s="1096"/>
      <c r="AA3127" s="1097"/>
      <c r="AB3127" s="1097"/>
      <c r="AC3127" s="1097"/>
      <c r="AD3127" s="1097"/>
      <c r="AE3127" s="60"/>
      <c r="AF3127" s="259"/>
      <c r="AG3127" s="375"/>
      <c r="AH3127" s="264">
        <f t="shared" si="10665"/>
        <v>0</v>
      </c>
      <c r="AK3127" s="375">
        <f t="shared" si="10666"/>
        <v>0</v>
      </c>
      <c r="AL3127" s="378">
        <f t="shared" si="10667"/>
        <v>0</v>
      </c>
      <c r="AM3127" s="374">
        <f t="shared" si="10668"/>
        <v>0</v>
      </c>
      <c r="AN3127" s="292">
        <f t="shared" si="10669"/>
        <v>0</v>
      </c>
      <c r="AO3127" s="375">
        <f t="shared" si="10670"/>
        <v>0</v>
      </c>
      <c r="AP3127" s="378">
        <f t="shared" si="10671"/>
        <v>0</v>
      </c>
      <c r="AQ3127" s="374">
        <f t="shared" si="10672"/>
        <v>0</v>
      </c>
      <c r="AR3127" s="292">
        <f t="shared" si="10673"/>
        <v>0</v>
      </c>
      <c r="AS3127" s="375"/>
      <c r="AT3127" s="375"/>
      <c r="AU3127" s="375"/>
      <c r="AV3127" s="375"/>
    </row>
    <row r="3128" spans="1:48" ht="15" customHeight="1" x14ac:dyDescent="0.25">
      <c r="C3128" s="99" t="s">
        <v>31</v>
      </c>
      <c r="D3128" s="922" t="s">
        <v>73</v>
      </c>
      <c r="E3128" s="922"/>
      <c r="F3128" s="922"/>
      <c r="G3128" s="922"/>
      <c r="H3128" s="922"/>
      <c r="I3128" s="922"/>
      <c r="J3128" s="922"/>
      <c r="K3128" s="922"/>
      <c r="L3128" s="922"/>
      <c r="M3128" s="922"/>
      <c r="N3128" s="1095"/>
      <c r="O3128" s="1095"/>
      <c r="P3128" s="1095"/>
      <c r="Q3128" s="1095"/>
      <c r="R3128" s="1095"/>
      <c r="S3128" s="1096"/>
      <c r="T3128" s="1096"/>
      <c r="U3128" s="1097"/>
      <c r="V3128" s="1097"/>
      <c r="W3128" s="1097"/>
      <c r="X3128" s="1097"/>
      <c r="Y3128" s="1096"/>
      <c r="Z3128" s="1096"/>
      <c r="AA3128" s="1097"/>
      <c r="AB3128" s="1097"/>
      <c r="AC3128" s="1097"/>
      <c r="AD3128" s="1097"/>
      <c r="AE3128" s="60"/>
      <c r="AF3128" s="259"/>
      <c r="AG3128" s="375"/>
      <c r="AH3128" s="264">
        <f t="shared" si="10665"/>
        <v>0</v>
      </c>
      <c r="AK3128" s="375">
        <f t="shared" si="10666"/>
        <v>0</v>
      </c>
      <c r="AL3128" s="378">
        <f t="shared" si="10667"/>
        <v>0</v>
      </c>
      <c r="AM3128" s="374">
        <f t="shared" si="10668"/>
        <v>0</v>
      </c>
      <c r="AN3128" s="292">
        <f t="shared" si="10669"/>
        <v>0</v>
      </c>
      <c r="AO3128" s="375">
        <f t="shared" si="10670"/>
        <v>0</v>
      </c>
      <c r="AP3128" s="378">
        <f t="shared" si="10671"/>
        <v>0</v>
      </c>
      <c r="AQ3128" s="374">
        <f t="shared" si="10672"/>
        <v>0</v>
      </c>
      <c r="AR3128" s="292">
        <f t="shared" si="10673"/>
        <v>0</v>
      </c>
      <c r="AS3128" s="375"/>
      <c r="AT3128" s="375"/>
      <c r="AU3128" s="375"/>
      <c r="AV3128" s="375"/>
    </row>
    <row r="3129" spans="1:48" ht="15" customHeight="1" x14ac:dyDescent="0.25">
      <c r="C3129" s="100"/>
      <c r="D3129" s="100"/>
      <c r="E3129" s="100"/>
      <c r="F3129" s="100"/>
      <c r="G3129" s="100"/>
      <c r="H3129" s="100"/>
      <c r="I3129" s="100"/>
      <c r="J3129" s="100"/>
      <c r="K3129" s="100"/>
      <c r="L3129" s="101"/>
      <c r="M3129" s="101"/>
      <c r="N3129" s="100"/>
      <c r="O3129" s="100"/>
      <c r="P3129" s="103"/>
      <c r="Q3129" s="103"/>
      <c r="R3129" s="96" t="s">
        <v>64</v>
      </c>
      <c r="S3129" s="751">
        <f t="shared" ref="S3129:AC3129" si="10674">IF(AND(SUM(S3123:T3128)=0,COUNTIF(S3123:T3128,"NS")&gt;0),"NS",SUM(S3123:T3128))</f>
        <v>0</v>
      </c>
      <c r="T3129" s="753"/>
      <c r="U3129" s="751">
        <f t="shared" si="10674"/>
        <v>0</v>
      </c>
      <c r="V3129" s="753"/>
      <c r="W3129" s="751">
        <f t="shared" si="10674"/>
        <v>0</v>
      </c>
      <c r="X3129" s="753"/>
      <c r="Y3129" s="751">
        <f t="shared" si="10674"/>
        <v>0</v>
      </c>
      <c r="Z3129" s="753"/>
      <c r="AA3129" s="751">
        <f t="shared" si="10674"/>
        <v>0</v>
      </c>
      <c r="AB3129" s="753"/>
      <c r="AC3129" s="751">
        <f t="shared" si="10674"/>
        <v>0</v>
      </c>
      <c r="AD3129" s="753"/>
      <c r="AE3129" s="60"/>
      <c r="AF3129" s="259"/>
      <c r="AG3129" s="375"/>
      <c r="AH3129" s="395">
        <f>SUM(AH3123:AH3128)</f>
        <v>0</v>
      </c>
      <c r="AN3129" s="387">
        <f>SUM(AN3123:AN3128)</f>
        <v>0</v>
      </c>
      <c r="AR3129" s="387">
        <f>SUM(AR3123:AR3128)</f>
        <v>0</v>
      </c>
      <c r="AV3129" s="387">
        <f>SUM(AV3123:AV3128)</f>
        <v>0</v>
      </c>
    </row>
    <row r="3130" spans="1:48" ht="15" x14ac:dyDescent="0.25">
      <c r="B3130" s="544" t="str">
        <f>IF(SUM(AV3129=0),"","Error: El Total debe de ser igual o menor  que la cantidad de adolescentes involucrados")</f>
        <v/>
      </c>
      <c r="C3130" s="544"/>
      <c r="D3130" s="544"/>
      <c r="E3130" s="544"/>
      <c r="F3130" s="544"/>
      <c r="G3130" s="544"/>
      <c r="H3130" s="544"/>
      <c r="I3130" s="544"/>
      <c r="J3130" s="544"/>
      <c r="K3130" s="544"/>
      <c r="L3130" s="544"/>
      <c r="M3130" s="544"/>
      <c r="N3130" s="544"/>
      <c r="O3130" s="544"/>
      <c r="P3130" s="544"/>
      <c r="Q3130" s="544"/>
      <c r="R3130" s="544"/>
      <c r="S3130" s="544"/>
      <c r="T3130" s="544"/>
      <c r="U3130" s="544"/>
      <c r="V3130" s="544"/>
      <c r="W3130" s="544"/>
      <c r="X3130" s="544"/>
      <c r="Y3130" s="544"/>
      <c r="Z3130" s="544"/>
      <c r="AA3130" s="544"/>
      <c r="AB3130" s="544"/>
      <c r="AC3130" s="544"/>
      <c r="AD3130" s="544"/>
      <c r="AE3130" s="60"/>
      <c r="AF3130" s="259"/>
      <c r="AG3130" s="375"/>
      <c r="AH3130" s="264"/>
    </row>
    <row r="3131" spans="1:48" ht="15" customHeight="1" x14ac:dyDescent="0.25">
      <c r="B3131" s="544" t="str">
        <f>IF(SUM(AN3129:AR3129)=0,"","Error: Verificar la suma por fila")</f>
        <v/>
      </c>
      <c r="C3131" s="544"/>
      <c r="D3131" s="544"/>
      <c r="E3131" s="544"/>
      <c r="F3131" s="544"/>
      <c r="G3131" s="544"/>
      <c r="H3131" s="544"/>
      <c r="I3131" s="544"/>
      <c r="J3131" s="544"/>
      <c r="K3131" s="544"/>
      <c r="L3131" s="544"/>
      <c r="M3131" s="544"/>
      <c r="N3131" s="544"/>
      <c r="O3131" s="544"/>
      <c r="P3131" s="544"/>
      <c r="Q3131" s="544"/>
      <c r="R3131" s="544"/>
      <c r="S3131" s="544"/>
      <c r="T3131" s="544"/>
      <c r="U3131" s="544"/>
      <c r="V3131" s="544"/>
      <c r="W3131" s="544"/>
      <c r="X3131" s="544"/>
      <c r="Y3131" s="544"/>
      <c r="Z3131" s="544"/>
      <c r="AA3131" s="544"/>
      <c r="AB3131" s="544"/>
      <c r="AC3131" s="544"/>
      <c r="AD3131" s="544"/>
      <c r="AE3131" s="60"/>
      <c r="AF3131" s="259"/>
      <c r="AG3131" s="375"/>
      <c r="AH3131" s="399"/>
    </row>
    <row r="3132" spans="1:48" ht="15" customHeight="1" x14ac:dyDescent="0.25">
      <c r="B3132" s="545" t="str">
        <f>IF(OR($AG$3121=$AH$3121,$AG$3121=$AI$3121),"","Error: Debe completar toda la información requerida de acuerdo a las instrucciones")</f>
        <v/>
      </c>
      <c r="C3132" s="545"/>
      <c r="D3132" s="545"/>
      <c r="E3132" s="545"/>
      <c r="F3132" s="545"/>
      <c r="G3132" s="545"/>
      <c r="H3132" s="545"/>
      <c r="I3132" s="545"/>
      <c r="J3132" s="545"/>
      <c r="K3132" s="545"/>
      <c r="L3132" s="545"/>
      <c r="M3132" s="545"/>
      <c r="N3132" s="545"/>
      <c r="O3132" s="545"/>
      <c r="P3132" s="545"/>
      <c r="Q3132" s="545"/>
      <c r="R3132" s="545"/>
      <c r="S3132" s="545"/>
      <c r="T3132" s="545"/>
      <c r="U3132" s="545"/>
      <c r="V3132" s="545"/>
      <c r="W3132" s="545"/>
      <c r="X3132" s="545"/>
      <c r="Y3132" s="545"/>
      <c r="Z3132" s="545"/>
      <c r="AA3132" s="545"/>
      <c r="AB3132" s="545"/>
      <c r="AC3132" s="545"/>
      <c r="AD3132" s="545"/>
      <c r="AE3132" s="60"/>
      <c r="AF3132" s="259"/>
      <c r="AG3132" s="375"/>
      <c r="AH3132" s="399"/>
    </row>
    <row r="3133" spans="1:48" ht="24" customHeight="1" x14ac:dyDescent="0.25">
      <c r="A3133" s="114" t="s">
        <v>695</v>
      </c>
      <c r="B3133" s="573" t="s">
        <v>1340</v>
      </c>
      <c r="C3133" s="573"/>
      <c r="D3133" s="573"/>
      <c r="E3133" s="573"/>
      <c r="F3133" s="573"/>
      <c r="G3133" s="573"/>
      <c r="H3133" s="573"/>
      <c r="I3133" s="573"/>
      <c r="J3133" s="573"/>
      <c r="K3133" s="573"/>
      <c r="L3133" s="573"/>
      <c r="M3133" s="573"/>
      <c r="N3133" s="573"/>
      <c r="O3133" s="573"/>
      <c r="P3133" s="573"/>
      <c r="Q3133" s="573"/>
      <c r="R3133" s="573"/>
      <c r="S3133" s="573"/>
      <c r="T3133" s="573"/>
      <c r="U3133" s="573"/>
      <c r="V3133" s="573"/>
      <c r="W3133" s="573"/>
      <c r="X3133" s="573"/>
      <c r="Y3133" s="573"/>
      <c r="Z3133" s="573"/>
      <c r="AA3133" s="573"/>
      <c r="AB3133" s="573"/>
      <c r="AC3133" s="573"/>
      <c r="AD3133" s="573"/>
      <c r="AE3133" s="60"/>
      <c r="AF3133" s="259"/>
      <c r="AG3133" s="375"/>
      <c r="AH3133" s="399"/>
    </row>
    <row r="3134" spans="1:48" ht="24" customHeight="1" x14ac:dyDescent="0.25">
      <c r="C3134" s="576" t="s">
        <v>1564</v>
      </c>
      <c r="D3134" s="576"/>
      <c r="E3134" s="576"/>
      <c r="F3134" s="576"/>
      <c r="G3134" s="576"/>
      <c r="H3134" s="576"/>
      <c r="I3134" s="576"/>
      <c r="J3134" s="576"/>
      <c r="K3134" s="576"/>
      <c r="L3134" s="576"/>
      <c r="M3134" s="576"/>
      <c r="N3134" s="576"/>
      <c r="O3134" s="576"/>
      <c r="P3134" s="576"/>
      <c r="Q3134" s="576"/>
      <c r="R3134" s="576"/>
      <c r="S3134" s="576"/>
      <c r="T3134" s="576"/>
      <c r="U3134" s="576"/>
      <c r="V3134" s="576"/>
      <c r="W3134" s="576"/>
      <c r="X3134" s="576"/>
      <c r="Y3134" s="576"/>
      <c r="Z3134" s="576"/>
      <c r="AA3134" s="576"/>
      <c r="AB3134" s="576"/>
      <c r="AC3134" s="576"/>
      <c r="AD3134" s="576"/>
      <c r="AE3134" s="60"/>
      <c r="AF3134" s="259"/>
      <c r="AG3134" s="375"/>
      <c r="AH3134" s="399"/>
    </row>
    <row r="3135" spans="1:48" ht="24" customHeight="1" x14ac:dyDescent="0.25">
      <c r="C3135" s="576" t="s">
        <v>1630</v>
      </c>
      <c r="D3135" s="576"/>
      <c r="E3135" s="576"/>
      <c r="F3135" s="576"/>
      <c r="G3135" s="576"/>
      <c r="H3135" s="576"/>
      <c r="I3135" s="576"/>
      <c r="J3135" s="576"/>
      <c r="K3135" s="576"/>
      <c r="L3135" s="576"/>
      <c r="M3135" s="576"/>
      <c r="N3135" s="576"/>
      <c r="O3135" s="576"/>
      <c r="P3135" s="576"/>
      <c r="Q3135" s="576"/>
      <c r="R3135" s="576"/>
      <c r="S3135" s="576"/>
      <c r="T3135" s="576"/>
      <c r="U3135" s="576"/>
      <c r="V3135" s="576"/>
      <c r="W3135" s="576"/>
      <c r="X3135" s="576"/>
      <c r="Y3135" s="576"/>
      <c r="Z3135" s="576"/>
      <c r="AA3135" s="576"/>
      <c r="AB3135" s="576"/>
      <c r="AC3135" s="576"/>
      <c r="AD3135" s="576"/>
      <c r="AE3135" s="60"/>
      <c r="AF3135" s="259"/>
      <c r="AG3135" s="375"/>
      <c r="AH3135" s="399"/>
    </row>
    <row r="3136" spans="1:48" ht="15" customHeight="1" x14ac:dyDescent="0.25">
      <c r="AE3136" s="60"/>
      <c r="AF3136" s="259"/>
      <c r="AG3136" s="285" t="s">
        <v>1908</v>
      </c>
      <c r="AH3136" s="285"/>
      <c r="AI3136" s="285"/>
      <c r="AJ3136" s="374"/>
      <c r="AK3136" s="374"/>
      <c r="AL3136" s="374"/>
      <c r="AM3136" s="374"/>
      <c r="AN3136" s="374"/>
    </row>
    <row r="3137" spans="2:57" ht="36" customHeight="1" x14ac:dyDescent="0.25">
      <c r="C3137" s="944" t="s">
        <v>734</v>
      </c>
      <c r="D3137" s="944"/>
      <c r="E3137" s="944"/>
      <c r="F3137" s="944"/>
      <c r="G3137" s="944"/>
      <c r="H3137" s="944"/>
      <c r="I3137" s="944"/>
      <c r="J3137" s="944"/>
      <c r="K3137" s="944"/>
      <c r="L3137" s="944"/>
      <c r="M3137" s="944" t="s">
        <v>1341</v>
      </c>
      <c r="N3137" s="944"/>
      <c r="O3137" s="944"/>
      <c r="P3137" s="944"/>
      <c r="Q3137" s="944"/>
      <c r="R3137" s="944"/>
      <c r="S3137" s="944"/>
      <c r="T3137" s="944"/>
      <c r="U3137" s="944"/>
      <c r="V3137" s="944"/>
      <c r="W3137" s="944"/>
      <c r="X3137" s="944"/>
      <c r="Y3137" s="944"/>
      <c r="Z3137" s="944"/>
      <c r="AA3137" s="944"/>
      <c r="AB3137" s="944"/>
      <c r="AC3137" s="944"/>
      <c r="AD3137" s="944"/>
      <c r="AE3137" s="60"/>
      <c r="AF3137" s="259"/>
      <c r="AG3137" s="285">
        <f>COUNTBLANK(M3139:AD3144)</f>
        <v>108</v>
      </c>
      <c r="AH3137" s="285">
        <v>108</v>
      </c>
      <c r="AI3137" s="285">
        <v>90</v>
      </c>
      <c r="AJ3137" s="374"/>
      <c r="AK3137" s="374"/>
      <c r="AL3137" s="374"/>
      <c r="AM3137" s="374"/>
      <c r="AN3137" s="374"/>
    </row>
    <row r="3138" spans="2:57" ht="15" customHeight="1" x14ac:dyDescent="0.25">
      <c r="C3138" s="944"/>
      <c r="D3138" s="944"/>
      <c r="E3138" s="944"/>
      <c r="F3138" s="944"/>
      <c r="G3138" s="944"/>
      <c r="H3138" s="944"/>
      <c r="I3138" s="944"/>
      <c r="J3138" s="944"/>
      <c r="K3138" s="944"/>
      <c r="L3138" s="944"/>
      <c r="M3138" s="944" t="s">
        <v>60</v>
      </c>
      <c r="N3138" s="944"/>
      <c r="O3138" s="944"/>
      <c r="P3138" s="944"/>
      <c r="Q3138" s="944"/>
      <c r="R3138" s="944"/>
      <c r="S3138" s="690" t="s">
        <v>61</v>
      </c>
      <c r="T3138" s="690"/>
      <c r="U3138" s="690"/>
      <c r="V3138" s="690"/>
      <c r="W3138" s="690"/>
      <c r="X3138" s="690"/>
      <c r="Y3138" s="690" t="s">
        <v>62</v>
      </c>
      <c r="Z3138" s="690"/>
      <c r="AA3138" s="690"/>
      <c r="AB3138" s="690"/>
      <c r="AC3138" s="690"/>
      <c r="AD3138" s="690"/>
      <c r="AE3138" s="60"/>
      <c r="AF3138" s="259"/>
      <c r="AG3138" s="374"/>
      <c r="AH3138" s="374"/>
      <c r="AI3138" s="374"/>
      <c r="AJ3138" s="374"/>
      <c r="AK3138" s="375" t="s">
        <v>1913</v>
      </c>
      <c r="AL3138" s="378" t="s">
        <v>1910</v>
      </c>
      <c r="AM3138" s="374" t="s">
        <v>1914</v>
      </c>
      <c r="AN3138" s="374" t="s">
        <v>1915</v>
      </c>
    </row>
    <row r="3139" spans="2:57" ht="15" customHeight="1" x14ac:dyDescent="0.25">
      <c r="C3139" s="104" t="s">
        <v>26</v>
      </c>
      <c r="D3139" s="1120" t="s">
        <v>735</v>
      </c>
      <c r="E3139" s="1120"/>
      <c r="F3139" s="1120"/>
      <c r="G3139" s="1120"/>
      <c r="H3139" s="1120"/>
      <c r="I3139" s="1120"/>
      <c r="J3139" s="1120"/>
      <c r="K3139" s="1120"/>
      <c r="L3139" s="1120"/>
      <c r="M3139" s="691"/>
      <c r="N3139" s="691"/>
      <c r="O3139" s="691"/>
      <c r="P3139" s="691"/>
      <c r="Q3139" s="691"/>
      <c r="R3139" s="691"/>
      <c r="S3139" s="691"/>
      <c r="T3139" s="691"/>
      <c r="U3139" s="691"/>
      <c r="V3139" s="691"/>
      <c r="W3139" s="691"/>
      <c r="X3139" s="691"/>
      <c r="Y3139" s="691"/>
      <c r="Z3139" s="691"/>
      <c r="AA3139" s="691"/>
      <c r="AB3139" s="691"/>
      <c r="AC3139" s="691"/>
      <c r="AD3139" s="691"/>
      <c r="AE3139" s="60"/>
      <c r="AF3139" s="259"/>
      <c r="AG3139" s="374"/>
      <c r="AH3139" s="374"/>
      <c r="AI3139" s="374"/>
      <c r="AJ3139" s="374"/>
      <c r="AK3139" s="375">
        <f>M3139</f>
        <v>0</v>
      </c>
      <c r="AL3139" s="378">
        <f>COUNTIF(S3139:AD3139,"ns")</f>
        <v>0</v>
      </c>
      <c r="AM3139" s="374">
        <f>SUM(S3139:AD3139)</f>
        <v>0</v>
      </c>
      <c r="AN3139" s="292">
        <f t="shared" ref="AN3139:AN3144" si="10675">IF($AG$3137=$AH$3137,0,IF(OR(AND(AK3139=0,AL3139&gt;0),AND(AK3139="ns",AM3139&gt;0),AND(AK3139="ns",AL3139=0,AM3139=0)),1,IF(OR(AND(AK3139&gt;0,AL3139=2),AND(AK3139="ns",AL3139=2),AND(AK3139="ns",AM3139=0,AL3139&gt;0),AK3139=AM3139),0,1)))</f>
        <v>0</v>
      </c>
      <c r="AQ3139" s="375" t="s">
        <v>1913</v>
      </c>
      <c r="AR3139" s="375">
        <f>M3139</f>
        <v>0</v>
      </c>
      <c r="AS3139" s="375">
        <f>S3139</f>
        <v>0</v>
      </c>
      <c r="AT3139" s="375">
        <f>Y3139</f>
        <v>0</v>
      </c>
      <c r="AW3139" s="375" t="s">
        <v>1913</v>
      </c>
      <c r="AX3139" s="375">
        <f>S3129</f>
        <v>0</v>
      </c>
      <c r="AY3139" s="375">
        <f>U3129</f>
        <v>0</v>
      </c>
      <c r="AZ3139" s="375">
        <f>W3129</f>
        <v>0</v>
      </c>
      <c r="BE3139" s="375"/>
    </row>
    <row r="3140" spans="2:57" ht="15" customHeight="1" x14ac:dyDescent="0.25">
      <c r="C3140" s="1113"/>
      <c r="D3140" s="99">
        <v>1.1000000000000001</v>
      </c>
      <c r="E3140" s="1115" t="s">
        <v>736</v>
      </c>
      <c r="F3140" s="1115"/>
      <c r="G3140" s="1115"/>
      <c r="H3140" s="1115"/>
      <c r="I3140" s="1115"/>
      <c r="J3140" s="1115"/>
      <c r="K3140" s="1115"/>
      <c r="L3140" s="1116"/>
      <c r="M3140" s="1112"/>
      <c r="N3140" s="691"/>
      <c r="O3140" s="691"/>
      <c r="P3140" s="691"/>
      <c r="Q3140" s="691"/>
      <c r="R3140" s="691"/>
      <c r="S3140" s="691"/>
      <c r="T3140" s="691"/>
      <c r="U3140" s="691"/>
      <c r="V3140" s="691"/>
      <c r="W3140" s="691"/>
      <c r="X3140" s="691"/>
      <c r="Y3140" s="691"/>
      <c r="Z3140" s="691"/>
      <c r="AA3140" s="691"/>
      <c r="AB3140" s="691"/>
      <c r="AC3140" s="691"/>
      <c r="AD3140" s="691"/>
      <c r="AE3140" s="60"/>
      <c r="AF3140" s="259"/>
      <c r="AG3140" s="375"/>
      <c r="AH3140" s="399"/>
      <c r="AK3140" s="375">
        <f t="shared" ref="AK3140:AK3144" si="10676">M3140</f>
        <v>0</v>
      </c>
      <c r="AL3140" s="378">
        <f t="shared" ref="AL3140:AL3144" si="10677">COUNTIF(S3140:AD3140,"ns")</f>
        <v>0</v>
      </c>
      <c r="AM3140" s="374">
        <f t="shared" ref="AM3140:AM3144" si="10678">SUM(S3140:AD3140)</f>
        <v>0</v>
      </c>
      <c r="AN3140" s="292">
        <f t="shared" si="10675"/>
        <v>0</v>
      </c>
      <c r="AQ3140" s="378" t="s">
        <v>1910</v>
      </c>
      <c r="AR3140" s="378">
        <f>COUNTIF(M3140:R3141,"ns")</f>
        <v>0</v>
      </c>
      <c r="AS3140" s="378">
        <f>COUNTIF(S3140:X3141,"ns")</f>
        <v>0</v>
      </c>
      <c r="AT3140" s="378">
        <f>COUNTIF(Y3140:AD3141,"ns")</f>
        <v>0</v>
      </c>
      <c r="AW3140" s="378" t="s">
        <v>1910</v>
      </c>
      <c r="AX3140" s="378">
        <f>COUNTIF(M3139,"ns")+COUNTIF(M3142:R3144,"ns")</f>
        <v>0</v>
      </c>
      <c r="AY3140" s="378">
        <f>COUNTIF(S3139,"ns")+COUNTIF(S3142:X3144,"ns")</f>
        <v>0</v>
      </c>
      <c r="AZ3140" s="378">
        <f>COUNTIF(Y3139,"ns")+COUNTIF(Y3142:AD3144,"ns")</f>
        <v>0</v>
      </c>
      <c r="BE3140" s="375"/>
    </row>
    <row r="3141" spans="2:57" ht="15" customHeight="1" x14ac:dyDescent="0.25">
      <c r="C3141" s="1114"/>
      <c r="D3141" s="99">
        <v>1.2</v>
      </c>
      <c r="E3141" s="1117" t="s">
        <v>737</v>
      </c>
      <c r="F3141" s="1117"/>
      <c r="G3141" s="1117"/>
      <c r="H3141" s="1117"/>
      <c r="I3141" s="1117"/>
      <c r="J3141" s="1117"/>
      <c r="K3141" s="1117"/>
      <c r="L3141" s="1118"/>
      <c r="M3141" s="1112"/>
      <c r="N3141" s="691"/>
      <c r="O3141" s="691"/>
      <c r="P3141" s="691"/>
      <c r="Q3141" s="691"/>
      <c r="R3141" s="691"/>
      <c r="S3141" s="691"/>
      <c r="T3141" s="691"/>
      <c r="U3141" s="691"/>
      <c r="V3141" s="691"/>
      <c r="W3141" s="691"/>
      <c r="X3141" s="691"/>
      <c r="Y3141" s="691"/>
      <c r="Z3141" s="691"/>
      <c r="AA3141" s="691"/>
      <c r="AB3141" s="691"/>
      <c r="AC3141" s="691"/>
      <c r="AD3141" s="691"/>
      <c r="AE3141" s="60"/>
      <c r="AF3141" s="259"/>
      <c r="AG3141" s="375"/>
      <c r="AH3141" s="399"/>
      <c r="AK3141" s="375">
        <f t="shared" si="10676"/>
        <v>0</v>
      </c>
      <c r="AL3141" s="378">
        <f t="shared" si="10677"/>
        <v>0</v>
      </c>
      <c r="AM3141" s="374">
        <f t="shared" si="10678"/>
        <v>0</v>
      </c>
      <c r="AN3141" s="292">
        <f t="shared" si="10675"/>
        <v>0</v>
      </c>
      <c r="AQ3141" s="374" t="s">
        <v>1914</v>
      </c>
      <c r="AR3141" s="374">
        <f>SUM(M3140:R3141)</f>
        <v>0</v>
      </c>
      <c r="AS3141" s="374">
        <f>SUM(S3140:X3141)</f>
        <v>0</v>
      </c>
      <c r="AT3141" s="374">
        <f>SUM(Y3140:AD3141)</f>
        <v>0</v>
      </c>
      <c r="AW3141" s="374" t="s">
        <v>1914</v>
      </c>
      <c r="AX3141" s="374">
        <f>SUM(M3139,M3142:R3144)</f>
        <v>0</v>
      </c>
      <c r="AY3141" s="374">
        <f>SUM(S3139,S3142:X3144)</f>
        <v>0</v>
      </c>
      <c r="AZ3141" s="374">
        <f>SUM(Y3139,Y3142:AD3144)</f>
        <v>0</v>
      </c>
      <c r="BE3141" s="375"/>
    </row>
    <row r="3142" spans="2:57" ht="15" customHeight="1" x14ac:dyDescent="0.25">
      <c r="C3142" s="98" t="s">
        <v>27</v>
      </c>
      <c r="D3142" s="1119" t="s">
        <v>738</v>
      </c>
      <c r="E3142" s="1119"/>
      <c r="F3142" s="1119"/>
      <c r="G3142" s="1119"/>
      <c r="H3142" s="1119"/>
      <c r="I3142" s="1119"/>
      <c r="J3142" s="1119"/>
      <c r="K3142" s="1119"/>
      <c r="L3142" s="1119"/>
      <c r="M3142" s="691"/>
      <c r="N3142" s="691"/>
      <c r="O3142" s="691"/>
      <c r="P3142" s="691"/>
      <c r="Q3142" s="691"/>
      <c r="R3142" s="691"/>
      <c r="S3142" s="691"/>
      <c r="T3142" s="691"/>
      <c r="U3142" s="691"/>
      <c r="V3142" s="691"/>
      <c r="W3142" s="691"/>
      <c r="X3142" s="691"/>
      <c r="Y3142" s="691"/>
      <c r="Z3142" s="691"/>
      <c r="AA3142" s="691"/>
      <c r="AB3142" s="691"/>
      <c r="AC3142" s="691"/>
      <c r="AD3142" s="691"/>
      <c r="AE3142" s="60"/>
      <c r="AF3142" s="259"/>
      <c r="AG3142" s="375"/>
      <c r="AH3142" s="399"/>
      <c r="AK3142" s="375">
        <f t="shared" si="10676"/>
        <v>0</v>
      </c>
      <c r="AL3142" s="378">
        <f t="shared" si="10677"/>
        <v>0</v>
      </c>
      <c r="AM3142" s="374">
        <f t="shared" si="10678"/>
        <v>0</v>
      </c>
      <c r="AN3142" s="292">
        <f t="shared" si="10675"/>
        <v>0</v>
      </c>
      <c r="AQ3142" s="374" t="s">
        <v>1915</v>
      </c>
      <c r="AR3142" s="292">
        <f>IF($AG$3137=$AH$3137,0,IF(OR(AND(AR3139=0,AR3140&gt;0),AND(AR3139="ns",AR3141&gt;0),AND(AR3139="ns",AR3140=0,AR3141=0)),1,IF(OR(AND(AR3139&gt;0,AR3140=2),AND(AR3139="ns",AR3140=2),AND(AR3139="ns",AR3141=0,AR3140&gt;0),AR3139=AR3141),0,1)))</f>
        <v>0</v>
      </c>
      <c r="AS3142" s="292">
        <f>IF($AG$3137=$AH$3137,0,IF(OR(AND(AS3139=0,AS3140&gt;0),AND(AS3139="ns",AS3141&gt;0),AND(AS3139="ns",AS3140=0,AS3141=0)),1,IF(OR(AND(AS3139&gt;0,AS3140=2),AND(AS3139="ns",AS3140=2),AND(AS3139="ns",AS3141=0,AS3140&gt;0),AS3139=AS3141),0,1)))</f>
        <v>0</v>
      </c>
      <c r="AT3142" s="292">
        <f>IF($AG$3137=$AH$3137,0,IF(OR(AND(AT3139=0,AT3140&gt;0),AND(AT3139="ns",AT3141&gt;0),AND(AT3139="ns",AT3140=0,AT3141=0)),1,IF(OR(AND(AT3139&gt;0,AT3140=2),AND(AT3139="ns",AT3140=2),AND(AT3139="ns",AT3141=0,AT3140&gt;0),AT3139=AT3141),0,1)))</f>
        <v>0</v>
      </c>
      <c r="AU3142" s="387">
        <f>SUM(AR3142:AT3142)</f>
        <v>0</v>
      </c>
      <c r="AW3142" s="374" t="s">
        <v>1915</v>
      </c>
      <c r="AX3142" s="317">
        <f>IF($AG$3137=$AH$3137,0,IF(OR(AND(AX3139=0,AX3140&gt;0),AND(AX3139="NS",AX3141&gt;0),AND(AX3139="NS",AX3141=0,AX3140=0)),1,IF(OR(AND(AX3140&gt;=2,AX3141&lt;AX3139),AND(AX3139="NS",AX3141=0,AX3140&gt;0),AX3139=AX3141),0,1)))</f>
        <v>0</v>
      </c>
      <c r="AY3142" s="317">
        <f t="shared" ref="AY3142:AZ3142" si="10679">IF($AG$3137=$AH$3137,0,IF(OR(AND(AY3139=0,AY3140&gt;0),AND(AY3139="NS",AY3141&gt;0),AND(AY3139="NS",AY3141=0,AY3140=0)),1,IF(OR(AND(AY3140&gt;=2,AY3141&lt;AY3139),AND(AY3139="NS",AY3141=0,AY3140&gt;0),AY3139=AY3141),0,1)))</f>
        <v>0</v>
      </c>
      <c r="AZ3142" s="317">
        <f t="shared" si="10679"/>
        <v>0</v>
      </c>
      <c r="BA3142" s="387">
        <f>SUM(AX3142:AZ3142)</f>
        <v>0</v>
      </c>
      <c r="BE3142" s="375"/>
    </row>
    <row r="3143" spans="2:57" ht="15" customHeight="1" x14ac:dyDescent="0.25">
      <c r="C3143" s="99" t="s">
        <v>28</v>
      </c>
      <c r="D3143" s="922" t="s">
        <v>739</v>
      </c>
      <c r="E3143" s="922"/>
      <c r="F3143" s="922"/>
      <c r="G3143" s="922"/>
      <c r="H3143" s="922"/>
      <c r="I3143" s="922"/>
      <c r="J3143" s="922"/>
      <c r="K3143" s="922"/>
      <c r="L3143" s="922"/>
      <c r="M3143" s="691"/>
      <c r="N3143" s="691"/>
      <c r="O3143" s="691"/>
      <c r="P3143" s="691"/>
      <c r="Q3143" s="691"/>
      <c r="R3143" s="691"/>
      <c r="S3143" s="691"/>
      <c r="T3143" s="691"/>
      <c r="U3143" s="691"/>
      <c r="V3143" s="691"/>
      <c r="W3143" s="691"/>
      <c r="X3143" s="691"/>
      <c r="Y3143" s="691"/>
      <c r="Z3143" s="691"/>
      <c r="AA3143" s="691"/>
      <c r="AB3143" s="691"/>
      <c r="AC3143" s="691"/>
      <c r="AD3143" s="691"/>
      <c r="AE3143" s="60"/>
      <c r="AF3143" s="259"/>
      <c r="AG3143" s="375"/>
      <c r="AH3143" s="399"/>
      <c r="AK3143" s="375">
        <f t="shared" si="10676"/>
        <v>0</v>
      </c>
      <c r="AL3143" s="378">
        <f t="shared" si="10677"/>
        <v>0</v>
      </c>
      <c r="AM3143" s="374">
        <f t="shared" si="10678"/>
        <v>0</v>
      </c>
      <c r="AN3143" s="292">
        <f t="shared" si="10675"/>
        <v>0</v>
      </c>
    </row>
    <row r="3144" spans="2:57" ht="15" customHeight="1" x14ac:dyDescent="0.25">
      <c r="C3144" s="99" t="s">
        <v>29</v>
      </c>
      <c r="D3144" s="922" t="s">
        <v>1016</v>
      </c>
      <c r="E3144" s="922"/>
      <c r="F3144" s="922"/>
      <c r="G3144" s="922"/>
      <c r="H3144" s="922"/>
      <c r="I3144" s="922"/>
      <c r="J3144" s="922"/>
      <c r="K3144" s="922"/>
      <c r="L3144" s="922"/>
      <c r="M3144" s="691"/>
      <c r="N3144" s="691"/>
      <c r="O3144" s="691"/>
      <c r="P3144" s="691"/>
      <c r="Q3144" s="691"/>
      <c r="R3144" s="691"/>
      <c r="S3144" s="691"/>
      <c r="T3144" s="691"/>
      <c r="U3144" s="691"/>
      <c r="V3144" s="691"/>
      <c r="W3144" s="691"/>
      <c r="X3144" s="691"/>
      <c r="Y3144" s="691"/>
      <c r="Z3144" s="691"/>
      <c r="AA3144" s="691"/>
      <c r="AB3144" s="691"/>
      <c r="AC3144" s="691"/>
      <c r="AD3144" s="691"/>
      <c r="AE3144" s="60"/>
      <c r="AF3144" s="259"/>
      <c r="AG3144" s="375"/>
      <c r="AH3144" s="399"/>
      <c r="AK3144" s="375">
        <f t="shared" si="10676"/>
        <v>0</v>
      </c>
      <c r="AL3144" s="378">
        <f t="shared" si="10677"/>
        <v>0</v>
      </c>
      <c r="AM3144" s="374">
        <f t="shared" si="10678"/>
        <v>0</v>
      </c>
      <c r="AN3144" s="292">
        <f t="shared" si="10675"/>
        <v>0</v>
      </c>
    </row>
    <row r="3145" spans="2:57" ht="15" customHeight="1" x14ac:dyDescent="0.25">
      <c r="C3145" s="105"/>
      <c r="D3145" s="106"/>
      <c r="E3145" s="106"/>
      <c r="F3145" s="106"/>
      <c r="G3145" s="106"/>
      <c r="H3145" s="106"/>
      <c r="I3145" s="101"/>
      <c r="J3145" s="101"/>
      <c r="K3145" s="101"/>
      <c r="L3145" s="96" t="s">
        <v>64</v>
      </c>
      <c r="M3145" s="690">
        <f>IF(AND(SUM(M3142:R3144,M3139)=0,SUM(COUNTIF(M3142:R3144,"NS"),COUNTIF(M3139,"NS"))&gt;0),"NS",SUM(M3142:R3144,M3139))</f>
        <v>0</v>
      </c>
      <c r="N3145" s="690"/>
      <c r="O3145" s="690"/>
      <c r="P3145" s="690"/>
      <c r="Q3145" s="690"/>
      <c r="R3145" s="690"/>
      <c r="S3145" s="690">
        <f t="shared" ref="S3145" si="10680">IF(AND(SUM(S3142:X3144,S3139)=0,SUM(COUNTIF(S3142:X3144,"NS"),COUNTIF(S3139,"NS"))&gt;0),"NS",SUM(S3142:X3144,S3139))</f>
        <v>0</v>
      </c>
      <c r="T3145" s="690"/>
      <c r="U3145" s="690"/>
      <c r="V3145" s="690"/>
      <c r="W3145" s="690"/>
      <c r="X3145" s="690"/>
      <c r="Y3145" s="690">
        <f t="shared" ref="Y3145" si="10681">IF(AND(SUM(Y3142:AD3144,Y3139)=0,SUM(COUNTIF(Y3142:AD3144,"NS"),COUNTIF(Y3139,"NS"))&gt;0),"NS",SUM(Y3142:AD3144,Y3139))</f>
        <v>0</v>
      </c>
      <c r="Z3145" s="690"/>
      <c r="AA3145" s="690"/>
      <c r="AB3145" s="690"/>
      <c r="AC3145" s="690"/>
      <c r="AD3145" s="690"/>
      <c r="AE3145" s="60"/>
      <c r="AF3145" s="259"/>
      <c r="AG3145" s="375"/>
      <c r="AH3145" s="399"/>
      <c r="AN3145" s="387">
        <f>SUM(AN3139:AN3144)</f>
        <v>0</v>
      </c>
    </row>
    <row r="3146" spans="2:57" ht="15" customHeight="1" x14ac:dyDescent="0.25">
      <c r="B3146" s="544" t="str">
        <f>IF(SUM(AU3142=0),""," Error: Verificar la suma por desagregado")</f>
        <v/>
      </c>
      <c r="C3146" s="544"/>
      <c r="D3146" s="544"/>
      <c r="E3146" s="544"/>
      <c r="F3146" s="544"/>
      <c r="G3146" s="544"/>
      <c r="H3146" s="544"/>
      <c r="I3146" s="544"/>
      <c r="J3146" s="544"/>
      <c r="K3146" s="544"/>
      <c r="L3146" s="544"/>
      <c r="M3146" s="544"/>
      <c r="N3146" s="544"/>
      <c r="O3146" s="544"/>
      <c r="P3146" s="544"/>
      <c r="Q3146" s="544"/>
      <c r="R3146" s="548" t="str">
        <f>IF(SUM(BA3142=0),"","Error: Verificar la consistencia con la pregunta anterior")</f>
        <v/>
      </c>
      <c r="S3146" s="548"/>
      <c r="T3146" s="548"/>
      <c r="U3146" s="548"/>
      <c r="V3146" s="548"/>
      <c r="W3146" s="548"/>
      <c r="X3146" s="548"/>
      <c r="Y3146" s="548"/>
      <c r="Z3146" s="548"/>
      <c r="AA3146" s="548"/>
      <c r="AB3146" s="548"/>
      <c r="AC3146" s="548"/>
      <c r="AD3146" s="548"/>
      <c r="AE3146" s="60"/>
      <c r="AF3146" s="259"/>
      <c r="AG3146" s="375"/>
      <c r="AH3146" s="399"/>
    </row>
    <row r="3147" spans="2:57" ht="15" customHeight="1" x14ac:dyDescent="0.25">
      <c r="B3147" s="544" t="str">
        <f>IF(SUM(AN3145)=0,"","Error: Verificar la suma por fila")</f>
        <v/>
      </c>
      <c r="C3147" s="544"/>
      <c r="D3147" s="544"/>
      <c r="E3147" s="544"/>
      <c r="F3147" s="544"/>
      <c r="G3147" s="544"/>
      <c r="H3147" s="544"/>
      <c r="I3147" s="544"/>
      <c r="J3147" s="544"/>
      <c r="K3147" s="544"/>
      <c r="L3147" s="544"/>
      <c r="M3147" s="544"/>
      <c r="N3147" s="544"/>
      <c r="O3147" s="544"/>
      <c r="P3147" s="544"/>
      <c r="Q3147" s="544"/>
      <c r="R3147" s="544"/>
      <c r="S3147" s="544"/>
      <c r="T3147" s="544"/>
      <c r="U3147" s="544"/>
      <c r="V3147" s="544"/>
      <c r="W3147" s="544"/>
      <c r="X3147" s="544"/>
      <c r="Y3147" s="544"/>
      <c r="Z3147" s="544"/>
      <c r="AA3147" s="544"/>
      <c r="AB3147" s="544"/>
      <c r="AC3147" s="544"/>
      <c r="AD3147" s="544"/>
      <c r="AE3147" s="60"/>
      <c r="AF3147" s="259"/>
      <c r="AG3147" s="375"/>
      <c r="AH3147" s="399"/>
    </row>
    <row r="3148" spans="2:57" ht="15" customHeight="1" thickBot="1" x14ac:dyDescent="0.3">
      <c r="B3148" s="545" t="str">
        <f>IF(OR($AG$3137=$AH$3137,$AG$3137=$AI$3137),"","Error: Debe completar toda la información requerida de acuerdo a las instrucciones")</f>
        <v/>
      </c>
      <c r="C3148" s="545"/>
      <c r="D3148" s="545"/>
      <c r="E3148" s="545"/>
      <c r="F3148" s="545"/>
      <c r="G3148" s="545"/>
      <c r="H3148" s="545"/>
      <c r="I3148" s="545"/>
      <c r="J3148" s="545"/>
      <c r="K3148" s="545"/>
      <c r="L3148" s="545"/>
      <c r="M3148" s="545"/>
      <c r="N3148" s="545"/>
      <c r="O3148" s="545"/>
      <c r="P3148" s="545"/>
      <c r="Q3148" s="545"/>
      <c r="R3148" s="545"/>
      <c r="S3148" s="545"/>
      <c r="T3148" s="545"/>
      <c r="U3148" s="545"/>
      <c r="V3148" s="545"/>
      <c r="W3148" s="545"/>
      <c r="X3148" s="545"/>
      <c r="Y3148" s="545"/>
      <c r="Z3148" s="545"/>
      <c r="AA3148" s="545"/>
      <c r="AB3148" s="545"/>
      <c r="AC3148" s="545"/>
      <c r="AD3148" s="545"/>
      <c r="AE3148" s="60"/>
      <c r="AF3148" s="259"/>
      <c r="AG3148" s="375"/>
      <c r="AH3148" s="399"/>
    </row>
    <row r="3149" spans="2:57" ht="24" customHeight="1" thickBot="1" x14ac:dyDescent="0.3">
      <c r="B3149" s="1121" t="s">
        <v>1342</v>
      </c>
      <c r="C3149" s="1122"/>
      <c r="D3149" s="1122"/>
      <c r="E3149" s="1122"/>
      <c r="F3149" s="1122"/>
      <c r="G3149" s="1122"/>
      <c r="H3149" s="1122"/>
      <c r="I3149" s="1122"/>
      <c r="J3149" s="1122"/>
      <c r="K3149" s="1122"/>
      <c r="L3149" s="1122"/>
      <c r="M3149" s="1122"/>
      <c r="N3149" s="1122"/>
      <c r="O3149" s="1122"/>
      <c r="P3149" s="1122"/>
      <c r="Q3149" s="1122"/>
      <c r="R3149" s="1122"/>
      <c r="S3149" s="1122"/>
      <c r="T3149" s="1122"/>
      <c r="U3149" s="1122"/>
      <c r="V3149" s="1122"/>
      <c r="W3149" s="1122"/>
      <c r="X3149" s="1122"/>
      <c r="Y3149" s="1122"/>
      <c r="Z3149" s="1122"/>
      <c r="AA3149" s="1122"/>
      <c r="AB3149" s="1122"/>
      <c r="AC3149" s="1122"/>
      <c r="AD3149" s="1123"/>
      <c r="AE3149" s="60"/>
      <c r="AF3149" s="259"/>
      <c r="AG3149" s="375"/>
      <c r="AH3149" s="399"/>
    </row>
    <row r="3150" spans="2:57" ht="15" customHeight="1" x14ac:dyDescent="0.25">
      <c r="B3150" s="929" t="s">
        <v>1015</v>
      </c>
      <c r="C3150" s="930"/>
      <c r="D3150" s="930"/>
      <c r="E3150" s="930"/>
      <c r="F3150" s="930"/>
      <c r="G3150" s="930"/>
      <c r="H3150" s="930"/>
      <c r="I3150" s="930"/>
      <c r="J3150" s="930"/>
      <c r="K3150" s="930"/>
      <c r="L3150" s="930"/>
      <c r="M3150" s="930"/>
      <c r="N3150" s="930"/>
      <c r="O3150" s="930"/>
      <c r="P3150" s="930"/>
      <c r="Q3150" s="930"/>
      <c r="R3150" s="930"/>
      <c r="S3150" s="930"/>
      <c r="T3150" s="930"/>
      <c r="U3150" s="930"/>
      <c r="V3150" s="930"/>
      <c r="W3150" s="930"/>
      <c r="X3150" s="930"/>
      <c r="Y3150" s="930"/>
      <c r="Z3150" s="930"/>
      <c r="AA3150" s="930"/>
      <c r="AB3150" s="930"/>
      <c r="AC3150" s="930"/>
      <c r="AD3150" s="931"/>
      <c r="AE3150" s="60"/>
      <c r="AF3150" s="259"/>
      <c r="AG3150" s="375"/>
      <c r="AH3150" s="399"/>
    </row>
    <row r="3151" spans="2:57" ht="84" customHeight="1" x14ac:dyDescent="0.25">
      <c r="B3151" s="25"/>
      <c r="C3151" s="889" t="s">
        <v>1017</v>
      </c>
      <c r="D3151" s="890"/>
      <c r="E3151" s="890"/>
      <c r="F3151" s="890"/>
      <c r="G3151" s="890"/>
      <c r="H3151" s="890"/>
      <c r="I3151" s="890"/>
      <c r="J3151" s="890"/>
      <c r="K3151" s="890"/>
      <c r="L3151" s="890"/>
      <c r="M3151" s="890"/>
      <c r="N3151" s="890"/>
      <c r="O3151" s="890"/>
      <c r="P3151" s="890"/>
      <c r="Q3151" s="890"/>
      <c r="R3151" s="890"/>
      <c r="S3151" s="890"/>
      <c r="T3151" s="890"/>
      <c r="U3151" s="890"/>
      <c r="V3151" s="890"/>
      <c r="W3151" s="890"/>
      <c r="X3151" s="890"/>
      <c r="Y3151" s="890"/>
      <c r="Z3151" s="890"/>
      <c r="AA3151" s="890"/>
      <c r="AB3151" s="890"/>
      <c r="AC3151" s="890"/>
      <c r="AD3151" s="891"/>
      <c r="AE3151" s="60"/>
      <c r="AF3151" s="259"/>
      <c r="AG3151" s="375"/>
      <c r="AH3151" s="399"/>
    </row>
    <row r="3152" spans="2:57" ht="36" customHeight="1" x14ac:dyDescent="0.25">
      <c r="B3152" s="15"/>
      <c r="C3152" s="926" t="s">
        <v>1018</v>
      </c>
      <c r="D3152" s="927"/>
      <c r="E3152" s="927"/>
      <c r="F3152" s="927"/>
      <c r="G3152" s="927"/>
      <c r="H3152" s="927"/>
      <c r="I3152" s="927"/>
      <c r="J3152" s="927"/>
      <c r="K3152" s="927"/>
      <c r="L3152" s="927"/>
      <c r="M3152" s="927"/>
      <c r="N3152" s="927"/>
      <c r="O3152" s="927"/>
      <c r="P3152" s="927"/>
      <c r="Q3152" s="927"/>
      <c r="R3152" s="927"/>
      <c r="S3152" s="927"/>
      <c r="T3152" s="927"/>
      <c r="U3152" s="927"/>
      <c r="V3152" s="927"/>
      <c r="W3152" s="927"/>
      <c r="X3152" s="927"/>
      <c r="Y3152" s="927"/>
      <c r="Z3152" s="927"/>
      <c r="AA3152" s="927"/>
      <c r="AB3152" s="927"/>
      <c r="AC3152" s="927"/>
      <c r="AD3152" s="928"/>
      <c r="AE3152" s="60"/>
      <c r="AF3152" s="259"/>
      <c r="AG3152" s="375"/>
      <c r="AH3152" s="399"/>
    </row>
    <row r="3153" spans="1:53" ht="15" customHeight="1" x14ac:dyDescent="0.25">
      <c r="AE3153" s="60"/>
      <c r="AF3153" s="259"/>
      <c r="AG3153" s="375"/>
      <c r="AH3153" s="399"/>
    </row>
    <row r="3154" spans="1:53" ht="24" customHeight="1" x14ac:dyDescent="0.25">
      <c r="A3154" s="114" t="s">
        <v>696</v>
      </c>
      <c r="B3154" s="573" t="s">
        <v>1343</v>
      </c>
      <c r="C3154" s="573"/>
      <c r="D3154" s="573"/>
      <c r="E3154" s="573"/>
      <c r="F3154" s="573"/>
      <c r="G3154" s="573"/>
      <c r="H3154" s="573"/>
      <c r="I3154" s="573"/>
      <c r="J3154" s="573"/>
      <c r="K3154" s="573"/>
      <c r="L3154" s="573"/>
      <c r="M3154" s="573"/>
      <c r="N3154" s="573"/>
      <c r="O3154" s="573"/>
      <c r="P3154" s="573"/>
      <c r="Q3154" s="573"/>
      <c r="R3154" s="573"/>
      <c r="S3154" s="573"/>
      <c r="T3154" s="573"/>
      <c r="U3154" s="573"/>
      <c r="V3154" s="573"/>
      <c r="W3154" s="573"/>
      <c r="X3154" s="573"/>
      <c r="Y3154" s="573"/>
      <c r="Z3154" s="573"/>
      <c r="AA3154" s="573"/>
      <c r="AB3154" s="573"/>
      <c r="AC3154" s="573"/>
      <c r="AD3154" s="573"/>
      <c r="AE3154" s="60"/>
      <c r="AF3154" s="259"/>
      <c r="AG3154" s="375"/>
      <c r="AH3154" s="399"/>
    </row>
    <row r="3155" spans="1:53" ht="24" customHeight="1" x14ac:dyDescent="0.25">
      <c r="C3155" s="576" t="s">
        <v>1629</v>
      </c>
      <c r="D3155" s="576"/>
      <c r="E3155" s="576"/>
      <c r="F3155" s="576"/>
      <c r="G3155" s="576"/>
      <c r="H3155" s="576"/>
      <c r="I3155" s="576"/>
      <c r="J3155" s="576"/>
      <c r="K3155" s="576"/>
      <c r="L3155" s="576"/>
      <c r="M3155" s="576"/>
      <c r="N3155" s="576"/>
      <c r="O3155" s="576"/>
      <c r="P3155" s="576"/>
      <c r="Q3155" s="576"/>
      <c r="R3155" s="576"/>
      <c r="S3155" s="576"/>
      <c r="T3155" s="576"/>
      <c r="U3155" s="576"/>
      <c r="V3155" s="576"/>
      <c r="W3155" s="576"/>
      <c r="X3155" s="576"/>
      <c r="Y3155" s="576"/>
      <c r="Z3155" s="576"/>
      <c r="AA3155" s="576"/>
      <c r="AB3155" s="576"/>
      <c r="AC3155" s="576"/>
      <c r="AD3155" s="576"/>
      <c r="AE3155" s="60"/>
      <c r="AF3155" s="259"/>
      <c r="AG3155" s="375"/>
      <c r="AH3155" s="399"/>
    </row>
    <row r="3156" spans="1:53" ht="15" customHeight="1" x14ac:dyDescent="0.25">
      <c r="AE3156" s="60"/>
      <c r="AF3156" s="259"/>
      <c r="AG3156" s="285" t="s">
        <v>1908</v>
      </c>
      <c r="AH3156" s="285"/>
      <c r="AI3156" s="285"/>
      <c r="AJ3156" s="374"/>
      <c r="AK3156" s="374"/>
      <c r="AL3156" s="374"/>
      <c r="AM3156" s="374"/>
      <c r="AN3156" s="374"/>
    </row>
    <row r="3157" spans="1:53" ht="24" customHeight="1" x14ac:dyDescent="0.25">
      <c r="C3157" s="944" t="s">
        <v>734</v>
      </c>
      <c r="D3157" s="944"/>
      <c r="E3157" s="944"/>
      <c r="F3157" s="944"/>
      <c r="G3157" s="944"/>
      <c r="H3157" s="944"/>
      <c r="I3157" s="944"/>
      <c r="J3157" s="944"/>
      <c r="K3157" s="944"/>
      <c r="L3157" s="944"/>
      <c r="M3157" s="944" t="s">
        <v>1344</v>
      </c>
      <c r="N3157" s="944"/>
      <c r="O3157" s="944"/>
      <c r="P3157" s="944"/>
      <c r="Q3157" s="944"/>
      <c r="R3157" s="944"/>
      <c r="S3157" s="944"/>
      <c r="T3157" s="944"/>
      <c r="U3157" s="944"/>
      <c r="V3157" s="944"/>
      <c r="W3157" s="944"/>
      <c r="X3157" s="944"/>
      <c r="Y3157" s="944"/>
      <c r="Z3157" s="944"/>
      <c r="AA3157" s="944"/>
      <c r="AB3157" s="944"/>
      <c r="AC3157" s="944"/>
      <c r="AD3157" s="944"/>
      <c r="AE3157" s="60"/>
      <c r="AF3157" s="259"/>
      <c r="AG3157" s="285">
        <f>COUNTBLANK(M3159:AD3165)</f>
        <v>126</v>
      </c>
      <c r="AH3157" s="285">
        <v>126</v>
      </c>
      <c r="AI3157" s="285">
        <v>105</v>
      </c>
      <c r="AJ3157" s="374"/>
      <c r="AK3157" s="374"/>
      <c r="AL3157" s="374"/>
      <c r="AM3157" s="374"/>
      <c r="AN3157" s="374"/>
    </row>
    <row r="3158" spans="1:53" ht="15" customHeight="1" x14ac:dyDescent="0.25">
      <c r="C3158" s="944"/>
      <c r="D3158" s="944"/>
      <c r="E3158" s="944"/>
      <c r="F3158" s="944"/>
      <c r="G3158" s="944"/>
      <c r="H3158" s="944"/>
      <c r="I3158" s="944"/>
      <c r="J3158" s="944"/>
      <c r="K3158" s="944"/>
      <c r="L3158" s="944"/>
      <c r="M3158" s="944" t="s">
        <v>60</v>
      </c>
      <c r="N3158" s="944"/>
      <c r="O3158" s="944"/>
      <c r="P3158" s="944"/>
      <c r="Q3158" s="944"/>
      <c r="R3158" s="944"/>
      <c r="S3158" s="690" t="s">
        <v>61</v>
      </c>
      <c r="T3158" s="690"/>
      <c r="U3158" s="690"/>
      <c r="V3158" s="690"/>
      <c r="W3158" s="690"/>
      <c r="X3158" s="690"/>
      <c r="Y3158" s="690" t="s">
        <v>62</v>
      </c>
      <c r="Z3158" s="690"/>
      <c r="AA3158" s="690"/>
      <c r="AB3158" s="690"/>
      <c r="AC3158" s="690"/>
      <c r="AD3158" s="690"/>
      <c r="AE3158" s="60"/>
      <c r="AF3158" s="259"/>
      <c r="AG3158" s="374"/>
      <c r="AH3158" s="374"/>
      <c r="AI3158" s="374"/>
      <c r="AJ3158" s="374"/>
      <c r="AK3158" s="375" t="s">
        <v>1913</v>
      </c>
      <c r="AL3158" s="378" t="s">
        <v>1910</v>
      </c>
      <c r="AM3158" s="374" t="s">
        <v>1914</v>
      </c>
      <c r="AN3158" s="374" t="s">
        <v>1915</v>
      </c>
    </row>
    <row r="3159" spans="1:53" ht="15" customHeight="1" x14ac:dyDescent="0.25">
      <c r="C3159" s="104" t="s">
        <v>26</v>
      </c>
      <c r="D3159" s="1120" t="s">
        <v>735</v>
      </c>
      <c r="E3159" s="1120"/>
      <c r="F3159" s="1120"/>
      <c r="G3159" s="1120"/>
      <c r="H3159" s="1120"/>
      <c r="I3159" s="1120"/>
      <c r="J3159" s="1120"/>
      <c r="K3159" s="1120"/>
      <c r="L3159" s="1120"/>
      <c r="M3159" s="691"/>
      <c r="N3159" s="691"/>
      <c r="O3159" s="691"/>
      <c r="P3159" s="691"/>
      <c r="Q3159" s="691"/>
      <c r="R3159" s="691"/>
      <c r="S3159" s="691"/>
      <c r="T3159" s="691"/>
      <c r="U3159" s="691"/>
      <c r="V3159" s="691"/>
      <c r="W3159" s="691"/>
      <c r="X3159" s="691"/>
      <c r="Y3159" s="691"/>
      <c r="Z3159" s="691"/>
      <c r="AA3159" s="691"/>
      <c r="AB3159" s="691"/>
      <c r="AC3159" s="691"/>
      <c r="AD3159" s="691"/>
      <c r="AE3159" s="60"/>
      <c r="AF3159" s="259"/>
      <c r="AG3159" s="374"/>
      <c r="AH3159" s="374"/>
      <c r="AI3159" s="374"/>
      <c r="AJ3159" s="374"/>
      <c r="AK3159" s="375">
        <f>M3159</f>
        <v>0</v>
      </c>
      <c r="AL3159" s="378">
        <f>COUNTIF(S3159:AD3159,"ns")</f>
        <v>0</v>
      </c>
      <c r="AM3159" s="374">
        <f>SUM(S3159:AD3159)</f>
        <v>0</v>
      </c>
      <c r="AN3159" s="292">
        <f>IF($AG$3157=$AH$3157,0,IF(OR(AND(AK3159=0,AL3159&gt;0),AND(AK3159="ns",AM3159&gt;0),AND(AK3159="ns",AL3159=0,AM3159=0)),1,IF(OR(AND(AK3159&gt;0,AL3159=2),AND(AK3159="ns",AL3159=2),AND(AK3159="ns",AM3159=0,AL3159&gt;0),AK3159=AM3159),0,1)))</f>
        <v>0</v>
      </c>
      <c r="AQ3159" s="375" t="s">
        <v>1913</v>
      </c>
      <c r="AR3159" s="375">
        <f>M3159</f>
        <v>0</v>
      </c>
      <c r="AS3159" s="375">
        <f>S3159</f>
        <v>0</v>
      </c>
      <c r="AT3159" s="375">
        <f>Y3159</f>
        <v>0</v>
      </c>
      <c r="AW3159" s="375"/>
      <c r="AX3159" s="375"/>
      <c r="AY3159" s="375"/>
      <c r="AZ3159" s="375"/>
      <c r="BA3159" s="375"/>
    </row>
    <row r="3160" spans="1:53" ht="15" customHeight="1" x14ac:dyDescent="0.25">
      <c r="C3160" s="1113"/>
      <c r="D3160" s="99">
        <v>1.1000000000000001</v>
      </c>
      <c r="E3160" s="1115" t="s">
        <v>736</v>
      </c>
      <c r="F3160" s="1115"/>
      <c r="G3160" s="1115"/>
      <c r="H3160" s="1115"/>
      <c r="I3160" s="1115"/>
      <c r="J3160" s="1115"/>
      <c r="K3160" s="1115"/>
      <c r="L3160" s="1116"/>
      <c r="M3160" s="1112"/>
      <c r="N3160" s="691"/>
      <c r="O3160" s="691"/>
      <c r="P3160" s="691"/>
      <c r="Q3160" s="691"/>
      <c r="R3160" s="691"/>
      <c r="S3160" s="691"/>
      <c r="T3160" s="691"/>
      <c r="U3160" s="691"/>
      <c r="V3160" s="691"/>
      <c r="W3160" s="691"/>
      <c r="X3160" s="691"/>
      <c r="Y3160" s="691"/>
      <c r="Z3160" s="691"/>
      <c r="AA3160" s="691"/>
      <c r="AB3160" s="691"/>
      <c r="AC3160" s="691"/>
      <c r="AD3160" s="691"/>
      <c r="AE3160" s="60"/>
      <c r="AF3160" s="259"/>
      <c r="AG3160" s="375"/>
      <c r="AH3160" s="399"/>
      <c r="AK3160" s="375">
        <f t="shared" ref="AK3160:AK3165" si="10682">M3160</f>
        <v>0</v>
      </c>
      <c r="AL3160" s="378">
        <f t="shared" ref="AL3160:AL3165" si="10683">COUNTIF(S3160:AD3160,"ns")</f>
        <v>0</v>
      </c>
      <c r="AM3160" s="374">
        <f t="shared" ref="AM3160:AM3165" si="10684">SUM(S3160:AD3160)</f>
        <v>0</v>
      </c>
      <c r="AN3160" s="292">
        <f t="shared" ref="AN3160:AN3165" si="10685">IF($AG$3157=$AH$3157,0,IF(OR(AND(AK3160=0,AL3160&gt;0),AND(AK3160="ns",AM3160&gt;0),AND(AK3160="ns",AL3160=0,AM3160=0)),1,IF(OR(AND(AK3160&gt;0,AL3160=2),AND(AK3160="ns",AL3160=2),AND(AK3160="ns",AM3160=0,AL3160&gt;0),AK3160=AM3160),0,1)))</f>
        <v>0</v>
      </c>
      <c r="AQ3160" s="378" t="s">
        <v>1910</v>
      </c>
      <c r="AR3160" s="378">
        <f>COUNTIF(M3160:R3161,"ns")</f>
        <v>0</v>
      </c>
      <c r="AS3160" s="378">
        <f>COUNTIF(S3160:X3161,"ns")</f>
        <v>0</v>
      </c>
      <c r="AT3160" s="378">
        <f>COUNTIF(Y3160:AD3161,"ns")</f>
        <v>0</v>
      </c>
      <c r="AW3160" s="375"/>
      <c r="AX3160" s="375"/>
      <c r="AY3160" s="375"/>
      <c r="AZ3160" s="375"/>
      <c r="BA3160" s="375"/>
    </row>
    <row r="3161" spans="1:53" ht="15" customHeight="1" x14ac:dyDescent="0.25">
      <c r="C3161" s="1114"/>
      <c r="D3161" s="99">
        <v>1.2</v>
      </c>
      <c r="E3161" s="1117" t="s">
        <v>737</v>
      </c>
      <c r="F3161" s="1117"/>
      <c r="G3161" s="1117"/>
      <c r="H3161" s="1117"/>
      <c r="I3161" s="1117"/>
      <c r="J3161" s="1117"/>
      <c r="K3161" s="1117"/>
      <c r="L3161" s="1118"/>
      <c r="M3161" s="1112"/>
      <c r="N3161" s="691"/>
      <c r="O3161" s="691"/>
      <c r="P3161" s="691"/>
      <c r="Q3161" s="691"/>
      <c r="R3161" s="691"/>
      <c r="S3161" s="691"/>
      <c r="T3161" s="691"/>
      <c r="U3161" s="691"/>
      <c r="V3161" s="691"/>
      <c r="W3161" s="691"/>
      <c r="X3161" s="691"/>
      <c r="Y3161" s="691"/>
      <c r="Z3161" s="691"/>
      <c r="AA3161" s="691"/>
      <c r="AB3161" s="691"/>
      <c r="AC3161" s="691"/>
      <c r="AD3161" s="691"/>
      <c r="AE3161" s="60"/>
      <c r="AF3161" s="259"/>
      <c r="AG3161" s="375"/>
      <c r="AH3161" s="399"/>
      <c r="AK3161" s="375">
        <f t="shared" si="10682"/>
        <v>0</v>
      </c>
      <c r="AL3161" s="378">
        <f t="shared" si="10683"/>
        <v>0</v>
      </c>
      <c r="AM3161" s="374">
        <f t="shared" si="10684"/>
        <v>0</v>
      </c>
      <c r="AN3161" s="292">
        <f t="shared" si="10685"/>
        <v>0</v>
      </c>
      <c r="AQ3161" s="374" t="s">
        <v>1914</v>
      </c>
      <c r="AR3161" s="374">
        <f>SUM(M3160:R3161)</f>
        <v>0</v>
      </c>
      <c r="AS3161" s="374">
        <f>SUM(S3160:X3161)</f>
        <v>0</v>
      </c>
      <c r="AT3161" s="374">
        <f>SUM(Y3160:AD3161)</f>
        <v>0</v>
      </c>
      <c r="AW3161" s="375"/>
      <c r="AX3161" s="375"/>
      <c r="AY3161" s="375"/>
      <c r="AZ3161" s="375"/>
      <c r="BA3161" s="375"/>
    </row>
    <row r="3162" spans="1:53" ht="15" customHeight="1" x14ac:dyDescent="0.25">
      <c r="C3162" s="98" t="s">
        <v>27</v>
      </c>
      <c r="D3162" s="1119" t="s">
        <v>738</v>
      </c>
      <c r="E3162" s="1119"/>
      <c r="F3162" s="1119"/>
      <c r="G3162" s="1119"/>
      <c r="H3162" s="1119"/>
      <c r="I3162" s="1119"/>
      <c r="J3162" s="1119"/>
      <c r="K3162" s="1119"/>
      <c r="L3162" s="1119"/>
      <c r="M3162" s="691"/>
      <c r="N3162" s="691"/>
      <c r="O3162" s="691"/>
      <c r="P3162" s="691"/>
      <c r="Q3162" s="691"/>
      <c r="R3162" s="691"/>
      <c r="S3162" s="691"/>
      <c r="T3162" s="691"/>
      <c r="U3162" s="691"/>
      <c r="V3162" s="691"/>
      <c r="W3162" s="691"/>
      <c r="X3162" s="691"/>
      <c r="Y3162" s="691"/>
      <c r="Z3162" s="691"/>
      <c r="AA3162" s="691"/>
      <c r="AB3162" s="691"/>
      <c r="AC3162" s="691"/>
      <c r="AD3162" s="691"/>
      <c r="AE3162" s="60"/>
      <c r="AF3162" s="259"/>
      <c r="AG3162" s="375"/>
      <c r="AH3162" s="399"/>
      <c r="AK3162" s="375">
        <f t="shared" si="10682"/>
        <v>0</v>
      </c>
      <c r="AL3162" s="378">
        <f t="shared" si="10683"/>
        <v>0</v>
      </c>
      <c r="AM3162" s="374">
        <f t="shared" si="10684"/>
        <v>0</v>
      </c>
      <c r="AN3162" s="292">
        <f t="shared" si="10685"/>
        <v>0</v>
      </c>
      <c r="AQ3162" s="374" t="s">
        <v>1915</v>
      </c>
      <c r="AR3162" s="292">
        <f>IF($AG$3137=$AH$3137,0,IF(OR(AND(AR3159=0,AR3160&gt;0),AND(AR3159="ns",AR3161&gt;0),AND(AR3159="ns",AR3160=0,AR3161=0)),1,IF(OR(AND(AR3159&gt;0,AR3160=2),AND(AR3159="ns",AR3160=2),AND(AR3159="ns",AR3161=0,AR3160&gt;0),AR3159=AR3161),0,1)))</f>
        <v>0</v>
      </c>
      <c r="AS3162" s="292">
        <f>IF($AG$3137=$AH$3137,0,IF(OR(AND(AS3159=0,AS3160&gt;0),AND(AS3159="ns",AS3161&gt;0),AND(AS3159="ns",AS3160=0,AS3161=0)),1,IF(OR(AND(AS3159&gt;0,AS3160=2),AND(AS3159="ns",AS3160=2),AND(AS3159="ns",AS3161=0,AS3160&gt;0),AS3159=AS3161),0,1)))</f>
        <v>0</v>
      </c>
      <c r="AT3162" s="292">
        <f>IF($AG$3137=$AH$3137,0,IF(OR(AND(AT3159=0,AT3160&gt;0),AND(AT3159="ns",AT3161&gt;0),AND(AT3159="ns",AT3160=0,AT3161=0)),1,IF(OR(AND(AT3159&gt;0,AT3160=2),AND(AT3159="ns",AT3160=2),AND(AT3159="ns",AT3161=0,AT3160&gt;0),AT3159=AT3161),0,1)))</f>
        <v>0</v>
      </c>
      <c r="AU3162" s="387">
        <f>SUM(AR3162:AT3162)</f>
        <v>0</v>
      </c>
      <c r="AW3162" s="375"/>
      <c r="AX3162" s="375"/>
      <c r="AY3162" s="375"/>
      <c r="AZ3162" s="375"/>
      <c r="BA3162" s="375"/>
    </row>
    <row r="3163" spans="1:53" ht="15" customHeight="1" x14ac:dyDescent="0.25">
      <c r="C3163" s="99" t="s">
        <v>28</v>
      </c>
      <c r="D3163" s="922" t="s">
        <v>739</v>
      </c>
      <c r="E3163" s="922"/>
      <c r="F3163" s="922"/>
      <c r="G3163" s="922"/>
      <c r="H3163" s="922"/>
      <c r="I3163" s="922"/>
      <c r="J3163" s="922"/>
      <c r="K3163" s="922"/>
      <c r="L3163" s="922"/>
      <c r="M3163" s="691"/>
      <c r="N3163" s="691"/>
      <c r="O3163" s="691"/>
      <c r="P3163" s="691"/>
      <c r="Q3163" s="691"/>
      <c r="R3163" s="691"/>
      <c r="S3163" s="691"/>
      <c r="T3163" s="691"/>
      <c r="U3163" s="691"/>
      <c r="V3163" s="691"/>
      <c r="W3163" s="691"/>
      <c r="X3163" s="691"/>
      <c r="Y3163" s="691"/>
      <c r="Z3163" s="691"/>
      <c r="AA3163" s="691"/>
      <c r="AB3163" s="691"/>
      <c r="AC3163" s="691"/>
      <c r="AD3163" s="691"/>
      <c r="AE3163" s="60"/>
      <c r="AF3163" s="259"/>
      <c r="AG3163" s="375"/>
      <c r="AH3163" s="399"/>
      <c r="AK3163" s="375">
        <f t="shared" si="10682"/>
        <v>0</v>
      </c>
      <c r="AL3163" s="378">
        <f t="shared" si="10683"/>
        <v>0</v>
      </c>
      <c r="AM3163" s="374">
        <f t="shared" si="10684"/>
        <v>0</v>
      </c>
      <c r="AN3163" s="292">
        <f t="shared" si="10685"/>
        <v>0</v>
      </c>
    </row>
    <row r="3164" spans="1:53" ht="15" customHeight="1" x14ac:dyDescent="0.25">
      <c r="C3164" s="99" t="s">
        <v>29</v>
      </c>
      <c r="D3164" s="1107" t="s">
        <v>1016</v>
      </c>
      <c r="E3164" s="1108"/>
      <c r="F3164" s="1108"/>
      <c r="G3164" s="1108"/>
      <c r="H3164" s="1108"/>
      <c r="I3164" s="1108"/>
      <c r="J3164" s="1108"/>
      <c r="K3164" s="1108"/>
      <c r="L3164" s="1109"/>
      <c r="M3164" s="1110"/>
      <c r="N3164" s="1111"/>
      <c r="O3164" s="1111"/>
      <c r="P3164" s="1111"/>
      <c r="Q3164" s="1111"/>
      <c r="R3164" s="1112"/>
      <c r="S3164" s="1110"/>
      <c r="T3164" s="1111"/>
      <c r="U3164" s="1111"/>
      <c r="V3164" s="1111"/>
      <c r="W3164" s="1111"/>
      <c r="X3164" s="1112"/>
      <c r="Y3164" s="1110"/>
      <c r="Z3164" s="1111"/>
      <c r="AA3164" s="1111"/>
      <c r="AB3164" s="1111"/>
      <c r="AC3164" s="1111"/>
      <c r="AD3164" s="1112"/>
      <c r="AE3164" s="60"/>
      <c r="AF3164" s="259"/>
      <c r="AG3164" s="375"/>
      <c r="AH3164" s="399"/>
      <c r="AK3164" s="375">
        <f t="shared" si="10682"/>
        <v>0</v>
      </c>
      <c r="AL3164" s="378">
        <f t="shared" si="10683"/>
        <v>0</v>
      </c>
      <c r="AM3164" s="374">
        <f t="shared" si="10684"/>
        <v>0</v>
      </c>
      <c r="AN3164" s="292">
        <f t="shared" si="10685"/>
        <v>0</v>
      </c>
    </row>
    <row r="3165" spans="1:53" ht="15" customHeight="1" x14ac:dyDescent="0.25">
      <c r="C3165" s="99" t="s">
        <v>30</v>
      </c>
      <c r="D3165" s="1107" t="s">
        <v>741</v>
      </c>
      <c r="E3165" s="1108"/>
      <c r="F3165" s="1108"/>
      <c r="G3165" s="1108"/>
      <c r="H3165" s="1108"/>
      <c r="I3165" s="1108"/>
      <c r="J3165" s="1108"/>
      <c r="K3165" s="1108"/>
      <c r="L3165" s="1109"/>
      <c r="M3165" s="691"/>
      <c r="N3165" s="691"/>
      <c r="O3165" s="691"/>
      <c r="P3165" s="691"/>
      <c r="Q3165" s="691"/>
      <c r="R3165" s="691"/>
      <c r="S3165" s="691"/>
      <c r="T3165" s="691"/>
      <c r="U3165" s="691"/>
      <c r="V3165" s="691"/>
      <c r="W3165" s="691"/>
      <c r="X3165" s="691"/>
      <c r="Y3165" s="691"/>
      <c r="Z3165" s="691"/>
      <c r="AA3165" s="691"/>
      <c r="AB3165" s="691"/>
      <c r="AC3165" s="691"/>
      <c r="AD3165" s="691"/>
      <c r="AE3165" s="60"/>
      <c r="AF3165" s="259"/>
      <c r="AG3165" s="375"/>
      <c r="AH3165" s="399"/>
      <c r="AK3165" s="375">
        <f t="shared" si="10682"/>
        <v>0</v>
      </c>
      <c r="AL3165" s="378">
        <f t="shared" si="10683"/>
        <v>0</v>
      </c>
      <c r="AM3165" s="374">
        <f t="shared" si="10684"/>
        <v>0</v>
      </c>
      <c r="AN3165" s="292">
        <f t="shared" si="10685"/>
        <v>0</v>
      </c>
    </row>
    <row r="3166" spans="1:53" ht="15" customHeight="1" x14ac:dyDescent="0.25">
      <c r="C3166" s="105"/>
      <c r="D3166" s="106"/>
      <c r="E3166" s="106"/>
      <c r="F3166" s="106"/>
      <c r="G3166" s="106"/>
      <c r="H3166" s="106"/>
      <c r="I3166" s="101"/>
      <c r="J3166" s="101"/>
      <c r="K3166" s="101"/>
      <c r="L3166" s="96" t="s">
        <v>64</v>
      </c>
      <c r="M3166" s="690">
        <f>IF(AND(SUM(M3162:R3165,M3159)=0,SUM(COUNTIF(M3162:R3165,"NS"),COUNTIF(M3159,"NS"))&gt;0),"NS",SUM(M3162:R3165,M3159))</f>
        <v>0</v>
      </c>
      <c r="N3166" s="690"/>
      <c r="O3166" s="690"/>
      <c r="P3166" s="690"/>
      <c r="Q3166" s="690"/>
      <c r="R3166" s="690"/>
      <c r="S3166" s="690">
        <f t="shared" ref="S3166" si="10686">IF(AND(SUM(S3162:X3165,S3159)=0,SUM(COUNTIF(S3162:X3165,"NS"),COUNTIF(S3159,"NS"))&gt;0),"NS",SUM(S3162:X3165,S3159))</f>
        <v>0</v>
      </c>
      <c r="T3166" s="690"/>
      <c r="U3166" s="690"/>
      <c r="V3166" s="690"/>
      <c r="W3166" s="690"/>
      <c r="X3166" s="690"/>
      <c r="Y3166" s="690">
        <f t="shared" ref="Y3166" si="10687">IF(AND(SUM(Y3162:AD3165,Y3159)=0,SUM(COUNTIF(Y3162:AD3165,"NS"),COUNTIF(Y3159,"NS"))&gt;0),"NS",SUM(Y3162:AD3165,Y3159))</f>
        <v>0</v>
      </c>
      <c r="Z3166" s="690"/>
      <c r="AA3166" s="690"/>
      <c r="AB3166" s="690"/>
      <c r="AC3166" s="690"/>
      <c r="AD3166" s="690"/>
      <c r="AE3166" s="60"/>
      <c r="AF3166" s="259"/>
      <c r="AG3166" s="375"/>
      <c r="AH3166" s="399"/>
      <c r="AN3166" s="387">
        <f>SUM(AN3159:AN3165)</f>
        <v>0</v>
      </c>
    </row>
    <row r="3167" spans="1:53" ht="15" customHeight="1" x14ac:dyDescent="0.25">
      <c r="B3167" s="544" t="str">
        <f>IF(SUM(AU3162=0),""," Error: Verificar la suma por desagregado")</f>
        <v/>
      </c>
      <c r="C3167" s="544"/>
      <c r="D3167" s="544"/>
      <c r="E3167" s="544"/>
      <c r="F3167" s="544"/>
      <c r="G3167" s="544"/>
      <c r="H3167" s="544"/>
      <c r="I3167" s="544"/>
      <c r="J3167" s="544"/>
      <c r="K3167" s="544"/>
      <c r="L3167" s="544"/>
      <c r="M3167" s="544"/>
      <c r="N3167" s="544"/>
      <c r="O3167" s="544"/>
      <c r="P3167" s="544"/>
      <c r="Q3167" s="544"/>
      <c r="R3167" s="544"/>
      <c r="S3167" s="544"/>
      <c r="T3167" s="544"/>
      <c r="U3167" s="544"/>
      <c r="V3167" s="544"/>
      <c r="W3167" s="544"/>
      <c r="X3167" s="544"/>
      <c r="Y3167" s="544"/>
      <c r="Z3167" s="544"/>
      <c r="AA3167" s="544"/>
      <c r="AB3167" s="544"/>
      <c r="AC3167" s="544"/>
      <c r="AD3167" s="544"/>
      <c r="AE3167" s="60"/>
      <c r="AF3167" s="259"/>
      <c r="AG3167" s="375"/>
      <c r="AH3167" s="399"/>
    </row>
    <row r="3168" spans="1:53" ht="15" customHeight="1" x14ac:dyDescent="0.25">
      <c r="B3168" s="544" t="str">
        <f>IF(SUM(AN3166)=0,"","Error: Verificar la suma por fila")</f>
        <v/>
      </c>
      <c r="C3168" s="544"/>
      <c r="D3168" s="544"/>
      <c r="E3168" s="544"/>
      <c r="F3168" s="544"/>
      <c r="G3168" s="544"/>
      <c r="H3168" s="544"/>
      <c r="I3168" s="544"/>
      <c r="J3168" s="544"/>
      <c r="K3168" s="544"/>
      <c r="L3168" s="544"/>
      <c r="M3168" s="544"/>
      <c r="N3168" s="544"/>
      <c r="O3168" s="544"/>
      <c r="P3168" s="544"/>
      <c r="Q3168" s="544"/>
      <c r="R3168" s="544"/>
      <c r="S3168" s="544"/>
      <c r="T3168" s="544"/>
      <c r="U3168" s="544"/>
      <c r="V3168" s="544"/>
      <c r="W3168" s="544"/>
      <c r="X3168" s="544"/>
      <c r="Y3168" s="544"/>
      <c r="Z3168" s="544"/>
      <c r="AA3168" s="544"/>
      <c r="AB3168" s="544"/>
      <c r="AC3168" s="544"/>
      <c r="AD3168" s="544"/>
      <c r="AE3168" s="60"/>
      <c r="AF3168" s="259"/>
      <c r="AG3168" s="375"/>
      <c r="AH3168" s="399"/>
    </row>
    <row r="3169" spans="1:35" ht="15" customHeight="1" thickBot="1" x14ac:dyDescent="0.3">
      <c r="B3169" s="545" t="str">
        <f>IF(OR($AG$3157=$AH$3157,$AG$3157=$AI$3157),"","Error: Debe completar toda la información requerida de acuerdo a las instrucciones")</f>
        <v/>
      </c>
      <c r="C3169" s="545"/>
      <c r="D3169" s="545"/>
      <c r="E3169" s="545"/>
      <c r="F3169" s="545"/>
      <c r="G3169" s="545"/>
      <c r="H3169" s="545"/>
      <c r="I3169" s="545"/>
      <c r="J3169" s="545"/>
      <c r="K3169" s="545"/>
      <c r="L3169" s="545"/>
      <c r="M3169" s="545"/>
      <c r="N3169" s="545"/>
      <c r="O3169" s="545"/>
      <c r="P3169" s="545"/>
      <c r="Q3169" s="545"/>
      <c r="R3169" s="545"/>
      <c r="S3169" s="545"/>
      <c r="T3169" s="545"/>
      <c r="U3169" s="545"/>
      <c r="V3169" s="545"/>
      <c r="W3169" s="545"/>
      <c r="X3169" s="545"/>
      <c r="Y3169" s="545"/>
      <c r="Z3169" s="545"/>
      <c r="AA3169" s="545"/>
      <c r="AB3169" s="545"/>
      <c r="AC3169" s="545"/>
      <c r="AD3169" s="545"/>
      <c r="AE3169" s="60"/>
      <c r="AF3169" s="259"/>
      <c r="AG3169" s="375"/>
      <c r="AH3169" s="399"/>
    </row>
    <row r="3170" spans="1:35" ht="15" customHeight="1" thickBot="1" x14ac:dyDescent="0.3">
      <c r="B3170" s="1121" t="s">
        <v>1345</v>
      </c>
      <c r="C3170" s="1122"/>
      <c r="D3170" s="1122"/>
      <c r="E3170" s="1122"/>
      <c r="F3170" s="1122"/>
      <c r="G3170" s="1122"/>
      <c r="H3170" s="1122"/>
      <c r="I3170" s="1122"/>
      <c r="J3170" s="1122"/>
      <c r="K3170" s="1122"/>
      <c r="L3170" s="1122"/>
      <c r="M3170" s="1122"/>
      <c r="N3170" s="1122"/>
      <c r="O3170" s="1122"/>
      <c r="P3170" s="1122"/>
      <c r="Q3170" s="1122"/>
      <c r="R3170" s="1122"/>
      <c r="S3170" s="1122"/>
      <c r="T3170" s="1122"/>
      <c r="U3170" s="1122"/>
      <c r="V3170" s="1122"/>
      <c r="W3170" s="1122"/>
      <c r="X3170" s="1122"/>
      <c r="Y3170" s="1122"/>
      <c r="Z3170" s="1122"/>
      <c r="AA3170" s="1122"/>
      <c r="AB3170" s="1122"/>
      <c r="AC3170" s="1122"/>
      <c r="AD3170" s="1123"/>
      <c r="AE3170" s="60"/>
      <c r="AF3170" s="259"/>
      <c r="AG3170" s="375"/>
      <c r="AH3170" s="399"/>
    </row>
    <row r="3171" spans="1:35" ht="15" customHeight="1" x14ac:dyDescent="0.25">
      <c r="AE3171" s="60"/>
      <c r="AF3171" s="259"/>
      <c r="AG3171" s="375"/>
      <c r="AH3171" s="399"/>
    </row>
    <row r="3172" spans="1:35" ht="36" customHeight="1" x14ac:dyDescent="0.25">
      <c r="A3172" s="114" t="s">
        <v>697</v>
      </c>
      <c r="B3172" s="573" t="s">
        <v>1346</v>
      </c>
      <c r="C3172" s="573"/>
      <c r="D3172" s="573"/>
      <c r="E3172" s="573"/>
      <c r="F3172" s="573"/>
      <c r="G3172" s="573"/>
      <c r="H3172" s="573"/>
      <c r="I3172" s="573"/>
      <c r="J3172" s="573"/>
      <c r="K3172" s="573"/>
      <c r="L3172" s="573"/>
      <c r="M3172" s="573"/>
      <c r="N3172" s="573"/>
      <c r="O3172" s="573"/>
      <c r="P3172" s="573"/>
      <c r="Q3172" s="573"/>
      <c r="R3172" s="573"/>
      <c r="S3172" s="573"/>
      <c r="T3172" s="573"/>
      <c r="U3172" s="573"/>
      <c r="V3172" s="573"/>
      <c r="W3172" s="573"/>
      <c r="X3172" s="573"/>
      <c r="Y3172" s="573"/>
      <c r="Z3172" s="573"/>
      <c r="AA3172" s="573"/>
      <c r="AB3172" s="573"/>
      <c r="AC3172" s="573"/>
      <c r="AD3172" s="573"/>
      <c r="AE3172" s="60"/>
      <c r="AF3172" s="259"/>
      <c r="AG3172" s="375"/>
      <c r="AH3172" s="399"/>
    </row>
    <row r="3173" spans="1:35" ht="24" customHeight="1" x14ac:dyDescent="0.25">
      <c r="C3173" s="576" t="s">
        <v>1087</v>
      </c>
      <c r="D3173" s="576"/>
      <c r="E3173" s="576"/>
      <c r="F3173" s="576"/>
      <c r="G3173" s="576"/>
      <c r="H3173" s="576"/>
      <c r="I3173" s="576"/>
      <c r="J3173" s="576"/>
      <c r="K3173" s="576"/>
      <c r="L3173" s="576"/>
      <c r="M3173" s="576"/>
      <c r="N3173" s="576"/>
      <c r="O3173" s="576"/>
      <c r="P3173" s="576"/>
      <c r="Q3173" s="576"/>
      <c r="R3173" s="576"/>
      <c r="S3173" s="576"/>
      <c r="T3173" s="576"/>
      <c r="U3173" s="576"/>
      <c r="V3173" s="576"/>
      <c r="W3173" s="576"/>
      <c r="X3173" s="576"/>
      <c r="Y3173" s="576"/>
      <c r="Z3173" s="576"/>
      <c r="AA3173" s="576"/>
      <c r="AB3173" s="576"/>
      <c r="AC3173" s="576"/>
      <c r="AD3173" s="576"/>
      <c r="AE3173" s="60"/>
      <c r="AF3173" s="259"/>
      <c r="AG3173" s="375"/>
      <c r="AH3173" s="399"/>
    </row>
    <row r="3174" spans="1:35" ht="36" customHeight="1" x14ac:dyDescent="0.25">
      <c r="C3174" s="576" t="s">
        <v>1347</v>
      </c>
      <c r="D3174" s="576"/>
      <c r="E3174" s="576"/>
      <c r="F3174" s="576"/>
      <c r="G3174" s="576"/>
      <c r="H3174" s="576"/>
      <c r="I3174" s="576"/>
      <c r="J3174" s="576"/>
      <c r="K3174" s="576"/>
      <c r="L3174" s="576"/>
      <c r="M3174" s="576"/>
      <c r="N3174" s="576"/>
      <c r="O3174" s="576"/>
      <c r="P3174" s="576"/>
      <c r="Q3174" s="576"/>
      <c r="R3174" s="576"/>
      <c r="S3174" s="576"/>
      <c r="T3174" s="576"/>
      <c r="U3174" s="576"/>
      <c r="V3174" s="576"/>
      <c r="W3174" s="576"/>
      <c r="X3174" s="576"/>
      <c r="Y3174" s="576"/>
      <c r="Z3174" s="576"/>
      <c r="AA3174" s="576"/>
      <c r="AB3174" s="576"/>
      <c r="AC3174" s="576"/>
      <c r="AD3174" s="576"/>
      <c r="AE3174" s="60"/>
      <c r="AF3174" s="259"/>
      <c r="AG3174" s="375"/>
      <c r="AH3174" s="399"/>
    </row>
    <row r="3175" spans="1:35" ht="15" customHeight="1" x14ac:dyDescent="0.25">
      <c r="C3175" s="576" t="s">
        <v>874</v>
      </c>
      <c r="D3175" s="576"/>
      <c r="E3175" s="576"/>
      <c r="F3175" s="576"/>
      <c r="G3175" s="576"/>
      <c r="H3175" s="576"/>
      <c r="I3175" s="576"/>
      <c r="J3175" s="576"/>
      <c r="K3175" s="576"/>
      <c r="L3175" s="576"/>
      <c r="M3175" s="576"/>
      <c r="N3175" s="576"/>
      <c r="O3175" s="576"/>
      <c r="P3175" s="576"/>
      <c r="Q3175" s="576"/>
      <c r="R3175" s="576"/>
      <c r="S3175" s="576"/>
      <c r="T3175" s="576"/>
      <c r="U3175" s="576"/>
      <c r="V3175" s="576"/>
      <c r="W3175" s="576"/>
      <c r="X3175" s="576"/>
      <c r="Y3175" s="576"/>
      <c r="Z3175" s="576"/>
      <c r="AA3175" s="576"/>
      <c r="AB3175" s="576"/>
      <c r="AC3175" s="576"/>
      <c r="AD3175" s="576"/>
      <c r="AE3175" s="60"/>
      <c r="AF3175" s="259"/>
      <c r="AG3175" s="375"/>
      <c r="AH3175" s="399"/>
    </row>
    <row r="3176" spans="1:35" ht="15" customHeight="1" x14ac:dyDescent="0.25">
      <c r="AE3176" s="60"/>
      <c r="AF3176" s="259"/>
      <c r="AG3176" s="285" t="s">
        <v>1908</v>
      </c>
      <c r="AH3176" s="285"/>
      <c r="AI3176" s="285"/>
    </row>
    <row r="3177" spans="1:35" ht="15" customHeight="1" x14ac:dyDescent="0.25">
      <c r="A3177" s="60"/>
      <c r="B3177" s="60"/>
      <c r="C3177" s="694" t="s">
        <v>1130</v>
      </c>
      <c r="D3177" s="695"/>
      <c r="E3177" s="695"/>
      <c r="F3177" s="695"/>
      <c r="G3177" s="695"/>
      <c r="H3177" s="695"/>
      <c r="I3177" s="695"/>
      <c r="J3177" s="695"/>
      <c r="K3177" s="696"/>
      <c r="L3177" s="694" t="s">
        <v>1004</v>
      </c>
      <c r="M3177" s="695"/>
      <c r="N3177" s="695"/>
      <c r="O3177" s="696"/>
      <c r="P3177" s="811" t="s">
        <v>918</v>
      </c>
      <c r="Q3177" s="812"/>
      <c r="R3177" s="812"/>
      <c r="S3177" s="812"/>
      <c r="T3177" s="812"/>
      <c r="U3177" s="812"/>
      <c r="V3177" s="812"/>
      <c r="W3177" s="812"/>
      <c r="X3177" s="812"/>
      <c r="Y3177" s="812"/>
      <c r="Z3177" s="812"/>
      <c r="AA3177" s="812"/>
      <c r="AB3177" s="812"/>
      <c r="AC3177" s="812"/>
      <c r="AD3177" s="813"/>
      <c r="AE3177" s="60"/>
      <c r="AF3177" s="259"/>
      <c r="AG3177" s="285">
        <f>COUNTBLANK(L3179:AD3186)</f>
        <v>152</v>
      </c>
      <c r="AH3177" s="285">
        <v>152</v>
      </c>
      <c r="AI3177" s="285">
        <f>IF(SUM(AG3179:AH3186)=0,AG3177,1)</f>
        <v>152</v>
      </c>
    </row>
    <row r="3178" spans="1:35" ht="216" customHeight="1" x14ac:dyDescent="0.25">
      <c r="A3178" s="60"/>
      <c r="B3178" s="60"/>
      <c r="C3178" s="697"/>
      <c r="D3178" s="698"/>
      <c r="E3178" s="698"/>
      <c r="F3178" s="698"/>
      <c r="G3178" s="698"/>
      <c r="H3178" s="698"/>
      <c r="I3178" s="698"/>
      <c r="J3178" s="698"/>
      <c r="K3178" s="699"/>
      <c r="L3178" s="697"/>
      <c r="M3178" s="698"/>
      <c r="N3178" s="698"/>
      <c r="O3178" s="699"/>
      <c r="P3178" s="574" t="s">
        <v>1631</v>
      </c>
      <c r="Q3178" s="641"/>
      <c r="R3178" s="641"/>
      <c r="S3178" s="574" t="s">
        <v>246</v>
      </c>
      <c r="T3178" s="575"/>
      <c r="U3178" s="574" t="s">
        <v>1632</v>
      </c>
      <c r="V3178" s="641"/>
      <c r="W3178" s="575"/>
      <c r="X3178" s="574" t="s">
        <v>1183</v>
      </c>
      <c r="Y3178" s="575"/>
      <c r="Z3178" s="733" t="s">
        <v>1633</v>
      </c>
      <c r="AA3178" s="733"/>
      <c r="AB3178" s="733"/>
      <c r="AC3178" s="1124" t="s">
        <v>222</v>
      </c>
      <c r="AD3178" s="1124"/>
      <c r="AE3178" s="60"/>
      <c r="AF3178" s="259"/>
      <c r="AG3178" s="374" t="s">
        <v>1921</v>
      </c>
      <c r="AH3178" s="374" t="s">
        <v>1925</v>
      </c>
    </row>
    <row r="3179" spans="1:35" ht="15" customHeight="1" x14ac:dyDescent="0.25">
      <c r="A3179" s="60"/>
      <c r="B3179" s="60"/>
      <c r="C3179" s="18" t="s">
        <v>26</v>
      </c>
      <c r="D3179" s="607" t="str">
        <f>IF($D37="","",$D37)</f>
        <v/>
      </c>
      <c r="E3179" s="608"/>
      <c r="F3179" s="608"/>
      <c r="G3179" s="608"/>
      <c r="H3179" s="608"/>
      <c r="I3179" s="608"/>
      <c r="J3179" s="608"/>
      <c r="K3179" s="609"/>
      <c r="L3179" s="914"/>
      <c r="M3179" s="550"/>
      <c r="N3179" s="550"/>
      <c r="O3179" s="551"/>
      <c r="P3179" s="549"/>
      <c r="Q3179" s="550"/>
      <c r="R3179" s="551"/>
      <c r="S3179" s="577"/>
      <c r="T3179" s="577"/>
      <c r="U3179" s="577"/>
      <c r="V3179" s="577"/>
      <c r="W3179" s="577"/>
      <c r="X3179" s="577"/>
      <c r="Y3179" s="577"/>
      <c r="Z3179" s="549"/>
      <c r="AA3179" s="550"/>
      <c r="AB3179" s="551"/>
      <c r="AC3179" s="577"/>
      <c r="AD3179" s="577"/>
      <c r="AE3179" s="60"/>
      <c r="AF3179" s="259"/>
      <c r="AG3179" s="375">
        <f>IF(AND($C$29="",COUNTBLANK(D3179:AD3179)=27),0,IF(AND($C$29&gt;=$AG$26,COUNTBLANK(D3179:AD3179)&lt;&gt;27),0,IF(AND($AG$26&gt;$C$29,COUNTBLANK(D3179:AD3179)=27),0,1)))</f>
        <v>0</v>
      </c>
      <c r="AH3179" s="264">
        <f>IF($AG$3177=$AH$3177,0,IF(AND(D3179="",COUNTBLANK(L3179:AD3179)=19),0,IF(AND(L3179=1,COUNTBLANK(P3179:AD3179)&lt;15),0,IF(AND(OR(L3179=2,L3179=9),COUNTBLANK(P3179:AD3179)=15),0,1))))</f>
        <v>0</v>
      </c>
    </row>
    <row r="3180" spans="1:35" ht="15" customHeight="1" x14ac:dyDescent="0.25">
      <c r="A3180" s="60"/>
      <c r="B3180" s="60"/>
      <c r="C3180" s="8" t="s">
        <v>27</v>
      </c>
      <c r="D3180" s="607" t="str">
        <f t="shared" ref="D3180:D3186" si="10688">IF($D38="","",$D38)</f>
        <v/>
      </c>
      <c r="E3180" s="608"/>
      <c r="F3180" s="608"/>
      <c r="G3180" s="608"/>
      <c r="H3180" s="608"/>
      <c r="I3180" s="608"/>
      <c r="J3180" s="608"/>
      <c r="K3180" s="609"/>
      <c r="L3180" s="549"/>
      <c r="M3180" s="550"/>
      <c r="N3180" s="550"/>
      <c r="O3180" s="551"/>
      <c r="P3180" s="549"/>
      <c r="Q3180" s="550"/>
      <c r="R3180" s="551"/>
      <c r="S3180" s="577"/>
      <c r="T3180" s="577"/>
      <c r="U3180" s="577"/>
      <c r="V3180" s="577"/>
      <c r="W3180" s="577"/>
      <c r="X3180" s="577"/>
      <c r="Y3180" s="577"/>
      <c r="Z3180" s="549"/>
      <c r="AA3180" s="550"/>
      <c r="AB3180" s="551"/>
      <c r="AC3180" s="577"/>
      <c r="AD3180" s="577"/>
      <c r="AE3180" s="60"/>
      <c r="AF3180" s="259"/>
      <c r="AG3180" s="375">
        <f>IF(AND($C$29="",COUNTBLANK(D3180:AD3180)=27),0,IF(AND($C$29&gt;=$AG$27,COUNTBLANK(D3180:AD3180)&lt;&gt;27),0,IF(AND($AG$27&gt;$C$29,COUNTBLANK(D3180:AD3180)=27),0,1)))</f>
        <v>0</v>
      </c>
      <c r="AH3180" s="264">
        <f t="shared" ref="AH3180:AH3186" si="10689">IF($AG$3177=$AH$3177,0,IF(AND(D3180="",COUNTBLANK(L3180:AD3180)=19),0,IF(AND(L3180=1,COUNTBLANK(P3180:AD3180)&lt;15),0,IF(AND(OR(L3180=2,L3180=9),COUNTBLANK(P3180:AD3180)=15),0,1))))</f>
        <v>0</v>
      </c>
    </row>
    <row r="3181" spans="1:35" ht="15" customHeight="1" x14ac:dyDescent="0.25">
      <c r="A3181" s="60"/>
      <c r="B3181" s="60"/>
      <c r="C3181" s="8" t="s">
        <v>28</v>
      </c>
      <c r="D3181" s="607" t="str">
        <f t="shared" si="10688"/>
        <v/>
      </c>
      <c r="E3181" s="608"/>
      <c r="F3181" s="608"/>
      <c r="G3181" s="608"/>
      <c r="H3181" s="608"/>
      <c r="I3181" s="608"/>
      <c r="J3181" s="608"/>
      <c r="K3181" s="609"/>
      <c r="L3181" s="549"/>
      <c r="M3181" s="550"/>
      <c r="N3181" s="550"/>
      <c r="O3181" s="551"/>
      <c r="P3181" s="549"/>
      <c r="Q3181" s="550"/>
      <c r="R3181" s="551"/>
      <c r="S3181" s="577"/>
      <c r="T3181" s="577"/>
      <c r="U3181" s="577"/>
      <c r="V3181" s="577"/>
      <c r="W3181" s="577"/>
      <c r="X3181" s="577"/>
      <c r="Y3181" s="577"/>
      <c r="Z3181" s="549"/>
      <c r="AA3181" s="550"/>
      <c r="AB3181" s="551"/>
      <c r="AC3181" s="577"/>
      <c r="AD3181" s="577"/>
      <c r="AE3181" s="60"/>
      <c r="AF3181" s="259"/>
      <c r="AG3181" s="375">
        <f>IF(AND($C$29="",COUNTBLANK(D3181:AD3181)=27),0,IF(AND($C$29&gt;=$AG$28,COUNTBLANK(D3181:AD3181)&lt;&gt;27),0,IF(AND($AG$28&gt;$C$29,COUNTBLANK(D3181:AD3181)=27),0,1)))</f>
        <v>0</v>
      </c>
      <c r="AH3181" s="264">
        <f t="shared" si="10689"/>
        <v>0</v>
      </c>
    </row>
    <row r="3182" spans="1:35" ht="15" customHeight="1" x14ac:dyDescent="0.25">
      <c r="A3182" s="60"/>
      <c r="B3182" s="60"/>
      <c r="C3182" s="8" t="s">
        <v>29</v>
      </c>
      <c r="D3182" s="607" t="str">
        <f t="shared" si="10688"/>
        <v/>
      </c>
      <c r="E3182" s="608"/>
      <c r="F3182" s="608"/>
      <c r="G3182" s="608"/>
      <c r="H3182" s="608"/>
      <c r="I3182" s="608"/>
      <c r="J3182" s="608"/>
      <c r="K3182" s="609"/>
      <c r="L3182" s="549"/>
      <c r="M3182" s="550"/>
      <c r="N3182" s="550"/>
      <c r="O3182" s="551"/>
      <c r="P3182" s="549"/>
      <c r="Q3182" s="550"/>
      <c r="R3182" s="551"/>
      <c r="S3182" s="577"/>
      <c r="T3182" s="577"/>
      <c r="U3182" s="577"/>
      <c r="V3182" s="577"/>
      <c r="W3182" s="577"/>
      <c r="X3182" s="577"/>
      <c r="Y3182" s="577"/>
      <c r="Z3182" s="549"/>
      <c r="AA3182" s="550"/>
      <c r="AB3182" s="551"/>
      <c r="AC3182" s="577"/>
      <c r="AD3182" s="577"/>
      <c r="AE3182" s="60"/>
      <c r="AF3182" s="259"/>
      <c r="AG3182" s="375">
        <f>IF(AND($C$29="",COUNTBLANK(D3182:AD3182)=27),0,IF(AND($C$29&gt;=$AG$29,COUNTBLANK(D3182:AD3182)&lt;&gt;27),0,IF(AND($AG$29&gt;$C$29,COUNTBLANK(D3182:AD3182)=27),0,1)))</f>
        <v>0</v>
      </c>
      <c r="AH3182" s="264">
        <f t="shared" si="10689"/>
        <v>0</v>
      </c>
    </row>
    <row r="3183" spans="1:35" ht="15" customHeight="1" x14ac:dyDescent="0.25">
      <c r="A3183" s="60"/>
      <c r="B3183" s="60"/>
      <c r="C3183" s="8" t="s">
        <v>30</v>
      </c>
      <c r="D3183" s="607" t="str">
        <f t="shared" si="10688"/>
        <v/>
      </c>
      <c r="E3183" s="608"/>
      <c r="F3183" s="608"/>
      <c r="G3183" s="608"/>
      <c r="H3183" s="608"/>
      <c r="I3183" s="608"/>
      <c r="J3183" s="608"/>
      <c r="K3183" s="609"/>
      <c r="L3183" s="549"/>
      <c r="M3183" s="550"/>
      <c r="N3183" s="550"/>
      <c r="O3183" s="551"/>
      <c r="P3183" s="549"/>
      <c r="Q3183" s="550"/>
      <c r="R3183" s="551"/>
      <c r="S3183" s="577"/>
      <c r="T3183" s="577"/>
      <c r="U3183" s="577"/>
      <c r="V3183" s="577"/>
      <c r="W3183" s="577"/>
      <c r="X3183" s="577"/>
      <c r="Y3183" s="577"/>
      <c r="Z3183" s="549"/>
      <c r="AA3183" s="550"/>
      <c r="AB3183" s="551"/>
      <c r="AC3183" s="577"/>
      <c r="AD3183" s="577"/>
      <c r="AE3183" s="60"/>
      <c r="AF3183" s="259"/>
      <c r="AG3183" s="375">
        <f>IF(AND($C$29="",COUNTBLANK(D3183:AD3183)=27),0,IF(AND($C$29&gt;=$AG$30,COUNTBLANK(D3183:AD3183)&lt;&gt;27),0,IF(AND($AG$30&gt;$C$29,COUNTBLANK(D3183:AD3183)=27),0,1)))</f>
        <v>0</v>
      </c>
      <c r="AH3183" s="264">
        <f t="shared" si="10689"/>
        <v>0</v>
      </c>
    </row>
    <row r="3184" spans="1:35" ht="15" customHeight="1" x14ac:dyDescent="0.25">
      <c r="A3184" s="60"/>
      <c r="B3184" s="60"/>
      <c r="C3184" s="8" t="s">
        <v>31</v>
      </c>
      <c r="D3184" s="607" t="str">
        <f t="shared" si="10688"/>
        <v/>
      </c>
      <c r="E3184" s="608"/>
      <c r="F3184" s="608"/>
      <c r="G3184" s="608"/>
      <c r="H3184" s="608"/>
      <c r="I3184" s="608"/>
      <c r="J3184" s="608"/>
      <c r="K3184" s="609"/>
      <c r="L3184" s="549"/>
      <c r="M3184" s="550"/>
      <c r="N3184" s="550"/>
      <c r="O3184" s="551"/>
      <c r="P3184" s="549"/>
      <c r="Q3184" s="550"/>
      <c r="R3184" s="551"/>
      <c r="S3184" s="577"/>
      <c r="T3184" s="577"/>
      <c r="U3184" s="577"/>
      <c r="V3184" s="577"/>
      <c r="W3184" s="577"/>
      <c r="X3184" s="577"/>
      <c r="Y3184" s="577"/>
      <c r="Z3184" s="549"/>
      <c r="AA3184" s="550"/>
      <c r="AB3184" s="551"/>
      <c r="AC3184" s="577"/>
      <c r="AD3184" s="577"/>
      <c r="AE3184" s="60"/>
      <c r="AF3184" s="259"/>
      <c r="AG3184" s="375">
        <f>IF(AND($C$29="",COUNTBLANK(D3184:AD3184)=27),0,IF(AND($C$29&gt;=$AG$31,COUNTBLANK(D3184:AD3184)&lt;&gt;27),0,IF(AND($AG$31&gt;$C$29,COUNTBLANK(D3184:AD3184)=27),0,1)))</f>
        <v>0</v>
      </c>
      <c r="AH3184" s="264">
        <f t="shared" si="10689"/>
        <v>0</v>
      </c>
    </row>
    <row r="3185" spans="1:35" ht="15" customHeight="1" x14ac:dyDescent="0.25">
      <c r="A3185" s="60"/>
      <c r="B3185" s="60"/>
      <c r="C3185" s="8" t="s">
        <v>32</v>
      </c>
      <c r="D3185" s="607" t="str">
        <f t="shared" si="10688"/>
        <v/>
      </c>
      <c r="E3185" s="608"/>
      <c r="F3185" s="608"/>
      <c r="G3185" s="608"/>
      <c r="H3185" s="608"/>
      <c r="I3185" s="608"/>
      <c r="J3185" s="608"/>
      <c r="K3185" s="609"/>
      <c r="L3185" s="549"/>
      <c r="M3185" s="550"/>
      <c r="N3185" s="550"/>
      <c r="O3185" s="551"/>
      <c r="P3185" s="549"/>
      <c r="Q3185" s="550"/>
      <c r="R3185" s="551"/>
      <c r="S3185" s="577"/>
      <c r="T3185" s="577"/>
      <c r="U3185" s="577"/>
      <c r="V3185" s="577"/>
      <c r="W3185" s="577"/>
      <c r="X3185" s="577"/>
      <c r="Y3185" s="577"/>
      <c r="Z3185" s="549"/>
      <c r="AA3185" s="550"/>
      <c r="AB3185" s="551"/>
      <c r="AC3185" s="577"/>
      <c r="AD3185" s="577"/>
      <c r="AE3185" s="60"/>
      <c r="AF3185" s="259"/>
      <c r="AG3185" s="375">
        <f>IF(AND($C$29="",COUNTBLANK(D3185:AD3185)=27),0,IF(AND($C$29&gt;=$AG$32,COUNTBLANK(D3185:AD3185)&lt;&gt;27),0,IF(AND($AG$32&gt;$C$29,COUNTBLANK(D3185:AD3185)=27),0,1)))</f>
        <v>0</v>
      </c>
      <c r="AH3185" s="264">
        <f t="shared" si="10689"/>
        <v>0</v>
      </c>
    </row>
    <row r="3186" spans="1:35" ht="15" customHeight="1" x14ac:dyDescent="0.25">
      <c r="A3186" s="60"/>
      <c r="B3186" s="60"/>
      <c r="C3186" s="8" t="s">
        <v>33</v>
      </c>
      <c r="D3186" s="607" t="str">
        <f t="shared" si="10688"/>
        <v/>
      </c>
      <c r="E3186" s="608"/>
      <c r="F3186" s="608"/>
      <c r="G3186" s="608"/>
      <c r="H3186" s="608"/>
      <c r="I3186" s="608"/>
      <c r="J3186" s="608"/>
      <c r="K3186" s="609"/>
      <c r="L3186" s="549"/>
      <c r="M3186" s="550"/>
      <c r="N3186" s="550"/>
      <c r="O3186" s="551"/>
      <c r="P3186" s="549"/>
      <c r="Q3186" s="550"/>
      <c r="R3186" s="551"/>
      <c r="S3186" s="577"/>
      <c r="T3186" s="577"/>
      <c r="U3186" s="577"/>
      <c r="V3186" s="577"/>
      <c r="W3186" s="577"/>
      <c r="X3186" s="577"/>
      <c r="Y3186" s="577"/>
      <c r="Z3186" s="549"/>
      <c r="AA3186" s="550"/>
      <c r="AB3186" s="551"/>
      <c r="AC3186" s="577"/>
      <c r="AD3186" s="577"/>
      <c r="AE3186" s="60"/>
      <c r="AF3186" s="259"/>
      <c r="AG3186" s="375">
        <f>IF(AND($C$29="",COUNTBLANK(D3186:AD3186)=27),0,IF(AND($C$29&gt;=$AG$33,COUNTBLANK(D3186:AD3186)&lt;&gt;27),0,IF(AND($AG$33&gt;$C$29,COUNTBLANK(D3186:AD3186)=27),0,1)))</f>
        <v>0</v>
      </c>
      <c r="AH3186" s="264">
        <f t="shared" si="10689"/>
        <v>0</v>
      </c>
    </row>
    <row r="3187" spans="1:35" ht="15" customHeight="1" x14ac:dyDescent="0.25">
      <c r="A3187" s="60"/>
      <c r="B3187" s="60"/>
      <c r="C3187" s="83"/>
      <c r="D3187" s="172"/>
      <c r="E3187" s="172"/>
      <c r="F3187" s="172"/>
      <c r="G3187" s="172"/>
      <c r="H3187" s="172"/>
      <c r="I3187" s="172"/>
      <c r="J3187" s="172"/>
      <c r="K3187" s="172"/>
      <c r="L3187" s="172"/>
      <c r="M3187" s="172"/>
      <c r="N3187" s="172"/>
      <c r="O3187" s="172"/>
      <c r="P3187" s="172"/>
      <c r="Q3187" s="172"/>
      <c r="R3187" s="172"/>
      <c r="S3187" s="172"/>
      <c r="T3187" s="172"/>
      <c r="U3187" s="172"/>
      <c r="V3187" s="172"/>
      <c r="W3187" s="172"/>
      <c r="X3187" s="172"/>
      <c r="Y3187" s="172"/>
      <c r="Z3187" s="172"/>
      <c r="AA3187" s="172"/>
      <c r="AB3187" s="172"/>
      <c r="AC3187" s="172"/>
      <c r="AD3187" s="172"/>
      <c r="AE3187" s="60"/>
      <c r="AF3187" s="259"/>
      <c r="AG3187" s="375"/>
      <c r="AH3187" s="383">
        <f>SUM(AH3179:AH3186)</f>
        <v>0</v>
      </c>
    </row>
    <row r="3188" spans="1:35" ht="15" customHeight="1" x14ac:dyDescent="0.25">
      <c r="A3188" s="60"/>
      <c r="B3188" s="545" t="str">
        <f>IF(OR($AG$3177=$AH$3177,$AG$3177=$AI$3177),"","Error: Debe completar toda la información requerida de acuerdo a las instrucciones")</f>
        <v/>
      </c>
      <c r="C3188" s="545"/>
      <c r="D3188" s="545"/>
      <c r="E3188" s="545"/>
      <c r="F3188" s="545"/>
      <c r="G3188" s="545"/>
      <c r="H3188" s="545"/>
      <c r="I3188" s="545"/>
      <c r="J3188" s="545"/>
      <c r="K3188" s="545"/>
      <c r="L3188" s="545"/>
      <c r="M3188" s="545"/>
      <c r="N3188" s="545"/>
      <c r="O3188" s="545"/>
      <c r="P3188" s="545"/>
      <c r="Q3188" s="545"/>
      <c r="R3188" s="545"/>
      <c r="S3188" s="545"/>
      <c r="T3188" s="545"/>
      <c r="U3188" s="545"/>
      <c r="V3188" s="545"/>
      <c r="W3188" s="545"/>
      <c r="X3188" s="545"/>
      <c r="Y3188" s="545"/>
      <c r="Z3188" s="545"/>
      <c r="AA3188" s="545"/>
      <c r="AB3188" s="545"/>
      <c r="AC3188" s="545"/>
      <c r="AD3188" s="545"/>
      <c r="AE3188" s="60"/>
      <c r="AF3188" s="259"/>
      <c r="AG3188" s="375"/>
      <c r="AH3188" s="399"/>
    </row>
    <row r="3189" spans="1:35" ht="15" customHeight="1" x14ac:dyDescent="0.25">
      <c r="AE3189" s="60"/>
      <c r="AF3189" s="259"/>
      <c r="AG3189" s="375"/>
      <c r="AH3189" s="399"/>
    </row>
    <row r="3190" spans="1:35" ht="36" customHeight="1" x14ac:dyDescent="0.25">
      <c r="A3190" s="114" t="s">
        <v>698</v>
      </c>
      <c r="B3190" s="573" t="s">
        <v>1348</v>
      </c>
      <c r="C3190" s="573"/>
      <c r="D3190" s="573"/>
      <c r="E3190" s="573"/>
      <c r="F3190" s="573"/>
      <c r="G3190" s="573"/>
      <c r="H3190" s="573"/>
      <c r="I3190" s="573"/>
      <c r="J3190" s="573"/>
      <c r="K3190" s="573"/>
      <c r="L3190" s="573"/>
      <c r="M3190" s="573"/>
      <c r="N3190" s="573"/>
      <c r="O3190" s="573"/>
      <c r="P3190" s="573"/>
      <c r="Q3190" s="573"/>
      <c r="R3190" s="573"/>
      <c r="S3190" s="573"/>
      <c r="T3190" s="573"/>
      <c r="U3190" s="573"/>
      <c r="V3190" s="573"/>
      <c r="W3190" s="573"/>
      <c r="X3190" s="573"/>
      <c r="Y3190" s="573"/>
      <c r="Z3190" s="573"/>
      <c r="AA3190" s="573"/>
      <c r="AB3190" s="573"/>
      <c r="AC3190" s="573"/>
      <c r="AD3190" s="573"/>
      <c r="AE3190" s="60"/>
      <c r="AF3190" s="259"/>
      <c r="AG3190" s="375"/>
      <c r="AH3190" s="399"/>
    </row>
    <row r="3191" spans="1:35" ht="24" customHeight="1" x14ac:dyDescent="0.25">
      <c r="C3191" s="576" t="s">
        <v>1087</v>
      </c>
      <c r="D3191" s="576"/>
      <c r="E3191" s="576"/>
      <c r="F3191" s="576"/>
      <c r="G3191" s="576"/>
      <c r="H3191" s="576"/>
      <c r="I3191" s="576"/>
      <c r="J3191" s="576"/>
      <c r="K3191" s="576"/>
      <c r="L3191" s="576"/>
      <c r="M3191" s="576"/>
      <c r="N3191" s="576"/>
      <c r="O3191" s="576"/>
      <c r="P3191" s="576"/>
      <c r="Q3191" s="576"/>
      <c r="R3191" s="576"/>
      <c r="S3191" s="576"/>
      <c r="T3191" s="576"/>
      <c r="U3191" s="576"/>
      <c r="V3191" s="576"/>
      <c r="W3191" s="576"/>
      <c r="X3191" s="576"/>
      <c r="Y3191" s="576"/>
      <c r="Z3191" s="576"/>
      <c r="AA3191" s="576"/>
      <c r="AB3191" s="576"/>
      <c r="AC3191" s="576"/>
      <c r="AD3191" s="576"/>
      <c r="AE3191" s="60"/>
      <c r="AF3191" s="259"/>
      <c r="AG3191" s="375"/>
      <c r="AH3191" s="399"/>
    </row>
    <row r="3192" spans="1:35" ht="36" customHeight="1" x14ac:dyDescent="0.25">
      <c r="A3192" s="60"/>
      <c r="B3192" s="60"/>
      <c r="C3192" s="576" t="s">
        <v>1349</v>
      </c>
      <c r="D3192" s="576"/>
      <c r="E3192" s="576"/>
      <c r="F3192" s="576"/>
      <c r="G3192" s="576"/>
      <c r="H3192" s="576"/>
      <c r="I3192" s="576"/>
      <c r="J3192" s="576"/>
      <c r="K3192" s="576"/>
      <c r="L3192" s="576"/>
      <c r="M3192" s="576"/>
      <c r="N3192" s="576"/>
      <c r="O3192" s="576"/>
      <c r="P3192" s="576"/>
      <c r="Q3192" s="576"/>
      <c r="R3192" s="576"/>
      <c r="S3192" s="576"/>
      <c r="T3192" s="576"/>
      <c r="U3192" s="576"/>
      <c r="V3192" s="576"/>
      <c r="W3192" s="576"/>
      <c r="X3192" s="576"/>
      <c r="Y3192" s="576"/>
      <c r="Z3192" s="576"/>
      <c r="AA3192" s="576"/>
      <c r="AB3192" s="576"/>
      <c r="AC3192" s="576"/>
      <c r="AD3192" s="576"/>
      <c r="AE3192" s="60"/>
      <c r="AF3192" s="259"/>
      <c r="AG3192" s="375"/>
      <c r="AH3192" s="399"/>
    </row>
    <row r="3193" spans="1:35" ht="15" customHeight="1" x14ac:dyDescent="0.25">
      <c r="A3193" s="60"/>
      <c r="B3193" s="60"/>
      <c r="C3193" s="576" t="s">
        <v>874</v>
      </c>
      <c r="D3193" s="576"/>
      <c r="E3193" s="576"/>
      <c r="F3193" s="576"/>
      <c r="G3193" s="576"/>
      <c r="H3193" s="576"/>
      <c r="I3193" s="576"/>
      <c r="J3193" s="576"/>
      <c r="K3193" s="576"/>
      <c r="L3193" s="576"/>
      <c r="M3193" s="576"/>
      <c r="N3193" s="576"/>
      <c r="O3193" s="576"/>
      <c r="P3193" s="576"/>
      <c r="Q3193" s="576"/>
      <c r="R3193" s="576"/>
      <c r="S3193" s="576"/>
      <c r="T3193" s="576"/>
      <c r="U3193" s="576"/>
      <c r="V3193" s="576"/>
      <c r="W3193" s="576"/>
      <c r="X3193" s="576"/>
      <c r="Y3193" s="576"/>
      <c r="Z3193" s="576"/>
      <c r="AA3193" s="576"/>
      <c r="AB3193" s="576"/>
      <c r="AC3193" s="576"/>
      <c r="AD3193" s="576"/>
      <c r="AE3193" s="60"/>
      <c r="AF3193" s="259"/>
      <c r="AG3193" s="375"/>
      <c r="AH3193" s="399"/>
    </row>
    <row r="3194" spans="1:35" ht="15" customHeight="1" x14ac:dyDescent="0.25">
      <c r="A3194" s="60"/>
      <c r="B3194" s="60"/>
      <c r="AE3194" s="60"/>
      <c r="AF3194" s="259"/>
      <c r="AG3194" s="285" t="s">
        <v>1908</v>
      </c>
      <c r="AH3194" s="285"/>
      <c r="AI3194" s="285"/>
    </row>
    <row r="3195" spans="1:35" ht="15" customHeight="1" x14ac:dyDescent="0.25">
      <c r="A3195" s="60"/>
      <c r="B3195" s="60"/>
      <c r="C3195" s="694" t="s">
        <v>1130</v>
      </c>
      <c r="D3195" s="695"/>
      <c r="E3195" s="695"/>
      <c r="F3195" s="695"/>
      <c r="G3195" s="695"/>
      <c r="H3195" s="695"/>
      <c r="I3195" s="695"/>
      <c r="J3195" s="695"/>
      <c r="K3195" s="696"/>
      <c r="L3195" s="694" t="s">
        <v>1003</v>
      </c>
      <c r="M3195" s="695"/>
      <c r="N3195" s="695"/>
      <c r="O3195" s="696"/>
      <c r="P3195" s="811" t="s">
        <v>917</v>
      </c>
      <c r="Q3195" s="812"/>
      <c r="R3195" s="812"/>
      <c r="S3195" s="812"/>
      <c r="T3195" s="812"/>
      <c r="U3195" s="812"/>
      <c r="V3195" s="812"/>
      <c r="W3195" s="812"/>
      <c r="X3195" s="812"/>
      <c r="Y3195" s="812"/>
      <c r="Z3195" s="812"/>
      <c r="AA3195" s="812"/>
      <c r="AB3195" s="812"/>
      <c r="AC3195" s="812"/>
      <c r="AD3195" s="813"/>
      <c r="AE3195" s="60"/>
      <c r="AF3195" s="259"/>
      <c r="AG3195" s="285">
        <f>COUNTBLANK(L3197:AD3204)</f>
        <v>152</v>
      </c>
      <c r="AH3195" s="285">
        <v>152</v>
      </c>
      <c r="AI3195" s="285">
        <f>IF(SUM(AG3197:AH3204)=0,AG3195,1)</f>
        <v>152</v>
      </c>
    </row>
    <row r="3196" spans="1:35" ht="60" customHeight="1" x14ac:dyDescent="0.25">
      <c r="A3196" s="60"/>
      <c r="B3196" s="60"/>
      <c r="C3196" s="697"/>
      <c r="D3196" s="698"/>
      <c r="E3196" s="698"/>
      <c r="F3196" s="698"/>
      <c r="G3196" s="698"/>
      <c r="H3196" s="698"/>
      <c r="I3196" s="698"/>
      <c r="J3196" s="698"/>
      <c r="K3196" s="699"/>
      <c r="L3196" s="697"/>
      <c r="M3196" s="698"/>
      <c r="N3196" s="698"/>
      <c r="O3196" s="699"/>
      <c r="P3196" s="574" t="s">
        <v>243</v>
      </c>
      <c r="Q3196" s="641"/>
      <c r="R3196" s="575"/>
      <c r="S3196" s="574" t="s">
        <v>729</v>
      </c>
      <c r="T3196" s="641"/>
      <c r="U3196" s="575"/>
      <c r="V3196" s="574" t="s">
        <v>730</v>
      </c>
      <c r="W3196" s="641"/>
      <c r="X3196" s="733" t="s">
        <v>731</v>
      </c>
      <c r="Y3196" s="733"/>
      <c r="Z3196" s="574" t="s">
        <v>916</v>
      </c>
      <c r="AA3196" s="641"/>
      <c r="AB3196" s="575"/>
      <c r="AC3196" s="574" t="s">
        <v>73</v>
      </c>
      <c r="AD3196" s="575"/>
      <c r="AE3196" s="60"/>
      <c r="AF3196" s="259"/>
      <c r="AG3196" s="374" t="s">
        <v>1921</v>
      </c>
      <c r="AH3196" s="374" t="s">
        <v>1925</v>
      </c>
    </row>
    <row r="3197" spans="1:35" ht="15" customHeight="1" x14ac:dyDescent="0.25">
      <c r="A3197" s="60"/>
      <c r="B3197" s="60"/>
      <c r="C3197" s="18" t="s">
        <v>26</v>
      </c>
      <c r="D3197" s="607" t="str">
        <f>IF($D37="","",$D37)</f>
        <v/>
      </c>
      <c r="E3197" s="608"/>
      <c r="F3197" s="608"/>
      <c r="G3197" s="608"/>
      <c r="H3197" s="608"/>
      <c r="I3197" s="608"/>
      <c r="J3197" s="608"/>
      <c r="K3197" s="609"/>
      <c r="L3197" s="914"/>
      <c r="M3197" s="550"/>
      <c r="N3197" s="550"/>
      <c r="O3197" s="551"/>
      <c r="P3197" s="549"/>
      <c r="Q3197" s="550"/>
      <c r="R3197" s="551"/>
      <c r="S3197" s="549"/>
      <c r="T3197" s="550"/>
      <c r="U3197" s="551"/>
      <c r="V3197" s="577"/>
      <c r="W3197" s="577"/>
      <c r="X3197" s="577"/>
      <c r="Y3197" s="577"/>
      <c r="Z3197" s="577"/>
      <c r="AA3197" s="577"/>
      <c r="AB3197" s="577"/>
      <c r="AC3197" s="577"/>
      <c r="AD3197" s="577"/>
      <c r="AE3197" s="60"/>
      <c r="AF3197" s="259"/>
      <c r="AG3197" s="375">
        <f>IF(AND($C$29="",COUNTBLANK(D3197:AD3197)=27),0,IF(AND($C$29&gt;=$AG$26,COUNTBLANK(D3197:AD3197)&lt;&gt;27),0,IF(AND($AG$26&gt;$C$29,COUNTBLANK(D3197:AD3197)=27),0,1)))</f>
        <v>0</v>
      </c>
      <c r="AH3197" s="264">
        <f>IF($AG$3195=$AH$3195,0,IF(AND(D3197="",COUNTBLANK(L3197:AD3197)=19),0,IF(AND(L3197=1,COUNTBLANK(P3197:AD3197)&lt;15),0,IF(AND(OR(L3197=2,L3197=9),COUNTBLANK(P3197:AD3197)=15),0,1))))</f>
        <v>0</v>
      </c>
    </row>
    <row r="3198" spans="1:35" ht="15" customHeight="1" x14ac:dyDescent="0.25">
      <c r="A3198" s="60"/>
      <c r="B3198" s="60"/>
      <c r="C3198" s="8" t="s">
        <v>27</v>
      </c>
      <c r="D3198" s="607" t="str">
        <f t="shared" ref="D3198:D3204" si="10690">IF($D38="","",$D38)</f>
        <v/>
      </c>
      <c r="E3198" s="608"/>
      <c r="F3198" s="608"/>
      <c r="G3198" s="608"/>
      <c r="H3198" s="608"/>
      <c r="I3198" s="608"/>
      <c r="J3198" s="608"/>
      <c r="K3198" s="609"/>
      <c r="L3198" s="549"/>
      <c r="M3198" s="550"/>
      <c r="N3198" s="550"/>
      <c r="O3198" s="551"/>
      <c r="P3198" s="549"/>
      <c r="Q3198" s="550"/>
      <c r="R3198" s="551"/>
      <c r="S3198" s="549"/>
      <c r="T3198" s="550"/>
      <c r="U3198" s="551"/>
      <c r="V3198" s="577"/>
      <c r="W3198" s="577"/>
      <c r="X3198" s="577"/>
      <c r="Y3198" s="577"/>
      <c r="Z3198" s="577"/>
      <c r="AA3198" s="577"/>
      <c r="AB3198" s="577"/>
      <c r="AC3198" s="577"/>
      <c r="AD3198" s="577"/>
      <c r="AE3198" s="60"/>
      <c r="AF3198" s="259"/>
      <c r="AG3198" s="375">
        <f>IF(AND($C$29="",COUNTBLANK(D3198:AD3198)=27),0,IF(AND($C$29&gt;=$AG$27,COUNTBLANK(D3198:AD3198)&lt;&gt;27),0,IF(AND($AG$27&gt;$C$29,COUNTBLANK(D3198:AD3198)=27),0,1)))</f>
        <v>0</v>
      </c>
      <c r="AH3198" s="264">
        <f>IF($AG$3195=$AH$3195,0,IF(AND(D3198="",COUNTBLANK(L3198:AD3198)=19),0,IF(AND(L3198=1,COUNTBLANK(P3198:AD3198)&lt;15),0,IF(AND(OR(L3198=2,L3198=9),COUNTBLANK(P3198:AD3198)=15),0,1))))</f>
        <v>0</v>
      </c>
    </row>
    <row r="3199" spans="1:35" ht="15" customHeight="1" x14ac:dyDescent="0.25">
      <c r="A3199" s="60"/>
      <c r="B3199" s="60"/>
      <c r="C3199" s="8" t="s">
        <v>28</v>
      </c>
      <c r="D3199" s="607" t="str">
        <f t="shared" si="10690"/>
        <v/>
      </c>
      <c r="E3199" s="608"/>
      <c r="F3199" s="608"/>
      <c r="G3199" s="608"/>
      <c r="H3199" s="608"/>
      <c r="I3199" s="608"/>
      <c r="J3199" s="608"/>
      <c r="K3199" s="609"/>
      <c r="L3199" s="549"/>
      <c r="M3199" s="550"/>
      <c r="N3199" s="550"/>
      <c r="O3199" s="551"/>
      <c r="P3199" s="549"/>
      <c r="Q3199" s="550"/>
      <c r="R3199" s="551"/>
      <c r="S3199" s="549"/>
      <c r="T3199" s="550"/>
      <c r="U3199" s="551"/>
      <c r="V3199" s="577"/>
      <c r="W3199" s="577"/>
      <c r="X3199" s="577"/>
      <c r="Y3199" s="577"/>
      <c r="Z3199" s="577"/>
      <c r="AA3199" s="577"/>
      <c r="AB3199" s="577"/>
      <c r="AC3199" s="577"/>
      <c r="AD3199" s="577"/>
      <c r="AE3199" s="60"/>
      <c r="AF3199" s="259"/>
      <c r="AG3199" s="375">
        <f>IF(AND($C$29="",COUNTBLANK(D3199:AD3199)=27),0,IF(AND($C$29&gt;=$AG$28,COUNTBLANK(D3199:AD3199)&lt;&gt;27),0,IF(AND($AG$28&gt;$C$29,COUNTBLANK(D3199:AD3199)=27),0,1)))</f>
        <v>0</v>
      </c>
      <c r="AH3199" s="264">
        <f t="shared" ref="AH3199:AH3204" si="10691">IF($AG$3195=$AH$3195,0,IF(AND(D3199="",COUNTBLANK(L3199:AD3199)=19),0,IF(AND(L3199=1,COUNTBLANK(P3199:AD3199)&lt;15),0,IF(AND(OR(L3199=2,L3199=9),COUNTBLANK(P3199:AD3199)=15),0,1))))</f>
        <v>0</v>
      </c>
    </row>
    <row r="3200" spans="1:35" ht="15" customHeight="1" x14ac:dyDescent="0.25">
      <c r="A3200" s="60"/>
      <c r="B3200" s="60"/>
      <c r="C3200" s="8" t="s">
        <v>29</v>
      </c>
      <c r="D3200" s="607" t="str">
        <f t="shared" si="10690"/>
        <v/>
      </c>
      <c r="E3200" s="608"/>
      <c r="F3200" s="608"/>
      <c r="G3200" s="608"/>
      <c r="H3200" s="608"/>
      <c r="I3200" s="608"/>
      <c r="J3200" s="608"/>
      <c r="K3200" s="609"/>
      <c r="L3200" s="549"/>
      <c r="M3200" s="550"/>
      <c r="N3200" s="550"/>
      <c r="O3200" s="551"/>
      <c r="P3200" s="549"/>
      <c r="Q3200" s="550"/>
      <c r="R3200" s="551"/>
      <c r="S3200" s="549"/>
      <c r="T3200" s="550"/>
      <c r="U3200" s="551"/>
      <c r="V3200" s="577"/>
      <c r="W3200" s="577"/>
      <c r="X3200" s="577"/>
      <c r="Y3200" s="577"/>
      <c r="Z3200" s="577"/>
      <c r="AA3200" s="577"/>
      <c r="AB3200" s="577"/>
      <c r="AC3200" s="577"/>
      <c r="AD3200" s="577"/>
      <c r="AE3200" s="60"/>
      <c r="AF3200" s="259"/>
      <c r="AG3200" s="375">
        <f>IF(AND($C$29="",COUNTBLANK(D3200:AD3200)=27),0,IF(AND($C$29&gt;=$AG$29,COUNTBLANK(D3200:AD3200)&lt;&gt;27),0,IF(AND($AG$29&gt;$C$29,COUNTBLANK(D3200:AD3200)=27),0,1)))</f>
        <v>0</v>
      </c>
      <c r="AH3200" s="264">
        <f t="shared" si="10691"/>
        <v>0</v>
      </c>
    </row>
    <row r="3201" spans="1:35" ht="15" customHeight="1" x14ac:dyDescent="0.25">
      <c r="A3201" s="60"/>
      <c r="B3201" s="60"/>
      <c r="C3201" s="8" t="s">
        <v>30</v>
      </c>
      <c r="D3201" s="607" t="str">
        <f t="shared" si="10690"/>
        <v/>
      </c>
      <c r="E3201" s="608"/>
      <c r="F3201" s="608"/>
      <c r="G3201" s="608"/>
      <c r="H3201" s="608"/>
      <c r="I3201" s="608"/>
      <c r="J3201" s="608"/>
      <c r="K3201" s="609"/>
      <c r="L3201" s="549"/>
      <c r="M3201" s="550"/>
      <c r="N3201" s="550"/>
      <c r="O3201" s="551"/>
      <c r="P3201" s="549"/>
      <c r="Q3201" s="550"/>
      <c r="R3201" s="551"/>
      <c r="S3201" s="549"/>
      <c r="T3201" s="550"/>
      <c r="U3201" s="551"/>
      <c r="V3201" s="577"/>
      <c r="W3201" s="577"/>
      <c r="X3201" s="577"/>
      <c r="Y3201" s="577"/>
      <c r="Z3201" s="577"/>
      <c r="AA3201" s="577"/>
      <c r="AB3201" s="577"/>
      <c r="AC3201" s="577"/>
      <c r="AD3201" s="577"/>
      <c r="AE3201" s="60"/>
      <c r="AF3201" s="259"/>
      <c r="AG3201" s="375">
        <f>IF(AND($C$29="",COUNTBLANK(D3201:AD3201)=27),0,IF(AND($C$29&gt;=$AG$30,COUNTBLANK(D3201:AD3201)&lt;&gt;27),0,IF(AND($AG$30&gt;$C$29,COUNTBLANK(D3201:AD3201)=27),0,1)))</f>
        <v>0</v>
      </c>
      <c r="AH3201" s="264">
        <f t="shared" si="10691"/>
        <v>0</v>
      </c>
    </row>
    <row r="3202" spans="1:35" ht="15" customHeight="1" x14ac:dyDescent="0.25">
      <c r="A3202" s="60"/>
      <c r="B3202" s="60"/>
      <c r="C3202" s="8" t="s">
        <v>31</v>
      </c>
      <c r="D3202" s="607" t="str">
        <f t="shared" si="10690"/>
        <v/>
      </c>
      <c r="E3202" s="608"/>
      <c r="F3202" s="608"/>
      <c r="G3202" s="608"/>
      <c r="H3202" s="608"/>
      <c r="I3202" s="608"/>
      <c r="J3202" s="608"/>
      <c r="K3202" s="609"/>
      <c r="L3202" s="549"/>
      <c r="M3202" s="550"/>
      <c r="N3202" s="550"/>
      <c r="O3202" s="551"/>
      <c r="P3202" s="549"/>
      <c r="Q3202" s="550"/>
      <c r="R3202" s="551"/>
      <c r="S3202" s="549"/>
      <c r="T3202" s="550"/>
      <c r="U3202" s="551"/>
      <c r="V3202" s="577"/>
      <c r="W3202" s="577"/>
      <c r="X3202" s="577"/>
      <c r="Y3202" s="577"/>
      <c r="Z3202" s="577"/>
      <c r="AA3202" s="577"/>
      <c r="AB3202" s="577"/>
      <c r="AC3202" s="577"/>
      <c r="AD3202" s="577"/>
      <c r="AE3202" s="60"/>
      <c r="AF3202" s="259"/>
      <c r="AG3202" s="375">
        <f>IF(AND($C$29="",COUNTBLANK(D3202:AD3202)=27),0,IF(AND($C$29&gt;=$AG$31,COUNTBLANK(D3202:AD3202)&lt;&gt;27),0,IF(AND($AG$31&gt;$C$29,COUNTBLANK(D3202:AD3202)=27),0,1)))</f>
        <v>0</v>
      </c>
      <c r="AH3202" s="264">
        <f t="shared" si="10691"/>
        <v>0</v>
      </c>
    </row>
    <row r="3203" spans="1:35" ht="15" customHeight="1" x14ac:dyDescent="0.25">
      <c r="A3203" s="60"/>
      <c r="B3203" s="60"/>
      <c r="C3203" s="8" t="s">
        <v>32</v>
      </c>
      <c r="D3203" s="607" t="str">
        <f t="shared" si="10690"/>
        <v/>
      </c>
      <c r="E3203" s="608"/>
      <c r="F3203" s="608"/>
      <c r="G3203" s="608"/>
      <c r="H3203" s="608"/>
      <c r="I3203" s="608"/>
      <c r="J3203" s="608"/>
      <c r="K3203" s="609"/>
      <c r="L3203" s="549"/>
      <c r="M3203" s="550"/>
      <c r="N3203" s="550"/>
      <c r="O3203" s="551"/>
      <c r="P3203" s="549"/>
      <c r="Q3203" s="550"/>
      <c r="R3203" s="551"/>
      <c r="S3203" s="549"/>
      <c r="T3203" s="550"/>
      <c r="U3203" s="551"/>
      <c r="V3203" s="577"/>
      <c r="W3203" s="577"/>
      <c r="X3203" s="577"/>
      <c r="Y3203" s="577"/>
      <c r="Z3203" s="577"/>
      <c r="AA3203" s="577"/>
      <c r="AB3203" s="577"/>
      <c r="AC3203" s="577"/>
      <c r="AD3203" s="577"/>
      <c r="AE3203" s="60"/>
      <c r="AF3203" s="259"/>
      <c r="AG3203" s="375">
        <f>IF(AND($C$29="",COUNTBLANK(D3203:AD3203)=27),0,IF(AND($C$29&gt;=$AG$32,COUNTBLANK(D3203:AD3203)&lt;&gt;27),0,IF(AND($AG$32&gt;$C$29,COUNTBLANK(D3203:AD3203)=27),0,1)))</f>
        <v>0</v>
      </c>
      <c r="AH3203" s="264">
        <f t="shared" si="10691"/>
        <v>0</v>
      </c>
    </row>
    <row r="3204" spans="1:35" ht="15" customHeight="1" x14ac:dyDescent="0.25">
      <c r="A3204" s="60"/>
      <c r="B3204" s="60"/>
      <c r="C3204" s="8" t="s">
        <v>33</v>
      </c>
      <c r="D3204" s="607" t="str">
        <f t="shared" si="10690"/>
        <v/>
      </c>
      <c r="E3204" s="608"/>
      <c r="F3204" s="608"/>
      <c r="G3204" s="608"/>
      <c r="H3204" s="608"/>
      <c r="I3204" s="608"/>
      <c r="J3204" s="608"/>
      <c r="K3204" s="609"/>
      <c r="L3204" s="549"/>
      <c r="M3204" s="550"/>
      <c r="N3204" s="550"/>
      <c r="O3204" s="551"/>
      <c r="P3204" s="549"/>
      <c r="Q3204" s="550"/>
      <c r="R3204" s="551"/>
      <c r="S3204" s="549"/>
      <c r="T3204" s="550"/>
      <c r="U3204" s="551"/>
      <c r="V3204" s="577"/>
      <c r="W3204" s="577"/>
      <c r="X3204" s="577"/>
      <c r="Y3204" s="577"/>
      <c r="Z3204" s="577"/>
      <c r="AA3204" s="577"/>
      <c r="AB3204" s="577"/>
      <c r="AC3204" s="577"/>
      <c r="AD3204" s="577"/>
      <c r="AE3204" s="60"/>
      <c r="AF3204" s="259"/>
      <c r="AG3204" s="375">
        <f>IF(AND($C$29="",COUNTBLANK(D3204:AD3204)=27),0,IF(AND($C$29&gt;=$AG$33,COUNTBLANK(D3204:AD3204)&lt;&gt;27),0,IF(AND($AG$33&gt;$C$29,COUNTBLANK(D3204:AD3204)=27),0,1)))</f>
        <v>0</v>
      </c>
      <c r="AH3204" s="264">
        <f t="shared" si="10691"/>
        <v>0</v>
      </c>
    </row>
    <row r="3205" spans="1:35" ht="15" customHeight="1" x14ac:dyDescent="0.25">
      <c r="A3205" s="60"/>
      <c r="B3205" s="60"/>
      <c r="AE3205" s="60"/>
      <c r="AF3205" s="259"/>
      <c r="AG3205" s="375"/>
      <c r="AH3205" s="383">
        <f>SUM(AH3197:AH3204)</f>
        <v>0</v>
      </c>
    </row>
    <row r="3206" spans="1:35" ht="15" customHeight="1" x14ac:dyDescent="0.25">
      <c r="A3206" s="60"/>
      <c r="B3206" s="545" t="str">
        <f>IF(OR($AG$3195=$AH$3195,$AG$3195=$AI$3195),"","Error: Debe completar toda la información requerida de acuerdo a las instrucciones")</f>
        <v/>
      </c>
      <c r="C3206" s="545"/>
      <c r="D3206" s="545"/>
      <c r="E3206" s="545"/>
      <c r="F3206" s="545"/>
      <c r="G3206" s="545"/>
      <c r="H3206" s="545"/>
      <c r="I3206" s="545"/>
      <c r="J3206" s="545"/>
      <c r="K3206" s="545"/>
      <c r="L3206" s="545"/>
      <c r="M3206" s="545"/>
      <c r="N3206" s="545"/>
      <c r="O3206" s="545"/>
      <c r="P3206" s="545"/>
      <c r="Q3206" s="545"/>
      <c r="R3206" s="545"/>
      <c r="S3206" s="545"/>
      <c r="T3206" s="545"/>
      <c r="U3206" s="545"/>
      <c r="V3206" s="545"/>
      <c r="W3206" s="545"/>
      <c r="X3206" s="545"/>
      <c r="Y3206" s="545"/>
      <c r="Z3206" s="545"/>
      <c r="AA3206" s="545"/>
      <c r="AB3206" s="545"/>
      <c r="AC3206" s="545"/>
      <c r="AD3206" s="545"/>
      <c r="AE3206" s="60"/>
      <c r="AF3206" s="259"/>
      <c r="AG3206" s="375"/>
      <c r="AH3206" s="399"/>
    </row>
    <row r="3207" spans="1:35" ht="15" customHeight="1" x14ac:dyDescent="0.25">
      <c r="AE3207" s="60"/>
      <c r="AF3207" s="259"/>
      <c r="AG3207" s="375"/>
      <c r="AH3207" s="399"/>
    </row>
    <row r="3208" spans="1:35" ht="36" customHeight="1" x14ac:dyDescent="0.25">
      <c r="A3208" s="114" t="s">
        <v>699</v>
      </c>
      <c r="B3208" s="573" t="s">
        <v>1350</v>
      </c>
      <c r="C3208" s="573"/>
      <c r="D3208" s="573"/>
      <c r="E3208" s="573"/>
      <c r="F3208" s="573"/>
      <c r="G3208" s="573"/>
      <c r="H3208" s="573"/>
      <c r="I3208" s="573"/>
      <c r="J3208" s="573"/>
      <c r="K3208" s="573"/>
      <c r="L3208" s="573"/>
      <c r="M3208" s="573"/>
      <c r="N3208" s="573"/>
      <c r="O3208" s="573"/>
      <c r="P3208" s="573"/>
      <c r="Q3208" s="573"/>
      <c r="R3208" s="573"/>
      <c r="S3208" s="573"/>
      <c r="T3208" s="573"/>
      <c r="U3208" s="573"/>
      <c r="V3208" s="573"/>
      <c r="W3208" s="573"/>
      <c r="X3208" s="573"/>
      <c r="Y3208" s="573"/>
      <c r="Z3208" s="573"/>
      <c r="AA3208" s="573"/>
      <c r="AB3208" s="573"/>
      <c r="AC3208" s="573"/>
      <c r="AD3208" s="573"/>
      <c r="AE3208" s="60"/>
      <c r="AF3208" s="259"/>
      <c r="AG3208" s="375"/>
      <c r="AH3208" s="399"/>
    </row>
    <row r="3209" spans="1:35" ht="24" customHeight="1" x14ac:dyDescent="0.25">
      <c r="C3209" s="576" t="s">
        <v>1087</v>
      </c>
      <c r="D3209" s="576"/>
      <c r="E3209" s="576"/>
      <c r="F3209" s="576"/>
      <c r="G3209" s="576"/>
      <c r="H3209" s="576"/>
      <c r="I3209" s="576"/>
      <c r="J3209" s="576"/>
      <c r="K3209" s="576"/>
      <c r="L3209" s="576"/>
      <c r="M3209" s="576"/>
      <c r="N3209" s="576"/>
      <c r="O3209" s="576"/>
      <c r="P3209" s="576"/>
      <c r="Q3209" s="576"/>
      <c r="R3209" s="576"/>
      <c r="S3209" s="576"/>
      <c r="T3209" s="576"/>
      <c r="U3209" s="576"/>
      <c r="V3209" s="576"/>
      <c r="W3209" s="576"/>
      <c r="X3209" s="576"/>
      <c r="Y3209" s="576"/>
      <c r="Z3209" s="576"/>
      <c r="AA3209" s="576"/>
      <c r="AB3209" s="576"/>
      <c r="AC3209" s="576"/>
      <c r="AD3209" s="576"/>
      <c r="AE3209" s="60"/>
      <c r="AF3209" s="259"/>
      <c r="AG3209" s="375"/>
      <c r="AH3209" s="399"/>
    </row>
    <row r="3210" spans="1:35" ht="36" customHeight="1" x14ac:dyDescent="0.25">
      <c r="C3210" s="576" t="s">
        <v>1351</v>
      </c>
      <c r="D3210" s="576"/>
      <c r="E3210" s="576"/>
      <c r="F3210" s="576"/>
      <c r="G3210" s="576"/>
      <c r="H3210" s="576"/>
      <c r="I3210" s="576"/>
      <c r="J3210" s="576"/>
      <c r="K3210" s="576"/>
      <c r="L3210" s="576"/>
      <c r="M3210" s="576"/>
      <c r="N3210" s="576"/>
      <c r="O3210" s="576"/>
      <c r="P3210" s="576"/>
      <c r="Q3210" s="576"/>
      <c r="R3210" s="576"/>
      <c r="S3210" s="576"/>
      <c r="T3210" s="576"/>
      <c r="U3210" s="576"/>
      <c r="V3210" s="576"/>
      <c r="W3210" s="576"/>
      <c r="X3210" s="576"/>
      <c r="Y3210" s="576"/>
      <c r="Z3210" s="576"/>
      <c r="AA3210" s="576"/>
      <c r="AB3210" s="576"/>
      <c r="AC3210" s="576"/>
      <c r="AD3210" s="576"/>
      <c r="AE3210" s="60"/>
      <c r="AF3210" s="259"/>
      <c r="AG3210" s="375"/>
      <c r="AH3210" s="399"/>
    </row>
    <row r="3211" spans="1:35" ht="15" customHeight="1" x14ac:dyDescent="0.25">
      <c r="C3211" s="576" t="s">
        <v>874</v>
      </c>
      <c r="D3211" s="576"/>
      <c r="E3211" s="576"/>
      <c r="F3211" s="576"/>
      <c r="G3211" s="576"/>
      <c r="H3211" s="576"/>
      <c r="I3211" s="576"/>
      <c r="J3211" s="576"/>
      <c r="K3211" s="576"/>
      <c r="L3211" s="576"/>
      <c r="M3211" s="576"/>
      <c r="N3211" s="576"/>
      <c r="O3211" s="576"/>
      <c r="P3211" s="576"/>
      <c r="Q3211" s="576"/>
      <c r="R3211" s="576"/>
      <c r="S3211" s="576"/>
      <c r="T3211" s="576"/>
      <c r="U3211" s="576"/>
      <c r="V3211" s="576"/>
      <c r="W3211" s="576"/>
      <c r="X3211" s="576"/>
      <c r="Y3211" s="576"/>
      <c r="Z3211" s="576"/>
      <c r="AA3211" s="576"/>
      <c r="AB3211" s="576"/>
      <c r="AC3211" s="576"/>
      <c r="AD3211" s="576"/>
      <c r="AE3211" s="60"/>
      <c r="AF3211" s="259"/>
      <c r="AG3211" s="375"/>
      <c r="AH3211" s="399"/>
    </row>
    <row r="3212" spans="1:35" ht="15" customHeight="1" x14ac:dyDescent="0.25">
      <c r="AE3212" s="60"/>
      <c r="AF3212" s="259"/>
      <c r="AG3212" s="285" t="s">
        <v>1908</v>
      </c>
      <c r="AH3212" s="285"/>
      <c r="AI3212" s="285"/>
    </row>
    <row r="3213" spans="1:35" ht="15" customHeight="1" x14ac:dyDescent="0.25">
      <c r="C3213" s="694" t="s">
        <v>1130</v>
      </c>
      <c r="D3213" s="695"/>
      <c r="E3213" s="695"/>
      <c r="F3213" s="695"/>
      <c r="G3213" s="695"/>
      <c r="H3213" s="695"/>
      <c r="I3213" s="695"/>
      <c r="J3213" s="695"/>
      <c r="K3213" s="696"/>
      <c r="L3213" s="694" t="s">
        <v>1002</v>
      </c>
      <c r="M3213" s="695"/>
      <c r="N3213" s="695"/>
      <c r="O3213" s="696"/>
      <c r="P3213" s="811" t="s">
        <v>960</v>
      </c>
      <c r="Q3213" s="812"/>
      <c r="R3213" s="812"/>
      <c r="S3213" s="812"/>
      <c r="T3213" s="812"/>
      <c r="U3213" s="812"/>
      <c r="V3213" s="812"/>
      <c r="W3213" s="812"/>
      <c r="X3213" s="812"/>
      <c r="Y3213" s="812"/>
      <c r="Z3213" s="812"/>
      <c r="AA3213" s="812"/>
      <c r="AB3213" s="812"/>
      <c r="AC3213" s="812"/>
      <c r="AD3213" s="813"/>
      <c r="AE3213" s="60"/>
      <c r="AF3213" s="259"/>
      <c r="AG3213" s="285">
        <f>COUNTBLANK(L3215:AD3222)</f>
        <v>152</v>
      </c>
      <c r="AH3213" s="285">
        <v>152</v>
      </c>
      <c r="AI3213" s="285">
        <f>IF(SUM(AG3215:AH3222)=0,AG3213,1)</f>
        <v>152</v>
      </c>
    </row>
    <row r="3214" spans="1:35" ht="93" customHeight="1" x14ac:dyDescent="0.25">
      <c r="C3214" s="697"/>
      <c r="D3214" s="698"/>
      <c r="E3214" s="698"/>
      <c r="F3214" s="698"/>
      <c r="G3214" s="698"/>
      <c r="H3214" s="698"/>
      <c r="I3214" s="698"/>
      <c r="J3214" s="698"/>
      <c r="K3214" s="699"/>
      <c r="L3214" s="697"/>
      <c r="M3214" s="698"/>
      <c r="N3214" s="698"/>
      <c r="O3214" s="699"/>
      <c r="P3214" s="574" t="s">
        <v>941</v>
      </c>
      <c r="Q3214" s="575"/>
      <c r="R3214" s="574" t="s">
        <v>942</v>
      </c>
      <c r="S3214" s="641"/>
      <c r="T3214" s="733" t="s">
        <v>943</v>
      </c>
      <c r="U3214" s="733"/>
      <c r="V3214" s="733"/>
      <c r="W3214" s="733" t="s">
        <v>944</v>
      </c>
      <c r="X3214" s="1125"/>
      <c r="Y3214" s="1125"/>
      <c r="Z3214" s="574" t="s">
        <v>945</v>
      </c>
      <c r="AA3214" s="641"/>
      <c r="AB3214" s="575"/>
      <c r="AC3214" s="574" t="s">
        <v>222</v>
      </c>
      <c r="AD3214" s="575"/>
      <c r="AE3214" s="60"/>
      <c r="AF3214" s="259"/>
      <c r="AG3214" s="374" t="s">
        <v>1921</v>
      </c>
      <c r="AH3214" s="374" t="s">
        <v>1925</v>
      </c>
    </row>
    <row r="3215" spans="1:35" ht="15" customHeight="1" x14ac:dyDescent="0.25">
      <c r="C3215" s="18" t="s">
        <v>26</v>
      </c>
      <c r="D3215" s="607" t="str">
        <f>IF($D37="","",$D37)</f>
        <v/>
      </c>
      <c r="E3215" s="608"/>
      <c r="F3215" s="608"/>
      <c r="G3215" s="608"/>
      <c r="H3215" s="608"/>
      <c r="I3215" s="608"/>
      <c r="J3215" s="608"/>
      <c r="K3215" s="609"/>
      <c r="L3215" s="914"/>
      <c r="M3215" s="550"/>
      <c r="N3215" s="550"/>
      <c r="O3215" s="551"/>
      <c r="P3215" s="577"/>
      <c r="Q3215" s="577"/>
      <c r="R3215" s="577"/>
      <c r="S3215" s="577"/>
      <c r="T3215" s="577"/>
      <c r="U3215" s="577"/>
      <c r="V3215" s="577"/>
      <c r="W3215" s="577"/>
      <c r="X3215" s="577"/>
      <c r="Y3215" s="577"/>
      <c r="Z3215" s="577"/>
      <c r="AA3215" s="577"/>
      <c r="AB3215" s="577"/>
      <c r="AC3215" s="549"/>
      <c r="AD3215" s="551"/>
      <c r="AE3215" s="60"/>
      <c r="AF3215" s="259"/>
      <c r="AG3215" s="375">
        <f>IF(AND($C$29="",COUNTBLANK(D3215:AD3215)=27),0,IF(AND($C$29&gt;=$AG$26,COUNTBLANK(D3215:AD3215)&lt;&gt;27),0,IF(AND($AG$26&gt;$C$29,COUNTBLANK(D3215:AD3215)=27),0,1)))</f>
        <v>0</v>
      </c>
      <c r="AH3215" s="264">
        <f>IF($AG$3213=$AH$3213,0,IF(AND(D3215="",COUNTBLANK(L3215:AD3215)=19),0,IF(AND(L3215=1,COUNTBLANK(P3215:AD3215)&lt;15),0,IF(AND(OR(L3215=2,L3215=9),COUNTBLANK(P3215:AD3215)=15),0,1))))</f>
        <v>0</v>
      </c>
    </row>
    <row r="3216" spans="1:35" ht="15" customHeight="1" x14ac:dyDescent="0.25">
      <c r="C3216" s="8" t="s">
        <v>27</v>
      </c>
      <c r="D3216" s="607" t="str">
        <f t="shared" ref="D3216:D3222" si="10692">IF($D38="","",$D38)</f>
        <v/>
      </c>
      <c r="E3216" s="608"/>
      <c r="F3216" s="608"/>
      <c r="G3216" s="608"/>
      <c r="H3216" s="608"/>
      <c r="I3216" s="608"/>
      <c r="J3216" s="608"/>
      <c r="K3216" s="609"/>
      <c r="L3216" s="549"/>
      <c r="M3216" s="550"/>
      <c r="N3216" s="550"/>
      <c r="O3216" s="551"/>
      <c r="P3216" s="577"/>
      <c r="Q3216" s="577"/>
      <c r="R3216" s="577"/>
      <c r="S3216" s="577"/>
      <c r="T3216" s="577"/>
      <c r="U3216" s="577"/>
      <c r="V3216" s="577"/>
      <c r="W3216" s="577"/>
      <c r="X3216" s="577"/>
      <c r="Y3216" s="577"/>
      <c r="Z3216" s="577"/>
      <c r="AA3216" s="577"/>
      <c r="AB3216" s="577"/>
      <c r="AC3216" s="549"/>
      <c r="AD3216" s="551"/>
      <c r="AE3216" s="60"/>
      <c r="AF3216" s="259"/>
      <c r="AG3216" s="375">
        <f>IF(AND($C$29="",COUNTBLANK(D3216:AD3216)=27),0,IF(AND($C$29&gt;=$AG$27,COUNTBLANK(D3216:AD3216)&lt;&gt;27),0,IF(AND($AG$27&gt;$C$29,COUNTBLANK(D3216:AD3216)=27),0,1)))</f>
        <v>0</v>
      </c>
      <c r="AH3216" s="264">
        <f t="shared" ref="AH3216:AH3222" si="10693">IF($AG$3213=$AH$3213,0,IF(AND(D3216="",COUNTBLANK(L3216:AD3216)=19),0,IF(AND(L3216=1,COUNTBLANK(P3216:AD3216)&lt;15),0,IF(AND(OR(L3216=2,L3216=9),COUNTBLANK(P3216:AD3216)=15),0,1))))</f>
        <v>0</v>
      </c>
    </row>
    <row r="3217" spans="1:177" ht="15" customHeight="1" x14ac:dyDescent="0.25">
      <c r="C3217" s="8" t="s">
        <v>28</v>
      </c>
      <c r="D3217" s="607" t="str">
        <f t="shared" si="10692"/>
        <v/>
      </c>
      <c r="E3217" s="608"/>
      <c r="F3217" s="608"/>
      <c r="G3217" s="608"/>
      <c r="H3217" s="608"/>
      <c r="I3217" s="608"/>
      <c r="J3217" s="608"/>
      <c r="K3217" s="609"/>
      <c r="L3217" s="549"/>
      <c r="M3217" s="550"/>
      <c r="N3217" s="550"/>
      <c r="O3217" s="551"/>
      <c r="P3217" s="577"/>
      <c r="Q3217" s="577"/>
      <c r="R3217" s="577"/>
      <c r="S3217" s="577"/>
      <c r="T3217" s="577"/>
      <c r="U3217" s="577"/>
      <c r="V3217" s="577"/>
      <c r="W3217" s="577"/>
      <c r="X3217" s="577"/>
      <c r="Y3217" s="577"/>
      <c r="Z3217" s="577"/>
      <c r="AA3217" s="577"/>
      <c r="AB3217" s="577"/>
      <c r="AC3217" s="549"/>
      <c r="AD3217" s="551"/>
      <c r="AE3217" s="60"/>
      <c r="AF3217" s="259"/>
      <c r="AG3217" s="375">
        <f>IF(AND($C$29="",COUNTBLANK(D3217:AD3217)=27),0,IF(AND($C$29&gt;=$AG$28,COUNTBLANK(D3217:AD3217)&lt;&gt;27),0,IF(AND($AG$28&gt;$C$29,COUNTBLANK(D3217:AD3217)=27),0,1)))</f>
        <v>0</v>
      </c>
      <c r="AH3217" s="264">
        <f t="shared" si="10693"/>
        <v>0</v>
      </c>
    </row>
    <row r="3218" spans="1:177" ht="15" customHeight="1" x14ac:dyDescent="0.25">
      <c r="C3218" s="8" t="s">
        <v>29</v>
      </c>
      <c r="D3218" s="607" t="str">
        <f t="shared" si="10692"/>
        <v/>
      </c>
      <c r="E3218" s="608"/>
      <c r="F3218" s="608"/>
      <c r="G3218" s="608"/>
      <c r="H3218" s="608"/>
      <c r="I3218" s="608"/>
      <c r="J3218" s="608"/>
      <c r="K3218" s="609"/>
      <c r="L3218" s="549"/>
      <c r="M3218" s="550"/>
      <c r="N3218" s="550"/>
      <c r="O3218" s="551"/>
      <c r="P3218" s="577"/>
      <c r="Q3218" s="577"/>
      <c r="R3218" s="577"/>
      <c r="S3218" s="577"/>
      <c r="T3218" s="577"/>
      <c r="U3218" s="577"/>
      <c r="V3218" s="577"/>
      <c r="W3218" s="577"/>
      <c r="X3218" s="577"/>
      <c r="Y3218" s="577"/>
      <c r="Z3218" s="577"/>
      <c r="AA3218" s="577"/>
      <c r="AB3218" s="577"/>
      <c r="AC3218" s="549"/>
      <c r="AD3218" s="551"/>
      <c r="AE3218" s="60"/>
      <c r="AF3218" s="259"/>
      <c r="AG3218" s="375">
        <f>IF(AND($C$29="",COUNTBLANK(D3218:AD3218)=27),0,IF(AND($C$29&gt;=$AG$29,COUNTBLANK(D3218:AD3218)&lt;&gt;27),0,IF(AND($AG$29&gt;$C$29,COUNTBLANK(D3218:AD3218)=27),0,1)))</f>
        <v>0</v>
      </c>
      <c r="AH3218" s="264">
        <f t="shared" si="10693"/>
        <v>0</v>
      </c>
    </row>
    <row r="3219" spans="1:177" ht="15" customHeight="1" x14ac:dyDescent="0.25">
      <c r="C3219" s="8" t="s">
        <v>30</v>
      </c>
      <c r="D3219" s="607" t="str">
        <f t="shared" si="10692"/>
        <v/>
      </c>
      <c r="E3219" s="608"/>
      <c r="F3219" s="608"/>
      <c r="G3219" s="608"/>
      <c r="H3219" s="608"/>
      <c r="I3219" s="608"/>
      <c r="J3219" s="608"/>
      <c r="K3219" s="609"/>
      <c r="L3219" s="549"/>
      <c r="M3219" s="550"/>
      <c r="N3219" s="550"/>
      <c r="O3219" s="551"/>
      <c r="P3219" s="577"/>
      <c r="Q3219" s="577"/>
      <c r="R3219" s="577"/>
      <c r="S3219" s="577"/>
      <c r="T3219" s="577"/>
      <c r="U3219" s="577"/>
      <c r="V3219" s="577"/>
      <c r="W3219" s="577"/>
      <c r="X3219" s="577"/>
      <c r="Y3219" s="577"/>
      <c r="Z3219" s="577"/>
      <c r="AA3219" s="577"/>
      <c r="AB3219" s="577"/>
      <c r="AC3219" s="549"/>
      <c r="AD3219" s="551"/>
      <c r="AE3219" s="60"/>
      <c r="AF3219" s="259"/>
      <c r="AG3219" s="375">
        <f>IF(AND($C$29="",COUNTBLANK(D3219:AD3219)=27),0,IF(AND($C$29&gt;=$AG$30,COUNTBLANK(D3219:AD3219)&lt;&gt;27),0,IF(AND($AG$30&gt;$C$29,COUNTBLANK(D3219:AD3219)=27),0,1)))</f>
        <v>0</v>
      </c>
      <c r="AH3219" s="264">
        <f t="shared" si="10693"/>
        <v>0</v>
      </c>
    </row>
    <row r="3220" spans="1:177" ht="15" customHeight="1" x14ac:dyDescent="0.25">
      <c r="C3220" s="8" t="s">
        <v>31</v>
      </c>
      <c r="D3220" s="607" t="str">
        <f t="shared" si="10692"/>
        <v/>
      </c>
      <c r="E3220" s="608"/>
      <c r="F3220" s="608"/>
      <c r="G3220" s="608"/>
      <c r="H3220" s="608"/>
      <c r="I3220" s="608"/>
      <c r="J3220" s="608"/>
      <c r="K3220" s="609"/>
      <c r="L3220" s="549"/>
      <c r="M3220" s="550"/>
      <c r="N3220" s="550"/>
      <c r="O3220" s="551"/>
      <c r="P3220" s="577"/>
      <c r="Q3220" s="577"/>
      <c r="R3220" s="577"/>
      <c r="S3220" s="577"/>
      <c r="T3220" s="577"/>
      <c r="U3220" s="577"/>
      <c r="V3220" s="577"/>
      <c r="W3220" s="577"/>
      <c r="X3220" s="577"/>
      <c r="Y3220" s="577"/>
      <c r="Z3220" s="577"/>
      <c r="AA3220" s="577"/>
      <c r="AB3220" s="577"/>
      <c r="AC3220" s="549"/>
      <c r="AD3220" s="551"/>
      <c r="AE3220" s="60"/>
      <c r="AF3220" s="259"/>
      <c r="AG3220" s="375">
        <f>IF(AND($C$29="",COUNTBLANK(D3220:AD3220)=27),0,IF(AND($C$29&gt;=$AG$31,COUNTBLANK(D3220:AD3220)&lt;&gt;27),0,IF(AND($AG$31&gt;$C$29,COUNTBLANK(D3220:AD3220)=27),0,1)))</f>
        <v>0</v>
      </c>
      <c r="AH3220" s="264">
        <f t="shared" si="10693"/>
        <v>0</v>
      </c>
    </row>
    <row r="3221" spans="1:177" ht="15" customHeight="1" x14ac:dyDescent="0.25">
      <c r="C3221" s="8" t="s">
        <v>32</v>
      </c>
      <c r="D3221" s="607" t="str">
        <f t="shared" si="10692"/>
        <v/>
      </c>
      <c r="E3221" s="608"/>
      <c r="F3221" s="608"/>
      <c r="G3221" s="608"/>
      <c r="H3221" s="608"/>
      <c r="I3221" s="608"/>
      <c r="J3221" s="608"/>
      <c r="K3221" s="609"/>
      <c r="L3221" s="549"/>
      <c r="M3221" s="550"/>
      <c r="N3221" s="550"/>
      <c r="O3221" s="551"/>
      <c r="P3221" s="577"/>
      <c r="Q3221" s="577"/>
      <c r="R3221" s="577"/>
      <c r="S3221" s="577"/>
      <c r="T3221" s="577"/>
      <c r="U3221" s="577"/>
      <c r="V3221" s="577"/>
      <c r="W3221" s="577"/>
      <c r="X3221" s="577"/>
      <c r="Y3221" s="577"/>
      <c r="Z3221" s="577"/>
      <c r="AA3221" s="577"/>
      <c r="AB3221" s="577"/>
      <c r="AC3221" s="549"/>
      <c r="AD3221" s="551"/>
      <c r="AE3221" s="60"/>
      <c r="AF3221" s="259"/>
      <c r="AG3221" s="375">
        <f>IF(AND($C$29="",COUNTBLANK(D3221:AD3221)=27),0,IF(AND($C$29&gt;=$AG$32,COUNTBLANK(D3221:AD3221)&lt;&gt;27),0,IF(AND($AG$32&gt;$C$29,COUNTBLANK(D3221:AD3221)=27),0,1)))</f>
        <v>0</v>
      </c>
      <c r="AH3221" s="264">
        <f t="shared" si="10693"/>
        <v>0</v>
      </c>
      <c r="AI3221" s="398"/>
      <c r="AJ3221" s="398"/>
      <c r="AK3221" s="398"/>
      <c r="AL3221" s="398"/>
      <c r="AM3221" s="398"/>
      <c r="AN3221" s="398"/>
      <c r="AO3221" s="398"/>
      <c r="AP3221" s="398"/>
      <c r="AQ3221" s="398"/>
      <c r="AR3221" s="398"/>
      <c r="AS3221" s="398"/>
      <c r="AT3221" s="398"/>
      <c r="AU3221" s="398"/>
      <c r="AV3221" s="398"/>
      <c r="AW3221" s="398"/>
      <c r="AX3221" s="398"/>
      <c r="AY3221" s="398"/>
      <c r="AZ3221" s="398"/>
      <c r="BA3221" s="398"/>
      <c r="BB3221" s="398"/>
      <c r="BC3221" s="398"/>
      <c r="BD3221" s="398"/>
      <c r="BE3221" s="398"/>
      <c r="BF3221" s="398"/>
      <c r="BG3221" s="398"/>
      <c r="BH3221" s="398"/>
      <c r="BI3221" s="398"/>
      <c r="BJ3221" s="398"/>
      <c r="BK3221" s="398"/>
      <c r="BL3221" s="398"/>
      <c r="BM3221" s="398"/>
      <c r="BN3221" s="398"/>
      <c r="BO3221" s="398"/>
      <c r="BP3221" s="398"/>
    </row>
    <row r="3222" spans="1:177" ht="15" customHeight="1" x14ac:dyDescent="0.25">
      <c r="C3222" s="8" t="s">
        <v>33</v>
      </c>
      <c r="D3222" s="607" t="str">
        <f t="shared" si="10692"/>
        <v/>
      </c>
      <c r="E3222" s="608"/>
      <c r="F3222" s="608"/>
      <c r="G3222" s="608"/>
      <c r="H3222" s="608"/>
      <c r="I3222" s="608"/>
      <c r="J3222" s="608"/>
      <c r="K3222" s="609"/>
      <c r="L3222" s="549"/>
      <c r="M3222" s="550"/>
      <c r="N3222" s="550"/>
      <c r="O3222" s="551"/>
      <c r="P3222" s="577"/>
      <c r="Q3222" s="577"/>
      <c r="R3222" s="577"/>
      <c r="S3222" s="577"/>
      <c r="T3222" s="577"/>
      <c r="U3222" s="577"/>
      <c r="V3222" s="577"/>
      <c r="W3222" s="577"/>
      <c r="X3222" s="577"/>
      <c r="Y3222" s="577"/>
      <c r="Z3222" s="577"/>
      <c r="AA3222" s="577"/>
      <c r="AB3222" s="577"/>
      <c r="AC3222" s="549"/>
      <c r="AD3222" s="551"/>
      <c r="AE3222" s="60"/>
      <c r="AF3222" s="259"/>
      <c r="AG3222" s="375">
        <f>IF(AND($C$29="",COUNTBLANK(D3222:AD3222)=27),0,IF(AND($C$29&gt;=$AG$33,COUNTBLANK(D3222:AD3222)&lt;&gt;27),0,IF(AND($AG$33&gt;$C$29,COUNTBLANK(D3222:AD3222)=27),0,1)))</f>
        <v>0</v>
      </c>
      <c r="AH3222" s="264">
        <f t="shared" si="10693"/>
        <v>0</v>
      </c>
      <c r="AI3222" s="398"/>
      <c r="AJ3222" s="398"/>
      <c r="AK3222" s="398"/>
      <c r="AL3222" s="398"/>
      <c r="AM3222" s="398"/>
      <c r="AN3222" s="398"/>
      <c r="AO3222" s="398"/>
      <c r="AP3222" s="398"/>
      <c r="AQ3222" s="398"/>
      <c r="AR3222" s="398"/>
      <c r="AS3222" s="398"/>
      <c r="AT3222" s="398"/>
      <c r="AU3222" s="398"/>
      <c r="AV3222" s="398"/>
      <c r="AW3222" s="398"/>
      <c r="AX3222" s="398"/>
      <c r="AY3222" s="398"/>
      <c r="AZ3222" s="398"/>
      <c r="BA3222" s="398"/>
      <c r="BB3222" s="398"/>
      <c r="BC3222" s="398"/>
      <c r="BD3222" s="398"/>
      <c r="BE3222" s="398"/>
      <c r="BF3222" s="398"/>
      <c r="BG3222" s="398"/>
      <c r="BH3222" s="398"/>
      <c r="BI3222" s="398"/>
      <c r="BJ3222" s="398"/>
      <c r="BK3222" s="398"/>
      <c r="BL3222" s="398"/>
      <c r="BM3222" s="398"/>
      <c r="BN3222" s="398"/>
      <c r="BO3222" s="398"/>
      <c r="BP3222" s="398"/>
    </row>
    <row r="3223" spans="1:177" ht="15" customHeight="1" x14ac:dyDescent="0.25">
      <c r="AG3223" s="375"/>
      <c r="AH3223" s="383">
        <f>SUM(AH3215:AH3222)</f>
        <v>0</v>
      </c>
    </row>
    <row r="3224" spans="1:177" ht="15" customHeight="1" x14ac:dyDescent="0.25">
      <c r="B3224" s="545" t="str">
        <f>IF(OR($AG$3213=$AH$3213,$AG$3213=$AI$3213),"","Error: Debe completar toda la información requerida de acuerdo a las instrucciones")</f>
        <v/>
      </c>
      <c r="C3224" s="545"/>
      <c r="D3224" s="545"/>
      <c r="E3224" s="545"/>
      <c r="F3224" s="545"/>
      <c r="G3224" s="545"/>
      <c r="H3224" s="545"/>
      <c r="I3224" s="545"/>
      <c r="J3224" s="545"/>
      <c r="K3224" s="545"/>
      <c r="L3224" s="545"/>
      <c r="M3224" s="545"/>
      <c r="N3224" s="545"/>
      <c r="O3224" s="545"/>
      <c r="P3224" s="545"/>
      <c r="Q3224" s="545"/>
      <c r="R3224" s="545"/>
      <c r="S3224" s="545"/>
      <c r="T3224" s="545"/>
      <c r="U3224" s="545"/>
      <c r="V3224" s="545"/>
      <c r="W3224" s="545"/>
      <c r="X3224" s="545"/>
      <c r="Y3224" s="545"/>
      <c r="Z3224" s="545"/>
      <c r="AA3224" s="545"/>
      <c r="AB3224" s="545"/>
      <c r="AC3224" s="545"/>
      <c r="AD3224" s="545"/>
      <c r="AG3224" s="375"/>
      <c r="AH3224" s="399"/>
    </row>
    <row r="3225" spans="1:177" ht="15" customHeight="1" thickBot="1" x14ac:dyDescent="0.3">
      <c r="AG3225" s="375"/>
      <c r="AH3225" s="399"/>
    </row>
    <row r="3226" spans="1:177" ht="15" customHeight="1" thickBot="1" x14ac:dyDescent="0.3">
      <c r="B3226" s="684" t="s">
        <v>1352</v>
      </c>
      <c r="C3226" s="685"/>
      <c r="D3226" s="685"/>
      <c r="E3226" s="685"/>
      <c r="F3226" s="685"/>
      <c r="G3226" s="685"/>
      <c r="H3226" s="685"/>
      <c r="I3226" s="685"/>
      <c r="J3226" s="685"/>
      <c r="K3226" s="685"/>
      <c r="L3226" s="685"/>
      <c r="M3226" s="685"/>
      <c r="N3226" s="685"/>
      <c r="O3226" s="685"/>
      <c r="P3226" s="685"/>
      <c r="Q3226" s="685"/>
      <c r="R3226" s="685"/>
      <c r="S3226" s="685"/>
      <c r="T3226" s="685"/>
      <c r="U3226" s="685"/>
      <c r="V3226" s="685"/>
      <c r="W3226" s="685"/>
      <c r="X3226" s="685"/>
      <c r="Y3226" s="685"/>
      <c r="Z3226" s="685"/>
      <c r="AA3226" s="685"/>
      <c r="AB3226" s="685"/>
      <c r="AC3226" s="685"/>
      <c r="AD3226" s="686"/>
      <c r="AG3226" s="375"/>
      <c r="AH3226" s="399"/>
    </row>
    <row r="3227" spans="1:177" ht="15" customHeight="1" x14ac:dyDescent="0.25">
      <c r="B3227" s="932" t="s">
        <v>963</v>
      </c>
      <c r="C3227" s="933"/>
      <c r="D3227" s="933"/>
      <c r="E3227" s="933"/>
      <c r="F3227" s="933"/>
      <c r="G3227" s="933"/>
      <c r="H3227" s="933"/>
      <c r="I3227" s="933"/>
      <c r="J3227" s="933"/>
      <c r="K3227" s="933"/>
      <c r="L3227" s="933"/>
      <c r="M3227" s="933"/>
      <c r="N3227" s="933"/>
      <c r="O3227" s="933"/>
      <c r="P3227" s="933"/>
      <c r="Q3227" s="933"/>
      <c r="R3227" s="933"/>
      <c r="S3227" s="933"/>
      <c r="T3227" s="933"/>
      <c r="U3227" s="933"/>
      <c r="V3227" s="933"/>
      <c r="W3227" s="933"/>
      <c r="X3227" s="933"/>
      <c r="Y3227" s="933"/>
      <c r="Z3227" s="933"/>
      <c r="AA3227" s="933"/>
      <c r="AB3227" s="933"/>
      <c r="AC3227" s="933"/>
      <c r="AD3227" s="934"/>
      <c r="AG3227" s="375"/>
      <c r="AH3227" s="399"/>
      <c r="CB3227" s="398"/>
    </row>
    <row r="3228" spans="1:177" s="398" customFormat="1" ht="24" customHeight="1" x14ac:dyDescent="0.25">
      <c r="A3228" s="145"/>
      <c r="B3228" s="15"/>
      <c r="C3228" s="926" t="s">
        <v>1019</v>
      </c>
      <c r="D3228" s="927"/>
      <c r="E3228" s="927"/>
      <c r="F3228" s="927"/>
      <c r="G3228" s="927"/>
      <c r="H3228" s="927"/>
      <c r="I3228" s="927"/>
      <c r="J3228" s="927"/>
      <c r="K3228" s="927"/>
      <c r="L3228" s="927"/>
      <c r="M3228" s="927"/>
      <c r="N3228" s="927"/>
      <c r="O3228" s="927"/>
      <c r="P3228" s="927"/>
      <c r="Q3228" s="927"/>
      <c r="R3228" s="927"/>
      <c r="S3228" s="927"/>
      <c r="T3228" s="927"/>
      <c r="U3228" s="927"/>
      <c r="V3228" s="927"/>
      <c r="W3228" s="927"/>
      <c r="X3228" s="927"/>
      <c r="Y3228" s="927"/>
      <c r="Z3228" s="927"/>
      <c r="AA3228" s="927"/>
      <c r="AB3228" s="927"/>
      <c r="AC3228" s="927"/>
      <c r="AD3228" s="928"/>
      <c r="AE3228" s="90"/>
      <c r="AF3228" s="282"/>
      <c r="AG3228" s="375"/>
      <c r="AH3228" s="399"/>
      <c r="AI3228" s="400"/>
      <c r="AJ3228" s="400"/>
      <c r="AK3228" s="400"/>
      <c r="AL3228" s="400"/>
      <c r="AM3228" s="400"/>
      <c r="AN3228" s="400"/>
      <c r="AO3228" s="400"/>
      <c r="AP3228" s="400"/>
      <c r="AQ3228" s="400"/>
      <c r="AR3228" s="400"/>
      <c r="AS3228" s="400"/>
      <c r="AT3228" s="400"/>
      <c r="AU3228" s="400"/>
      <c r="AV3228" s="400"/>
      <c r="AW3228" s="400"/>
      <c r="AX3228" s="400"/>
      <c r="AY3228" s="400"/>
      <c r="AZ3228" s="400"/>
      <c r="BA3228" s="400"/>
      <c r="BB3228" s="400"/>
      <c r="BC3228" s="400"/>
      <c r="BD3228" s="400"/>
      <c r="BE3228" s="400"/>
      <c r="BF3228" s="400"/>
      <c r="BG3228" s="400"/>
      <c r="BH3228" s="400"/>
      <c r="BI3228" s="400"/>
      <c r="BJ3228" s="400"/>
      <c r="BK3228" s="400"/>
      <c r="BL3228" s="400"/>
      <c r="BM3228" s="400"/>
      <c r="BN3228" s="400"/>
      <c r="BO3228" s="400"/>
      <c r="BP3228" s="400"/>
      <c r="EM3228" s="375"/>
      <c r="EN3228" s="375"/>
      <c r="EO3228" s="375"/>
      <c r="EP3228" s="375"/>
      <c r="EQ3228" s="375"/>
      <c r="ER3228" s="375"/>
      <c r="ES3228" s="375"/>
      <c r="FF3228" s="375"/>
      <c r="FG3228" s="375"/>
      <c r="FH3228" s="375"/>
      <c r="FI3228" s="375"/>
      <c r="FJ3228" s="375"/>
      <c r="FK3228" s="375"/>
      <c r="FL3228" s="375"/>
      <c r="FM3228" s="375"/>
      <c r="FN3228" s="375"/>
      <c r="FO3228" s="375"/>
      <c r="FP3228" s="375"/>
      <c r="FQ3228" s="375"/>
      <c r="FR3228" s="375"/>
      <c r="FS3228" s="375"/>
      <c r="FT3228" s="375"/>
      <c r="FU3228" s="375"/>
    </row>
    <row r="3229" spans="1:177" s="398" customFormat="1" ht="15" customHeight="1" thickBot="1" x14ac:dyDescent="0.3">
      <c r="A3229" s="145"/>
      <c r="B3229" s="142"/>
      <c r="C3229" s="142"/>
      <c r="D3229" s="142"/>
      <c r="E3229" s="142"/>
      <c r="F3229" s="142"/>
      <c r="G3229" s="142"/>
      <c r="H3229" s="142"/>
      <c r="I3229" s="142"/>
      <c r="J3229" s="142"/>
      <c r="K3229" s="142"/>
      <c r="L3229" s="142"/>
      <c r="M3229" s="142"/>
      <c r="N3229" s="142"/>
      <c r="O3229" s="142"/>
      <c r="P3229" s="142"/>
      <c r="Q3229" s="142"/>
      <c r="R3229" s="142"/>
      <c r="S3229" s="142"/>
      <c r="T3229" s="142"/>
      <c r="U3229" s="142"/>
      <c r="V3229" s="142"/>
      <c r="W3229" s="142"/>
      <c r="X3229" s="142"/>
      <c r="Y3229" s="142"/>
      <c r="Z3229" s="142"/>
      <c r="AA3229" s="142"/>
      <c r="AB3229" s="142"/>
      <c r="AC3229" s="142"/>
      <c r="AD3229" s="142"/>
      <c r="AE3229" s="90"/>
      <c r="AF3229" s="282"/>
      <c r="AG3229" s="375"/>
      <c r="AH3229" s="399"/>
      <c r="AI3229" s="400"/>
      <c r="AJ3229" s="400"/>
      <c r="AK3229" s="400"/>
      <c r="AL3229" s="400"/>
      <c r="AM3229" s="400"/>
      <c r="AN3229" s="400"/>
      <c r="AO3229" s="400"/>
      <c r="AP3229" s="400"/>
      <c r="AQ3229" s="400"/>
      <c r="AR3229" s="400"/>
      <c r="AS3229" s="400"/>
      <c r="AT3229" s="400"/>
      <c r="AU3229" s="400"/>
      <c r="AV3229" s="400"/>
      <c r="AW3229" s="400"/>
      <c r="AX3229" s="400"/>
      <c r="AY3229" s="400"/>
      <c r="AZ3229" s="400"/>
      <c r="BA3229" s="400"/>
      <c r="BB3229" s="400"/>
      <c r="BC3229" s="400"/>
      <c r="BD3229" s="400"/>
      <c r="BE3229" s="400"/>
      <c r="BF3229" s="400"/>
      <c r="BG3229" s="400"/>
      <c r="BH3229" s="400"/>
      <c r="BI3229" s="400"/>
      <c r="BJ3229" s="400"/>
      <c r="BK3229" s="400"/>
      <c r="BL3229" s="400"/>
      <c r="BM3229" s="400"/>
      <c r="BN3229" s="400"/>
      <c r="BO3229" s="400"/>
      <c r="BP3229" s="400"/>
      <c r="CB3229" s="400"/>
      <c r="EM3229" s="375"/>
      <c r="EN3229" s="375"/>
      <c r="EO3229" s="375"/>
      <c r="EP3229" s="375"/>
      <c r="EQ3229" s="375"/>
      <c r="ER3229" s="375"/>
      <c r="ES3229" s="375"/>
      <c r="FF3229" s="375"/>
      <c r="FG3229" s="375"/>
      <c r="FH3229" s="375"/>
      <c r="FI3229" s="375"/>
      <c r="FJ3229" s="375"/>
      <c r="FK3229" s="375"/>
      <c r="FL3229" s="375"/>
      <c r="FM3229" s="375"/>
      <c r="FN3229" s="375"/>
      <c r="FO3229" s="375"/>
      <c r="FP3229" s="375"/>
      <c r="FQ3229" s="375"/>
      <c r="FR3229" s="375"/>
      <c r="FS3229" s="375"/>
      <c r="FT3229" s="375"/>
      <c r="FU3229" s="375"/>
    </row>
    <row r="3230" spans="1:177" ht="15" customHeight="1" thickBot="1" x14ac:dyDescent="0.3">
      <c r="B3230" s="687" t="s">
        <v>1353</v>
      </c>
      <c r="C3230" s="688"/>
      <c r="D3230" s="688"/>
      <c r="E3230" s="688"/>
      <c r="F3230" s="688"/>
      <c r="G3230" s="688"/>
      <c r="H3230" s="688"/>
      <c r="I3230" s="688"/>
      <c r="J3230" s="688"/>
      <c r="K3230" s="688"/>
      <c r="L3230" s="688"/>
      <c r="M3230" s="688"/>
      <c r="N3230" s="688"/>
      <c r="O3230" s="688"/>
      <c r="P3230" s="688"/>
      <c r="Q3230" s="688"/>
      <c r="R3230" s="688"/>
      <c r="S3230" s="688"/>
      <c r="T3230" s="688"/>
      <c r="U3230" s="688"/>
      <c r="V3230" s="688"/>
      <c r="W3230" s="688"/>
      <c r="X3230" s="688"/>
      <c r="Y3230" s="688"/>
      <c r="Z3230" s="688"/>
      <c r="AA3230" s="688"/>
      <c r="AB3230" s="688"/>
      <c r="AC3230" s="688"/>
      <c r="AD3230" s="689"/>
      <c r="AG3230" s="375"/>
      <c r="AH3230" s="399"/>
    </row>
    <row r="3231" spans="1:177" ht="15" customHeight="1" x14ac:dyDescent="0.25">
      <c r="AG3231" s="375"/>
      <c r="AH3231" s="399"/>
    </row>
    <row r="3232" spans="1:177" ht="36" customHeight="1" x14ac:dyDescent="0.25">
      <c r="A3232" s="114" t="s">
        <v>700</v>
      </c>
      <c r="B3232" s="573" t="s">
        <v>1354</v>
      </c>
      <c r="C3232" s="573"/>
      <c r="D3232" s="573"/>
      <c r="E3232" s="573"/>
      <c r="F3232" s="573"/>
      <c r="G3232" s="573"/>
      <c r="H3232" s="573"/>
      <c r="I3232" s="573"/>
      <c r="J3232" s="573"/>
      <c r="K3232" s="573"/>
      <c r="L3232" s="573"/>
      <c r="M3232" s="573"/>
      <c r="N3232" s="573"/>
      <c r="O3232" s="573"/>
      <c r="P3232" s="573"/>
      <c r="Q3232" s="573"/>
      <c r="R3232" s="573"/>
      <c r="S3232" s="573"/>
      <c r="T3232" s="573"/>
      <c r="U3232" s="573"/>
      <c r="V3232" s="573"/>
      <c r="W3232" s="573"/>
      <c r="X3232" s="573"/>
      <c r="Y3232" s="573"/>
      <c r="Z3232" s="573"/>
      <c r="AA3232" s="573"/>
      <c r="AB3232" s="573"/>
      <c r="AC3232" s="573"/>
      <c r="AD3232" s="573"/>
      <c r="AG3232" s="375"/>
      <c r="AH3232" s="399"/>
    </row>
    <row r="3233" spans="1:65" ht="24" customHeight="1" x14ac:dyDescent="0.25">
      <c r="C3233" s="576" t="s">
        <v>1087</v>
      </c>
      <c r="D3233" s="576"/>
      <c r="E3233" s="576"/>
      <c r="F3233" s="576"/>
      <c r="G3233" s="576"/>
      <c r="H3233" s="576"/>
      <c r="I3233" s="576"/>
      <c r="J3233" s="576"/>
      <c r="K3233" s="576"/>
      <c r="L3233" s="576"/>
      <c r="M3233" s="576"/>
      <c r="N3233" s="576"/>
      <c r="O3233" s="576"/>
      <c r="P3233" s="576"/>
      <c r="Q3233" s="576"/>
      <c r="R3233" s="576"/>
      <c r="S3233" s="576"/>
      <c r="T3233" s="576"/>
      <c r="U3233" s="576"/>
      <c r="V3233" s="576"/>
      <c r="W3233" s="576"/>
      <c r="X3233" s="576"/>
      <c r="Y3233" s="576"/>
      <c r="Z3233" s="576"/>
      <c r="AA3233" s="576"/>
      <c r="AB3233" s="576"/>
      <c r="AC3233" s="576"/>
      <c r="AD3233" s="576"/>
      <c r="AG3233" s="375"/>
      <c r="AH3233" s="399"/>
    </row>
    <row r="3234" spans="1:65" ht="36" customHeight="1" x14ac:dyDescent="0.25">
      <c r="C3234" s="576" t="s">
        <v>1355</v>
      </c>
      <c r="D3234" s="576"/>
      <c r="E3234" s="576"/>
      <c r="F3234" s="576"/>
      <c r="G3234" s="576"/>
      <c r="H3234" s="576"/>
      <c r="I3234" s="576"/>
      <c r="J3234" s="576"/>
      <c r="K3234" s="576"/>
      <c r="L3234" s="576"/>
      <c r="M3234" s="576"/>
      <c r="N3234" s="576"/>
      <c r="O3234" s="576"/>
      <c r="P3234" s="576"/>
      <c r="Q3234" s="576"/>
      <c r="R3234" s="576"/>
      <c r="S3234" s="576"/>
      <c r="T3234" s="576"/>
      <c r="U3234" s="576"/>
      <c r="V3234" s="576"/>
      <c r="W3234" s="576"/>
      <c r="X3234" s="576"/>
      <c r="Y3234" s="576"/>
      <c r="Z3234" s="576"/>
      <c r="AA3234" s="576"/>
      <c r="AB3234" s="576"/>
      <c r="AC3234" s="576"/>
      <c r="AD3234" s="576"/>
      <c r="AG3234" s="375"/>
      <c r="AH3234" s="399"/>
    </row>
    <row r="3235" spans="1:65" ht="24" customHeight="1" x14ac:dyDescent="0.25">
      <c r="C3235" s="676" t="s">
        <v>1356</v>
      </c>
      <c r="D3235" s="676"/>
      <c r="E3235" s="676"/>
      <c r="F3235" s="676"/>
      <c r="G3235" s="676"/>
      <c r="H3235" s="676"/>
      <c r="I3235" s="676"/>
      <c r="J3235" s="676"/>
      <c r="K3235" s="676"/>
      <c r="L3235" s="676"/>
      <c r="M3235" s="676"/>
      <c r="N3235" s="676"/>
      <c r="O3235" s="676"/>
      <c r="P3235" s="676"/>
      <c r="Q3235" s="676"/>
      <c r="R3235" s="676"/>
      <c r="S3235" s="676"/>
      <c r="T3235" s="676"/>
      <c r="U3235" s="676"/>
      <c r="V3235" s="676"/>
      <c r="W3235" s="676"/>
      <c r="X3235" s="676"/>
      <c r="Y3235" s="676"/>
      <c r="Z3235" s="676"/>
      <c r="AA3235" s="676"/>
      <c r="AB3235" s="676"/>
      <c r="AC3235" s="676"/>
      <c r="AD3235" s="676"/>
      <c r="AG3235" s="375"/>
      <c r="AH3235" s="399"/>
    </row>
    <row r="3236" spans="1:65" ht="24" customHeight="1" x14ac:dyDescent="0.25">
      <c r="C3236" s="576" t="s">
        <v>1565</v>
      </c>
      <c r="D3236" s="576"/>
      <c r="E3236" s="576"/>
      <c r="F3236" s="576"/>
      <c r="G3236" s="576"/>
      <c r="H3236" s="576"/>
      <c r="I3236" s="576"/>
      <c r="J3236" s="576"/>
      <c r="K3236" s="576"/>
      <c r="L3236" s="576"/>
      <c r="M3236" s="576"/>
      <c r="N3236" s="576"/>
      <c r="O3236" s="576"/>
      <c r="P3236" s="576"/>
      <c r="Q3236" s="576"/>
      <c r="R3236" s="576"/>
      <c r="S3236" s="576"/>
      <c r="T3236" s="576"/>
      <c r="U3236" s="576"/>
      <c r="V3236" s="576"/>
      <c r="W3236" s="576"/>
      <c r="X3236" s="576"/>
      <c r="Y3236" s="576"/>
      <c r="Z3236" s="576"/>
      <c r="AA3236" s="576"/>
      <c r="AB3236" s="576"/>
      <c r="AC3236" s="576"/>
      <c r="AD3236" s="576"/>
      <c r="AG3236" s="375"/>
      <c r="AH3236" s="399"/>
    </row>
    <row r="3237" spans="1:65" ht="15" customHeight="1" x14ac:dyDescent="0.25">
      <c r="AG3237" s="375"/>
      <c r="AH3237" s="399"/>
    </row>
    <row r="3238" spans="1:65" ht="36" customHeight="1" x14ac:dyDescent="0.25">
      <c r="C3238" s="694" t="s">
        <v>1130</v>
      </c>
      <c r="D3238" s="695"/>
      <c r="E3238" s="695"/>
      <c r="F3238" s="695"/>
      <c r="G3238" s="695"/>
      <c r="H3238" s="695"/>
      <c r="I3238" s="695"/>
      <c r="J3238" s="695"/>
      <c r="K3238" s="695"/>
      <c r="L3238" s="695"/>
      <c r="M3238" s="695"/>
      <c r="N3238" s="695"/>
      <c r="O3238" s="696"/>
      <c r="P3238" s="802" t="s">
        <v>1357</v>
      </c>
      <c r="Q3238" s="803"/>
      <c r="R3238" s="803"/>
      <c r="S3238" s="803"/>
      <c r="T3238" s="803"/>
      <c r="U3238" s="803"/>
      <c r="V3238" s="803"/>
      <c r="W3238" s="803"/>
      <c r="X3238" s="803"/>
      <c r="Y3238" s="803"/>
      <c r="Z3238" s="803"/>
      <c r="AA3238" s="803"/>
      <c r="AB3238" s="803"/>
      <c r="AC3238" s="803"/>
      <c r="AD3238" s="804"/>
      <c r="AG3238" s="285" t="s">
        <v>1908</v>
      </c>
      <c r="AH3238" s="285"/>
      <c r="AI3238" s="285"/>
      <c r="AJ3238" s="374"/>
      <c r="AK3238" s="374"/>
      <c r="AL3238" s="374"/>
      <c r="AM3238" s="374"/>
      <c r="AN3238" s="374"/>
    </row>
    <row r="3239" spans="1:65" ht="15" customHeight="1" x14ac:dyDescent="0.25">
      <c r="A3239" s="60"/>
      <c r="B3239" s="60"/>
      <c r="C3239" s="724"/>
      <c r="D3239" s="725"/>
      <c r="E3239" s="725"/>
      <c r="F3239" s="725"/>
      <c r="G3239" s="725"/>
      <c r="H3239" s="725"/>
      <c r="I3239" s="725"/>
      <c r="J3239" s="725"/>
      <c r="K3239" s="725"/>
      <c r="L3239" s="725"/>
      <c r="M3239" s="725"/>
      <c r="N3239" s="725"/>
      <c r="O3239" s="726"/>
      <c r="P3239" s="916" t="s">
        <v>60</v>
      </c>
      <c r="Q3239" s="916"/>
      <c r="R3239" s="916"/>
      <c r="S3239" s="559" t="s">
        <v>950</v>
      </c>
      <c r="T3239" s="560"/>
      <c r="U3239" s="560"/>
      <c r="V3239" s="560"/>
      <c r="W3239" s="560"/>
      <c r="X3239" s="560"/>
      <c r="Y3239" s="560"/>
      <c r="Z3239" s="560"/>
      <c r="AA3239" s="560"/>
      <c r="AB3239" s="560"/>
      <c r="AC3239" s="560"/>
      <c r="AD3239" s="561"/>
      <c r="AE3239" s="60"/>
      <c r="AF3239" s="259"/>
      <c r="AG3239" s="285">
        <f>COUNTBLANK(P3241:AD3248)</f>
        <v>120</v>
      </c>
      <c r="AH3239" s="285">
        <v>120</v>
      </c>
      <c r="AI3239" s="285">
        <f>IF(SUM(AG3241:AH3248)=0,AG3239,1)</f>
        <v>120</v>
      </c>
      <c r="AJ3239" s="374"/>
      <c r="AK3239" s="374"/>
      <c r="AL3239" s="374"/>
      <c r="AM3239" s="374"/>
      <c r="AN3239" s="374"/>
    </row>
    <row r="3240" spans="1:65" ht="48" customHeight="1" x14ac:dyDescent="0.25">
      <c r="A3240" s="60"/>
      <c r="B3240" s="60"/>
      <c r="C3240" s="697"/>
      <c r="D3240" s="698"/>
      <c r="E3240" s="698"/>
      <c r="F3240" s="698"/>
      <c r="G3240" s="698"/>
      <c r="H3240" s="698"/>
      <c r="I3240" s="698"/>
      <c r="J3240" s="698"/>
      <c r="K3240" s="698"/>
      <c r="L3240" s="698"/>
      <c r="M3240" s="698"/>
      <c r="N3240" s="698"/>
      <c r="O3240" s="699"/>
      <c r="P3240" s="916"/>
      <c r="Q3240" s="916"/>
      <c r="R3240" s="916"/>
      <c r="S3240" s="1126" t="s">
        <v>920</v>
      </c>
      <c r="T3240" s="1127"/>
      <c r="U3240" s="1127"/>
      <c r="V3240" s="840" t="s">
        <v>747</v>
      </c>
      <c r="W3240" s="840"/>
      <c r="X3240" s="840"/>
      <c r="Y3240" s="840" t="s">
        <v>921</v>
      </c>
      <c r="Z3240" s="840"/>
      <c r="AA3240" s="840"/>
      <c r="AB3240" s="1127" t="s">
        <v>159</v>
      </c>
      <c r="AC3240" s="1127"/>
      <c r="AD3240" s="1127"/>
      <c r="AE3240" s="60"/>
      <c r="AF3240" s="259"/>
      <c r="AG3240" s="374" t="s">
        <v>1921</v>
      </c>
      <c r="AH3240" s="374" t="s">
        <v>1925</v>
      </c>
      <c r="AI3240" s="374"/>
      <c r="AJ3240" s="374"/>
      <c r="AK3240" s="375" t="s">
        <v>1913</v>
      </c>
      <c r="AL3240" s="378" t="s">
        <v>1910</v>
      </c>
      <c r="AM3240" s="374" t="s">
        <v>1914</v>
      </c>
      <c r="AN3240" s="374" t="s">
        <v>1915</v>
      </c>
      <c r="AP3240" s="375" t="s">
        <v>1913</v>
      </c>
      <c r="AQ3240" s="378" t="s">
        <v>1910</v>
      </c>
      <c r="AR3240" s="374" t="s">
        <v>1914</v>
      </c>
      <c r="AS3240" s="374" t="s">
        <v>1915</v>
      </c>
      <c r="AT3240" s="375" t="s">
        <v>1913</v>
      </c>
      <c r="AU3240" s="378" t="s">
        <v>1910</v>
      </c>
      <c r="AV3240" s="374" t="s">
        <v>1914</v>
      </c>
      <c r="AW3240" s="374" t="s">
        <v>1915</v>
      </c>
      <c r="AX3240" s="375" t="s">
        <v>1913</v>
      </c>
      <c r="AY3240" s="378" t="s">
        <v>1910</v>
      </c>
      <c r="AZ3240" s="374" t="s">
        <v>1914</v>
      </c>
      <c r="BA3240" s="374" t="s">
        <v>1915</v>
      </c>
      <c r="BB3240" s="375" t="s">
        <v>1913</v>
      </c>
      <c r="BC3240" s="378" t="s">
        <v>1910</v>
      </c>
      <c r="BD3240" s="374" t="s">
        <v>1914</v>
      </c>
      <c r="BE3240" s="374" t="s">
        <v>1915</v>
      </c>
      <c r="BF3240" s="375"/>
      <c r="BG3240" s="375"/>
      <c r="BH3240" s="375"/>
      <c r="BI3240" s="375"/>
      <c r="BJ3240" s="375"/>
      <c r="BK3240" s="375"/>
      <c r="BL3240" s="375"/>
      <c r="BM3240" s="375"/>
    </row>
    <row r="3241" spans="1:65" ht="15" customHeight="1" x14ac:dyDescent="0.25">
      <c r="A3241" s="60"/>
      <c r="B3241" s="60"/>
      <c r="C3241" s="18" t="s">
        <v>26</v>
      </c>
      <c r="D3241" s="606" t="str">
        <f>IF($D37="","",$D37)</f>
        <v/>
      </c>
      <c r="E3241" s="606"/>
      <c r="F3241" s="606"/>
      <c r="G3241" s="606"/>
      <c r="H3241" s="606"/>
      <c r="I3241" s="606"/>
      <c r="J3241" s="606"/>
      <c r="K3241" s="606"/>
      <c r="L3241" s="606"/>
      <c r="M3241" s="606"/>
      <c r="N3241" s="606"/>
      <c r="O3241" s="606"/>
      <c r="P3241" s="828"/>
      <c r="Q3241" s="828"/>
      <c r="R3241" s="828"/>
      <c r="S3241" s="828"/>
      <c r="T3241" s="828"/>
      <c r="U3241" s="828"/>
      <c r="V3241" s="828"/>
      <c r="W3241" s="828"/>
      <c r="X3241" s="828"/>
      <c r="Y3241" s="828"/>
      <c r="Z3241" s="828"/>
      <c r="AA3241" s="828"/>
      <c r="AB3241" s="828"/>
      <c r="AC3241" s="828"/>
      <c r="AD3241" s="828"/>
      <c r="AE3241" s="60"/>
      <c r="AF3241" s="259"/>
      <c r="AG3241" s="375">
        <f>IF(AND($C$29="",COUNTBLANK(D3241:AD3241)=27),0,IF(AND($C$29&gt;=$AG$26,COUNTBLANK(D3241:AD3241)&lt;&gt;27),0,IF(AND($AG$26&gt;$C$29,COUNTBLANK(D3241:AD3241)=27),0,1)))</f>
        <v>0</v>
      </c>
      <c r="AH3241" s="264">
        <f>IF(AG3239=AH3239,0,IF(AND(D3241="",COUNTBLANK(P3241:AD3241)=15),0,IF(OR(COUNTBLANK(P3241:AD3241)=15,COUNTBLANK(P3241:AD3241)=10),0,1)))</f>
        <v>0</v>
      </c>
      <c r="AI3241" s="374"/>
      <c r="AJ3241" s="374"/>
      <c r="AK3241" s="375">
        <f>$P3241</f>
        <v>0</v>
      </c>
      <c r="AL3241" s="378">
        <f>COUNTIF(S3241:AD3241,"ns")</f>
        <v>0</v>
      </c>
      <c r="AM3241" s="374">
        <f>SUM(S3241:AD3241)</f>
        <v>0</v>
      </c>
      <c r="AN3241" s="317">
        <f>IF($AG$3239=$AH$3239,0,IF(OR(AND(AK3241=0,AL3241&gt;0),AND(AK3241="NS",AM3241&gt;0),AND(AK3241="NS",AM3241=0,AL3241=0)),1,IF(OR(AND(AL3241&gt;=2,AM3241&lt;AK3241),AND(AK3241="NS",AM3241=0,AL3241&gt;0),AK3241&lt;=AM3241),0,1)))</f>
        <v>0</v>
      </c>
      <c r="AP3241" s="375">
        <f>$P3241</f>
        <v>0</v>
      </c>
      <c r="AQ3241" s="378">
        <f>COUNTIF(S3241,"ns")</f>
        <v>0</v>
      </c>
      <c r="AR3241" s="374">
        <f>SUM(S3241)</f>
        <v>0</v>
      </c>
      <c r="AS3241" s="317">
        <f>IF($AG$3105=$AH$3105,0,IF(OR(AND(AP3241=0,AQ3241&gt;0),AND(AP3241="NS",AR3241&gt;0),AND(AP3241="NS",AR3241=0,AQ3241=0)),1,IF(OR(AND(AQ3241&gt;=1,AR3241&lt;AP3241),AND(AP3241="NS",AR3241=0,AQ3241&gt;0),AP3241&gt;=AR3241),0,1)))</f>
        <v>0</v>
      </c>
      <c r="AT3241" s="375">
        <f>$P3241</f>
        <v>0</v>
      </c>
      <c r="AU3241" s="378">
        <f>COUNTIF(V3241,"ns")</f>
        <v>0</v>
      </c>
      <c r="AV3241" s="374">
        <f>SUM(V3241)</f>
        <v>0</v>
      </c>
      <c r="AW3241" s="317">
        <f>IF($AG$3105=$AH$3105,0,IF(OR(AND(AT3241=0,AU3241&gt;0),AND(AT3241="NS",AV3241&gt;0),AND(AT3241="NS",AV3241=0,AU3241=0)),1,IF(OR(AND(AU3241&gt;=1,AV3241&lt;AT3241),AND(AT3241="NS",AV3241=0,AU3241&gt;0),AT3241&gt;=AV3241),0,1)))</f>
        <v>0</v>
      </c>
      <c r="AX3241" s="375">
        <f>$P3241</f>
        <v>0</v>
      </c>
      <c r="AY3241" s="378">
        <f>COUNTIF(Y3241,"ns")</f>
        <v>0</v>
      </c>
      <c r="AZ3241" s="374">
        <f>SUM(Y3241)</f>
        <v>0</v>
      </c>
      <c r="BA3241" s="317">
        <f>IF($AG$3105=$AH$3105,0,IF(OR(AND(AX3241=0,AY3241&gt;0),AND(AX3241="NS",AZ3241&gt;0),AND(AX3241="NS",AZ3241=0,AY3241=0)),1,IF(OR(AND(AY3241&gt;=1,AZ3241&lt;AX3241),AND(AX3241="NS",AZ3241=0,AY3241&gt;0),AX3241&gt;=AZ3241),0,1)))</f>
        <v>0</v>
      </c>
      <c r="BB3241" s="375">
        <f>$P3241</f>
        <v>0</v>
      </c>
      <c r="BC3241" s="378">
        <f>COUNTIF(AB3241,"ns")</f>
        <v>0</v>
      </c>
      <c r="BD3241" s="374">
        <f>SUM(AB3241)</f>
        <v>0</v>
      </c>
      <c r="BE3241" s="317">
        <f>IF($AG$3105=$AH$3105,0,IF(OR(AND(BB3241=0,BC3241&gt;0),AND(BB3241="NS",BD3241&gt;0),AND(BB3241="NS",BD3241=0,BC3241=0)),1,IF(OR(AND(BC3241&gt;=1,BD3241&lt;BB3241),AND(BB3241="NS",BD3241=0,BC3241&gt;0),BB3241&gt;=BD3241),0,1)))</f>
        <v>0</v>
      </c>
      <c r="BF3241" s="375"/>
      <c r="BG3241" s="375"/>
      <c r="BH3241" s="375"/>
      <c r="BI3241" s="375"/>
      <c r="BJ3241" s="375"/>
      <c r="BK3241" s="375"/>
      <c r="BL3241" s="375"/>
      <c r="BM3241" s="375"/>
    </row>
    <row r="3242" spans="1:65" ht="15" customHeight="1" x14ac:dyDescent="0.25">
      <c r="A3242" s="60"/>
      <c r="B3242" s="60"/>
      <c r="C3242" s="8" t="s">
        <v>27</v>
      </c>
      <c r="D3242" s="606" t="str">
        <f t="shared" ref="D3242:D3248" si="10694">IF($D38="","",$D38)</f>
        <v/>
      </c>
      <c r="E3242" s="606"/>
      <c r="F3242" s="606"/>
      <c r="G3242" s="606"/>
      <c r="H3242" s="606"/>
      <c r="I3242" s="606"/>
      <c r="J3242" s="606"/>
      <c r="K3242" s="606"/>
      <c r="L3242" s="606"/>
      <c r="M3242" s="606"/>
      <c r="N3242" s="606"/>
      <c r="O3242" s="606"/>
      <c r="P3242" s="828"/>
      <c r="Q3242" s="828"/>
      <c r="R3242" s="828"/>
      <c r="S3242" s="828"/>
      <c r="T3242" s="828"/>
      <c r="U3242" s="828"/>
      <c r="V3242" s="828"/>
      <c r="W3242" s="828"/>
      <c r="X3242" s="828"/>
      <c r="Y3242" s="828"/>
      <c r="Z3242" s="828"/>
      <c r="AA3242" s="828"/>
      <c r="AB3242" s="828"/>
      <c r="AC3242" s="828"/>
      <c r="AD3242" s="828"/>
      <c r="AE3242" s="60"/>
      <c r="AF3242" s="259"/>
      <c r="AG3242" s="375">
        <f>IF(AND($C$29="",COUNTBLANK(D3242:AD3242)=27),0,IF(AND($C$29&gt;=$AG$27,COUNTBLANK(D3242:AD3242)&lt;&gt;27),0,IF(AND($AG$27&gt;$C$29,COUNTBLANK(D3242:AD3242)=27),0,1)))</f>
        <v>0</v>
      </c>
      <c r="AH3242" s="264">
        <f t="shared" ref="AH3242:AH3248" si="10695">IF(AG3240=AH3240,0,IF(AND(D3242="",COUNTBLANK(P3242:AD3242)=15),0,IF(OR(COUNTBLANK(P3242:AD3242)=15,COUNTBLANK(P3242:AD3242)=10),0,1)))</f>
        <v>0</v>
      </c>
      <c r="AK3242" s="375">
        <f t="shared" ref="AK3242:AK3248" si="10696">$P3242</f>
        <v>0</v>
      </c>
      <c r="AL3242" s="378">
        <f t="shared" ref="AL3242:AL3248" si="10697">COUNTIF(S3242:AD3242,"ns")</f>
        <v>0</v>
      </c>
      <c r="AM3242" s="374">
        <f t="shared" ref="AM3242:AM3248" si="10698">SUM(S3242:AD3242)</f>
        <v>0</v>
      </c>
      <c r="AN3242" s="317">
        <f t="shared" ref="AN3242:AN3248" si="10699">IF($AG$3239=$AH$3239,0,IF(OR(AND(AK3242=0,AL3242&gt;0),AND(AK3242="NS",AM3242&gt;0),AND(AK3242="NS",AM3242=0,AL3242=0)),1,IF(OR(AND(AL3242&gt;=2,AM3242&lt;AK3242),AND(AK3242="NS",AM3242=0,AL3242&gt;0),AK3242&lt;=AM3242),0,1)))</f>
        <v>0</v>
      </c>
      <c r="AP3242" s="375">
        <f t="shared" ref="AP3242:AP3248" si="10700">$P3242</f>
        <v>0</v>
      </c>
      <c r="AQ3242" s="378">
        <f t="shared" ref="AQ3242:AQ3246" si="10701">COUNTIF(P3242,"ns")</f>
        <v>0</v>
      </c>
      <c r="AR3242" s="374">
        <f t="shared" ref="AR3242:AR3246" si="10702">SUM(P3242)</f>
        <v>0</v>
      </c>
      <c r="AS3242" s="317">
        <f t="shared" ref="AS3242:AS3246" si="10703">IF($AG$3105=$AH$3105,0,IF(OR(AND(AP3242=0,AQ3242&gt;0),AND(AP3242="NS",AR3242&gt;0),AND(AP3242="NS",AR3242=0,AQ3242=0)),1,IF(OR(AND(AQ3242&gt;=1,AR3242&lt;AP3242),AND(AP3242="NS",AR3242=0,AQ3242&gt;0),AP3242&gt;=AR3242),0,1)))</f>
        <v>0</v>
      </c>
      <c r="AT3242" s="375">
        <f t="shared" ref="AT3242:AT3248" si="10704">$P3242</f>
        <v>0</v>
      </c>
      <c r="AU3242" s="378">
        <f t="shared" ref="AU3242:AU3246" si="10705">COUNTIF(R3242,"ns")</f>
        <v>0</v>
      </c>
      <c r="AV3242" s="374">
        <f t="shared" ref="AV3242:AV3246" si="10706">SUM(R3242)</f>
        <v>0</v>
      </c>
      <c r="AW3242" s="317">
        <f t="shared" ref="AW3242:AW3246" si="10707">IF($AG$3105=$AH$3105,0,IF(OR(AND(AT3242=0,AU3242&gt;0),AND(AT3242="NS",AV3242&gt;0),AND(AT3242="NS",AV3242=0,AU3242=0)),1,IF(OR(AND(AU3242&gt;=1,AV3242&lt;AT3242),AND(AT3242="NS",AV3242=0,AU3242&gt;0),AT3242&gt;=AV3242),0,1)))</f>
        <v>0</v>
      </c>
      <c r="AX3242" s="375">
        <f t="shared" ref="AX3242:AX3248" si="10708">$P3242</f>
        <v>0</v>
      </c>
      <c r="AY3242" s="378">
        <f t="shared" ref="AY3242:AY3246" si="10709">COUNTIF(T3242,"ns")</f>
        <v>0</v>
      </c>
      <c r="AZ3242" s="374">
        <f t="shared" ref="AZ3242:AZ3246" si="10710">SUM(T3242)</f>
        <v>0</v>
      </c>
      <c r="BA3242" s="317">
        <f t="shared" ref="BA3242:BA3246" si="10711">IF($AG$3105=$AH$3105,0,IF(OR(AND(AX3242=0,AY3242&gt;0),AND(AX3242="NS",AZ3242&gt;0),AND(AX3242="NS",AZ3242=0,AY3242=0)),1,IF(OR(AND(AY3242&gt;=1,AZ3242&lt;AX3242),AND(AX3242="NS",AZ3242=0,AY3242&gt;0),AX3242&gt;=AZ3242),0,1)))</f>
        <v>0</v>
      </c>
      <c r="BB3242" s="375">
        <f t="shared" ref="BB3242:BB3248" si="10712">$P3242</f>
        <v>0</v>
      </c>
      <c r="BC3242" s="378">
        <f t="shared" ref="BC3242:BC3246" si="10713">COUNTIF(Z3242,"ns")</f>
        <v>0</v>
      </c>
      <c r="BD3242" s="374">
        <f t="shared" ref="BD3242:BD3246" si="10714">SUM(Z3242)</f>
        <v>0</v>
      </c>
      <c r="BE3242" s="317">
        <f t="shared" ref="BE3242:BE3246" si="10715">IF($AG$3105=$AH$3105,0,IF(OR(AND(BB3242=0,BC3242&gt;0),AND(BB3242="NS",BD3242&gt;0),AND(BB3242="NS",BD3242=0,BC3242=0)),1,IF(OR(AND(BC3242&gt;=1,BD3242&lt;BB3242),AND(BB3242="NS",BD3242=0,BC3242&gt;0),BB3242&gt;=BD3242),0,1)))</f>
        <v>0</v>
      </c>
      <c r="BF3242" s="375"/>
      <c r="BG3242" s="375"/>
      <c r="BH3242" s="375"/>
      <c r="BI3242" s="375"/>
      <c r="BJ3242" s="375"/>
      <c r="BK3242" s="375"/>
      <c r="BL3242" s="375"/>
      <c r="BM3242" s="375"/>
    </row>
    <row r="3243" spans="1:65" ht="15" customHeight="1" x14ac:dyDescent="0.25">
      <c r="A3243" s="60"/>
      <c r="B3243" s="60"/>
      <c r="C3243" s="8" t="s">
        <v>28</v>
      </c>
      <c r="D3243" s="606" t="str">
        <f t="shared" si="10694"/>
        <v/>
      </c>
      <c r="E3243" s="606"/>
      <c r="F3243" s="606"/>
      <c r="G3243" s="606"/>
      <c r="H3243" s="606"/>
      <c r="I3243" s="606"/>
      <c r="J3243" s="606"/>
      <c r="K3243" s="606"/>
      <c r="L3243" s="606"/>
      <c r="M3243" s="606"/>
      <c r="N3243" s="606"/>
      <c r="O3243" s="606"/>
      <c r="P3243" s="828"/>
      <c r="Q3243" s="828"/>
      <c r="R3243" s="828"/>
      <c r="S3243" s="828"/>
      <c r="T3243" s="828"/>
      <c r="U3243" s="828"/>
      <c r="V3243" s="828"/>
      <c r="W3243" s="828"/>
      <c r="X3243" s="828"/>
      <c r="Y3243" s="828"/>
      <c r="Z3243" s="828"/>
      <c r="AA3243" s="828"/>
      <c r="AB3243" s="828"/>
      <c r="AC3243" s="828"/>
      <c r="AD3243" s="828"/>
      <c r="AE3243" s="60"/>
      <c r="AF3243" s="259"/>
      <c r="AG3243" s="375">
        <f>IF(AND($C$29="",COUNTBLANK(D3243:AD3243)=27),0,IF(AND($C$29&gt;=$AG$28,COUNTBLANK(D3243:AD3243)&lt;&gt;27),0,IF(AND($AG$28&gt;$C$29,COUNTBLANK(D3243:AD3243)=27),0,1)))</f>
        <v>0</v>
      </c>
      <c r="AH3243" s="264">
        <f t="shared" si="10695"/>
        <v>0</v>
      </c>
      <c r="AK3243" s="375">
        <f t="shared" si="10696"/>
        <v>0</v>
      </c>
      <c r="AL3243" s="378">
        <f t="shared" si="10697"/>
        <v>0</v>
      </c>
      <c r="AM3243" s="374">
        <f t="shared" si="10698"/>
        <v>0</v>
      </c>
      <c r="AN3243" s="317">
        <f t="shared" si="10699"/>
        <v>0</v>
      </c>
      <c r="AP3243" s="375">
        <f t="shared" si="10700"/>
        <v>0</v>
      </c>
      <c r="AQ3243" s="378">
        <f t="shared" si="10701"/>
        <v>0</v>
      </c>
      <c r="AR3243" s="374">
        <f t="shared" si="10702"/>
        <v>0</v>
      </c>
      <c r="AS3243" s="317">
        <f t="shared" si="10703"/>
        <v>0</v>
      </c>
      <c r="AT3243" s="375">
        <f t="shared" si="10704"/>
        <v>0</v>
      </c>
      <c r="AU3243" s="378">
        <f t="shared" si="10705"/>
        <v>0</v>
      </c>
      <c r="AV3243" s="374">
        <f t="shared" si="10706"/>
        <v>0</v>
      </c>
      <c r="AW3243" s="317">
        <f t="shared" si="10707"/>
        <v>0</v>
      </c>
      <c r="AX3243" s="375">
        <f t="shared" si="10708"/>
        <v>0</v>
      </c>
      <c r="AY3243" s="378">
        <f t="shared" si="10709"/>
        <v>0</v>
      </c>
      <c r="AZ3243" s="374">
        <f t="shared" si="10710"/>
        <v>0</v>
      </c>
      <c r="BA3243" s="317">
        <f t="shared" si="10711"/>
        <v>0</v>
      </c>
      <c r="BB3243" s="375">
        <f t="shared" si="10712"/>
        <v>0</v>
      </c>
      <c r="BC3243" s="378">
        <f t="shared" si="10713"/>
        <v>0</v>
      </c>
      <c r="BD3243" s="374">
        <f t="shared" si="10714"/>
        <v>0</v>
      </c>
      <c r="BE3243" s="317">
        <f t="shared" si="10715"/>
        <v>0</v>
      </c>
      <c r="BF3243" s="375"/>
      <c r="BG3243" s="375"/>
      <c r="BH3243" s="375"/>
      <c r="BI3243" s="375"/>
      <c r="BJ3243" s="375"/>
      <c r="BK3243" s="375"/>
      <c r="BL3243" s="375"/>
      <c r="BM3243" s="375"/>
    </row>
    <row r="3244" spans="1:65" ht="15" customHeight="1" x14ac:dyDescent="0.25">
      <c r="A3244" s="60"/>
      <c r="B3244" s="60"/>
      <c r="C3244" s="8" t="s">
        <v>29</v>
      </c>
      <c r="D3244" s="606" t="str">
        <f t="shared" si="10694"/>
        <v/>
      </c>
      <c r="E3244" s="606"/>
      <c r="F3244" s="606"/>
      <c r="G3244" s="606"/>
      <c r="H3244" s="606"/>
      <c r="I3244" s="606"/>
      <c r="J3244" s="606"/>
      <c r="K3244" s="606"/>
      <c r="L3244" s="606"/>
      <c r="M3244" s="606"/>
      <c r="N3244" s="606"/>
      <c r="O3244" s="606"/>
      <c r="P3244" s="828"/>
      <c r="Q3244" s="828"/>
      <c r="R3244" s="828"/>
      <c r="S3244" s="828"/>
      <c r="T3244" s="828"/>
      <c r="U3244" s="828"/>
      <c r="V3244" s="828"/>
      <c r="W3244" s="828"/>
      <c r="X3244" s="828"/>
      <c r="Y3244" s="828"/>
      <c r="Z3244" s="828"/>
      <c r="AA3244" s="828"/>
      <c r="AB3244" s="828"/>
      <c r="AC3244" s="828"/>
      <c r="AD3244" s="828"/>
      <c r="AE3244" s="60"/>
      <c r="AF3244" s="259"/>
      <c r="AG3244" s="375">
        <f>IF(AND($C$29="",COUNTBLANK(D3244:AD3244)=27),0,IF(AND($C$29&gt;=$AG$29,COUNTBLANK(D3244:AD3244)&lt;&gt;27),0,IF(AND($AG$29&gt;$C$29,COUNTBLANK(D3244:AD3244)=27),0,1)))</f>
        <v>0</v>
      </c>
      <c r="AH3244" s="264">
        <f t="shared" si="10695"/>
        <v>0</v>
      </c>
      <c r="AK3244" s="375">
        <f t="shared" si="10696"/>
        <v>0</v>
      </c>
      <c r="AL3244" s="378">
        <f t="shared" si="10697"/>
        <v>0</v>
      </c>
      <c r="AM3244" s="374">
        <f t="shared" si="10698"/>
        <v>0</v>
      </c>
      <c r="AN3244" s="317">
        <f t="shared" si="10699"/>
        <v>0</v>
      </c>
      <c r="AP3244" s="375">
        <f t="shared" si="10700"/>
        <v>0</v>
      </c>
      <c r="AQ3244" s="378">
        <f t="shared" si="10701"/>
        <v>0</v>
      </c>
      <c r="AR3244" s="374">
        <f t="shared" si="10702"/>
        <v>0</v>
      </c>
      <c r="AS3244" s="317">
        <f t="shared" si="10703"/>
        <v>0</v>
      </c>
      <c r="AT3244" s="375">
        <f t="shared" si="10704"/>
        <v>0</v>
      </c>
      <c r="AU3244" s="378">
        <f t="shared" si="10705"/>
        <v>0</v>
      </c>
      <c r="AV3244" s="374">
        <f t="shared" si="10706"/>
        <v>0</v>
      </c>
      <c r="AW3244" s="317">
        <f t="shared" si="10707"/>
        <v>0</v>
      </c>
      <c r="AX3244" s="375">
        <f t="shared" si="10708"/>
        <v>0</v>
      </c>
      <c r="AY3244" s="378">
        <f t="shared" si="10709"/>
        <v>0</v>
      </c>
      <c r="AZ3244" s="374">
        <f t="shared" si="10710"/>
        <v>0</v>
      </c>
      <c r="BA3244" s="317">
        <f t="shared" si="10711"/>
        <v>0</v>
      </c>
      <c r="BB3244" s="375">
        <f t="shared" si="10712"/>
        <v>0</v>
      </c>
      <c r="BC3244" s="378">
        <f t="shared" si="10713"/>
        <v>0</v>
      </c>
      <c r="BD3244" s="374">
        <f t="shared" si="10714"/>
        <v>0</v>
      </c>
      <c r="BE3244" s="317">
        <f t="shared" si="10715"/>
        <v>0</v>
      </c>
      <c r="BF3244" s="375"/>
      <c r="BG3244" s="375"/>
      <c r="BH3244" s="375"/>
      <c r="BI3244" s="375"/>
      <c r="BJ3244" s="375"/>
      <c r="BK3244" s="375"/>
      <c r="BL3244" s="375"/>
      <c r="BM3244" s="375"/>
    </row>
    <row r="3245" spans="1:65" ht="15" customHeight="1" x14ac:dyDescent="0.25">
      <c r="A3245" s="60"/>
      <c r="B3245" s="60"/>
      <c r="C3245" s="8" t="s">
        <v>30</v>
      </c>
      <c r="D3245" s="606" t="str">
        <f t="shared" si="10694"/>
        <v/>
      </c>
      <c r="E3245" s="606"/>
      <c r="F3245" s="606"/>
      <c r="G3245" s="606"/>
      <c r="H3245" s="606"/>
      <c r="I3245" s="606"/>
      <c r="J3245" s="606"/>
      <c r="K3245" s="606"/>
      <c r="L3245" s="606"/>
      <c r="M3245" s="606"/>
      <c r="N3245" s="606"/>
      <c r="O3245" s="606"/>
      <c r="P3245" s="828"/>
      <c r="Q3245" s="828"/>
      <c r="R3245" s="828"/>
      <c r="S3245" s="828"/>
      <c r="T3245" s="828"/>
      <c r="U3245" s="828"/>
      <c r="V3245" s="828"/>
      <c r="W3245" s="828"/>
      <c r="X3245" s="828"/>
      <c r="Y3245" s="828"/>
      <c r="Z3245" s="828"/>
      <c r="AA3245" s="828"/>
      <c r="AB3245" s="828"/>
      <c r="AC3245" s="828"/>
      <c r="AD3245" s="828"/>
      <c r="AE3245" s="60"/>
      <c r="AF3245" s="259"/>
      <c r="AG3245" s="375">
        <f>IF(AND($C$29="",COUNTBLANK(D3245:AD3245)=27),0,IF(AND($C$29&gt;=$AG$30,COUNTBLANK(D3245:AD3245)&lt;&gt;27),0,IF(AND($AG$30&gt;$C$29,COUNTBLANK(D3245:AD3245)=27),0,1)))</f>
        <v>0</v>
      </c>
      <c r="AH3245" s="264">
        <f t="shared" si="10695"/>
        <v>0</v>
      </c>
      <c r="AK3245" s="375">
        <f t="shared" si="10696"/>
        <v>0</v>
      </c>
      <c r="AL3245" s="378">
        <f t="shared" si="10697"/>
        <v>0</v>
      </c>
      <c r="AM3245" s="374">
        <f t="shared" si="10698"/>
        <v>0</v>
      </c>
      <c r="AN3245" s="317">
        <f t="shared" si="10699"/>
        <v>0</v>
      </c>
      <c r="AP3245" s="375">
        <f t="shared" si="10700"/>
        <v>0</v>
      </c>
      <c r="AQ3245" s="378">
        <f t="shared" si="10701"/>
        <v>0</v>
      </c>
      <c r="AR3245" s="374">
        <f t="shared" si="10702"/>
        <v>0</v>
      </c>
      <c r="AS3245" s="317">
        <f t="shared" si="10703"/>
        <v>0</v>
      </c>
      <c r="AT3245" s="375">
        <f t="shared" si="10704"/>
        <v>0</v>
      </c>
      <c r="AU3245" s="378">
        <f t="shared" si="10705"/>
        <v>0</v>
      </c>
      <c r="AV3245" s="374">
        <f t="shared" si="10706"/>
        <v>0</v>
      </c>
      <c r="AW3245" s="317">
        <f t="shared" si="10707"/>
        <v>0</v>
      </c>
      <c r="AX3245" s="375">
        <f t="shared" si="10708"/>
        <v>0</v>
      </c>
      <c r="AY3245" s="378">
        <f t="shared" si="10709"/>
        <v>0</v>
      </c>
      <c r="AZ3245" s="374">
        <f t="shared" si="10710"/>
        <v>0</v>
      </c>
      <c r="BA3245" s="317">
        <f t="shared" si="10711"/>
        <v>0</v>
      </c>
      <c r="BB3245" s="375">
        <f t="shared" si="10712"/>
        <v>0</v>
      </c>
      <c r="BC3245" s="378">
        <f t="shared" si="10713"/>
        <v>0</v>
      </c>
      <c r="BD3245" s="374">
        <f t="shared" si="10714"/>
        <v>0</v>
      </c>
      <c r="BE3245" s="317">
        <f t="shared" si="10715"/>
        <v>0</v>
      </c>
      <c r="BF3245" s="375"/>
      <c r="BG3245" s="375"/>
      <c r="BH3245" s="375"/>
      <c r="BI3245" s="375"/>
      <c r="BJ3245" s="375"/>
      <c r="BK3245" s="375"/>
      <c r="BL3245" s="375"/>
      <c r="BM3245" s="375"/>
    </row>
    <row r="3246" spans="1:65" ht="15" customHeight="1" x14ac:dyDescent="0.25">
      <c r="A3246" s="60"/>
      <c r="B3246" s="60"/>
      <c r="C3246" s="8" t="s">
        <v>31</v>
      </c>
      <c r="D3246" s="606" t="str">
        <f t="shared" si="10694"/>
        <v/>
      </c>
      <c r="E3246" s="606"/>
      <c r="F3246" s="606"/>
      <c r="G3246" s="606"/>
      <c r="H3246" s="606"/>
      <c r="I3246" s="606"/>
      <c r="J3246" s="606"/>
      <c r="K3246" s="606"/>
      <c r="L3246" s="606"/>
      <c r="M3246" s="606"/>
      <c r="N3246" s="606"/>
      <c r="O3246" s="606"/>
      <c r="P3246" s="828"/>
      <c r="Q3246" s="828"/>
      <c r="R3246" s="828"/>
      <c r="S3246" s="828"/>
      <c r="T3246" s="828"/>
      <c r="U3246" s="828"/>
      <c r="V3246" s="828"/>
      <c r="W3246" s="828"/>
      <c r="X3246" s="828"/>
      <c r="Y3246" s="828"/>
      <c r="Z3246" s="828"/>
      <c r="AA3246" s="828"/>
      <c r="AB3246" s="828"/>
      <c r="AC3246" s="828"/>
      <c r="AD3246" s="828"/>
      <c r="AE3246" s="60"/>
      <c r="AF3246" s="259"/>
      <c r="AG3246" s="375">
        <f>IF(AND($C$29="",COUNTBLANK(D3246:AD3246)=27),0,IF(AND($C$29&gt;=$AG$31,COUNTBLANK(D3246:AD3246)&lt;&gt;27),0,IF(AND($AG$31&gt;$C$29,COUNTBLANK(D3246:AD3246)=27),0,1)))</f>
        <v>0</v>
      </c>
      <c r="AH3246" s="264">
        <f t="shared" si="10695"/>
        <v>0</v>
      </c>
      <c r="AK3246" s="375">
        <f t="shared" si="10696"/>
        <v>0</v>
      </c>
      <c r="AL3246" s="378">
        <f t="shared" si="10697"/>
        <v>0</v>
      </c>
      <c r="AM3246" s="374">
        <f t="shared" si="10698"/>
        <v>0</v>
      </c>
      <c r="AN3246" s="317">
        <f t="shared" si="10699"/>
        <v>0</v>
      </c>
      <c r="AP3246" s="375">
        <f t="shared" si="10700"/>
        <v>0</v>
      </c>
      <c r="AQ3246" s="378">
        <f t="shared" si="10701"/>
        <v>0</v>
      </c>
      <c r="AR3246" s="374">
        <f t="shared" si="10702"/>
        <v>0</v>
      </c>
      <c r="AS3246" s="317">
        <f t="shared" si="10703"/>
        <v>0</v>
      </c>
      <c r="AT3246" s="375">
        <f t="shared" si="10704"/>
        <v>0</v>
      </c>
      <c r="AU3246" s="378">
        <f t="shared" si="10705"/>
        <v>0</v>
      </c>
      <c r="AV3246" s="374">
        <f t="shared" si="10706"/>
        <v>0</v>
      </c>
      <c r="AW3246" s="317">
        <f t="shared" si="10707"/>
        <v>0</v>
      </c>
      <c r="AX3246" s="375">
        <f t="shared" si="10708"/>
        <v>0</v>
      </c>
      <c r="AY3246" s="378">
        <f t="shared" si="10709"/>
        <v>0</v>
      </c>
      <c r="AZ3246" s="374">
        <f t="shared" si="10710"/>
        <v>0</v>
      </c>
      <c r="BA3246" s="317">
        <f t="shared" si="10711"/>
        <v>0</v>
      </c>
      <c r="BB3246" s="375">
        <f t="shared" si="10712"/>
        <v>0</v>
      </c>
      <c r="BC3246" s="378">
        <f t="shared" si="10713"/>
        <v>0</v>
      </c>
      <c r="BD3246" s="374">
        <f t="shared" si="10714"/>
        <v>0</v>
      </c>
      <c r="BE3246" s="317">
        <f t="shared" si="10715"/>
        <v>0</v>
      </c>
      <c r="BF3246" s="375"/>
      <c r="BG3246" s="375"/>
      <c r="BH3246" s="375"/>
      <c r="BI3246" s="375"/>
      <c r="BJ3246" s="375"/>
      <c r="BK3246" s="375"/>
      <c r="BL3246" s="375"/>
      <c r="BM3246" s="375"/>
    </row>
    <row r="3247" spans="1:65" ht="15" customHeight="1" x14ac:dyDescent="0.25">
      <c r="A3247" s="60"/>
      <c r="B3247" s="60"/>
      <c r="C3247" s="8" t="s">
        <v>32</v>
      </c>
      <c r="D3247" s="606" t="str">
        <f t="shared" si="10694"/>
        <v/>
      </c>
      <c r="E3247" s="606"/>
      <c r="F3247" s="606"/>
      <c r="G3247" s="606"/>
      <c r="H3247" s="606"/>
      <c r="I3247" s="606"/>
      <c r="J3247" s="606"/>
      <c r="K3247" s="606"/>
      <c r="L3247" s="606"/>
      <c r="M3247" s="606"/>
      <c r="N3247" s="606"/>
      <c r="O3247" s="606"/>
      <c r="P3247" s="828"/>
      <c r="Q3247" s="828"/>
      <c r="R3247" s="828"/>
      <c r="S3247" s="828"/>
      <c r="T3247" s="828"/>
      <c r="U3247" s="828"/>
      <c r="V3247" s="828"/>
      <c r="W3247" s="828"/>
      <c r="X3247" s="828"/>
      <c r="Y3247" s="828"/>
      <c r="Z3247" s="828"/>
      <c r="AA3247" s="828"/>
      <c r="AB3247" s="828"/>
      <c r="AC3247" s="828"/>
      <c r="AD3247" s="828"/>
      <c r="AE3247" s="60"/>
      <c r="AF3247" s="259"/>
      <c r="AG3247" s="375">
        <f>IF(AND($C$29="",COUNTBLANK(D3247:AD3247)=27),0,IF(AND($C$29&gt;=$AG$32,COUNTBLANK(D3247:AD3247)&lt;&gt;27),0,IF(AND($AG$32&gt;$C$29,COUNTBLANK(D3247:AD3247)=27),0,1)))</f>
        <v>0</v>
      </c>
      <c r="AH3247" s="264">
        <f t="shared" si="10695"/>
        <v>0</v>
      </c>
      <c r="AK3247" s="375">
        <f t="shared" si="10696"/>
        <v>0</v>
      </c>
      <c r="AL3247" s="378">
        <f t="shared" si="10697"/>
        <v>0</v>
      </c>
      <c r="AM3247" s="374">
        <f t="shared" si="10698"/>
        <v>0</v>
      </c>
      <c r="AN3247" s="317">
        <f t="shared" si="10699"/>
        <v>0</v>
      </c>
      <c r="AP3247" s="375">
        <f t="shared" si="10700"/>
        <v>0</v>
      </c>
      <c r="AQ3247" s="378">
        <f t="shared" ref="AQ3247:AQ3248" si="10716">COUNTIF(P3247,"ns")</f>
        <v>0</v>
      </c>
      <c r="AR3247" s="374">
        <f t="shared" ref="AR3247:AR3248" si="10717">SUM(P3247)</f>
        <v>0</v>
      </c>
      <c r="AS3247" s="317">
        <f t="shared" ref="AS3247:AS3248" si="10718">IF($AG$3105=$AH$3105,0,IF(OR(AND(AP3247=0,AQ3247&gt;0),AND(AP3247="NS",AR3247&gt;0),AND(AP3247="NS",AR3247=0,AQ3247=0)),1,IF(OR(AND(AQ3247&gt;=1,AR3247&lt;AP3247),AND(AP3247="NS",AR3247=0,AQ3247&gt;0),AP3247&gt;=AR3247),0,1)))</f>
        <v>0</v>
      </c>
      <c r="AT3247" s="375">
        <f t="shared" si="10704"/>
        <v>0</v>
      </c>
      <c r="AU3247" s="378">
        <f t="shared" ref="AU3247:AU3248" si="10719">COUNTIF(R3247,"ns")</f>
        <v>0</v>
      </c>
      <c r="AV3247" s="374">
        <f t="shared" ref="AV3247:AV3248" si="10720">SUM(R3247)</f>
        <v>0</v>
      </c>
      <c r="AW3247" s="317">
        <f t="shared" ref="AW3247:AW3248" si="10721">IF($AG$3105=$AH$3105,0,IF(OR(AND(AT3247=0,AU3247&gt;0),AND(AT3247="NS",AV3247&gt;0),AND(AT3247="NS",AV3247=0,AU3247=0)),1,IF(OR(AND(AU3247&gt;=1,AV3247&lt;AT3247),AND(AT3247="NS",AV3247=0,AU3247&gt;0),AT3247&gt;=AV3247),0,1)))</f>
        <v>0</v>
      </c>
      <c r="AX3247" s="375">
        <f t="shared" si="10708"/>
        <v>0</v>
      </c>
      <c r="AY3247" s="378">
        <f t="shared" ref="AY3247:AY3248" si="10722">COUNTIF(T3247,"ns")</f>
        <v>0</v>
      </c>
      <c r="AZ3247" s="374">
        <f t="shared" ref="AZ3247:AZ3248" si="10723">SUM(T3247)</f>
        <v>0</v>
      </c>
      <c r="BA3247" s="317">
        <f t="shared" ref="BA3247:BA3248" si="10724">IF($AG$3105=$AH$3105,0,IF(OR(AND(AX3247=0,AY3247&gt;0),AND(AX3247="NS",AZ3247&gt;0),AND(AX3247="NS",AZ3247=0,AY3247=0)),1,IF(OR(AND(AY3247&gt;=1,AZ3247&lt;AX3247),AND(AX3247="NS",AZ3247=0,AY3247&gt;0),AX3247&gt;=AZ3247),0,1)))</f>
        <v>0</v>
      </c>
      <c r="BB3247" s="375">
        <f t="shared" si="10712"/>
        <v>0</v>
      </c>
      <c r="BC3247" s="378">
        <f t="shared" ref="BC3247:BC3248" si="10725">COUNTIF(Z3247,"ns")</f>
        <v>0</v>
      </c>
      <c r="BD3247" s="374">
        <f t="shared" ref="BD3247:BD3248" si="10726">SUM(Z3247)</f>
        <v>0</v>
      </c>
      <c r="BE3247" s="317">
        <f t="shared" ref="BE3247:BE3248" si="10727">IF($AG$3105=$AH$3105,0,IF(OR(AND(BB3247=0,BC3247&gt;0),AND(BB3247="NS",BD3247&gt;0),AND(BB3247="NS",BD3247=0,BC3247=0)),1,IF(OR(AND(BC3247&gt;=1,BD3247&lt;BB3247),AND(BB3247="NS",BD3247=0,BC3247&gt;0),BB3247&gt;=BD3247),0,1)))</f>
        <v>0</v>
      </c>
      <c r="BF3247" s="375"/>
      <c r="BG3247" s="375"/>
      <c r="BH3247" s="375"/>
      <c r="BI3247" s="375"/>
      <c r="BJ3247" s="375"/>
      <c r="BK3247" s="375"/>
      <c r="BL3247" s="375"/>
      <c r="BM3247" s="375"/>
    </row>
    <row r="3248" spans="1:65" ht="15" customHeight="1" x14ac:dyDescent="0.25">
      <c r="A3248" s="60"/>
      <c r="B3248" s="60"/>
      <c r="C3248" s="8" t="s">
        <v>33</v>
      </c>
      <c r="D3248" s="606" t="str">
        <f t="shared" si="10694"/>
        <v/>
      </c>
      <c r="E3248" s="606"/>
      <c r="F3248" s="606"/>
      <c r="G3248" s="606"/>
      <c r="H3248" s="606"/>
      <c r="I3248" s="606"/>
      <c r="J3248" s="606"/>
      <c r="K3248" s="606"/>
      <c r="L3248" s="606"/>
      <c r="M3248" s="606"/>
      <c r="N3248" s="606"/>
      <c r="O3248" s="606"/>
      <c r="P3248" s="828"/>
      <c r="Q3248" s="828"/>
      <c r="R3248" s="828"/>
      <c r="S3248" s="828"/>
      <c r="T3248" s="828"/>
      <c r="U3248" s="828"/>
      <c r="V3248" s="828"/>
      <c r="W3248" s="828"/>
      <c r="X3248" s="828"/>
      <c r="Y3248" s="828"/>
      <c r="Z3248" s="828"/>
      <c r="AA3248" s="828"/>
      <c r="AB3248" s="828"/>
      <c r="AC3248" s="828"/>
      <c r="AD3248" s="828"/>
      <c r="AE3248" s="60"/>
      <c r="AF3248" s="259"/>
      <c r="AG3248" s="375">
        <f>IF(AND($C$29="",COUNTBLANK(D3248:AD3248)=27),0,IF(AND($C$29&gt;=$AG$33,COUNTBLANK(D3248:AD3248)&lt;&gt;27),0,IF(AND($AG$33&gt;$C$29,COUNTBLANK(D3248:AD3248)=27),0,1)))</f>
        <v>0</v>
      </c>
      <c r="AH3248" s="264">
        <f t="shared" si="10695"/>
        <v>0</v>
      </c>
      <c r="AK3248" s="375">
        <f t="shared" si="10696"/>
        <v>0</v>
      </c>
      <c r="AL3248" s="378">
        <f t="shared" si="10697"/>
        <v>0</v>
      </c>
      <c r="AM3248" s="374">
        <f t="shared" si="10698"/>
        <v>0</v>
      </c>
      <c r="AN3248" s="317">
        <f t="shared" si="10699"/>
        <v>0</v>
      </c>
      <c r="AP3248" s="375">
        <f t="shared" si="10700"/>
        <v>0</v>
      </c>
      <c r="AQ3248" s="378">
        <f t="shared" si="10716"/>
        <v>0</v>
      </c>
      <c r="AR3248" s="374">
        <f t="shared" si="10717"/>
        <v>0</v>
      </c>
      <c r="AS3248" s="317">
        <f t="shared" si="10718"/>
        <v>0</v>
      </c>
      <c r="AT3248" s="375">
        <f t="shared" si="10704"/>
        <v>0</v>
      </c>
      <c r="AU3248" s="378">
        <f t="shared" si="10719"/>
        <v>0</v>
      </c>
      <c r="AV3248" s="374">
        <f t="shared" si="10720"/>
        <v>0</v>
      </c>
      <c r="AW3248" s="317">
        <f t="shared" si="10721"/>
        <v>0</v>
      </c>
      <c r="AX3248" s="375">
        <f t="shared" si="10708"/>
        <v>0</v>
      </c>
      <c r="AY3248" s="378">
        <f t="shared" si="10722"/>
        <v>0</v>
      </c>
      <c r="AZ3248" s="374">
        <f t="shared" si="10723"/>
        <v>0</v>
      </c>
      <c r="BA3248" s="317">
        <f t="shared" si="10724"/>
        <v>0</v>
      </c>
      <c r="BB3248" s="375">
        <f t="shared" si="10712"/>
        <v>0</v>
      </c>
      <c r="BC3248" s="378">
        <f t="shared" si="10725"/>
        <v>0</v>
      </c>
      <c r="BD3248" s="374">
        <f t="shared" si="10726"/>
        <v>0</v>
      </c>
      <c r="BE3248" s="317">
        <f t="shared" si="10727"/>
        <v>0</v>
      </c>
      <c r="BF3248" s="375"/>
      <c r="BG3248" s="375"/>
      <c r="BH3248" s="375"/>
      <c r="BI3248" s="375"/>
      <c r="BJ3248" s="375"/>
      <c r="BK3248" s="375"/>
      <c r="BL3248" s="375"/>
      <c r="BM3248" s="375"/>
    </row>
    <row r="3249" spans="1:82" ht="15" customHeight="1" x14ac:dyDescent="0.25">
      <c r="O3249" s="96" t="s">
        <v>64</v>
      </c>
      <c r="P3249" s="572">
        <f>IF(AND(SUM(P3241:R3248)=0,COUNTIF(P3241:R3248,"NS")&gt;0),"NS",SUM(P3241:R3248))</f>
        <v>0</v>
      </c>
      <c r="Q3249" s="572"/>
      <c r="R3249" s="572"/>
      <c r="S3249" s="572">
        <f>IF(AND(SUM(S3241:U3248)=0,COUNTIF(S3241:U3248,"NS")&gt;0),"NS",SUM(S3241:U3248))</f>
        <v>0</v>
      </c>
      <c r="T3249" s="572"/>
      <c r="U3249" s="572"/>
      <c r="V3249" s="572">
        <f>IF(AND(SUM(V3241:X3248)=0,COUNTIF(V3241:X3248,"NS")&gt;0),"NS",SUM(V3241:X3248))</f>
        <v>0</v>
      </c>
      <c r="W3249" s="572"/>
      <c r="X3249" s="572"/>
      <c r="Y3249" s="572">
        <f>IF(AND(SUM(Y3241:AA3248)=0,COUNTIF(Y3241:AA3248,"NS")&gt;0),"NS",SUM(Y3241:AA3248))</f>
        <v>0</v>
      </c>
      <c r="Z3249" s="572"/>
      <c r="AA3249" s="572"/>
      <c r="AB3249" s="572">
        <f>IF(AND(SUM(AB3241:AD3248)=0,COUNTIF(AB3241:AD3248,"NS")&gt;0),"NS",SUM(AB3241:AD3248))</f>
        <v>0</v>
      </c>
      <c r="AC3249" s="572"/>
      <c r="AD3249" s="572"/>
      <c r="AE3249" s="60"/>
      <c r="AF3249" s="259"/>
      <c r="AG3249" s="375"/>
      <c r="AH3249" s="399"/>
      <c r="AN3249" s="387">
        <f>SUM(AN3241:AN3248)</f>
        <v>0</v>
      </c>
      <c r="AS3249" s="387">
        <f>SUM(AS3241:AS3248)</f>
        <v>0</v>
      </c>
      <c r="AW3249" s="387">
        <f>SUM(AW3241:AW3248)</f>
        <v>0</v>
      </c>
      <c r="BA3249" s="387">
        <f>SUM(BA3241:BA3248)</f>
        <v>0</v>
      </c>
      <c r="BE3249" s="387">
        <f>SUM(BE3241:BE3248)</f>
        <v>0</v>
      </c>
    </row>
    <row r="3250" spans="1:82" ht="15" customHeight="1" x14ac:dyDescent="0.25">
      <c r="B3250" s="546" t="str">
        <f>IF(SUM(AS3249:BE3249)=0,"","Error: Las columnas por actividad realizadas debe de ser igual o menor a la columna Total")</f>
        <v/>
      </c>
      <c r="C3250" s="546"/>
      <c r="D3250" s="546"/>
      <c r="E3250" s="546"/>
      <c r="F3250" s="546"/>
      <c r="G3250" s="546"/>
      <c r="H3250" s="546"/>
      <c r="I3250" s="546"/>
      <c r="J3250" s="546"/>
      <c r="K3250" s="546"/>
      <c r="L3250" s="546"/>
      <c r="M3250" s="546"/>
      <c r="N3250" s="546"/>
      <c r="O3250" s="546"/>
      <c r="P3250" s="546"/>
      <c r="Q3250" s="546"/>
      <c r="R3250" s="546"/>
      <c r="S3250" s="546"/>
      <c r="T3250" s="546"/>
      <c r="U3250" s="546"/>
      <c r="V3250" s="546"/>
      <c r="W3250" s="546"/>
      <c r="X3250" s="546"/>
      <c r="Y3250" s="546"/>
      <c r="Z3250" s="546"/>
      <c r="AA3250" s="546"/>
      <c r="AB3250" s="546"/>
      <c r="AC3250" s="546"/>
      <c r="AD3250" s="546"/>
      <c r="AE3250" s="60"/>
      <c r="AF3250" s="259"/>
      <c r="AG3250" s="375"/>
      <c r="AH3250" s="399"/>
    </row>
    <row r="3251" spans="1:82" ht="15" customHeight="1" x14ac:dyDescent="0.25">
      <c r="B3251" s="544" t="str">
        <f>IF(SUM(AN3249=0),"","Error: El Total debe de ser menor o gual a la suma de las actividades realizadas")</f>
        <v/>
      </c>
      <c r="C3251" s="544"/>
      <c r="D3251" s="544"/>
      <c r="E3251" s="544"/>
      <c r="F3251" s="544"/>
      <c r="G3251" s="544"/>
      <c r="H3251" s="544"/>
      <c r="I3251" s="544"/>
      <c r="J3251" s="544"/>
      <c r="K3251" s="544"/>
      <c r="L3251" s="544"/>
      <c r="M3251" s="544"/>
      <c r="N3251" s="544"/>
      <c r="O3251" s="544"/>
      <c r="P3251" s="544"/>
      <c r="Q3251" s="544"/>
      <c r="R3251" s="544"/>
      <c r="S3251" s="544"/>
      <c r="T3251" s="544"/>
      <c r="U3251" s="544"/>
      <c r="V3251" s="544"/>
      <c r="W3251" s="544"/>
      <c r="X3251" s="544"/>
      <c r="Y3251" s="544"/>
      <c r="Z3251" s="544"/>
      <c r="AA3251" s="544"/>
      <c r="AB3251" s="544"/>
      <c r="AC3251" s="544"/>
      <c r="AD3251" s="544"/>
      <c r="AE3251" s="60"/>
      <c r="AF3251" s="259"/>
      <c r="AG3251" s="375"/>
      <c r="AH3251" s="399"/>
    </row>
    <row r="3252" spans="1:82" ht="15" customHeight="1" x14ac:dyDescent="0.25">
      <c r="B3252" s="545" t="str">
        <f>IF(OR($AG$3239=$AH$3239,$AG$3239=$AI$3239),"","Error: Debe completar toda la información requerida.")</f>
        <v/>
      </c>
      <c r="C3252" s="545"/>
      <c r="D3252" s="545"/>
      <c r="E3252" s="545"/>
      <c r="F3252" s="545"/>
      <c r="G3252" s="545"/>
      <c r="H3252" s="545"/>
      <c r="I3252" s="545"/>
      <c r="J3252" s="545"/>
      <c r="K3252" s="545"/>
      <c r="L3252" s="545"/>
      <c r="M3252" s="545"/>
      <c r="N3252" s="545"/>
      <c r="O3252" s="545"/>
      <c r="P3252" s="545"/>
      <c r="Q3252" s="545"/>
      <c r="R3252" s="545"/>
      <c r="S3252" s="545"/>
      <c r="T3252" s="545"/>
      <c r="U3252" s="545"/>
      <c r="V3252" s="545"/>
      <c r="W3252" s="545"/>
      <c r="X3252" s="545"/>
      <c r="Y3252" s="545"/>
      <c r="Z3252" s="545"/>
      <c r="AA3252" s="545"/>
      <c r="AB3252" s="545"/>
      <c r="AC3252" s="545"/>
      <c r="AD3252" s="545"/>
      <c r="AE3252" s="60"/>
      <c r="AF3252" s="259"/>
      <c r="AG3252" s="375"/>
      <c r="AH3252" s="399"/>
    </row>
    <row r="3253" spans="1:82" ht="36" customHeight="1" x14ac:dyDescent="0.25">
      <c r="A3253" s="114" t="s">
        <v>701</v>
      </c>
      <c r="B3253" s="573" t="s">
        <v>1358</v>
      </c>
      <c r="C3253" s="573"/>
      <c r="D3253" s="573"/>
      <c r="E3253" s="573"/>
      <c r="F3253" s="573"/>
      <c r="G3253" s="573"/>
      <c r="H3253" s="573"/>
      <c r="I3253" s="573"/>
      <c r="J3253" s="573"/>
      <c r="K3253" s="573"/>
      <c r="L3253" s="573"/>
      <c r="M3253" s="573"/>
      <c r="N3253" s="573"/>
      <c r="O3253" s="573"/>
      <c r="P3253" s="573"/>
      <c r="Q3253" s="573"/>
      <c r="R3253" s="573"/>
      <c r="S3253" s="573"/>
      <c r="T3253" s="573"/>
      <c r="U3253" s="573"/>
      <c r="V3253" s="573"/>
      <c r="W3253" s="573"/>
      <c r="X3253" s="573"/>
      <c r="Y3253" s="573"/>
      <c r="Z3253" s="573"/>
      <c r="AA3253" s="573"/>
      <c r="AB3253" s="573"/>
      <c r="AC3253" s="573"/>
      <c r="AD3253" s="573"/>
      <c r="AE3253" s="60"/>
      <c r="AF3253" s="259"/>
      <c r="AG3253" s="375"/>
      <c r="AH3253" s="399"/>
    </row>
    <row r="3254" spans="1:82" ht="24" customHeight="1" x14ac:dyDescent="0.25">
      <c r="A3254" s="60"/>
      <c r="B3254" s="60"/>
      <c r="C3254" s="576" t="s">
        <v>1087</v>
      </c>
      <c r="D3254" s="576"/>
      <c r="E3254" s="576"/>
      <c r="F3254" s="576"/>
      <c r="G3254" s="576"/>
      <c r="H3254" s="576"/>
      <c r="I3254" s="576"/>
      <c r="J3254" s="576"/>
      <c r="K3254" s="576"/>
      <c r="L3254" s="576"/>
      <c r="M3254" s="576"/>
      <c r="N3254" s="576"/>
      <c r="O3254" s="576"/>
      <c r="P3254" s="576"/>
      <c r="Q3254" s="576"/>
      <c r="R3254" s="576"/>
      <c r="S3254" s="576"/>
      <c r="T3254" s="576"/>
      <c r="U3254" s="576"/>
      <c r="V3254" s="576"/>
      <c r="W3254" s="576"/>
      <c r="X3254" s="576"/>
      <c r="Y3254" s="576"/>
      <c r="Z3254" s="576"/>
      <c r="AA3254" s="576"/>
      <c r="AB3254" s="576"/>
      <c r="AC3254" s="576"/>
      <c r="AD3254" s="576"/>
      <c r="AE3254" s="60"/>
      <c r="AF3254" s="259"/>
      <c r="AG3254" s="375"/>
      <c r="AH3254" s="399"/>
    </row>
    <row r="3255" spans="1:82" ht="36" customHeight="1" x14ac:dyDescent="0.25">
      <c r="A3255" s="60"/>
      <c r="B3255" s="60"/>
      <c r="C3255" s="576" t="s">
        <v>1566</v>
      </c>
      <c r="D3255" s="576"/>
      <c r="E3255" s="576"/>
      <c r="F3255" s="576"/>
      <c r="G3255" s="576"/>
      <c r="H3255" s="576"/>
      <c r="I3255" s="576"/>
      <c r="J3255" s="576"/>
      <c r="K3255" s="576"/>
      <c r="L3255" s="576"/>
      <c r="M3255" s="576"/>
      <c r="N3255" s="576"/>
      <c r="O3255" s="576"/>
      <c r="P3255" s="576"/>
      <c r="Q3255" s="576"/>
      <c r="R3255" s="576"/>
      <c r="S3255" s="576"/>
      <c r="T3255" s="576"/>
      <c r="U3255" s="576"/>
      <c r="V3255" s="576"/>
      <c r="W3255" s="576"/>
      <c r="X3255" s="576"/>
      <c r="Y3255" s="576"/>
      <c r="Z3255" s="576"/>
      <c r="AA3255" s="576"/>
      <c r="AB3255" s="576"/>
      <c r="AC3255" s="576"/>
      <c r="AD3255" s="576"/>
      <c r="AE3255" s="60"/>
      <c r="AF3255" s="259"/>
      <c r="AG3255" s="375"/>
      <c r="AH3255" s="399"/>
    </row>
    <row r="3256" spans="1:82" ht="24" customHeight="1" x14ac:dyDescent="0.25">
      <c r="A3256" s="60"/>
      <c r="B3256" s="60"/>
      <c r="C3256" s="676" t="s">
        <v>1359</v>
      </c>
      <c r="D3256" s="676"/>
      <c r="E3256" s="676"/>
      <c r="F3256" s="676"/>
      <c r="G3256" s="676"/>
      <c r="H3256" s="676"/>
      <c r="I3256" s="676"/>
      <c r="J3256" s="676"/>
      <c r="K3256" s="676"/>
      <c r="L3256" s="676"/>
      <c r="M3256" s="676"/>
      <c r="N3256" s="676"/>
      <c r="O3256" s="676"/>
      <c r="P3256" s="676"/>
      <c r="Q3256" s="676"/>
      <c r="R3256" s="676"/>
      <c r="S3256" s="676"/>
      <c r="T3256" s="676"/>
      <c r="U3256" s="676"/>
      <c r="V3256" s="676"/>
      <c r="W3256" s="676"/>
      <c r="X3256" s="676"/>
      <c r="Y3256" s="676"/>
      <c r="Z3256" s="676"/>
      <c r="AA3256" s="676"/>
      <c r="AB3256" s="676"/>
      <c r="AC3256" s="676"/>
      <c r="AD3256" s="676"/>
      <c r="AE3256" s="60"/>
      <c r="AF3256" s="259"/>
      <c r="AG3256" s="375"/>
      <c r="AH3256" s="399"/>
    </row>
    <row r="3257" spans="1:82" ht="24" customHeight="1" x14ac:dyDescent="0.25">
      <c r="A3257" s="60"/>
      <c r="B3257" s="60"/>
      <c r="C3257" s="576" t="s">
        <v>1360</v>
      </c>
      <c r="D3257" s="576"/>
      <c r="E3257" s="576"/>
      <c r="F3257" s="576"/>
      <c r="G3257" s="576"/>
      <c r="H3257" s="576"/>
      <c r="I3257" s="576"/>
      <c r="J3257" s="576"/>
      <c r="K3257" s="576"/>
      <c r="L3257" s="576"/>
      <c r="M3257" s="576"/>
      <c r="N3257" s="576"/>
      <c r="O3257" s="576"/>
      <c r="P3257" s="576"/>
      <c r="Q3257" s="576"/>
      <c r="R3257" s="576"/>
      <c r="S3257" s="576"/>
      <c r="T3257" s="576"/>
      <c r="U3257" s="576"/>
      <c r="V3257" s="576"/>
      <c r="W3257" s="576"/>
      <c r="X3257" s="576"/>
      <c r="Y3257" s="576"/>
      <c r="Z3257" s="576"/>
      <c r="AA3257" s="576"/>
      <c r="AB3257" s="576"/>
      <c r="AC3257" s="576"/>
      <c r="AD3257" s="576"/>
      <c r="AE3257" s="60"/>
      <c r="AF3257" s="259"/>
      <c r="AG3257" s="375"/>
      <c r="AH3257" s="399"/>
    </row>
    <row r="3258" spans="1:82" ht="36" customHeight="1" x14ac:dyDescent="0.25">
      <c r="A3258" s="60"/>
      <c r="B3258" s="60"/>
      <c r="C3258" s="831" t="s">
        <v>1785</v>
      </c>
      <c r="D3258" s="831"/>
      <c r="E3258" s="831"/>
      <c r="F3258" s="831"/>
      <c r="G3258" s="831"/>
      <c r="H3258" s="831"/>
      <c r="I3258" s="831"/>
      <c r="J3258" s="831"/>
      <c r="K3258" s="831"/>
      <c r="L3258" s="831"/>
      <c r="M3258" s="831"/>
      <c r="N3258" s="831"/>
      <c r="O3258" s="831"/>
      <c r="P3258" s="831"/>
      <c r="Q3258" s="831"/>
      <c r="R3258" s="831"/>
      <c r="S3258" s="831"/>
      <c r="T3258" s="831"/>
      <c r="U3258" s="831"/>
      <c r="V3258" s="831"/>
      <c r="W3258" s="831"/>
      <c r="X3258" s="831"/>
      <c r="Y3258" s="831"/>
      <c r="Z3258" s="831"/>
      <c r="AA3258" s="831"/>
      <c r="AB3258" s="831"/>
      <c r="AC3258" s="831"/>
      <c r="AD3258" s="831"/>
      <c r="AE3258" s="60"/>
      <c r="AF3258" s="259"/>
      <c r="AG3258" s="375"/>
      <c r="AH3258" s="399"/>
    </row>
    <row r="3259" spans="1:82" ht="24" customHeight="1" x14ac:dyDescent="0.25">
      <c r="A3259" s="60"/>
      <c r="B3259" s="60"/>
      <c r="C3259" s="676" t="s">
        <v>949</v>
      </c>
      <c r="D3259" s="676"/>
      <c r="E3259" s="676"/>
      <c r="F3259" s="676"/>
      <c r="G3259" s="676"/>
      <c r="H3259" s="676"/>
      <c r="I3259" s="676"/>
      <c r="J3259" s="676"/>
      <c r="K3259" s="676"/>
      <c r="L3259" s="676"/>
      <c r="M3259" s="676"/>
      <c r="N3259" s="676"/>
      <c r="O3259" s="676"/>
      <c r="P3259" s="676"/>
      <c r="Q3259" s="676"/>
      <c r="R3259" s="676"/>
      <c r="S3259" s="676"/>
      <c r="T3259" s="676"/>
      <c r="U3259" s="676"/>
      <c r="V3259" s="676"/>
      <c r="W3259" s="676"/>
      <c r="X3259" s="676"/>
      <c r="Y3259" s="676"/>
      <c r="Z3259" s="676"/>
      <c r="AA3259" s="676"/>
      <c r="AB3259" s="676"/>
      <c r="AC3259" s="676"/>
      <c r="AD3259" s="676"/>
      <c r="AE3259" s="60"/>
      <c r="AF3259" s="259"/>
      <c r="AG3259" s="375"/>
      <c r="AH3259" s="399"/>
    </row>
    <row r="3260" spans="1:82" ht="15" customHeight="1" x14ac:dyDescent="0.25">
      <c r="A3260" s="60"/>
      <c r="B3260" s="60"/>
      <c r="AB3260" s="915"/>
      <c r="AC3260" s="915"/>
      <c r="AD3260" s="915"/>
      <c r="AE3260" s="60"/>
      <c r="AF3260" s="259"/>
      <c r="AG3260" s="375"/>
      <c r="AH3260" s="399"/>
    </row>
    <row r="3261" spans="1:82" ht="24" customHeight="1" x14ac:dyDescent="0.25">
      <c r="A3261" s="60"/>
      <c r="B3261" s="60"/>
      <c r="C3261" s="694" t="s">
        <v>1130</v>
      </c>
      <c r="D3261" s="695"/>
      <c r="E3261" s="695"/>
      <c r="F3261" s="695"/>
      <c r="G3261" s="695"/>
      <c r="H3261" s="695"/>
      <c r="I3261" s="695"/>
      <c r="J3261" s="696"/>
      <c r="K3261" s="801" t="s">
        <v>1361</v>
      </c>
      <c r="L3261" s="801"/>
      <c r="M3261" s="801"/>
      <c r="N3261" s="801"/>
      <c r="O3261" s="801"/>
      <c r="P3261" s="801"/>
      <c r="Q3261" s="801"/>
      <c r="R3261" s="801"/>
      <c r="S3261" s="801"/>
      <c r="T3261" s="801"/>
      <c r="U3261" s="801"/>
      <c r="V3261" s="801"/>
      <c r="W3261" s="801"/>
      <c r="X3261" s="801"/>
      <c r="Y3261" s="801"/>
      <c r="Z3261" s="801"/>
      <c r="AA3261" s="801"/>
      <c r="AB3261" s="801"/>
      <c r="AC3261" s="801"/>
      <c r="AD3261" s="801"/>
      <c r="AE3261" s="60"/>
      <c r="AF3261" s="259"/>
      <c r="AG3261" s="285" t="s">
        <v>1908</v>
      </c>
      <c r="AH3261" s="285"/>
      <c r="AI3261" s="285"/>
      <c r="AJ3261" s="374"/>
      <c r="AK3261" s="374"/>
      <c r="AL3261" s="374"/>
      <c r="AM3261" s="374"/>
      <c r="AN3261" s="374"/>
    </row>
    <row r="3262" spans="1:82" ht="15" customHeight="1" thickBot="1" x14ac:dyDescent="0.3">
      <c r="A3262" s="60"/>
      <c r="B3262" s="60"/>
      <c r="C3262" s="724"/>
      <c r="D3262" s="725"/>
      <c r="E3262" s="725"/>
      <c r="F3262" s="725"/>
      <c r="G3262" s="725"/>
      <c r="H3262" s="725"/>
      <c r="I3262" s="725"/>
      <c r="J3262" s="726"/>
      <c r="K3262" s="578" t="s">
        <v>60</v>
      </c>
      <c r="L3262" s="578"/>
      <c r="M3262" s="840" t="s">
        <v>947</v>
      </c>
      <c r="N3262" s="840"/>
      <c r="O3262" s="840"/>
      <c r="P3262" s="840"/>
      <c r="Q3262" s="840"/>
      <c r="R3262" s="840"/>
      <c r="S3262" s="840"/>
      <c r="T3262" s="840"/>
      <c r="U3262" s="840"/>
      <c r="V3262" s="840"/>
      <c r="W3262" s="840"/>
      <c r="X3262" s="840"/>
      <c r="Y3262" s="840"/>
      <c r="Z3262" s="840"/>
      <c r="AA3262" s="840"/>
      <c r="AB3262" s="840"/>
      <c r="AC3262" s="840"/>
      <c r="AD3262" s="840"/>
      <c r="AE3262" s="60"/>
      <c r="AF3262" s="259"/>
      <c r="AG3262" s="285">
        <f>COUNTBLANK(M3264:AD3271)</f>
        <v>144</v>
      </c>
      <c r="AH3262" s="285">
        <v>144</v>
      </c>
      <c r="AI3262" s="285">
        <f>IF(SUM(AG3264:AH3271)=0,AG3262,1)</f>
        <v>144</v>
      </c>
      <c r="AJ3262" s="374"/>
      <c r="AK3262" s="374"/>
      <c r="AL3262" s="374"/>
      <c r="AM3262" s="374"/>
      <c r="AN3262" s="374"/>
    </row>
    <row r="3263" spans="1:82" ht="90" customHeight="1" thickBot="1" x14ac:dyDescent="0.3">
      <c r="A3263" s="60"/>
      <c r="B3263" s="60"/>
      <c r="C3263" s="697"/>
      <c r="D3263" s="698"/>
      <c r="E3263" s="698"/>
      <c r="F3263" s="698"/>
      <c r="G3263" s="698"/>
      <c r="H3263" s="698"/>
      <c r="I3263" s="698"/>
      <c r="J3263" s="699"/>
      <c r="K3263" s="578"/>
      <c r="L3263" s="578"/>
      <c r="M3263" s="574" t="s">
        <v>946</v>
      </c>
      <c r="N3263" s="575"/>
      <c r="O3263" s="574" t="s">
        <v>749</v>
      </c>
      <c r="P3263" s="575"/>
      <c r="Q3263" s="574" t="s">
        <v>750</v>
      </c>
      <c r="R3263" s="575"/>
      <c r="S3263" s="574" t="s">
        <v>751</v>
      </c>
      <c r="T3263" s="575"/>
      <c r="U3263" s="574" t="s">
        <v>752</v>
      </c>
      <c r="V3263" s="575"/>
      <c r="W3263" s="574" t="s">
        <v>753</v>
      </c>
      <c r="X3263" s="575"/>
      <c r="Y3263" s="574" t="s">
        <v>754</v>
      </c>
      <c r="Z3263" s="575"/>
      <c r="AA3263" s="1129" t="s">
        <v>948</v>
      </c>
      <c r="AB3263" s="1129"/>
      <c r="AC3263" s="1129" t="s">
        <v>743</v>
      </c>
      <c r="AD3263" s="1129"/>
      <c r="AE3263" s="60"/>
      <c r="AF3263" s="259"/>
      <c r="AG3263" s="374" t="s">
        <v>1921</v>
      </c>
      <c r="AH3263" s="374" t="s">
        <v>1925</v>
      </c>
      <c r="AI3263" s="374"/>
      <c r="AJ3263" s="374"/>
      <c r="AK3263" s="375" t="s">
        <v>1913</v>
      </c>
      <c r="AL3263" s="378" t="s">
        <v>1910</v>
      </c>
      <c r="AM3263" s="374" t="s">
        <v>1914</v>
      </c>
      <c r="AN3263" s="374" t="s">
        <v>1915</v>
      </c>
      <c r="AP3263" s="375" t="s">
        <v>1913</v>
      </c>
      <c r="AQ3263" s="378" t="s">
        <v>1910</v>
      </c>
      <c r="AR3263" s="374" t="s">
        <v>1914</v>
      </c>
      <c r="AS3263" s="374" t="s">
        <v>1915</v>
      </c>
      <c r="AU3263" s="482" t="s">
        <v>1913</v>
      </c>
      <c r="AV3263" s="483" t="s">
        <v>1910</v>
      </c>
      <c r="AW3263" s="484" t="s">
        <v>1914</v>
      </c>
      <c r="AX3263" s="484" t="s">
        <v>1915</v>
      </c>
      <c r="AY3263" s="485" t="s">
        <v>1913</v>
      </c>
      <c r="AZ3263" s="483" t="s">
        <v>1910</v>
      </c>
      <c r="BA3263" s="484" t="s">
        <v>1914</v>
      </c>
      <c r="BB3263" s="484" t="s">
        <v>1915</v>
      </c>
      <c r="BC3263" s="485" t="s">
        <v>1913</v>
      </c>
      <c r="BD3263" s="483" t="s">
        <v>1910</v>
      </c>
      <c r="BE3263" s="484" t="s">
        <v>1914</v>
      </c>
      <c r="BF3263" s="484" t="s">
        <v>1915</v>
      </c>
      <c r="BG3263" s="485" t="s">
        <v>1913</v>
      </c>
      <c r="BH3263" s="483" t="s">
        <v>1910</v>
      </c>
      <c r="BI3263" s="484" t="s">
        <v>1914</v>
      </c>
      <c r="BJ3263" s="484" t="s">
        <v>1915</v>
      </c>
      <c r="BK3263" s="485" t="s">
        <v>1913</v>
      </c>
      <c r="BL3263" s="483" t="s">
        <v>1910</v>
      </c>
      <c r="BM3263" s="484" t="s">
        <v>1914</v>
      </c>
      <c r="BN3263" s="484" t="s">
        <v>1915</v>
      </c>
      <c r="BO3263" s="485" t="s">
        <v>1913</v>
      </c>
      <c r="BP3263" s="483" t="s">
        <v>1910</v>
      </c>
      <c r="BQ3263" s="484" t="s">
        <v>1914</v>
      </c>
      <c r="BR3263" s="484" t="s">
        <v>1915</v>
      </c>
      <c r="BS3263" s="485" t="s">
        <v>1913</v>
      </c>
      <c r="BT3263" s="483" t="s">
        <v>1910</v>
      </c>
      <c r="BU3263" s="484" t="s">
        <v>1914</v>
      </c>
      <c r="BV3263" s="484" t="s">
        <v>1915</v>
      </c>
      <c r="BW3263" s="485" t="s">
        <v>1913</v>
      </c>
      <c r="BX3263" s="483" t="s">
        <v>1910</v>
      </c>
      <c r="BY3263" s="484" t="s">
        <v>1914</v>
      </c>
      <c r="BZ3263" s="484" t="s">
        <v>1915</v>
      </c>
      <c r="CA3263" s="485" t="s">
        <v>1913</v>
      </c>
      <c r="CB3263" s="483" t="s">
        <v>1910</v>
      </c>
      <c r="CC3263" s="484" t="s">
        <v>1914</v>
      </c>
      <c r="CD3263" s="486" t="s">
        <v>1915</v>
      </c>
    </row>
    <row r="3264" spans="1:82" ht="15" customHeight="1" x14ac:dyDescent="0.25">
      <c r="A3264" s="60"/>
      <c r="B3264" s="60"/>
      <c r="C3264" s="18" t="s">
        <v>26</v>
      </c>
      <c r="D3264" s="606" t="str">
        <f>IF($D37="","",$D37)</f>
        <v/>
      </c>
      <c r="E3264" s="606"/>
      <c r="F3264" s="606"/>
      <c r="G3264" s="606"/>
      <c r="H3264" s="606"/>
      <c r="I3264" s="606"/>
      <c r="J3264" s="606"/>
      <c r="K3264" s="635" t="str">
        <f>IF($S3241="","",$S3241)</f>
        <v/>
      </c>
      <c r="L3264" s="637"/>
      <c r="M3264" s="549"/>
      <c r="N3264" s="551"/>
      <c r="O3264" s="549"/>
      <c r="P3264" s="551"/>
      <c r="Q3264" s="549"/>
      <c r="R3264" s="551"/>
      <c r="S3264" s="549"/>
      <c r="T3264" s="551"/>
      <c r="U3264" s="549"/>
      <c r="V3264" s="551"/>
      <c r="W3264" s="549"/>
      <c r="X3264" s="551"/>
      <c r="Y3264" s="549"/>
      <c r="Z3264" s="551"/>
      <c r="AA3264" s="549"/>
      <c r="AB3264" s="551"/>
      <c r="AC3264" s="549"/>
      <c r="AD3264" s="551"/>
      <c r="AE3264" s="60"/>
      <c r="AF3264" s="259"/>
      <c r="AG3264" s="375">
        <f>IF(AND($C$29="",COUNTBLANK(D3264:AD3264)=27),0,IF(AND($C$29&gt;=$AG$26,COUNTBLANK(D3264:AD3264)&lt;&gt;27),0,IF(AND($AG$26&gt;$C$29,COUNTBLANK(D3264:AD3264)=27),0,1)))</f>
        <v>0</v>
      </c>
      <c r="AH3264" s="264">
        <f>IF($AG$3262=$AH$3262,0,IF(AND(D3264="",COUNTBLANK(K3264:AD3264)=20),0,IF(AND(D3264&lt;&gt;"",COUNTBLANK(K3264:AD3264)=10),0,1)))</f>
        <v>0</v>
      </c>
      <c r="AI3264" s="374"/>
      <c r="AJ3264" s="374"/>
      <c r="AK3264" s="375">
        <f>IF(K3264="",0,K3264)</f>
        <v>0</v>
      </c>
      <c r="AL3264" s="378">
        <f>COUNTIF(M3264:AD3264,"ns")</f>
        <v>0</v>
      </c>
      <c r="AM3264" s="374">
        <f>SUM(M3264:AD3264)</f>
        <v>0</v>
      </c>
      <c r="AN3264" s="317">
        <f>IF($AG$3262=$AH$3262,0,IF(OR(AND(AK3264=0,AL3264&gt;0),AND(AK3264="NS",AM3264&gt;0),AND(AK3264="NS",AM3264=0,AL3264=0)),1,IF(OR(AND(AL3264&gt;=2,AM3264&lt;AK3264),AND(AK3264="NS",AM3264=0,AL3264&gt;0),AK3264&lt;=AM3264),0,1)))</f>
        <v>0</v>
      </c>
      <c r="AP3264" s="375">
        <f>$S3241</f>
        <v>0</v>
      </c>
      <c r="AQ3264" s="378">
        <f>COUNTIF(M3264:AD3264,"ns")</f>
        <v>0</v>
      </c>
      <c r="AR3264" s="374">
        <f>SUM(M3264:AD3264)</f>
        <v>0</v>
      </c>
      <c r="AS3264" s="317">
        <f>IF($AG$3262=$AH$3262,0,IF(OR(AND(AP3264=0,AQ3264&gt;0),AND(AP3264="NS",AR3264&gt;0),AND(AP3264="NS",AR3264=0,AQ3264=0)),1,IF(OR(AND(AQ3264&gt;=2,AR3264&lt;AP3264),AND(AP3264="NS",AR3264=0,AQ3264&gt;0),AP3264&lt;=AR3264),0,1)))</f>
        <v>0</v>
      </c>
      <c r="AU3264" s="412" t="str">
        <f>$K3264</f>
        <v/>
      </c>
      <c r="AV3264" s="379">
        <f t="shared" ref="AV3264:AV3271" si="10728">COUNTIF(M3264,"ns")</f>
        <v>0</v>
      </c>
      <c r="AW3264" s="380">
        <f t="shared" ref="AW3264:AW3271" si="10729">SUM(M3264)</f>
        <v>0</v>
      </c>
      <c r="AX3264" s="341">
        <f t="shared" ref="AX3264:AX3271" si="10730">IF($AG$3262=$AH$3262,0,IF(OR(AND(AU3264=0,AV3264&gt;0),AND(AU3264="NS",AW3264&gt;0),AND(AU3264="NS",AW3264=0,AV3264=0)),1,IF(OR(AND(AV3264&gt;=1,AW3264&lt;AU3264),AND(AU3264="NS",AW3264=0,AV3264&gt;0),AU3264&gt;=AW3264),0,1)))</f>
        <v>0</v>
      </c>
      <c r="AY3264" s="388" t="str">
        <f>$K3264</f>
        <v/>
      </c>
      <c r="AZ3264" s="379">
        <f t="shared" ref="AZ3264:AZ3271" si="10731">COUNTIF(O3264,"ns")</f>
        <v>0</v>
      </c>
      <c r="BA3264" s="380">
        <f t="shared" ref="BA3264:BA3271" si="10732">SUM(O3264)</f>
        <v>0</v>
      </c>
      <c r="BB3264" s="341">
        <f t="shared" ref="BB3264:BB3271" si="10733">IF($AG$3262=$AH$3262,0,IF(OR(AND(AY3264=0,AZ3264&gt;0),AND(AY3264="NS",BA3264&gt;0),AND(AY3264="NS",BA3264=0,AZ3264=0)),1,IF(OR(AND(AZ3264&gt;=1,BA3264&lt;AY3264),AND(AY3264="NS",BA3264=0,AZ3264&gt;0),AY3264&gt;=BA3264),0,1)))</f>
        <v>0</v>
      </c>
      <c r="BC3264" s="388" t="str">
        <f>$K3264</f>
        <v/>
      </c>
      <c r="BD3264" s="379">
        <f t="shared" ref="BD3264:BD3271" si="10734">COUNTIF(Q3264,"ns")</f>
        <v>0</v>
      </c>
      <c r="BE3264" s="380">
        <f t="shared" ref="BE3264:BE3271" si="10735">SUM(Q3264)</f>
        <v>0</v>
      </c>
      <c r="BF3264" s="341">
        <f t="shared" ref="BF3264:BF3271" si="10736">IF($AG$3262=$AH$3262,0,IF(OR(AND(BC3264=0,BD3264&gt;0),AND(BC3264="NS",BE3264&gt;0),AND(BC3264="NS",BE3264=0,BD3264=0)),1,IF(OR(AND(BD3264&gt;=1,BE3264&lt;BC3264),AND(BC3264="NS",BE3264=0,BD3264&gt;0),BC3264&gt;=BE3264),0,1)))</f>
        <v>0</v>
      </c>
      <c r="BG3264" s="388" t="str">
        <f>$K3264</f>
        <v/>
      </c>
      <c r="BH3264" s="379">
        <f t="shared" ref="BH3264:BH3271" si="10737">COUNTIF(S3264,"ns")</f>
        <v>0</v>
      </c>
      <c r="BI3264" s="380">
        <f t="shared" ref="BI3264:BI3271" si="10738">SUM(S3264)</f>
        <v>0</v>
      </c>
      <c r="BJ3264" s="341">
        <f t="shared" ref="BJ3264:BJ3271" si="10739">IF($AG$3262=$AH$3262,0,IF(OR(AND(BG3264=0,BH3264&gt;0),AND(BG3264="NS",BI3264&gt;0),AND(BG3264="NS",BI3264=0,BH3264=0)),1,IF(OR(AND(BH3264&gt;=1,BI3264&lt;BG3264),AND(BG3264="NS",BI3264=0,BH3264&gt;0),BG3264&gt;=BI3264),0,1)))</f>
        <v>0</v>
      </c>
      <c r="BK3264" s="388" t="str">
        <f>$K3264</f>
        <v/>
      </c>
      <c r="BL3264" s="379">
        <f t="shared" ref="BL3264:BL3271" si="10740">COUNTIF(U3264,"ns")</f>
        <v>0</v>
      </c>
      <c r="BM3264" s="380">
        <f t="shared" ref="BM3264:BM3271" si="10741">SUM(U3264)</f>
        <v>0</v>
      </c>
      <c r="BN3264" s="341">
        <f t="shared" ref="BN3264:BN3271" si="10742">IF($AG$3262=$AH$3262,0,IF(OR(AND(BK3264=0,BL3264&gt;0),AND(BK3264="NS",BM3264&gt;0),AND(BK3264="NS",BM3264=0,BL3264=0)),1,IF(OR(AND(BL3264&gt;=1,BM3264&lt;BK3264),AND(BK3264="NS",BM3264=0,BL3264&gt;0),BK3264&gt;=BM3264),0,1)))</f>
        <v>0</v>
      </c>
      <c r="BO3264" s="388" t="str">
        <f>$K3264</f>
        <v/>
      </c>
      <c r="BP3264" s="379">
        <f t="shared" ref="BP3264:BP3271" si="10743">COUNTIF(W3264,"ns")</f>
        <v>0</v>
      </c>
      <c r="BQ3264" s="380">
        <f t="shared" ref="BQ3264:BQ3271" si="10744">SUM(W3264)</f>
        <v>0</v>
      </c>
      <c r="BR3264" s="341">
        <f t="shared" ref="BR3264:BR3271" si="10745">IF($AG$3262=$AH$3262,0,IF(OR(AND(BO3264=0,BP3264&gt;0),AND(BO3264="NS",BQ3264&gt;0),AND(BO3264="NS",BQ3264=0,BP3264=0)),1,IF(OR(AND(BP3264&gt;=1,BQ3264&lt;BO3264),AND(BO3264="NS",BQ3264=0,BP3264&gt;0),BO3264&gt;=BQ3264),0,1)))</f>
        <v>0</v>
      </c>
      <c r="BS3264" s="388" t="str">
        <f>$K3264</f>
        <v/>
      </c>
      <c r="BT3264" s="379">
        <f t="shared" ref="BT3264:BT3271" si="10746">COUNTIF(Y3264,"ns")</f>
        <v>0</v>
      </c>
      <c r="BU3264" s="380">
        <f t="shared" ref="BU3264:BU3271" si="10747">SUM(Y3264)</f>
        <v>0</v>
      </c>
      <c r="BV3264" s="341">
        <f t="shared" ref="BV3264:BV3271" si="10748">IF($AG$3262=$AH$3262,0,IF(OR(AND(BS3264=0,BT3264&gt;0),AND(BS3264="NS",BU3264&gt;0),AND(BS3264="NS",BU3264=0,BT3264=0)),1,IF(OR(AND(BT3264&gt;=1,BU3264&lt;BS3264),AND(BS3264="NS",BU3264=0,BT3264&gt;0),BS3264&gt;=BU3264),0,1)))</f>
        <v>0</v>
      </c>
      <c r="BW3264" s="388" t="str">
        <f>$K3264</f>
        <v/>
      </c>
      <c r="BX3264" s="379">
        <f t="shared" ref="BX3264:BX3271" si="10749">COUNTIF(AA3264,"ns")</f>
        <v>0</v>
      </c>
      <c r="BY3264" s="380">
        <f t="shared" ref="BY3264:BY3271" si="10750">SUM(AA3264)</f>
        <v>0</v>
      </c>
      <c r="BZ3264" s="341">
        <f t="shared" ref="BZ3264:BZ3271" si="10751">IF($AG$3262=$AH$3262,0,IF(OR(AND(BW3264=0,BX3264&gt;0),AND(BW3264="NS",BY3264&gt;0),AND(BW3264="NS",BY3264=0,BX3264=0)),1,IF(OR(AND(BX3264&gt;=1,BY3264&lt;BW3264),AND(BW3264="NS",BY3264=0,BX3264&gt;0),BW3264&gt;=BY3264),0,1)))</f>
        <v>0</v>
      </c>
      <c r="CA3264" s="388" t="str">
        <f>$K3264</f>
        <v/>
      </c>
      <c r="CB3264" s="379">
        <f t="shared" ref="CB3264:CB3271" si="10752">COUNTIF(AC3264,"ns")</f>
        <v>0</v>
      </c>
      <c r="CC3264" s="380">
        <f t="shared" ref="CC3264:CC3271" si="10753">SUM(AC3264)</f>
        <v>0</v>
      </c>
      <c r="CD3264" s="342">
        <f t="shared" ref="CD3264:CD3271" si="10754">IF($AG$3262=$AH$3262,0,IF(OR(AND(CA3264=0,CB3264&gt;0),AND(CA3264="NS",CC3264&gt;0),AND(CA3264="NS",CC3264=0,CB3264=0)),1,IF(OR(AND(CB3264&gt;=1,CC3264&lt;CA3264),AND(CA3264="NS",CC3264=0,CB3264&gt;0),CA3264&gt;=CC3264),0,1)))</f>
        <v>0</v>
      </c>
    </row>
    <row r="3265" spans="1:82" ht="15" customHeight="1" x14ac:dyDescent="0.25">
      <c r="A3265" s="60"/>
      <c r="B3265" s="60"/>
      <c r="C3265" s="8" t="s">
        <v>27</v>
      </c>
      <c r="D3265" s="606" t="str">
        <f t="shared" ref="D3265:D3271" si="10755">IF($D38="","",$D38)</f>
        <v/>
      </c>
      <c r="E3265" s="606"/>
      <c r="F3265" s="606"/>
      <c r="G3265" s="606"/>
      <c r="H3265" s="606"/>
      <c r="I3265" s="606"/>
      <c r="J3265" s="606"/>
      <c r="K3265" s="635" t="str">
        <f t="shared" ref="K3265:K3271" si="10756">IF($S3242="","",$S3242)</f>
        <v/>
      </c>
      <c r="L3265" s="637"/>
      <c r="M3265" s="549"/>
      <c r="N3265" s="551"/>
      <c r="O3265" s="549"/>
      <c r="P3265" s="551"/>
      <c r="Q3265" s="549"/>
      <c r="R3265" s="551"/>
      <c r="S3265" s="549"/>
      <c r="T3265" s="551"/>
      <c r="U3265" s="549"/>
      <c r="V3265" s="551"/>
      <c r="W3265" s="549"/>
      <c r="X3265" s="551"/>
      <c r="Y3265" s="549"/>
      <c r="Z3265" s="551"/>
      <c r="AA3265" s="549"/>
      <c r="AB3265" s="551"/>
      <c r="AC3265" s="549"/>
      <c r="AD3265" s="551"/>
      <c r="AE3265" s="60"/>
      <c r="AF3265" s="259"/>
      <c r="AG3265" s="375">
        <f>IF(AND($C$29="",COUNTBLANK(D3265:AD3265)=27),0,IF(AND($C$29&gt;=$AG$27,COUNTBLANK(D3265:AD3265)&lt;&gt;27),0,IF(AND($AG$27&gt;$C$29,COUNTBLANK(D3265:AD3265)=27),0,1)))</f>
        <v>0</v>
      </c>
      <c r="AH3265" s="264">
        <f t="shared" ref="AH3265:AH3271" si="10757">IF($AG$3262=$AH$3262,0,IF(AND(D3265="",COUNTBLANK(K3265:AD3265)=20),0,IF(AND(D3265&lt;&gt;"",COUNTBLANK(K3265:AD3265)=10),0,1)))</f>
        <v>0</v>
      </c>
      <c r="AK3265" s="375">
        <f t="shared" ref="AK3265:AK3271" si="10758">IF(K3265="",0,K3265)</f>
        <v>0</v>
      </c>
      <c r="AL3265" s="378">
        <f t="shared" ref="AL3265:AL3271" si="10759">COUNTIF(M3265:AD3265,"ns")</f>
        <v>0</v>
      </c>
      <c r="AM3265" s="374">
        <f t="shared" ref="AM3265:AM3271" si="10760">SUM(M3265:AD3265)</f>
        <v>0</v>
      </c>
      <c r="AN3265" s="317">
        <f t="shared" ref="AN3265:AN3271" si="10761">IF($AG$3262=$AH$3262,0,IF(OR(AND(AK3265=0,AL3265&gt;0),AND(AK3265="NS",AM3265&gt;0),AND(AK3265="NS",AM3265=0,AL3265=0)),1,IF(OR(AND(AL3265&gt;=2,AM3265&lt;AK3265),AND(AK3265="NS",AM3265=0,AL3265&gt;0),AK3265&lt;=AM3265),0,1)))</f>
        <v>0</v>
      </c>
      <c r="AP3265" s="375">
        <f t="shared" ref="AP3265:AP3270" si="10762">$S3242</f>
        <v>0</v>
      </c>
      <c r="AQ3265" s="378">
        <f t="shared" ref="AQ3265:AQ3271" si="10763">COUNTIF(M3265:AD3265,"ns")</f>
        <v>0</v>
      </c>
      <c r="AR3265" s="374">
        <f t="shared" ref="AR3265:AR3271" si="10764">SUM(M3265:AD3265)</f>
        <v>0</v>
      </c>
      <c r="AS3265" s="317">
        <f t="shared" ref="AS3265:AS3271" si="10765">IF($AG$3262=$AH$3262,0,IF(OR(AND(AP3265=0,AQ3265&gt;0),AND(AP3265="NS",AR3265&gt;0),AND(AP3265="NS",AR3265=0,AQ3265=0)),1,IF(OR(AND(AQ3265&gt;=2,AR3265&lt;AP3265),AND(AP3265="NS",AR3265=0,AQ3265&gt;0),AP3265&lt;=AR3265),0,1)))</f>
        <v>0</v>
      </c>
      <c r="AU3265" s="412" t="str">
        <f t="shared" ref="AU3265:AU3271" si="10766">$K3265</f>
        <v/>
      </c>
      <c r="AV3265" s="379">
        <f t="shared" si="10728"/>
        <v>0</v>
      </c>
      <c r="AW3265" s="380">
        <f t="shared" si="10729"/>
        <v>0</v>
      </c>
      <c r="AX3265" s="317">
        <f t="shared" si="10730"/>
        <v>0</v>
      </c>
      <c r="AY3265" s="388" t="str">
        <f t="shared" ref="AY3265:AY3271" si="10767">$K3265</f>
        <v/>
      </c>
      <c r="AZ3265" s="379">
        <f t="shared" si="10731"/>
        <v>0</v>
      </c>
      <c r="BA3265" s="380">
        <f t="shared" si="10732"/>
        <v>0</v>
      </c>
      <c r="BB3265" s="317">
        <f t="shared" si="10733"/>
        <v>0</v>
      </c>
      <c r="BC3265" s="388" t="str">
        <f t="shared" ref="BC3265:BC3271" si="10768">$K3265</f>
        <v/>
      </c>
      <c r="BD3265" s="379">
        <f t="shared" si="10734"/>
        <v>0</v>
      </c>
      <c r="BE3265" s="380">
        <f t="shared" si="10735"/>
        <v>0</v>
      </c>
      <c r="BF3265" s="317">
        <f t="shared" si="10736"/>
        <v>0</v>
      </c>
      <c r="BG3265" s="388" t="str">
        <f t="shared" ref="BG3265:BG3271" si="10769">$K3265</f>
        <v/>
      </c>
      <c r="BH3265" s="379">
        <f t="shared" si="10737"/>
        <v>0</v>
      </c>
      <c r="BI3265" s="380">
        <f t="shared" si="10738"/>
        <v>0</v>
      </c>
      <c r="BJ3265" s="317">
        <f t="shared" si="10739"/>
        <v>0</v>
      </c>
      <c r="BK3265" s="388" t="str">
        <f t="shared" ref="BK3265:BK3271" si="10770">$K3265</f>
        <v/>
      </c>
      <c r="BL3265" s="379">
        <f t="shared" si="10740"/>
        <v>0</v>
      </c>
      <c r="BM3265" s="380">
        <f t="shared" si="10741"/>
        <v>0</v>
      </c>
      <c r="BN3265" s="317">
        <f t="shared" si="10742"/>
        <v>0</v>
      </c>
      <c r="BO3265" s="388" t="str">
        <f t="shared" ref="BO3265:BO3271" si="10771">$K3265</f>
        <v/>
      </c>
      <c r="BP3265" s="379">
        <f t="shared" si="10743"/>
        <v>0</v>
      </c>
      <c r="BQ3265" s="380">
        <f t="shared" si="10744"/>
        <v>0</v>
      </c>
      <c r="BR3265" s="317">
        <f t="shared" si="10745"/>
        <v>0</v>
      </c>
      <c r="BS3265" s="388" t="str">
        <f t="shared" ref="BS3265:BS3271" si="10772">$K3265</f>
        <v/>
      </c>
      <c r="BT3265" s="379">
        <f t="shared" si="10746"/>
        <v>0</v>
      </c>
      <c r="BU3265" s="380">
        <f t="shared" si="10747"/>
        <v>0</v>
      </c>
      <c r="BV3265" s="317">
        <f t="shared" si="10748"/>
        <v>0</v>
      </c>
      <c r="BW3265" s="388" t="str">
        <f t="shared" ref="BW3265:BW3271" si="10773">$K3265</f>
        <v/>
      </c>
      <c r="BX3265" s="379">
        <f t="shared" si="10749"/>
        <v>0</v>
      </c>
      <c r="BY3265" s="380">
        <f t="shared" si="10750"/>
        <v>0</v>
      </c>
      <c r="BZ3265" s="317">
        <f t="shared" si="10751"/>
        <v>0</v>
      </c>
      <c r="CA3265" s="388" t="str">
        <f t="shared" ref="CA3265:CA3271" si="10774">$K3265</f>
        <v/>
      </c>
      <c r="CB3265" s="379">
        <f t="shared" si="10752"/>
        <v>0</v>
      </c>
      <c r="CC3265" s="380">
        <f t="shared" si="10753"/>
        <v>0</v>
      </c>
      <c r="CD3265" s="338">
        <f t="shared" si="10754"/>
        <v>0</v>
      </c>
    </row>
    <row r="3266" spans="1:82" ht="15" customHeight="1" x14ac:dyDescent="0.25">
      <c r="A3266" s="60"/>
      <c r="B3266" s="60"/>
      <c r="C3266" s="8" t="s">
        <v>28</v>
      </c>
      <c r="D3266" s="606" t="str">
        <f t="shared" si="10755"/>
        <v/>
      </c>
      <c r="E3266" s="606"/>
      <c r="F3266" s="606"/>
      <c r="G3266" s="606"/>
      <c r="H3266" s="606"/>
      <c r="I3266" s="606"/>
      <c r="J3266" s="606"/>
      <c r="K3266" s="635" t="str">
        <f t="shared" si="10756"/>
        <v/>
      </c>
      <c r="L3266" s="637"/>
      <c r="M3266" s="549"/>
      <c r="N3266" s="551"/>
      <c r="O3266" s="549"/>
      <c r="P3266" s="551"/>
      <c r="Q3266" s="549"/>
      <c r="R3266" s="551"/>
      <c r="S3266" s="549"/>
      <c r="T3266" s="551"/>
      <c r="U3266" s="549"/>
      <c r="V3266" s="551"/>
      <c r="W3266" s="549"/>
      <c r="X3266" s="551"/>
      <c r="Y3266" s="549"/>
      <c r="Z3266" s="551"/>
      <c r="AA3266" s="549"/>
      <c r="AB3266" s="551"/>
      <c r="AC3266" s="549"/>
      <c r="AD3266" s="551"/>
      <c r="AE3266" s="60"/>
      <c r="AF3266" s="259"/>
      <c r="AG3266" s="375">
        <f>IF(AND($C$29="",COUNTBLANK(D3266:AD3266)=27),0,IF(AND($C$29&gt;=$AG$28,COUNTBLANK(D3266:AD3266)&lt;&gt;27),0,IF(AND($AG$28&gt;$C$29,COUNTBLANK(D3266:AD3266)=27),0,1)))</f>
        <v>0</v>
      </c>
      <c r="AH3266" s="264">
        <f t="shared" si="10757"/>
        <v>0</v>
      </c>
      <c r="AK3266" s="375">
        <f t="shared" si="10758"/>
        <v>0</v>
      </c>
      <c r="AL3266" s="378">
        <f t="shared" si="10759"/>
        <v>0</v>
      </c>
      <c r="AM3266" s="374">
        <f t="shared" si="10760"/>
        <v>0</v>
      </c>
      <c r="AN3266" s="317">
        <f t="shared" si="10761"/>
        <v>0</v>
      </c>
      <c r="AP3266" s="375">
        <f t="shared" si="10762"/>
        <v>0</v>
      </c>
      <c r="AQ3266" s="378">
        <f t="shared" si="10763"/>
        <v>0</v>
      </c>
      <c r="AR3266" s="374">
        <f t="shared" si="10764"/>
        <v>0</v>
      </c>
      <c r="AS3266" s="317">
        <f t="shared" si="10765"/>
        <v>0</v>
      </c>
      <c r="AU3266" s="412" t="str">
        <f t="shared" si="10766"/>
        <v/>
      </c>
      <c r="AV3266" s="379">
        <f t="shared" si="10728"/>
        <v>0</v>
      </c>
      <c r="AW3266" s="380">
        <f t="shared" si="10729"/>
        <v>0</v>
      </c>
      <c r="AX3266" s="317">
        <f t="shared" si="10730"/>
        <v>0</v>
      </c>
      <c r="AY3266" s="388" t="str">
        <f t="shared" si="10767"/>
        <v/>
      </c>
      <c r="AZ3266" s="379">
        <f t="shared" si="10731"/>
        <v>0</v>
      </c>
      <c r="BA3266" s="380">
        <f t="shared" si="10732"/>
        <v>0</v>
      </c>
      <c r="BB3266" s="317">
        <f t="shared" si="10733"/>
        <v>0</v>
      </c>
      <c r="BC3266" s="388" t="str">
        <f t="shared" si="10768"/>
        <v/>
      </c>
      <c r="BD3266" s="379">
        <f t="shared" si="10734"/>
        <v>0</v>
      </c>
      <c r="BE3266" s="380">
        <f t="shared" si="10735"/>
        <v>0</v>
      </c>
      <c r="BF3266" s="317">
        <f t="shared" si="10736"/>
        <v>0</v>
      </c>
      <c r="BG3266" s="388" t="str">
        <f t="shared" si="10769"/>
        <v/>
      </c>
      <c r="BH3266" s="379">
        <f t="shared" si="10737"/>
        <v>0</v>
      </c>
      <c r="BI3266" s="380">
        <f t="shared" si="10738"/>
        <v>0</v>
      </c>
      <c r="BJ3266" s="317">
        <f t="shared" si="10739"/>
        <v>0</v>
      </c>
      <c r="BK3266" s="388" t="str">
        <f t="shared" si="10770"/>
        <v/>
      </c>
      <c r="BL3266" s="379">
        <f t="shared" si="10740"/>
        <v>0</v>
      </c>
      <c r="BM3266" s="380">
        <f t="shared" si="10741"/>
        <v>0</v>
      </c>
      <c r="BN3266" s="317">
        <f t="shared" si="10742"/>
        <v>0</v>
      </c>
      <c r="BO3266" s="388" t="str">
        <f t="shared" si="10771"/>
        <v/>
      </c>
      <c r="BP3266" s="379">
        <f t="shared" si="10743"/>
        <v>0</v>
      </c>
      <c r="BQ3266" s="380">
        <f t="shared" si="10744"/>
        <v>0</v>
      </c>
      <c r="BR3266" s="317">
        <f t="shared" si="10745"/>
        <v>0</v>
      </c>
      <c r="BS3266" s="388" t="str">
        <f t="shared" si="10772"/>
        <v/>
      </c>
      <c r="BT3266" s="379">
        <f t="shared" si="10746"/>
        <v>0</v>
      </c>
      <c r="BU3266" s="380">
        <f t="shared" si="10747"/>
        <v>0</v>
      </c>
      <c r="BV3266" s="317">
        <f t="shared" si="10748"/>
        <v>0</v>
      </c>
      <c r="BW3266" s="388" t="str">
        <f t="shared" si="10773"/>
        <v/>
      </c>
      <c r="BX3266" s="379">
        <f t="shared" si="10749"/>
        <v>0</v>
      </c>
      <c r="BY3266" s="380">
        <f t="shared" si="10750"/>
        <v>0</v>
      </c>
      <c r="BZ3266" s="317">
        <f t="shared" si="10751"/>
        <v>0</v>
      </c>
      <c r="CA3266" s="388" t="str">
        <f t="shared" si="10774"/>
        <v/>
      </c>
      <c r="CB3266" s="379">
        <f t="shared" si="10752"/>
        <v>0</v>
      </c>
      <c r="CC3266" s="380">
        <f t="shared" si="10753"/>
        <v>0</v>
      </c>
      <c r="CD3266" s="338">
        <f t="shared" si="10754"/>
        <v>0</v>
      </c>
    </row>
    <row r="3267" spans="1:82" ht="15" customHeight="1" x14ac:dyDescent="0.25">
      <c r="A3267" s="60"/>
      <c r="B3267" s="60"/>
      <c r="C3267" s="8" t="s">
        <v>29</v>
      </c>
      <c r="D3267" s="606" t="str">
        <f t="shared" si="10755"/>
        <v/>
      </c>
      <c r="E3267" s="606"/>
      <c r="F3267" s="606"/>
      <c r="G3267" s="606"/>
      <c r="H3267" s="606"/>
      <c r="I3267" s="606"/>
      <c r="J3267" s="606"/>
      <c r="K3267" s="635" t="str">
        <f t="shared" si="10756"/>
        <v/>
      </c>
      <c r="L3267" s="637"/>
      <c r="M3267" s="549"/>
      <c r="N3267" s="551"/>
      <c r="O3267" s="549"/>
      <c r="P3267" s="551"/>
      <c r="Q3267" s="549"/>
      <c r="R3267" s="551"/>
      <c r="S3267" s="549"/>
      <c r="T3267" s="551"/>
      <c r="U3267" s="549"/>
      <c r="V3267" s="551"/>
      <c r="W3267" s="549"/>
      <c r="X3267" s="551"/>
      <c r="Y3267" s="549"/>
      <c r="Z3267" s="551"/>
      <c r="AA3267" s="549"/>
      <c r="AB3267" s="551"/>
      <c r="AC3267" s="549"/>
      <c r="AD3267" s="551"/>
      <c r="AE3267" s="60"/>
      <c r="AF3267" s="259"/>
      <c r="AG3267" s="375">
        <f>IF(AND($C$29="",COUNTBLANK(D3267:AD3267)=27),0,IF(AND($C$29&gt;=$AG$29,COUNTBLANK(D3267:AD3267)&lt;&gt;27),0,IF(AND($AG$29&gt;$C$29,COUNTBLANK(D3267:AD3267)=27),0,1)))</f>
        <v>0</v>
      </c>
      <c r="AH3267" s="264">
        <f t="shared" si="10757"/>
        <v>0</v>
      </c>
      <c r="AK3267" s="375">
        <f t="shared" si="10758"/>
        <v>0</v>
      </c>
      <c r="AL3267" s="378">
        <f t="shared" si="10759"/>
        <v>0</v>
      </c>
      <c r="AM3267" s="374">
        <f t="shared" si="10760"/>
        <v>0</v>
      </c>
      <c r="AN3267" s="317">
        <f t="shared" si="10761"/>
        <v>0</v>
      </c>
      <c r="AP3267" s="375">
        <f t="shared" si="10762"/>
        <v>0</v>
      </c>
      <c r="AQ3267" s="378">
        <f t="shared" si="10763"/>
        <v>0</v>
      </c>
      <c r="AR3267" s="374">
        <f t="shared" si="10764"/>
        <v>0</v>
      </c>
      <c r="AS3267" s="317">
        <f t="shared" si="10765"/>
        <v>0</v>
      </c>
      <c r="AU3267" s="412" t="str">
        <f t="shared" si="10766"/>
        <v/>
      </c>
      <c r="AV3267" s="379">
        <f t="shared" si="10728"/>
        <v>0</v>
      </c>
      <c r="AW3267" s="380">
        <f t="shared" si="10729"/>
        <v>0</v>
      </c>
      <c r="AX3267" s="317">
        <f t="shared" si="10730"/>
        <v>0</v>
      </c>
      <c r="AY3267" s="388" t="str">
        <f t="shared" si="10767"/>
        <v/>
      </c>
      <c r="AZ3267" s="379">
        <f t="shared" si="10731"/>
        <v>0</v>
      </c>
      <c r="BA3267" s="380">
        <f t="shared" si="10732"/>
        <v>0</v>
      </c>
      <c r="BB3267" s="317">
        <f t="shared" si="10733"/>
        <v>0</v>
      </c>
      <c r="BC3267" s="388" t="str">
        <f t="shared" si="10768"/>
        <v/>
      </c>
      <c r="BD3267" s="379">
        <f t="shared" si="10734"/>
        <v>0</v>
      </c>
      <c r="BE3267" s="380">
        <f t="shared" si="10735"/>
        <v>0</v>
      </c>
      <c r="BF3267" s="317">
        <f t="shared" si="10736"/>
        <v>0</v>
      </c>
      <c r="BG3267" s="388" t="str">
        <f t="shared" si="10769"/>
        <v/>
      </c>
      <c r="BH3267" s="379">
        <f t="shared" si="10737"/>
        <v>0</v>
      </c>
      <c r="BI3267" s="380">
        <f t="shared" si="10738"/>
        <v>0</v>
      </c>
      <c r="BJ3267" s="317">
        <f t="shared" si="10739"/>
        <v>0</v>
      </c>
      <c r="BK3267" s="388" t="str">
        <f t="shared" si="10770"/>
        <v/>
      </c>
      <c r="BL3267" s="379">
        <f t="shared" si="10740"/>
        <v>0</v>
      </c>
      <c r="BM3267" s="380">
        <f t="shared" si="10741"/>
        <v>0</v>
      </c>
      <c r="BN3267" s="317">
        <f t="shared" si="10742"/>
        <v>0</v>
      </c>
      <c r="BO3267" s="388" t="str">
        <f t="shared" si="10771"/>
        <v/>
      </c>
      <c r="BP3267" s="379">
        <f t="shared" si="10743"/>
        <v>0</v>
      </c>
      <c r="BQ3267" s="380">
        <f t="shared" si="10744"/>
        <v>0</v>
      </c>
      <c r="BR3267" s="317">
        <f t="shared" si="10745"/>
        <v>0</v>
      </c>
      <c r="BS3267" s="388" t="str">
        <f t="shared" si="10772"/>
        <v/>
      </c>
      <c r="BT3267" s="379">
        <f t="shared" si="10746"/>
        <v>0</v>
      </c>
      <c r="BU3267" s="380">
        <f t="shared" si="10747"/>
        <v>0</v>
      </c>
      <c r="BV3267" s="317">
        <f t="shared" si="10748"/>
        <v>0</v>
      </c>
      <c r="BW3267" s="388" t="str">
        <f t="shared" si="10773"/>
        <v/>
      </c>
      <c r="BX3267" s="379">
        <f t="shared" si="10749"/>
        <v>0</v>
      </c>
      <c r="BY3267" s="380">
        <f t="shared" si="10750"/>
        <v>0</v>
      </c>
      <c r="BZ3267" s="317">
        <f t="shared" si="10751"/>
        <v>0</v>
      </c>
      <c r="CA3267" s="388" t="str">
        <f t="shared" si="10774"/>
        <v/>
      </c>
      <c r="CB3267" s="379">
        <f t="shared" si="10752"/>
        <v>0</v>
      </c>
      <c r="CC3267" s="380">
        <f t="shared" si="10753"/>
        <v>0</v>
      </c>
      <c r="CD3267" s="338">
        <f t="shared" si="10754"/>
        <v>0</v>
      </c>
    </row>
    <row r="3268" spans="1:82" ht="15" customHeight="1" x14ac:dyDescent="0.25">
      <c r="A3268" s="60"/>
      <c r="B3268" s="60"/>
      <c r="C3268" s="8" t="s">
        <v>30</v>
      </c>
      <c r="D3268" s="606" t="str">
        <f t="shared" si="10755"/>
        <v/>
      </c>
      <c r="E3268" s="606"/>
      <c r="F3268" s="606"/>
      <c r="G3268" s="606"/>
      <c r="H3268" s="606"/>
      <c r="I3268" s="606"/>
      <c r="J3268" s="606"/>
      <c r="K3268" s="635" t="str">
        <f t="shared" si="10756"/>
        <v/>
      </c>
      <c r="L3268" s="637"/>
      <c r="M3268" s="549"/>
      <c r="N3268" s="551"/>
      <c r="O3268" s="549"/>
      <c r="P3268" s="551"/>
      <c r="Q3268" s="549"/>
      <c r="R3268" s="551"/>
      <c r="S3268" s="549"/>
      <c r="T3268" s="551"/>
      <c r="U3268" s="549"/>
      <c r="V3268" s="551"/>
      <c r="W3268" s="549"/>
      <c r="X3268" s="551"/>
      <c r="Y3268" s="549"/>
      <c r="Z3268" s="551"/>
      <c r="AA3268" s="549"/>
      <c r="AB3268" s="551"/>
      <c r="AC3268" s="549"/>
      <c r="AD3268" s="551"/>
      <c r="AE3268" s="60"/>
      <c r="AF3268" s="259"/>
      <c r="AG3268" s="375">
        <f>IF(AND($C$29="",COUNTBLANK(D3268:AD3268)=27),0,IF(AND($C$29&gt;=$AG$30,COUNTBLANK(D3268:AD3268)&lt;&gt;27),0,IF(AND($AG$30&gt;$C$29,COUNTBLANK(D3268:AD3268)=27),0,1)))</f>
        <v>0</v>
      </c>
      <c r="AH3268" s="264">
        <f t="shared" si="10757"/>
        <v>0</v>
      </c>
      <c r="AK3268" s="375">
        <f t="shared" si="10758"/>
        <v>0</v>
      </c>
      <c r="AL3268" s="378">
        <f t="shared" si="10759"/>
        <v>0</v>
      </c>
      <c r="AM3268" s="374">
        <f t="shared" si="10760"/>
        <v>0</v>
      </c>
      <c r="AN3268" s="317">
        <f t="shared" si="10761"/>
        <v>0</v>
      </c>
      <c r="AP3268" s="375">
        <f t="shared" si="10762"/>
        <v>0</v>
      </c>
      <c r="AQ3268" s="378">
        <f t="shared" si="10763"/>
        <v>0</v>
      </c>
      <c r="AR3268" s="374">
        <f t="shared" si="10764"/>
        <v>0</v>
      </c>
      <c r="AS3268" s="317">
        <f t="shared" si="10765"/>
        <v>0</v>
      </c>
      <c r="AU3268" s="412" t="str">
        <f t="shared" si="10766"/>
        <v/>
      </c>
      <c r="AV3268" s="379">
        <f t="shared" si="10728"/>
        <v>0</v>
      </c>
      <c r="AW3268" s="380">
        <f t="shared" si="10729"/>
        <v>0</v>
      </c>
      <c r="AX3268" s="317">
        <f t="shared" si="10730"/>
        <v>0</v>
      </c>
      <c r="AY3268" s="388" t="str">
        <f t="shared" si="10767"/>
        <v/>
      </c>
      <c r="AZ3268" s="379">
        <f t="shared" si="10731"/>
        <v>0</v>
      </c>
      <c r="BA3268" s="380">
        <f t="shared" si="10732"/>
        <v>0</v>
      </c>
      <c r="BB3268" s="317">
        <f t="shared" si="10733"/>
        <v>0</v>
      </c>
      <c r="BC3268" s="388" t="str">
        <f t="shared" si="10768"/>
        <v/>
      </c>
      <c r="BD3268" s="379">
        <f t="shared" si="10734"/>
        <v>0</v>
      </c>
      <c r="BE3268" s="380">
        <f t="shared" si="10735"/>
        <v>0</v>
      </c>
      <c r="BF3268" s="317">
        <f t="shared" si="10736"/>
        <v>0</v>
      </c>
      <c r="BG3268" s="388" t="str">
        <f t="shared" si="10769"/>
        <v/>
      </c>
      <c r="BH3268" s="379">
        <f t="shared" si="10737"/>
        <v>0</v>
      </c>
      <c r="BI3268" s="380">
        <f t="shared" si="10738"/>
        <v>0</v>
      </c>
      <c r="BJ3268" s="317">
        <f t="shared" si="10739"/>
        <v>0</v>
      </c>
      <c r="BK3268" s="388" t="str">
        <f t="shared" si="10770"/>
        <v/>
      </c>
      <c r="BL3268" s="379">
        <f t="shared" si="10740"/>
        <v>0</v>
      </c>
      <c r="BM3268" s="380">
        <f t="shared" si="10741"/>
        <v>0</v>
      </c>
      <c r="BN3268" s="317">
        <f t="shared" si="10742"/>
        <v>0</v>
      </c>
      <c r="BO3268" s="388" t="str">
        <f t="shared" si="10771"/>
        <v/>
      </c>
      <c r="BP3268" s="379">
        <f t="shared" si="10743"/>
        <v>0</v>
      </c>
      <c r="BQ3268" s="380">
        <f t="shared" si="10744"/>
        <v>0</v>
      </c>
      <c r="BR3268" s="317">
        <f t="shared" si="10745"/>
        <v>0</v>
      </c>
      <c r="BS3268" s="388" t="str">
        <f t="shared" si="10772"/>
        <v/>
      </c>
      <c r="BT3268" s="379">
        <f t="shared" si="10746"/>
        <v>0</v>
      </c>
      <c r="BU3268" s="380">
        <f t="shared" si="10747"/>
        <v>0</v>
      </c>
      <c r="BV3268" s="317">
        <f t="shared" si="10748"/>
        <v>0</v>
      </c>
      <c r="BW3268" s="388" t="str">
        <f t="shared" si="10773"/>
        <v/>
      </c>
      <c r="BX3268" s="379">
        <f t="shared" si="10749"/>
        <v>0</v>
      </c>
      <c r="BY3268" s="380">
        <f t="shared" si="10750"/>
        <v>0</v>
      </c>
      <c r="BZ3268" s="317">
        <f t="shared" si="10751"/>
        <v>0</v>
      </c>
      <c r="CA3268" s="388" t="str">
        <f t="shared" si="10774"/>
        <v/>
      </c>
      <c r="CB3268" s="379">
        <f t="shared" si="10752"/>
        <v>0</v>
      </c>
      <c r="CC3268" s="380">
        <f t="shared" si="10753"/>
        <v>0</v>
      </c>
      <c r="CD3268" s="338">
        <f t="shared" si="10754"/>
        <v>0</v>
      </c>
    </row>
    <row r="3269" spans="1:82" ht="15" customHeight="1" x14ac:dyDescent="0.25">
      <c r="A3269" s="60"/>
      <c r="B3269" s="60"/>
      <c r="C3269" s="8" t="s">
        <v>31</v>
      </c>
      <c r="D3269" s="606" t="str">
        <f t="shared" si="10755"/>
        <v/>
      </c>
      <c r="E3269" s="606"/>
      <c r="F3269" s="606"/>
      <c r="G3269" s="606"/>
      <c r="H3269" s="606"/>
      <c r="I3269" s="606"/>
      <c r="J3269" s="606"/>
      <c r="K3269" s="635" t="str">
        <f t="shared" si="10756"/>
        <v/>
      </c>
      <c r="L3269" s="637"/>
      <c r="M3269" s="549"/>
      <c r="N3269" s="551"/>
      <c r="O3269" s="549"/>
      <c r="P3269" s="551"/>
      <c r="Q3269" s="549"/>
      <c r="R3269" s="551"/>
      <c r="S3269" s="549"/>
      <c r="T3269" s="551"/>
      <c r="U3269" s="549"/>
      <c r="V3269" s="551"/>
      <c r="W3269" s="549"/>
      <c r="X3269" s="551"/>
      <c r="Y3269" s="549"/>
      <c r="Z3269" s="551"/>
      <c r="AA3269" s="549"/>
      <c r="AB3269" s="551"/>
      <c r="AC3269" s="549"/>
      <c r="AD3269" s="551"/>
      <c r="AE3269" s="60"/>
      <c r="AF3269" s="259"/>
      <c r="AG3269" s="375">
        <f>IF(AND($C$29="",COUNTBLANK(D3269:AD3269)=27),0,IF(AND($C$29&gt;=$AG$31,COUNTBLANK(D3269:AD3269)&lt;&gt;27),0,IF(AND($AG$31&gt;$C$29,COUNTBLANK(D3269:AD3269)=27),0,1)))</f>
        <v>0</v>
      </c>
      <c r="AH3269" s="264">
        <f t="shared" si="10757"/>
        <v>0</v>
      </c>
      <c r="AK3269" s="375">
        <f t="shared" si="10758"/>
        <v>0</v>
      </c>
      <c r="AL3269" s="378">
        <f t="shared" si="10759"/>
        <v>0</v>
      </c>
      <c r="AM3269" s="374">
        <f t="shared" si="10760"/>
        <v>0</v>
      </c>
      <c r="AN3269" s="317">
        <f t="shared" si="10761"/>
        <v>0</v>
      </c>
      <c r="AP3269" s="375">
        <f t="shared" si="10762"/>
        <v>0</v>
      </c>
      <c r="AQ3269" s="378">
        <f t="shared" si="10763"/>
        <v>0</v>
      </c>
      <c r="AR3269" s="374">
        <f t="shared" si="10764"/>
        <v>0</v>
      </c>
      <c r="AS3269" s="317">
        <f t="shared" si="10765"/>
        <v>0</v>
      </c>
      <c r="AU3269" s="412" t="str">
        <f t="shared" si="10766"/>
        <v/>
      </c>
      <c r="AV3269" s="379">
        <f t="shared" si="10728"/>
        <v>0</v>
      </c>
      <c r="AW3269" s="380">
        <f t="shared" si="10729"/>
        <v>0</v>
      </c>
      <c r="AX3269" s="317">
        <f t="shared" si="10730"/>
        <v>0</v>
      </c>
      <c r="AY3269" s="388" t="str">
        <f t="shared" si="10767"/>
        <v/>
      </c>
      <c r="AZ3269" s="379">
        <f t="shared" si="10731"/>
        <v>0</v>
      </c>
      <c r="BA3269" s="380">
        <f t="shared" si="10732"/>
        <v>0</v>
      </c>
      <c r="BB3269" s="317">
        <f t="shared" si="10733"/>
        <v>0</v>
      </c>
      <c r="BC3269" s="388" t="str">
        <f t="shared" si="10768"/>
        <v/>
      </c>
      <c r="BD3269" s="379">
        <f t="shared" si="10734"/>
        <v>0</v>
      </c>
      <c r="BE3269" s="380">
        <f t="shared" si="10735"/>
        <v>0</v>
      </c>
      <c r="BF3269" s="317">
        <f t="shared" si="10736"/>
        <v>0</v>
      </c>
      <c r="BG3269" s="388" t="str">
        <f t="shared" si="10769"/>
        <v/>
      </c>
      <c r="BH3269" s="379">
        <f t="shared" si="10737"/>
        <v>0</v>
      </c>
      <c r="BI3269" s="380">
        <f t="shared" si="10738"/>
        <v>0</v>
      </c>
      <c r="BJ3269" s="317">
        <f t="shared" si="10739"/>
        <v>0</v>
      </c>
      <c r="BK3269" s="388" t="str">
        <f t="shared" si="10770"/>
        <v/>
      </c>
      <c r="BL3269" s="379">
        <f t="shared" si="10740"/>
        <v>0</v>
      </c>
      <c r="BM3269" s="380">
        <f t="shared" si="10741"/>
        <v>0</v>
      </c>
      <c r="BN3269" s="317">
        <f t="shared" si="10742"/>
        <v>0</v>
      </c>
      <c r="BO3269" s="388" t="str">
        <f t="shared" si="10771"/>
        <v/>
      </c>
      <c r="BP3269" s="379">
        <f t="shared" si="10743"/>
        <v>0</v>
      </c>
      <c r="BQ3269" s="380">
        <f t="shared" si="10744"/>
        <v>0</v>
      </c>
      <c r="BR3269" s="317">
        <f t="shared" si="10745"/>
        <v>0</v>
      </c>
      <c r="BS3269" s="388" t="str">
        <f t="shared" si="10772"/>
        <v/>
      </c>
      <c r="BT3269" s="379">
        <f t="shared" si="10746"/>
        <v>0</v>
      </c>
      <c r="BU3269" s="380">
        <f t="shared" si="10747"/>
        <v>0</v>
      </c>
      <c r="BV3269" s="317">
        <f t="shared" si="10748"/>
        <v>0</v>
      </c>
      <c r="BW3269" s="388" t="str">
        <f t="shared" si="10773"/>
        <v/>
      </c>
      <c r="BX3269" s="379">
        <f t="shared" si="10749"/>
        <v>0</v>
      </c>
      <c r="BY3269" s="380">
        <f t="shared" si="10750"/>
        <v>0</v>
      </c>
      <c r="BZ3269" s="317">
        <f t="shared" si="10751"/>
        <v>0</v>
      </c>
      <c r="CA3269" s="388" t="str">
        <f t="shared" si="10774"/>
        <v/>
      </c>
      <c r="CB3269" s="379">
        <f t="shared" si="10752"/>
        <v>0</v>
      </c>
      <c r="CC3269" s="380">
        <f t="shared" si="10753"/>
        <v>0</v>
      </c>
      <c r="CD3269" s="338">
        <f t="shared" si="10754"/>
        <v>0</v>
      </c>
    </row>
    <row r="3270" spans="1:82" ht="15" customHeight="1" x14ac:dyDescent="0.25">
      <c r="A3270" s="60"/>
      <c r="B3270" s="60"/>
      <c r="C3270" s="8" t="s">
        <v>32</v>
      </c>
      <c r="D3270" s="606" t="str">
        <f t="shared" si="10755"/>
        <v/>
      </c>
      <c r="E3270" s="606"/>
      <c r="F3270" s="606"/>
      <c r="G3270" s="606"/>
      <c r="H3270" s="606"/>
      <c r="I3270" s="606"/>
      <c r="J3270" s="606"/>
      <c r="K3270" s="635" t="str">
        <f t="shared" si="10756"/>
        <v/>
      </c>
      <c r="L3270" s="637"/>
      <c r="M3270" s="549"/>
      <c r="N3270" s="551"/>
      <c r="O3270" s="549"/>
      <c r="P3270" s="551"/>
      <c r="Q3270" s="549"/>
      <c r="R3270" s="551"/>
      <c r="S3270" s="549"/>
      <c r="T3270" s="551"/>
      <c r="U3270" s="549"/>
      <c r="V3270" s="551"/>
      <c r="W3270" s="549"/>
      <c r="X3270" s="551"/>
      <c r="Y3270" s="549"/>
      <c r="Z3270" s="551"/>
      <c r="AA3270" s="549"/>
      <c r="AB3270" s="551"/>
      <c r="AC3270" s="549"/>
      <c r="AD3270" s="551"/>
      <c r="AE3270" s="60"/>
      <c r="AF3270" s="259"/>
      <c r="AG3270" s="375">
        <f>IF(AND($C$29="",COUNTBLANK(D3270:AD3270)=27),0,IF(AND($C$29&gt;=$AG$32,COUNTBLANK(D3270:AD3270)&lt;&gt;27),0,IF(AND($AG$32&gt;$C$29,COUNTBLANK(D3270:AD3270)=27),0,1)))</f>
        <v>0</v>
      </c>
      <c r="AH3270" s="264">
        <f t="shared" si="10757"/>
        <v>0</v>
      </c>
      <c r="AK3270" s="375">
        <f t="shared" si="10758"/>
        <v>0</v>
      </c>
      <c r="AL3270" s="378">
        <f t="shared" si="10759"/>
        <v>0</v>
      </c>
      <c r="AM3270" s="374">
        <f t="shared" si="10760"/>
        <v>0</v>
      </c>
      <c r="AN3270" s="317">
        <f t="shared" si="10761"/>
        <v>0</v>
      </c>
      <c r="AP3270" s="375">
        <f t="shared" si="10762"/>
        <v>0</v>
      </c>
      <c r="AQ3270" s="378">
        <f t="shared" si="10763"/>
        <v>0</v>
      </c>
      <c r="AR3270" s="374">
        <f t="shared" si="10764"/>
        <v>0</v>
      </c>
      <c r="AS3270" s="317">
        <f t="shared" si="10765"/>
        <v>0</v>
      </c>
      <c r="AU3270" s="412" t="str">
        <f t="shared" si="10766"/>
        <v/>
      </c>
      <c r="AV3270" s="379">
        <f t="shared" si="10728"/>
        <v>0</v>
      </c>
      <c r="AW3270" s="380">
        <f t="shared" si="10729"/>
        <v>0</v>
      </c>
      <c r="AX3270" s="317">
        <f t="shared" si="10730"/>
        <v>0</v>
      </c>
      <c r="AY3270" s="388" t="str">
        <f t="shared" si="10767"/>
        <v/>
      </c>
      <c r="AZ3270" s="379">
        <f t="shared" si="10731"/>
        <v>0</v>
      </c>
      <c r="BA3270" s="380">
        <f t="shared" si="10732"/>
        <v>0</v>
      </c>
      <c r="BB3270" s="317">
        <f t="shared" si="10733"/>
        <v>0</v>
      </c>
      <c r="BC3270" s="388" t="str">
        <f t="shared" si="10768"/>
        <v/>
      </c>
      <c r="BD3270" s="379">
        <f t="shared" si="10734"/>
        <v>0</v>
      </c>
      <c r="BE3270" s="380">
        <f t="shared" si="10735"/>
        <v>0</v>
      </c>
      <c r="BF3270" s="317">
        <f t="shared" si="10736"/>
        <v>0</v>
      </c>
      <c r="BG3270" s="388" t="str">
        <f t="shared" si="10769"/>
        <v/>
      </c>
      <c r="BH3270" s="379">
        <f t="shared" si="10737"/>
        <v>0</v>
      </c>
      <c r="BI3270" s="380">
        <f t="shared" si="10738"/>
        <v>0</v>
      </c>
      <c r="BJ3270" s="317">
        <f t="shared" si="10739"/>
        <v>0</v>
      </c>
      <c r="BK3270" s="388" t="str">
        <f t="shared" si="10770"/>
        <v/>
      </c>
      <c r="BL3270" s="379">
        <f t="shared" si="10740"/>
        <v>0</v>
      </c>
      <c r="BM3270" s="380">
        <f t="shared" si="10741"/>
        <v>0</v>
      </c>
      <c r="BN3270" s="317">
        <f t="shared" si="10742"/>
        <v>0</v>
      </c>
      <c r="BO3270" s="388" t="str">
        <f t="shared" si="10771"/>
        <v/>
      </c>
      <c r="BP3270" s="379">
        <f t="shared" si="10743"/>
        <v>0</v>
      </c>
      <c r="BQ3270" s="380">
        <f t="shared" si="10744"/>
        <v>0</v>
      </c>
      <c r="BR3270" s="317">
        <f t="shared" si="10745"/>
        <v>0</v>
      </c>
      <c r="BS3270" s="388" t="str">
        <f t="shared" si="10772"/>
        <v/>
      </c>
      <c r="BT3270" s="379">
        <f t="shared" si="10746"/>
        <v>0</v>
      </c>
      <c r="BU3270" s="380">
        <f t="shared" si="10747"/>
        <v>0</v>
      </c>
      <c r="BV3270" s="317">
        <f t="shared" si="10748"/>
        <v>0</v>
      </c>
      <c r="BW3270" s="388" t="str">
        <f t="shared" si="10773"/>
        <v/>
      </c>
      <c r="BX3270" s="379">
        <f t="shared" si="10749"/>
        <v>0</v>
      </c>
      <c r="BY3270" s="380">
        <f t="shared" si="10750"/>
        <v>0</v>
      </c>
      <c r="BZ3270" s="317">
        <f t="shared" si="10751"/>
        <v>0</v>
      </c>
      <c r="CA3270" s="388" t="str">
        <f t="shared" si="10774"/>
        <v/>
      </c>
      <c r="CB3270" s="379">
        <f t="shared" si="10752"/>
        <v>0</v>
      </c>
      <c r="CC3270" s="380">
        <f t="shared" si="10753"/>
        <v>0</v>
      </c>
      <c r="CD3270" s="338">
        <f t="shared" si="10754"/>
        <v>0</v>
      </c>
    </row>
    <row r="3271" spans="1:82" ht="15" customHeight="1" thickBot="1" x14ac:dyDescent="0.3">
      <c r="A3271" s="60"/>
      <c r="B3271" s="60"/>
      <c r="C3271" s="8" t="s">
        <v>33</v>
      </c>
      <c r="D3271" s="606" t="str">
        <f t="shared" si="10755"/>
        <v/>
      </c>
      <c r="E3271" s="606"/>
      <c r="F3271" s="606"/>
      <c r="G3271" s="606"/>
      <c r="H3271" s="606"/>
      <c r="I3271" s="606"/>
      <c r="J3271" s="606"/>
      <c r="K3271" s="635" t="str">
        <f t="shared" si="10756"/>
        <v/>
      </c>
      <c r="L3271" s="637"/>
      <c r="M3271" s="549"/>
      <c r="N3271" s="551"/>
      <c r="O3271" s="549"/>
      <c r="P3271" s="551"/>
      <c r="Q3271" s="549"/>
      <c r="R3271" s="551"/>
      <c r="S3271" s="549"/>
      <c r="T3271" s="551"/>
      <c r="U3271" s="549"/>
      <c r="V3271" s="551"/>
      <c r="W3271" s="549"/>
      <c r="X3271" s="551"/>
      <c r="Y3271" s="549"/>
      <c r="Z3271" s="551"/>
      <c r="AA3271" s="549"/>
      <c r="AB3271" s="551"/>
      <c r="AC3271" s="549"/>
      <c r="AD3271" s="551"/>
      <c r="AE3271" s="60"/>
      <c r="AF3271" s="259"/>
      <c r="AG3271" s="375">
        <f>IF(AND($C$29="",COUNTBLANK(D3271:AD3271)=27),0,IF(AND($C$29&gt;=$AG$33,COUNTBLANK(D3271:AD3271)&lt;&gt;27),0,IF(AND($AG$33&gt;$C$29,COUNTBLANK(D3271:AD3271)=27),0,1)))</f>
        <v>0</v>
      </c>
      <c r="AH3271" s="264">
        <f t="shared" si="10757"/>
        <v>0</v>
      </c>
      <c r="AK3271" s="375">
        <f t="shared" si="10758"/>
        <v>0</v>
      </c>
      <c r="AL3271" s="378">
        <f t="shared" si="10759"/>
        <v>0</v>
      </c>
      <c r="AM3271" s="374">
        <f t="shared" si="10760"/>
        <v>0</v>
      </c>
      <c r="AN3271" s="317">
        <f t="shared" si="10761"/>
        <v>0</v>
      </c>
      <c r="AP3271" s="375">
        <f>$S3248</f>
        <v>0</v>
      </c>
      <c r="AQ3271" s="378">
        <f t="shared" si="10763"/>
        <v>0</v>
      </c>
      <c r="AR3271" s="374">
        <f t="shared" si="10764"/>
        <v>0</v>
      </c>
      <c r="AS3271" s="317">
        <f t="shared" si="10765"/>
        <v>0</v>
      </c>
      <c r="AU3271" s="487" t="str">
        <f t="shared" si="10766"/>
        <v/>
      </c>
      <c r="AV3271" s="488">
        <f t="shared" si="10728"/>
        <v>0</v>
      </c>
      <c r="AW3271" s="489">
        <f t="shared" si="10729"/>
        <v>0</v>
      </c>
      <c r="AX3271" s="339">
        <f t="shared" si="10730"/>
        <v>0</v>
      </c>
      <c r="AY3271" s="490" t="str">
        <f t="shared" si="10767"/>
        <v/>
      </c>
      <c r="AZ3271" s="488">
        <f t="shared" si="10731"/>
        <v>0</v>
      </c>
      <c r="BA3271" s="489">
        <f t="shared" si="10732"/>
        <v>0</v>
      </c>
      <c r="BB3271" s="339">
        <f t="shared" si="10733"/>
        <v>0</v>
      </c>
      <c r="BC3271" s="490" t="str">
        <f t="shared" si="10768"/>
        <v/>
      </c>
      <c r="BD3271" s="488">
        <f t="shared" si="10734"/>
        <v>0</v>
      </c>
      <c r="BE3271" s="489">
        <f t="shared" si="10735"/>
        <v>0</v>
      </c>
      <c r="BF3271" s="339">
        <f t="shared" si="10736"/>
        <v>0</v>
      </c>
      <c r="BG3271" s="490" t="str">
        <f t="shared" si="10769"/>
        <v/>
      </c>
      <c r="BH3271" s="488">
        <f t="shared" si="10737"/>
        <v>0</v>
      </c>
      <c r="BI3271" s="489">
        <f t="shared" si="10738"/>
        <v>0</v>
      </c>
      <c r="BJ3271" s="339">
        <f t="shared" si="10739"/>
        <v>0</v>
      </c>
      <c r="BK3271" s="490" t="str">
        <f t="shared" si="10770"/>
        <v/>
      </c>
      <c r="BL3271" s="488">
        <f t="shared" si="10740"/>
        <v>0</v>
      </c>
      <c r="BM3271" s="489">
        <f t="shared" si="10741"/>
        <v>0</v>
      </c>
      <c r="BN3271" s="339">
        <f t="shared" si="10742"/>
        <v>0</v>
      </c>
      <c r="BO3271" s="490" t="str">
        <f t="shared" si="10771"/>
        <v/>
      </c>
      <c r="BP3271" s="488">
        <f t="shared" si="10743"/>
        <v>0</v>
      </c>
      <c r="BQ3271" s="489">
        <f t="shared" si="10744"/>
        <v>0</v>
      </c>
      <c r="BR3271" s="339">
        <f t="shared" si="10745"/>
        <v>0</v>
      </c>
      <c r="BS3271" s="490" t="str">
        <f t="shared" si="10772"/>
        <v/>
      </c>
      <c r="BT3271" s="488">
        <f t="shared" si="10746"/>
        <v>0</v>
      </c>
      <c r="BU3271" s="489">
        <f t="shared" si="10747"/>
        <v>0</v>
      </c>
      <c r="BV3271" s="339">
        <f t="shared" si="10748"/>
        <v>0</v>
      </c>
      <c r="BW3271" s="490" t="str">
        <f t="shared" si="10773"/>
        <v/>
      </c>
      <c r="BX3271" s="488">
        <f t="shared" si="10749"/>
        <v>0</v>
      </c>
      <c r="BY3271" s="489">
        <f t="shared" si="10750"/>
        <v>0</v>
      </c>
      <c r="BZ3271" s="339">
        <f t="shared" si="10751"/>
        <v>0</v>
      </c>
      <c r="CA3271" s="490" t="str">
        <f t="shared" si="10774"/>
        <v/>
      </c>
      <c r="CB3271" s="488">
        <f t="shared" si="10752"/>
        <v>0</v>
      </c>
      <c r="CC3271" s="489">
        <f t="shared" si="10753"/>
        <v>0</v>
      </c>
      <c r="CD3271" s="340">
        <f t="shared" si="10754"/>
        <v>0</v>
      </c>
    </row>
    <row r="3272" spans="1:82" ht="15" customHeight="1" x14ac:dyDescent="0.25">
      <c r="J3272" s="96" t="s">
        <v>64</v>
      </c>
      <c r="K3272" s="552">
        <f t="shared" ref="K3272:AC3272" si="10775">IF(AND(SUM(K3264:L3271)=0,COUNTIF(K3264:L3271,"NS")&gt;0),"NS",SUM(K3264:L3271))</f>
        <v>0</v>
      </c>
      <c r="L3272" s="554"/>
      <c r="M3272" s="552">
        <f t="shared" si="10775"/>
        <v>0</v>
      </c>
      <c r="N3272" s="554"/>
      <c r="O3272" s="552">
        <f t="shared" si="10775"/>
        <v>0</v>
      </c>
      <c r="P3272" s="554"/>
      <c r="Q3272" s="552">
        <f t="shared" si="10775"/>
        <v>0</v>
      </c>
      <c r="R3272" s="554"/>
      <c r="S3272" s="552">
        <f t="shared" si="10775"/>
        <v>0</v>
      </c>
      <c r="T3272" s="554"/>
      <c r="U3272" s="552">
        <f t="shared" si="10775"/>
        <v>0</v>
      </c>
      <c r="V3272" s="554"/>
      <c r="W3272" s="552">
        <f t="shared" si="10775"/>
        <v>0</v>
      </c>
      <c r="X3272" s="554"/>
      <c r="Y3272" s="552">
        <f t="shared" si="10775"/>
        <v>0</v>
      </c>
      <c r="Z3272" s="554"/>
      <c r="AA3272" s="552">
        <f t="shared" si="10775"/>
        <v>0</v>
      </c>
      <c r="AB3272" s="554"/>
      <c r="AC3272" s="552">
        <f t="shared" si="10775"/>
        <v>0</v>
      </c>
      <c r="AD3272" s="554"/>
      <c r="AE3272" s="60"/>
      <c r="AF3272" s="259"/>
      <c r="AG3272" s="375"/>
      <c r="AH3272" s="383">
        <f>SUM(AH3264:AH3271)</f>
        <v>0</v>
      </c>
      <c r="AN3272" s="387">
        <f>SUM(AN3264:AN3271)</f>
        <v>0</v>
      </c>
      <c r="AS3272" s="387">
        <f>SUM(AS3264:AS3271)</f>
        <v>0</v>
      </c>
      <c r="AX3272" s="387">
        <f>SUM(AX3264:AX3271)</f>
        <v>0</v>
      </c>
      <c r="BB3272" s="387">
        <f t="shared" ref="BB3272" si="10776">SUM(BB3264:BB3271)</f>
        <v>0</v>
      </c>
      <c r="BF3272" s="387">
        <f t="shared" ref="BF3272" si="10777">SUM(BF3264:BF3271)</f>
        <v>0</v>
      </c>
      <c r="BJ3272" s="387">
        <f t="shared" ref="BJ3272" si="10778">SUM(BJ3264:BJ3271)</f>
        <v>0</v>
      </c>
      <c r="BN3272" s="387">
        <f t="shared" ref="BN3272" si="10779">SUM(BN3264:BN3271)</f>
        <v>0</v>
      </c>
      <c r="BR3272" s="387">
        <f t="shared" ref="BR3272" si="10780">SUM(BR3264:BR3271)</f>
        <v>0</v>
      </c>
      <c r="BV3272" s="387">
        <f t="shared" ref="BV3272" si="10781">SUM(BV3264:BV3271)</f>
        <v>0</v>
      </c>
      <c r="BZ3272" s="387">
        <f t="shared" ref="BZ3272" si="10782">SUM(BZ3264:BZ3271)</f>
        <v>0</v>
      </c>
      <c r="CD3272" s="387">
        <f t="shared" ref="CD3272" si="10783">SUM(CD3264:CD3271)</f>
        <v>0</v>
      </c>
    </row>
    <row r="3273" spans="1:82" ht="15" customHeight="1" x14ac:dyDescent="0.25">
      <c r="B3273" s="543" t="str">
        <f>IF(AG3262=AH3262,"",
IF(AND(OR(AC3272&gt;0,AND(AC3272=0,COUNTIF(AC3264:AD3271,0)&gt;0)),F3274=""),"Error: Debe especificar otro campo de formación académica",""))</f>
        <v/>
      </c>
      <c r="C3273" s="543"/>
      <c r="D3273" s="543"/>
      <c r="E3273" s="543"/>
      <c r="F3273" s="543"/>
      <c r="G3273" s="543"/>
      <c r="H3273" s="543"/>
      <c r="I3273" s="543"/>
      <c r="J3273" s="543"/>
      <c r="K3273" s="543"/>
      <c r="L3273" s="543"/>
      <c r="M3273" s="543"/>
      <c r="N3273" s="543"/>
      <c r="O3273" s="543"/>
      <c r="P3273" s="543"/>
      <c r="Q3273" s="543"/>
      <c r="R3273" s="543"/>
      <c r="S3273" s="543"/>
      <c r="T3273" s="543"/>
      <c r="U3273" s="543"/>
      <c r="V3273" s="543"/>
      <c r="W3273" s="543"/>
      <c r="X3273" s="543"/>
      <c r="Y3273" s="543"/>
      <c r="Z3273" s="543"/>
      <c r="AA3273" s="543"/>
      <c r="AB3273" s="543"/>
      <c r="AC3273" s="543"/>
      <c r="AD3273" s="543"/>
      <c r="AE3273" s="60"/>
      <c r="AF3273" s="259"/>
      <c r="AG3273" s="375"/>
      <c r="AH3273" s="399"/>
    </row>
    <row r="3274" spans="1:82" ht="45" customHeight="1" x14ac:dyDescent="0.25">
      <c r="B3274" s="96"/>
      <c r="C3274" s="1128" t="s">
        <v>1001</v>
      </c>
      <c r="D3274" s="1128"/>
      <c r="E3274" s="1128"/>
      <c r="F3274" s="1078"/>
      <c r="G3274" s="1078"/>
      <c r="H3274" s="1078"/>
      <c r="I3274" s="1078"/>
      <c r="J3274" s="1078"/>
      <c r="K3274" s="1078"/>
      <c r="L3274" s="1078"/>
      <c r="M3274" s="1078"/>
      <c r="N3274" s="1078"/>
      <c r="O3274" s="1078"/>
      <c r="P3274" s="1078"/>
      <c r="Q3274" s="1078"/>
      <c r="R3274" s="1078"/>
      <c r="S3274" s="1078"/>
      <c r="T3274" s="1078"/>
      <c r="U3274" s="1078"/>
      <c r="V3274" s="1078"/>
      <c r="W3274" s="1078"/>
      <c r="X3274" s="1078"/>
      <c r="Y3274" s="1078"/>
      <c r="Z3274" s="1078"/>
      <c r="AA3274" s="1078"/>
      <c r="AB3274" s="1078"/>
      <c r="AC3274" s="1078"/>
      <c r="AD3274" s="1078"/>
      <c r="AE3274" s="60"/>
      <c r="AF3274" s="259"/>
      <c r="AG3274" s="375"/>
      <c r="AH3274" s="399"/>
    </row>
    <row r="3275" spans="1:82" ht="15" customHeight="1" x14ac:dyDescent="0.25">
      <c r="B3275" s="546" t="str">
        <f>IF(SUM(AX3272:CD3272)=0,"","Error: Las columnas por campo amplio de información académica debe de ser igual o menor a la columna Total")</f>
        <v/>
      </c>
      <c r="C3275" s="546"/>
      <c r="D3275" s="546"/>
      <c r="E3275" s="546"/>
      <c r="F3275" s="546"/>
      <c r="G3275" s="546"/>
      <c r="H3275" s="546"/>
      <c r="I3275" s="546"/>
      <c r="J3275" s="546"/>
      <c r="K3275" s="546"/>
      <c r="L3275" s="546"/>
      <c r="M3275" s="546"/>
      <c r="N3275" s="546"/>
      <c r="O3275" s="546"/>
      <c r="P3275" s="546"/>
      <c r="Q3275" s="546"/>
      <c r="R3275" s="546"/>
      <c r="S3275" s="546"/>
      <c r="T3275" s="546"/>
      <c r="U3275" s="546"/>
      <c r="V3275" s="546"/>
      <c r="W3275" s="546"/>
      <c r="X3275" s="546"/>
      <c r="Y3275" s="546"/>
      <c r="Z3275" s="546"/>
      <c r="AA3275" s="546"/>
      <c r="AB3275" s="546"/>
      <c r="AC3275" s="546"/>
      <c r="AD3275" s="546"/>
      <c r="AE3275" s="60"/>
      <c r="AF3275" s="259"/>
      <c r="AG3275" s="375"/>
      <c r="AH3275" s="399"/>
    </row>
    <row r="3276" spans="1:82" ht="15" customHeight="1" x14ac:dyDescent="0.25">
      <c r="B3276" s="544" t="str">
        <f>IF(SUM(AN3272:AS3272)=0,"","Error: El Total debe de ser menor o gual a la suma de los campos amplios de información academica")</f>
        <v/>
      </c>
      <c r="C3276" s="544"/>
      <c r="D3276" s="544"/>
      <c r="E3276" s="544"/>
      <c r="F3276" s="544"/>
      <c r="G3276" s="544"/>
      <c r="H3276" s="544"/>
      <c r="I3276" s="544"/>
      <c r="J3276" s="544"/>
      <c r="K3276" s="544"/>
      <c r="L3276" s="544"/>
      <c r="M3276" s="544"/>
      <c r="N3276" s="544"/>
      <c r="O3276" s="544"/>
      <c r="P3276" s="544"/>
      <c r="Q3276" s="544"/>
      <c r="R3276" s="544"/>
      <c r="S3276" s="544"/>
      <c r="T3276" s="544"/>
      <c r="U3276" s="544"/>
      <c r="V3276" s="544"/>
      <c r="W3276" s="544"/>
      <c r="X3276" s="544"/>
      <c r="Y3276" s="544"/>
      <c r="Z3276" s="544"/>
      <c r="AA3276" s="544"/>
      <c r="AB3276" s="544"/>
      <c r="AC3276" s="544"/>
      <c r="AD3276" s="544"/>
      <c r="AE3276" s="60"/>
      <c r="AF3276" s="259"/>
      <c r="AG3276" s="375"/>
      <c r="AH3276" s="399"/>
    </row>
    <row r="3277" spans="1:82" ht="15" customHeight="1" x14ac:dyDescent="0.25">
      <c r="B3277" s="545" t="str">
        <f>IF(OR($AG$3262=$AH$3262,$AG$3262=$AI$3262),"","Error: Debe completar toda la información requerida.")</f>
        <v/>
      </c>
      <c r="C3277" s="545"/>
      <c r="D3277" s="545"/>
      <c r="E3277" s="545"/>
      <c r="F3277" s="545"/>
      <c r="G3277" s="545"/>
      <c r="H3277" s="545"/>
      <c r="I3277" s="545"/>
      <c r="J3277" s="545"/>
      <c r="K3277" s="545"/>
      <c r="L3277" s="545"/>
      <c r="M3277" s="545"/>
      <c r="N3277" s="545"/>
      <c r="O3277" s="545"/>
      <c r="P3277" s="545"/>
      <c r="Q3277" s="545"/>
      <c r="R3277" s="545"/>
      <c r="S3277" s="545"/>
      <c r="T3277" s="545"/>
      <c r="U3277" s="545"/>
      <c r="V3277" s="545"/>
      <c r="W3277" s="545"/>
      <c r="X3277" s="545"/>
      <c r="Y3277" s="545"/>
      <c r="Z3277" s="545"/>
      <c r="AA3277" s="545"/>
      <c r="AB3277" s="545"/>
      <c r="AC3277" s="545"/>
      <c r="AD3277" s="545"/>
      <c r="AE3277" s="60"/>
      <c r="AF3277" s="259"/>
      <c r="AG3277" s="375"/>
      <c r="AH3277" s="399"/>
    </row>
    <row r="3278" spans="1:82" ht="36" customHeight="1" x14ac:dyDescent="0.25">
      <c r="A3278" s="114" t="s">
        <v>702</v>
      </c>
      <c r="B3278" s="573" t="s">
        <v>1476</v>
      </c>
      <c r="C3278" s="573"/>
      <c r="D3278" s="573"/>
      <c r="E3278" s="573"/>
      <c r="F3278" s="573"/>
      <c r="G3278" s="573"/>
      <c r="H3278" s="573"/>
      <c r="I3278" s="573"/>
      <c r="J3278" s="573"/>
      <c r="K3278" s="573"/>
      <c r="L3278" s="573"/>
      <c r="M3278" s="573"/>
      <c r="N3278" s="573"/>
      <c r="O3278" s="573"/>
      <c r="P3278" s="573"/>
      <c r="Q3278" s="573"/>
      <c r="R3278" s="573"/>
      <c r="S3278" s="573"/>
      <c r="T3278" s="573"/>
      <c r="U3278" s="573"/>
      <c r="V3278" s="573"/>
      <c r="W3278" s="573"/>
      <c r="X3278" s="573"/>
      <c r="Y3278" s="573"/>
      <c r="Z3278" s="573"/>
      <c r="AA3278" s="573"/>
      <c r="AB3278" s="573"/>
      <c r="AC3278" s="573"/>
      <c r="AD3278" s="573"/>
      <c r="AE3278" s="60"/>
      <c r="AF3278" s="259"/>
      <c r="AG3278" s="375"/>
      <c r="AH3278" s="399"/>
    </row>
    <row r="3279" spans="1:82" ht="24" customHeight="1" x14ac:dyDescent="0.25">
      <c r="C3279" s="576" t="s">
        <v>1087</v>
      </c>
      <c r="D3279" s="576"/>
      <c r="E3279" s="576"/>
      <c r="F3279" s="576"/>
      <c r="G3279" s="576"/>
      <c r="H3279" s="576"/>
      <c r="I3279" s="576"/>
      <c r="J3279" s="576"/>
      <c r="K3279" s="576"/>
      <c r="L3279" s="576"/>
      <c r="M3279" s="576"/>
      <c r="N3279" s="576"/>
      <c r="O3279" s="576"/>
      <c r="P3279" s="576"/>
      <c r="Q3279" s="576"/>
      <c r="R3279" s="576"/>
      <c r="S3279" s="576"/>
      <c r="T3279" s="576"/>
      <c r="U3279" s="576"/>
      <c r="V3279" s="576"/>
      <c r="W3279" s="576"/>
      <c r="X3279" s="576"/>
      <c r="Y3279" s="576"/>
      <c r="Z3279" s="576"/>
      <c r="AA3279" s="576"/>
      <c r="AB3279" s="576"/>
      <c r="AC3279" s="576"/>
      <c r="AD3279" s="576"/>
      <c r="AE3279" s="60"/>
      <c r="AF3279" s="259"/>
      <c r="AG3279" s="375"/>
      <c r="AH3279" s="399"/>
    </row>
    <row r="3280" spans="1:82" ht="36" customHeight="1" x14ac:dyDescent="0.25">
      <c r="C3280" s="576" t="s">
        <v>1362</v>
      </c>
      <c r="D3280" s="576"/>
      <c r="E3280" s="576"/>
      <c r="F3280" s="576"/>
      <c r="G3280" s="576"/>
      <c r="H3280" s="576"/>
      <c r="I3280" s="576"/>
      <c r="J3280" s="576"/>
      <c r="K3280" s="576"/>
      <c r="L3280" s="576"/>
      <c r="M3280" s="576"/>
      <c r="N3280" s="576"/>
      <c r="O3280" s="576"/>
      <c r="P3280" s="576"/>
      <c r="Q3280" s="576"/>
      <c r="R3280" s="576"/>
      <c r="S3280" s="576"/>
      <c r="T3280" s="576"/>
      <c r="U3280" s="576"/>
      <c r="V3280" s="576"/>
      <c r="W3280" s="576"/>
      <c r="X3280" s="576"/>
      <c r="Y3280" s="576"/>
      <c r="Z3280" s="576"/>
      <c r="AA3280" s="576"/>
      <c r="AB3280" s="576"/>
      <c r="AC3280" s="576"/>
      <c r="AD3280" s="576"/>
      <c r="AE3280" s="60"/>
      <c r="AF3280" s="259"/>
      <c r="AG3280" s="375"/>
      <c r="AH3280" s="399"/>
    </row>
    <row r="3281" spans="1:82" ht="24" customHeight="1" x14ac:dyDescent="0.25">
      <c r="C3281" s="676" t="s">
        <v>1363</v>
      </c>
      <c r="D3281" s="676"/>
      <c r="E3281" s="676"/>
      <c r="F3281" s="676"/>
      <c r="G3281" s="676"/>
      <c r="H3281" s="676"/>
      <c r="I3281" s="676"/>
      <c r="J3281" s="676"/>
      <c r="K3281" s="676"/>
      <c r="L3281" s="676"/>
      <c r="M3281" s="676"/>
      <c r="N3281" s="676"/>
      <c r="O3281" s="676"/>
      <c r="P3281" s="676"/>
      <c r="Q3281" s="676"/>
      <c r="R3281" s="676"/>
      <c r="S3281" s="676"/>
      <c r="T3281" s="676"/>
      <c r="U3281" s="676"/>
      <c r="V3281" s="676"/>
      <c r="W3281" s="676"/>
      <c r="X3281" s="676"/>
      <c r="Y3281" s="676"/>
      <c r="Z3281" s="676"/>
      <c r="AA3281" s="676"/>
      <c r="AB3281" s="676"/>
      <c r="AC3281" s="676"/>
      <c r="AD3281" s="676"/>
      <c r="AE3281" s="60"/>
      <c r="AF3281" s="259"/>
      <c r="AG3281" s="375"/>
      <c r="AH3281" s="399"/>
    </row>
    <row r="3282" spans="1:82" ht="24" customHeight="1" x14ac:dyDescent="0.25">
      <c r="C3282" s="576" t="s">
        <v>1634</v>
      </c>
      <c r="D3282" s="576"/>
      <c r="E3282" s="576"/>
      <c r="F3282" s="576"/>
      <c r="G3282" s="576"/>
      <c r="H3282" s="576"/>
      <c r="I3282" s="576"/>
      <c r="J3282" s="576"/>
      <c r="K3282" s="576"/>
      <c r="L3282" s="576"/>
      <c r="M3282" s="576"/>
      <c r="N3282" s="576"/>
      <c r="O3282" s="576"/>
      <c r="P3282" s="576"/>
      <c r="Q3282" s="576"/>
      <c r="R3282" s="576"/>
      <c r="S3282" s="576"/>
      <c r="T3282" s="576"/>
      <c r="U3282" s="576"/>
      <c r="V3282" s="576"/>
      <c r="W3282" s="576"/>
      <c r="X3282" s="576"/>
      <c r="Y3282" s="576"/>
      <c r="Z3282" s="576"/>
      <c r="AA3282" s="576"/>
      <c r="AB3282" s="576"/>
      <c r="AC3282" s="576"/>
      <c r="AD3282" s="576"/>
      <c r="AE3282" s="60"/>
      <c r="AF3282" s="259"/>
      <c r="AG3282" s="375"/>
      <c r="AH3282" s="399"/>
    </row>
    <row r="3283" spans="1:82" ht="15" customHeight="1" x14ac:dyDescent="0.25">
      <c r="AE3283" s="60"/>
      <c r="AF3283" s="259"/>
      <c r="AG3283" s="375"/>
      <c r="AH3283" s="399"/>
    </row>
    <row r="3284" spans="1:82" ht="24" customHeight="1" x14ac:dyDescent="0.25">
      <c r="C3284" s="578" t="s">
        <v>1130</v>
      </c>
      <c r="D3284" s="578"/>
      <c r="E3284" s="578"/>
      <c r="F3284" s="578"/>
      <c r="G3284" s="578"/>
      <c r="H3284" s="578"/>
      <c r="I3284" s="578"/>
      <c r="J3284" s="578"/>
      <c r="K3284" s="578"/>
      <c r="L3284" s="578"/>
      <c r="M3284" s="578" t="s">
        <v>1364</v>
      </c>
      <c r="N3284" s="578"/>
      <c r="O3284" s="578"/>
      <c r="P3284" s="578"/>
      <c r="Q3284" s="578"/>
      <c r="R3284" s="578"/>
      <c r="S3284" s="578"/>
      <c r="T3284" s="578"/>
      <c r="U3284" s="578"/>
      <c r="V3284" s="578"/>
      <c r="W3284" s="578"/>
      <c r="X3284" s="578"/>
      <c r="Y3284" s="578"/>
      <c r="Z3284" s="578"/>
      <c r="AA3284" s="578"/>
      <c r="AB3284" s="578"/>
      <c r="AC3284" s="578"/>
      <c r="AD3284" s="578"/>
      <c r="AE3284" s="60"/>
      <c r="AF3284" s="259"/>
      <c r="AG3284" s="285" t="s">
        <v>1908</v>
      </c>
      <c r="AH3284" s="285"/>
      <c r="AI3284" s="285"/>
      <c r="AJ3284" s="374"/>
      <c r="AK3284" s="374"/>
      <c r="AL3284" s="374"/>
      <c r="AM3284" s="374"/>
      <c r="AN3284" s="374"/>
    </row>
    <row r="3285" spans="1:82" ht="15" customHeight="1" thickBot="1" x14ac:dyDescent="0.3">
      <c r="C3285" s="578"/>
      <c r="D3285" s="578"/>
      <c r="E3285" s="578"/>
      <c r="F3285" s="578"/>
      <c r="G3285" s="578"/>
      <c r="H3285" s="578"/>
      <c r="I3285" s="578"/>
      <c r="J3285" s="578"/>
      <c r="K3285" s="578"/>
      <c r="L3285" s="578"/>
      <c r="M3285" s="578" t="s">
        <v>60</v>
      </c>
      <c r="N3285" s="578"/>
      <c r="O3285" s="552" t="s">
        <v>951</v>
      </c>
      <c r="P3285" s="553"/>
      <c r="Q3285" s="553"/>
      <c r="R3285" s="553"/>
      <c r="S3285" s="553"/>
      <c r="T3285" s="553"/>
      <c r="U3285" s="553"/>
      <c r="V3285" s="553"/>
      <c r="W3285" s="553"/>
      <c r="X3285" s="553"/>
      <c r="Y3285" s="553"/>
      <c r="Z3285" s="553"/>
      <c r="AA3285" s="553"/>
      <c r="AB3285" s="553"/>
      <c r="AC3285" s="553"/>
      <c r="AD3285" s="554"/>
      <c r="AE3285" s="60"/>
      <c r="AF3285" s="259"/>
      <c r="AG3285" s="285">
        <f>COUNTBLANK(O3287:AD3294)</f>
        <v>128</v>
      </c>
      <c r="AH3285" s="285">
        <v>128</v>
      </c>
      <c r="AI3285" s="285">
        <f>IF(SUM(AG3287:AH3294)=0,AG3285,1)</f>
        <v>128</v>
      </c>
      <c r="AJ3285" s="374"/>
      <c r="AK3285" s="374"/>
      <c r="AL3285" s="374"/>
      <c r="AM3285" s="374"/>
      <c r="AN3285" s="374"/>
    </row>
    <row r="3286" spans="1:82" ht="125.25" customHeight="1" thickBot="1" x14ac:dyDescent="0.3">
      <c r="C3286" s="578"/>
      <c r="D3286" s="578"/>
      <c r="E3286" s="578"/>
      <c r="F3286" s="578"/>
      <c r="G3286" s="578"/>
      <c r="H3286" s="578"/>
      <c r="I3286" s="578"/>
      <c r="J3286" s="578"/>
      <c r="K3286" s="578"/>
      <c r="L3286" s="578"/>
      <c r="M3286" s="578"/>
      <c r="N3286" s="578"/>
      <c r="O3286" s="641" t="s">
        <v>756</v>
      </c>
      <c r="P3286" s="575"/>
      <c r="Q3286" s="574" t="s">
        <v>757</v>
      </c>
      <c r="R3286" s="575"/>
      <c r="S3286" s="574" t="s">
        <v>758</v>
      </c>
      <c r="T3286" s="575"/>
      <c r="U3286" s="574" t="s">
        <v>1635</v>
      </c>
      <c r="V3286" s="575"/>
      <c r="W3286" s="574" t="s">
        <v>759</v>
      </c>
      <c r="X3286" s="575"/>
      <c r="Y3286" s="574" t="s">
        <v>760</v>
      </c>
      <c r="Z3286" s="575"/>
      <c r="AA3286" s="574" t="s">
        <v>761</v>
      </c>
      <c r="AB3286" s="575"/>
      <c r="AC3286" s="574" t="s">
        <v>53</v>
      </c>
      <c r="AD3286" s="575"/>
      <c r="AE3286" s="60"/>
      <c r="AF3286" s="259"/>
      <c r="AG3286" s="374" t="s">
        <v>1921</v>
      </c>
      <c r="AH3286" s="374" t="s">
        <v>1925</v>
      </c>
      <c r="AI3286" s="374"/>
      <c r="AJ3286" s="374"/>
      <c r="AK3286" s="375" t="s">
        <v>1913</v>
      </c>
      <c r="AL3286" s="378" t="s">
        <v>1910</v>
      </c>
      <c r="AM3286" s="374" t="s">
        <v>1914</v>
      </c>
      <c r="AN3286" s="374" t="s">
        <v>1915</v>
      </c>
      <c r="AP3286" s="375" t="s">
        <v>1913</v>
      </c>
      <c r="AQ3286" s="378" t="s">
        <v>1910</v>
      </c>
      <c r="AR3286" s="374" t="s">
        <v>1914</v>
      </c>
      <c r="AS3286" s="374" t="s">
        <v>1915</v>
      </c>
      <c r="AU3286" s="482" t="s">
        <v>1913</v>
      </c>
      <c r="AV3286" s="483" t="s">
        <v>1910</v>
      </c>
      <c r="AW3286" s="484" t="s">
        <v>1914</v>
      </c>
      <c r="AX3286" s="484" t="s">
        <v>1915</v>
      </c>
      <c r="AY3286" s="485" t="s">
        <v>1913</v>
      </c>
      <c r="AZ3286" s="483" t="s">
        <v>1910</v>
      </c>
      <c r="BA3286" s="484" t="s">
        <v>1914</v>
      </c>
      <c r="BB3286" s="484" t="s">
        <v>1915</v>
      </c>
      <c r="BC3286" s="485" t="s">
        <v>1913</v>
      </c>
      <c r="BD3286" s="483" t="s">
        <v>1910</v>
      </c>
      <c r="BE3286" s="484" t="s">
        <v>1914</v>
      </c>
      <c r="BF3286" s="484" t="s">
        <v>1915</v>
      </c>
      <c r="BG3286" s="485" t="s">
        <v>1913</v>
      </c>
      <c r="BH3286" s="483" t="s">
        <v>1910</v>
      </c>
      <c r="BI3286" s="484" t="s">
        <v>1914</v>
      </c>
      <c r="BJ3286" s="484" t="s">
        <v>1915</v>
      </c>
      <c r="BK3286" s="485" t="s">
        <v>1913</v>
      </c>
      <c r="BL3286" s="483" t="s">
        <v>1910</v>
      </c>
      <c r="BM3286" s="484" t="s">
        <v>1914</v>
      </c>
      <c r="BN3286" s="484" t="s">
        <v>1915</v>
      </c>
      <c r="BO3286" s="485" t="s">
        <v>1913</v>
      </c>
      <c r="BP3286" s="483" t="s">
        <v>1910</v>
      </c>
      <c r="BQ3286" s="484" t="s">
        <v>1914</v>
      </c>
      <c r="BR3286" s="484" t="s">
        <v>1915</v>
      </c>
      <c r="BS3286" s="485" t="s">
        <v>1913</v>
      </c>
      <c r="BT3286" s="483" t="s">
        <v>1910</v>
      </c>
      <c r="BU3286" s="484" t="s">
        <v>1914</v>
      </c>
      <c r="BV3286" s="484" t="s">
        <v>1915</v>
      </c>
      <c r="BW3286" s="485" t="s">
        <v>1913</v>
      </c>
      <c r="BX3286" s="483" t="s">
        <v>1910</v>
      </c>
      <c r="BY3286" s="484" t="s">
        <v>1914</v>
      </c>
      <c r="BZ3286" s="486" t="s">
        <v>1915</v>
      </c>
      <c r="CA3286" s="375"/>
      <c r="CB3286" s="375"/>
      <c r="CC3286" s="375"/>
      <c r="CD3286" s="375"/>
    </row>
    <row r="3287" spans="1:82" ht="15" customHeight="1" x14ac:dyDescent="0.25">
      <c r="A3287" s="60"/>
      <c r="B3287" s="60"/>
      <c r="C3287" s="18" t="s">
        <v>26</v>
      </c>
      <c r="D3287" s="552" t="str">
        <f>IF($D37="","",$D37)</f>
        <v/>
      </c>
      <c r="E3287" s="553"/>
      <c r="F3287" s="553"/>
      <c r="G3287" s="553"/>
      <c r="H3287" s="553"/>
      <c r="I3287" s="553"/>
      <c r="J3287" s="553"/>
      <c r="K3287" s="553"/>
      <c r="L3287" s="554"/>
      <c r="M3287" s="579" t="str">
        <f>IF(Y3241="","",Y3241)</f>
        <v/>
      </c>
      <c r="N3287" s="579"/>
      <c r="O3287" s="577"/>
      <c r="P3287" s="577"/>
      <c r="Q3287" s="577"/>
      <c r="R3287" s="577"/>
      <c r="S3287" s="577"/>
      <c r="T3287" s="577"/>
      <c r="U3287" s="577"/>
      <c r="V3287" s="577"/>
      <c r="W3287" s="577"/>
      <c r="X3287" s="577"/>
      <c r="Y3287" s="577"/>
      <c r="Z3287" s="577"/>
      <c r="AA3287" s="577"/>
      <c r="AB3287" s="577"/>
      <c r="AC3287" s="577"/>
      <c r="AD3287" s="577"/>
      <c r="AE3287" s="60"/>
      <c r="AF3287" s="259"/>
      <c r="AG3287" s="375">
        <f>IF(AND($C$29="",COUNTBLANK(D3287:AD3287)=27),0,IF(AND($C$29&gt;=$AG$26,COUNTBLANK(D3287:AD3287)&lt;&gt;27),0,IF(AND($AG$26&gt;$C$29,COUNTBLANK(D3287:AD3287)=27),0,1)))</f>
        <v>0</v>
      </c>
      <c r="AH3287" s="264">
        <f>IF($AG$3285=$AH$3285,0,IF(AND(D3287="",COUNTBLANK(M3287:AD3287)=18),0,IF(AND(D3287&lt;&gt;"",COUNTBLANK(M3287:AD3287)=9),0,1)))</f>
        <v>0</v>
      </c>
      <c r="AI3287" s="374"/>
      <c r="AJ3287" s="374"/>
      <c r="AK3287" s="375">
        <f>IF(M3287="",0,M3287)</f>
        <v>0</v>
      </c>
      <c r="AL3287" s="378">
        <f>COUNTIF(O3287:AD3287,"ns")</f>
        <v>0</v>
      </c>
      <c r="AM3287" s="374">
        <f>SUM(O3287:AD3287)</f>
        <v>0</v>
      </c>
      <c r="AN3287" s="317">
        <f>IF($AG$3285=$AH$3285,0,IF(OR(AND(AK3287=0,AL3287&gt;0),AND(AK3287="NS",AM3287&gt;0),AND(AK3287="NS",AM3287=0,AL3287=0)),1,IF(OR(AND(AL3287&gt;=2,AM3287&lt;AK3287),AND(AK3287="NS",AM3287=0,AL3287&gt;0),AK3287&lt;=AM3287),0,1)))</f>
        <v>0</v>
      </c>
      <c r="AP3287" s="375">
        <f>$Y3241</f>
        <v>0</v>
      </c>
      <c r="AQ3287" s="378">
        <f>COUNTIF(O3287:AD3287,"ns")</f>
        <v>0</v>
      </c>
      <c r="AR3287" s="374">
        <f>SUM(O3287:AD3287)</f>
        <v>0</v>
      </c>
      <c r="AS3287" s="317">
        <f>IF($AG$3285=$AH$3285,0,IF(OR(AND(AP3287=0,AQ3287&gt;0),AND(AP3287="NS",AR3287&gt;0),AND(AP3287="NS",AR3287=0,AQ3287=0)),1,IF(OR(AND(AQ3287&gt;=2,AR3287&lt;AP3287),AND(AP3287="NS",AR3287=0,AQ3287&gt;0),AP3287&lt;=AR3287),0,1)))</f>
        <v>0</v>
      </c>
      <c r="AU3287" s="412" t="str">
        <f>$M3287</f>
        <v/>
      </c>
      <c r="AV3287" s="379">
        <f>COUNTIF(O3287,"ns")</f>
        <v>0</v>
      </c>
      <c r="AW3287" s="380">
        <f>SUM(O3287)</f>
        <v>0</v>
      </c>
      <c r="AX3287" s="341">
        <f>IF($AG$3285=$AH$3285,0,IF(OR(AND(AU3287=0,AV3287&gt;0),AND(AU3287="NS",AW3287&gt;0),AND(AU3287="NS",AW3287=0,AV3287=0)),1,IF(OR(AND(AV3287&gt;=1,AW3287&lt;AU3287),AND(AU3287="NS",AW3287=0,AV3287&gt;0),AU3287&gt;=AW3287),0,1)))</f>
        <v>0</v>
      </c>
      <c r="AY3287" s="388" t="str">
        <f>$M3287</f>
        <v/>
      </c>
      <c r="AZ3287" s="379">
        <f>COUNTIF(Q3287,"ns")</f>
        <v>0</v>
      </c>
      <c r="BA3287" s="380">
        <f>SUM(Q3287)</f>
        <v>0</v>
      </c>
      <c r="BB3287" s="341">
        <f>IF($AG$3285=$AH$3285,0,IF(OR(AND(AY3287=0,AZ3287&gt;0),AND(AY3287="NS",BA3287&gt;0),AND(AY3287="NS",BA3287=0,AZ3287=0)),1,IF(OR(AND(AZ3287&gt;=1,BA3287&lt;AY3287),AND(AY3287="NS",BA3287=0,AZ3287&gt;0),AY3287&gt;=BA3287),0,1)))</f>
        <v>0</v>
      </c>
      <c r="BC3287" s="388" t="str">
        <f>$M3287</f>
        <v/>
      </c>
      <c r="BD3287" s="379">
        <f>COUNTIF(S3287,"ns")</f>
        <v>0</v>
      </c>
      <c r="BE3287" s="380">
        <f>SUM(S3287)</f>
        <v>0</v>
      </c>
      <c r="BF3287" s="341">
        <f>IF($AG$3285=$AH$3285,0,IF(OR(AND(BC3287=0,BD3287&gt;0),AND(BC3287="NS",BE3287&gt;0),AND(BC3287="NS",BE3287=0,BD3287=0)),1,IF(OR(AND(BD3287&gt;=1,BE3287&lt;BC3287),AND(BC3287="NS",BE3287=0,BD3287&gt;0),BC3287&gt;=BE3287),0,1)))</f>
        <v>0</v>
      </c>
      <c r="BG3287" s="388" t="str">
        <f>$M3287</f>
        <v/>
      </c>
      <c r="BH3287" s="379">
        <f>COUNTIF(U3287,"ns")</f>
        <v>0</v>
      </c>
      <c r="BI3287" s="380">
        <f>SUM(U3287)</f>
        <v>0</v>
      </c>
      <c r="BJ3287" s="341">
        <f>IF($AG$3285=$AH$3285,0,IF(OR(AND(BG3287=0,BH3287&gt;0),AND(BG3287="NS",BI3287&gt;0),AND(BG3287="NS",BI3287=0,BH3287=0)),1,IF(OR(AND(BH3287&gt;=1,BI3287&lt;BG3287),AND(BG3287="NS",BI3287=0,BH3287&gt;0),BG3287&gt;=BI3287),0,1)))</f>
        <v>0</v>
      </c>
      <c r="BK3287" s="388" t="str">
        <f>$M3287</f>
        <v/>
      </c>
      <c r="BL3287" s="379">
        <f>COUNTIF(W3287,"ns")</f>
        <v>0</v>
      </c>
      <c r="BM3287" s="380">
        <f>SUM(W3287)</f>
        <v>0</v>
      </c>
      <c r="BN3287" s="341">
        <f>IF($AG$3285=$AH$3285,0,IF(OR(AND(BK3287=0,BL3287&gt;0),AND(BK3287="NS",BM3287&gt;0),AND(BK3287="NS",BM3287=0,BL3287=0)),1,IF(OR(AND(BL3287&gt;=1,BM3287&lt;BK3287),AND(BK3287="NS",BM3287=0,BL3287&gt;0),BK3287&gt;=BM3287),0,1)))</f>
        <v>0</v>
      </c>
      <c r="BO3287" s="388" t="str">
        <f>$M3287</f>
        <v/>
      </c>
      <c r="BP3287" s="379">
        <f>COUNTIF(Y3287,"ns")</f>
        <v>0</v>
      </c>
      <c r="BQ3287" s="380">
        <f>SUM(Y3287)</f>
        <v>0</v>
      </c>
      <c r="BR3287" s="341">
        <f>IF($AG$3285=$AH$3285,0,IF(OR(AND(BO3287=0,BP3287&gt;0),AND(BO3287="NS",BQ3287&gt;0),AND(BO3287="NS",BQ3287=0,BP3287=0)),1,IF(OR(AND(BP3287&gt;=1,BQ3287&lt;BO3287),AND(BO3287="NS",BQ3287=0,BP3287&gt;0),BO3287&gt;=BQ3287),0,1)))</f>
        <v>0</v>
      </c>
      <c r="BS3287" s="388" t="str">
        <f>$M3287</f>
        <v/>
      </c>
      <c r="BT3287" s="379">
        <f>COUNTIF(AA3287,"ns")</f>
        <v>0</v>
      </c>
      <c r="BU3287" s="380">
        <f>SUM(AA3287)</f>
        <v>0</v>
      </c>
      <c r="BV3287" s="341">
        <f>IF($AG$3285=$AH$3285,0,IF(OR(AND(BS3287=0,BT3287&gt;0),AND(BS3287="NS",BU3287&gt;0),AND(BS3287="NS",BU3287=0,BT3287=0)),1,IF(OR(AND(BT3287&gt;=1,BU3287&lt;BS3287),AND(BS3287="NS",BU3287=0,BT3287&gt;0),BS3287&gt;=BU3287),0,1)))</f>
        <v>0</v>
      </c>
      <c r="BW3287" s="388" t="str">
        <f>$M3287</f>
        <v/>
      </c>
      <c r="BX3287" s="379">
        <f>COUNTIF(AC3287,"ns")</f>
        <v>0</v>
      </c>
      <c r="BY3287" s="380">
        <f>SUM(AC3287)</f>
        <v>0</v>
      </c>
      <c r="BZ3287" s="342">
        <f>IF($AG$3285=$AH$3285,0,IF(OR(AND(BW3287=0,BX3287&gt;0),AND(BW3287="NS",BY3287&gt;0),AND(BW3287="NS",BY3287=0,BX3287=0)),1,IF(OR(AND(BX3287&gt;=1,BY3287&lt;BW3287),AND(BW3287="NS",BY3287=0,BX3287&gt;0),BW3287&gt;=BY3287),0,1)))</f>
        <v>0</v>
      </c>
      <c r="CA3287" s="375"/>
      <c r="CB3287" s="375"/>
      <c r="CC3287" s="375"/>
      <c r="CD3287" s="375"/>
    </row>
    <row r="3288" spans="1:82" ht="15" customHeight="1" x14ac:dyDescent="0.25">
      <c r="A3288" s="60"/>
      <c r="B3288" s="60"/>
      <c r="C3288" s="8" t="s">
        <v>27</v>
      </c>
      <c r="D3288" s="552" t="str">
        <f t="shared" ref="D3288:D3294" si="10784">IF($D38="","",$D38)</f>
        <v/>
      </c>
      <c r="E3288" s="553"/>
      <c r="F3288" s="553"/>
      <c r="G3288" s="553"/>
      <c r="H3288" s="553"/>
      <c r="I3288" s="553"/>
      <c r="J3288" s="553"/>
      <c r="K3288" s="553"/>
      <c r="L3288" s="554"/>
      <c r="M3288" s="579" t="str">
        <f t="shared" ref="M3288:M3294" si="10785">IF(Y3242="","",Y3242)</f>
        <v/>
      </c>
      <c r="N3288" s="579"/>
      <c r="O3288" s="577"/>
      <c r="P3288" s="577"/>
      <c r="Q3288" s="577"/>
      <c r="R3288" s="577"/>
      <c r="S3288" s="577"/>
      <c r="T3288" s="577"/>
      <c r="U3288" s="577"/>
      <c r="V3288" s="577"/>
      <c r="W3288" s="577"/>
      <c r="X3288" s="577"/>
      <c r="Y3288" s="577"/>
      <c r="Z3288" s="577"/>
      <c r="AA3288" s="577"/>
      <c r="AB3288" s="577"/>
      <c r="AC3288" s="577"/>
      <c r="AD3288" s="577"/>
      <c r="AE3288" s="60"/>
      <c r="AF3288" s="259"/>
      <c r="AG3288" s="375">
        <f>IF(AND($C$29="",COUNTBLANK(D3288:AD3288)=27),0,IF(AND($C$29&gt;=$AG$27,COUNTBLANK(D3288:AD3288)&lt;&gt;27),0,IF(AND($AG$27&gt;$C$29,COUNTBLANK(D3288:AD3288)=27),0,1)))</f>
        <v>0</v>
      </c>
      <c r="AH3288" s="264">
        <f t="shared" ref="AH3288:AH3294" si="10786">IF($AG$3285=$AH$3285,0,IF(AND(D3288="",COUNTBLANK(M3288:AD3288)=18),0,IF(AND(D3288&lt;&gt;"",COUNTBLANK(M3288:AD3288)=9),0,1)))</f>
        <v>0</v>
      </c>
      <c r="AK3288" s="375">
        <f t="shared" ref="AK3288:AK3294" si="10787">IF(M3288="",0,M3288)</f>
        <v>0</v>
      </c>
      <c r="AL3288" s="378">
        <f t="shared" ref="AL3288:AL3294" si="10788">COUNTIF(O3288:AD3288,"ns")</f>
        <v>0</v>
      </c>
      <c r="AM3288" s="374">
        <f t="shared" ref="AM3288:AM3294" si="10789">SUM(O3288:AD3288)</f>
        <v>0</v>
      </c>
      <c r="AN3288" s="317">
        <f t="shared" ref="AN3288:AN3294" si="10790">IF($AG$3285=$AH$3285,0,IF(OR(AND(AK3288=0,AL3288&gt;0),AND(AK3288="NS",AM3288&gt;0),AND(AK3288="NS",AM3288=0,AL3288=0)),1,IF(OR(AND(AL3288&gt;=2,AM3288&lt;AK3288),AND(AK3288="NS",AM3288=0,AL3288&gt;0),AK3288&lt;=AM3288),0,1)))</f>
        <v>0</v>
      </c>
      <c r="AP3288" s="375">
        <f t="shared" ref="AP3288:AP3294" si="10791">$Y3242</f>
        <v>0</v>
      </c>
      <c r="AQ3288" s="378">
        <f t="shared" ref="AQ3288:AQ3294" si="10792">COUNTIF(O3288:AD3288,"ns")</f>
        <v>0</v>
      </c>
      <c r="AR3288" s="374">
        <f t="shared" ref="AR3288:AR3294" si="10793">SUM(O3288:AD3288)</f>
        <v>0</v>
      </c>
      <c r="AS3288" s="317">
        <f t="shared" ref="AS3288:AS3294" si="10794">IF($AG$3285=$AH$3285,0,IF(OR(AND(AP3288=0,AQ3288&gt;0),AND(AP3288="NS",AR3288&gt;0),AND(AP3288="NS",AR3288=0,AQ3288=0)),1,IF(OR(AND(AQ3288&gt;=2,AR3288&lt;AP3288),AND(AP3288="NS",AR3288=0,AQ3288&gt;0),AP3288&lt;=AR3288),0,1)))</f>
        <v>0</v>
      </c>
      <c r="AU3288" s="412" t="str">
        <f t="shared" ref="AU3288:AU3294" si="10795">$M3288</f>
        <v/>
      </c>
      <c r="AV3288" s="379">
        <f t="shared" ref="AV3288:AV3294" si="10796">COUNTIF(O3288,"ns")</f>
        <v>0</v>
      </c>
      <c r="AW3288" s="380">
        <f t="shared" ref="AW3288:AW3294" si="10797">SUM(O3288)</f>
        <v>0</v>
      </c>
      <c r="AX3288" s="341">
        <f t="shared" ref="AX3288:AX3294" si="10798">IF($AG$3285=$AH$3285,0,IF(OR(AND(AU3288=0,AV3288&gt;0),AND(AU3288="NS",AW3288&gt;0),AND(AU3288="NS",AW3288=0,AV3288=0)),1,IF(OR(AND(AV3288&gt;=1,AW3288&lt;AU3288),AND(AU3288="NS",AW3288=0,AV3288&gt;0),AU3288&gt;=AW3288),0,1)))</f>
        <v>0</v>
      </c>
      <c r="AY3288" s="388" t="str">
        <f t="shared" ref="AY3288:AY3294" si="10799">$M3288</f>
        <v/>
      </c>
      <c r="AZ3288" s="379">
        <f t="shared" ref="AZ3288:AZ3294" si="10800">COUNTIF(Q3288,"ns")</f>
        <v>0</v>
      </c>
      <c r="BA3288" s="380">
        <f t="shared" ref="BA3288:BA3294" si="10801">SUM(Q3288)</f>
        <v>0</v>
      </c>
      <c r="BB3288" s="341">
        <f t="shared" ref="BB3288:BB3294" si="10802">IF($AG$3285=$AH$3285,0,IF(OR(AND(AY3288=0,AZ3288&gt;0),AND(AY3288="NS",BA3288&gt;0),AND(AY3288="NS",BA3288=0,AZ3288=0)),1,IF(OR(AND(AZ3288&gt;=1,BA3288&lt;AY3288),AND(AY3288="NS",BA3288=0,AZ3288&gt;0),AY3288&gt;=BA3288),0,1)))</f>
        <v>0</v>
      </c>
      <c r="BC3288" s="388" t="str">
        <f t="shared" ref="BC3288:BC3294" si="10803">$M3288</f>
        <v/>
      </c>
      <c r="BD3288" s="379">
        <f t="shared" ref="BD3288:BD3294" si="10804">COUNTIF(S3288,"ns")</f>
        <v>0</v>
      </c>
      <c r="BE3288" s="380">
        <f t="shared" ref="BE3288:BE3294" si="10805">SUM(S3288)</f>
        <v>0</v>
      </c>
      <c r="BF3288" s="341">
        <f t="shared" ref="BF3288:BF3294" si="10806">IF($AG$3285=$AH$3285,0,IF(OR(AND(BC3288=0,BD3288&gt;0),AND(BC3288="NS",BE3288&gt;0),AND(BC3288="NS",BE3288=0,BD3288=0)),1,IF(OR(AND(BD3288&gt;=1,BE3288&lt;BC3288),AND(BC3288="NS",BE3288=0,BD3288&gt;0),BC3288&gt;=BE3288),0,1)))</f>
        <v>0</v>
      </c>
      <c r="BG3288" s="388" t="str">
        <f t="shared" ref="BG3288:BG3294" si="10807">$M3288</f>
        <v/>
      </c>
      <c r="BH3288" s="379">
        <f t="shared" ref="BH3288:BH3294" si="10808">COUNTIF(U3288,"ns")</f>
        <v>0</v>
      </c>
      <c r="BI3288" s="380">
        <f t="shared" ref="BI3288:BI3294" si="10809">SUM(U3288)</f>
        <v>0</v>
      </c>
      <c r="BJ3288" s="341">
        <f t="shared" ref="BJ3288:BJ3294" si="10810">IF($AG$3285=$AH$3285,0,IF(OR(AND(BG3288=0,BH3288&gt;0),AND(BG3288="NS",BI3288&gt;0),AND(BG3288="NS",BI3288=0,BH3288=0)),1,IF(OR(AND(BH3288&gt;=1,BI3288&lt;BG3288),AND(BG3288="NS",BI3288=0,BH3288&gt;0),BG3288&gt;=BI3288),0,1)))</f>
        <v>0</v>
      </c>
      <c r="BK3288" s="388" t="str">
        <f t="shared" ref="BK3288:BK3294" si="10811">$M3288</f>
        <v/>
      </c>
      <c r="BL3288" s="379">
        <f t="shared" ref="BL3288:BL3294" si="10812">COUNTIF(W3288,"ns")</f>
        <v>0</v>
      </c>
      <c r="BM3288" s="380">
        <f t="shared" ref="BM3288:BM3294" si="10813">SUM(W3288)</f>
        <v>0</v>
      </c>
      <c r="BN3288" s="341">
        <f t="shared" ref="BN3288:BN3294" si="10814">IF($AG$3285=$AH$3285,0,IF(OR(AND(BK3288=0,BL3288&gt;0),AND(BK3288="NS",BM3288&gt;0),AND(BK3288="NS",BM3288=0,BL3288=0)),1,IF(OR(AND(BL3288&gt;=1,BM3288&lt;BK3288),AND(BK3288="NS",BM3288=0,BL3288&gt;0),BK3288&gt;=BM3288),0,1)))</f>
        <v>0</v>
      </c>
      <c r="BO3288" s="388" t="str">
        <f t="shared" ref="BO3288:BO3294" si="10815">$M3288</f>
        <v/>
      </c>
      <c r="BP3288" s="379">
        <f t="shared" ref="BP3288:BP3294" si="10816">COUNTIF(Y3288,"ns")</f>
        <v>0</v>
      </c>
      <c r="BQ3288" s="380">
        <f t="shared" ref="BQ3288:BQ3294" si="10817">SUM(Y3288)</f>
        <v>0</v>
      </c>
      <c r="BR3288" s="341">
        <f t="shared" ref="BR3288:BR3294" si="10818">IF($AG$3285=$AH$3285,0,IF(OR(AND(BO3288=0,BP3288&gt;0),AND(BO3288="NS",BQ3288&gt;0),AND(BO3288="NS",BQ3288=0,BP3288=0)),1,IF(OR(AND(BP3288&gt;=1,BQ3288&lt;BO3288),AND(BO3288="NS",BQ3288=0,BP3288&gt;0),BO3288&gt;=BQ3288),0,1)))</f>
        <v>0</v>
      </c>
      <c r="BS3288" s="388" t="str">
        <f t="shared" ref="BS3288:BS3294" si="10819">$M3288</f>
        <v/>
      </c>
      <c r="BT3288" s="379">
        <f t="shared" ref="BT3288:BT3294" si="10820">COUNTIF(AA3288,"ns")</f>
        <v>0</v>
      </c>
      <c r="BU3288" s="380">
        <f t="shared" ref="BU3288:BU3294" si="10821">SUM(AA3288)</f>
        <v>0</v>
      </c>
      <c r="BV3288" s="341">
        <f t="shared" ref="BV3288:BV3294" si="10822">IF($AG$3285=$AH$3285,0,IF(OR(AND(BS3288=0,BT3288&gt;0),AND(BS3288="NS",BU3288&gt;0),AND(BS3288="NS",BU3288=0,BT3288=0)),1,IF(OR(AND(BT3288&gt;=1,BU3288&lt;BS3288),AND(BS3288="NS",BU3288=0,BT3288&gt;0),BS3288&gt;=BU3288),0,1)))</f>
        <v>0</v>
      </c>
      <c r="BW3288" s="388" t="str">
        <f t="shared" ref="BW3288:BW3294" si="10823">$M3288</f>
        <v/>
      </c>
      <c r="BX3288" s="379">
        <f t="shared" ref="BX3288:BX3294" si="10824">COUNTIF(AC3288,"ns")</f>
        <v>0</v>
      </c>
      <c r="BY3288" s="380">
        <f t="shared" ref="BY3288:BY3294" si="10825">SUM(AC3288)</f>
        <v>0</v>
      </c>
      <c r="BZ3288" s="342">
        <f t="shared" ref="BZ3288:BZ3294" si="10826">IF($AG$3285=$AH$3285,0,IF(OR(AND(BW3288=0,BX3288&gt;0),AND(BW3288="NS",BY3288&gt;0),AND(BW3288="NS",BY3288=0,BX3288=0)),1,IF(OR(AND(BX3288&gt;=1,BY3288&lt;BW3288),AND(BW3288="NS",BY3288=0,BX3288&gt;0),BW3288&gt;=BY3288),0,1)))</f>
        <v>0</v>
      </c>
      <c r="CA3288" s="375"/>
      <c r="CB3288" s="375"/>
      <c r="CC3288" s="375"/>
      <c r="CD3288" s="375"/>
    </row>
    <row r="3289" spans="1:82" ht="15" customHeight="1" x14ac:dyDescent="0.25">
      <c r="A3289" s="60"/>
      <c r="B3289" s="60"/>
      <c r="C3289" s="8" t="s">
        <v>28</v>
      </c>
      <c r="D3289" s="552" t="str">
        <f t="shared" si="10784"/>
        <v/>
      </c>
      <c r="E3289" s="553"/>
      <c r="F3289" s="553"/>
      <c r="G3289" s="553"/>
      <c r="H3289" s="553"/>
      <c r="I3289" s="553"/>
      <c r="J3289" s="553"/>
      <c r="K3289" s="553"/>
      <c r="L3289" s="554"/>
      <c r="M3289" s="579" t="str">
        <f t="shared" si="10785"/>
        <v/>
      </c>
      <c r="N3289" s="579"/>
      <c r="O3289" s="577"/>
      <c r="P3289" s="577"/>
      <c r="Q3289" s="577"/>
      <c r="R3289" s="577"/>
      <c r="S3289" s="577"/>
      <c r="T3289" s="577"/>
      <c r="U3289" s="577"/>
      <c r="V3289" s="577"/>
      <c r="W3289" s="577"/>
      <c r="X3289" s="577"/>
      <c r="Y3289" s="577"/>
      <c r="Z3289" s="577"/>
      <c r="AA3289" s="577"/>
      <c r="AB3289" s="577"/>
      <c r="AC3289" s="577"/>
      <c r="AD3289" s="577"/>
      <c r="AE3289" s="60"/>
      <c r="AF3289" s="259"/>
      <c r="AG3289" s="375">
        <f>IF(AND($C$29="",COUNTBLANK(D3289:AD3289)=27),0,IF(AND($C$29&gt;=$AG$28,COUNTBLANK(D3289:AD3289)&lt;&gt;27),0,IF(AND($AG$28&gt;$C$29,COUNTBLANK(D3289:AD3289)=27),0,1)))</f>
        <v>0</v>
      </c>
      <c r="AH3289" s="264">
        <f t="shared" si="10786"/>
        <v>0</v>
      </c>
      <c r="AK3289" s="375">
        <f t="shared" si="10787"/>
        <v>0</v>
      </c>
      <c r="AL3289" s="378">
        <f t="shared" si="10788"/>
        <v>0</v>
      </c>
      <c r="AM3289" s="374">
        <f t="shared" si="10789"/>
        <v>0</v>
      </c>
      <c r="AN3289" s="317">
        <f t="shared" si="10790"/>
        <v>0</v>
      </c>
      <c r="AP3289" s="375">
        <f t="shared" si="10791"/>
        <v>0</v>
      </c>
      <c r="AQ3289" s="378">
        <f t="shared" si="10792"/>
        <v>0</v>
      </c>
      <c r="AR3289" s="374">
        <f t="shared" si="10793"/>
        <v>0</v>
      </c>
      <c r="AS3289" s="317">
        <f t="shared" si="10794"/>
        <v>0</v>
      </c>
      <c r="AU3289" s="412" t="str">
        <f t="shared" si="10795"/>
        <v/>
      </c>
      <c r="AV3289" s="379">
        <f t="shared" si="10796"/>
        <v>0</v>
      </c>
      <c r="AW3289" s="380">
        <f t="shared" si="10797"/>
        <v>0</v>
      </c>
      <c r="AX3289" s="341">
        <f t="shared" si="10798"/>
        <v>0</v>
      </c>
      <c r="AY3289" s="388" t="str">
        <f t="shared" si="10799"/>
        <v/>
      </c>
      <c r="AZ3289" s="379">
        <f t="shared" si="10800"/>
        <v>0</v>
      </c>
      <c r="BA3289" s="380">
        <f t="shared" si="10801"/>
        <v>0</v>
      </c>
      <c r="BB3289" s="341">
        <f t="shared" si="10802"/>
        <v>0</v>
      </c>
      <c r="BC3289" s="388" t="str">
        <f t="shared" si="10803"/>
        <v/>
      </c>
      <c r="BD3289" s="379">
        <f t="shared" si="10804"/>
        <v>0</v>
      </c>
      <c r="BE3289" s="380">
        <f t="shared" si="10805"/>
        <v>0</v>
      </c>
      <c r="BF3289" s="341">
        <f t="shared" si="10806"/>
        <v>0</v>
      </c>
      <c r="BG3289" s="388" t="str">
        <f t="shared" si="10807"/>
        <v/>
      </c>
      <c r="BH3289" s="379">
        <f t="shared" si="10808"/>
        <v>0</v>
      </c>
      <c r="BI3289" s="380">
        <f t="shared" si="10809"/>
        <v>0</v>
      </c>
      <c r="BJ3289" s="341">
        <f t="shared" si="10810"/>
        <v>0</v>
      </c>
      <c r="BK3289" s="388" t="str">
        <f t="shared" si="10811"/>
        <v/>
      </c>
      <c r="BL3289" s="379">
        <f t="shared" si="10812"/>
        <v>0</v>
      </c>
      <c r="BM3289" s="380">
        <f t="shared" si="10813"/>
        <v>0</v>
      </c>
      <c r="BN3289" s="341">
        <f t="shared" si="10814"/>
        <v>0</v>
      </c>
      <c r="BO3289" s="388" t="str">
        <f t="shared" si="10815"/>
        <v/>
      </c>
      <c r="BP3289" s="379">
        <f t="shared" si="10816"/>
        <v>0</v>
      </c>
      <c r="BQ3289" s="380">
        <f t="shared" si="10817"/>
        <v>0</v>
      </c>
      <c r="BR3289" s="341">
        <f t="shared" si="10818"/>
        <v>0</v>
      </c>
      <c r="BS3289" s="388" t="str">
        <f t="shared" si="10819"/>
        <v/>
      </c>
      <c r="BT3289" s="379">
        <f t="shared" si="10820"/>
        <v>0</v>
      </c>
      <c r="BU3289" s="380">
        <f t="shared" si="10821"/>
        <v>0</v>
      </c>
      <c r="BV3289" s="341">
        <f t="shared" si="10822"/>
        <v>0</v>
      </c>
      <c r="BW3289" s="388" t="str">
        <f t="shared" si="10823"/>
        <v/>
      </c>
      <c r="BX3289" s="379">
        <f t="shared" si="10824"/>
        <v>0</v>
      </c>
      <c r="BY3289" s="380">
        <f t="shared" si="10825"/>
        <v>0</v>
      </c>
      <c r="BZ3289" s="342">
        <f t="shared" si="10826"/>
        <v>0</v>
      </c>
      <c r="CA3289" s="375"/>
      <c r="CB3289" s="375"/>
      <c r="CC3289" s="375"/>
      <c r="CD3289" s="375"/>
    </row>
    <row r="3290" spans="1:82" ht="15" customHeight="1" x14ac:dyDescent="0.25">
      <c r="A3290" s="60"/>
      <c r="B3290" s="60"/>
      <c r="C3290" s="8" t="s">
        <v>29</v>
      </c>
      <c r="D3290" s="552" t="str">
        <f t="shared" si="10784"/>
        <v/>
      </c>
      <c r="E3290" s="553"/>
      <c r="F3290" s="553"/>
      <c r="G3290" s="553"/>
      <c r="H3290" s="553"/>
      <c r="I3290" s="553"/>
      <c r="J3290" s="553"/>
      <c r="K3290" s="553"/>
      <c r="L3290" s="554"/>
      <c r="M3290" s="579" t="str">
        <f t="shared" si="10785"/>
        <v/>
      </c>
      <c r="N3290" s="579"/>
      <c r="O3290" s="577"/>
      <c r="P3290" s="577"/>
      <c r="Q3290" s="577"/>
      <c r="R3290" s="577"/>
      <c r="S3290" s="577"/>
      <c r="T3290" s="577"/>
      <c r="U3290" s="577"/>
      <c r="V3290" s="577"/>
      <c r="W3290" s="577"/>
      <c r="X3290" s="577"/>
      <c r="Y3290" s="577"/>
      <c r="Z3290" s="577"/>
      <c r="AA3290" s="577"/>
      <c r="AB3290" s="577"/>
      <c r="AC3290" s="577"/>
      <c r="AD3290" s="577"/>
      <c r="AE3290" s="60"/>
      <c r="AF3290" s="259"/>
      <c r="AG3290" s="375">
        <f>IF(AND($C$29="",COUNTBLANK(D3290:AD3290)=27),0,IF(AND($C$29&gt;=$AG$29,COUNTBLANK(D3290:AD3290)&lt;&gt;27),0,IF(AND($AG$29&gt;$C$29,COUNTBLANK(D3290:AD3290)=27),0,1)))</f>
        <v>0</v>
      </c>
      <c r="AH3290" s="264">
        <f t="shared" si="10786"/>
        <v>0</v>
      </c>
      <c r="AK3290" s="375">
        <f t="shared" si="10787"/>
        <v>0</v>
      </c>
      <c r="AL3290" s="378">
        <f t="shared" si="10788"/>
        <v>0</v>
      </c>
      <c r="AM3290" s="374">
        <f t="shared" si="10789"/>
        <v>0</v>
      </c>
      <c r="AN3290" s="317">
        <f t="shared" si="10790"/>
        <v>0</v>
      </c>
      <c r="AP3290" s="375">
        <f t="shared" si="10791"/>
        <v>0</v>
      </c>
      <c r="AQ3290" s="378">
        <f t="shared" si="10792"/>
        <v>0</v>
      </c>
      <c r="AR3290" s="374">
        <f t="shared" si="10793"/>
        <v>0</v>
      </c>
      <c r="AS3290" s="317">
        <f t="shared" si="10794"/>
        <v>0</v>
      </c>
      <c r="AU3290" s="412" t="str">
        <f t="shared" si="10795"/>
        <v/>
      </c>
      <c r="AV3290" s="379">
        <f t="shared" si="10796"/>
        <v>0</v>
      </c>
      <c r="AW3290" s="380">
        <f t="shared" si="10797"/>
        <v>0</v>
      </c>
      <c r="AX3290" s="341">
        <f t="shared" si="10798"/>
        <v>0</v>
      </c>
      <c r="AY3290" s="388" t="str">
        <f t="shared" si="10799"/>
        <v/>
      </c>
      <c r="AZ3290" s="379">
        <f t="shared" si="10800"/>
        <v>0</v>
      </c>
      <c r="BA3290" s="380">
        <f t="shared" si="10801"/>
        <v>0</v>
      </c>
      <c r="BB3290" s="341">
        <f t="shared" si="10802"/>
        <v>0</v>
      </c>
      <c r="BC3290" s="388" t="str">
        <f t="shared" si="10803"/>
        <v/>
      </c>
      <c r="BD3290" s="379">
        <f t="shared" si="10804"/>
        <v>0</v>
      </c>
      <c r="BE3290" s="380">
        <f t="shared" si="10805"/>
        <v>0</v>
      </c>
      <c r="BF3290" s="341">
        <f t="shared" si="10806"/>
        <v>0</v>
      </c>
      <c r="BG3290" s="388" t="str">
        <f t="shared" si="10807"/>
        <v/>
      </c>
      <c r="BH3290" s="379">
        <f t="shared" si="10808"/>
        <v>0</v>
      </c>
      <c r="BI3290" s="380">
        <f t="shared" si="10809"/>
        <v>0</v>
      </c>
      <c r="BJ3290" s="341">
        <f t="shared" si="10810"/>
        <v>0</v>
      </c>
      <c r="BK3290" s="388" t="str">
        <f t="shared" si="10811"/>
        <v/>
      </c>
      <c r="BL3290" s="379">
        <f t="shared" si="10812"/>
        <v>0</v>
      </c>
      <c r="BM3290" s="380">
        <f t="shared" si="10813"/>
        <v>0</v>
      </c>
      <c r="BN3290" s="341">
        <f t="shared" si="10814"/>
        <v>0</v>
      </c>
      <c r="BO3290" s="388" t="str">
        <f t="shared" si="10815"/>
        <v/>
      </c>
      <c r="BP3290" s="379">
        <f t="shared" si="10816"/>
        <v>0</v>
      </c>
      <c r="BQ3290" s="380">
        <f t="shared" si="10817"/>
        <v>0</v>
      </c>
      <c r="BR3290" s="341">
        <f t="shared" si="10818"/>
        <v>0</v>
      </c>
      <c r="BS3290" s="388" t="str">
        <f t="shared" si="10819"/>
        <v/>
      </c>
      <c r="BT3290" s="379">
        <f t="shared" si="10820"/>
        <v>0</v>
      </c>
      <c r="BU3290" s="380">
        <f t="shared" si="10821"/>
        <v>0</v>
      </c>
      <c r="BV3290" s="341">
        <f t="shared" si="10822"/>
        <v>0</v>
      </c>
      <c r="BW3290" s="388" t="str">
        <f t="shared" si="10823"/>
        <v/>
      </c>
      <c r="BX3290" s="379">
        <f t="shared" si="10824"/>
        <v>0</v>
      </c>
      <c r="BY3290" s="380">
        <f t="shared" si="10825"/>
        <v>0</v>
      </c>
      <c r="BZ3290" s="342">
        <f t="shared" si="10826"/>
        <v>0</v>
      </c>
      <c r="CA3290" s="375"/>
      <c r="CB3290" s="375"/>
      <c r="CC3290" s="375"/>
      <c r="CD3290" s="375"/>
    </row>
    <row r="3291" spans="1:82" ht="15" customHeight="1" x14ac:dyDescent="0.25">
      <c r="A3291" s="60"/>
      <c r="B3291" s="60"/>
      <c r="C3291" s="8" t="s">
        <v>30</v>
      </c>
      <c r="D3291" s="552" t="str">
        <f t="shared" si="10784"/>
        <v/>
      </c>
      <c r="E3291" s="553"/>
      <c r="F3291" s="553"/>
      <c r="G3291" s="553"/>
      <c r="H3291" s="553"/>
      <c r="I3291" s="553"/>
      <c r="J3291" s="553"/>
      <c r="K3291" s="553"/>
      <c r="L3291" s="554"/>
      <c r="M3291" s="579" t="str">
        <f t="shared" si="10785"/>
        <v/>
      </c>
      <c r="N3291" s="579"/>
      <c r="O3291" s="577"/>
      <c r="P3291" s="577"/>
      <c r="Q3291" s="577"/>
      <c r="R3291" s="577"/>
      <c r="S3291" s="577"/>
      <c r="T3291" s="577"/>
      <c r="U3291" s="577"/>
      <c r="V3291" s="577"/>
      <c r="W3291" s="577"/>
      <c r="X3291" s="577"/>
      <c r="Y3291" s="577"/>
      <c r="Z3291" s="577"/>
      <c r="AA3291" s="577"/>
      <c r="AB3291" s="577"/>
      <c r="AC3291" s="577"/>
      <c r="AD3291" s="577"/>
      <c r="AE3291" s="60"/>
      <c r="AF3291" s="259"/>
      <c r="AG3291" s="375">
        <f>IF(AND($C$29="",COUNTBLANK(D3291:AD3291)=27),0,IF(AND($C$29&gt;=$AG$30,COUNTBLANK(D3291:AD3291)&lt;&gt;27),0,IF(AND($AG$30&gt;$C$29,COUNTBLANK(D3291:AD3291)=27),0,1)))</f>
        <v>0</v>
      </c>
      <c r="AH3291" s="264">
        <f t="shared" si="10786"/>
        <v>0</v>
      </c>
      <c r="AK3291" s="375">
        <f t="shared" si="10787"/>
        <v>0</v>
      </c>
      <c r="AL3291" s="378">
        <f t="shared" si="10788"/>
        <v>0</v>
      </c>
      <c r="AM3291" s="374">
        <f t="shared" si="10789"/>
        <v>0</v>
      </c>
      <c r="AN3291" s="317">
        <f t="shared" si="10790"/>
        <v>0</v>
      </c>
      <c r="AP3291" s="375">
        <f t="shared" si="10791"/>
        <v>0</v>
      </c>
      <c r="AQ3291" s="378">
        <f t="shared" si="10792"/>
        <v>0</v>
      </c>
      <c r="AR3291" s="374">
        <f t="shared" si="10793"/>
        <v>0</v>
      </c>
      <c r="AS3291" s="317">
        <f t="shared" si="10794"/>
        <v>0</v>
      </c>
      <c r="AU3291" s="412" t="str">
        <f t="shared" si="10795"/>
        <v/>
      </c>
      <c r="AV3291" s="379">
        <f t="shared" si="10796"/>
        <v>0</v>
      </c>
      <c r="AW3291" s="380">
        <f t="shared" si="10797"/>
        <v>0</v>
      </c>
      <c r="AX3291" s="341">
        <f t="shared" si="10798"/>
        <v>0</v>
      </c>
      <c r="AY3291" s="388" t="str">
        <f t="shared" si="10799"/>
        <v/>
      </c>
      <c r="AZ3291" s="379">
        <f t="shared" si="10800"/>
        <v>0</v>
      </c>
      <c r="BA3291" s="380">
        <f t="shared" si="10801"/>
        <v>0</v>
      </c>
      <c r="BB3291" s="341">
        <f t="shared" si="10802"/>
        <v>0</v>
      </c>
      <c r="BC3291" s="388" t="str">
        <f t="shared" si="10803"/>
        <v/>
      </c>
      <c r="BD3291" s="379">
        <f t="shared" si="10804"/>
        <v>0</v>
      </c>
      <c r="BE3291" s="380">
        <f t="shared" si="10805"/>
        <v>0</v>
      </c>
      <c r="BF3291" s="341">
        <f t="shared" si="10806"/>
        <v>0</v>
      </c>
      <c r="BG3291" s="388" t="str">
        <f t="shared" si="10807"/>
        <v/>
      </c>
      <c r="BH3291" s="379">
        <f t="shared" si="10808"/>
        <v>0</v>
      </c>
      <c r="BI3291" s="380">
        <f t="shared" si="10809"/>
        <v>0</v>
      </c>
      <c r="BJ3291" s="341">
        <f t="shared" si="10810"/>
        <v>0</v>
      </c>
      <c r="BK3291" s="388" t="str">
        <f t="shared" si="10811"/>
        <v/>
      </c>
      <c r="BL3291" s="379">
        <f t="shared" si="10812"/>
        <v>0</v>
      </c>
      <c r="BM3291" s="380">
        <f t="shared" si="10813"/>
        <v>0</v>
      </c>
      <c r="BN3291" s="341">
        <f t="shared" si="10814"/>
        <v>0</v>
      </c>
      <c r="BO3291" s="388" t="str">
        <f t="shared" si="10815"/>
        <v/>
      </c>
      <c r="BP3291" s="379">
        <f t="shared" si="10816"/>
        <v>0</v>
      </c>
      <c r="BQ3291" s="380">
        <f t="shared" si="10817"/>
        <v>0</v>
      </c>
      <c r="BR3291" s="341">
        <f t="shared" si="10818"/>
        <v>0</v>
      </c>
      <c r="BS3291" s="388" t="str">
        <f t="shared" si="10819"/>
        <v/>
      </c>
      <c r="BT3291" s="379">
        <f t="shared" si="10820"/>
        <v>0</v>
      </c>
      <c r="BU3291" s="380">
        <f t="shared" si="10821"/>
        <v>0</v>
      </c>
      <c r="BV3291" s="341">
        <f t="shared" si="10822"/>
        <v>0</v>
      </c>
      <c r="BW3291" s="388" t="str">
        <f t="shared" si="10823"/>
        <v/>
      </c>
      <c r="BX3291" s="379">
        <f t="shared" si="10824"/>
        <v>0</v>
      </c>
      <c r="BY3291" s="380">
        <f t="shared" si="10825"/>
        <v>0</v>
      </c>
      <c r="BZ3291" s="342">
        <f t="shared" si="10826"/>
        <v>0</v>
      </c>
      <c r="CA3291" s="375"/>
      <c r="CB3291" s="375"/>
      <c r="CC3291" s="375"/>
      <c r="CD3291" s="375"/>
    </row>
    <row r="3292" spans="1:82" ht="15" customHeight="1" x14ac:dyDescent="0.25">
      <c r="A3292" s="60"/>
      <c r="B3292" s="60"/>
      <c r="C3292" s="8" t="s">
        <v>31</v>
      </c>
      <c r="D3292" s="552" t="str">
        <f t="shared" si="10784"/>
        <v/>
      </c>
      <c r="E3292" s="553"/>
      <c r="F3292" s="553"/>
      <c r="G3292" s="553"/>
      <c r="H3292" s="553"/>
      <c r="I3292" s="553"/>
      <c r="J3292" s="553"/>
      <c r="K3292" s="553"/>
      <c r="L3292" s="554"/>
      <c r="M3292" s="579" t="str">
        <f t="shared" si="10785"/>
        <v/>
      </c>
      <c r="N3292" s="579"/>
      <c r="O3292" s="577"/>
      <c r="P3292" s="577"/>
      <c r="Q3292" s="577"/>
      <c r="R3292" s="577"/>
      <c r="S3292" s="577"/>
      <c r="T3292" s="577"/>
      <c r="U3292" s="577"/>
      <c r="V3292" s="577"/>
      <c r="W3292" s="577"/>
      <c r="X3292" s="577"/>
      <c r="Y3292" s="577"/>
      <c r="Z3292" s="577"/>
      <c r="AA3292" s="577"/>
      <c r="AB3292" s="577"/>
      <c r="AC3292" s="577"/>
      <c r="AD3292" s="577"/>
      <c r="AE3292" s="60"/>
      <c r="AF3292" s="259"/>
      <c r="AG3292" s="375">
        <f>IF(AND($C$29="",COUNTBLANK(D3292:AD3292)=27),0,IF(AND($C$29&gt;=$AG$31,COUNTBLANK(D3292:AD3292)&lt;&gt;27),0,IF(AND($AG$31&gt;$C$29,COUNTBLANK(D3292:AD3292)=27),0,1)))</f>
        <v>0</v>
      </c>
      <c r="AH3292" s="264">
        <f t="shared" si="10786"/>
        <v>0</v>
      </c>
      <c r="AK3292" s="375">
        <f t="shared" si="10787"/>
        <v>0</v>
      </c>
      <c r="AL3292" s="378">
        <f t="shared" si="10788"/>
        <v>0</v>
      </c>
      <c r="AM3292" s="374">
        <f t="shared" si="10789"/>
        <v>0</v>
      </c>
      <c r="AN3292" s="317">
        <f t="shared" si="10790"/>
        <v>0</v>
      </c>
      <c r="AP3292" s="375">
        <f t="shared" si="10791"/>
        <v>0</v>
      </c>
      <c r="AQ3292" s="378">
        <f t="shared" si="10792"/>
        <v>0</v>
      </c>
      <c r="AR3292" s="374">
        <f t="shared" si="10793"/>
        <v>0</v>
      </c>
      <c r="AS3292" s="317">
        <f t="shared" si="10794"/>
        <v>0</v>
      </c>
      <c r="AU3292" s="412" t="str">
        <f t="shared" si="10795"/>
        <v/>
      </c>
      <c r="AV3292" s="379">
        <f t="shared" si="10796"/>
        <v>0</v>
      </c>
      <c r="AW3292" s="380">
        <f t="shared" si="10797"/>
        <v>0</v>
      </c>
      <c r="AX3292" s="341">
        <f t="shared" si="10798"/>
        <v>0</v>
      </c>
      <c r="AY3292" s="388" t="str">
        <f t="shared" si="10799"/>
        <v/>
      </c>
      <c r="AZ3292" s="379">
        <f t="shared" si="10800"/>
        <v>0</v>
      </c>
      <c r="BA3292" s="380">
        <f t="shared" si="10801"/>
        <v>0</v>
      </c>
      <c r="BB3292" s="341">
        <f t="shared" si="10802"/>
        <v>0</v>
      </c>
      <c r="BC3292" s="388" t="str">
        <f t="shared" si="10803"/>
        <v/>
      </c>
      <c r="BD3292" s="379">
        <f t="shared" si="10804"/>
        <v>0</v>
      </c>
      <c r="BE3292" s="380">
        <f t="shared" si="10805"/>
        <v>0</v>
      </c>
      <c r="BF3292" s="341">
        <f t="shared" si="10806"/>
        <v>0</v>
      </c>
      <c r="BG3292" s="388" t="str">
        <f t="shared" si="10807"/>
        <v/>
      </c>
      <c r="BH3292" s="379">
        <f t="shared" si="10808"/>
        <v>0</v>
      </c>
      <c r="BI3292" s="380">
        <f t="shared" si="10809"/>
        <v>0</v>
      </c>
      <c r="BJ3292" s="341">
        <f t="shared" si="10810"/>
        <v>0</v>
      </c>
      <c r="BK3292" s="388" t="str">
        <f t="shared" si="10811"/>
        <v/>
      </c>
      <c r="BL3292" s="379">
        <f t="shared" si="10812"/>
        <v>0</v>
      </c>
      <c r="BM3292" s="380">
        <f t="shared" si="10813"/>
        <v>0</v>
      </c>
      <c r="BN3292" s="341">
        <f t="shared" si="10814"/>
        <v>0</v>
      </c>
      <c r="BO3292" s="388" t="str">
        <f t="shared" si="10815"/>
        <v/>
      </c>
      <c r="BP3292" s="379">
        <f t="shared" si="10816"/>
        <v>0</v>
      </c>
      <c r="BQ3292" s="380">
        <f t="shared" si="10817"/>
        <v>0</v>
      </c>
      <c r="BR3292" s="341">
        <f t="shared" si="10818"/>
        <v>0</v>
      </c>
      <c r="BS3292" s="388" t="str">
        <f t="shared" si="10819"/>
        <v/>
      </c>
      <c r="BT3292" s="379">
        <f t="shared" si="10820"/>
        <v>0</v>
      </c>
      <c r="BU3292" s="380">
        <f t="shared" si="10821"/>
        <v>0</v>
      </c>
      <c r="BV3292" s="341">
        <f t="shared" si="10822"/>
        <v>0</v>
      </c>
      <c r="BW3292" s="388" t="str">
        <f t="shared" si="10823"/>
        <v/>
      </c>
      <c r="BX3292" s="379">
        <f t="shared" si="10824"/>
        <v>0</v>
      </c>
      <c r="BY3292" s="380">
        <f t="shared" si="10825"/>
        <v>0</v>
      </c>
      <c r="BZ3292" s="342">
        <f t="shared" si="10826"/>
        <v>0</v>
      </c>
      <c r="CA3292" s="375"/>
      <c r="CB3292" s="375"/>
      <c r="CC3292" s="375"/>
      <c r="CD3292" s="375"/>
    </row>
    <row r="3293" spans="1:82" ht="15" customHeight="1" x14ac:dyDescent="0.25">
      <c r="A3293" s="60"/>
      <c r="B3293" s="60"/>
      <c r="C3293" s="8" t="s">
        <v>32</v>
      </c>
      <c r="D3293" s="552" t="str">
        <f t="shared" si="10784"/>
        <v/>
      </c>
      <c r="E3293" s="553"/>
      <c r="F3293" s="553"/>
      <c r="G3293" s="553"/>
      <c r="H3293" s="553"/>
      <c r="I3293" s="553"/>
      <c r="J3293" s="553"/>
      <c r="K3293" s="553"/>
      <c r="L3293" s="554"/>
      <c r="M3293" s="579" t="str">
        <f t="shared" si="10785"/>
        <v/>
      </c>
      <c r="N3293" s="579"/>
      <c r="O3293" s="577"/>
      <c r="P3293" s="577"/>
      <c r="Q3293" s="577"/>
      <c r="R3293" s="577"/>
      <c r="S3293" s="577"/>
      <c r="T3293" s="577"/>
      <c r="U3293" s="577"/>
      <c r="V3293" s="577"/>
      <c r="W3293" s="577"/>
      <c r="X3293" s="577"/>
      <c r="Y3293" s="577"/>
      <c r="Z3293" s="577"/>
      <c r="AA3293" s="577"/>
      <c r="AB3293" s="577"/>
      <c r="AC3293" s="577"/>
      <c r="AD3293" s="577"/>
      <c r="AE3293" s="60"/>
      <c r="AF3293" s="259"/>
      <c r="AG3293" s="375">
        <f>IF(AND($C$29="",COUNTBLANK(D3293:AD3293)=27),0,IF(AND($C$29&gt;=$AG$32,COUNTBLANK(D3293:AD3293)&lt;&gt;27),0,IF(AND($AG$32&gt;$C$29,COUNTBLANK(D3293:AD3293)=27),0,1)))</f>
        <v>0</v>
      </c>
      <c r="AH3293" s="264">
        <f t="shared" si="10786"/>
        <v>0</v>
      </c>
      <c r="AK3293" s="375">
        <f t="shared" si="10787"/>
        <v>0</v>
      </c>
      <c r="AL3293" s="378">
        <f t="shared" si="10788"/>
        <v>0</v>
      </c>
      <c r="AM3293" s="374">
        <f t="shared" si="10789"/>
        <v>0</v>
      </c>
      <c r="AN3293" s="317">
        <f t="shared" si="10790"/>
        <v>0</v>
      </c>
      <c r="AP3293" s="375">
        <f t="shared" si="10791"/>
        <v>0</v>
      </c>
      <c r="AQ3293" s="378">
        <f t="shared" si="10792"/>
        <v>0</v>
      </c>
      <c r="AR3293" s="374">
        <f t="shared" si="10793"/>
        <v>0</v>
      </c>
      <c r="AS3293" s="317">
        <f t="shared" si="10794"/>
        <v>0</v>
      </c>
      <c r="AU3293" s="412" t="str">
        <f t="shared" si="10795"/>
        <v/>
      </c>
      <c r="AV3293" s="379">
        <f t="shared" si="10796"/>
        <v>0</v>
      </c>
      <c r="AW3293" s="380">
        <f t="shared" si="10797"/>
        <v>0</v>
      </c>
      <c r="AX3293" s="341">
        <f t="shared" si="10798"/>
        <v>0</v>
      </c>
      <c r="AY3293" s="388" t="str">
        <f t="shared" si="10799"/>
        <v/>
      </c>
      <c r="AZ3293" s="379">
        <f t="shared" si="10800"/>
        <v>0</v>
      </c>
      <c r="BA3293" s="380">
        <f t="shared" si="10801"/>
        <v>0</v>
      </c>
      <c r="BB3293" s="341">
        <f t="shared" si="10802"/>
        <v>0</v>
      </c>
      <c r="BC3293" s="388" t="str">
        <f t="shared" si="10803"/>
        <v/>
      </c>
      <c r="BD3293" s="379">
        <f t="shared" si="10804"/>
        <v>0</v>
      </c>
      <c r="BE3293" s="380">
        <f t="shared" si="10805"/>
        <v>0</v>
      </c>
      <c r="BF3293" s="341">
        <f t="shared" si="10806"/>
        <v>0</v>
      </c>
      <c r="BG3293" s="388" t="str">
        <f t="shared" si="10807"/>
        <v/>
      </c>
      <c r="BH3293" s="379">
        <f t="shared" si="10808"/>
        <v>0</v>
      </c>
      <c r="BI3293" s="380">
        <f t="shared" si="10809"/>
        <v>0</v>
      </c>
      <c r="BJ3293" s="341">
        <f t="shared" si="10810"/>
        <v>0</v>
      </c>
      <c r="BK3293" s="388" t="str">
        <f t="shared" si="10811"/>
        <v/>
      </c>
      <c r="BL3293" s="379">
        <f t="shared" si="10812"/>
        <v>0</v>
      </c>
      <c r="BM3293" s="380">
        <f t="shared" si="10813"/>
        <v>0</v>
      </c>
      <c r="BN3293" s="341">
        <f t="shared" si="10814"/>
        <v>0</v>
      </c>
      <c r="BO3293" s="388" t="str">
        <f t="shared" si="10815"/>
        <v/>
      </c>
      <c r="BP3293" s="379">
        <f t="shared" si="10816"/>
        <v>0</v>
      </c>
      <c r="BQ3293" s="380">
        <f t="shared" si="10817"/>
        <v>0</v>
      </c>
      <c r="BR3293" s="341">
        <f t="shared" si="10818"/>
        <v>0</v>
      </c>
      <c r="BS3293" s="388" t="str">
        <f t="shared" si="10819"/>
        <v/>
      </c>
      <c r="BT3293" s="379">
        <f t="shared" si="10820"/>
        <v>0</v>
      </c>
      <c r="BU3293" s="380">
        <f t="shared" si="10821"/>
        <v>0</v>
      </c>
      <c r="BV3293" s="341">
        <f t="shared" si="10822"/>
        <v>0</v>
      </c>
      <c r="BW3293" s="388" t="str">
        <f t="shared" si="10823"/>
        <v/>
      </c>
      <c r="BX3293" s="379">
        <f t="shared" si="10824"/>
        <v>0</v>
      </c>
      <c r="BY3293" s="380">
        <f t="shared" si="10825"/>
        <v>0</v>
      </c>
      <c r="BZ3293" s="342">
        <f t="shared" si="10826"/>
        <v>0</v>
      </c>
      <c r="CA3293" s="375"/>
      <c r="CB3293" s="375"/>
      <c r="CC3293" s="375"/>
      <c r="CD3293" s="375"/>
    </row>
    <row r="3294" spans="1:82" ht="15" customHeight="1" x14ac:dyDescent="0.25">
      <c r="A3294" s="60"/>
      <c r="B3294" s="60"/>
      <c r="C3294" s="8" t="s">
        <v>33</v>
      </c>
      <c r="D3294" s="552" t="str">
        <f t="shared" si="10784"/>
        <v/>
      </c>
      <c r="E3294" s="553"/>
      <c r="F3294" s="553"/>
      <c r="G3294" s="553"/>
      <c r="H3294" s="553"/>
      <c r="I3294" s="553"/>
      <c r="J3294" s="553"/>
      <c r="K3294" s="553"/>
      <c r="L3294" s="554"/>
      <c r="M3294" s="579" t="str">
        <f t="shared" si="10785"/>
        <v/>
      </c>
      <c r="N3294" s="579"/>
      <c r="O3294" s="577"/>
      <c r="P3294" s="577"/>
      <c r="Q3294" s="577"/>
      <c r="R3294" s="577"/>
      <c r="S3294" s="577"/>
      <c r="T3294" s="577"/>
      <c r="U3294" s="577"/>
      <c r="V3294" s="577"/>
      <c r="W3294" s="577"/>
      <c r="X3294" s="577"/>
      <c r="Y3294" s="577"/>
      <c r="Z3294" s="577"/>
      <c r="AA3294" s="577"/>
      <c r="AB3294" s="577"/>
      <c r="AC3294" s="577"/>
      <c r="AD3294" s="577"/>
      <c r="AE3294" s="60"/>
      <c r="AF3294" s="259"/>
      <c r="AG3294" s="375">
        <f>IF(AND($C$29="",COUNTBLANK(D3294:AD3294)=27),0,IF(AND($C$29&gt;=$AG$33,COUNTBLANK(D3294:AD3294)&lt;&gt;27),0,IF(AND($AG$33&gt;$C$29,COUNTBLANK(D3294:AD3294)=27),0,1)))</f>
        <v>0</v>
      </c>
      <c r="AH3294" s="264">
        <f t="shared" si="10786"/>
        <v>0</v>
      </c>
      <c r="AK3294" s="375">
        <f t="shared" si="10787"/>
        <v>0</v>
      </c>
      <c r="AL3294" s="378">
        <f t="shared" si="10788"/>
        <v>0</v>
      </c>
      <c r="AM3294" s="374">
        <f t="shared" si="10789"/>
        <v>0</v>
      </c>
      <c r="AN3294" s="317">
        <f t="shared" si="10790"/>
        <v>0</v>
      </c>
      <c r="AP3294" s="375">
        <f t="shared" si="10791"/>
        <v>0</v>
      </c>
      <c r="AQ3294" s="378">
        <f t="shared" si="10792"/>
        <v>0</v>
      </c>
      <c r="AR3294" s="374">
        <f t="shared" si="10793"/>
        <v>0</v>
      </c>
      <c r="AS3294" s="317">
        <f t="shared" si="10794"/>
        <v>0</v>
      </c>
      <c r="AU3294" s="412" t="str">
        <f t="shared" si="10795"/>
        <v/>
      </c>
      <c r="AV3294" s="379">
        <f t="shared" si="10796"/>
        <v>0</v>
      </c>
      <c r="AW3294" s="380">
        <f t="shared" si="10797"/>
        <v>0</v>
      </c>
      <c r="AX3294" s="341">
        <f t="shared" si="10798"/>
        <v>0</v>
      </c>
      <c r="AY3294" s="388" t="str">
        <f t="shared" si="10799"/>
        <v/>
      </c>
      <c r="AZ3294" s="379">
        <f t="shared" si="10800"/>
        <v>0</v>
      </c>
      <c r="BA3294" s="380">
        <f t="shared" si="10801"/>
        <v>0</v>
      </c>
      <c r="BB3294" s="341">
        <f t="shared" si="10802"/>
        <v>0</v>
      </c>
      <c r="BC3294" s="388" t="str">
        <f t="shared" si="10803"/>
        <v/>
      </c>
      <c r="BD3294" s="379">
        <f t="shared" si="10804"/>
        <v>0</v>
      </c>
      <c r="BE3294" s="380">
        <f t="shared" si="10805"/>
        <v>0</v>
      </c>
      <c r="BF3294" s="341">
        <f t="shared" si="10806"/>
        <v>0</v>
      </c>
      <c r="BG3294" s="388" t="str">
        <f t="shared" si="10807"/>
        <v/>
      </c>
      <c r="BH3294" s="379">
        <f t="shared" si="10808"/>
        <v>0</v>
      </c>
      <c r="BI3294" s="380">
        <f t="shared" si="10809"/>
        <v>0</v>
      </c>
      <c r="BJ3294" s="341">
        <f t="shared" si="10810"/>
        <v>0</v>
      </c>
      <c r="BK3294" s="388" t="str">
        <f t="shared" si="10811"/>
        <v/>
      </c>
      <c r="BL3294" s="379">
        <f t="shared" si="10812"/>
        <v>0</v>
      </c>
      <c r="BM3294" s="380">
        <f t="shared" si="10813"/>
        <v>0</v>
      </c>
      <c r="BN3294" s="341">
        <f t="shared" si="10814"/>
        <v>0</v>
      </c>
      <c r="BO3294" s="388" t="str">
        <f t="shared" si="10815"/>
        <v/>
      </c>
      <c r="BP3294" s="379">
        <f t="shared" si="10816"/>
        <v>0</v>
      </c>
      <c r="BQ3294" s="380">
        <f t="shared" si="10817"/>
        <v>0</v>
      </c>
      <c r="BR3294" s="341">
        <f t="shared" si="10818"/>
        <v>0</v>
      </c>
      <c r="BS3294" s="388" t="str">
        <f t="shared" si="10819"/>
        <v/>
      </c>
      <c r="BT3294" s="379">
        <f t="shared" si="10820"/>
        <v>0</v>
      </c>
      <c r="BU3294" s="380">
        <f t="shared" si="10821"/>
        <v>0</v>
      </c>
      <c r="BV3294" s="341">
        <f t="shared" si="10822"/>
        <v>0</v>
      </c>
      <c r="BW3294" s="388" t="str">
        <f t="shared" si="10823"/>
        <v/>
      </c>
      <c r="BX3294" s="379">
        <f t="shared" si="10824"/>
        <v>0</v>
      </c>
      <c r="BY3294" s="380">
        <f t="shared" si="10825"/>
        <v>0</v>
      </c>
      <c r="BZ3294" s="342">
        <f t="shared" si="10826"/>
        <v>0</v>
      </c>
      <c r="CA3294" s="375"/>
      <c r="CB3294" s="375"/>
      <c r="CC3294" s="375"/>
      <c r="CD3294" s="375"/>
    </row>
    <row r="3295" spans="1:82" ht="15" customHeight="1" x14ac:dyDescent="0.25">
      <c r="L3295" s="96" t="s">
        <v>64</v>
      </c>
      <c r="M3295" s="606">
        <f t="shared" ref="M3295:AC3295" si="10827">IF(AND(SUM(M3287:N3294)=0,COUNTIF(M3287:N3294,"NS")&gt;0),"NS",SUM(M3287:N3294))</f>
        <v>0</v>
      </c>
      <c r="N3295" s="606"/>
      <c r="O3295" s="606">
        <f t="shared" si="10827"/>
        <v>0</v>
      </c>
      <c r="P3295" s="606"/>
      <c r="Q3295" s="606">
        <f t="shared" si="10827"/>
        <v>0</v>
      </c>
      <c r="R3295" s="606"/>
      <c r="S3295" s="606">
        <f t="shared" si="10827"/>
        <v>0</v>
      </c>
      <c r="T3295" s="606"/>
      <c r="U3295" s="606">
        <f t="shared" si="10827"/>
        <v>0</v>
      </c>
      <c r="V3295" s="606"/>
      <c r="W3295" s="606">
        <f t="shared" si="10827"/>
        <v>0</v>
      </c>
      <c r="X3295" s="606"/>
      <c r="Y3295" s="606">
        <f t="shared" si="10827"/>
        <v>0</v>
      </c>
      <c r="Z3295" s="606"/>
      <c r="AA3295" s="606">
        <f t="shared" si="10827"/>
        <v>0</v>
      </c>
      <c r="AB3295" s="606"/>
      <c r="AC3295" s="606">
        <f t="shared" si="10827"/>
        <v>0</v>
      </c>
      <c r="AD3295" s="606"/>
      <c r="AE3295" s="60"/>
      <c r="AF3295" s="259"/>
      <c r="AG3295" s="375"/>
      <c r="AH3295" s="399"/>
      <c r="AK3295" s="375"/>
      <c r="AL3295" s="378"/>
      <c r="AM3295" s="374"/>
      <c r="AN3295" s="387">
        <f>SUM(AN3287:AN3294)</f>
        <v>0</v>
      </c>
      <c r="AS3295" s="387">
        <f>SUM(AS3287:AS3294)</f>
        <v>0</v>
      </c>
      <c r="AX3295" s="387">
        <f>SUM(AX3287:AX3294)</f>
        <v>0</v>
      </c>
      <c r="BB3295" s="387">
        <f t="shared" ref="BB3295" si="10828">SUM(BB3287:BB3294)</f>
        <v>0</v>
      </c>
      <c r="BF3295" s="387">
        <f t="shared" ref="BF3295" si="10829">SUM(BF3287:BF3294)</f>
        <v>0</v>
      </c>
      <c r="BJ3295" s="387">
        <f t="shared" ref="BJ3295" si="10830">SUM(BJ3287:BJ3294)</f>
        <v>0</v>
      </c>
      <c r="BN3295" s="387">
        <f t="shared" ref="BN3295" si="10831">SUM(BN3287:BN3294)</f>
        <v>0</v>
      </c>
      <c r="BR3295" s="387">
        <f t="shared" ref="BR3295" si="10832">SUM(BR3287:BR3294)</f>
        <v>0</v>
      </c>
      <c r="BV3295" s="387">
        <f t="shared" ref="BV3295" si="10833">SUM(BV3287:BV3294)</f>
        <v>0</v>
      </c>
      <c r="BZ3295" s="387">
        <f t="shared" ref="BZ3295" si="10834">SUM(BZ3287:BZ3294)</f>
        <v>0</v>
      </c>
      <c r="CA3295" s="375"/>
      <c r="CB3295" s="375"/>
      <c r="CC3295" s="375"/>
      <c r="CD3295" s="375"/>
    </row>
    <row r="3296" spans="1:82" ht="15" customHeight="1" x14ac:dyDescent="0.25">
      <c r="B3296" s="546" t="str">
        <f>IF(SUM(AX3295:BZ3295)=0,"","Error: Las columnas por campo amplio de información académica debe de ser igual o menor a la columna Total")</f>
        <v/>
      </c>
      <c r="C3296" s="546"/>
      <c r="D3296" s="546"/>
      <c r="E3296" s="546"/>
      <c r="F3296" s="546"/>
      <c r="G3296" s="546"/>
      <c r="H3296" s="546"/>
      <c r="I3296" s="546"/>
      <c r="J3296" s="546"/>
      <c r="K3296" s="546"/>
      <c r="L3296" s="546"/>
      <c r="M3296" s="546"/>
      <c r="N3296" s="546"/>
      <c r="O3296" s="546"/>
      <c r="P3296" s="546"/>
      <c r="Q3296" s="546"/>
      <c r="R3296" s="546"/>
      <c r="S3296" s="546"/>
      <c r="T3296" s="546"/>
      <c r="U3296" s="546"/>
      <c r="V3296" s="546"/>
      <c r="W3296" s="546"/>
      <c r="X3296" s="546"/>
      <c r="Y3296" s="546"/>
      <c r="Z3296" s="546"/>
      <c r="AA3296" s="546"/>
      <c r="AB3296" s="546"/>
      <c r="AC3296" s="546"/>
      <c r="AD3296" s="546"/>
      <c r="AE3296" s="60"/>
      <c r="AF3296" s="259"/>
      <c r="AG3296" s="375"/>
      <c r="AH3296" s="399"/>
    </row>
    <row r="3297" spans="1:35" ht="15" customHeight="1" x14ac:dyDescent="0.25">
      <c r="B3297" s="544" t="str">
        <f>IF(SUM(AN3295:AS3295)=0,"","Error: El Total debe de ser menor o gual a la suma de los campos amplios de información academica")</f>
        <v/>
      </c>
      <c r="C3297" s="544"/>
      <c r="D3297" s="544"/>
      <c r="E3297" s="544"/>
      <c r="F3297" s="544"/>
      <c r="G3297" s="544"/>
      <c r="H3297" s="544"/>
      <c r="I3297" s="544"/>
      <c r="J3297" s="544"/>
      <c r="K3297" s="544"/>
      <c r="L3297" s="544"/>
      <c r="M3297" s="544"/>
      <c r="N3297" s="544"/>
      <c r="O3297" s="544"/>
      <c r="P3297" s="544"/>
      <c r="Q3297" s="544"/>
      <c r="R3297" s="544"/>
      <c r="S3297" s="544"/>
      <c r="T3297" s="544"/>
      <c r="U3297" s="544"/>
      <c r="V3297" s="544"/>
      <c r="W3297" s="544"/>
      <c r="X3297" s="544"/>
      <c r="Y3297" s="544"/>
      <c r="Z3297" s="544"/>
      <c r="AA3297" s="544"/>
      <c r="AB3297" s="544"/>
      <c r="AC3297" s="544"/>
      <c r="AD3297" s="544"/>
      <c r="AE3297" s="60"/>
      <c r="AF3297" s="259"/>
      <c r="AG3297" s="375"/>
      <c r="AH3297" s="399"/>
    </row>
    <row r="3298" spans="1:35" ht="15" customHeight="1" x14ac:dyDescent="0.25">
      <c r="B3298" s="545" t="str">
        <f>IF(OR($AG$3285=$AH$3285,$AG$3285=$AI$3285),"","Error: Debe completar toda la información requerida.")</f>
        <v/>
      </c>
      <c r="C3298" s="545"/>
      <c r="D3298" s="545"/>
      <c r="E3298" s="545"/>
      <c r="F3298" s="545"/>
      <c r="G3298" s="545"/>
      <c r="H3298" s="545"/>
      <c r="I3298" s="545"/>
      <c r="J3298" s="545"/>
      <c r="K3298" s="545"/>
      <c r="L3298" s="545"/>
      <c r="M3298" s="545"/>
      <c r="N3298" s="545"/>
      <c r="O3298" s="545"/>
      <c r="P3298" s="545"/>
      <c r="Q3298" s="545"/>
      <c r="R3298" s="545"/>
      <c r="S3298" s="545"/>
      <c r="T3298" s="545"/>
      <c r="U3298" s="545"/>
      <c r="V3298" s="545"/>
      <c r="W3298" s="545"/>
      <c r="X3298" s="545"/>
      <c r="Y3298" s="545"/>
      <c r="Z3298" s="545"/>
      <c r="AA3298" s="545"/>
      <c r="AB3298" s="545"/>
      <c r="AC3298" s="545"/>
      <c r="AD3298" s="545"/>
      <c r="AE3298" s="60"/>
      <c r="AF3298" s="259"/>
      <c r="AG3298" s="375"/>
      <c r="AH3298" s="399"/>
    </row>
    <row r="3299" spans="1:35" ht="36" customHeight="1" x14ac:dyDescent="0.25">
      <c r="A3299" s="114" t="s">
        <v>703</v>
      </c>
      <c r="B3299" s="573" t="s">
        <v>1365</v>
      </c>
      <c r="C3299" s="573"/>
      <c r="D3299" s="573"/>
      <c r="E3299" s="573"/>
      <c r="F3299" s="573"/>
      <c r="G3299" s="573"/>
      <c r="H3299" s="573"/>
      <c r="I3299" s="573"/>
      <c r="J3299" s="573"/>
      <c r="K3299" s="573"/>
      <c r="L3299" s="573"/>
      <c r="M3299" s="573"/>
      <c r="N3299" s="573"/>
      <c r="O3299" s="573"/>
      <c r="P3299" s="573"/>
      <c r="Q3299" s="573"/>
      <c r="R3299" s="573"/>
      <c r="S3299" s="573"/>
      <c r="T3299" s="573"/>
      <c r="U3299" s="573"/>
      <c r="V3299" s="573"/>
      <c r="W3299" s="573"/>
      <c r="X3299" s="573"/>
      <c r="Y3299" s="573"/>
      <c r="Z3299" s="573"/>
      <c r="AA3299" s="573"/>
      <c r="AB3299" s="573"/>
      <c r="AC3299" s="573"/>
      <c r="AD3299" s="573"/>
      <c r="AE3299" s="60"/>
      <c r="AF3299" s="259"/>
      <c r="AG3299" s="375"/>
      <c r="AH3299" s="399"/>
    </row>
    <row r="3300" spans="1:35" ht="24" customHeight="1" x14ac:dyDescent="0.25">
      <c r="C3300" s="576" t="s">
        <v>1087</v>
      </c>
      <c r="D3300" s="576"/>
      <c r="E3300" s="576"/>
      <c r="F3300" s="576"/>
      <c r="G3300" s="576"/>
      <c r="H3300" s="576"/>
      <c r="I3300" s="576"/>
      <c r="J3300" s="576"/>
      <c r="K3300" s="576"/>
      <c r="L3300" s="576"/>
      <c r="M3300" s="576"/>
      <c r="N3300" s="576"/>
      <c r="O3300" s="576"/>
      <c r="P3300" s="576"/>
      <c r="Q3300" s="576"/>
      <c r="R3300" s="576"/>
      <c r="S3300" s="576"/>
      <c r="T3300" s="576"/>
      <c r="U3300" s="576"/>
      <c r="V3300" s="576"/>
      <c r="W3300" s="576"/>
      <c r="X3300" s="576"/>
      <c r="Y3300" s="576"/>
      <c r="Z3300" s="576"/>
      <c r="AA3300" s="576"/>
      <c r="AB3300" s="576"/>
      <c r="AC3300" s="576"/>
      <c r="AD3300" s="576"/>
      <c r="AE3300" s="60"/>
      <c r="AF3300" s="259"/>
      <c r="AG3300" s="375"/>
      <c r="AH3300" s="399"/>
    </row>
    <row r="3301" spans="1:35" ht="36" customHeight="1" x14ac:dyDescent="0.25">
      <c r="C3301" s="576" t="s">
        <v>1366</v>
      </c>
      <c r="D3301" s="576"/>
      <c r="E3301" s="576"/>
      <c r="F3301" s="576"/>
      <c r="G3301" s="576"/>
      <c r="H3301" s="576"/>
      <c r="I3301" s="576"/>
      <c r="J3301" s="576"/>
      <c r="K3301" s="576"/>
      <c r="L3301" s="576"/>
      <c r="M3301" s="576"/>
      <c r="N3301" s="576"/>
      <c r="O3301" s="576"/>
      <c r="P3301" s="576"/>
      <c r="Q3301" s="576"/>
      <c r="R3301" s="576"/>
      <c r="S3301" s="576"/>
      <c r="T3301" s="576"/>
      <c r="U3301" s="576"/>
      <c r="V3301" s="576"/>
      <c r="W3301" s="576"/>
      <c r="X3301" s="576"/>
      <c r="Y3301" s="576"/>
      <c r="Z3301" s="576"/>
      <c r="AA3301" s="576"/>
      <c r="AB3301" s="576"/>
      <c r="AC3301" s="576"/>
      <c r="AD3301" s="576"/>
      <c r="AE3301" s="60"/>
      <c r="AF3301" s="259"/>
      <c r="AG3301" s="375"/>
      <c r="AH3301" s="399"/>
    </row>
    <row r="3302" spans="1:35" ht="15" customHeight="1" x14ac:dyDescent="0.25">
      <c r="A3302" s="60"/>
      <c r="B3302" s="60"/>
      <c r="C3302" s="576" t="s">
        <v>874</v>
      </c>
      <c r="D3302" s="576"/>
      <c r="E3302" s="576"/>
      <c r="F3302" s="576"/>
      <c r="G3302" s="576"/>
      <c r="H3302" s="576"/>
      <c r="I3302" s="576"/>
      <c r="J3302" s="576"/>
      <c r="K3302" s="576"/>
      <c r="L3302" s="576"/>
      <c r="M3302" s="576"/>
      <c r="N3302" s="576"/>
      <c r="O3302" s="576"/>
      <c r="P3302" s="576"/>
      <c r="Q3302" s="576"/>
      <c r="R3302" s="576"/>
      <c r="S3302" s="576"/>
      <c r="T3302" s="576"/>
      <c r="U3302" s="576"/>
      <c r="V3302" s="576"/>
      <c r="W3302" s="576"/>
      <c r="X3302" s="576"/>
      <c r="Y3302" s="576"/>
      <c r="Z3302" s="576"/>
      <c r="AA3302" s="576"/>
      <c r="AB3302" s="576"/>
      <c r="AC3302" s="576"/>
      <c r="AD3302" s="576"/>
      <c r="AE3302" s="60"/>
      <c r="AF3302" s="259"/>
      <c r="AG3302" s="375"/>
      <c r="AH3302" s="399"/>
    </row>
    <row r="3303" spans="1:35" ht="15" customHeight="1" x14ac:dyDescent="0.25">
      <c r="A3303" s="60"/>
      <c r="B3303" s="60"/>
      <c r="AE3303" s="60"/>
      <c r="AF3303" s="259"/>
      <c r="AG3303" s="285" t="s">
        <v>1908</v>
      </c>
      <c r="AH3303" s="285"/>
      <c r="AI3303" s="285"/>
    </row>
    <row r="3304" spans="1:35" ht="15" customHeight="1" x14ac:dyDescent="0.25">
      <c r="A3304" s="60"/>
      <c r="B3304" s="60"/>
      <c r="C3304" s="694" t="s">
        <v>1130</v>
      </c>
      <c r="D3304" s="695"/>
      <c r="E3304" s="695"/>
      <c r="F3304" s="695"/>
      <c r="G3304" s="695"/>
      <c r="H3304" s="695"/>
      <c r="I3304" s="695"/>
      <c r="J3304" s="695"/>
      <c r="K3304" s="696"/>
      <c r="L3304" s="694" t="s">
        <v>1470</v>
      </c>
      <c r="M3304" s="695"/>
      <c r="N3304" s="695"/>
      <c r="O3304" s="696"/>
      <c r="P3304" s="811" t="s">
        <v>952</v>
      </c>
      <c r="Q3304" s="812"/>
      <c r="R3304" s="812"/>
      <c r="S3304" s="812"/>
      <c r="T3304" s="812"/>
      <c r="U3304" s="812"/>
      <c r="V3304" s="812"/>
      <c r="W3304" s="812"/>
      <c r="X3304" s="812"/>
      <c r="Y3304" s="812"/>
      <c r="Z3304" s="812"/>
      <c r="AA3304" s="812"/>
      <c r="AB3304" s="812"/>
      <c r="AC3304" s="812"/>
      <c r="AD3304" s="813"/>
      <c r="AE3304" s="60"/>
      <c r="AF3304" s="259"/>
      <c r="AG3304" s="285">
        <f>COUNTBLANK(L3306:AD3313)</f>
        <v>152</v>
      </c>
      <c r="AH3304" s="285">
        <v>152</v>
      </c>
      <c r="AI3304" s="285">
        <f>IF(SUM(AG3306:AH3313)=0,AG3304,1)</f>
        <v>152</v>
      </c>
    </row>
    <row r="3305" spans="1:35" ht="94.5" customHeight="1" x14ac:dyDescent="0.25">
      <c r="A3305" s="60"/>
      <c r="B3305" s="60"/>
      <c r="C3305" s="697"/>
      <c r="D3305" s="698"/>
      <c r="E3305" s="698"/>
      <c r="F3305" s="698"/>
      <c r="G3305" s="698"/>
      <c r="H3305" s="698"/>
      <c r="I3305" s="698"/>
      <c r="J3305" s="698"/>
      <c r="K3305" s="699"/>
      <c r="L3305" s="697"/>
      <c r="M3305" s="698"/>
      <c r="N3305" s="698"/>
      <c r="O3305" s="699"/>
      <c r="P3305" s="574" t="s">
        <v>763</v>
      </c>
      <c r="Q3305" s="575"/>
      <c r="R3305" s="574" t="s">
        <v>764</v>
      </c>
      <c r="S3305" s="641"/>
      <c r="T3305" s="574" t="s">
        <v>1800</v>
      </c>
      <c r="U3305" s="641"/>
      <c r="V3305" s="575"/>
      <c r="W3305" s="574" t="s">
        <v>765</v>
      </c>
      <c r="X3305" s="575"/>
      <c r="Y3305" s="574" t="s">
        <v>766</v>
      </c>
      <c r="Z3305" s="641"/>
      <c r="AA3305" s="733" t="s">
        <v>767</v>
      </c>
      <c r="AB3305" s="733"/>
      <c r="AC3305" s="574" t="s">
        <v>73</v>
      </c>
      <c r="AD3305" s="575"/>
      <c r="AE3305" s="60"/>
      <c r="AF3305" s="259"/>
      <c r="AG3305" s="374" t="s">
        <v>1921</v>
      </c>
      <c r="AH3305" s="374" t="s">
        <v>1925</v>
      </c>
    </row>
    <row r="3306" spans="1:35" ht="15" customHeight="1" x14ac:dyDescent="0.25">
      <c r="A3306" s="60"/>
      <c r="B3306" s="60"/>
      <c r="C3306" s="18" t="s">
        <v>26</v>
      </c>
      <c r="D3306" s="607" t="str">
        <f>IF($D37="","",$D37)</f>
        <v/>
      </c>
      <c r="E3306" s="608"/>
      <c r="F3306" s="608"/>
      <c r="G3306" s="608"/>
      <c r="H3306" s="608"/>
      <c r="I3306" s="608"/>
      <c r="J3306" s="608"/>
      <c r="K3306" s="609"/>
      <c r="L3306" s="914"/>
      <c r="M3306" s="550"/>
      <c r="N3306" s="550"/>
      <c r="O3306" s="551"/>
      <c r="P3306" s="577"/>
      <c r="Q3306" s="577"/>
      <c r="R3306" s="577"/>
      <c r="S3306" s="577"/>
      <c r="T3306" s="577"/>
      <c r="U3306" s="577"/>
      <c r="V3306" s="577"/>
      <c r="W3306" s="549"/>
      <c r="X3306" s="551"/>
      <c r="Y3306" s="549"/>
      <c r="Z3306" s="551"/>
      <c r="AA3306" s="549"/>
      <c r="AB3306" s="551"/>
      <c r="AC3306" s="549"/>
      <c r="AD3306" s="551"/>
      <c r="AE3306" s="60"/>
      <c r="AF3306" s="259"/>
      <c r="AG3306" s="375">
        <f>IF(AND($C$29="",COUNTBLANK(D3306:AD3306)=27),0,IF(AND($C$29&gt;=$AG$26,COUNTBLANK(D3306:AD3306)&lt;&gt;27),0,IF(AND($AG$26&gt;$C$29,COUNTBLANK(D3306:AD3306)=27),0,1)))</f>
        <v>0</v>
      </c>
      <c r="AH3306" s="264">
        <f>IF($AG$3304=$AH$3304,0,IF(AND(D3306="",COUNTBLANK(L3306:AD3306)=19),0,IF(AND(L3306=1,COUNTBLANK(P3306:AD3306)&lt;15),0,IF(AND(OR(L3306=2,L3306=9),COUNTBLANK(P3306:AD3306)=15),0,1))))</f>
        <v>0</v>
      </c>
    </row>
    <row r="3307" spans="1:35" ht="15" customHeight="1" x14ac:dyDescent="0.25">
      <c r="A3307" s="60"/>
      <c r="B3307" s="60"/>
      <c r="C3307" s="8" t="s">
        <v>27</v>
      </c>
      <c r="D3307" s="607" t="str">
        <f t="shared" ref="D3307:D3313" si="10835">IF($D38="","",$D38)</f>
        <v/>
      </c>
      <c r="E3307" s="608"/>
      <c r="F3307" s="608"/>
      <c r="G3307" s="608"/>
      <c r="H3307" s="608"/>
      <c r="I3307" s="608"/>
      <c r="J3307" s="608"/>
      <c r="K3307" s="609"/>
      <c r="L3307" s="549"/>
      <c r="M3307" s="550"/>
      <c r="N3307" s="550"/>
      <c r="O3307" s="551"/>
      <c r="P3307" s="577"/>
      <c r="Q3307" s="577"/>
      <c r="R3307" s="577"/>
      <c r="S3307" s="577"/>
      <c r="T3307" s="577"/>
      <c r="U3307" s="577"/>
      <c r="V3307" s="577"/>
      <c r="W3307" s="549"/>
      <c r="X3307" s="551"/>
      <c r="Y3307" s="549"/>
      <c r="Z3307" s="551"/>
      <c r="AA3307" s="549"/>
      <c r="AB3307" s="551"/>
      <c r="AC3307" s="549"/>
      <c r="AD3307" s="551"/>
      <c r="AE3307" s="60"/>
      <c r="AF3307" s="259"/>
      <c r="AG3307" s="375">
        <f>IF(AND($C$29="",COUNTBLANK(D3307:AD3307)=27),0,IF(AND($C$29&gt;=$AG$27,COUNTBLANK(D3307:AD3307)&lt;&gt;27),0,IF(AND($AG$27&gt;$C$29,COUNTBLANK(D3307:AD3307)=27),0,1)))</f>
        <v>0</v>
      </c>
      <c r="AH3307" s="264">
        <f t="shared" ref="AH3307:AH3313" si="10836">IF($AG$3304=$AH$3304,0,IF(AND(D3307="",COUNTBLANK(L3307:AD3307)=19),0,IF(AND(L3307=1,COUNTBLANK(P3307:AD3307)&lt;15),0,IF(AND(OR(L3307=2,L3307=9),COUNTBLANK(P3307:AD3307)=15),0,1))))</f>
        <v>0</v>
      </c>
    </row>
    <row r="3308" spans="1:35" ht="15" customHeight="1" x14ac:dyDescent="0.25">
      <c r="A3308" s="60"/>
      <c r="B3308" s="60"/>
      <c r="C3308" s="8" t="s">
        <v>28</v>
      </c>
      <c r="D3308" s="607" t="str">
        <f t="shared" si="10835"/>
        <v/>
      </c>
      <c r="E3308" s="608"/>
      <c r="F3308" s="608"/>
      <c r="G3308" s="608"/>
      <c r="H3308" s="608"/>
      <c r="I3308" s="608"/>
      <c r="J3308" s="608"/>
      <c r="K3308" s="609"/>
      <c r="L3308" s="549"/>
      <c r="M3308" s="550"/>
      <c r="N3308" s="550"/>
      <c r="O3308" s="551"/>
      <c r="P3308" s="577"/>
      <c r="Q3308" s="577"/>
      <c r="R3308" s="577"/>
      <c r="S3308" s="577"/>
      <c r="T3308" s="577"/>
      <c r="U3308" s="577"/>
      <c r="V3308" s="577"/>
      <c r="W3308" s="549"/>
      <c r="X3308" s="551"/>
      <c r="Y3308" s="549"/>
      <c r="Z3308" s="551"/>
      <c r="AA3308" s="549"/>
      <c r="AB3308" s="551"/>
      <c r="AC3308" s="549"/>
      <c r="AD3308" s="551"/>
      <c r="AE3308" s="60"/>
      <c r="AF3308" s="259"/>
      <c r="AG3308" s="375">
        <f>IF(AND($C$29="",COUNTBLANK(D3308:AD3308)=27),0,IF(AND($C$29&gt;=$AG$28,COUNTBLANK(D3308:AD3308)&lt;&gt;27),0,IF(AND($AG$28&gt;$C$29,COUNTBLANK(D3308:AD3308)=27),0,1)))</f>
        <v>0</v>
      </c>
      <c r="AH3308" s="264">
        <f t="shared" si="10836"/>
        <v>0</v>
      </c>
    </row>
    <row r="3309" spans="1:35" ht="15" customHeight="1" x14ac:dyDescent="0.25">
      <c r="A3309" s="60"/>
      <c r="B3309" s="60"/>
      <c r="C3309" s="8" t="s">
        <v>29</v>
      </c>
      <c r="D3309" s="607" t="str">
        <f t="shared" si="10835"/>
        <v/>
      </c>
      <c r="E3309" s="608"/>
      <c r="F3309" s="608"/>
      <c r="G3309" s="608"/>
      <c r="H3309" s="608"/>
      <c r="I3309" s="608"/>
      <c r="J3309" s="608"/>
      <c r="K3309" s="609"/>
      <c r="L3309" s="549"/>
      <c r="M3309" s="550"/>
      <c r="N3309" s="550"/>
      <c r="O3309" s="551"/>
      <c r="P3309" s="577"/>
      <c r="Q3309" s="577"/>
      <c r="R3309" s="577"/>
      <c r="S3309" s="577"/>
      <c r="T3309" s="577"/>
      <c r="U3309" s="577"/>
      <c r="V3309" s="577"/>
      <c r="W3309" s="549"/>
      <c r="X3309" s="551"/>
      <c r="Y3309" s="549"/>
      <c r="Z3309" s="551"/>
      <c r="AA3309" s="549"/>
      <c r="AB3309" s="551"/>
      <c r="AC3309" s="549"/>
      <c r="AD3309" s="551"/>
      <c r="AE3309" s="60"/>
      <c r="AF3309" s="259"/>
      <c r="AG3309" s="375">
        <f>IF(AND($C$29="",COUNTBLANK(D3309:AD3309)=27),0,IF(AND($C$29&gt;=$AG$29,COUNTBLANK(D3309:AD3309)&lt;&gt;27),0,IF(AND($AG$29&gt;$C$29,COUNTBLANK(D3309:AD3309)=27),0,1)))</f>
        <v>0</v>
      </c>
      <c r="AH3309" s="264">
        <f t="shared" si="10836"/>
        <v>0</v>
      </c>
    </row>
    <row r="3310" spans="1:35" ht="15" customHeight="1" x14ac:dyDescent="0.25">
      <c r="A3310" s="60"/>
      <c r="B3310" s="60"/>
      <c r="C3310" s="8" t="s">
        <v>30</v>
      </c>
      <c r="D3310" s="607" t="str">
        <f t="shared" si="10835"/>
        <v/>
      </c>
      <c r="E3310" s="608"/>
      <c r="F3310" s="608"/>
      <c r="G3310" s="608"/>
      <c r="H3310" s="608"/>
      <c r="I3310" s="608"/>
      <c r="J3310" s="608"/>
      <c r="K3310" s="609"/>
      <c r="L3310" s="549"/>
      <c r="M3310" s="550"/>
      <c r="N3310" s="550"/>
      <c r="O3310" s="551"/>
      <c r="P3310" s="577"/>
      <c r="Q3310" s="577"/>
      <c r="R3310" s="577"/>
      <c r="S3310" s="577"/>
      <c r="T3310" s="577"/>
      <c r="U3310" s="577"/>
      <c r="V3310" s="577"/>
      <c r="W3310" s="549"/>
      <c r="X3310" s="551"/>
      <c r="Y3310" s="549"/>
      <c r="Z3310" s="551"/>
      <c r="AA3310" s="549"/>
      <c r="AB3310" s="551"/>
      <c r="AC3310" s="549"/>
      <c r="AD3310" s="551"/>
      <c r="AE3310" s="60"/>
      <c r="AF3310" s="259"/>
      <c r="AG3310" s="375">
        <f>IF(AND($C$29="",COUNTBLANK(D3310:AD3310)=27),0,IF(AND($C$29&gt;=$AG$30,COUNTBLANK(D3310:AD3310)&lt;&gt;27),0,IF(AND($AG$30&gt;$C$29,COUNTBLANK(D3310:AD3310)=27),0,1)))</f>
        <v>0</v>
      </c>
      <c r="AH3310" s="264">
        <f t="shared" si="10836"/>
        <v>0</v>
      </c>
    </row>
    <row r="3311" spans="1:35" ht="15" customHeight="1" x14ac:dyDescent="0.25">
      <c r="A3311" s="60"/>
      <c r="B3311" s="60"/>
      <c r="C3311" s="8" t="s">
        <v>31</v>
      </c>
      <c r="D3311" s="607" t="str">
        <f t="shared" si="10835"/>
        <v/>
      </c>
      <c r="E3311" s="608"/>
      <c r="F3311" s="608"/>
      <c r="G3311" s="608"/>
      <c r="H3311" s="608"/>
      <c r="I3311" s="608"/>
      <c r="J3311" s="608"/>
      <c r="K3311" s="609"/>
      <c r="L3311" s="549"/>
      <c r="M3311" s="550"/>
      <c r="N3311" s="550"/>
      <c r="O3311" s="551"/>
      <c r="P3311" s="577"/>
      <c r="Q3311" s="577"/>
      <c r="R3311" s="577"/>
      <c r="S3311" s="577"/>
      <c r="T3311" s="577"/>
      <c r="U3311" s="577"/>
      <c r="V3311" s="577"/>
      <c r="W3311" s="549"/>
      <c r="X3311" s="551"/>
      <c r="Y3311" s="549"/>
      <c r="Z3311" s="551"/>
      <c r="AA3311" s="549"/>
      <c r="AB3311" s="551"/>
      <c r="AC3311" s="549"/>
      <c r="AD3311" s="551"/>
      <c r="AE3311" s="60"/>
      <c r="AF3311" s="259"/>
      <c r="AG3311" s="375">
        <f>IF(AND($C$29="",COUNTBLANK(D3311:AD3311)=27),0,IF(AND($C$29&gt;=$AG$31,COUNTBLANK(D3311:AD3311)&lt;&gt;27),0,IF(AND($AG$31&gt;$C$29,COUNTBLANK(D3311:AD3311)=27),0,1)))</f>
        <v>0</v>
      </c>
      <c r="AH3311" s="264">
        <f t="shared" si="10836"/>
        <v>0</v>
      </c>
    </row>
    <row r="3312" spans="1:35" ht="15" customHeight="1" x14ac:dyDescent="0.25">
      <c r="A3312" s="60"/>
      <c r="B3312" s="60"/>
      <c r="C3312" s="8" t="s">
        <v>32</v>
      </c>
      <c r="D3312" s="607" t="str">
        <f t="shared" si="10835"/>
        <v/>
      </c>
      <c r="E3312" s="608"/>
      <c r="F3312" s="608"/>
      <c r="G3312" s="608"/>
      <c r="H3312" s="608"/>
      <c r="I3312" s="608"/>
      <c r="J3312" s="608"/>
      <c r="K3312" s="609"/>
      <c r="L3312" s="549"/>
      <c r="M3312" s="550"/>
      <c r="N3312" s="550"/>
      <c r="O3312" s="551"/>
      <c r="P3312" s="577"/>
      <c r="Q3312" s="577"/>
      <c r="R3312" s="577"/>
      <c r="S3312" s="577"/>
      <c r="T3312" s="577"/>
      <c r="U3312" s="577"/>
      <c r="V3312" s="577"/>
      <c r="W3312" s="549"/>
      <c r="X3312" s="551"/>
      <c r="Y3312" s="549"/>
      <c r="Z3312" s="551"/>
      <c r="AA3312" s="549"/>
      <c r="AB3312" s="551"/>
      <c r="AC3312" s="549"/>
      <c r="AD3312" s="551"/>
      <c r="AE3312" s="60"/>
      <c r="AF3312" s="259"/>
      <c r="AG3312" s="375">
        <f>IF(AND($C$29="",COUNTBLANK(D3312:AD3312)=27),0,IF(AND($C$29&gt;=$AG$32,COUNTBLANK(D3312:AD3312)&lt;&gt;27),0,IF(AND($AG$32&gt;$C$29,COUNTBLANK(D3312:AD3312)=27),0,1)))</f>
        <v>0</v>
      </c>
      <c r="AH3312" s="264">
        <f t="shared" si="10836"/>
        <v>0</v>
      </c>
    </row>
    <row r="3313" spans="1:35" ht="15" customHeight="1" x14ac:dyDescent="0.25">
      <c r="A3313" s="60"/>
      <c r="B3313" s="60"/>
      <c r="C3313" s="8" t="s">
        <v>33</v>
      </c>
      <c r="D3313" s="607" t="str">
        <f t="shared" si="10835"/>
        <v/>
      </c>
      <c r="E3313" s="608"/>
      <c r="F3313" s="608"/>
      <c r="G3313" s="608"/>
      <c r="H3313" s="608"/>
      <c r="I3313" s="608"/>
      <c r="J3313" s="608"/>
      <c r="K3313" s="609"/>
      <c r="L3313" s="549"/>
      <c r="M3313" s="550"/>
      <c r="N3313" s="550"/>
      <c r="O3313" s="551"/>
      <c r="P3313" s="577"/>
      <c r="Q3313" s="577"/>
      <c r="R3313" s="577"/>
      <c r="S3313" s="577"/>
      <c r="T3313" s="577"/>
      <c r="U3313" s="577"/>
      <c r="V3313" s="577"/>
      <c r="W3313" s="549"/>
      <c r="X3313" s="551"/>
      <c r="Y3313" s="549"/>
      <c r="Z3313" s="551"/>
      <c r="AA3313" s="549"/>
      <c r="AB3313" s="551"/>
      <c r="AC3313" s="549"/>
      <c r="AD3313" s="551"/>
      <c r="AE3313" s="60"/>
      <c r="AF3313" s="259"/>
      <c r="AG3313" s="375">
        <f>IF(AND($C$29="",COUNTBLANK(D3313:AD3313)=27),0,IF(AND($C$29&gt;=$AG$33,COUNTBLANK(D3313:AD3313)&lt;&gt;27),0,IF(AND($AG$33&gt;$C$29,COUNTBLANK(D3313:AD3313)=27),0,1)))</f>
        <v>0</v>
      </c>
      <c r="AH3313" s="264">
        <f t="shared" si="10836"/>
        <v>0</v>
      </c>
    </row>
    <row r="3314" spans="1:35" ht="15" customHeight="1" x14ac:dyDescent="0.25">
      <c r="A3314" s="60"/>
      <c r="B3314" s="60"/>
      <c r="AE3314" s="60"/>
      <c r="AF3314" s="259"/>
      <c r="AG3314" s="375"/>
      <c r="AH3314" s="383">
        <f>SUM(AH3306:AH3313)</f>
        <v>0</v>
      </c>
    </row>
    <row r="3315" spans="1:35" ht="15" customHeight="1" x14ac:dyDescent="0.25">
      <c r="A3315" s="60"/>
      <c r="B3315" s="545" t="str">
        <f>IF(OR($AG$3304=$AH$3304,$AG$3304=$AI$3304),"","Error: Debe completar toda la información requerida de acuerdo a las instrucciones")</f>
        <v/>
      </c>
      <c r="C3315" s="545"/>
      <c r="D3315" s="545"/>
      <c r="E3315" s="545"/>
      <c r="F3315" s="545"/>
      <c r="G3315" s="545"/>
      <c r="H3315" s="545"/>
      <c r="I3315" s="545"/>
      <c r="J3315" s="545"/>
      <c r="K3315" s="545"/>
      <c r="L3315" s="545"/>
      <c r="M3315" s="545"/>
      <c r="N3315" s="545"/>
      <c r="O3315" s="545"/>
      <c r="P3315" s="545"/>
      <c r="Q3315" s="545"/>
      <c r="R3315" s="545"/>
      <c r="S3315" s="545"/>
      <c r="T3315" s="545"/>
      <c r="U3315" s="545"/>
      <c r="V3315" s="545"/>
      <c r="W3315" s="545"/>
      <c r="X3315" s="545"/>
      <c r="Y3315" s="545"/>
      <c r="Z3315" s="545"/>
      <c r="AA3315" s="545"/>
      <c r="AB3315" s="545"/>
      <c r="AC3315" s="545"/>
      <c r="AD3315" s="545"/>
      <c r="AE3315" s="60"/>
      <c r="AF3315" s="259"/>
      <c r="AG3315" s="375"/>
      <c r="AH3315" s="399"/>
    </row>
    <row r="3316" spans="1:35" ht="15" customHeight="1" thickBot="1" x14ac:dyDescent="0.3">
      <c r="A3316" s="60"/>
      <c r="B3316" s="60"/>
      <c r="AE3316" s="60"/>
      <c r="AF3316" s="259"/>
      <c r="AG3316" s="375"/>
      <c r="AH3316" s="399"/>
    </row>
    <row r="3317" spans="1:35" ht="15" customHeight="1" thickBot="1" x14ac:dyDescent="0.3">
      <c r="B3317" s="687" t="s">
        <v>1367</v>
      </c>
      <c r="C3317" s="688"/>
      <c r="D3317" s="688"/>
      <c r="E3317" s="688"/>
      <c r="F3317" s="688"/>
      <c r="G3317" s="688"/>
      <c r="H3317" s="688"/>
      <c r="I3317" s="688"/>
      <c r="J3317" s="688"/>
      <c r="K3317" s="688"/>
      <c r="L3317" s="688"/>
      <c r="M3317" s="688"/>
      <c r="N3317" s="688"/>
      <c r="O3317" s="688"/>
      <c r="P3317" s="688"/>
      <c r="Q3317" s="688"/>
      <c r="R3317" s="688"/>
      <c r="S3317" s="688"/>
      <c r="T3317" s="688"/>
      <c r="U3317" s="688"/>
      <c r="V3317" s="688"/>
      <c r="W3317" s="688"/>
      <c r="X3317" s="688"/>
      <c r="Y3317" s="688"/>
      <c r="Z3317" s="688"/>
      <c r="AA3317" s="688"/>
      <c r="AB3317" s="688"/>
      <c r="AC3317" s="688"/>
      <c r="AD3317" s="689"/>
      <c r="AE3317" s="60"/>
      <c r="AF3317" s="259"/>
      <c r="AG3317" s="375"/>
      <c r="AH3317" s="399"/>
    </row>
    <row r="3318" spans="1:35" ht="15" customHeight="1" x14ac:dyDescent="0.25">
      <c r="AE3318" s="60"/>
      <c r="AF3318" s="259"/>
      <c r="AG3318" s="375"/>
      <c r="AH3318" s="399"/>
    </row>
    <row r="3319" spans="1:35" ht="36" customHeight="1" x14ac:dyDescent="0.25">
      <c r="A3319" s="114" t="s">
        <v>704</v>
      </c>
      <c r="B3319" s="573" t="s">
        <v>1368</v>
      </c>
      <c r="C3319" s="573"/>
      <c r="D3319" s="573"/>
      <c r="E3319" s="573"/>
      <c r="F3319" s="573"/>
      <c r="G3319" s="573"/>
      <c r="H3319" s="573"/>
      <c r="I3319" s="573"/>
      <c r="J3319" s="573"/>
      <c r="K3319" s="573"/>
      <c r="L3319" s="573"/>
      <c r="M3319" s="573"/>
      <c r="N3319" s="573"/>
      <c r="O3319" s="573"/>
      <c r="P3319" s="573"/>
      <c r="Q3319" s="573"/>
      <c r="R3319" s="573"/>
      <c r="S3319" s="573"/>
      <c r="T3319" s="573"/>
      <c r="U3319" s="573"/>
      <c r="V3319" s="573"/>
      <c r="W3319" s="573"/>
      <c r="X3319" s="573"/>
      <c r="Y3319" s="573"/>
      <c r="Z3319" s="573"/>
      <c r="AA3319" s="573"/>
      <c r="AB3319" s="573"/>
      <c r="AC3319" s="573"/>
      <c r="AD3319" s="573"/>
      <c r="AE3319" s="60"/>
      <c r="AF3319" s="259"/>
      <c r="AG3319" s="375"/>
      <c r="AH3319" s="399"/>
    </row>
    <row r="3320" spans="1:35" ht="24" customHeight="1" x14ac:dyDescent="0.25">
      <c r="C3320" s="576" t="s">
        <v>1087</v>
      </c>
      <c r="D3320" s="576"/>
      <c r="E3320" s="576"/>
      <c r="F3320" s="576"/>
      <c r="G3320" s="576"/>
      <c r="H3320" s="576"/>
      <c r="I3320" s="576"/>
      <c r="J3320" s="576"/>
      <c r="K3320" s="576"/>
      <c r="L3320" s="576"/>
      <c r="M3320" s="576"/>
      <c r="N3320" s="576"/>
      <c r="O3320" s="576"/>
      <c r="P3320" s="576"/>
      <c r="Q3320" s="576"/>
      <c r="R3320" s="576"/>
      <c r="S3320" s="576"/>
      <c r="T3320" s="576"/>
      <c r="U3320" s="576"/>
      <c r="V3320" s="576"/>
      <c r="W3320" s="576"/>
      <c r="X3320" s="576"/>
      <c r="Y3320" s="576"/>
      <c r="Z3320" s="576"/>
      <c r="AA3320" s="576"/>
      <c r="AB3320" s="576"/>
      <c r="AC3320" s="576"/>
      <c r="AD3320" s="576"/>
      <c r="AE3320" s="60"/>
      <c r="AF3320" s="259"/>
      <c r="AG3320" s="375"/>
      <c r="AH3320" s="399"/>
    </row>
    <row r="3321" spans="1:35" ht="36" customHeight="1" x14ac:dyDescent="0.25">
      <c r="C3321" s="576" t="s">
        <v>1369</v>
      </c>
      <c r="D3321" s="576"/>
      <c r="E3321" s="576"/>
      <c r="F3321" s="576"/>
      <c r="G3321" s="576"/>
      <c r="H3321" s="576"/>
      <c r="I3321" s="576"/>
      <c r="J3321" s="576"/>
      <c r="K3321" s="576"/>
      <c r="L3321" s="576"/>
      <c r="M3321" s="576"/>
      <c r="N3321" s="576"/>
      <c r="O3321" s="576"/>
      <c r="P3321" s="576"/>
      <c r="Q3321" s="576"/>
      <c r="R3321" s="576"/>
      <c r="S3321" s="576"/>
      <c r="T3321" s="576"/>
      <c r="U3321" s="576"/>
      <c r="V3321" s="576"/>
      <c r="W3321" s="576"/>
      <c r="X3321" s="576"/>
      <c r="Y3321" s="576"/>
      <c r="Z3321" s="576"/>
      <c r="AA3321" s="576"/>
      <c r="AB3321" s="576"/>
      <c r="AC3321" s="576"/>
      <c r="AD3321" s="576"/>
      <c r="AE3321" s="60"/>
      <c r="AF3321" s="259"/>
      <c r="AG3321" s="375"/>
      <c r="AH3321" s="399"/>
    </row>
    <row r="3322" spans="1:35" ht="15" customHeight="1" x14ac:dyDescent="0.25">
      <c r="C3322" s="576" t="s">
        <v>874</v>
      </c>
      <c r="D3322" s="576"/>
      <c r="E3322" s="576"/>
      <c r="F3322" s="576"/>
      <c r="G3322" s="576"/>
      <c r="H3322" s="576"/>
      <c r="I3322" s="576"/>
      <c r="J3322" s="576"/>
      <c r="K3322" s="576"/>
      <c r="L3322" s="576"/>
      <c r="M3322" s="576"/>
      <c r="N3322" s="576"/>
      <c r="O3322" s="576"/>
      <c r="P3322" s="576"/>
      <c r="Q3322" s="576"/>
      <c r="R3322" s="576"/>
      <c r="S3322" s="576"/>
      <c r="T3322" s="576"/>
      <c r="U3322" s="576"/>
      <c r="V3322" s="576"/>
      <c r="W3322" s="576"/>
      <c r="X3322" s="576"/>
      <c r="Y3322" s="576"/>
      <c r="Z3322" s="576"/>
      <c r="AA3322" s="576"/>
      <c r="AB3322" s="576"/>
      <c r="AC3322" s="576"/>
      <c r="AD3322" s="576"/>
      <c r="AE3322" s="60"/>
      <c r="AF3322" s="259"/>
      <c r="AG3322" s="375"/>
      <c r="AH3322" s="399"/>
    </row>
    <row r="3323" spans="1:35" ht="15" customHeight="1" x14ac:dyDescent="0.25">
      <c r="AE3323" s="60"/>
      <c r="AF3323" s="259"/>
      <c r="AG3323" s="285" t="s">
        <v>1908</v>
      </c>
      <c r="AH3323" s="285"/>
      <c r="AI3323" s="285"/>
    </row>
    <row r="3324" spans="1:35" ht="15" customHeight="1" x14ac:dyDescent="0.25">
      <c r="C3324" s="694" t="s">
        <v>1130</v>
      </c>
      <c r="D3324" s="695"/>
      <c r="E3324" s="695"/>
      <c r="F3324" s="695"/>
      <c r="G3324" s="695"/>
      <c r="H3324" s="695"/>
      <c r="I3324" s="695"/>
      <c r="J3324" s="695"/>
      <c r="K3324" s="696"/>
      <c r="L3324" s="694" t="s">
        <v>922</v>
      </c>
      <c r="M3324" s="695"/>
      <c r="N3324" s="695"/>
      <c r="O3324" s="696"/>
      <c r="P3324" s="811" t="s">
        <v>923</v>
      </c>
      <c r="Q3324" s="812"/>
      <c r="R3324" s="812"/>
      <c r="S3324" s="812"/>
      <c r="T3324" s="812"/>
      <c r="U3324" s="812"/>
      <c r="V3324" s="812"/>
      <c r="W3324" s="812"/>
      <c r="X3324" s="812"/>
      <c r="Y3324" s="812"/>
      <c r="Z3324" s="812"/>
      <c r="AA3324" s="812"/>
      <c r="AB3324" s="812"/>
      <c r="AC3324" s="812"/>
      <c r="AD3324" s="813"/>
      <c r="AE3324" s="60"/>
      <c r="AF3324" s="259"/>
      <c r="AG3324" s="285">
        <f>COUNTBLANK(L3326:AD3333)</f>
        <v>152</v>
      </c>
      <c r="AH3324" s="285">
        <v>152</v>
      </c>
      <c r="AI3324" s="285">
        <f>IF(SUM(AG3326:AH3333)=0,AG3324,1)</f>
        <v>152</v>
      </c>
    </row>
    <row r="3325" spans="1:35" ht="148.5" customHeight="1" x14ac:dyDescent="0.25">
      <c r="C3325" s="697"/>
      <c r="D3325" s="698"/>
      <c r="E3325" s="698"/>
      <c r="F3325" s="698"/>
      <c r="G3325" s="698"/>
      <c r="H3325" s="698"/>
      <c r="I3325" s="698"/>
      <c r="J3325" s="698"/>
      <c r="K3325" s="699"/>
      <c r="L3325" s="697"/>
      <c r="M3325" s="698"/>
      <c r="N3325" s="698"/>
      <c r="O3325" s="699"/>
      <c r="P3325" s="574" t="s">
        <v>1636</v>
      </c>
      <c r="Q3325" s="641"/>
      <c r="R3325" s="575"/>
      <c r="S3325" s="574" t="s">
        <v>770</v>
      </c>
      <c r="T3325" s="641"/>
      <c r="U3325" s="575"/>
      <c r="V3325" s="574" t="s">
        <v>771</v>
      </c>
      <c r="W3325" s="575"/>
      <c r="X3325" s="574" t="s">
        <v>772</v>
      </c>
      <c r="Y3325" s="575"/>
      <c r="Z3325" s="574" t="s">
        <v>773</v>
      </c>
      <c r="AA3325" s="641"/>
      <c r="AB3325" s="575"/>
      <c r="AC3325" s="574" t="s">
        <v>73</v>
      </c>
      <c r="AD3325" s="575"/>
      <c r="AE3325" s="60"/>
      <c r="AF3325" s="259"/>
      <c r="AG3325" s="374" t="s">
        <v>1921</v>
      </c>
      <c r="AH3325" s="374" t="s">
        <v>1925</v>
      </c>
    </row>
    <row r="3326" spans="1:35" ht="15" customHeight="1" x14ac:dyDescent="0.25">
      <c r="C3326" s="18" t="s">
        <v>26</v>
      </c>
      <c r="D3326" s="607" t="str">
        <f>IF($D37="","",$D37)</f>
        <v/>
      </c>
      <c r="E3326" s="608"/>
      <c r="F3326" s="608"/>
      <c r="G3326" s="608"/>
      <c r="H3326" s="608"/>
      <c r="I3326" s="608"/>
      <c r="J3326" s="608"/>
      <c r="K3326" s="609"/>
      <c r="L3326" s="914"/>
      <c r="M3326" s="550"/>
      <c r="N3326" s="550"/>
      <c r="O3326" s="551"/>
      <c r="P3326" s="549"/>
      <c r="Q3326" s="550"/>
      <c r="R3326" s="551"/>
      <c r="S3326" s="549"/>
      <c r="T3326" s="550"/>
      <c r="U3326" s="551"/>
      <c r="V3326" s="549"/>
      <c r="W3326" s="550"/>
      <c r="X3326" s="577"/>
      <c r="Y3326" s="577"/>
      <c r="Z3326" s="550"/>
      <c r="AA3326" s="550"/>
      <c r="AB3326" s="551"/>
      <c r="AC3326" s="549"/>
      <c r="AD3326" s="551"/>
      <c r="AE3326" s="60"/>
      <c r="AF3326" s="259"/>
      <c r="AG3326" s="375">
        <f>IF(AND($C$29="",COUNTBLANK(D3326:AD3326)=27),0,IF(AND($C$29&gt;=$AG$26,COUNTBLANK(D3326:AD3326)&lt;&gt;27),0,IF(AND($AG$26&gt;$C$29,COUNTBLANK(D3326:AD3326)=27),0,1)))</f>
        <v>0</v>
      </c>
      <c r="AH3326" s="264">
        <f>IF($AG$3324=$AH$3324,0,IF(AND(D3326="",COUNTBLANK(L3326:AD3326)=19),0,IF(AND(L3326=1,COUNTBLANK(P3326:AD3326)&lt;15),0,IF(AND(OR(L3326=2,L3326=9),COUNTBLANK(P3326:AD3326)=15),0,1))))</f>
        <v>0</v>
      </c>
    </row>
    <row r="3327" spans="1:35" ht="15" customHeight="1" x14ac:dyDescent="0.25">
      <c r="C3327" s="8" t="s">
        <v>27</v>
      </c>
      <c r="D3327" s="607" t="str">
        <f t="shared" ref="D3327:D3333" si="10837">IF($D38="","",$D38)</f>
        <v/>
      </c>
      <c r="E3327" s="608"/>
      <c r="F3327" s="608"/>
      <c r="G3327" s="608"/>
      <c r="H3327" s="608"/>
      <c r="I3327" s="608"/>
      <c r="J3327" s="608"/>
      <c r="K3327" s="609"/>
      <c r="L3327" s="549"/>
      <c r="M3327" s="550"/>
      <c r="N3327" s="550"/>
      <c r="O3327" s="551"/>
      <c r="P3327" s="549"/>
      <c r="Q3327" s="550"/>
      <c r="R3327" s="551"/>
      <c r="S3327" s="549"/>
      <c r="T3327" s="550"/>
      <c r="U3327" s="551"/>
      <c r="V3327" s="549"/>
      <c r="W3327" s="550"/>
      <c r="X3327" s="577"/>
      <c r="Y3327" s="577"/>
      <c r="Z3327" s="550"/>
      <c r="AA3327" s="550"/>
      <c r="AB3327" s="551"/>
      <c r="AC3327" s="549"/>
      <c r="AD3327" s="551"/>
      <c r="AE3327" s="60"/>
      <c r="AF3327" s="259"/>
      <c r="AG3327" s="375">
        <f>IF(AND($C$29="",COUNTBLANK(D3327:AD3327)=27),0,IF(AND($C$29&gt;=$AG$27,COUNTBLANK(D3327:AD3327)&lt;&gt;27),0,IF(AND($AG$27&gt;$C$29,COUNTBLANK(D3327:AD3327)=27),0,1)))</f>
        <v>0</v>
      </c>
      <c r="AH3327" s="264">
        <f t="shared" ref="AH3327:AH3333" si="10838">IF($AG$3324=$AH$3324,0,IF(AND(D3327="",COUNTBLANK(L3327:AD3327)=19),0,IF(AND(L3327=1,COUNTBLANK(P3327:AD3327)&lt;15),0,IF(AND(OR(L3327=2,L3327=9),COUNTBLANK(P3327:AD3327)=15),0,1))))</f>
        <v>0</v>
      </c>
    </row>
    <row r="3328" spans="1:35" ht="15" customHeight="1" x14ac:dyDescent="0.25">
      <c r="C3328" s="8" t="s">
        <v>28</v>
      </c>
      <c r="D3328" s="607" t="str">
        <f t="shared" si="10837"/>
        <v/>
      </c>
      <c r="E3328" s="608"/>
      <c r="F3328" s="608"/>
      <c r="G3328" s="608"/>
      <c r="H3328" s="608"/>
      <c r="I3328" s="608"/>
      <c r="J3328" s="608"/>
      <c r="K3328" s="609"/>
      <c r="L3328" s="549"/>
      <c r="M3328" s="550"/>
      <c r="N3328" s="550"/>
      <c r="O3328" s="551"/>
      <c r="P3328" s="549"/>
      <c r="Q3328" s="550"/>
      <c r="R3328" s="551"/>
      <c r="S3328" s="549"/>
      <c r="T3328" s="550"/>
      <c r="U3328" s="551"/>
      <c r="V3328" s="549"/>
      <c r="W3328" s="550"/>
      <c r="X3328" s="577"/>
      <c r="Y3328" s="577"/>
      <c r="Z3328" s="550"/>
      <c r="AA3328" s="550"/>
      <c r="AB3328" s="551"/>
      <c r="AC3328" s="549"/>
      <c r="AD3328" s="551"/>
      <c r="AE3328" s="60"/>
      <c r="AF3328" s="259"/>
      <c r="AG3328" s="375">
        <f>IF(AND($C$29="",COUNTBLANK(D3328:AD3328)=27),0,IF(AND($C$29&gt;=$AG$28,COUNTBLANK(D3328:AD3328)&lt;&gt;27),0,IF(AND($AG$28&gt;$C$29,COUNTBLANK(D3328:AD3328)=27),0,1)))</f>
        <v>0</v>
      </c>
      <c r="AH3328" s="264">
        <f t="shared" si="10838"/>
        <v>0</v>
      </c>
    </row>
    <row r="3329" spans="1:35" ht="15" customHeight="1" x14ac:dyDescent="0.25">
      <c r="C3329" s="8" t="s">
        <v>29</v>
      </c>
      <c r="D3329" s="607" t="str">
        <f t="shared" si="10837"/>
        <v/>
      </c>
      <c r="E3329" s="608"/>
      <c r="F3329" s="608"/>
      <c r="G3329" s="608"/>
      <c r="H3329" s="608"/>
      <c r="I3329" s="608"/>
      <c r="J3329" s="608"/>
      <c r="K3329" s="609"/>
      <c r="L3329" s="549"/>
      <c r="M3329" s="550"/>
      <c r="N3329" s="550"/>
      <c r="O3329" s="551"/>
      <c r="P3329" s="549"/>
      <c r="Q3329" s="550"/>
      <c r="R3329" s="551"/>
      <c r="S3329" s="549"/>
      <c r="T3329" s="550"/>
      <c r="U3329" s="551"/>
      <c r="V3329" s="549"/>
      <c r="W3329" s="550"/>
      <c r="X3329" s="577"/>
      <c r="Y3329" s="577"/>
      <c r="Z3329" s="550"/>
      <c r="AA3329" s="550"/>
      <c r="AB3329" s="551"/>
      <c r="AC3329" s="549"/>
      <c r="AD3329" s="551"/>
      <c r="AE3329" s="60"/>
      <c r="AF3329" s="259"/>
      <c r="AG3329" s="375">
        <f>IF(AND($C$29="",COUNTBLANK(D3329:AD3329)=27),0,IF(AND($C$29&gt;=$AG$29,COUNTBLANK(D3329:AD3329)&lt;&gt;27),0,IF(AND($AG$29&gt;$C$29,COUNTBLANK(D3329:AD3329)=27),0,1)))</f>
        <v>0</v>
      </c>
      <c r="AH3329" s="264">
        <f t="shared" si="10838"/>
        <v>0</v>
      </c>
    </row>
    <row r="3330" spans="1:35" ht="15" customHeight="1" x14ac:dyDescent="0.25">
      <c r="C3330" s="8" t="s">
        <v>30</v>
      </c>
      <c r="D3330" s="607" t="str">
        <f t="shared" si="10837"/>
        <v/>
      </c>
      <c r="E3330" s="608"/>
      <c r="F3330" s="608"/>
      <c r="G3330" s="608"/>
      <c r="H3330" s="608"/>
      <c r="I3330" s="608"/>
      <c r="J3330" s="608"/>
      <c r="K3330" s="609"/>
      <c r="L3330" s="549"/>
      <c r="M3330" s="550"/>
      <c r="N3330" s="550"/>
      <c r="O3330" s="551"/>
      <c r="P3330" s="549"/>
      <c r="Q3330" s="550"/>
      <c r="R3330" s="551"/>
      <c r="S3330" s="549"/>
      <c r="T3330" s="550"/>
      <c r="U3330" s="551"/>
      <c r="V3330" s="549"/>
      <c r="W3330" s="550"/>
      <c r="X3330" s="577"/>
      <c r="Y3330" s="577"/>
      <c r="Z3330" s="550"/>
      <c r="AA3330" s="550"/>
      <c r="AB3330" s="551"/>
      <c r="AC3330" s="549"/>
      <c r="AD3330" s="551"/>
      <c r="AE3330" s="60"/>
      <c r="AF3330" s="259"/>
      <c r="AG3330" s="375">
        <f>IF(AND($C$29="",COUNTBLANK(D3330:AD3330)=27),0,IF(AND($C$29&gt;=$AG$30,COUNTBLANK(D3330:AD3330)&lt;&gt;27),0,IF(AND($AG$30&gt;$C$29,COUNTBLANK(D3330:AD3330)=27),0,1)))</f>
        <v>0</v>
      </c>
      <c r="AH3330" s="264">
        <f t="shared" si="10838"/>
        <v>0</v>
      </c>
    </row>
    <row r="3331" spans="1:35" ht="15" customHeight="1" x14ac:dyDescent="0.25">
      <c r="C3331" s="8" t="s">
        <v>31</v>
      </c>
      <c r="D3331" s="607" t="str">
        <f t="shared" si="10837"/>
        <v/>
      </c>
      <c r="E3331" s="608"/>
      <c r="F3331" s="608"/>
      <c r="G3331" s="608"/>
      <c r="H3331" s="608"/>
      <c r="I3331" s="608"/>
      <c r="J3331" s="608"/>
      <c r="K3331" s="609"/>
      <c r="L3331" s="549"/>
      <c r="M3331" s="550"/>
      <c r="N3331" s="550"/>
      <c r="O3331" s="551"/>
      <c r="P3331" s="549"/>
      <c r="Q3331" s="550"/>
      <c r="R3331" s="551"/>
      <c r="S3331" s="549"/>
      <c r="T3331" s="550"/>
      <c r="U3331" s="551"/>
      <c r="V3331" s="549"/>
      <c r="W3331" s="550"/>
      <c r="X3331" s="577"/>
      <c r="Y3331" s="577"/>
      <c r="Z3331" s="550"/>
      <c r="AA3331" s="550"/>
      <c r="AB3331" s="551"/>
      <c r="AC3331" s="549"/>
      <c r="AD3331" s="551"/>
      <c r="AE3331" s="60"/>
      <c r="AF3331" s="259"/>
      <c r="AG3331" s="375">
        <f>IF(AND($C$29="",COUNTBLANK(D3331:AD3331)=27),0,IF(AND($C$29&gt;=$AG$31,COUNTBLANK(D3331:AD3331)&lt;&gt;27),0,IF(AND($AG$31&gt;$C$29,COUNTBLANK(D3331:AD3331)=27),0,1)))</f>
        <v>0</v>
      </c>
      <c r="AH3331" s="264">
        <f t="shared" si="10838"/>
        <v>0</v>
      </c>
    </row>
    <row r="3332" spans="1:35" ht="15" customHeight="1" x14ac:dyDescent="0.25">
      <c r="C3332" s="8" t="s">
        <v>32</v>
      </c>
      <c r="D3332" s="607" t="str">
        <f t="shared" si="10837"/>
        <v/>
      </c>
      <c r="E3332" s="608"/>
      <c r="F3332" s="608"/>
      <c r="G3332" s="608"/>
      <c r="H3332" s="608"/>
      <c r="I3332" s="608"/>
      <c r="J3332" s="608"/>
      <c r="K3332" s="609"/>
      <c r="L3332" s="549"/>
      <c r="M3332" s="550"/>
      <c r="N3332" s="550"/>
      <c r="O3332" s="551"/>
      <c r="P3332" s="549"/>
      <c r="Q3332" s="550"/>
      <c r="R3332" s="551"/>
      <c r="S3332" s="549"/>
      <c r="T3332" s="550"/>
      <c r="U3332" s="551"/>
      <c r="V3332" s="549"/>
      <c r="W3332" s="550"/>
      <c r="X3332" s="577"/>
      <c r="Y3332" s="577"/>
      <c r="Z3332" s="550"/>
      <c r="AA3332" s="550"/>
      <c r="AB3332" s="551"/>
      <c r="AC3332" s="549"/>
      <c r="AD3332" s="551"/>
      <c r="AE3332" s="60"/>
      <c r="AF3332" s="259"/>
      <c r="AG3332" s="375">
        <f>IF(AND($C$29="",COUNTBLANK(D3332:AD3332)=27),0,IF(AND($C$29&gt;=$AG$32,COUNTBLANK(D3332:AD3332)&lt;&gt;27),0,IF(AND($AG$32&gt;$C$29,COUNTBLANK(D3332:AD3332)=27),0,1)))</f>
        <v>0</v>
      </c>
      <c r="AH3332" s="264">
        <f t="shared" si="10838"/>
        <v>0</v>
      </c>
    </row>
    <row r="3333" spans="1:35" ht="15" customHeight="1" x14ac:dyDescent="0.25">
      <c r="A3333" s="60"/>
      <c r="B3333" s="60"/>
      <c r="C3333" s="8" t="s">
        <v>33</v>
      </c>
      <c r="D3333" s="607" t="str">
        <f t="shared" si="10837"/>
        <v/>
      </c>
      <c r="E3333" s="608"/>
      <c r="F3333" s="608"/>
      <c r="G3333" s="608"/>
      <c r="H3333" s="608"/>
      <c r="I3333" s="608"/>
      <c r="J3333" s="608"/>
      <c r="K3333" s="609"/>
      <c r="L3333" s="549"/>
      <c r="M3333" s="550"/>
      <c r="N3333" s="550"/>
      <c r="O3333" s="551"/>
      <c r="P3333" s="549"/>
      <c r="Q3333" s="550"/>
      <c r="R3333" s="551"/>
      <c r="S3333" s="549"/>
      <c r="T3333" s="550"/>
      <c r="U3333" s="551"/>
      <c r="V3333" s="549"/>
      <c r="W3333" s="550"/>
      <c r="X3333" s="577"/>
      <c r="Y3333" s="577"/>
      <c r="Z3333" s="550"/>
      <c r="AA3333" s="550"/>
      <c r="AB3333" s="551"/>
      <c r="AC3333" s="549"/>
      <c r="AD3333" s="551"/>
      <c r="AE3333" s="60"/>
      <c r="AF3333" s="259"/>
      <c r="AG3333" s="375">
        <f>IF(AND($C$29="",COUNTBLANK(D3333:AD3333)=27),0,IF(AND($C$29&gt;=$AG$33,COUNTBLANK(D3333:AD3333)&lt;&gt;27),0,IF(AND($AG$33&gt;$C$29,COUNTBLANK(D3333:AD3333)=27),0,1)))</f>
        <v>0</v>
      </c>
      <c r="AH3333" s="264">
        <f t="shared" si="10838"/>
        <v>0</v>
      </c>
    </row>
    <row r="3334" spans="1:35" ht="15" customHeight="1" x14ac:dyDescent="0.25">
      <c r="AE3334" s="60"/>
      <c r="AF3334" s="259"/>
      <c r="AG3334" s="375"/>
      <c r="AH3334" s="383">
        <f>SUM(AH3326:AH3333)</f>
        <v>0</v>
      </c>
    </row>
    <row r="3335" spans="1:35" ht="15" customHeight="1" x14ac:dyDescent="0.25">
      <c r="B3335" s="545" t="str">
        <f>IF(OR($AG$3324=$AH$3324,$AG$3324=$AI$3324),"","Error: Debe completar toda la información requerida de acuerdo a las instrucciones")</f>
        <v/>
      </c>
      <c r="C3335" s="545"/>
      <c r="D3335" s="545"/>
      <c r="E3335" s="545"/>
      <c r="F3335" s="545"/>
      <c r="G3335" s="545"/>
      <c r="H3335" s="545"/>
      <c r="I3335" s="545"/>
      <c r="J3335" s="545"/>
      <c r="K3335" s="545"/>
      <c r="L3335" s="545"/>
      <c r="M3335" s="545"/>
      <c r="N3335" s="545"/>
      <c r="O3335" s="545"/>
      <c r="P3335" s="545"/>
      <c r="Q3335" s="545"/>
      <c r="R3335" s="545"/>
      <c r="S3335" s="545"/>
      <c r="T3335" s="545"/>
      <c r="U3335" s="545"/>
      <c r="V3335" s="545"/>
      <c r="W3335" s="545"/>
      <c r="X3335" s="545"/>
      <c r="Y3335" s="545"/>
      <c r="Z3335" s="545"/>
      <c r="AA3335" s="545"/>
      <c r="AB3335" s="545"/>
      <c r="AC3335" s="545"/>
      <c r="AD3335" s="545"/>
      <c r="AE3335" s="60"/>
      <c r="AF3335" s="259"/>
      <c r="AG3335" s="375"/>
      <c r="AH3335" s="399"/>
    </row>
    <row r="3336" spans="1:35" ht="15" customHeight="1" x14ac:dyDescent="0.25">
      <c r="AE3336" s="60"/>
      <c r="AF3336" s="259"/>
      <c r="AG3336" s="375"/>
      <c r="AH3336" s="399"/>
    </row>
    <row r="3337" spans="1:35" ht="36" customHeight="1" x14ac:dyDescent="0.25">
      <c r="A3337" s="114" t="s">
        <v>705</v>
      </c>
      <c r="B3337" s="573" t="s">
        <v>1370</v>
      </c>
      <c r="C3337" s="573"/>
      <c r="D3337" s="573"/>
      <c r="E3337" s="573"/>
      <c r="F3337" s="573"/>
      <c r="G3337" s="573"/>
      <c r="H3337" s="573"/>
      <c r="I3337" s="573"/>
      <c r="J3337" s="573"/>
      <c r="K3337" s="573"/>
      <c r="L3337" s="573"/>
      <c r="M3337" s="573"/>
      <c r="N3337" s="573"/>
      <c r="O3337" s="573"/>
      <c r="P3337" s="573"/>
      <c r="Q3337" s="573"/>
      <c r="R3337" s="573"/>
      <c r="S3337" s="573"/>
      <c r="T3337" s="573"/>
      <c r="U3337" s="573"/>
      <c r="V3337" s="573"/>
      <c r="W3337" s="573"/>
      <c r="X3337" s="573"/>
      <c r="Y3337" s="573"/>
      <c r="Z3337" s="573"/>
      <c r="AA3337" s="573"/>
      <c r="AB3337" s="573"/>
      <c r="AC3337" s="573"/>
      <c r="AD3337" s="573"/>
      <c r="AE3337" s="60"/>
      <c r="AF3337" s="259"/>
      <c r="AG3337" s="375"/>
      <c r="AH3337" s="399"/>
    </row>
    <row r="3338" spans="1:35" ht="24" customHeight="1" x14ac:dyDescent="0.25">
      <c r="C3338" s="576" t="s">
        <v>1087</v>
      </c>
      <c r="D3338" s="576"/>
      <c r="E3338" s="576"/>
      <c r="F3338" s="576"/>
      <c r="G3338" s="576"/>
      <c r="H3338" s="576"/>
      <c r="I3338" s="576"/>
      <c r="J3338" s="576"/>
      <c r="K3338" s="576"/>
      <c r="L3338" s="576"/>
      <c r="M3338" s="576"/>
      <c r="N3338" s="576"/>
      <c r="O3338" s="576"/>
      <c r="P3338" s="576"/>
      <c r="Q3338" s="576"/>
      <c r="R3338" s="576"/>
      <c r="S3338" s="576"/>
      <c r="T3338" s="576"/>
      <c r="U3338" s="576"/>
      <c r="V3338" s="576"/>
      <c r="W3338" s="576"/>
      <c r="X3338" s="576"/>
      <c r="Y3338" s="576"/>
      <c r="Z3338" s="576"/>
      <c r="AA3338" s="576"/>
      <c r="AB3338" s="576"/>
      <c r="AC3338" s="576"/>
      <c r="AD3338" s="576"/>
      <c r="AE3338" s="60"/>
      <c r="AF3338" s="259"/>
      <c r="AG3338" s="375"/>
      <c r="AH3338" s="399"/>
    </row>
    <row r="3339" spans="1:35" ht="36" customHeight="1" x14ac:dyDescent="0.25">
      <c r="C3339" s="576" t="s">
        <v>1371</v>
      </c>
      <c r="D3339" s="576"/>
      <c r="E3339" s="576"/>
      <c r="F3339" s="576"/>
      <c r="G3339" s="576"/>
      <c r="H3339" s="576"/>
      <c r="I3339" s="576"/>
      <c r="J3339" s="576"/>
      <c r="K3339" s="576"/>
      <c r="L3339" s="576"/>
      <c r="M3339" s="576"/>
      <c r="N3339" s="576"/>
      <c r="O3339" s="576"/>
      <c r="P3339" s="576"/>
      <c r="Q3339" s="576"/>
      <c r="R3339" s="576"/>
      <c r="S3339" s="576"/>
      <c r="T3339" s="576"/>
      <c r="U3339" s="576"/>
      <c r="V3339" s="576"/>
      <c r="W3339" s="576"/>
      <c r="X3339" s="576"/>
      <c r="Y3339" s="576"/>
      <c r="Z3339" s="576"/>
      <c r="AA3339" s="576"/>
      <c r="AB3339" s="576"/>
      <c r="AC3339" s="576"/>
      <c r="AD3339" s="576"/>
      <c r="AE3339" s="60"/>
      <c r="AF3339" s="259"/>
      <c r="AG3339" s="375"/>
      <c r="AH3339" s="399"/>
    </row>
    <row r="3340" spans="1:35" ht="36" customHeight="1" x14ac:dyDescent="0.25">
      <c r="C3340" s="576" t="s">
        <v>1373</v>
      </c>
      <c r="D3340" s="576"/>
      <c r="E3340" s="576"/>
      <c r="F3340" s="576"/>
      <c r="G3340" s="576"/>
      <c r="H3340" s="576"/>
      <c r="I3340" s="576"/>
      <c r="J3340" s="576"/>
      <c r="K3340" s="576"/>
      <c r="L3340" s="576"/>
      <c r="M3340" s="576"/>
      <c r="N3340" s="576"/>
      <c r="O3340" s="576"/>
      <c r="P3340" s="576"/>
      <c r="Q3340" s="576"/>
      <c r="R3340" s="576"/>
      <c r="S3340" s="576"/>
      <c r="T3340" s="576"/>
      <c r="U3340" s="576"/>
      <c r="V3340" s="576"/>
      <c r="W3340" s="576"/>
      <c r="X3340" s="576"/>
      <c r="Y3340" s="576"/>
      <c r="Z3340" s="576"/>
      <c r="AA3340" s="576"/>
      <c r="AB3340" s="576"/>
      <c r="AC3340" s="576"/>
      <c r="AD3340" s="576"/>
      <c r="AE3340" s="60"/>
      <c r="AF3340" s="259"/>
      <c r="AG3340" s="285" t="s">
        <v>1908</v>
      </c>
      <c r="AH3340" s="285"/>
      <c r="AI3340" s="285"/>
    </row>
    <row r="3341" spans="1:35" ht="15" customHeight="1" x14ac:dyDescent="0.25">
      <c r="AE3341" s="60"/>
      <c r="AF3341" s="259"/>
      <c r="AG3341" s="285">
        <f>COUNTBLANK(L3343:AD3350)</f>
        <v>152</v>
      </c>
      <c r="AH3341" s="285">
        <v>152</v>
      </c>
      <c r="AI3341" s="285">
        <f>IF(SUM(AG3343:AH3350)=0,AG3341,1)</f>
        <v>152</v>
      </c>
    </row>
    <row r="3342" spans="1:35" ht="72" customHeight="1" x14ac:dyDescent="0.25">
      <c r="C3342" s="578" t="s">
        <v>1130</v>
      </c>
      <c r="D3342" s="578"/>
      <c r="E3342" s="578"/>
      <c r="F3342" s="578"/>
      <c r="G3342" s="578"/>
      <c r="H3342" s="578"/>
      <c r="I3342" s="578"/>
      <c r="J3342" s="578"/>
      <c r="K3342" s="578"/>
      <c r="L3342" s="578" t="s">
        <v>1471</v>
      </c>
      <c r="M3342" s="578"/>
      <c r="N3342" s="578"/>
      <c r="O3342" s="578"/>
      <c r="P3342" s="578"/>
      <c r="Q3342" s="578" t="s">
        <v>1067</v>
      </c>
      <c r="R3342" s="578"/>
      <c r="S3342" s="578"/>
      <c r="T3342" s="578"/>
      <c r="U3342" s="578"/>
      <c r="V3342" s="578"/>
      <c r="W3342" s="578"/>
      <c r="X3342" s="811" t="s">
        <v>1372</v>
      </c>
      <c r="Y3342" s="812"/>
      <c r="Z3342" s="812"/>
      <c r="AA3342" s="812"/>
      <c r="AB3342" s="812"/>
      <c r="AC3342" s="812"/>
      <c r="AD3342" s="813"/>
      <c r="AE3342" s="60"/>
      <c r="AF3342" s="259"/>
      <c r="AG3342" s="374" t="s">
        <v>1921</v>
      </c>
      <c r="AH3342" s="374" t="s">
        <v>1925</v>
      </c>
      <c r="AI3342" s="400" t="s">
        <v>1912</v>
      </c>
    </row>
    <row r="3343" spans="1:35" ht="15" customHeight="1" x14ac:dyDescent="0.25">
      <c r="C3343" s="18" t="s">
        <v>26</v>
      </c>
      <c r="D3343" s="607" t="str">
        <f>IF($D37="","",$D37)</f>
        <v/>
      </c>
      <c r="E3343" s="608"/>
      <c r="F3343" s="608"/>
      <c r="G3343" s="608"/>
      <c r="H3343" s="608"/>
      <c r="I3343" s="608"/>
      <c r="J3343" s="608"/>
      <c r="K3343" s="609"/>
      <c r="L3343" s="577"/>
      <c r="M3343" s="577"/>
      <c r="N3343" s="577"/>
      <c r="O3343" s="577"/>
      <c r="P3343" s="577"/>
      <c r="Q3343" s="549"/>
      <c r="R3343" s="550"/>
      <c r="S3343" s="550"/>
      <c r="T3343" s="550"/>
      <c r="U3343" s="550"/>
      <c r="V3343" s="550"/>
      <c r="W3343" s="551"/>
      <c r="X3343" s="549"/>
      <c r="Y3343" s="550"/>
      <c r="Z3343" s="550"/>
      <c r="AA3343" s="550"/>
      <c r="AB3343" s="550"/>
      <c r="AC3343" s="550"/>
      <c r="AD3343" s="551"/>
      <c r="AE3343" s="60"/>
      <c r="AF3343" s="259"/>
      <c r="AG3343" s="375">
        <f>IF(AND($C$29="",COUNTBLANK(D3343:AD3343)=27),0,IF(AND($C$29&gt;=$AG$26,COUNTBLANK(D3343:AD3343)&lt;&gt;27),0,IF(AND($AG$26&gt;$C$29,COUNTBLANK(D3343:AD3343)=27),0,1)))</f>
        <v>0</v>
      </c>
      <c r="AH3343" s="264">
        <f>IF($AG$3341=$AH$3341,0,IF(AND(D3343="",COUNTBLANK(L3343:AD3343)=19),0,IF(AND(L3343=1,COUNTBLANK(Q3343:AD3343)=12),0,IF(AND(OR(L3343=2,L3343=9),COUNTBLANK(Q3343:AD3343)=14),0,1))))</f>
        <v>0</v>
      </c>
      <c r="AI3343" s="400">
        <f>IF($AG$3341=$AH$3341,0,IF(L3343=1,IF(OR(AND(Q3343="ns",X3343&gt;0),AND(Q3343&gt;0,X3343&gt;0,AND(X3343&lt;=Q3343))),0,1),0))</f>
        <v>0</v>
      </c>
    </row>
    <row r="3344" spans="1:35" ht="15" customHeight="1" x14ac:dyDescent="0.25">
      <c r="C3344" s="8" t="s">
        <v>27</v>
      </c>
      <c r="D3344" s="607" t="str">
        <f t="shared" ref="D3344:D3350" si="10839">IF($D38="","",$D38)</f>
        <v/>
      </c>
      <c r="E3344" s="608"/>
      <c r="F3344" s="608"/>
      <c r="G3344" s="608"/>
      <c r="H3344" s="608"/>
      <c r="I3344" s="608"/>
      <c r="J3344" s="608"/>
      <c r="K3344" s="609"/>
      <c r="L3344" s="577"/>
      <c r="M3344" s="577"/>
      <c r="N3344" s="577"/>
      <c r="O3344" s="577"/>
      <c r="P3344" s="577"/>
      <c r="Q3344" s="549"/>
      <c r="R3344" s="550"/>
      <c r="S3344" s="550"/>
      <c r="T3344" s="550"/>
      <c r="U3344" s="550"/>
      <c r="V3344" s="550"/>
      <c r="W3344" s="551"/>
      <c r="X3344" s="549"/>
      <c r="Y3344" s="550"/>
      <c r="Z3344" s="550"/>
      <c r="AA3344" s="550"/>
      <c r="AB3344" s="550"/>
      <c r="AC3344" s="550"/>
      <c r="AD3344" s="551"/>
      <c r="AE3344" s="60"/>
      <c r="AF3344" s="259"/>
      <c r="AG3344" s="375">
        <f>IF(AND($C$29="",COUNTBLANK(D3344:AD3344)=27),0,IF(AND($C$29&gt;=$AG$27,COUNTBLANK(D3344:AD3344)&lt;&gt;27),0,IF(AND($AG$27&gt;$C$29,COUNTBLANK(D3344:AD3344)=27),0,1)))</f>
        <v>0</v>
      </c>
      <c r="AH3344" s="264">
        <f t="shared" ref="AH3344:AH3349" si="10840">IF($AG$3341=$AH$3341,0,IF(AND(D3344="",COUNTBLANK(L3344:AD3344)=19),0,IF(AND(L3344=1,COUNTBLANK(Q3344:AD3344)=12),0,IF(AND(OR(L3344=2,L3344=9),COUNTBLANK(Q3344:AD3344)=14),0,1))))</f>
        <v>0</v>
      </c>
      <c r="AI3344" s="400">
        <f t="shared" ref="AI3344:AI3350" si="10841">IF($AG$3341=$AH$3341,0,IF(L3344=1,IF(OR(AND(Q3344="ns",X3344&gt;0),AND(Q3344&gt;0,X3344&gt;0,AND(X3344&lt;=Q3344))),0,1),0))</f>
        <v>0</v>
      </c>
    </row>
    <row r="3345" spans="1:35" ht="15" customHeight="1" x14ac:dyDescent="0.25">
      <c r="C3345" s="8" t="s">
        <v>28</v>
      </c>
      <c r="D3345" s="607" t="str">
        <f t="shared" si="10839"/>
        <v/>
      </c>
      <c r="E3345" s="608"/>
      <c r="F3345" s="608"/>
      <c r="G3345" s="608"/>
      <c r="H3345" s="608"/>
      <c r="I3345" s="608"/>
      <c r="J3345" s="608"/>
      <c r="K3345" s="609"/>
      <c r="L3345" s="577"/>
      <c r="M3345" s="577"/>
      <c r="N3345" s="577"/>
      <c r="O3345" s="577"/>
      <c r="P3345" s="577"/>
      <c r="Q3345" s="549"/>
      <c r="R3345" s="550"/>
      <c r="S3345" s="550"/>
      <c r="T3345" s="550"/>
      <c r="U3345" s="550"/>
      <c r="V3345" s="550"/>
      <c r="W3345" s="551"/>
      <c r="X3345" s="549"/>
      <c r="Y3345" s="550"/>
      <c r="Z3345" s="550"/>
      <c r="AA3345" s="550"/>
      <c r="AB3345" s="550"/>
      <c r="AC3345" s="550"/>
      <c r="AD3345" s="551"/>
      <c r="AE3345" s="60"/>
      <c r="AF3345" s="259"/>
      <c r="AG3345" s="375">
        <f>IF(AND($C$29="",COUNTBLANK(D3345:AD3345)=27),0,IF(AND($C$29&gt;=$AG$28,COUNTBLANK(D3345:AD3345)&lt;&gt;27),0,IF(AND($AG$28&gt;$C$29,COUNTBLANK(D3345:AD3345)=27),0,1)))</f>
        <v>0</v>
      </c>
      <c r="AH3345" s="264">
        <f t="shared" si="10840"/>
        <v>0</v>
      </c>
      <c r="AI3345" s="400">
        <f t="shared" si="10841"/>
        <v>0</v>
      </c>
    </row>
    <row r="3346" spans="1:35" ht="15" customHeight="1" x14ac:dyDescent="0.25">
      <c r="C3346" s="8" t="s">
        <v>29</v>
      </c>
      <c r="D3346" s="607" t="str">
        <f t="shared" si="10839"/>
        <v/>
      </c>
      <c r="E3346" s="608"/>
      <c r="F3346" s="608"/>
      <c r="G3346" s="608"/>
      <c r="H3346" s="608"/>
      <c r="I3346" s="608"/>
      <c r="J3346" s="608"/>
      <c r="K3346" s="609"/>
      <c r="L3346" s="577"/>
      <c r="M3346" s="577"/>
      <c r="N3346" s="577"/>
      <c r="O3346" s="577"/>
      <c r="P3346" s="577"/>
      <c r="Q3346" s="549"/>
      <c r="R3346" s="550"/>
      <c r="S3346" s="550"/>
      <c r="T3346" s="550"/>
      <c r="U3346" s="550"/>
      <c r="V3346" s="550"/>
      <c r="W3346" s="551"/>
      <c r="X3346" s="549"/>
      <c r="Y3346" s="550"/>
      <c r="Z3346" s="550"/>
      <c r="AA3346" s="550"/>
      <c r="AB3346" s="550"/>
      <c r="AC3346" s="550"/>
      <c r="AD3346" s="551"/>
      <c r="AE3346" s="60"/>
      <c r="AF3346" s="259"/>
      <c r="AG3346" s="375">
        <f>IF(AND($C$29="",COUNTBLANK(D3346:AD3346)=27),0,IF(AND($C$29&gt;=$AG$29,COUNTBLANK(D3346:AD3346)&lt;&gt;27),0,IF(AND($AG$29&gt;$C$29,COUNTBLANK(D3346:AD3346)=27),0,1)))</f>
        <v>0</v>
      </c>
      <c r="AH3346" s="264">
        <f t="shared" si="10840"/>
        <v>0</v>
      </c>
      <c r="AI3346" s="400">
        <f t="shared" si="10841"/>
        <v>0</v>
      </c>
    </row>
    <row r="3347" spans="1:35" ht="15" customHeight="1" x14ac:dyDescent="0.25">
      <c r="C3347" s="8" t="s">
        <v>30</v>
      </c>
      <c r="D3347" s="607" t="str">
        <f t="shared" si="10839"/>
        <v/>
      </c>
      <c r="E3347" s="608"/>
      <c r="F3347" s="608"/>
      <c r="G3347" s="608"/>
      <c r="H3347" s="608"/>
      <c r="I3347" s="608"/>
      <c r="J3347" s="608"/>
      <c r="K3347" s="609"/>
      <c r="L3347" s="577"/>
      <c r="M3347" s="577"/>
      <c r="N3347" s="577"/>
      <c r="O3347" s="577"/>
      <c r="P3347" s="577"/>
      <c r="Q3347" s="549"/>
      <c r="R3347" s="550"/>
      <c r="S3347" s="550"/>
      <c r="T3347" s="550"/>
      <c r="U3347" s="550"/>
      <c r="V3347" s="550"/>
      <c r="W3347" s="551"/>
      <c r="X3347" s="549"/>
      <c r="Y3347" s="550"/>
      <c r="Z3347" s="550"/>
      <c r="AA3347" s="550"/>
      <c r="AB3347" s="550"/>
      <c r="AC3347" s="550"/>
      <c r="AD3347" s="551"/>
      <c r="AE3347" s="60"/>
      <c r="AF3347" s="259"/>
      <c r="AG3347" s="375">
        <f>IF(AND($C$29="",COUNTBLANK(D3347:AD3347)=27),0,IF(AND($C$29&gt;=$AG$30,COUNTBLANK(D3347:AD3347)&lt;&gt;27),0,IF(AND($AG$30&gt;$C$29,COUNTBLANK(D3347:AD3347)=27),0,1)))</f>
        <v>0</v>
      </c>
      <c r="AH3347" s="264">
        <f t="shared" si="10840"/>
        <v>0</v>
      </c>
      <c r="AI3347" s="400">
        <f t="shared" si="10841"/>
        <v>0</v>
      </c>
    </row>
    <row r="3348" spans="1:35" ht="15" customHeight="1" x14ac:dyDescent="0.25">
      <c r="A3348" s="60"/>
      <c r="B3348" s="60"/>
      <c r="C3348" s="8" t="s">
        <v>31</v>
      </c>
      <c r="D3348" s="607" t="str">
        <f t="shared" si="10839"/>
        <v/>
      </c>
      <c r="E3348" s="608"/>
      <c r="F3348" s="608"/>
      <c r="G3348" s="608"/>
      <c r="H3348" s="608"/>
      <c r="I3348" s="608"/>
      <c r="J3348" s="608"/>
      <c r="K3348" s="609"/>
      <c r="L3348" s="577"/>
      <c r="M3348" s="577"/>
      <c r="N3348" s="577"/>
      <c r="O3348" s="577"/>
      <c r="P3348" s="577"/>
      <c r="Q3348" s="549"/>
      <c r="R3348" s="550"/>
      <c r="S3348" s="550"/>
      <c r="T3348" s="550"/>
      <c r="U3348" s="550"/>
      <c r="V3348" s="550"/>
      <c r="W3348" s="551"/>
      <c r="X3348" s="549"/>
      <c r="Y3348" s="550"/>
      <c r="Z3348" s="550"/>
      <c r="AA3348" s="550"/>
      <c r="AB3348" s="550"/>
      <c r="AC3348" s="550"/>
      <c r="AD3348" s="551"/>
      <c r="AE3348" s="60"/>
      <c r="AF3348" s="259"/>
      <c r="AG3348" s="375">
        <f>IF(AND($C$29="",COUNTBLANK(D3348:AD3348)=27),0,IF(AND($C$29&gt;=$AG$31,COUNTBLANK(D3348:AD3348)&lt;&gt;27),0,IF(AND($AG$31&gt;$C$29,COUNTBLANK(D3348:AD3348)=27),0,1)))</f>
        <v>0</v>
      </c>
      <c r="AH3348" s="264">
        <f t="shared" si="10840"/>
        <v>0</v>
      </c>
      <c r="AI3348" s="400">
        <f t="shared" si="10841"/>
        <v>0</v>
      </c>
    </row>
    <row r="3349" spans="1:35" ht="15" customHeight="1" x14ac:dyDescent="0.25">
      <c r="A3349" s="60"/>
      <c r="B3349" s="60"/>
      <c r="C3349" s="8" t="s">
        <v>32</v>
      </c>
      <c r="D3349" s="607" t="str">
        <f t="shared" si="10839"/>
        <v/>
      </c>
      <c r="E3349" s="608"/>
      <c r="F3349" s="608"/>
      <c r="G3349" s="608"/>
      <c r="H3349" s="608"/>
      <c r="I3349" s="608"/>
      <c r="J3349" s="608"/>
      <c r="K3349" s="609"/>
      <c r="L3349" s="577"/>
      <c r="M3349" s="577"/>
      <c r="N3349" s="577"/>
      <c r="O3349" s="577"/>
      <c r="P3349" s="577"/>
      <c r="Q3349" s="549"/>
      <c r="R3349" s="550"/>
      <c r="S3349" s="550"/>
      <c r="T3349" s="550"/>
      <c r="U3349" s="550"/>
      <c r="V3349" s="550"/>
      <c r="W3349" s="551"/>
      <c r="X3349" s="549"/>
      <c r="Y3349" s="550"/>
      <c r="Z3349" s="550"/>
      <c r="AA3349" s="550"/>
      <c r="AB3349" s="550"/>
      <c r="AC3349" s="550"/>
      <c r="AD3349" s="551"/>
      <c r="AE3349" s="60"/>
      <c r="AF3349" s="259"/>
      <c r="AG3349" s="375">
        <f>IF(AND($C$29="",COUNTBLANK(D3349:AD3349)=27),0,IF(AND($C$29&gt;=$AG$32,COUNTBLANK(D3349:AD3349)&lt;&gt;27),0,IF(AND($AG$32&gt;$C$29,COUNTBLANK(D3349:AD3349)=27),0,1)))</f>
        <v>0</v>
      </c>
      <c r="AH3349" s="264">
        <f t="shared" si="10840"/>
        <v>0</v>
      </c>
      <c r="AI3349" s="400">
        <f t="shared" si="10841"/>
        <v>0</v>
      </c>
    </row>
    <row r="3350" spans="1:35" ht="15" customHeight="1" x14ac:dyDescent="0.25">
      <c r="A3350" s="60"/>
      <c r="B3350" s="60"/>
      <c r="C3350" s="8" t="s">
        <v>33</v>
      </c>
      <c r="D3350" s="607" t="str">
        <f t="shared" si="10839"/>
        <v/>
      </c>
      <c r="E3350" s="608"/>
      <c r="F3350" s="608"/>
      <c r="G3350" s="608"/>
      <c r="H3350" s="608"/>
      <c r="I3350" s="608"/>
      <c r="J3350" s="608"/>
      <c r="K3350" s="609"/>
      <c r="L3350" s="577"/>
      <c r="M3350" s="577"/>
      <c r="N3350" s="577"/>
      <c r="O3350" s="577"/>
      <c r="P3350" s="577"/>
      <c r="Q3350" s="549"/>
      <c r="R3350" s="550"/>
      <c r="S3350" s="550"/>
      <c r="T3350" s="550"/>
      <c r="U3350" s="550"/>
      <c r="V3350" s="550"/>
      <c r="W3350" s="551"/>
      <c r="X3350" s="549"/>
      <c r="Y3350" s="550"/>
      <c r="Z3350" s="550"/>
      <c r="AA3350" s="550"/>
      <c r="AB3350" s="550"/>
      <c r="AC3350" s="550"/>
      <c r="AD3350" s="551"/>
      <c r="AE3350" s="60"/>
      <c r="AF3350" s="259"/>
      <c r="AG3350" s="375">
        <f>IF(AND($C$29="",COUNTBLANK(D3350:AD3350)=27),0,IF(AND($C$29&gt;=$AG$33,COUNTBLANK(D3350:AD3350)&lt;&gt;27),0,IF(AND($AG$33&gt;$C$29,COUNTBLANK(D3350:AD3350)=27),0,1)))</f>
        <v>0</v>
      </c>
      <c r="AH3350" s="264">
        <f>IF($AG$3341=$AH$3341,0,IF(AND(D3350="",COUNTBLANK(L3350:AD3350)=19),0,IF(AND(L3350=1,COUNTBLANK(Q3350:AD3350)=12),0,IF(AND(OR(L3350=2,L3350=9),COUNTBLANK(Q3350:AD3350)=14),0,1))))</f>
        <v>0</v>
      </c>
      <c r="AI3350" s="400">
        <f t="shared" si="10841"/>
        <v>0</v>
      </c>
    </row>
    <row r="3351" spans="1:35" ht="15" customHeight="1" x14ac:dyDescent="0.25">
      <c r="L3351" s="26"/>
      <c r="M3351" s="26"/>
      <c r="N3351" s="26"/>
      <c r="O3351" s="26"/>
      <c r="P3351" s="96" t="s">
        <v>64</v>
      </c>
      <c r="Q3351" s="606">
        <f>IF(AND(SUM(Q3343:W3350)=0,COUNTIF(Q3343:W3350,"NS")&gt;0),"NS",SUM(Q3343:W3350))</f>
        <v>0</v>
      </c>
      <c r="R3351" s="606"/>
      <c r="S3351" s="606"/>
      <c r="T3351" s="606"/>
      <c r="U3351" s="606"/>
      <c r="V3351" s="606"/>
      <c r="W3351" s="606"/>
      <c r="X3351" s="552">
        <f>IF(AND(SUM(X3343:AD3350)=0,COUNTIF(X3343:AD3350,"NS")&gt;0),"NS",SUM(X3343:AD3350))</f>
        <v>0</v>
      </c>
      <c r="Y3351" s="553"/>
      <c r="Z3351" s="553"/>
      <c r="AA3351" s="553"/>
      <c r="AB3351" s="553"/>
      <c r="AC3351" s="553"/>
      <c r="AD3351" s="554"/>
      <c r="AE3351" s="60"/>
      <c r="AF3351" s="259"/>
      <c r="AG3351" s="377">
        <f t="shared" ref="AG3351:AH3351" si="10842">SUM(AG3343:AG3350)</f>
        <v>0</v>
      </c>
      <c r="AH3351" s="383">
        <f t="shared" si="10842"/>
        <v>0</v>
      </c>
      <c r="AI3351" s="387">
        <f>SUM(AI3343:AI3350)</f>
        <v>0</v>
      </c>
    </row>
    <row r="3352" spans="1:35" ht="15" customHeight="1" x14ac:dyDescent="0.25">
      <c r="P3352" s="96"/>
      <c r="AE3352" s="60"/>
      <c r="AF3352" s="259"/>
      <c r="AG3352" s="375"/>
      <c r="AH3352" s="399"/>
    </row>
    <row r="3353" spans="1:35" ht="24" customHeight="1" x14ac:dyDescent="0.25">
      <c r="C3353" s="676" t="s">
        <v>870</v>
      </c>
      <c r="D3353" s="676"/>
      <c r="E3353" s="676"/>
      <c r="F3353" s="676"/>
      <c r="G3353" s="676"/>
      <c r="H3353" s="676"/>
      <c r="I3353" s="676"/>
      <c r="J3353" s="676"/>
      <c r="K3353" s="676"/>
      <c r="L3353" s="676"/>
      <c r="M3353" s="676"/>
      <c r="N3353" s="676"/>
      <c r="O3353" s="676"/>
      <c r="P3353" s="676"/>
      <c r="Q3353" s="676"/>
      <c r="R3353" s="676"/>
      <c r="S3353" s="676"/>
      <c r="T3353" s="676"/>
      <c r="U3353" s="676"/>
      <c r="V3353" s="676"/>
      <c r="W3353" s="676"/>
      <c r="X3353" s="676"/>
      <c r="Y3353" s="676"/>
      <c r="Z3353" s="676"/>
      <c r="AA3353" s="676"/>
      <c r="AB3353" s="676"/>
      <c r="AC3353" s="676"/>
      <c r="AD3353" s="676"/>
      <c r="AE3353" s="60"/>
      <c r="AF3353" s="259"/>
      <c r="AG3353" s="375"/>
      <c r="AH3353" s="399"/>
    </row>
    <row r="3354" spans="1:35" ht="60" customHeight="1" x14ac:dyDescent="0.25">
      <c r="C3354" s="663"/>
      <c r="D3354" s="663"/>
      <c r="E3354" s="663"/>
      <c r="F3354" s="663"/>
      <c r="G3354" s="663"/>
      <c r="H3354" s="663"/>
      <c r="I3354" s="663"/>
      <c r="J3354" s="663"/>
      <c r="K3354" s="663"/>
      <c r="L3354" s="663"/>
      <c r="M3354" s="663"/>
      <c r="N3354" s="663"/>
      <c r="O3354" s="663"/>
      <c r="P3354" s="663"/>
      <c r="Q3354" s="663"/>
      <c r="R3354" s="663"/>
      <c r="S3354" s="663"/>
      <c r="T3354" s="663"/>
      <c r="U3354" s="663"/>
      <c r="V3354" s="663"/>
      <c r="W3354" s="663"/>
      <c r="X3354" s="663"/>
      <c r="Y3354" s="663"/>
      <c r="Z3354" s="663"/>
      <c r="AA3354" s="663"/>
      <c r="AB3354" s="663"/>
      <c r="AC3354" s="663"/>
      <c r="AD3354" s="663"/>
      <c r="AE3354" s="60"/>
      <c r="AF3354" s="259"/>
      <c r="AG3354" s="375"/>
      <c r="AH3354" s="399"/>
    </row>
    <row r="3355" spans="1:35" ht="15" customHeight="1" x14ac:dyDescent="0.25">
      <c r="B3355" s="337"/>
      <c r="C3355" s="337"/>
      <c r="D3355" s="337"/>
      <c r="E3355" s="337"/>
      <c r="F3355" s="337"/>
      <c r="G3355" s="337"/>
      <c r="H3355" s="337"/>
      <c r="I3355" s="337"/>
      <c r="J3355" s="337"/>
      <c r="K3355" s="337"/>
      <c r="L3355" s="337"/>
      <c r="M3355" s="337"/>
      <c r="N3355" s="337"/>
      <c r="O3355" s="337"/>
      <c r="P3355" s="337"/>
      <c r="Q3355" s="337"/>
      <c r="R3355" s="337"/>
      <c r="S3355" s="337"/>
      <c r="T3355" s="337"/>
      <c r="U3355" s="337"/>
      <c r="V3355" s="337"/>
      <c r="W3355" s="337"/>
      <c r="X3355" s="337"/>
      <c r="Y3355" s="337"/>
      <c r="Z3355" s="337"/>
      <c r="AA3355" s="337"/>
      <c r="AB3355" s="337"/>
      <c r="AC3355" s="337"/>
      <c r="AD3355" s="337"/>
      <c r="AE3355" s="60"/>
      <c r="AF3355" s="259"/>
      <c r="AG3355" s="375"/>
      <c r="AH3355" s="399"/>
    </row>
    <row r="3356" spans="1:35" ht="15" customHeight="1" x14ac:dyDescent="0.25">
      <c r="B3356" s="544" t="str">
        <f>IF(SUM(AI3351)=0,"","Error: las Atenciones médicas debe ser igual o mayor a la cantidad de la columna Adolescentes internados atendidos")</f>
        <v/>
      </c>
      <c r="C3356" s="544"/>
      <c r="D3356" s="544"/>
      <c r="E3356" s="544"/>
      <c r="F3356" s="544"/>
      <c r="G3356" s="544"/>
      <c r="H3356" s="544"/>
      <c r="I3356" s="544"/>
      <c r="J3356" s="544"/>
      <c r="K3356" s="544"/>
      <c r="L3356" s="544"/>
      <c r="M3356" s="544"/>
      <c r="N3356" s="544"/>
      <c r="O3356" s="544"/>
      <c r="P3356" s="544"/>
      <c r="Q3356" s="544"/>
      <c r="R3356" s="544"/>
      <c r="S3356" s="544"/>
      <c r="T3356" s="544"/>
      <c r="U3356" s="544"/>
      <c r="V3356" s="544"/>
      <c r="W3356" s="544"/>
      <c r="X3356" s="544"/>
      <c r="Y3356" s="544"/>
      <c r="Z3356" s="544"/>
      <c r="AA3356" s="544"/>
      <c r="AB3356" s="544"/>
      <c r="AC3356" s="544"/>
      <c r="AD3356" s="544"/>
      <c r="AE3356" s="60"/>
      <c r="AF3356" s="259"/>
      <c r="AG3356" s="375"/>
      <c r="AH3356" s="399"/>
    </row>
    <row r="3357" spans="1:35" ht="15" customHeight="1" x14ac:dyDescent="0.25">
      <c r="B3357" s="545" t="str">
        <f>IF(OR($AG$3341=$AH$3341,$AG$3341=$AI$3341),"","Error: Debe completar toda la información requerida de acuerdo a las instrucciones")</f>
        <v/>
      </c>
      <c r="C3357" s="545"/>
      <c r="D3357" s="545"/>
      <c r="E3357" s="545"/>
      <c r="F3357" s="545"/>
      <c r="G3357" s="545"/>
      <c r="H3357" s="545"/>
      <c r="I3357" s="545"/>
      <c r="J3357" s="545"/>
      <c r="K3357" s="545"/>
      <c r="L3357" s="545"/>
      <c r="M3357" s="545"/>
      <c r="N3357" s="545"/>
      <c r="O3357" s="545"/>
      <c r="P3357" s="545"/>
      <c r="Q3357" s="545"/>
      <c r="R3357" s="545"/>
      <c r="S3357" s="545"/>
      <c r="T3357" s="545"/>
      <c r="U3357" s="545"/>
      <c r="V3357" s="545"/>
      <c r="W3357" s="545"/>
      <c r="X3357" s="545"/>
      <c r="Y3357" s="545"/>
      <c r="Z3357" s="545"/>
      <c r="AA3357" s="545"/>
      <c r="AB3357" s="545"/>
      <c r="AC3357" s="545"/>
      <c r="AD3357" s="545"/>
      <c r="AE3357" s="60"/>
      <c r="AF3357" s="259"/>
      <c r="AG3357" s="375"/>
      <c r="AH3357" s="399"/>
    </row>
    <row r="3358" spans="1:35" ht="36" customHeight="1" x14ac:dyDescent="0.25">
      <c r="A3358" s="114" t="s">
        <v>706</v>
      </c>
      <c r="B3358" s="573" t="s">
        <v>1374</v>
      </c>
      <c r="C3358" s="573"/>
      <c r="D3358" s="573"/>
      <c r="E3358" s="573"/>
      <c r="F3358" s="573"/>
      <c r="G3358" s="573"/>
      <c r="H3358" s="573"/>
      <c r="I3358" s="573"/>
      <c r="J3358" s="573"/>
      <c r="K3358" s="573"/>
      <c r="L3358" s="573"/>
      <c r="M3358" s="573"/>
      <c r="N3358" s="573"/>
      <c r="O3358" s="573"/>
      <c r="P3358" s="573"/>
      <c r="Q3358" s="573"/>
      <c r="R3358" s="573"/>
      <c r="S3358" s="573"/>
      <c r="T3358" s="573"/>
      <c r="U3358" s="573"/>
      <c r="V3358" s="573"/>
      <c r="W3358" s="573"/>
      <c r="X3358" s="573"/>
      <c r="Y3358" s="573"/>
      <c r="Z3358" s="573"/>
      <c r="AA3358" s="573"/>
      <c r="AB3358" s="573"/>
      <c r="AC3358" s="573"/>
      <c r="AD3358" s="573"/>
      <c r="AE3358" s="60"/>
      <c r="AF3358" s="259"/>
      <c r="AG3358" s="375"/>
      <c r="AH3358" s="399"/>
    </row>
    <row r="3359" spans="1:35" ht="24" customHeight="1" x14ac:dyDescent="0.25">
      <c r="C3359" s="576" t="s">
        <v>1087</v>
      </c>
      <c r="D3359" s="576"/>
      <c r="E3359" s="576"/>
      <c r="F3359" s="576"/>
      <c r="G3359" s="576"/>
      <c r="H3359" s="576"/>
      <c r="I3359" s="576"/>
      <c r="J3359" s="576"/>
      <c r="K3359" s="576"/>
      <c r="L3359" s="576"/>
      <c r="M3359" s="576"/>
      <c r="N3359" s="576"/>
      <c r="O3359" s="576"/>
      <c r="P3359" s="576"/>
      <c r="Q3359" s="576"/>
      <c r="R3359" s="576"/>
      <c r="S3359" s="576"/>
      <c r="T3359" s="576"/>
      <c r="U3359" s="576"/>
      <c r="V3359" s="576"/>
      <c r="W3359" s="576"/>
      <c r="X3359" s="576"/>
      <c r="Y3359" s="576"/>
      <c r="Z3359" s="576"/>
      <c r="AA3359" s="576"/>
      <c r="AB3359" s="576"/>
      <c r="AC3359" s="576"/>
      <c r="AD3359" s="576"/>
      <c r="AE3359" s="60"/>
      <c r="AF3359" s="259"/>
      <c r="AG3359" s="375"/>
      <c r="AH3359" s="399"/>
    </row>
    <row r="3360" spans="1:35" ht="24" customHeight="1" x14ac:dyDescent="0.25">
      <c r="C3360" s="576" t="s">
        <v>1375</v>
      </c>
      <c r="D3360" s="576"/>
      <c r="E3360" s="576"/>
      <c r="F3360" s="576"/>
      <c r="G3360" s="576"/>
      <c r="H3360" s="576"/>
      <c r="I3360" s="576"/>
      <c r="J3360" s="576"/>
      <c r="K3360" s="576"/>
      <c r="L3360" s="576"/>
      <c r="M3360" s="576"/>
      <c r="N3360" s="576"/>
      <c r="O3360" s="576"/>
      <c r="P3360" s="576"/>
      <c r="Q3360" s="576"/>
      <c r="R3360" s="576"/>
      <c r="S3360" s="576"/>
      <c r="T3360" s="576"/>
      <c r="U3360" s="576"/>
      <c r="V3360" s="576"/>
      <c r="W3360" s="576"/>
      <c r="X3360" s="576"/>
      <c r="Y3360" s="576"/>
      <c r="Z3360" s="576"/>
      <c r="AA3360" s="576"/>
      <c r="AB3360" s="576"/>
      <c r="AC3360" s="576"/>
      <c r="AD3360" s="576"/>
      <c r="AE3360" s="60"/>
      <c r="AF3360" s="259"/>
      <c r="AG3360" s="375"/>
      <c r="AH3360" s="399"/>
    </row>
    <row r="3361" spans="1:43" ht="24" customHeight="1" x14ac:dyDescent="0.25">
      <c r="C3361" s="785" t="s">
        <v>1376</v>
      </c>
      <c r="D3361" s="785"/>
      <c r="E3361" s="785"/>
      <c r="F3361" s="785"/>
      <c r="G3361" s="785"/>
      <c r="H3361" s="785"/>
      <c r="I3361" s="785"/>
      <c r="J3361" s="785"/>
      <c r="K3361" s="785"/>
      <c r="L3361" s="785"/>
      <c r="M3361" s="785"/>
      <c r="N3361" s="785"/>
      <c r="O3361" s="785"/>
      <c r="P3361" s="785"/>
      <c r="Q3361" s="785"/>
      <c r="R3361" s="785"/>
      <c r="S3361" s="785"/>
      <c r="T3361" s="785"/>
      <c r="U3361" s="785"/>
      <c r="V3361" s="785"/>
      <c r="W3361" s="785"/>
      <c r="X3361" s="785"/>
      <c r="Y3361" s="785"/>
      <c r="Z3361" s="785"/>
      <c r="AA3361" s="785"/>
      <c r="AB3361" s="785"/>
      <c r="AC3361" s="785"/>
      <c r="AD3361" s="785"/>
      <c r="AE3361" s="60"/>
      <c r="AF3361" s="259"/>
      <c r="AG3361" s="375"/>
      <c r="AH3361" s="399"/>
    </row>
    <row r="3362" spans="1:43" ht="15" customHeight="1" x14ac:dyDescent="0.25">
      <c r="AE3362" s="60"/>
      <c r="AF3362" s="259"/>
      <c r="AG3362" s="375"/>
      <c r="AH3362" s="399"/>
    </row>
    <row r="3363" spans="1:43" ht="24" customHeight="1" x14ac:dyDescent="0.25">
      <c r="A3363" s="60"/>
      <c r="B3363" s="60"/>
      <c r="C3363" s="694" t="s">
        <v>1130</v>
      </c>
      <c r="D3363" s="695"/>
      <c r="E3363" s="695"/>
      <c r="F3363" s="695"/>
      <c r="G3363" s="695"/>
      <c r="H3363" s="695"/>
      <c r="I3363" s="695"/>
      <c r="J3363" s="695"/>
      <c r="K3363" s="695"/>
      <c r="L3363" s="695"/>
      <c r="M3363" s="695"/>
      <c r="N3363" s="695"/>
      <c r="O3363" s="696"/>
      <c r="P3363" s="811" t="s">
        <v>1377</v>
      </c>
      <c r="Q3363" s="812"/>
      <c r="R3363" s="812"/>
      <c r="S3363" s="812"/>
      <c r="T3363" s="812"/>
      <c r="U3363" s="812"/>
      <c r="V3363" s="812"/>
      <c r="W3363" s="812"/>
      <c r="X3363" s="812"/>
      <c r="Y3363" s="812"/>
      <c r="Z3363" s="812"/>
      <c r="AA3363" s="812"/>
      <c r="AB3363" s="812"/>
      <c r="AC3363" s="812"/>
      <c r="AD3363" s="813"/>
      <c r="AE3363" s="60"/>
      <c r="AF3363" s="259"/>
      <c r="AG3363" s="285" t="s">
        <v>1908</v>
      </c>
      <c r="AH3363" s="285"/>
      <c r="AI3363" s="285"/>
      <c r="AJ3363" s="374"/>
      <c r="AK3363" s="374"/>
      <c r="AL3363" s="374"/>
      <c r="AM3363" s="374"/>
      <c r="AN3363" s="374"/>
    </row>
    <row r="3364" spans="1:43" ht="15" customHeight="1" x14ac:dyDescent="0.25">
      <c r="A3364" s="60"/>
      <c r="B3364" s="60"/>
      <c r="C3364" s="724"/>
      <c r="D3364" s="725"/>
      <c r="E3364" s="725"/>
      <c r="F3364" s="725"/>
      <c r="G3364" s="725"/>
      <c r="H3364" s="725"/>
      <c r="I3364" s="725"/>
      <c r="J3364" s="725"/>
      <c r="K3364" s="725"/>
      <c r="L3364" s="725"/>
      <c r="M3364" s="725"/>
      <c r="N3364" s="725"/>
      <c r="O3364" s="726"/>
      <c r="P3364" s="578" t="s">
        <v>60</v>
      </c>
      <c r="Q3364" s="578"/>
      <c r="R3364" s="578"/>
      <c r="S3364" s="552" t="s">
        <v>953</v>
      </c>
      <c r="T3364" s="553"/>
      <c r="U3364" s="553"/>
      <c r="V3364" s="553"/>
      <c r="W3364" s="553"/>
      <c r="X3364" s="553"/>
      <c r="Y3364" s="553"/>
      <c r="Z3364" s="553"/>
      <c r="AA3364" s="553"/>
      <c r="AB3364" s="553"/>
      <c r="AC3364" s="553"/>
      <c r="AD3364" s="554"/>
      <c r="AE3364" s="60"/>
      <c r="AF3364" s="259"/>
      <c r="AG3364" s="285">
        <f>COUNTBLANK(P3366:AD3373)</f>
        <v>120</v>
      </c>
      <c r="AH3364" s="285">
        <v>120</v>
      </c>
      <c r="AI3364" s="285">
        <f>IF(SUM(AI3366:AI3373,AG3366:AG3373)=0,AG3364,1)</f>
        <v>120</v>
      </c>
      <c r="AJ3364" s="374"/>
      <c r="AK3364" s="374" t="s">
        <v>1952</v>
      </c>
      <c r="AL3364" s="374"/>
      <c r="AM3364" s="374"/>
      <c r="AN3364" s="374"/>
      <c r="AQ3364" s="400" t="s">
        <v>1953</v>
      </c>
    </row>
    <row r="3365" spans="1:43" ht="73.5" customHeight="1" x14ac:dyDescent="0.25">
      <c r="A3365" s="60"/>
      <c r="B3365" s="60"/>
      <c r="C3365" s="697"/>
      <c r="D3365" s="698"/>
      <c r="E3365" s="698"/>
      <c r="F3365" s="698"/>
      <c r="G3365" s="698"/>
      <c r="H3365" s="698"/>
      <c r="I3365" s="698"/>
      <c r="J3365" s="698"/>
      <c r="K3365" s="698"/>
      <c r="L3365" s="698"/>
      <c r="M3365" s="698"/>
      <c r="N3365" s="698"/>
      <c r="O3365" s="699"/>
      <c r="P3365" s="578"/>
      <c r="Q3365" s="578"/>
      <c r="R3365" s="578"/>
      <c r="S3365" s="641" t="s">
        <v>781</v>
      </c>
      <c r="T3365" s="575"/>
      <c r="U3365" s="1130" t="s">
        <v>777</v>
      </c>
      <c r="V3365" s="1131"/>
      <c r="W3365" s="1130" t="s">
        <v>778</v>
      </c>
      <c r="X3365" s="1131"/>
      <c r="Y3365" s="1130" t="s">
        <v>779</v>
      </c>
      <c r="Z3365" s="1131"/>
      <c r="AA3365" s="1130" t="s">
        <v>780</v>
      </c>
      <c r="AB3365" s="1131"/>
      <c r="AC3365" s="574" t="s">
        <v>924</v>
      </c>
      <c r="AD3365" s="575"/>
      <c r="AE3365" s="60"/>
      <c r="AF3365" s="259"/>
      <c r="AG3365" s="374" t="s">
        <v>1921</v>
      </c>
      <c r="AH3365" s="491" t="s">
        <v>1954</v>
      </c>
      <c r="AI3365" s="458" t="s">
        <v>1942</v>
      </c>
      <c r="AJ3365" s="374"/>
      <c r="AK3365" s="375" t="s">
        <v>1913</v>
      </c>
      <c r="AL3365" s="378" t="s">
        <v>1910</v>
      </c>
      <c r="AM3365" s="374" t="s">
        <v>1914</v>
      </c>
      <c r="AN3365" s="374" t="s">
        <v>1915</v>
      </c>
    </row>
    <row r="3366" spans="1:43" ht="15" customHeight="1" x14ac:dyDescent="0.25">
      <c r="A3366" s="60"/>
      <c r="B3366" s="60"/>
      <c r="C3366" s="18" t="s">
        <v>26</v>
      </c>
      <c r="D3366" s="552" t="str">
        <f>IF($D37="","",$D37)</f>
        <v/>
      </c>
      <c r="E3366" s="553"/>
      <c r="F3366" s="553"/>
      <c r="G3366" s="553"/>
      <c r="H3366" s="553"/>
      <c r="I3366" s="553"/>
      <c r="J3366" s="553"/>
      <c r="K3366" s="553"/>
      <c r="L3366" s="553"/>
      <c r="M3366" s="553"/>
      <c r="N3366" s="553"/>
      <c r="O3366" s="554"/>
      <c r="P3366" s="635" t="str">
        <f>IF(L3343="","",IF(OR($L3343=2,L3343=9),"NA",IF(L3343=1,X3343,"")))</f>
        <v/>
      </c>
      <c r="Q3366" s="636"/>
      <c r="R3366" s="637"/>
      <c r="S3366" s="577"/>
      <c r="T3366" s="577"/>
      <c r="U3366" s="577"/>
      <c r="V3366" s="577"/>
      <c r="W3366" s="577"/>
      <c r="X3366" s="577"/>
      <c r="Y3366" s="577"/>
      <c r="Z3366" s="577"/>
      <c r="AA3366" s="577"/>
      <c r="AB3366" s="577"/>
      <c r="AC3366" s="577"/>
      <c r="AD3366" s="577"/>
      <c r="AE3366" s="60"/>
      <c r="AF3366" s="259"/>
      <c r="AG3366" s="375">
        <f>IF(AND($C$29="",COUNTBLANK(D3366:AD3366)=27),0,IF(AND($C$29&gt;=$AG$26,COUNTBLANK(D3366:AD3366)&lt;&gt;27),0,IF(AND($AG$26&gt;$C$29,COUNTBLANK(D3366:AD3366)=27),0,1)))</f>
        <v>0</v>
      </c>
      <c r="AH3366" s="264">
        <f>IF($AG$3364=$AH$3364,0,IF(AND(P3366="NA",COUNTIF(S3366:AD3366,"NA")&lt;6),1,0))</f>
        <v>0</v>
      </c>
      <c r="AI3366" s="400">
        <f>IF($AG$3364=$AH$3364,0,IF(AND(D3366="",COUNTBLANK(P3366:AD3366)=15),0,IF(AND(L3343=1,P3366=X3343),0,IF(AND(OR(L3343=2,L3343=9),P3366&lt;&gt;"NA"),1,0))))</f>
        <v>0</v>
      </c>
      <c r="AJ3366" s="374"/>
      <c r="AK3366" s="481">
        <f>$Q3343</f>
        <v>0</v>
      </c>
      <c r="AL3366" s="378">
        <f>COUNTIF(S3366:AD3366,"ns")</f>
        <v>0</v>
      </c>
      <c r="AM3366" s="374">
        <f>SUM(S3366:AD3366)</f>
        <v>0</v>
      </c>
      <c r="AN3366" s="317">
        <f>IF($AG$3364=$AH$3364,0,IF(OR(AND(AK3366=0,AL3366&gt;0),AND(AK3366="NS",AM3366&gt;0),AND(AK3366="NS",AM3366=0,AL3366=0)),1,IF(OR(AND(AL3366&gt;=2,AM3366&lt;AK3366),AND(AK3366="NS",AM3366=0,AL3366&gt;0),AK3366=AM3366),0,1)))</f>
        <v>0</v>
      </c>
    </row>
    <row r="3367" spans="1:43" ht="15" customHeight="1" x14ac:dyDescent="0.25">
      <c r="A3367" s="60"/>
      <c r="B3367" s="60"/>
      <c r="C3367" s="8" t="s">
        <v>27</v>
      </c>
      <c r="D3367" s="552" t="str">
        <f t="shared" ref="D3367:D3373" si="10843">IF($D38="","",$D38)</f>
        <v/>
      </c>
      <c r="E3367" s="553"/>
      <c r="F3367" s="553"/>
      <c r="G3367" s="553"/>
      <c r="H3367" s="553"/>
      <c r="I3367" s="553"/>
      <c r="J3367" s="553"/>
      <c r="K3367" s="553"/>
      <c r="L3367" s="553"/>
      <c r="M3367" s="553"/>
      <c r="N3367" s="553"/>
      <c r="O3367" s="554"/>
      <c r="P3367" s="635" t="str">
        <f t="shared" ref="P3367:P3373" si="10844">IF(L3344="","",IF(OR($L3344=2,L3344=9),"NA",IF(L3344=1,X3344,"")))</f>
        <v/>
      </c>
      <c r="Q3367" s="636"/>
      <c r="R3367" s="637"/>
      <c r="S3367" s="577"/>
      <c r="T3367" s="577"/>
      <c r="U3367" s="577"/>
      <c r="V3367" s="577"/>
      <c r="W3367" s="577"/>
      <c r="X3367" s="577"/>
      <c r="Y3367" s="577"/>
      <c r="Z3367" s="577"/>
      <c r="AA3367" s="577"/>
      <c r="AB3367" s="577"/>
      <c r="AC3367" s="577"/>
      <c r="AD3367" s="577"/>
      <c r="AE3367" s="60"/>
      <c r="AF3367" s="259"/>
      <c r="AG3367" s="375">
        <f>IF(AND($C$29="",COUNTBLANK(D3367:AD3367)=27),0,IF(AND($C$29&gt;=$AG$27,COUNTBLANK(D3367:AD3367)&lt;&gt;27),0,IF(AND($AG$27&gt;$C$29,COUNTBLANK(D3367:AD3367)=27),0,1)))</f>
        <v>0</v>
      </c>
      <c r="AH3367" s="264">
        <f t="shared" ref="AH3367:AH3373" si="10845">IF($AG$3364=$AH$3364,0,IF(AND(P3367="NA",COUNTIF(S3367:AD3367,"NA")&lt;6),1,0))</f>
        <v>0</v>
      </c>
      <c r="AI3367" s="400">
        <f t="shared" ref="AI3367:AI3373" si="10846">IF($AG$3364=$AH$3364,0,IF(AND(D3367="",COUNTBLANK(P3367:AD3367)=15),0,IF(AND(L3344=1,P3367=X3344),0,IF(AND(OR(L3344=2,L3344=9),P3367&lt;&gt;"NA"),1,0))))</f>
        <v>0</v>
      </c>
      <c r="AK3367" s="481">
        <f t="shared" ref="AK3367:AK3373" si="10847">$Q3344</f>
        <v>0</v>
      </c>
      <c r="AL3367" s="378">
        <f t="shared" ref="AL3367:AL3373" si="10848">COUNTIF(S3367:AD3367,"ns")</f>
        <v>0</v>
      </c>
      <c r="AM3367" s="374">
        <f t="shared" ref="AM3367:AM3373" si="10849">SUM(S3367:AD3367)</f>
        <v>0</v>
      </c>
      <c r="AN3367" s="317">
        <f t="shared" ref="AN3367:AN3373" si="10850">IF($AG$3364=$AH$3364,0,IF(OR(AND(AK3367=0,AL3367&gt;0),AND(AK3367="NS",AM3367&gt;0),AND(AK3367="NS",AM3367=0,AL3367=0)),1,IF(OR(AND(AL3367&gt;=2,AM3367&lt;AK3367),AND(AK3367="NS",AM3367=0,AL3367&gt;0),AK3367=AM3367),0,1)))</f>
        <v>0</v>
      </c>
    </row>
    <row r="3368" spans="1:43" ht="15" customHeight="1" x14ac:dyDescent="0.25">
      <c r="A3368" s="60"/>
      <c r="B3368" s="60"/>
      <c r="C3368" s="8" t="s">
        <v>28</v>
      </c>
      <c r="D3368" s="552" t="str">
        <f t="shared" si="10843"/>
        <v/>
      </c>
      <c r="E3368" s="553"/>
      <c r="F3368" s="553"/>
      <c r="G3368" s="553"/>
      <c r="H3368" s="553"/>
      <c r="I3368" s="553"/>
      <c r="J3368" s="553"/>
      <c r="K3368" s="553"/>
      <c r="L3368" s="553"/>
      <c r="M3368" s="553"/>
      <c r="N3368" s="553"/>
      <c r="O3368" s="554"/>
      <c r="P3368" s="635" t="str">
        <f t="shared" si="10844"/>
        <v/>
      </c>
      <c r="Q3368" s="636"/>
      <c r="R3368" s="637"/>
      <c r="S3368" s="577"/>
      <c r="T3368" s="577"/>
      <c r="U3368" s="577"/>
      <c r="V3368" s="577"/>
      <c r="W3368" s="577"/>
      <c r="X3368" s="577"/>
      <c r="Y3368" s="577"/>
      <c r="Z3368" s="577"/>
      <c r="AA3368" s="577"/>
      <c r="AB3368" s="577"/>
      <c r="AC3368" s="577"/>
      <c r="AD3368" s="577"/>
      <c r="AE3368" s="60"/>
      <c r="AF3368" s="259"/>
      <c r="AG3368" s="375">
        <f>IF(AND($C$29="",COUNTBLANK(D3368:AD3368)=27),0,IF(AND($C$29&gt;=$AG$28,COUNTBLANK(D3368:AD3368)&lt;&gt;27),0,IF(AND($AG$28&gt;$C$29,COUNTBLANK(D3368:AD3368)=27),0,1)))</f>
        <v>0</v>
      </c>
      <c r="AH3368" s="264">
        <f t="shared" si="10845"/>
        <v>0</v>
      </c>
      <c r="AI3368" s="400">
        <f t="shared" si="10846"/>
        <v>0</v>
      </c>
      <c r="AK3368" s="481">
        <f t="shared" si="10847"/>
        <v>0</v>
      </c>
      <c r="AL3368" s="378">
        <f t="shared" si="10848"/>
        <v>0</v>
      </c>
      <c r="AM3368" s="374">
        <f t="shared" si="10849"/>
        <v>0</v>
      </c>
      <c r="AN3368" s="317">
        <f t="shared" si="10850"/>
        <v>0</v>
      </c>
    </row>
    <row r="3369" spans="1:43" ht="15" customHeight="1" x14ac:dyDescent="0.25">
      <c r="A3369" s="60"/>
      <c r="B3369" s="60"/>
      <c r="C3369" s="8" t="s">
        <v>29</v>
      </c>
      <c r="D3369" s="552" t="str">
        <f t="shared" si="10843"/>
        <v/>
      </c>
      <c r="E3369" s="553"/>
      <c r="F3369" s="553"/>
      <c r="G3369" s="553"/>
      <c r="H3369" s="553"/>
      <c r="I3369" s="553"/>
      <c r="J3369" s="553"/>
      <c r="K3369" s="553"/>
      <c r="L3369" s="553"/>
      <c r="M3369" s="553"/>
      <c r="N3369" s="553"/>
      <c r="O3369" s="554"/>
      <c r="P3369" s="635" t="str">
        <f t="shared" si="10844"/>
        <v/>
      </c>
      <c r="Q3369" s="636"/>
      <c r="R3369" s="637"/>
      <c r="S3369" s="577"/>
      <c r="T3369" s="577"/>
      <c r="U3369" s="577"/>
      <c r="V3369" s="577"/>
      <c r="W3369" s="577"/>
      <c r="X3369" s="577"/>
      <c r="Y3369" s="577"/>
      <c r="Z3369" s="577"/>
      <c r="AA3369" s="577"/>
      <c r="AB3369" s="577"/>
      <c r="AC3369" s="577"/>
      <c r="AD3369" s="577"/>
      <c r="AE3369" s="60"/>
      <c r="AF3369" s="259"/>
      <c r="AG3369" s="375">
        <f>IF(AND($C$29="",COUNTBLANK(D3369:AD3369)=27),0,IF(AND($C$29&gt;=$AG$29,COUNTBLANK(D3369:AD3369)&lt;&gt;27),0,IF(AND($AG$29&gt;$C$29,COUNTBLANK(D3369:AD3369)=27),0,1)))</f>
        <v>0</v>
      </c>
      <c r="AH3369" s="264">
        <f t="shared" si="10845"/>
        <v>0</v>
      </c>
      <c r="AI3369" s="400">
        <f t="shared" si="10846"/>
        <v>0</v>
      </c>
      <c r="AK3369" s="481">
        <f t="shared" si="10847"/>
        <v>0</v>
      </c>
      <c r="AL3369" s="378">
        <f t="shared" si="10848"/>
        <v>0</v>
      </c>
      <c r="AM3369" s="374">
        <f t="shared" si="10849"/>
        <v>0</v>
      </c>
      <c r="AN3369" s="317">
        <f t="shared" si="10850"/>
        <v>0</v>
      </c>
    </row>
    <row r="3370" spans="1:43" ht="15" customHeight="1" x14ac:dyDescent="0.25">
      <c r="A3370" s="60"/>
      <c r="B3370" s="60"/>
      <c r="C3370" s="8" t="s">
        <v>30</v>
      </c>
      <c r="D3370" s="552" t="str">
        <f t="shared" si="10843"/>
        <v/>
      </c>
      <c r="E3370" s="553"/>
      <c r="F3370" s="553"/>
      <c r="G3370" s="553"/>
      <c r="H3370" s="553"/>
      <c r="I3370" s="553"/>
      <c r="J3370" s="553"/>
      <c r="K3370" s="553"/>
      <c r="L3370" s="553"/>
      <c r="M3370" s="553"/>
      <c r="N3370" s="553"/>
      <c r="O3370" s="554"/>
      <c r="P3370" s="635" t="str">
        <f t="shared" si="10844"/>
        <v/>
      </c>
      <c r="Q3370" s="636"/>
      <c r="R3370" s="637"/>
      <c r="S3370" s="577"/>
      <c r="T3370" s="577"/>
      <c r="U3370" s="577"/>
      <c r="V3370" s="577"/>
      <c r="W3370" s="577"/>
      <c r="X3370" s="577"/>
      <c r="Y3370" s="577"/>
      <c r="Z3370" s="577"/>
      <c r="AA3370" s="577"/>
      <c r="AB3370" s="577"/>
      <c r="AC3370" s="577"/>
      <c r="AD3370" s="577"/>
      <c r="AE3370" s="60"/>
      <c r="AF3370" s="259"/>
      <c r="AG3370" s="375">
        <f>IF(AND($C$29="",COUNTBLANK(D3370:AD3370)=27),0,IF(AND($C$29&gt;=$AG$30,COUNTBLANK(D3370:AD3370)&lt;&gt;27),0,IF(AND($AG$30&gt;$C$29,COUNTBLANK(D3370:AD3370)=27),0,1)))</f>
        <v>0</v>
      </c>
      <c r="AH3370" s="264">
        <f t="shared" si="10845"/>
        <v>0</v>
      </c>
      <c r="AI3370" s="400">
        <f t="shared" si="10846"/>
        <v>0</v>
      </c>
      <c r="AK3370" s="481">
        <f t="shared" si="10847"/>
        <v>0</v>
      </c>
      <c r="AL3370" s="378">
        <f t="shared" si="10848"/>
        <v>0</v>
      </c>
      <c r="AM3370" s="374">
        <f t="shared" si="10849"/>
        <v>0</v>
      </c>
      <c r="AN3370" s="317">
        <f t="shared" si="10850"/>
        <v>0</v>
      </c>
    </row>
    <row r="3371" spans="1:43" ht="15" customHeight="1" x14ac:dyDescent="0.25">
      <c r="A3371" s="60"/>
      <c r="B3371" s="60"/>
      <c r="C3371" s="8" t="s">
        <v>31</v>
      </c>
      <c r="D3371" s="552" t="str">
        <f t="shared" si="10843"/>
        <v/>
      </c>
      <c r="E3371" s="553"/>
      <c r="F3371" s="553"/>
      <c r="G3371" s="553"/>
      <c r="H3371" s="553"/>
      <c r="I3371" s="553"/>
      <c r="J3371" s="553"/>
      <c r="K3371" s="553"/>
      <c r="L3371" s="553"/>
      <c r="M3371" s="553"/>
      <c r="N3371" s="553"/>
      <c r="O3371" s="554"/>
      <c r="P3371" s="635" t="str">
        <f t="shared" si="10844"/>
        <v/>
      </c>
      <c r="Q3371" s="636"/>
      <c r="R3371" s="637"/>
      <c r="S3371" s="577"/>
      <c r="T3371" s="577"/>
      <c r="U3371" s="577"/>
      <c r="V3371" s="577"/>
      <c r="W3371" s="577"/>
      <c r="X3371" s="577"/>
      <c r="Y3371" s="577"/>
      <c r="Z3371" s="577"/>
      <c r="AA3371" s="577"/>
      <c r="AB3371" s="577"/>
      <c r="AC3371" s="577"/>
      <c r="AD3371" s="577"/>
      <c r="AE3371" s="60"/>
      <c r="AF3371" s="259"/>
      <c r="AG3371" s="375">
        <f>IF(AND($C$29="",COUNTBLANK(D3371:AD3371)=27),0,IF(AND($C$29&gt;=$AG$31,COUNTBLANK(D3371:AD3371)&lt;&gt;27),0,IF(AND($AG$31&gt;$C$29,COUNTBLANK(D3371:AD3371)=27),0,1)))</f>
        <v>0</v>
      </c>
      <c r="AH3371" s="264">
        <f t="shared" si="10845"/>
        <v>0</v>
      </c>
      <c r="AI3371" s="400">
        <f t="shared" si="10846"/>
        <v>0</v>
      </c>
      <c r="AK3371" s="481">
        <f t="shared" si="10847"/>
        <v>0</v>
      </c>
      <c r="AL3371" s="378">
        <f t="shared" si="10848"/>
        <v>0</v>
      </c>
      <c r="AM3371" s="374">
        <f t="shared" si="10849"/>
        <v>0</v>
      </c>
      <c r="AN3371" s="317">
        <f t="shared" si="10850"/>
        <v>0</v>
      </c>
    </row>
    <row r="3372" spans="1:43" ht="15" customHeight="1" x14ac:dyDescent="0.25">
      <c r="A3372" s="60"/>
      <c r="B3372" s="60"/>
      <c r="C3372" s="8" t="s">
        <v>32</v>
      </c>
      <c r="D3372" s="552" t="str">
        <f t="shared" si="10843"/>
        <v/>
      </c>
      <c r="E3372" s="553"/>
      <c r="F3372" s="553"/>
      <c r="G3372" s="553"/>
      <c r="H3372" s="553"/>
      <c r="I3372" s="553"/>
      <c r="J3372" s="553"/>
      <c r="K3372" s="553"/>
      <c r="L3372" s="553"/>
      <c r="M3372" s="553"/>
      <c r="N3372" s="553"/>
      <c r="O3372" s="554"/>
      <c r="P3372" s="635" t="str">
        <f t="shared" si="10844"/>
        <v/>
      </c>
      <c r="Q3372" s="636"/>
      <c r="R3372" s="637"/>
      <c r="S3372" s="577"/>
      <c r="T3372" s="577"/>
      <c r="U3372" s="577"/>
      <c r="V3372" s="577"/>
      <c r="W3372" s="577"/>
      <c r="X3372" s="577"/>
      <c r="Y3372" s="577"/>
      <c r="Z3372" s="577"/>
      <c r="AA3372" s="577"/>
      <c r="AB3372" s="577"/>
      <c r="AC3372" s="577"/>
      <c r="AD3372" s="577"/>
      <c r="AE3372" s="60"/>
      <c r="AF3372" s="259"/>
      <c r="AG3372" s="375">
        <f>IF(AND($C$29="",COUNTBLANK(D3372:AD3372)=27),0,IF(AND($C$29&gt;=$AG$32,COUNTBLANK(D3372:AD3372)&lt;&gt;27),0,IF(AND($AG$32&gt;$C$29,COUNTBLANK(D3372:AD3372)=27),0,1)))</f>
        <v>0</v>
      </c>
      <c r="AH3372" s="264">
        <f t="shared" si="10845"/>
        <v>0</v>
      </c>
      <c r="AI3372" s="400">
        <f t="shared" si="10846"/>
        <v>0</v>
      </c>
      <c r="AK3372" s="481">
        <f t="shared" si="10847"/>
        <v>0</v>
      </c>
      <c r="AL3372" s="378">
        <f t="shared" si="10848"/>
        <v>0</v>
      </c>
      <c r="AM3372" s="374">
        <f t="shared" si="10849"/>
        <v>0</v>
      </c>
      <c r="AN3372" s="317">
        <f t="shared" si="10850"/>
        <v>0</v>
      </c>
    </row>
    <row r="3373" spans="1:43" ht="15" customHeight="1" x14ac:dyDescent="0.25">
      <c r="A3373" s="60"/>
      <c r="B3373" s="60"/>
      <c r="C3373" s="8" t="s">
        <v>33</v>
      </c>
      <c r="D3373" s="552" t="str">
        <f t="shared" si="10843"/>
        <v/>
      </c>
      <c r="E3373" s="553"/>
      <c r="F3373" s="553"/>
      <c r="G3373" s="553"/>
      <c r="H3373" s="553"/>
      <c r="I3373" s="553"/>
      <c r="J3373" s="553"/>
      <c r="K3373" s="553"/>
      <c r="L3373" s="553"/>
      <c r="M3373" s="553"/>
      <c r="N3373" s="553"/>
      <c r="O3373" s="554"/>
      <c r="P3373" s="635" t="str">
        <f t="shared" si="10844"/>
        <v/>
      </c>
      <c r="Q3373" s="636"/>
      <c r="R3373" s="637"/>
      <c r="S3373" s="577"/>
      <c r="T3373" s="577"/>
      <c r="U3373" s="577"/>
      <c r="V3373" s="577"/>
      <c r="W3373" s="577"/>
      <c r="X3373" s="577"/>
      <c r="Y3373" s="577"/>
      <c r="Z3373" s="577"/>
      <c r="AA3373" s="577"/>
      <c r="AB3373" s="577"/>
      <c r="AC3373" s="577"/>
      <c r="AD3373" s="577"/>
      <c r="AE3373" s="60"/>
      <c r="AF3373" s="259"/>
      <c r="AG3373" s="375">
        <f>IF(AND($C$29="",COUNTBLANK(D3373:AD3373)=27),0,IF(AND($C$29&gt;=$AG$33,COUNTBLANK(D3373:AD3373)&lt;&gt;27),0,IF(AND($AG$33&gt;$C$29,COUNTBLANK(D3373:AD3373)=27),0,1)))</f>
        <v>0</v>
      </c>
      <c r="AH3373" s="264">
        <f t="shared" si="10845"/>
        <v>0</v>
      </c>
      <c r="AI3373" s="400">
        <f t="shared" si="10846"/>
        <v>0</v>
      </c>
      <c r="AK3373" s="481">
        <f t="shared" si="10847"/>
        <v>0</v>
      </c>
      <c r="AL3373" s="378">
        <f t="shared" si="10848"/>
        <v>0</v>
      </c>
      <c r="AM3373" s="374">
        <f t="shared" si="10849"/>
        <v>0</v>
      </c>
      <c r="AN3373" s="317">
        <f t="shared" si="10850"/>
        <v>0</v>
      </c>
    </row>
    <row r="3374" spans="1:43" ht="15" customHeight="1" x14ac:dyDescent="0.25">
      <c r="A3374" s="60"/>
      <c r="B3374" s="60"/>
      <c r="L3374" s="96"/>
      <c r="M3374" s="26"/>
      <c r="N3374" s="26"/>
      <c r="O3374" s="96" t="s">
        <v>64</v>
      </c>
      <c r="P3374" s="552">
        <f t="shared" ref="P3374:AC3374" si="10851">IF(AND(SUM(P3366:Q3373)=0,COUNTIF(P3366:Q3373,"NS")&gt;0),"NS",SUM(P3366:Q3373))</f>
        <v>0</v>
      </c>
      <c r="Q3374" s="553"/>
      <c r="R3374" s="554"/>
      <c r="S3374" s="606">
        <f t="shared" si="10851"/>
        <v>0</v>
      </c>
      <c r="T3374" s="606"/>
      <c r="U3374" s="606">
        <f t="shared" si="10851"/>
        <v>0</v>
      </c>
      <c r="V3374" s="606"/>
      <c r="W3374" s="606">
        <f t="shared" si="10851"/>
        <v>0</v>
      </c>
      <c r="X3374" s="606"/>
      <c r="Y3374" s="606">
        <f t="shared" si="10851"/>
        <v>0</v>
      </c>
      <c r="Z3374" s="606"/>
      <c r="AA3374" s="606">
        <f t="shared" si="10851"/>
        <v>0</v>
      </c>
      <c r="AB3374" s="606"/>
      <c r="AC3374" s="606">
        <f t="shared" si="10851"/>
        <v>0</v>
      </c>
      <c r="AD3374" s="606"/>
      <c r="AE3374" s="60"/>
      <c r="AF3374" s="259"/>
      <c r="AG3374" s="375"/>
      <c r="AH3374" s="383">
        <f>SUM(AH3366:AH3373)</f>
        <v>0</v>
      </c>
      <c r="AI3374" s="387">
        <f>SUM(AI3366:AI3373)</f>
        <v>0</v>
      </c>
      <c r="AN3374" s="387">
        <f>SUM(AN3366:AN3373)</f>
        <v>0</v>
      </c>
    </row>
    <row r="3375" spans="1:43" ht="15" customHeight="1" x14ac:dyDescent="0.25">
      <c r="A3375" s="60"/>
      <c r="B3375" s="544" t="str">
        <f>IF(SUM(AN3374)=0,"","Error: la suma Atencion médicas recibida debe ser igual al total de la columna Atención médica brindada de la pregunta anterior")</f>
        <v/>
      </c>
      <c r="C3375" s="544"/>
      <c r="D3375" s="544"/>
      <c r="E3375" s="544"/>
      <c r="F3375" s="544"/>
      <c r="G3375" s="544"/>
      <c r="H3375" s="544"/>
      <c r="I3375" s="544"/>
      <c r="J3375" s="544"/>
      <c r="K3375" s="544"/>
      <c r="L3375" s="544"/>
      <c r="M3375" s="544"/>
      <c r="N3375" s="544"/>
      <c r="O3375" s="544"/>
      <c r="P3375" s="544"/>
      <c r="Q3375" s="544"/>
      <c r="R3375" s="544"/>
      <c r="S3375" s="544"/>
      <c r="T3375" s="544"/>
      <c r="U3375" s="544"/>
      <c r="V3375" s="544"/>
      <c r="W3375" s="544"/>
      <c r="X3375" s="544"/>
      <c r="Y3375" s="544"/>
      <c r="Z3375" s="544"/>
      <c r="AA3375" s="544"/>
      <c r="AB3375" s="544"/>
      <c r="AC3375" s="544"/>
      <c r="AD3375" s="544"/>
      <c r="AE3375" s="60"/>
      <c r="AF3375" s="259"/>
      <c r="AG3375" s="375"/>
      <c r="AH3375" s="399"/>
    </row>
    <row r="3376" spans="1:43" ht="30" customHeight="1" x14ac:dyDescent="0.25">
      <c r="A3376" s="60"/>
      <c r="B3376" s="546" t="str">
        <f>IF(SUM(AH3374)=0,"","Error: si se registra NA, debera desagregar NA en la información en las columnas de Atención médica recibida")</f>
        <v/>
      </c>
      <c r="C3376" s="546"/>
      <c r="D3376" s="546"/>
      <c r="E3376" s="546"/>
      <c r="F3376" s="546"/>
      <c r="G3376" s="546"/>
      <c r="H3376" s="546"/>
      <c r="I3376" s="546"/>
      <c r="J3376" s="546"/>
      <c r="K3376" s="546"/>
      <c r="L3376" s="546"/>
      <c r="M3376" s="546"/>
      <c r="N3376" s="546"/>
      <c r="O3376" s="546"/>
      <c r="P3376" s="546"/>
      <c r="Q3376" s="546"/>
      <c r="R3376" s="546" t="str">
        <f>IF(SUM(AI3374)=0,"","Error: la información registrada debe de ser consistente con la pregunta anterior")</f>
        <v/>
      </c>
      <c r="S3376" s="546"/>
      <c r="T3376" s="546"/>
      <c r="U3376" s="546"/>
      <c r="V3376" s="546"/>
      <c r="W3376" s="546"/>
      <c r="X3376" s="546"/>
      <c r="Y3376" s="546"/>
      <c r="Z3376" s="546"/>
      <c r="AA3376" s="546"/>
      <c r="AB3376" s="546"/>
      <c r="AC3376" s="546"/>
      <c r="AD3376" s="546"/>
      <c r="AE3376" s="60"/>
      <c r="AF3376" s="259"/>
      <c r="AG3376" s="375"/>
      <c r="AH3376" s="399"/>
    </row>
    <row r="3377" spans="1:78" ht="15" customHeight="1" thickBot="1" x14ac:dyDescent="0.3">
      <c r="A3377" s="60"/>
      <c r="B3377" s="545" t="str">
        <f>IF(OR($AG$3364=$AH$3364,$AG$3364=$AI$3364),"","Error: Debe completar toda la información requerida de acuerdo a las instrucciones")</f>
        <v/>
      </c>
      <c r="C3377" s="545"/>
      <c r="D3377" s="545"/>
      <c r="E3377" s="545"/>
      <c r="F3377" s="545"/>
      <c r="G3377" s="545"/>
      <c r="H3377" s="545"/>
      <c r="I3377" s="545"/>
      <c r="J3377" s="545"/>
      <c r="K3377" s="545"/>
      <c r="L3377" s="545"/>
      <c r="M3377" s="545"/>
      <c r="N3377" s="545"/>
      <c r="O3377" s="545"/>
      <c r="P3377" s="545"/>
      <c r="Q3377" s="545"/>
      <c r="R3377" s="545"/>
      <c r="S3377" s="545"/>
      <c r="T3377" s="545"/>
      <c r="U3377" s="545"/>
      <c r="V3377" s="545"/>
      <c r="W3377" s="545"/>
      <c r="X3377" s="545"/>
      <c r="Y3377" s="545"/>
      <c r="Z3377" s="545"/>
      <c r="AA3377" s="545"/>
      <c r="AB3377" s="545"/>
      <c r="AC3377" s="545"/>
      <c r="AD3377" s="545"/>
      <c r="AE3377" s="60"/>
      <c r="AF3377" s="259"/>
      <c r="AG3377" s="375"/>
      <c r="AH3377" s="399"/>
    </row>
    <row r="3378" spans="1:78" ht="15" customHeight="1" thickBot="1" x14ac:dyDescent="0.3">
      <c r="B3378" s="687" t="s">
        <v>1378</v>
      </c>
      <c r="C3378" s="688"/>
      <c r="D3378" s="688"/>
      <c r="E3378" s="688"/>
      <c r="F3378" s="688"/>
      <c r="G3378" s="688"/>
      <c r="H3378" s="688"/>
      <c r="I3378" s="688"/>
      <c r="J3378" s="688"/>
      <c r="K3378" s="688"/>
      <c r="L3378" s="688"/>
      <c r="M3378" s="688"/>
      <c r="N3378" s="688"/>
      <c r="O3378" s="688"/>
      <c r="P3378" s="688"/>
      <c r="Q3378" s="688"/>
      <c r="R3378" s="688"/>
      <c r="S3378" s="688"/>
      <c r="T3378" s="688"/>
      <c r="U3378" s="688"/>
      <c r="V3378" s="688"/>
      <c r="W3378" s="688"/>
      <c r="X3378" s="688"/>
      <c r="Y3378" s="688"/>
      <c r="Z3378" s="688"/>
      <c r="AA3378" s="688"/>
      <c r="AB3378" s="688"/>
      <c r="AC3378" s="688"/>
      <c r="AD3378" s="689"/>
      <c r="AE3378" s="60"/>
      <c r="AF3378" s="259"/>
      <c r="AG3378" s="375"/>
      <c r="AH3378" s="399"/>
    </row>
    <row r="3379" spans="1:78" ht="15" customHeight="1" x14ac:dyDescent="0.25">
      <c r="AE3379" s="60"/>
      <c r="AF3379" s="259"/>
      <c r="AG3379" s="375"/>
      <c r="AH3379" s="399"/>
    </row>
    <row r="3380" spans="1:78" ht="36" customHeight="1" x14ac:dyDescent="0.25">
      <c r="A3380" s="114" t="s">
        <v>707</v>
      </c>
      <c r="B3380" s="573" t="s">
        <v>1437</v>
      </c>
      <c r="C3380" s="573"/>
      <c r="D3380" s="573"/>
      <c r="E3380" s="573"/>
      <c r="F3380" s="573"/>
      <c r="G3380" s="573"/>
      <c r="H3380" s="573"/>
      <c r="I3380" s="573"/>
      <c r="J3380" s="573"/>
      <c r="K3380" s="573"/>
      <c r="L3380" s="573"/>
      <c r="M3380" s="573"/>
      <c r="N3380" s="573"/>
      <c r="O3380" s="573"/>
      <c r="P3380" s="573"/>
      <c r="Q3380" s="573"/>
      <c r="R3380" s="573"/>
      <c r="S3380" s="573"/>
      <c r="T3380" s="573"/>
      <c r="U3380" s="573"/>
      <c r="V3380" s="573"/>
      <c r="W3380" s="573"/>
      <c r="X3380" s="573"/>
      <c r="Y3380" s="573"/>
      <c r="Z3380" s="573"/>
      <c r="AA3380" s="573"/>
      <c r="AB3380" s="573"/>
      <c r="AC3380" s="573"/>
      <c r="AD3380" s="573"/>
      <c r="AE3380" s="60"/>
      <c r="AF3380" s="259"/>
      <c r="AG3380" s="375"/>
      <c r="AH3380" s="399"/>
    </row>
    <row r="3381" spans="1:78" ht="24" customHeight="1" x14ac:dyDescent="0.25">
      <c r="C3381" s="576" t="s">
        <v>1087</v>
      </c>
      <c r="D3381" s="576"/>
      <c r="E3381" s="576"/>
      <c r="F3381" s="576"/>
      <c r="G3381" s="576"/>
      <c r="H3381" s="576"/>
      <c r="I3381" s="576"/>
      <c r="J3381" s="576"/>
      <c r="K3381" s="576"/>
      <c r="L3381" s="576"/>
      <c r="M3381" s="576"/>
      <c r="N3381" s="576"/>
      <c r="O3381" s="576"/>
      <c r="P3381" s="576"/>
      <c r="Q3381" s="576"/>
      <c r="R3381" s="576"/>
      <c r="S3381" s="576"/>
      <c r="T3381" s="576"/>
      <c r="U3381" s="576"/>
      <c r="V3381" s="576"/>
      <c r="W3381" s="576"/>
      <c r="X3381" s="576"/>
      <c r="Y3381" s="576"/>
      <c r="Z3381" s="576"/>
      <c r="AA3381" s="576"/>
      <c r="AB3381" s="576"/>
      <c r="AC3381" s="576"/>
      <c r="AD3381" s="576"/>
      <c r="AE3381" s="60"/>
      <c r="AF3381" s="259"/>
      <c r="AG3381" s="375"/>
      <c r="AH3381" s="399"/>
    </row>
    <row r="3382" spans="1:78" ht="36" customHeight="1" x14ac:dyDescent="0.25">
      <c r="C3382" s="576" t="s">
        <v>1380</v>
      </c>
      <c r="D3382" s="576"/>
      <c r="E3382" s="576"/>
      <c r="F3382" s="576"/>
      <c r="G3382" s="576"/>
      <c r="H3382" s="576"/>
      <c r="I3382" s="576"/>
      <c r="J3382" s="576"/>
      <c r="K3382" s="576"/>
      <c r="L3382" s="576"/>
      <c r="M3382" s="576"/>
      <c r="N3382" s="576"/>
      <c r="O3382" s="576"/>
      <c r="P3382" s="576"/>
      <c r="Q3382" s="576"/>
      <c r="R3382" s="576"/>
      <c r="S3382" s="576"/>
      <c r="T3382" s="576"/>
      <c r="U3382" s="576"/>
      <c r="V3382" s="576"/>
      <c r="W3382" s="576"/>
      <c r="X3382" s="576"/>
      <c r="Y3382" s="576"/>
      <c r="Z3382" s="576"/>
      <c r="AA3382" s="576"/>
      <c r="AB3382" s="576"/>
      <c r="AC3382" s="576"/>
      <c r="AD3382" s="576"/>
      <c r="AE3382" s="60"/>
      <c r="AF3382" s="259"/>
      <c r="AG3382" s="375"/>
      <c r="AH3382" s="399"/>
    </row>
    <row r="3383" spans="1:78" ht="24" customHeight="1" x14ac:dyDescent="0.25">
      <c r="C3383" s="676" t="s">
        <v>1356</v>
      </c>
      <c r="D3383" s="676"/>
      <c r="E3383" s="676"/>
      <c r="F3383" s="676"/>
      <c r="G3383" s="676"/>
      <c r="H3383" s="676"/>
      <c r="I3383" s="676"/>
      <c r="J3383" s="676"/>
      <c r="K3383" s="676"/>
      <c r="L3383" s="676"/>
      <c r="M3383" s="676"/>
      <c r="N3383" s="676"/>
      <c r="O3383" s="676"/>
      <c r="P3383" s="676"/>
      <c r="Q3383" s="676"/>
      <c r="R3383" s="676"/>
      <c r="S3383" s="676"/>
      <c r="T3383" s="676"/>
      <c r="U3383" s="676"/>
      <c r="V3383" s="676"/>
      <c r="W3383" s="676"/>
      <c r="X3383" s="676"/>
      <c r="Y3383" s="676"/>
      <c r="Z3383" s="676"/>
      <c r="AA3383" s="676"/>
      <c r="AB3383" s="676"/>
      <c r="AC3383" s="676"/>
      <c r="AD3383" s="676"/>
      <c r="AE3383" s="60"/>
      <c r="AF3383" s="259"/>
      <c r="AG3383" s="375"/>
      <c r="AH3383" s="399"/>
    </row>
    <row r="3384" spans="1:78" ht="24" customHeight="1" x14ac:dyDescent="0.25">
      <c r="C3384" s="576" t="s">
        <v>1567</v>
      </c>
      <c r="D3384" s="576"/>
      <c r="E3384" s="576"/>
      <c r="F3384" s="576"/>
      <c r="G3384" s="576"/>
      <c r="H3384" s="576"/>
      <c r="I3384" s="576"/>
      <c r="J3384" s="576"/>
      <c r="K3384" s="576"/>
      <c r="L3384" s="576"/>
      <c r="M3384" s="576"/>
      <c r="N3384" s="576"/>
      <c r="O3384" s="576"/>
      <c r="P3384" s="576"/>
      <c r="Q3384" s="576"/>
      <c r="R3384" s="576"/>
      <c r="S3384" s="576"/>
      <c r="T3384" s="576"/>
      <c r="U3384" s="576"/>
      <c r="V3384" s="576"/>
      <c r="W3384" s="576"/>
      <c r="X3384" s="576"/>
      <c r="Y3384" s="576"/>
      <c r="Z3384" s="576"/>
      <c r="AA3384" s="576"/>
      <c r="AB3384" s="576"/>
      <c r="AC3384" s="576"/>
      <c r="AD3384" s="576"/>
      <c r="AE3384" s="60"/>
      <c r="AF3384" s="259"/>
      <c r="AG3384" s="375"/>
      <c r="AH3384" s="399"/>
    </row>
    <row r="3385" spans="1:78" ht="15" customHeight="1" x14ac:dyDescent="0.25">
      <c r="AE3385" s="60"/>
      <c r="AF3385" s="259"/>
      <c r="AG3385" s="375"/>
      <c r="AH3385" s="399"/>
    </row>
    <row r="3386" spans="1:78" ht="24" customHeight="1" x14ac:dyDescent="0.25">
      <c r="C3386" s="694" t="s">
        <v>1130</v>
      </c>
      <c r="D3386" s="695"/>
      <c r="E3386" s="695"/>
      <c r="F3386" s="695"/>
      <c r="G3386" s="695"/>
      <c r="H3386" s="695"/>
      <c r="I3386" s="695"/>
      <c r="J3386" s="695"/>
      <c r="K3386" s="695"/>
      <c r="L3386" s="695"/>
      <c r="M3386" s="695"/>
      <c r="N3386" s="695"/>
      <c r="O3386" s="696"/>
      <c r="P3386" s="811" t="s">
        <v>1379</v>
      </c>
      <c r="Q3386" s="812"/>
      <c r="R3386" s="812"/>
      <c r="S3386" s="812"/>
      <c r="T3386" s="812"/>
      <c r="U3386" s="812"/>
      <c r="V3386" s="812"/>
      <c r="W3386" s="812"/>
      <c r="X3386" s="812"/>
      <c r="Y3386" s="812"/>
      <c r="Z3386" s="812"/>
      <c r="AA3386" s="812"/>
      <c r="AB3386" s="812"/>
      <c r="AC3386" s="812"/>
      <c r="AD3386" s="813"/>
      <c r="AE3386" s="60"/>
      <c r="AF3386" s="259"/>
      <c r="AG3386" s="285" t="s">
        <v>1908</v>
      </c>
      <c r="AH3386" s="285"/>
      <c r="AI3386" s="285"/>
      <c r="AJ3386" s="374"/>
      <c r="AK3386" s="374"/>
      <c r="AL3386" s="374"/>
      <c r="AM3386" s="374"/>
      <c r="AN3386" s="374"/>
    </row>
    <row r="3387" spans="1:78" ht="15" customHeight="1" thickBot="1" x14ac:dyDescent="0.3">
      <c r="C3387" s="724"/>
      <c r="D3387" s="725"/>
      <c r="E3387" s="725"/>
      <c r="F3387" s="725"/>
      <c r="G3387" s="725"/>
      <c r="H3387" s="725"/>
      <c r="I3387" s="725"/>
      <c r="J3387" s="725"/>
      <c r="K3387" s="725"/>
      <c r="L3387" s="725"/>
      <c r="M3387" s="725"/>
      <c r="N3387" s="725"/>
      <c r="O3387" s="726"/>
      <c r="P3387" s="578" t="s">
        <v>60</v>
      </c>
      <c r="Q3387" s="578"/>
      <c r="R3387" s="578"/>
      <c r="S3387" s="553" t="s">
        <v>950</v>
      </c>
      <c r="T3387" s="553"/>
      <c r="U3387" s="553"/>
      <c r="V3387" s="553"/>
      <c r="W3387" s="553"/>
      <c r="X3387" s="553"/>
      <c r="Y3387" s="553"/>
      <c r="Z3387" s="553"/>
      <c r="AA3387" s="553"/>
      <c r="AB3387" s="553"/>
      <c r="AC3387" s="553"/>
      <c r="AD3387" s="554"/>
      <c r="AE3387" s="60"/>
      <c r="AF3387" s="259"/>
      <c r="AG3387" s="285">
        <f>COUNTBLANK(P3389:AD3396)</f>
        <v>120</v>
      </c>
      <c r="AH3387" s="285">
        <v>120</v>
      </c>
      <c r="AI3387" s="285">
        <f>IF(SUM(AG3389:AH3396)=0,AG3387,1)</f>
        <v>120</v>
      </c>
      <c r="AJ3387" s="374"/>
      <c r="AK3387" s="374"/>
      <c r="AL3387" s="374"/>
      <c r="AM3387" s="374"/>
      <c r="AN3387" s="374"/>
      <c r="AP3387" s="400">
        <v>66</v>
      </c>
    </row>
    <row r="3388" spans="1:78" ht="54.75" customHeight="1" thickBot="1" x14ac:dyDescent="0.3">
      <c r="C3388" s="697"/>
      <c r="D3388" s="698"/>
      <c r="E3388" s="698"/>
      <c r="F3388" s="698"/>
      <c r="G3388" s="698"/>
      <c r="H3388" s="698"/>
      <c r="I3388" s="698"/>
      <c r="J3388" s="698"/>
      <c r="K3388" s="698"/>
      <c r="L3388" s="698"/>
      <c r="M3388" s="698"/>
      <c r="N3388" s="698"/>
      <c r="O3388" s="699"/>
      <c r="P3388" s="578"/>
      <c r="Q3388" s="578"/>
      <c r="R3388" s="578"/>
      <c r="S3388" s="641" t="s">
        <v>782</v>
      </c>
      <c r="T3388" s="575"/>
      <c r="U3388" s="1130" t="s">
        <v>783</v>
      </c>
      <c r="V3388" s="1131"/>
      <c r="W3388" s="1130" t="s">
        <v>784</v>
      </c>
      <c r="X3388" s="1131"/>
      <c r="Y3388" s="1130" t="s">
        <v>785</v>
      </c>
      <c r="Z3388" s="1131"/>
      <c r="AA3388" s="1130" t="s">
        <v>786</v>
      </c>
      <c r="AB3388" s="1131"/>
      <c r="AC3388" s="574" t="s">
        <v>222</v>
      </c>
      <c r="AD3388" s="575"/>
      <c r="AE3388" s="60"/>
      <c r="AF3388" s="259"/>
      <c r="AG3388" s="374" t="s">
        <v>1921</v>
      </c>
      <c r="AH3388" s="374" t="s">
        <v>1925</v>
      </c>
      <c r="AI3388" s="374"/>
      <c r="AJ3388" s="374"/>
      <c r="AK3388" s="375" t="s">
        <v>1913</v>
      </c>
      <c r="AL3388" s="378" t="s">
        <v>1910</v>
      </c>
      <c r="AM3388" s="374" t="s">
        <v>1914</v>
      </c>
      <c r="AN3388" s="374" t="s">
        <v>1915</v>
      </c>
      <c r="AP3388" s="375" t="s">
        <v>1913</v>
      </c>
      <c r="AQ3388" s="378" t="s">
        <v>1910</v>
      </c>
      <c r="AR3388" s="374" t="s">
        <v>1914</v>
      </c>
      <c r="AS3388" s="374" t="s">
        <v>1915</v>
      </c>
      <c r="AU3388" s="482" t="s">
        <v>1913</v>
      </c>
      <c r="AV3388" s="483" t="s">
        <v>1910</v>
      </c>
      <c r="AW3388" s="484" t="s">
        <v>1914</v>
      </c>
      <c r="AX3388" s="484" t="s">
        <v>1915</v>
      </c>
      <c r="AY3388" s="482" t="s">
        <v>1913</v>
      </c>
      <c r="AZ3388" s="483" t="s">
        <v>1910</v>
      </c>
      <c r="BA3388" s="484" t="s">
        <v>1914</v>
      </c>
      <c r="BB3388" s="484" t="s">
        <v>1915</v>
      </c>
      <c r="BC3388" s="482" t="s">
        <v>1913</v>
      </c>
      <c r="BD3388" s="483" t="s">
        <v>1910</v>
      </c>
      <c r="BE3388" s="484" t="s">
        <v>1914</v>
      </c>
      <c r="BF3388" s="484" t="s">
        <v>1915</v>
      </c>
      <c r="BG3388" s="482" t="s">
        <v>1913</v>
      </c>
      <c r="BH3388" s="483" t="s">
        <v>1910</v>
      </c>
      <c r="BI3388" s="484" t="s">
        <v>1914</v>
      </c>
      <c r="BJ3388" s="484" t="s">
        <v>1915</v>
      </c>
      <c r="BK3388" s="482" t="s">
        <v>1913</v>
      </c>
      <c r="BL3388" s="483" t="s">
        <v>1910</v>
      </c>
      <c r="BM3388" s="484" t="s">
        <v>1914</v>
      </c>
      <c r="BN3388" s="484" t="s">
        <v>1915</v>
      </c>
      <c r="BO3388" s="482" t="s">
        <v>1913</v>
      </c>
      <c r="BP3388" s="483" t="s">
        <v>1910</v>
      </c>
      <c r="BQ3388" s="484" t="s">
        <v>1914</v>
      </c>
      <c r="BR3388" s="484" t="s">
        <v>1915</v>
      </c>
      <c r="BS3388" s="375"/>
      <c r="BT3388" s="375"/>
      <c r="BU3388" s="375"/>
      <c r="BV3388" s="375"/>
      <c r="BW3388" s="375"/>
      <c r="BX3388" s="375"/>
      <c r="BY3388" s="375"/>
      <c r="BZ3388" s="375"/>
    </row>
    <row r="3389" spans="1:78" ht="15" customHeight="1" x14ac:dyDescent="0.25">
      <c r="C3389" s="18" t="s">
        <v>26</v>
      </c>
      <c r="D3389" s="552" t="str">
        <f>IF($D37="","",$D37)</f>
        <v/>
      </c>
      <c r="E3389" s="553"/>
      <c r="F3389" s="553"/>
      <c r="G3389" s="553"/>
      <c r="H3389" s="553"/>
      <c r="I3389" s="553"/>
      <c r="J3389" s="553"/>
      <c r="K3389" s="553"/>
      <c r="L3389" s="553"/>
      <c r="M3389" s="553"/>
      <c r="N3389" s="553"/>
      <c r="O3389" s="554"/>
      <c r="P3389" s="549"/>
      <c r="Q3389" s="550"/>
      <c r="R3389" s="551"/>
      <c r="S3389" s="577"/>
      <c r="T3389" s="577"/>
      <c r="U3389" s="577"/>
      <c r="V3389" s="577"/>
      <c r="W3389" s="577"/>
      <c r="X3389" s="577"/>
      <c r="Y3389" s="577"/>
      <c r="Z3389" s="577"/>
      <c r="AA3389" s="577"/>
      <c r="AB3389" s="577"/>
      <c r="AC3389" s="577"/>
      <c r="AD3389" s="577"/>
      <c r="AE3389" s="60"/>
      <c r="AF3389" s="259"/>
      <c r="AG3389" s="375">
        <f>IF(AND($C$29="",COUNTBLANK(D3389:AD3389)=27),0,IF(AND($C$29&gt;=$AG$26,COUNTBLANK(D3389:AD3389)&lt;&gt;27),0,IF(AND($AG$26&gt;$C$29,COUNTBLANK(D3389:AD3389)=27),0,1)))</f>
        <v>0</v>
      </c>
      <c r="AH3389" s="264">
        <f>IF($AG$3387=$AH$3387,0,IF(AND(D3389="",COUNTBLANK(P3389:AD3389)=15),0,IF(AND(D3389&lt;&gt;"",COUNTBLANK(P3389:AD3389)=8),0,1)))</f>
        <v>0</v>
      </c>
      <c r="AI3389" s="374"/>
      <c r="AJ3389" s="374"/>
      <c r="AK3389" s="375">
        <f>P3389</f>
        <v>0</v>
      </c>
      <c r="AL3389" s="378">
        <f>COUNTIF(S3389:AD3389,"ns")</f>
        <v>0</v>
      </c>
      <c r="AM3389" s="374">
        <f>SUM(S3389:AD3389)</f>
        <v>0</v>
      </c>
      <c r="AN3389" s="317">
        <f>IF($AG$3387=$AH$3387,0,IF(OR(AND(AK3389=0,AL3389&gt;0),AND(AK3389="NS",AM3389&gt;0),AND(AK3389="NS",AM3389=0,AL3389=0)),1,IF(OR(AND(AL3389&gt;=2,AM3389&lt;AK3389),AND(AK3389="NS",AM3389=0,AL3389&gt;0),AK3389&lt;=AM3389),0,1)))</f>
        <v>0</v>
      </c>
      <c r="AP3389" s="375">
        <f>$M2352</f>
        <v>0</v>
      </c>
      <c r="AQ3389" s="378">
        <f>COUNTIF(P3389,"ns")</f>
        <v>0</v>
      </c>
      <c r="AR3389" s="374">
        <f>SUM(P3389)</f>
        <v>0</v>
      </c>
      <c r="AS3389" s="317">
        <f>IF($AG$3387=$AH$3387,0,IF(OR(AND(AP3389=0,AQ3389&gt;0),AND(AP3389="NS",AR3389&gt;0),AND(AP3389="NS",AR3389=0,AQ3389=0)),1,IF(OR(AND(AQ3389&gt;=1,AR3389&lt;AP3389),AND(AP3389="NS",AR3389=0,AQ3389&gt;0),AP3389&gt;=AR3389),0,1)))</f>
        <v>0</v>
      </c>
      <c r="AU3389" s="412">
        <f>$P3389</f>
        <v>0</v>
      </c>
      <c r="AV3389" s="379">
        <f>COUNTIF(S3389,"ns")</f>
        <v>0</v>
      </c>
      <c r="AW3389" s="380">
        <f>SUM(S3389)</f>
        <v>0</v>
      </c>
      <c r="AX3389" s="341">
        <f t="shared" ref="AX3389:AX3396" si="10852">IF($AG$3387=$AH$3387,0,IF(OR(AND(AU3389=0,AV3389&gt;0),AND(AU3389="NS",AW3389&gt;0),AND(AU3389="NS",AW3389=0,AV3389=0)),1,IF(OR(AND(AV3389&gt;=1,AW3389&lt;AU3389),AND(AU3389="NS",AW3389=0,AV3389&gt;0),AU3389&gt;=AW3389),0,1)))</f>
        <v>0</v>
      </c>
      <c r="AY3389" s="412">
        <f>$P3389</f>
        <v>0</v>
      </c>
      <c r="AZ3389" s="379">
        <f>COUNTIF(U3389,"ns")</f>
        <v>0</v>
      </c>
      <c r="BA3389" s="380">
        <f>SUM(U3389)</f>
        <v>0</v>
      </c>
      <c r="BB3389" s="341">
        <f t="shared" ref="BB3389:BB3396" si="10853">IF($AG$3387=$AH$3387,0,IF(OR(AND(AY3389=0,AZ3389&gt;0),AND(AY3389="NS",BA3389&gt;0),AND(AY3389="NS",BA3389=0,AZ3389=0)),1,IF(OR(AND(AZ3389&gt;=1,BA3389&lt;AY3389),AND(AY3389="NS",BA3389=0,AZ3389&gt;0),AY3389&gt;=BA3389),0,1)))</f>
        <v>0</v>
      </c>
      <c r="BC3389" s="412">
        <f>$P3389</f>
        <v>0</v>
      </c>
      <c r="BD3389" s="379">
        <f>COUNTIF(W3389,"ns")</f>
        <v>0</v>
      </c>
      <c r="BE3389" s="380">
        <f>SUM(W3389)</f>
        <v>0</v>
      </c>
      <c r="BF3389" s="341">
        <f t="shared" ref="BF3389:BF3396" si="10854">IF($AG$3387=$AH$3387,0,IF(OR(AND(BC3389=0,BD3389&gt;0),AND(BC3389="NS",BE3389&gt;0),AND(BC3389="NS",BE3389=0,BD3389=0)),1,IF(OR(AND(BD3389&gt;=1,BE3389&lt;BC3389),AND(BC3389="NS",BE3389=0,BD3389&gt;0),BC3389&gt;=BE3389),0,1)))</f>
        <v>0</v>
      </c>
      <c r="BG3389" s="412">
        <f>$P3389</f>
        <v>0</v>
      </c>
      <c r="BH3389" s="379">
        <f>COUNTIF(Y3389,"ns")</f>
        <v>0</v>
      </c>
      <c r="BI3389" s="380">
        <f>SUM(Y3389)</f>
        <v>0</v>
      </c>
      <c r="BJ3389" s="341">
        <f t="shared" ref="BJ3389:BJ3396" si="10855">IF($AG$3387=$AH$3387,0,IF(OR(AND(BG3389=0,BH3389&gt;0),AND(BG3389="NS",BI3389&gt;0),AND(BG3389="NS",BI3389=0,BH3389=0)),1,IF(OR(AND(BH3389&gt;=1,BI3389&lt;BG3389),AND(BG3389="NS",BI3389=0,BH3389&gt;0),BG3389&gt;=BI3389),0,1)))</f>
        <v>0</v>
      </c>
      <c r="BK3389" s="412">
        <f>$P3389</f>
        <v>0</v>
      </c>
      <c r="BL3389" s="379">
        <f>COUNTIF(AA3389,"ns")</f>
        <v>0</v>
      </c>
      <c r="BM3389" s="380">
        <f>SUM(AA3389)</f>
        <v>0</v>
      </c>
      <c r="BN3389" s="341">
        <f t="shared" ref="BN3389:BN3396" si="10856">IF($AG$3387=$AH$3387,0,IF(OR(AND(BK3389=0,BL3389&gt;0),AND(BK3389="NS",BM3389&gt;0),AND(BK3389="NS",BM3389=0,BL3389=0)),1,IF(OR(AND(BL3389&gt;=1,BM3389&lt;BK3389),AND(BK3389="NS",BM3389=0,BL3389&gt;0),BK3389&gt;=BM3389),0,1)))</f>
        <v>0</v>
      </c>
      <c r="BO3389" s="412">
        <f>$P3389</f>
        <v>0</v>
      </c>
      <c r="BP3389" s="379">
        <f>COUNTIF(AC3389,"ns")</f>
        <v>0</v>
      </c>
      <c r="BQ3389" s="380">
        <f>SUM(AC3389)</f>
        <v>0</v>
      </c>
      <c r="BR3389" s="341">
        <f t="shared" ref="BR3389:BR3396" si="10857">IF($AG$3387=$AH$3387,0,IF(OR(AND(BO3389=0,BP3389&gt;0),AND(BO3389="NS",BQ3389&gt;0),AND(BO3389="NS",BQ3389=0,BP3389=0)),1,IF(OR(AND(BP3389&gt;=1,BQ3389&lt;BO3389),AND(BO3389="NS",BQ3389=0,BP3389&gt;0),BO3389&gt;=BQ3389),0,1)))</f>
        <v>0</v>
      </c>
      <c r="BS3389" s="375"/>
      <c r="BT3389" s="375"/>
      <c r="BU3389" s="375"/>
      <c r="BV3389" s="375"/>
      <c r="BW3389" s="375"/>
      <c r="BX3389" s="375"/>
      <c r="BY3389" s="375"/>
      <c r="BZ3389" s="375"/>
    </row>
    <row r="3390" spans="1:78" ht="15" customHeight="1" x14ac:dyDescent="0.25">
      <c r="C3390" s="8" t="s">
        <v>27</v>
      </c>
      <c r="D3390" s="552" t="str">
        <f t="shared" ref="D3390:D3396" si="10858">IF($D38="","",$D38)</f>
        <v/>
      </c>
      <c r="E3390" s="553"/>
      <c r="F3390" s="553"/>
      <c r="G3390" s="553"/>
      <c r="H3390" s="553"/>
      <c r="I3390" s="553"/>
      <c r="J3390" s="553"/>
      <c r="K3390" s="553"/>
      <c r="L3390" s="553"/>
      <c r="M3390" s="553"/>
      <c r="N3390" s="553"/>
      <c r="O3390" s="554"/>
      <c r="P3390" s="549"/>
      <c r="Q3390" s="550"/>
      <c r="R3390" s="551"/>
      <c r="S3390" s="577"/>
      <c r="T3390" s="577"/>
      <c r="U3390" s="577"/>
      <c r="V3390" s="577"/>
      <c r="W3390" s="577"/>
      <c r="X3390" s="577"/>
      <c r="Y3390" s="577"/>
      <c r="Z3390" s="577"/>
      <c r="AA3390" s="577"/>
      <c r="AB3390" s="577"/>
      <c r="AC3390" s="577"/>
      <c r="AD3390" s="577"/>
      <c r="AE3390" s="60"/>
      <c r="AF3390" s="259"/>
      <c r="AG3390" s="375">
        <f>IF(AND($C$29="",COUNTBLANK(D3390:AD3390)=27),0,IF(AND($C$29&gt;=$AG$27,COUNTBLANK(D3390:AD3390)&lt;&gt;27),0,IF(AND($AG$27&gt;$C$29,COUNTBLANK(D3390:AD3390)=27),0,1)))</f>
        <v>0</v>
      </c>
      <c r="AH3390" s="264">
        <f t="shared" ref="AH3390:AH3396" si="10859">IF($AG$3387=$AH$3387,0,IF(AND(D3390="",COUNTBLANK(P3390:AD3390)=15),0,IF(AND(D3390&lt;&gt;"",COUNTBLANK(P3390:AD3390)=8),0,1)))</f>
        <v>0</v>
      </c>
      <c r="AK3390" s="375">
        <f t="shared" ref="AK3390:AK3396" si="10860">P3390</f>
        <v>0</v>
      </c>
      <c r="AL3390" s="378">
        <f t="shared" ref="AL3390:AL3396" si="10861">COUNTIF(S3390:AD3390,"ns")</f>
        <v>0</v>
      </c>
      <c r="AM3390" s="374">
        <f t="shared" ref="AM3390:AM3396" si="10862">SUM(S3390:AD3390)</f>
        <v>0</v>
      </c>
      <c r="AN3390" s="317">
        <f t="shared" ref="AN3390:AN3396" si="10863">IF($AG$3387=$AH$3387,0,IF(OR(AND(AK3390=0,AL3390&gt;0),AND(AK3390="NS",AM3390&gt;0),AND(AK3390="NS",AM3390=0,AL3390=0)),1,IF(OR(AND(AL3390&gt;=2,AM3390&lt;AK3390),AND(AK3390="NS",AM3390=0,AL3390&gt;0),AK3390&lt;=AM3390),0,1)))</f>
        <v>0</v>
      </c>
      <c r="AP3390" s="375">
        <f t="shared" ref="AP3390:AP3396" si="10864">$M2353</f>
        <v>0</v>
      </c>
      <c r="AQ3390" s="378">
        <f t="shared" ref="AQ3390:AQ3396" si="10865">COUNTIF(P3390,"ns")</f>
        <v>0</v>
      </c>
      <c r="AR3390" s="374">
        <f t="shared" ref="AR3390:AR3396" si="10866">SUM(P3390)</f>
        <v>0</v>
      </c>
      <c r="AS3390" s="317">
        <f t="shared" ref="AS3390:AS3396" si="10867">IF($AG$3387=$AH$3387,0,IF(OR(AND(AP3390=0,AQ3390&gt;0),AND(AP3390="NS",AR3390&gt;0),AND(AP3390="NS",AR3390=0,AQ3390=0)),1,IF(OR(AND(AQ3390&gt;=1,AR3390&lt;AP3390),AND(AP3390="NS",AR3390=0,AQ3390&gt;0),AP3390&gt;=AR3390),0,1)))</f>
        <v>0</v>
      </c>
      <c r="AU3390" s="412">
        <f t="shared" ref="AU3390:AU3396" si="10868">$P3390</f>
        <v>0</v>
      </c>
      <c r="AV3390" s="379">
        <f t="shared" ref="AV3390:AV3396" si="10869">COUNTIF(S3390,"ns")</f>
        <v>0</v>
      </c>
      <c r="AW3390" s="380">
        <f t="shared" ref="AW3390:AW3396" si="10870">SUM(S3390)</f>
        <v>0</v>
      </c>
      <c r="AX3390" s="341">
        <f t="shared" si="10852"/>
        <v>0</v>
      </c>
      <c r="AY3390" s="412">
        <f t="shared" ref="AY3390:AY3396" si="10871">$P3390</f>
        <v>0</v>
      </c>
      <c r="AZ3390" s="379">
        <f t="shared" ref="AZ3390:AZ3396" si="10872">COUNTIF(U3390,"ns")</f>
        <v>0</v>
      </c>
      <c r="BA3390" s="380">
        <f t="shared" ref="BA3390:BA3396" si="10873">SUM(U3390)</f>
        <v>0</v>
      </c>
      <c r="BB3390" s="341">
        <f t="shared" si="10853"/>
        <v>0</v>
      </c>
      <c r="BC3390" s="412">
        <f t="shared" ref="BC3390:BC3396" si="10874">$P3390</f>
        <v>0</v>
      </c>
      <c r="BD3390" s="379">
        <f t="shared" ref="BD3390:BD3396" si="10875">COUNTIF(W3390,"ns")</f>
        <v>0</v>
      </c>
      <c r="BE3390" s="380">
        <f t="shared" ref="BE3390:BE3396" si="10876">SUM(W3390)</f>
        <v>0</v>
      </c>
      <c r="BF3390" s="341">
        <f t="shared" si="10854"/>
        <v>0</v>
      </c>
      <c r="BG3390" s="412">
        <f t="shared" ref="BG3390:BG3396" si="10877">$P3390</f>
        <v>0</v>
      </c>
      <c r="BH3390" s="379">
        <f t="shared" ref="BH3390:BH3396" si="10878">COUNTIF(Y3390,"ns")</f>
        <v>0</v>
      </c>
      <c r="BI3390" s="380">
        <f t="shared" ref="BI3390:BI3396" si="10879">SUM(Y3390)</f>
        <v>0</v>
      </c>
      <c r="BJ3390" s="341">
        <f t="shared" si="10855"/>
        <v>0</v>
      </c>
      <c r="BK3390" s="412">
        <f t="shared" ref="BK3390:BK3396" si="10880">$P3390</f>
        <v>0</v>
      </c>
      <c r="BL3390" s="379">
        <f t="shared" ref="BL3390:BL3396" si="10881">COUNTIF(AA3390,"ns")</f>
        <v>0</v>
      </c>
      <c r="BM3390" s="380">
        <f t="shared" ref="BM3390:BM3396" si="10882">SUM(AA3390)</f>
        <v>0</v>
      </c>
      <c r="BN3390" s="341">
        <f t="shared" si="10856"/>
        <v>0</v>
      </c>
      <c r="BO3390" s="412">
        <f t="shared" ref="BO3390:BO3396" si="10883">$P3390</f>
        <v>0</v>
      </c>
      <c r="BP3390" s="379">
        <f t="shared" ref="BP3390:BP3396" si="10884">COUNTIF(AC3390,"ns")</f>
        <v>0</v>
      </c>
      <c r="BQ3390" s="380">
        <f t="shared" ref="BQ3390:BQ3396" si="10885">SUM(AC3390)</f>
        <v>0</v>
      </c>
      <c r="BR3390" s="341">
        <f t="shared" si="10857"/>
        <v>0</v>
      </c>
      <c r="BS3390" s="375"/>
      <c r="BT3390" s="375"/>
      <c r="BU3390" s="375"/>
      <c r="BV3390" s="375"/>
      <c r="BW3390" s="375"/>
      <c r="BX3390" s="375"/>
      <c r="BY3390" s="375"/>
      <c r="BZ3390" s="375"/>
    </row>
    <row r="3391" spans="1:78" ht="15" customHeight="1" x14ac:dyDescent="0.25">
      <c r="C3391" s="8" t="s">
        <v>28</v>
      </c>
      <c r="D3391" s="552" t="str">
        <f t="shared" si="10858"/>
        <v/>
      </c>
      <c r="E3391" s="553"/>
      <c r="F3391" s="553"/>
      <c r="G3391" s="553"/>
      <c r="H3391" s="553"/>
      <c r="I3391" s="553"/>
      <c r="J3391" s="553"/>
      <c r="K3391" s="553"/>
      <c r="L3391" s="553"/>
      <c r="M3391" s="553"/>
      <c r="N3391" s="553"/>
      <c r="O3391" s="554"/>
      <c r="P3391" s="549"/>
      <c r="Q3391" s="550"/>
      <c r="R3391" s="551"/>
      <c r="S3391" s="577"/>
      <c r="T3391" s="577"/>
      <c r="U3391" s="577"/>
      <c r="V3391" s="577"/>
      <c r="W3391" s="577"/>
      <c r="X3391" s="577"/>
      <c r="Y3391" s="577"/>
      <c r="Z3391" s="577"/>
      <c r="AA3391" s="577"/>
      <c r="AB3391" s="577"/>
      <c r="AC3391" s="577"/>
      <c r="AD3391" s="577"/>
      <c r="AE3391" s="60"/>
      <c r="AF3391" s="259"/>
      <c r="AG3391" s="375">
        <f>IF(AND($C$29="",COUNTBLANK(D3391:AD3391)=27),0,IF(AND($C$29&gt;=$AG$28,COUNTBLANK(D3391:AD3391)&lt;&gt;27),0,IF(AND($AG$28&gt;$C$29,COUNTBLANK(D3391:AD3391)=27),0,1)))</f>
        <v>0</v>
      </c>
      <c r="AH3391" s="264">
        <f t="shared" si="10859"/>
        <v>0</v>
      </c>
      <c r="AK3391" s="375">
        <f t="shared" si="10860"/>
        <v>0</v>
      </c>
      <c r="AL3391" s="378">
        <f t="shared" si="10861"/>
        <v>0</v>
      </c>
      <c r="AM3391" s="374">
        <f t="shared" si="10862"/>
        <v>0</v>
      </c>
      <c r="AN3391" s="317">
        <f t="shared" si="10863"/>
        <v>0</v>
      </c>
      <c r="AP3391" s="375">
        <f t="shared" si="10864"/>
        <v>0</v>
      </c>
      <c r="AQ3391" s="378">
        <f t="shared" si="10865"/>
        <v>0</v>
      </c>
      <c r="AR3391" s="374">
        <f t="shared" si="10866"/>
        <v>0</v>
      </c>
      <c r="AS3391" s="317">
        <f t="shared" si="10867"/>
        <v>0</v>
      </c>
      <c r="AU3391" s="412">
        <f t="shared" si="10868"/>
        <v>0</v>
      </c>
      <c r="AV3391" s="379">
        <f t="shared" si="10869"/>
        <v>0</v>
      </c>
      <c r="AW3391" s="380">
        <f t="shared" si="10870"/>
        <v>0</v>
      </c>
      <c r="AX3391" s="341">
        <f t="shared" si="10852"/>
        <v>0</v>
      </c>
      <c r="AY3391" s="412">
        <f t="shared" si="10871"/>
        <v>0</v>
      </c>
      <c r="AZ3391" s="379">
        <f t="shared" si="10872"/>
        <v>0</v>
      </c>
      <c r="BA3391" s="380">
        <f t="shared" si="10873"/>
        <v>0</v>
      </c>
      <c r="BB3391" s="341">
        <f t="shared" si="10853"/>
        <v>0</v>
      </c>
      <c r="BC3391" s="412">
        <f t="shared" si="10874"/>
        <v>0</v>
      </c>
      <c r="BD3391" s="379">
        <f t="shared" si="10875"/>
        <v>0</v>
      </c>
      <c r="BE3391" s="380">
        <f t="shared" si="10876"/>
        <v>0</v>
      </c>
      <c r="BF3391" s="341">
        <f t="shared" si="10854"/>
        <v>0</v>
      </c>
      <c r="BG3391" s="412">
        <f t="shared" si="10877"/>
        <v>0</v>
      </c>
      <c r="BH3391" s="379">
        <f t="shared" si="10878"/>
        <v>0</v>
      </c>
      <c r="BI3391" s="380">
        <f t="shared" si="10879"/>
        <v>0</v>
      </c>
      <c r="BJ3391" s="341">
        <f t="shared" si="10855"/>
        <v>0</v>
      </c>
      <c r="BK3391" s="412">
        <f t="shared" si="10880"/>
        <v>0</v>
      </c>
      <c r="BL3391" s="379">
        <f t="shared" si="10881"/>
        <v>0</v>
      </c>
      <c r="BM3391" s="380">
        <f t="shared" si="10882"/>
        <v>0</v>
      </c>
      <c r="BN3391" s="341">
        <f t="shared" si="10856"/>
        <v>0</v>
      </c>
      <c r="BO3391" s="412">
        <f t="shared" si="10883"/>
        <v>0</v>
      </c>
      <c r="BP3391" s="379">
        <f t="shared" si="10884"/>
        <v>0</v>
      </c>
      <c r="BQ3391" s="380">
        <f t="shared" si="10885"/>
        <v>0</v>
      </c>
      <c r="BR3391" s="341">
        <f t="shared" si="10857"/>
        <v>0</v>
      </c>
      <c r="BS3391" s="375"/>
      <c r="BT3391" s="375"/>
      <c r="BU3391" s="375"/>
      <c r="BV3391" s="375"/>
      <c r="BW3391" s="375"/>
      <c r="BX3391" s="375"/>
      <c r="BY3391" s="375"/>
      <c r="BZ3391" s="375"/>
    </row>
    <row r="3392" spans="1:78" ht="15" customHeight="1" x14ac:dyDescent="0.25">
      <c r="C3392" s="8" t="s">
        <v>29</v>
      </c>
      <c r="D3392" s="552" t="str">
        <f t="shared" si="10858"/>
        <v/>
      </c>
      <c r="E3392" s="553"/>
      <c r="F3392" s="553"/>
      <c r="G3392" s="553"/>
      <c r="H3392" s="553"/>
      <c r="I3392" s="553"/>
      <c r="J3392" s="553"/>
      <c r="K3392" s="553"/>
      <c r="L3392" s="553"/>
      <c r="M3392" s="553"/>
      <c r="N3392" s="553"/>
      <c r="O3392" s="554"/>
      <c r="P3392" s="549"/>
      <c r="Q3392" s="550"/>
      <c r="R3392" s="551"/>
      <c r="S3392" s="577"/>
      <c r="T3392" s="577"/>
      <c r="U3392" s="577"/>
      <c r="V3392" s="577"/>
      <c r="W3392" s="577"/>
      <c r="X3392" s="577"/>
      <c r="Y3392" s="577"/>
      <c r="Z3392" s="577"/>
      <c r="AA3392" s="577"/>
      <c r="AB3392" s="577"/>
      <c r="AC3392" s="577"/>
      <c r="AD3392" s="577"/>
      <c r="AE3392" s="60"/>
      <c r="AF3392" s="259"/>
      <c r="AG3392" s="375">
        <f>IF(AND($C$29="",COUNTBLANK(D3392:AD3392)=27),0,IF(AND($C$29&gt;=$AG$29,COUNTBLANK(D3392:AD3392)&lt;&gt;27),0,IF(AND($AG$29&gt;$C$29,COUNTBLANK(D3392:AD3392)=27),0,1)))</f>
        <v>0</v>
      </c>
      <c r="AH3392" s="264">
        <f t="shared" si="10859"/>
        <v>0</v>
      </c>
      <c r="AK3392" s="375">
        <f t="shared" si="10860"/>
        <v>0</v>
      </c>
      <c r="AL3392" s="378">
        <f t="shared" si="10861"/>
        <v>0</v>
      </c>
      <c r="AM3392" s="374">
        <f t="shared" si="10862"/>
        <v>0</v>
      </c>
      <c r="AN3392" s="317">
        <f t="shared" si="10863"/>
        <v>0</v>
      </c>
      <c r="AP3392" s="375">
        <f t="shared" si="10864"/>
        <v>0</v>
      </c>
      <c r="AQ3392" s="378">
        <f t="shared" si="10865"/>
        <v>0</v>
      </c>
      <c r="AR3392" s="374">
        <f t="shared" si="10866"/>
        <v>0</v>
      </c>
      <c r="AS3392" s="317">
        <f t="shared" si="10867"/>
        <v>0</v>
      </c>
      <c r="AU3392" s="412">
        <f t="shared" si="10868"/>
        <v>0</v>
      </c>
      <c r="AV3392" s="379">
        <f t="shared" si="10869"/>
        <v>0</v>
      </c>
      <c r="AW3392" s="380">
        <f t="shared" si="10870"/>
        <v>0</v>
      </c>
      <c r="AX3392" s="341">
        <f t="shared" si="10852"/>
        <v>0</v>
      </c>
      <c r="AY3392" s="412">
        <f t="shared" si="10871"/>
        <v>0</v>
      </c>
      <c r="AZ3392" s="379">
        <f t="shared" si="10872"/>
        <v>0</v>
      </c>
      <c r="BA3392" s="380">
        <f t="shared" si="10873"/>
        <v>0</v>
      </c>
      <c r="BB3392" s="341">
        <f t="shared" si="10853"/>
        <v>0</v>
      </c>
      <c r="BC3392" s="412">
        <f t="shared" si="10874"/>
        <v>0</v>
      </c>
      <c r="BD3392" s="379">
        <f t="shared" si="10875"/>
        <v>0</v>
      </c>
      <c r="BE3392" s="380">
        <f t="shared" si="10876"/>
        <v>0</v>
      </c>
      <c r="BF3392" s="341">
        <f t="shared" si="10854"/>
        <v>0</v>
      </c>
      <c r="BG3392" s="412">
        <f t="shared" si="10877"/>
        <v>0</v>
      </c>
      <c r="BH3392" s="379">
        <f t="shared" si="10878"/>
        <v>0</v>
      </c>
      <c r="BI3392" s="380">
        <f t="shared" si="10879"/>
        <v>0</v>
      </c>
      <c r="BJ3392" s="341">
        <f t="shared" si="10855"/>
        <v>0</v>
      </c>
      <c r="BK3392" s="412">
        <f t="shared" si="10880"/>
        <v>0</v>
      </c>
      <c r="BL3392" s="379">
        <f t="shared" si="10881"/>
        <v>0</v>
      </c>
      <c r="BM3392" s="380">
        <f t="shared" si="10882"/>
        <v>0</v>
      </c>
      <c r="BN3392" s="341">
        <f t="shared" si="10856"/>
        <v>0</v>
      </c>
      <c r="BO3392" s="412">
        <f t="shared" si="10883"/>
        <v>0</v>
      </c>
      <c r="BP3392" s="379">
        <f t="shared" si="10884"/>
        <v>0</v>
      </c>
      <c r="BQ3392" s="380">
        <f t="shared" si="10885"/>
        <v>0</v>
      </c>
      <c r="BR3392" s="341">
        <f t="shared" si="10857"/>
        <v>0</v>
      </c>
      <c r="BS3392" s="375"/>
      <c r="BT3392" s="375"/>
      <c r="BU3392" s="375"/>
      <c r="BV3392" s="375"/>
      <c r="BW3392" s="375"/>
      <c r="BX3392" s="375"/>
      <c r="BY3392" s="375"/>
      <c r="BZ3392" s="375"/>
    </row>
    <row r="3393" spans="1:177" ht="15" customHeight="1" x14ac:dyDescent="0.25">
      <c r="C3393" s="8" t="s">
        <v>30</v>
      </c>
      <c r="D3393" s="552" t="str">
        <f t="shared" si="10858"/>
        <v/>
      </c>
      <c r="E3393" s="553"/>
      <c r="F3393" s="553"/>
      <c r="G3393" s="553"/>
      <c r="H3393" s="553"/>
      <c r="I3393" s="553"/>
      <c r="J3393" s="553"/>
      <c r="K3393" s="553"/>
      <c r="L3393" s="553"/>
      <c r="M3393" s="553"/>
      <c r="N3393" s="553"/>
      <c r="O3393" s="554"/>
      <c r="P3393" s="549"/>
      <c r="Q3393" s="550"/>
      <c r="R3393" s="551"/>
      <c r="S3393" s="577"/>
      <c r="T3393" s="577"/>
      <c r="U3393" s="577"/>
      <c r="V3393" s="577"/>
      <c r="W3393" s="577"/>
      <c r="X3393" s="577"/>
      <c r="Y3393" s="577"/>
      <c r="Z3393" s="577"/>
      <c r="AA3393" s="577"/>
      <c r="AB3393" s="577"/>
      <c r="AC3393" s="577"/>
      <c r="AD3393" s="577"/>
      <c r="AE3393" s="60"/>
      <c r="AF3393" s="259"/>
      <c r="AG3393" s="375">
        <f>IF(AND($C$29="",COUNTBLANK(D3393:AD3393)=27),0,IF(AND($C$29&gt;=$AG$30,COUNTBLANK(D3393:AD3393)&lt;&gt;27),0,IF(AND($AG$30&gt;$C$29,COUNTBLANK(D3393:AD3393)=27),0,1)))</f>
        <v>0</v>
      </c>
      <c r="AH3393" s="264">
        <f t="shared" si="10859"/>
        <v>0</v>
      </c>
      <c r="AK3393" s="375">
        <f t="shared" si="10860"/>
        <v>0</v>
      </c>
      <c r="AL3393" s="378">
        <f t="shared" si="10861"/>
        <v>0</v>
      </c>
      <c r="AM3393" s="374">
        <f t="shared" si="10862"/>
        <v>0</v>
      </c>
      <c r="AN3393" s="317">
        <f t="shared" si="10863"/>
        <v>0</v>
      </c>
      <c r="AP3393" s="375">
        <f t="shared" si="10864"/>
        <v>0</v>
      </c>
      <c r="AQ3393" s="378">
        <f t="shared" si="10865"/>
        <v>0</v>
      </c>
      <c r="AR3393" s="374">
        <f t="shared" si="10866"/>
        <v>0</v>
      </c>
      <c r="AS3393" s="317">
        <f t="shared" si="10867"/>
        <v>0</v>
      </c>
      <c r="AU3393" s="412">
        <f t="shared" si="10868"/>
        <v>0</v>
      </c>
      <c r="AV3393" s="379">
        <f t="shared" si="10869"/>
        <v>0</v>
      </c>
      <c r="AW3393" s="380">
        <f t="shared" si="10870"/>
        <v>0</v>
      </c>
      <c r="AX3393" s="341">
        <f t="shared" si="10852"/>
        <v>0</v>
      </c>
      <c r="AY3393" s="412">
        <f t="shared" si="10871"/>
        <v>0</v>
      </c>
      <c r="AZ3393" s="379">
        <f t="shared" si="10872"/>
        <v>0</v>
      </c>
      <c r="BA3393" s="380">
        <f t="shared" si="10873"/>
        <v>0</v>
      </c>
      <c r="BB3393" s="341">
        <f t="shared" si="10853"/>
        <v>0</v>
      </c>
      <c r="BC3393" s="412">
        <f t="shared" si="10874"/>
        <v>0</v>
      </c>
      <c r="BD3393" s="379">
        <f t="shared" si="10875"/>
        <v>0</v>
      </c>
      <c r="BE3393" s="380">
        <f t="shared" si="10876"/>
        <v>0</v>
      </c>
      <c r="BF3393" s="341">
        <f t="shared" si="10854"/>
        <v>0</v>
      </c>
      <c r="BG3393" s="412">
        <f t="shared" si="10877"/>
        <v>0</v>
      </c>
      <c r="BH3393" s="379">
        <f t="shared" si="10878"/>
        <v>0</v>
      </c>
      <c r="BI3393" s="380">
        <f t="shared" si="10879"/>
        <v>0</v>
      </c>
      <c r="BJ3393" s="341">
        <f t="shared" si="10855"/>
        <v>0</v>
      </c>
      <c r="BK3393" s="412">
        <f t="shared" si="10880"/>
        <v>0</v>
      </c>
      <c r="BL3393" s="379">
        <f t="shared" si="10881"/>
        <v>0</v>
      </c>
      <c r="BM3393" s="380">
        <f t="shared" si="10882"/>
        <v>0</v>
      </c>
      <c r="BN3393" s="341">
        <f t="shared" si="10856"/>
        <v>0</v>
      </c>
      <c r="BO3393" s="412">
        <f t="shared" si="10883"/>
        <v>0</v>
      </c>
      <c r="BP3393" s="379">
        <f t="shared" si="10884"/>
        <v>0</v>
      </c>
      <c r="BQ3393" s="380">
        <f t="shared" si="10885"/>
        <v>0</v>
      </c>
      <c r="BR3393" s="341">
        <f t="shared" si="10857"/>
        <v>0</v>
      </c>
      <c r="BS3393" s="375"/>
      <c r="BT3393" s="375"/>
      <c r="BU3393" s="375"/>
      <c r="BV3393" s="375"/>
      <c r="BW3393" s="375"/>
      <c r="BX3393" s="375"/>
      <c r="BY3393" s="375"/>
      <c r="BZ3393" s="375"/>
    </row>
    <row r="3394" spans="1:177" ht="15" customHeight="1" x14ac:dyDescent="0.25">
      <c r="C3394" s="8" t="s">
        <v>31</v>
      </c>
      <c r="D3394" s="552" t="str">
        <f t="shared" si="10858"/>
        <v/>
      </c>
      <c r="E3394" s="553"/>
      <c r="F3394" s="553"/>
      <c r="G3394" s="553"/>
      <c r="H3394" s="553"/>
      <c r="I3394" s="553"/>
      <c r="J3394" s="553"/>
      <c r="K3394" s="553"/>
      <c r="L3394" s="553"/>
      <c r="M3394" s="553"/>
      <c r="N3394" s="553"/>
      <c r="O3394" s="554"/>
      <c r="P3394" s="549"/>
      <c r="Q3394" s="550"/>
      <c r="R3394" s="551"/>
      <c r="S3394" s="577"/>
      <c r="T3394" s="577"/>
      <c r="U3394" s="577"/>
      <c r="V3394" s="577"/>
      <c r="W3394" s="577"/>
      <c r="X3394" s="577"/>
      <c r="Y3394" s="577"/>
      <c r="Z3394" s="577"/>
      <c r="AA3394" s="577"/>
      <c r="AB3394" s="577"/>
      <c r="AC3394" s="577"/>
      <c r="AD3394" s="577"/>
      <c r="AE3394" s="60"/>
      <c r="AF3394" s="259"/>
      <c r="AG3394" s="375">
        <f>IF(AND($C$29="",COUNTBLANK(D3394:AD3394)=27),0,IF(AND($C$29&gt;=$AG$31,COUNTBLANK(D3394:AD3394)&lt;&gt;27),0,IF(AND($AG$31&gt;$C$29,COUNTBLANK(D3394:AD3394)=27),0,1)))</f>
        <v>0</v>
      </c>
      <c r="AH3394" s="264">
        <f t="shared" si="10859"/>
        <v>0</v>
      </c>
      <c r="AK3394" s="375">
        <f t="shared" si="10860"/>
        <v>0</v>
      </c>
      <c r="AL3394" s="378">
        <f t="shared" si="10861"/>
        <v>0</v>
      </c>
      <c r="AM3394" s="374">
        <f t="shared" si="10862"/>
        <v>0</v>
      </c>
      <c r="AN3394" s="317">
        <f t="shared" si="10863"/>
        <v>0</v>
      </c>
      <c r="AP3394" s="375">
        <f t="shared" si="10864"/>
        <v>0</v>
      </c>
      <c r="AQ3394" s="378">
        <f t="shared" si="10865"/>
        <v>0</v>
      </c>
      <c r="AR3394" s="374">
        <f t="shared" si="10866"/>
        <v>0</v>
      </c>
      <c r="AS3394" s="317">
        <f t="shared" si="10867"/>
        <v>0</v>
      </c>
      <c r="AU3394" s="412">
        <f t="shared" si="10868"/>
        <v>0</v>
      </c>
      <c r="AV3394" s="379">
        <f t="shared" si="10869"/>
        <v>0</v>
      </c>
      <c r="AW3394" s="380">
        <f t="shared" si="10870"/>
        <v>0</v>
      </c>
      <c r="AX3394" s="341">
        <f t="shared" si="10852"/>
        <v>0</v>
      </c>
      <c r="AY3394" s="412">
        <f t="shared" si="10871"/>
        <v>0</v>
      </c>
      <c r="AZ3394" s="379">
        <f t="shared" si="10872"/>
        <v>0</v>
      </c>
      <c r="BA3394" s="380">
        <f t="shared" si="10873"/>
        <v>0</v>
      </c>
      <c r="BB3394" s="341">
        <f t="shared" si="10853"/>
        <v>0</v>
      </c>
      <c r="BC3394" s="412">
        <f t="shared" si="10874"/>
        <v>0</v>
      </c>
      <c r="BD3394" s="379">
        <f t="shared" si="10875"/>
        <v>0</v>
      </c>
      <c r="BE3394" s="380">
        <f t="shared" si="10876"/>
        <v>0</v>
      </c>
      <c r="BF3394" s="341">
        <f t="shared" si="10854"/>
        <v>0</v>
      </c>
      <c r="BG3394" s="412">
        <f t="shared" si="10877"/>
        <v>0</v>
      </c>
      <c r="BH3394" s="379">
        <f t="shared" si="10878"/>
        <v>0</v>
      </c>
      <c r="BI3394" s="380">
        <f t="shared" si="10879"/>
        <v>0</v>
      </c>
      <c r="BJ3394" s="341">
        <f t="shared" si="10855"/>
        <v>0</v>
      </c>
      <c r="BK3394" s="412">
        <f t="shared" si="10880"/>
        <v>0</v>
      </c>
      <c r="BL3394" s="379">
        <f t="shared" si="10881"/>
        <v>0</v>
      </c>
      <c r="BM3394" s="380">
        <f t="shared" si="10882"/>
        <v>0</v>
      </c>
      <c r="BN3394" s="341">
        <f t="shared" si="10856"/>
        <v>0</v>
      </c>
      <c r="BO3394" s="412">
        <f t="shared" si="10883"/>
        <v>0</v>
      </c>
      <c r="BP3394" s="379">
        <f t="shared" si="10884"/>
        <v>0</v>
      </c>
      <c r="BQ3394" s="380">
        <f t="shared" si="10885"/>
        <v>0</v>
      </c>
      <c r="BR3394" s="341">
        <f t="shared" si="10857"/>
        <v>0</v>
      </c>
      <c r="BS3394" s="375"/>
      <c r="BT3394" s="375"/>
      <c r="BU3394" s="375"/>
      <c r="BV3394" s="375"/>
      <c r="BW3394" s="375"/>
      <c r="BX3394" s="375"/>
      <c r="BY3394" s="375"/>
      <c r="BZ3394" s="375"/>
    </row>
    <row r="3395" spans="1:177" ht="15" customHeight="1" x14ac:dyDescent="0.25">
      <c r="A3395" s="60"/>
      <c r="B3395" s="60"/>
      <c r="C3395" s="8" t="s">
        <v>32</v>
      </c>
      <c r="D3395" s="552" t="str">
        <f t="shared" si="10858"/>
        <v/>
      </c>
      <c r="E3395" s="553"/>
      <c r="F3395" s="553"/>
      <c r="G3395" s="553"/>
      <c r="H3395" s="553"/>
      <c r="I3395" s="553"/>
      <c r="J3395" s="553"/>
      <c r="K3395" s="553"/>
      <c r="L3395" s="553"/>
      <c r="M3395" s="553"/>
      <c r="N3395" s="553"/>
      <c r="O3395" s="554"/>
      <c r="P3395" s="549"/>
      <c r="Q3395" s="550"/>
      <c r="R3395" s="551"/>
      <c r="S3395" s="577"/>
      <c r="T3395" s="577"/>
      <c r="U3395" s="577"/>
      <c r="V3395" s="577"/>
      <c r="W3395" s="577"/>
      <c r="X3395" s="577"/>
      <c r="Y3395" s="577"/>
      <c r="Z3395" s="577"/>
      <c r="AA3395" s="577"/>
      <c r="AB3395" s="577"/>
      <c r="AC3395" s="577"/>
      <c r="AD3395" s="577"/>
      <c r="AE3395" s="60"/>
      <c r="AF3395" s="259"/>
      <c r="AG3395" s="375">
        <f>IF(AND($C$29="",COUNTBLANK(D3395:AD3395)=27),0,IF(AND($C$29&gt;=$AG$32,COUNTBLANK(D3395:AD3395)&lt;&gt;27),0,IF(AND($AG$32&gt;$C$29,COUNTBLANK(D3395:AD3395)=27),0,1)))</f>
        <v>0</v>
      </c>
      <c r="AH3395" s="264">
        <f t="shared" si="10859"/>
        <v>0</v>
      </c>
      <c r="AK3395" s="375">
        <f t="shared" si="10860"/>
        <v>0</v>
      </c>
      <c r="AL3395" s="378">
        <f t="shared" si="10861"/>
        <v>0</v>
      </c>
      <c r="AM3395" s="374">
        <f t="shared" si="10862"/>
        <v>0</v>
      </c>
      <c r="AN3395" s="317">
        <f t="shared" si="10863"/>
        <v>0</v>
      </c>
      <c r="AP3395" s="375">
        <f t="shared" si="10864"/>
        <v>0</v>
      </c>
      <c r="AQ3395" s="378">
        <f t="shared" si="10865"/>
        <v>0</v>
      </c>
      <c r="AR3395" s="374">
        <f t="shared" si="10866"/>
        <v>0</v>
      </c>
      <c r="AS3395" s="317">
        <f t="shared" si="10867"/>
        <v>0</v>
      </c>
      <c r="AU3395" s="412">
        <f t="shared" si="10868"/>
        <v>0</v>
      </c>
      <c r="AV3395" s="379">
        <f t="shared" si="10869"/>
        <v>0</v>
      </c>
      <c r="AW3395" s="380">
        <f t="shared" si="10870"/>
        <v>0</v>
      </c>
      <c r="AX3395" s="341">
        <f t="shared" si="10852"/>
        <v>0</v>
      </c>
      <c r="AY3395" s="412">
        <f t="shared" si="10871"/>
        <v>0</v>
      </c>
      <c r="AZ3395" s="379">
        <f t="shared" si="10872"/>
        <v>0</v>
      </c>
      <c r="BA3395" s="380">
        <f t="shared" si="10873"/>
        <v>0</v>
      </c>
      <c r="BB3395" s="341">
        <f t="shared" si="10853"/>
        <v>0</v>
      </c>
      <c r="BC3395" s="412">
        <f t="shared" si="10874"/>
        <v>0</v>
      </c>
      <c r="BD3395" s="379">
        <f t="shared" si="10875"/>
        <v>0</v>
      </c>
      <c r="BE3395" s="380">
        <f t="shared" si="10876"/>
        <v>0</v>
      </c>
      <c r="BF3395" s="341">
        <f t="shared" si="10854"/>
        <v>0</v>
      </c>
      <c r="BG3395" s="412">
        <f t="shared" si="10877"/>
        <v>0</v>
      </c>
      <c r="BH3395" s="379">
        <f t="shared" si="10878"/>
        <v>0</v>
      </c>
      <c r="BI3395" s="380">
        <f t="shared" si="10879"/>
        <v>0</v>
      </c>
      <c r="BJ3395" s="341">
        <f t="shared" si="10855"/>
        <v>0</v>
      </c>
      <c r="BK3395" s="412">
        <f t="shared" si="10880"/>
        <v>0</v>
      </c>
      <c r="BL3395" s="379">
        <f t="shared" si="10881"/>
        <v>0</v>
      </c>
      <c r="BM3395" s="380">
        <f t="shared" si="10882"/>
        <v>0</v>
      </c>
      <c r="BN3395" s="341">
        <f t="shared" si="10856"/>
        <v>0</v>
      </c>
      <c r="BO3395" s="412">
        <f t="shared" si="10883"/>
        <v>0</v>
      </c>
      <c r="BP3395" s="379">
        <f t="shared" si="10884"/>
        <v>0</v>
      </c>
      <c r="BQ3395" s="380">
        <f t="shared" si="10885"/>
        <v>0</v>
      </c>
      <c r="BR3395" s="341">
        <f t="shared" si="10857"/>
        <v>0</v>
      </c>
      <c r="BS3395" s="375"/>
      <c r="BT3395" s="375"/>
      <c r="BU3395" s="375"/>
      <c r="BV3395" s="375"/>
      <c r="BW3395" s="375"/>
      <c r="BX3395" s="375"/>
      <c r="BY3395" s="375"/>
      <c r="BZ3395" s="375"/>
    </row>
    <row r="3396" spans="1:177" ht="15" customHeight="1" x14ac:dyDescent="0.25">
      <c r="A3396" s="60"/>
      <c r="B3396" s="60"/>
      <c r="C3396" s="8" t="s">
        <v>33</v>
      </c>
      <c r="D3396" s="552" t="str">
        <f t="shared" si="10858"/>
        <v/>
      </c>
      <c r="E3396" s="553"/>
      <c r="F3396" s="553"/>
      <c r="G3396" s="553"/>
      <c r="H3396" s="553"/>
      <c r="I3396" s="553"/>
      <c r="J3396" s="553"/>
      <c r="K3396" s="553"/>
      <c r="L3396" s="553"/>
      <c r="M3396" s="553"/>
      <c r="N3396" s="553"/>
      <c r="O3396" s="554"/>
      <c r="P3396" s="549"/>
      <c r="Q3396" s="550"/>
      <c r="R3396" s="551"/>
      <c r="S3396" s="577"/>
      <c r="T3396" s="577"/>
      <c r="U3396" s="577"/>
      <c r="V3396" s="577"/>
      <c r="W3396" s="577"/>
      <c r="X3396" s="577"/>
      <c r="Y3396" s="577"/>
      <c r="Z3396" s="577"/>
      <c r="AA3396" s="577"/>
      <c r="AB3396" s="577"/>
      <c r="AC3396" s="577"/>
      <c r="AD3396" s="577"/>
      <c r="AE3396" s="60"/>
      <c r="AF3396" s="259"/>
      <c r="AG3396" s="375">
        <f>IF(AND($C$29="",COUNTBLANK(D3396:AD3396)=27),0,IF(AND($C$29&gt;=$AG$33,COUNTBLANK(D3396:AD3396)&lt;&gt;27),0,IF(AND($AG$33&gt;$C$29,COUNTBLANK(D3396:AD3396)=27),0,1)))</f>
        <v>0</v>
      </c>
      <c r="AH3396" s="264">
        <f t="shared" si="10859"/>
        <v>0</v>
      </c>
      <c r="AK3396" s="375">
        <f t="shared" si="10860"/>
        <v>0</v>
      </c>
      <c r="AL3396" s="378">
        <f t="shared" si="10861"/>
        <v>0</v>
      </c>
      <c r="AM3396" s="374">
        <f t="shared" si="10862"/>
        <v>0</v>
      </c>
      <c r="AN3396" s="317">
        <f t="shared" si="10863"/>
        <v>0</v>
      </c>
      <c r="AP3396" s="375">
        <f t="shared" si="10864"/>
        <v>0</v>
      </c>
      <c r="AQ3396" s="378">
        <f t="shared" si="10865"/>
        <v>0</v>
      </c>
      <c r="AR3396" s="374">
        <f t="shared" si="10866"/>
        <v>0</v>
      </c>
      <c r="AS3396" s="317">
        <f t="shared" si="10867"/>
        <v>0</v>
      </c>
      <c r="AU3396" s="412">
        <f t="shared" si="10868"/>
        <v>0</v>
      </c>
      <c r="AV3396" s="379">
        <f t="shared" si="10869"/>
        <v>0</v>
      </c>
      <c r="AW3396" s="380">
        <f t="shared" si="10870"/>
        <v>0</v>
      </c>
      <c r="AX3396" s="341">
        <f t="shared" si="10852"/>
        <v>0</v>
      </c>
      <c r="AY3396" s="412">
        <f t="shared" si="10871"/>
        <v>0</v>
      </c>
      <c r="AZ3396" s="379">
        <f t="shared" si="10872"/>
        <v>0</v>
      </c>
      <c r="BA3396" s="380">
        <f t="shared" si="10873"/>
        <v>0</v>
      </c>
      <c r="BB3396" s="341">
        <f t="shared" si="10853"/>
        <v>0</v>
      </c>
      <c r="BC3396" s="412">
        <f t="shared" si="10874"/>
        <v>0</v>
      </c>
      <c r="BD3396" s="379">
        <f t="shared" si="10875"/>
        <v>0</v>
      </c>
      <c r="BE3396" s="380">
        <f t="shared" si="10876"/>
        <v>0</v>
      </c>
      <c r="BF3396" s="341">
        <f t="shared" si="10854"/>
        <v>0</v>
      </c>
      <c r="BG3396" s="412">
        <f t="shared" si="10877"/>
        <v>0</v>
      </c>
      <c r="BH3396" s="379">
        <f t="shared" si="10878"/>
        <v>0</v>
      </c>
      <c r="BI3396" s="380">
        <f t="shared" si="10879"/>
        <v>0</v>
      </c>
      <c r="BJ3396" s="341">
        <f t="shared" si="10855"/>
        <v>0</v>
      </c>
      <c r="BK3396" s="412">
        <f t="shared" si="10880"/>
        <v>0</v>
      </c>
      <c r="BL3396" s="379">
        <f t="shared" si="10881"/>
        <v>0</v>
      </c>
      <c r="BM3396" s="380">
        <f t="shared" si="10882"/>
        <v>0</v>
      </c>
      <c r="BN3396" s="341">
        <f t="shared" si="10856"/>
        <v>0</v>
      </c>
      <c r="BO3396" s="412">
        <f t="shared" si="10883"/>
        <v>0</v>
      </c>
      <c r="BP3396" s="379">
        <f t="shared" si="10884"/>
        <v>0</v>
      </c>
      <c r="BQ3396" s="380">
        <f t="shared" si="10885"/>
        <v>0</v>
      </c>
      <c r="BR3396" s="341">
        <f t="shared" si="10857"/>
        <v>0</v>
      </c>
      <c r="BS3396" s="375"/>
      <c r="BT3396" s="375"/>
      <c r="BU3396" s="375"/>
      <c r="BV3396" s="375"/>
      <c r="BW3396" s="375"/>
      <c r="BX3396" s="375"/>
      <c r="BY3396" s="375"/>
      <c r="BZ3396" s="375"/>
    </row>
    <row r="3397" spans="1:177" ht="15" customHeight="1" x14ac:dyDescent="0.25">
      <c r="L3397" s="96"/>
      <c r="M3397" s="26"/>
      <c r="N3397" s="26"/>
      <c r="O3397" s="96" t="s">
        <v>64</v>
      </c>
      <c r="P3397" s="552">
        <f t="shared" ref="P3397:AC3397" si="10886">IF(AND(SUM(P3389:Q3396)=0,COUNTIF(P3389:Q3396,"NS")&gt;0),"NS",SUM(P3389:Q3396))</f>
        <v>0</v>
      </c>
      <c r="Q3397" s="553"/>
      <c r="R3397" s="554"/>
      <c r="S3397" s="552">
        <f t="shared" si="10886"/>
        <v>0</v>
      </c>
      <c r="T3397" s="554"/>
      <c r="U3397" s="552">
        <f t="shared" si="10886"/>
        <v>0</v>
      </c>
      <c r="V3397" s="554"/>
      <c r="W3397" s="552">
        <f t="shared" si="10886"/>
        <v>0</v>
      </c>
      <c r="X3397" s="554"/>
      <c r="Y3397" s="552">
        <f t="shared" si="10886"/>
        <v>0</v>
      </c>
      <c r="Z3397" s="554"/>
      <c r="AA3397" s="552">
        <f t="shared" si="10886"/>
        <v>0</v>
      </c>
      <c r="AB3397" s="554"/>
      <c r="AC3397" s="552">
        <f t="shared" si="10886"/>
        <v>0</v>
      </c>
      <c r="AD3397" s="554"/>
      <c r="AE3397" s="60"/>
      <c r="AF3397" s="259"/>
      <c r="AG3397" s="375"/>
      <c r="AH3397" s="397"/>
      <c r="AI3397" s="398"/>
      <c r="AJ3397" s="398"/>
      <c r="AK3397" s="398"/>
      <c r="AL3397" s="398"/>
      <c r="AM3397" s="398"/>
      <c r="AN3397" s="492">
        <f>SUM(AN3389:AN3396)</f>
        <v>0</v>
      </c>
      <c r="AO3397" s="398"/>
      <c r="AP3397" s="398"/>
      <c r="AQ3397" s="398"/>
      <c r="AR3397" s="398"/>
      <c r="AS3397" s="492">
        <f>SUM(AR3398)</f>
        <v>0</v>
      </c>
      <c r="AT3397" s="398"/>
      <c r="AX3397" s="387">
        <f>SUM(AX3389:AX3396)</f>
        <v>0</v>
      </c>
      <c r="BB3397" s="387">
        <f t="shared" ref="BB3397" si="10887">SUM(BB3389:BB3396)</f>
        <v>0</v>
      </c>
      <c r="BF3397" s="387">
        <f t="shared" ref="BF3397" si="10888">SUM(BF3389:BF3396)</f>
        <v>0</v>
      </c>
      <c r="BJ3397" s="387">
        <f t="shared" ref="BJ3397" si="10889">SUM(BJ3389:BJ3396)</f>
        <v>0</v>
      </c>
      <c r="BN3397" s="387">
        <f t="shared" ref="BN3397" si="10890">SUM(BN3389:BN3396)</f>
        <v>0</v>
      </c>
      <c r="BR3397" s="387">
        <f t="shared" ref="BR3397" si="10891">SUM(BR3389:BR3396)</f>
        <v>0</v>
      </c>
      <c r="BS3397" s="375"/>
      <c r="BT3397" s="375"/>
      <c r="BU3397" s="375"/>
      <c r="BV3397" s="375"/>
      <c r="BW3397" s="375"/>
      <c r="BX3397" s="375"/>
      <c r="BY3397" s="375"/>
      <c r="BZ3397" s="375"/>
    </row>
    <row r="3398" spans="1:177" ht="15" customHeight="1" x14ac:dyDescent="0.25">
      <c r="B3398" s="546" t="str">
        <f>IF(SUM(AX3397:BR3397)=0,"","Error: por cada columna, Las actividades realizada debe de ser igual o menor a la columna Total")</f>
        <v/>
      </c>
      <c r="C3398" s="546"/>
      <c r="D3398" s="546"/>
      <c r="E3398" s="546"/>
      <c r="F3398" s="546"/>
      <c r="G3398" s="546"/>
      <c r="H3398" s="546"/>
      <c r="I3398" s="546"/>
      <c r="J3398" s="546"/>
      <c r="K3398" s="546"/>
      <c r="L3398" s="546"/>
      <c r="M3398" s="546"/>
      <c r="N3398" s="546"/>
      <c r="O3398" s="546"/>
      <c r="P3398" s="546"/>
      <c r="Q3398" s="546"/>
      <c r="R3398" s="546"/>
      <c r="S3398" s="546"/>
      <c r="T3398" s="546"/>
      <c r="U3398" s="546"/>
      <c r="V3398" s="546"/>
      <c r="W3398" s="546"/>
      <c r="X3398" s="546"/>
      <c r="Y3398" s="546"/>
      <c r="Z3398" s="546"/>
      <c r="AA3398" s="546"/>
      <c r="AB3398" s="546"/>
      <c r="AC3398" s="546"/>
      <c r="AD3398" s="546"/>
      <c r="AE3398" s="60"/>
      <c r="AF3398" s="259"/>
      <c r="AG3398" s="375"/>
      <c r="AH3398" s="399"/>
    </row>
    <row r="3399" spans="1:177" ht="31.5" customHeight="1" x14ac:dyDescent="0.25">
      <c r="B3399" s="546" t="str">
        <f>IF(SUM(AN3397=0),"","Error: El Total debe de ser menor o gual a la suma de las actividades realizadas")</f>
        <v/>
      </c>
      <c r="C3399" s="546"/>
      <c r="D3399" s="546"/>
      <c r="E3399" s="546"/>
      <c r="F3399" s="546"/>
      <c r="G3399" s="546"/>
      <c r="H3399" s="546"/>
      <c r="I3399" s="546"/>
      <c r="J3399" s="546"/>
      <c r="K3399" s="546"/>
      <c r="L3399" s="546"/>
      <c r="M3399" s="546"/>
      <c r="N3399" s="546"/>
      <c r="O3399" s="546"/>
      <c r="P3399" s="546"/>
      <c r="Q3399" s="546"/>
      <c r="R3399" s="544" t="str">
        <f>IF(SUM(AS3397=0),"","Error: El Total debe de ser consistente con lo reportado en la pregunta 66")</f>
        <v/>
      </c>
      <c r="S3399" s="544"/>
      <c r="T3399" s="544"/>
      <c r="U3399" s="544"/>
      <c r="V3399" s="544"/>
      <c r="W3399" s="544"/>
      <c r="X3399" s="544"/>
      <c r="Y3399" s="544"/>
      <c r="Z3399" s="544"/>
      <c r="AA3399" s="544"/>
      <c r="AB3399" s="544"/>
      <c r="AC3399" s="544"/>
      <c r="AD3399" s="544"/>
      <c r="AG3399" s="375"/>
      <c r="AH3399" s="399"/>
    </row>
    <row r="3400" spans="1:177" ht="15" customHeight="1" thickBot="1" x14ac:dyDescent="0.3">
      <c r="B3400" s="545" t="str">
        <f>IF(OR($AG$3387=$AH$3387,$AG$3387=$AI$3387),"","Error: Debe completar toda la información requerida.")</f>
        <v/>
      </c>
      <c r="C3400" s="545"/>
      <c r="D3400" s="545"/>
      <c r="E3400" s="545"/>
      <c r="F3400" s="545"/>
      <c r="G3400" s="545"/>
      <c r="H3400" s="545"/>
      <c r="I3400" s="545"/>
      <c r="J3400" s="545"/>
      <c r="K3400" s="545"/>
      <c r="L3400" s="545"/>
      <c r="M3400" s="545"/>
      <c r="N3400" s="545"/>
      <c r="O3400" s="545"/>
      <c r="P3400" s="545"/>
      <c r="Q3400" s="545"/>
      <c r="R3400" s="545"/>
      <c r="S3400" s="545"/>
      <c r="T3400" s="545"/>
      <c r="U3400" s="545"/>
      <c r="V3400" s="545"/>
      <c r="W3400" s="545"/>
      <c r="X3400" s="545"/>
      <c r="Y3400" s="545"/>
      <c r="Z3400" s="545"/>
      <c r="AA3400" s="545"/>
      <c r="AB3400" s="545"/>
      <c r="AC3400" s="545"/>
      <c r="AD3400" s="545"/>
      <c r="AG3400" s="375"/>
      <c r="AH3400" s="399"/>
    </row>
    <row r="3401" spans="1:177" ht="15" customHeight="1" thickBot="1" x14ac:dyDescent="0.3">
      <c r="B3401" s="1132" t="s">
        <v>1381</v>
      </c>
      <c r="C3401" s="1133"/>
      <c r="D3401" s="1133"/>
      <c r="E3401" s="1133"/>
      <c r="F3401" s="1133"/>
      <c r="G3401" s="1133"/>
      <c r="H3401" s="1133"/>
      <c r="I3401" s="1133"/>
      <c r="J3401" s="1133"/>
      <c r="K3401" s="1133"/>
      <c r="L3401" s="1133"/>
      <c r="M3401" s="1133"/>
      <c r="N3401" s="1133"/>
      <c r="O3401" s="1133"/>
      <c r="P3401" s="1133"/>
      <c r="Q3401" s="1133"/>
      <c r="R3401" s="1133"/>
      <c r="S3401" s="1133"/>
      <c r="T3401" s="1133"/>
      <c r="U3401" s="1133"/>
      <c r="V3401" s="1133"/>
      <c r="W3401" s="1133"/>
      <c r="X3401" s="1133"/>
      <c r="Y3401" s="1133"/>
      <c r="Z3401" s="1133"/>
      <c r="AA3401" s="1133"/>
      <c r="AB3401" s="1133"/>
      <c r="AC3401" s="1133"/>
      <c r="AD3401" s="1134"/>
      <c r="AG3401" s="375"/>
      <c r="AH3401" s="399"/>
    </row>
    <row r="3402" spans="1:177" ht="15" customHeight="1" x14ac:dyDescent="0.25">
      <c r="B3402" s="1144" t="s">
        <v>963</v>
      </c>
      <c r="C3402" s="1145"/>
      <c r="D3402" s="1145"/>
      <c r="E3402" s="1145"/>
      <c r="F3402" s="1145"/>
      <c r="G3402" s="1145"/>
      <c r="H3402" s="1145"/>
      <c r="I3402" s="1145"/>
      <c r="J3402" s="1145"/>
      <c r="K3402" s="1145"/>
      <c r="L3402" s="1145"/>
      <c r="M3402" s="1145"/>
      <c r="N3402" s="1145"/>
      <c r="O3402" s="1145"/>
      <c r="P3402" s="1145"/>
      <c r="Q3402" s="1145"/>
      <c r="R3402" s="1145"/>
      <c r="S3402" s="1145"/>
      <c r="T3402" s="1145"/>
      <c r="U3402" s="1145"/>
      <c r="V3402" s="1145"/>
      <c r="W3402" s="1145"/>
      <c r="X3402" s="1145"/>
      <c r="Y3402" s="1145"/>
      <c r="Z3402" s="1145"/>
      <c r="AA3402" s="1145"/>
      <c r="AB3402" s="1145"/>
      <c r="AC3402" s="1145"/>
      <c r="AD3402" s="1146"/>
      <c r="AG3402" s="375"/>
      <c r="AH3402" s="399"/>
    </row>
    <row r="3403" spans="1:177" ht="60" customHeight="1" x14ac:dyDescent="0.25">
      <c r="B3403" s="146"/>
      <c r="C3403" s="926" t="s">
        <v>1637</v>
      </c>
      <c r="D3403" s="927"/>
      <c r="E3403" s="927"/>
      <c r="F3403" s="927"/>
      <c r="G3403" s="927"/>
      <c r="H3403" s="927"/>
      <c r="I3403" s="927"/>
      <c r="J3403" s="927"/>
      <c r="K3403" s="927"/>
      <c r="L3403" s="927"/>
      <c r="M3403" s="927"/>
      <c r="N3403" s="927"/>
      <c r="O3403" s="927"/>
      <c r="P3403" s="927"/>
      <c r="Q3403" s="927"/>
      <c r="R3403" s="927"/>
      <c r="S3403" s="927"/>
      <c r="T3403" s="927"/>
      <c r="U3403" s="927"/>
      <c r="V3403" s="927"/>
      <c r="W3403" s="927"/>
      <c r="X3403" s="927"/>
      <c r="Y3403" s="927"/>
      <c r="Z3403" s="927"/>
      <c r="AA3403" s="927"/>
      <c r="AB3403" s="927"/>
      <c r="AC3403" s="927"/>
      <c r="AD3403" s="928"/>
      <c r="AG3403" s="375"/>
      <c r="AH3403" s="399"/>
      <c r="CB3403" s="398"/>
    </row>
    <row r="3404" spans="1:177" s="398" customFormat="1" ht="15" customHeight="1" thickBot="1" x14ac:dyDescent="0.3">
      <c r="A3404" s="145"/>
      <c r="B3404" s="87"/>
      <c r="C3404" s="87"/>
      <c r="D3404" s="87"/>
      <c r="E3404" s="87"/>
      <c r="F3404" s="87"/>
      <c r="G3404" s="87"/>
      <c r="H3404" s="87"/>
      <c r="I3404" s="87"/>
      <c r="J3404" s="87"/>
      <c r="K3404" s="87"/>
      <c r="L3404" s="87"/>
      <c r="M3404" s="87"/>
      <c r="N3404" s="87"/>
      <c r="O3404" s="87"/>
      <c r="P3404" s="87"/>
      <c r="Q3404" s="87"/>
      <c r="R3404" s="87"/>
      <c r="S3404" s="87"/>
      <c r="T3404" s="87"/>
      <c r="U3404" s="87"/>
      <c r="V3404" s="87"/>
      <c r="W3404" s="87"/>
      <c r="X3404" s="87"/>
      <c r="Y3404" s="87"/>
      <c r="Z3404" s="87"/>
      <c r="AA3404" s="87"/>
      <c r="AB3404" s="87"/>
      <c r="AC3404" s="87"/>
      <c r="AD3404" s="87"/>
      <c r="AE3404" s="90"/>
      <c r="AF3404" s="282"/>
      <c r="AG3404" s="375"/>
      <c r="AH3404" s="399"/>
      <c r="AI3404" s="400"/>
      <c r="AJ3404" s="400"/>
      <c r="AK3404" s="400"/>
      <c r="AL3404" s="400"/>
      <c r="AM3404" s="400"/>
      <c r="AN3404" s="400"/>
      <c r="AO3404" s="400"/>
      <c r="AP3404" s="400"/>
      <c r="AQ3404" s="400"/>
      <c r="AR3404" s="400"/>
      <c r="AS3404" s="400"/>
      <c r="AT3404" s="400"/>
      <c r="AU3404" s="400"/>
      <c r="AV3404" s="400"/>
      <c r="AW3404" s="400"/>
      <c r="AX3404" s="400"/>
      <c r="AY3404" s="400"/>
      <c r="AZ3404" s="400"/>
      <c r="BA3404" s="400"/>
      <c r="BB3404" s="400"/>
      <c r="BC3404" s="400"/>
      <c r="BD3404" s="400"/>
      <c r="BE3404" s="400"/>
      <c r="BF3404" s="400"/>
      <c r="BG3404" s="400"/>
      <c r="BH3404" s="400"/>
      <c r="BI3404" s="400"/>
      <c r="BJ3404" s="400"/>
      <c r="BK3404" s="400"/>
      <c r="BL3404" s="400"/>
      <c r="BM3404" s="400"/>
      <c r="BN3404" s="400"/>
      <c r="BO3404" s="400"/>
      <c r="BP3404" s="400"/>
      <c r="CB3404" s="400"/>
      <c r="EM3404" s="375"/>
      <c r="EN3404" s="375"/>
      <c r="EO3404" s="375"/>
      <c r="EP3404" s="375"/>
      <c r="EQ3404" s="375"/>
      <c r="ER3404" s="375"/>
      <c r="ES3404" s="375"/>
      <c r="FF3404" s="375"/>
      <c r="FG3404" s="375"/>
      <c r="FH3404" s="375"/>
      <c r="FI3404" s="375"/>
      <c r="FJ3404" s="375"/>
      <c r="FK3404" s="375"/>
      <c r="FL3404" s="375"/>
      <c r="FM3404" s="375"/>
      <c r="FN3404" s="375"/>
      <c r="FO3404" s="375"/>
      <c r="FP3404" s="375"/>
      <c r="FQ3404" s="375"/>
      <c r="FR3404" s="375"/>
      <c r="FS3404" s="375"/>
      <c r="FT3404" s="375"/>
      <c r="FU3404" s="375"/>
    </row>
    <row r="3405" spans="1:177" ht="24" customHeight="1" thickBot="1" x14ac:dyDescent="0.3">
      <c r="B3405" s="1135" t="s">
        <v>1382</v>
      </c>
      <c r="C3405" s="1136"/>
      <c r="D3405" s="1136"/>
      <c r="E3405" s="1136"/>
      <c r="F3405" s="1136"/>
      <c r="G3405" s="1136"/>
      <c r="H3405" s="1136"/>
      <c r="I3405" s="1136"/>
      <c r="J3405" s="1136"/>
      <c r="K3405" s="1136"/>
      <c r="L3405" s="1136"/>
      <c r="M3405" s="1136"/>
      <c r="N3405" s="1136"/>
      <c r="O3405" s="1136"/>
      <c r="P3405" s="1136"/>
      <c r="Q3405" s="1136"/>
      <c r="R3405" s="1136"/>
      <c r="S3405" s="1136"/>
      <c r="T3405" s="1136"/>
      <c r="U3405" s="1136"/>
      <c r="V3405" s="1136"/>
      <c r="W3405" s="1136"/>
      <c r="X3405" s="1136"/>
      <c r="Y3405" s="1136"/>
      <c r="Z3405" s="1136"/>
      <c r="AA3405" s="1136"/>
      <c r="AB3405" s="1136"/>
      <c r="AC3405" s="1136"/>
      <c r="AD3405" s="1137"/>
      <c r="AG3405" s="375"/>
      <c r="AH3405" s="399"/>
    </row>
    <row r="3406" spans="1:177" ht="15" customHeight="1" x14ac:dyDescent="0.25">
      <c r="B3406" s="1144" t="s">
        <v>966</v>
      </c>
      <c r="C3406" s="1145"/>
      <c r="D3406" s="1145"/>
      <c r="E3406" s="1145"/>
      <c r="F3406" s="1145"/>
      <c r="G3406" s="1145"/>
      <c r="H3406" s="1145"/>
      <c r="I3406" s="1145"/>
      <c r="J3406" s="1145"/>
      <c r="K3406" s="1145"/>
      <c r="L3406" s="1145"/>
      <c r="M3406" s="1145"/>
      <c r="N3406" s="1145"/>
      <c r="O3406" s="1145"/>
      <c r="P3406" s="1145"/>
      <c r="Q3406" s="1145"/>
      <c r="R3406" s="1145"/>
      <c r="S3406" s="1145"/>
      <c r="T3406" s="1145"/>
      <c r="U3406" s="1145"/>
      <c r="V3406" s="1145"/>
      <c r="W3406" s="1145"/>
      <c r="X3406" s="1145"/>
      <c r="Y3406" s="1145"/>
      <c r="Z3406" s="1145"/>
      <c r="AA3406" s="1145"/>
      <c r="AB3406" s="1145"/>
      <c r="AC3406" s="1145"/>
      <c r="AD3406" s="1146"/>
      <c r="AG3406" s="375"/>
      <c r="AH3406" s="399"/>
    </row>
    <row r="3407" spans="1:177" ht="36" customHeight="1" x14ac:dyDescent="0.25">
      <c r="B3407" s="136"/>
      <c r="C3407" s="889" t="s">
        <v>1383</v>
      </c>
      <c r="D3407" s="890"/>
      <c r="E3407" s="890"/>
      <c r="F3407" s="890"/>
      <c r="G3407" s="890"/>
      <c r="H3407" s="890"/>
      <c r="I3407" s="890"/>
      <c r="J3407" s="890"/>
      <c r="K3407" s="890"/>
      <c r="L3407" s="890"/>
      <c r="M3407" s="890"/>
      <c r="N3407" s="890"/>
      <c r="O3407" s="890"/>
      <c r="P3407" s="890"/>
      <c r="Q3407" s="890"/>
      <c r="R3407" s="890"/>
      <c r="S3407" s="890"/>
      <c r="T3407" s="890"/>
      <c r="U3407" s="890"/>
      <c r="V3407" s="890"/>
      <c r="W3407" s="890"/>
      <c r="X3407" s="890"/>
      <c r="Y3407" s="890"/>
      <c r="Z3407" s="890"/>
      <c r="AA3407" s="890"/>
      <c r="AB3407" s="890"/>
      <c r="AC3407" s="890"/>
      <c r="AD3407" s="891"/>
      <c r="AG3407" s="375"/>
      <c r="AH3407" s="399"/>
    </row>
    <row r="3408" spans="1:177" ht="24" customHeight="1" x14ac:dyDescent="0.25">
      <c r="B3408" s="136"/>
      <c r="C3408" s="889" t="s">
        <v>1020</v>
      </c>
      <c r="D3408" s="890"/>
      <c r="E3408" s="890"/>
      <c r="F3408" s="890"/>
      <c r="G3408" s="890"/>
      <c r="H3408" s="890"/>
      <c r="I3408" s="890"/>
      <c r="J3408" s="890"/>
      <c r="K3408" s="890"/>
      <c r="L3408" s="890"/>
      <c r="M3408" s="890"/>
      <c r="N3408" s="890"/>
      <c r="O3408" s="890"/>
      <c r="P3408" s="890"/>
      <c r="Q3408" s="890"/>
      <c r="R3408" s="890"/>
      <c r="S3408" s="890"/>
      <c r="T3408" s="890"/>
      <c r="U3408" s="890"/>
      <c r="V3408" s="890"/>
      <c r="W3408" s="890"/>
      <c r="X3408" s="890"/>
      <c r="Y3408" s="890"/>
      <c r="Z3408" s="890"/>
      <c r="AA3408" s="890"/>
      <c r="AB3408" s="890"/>
      <c r="AC3408" s="890"/>
      <c r="AD3408" s="891"/>
      <c r="AG3408" s="375"/>
      <c r="AH3408" s="399"/>
    </row>
    <row r="3409" spans="1:35" ht="24" customHeight="1" x14ac:dyDescent="0.25">
      <c r="B3409" s="136"/>
      <c r="C3409" s="892" t="s">
        <v>1021</v>
      </c>
      <c r="D3409" s="893"/>
      <c r="E3409" s="893"/>
      <c r="F3409" s="893"/>
      <c r="G3409" s="893"/>
      <c r="H3409" s="893"/>
      <c r="I3409" s="893"/>
      <c r="J3409" s="893"/>
      <c r="K3409" s="893"/>
      <c r="L3409" s="893"/>
      <c r="M3409" s="893"/>
      <c r="N3409" s="893"/>
      <c r="O3409" s="893"/>
      <c r="P3409" s="893"/>
      <c r="Q3409" s="893"/>
      <c r="R3409" s="893"/>
      <c r="S3409" s="893"/>
      <c r="T3409" s="893"/>
      <c r="U3409" s="893"/>
      <c r="V3409" s="893"/>
      <c r="W3409" s="893"/>
      <c r="X3409" s="893"/>
      <c r="Y3409" s="893"/>
      <c r="Z3409" s="893"/>
      <c r="AA3409" s="893"/>
      <c r="AB3409" s="893"/>
      <c r="AC3409" s="893"/>
      <c r="AD3409" s="894"/>
      <c r="AG3409" s="375"/>
      <c r="AH3409" s="399"/>
    </row>
    <row r="3410" spans="1:35" ht="48" customHeight="1" x14ac:dyDescent="0.25">
      <c r="B3410" s="136"/>
      <c r="C3410" s="889" t="s">
        <v>1568</v>
      </c>
      <c r="D3410" s="890"/>
      <c r="E3410" s="890"/>
      <c r="F3410" s="890"/>
      <c r="G3410" s="890"/>
      <c r="H3410" s="890"/>
      <c r="I3410" s="890"/>
      <c r="J3410" s="890"/>
      <c r="K3410" s="890"/>
      <c r="L3410" s="890"/>
      <c r="M3410" s="890"/>
      <c r="N3410" s="890"/>
      <c r="O3410" s="890"/>
      <c r="P3410" s="890"/>
      <c r="Q3410" s="890"/>
      <c r="R3410" s="890"/>
      <c r="S3410" s="890"/>
      <c r="T3410" s="890"/>
      <c r="U3410" s="890"/>
      <c r="V3410" s="890"/>
      <c r="W3410" s="890"/>
      <c r="X3410" s="890"/>
      <c r="Y3410" s="890"/>
      <c r="Z3410" s="890"/>
      <c r="AA3410" s="890"/>
      <c r="AB3410" s="890"/>
      <c r="AC3410" s="890"/>
      <c r="AD3410" s="891"/>
      <c r="AG3410" s="375"/>
      <c r="AH3410" s="399"/>
    </row>
    <row r="3411" spans="1:35" ht="36" customHeight="1" x14ac:dyDescent="0.25">
      <c r="B3411" s="146"/>
      <c r="C3411" s="926" t="s">
        <v>1569</v>
      </c>
      <c r="D3411" s="927"/>
      <c r="E3411" s="927"/>
      <c r="F3411" s="927"/>
      <c r="G3411" s="927"/>
      <c r="H3411" s="927"/>
      <c r="I3411" s="927"/>
      <c r="J3411" s="927"/>
      <c r="K3411" s="927"/>
      <c r="L3411" s="927"/>
      <c r="M3411" s="927"/>
      <c r="N3411" s="927"/>
      <c r="O3411" s="927"/>
      <c r="P3411" s="927"/>
      <c r="Q3411" s="927"/>
      <c r="R3411" s="927"/>
      <c r="S3411" s="927"/>
      <c r="T3411" s="927"/>
      <c r="U3411" s="927"/>
      <c r="V3411" s="927"/>
      <c r="W3411" s="927"/>
      <c r="X3411" s="927"/>
      <c r="Y3411" s="927"/>
      <c r="Z3411" s="927"/>
      <c r="AA3411" s="927"/>
      <c r="AB3411" s="927"/>
      <c r="AC3411" s="927"/>
      <c r="AD3411" s="928"/>
      <c r="AG3411" s="375"/>
      <c r="AH3411" s="399"/>
    </row>
    <row r="3412" spans="1:35" ht="15" customHeight="1" x14ac:dyDescent="0.25">
      <c r="AE3412" s="60"/>
      <c r="AF3412" s="259"/>
      <c r="AG3412" s="375"/>
      <c r="AH3412" s="399"/>
    </row>
    <row r="3413" spans="1:35" ht="36" customHeight="1" x14ac:dyDescent="0.25">
      <c r="A3413" s="114" t="s">
        <v>1384</v>
      </c>
      <c r="B3413" s="573" t="s">
        <v>1385</v>
      </c>
      <c r="C3413" s="573"/>
      <c r="D3413" s="573"/>
      <c r="E3413" s="573"/>
      <c r="F3413" s="573"/>
      <c r="G3413" s="573"/>
      <c r="H3413" s="573"/>
      <c r="I3413" s="573"/>
      <c r="J3413" s="573"/>
      <c r="K3413" s="573"/>
      <c r="L3413" s="573"/>
      <c r="M3413" s="573"/>
      <c r="N3413" s="573"/>
      <c r="O3413" s="573"/>
      <c r="P3413" s="573"/>
      <c r="Q3413" s="573"/>
      <c r="R3413" s="573"/>
      <c r="S3413" s="573"/>
      <c r="T3413" s="573"/>
      <c r="U3413" s="573"/>
      <c r="V3413" s="573"/>
      <c r="W3413" s="573"/>
      <c r="X3413" s="573"/>
      <c r="Y3413" s="573"/>
      <c r="Z3413" s="573"/>
      <c r="AA3413" s="573"/>
      <c r="AB3413" s="573"/>
      <c r="AC3413" s="573"/>
      <c r="AD3413" s="573"/>
      <c r="AE3413" s="60"/>
      <c r="AF3413" s="259"/>
      <c r="AG3413" s="375"/>
      <c r="AH3413" s="399"/>
    </row>
    <row r="3414" spans="1:35" ht="24" customHeight="1" x14ac:dyDescent="0.25">
      <c r="C3414" s="576" t="s">
        <v>1386</v>
      </c>
      <c r="D3414" s="576"/>
      <c r="E3414" s="576"/>
      <c r="F3414" s="576"/>
      <c r="G3414" s="576"/>
      <c r="H3414" s="576"/>
      <c r="I3414" s="576"/>
      <c r="J3414" s="576"/>
      <c r="K3414" s="576"/>
      <c r="L3414" s="576"/>
      <c r="M3414" s="576"/>
      <c r="N3414" s="576"/>
      <c r="O3414" s="576"/>
      <c r="P3414" s="576"/>
      <c r="Q3414" s="576"/>
      <c r="R3414" s="576"/>
      <c r="S3414" s="576"/>
      <c r="T3414" s="576"/>
      <c r="U3414" s="576"/>
      <c r="V3414" s="576"/>
      <c r="W3414" s="576"/>
      <c r="X3414" s="576"/>
      <c r="Y3414" s="576"/>
      <c r="Z3414" s="576"/>
      <c r="AA3414" s="576"/>
      <c r="AB3414" s="576"/>
      <c r="AC3414" s="576"/>
      <c r="AD3414" s="576"/>
      <c r="AE3414" s="60"/>
      <c r="AF3414" s="259"/>
      <c r="AG3414" s="375"/>
      <c r="AH3414" s="399"/>
    </row>
    <row r="3415" spans="1:35" ht="36" customHeight="1" x14ac:dyDescent="0.25">
      <c r="C3415" s="576" t="s">
        <v>1387</v>
      </c>
      <c r="D3415" s="576"/>
      <c r="E3415" s="576"/>
      <c r="F3415" s="576"/>
      <c r="G3415" s="576"/>
      <c r="H3415" s="576"/>
      <c r="I3415" s="576"/>
      <c r="J3415" s="576"/>
      <c r="K3415" s="576"/>
      <c r="L3415" s="576"/>
      <c r="M3415" s="576"/>
      <c r="N3415" s="576"/>
      <c r="O3415" s="576"/>
      <c r="P3415" s="576"/>
      <c r="Q3415" s="576"/>
      <c r="R3415" s="576"/>
      <c r="S3415" s="576"/>
      <c r="T3415" s="576"/>
      <c r="U3415" s="576"/>
      <c r="V3415" s="576"/>
      <c r="W3415" s="576"/>
      <c r="X3415" s="576"/>
      <c r="Y3415" s="576"/>
      <c r="Z3415" s="576"/>
      <c r="AA3415" s="576"/>
      <c r="AB3415" s="576"/>
      <c r="AC3415" s="576"/>
      <c r="AD3415" s="576"/>
      <c r="AE3415" s="60"/>
      <c r="AF3415" s="259"/>
      <c r="AG3415" s="375"/>
      <c r="AH3415" s="399"/>
    </row>
    <row r="3416" spans="1:35" ht="15" customHeight="1" x14ac:dyDescent="0.25">
      <c r="C3416" s="576" t="s">
        <v>874</v>
      </c>
      <c r="D3416" s="576"/>
      <c r="E3416" s="576"/>
      <c r="F3416" s="576"/>
      <c r="G3416" s="576"/>
      <c r="H3416" s="576"/>
      <c r="I3416" s="576"/>
      <c r="J3416" s="576"/>
      <c r="K3416" s="576"/>
      <c r="L3416" s="576"/>
      <c r="M3416" s="576"/>
      <c r="N3416" s="576"/>
      <c r="O3416" s="576"/>
      <c r="P3416" s="576"/>
      <c r="Q3416" s="576"/>
      <c r="R3416" s="576"/>
      <c r="S3416" s="576"/>
      <c r="T3416" s="576"/>
      <c r="U3416" s="576"/>
      <c r="V3416" s="576"/>
      <c r="W3416" s="576"/>
      <c r="X3416" s="576"/>
      <c r="Y3416" s="576"/>
      <c r="Z3416" s="576"/>
      <c r="AA3416" s="576"/>
      <c r="AB3416" s="576"/>
      <c r="AC3416" s="576"/>
      <c r="AD3416" s="576"/>
      <c r="AE3416" s="60"/>
      <c r="AF3416" s="259"/>
      <c r="AG3416" s="375"/>
      <c r="AH3416" s="399"/>
    </row>
    <row r="3417" spans="1:35" ht="15" customHeight="1" x14ac:dyDescent="0.25">
      <c r="AE3417" s="60"/>
      <c r="AF3417" s="259"/>
      <c r="AG3417" s="285" t="s">
        <v>1908</v>
      </c>
      <c r="AH3417" s="285"/>
      <c r="AI3417" s="285"/>
    </row>
    <row r="3418" spans="1:35" ht="15" customHeight="1" x14ac:dyDescent="0.25">
      <c r="C3418" s="694" t="s">
        <v>1223</v>
      </c>
      <c r="D3418" s="695"/>
      <c r="E3418" s="695"/>
      <c r="F3418" s="695"/>
      <c r="G3418" s="695"/>
      <c r="H3418" s="695"/>
      <c r="I3418" s="695"/>
      <c r="J3418" s="695"/>
      <c r="K3418" s="696"/>
      <c r="L3418" s="694" t="s">
        <v>1388</v>
      </c>
      <c r="M3418" s="695"/>
      <c r="N3418" s="695"/>
      <c r="O3418" s="696"/>
      <c r="P3418" s="811" t="s">
        <v>923</v>
      </c>
      <c r="Q3418" s="812"/>
      <c r="R3418" s="812"/>
      <c r="S3418" s="812"/>
      <c r="T3418" s="812"/>
      <c r="U3418" s="812"/>
      <c r="V3418" s="812"/>
      <c r="W3418" s="812"/>
      <c r="X3418" s="812"/>
      <c r="Y3418" s="812"/>
      <c r="Z3418" s="812"/>
      <c r="AA3418" s="812"/>
      <c r="AB3418" s="812"/>
      <c r="AC3418" s="812"/>
      <c r="AD3418" s="813"/>
      <c r="AE3418" s="60"/>
      <c r="AF3418" s="259"/>
      <c r="AG3418" s="285">
        <f>COUNTBLANK(L3420:AD3427)</f>
        <v>152</v>
      </c>
      <c r="AH3418" s="285">
        <v>152</v>
      </c>
      <c r="AI3418" s="285">
        <f>IF(SUM(AG3420:AH3427)=0,AG3418,1)</f>
        <v>152</v>
      </c>
    </row>
    <row r="3419" spans="1:35" ht="112.5" customHeight="1" x14ac:dyDescent="0.25">
      <c r="C3419" s="697"/>
      <c r="D3419" s="698"/>
      <c r="E3419" s="698"/>
      <c r="F3419" s="698"/>
      <c r="G3419" s="698"/>
      <c r="H3419" s="698"/>
      <c r="I3419" s="698"/>
      <c r="J3419" s="698"/>
      <c r="K3419" s="699"/>
      <c r="L3419" s="697"/>
      <c r="M3419" s="698"/>
      <c r="N3419" s="698"/>
      <c r="O3419" s="699"/>
      <c r="P3419" s="574" t="s">
        <v>833</v>
      </c>
      <c r="Q3419" s="641"/>
      <c r="R3419" s="575"/>
      <c r="S3419" s="574" t="s">
        <v>834</v>
      </c>
      <c r="T3419" s="641"/>
      <c r="U3419" s="575"/>
      <c r="V3419" s="574" t="s">
        <v>831</v>
      </c>
      <c r="W3419" s="641"/>
      <c r="X3419" s="575"/>
      <c r="Y3419" s="574" t="s">
        <v>1677</v>
      </c>
      <c r="Z3419" s="641"/>
      <c r="AA3419" s="575"/>
      <c r="AB3419" s="574" t="s">
        <v>1678</v>
      </c>
      <c r="AC3419" s="641"/>
      <c r="AD3419" s="575"/>
      <c r="AE3419" s="60"/>
      <c r="AF3419" s="259"/>
      <c r="AG3419" s="374" t="s">
        <v>1921</v>
      </c>
      <c r="AH3419" s="374" t="s">
        <v>1925</v>
      </c>
    </row>
    <row r="3420" spans="1:35" ht="15" customHeight="1" x14ac:dyDescent="0.25">
      <c r="C3420" s="18" t="s">
        <v>26</v>
      </c>
      <c r="D3420" s="607" t="str">
        <f>IF($D37="","",$D37)</f>
        <v/>
      </c>
      <c r="E3420" s="608"/>
      <c r="F3420" s="608"/>
      <c r="G3420" s="608"/>
      <c r="H3420" s="608"/>
      <c r="I3420" s="608"/>
      <c r="J3420" s="608"/>
      <c r="K3420" s="609"/>
      <c r="L3420" s="914"/>
      <c r="M3420" s="550"/>
      <c r="N3420" s="550"/>
      <c r="O3420" s="551"/>
      <c r="P3420" s="549"/>
      <c r="Q3420" s="550"/>
      <c r="R3420" s="551"/>
      <c r="S3420" s="549"/>
      <c r="T3420" s="550"/>
      <c r="U3420" s="551"/>
      <c r="V3420" s="549"/>
      <c r="W3420" s="550"/>
      <c r="X3420" s="551"/>
      <c r="Y3420" s="549"/>
      <c r="Z3420" s="550"/>
      <c r="AA3420" s="551"/>
      <c r="AB3420" s="549"/>
      <c r="AC3420" s="550"/>
      <c r="AD3420" s="551"/>
      <c r="AE3420" s="60"/>
      <c r="AF3420" s="259"/>
      <c r="AG3420" s="375">
        <f>IF(AND($C$29="",COUNTBLANK(D3420:AD3420)=27),0,IF(AND($C$29&gt;=$AG$26,COUNTBLANK(D3420:AD3420)&lt;&gt;27),0,IF(AND($AG$26&gt;$C$29,COUNTBLANK(D3420:AD3420)=27),0,1)))</f>
        <v>0</v>
      </c>
      <c r="AH3420" s="264">
        <f>IF($AG$3418=$AH$3418,0,IF(AND(D3420="",COUNTBLANK(L3420:AD3420)=19),0,IF(AND(L3420=1,COUNTBLANK(P3420:AD3420)&lt;15),0,IF(AND(OR(L3420=2,L3420=9),COUNTBLANK(P3420:AD3420)=15),0,1))))</f>
        <v>0</v>
      </c>
    </row>
    <row r="3421" spans="1:35" ht="15" customHeight="1" x14ac:dyDescent="0.25">
      <c r="C3421" s="8" t="s">
        <v>27</v>
      </c>
      <c r="D3421" s="607" t="str">
        <f t="shared" ref="D3421:D3427" si="10892">IF($D38="","",$D38)</f>
        <v/>
      </c>
      <c r="E3421" s="608"/>
      <c r="F3421" s="608"/>
      <c r="G3421" s="608"/>
      <c r="H3421" s="608"/>
      <c r="I3421" s="608"/>
      <c r="J3421" s="608"/>
      <c r="K3421" s="609"/>
      <c r="L3421" s="549"/>
      <c r="M3421" s="550"/>
      <c r="N3421" s="550"/>
      <c r="O3421" s="551"/>
      <c r="P3421" s="549"/>
      <c r="Q3421" s="550"/>
      <c r="R3421" s="551"/>
      <c r="S3421" s="549"/>
      <c r="T3421" s="550"/>
      <c r="U3421" s="551"/>
      <c r="V3421" s="549"/>
      <c r="W3421" s="550"/>
      <c r="X3421" s="551"/>
      <c r="Y3421" s="549"/>
      <c r="Z3421" s="550"/>
      <c r="AA3421" s="551"/>
      <c r="AB3421" s="549"/>
      <c r="AC3421" s="550"/>
      <c r="AD3421" s="551"/>
      <c r="AE3421" s="60"/>
      <c r="AF3421" s="259"/>
      <c r="AG3421" s="375">
        <f>IF(AND($C$29="",COUNTBLANK(D3421:AD3421)=27),0,IF(AND($C$29&gt;=$AG$27,COUNTBLANK(D3421:AD3421)&lt;&gt;27),0,IF(AND($AG$27&gt;$C$29,COUNTBLANK(D3421:AD3421)=27),0,1)))</f>
        <v>0</v>
      </c>
      <c r="AH3421" s="264">
        <f t="shared" ref="AH3421:AH3427" si="10893">IF($AG$3418=$AH$3418,0,IF(AND(D3421="",COUNTBLANK(L3421:AD3421)=19),0,IF(AND(L3421=1,COUNTBLANK(P3421:AD3421)&lt;15),0,IF(AND(OR(L3421=2,L3421=9),COUNTBLANK(P3421:AD3421)=15),0,1))))</f>
        <v>0</v>
      </c>
    </row>
    <row r="3422" spans="1:35" ht="15" customHeight="1" x14ac:dyDescent="0.25">
      <c r="C3422" s="8" t="s">
        <v>28</v>
      </c>
      <c r="D3422" s="607" t="str">
        <f t="shared" si="10892"/>
        <v/>
      </c>
      <c r="E3422" s="608"/>
      <c r="F3422" s="608"/>
      <c r="G3422" s="608"/>
      <c r="H3422" s="608"/>
      <c r="I3422" s="608"/>
      <c r="J3422" s="608"/>
      <c r="K3422" s="609"/>
      <c r="L3422" s="549"/>
      <c r="M3422" s="550"/>
      <c r="N3422" s="550"/>
      <c r="O3422" s="551"/>
      <c r="P3422" s="549"/>
      <c r="Q3422" s="550"/>
      <c r="R3422" s="551"/>
      <c r="S3422" s="549"/>
      <c r="T3422" s="550"/>
      <c r="U3422" s="551"/>
      <c r="V3422" s="549"/>
      <c r="W3422" s="550"/>
      <c r="X3422" s="551"/>
      <c r="Y3422" s="549"/>
      <c r="Z3422" s="550"/>
      <c r="AA3422" s="551"/>
      <c r="AB3422" s="549"/>
      <c r="AC3422" s="550"/>
      <c r="AD3422" s="551"/>
      <c r="AE3422" s="60"/>
      <c r="AF3422" s="259"/>
      <c r="AG3422" s="375">
        <f>IF(AND($C$29="",COUNTBLANK(D3422:AD3422)=27),0,IF(AND($C$29&gt;=$AG$28,COUNTBLANK(D3422:AD3422)&lt;&gt;27),0,IF(AND($AG$28&gt;$C$29,COUNTBLANK(D3422:AD3422)=27),0,1)))</f>
        <v>0</v>
      </c>
      <c r="AH3422" s="264">
        <f t="shared" si="10893"/>
        <v>0</v>
      </c>
    </row>
    <row r="3423" spans="1:35" ht="15" customHeight="1" x14ac:dyDescent="0.25">
      <c r="C3423" s="8" t="s">
        <v>29</v>
      </c>
      <c r="D3423" s="607" t="str">
        <f t="shared" si="10892"/>
        <v/>
      </c>
      <c r="E3423" s="608"/>
      <c r="F3423" s="608"/>
      <c r="G3423" s="608"/>
      <c r="H3423" s="608"/>
      <c r="I3423" s="608"/>
      <c r="J3423" s="608"/>
      <c r="K3423" s="609"/>
      <c r="L3423" s="549"/>
      <c r="M3423" s="550"/>
      <c r="N3423" s="550"/>
      <c r="O3423" s="551"/>
      <c r="P3423" s="549"/>
      <c r="Q3423" s="550"/>
      <c r="R3423" s="551"/>
      <c r="S3423" s="549"/>
      <c r="T3423" s="550"/>
      <c r="U3423" s="551"/>
      <c r="V3423" s="549"/>
      <c r="W3423" s="550"/>
      <c r="X3423" s="551"/>
      <c r="Y3423" s="549"/>
      <c r="Z3423" s="550"/>
      <c r="AA3423" s="551"/>
      <c r="AB3423" s="549"/>
      <c r="AC3423" s="550"/>
      <c r="AD3423" s="551"/>
      <c r="AE3423" s="60"/>
      <c r="AF3423" s="259"/>
      <c r="AG3423" s="375">
        <f>IF(AND($C$29="",COUNTBLANK(D3423:AD3423)=27),0,IF(AND($C$29&gt;=$AG$29,COUNTBLANK(D3423:AD3423)&lt;&gt;27),0,IF(AND($AG$29&gt;$C$29,COUNTBLANK(D3423:AD3423)=27),0,1)))</f>
        <v>0</v>
      </c>
      <c r="AH3423" s="264">
        <f t="shared" si="10893"/>
        <v>0</v>
      </c>
    </row>
    <row r="3424" spans="1:35" ht="15" customHeight="1" x14ac:dyDescent="0.25">
      <c r="C3424" s="8" t="s">
        <v>30</v>
      </c>
      <c r="D3424" s="607" t="str">
        <f t="shared" si="10892"/>
        <v/>
      </c>
      <c r="E3424" s="608"/>
      <c r="F3424" s="608"/>
      <c r="G3424" s="608"/>
      <c r="H3424" s="608"/>
      <c r="I3424" s="608"/>
      <c r="J3424" s="608"/>
      <c r="K3424" s="609"/>
      <c r="L3424" s="549"/>
      <c r="M3424" s="550"/>
      <c r="N3424" s="550"/>
      <c r="O3424" s="551"/>
      <c r="P3424" s="549"/>
      <c r="Q3424" s="550"/>
      <c r="R3424" s="551"/>
      <c r="S3424" s="549"/>
      <c r="T3424" s="550"/>
      <c r="U3424" s="551"/>
      <c r="V3424" s="549"/>
      <c r="W3424" s="550"/>
      <c r="X3424" s="551"/>
      <c r="Y3424" s="549"/>
      <c r="Z3424" s="550"/>
      <c r="AA3424" s="551"/>
      <c r="AB3424" s="549"/>
      <c r="AC3424" s="550"/>
      <c r="AD3424" s="551"/>
      <c r="AE3424" s="60"/>
      <c r="AF3424" s="259"/>
      <c r="AG3424" s="375">
        <f>IF(AND($C$29="",COUNTBLANK(D3424:AD3424)=27),0,IF(AND($C$29&gt;=$AG$30,COUNTBLANK(D3424:AD3424)&lt;&gt;27),0,IF(AND($AG$30&gt;$C$29,COUNTBLANK(D3424:AD3424)=27),0,1)))</f>
        <v>0</v>
      </c>
      <c r="AH3424" s="264">
        <f t="shared" si="10893"/>
        <v>0</v>
      </c>
    </row>
    <row r="3425" spans="1:35" ht="15" customHeight="1" x14ac:dyDescent="0.25">
      <c r="C3425" s="8" t="s">
        <v>31</v>
      </c>
      <c r="D3425" s="607" t="str">
        <f t="shared" si="10892"/>
        <v/>
      </c>
      <c r="E3425" s="608"/>
      <c r="F3425" s="608"/>
      <c r="G3425" s="608"/>
      <c r="H3425" s="608"/>
      <c r="I3425" s="608"/>
      <c r="J3425" s="608"/>
      <c r="K3425" s="609"/>
      <c r="L3425" s="549"/>
      <c r="M3425" s="550"/>
      <c r="N3425" s="550"/>
      <c r="O3425" s="551"/>
      <c r="P3425" s="549"/>
      <c r="Q3425" s="550"/>
      <c r="R3425" s="551"/>
      <c r="S3425" s="549"/>
      <c r="T3425" s="550"/>
      <c r="U3425" s="551"/>
      <c r="V3425" s="549"/>
      <c r="W3425" s="550"/>
      <c r="X3425" s="551"/>
      <c r="Y3425" s="549"/>
      <c r="Z3425" s="550"/>
      <c r="AA3425" s="551"/>
      <c r="AB3425" s="549"/>
      <c r="AC3425" s="550"/>
      <c r="AD3425" s="551"/>
      <c r="AE3425" s="60"/>
      <c r="AF3425" s="259"/>
      <c r="AG3425" s="375">
        <f>IF(AND($C$29="",COUNTBLANK(D3425:AD3425)=27),0,IF(AND($C$29&gt;=$AG$31,COUNTBLANK(D3425:AD3425)&lt;&gt;27),0,IF(AND($AG$31&gt;$C$29,COUNTBLANK(D3425:AD3425)=27),0,1)))</f>
        <v>0</v>
      </c>
      <c r="AH3425" s="264">
        <f t="shared" si="10893"/>
        <v>0</v>
      </c>
    </row>
    <row r="3426" spans="1:35" ht="15" customHeight="1" x14ac:dyDescent="0.25">
      <c r="C3426" s="8" t="s">
        <v>32</v>
      </c>
      <c r="D3426" s="607" t="str">
        <f t="shared" si="10892"/>
        <v/>
      </c>
      <c r="E3426" s="608"/>
      <c r="F3426" s="608"/>
      <c r="G3426" s="608"/>
      <c r="H3426" s="608"/>
      <c r="I3426" s="608"/>
      <c r="J3426" s="608"/>
      <c r="K3426" s="609"/>
      <c r="L3426" s="549"/>
      <c r="M3426" s="550"/>
      <c r="N3426" s="550"/>
      <c r="O3426" s="551"/>
      <c r="P3426" s="549"/>
      <c r="Q3426" s="550"/>
      <c r="R3426" s="551"/>
      <c r="S3426" s="549"/>
      <c r="T3426" s="550"/>
      <c r="U3426" s="551"/>
      <c r="V3426" s="549"/>
      <c r="W3426" s="550"/>
      <c r="X3426" s="551"/>
      <c r="Y3426" s="549"/>
      <c r="Z3426" s="550"/>
      <c r="AA3426" s="551"/>
      <c r="AB3426" s="549"/>
      <c r="AC3426" s="550"/>
      <c r="AD3426" s="551"/>
      <c r="AE3426" s="60"/>
      <c r="AF3426" s="259"/>
      <c r="AG3426" s="375">
        <f>IF(AND($C$29="",COUNTBLANK(D3426:AD3426)=27),0,IF(AND($C$29&gt;=$AG$32,COUNTBLANK(D3426:AD3426)&lt;&gt;27),0,IF(AND($AG$32&gt;$C$29,COUNTBLANK(D3426:AD3426)=27),0,1)))</f>
        <v>0</v>
      </c>
      <c r="AH3426" s="264">
        <f t="shared" si="10893"/>
        <v>0</v>
      </c>
    </row>
    <row r="3427" spans="1:35" ht="15" customHeight="1" x14ac:dyDescent="0.25">
      <c r="C3427" s="8" t="s">
        <v>33</v>
      </c>
      <c r="D3427" s="607" t="str">
        <f t="shared" si="10892"/>
        <v/>
      </c>
      <c r="E3427" s="608"/>
      <c r="F3427" s="608"/>
      <c r="G3427" s="608"/>
      <c r="H3427" s="608"/>
      <c r="I3427" s="608"/>
      <c r="J3427" s="608"/>
      <c r="K3427" s="609"/>
      <c r="L3427" s="549"/>
      <c r="M3427" s="550"/>
      <c r="N3427" s="550"/>
      <c r="O3427" s="551"/>
      <c r="P3427" s="549"/>
      <c r="Q3427" s="550"/>
      <c r="R3427" s="551"/>
      <c r="S3427" s="549"/>
      <c r="T3427" s="550"/>
      <c r="U3427" s="551"/>
      <c r="V3427" s="549"/>
      <c r="W3427" s="550"/>
      <c r="X3427" s="551"/>
      <c r="Y3427" s="549"/>
      <c r="Z3427" s="550"/>
      <c r="AA3427" s="551"/>
      <c r="AB3427" s="549"/>
      <c r="AC3427" s="550"/>
      <c r="AD3427" s="551"/>
      <c r="AE3427" s="60"/>
      <c r="AF3427" s="259"/>
      <c r="AG3427" s="375">
        <f>IF(AND($C$29="",COUNTBLANK(D3427:AD3427)=27),0,IF(AND($C$29&gt;=$AG$33,COUNTBLANK(D3427:AD3427)&lt;&gt;27),0,IF(AND($AG$33&gt;$C$29,COUNTBLANK(D3427:AD3427)=27),0,1)))</f>
        <v>0</v>
      </c>
      <c r="AH3427" s="264">
        <f t="shared" si="10893"/>
        <v>0</v>
      </c>
    </row>
    <row r="3428" spans="1:35" ht="15" customHeight="1" x14ac:dyDescent="0.25">
      <c r="AE3428" s="60"/>
      <c r="AF3428" s="259"/>
      <c r="AG3428" s="375"/>
      <c r="AH3428" s="383">
        <f>SUM(AH3420:AH3427)</f>
        <v>0</v>
      </c>
    </row>
    <row r="3429" spans="1:35" ht="15" customHeight="1" x14ac:dyDescent="0.25">
      <c r="B3429" s="545" t="str">
        <f>IF(OR($AG$3418=$AH$3418,$AG$3418=$AI$3418),"","Error: Debe completar toda la información requerida de acuerdo a las instrucciones")</f>
        <v/>
      </c>
      <c r="C3429" s="545"/>
      <c r="D3429" s="545"/>
      <c r="E3429" s="545"/>
      <c r="F3429" s="545"/>
      <c r="G3429" s="545"/>
      <c r="H3429" s="545"/>
      <c r="I3429" s="545"/>
      <c r="J3429" s="545"/>
      <c r="K3429" s="545"/>
      <c r="L3429" s="545"/>
      <c r="M3429" s="545"/>
      <c r="N3429" s="545"/>
      <c r="O3429" s="545"/>
      <c r="P3429" s="545"/>
      <c r="Q3429" s="545"/>
      <c r="R3429" s="545"/>
      <c r="S3429" s="545"/>
      <c r="T3429" s="545"/>
      <c r="U3429" s="545"/>
      <c r="V3429" s="545"/>
      <c r="W3429" s="545"/>
      <c r="X3429" s="545"/>
      <c r="Y3429" s="545"/>
      <c r="Z3429" s="545"/>
      <c r="AA3429" s="545"/>
      <c r="AB3429" s="545"/>
      <c r="AC3429" s="545"/>
      <c r="AD3429" s="545"/>
      <c r="AE3429" s="60"/>
      <c r="AF3429" s="259"/>
      <c r="AG3429" s="375"/>
      <c r="AH3429" s="399"/>
    </row>
    <row r="3430" spans="1:35" ht="15" customHeight="1" x14ac:dyDescent="0.25">
      <c r="AE3430" s="60"/>
      <c r="AF3430" s="259"/>
      <c r="AG3430" s="375"/>
      <c r="AH3430" s="399"/>
    </row>
    <row r="3431" spans="1:35" ht="24" customHeight="1" x14ac:dyDescent="0.25">
      <c r="A3431" s="114" t="s">
        <v>1389</v>
      </c>
      <c r="B3431" s="573" t="s">
        <v>1390</v>
      </c>
      <c r="C3431" s="573"/>
      <c r="D3431" s="573"/>
      <c r="E3431" s="573"/>
      <c r="F3431" s="573"/>
      <c r="G3431" s="573"/>
      <c r="H3431" s="573"/>
      <c r="I3431" s="573"/>
      <c r="J3431" s="573"/>
      <c r="K3431" s="573"/>
      <c r="L3431" s="573"/>
      <c r="M3431" s="573"/>
      <c r="N3431" s="573"/>
      <c r="O3431" s="573"/>
      <c r="P3431" s="573"/>
      <c r="Q3431" s="573"/>
      <c r="R3431" s="573"/>
      <c r="S3431" s="573"/>
      <c r="T3431" s="573"/>
      <c r="U3431" s="573"/>
      <c r="V3431" s="573"/>
      <c r="W3431" s="573"/>
      <c r="X3431" s="573"/>
      <c r="Y3431" s="573"/>
      <c r="Z3431" s="573"/>
      <c r="AA3431" s="573"/>
      <c r="AB3431" s="573"/>
      <c r="AC3431" s="573"/>
      <c r="AD3431" s="573"/>
      <c r="AE3431" s="60"/>
      <c r="AF3431" s="259"/>
      <c r="AG3431" s="375"/>
      <c r="AH3431" s="399"/>
    </row>
    <row r="3432" spans="1:35" ht="24" customHeight="1" x14ac:dyDescent="0.25">
      <c r="C3432" s="576" t="s">
        <v>1391</v>
      </c>
      <c r="D3432" s="576"/>
      <c r="E3432" s="576"/>
      <c r="F3432" s="576"/>
      <c r="G3432" s="576"/>
      <c r="H3432" s="576"/>
      <c r="I3432" s="576"/>
      <c r="J3432" s="576"/>
      <c r="K3432" s="576"/>
      <c r="L3432" s="576"/>
      <c r="M3432" s="576"/>
      <c r="N3432" s="576"/>
      <c r="O3432" s="576"/>
      <c r="P3432" s="576"/>
      <c r="Q3432" s="576"/>
      <c r="R3432" s="576"/>
      <c r="S3432" s="576"/>
      <c r="T3432" s="576"/>
      <c r="U3432" s="576"/>
      <c r="V3432" s="576"/>
      <c r="W3432" s="576"/>
      <c r="X3432" s="576"/>
      <c r="Y3432" s="576"/>
      <c r="Z3432" s="576"/>
      <c r="AA3432" s="576"/>
      <c r="AB3432" s="576"/>
      <c r="AC3432" s="576"/>
      <c r="AD3432" s="576"/>
      <c r="AE3432" s="60"/>
      <c r="AF3432" s="259"/>
      <c r="AG3432" s="285" t="s">
        <v>1908</v>
      </c>
      <c r="AH3432" s="285"/>
      <c r="AI3432" s="285"/>
    </row>
    <row r="3433" spans="1:35" ht="15" customHeight="1" x14ac:dyDescent="0.25">
      <c r="C3433" s="110"/>
      <c r="D3433" s="110"/>
      <c r="E3433" s="110"/>
      <c r="F3433" s="110"/>
      <c r="G3433" s="110"/>
      <c r="H3433" s="110"/>
      <c r="I3433" s="110"/>
      <c r="J3433" s="110"/>
      <c r="K3433" s="110"/>
      <c r="L3433" s="110"/>
      <c r="M3433" s="110"/>
      <c r="N3433" s="110"/>
      <c r="O3433" s="110"/>
      <c r="P3433" s="110"/>
      <c r="Q3433" s="110"/>
      <c r="R3433" s="110"/>
      <c r="S3433" s="110"/>
      <c r="T3433" s="110"/>
      <c r="U3433" s="110"/>
      <c r="V3433" s="110"/>
      <c r="W3433" s="110"/>
      <c r="X3433" s="110"/>
      <c r="Y3433" s="110"/>
      <c r="Z3433" s="110"/>
      <c r="AA3433" s="110"/>
      <c r="AB3433" s="110"/>
      <c r="AC3433" s="110"/>
      <c r="AD3433" s="110"/>
      <c r="AE3433" s="60"/>
      <c r="AF3433" s="259"/>
      <c r="AG3433" s="285">
        <f>COUNTBLANK(Y3435:AD3442)</f>
        <v>48</v>
      </c>
      <c r="AH3433" s="285">
        <v>48</v>
      </c>
      <c r="AI3433" s="285">
        <f>IF(SUM(AG3435:AH3442)=0,AG3433,1)</f>
        <v>48</v>
      </c>
    </row>
    <row r="3434" spans="1:35" ht="48" customHeight="1" x14ac:dyDescent="0.25">
      <c r="C3434" s="578" t="s">
        <v>1130</v>
      </c>
      <c r="D3434" s="578"/>
      <c r="E3434" s="578"/>
      <c r="F3434" s="578"/>
      <c r="G3434" s="578"/>
      <c r="H3434" s="578"/>
      <c r="I3434" s="578"/>
      <c r="J3434" s="578"/>
      <c r="K3434" s="578"/>
      <c r="L3434" s="578"/>
      <c r="M3434" s="578"/>
      <c r="N3434" s="578"/>
      <c r="O3434" s="578"/>
      <c r="P3434" s="578"/>
      <c r="Q3434" s="578"/>
      <c r="R3434" s="578"/>
      <c r="S3434" s="578"/>
      <c r="T3434" s="578"/>
      <c r="U3434" s="578"/>
      <c r="V3434" s="578"/>
      <c r="W3434" s="578"/>
      <c r="X3434" s="578"/>
      <c r="Y3434" s="578" t="s">
        <v>925</v>
      </c>
      <c r="Z3434" s="578"/>
      <c r="AA3434" s="578"/>
      <c r="AB3434" s="578"/>
      <c r="AC3434" s="578"/>
      <c r="AD3434" s="578"/>
      <c r="AE3434" s="60"/>
      <c r="AF3434" s="259"/>
      <c r="AG3434" s="374" t="s">
        <v>1921</v>
      </c>
      <c r="AH3434" s="374" t="s">
        <v>1925</v>
      </c>
    </row>
    <row r="3435" spans="1:35" ht="15" customHeight="1" x14ac:dyDescent="0.25">
      <c r="C3435" s="86" t="s">
        <v>26</v>
      </c>
      <c r="D3435" s="572" t="str">
        <f>IF($D37="","",$D37)</f>
        <v/>
      </c>
      <c r="E3435" s="572"/>
      <c r="F3435" s="572"/>
      <c r="G3435" s="572"/>
      <c r="H3435" s="572"/>
      <c r="I3435" s="572"/>
      <c r="J3435" s="572"/>
      <c r="K3435" s="572"/>
      <c r="L3435" s="572"/>
      <c r="M3435" s="572"/>
      <c r="N3435" s="572"/>
      <c r="O3435" s="572"/>
      <c r="P3435" s="572"/>
      <c r="Q3435" s="572"/>
      <c r="R3435" s="572"/>
      <c r="S3435" s="572"/>
      <c r="T3435" s="572"/>
      <c r="U3435" s="572"/>
      <c r="V3435" s="572"/>
      <c r="W3435" s="572"/>
      <c r="X3435" s="572"/>
      <c r="Y3435" s="828"/>
      <c r="Z3435" s="828"/>
      <c r="AA3435" s="828"/>
      <c r="AB3435" s="828"/>
      <c r="AC3435" s="828"/>
      <c r="AD3435" s="828"/>
      <c r="AE3435" s="60"/>
      <c r="AF3435" s="259"/>
      <c r="AG3435" s="375">
        <f>IF(AND($C$29="",COUNTBLANK(D3435:AD3435)=27),0,IF(AND($C$29&gt;=$AG$26,COUNTBLANK(D3435:AD3435)&lt;&gt;27),0,IF(AND($AG$26&gt;$C$29,COUNTBLANK(D3435:AD3435)=27),0,1)))</f>
        <v>0</v>
      </c>
      <c r="AH3435" s="264">
        <f>IF($AG$3433=$AH$3433,0,IF(AND(D3435="",COUNTBLANK(Y3435:AD3435)=6),0,IF(AND(D3435&lt;&gt;"",COUNTBLANK(Y3435:AD3435)=5),0,1)))</f>
        <v>0</v>
      </c>
    </row>
    <row r="3436" spans="1:35" ht="15" customHeight="1" x14ac:dyDescent="0.25">
      <c r="C3436" s="10" t="s">
        <v>27</v>
      </c>
      <c r="D3436" s="572" t="str">
        <f t="shared" ref="D3436:D3442" si="10894">IF($D38="","",$D38)</f>
        <v/>
      </c>
      <c r="E3436" s="572"/>
      <c r="F3436" s="572"/>
      <c r="G3436" s="572"/>
      <c r="H3436" s="572"/>
      <c r="I3436" s="572"/>
      <c r="J3436" s="572"/>
      <c r="K3436" s="572"/>
      <c r="L3436" s="572"/>
      <c r="M3436" s="572"/>
      <c r="N3436" s="572"/>
      <c r="O3436" s="572"/>
      <c r="P3436" s="572"/>
      <c r="Q3436" s="572"/>
      <c r="R3436" s="572"/>
      <c r="S3436" s="572"/>
      <c r="T3436" s="572"/>
      <c r="U3436" s="572"/>
      <c r="V3436" s="572"/>
      <c r="W3436" s="572"/>
      <c r="X3436" s="572"/>
      <c r="Y3436" s="828"/>
      <c r="Z3436" s="828"/>
      <c r="AA3436" s="828"/>
      <c r="AB3436" s="828"/>
      <c r="AC3436" s="828"/>
      <c r="AD3436" s="828"/>
      <c r="AE3436" s="60"/>
      <c r="AF3436" s="259"/>
      <c r="AG3436" s="375">
        <f>IF(AND($C$29="",COUNTBLANK(D3436:AD3436)=27),0,IF(AND($C$29&gt;=$AG$27,COUNTBLANK(D3436:AD3436)&lt;&gt;27),0,IF(AND($AG$27&gt;$C$29,COUNTBLANK(D3436:AD3436)=27),0,1)))</f>
        <v>0</v>
      </c>
      <c r="AH3436" s="264">
        <f t="shared" ref="AH3436:AH3442" si="10895">IF($AG$3433=$AH$3433,0,IF(AND(D3436="",COUNTBLANK(Y3436:AD3436)=6),0,IF(AND(D3436&lt;&gt;"",COUNTBLANK(Y3436:AD3436)=5),0,1)))</f>
        <v>0</v>
      </c>
    </row>
    <row r="3437" spans="1:35" ht="15" customHeight="1" x14ac:dyDescent="0.25">
      <c r="C3437" s="8" t="s">
        <v>28</v>
      </c>
      <c r="D3437" s="572" t="str">
        <f t="shared" si="10894"/>
        <v/>
      </c>
      <c r="E3437" s="572"/>
      <c r="F3437" s="572"/>
      <c r="G3437" s="572"/>
      <c r="H3437" s="572"/>
      <c r="I3437" s="572"/>
      <c r="J3437" s="572"/>
      <c r="K3437" s="572"/>
      <c r="L3437" s="572"/>
      <c r="M3437" s="572"/>
      <c r="N3437" s="572"/>
      <c r="O3437" s="572"/>
      <c r="P3437" s="572"/>
      <c r="Q3437" s="572"/>
      <c r="R3437" s="572"/>
      <c r="S3437" s="572"/>
      <c r="T3437" s="572"/>
      <c r="U3437" s="572"/>
      <c r="V3437" s="572"/>
      <c r="W3437" s="572"/>
      <c r="X3437" s="572"/>
      <c r="Y3437" s="828"/>
      <c r="Z3437" s="828"/>
      <c r="AA3437" s="828"/>
      <c r="AB3437" s="828"/>
      <c r="AC3437" s="828"/>
      <c r="AD3437" s="828"/>
      <c r="AE3437" s="60"/>
      <c r="AF3437" s="259"/>
      <c r="AG3437" s="375">
        <f>IF(AND($C$29="",COUNTBLANK(D3437:AD3437)=27),0,IF(AND($C$29&gt;=$AG$28,COUNTBLANK(D3437:AD3437)&lt;&gt;27),0,IF(AND($AG$28&gt;$C$29,COUNTBLANK(D3437:AD3437)=27),0,1)))</f>
        <v>0</v>
      </c>
      <c r="AH3437" s="264">
        <f t="shared" si="10895"/>
        <v>0</v>
      </c>
    </row>
    <row r="3438" spans="1:35" ht="15" customHeight="1" x14ac:dyDescent="0.25">
      <c r="C3438" s="8" t="s">
        <v>29</v>
      </c>
      <c r="D3438" s="572" t="str">
        <f t="shared" si="10894"/>
        <v/>
      </c>
      <c r="E3438" s="572"/>
      <c r="F3438" s="572"/>
      <c r="G3438" s="572"/>
      <c r="H3438" s="572"/>
      <c r="I3438" s="572"/>
      <c r="J3438" s="572"/>
      <c r="K3438" s="572"/>
      <c r="L3438" s="572"/>
      <c r="M3438" s="572"/>
      <c r="N3438" s="572"/>
      <c r="O3438" s="572"/>
      <c r="P3438" s="572"/>
      <c r="Q3438" s="572"/>
      <c r="R3438" s="572"/>
      <c r="S3438" s="572"/>
      <c r="T3438" s="572"/>
      <c r="U3438" s="572"/>
      <c r="V3438" s="572"/>
      <c r="W3438" s="572"/>
      <c r="X3438" s="572"/>
      <c r="Y3438" s="828"/>
      <c r="Z3438" s="828"/>
      <c r="AA3438" s="828"/>
      <c r="AB3438" s="828"/>
      <c r="AC3438" s="828"/>
      <c r="AD3438" s="828"/>
      <c r="AE3438" s="60"/>
      <c r="AF3438" s="259"/>
      <c r="AG3438" s="375">
        <f>IF(AND($C$29="",COUNTBLANK(D3438:AD3438)=27),0,IF(AND($C$29&gt;=$AG$29,COUNTBLANK(D3438:AD3438)&lt;&gt;27),0,IF(AND($AG$29&gt;$C$29,COUNTBLANK(D3438:AD3438)=27),0,1)))</f>
        <v>0</v>
      </c>
      <c r="AH3438" s="264">
        <f t="shared" si="10895"/>
        <v>0</v>
      </c>
    </row>
    <row r="3439" spans="1:35" ht="15" customHeight="1" x14ac:dyDescent="0.25">
      <c r="C3439" s="8" t="s">
        <v>30</v>
      </c>
      <c r="D3439" s="572" t="str">
        <f t="shared" si="10894"/>
        <v/>
      </c>
      <c r="E3439" s="572"/>
      <c r="F3439" s="572"/>
      <c r="G3439" s="572"/>
      <c r="H3439" s="572"/>
      <c r="I3439" s="572"/>
      <c r="J3439" s="572"/>
      <c r="K3439" s="572"/>
      <c r="L3439" s="572"/>
      <c r="M3439" s="572"/>
      <c r="N3439" s="572"/>
      <c r="O3439" s="572"/>
      <c r="P3439" s="572"/>
      <c r="Q3439" s="572"/>
      <c r="R3439" s="572"/>
      <c r="S3439" s="572"/>
      <c r="T3439" s="572"/>
      <c r="U3439" s="572"/>
      <c r="V3439" s="572"/>
      <c r="W3439" s="572"/>
      <c r="X3439" s="572"/>
      <c r="Y3439" s="828"/>
      <c r="Z3439" s="828"/>
      <c r="AA3439" s="828"/>
      <c r="AB3439" s="828"/>
      <c r="AC3439" s="828"/>
      <c r="AD3439" s="828"/>
      <c r="AE3439" s="60"/>
      <c r="AF3439" s="259"/>
      <c r="AG3439" s="375">
        <f>IF(AND($C$29="",COUNTBLANK(D3439:AD3439)=27),0,IF(AND($C$29&gt;=$AG$30,COUNTBLANK(D3439:AD3439)&lt;&gt;27),0,IF(AND($AG$30&gt;$C$29,COUNTBLANK(D3439:AD3439)=27),0,1)))</f>
        <v>0</v>
      </c>
      <c r="AH3439" s="264">
        <f t="shared" si="10895"/>
        <v>0</v>
      </c>
    </row>
    <row r="3440" spans="1:35" ht="15" customHeight="1" x14ac:dyDescent="0.25">
      <c r="C3440" s="8" t="s">
        <v>31</v>
      </c>
      <c r="D3440" s="572" t="str">
        <f t="shared" si="10894"/>
        <v/>
      </c>
      <c r="E3440" s="572"/>
      <c r="F3440" s="572"/>
      <c r="G3440" s="572"/>
      <c r="H3440" s="572"/>
      <c r="I3440" s="572"/>
      <c r="J3440" s="572"/>
      <c r="K3440" s="572"/>
      <c r="L3440" s="572"/>
      <c r="M3440" s="572"/>
      <c r="N3440" s="572"/>
      <c r="O3440" s="572"/>
      <c r="P3440" s="572"/>
      <c r="Q3440" s="572"/>
      <c r="R3440" s="572"/>
      <c r="S3440" s="572"/>
      <c r="T3440" s="572"/>
      <c r="U3440" s="572"/>
      <c r="V3440" s="572"/>
      <c r="W3440" s="572"/>
      <c r="X3440" s="572"/>
      <c r="Y3440" s="828"/>
      <c r="Z3440" s="828"/>
      <c r="AA3440" s="828"/>
      <c r="AB3440" s="828"/>
      <c r="AC3440" s="828"/>
      <c r="AD3440" s="828"/>
      <c r="AE3440" s="60"/>
      <c r="AF3440" s="259"/>
      <c r="AG3440" s="375">
        <f>IF(AND($C$29="",COUNTBLANK(D3440:AD3440)=27),0,IF(AND($C$29&gt;=$AG$31,COUNTBLANK(D3440:AD3440)&lt;&gt;27),0,IF(AND($AG$31&gt;$C$29,COUNTBLANK(D3440:AD3440)=27),0,1)))</f>
        <v>0</v>
      </c>
      <c r="AH3440" s="264">
        <f t="shared" si="10895"/>
        <v>0</v>
      </c>
    </row>
    <row r="3441" spans="1:35" ht="15" customHeight="1" x14ac:dyDescent="0.25">
      <c r="C3441" s="8" t="s">
        <v>32</v>
      </c>
      <c r="D3441" s="572" t="str">
        <f t="shared" si="10894"/>
        <v/>
      </c>
      <c r="E3441" s="572"/>
      <c r="F3441" s="572"/>
      <c r="G3441" s="572"/>
      <c r="H3441" s="572"/>
      <c r="I3441" s="572"/>
      <c r="J3441" s="572"/>
      <c r="K3441" s="572"/>
      <c r="L3441" s="572"/>
      <c r="M3441" s="572"/>
      <c r="N3441" s="572"/>
      <c r="O3441" s="572"/>
      <c r="P3441" s="572"/>
      <c r="Q3441" s="572"/>
      <c r="R3441" s="572"/>
      <c r="S3441" s="572"/>
      <c r="T3441" s="572"/>
      <c r="U3441" s="572"/>
      <c r="V3441" s="572"/>
      <c r="W3441" s="572"/>
      <c r="X3441" s="572"/>
      <c r="Y3441" s="828"/>
      <c r="Z3441" s="828"/>
      <c r="AA3441" s="828"/>
      <c r="AB3441" s="828"/>
      <c r="AC3441" s="828"/>
      <c r="AD3441" s="828"/>
      <c r="AE3441" s="60"/>
      <c r="AF3441" s="259"/>
      <c r="AG3441" s="375">
        <f>IF(AND($C$29="",COUNTBLANK(D3441:AD3441)=27),0,IF(AND($C$29&gt;=$AG$32,COUNTBLANK(D3441:AD3441)&lt;&gt;27),0,IF(AND($AG$32&gt;$C$29,COUNTBLANK(D3441:AD3441)=27),0,1)))</f>
        <v>0</v>
      </c>
      <c r="AH3441" s="264">
        <f t="shared" si="10895"/>
        <v>0</v>
      </c>
    </row>
    <row r="3442" spans="1:35" ht="15" customHeight="1" x14ac:dyDescent="0.25">
      <c r="C3442" s="8" t="s">
        <v>33</v>
      </c>
      <c r="D3442" s="572" t="str">
        <f t="shared" si="10894"/>
        <v/>
      </c>
      <c r="E3442" s="572"/>
      <c r="F3442" s="572"/>
      <c r="G3442" s="572"/>
      <c r="H3442" s="572"/>
      <c r="I3442" s="572"/>
      <c r="J3442" s="572"/>
      <c r="K3442" s="572"/>
      <c r="L3442" s="572"/>
      <c r="M3442" s="572"/>
      <c r="N3442" s="572"/>
      <c r="O3442" s="572"/>
      <c r="P3442" s="572"/>
      <c r="Q3442" s="572"/>
      <c r="R3442" s="572"/>
      <c r="S3442" s="572"/>
      <c r="T3442" s="572"/>
      <c r="U3442" s="572"/>
      <c r="V3442" s="572"/>
      <c r="W3442" s="572"/>
      <c r="X3442" s="572"/>
      <c r="Y3442" s="828"/>
      <c r="Z3442" s="828"/>
      <c r="AA3442" s="828"/>
      <c r="AB3442" s="828"/>
      <c r="AC3442" s="828"/>
      <c r="AD3442" s="828"/>
      <c r="AE3442" s="60"/>
      <c r="AF3442" s="259"/>
      <c r="AG3442" s="375">
        <f>IF(AND($C$29="",COUNTBLANK(D3442:AD3442)=27),0,IF(AND($C$29&gt;=$AG$33,COUNTBLANK(D3442:AD3442)&lt;&gt;27),0,IF(AND($AG$33&gt;$C$29,COUNTBLANK(D3442:AD3442)=27),0,1)))</f>
        <v>0</v>
      </c>
      <c r="AH3442" s="264">
        <f t="shared" si="10895"/>
        <v>0</v>
      </c>
    </row>
    <row r="3443" spans="1:35" ht="15" customHeight="1" x14ac:dyDescent="0.25">
      <c r="AE3443" s="60"/>
      <c r="AF3443" s="259"/>
      <c r="AG3443" s="375"/>
      <c r="AH3443" s="383">
        <f>SUM(AH3435:AH3442)</f>
        <v>0</v>
      </c>
    </row>
    <row r="3444" spans="1:35" ht="15" customHeight="1" x14ac:dyDescent="0.25">
      <c r="B3444" s="545" t="str">
        <f>IF(OR($AG$3433=$AH$3433,$AG$3433=$AI$3433),"","Error: Debe completar toda la información requerida de acuerdo a las instrucciones")</f>
        <v/>
      </c>
      <c r="C3444" s="545"/>
      <c r="D3444" s="545"/>
      <c r="E3444" s="545"/>
      <c r="F3444" s="545"/>
      <c r="G3444" s="545"/>
      <c r="H3444" s="545"/>
      <c r="I3444" s="545"/>
      <c r="J3444" s="545"/>
      <c r="K3444" s="545"/>
      <c r="L3444" s="545"/>
      <c r="M3444" s="545"/>
      <c r="N3444" s="545"/>
      <c r="O3444" s="545"/>
      <c r="P3444" s="545"/>
      <c r="Q3444" s="545"/>
      <c r="R3444" s="545"/>
      <c r="S3444" s="545"/>
      <c r="T3444" s="545"/>
      <c r="U3444" s="545"/>
      <c r="V3444" s="545"/>
      <c r="W3444" s="545"/>
      <c r="X3444" s="545"/>
      <c r="Y3444" s="545"/>
      <c r="Z3444" s="545"/>
      <c r="AA3444" s="545"/>
      <c r="AB3444" s="545"/>
      <c r="AC3444" s="545"/>
      <c r="AD3444" s="545"/>
      <c r="AE3444" s="60"/>
      <c r="AF3444" s="259"/>
      <c r="AG3444" s="375"/>
      <c r="AH3444" s="399"/>
    </row>
    <row r="3445" spans="1:35" ht="15" customHeight="1" x14ac:dyDescent="0.25">
      <c r="AE3445" s="60"/>
      <c r="AF3445" s="259"/>
      <c r="AG3445" s="375"/>
      <c r="AH3445" s="399"/>
    </row>
    <row r="3446" spans="1:35" ht="36" customHeight="1" x14ac:dyDescent="0.25">
      <c r="A3446" s="114" t="s">
        <v>1395</v>
      </c>
      <c r="B3446" s="573" t="s">
        <v>1570</v>
      </c>
      <c r="C3446" s="573"/>
      <c r="D3446" s="573"/>
      <c r="E3446" s="573"/>
      <c r="F3446" s="573"/>
      <c r="G3446" s="573"/>
      <c r="H3446" s="573"/>
      <c r="I3446" s="573"/>
      <c r="J3446" s="573"/>
      <c r="K3446" s="573"/>
      <c r="L3446" s="573"/>
      <c r="M3446" s="573"/>
      <c r="N3446" s="573"/>
      <c r="O3446" s="573"/>
      <c r="P3446" s="573"/>
      <c r="Q3446" s="573"/>
      <c r="R3446" s="573"/>
      <c r="S3446" s="573"/>
      <c r="T3446" s="573"/>
      <c r="U3446" s="573"/>
      <c r="V3446" s="573"/>
      <c r="W3446" s="573"/>
      <c r="X3446" s="573"/>
      <c r="Y3446" s="573"/>
      <c r="Z3446" s="573"/>
      <c r="AA3446" s="573"/>
      <c r="AB3446" s="573"/>
      <c r="AC3446" s="573"/>
      <c r="AD3446" s="573"/>
      <c r="AE3446" s="60"/>
      <c r="AF3446" s="259"/>
      <c r="AG3446" s="375"/>
      <c r="AH3446" s="399"/>
    </row>
    <row r="3447" spans="1:35" ht="24" customHeight="1" x14ac:dyDescent="0.25">
      <c r="C3447" s="576" t="s">
        <v>1087</v>
      </c>
      <c r="D3447" s="576"/>
      <c r="E3447" s="576"/>
      <c r="F3447" s="576"/>
      <c r="G3447" s="576"/>
      <c r="H3447" s="576"/>
      <c r="I3447" s="576"/>
      <c r="J3447" s="576"/>
      <c r="K3447" s="576"/>
      <c r="L3447" s="576"/>
      <c r="M3447" s="576"/>
      <c r="N3447" s="576"/>
      <c r="O3447" s="576"/>
      <c r="P3447" s="576"/>
      <c r="Q3447" s="576"/>
      <c r="R3447" s="576"/>
      <c r="S3447" s="576"/>
      <c r="T3447" s="576"/>
      <c r="U3447" s="576"/>
      <c r="V3447" s="576"/>
      <c r="W3447" s="576"/>
      <c r="X3447" s="576"/>
      <c r="Y3447" s="576"/>
      <c r="Z3447" s="576"/>
      <c r="AA3447" s="576"/>
      <c r="AB3447" s="576"/>
      <c r="AC3447" s="576"/>
      <c r="AD3447" s="576"/>
      <c r="AE3447" s="60"/>
      <c r="AF3447" s="259"/>
      <c r="AG3447" s="375"/>
      <c r="AH3447" s="399"/>
    </row>
    <row r="3448" spans="1:35" ht="36" customHeight="1" x14ac:dyDescent="0.25">
      <c r="C3448" s="576" t="s">
        <v>1393</v>
      </c>
      <c r="D3448" s="576"/>
      <c r="E3448" s="576"/>
      <c r="F3448" s="576"/>
      <c r="G3448" s="576"/>
      <c r="H3448" s="576"/>
      <c r="I3448" s="576"/>
      <c r="J3448" s="576"/>
      <c r="K3448" s="576"/>
      <c r="L3448" s="576"/>
      <c r="M3448" s="576"/>
      <c r="N3448" s="576"/>
      <c r="O3448" s="576"/>
      <c r="P3448" s="576"/>
      <c r="Q3448" s="576"/>
      <c r="R3448" s="576"/>
      <c r="S3448" s="576"/>
      <c r="T3448" s="576"/>
      <c r="U3448" s="576"/>
      <c r="V3448" s="576"/>
      <c r="W3448" s="576"/>
      <c r="X3448" s="576"/>
      <c r="Y3448" s="576"/>
      <c r="Z3448" s="576"/>
      <c r="AA3448" s="576"/>
      <c r="AB3448" s="576"/>
      <c r="AC3448" s="576"/>
      <c r="AD3448" s="576"/>
      <c r="AE3448" s="60"/>
      <c r="AF3448" s="259"/>
      <c r="AG3448" s="375"/>
      <c r="AH3448" s="399"/>
    </row>
    <row r="3449" spans="1:35" ht="15" customHeight="1" x14ac:dyDescent="0.25">
      <c r="C3449" s="576" t="s">
        <v>874</v>
      </c>
      <c r="D3449" s="576"/>
      <c r="E3449" s="576"/>
      <c r="F3449" s="576"/>
      <c r="G3449" s="576"/>
      <c r="H3449" s="576"/>
      <c r="I3449" s="576"/>
      <c r="J3449" s="576"/>
      <c r="K3449" s="576"/>
      <c r="L3449" s="576"/>
      <c r="M3449" s="576"/>
      <c r="N3449" s="576"/>
      <c r="O3449" s="576"/>
      <c r="P3449" s="576"/>
      <c r="Q3449" s="576"/>
      <c r="R3449" s="576"/>
      <c r="S3449" s="576"/>
      <c r="T3449" s="576"/>
      <c r="U3449" s="576"/>
      <c r="V3449" s="576"/>
      <c r="W3449" s="576"/>
      <c r="X3449" s="576"/>
      <c r="Y3449" s="576"/>
      <c r="Z3449" s="576"/>
      <c r="AA3449" s="576"/>
      <c r="AB3449" s="576"/>
      <c r="AC3449" s="576"/>
      <c r="AD3449" s="576"/>
      <c r="AE3449" s="60"/>
      <c r="AF3449" s="259"/>
      <c r="AG3449" s="375"/>
      <c r="AH3449" s="399"/>
    </row>
    <row r="3450" spans="1:35" ht="15" customHeight="1" x14ac:dyDescent="0.25">
      <c r="AE3450" s="60"/>
      <c r="AF3450" s="259"/>
      <c r="AG3450" s="285" t="s">
        <v>1908</v>
      </c>
      <c r="AH3450" s="285"/>
      <c r="AI3450" s="285"/>
    </row>
    <row r="3451" spans="1:35" ht="15" customHeight="1" x14ac:dyDescent="0.25">
      <c r="C3451" s="694" t="s">
        <v>1392</v>
      </c>
      <c r="D3451" s="695"/>
      <c r="E3451" s="695"/>
      <c r="F3451" s="695"/>
      <c r="G3451" s="695"/>
      <c r="H3451" s="695"/>
      <c r="I3451" s="695"/>
      <c r="J3451" s="695"/>
      <c r="K3451" s="696"/>
      <c r="L3451" s="694" t="s">
        <v>954</v>
      </c>
      <c r="M3451" s="695"/>
      <c r="N3451" s="695"/>
      <c r="O3451" s="696"/>
      <c r="P3451" s="811" t="s">
        <v>923</v>
      </c>
      <c r="Q3451" s="812"/>
      <c r="R3451" s="812"/>
      <c r="S3451" s="812"/>
      <c r="T3451" s="812"/>
      <c r="U3451" s="812"/>
      <c r="V3451" s="812"/>
      <c r="W3451" s="812"/>
      <c r="X3451" s="812"/>
      <c r="Y3451" s="812"/>
      <c r="Z3451" s="812"/>
      <c r="AA3451" s="812"/>
      <c r="AB3451" s="812"/>
      <c r="AC3451" s="812"/>
      <c r="AD3451" s="813"/>
      <c r="AE3451" s="60"/>
      <c r="AF3451" s="259"/>
      <c r="AG3451" s="285">
        <f>COUNTBLANK(L3453:AD3460)</f>
        <v>152</v>
      </c>
      <c r="AH3451" s="285">
        <v>152</v>
      </c>
      <c r="AI3451" s="285">
        <f>IF(SUM(AG3453:AH3460)=0,AG3451,1)</f>
        <v>152</v>
      </c>
    </row>
    <row r="3452" spans="1:35" ht="104.25" customHeight="1" x14ac:dyDescent="0.25">
      <c r="C3452" s="697"/>
      <c r="D3452" s="698"/>
      <c r="E3452" s="698"/>
      <c r="F3452" s="698"/>
      <c r="G3452" s="698"/>
      <c r="H3452" s="698"/>
      <c r="I3452" s="698"/>
      <c r="J3452" s="698"/>
      <c r="K3452" s="699"/>
      <c r="L3452" s="697"/>
      <c r="M3452" s="698"/>
      <c r="N3452" s="698"/>
      <c r="O3452" s="699"/>
      <c r="P3452" s="574" t="s">
        <v>788</v>
      </c>
      <c r="Q3452" s="641"/>
      <c r="R3452" s="641"/>
      <c r="S3452" s="641"/>
      <c r="T3452" s="574" t="s">
        <v>789</v>
      </c>
      <c r="U3452" s="641"/>
      <c r="V3452" s="641"/>
      <c r="W3452" s="641"/>
      <c r="X3452" s="574" t="s">
        <v>1394</v>
      </c>
      <c r="Y3452" s="641"/>
      <c r="Z3452" s="641"/>
      <c r="AA3452" s="641"/>
      <c r="AB3452" s="574" t="s">
        <v>159</v>
      </c>
      <c r="AC3452" s="641"/>
      <c r="AD3452" s="575"/>
      <c r="AE3452" s="60"/>
      <c r="AF3452" s="259"/>
      <c r="AG3452" s="374" t="s">
        <v>1921</v>
      </c>
      <c r="AH3452" s="374" t="s">
        <v>1925</v>
      </c>
    </row>
    <row r="3453" spans="1:35" ht="15" customHeight="1" x14ac:dyDescent="0.25">
      <c r="C3453" s="18" t="s">
        <v>26</v>
      </c>
      <c r="D3453" s="607" t="str">
        <f>IF($D37="","",$D37)</f>
        <v/>
      </c>
      <c r="E3453" s="608"/>
      <c r="F3453" s="608"/>
      <c r="G3453" s="608"/>
      <c r="H3453" s="608"/>
      <c r="I3453" s="608"/>
      <c r="J3453" s="608"/>
      <c r="K3453" s="609"/>
      <c r="L3453" s="914"/>
      <c r="M3453" s="550"/>
      <c r="N3453" s="550"/>
      <c r="O3453" s="551"/>
      <c r="P3453" s="549"/>
      <c r="Q3453" s="550"/>
      <c r="R3453" s="550"/>
      <c r="S3453" s="550"/>
      <c r="T3453" s="549"/>
      <c r="U3453" s="550"/>
      <c r="V3453" s="550"/>
      <c r="W3453" s="550"/>
      <c r="X3453" s="549"/>
      <c r="Y3453" s="550"/>
      <c r="Z3453" s="550"/>
      <c r="AA3453" s="550"/>
      <c r="AB3453" s="549"/>
      <c r="AC3453" s="550"/>
      <c r="AD3453" s="551"/>
      <c r="AE3453" s="60"/>
      <c r="AF3453" s="259"/>
      <c r="AG3453" s="375">
        <f>IF(AND($C$29="",COUNTBLANK(D3453:AD3453)=27),0,IF(AND($C$29&gt;=$AG$26,COUNTBLANK(D3453:AD3453)&lt;&gt;27),0,IF(AND($AG$26&gt;$C$29,COUNTBLANK(D3453:AD3453)=27),0,1)))</f>
        <v>0</v>
      </c>
      <c r="AH3453" s="264">
        <f>IF($AG$3451=$AH$3451,0,IF(AND(D3453="",COUNTBLANK(L3453:AD3453)=19),0,
IF(AND(L3453=1,COUNTBLANK(P3453:AD3453)&lt;15),0,
IF(AND(OR(L3453=2,L3453=9),COUNTBLANK(P3453:AD3453)=15),0,1))))</f>
        <v>0</v>
      </c>
    </row>
    <row r="3454" spans="1:35" ht="15" customHeight="1" x14ac:dyDescent="0.25">
      <c r="C3454" s="8" t="s">
        <v>27</v>
      </c>
      <c r="D3454" s="607" t="str">
        <f t="shared" ref="D3454:D3460" si="10896">IF($D38="","",$D38)</f>
        <v/>
      </c>
      <c r="E3454" s="608"/>
      <c r="F3454" s="608"/>
      <c r="G3454" s="608"/>
      <c r="H3454" s="608"/>
      <c r="I3454" s="608"/>
      <c r="J3454" s="608"/>
      <c r="K3454" s="609"/>
      <c r="L3454" s="549"/>
      <c r="M3454" s="550"/>
      <c r="N3454" s="550"/>
      <c r="O3454" s="551"/>
      <c r="P3454" s="549"/>
      <c r="Q3454" s="550"/>
      <c r="R3454" s="550"/>
      <c r="S3454" s="550"/>
      <c r="T3454" s="549"/>
      <c r="U3454" s="550"/>
      <c r="V3454" s="550"/>
      <c r="W3454" s="550"/>
      <c r="X3454" s="549"/>
      <c r="Y3454" s="550"/>
      <c r="Z3454" s="550"/>
      <c r="AA3454" s="550"/>
      <c r="AB3454" s="549"/>
      <c r="AC3454" s="550"/>
      <c r="AD3454" s="551"/>
      <c r="AE3454" s="60"/>
      <c r="AF3454" s="259"/>
      <c r="AG3454" s="375">
        <f>IF(AND($C$29="",COUNTBLANK(D3454:AD3454)=27),0,IF(AND($C$29&gt;=$AG$27,COUNTBLANK(D3454:AD3454)&lt;&gt;27),0,IF(AND($AG$27&gt;$C$29,COUNTBLANK(D3454:AD3454)=27),0,1)))</f>
        <v>0</v>
      </c>
      <c r="AH3454" s="264">
        <f t="shared" ref="AH3454:AH3460" si="10897">IF($AG$3451=$AH$3451,0,IF(AND(D3454="",COUNTBLANK(L3454:AD3454)=19),0,
IF(AND(L3454=1,COUNTBLANK(P3454:AD3454)&lt;15),0,
IF(AND(OR(L3454=2,L3454=9),COUNTBLANK(P3454:AD3454)=15),0,1))))</f>
        <v>0</v>
      </c>
    </row>
    <row r="3455" spans="1:35" ht="15" customHeight="1" x14ac:dyDescent="0.25">
      <c r="C3455" s="8" t="s">
        <v>28</v>
      </c>
      <c r="D3455" s="607" t="str">
        <f t="shared" si="10896"/>
        <v/>
      </c>
      <c r="E3455" s="608"/>
      <c r="F3455" s="608"/>
      <c r="G3455" s="608"/>
      <c r="H3455" s="608"/>
      <c r="I3455" s="608"/>
      <c r="J3455" s="608"/>
      <c r="K3455" s="609"/>
      <c r="L3455" s="549"/>
      <c r="M3455" s="550"/>
      <c r="N3455" s="550"/>
      <c r="O3455" s="551"/>
      <c r="P3455" s="549"/>
      <c r="Q3455" s="550"/>
      <c r="R3455" s="550"/>
      <c r="S3455" s="550"/>
      <c r="T3455" s="549"/>
      <c r="U3455" s="550"/>
      <c r="V3455" s="550"/>
      <c r="W3455" s="550"/>
      <c r="X3455" s="549"/>
      <c r="Y3455" s="550"/>
      <c r="Z3455" s="550"/>
      <c r="AA3455" s="550"/>
      <c r="AB3455" s="549"/>
      <c r="AC3455" s="550"/>
      <c r="AD3455" s="551"/>
      <c r="AE3455" s="60"/>
      <c r="AF3455" s="259"/>
      <c r="AG3455" s="375">
        <f>IF(AND($C$29="",COUNTBLANK(D3455:AD3455)=27),0,IF(AND($C$29&gt;=$AG$28,COUNTBLANK(D3455:AD3455)&lt;&gt;27),0,IF(AND($AG$28&gt;$C$29,COUNTBLANK(D3455:AD3455)=27),0,1)))</f>
        <v>0</v>
      </c>
      <c r="AH3455" s="264">
        <f t="shared" si="10897"/>
        <v>0</v>
      </c>
    </row>
    <row r="3456" spans="1:35" ht="15" customHeight="1" x14ac:dyDescent="0.25">
      <c r="C3456" s="8" t="s">
        <v>29</v>
      </c>
      <c r="D3456" s="607" t="str">
        <f t="shared" si="10896"/>
        <v/>
      </c>
      <c r="E3456" s="608"/>
      <c r="F3456" s="608"/>
      <c r="G3456" s="608"/>
      <c r="H3456" s="608"/>
      <c r="I3456" s="608"/>
      <c r="J3456" s="608"/>
      <c r="K3456" s="609"/>
      <c r="L3456" s="549"/>
      <c r="M3456" s="550"/>
      <c r="N3456" s="550"/>
      <c r="O3456" s="551"/>
      <c r="P3456" s="549"/>
      <c r="Q3456" s="550"/>
      <c r="R3456" s="550"/>
      <c r="S3456" s="550"/>
      <c r="T3456" s="549"/>
      <c r="U3456" s="550"/>
      <c r="V3456" s="550"/>
      <c r="W3456" s="550"/>
      <c r="X3456" s="549"/>
      <c r="Y3456" s="550"/>
      <c r="Z3456" s="550"/>
      <c r="AA3456" s="550"/>
      <c r="AB3456" s="549"/>
      <c r="AC3456" s="550"/>
      <c r="AD3456" s="551"/>
      <c r="AE3456" s="60"/>
      <c r="AF3456" s="259"/>
      <c r="AG3456" s="375">
        <f>IF(AND($C$29="",COUNTBLANK(D3456:AD3456)=27),0,IF(AND($C$29&gt;=$AG$29,COUNTBLANK(D3456:AD3456)&lt;&gt;27),0,IF(AND($AG$29&gt;$C$29,COUNTBLANK(D3456:AD3456)=27),0,1)))</f>
        <v>0</v>
      </c>
      <c r="AH3456" s="264">
        <f t="shared" si="10897"/>
        <v>0</v>
      </c>
    </row>
    <row r="3457" spans="1:35" ht="15" customHeight="1" x14ac:dyDescent="0.25">
      <c r="C3457" s="8" t="s">
        <v>30</v>
      </c>
      <c r="D3457" s="607" t="str">
        <f t="shared" si="10896"/>
        <v/>
      </c>
      <c r="E3457" s="608"/>
      <c r="F3457" s="608"/>
      <c r="G3457" s="608"/>
      <c r="H3457" s="608"/>
      <c r="I3457" s="608"/>
      <c r="J3457" s="608"/>
      <c r="K3457" s="609"/>
      <c r="L3457" s="549"/>
      <c r="M3457" s="550"/>
      <c r="N3457" s="550"/>
      <c r="O3457" s="551"/>
      <c r="P3457" s="549"/>
      <c r="Q3457" s="550"/>
      <c r="R3457" s="550"/>
      <c r="S3457" s="550"/>
      <c r="T3457" s="549"/>
      <c r="U3457" s="550"/>
      <c r="V3457" s="550"/>
      <c r="W3457" s="550"/>
      <c r="X3457" s="549"/>
      <c r="Y3457" s="550"/>
      <c r="Z3457" s="550"/>
      <c r="AA3457" s="550"/>
      <c r="AB3457" s="549"/>
      <c r="AC3457" s="550"/>
      <c r="AD3457" s="551"/>
      <c r="AE3457" s="60"/>
      <c r="AF3457" s="259"/>
      <c r="AG3457" s="375">
        <f>IF(AND($C$29="",COUNTBLANK(D3457:AD3457)=27),0,IF(AND($C$29&gt;=$AG$30,COUNTBLANK(D3457:AD3457)&lt;&gt;27),0,IF(AND($AG$30&gt;$C$29,COUNTBLANK(D3457:AD3457)=27),0,1)))</f>
        <v>0</v>
      </c>
      <c r="AH3457" s="264">
        <f t="shared" si="10897"/>
        <v>0</v>
      </c>
    </row>
    <row r="3458" spans="1:35" ht="15" customHeight="1" x14ac:dyDescent="0.25">
      <c r="A3458" s="60"/>
      <c r="B3458" s="60"/>
      <c r="C3458" s="8" t="s">
        <v>31</v>
      </c>
      <c r="D3458" s="607" t="str">
        <f t="shared" si="10896"/>
        <v/>
      </c>
      <c r="E3458" s="608"/>
      <c r="F3458" s="608"/>
      <c r="G3458" s="608"/>
      <c r="H3458" s="608"/>
      <c r="I3458" s="608"/>
      <c r="J3458" s="608"/>
      <c r="K3458" s="609"/>
      <c r="L3458" s="549"/>
      <c r="M3458" s="550"/>
      <c r="N3458" s="550"/>
      <c r="O3458" s="551"/>
      <c r="P3458" s="549"/>
      <c r="Q3458" s="550"/>
      <c r="R3458" s="550"/>
      <c r="S3458" s="550"/>
      <c r="T3458" s="549"/>
      <c r="U3458" s="550"/>
      <c r="V3458" s="550"/>
      <c r="W3458" s="550"/>
      <c r="X3458" s="549"/>
      <c r="Y3458" s="550"/>
      <c r="Z3458" s="550"/>
      <c r="AA3458" s="550"/>
      <c r="AB3458" s="549"/>
      <c r="AC3458" s="550"/>
      <c r="AD3458" s="551"/>
      <c r="AE3458" s="60"/>
      <c r="AF3458" s="259"/>
      <c r="AG3458" s="375">
        <f>IF(AND($C$29="",COUNTBLANK(D3458:AD3458)=27),0,IF(AND($C$29&gt;=$AG$31,COUNTBLANK(D3458:AD3458)&lt;&gt;27),0,IF(AND($AG$31&gt;$C$29,COUNTBLANK(D3458:AD3458)=27),0,1)))</f>
        <v>0</v>
      </c>
      <c r="AH3458" s="264">
        <f t="shared" si="10897"/>
        <v>0</v>
      </c>
    </row>
    <row r="3459" spans="1:35" ht="15" customHeight="1" x14ac:dyDescent="0.25">
      <c r="A3459" s="60"/>
      <c r="B3459" s="60"/>
      <c r="C3459" s="8" t="s">
        <v>32</v>
      </c>
      <c r="D3459" s="607" t="str">
        <f t="shared" si="10896"/>
        <v/>
      </c>
      <c r="E3459" s="608"/>
      <c r="F3459" s="608"/>
      <c r="G3459" s="608"/>
      <c r="H3459" s="608"/>
      <c r="I3459" s="608"/>
      <c r="J3459" s="608"/>
      <c r="K3459" s="609"/>
      <c r="L3459" s="549"/>
      <c r="M3459" s="550"/>
      <c r="N3459" s="550"/>
      <c r="O3459" s="551"/>
      <c r="P3459" s="549"/>
      <c r="Q3459" s="550"/>
      <c r="R3459" s="550"/>
      <c r="S3459" s="550"/>
      <c r="T3459" s="549"/>
      <c r="U3459" s="550"/>
      <c r="V3459" s="550"/>
      <c r="W3459" s="550"/>
      <c r="X3459" s="549"/>
      <c r="Y3459" s="550"/>
      <c r="Z3459" s="550"/>
      <c r="AA3459" s="550"/>
      <c r="AB3459" s="549"/>
      <c r="AC3459" s="550"/>
      <c r="AD3459" s="551"/>
      <c r="AE3459" s="60"/>
      <c r="AF3459" s="259"/>
      <c r="AG3459" s="375">
        <f>IF(AND($C$29="",COUNTBLANK(D3459:AD3459)=27),0,IF(AND($C$29&gt;=$AG$32,COUNTBLANK(D3459:AD3459)&lt;&gt;27),0,IF(AND($AG$32&gt;$C$29,COUNTBLANK(D3459:AD3459)=27),0,1)))</f>
        <v>0</v>
      </c>
      <c r="AH3459" s="264">
        <f t="shared" si="10897"/>
        <v>0</v>
      </c>
    </row>
    <row r="3460" spans="1:35" ht="15" customHeight="1" x14ac:dyDescent="0.25">
      <c r="A3460" s="60"/>
      <c r="B3460" s="60"/>
      <c r="C3460" s="8" t="s">
        <v>33</v>
      </c>
      <c r="D3460" s="607" t="str">
        <f t="shared" si="10896"/>
        <v/>
      </c>
      <c r="E3460" s="608"/>
      <c r="F3460" s="608"/>
      <c r="G3460" s="608"/>
      <c r="H3460" s="608"/>
      <c r="I3460" s="608"/>
      <c r="J3460" s="608"/>
      <c r="K3460" s="609"/>
      <c r="L3460" s="549"/>
      <c r="M3460" s="550"/>
      <c r="N3460" s="550"/>
      <c r="O3460" s="551"/>
      <c r="P3460" s="549"/>
      <c r="Q3460" s="550"/>
      <c r="R3460" s="550"/>
      <c r="S3460" s="550"/>
      <c r="T3460" s="549"/>
      <c r="U3460" s="550"/>
      <c r="V3460" s="550"/>
      <c r="W3460" s="550"/>
      <c r="X3460" s="549"/>
      <c r="Y3460" s="550"/>
      <c r="Z3460" s="550"/>
      <c r="AA3460" s="550"/>
      <c r="AB3460" s="549"/>
      <c r="AC3460" s="550"/>
      <c r="AD3460" s="551"/>
      <c r="AE3460" s="60"/>
      <c r="AF3460" s="259"/>
      <c r="AG3460" s="375">
        <f>IF(AND($C$29="",COUNTBLANK(D3460:AD3460)=27),0,IF(AND($C$29&gt;=$AG$33,COUNTBLANK(D3460:AD3460)&lt;&gt;27),0,IF(AND($AG$33&gt;$C$29,COUNTBLANK(D3460:AD3460)=27),0,1)))</f>
        <v>0</v>
      </c>
      <c r="AH3460" s="264">
        <f t="shared" si="10897"/>
        <v>0</v>
      </c>
    </row>
    <row r="3461" spans="1:35" ht="15" customHeight="1" x14ac:dyDescent="0.25">
      <c r="AE3461" s="60"/>
      <c r="AF3461" s="259"/>
      <c r="AG3461" s="377">
        <f>SUM(AG3453:AG3460)</f>
        <v>0</v>
      </c>
      <c r="AH3461" s="383">
        <f>SUM(AH3453:AH3460)</f>
        <v>0</v>
      </c>
    </row>
    <row r="3462" spans="1:35" ht="15" customHeight="1" x14ac:dyDescent="0.25">
      <c r="B3462" s="545" t="str">
        <f>IF(OR($AG$3451=$AH$3451,$AG$3451=$AI$3451),"","Error: Debe completar toda la información requerida de acuerdo a las instrucciones")</f>
        <v/>
      </c>
      <c r="C3462" s="545"/>
      <c r="D3462" s="545"/>
      <c r="E3462" s="545"/>
      <c r="F3462" s="545"/>
      <c r="G3462" s="545"/>
      <c r="H3462" s="545"/>
      <c r="I3462" s="545"/>
      <c r="J3462" s="545"/>
      <c r="K3462" s="545"/>
      <c r="L3462" s="545"/>
      <c r="M3462" s="545"/>
      <c r="N3462" s="545"/>
      <c r="O3462" s="545"/>
      <c r="P3462" s="545"/>
      <c r="Q3462" s="545"/>
      <c r="R3462" s="545"/>
      <c r="S3462" s="545"/>
      <c r="T3462" s="545"/>
      <c r="U3462" s="545"/>
      <c r="V3462" s="545"/>
      <c r="W3462" s="545"/>
      <c r="X3462" s="545"/>
      <c r="Y3462" s="545"/>
      <c r="Z3462" s="545"/>
      <c r="AA3462" s="545"/>
      <c r="AB3462" s="545"/>
      <c r="AC3462" s="545"/>
      <c r="AD3462" s="545"/>
      <c r="AE3462" s="60"/>
      <c r="AF3462" s="259"/>
      <c r="AG3462" s="375"/>
      <c r="AH3462" s="399"/>
    </row>
    <row r="3463" spans="1:35" ht="15" customHeight="1" x14ac:dyDescent="0.25">
      <c r="AE3463" s="60"/>
      <c r="AF3463" s="259"/>
      <c r="AG3463" s="375"/>
      <c r="AH3463" s="399"/>
    </row>
    <row r="3464" spans="1:35" ht="48" customHeight="1" x14ac:dyDescent="0.25">
      <c r="A3464" s="114" t="s">
        <v>1396</v>
      </c>
      <c r="B3464" s="573" t="s">
        <v>1477</v>
      </c>
      <c r="C3464" s="573"/>
      <c r="D3464" s="573"/>
      <c r="E3464" s="573"/>
      <c r="F3464" s="573"/>
      <c r="G3464" s="573"/>
      <c r="H3464" s="573"/>
      <c r="I3464" s="573"/>
      <c r="J3464" s="573"/>
      <c r="K3464" s="573"/>
      <c r="L3464" s="573"/>
      <c r="M3464" s="573"/>
      <c r="N3464" s="573"/>
      <c r="O3464" s="573"/>
      <c r="P3464" s="573"/>
      <c r="Q3464" s="573"/>
      <c r="R3464" s="573"/>
      <c r="S3464" s="573"/>
      <c r="T3464" s="573"/>
      <c r="U3464" s="573"/>
      <c r="V3464" s="573"/>
      <c r="W3464" s="573"/>
      <c r="X3464" s="573"/>
      <c r="Y3464" s="573"/>
      <c r="Z3464" s="573"/>
      <c r="AA3464" s="573"/>
      <c r="AB3464" s="573"/>
      <c r="AC3464" s="573"/>
      <c r="AD3464" s="573"/>
      <c r="AE3464" s="60"/>
      <c r="AF3464" s="259"/>
      <c r="AG3464" s="375"/>
      <c r="AH3464" s="399"/>
    </row>
    <row r="3465" spans="1:35" ht="24" customHeight="1" x14ac:dyDescent="0.25">
      <c r="C3465" s="576" t="s">
        <v>1087</v>
      </c>
      <c r="D3465" s="576"/>
      <c r="E3465" s="576"/>
      <c r="F3465" s="576"/>
      <c r="G3465" s="576"/>
      <c r="H3465" s="576"/>
      <c r="I3465" s="576"/>
      <c r="J3465" s="576"/>
      <c r="K3465" s="576"/>
      <c r="L3465" s="576"/>
      <c r="M3465" s="576"/>
      <c r="N3465" s="576"/>
      <c r="O3465" s="576"/>
      <c r="P3465" s="576"/>
      <c r="Q3465" s="576"/>
      <c r="R3465" s="576"/>
      <c r="S3465" s="576"/>
      <c r="T3465" s="576"/>
      <c r="U3465" s="576"/>
      <c r="V3465" s="576"/>
      <c r="W3465" s="576"/>
      <c r="X3465" s="576"/>
      <c r="Y3465" s="576"/>
      <c r="Z3465" s="576"/>
      <c r="AA3465" s="576"/>
      <c r="AB3465" s="576"/>
      <c r="AC3465" s="576"/>
      <c r="AD3465" s="576"/>
      <c r="AE3465" s="60"/>
      <c r="AF3465" s="259"/>
      <c r="AG3465" s="375"/>
      <c r="AH3465" s="399"/>
    </row>
    <row r="3466" spans="1:35" ht="36" customHeight="1" x14ac:dyDescent="0.25">
      <c r="C3466" s="576" t="s">
        <v>1397</v>
      </c>
      <c r="D3466" s="576"/>
      <c r="E3466" s="576"/>
      <c r="F3466" s="576"/>
      <c r="G3466" s="576"/>
      <c r="H3466" s="576"/>
      <c r="I3466" s="576"/>
      <c r="J3466" s="576"/>
      <c r="K3466" s="576"/>
      <c r="L3466" s="576"/>
      <c r="M3466" s="576"/>
      <c r="N3466" s="576"/>
      <c r="O3466" s="576"/>
      <c r="P3466" s="576"/>
      <c r="Q3466" s="576"/>
      <c r="R3466" s="576"/>
      <c r="S3466" s="576"/>
      <c r="T3466" s="576"/>
      <c r="U3466" s="576"/>
      <c r="V3466" s="576"/>
      <c r="W3466" s="576"/>
      <c r="X3466" s="576"/>
      <c r="Y3466" s="576"/>
      <c r="Z3466" s="576"/>
      <c r="AA3466" s="576"/>
      <c r="AB3466" s="576"/>
      <c r="AC3466" s="576"/>
      <c r="AD3466" s="576"/>
      <c r="AE3466" s="60"/>
      <c r="AF3466" s="259"/>
      <c r="AG3466" s="285" t="s">
        <v>1908</v>
      </c>
      <c r="AH3466" s="285"/>
      <c r="AI3466" s="285"/>
    </row>
    <row r="3467" spans="1:35" ht="15" customHeight="1" x14ac:dyDescent="0.25">
      <c r="AE3467" s="60"/>
      <c r="AF3467" s="259"/>
      <c r="AG3467" s="285">
        <f>COUNTBLANK(K3469:AD3476)</f>
        <v>160</v>
      </c>
      <c r="AH3467" s="285">
        <v>160</v>
      </c>
      <c r="AI3467" s="285">
        <f>IF(SUM(AG3477:AH3477)=0,AG3467,1)</f>
        <v>160</v>
      </c>
    </row>
    <row r="3468" spans="1:35" ht="66" customHeight="1" x14ac:dyDescent="0.25">
      <c r="C3468" s="578" t="s">
        <v>1130</v>
      </c>
      <c r="D3468" s="578"/>
      <c r="E3468" s="578"/>
      <c r="F3468" s="578"/>
      <c r="G3468" s="578"/>
      <c r="H3468" s="578"/>
      <c r="I3468" s="578"/>
      <c r="J3468" s="578"/>
      <c r="K3468" s="578"/>
      <c r="L3468" s="578"/>
      <c r="M3468" s="560" t="s">
        <v>955</v>
      </c>
      <c r="N3468" s="1166"/>
      <c r="O3468" s="1166"/>
      <c r="P3468" s="1166"/>
      <c r="Q3468" s="1166"/>
      <c r="R3468" s="1126"/>
      <c r="S3468" s="556" t="s">
        <v>926</v>
      </c>
      <c r="T3468" s="557"/>
      <c r="U3468" s="557"/>
      <c r="V3468" s="557"/>
      <c r="W3468" s="557"/>
      <c r="X3468" s="558"/>
      <c r="Y3468" s="556" t="s">
        <v>927</v>
      </c>
      <c r="Z3468" s="557"/>
      <c r="AA3468" s="557"/>
      <c r="AB3468" s="557"/>
      <c r="AC3468" s="557"/>
      <c r="AD3468" s="558"/>
      <c r="AE3468" s="60"/>
      <c r="AF3468" s="259"/>
      <c r="AG3468" s="374" t="s">
        <v>1921</v>
      </c>
      <c r="AH3468" s="374" t="s">
        <v>1925</v>
      </c>
    </row>
    <row r="3469" spans="1:35" ht="15" customHeight="1" x14ac:dyDescent="0.25">
      <c r="C3469" s="18" t="s">
        <v>26</v>
      </c>
      <c r="D3469" s="606" t="str">
        <f>IF($D37="","",$D37)</f>
        <v/>
      </c>
      <c r="E3469" s="606"/>
      <c r="F3469" s="606"/>
      <c r="G3469" s="606"/>
      <c r="H3469" s="606"/>
      <c r="I3469" s="606"/>
      <c r="J3469" s="606"/>
      <c r="K3469" s="606"/>
      <c r="L3469" s="606"/>
      <c r="M3469" s="828"/>
      <c r="N3469" s="828"/>
      <c r="O3469" s="828"/>
      <c r="P3469" s="828"/>
      <c r="Q3469" s="828"/>
      <c r="R3469" s="828"/>
      <c r="S3469" s="828"/>
      <c r="T3469" s="828"/>
      <c r="U3469" s="828"/>
      <c r="V3469" s="828"/>
      <c r="W3469" s="828"/>
      <c r="X3469" s="828"/>
      <c r="Y3469" s="828"/>
      <c r="Z3469" s="828"/>
      <c r="AA3469" s="828"/>
      <c r="AB3469" s="828"/>
      <c r="AC3469" s="828"/>
      <c r="AD3469" s="828"/>
      <c r="AE3469" s="60"/>
      <c r="AF3469" s="259"/>
      <c r="AG3469" s="375">
        <f>IF(AND($C$29="",COUNTBLANK(D3469:AD3469)=27),0,IF(AND($C$29&gt;=$AG$26,COUNTBLANK(D3469:AD3469)&lt;&gt;27),0,IF(AND($AG$26&gt;$C$29,COUNTBLANK(D3469:AD3469)=27),0,1)))</f>
        <v>0</v>
      </c>
      <c r="AH3469" s="264">
        <f>IF($AG$3467=$AH$3467,0,IF(AND(D3469="",COUNTBLANK(M3469:AD3469)=18),0,
IF(AND(M3469=1,COUNTBLANK(S3469:AD3469)=10),0,
IF(AND(OR(M3469=2,M3469=9),COUNTBLANK(S3469:X3469)=6),0,1))))</f>
        <v>0</v>
      </c>
    </row>
    <row r="3470" spans="1:35" ht="15" customHeight="1" x14ac:dyDescent="0.25">
      <c r="C3470" s="20" t="s">
        <v>27</v>
      </c>
      <c r="D3470" s="606" t="str">
        <f t="shared" ref="D3470:D3476" si="10898">IF($D38="","",$D38)</f>
        <v/>
      </c>
      <c r="E3470" s="606"/>
      <c r="F3470" s="606"/>
      <c r="G3470" s="606"/>
      <c r="H3470" s="606"/>
      <c r="I3470" s="606"/>
      <c r="J3470" s="606"/>
      <c r="K3470" s="606"/>
      <c r="L3470" s="606"/>
      <c r="M3470" s="828"/>
      <c r="N3470" s="828"/>
      <c r="O3470" s="828"/>
      <c r="P3470" s="828"/>
      <c r="Q3470" s="828"/>
      <c r="R3470" s="828"/>
      <c r="S3470" s="828"/>
      <c r="T3470" s="828"/>
      <c r="U3470" s="828"/>
      <c r="V3470" s="828"/>
      <c r="W3470" s="828"/>
      <c r="X3470" s="828"/>
      <c r="Y3470" s="828"/>
      <c r="Z3470" s="828"/>
      <c r="AA3470" s="828"/>
      <c r="AB3470" s="828"/>
      <c r="AC3470" s="828"/>
      <c r="AD3470" s="828"/>
      <c r="AE3470" s="60"/>
      <c r="AF3470" s="259"/>
      <c r="AG3470" s="375">
        <f>IF(AND($C$29="",COUNTBLANK(D3470:AD3470)=27),0,IF(AND($C$29&gt;=$AG$27,COUNTBLANK(D3470:AD3470)&lt;&gt;27),0,IF(AND($AG$27&gt;$C$29,COUNTBLANK(D3470:AD3470)=27),0,1)))</f>
        <v>0</v>
      </c>
      <c r="AH3470" s="264">
        <f t="shared" ref="AH3470:AH3476" si="10899">IF($AG$3467=$AH$3467,0,IF(AND(D3470="",COUNTBLANK(M3470:AD3470)=18),0,
IF(AND(M3470=1,COUNTBLANK(S3470:AD3470)=10),0,
IF(AND(OR(M3470=2,M3470=9),COUNTBLANK(S3470:X3470)=6),0,1))))</f>
        <v>0</v>
      </c>
    </row>
    <row r="3471" spans="1:35" ht="15" customHeight="1" x14ac:dyDescent="0.25">
      <c r="C3471" s="20" t="s">
        <v>28</v>
      </c>
      <c r="D3471" s="606" t="str">
        <f t="shared" si="10898"/>
        <v/>
      </c>
      <c r="E3471" s="606"/>
      <c r="F3471" s="606"/>
      <c r="G3471" s="606"/>
      <c r="H3471" s="606"/>
      <c r="I3471" s="606"/>
      <c r="J3471" s="606"/>
      <c r="K3471" s="606"/>
      <c r="L3471" s="606"/>
      <c r="M3471" s="828"/>
      <c r="N3471" s="828"/>
      <c r="O3471" s="828"/>
      <c r="P3471" s="828"/>
      <c r="Q3471" s="828"/>
      <c r="R3471" s="828"/>
      <c r="S3471" s="828"/>
      <c r="T3471" s="828"/>
      <c r="U3471" s="828"/>
      <c r="V3471" s="828"/>
      <c r="W3471" s="828"/>
      <c r="X3471" s="828"/>
      <c r="Y3471" s="828"/>
      <c r="Z3471" s="828"/>
      <c r="AA3471" s="828"/>
      <c r="AB3471" s="828"/>
      <c r="AC3471" s="828"/>
      <c r="AD3471" s="828"/>
      <c r="AE3471" s="60"/>
      <c r="AF3471" s="259"/>
      <c r="AG3471" s="375">
        <f>IF(AND($C$29="",COUNTBLANK(D3471:AD3471)=27),0,IF(AND($C$29&gt;=$AG$28,COUNTBLANK(D3471:AD3471)&lt;&gt;27),0,IF(AND($AG$28&gt;$C$29,COUNTBLANK(D3471:AD3471)=27),0,1)))</f>
        <v>0</v>
      </c>
      <c r="AH3471" s="264">
        <f t="shared" si="10899"/>
        <v>0</v>
      </c>
    </row>
    <row r="3472" spans="1:35" ht="15" customHeight="1" x14ac:dyDescent="0.25">
      <c r="C3472" s="8" t="s">
        <v>29</v>
      </c>
      <c r="D3472" s="606" t="str">
        <f t="shared" si="10898"/>
        <v/>
      </c>
      <c r="E3472" s="606"/>
      <c r="F3472" s="606"/>
      <c r="G3472" s="606"/>
      <c r="H3472" s="606"/>
      <c r="I3472" s="606"/>
      <c r="J3472" s="606"/>
      <c r="K3472" s="606"/>
      <c r="L3472" s="606"/>
      <c r="M3472" s="828"/>
      <c r="N3472" s="828"/>
      <c r="O3472" s="828"/>
      <c r="P3472" s="828"/>
      <c r="Q3472" s="828"/>
      <c r="R3472" s="828"/>
      <c r="S3472" s="828"/>
      <c r="T3472" s="828"/>
      <c r="U3472" s="828"/>
      <c r="V3472" s="828"/>
      <c r="W3472" s="828"/>
      <c r="X3472" s="828"/>
      <c r="Y3472" s="828"/>
      <c r="Z3472" s="828"/>
      <c r="AA3472" s="828"/>
      <c r="AB3472" s="828"/>
      <c r="AC3472" s="828"/>
      <c r="AD3472" s="828"/>
      <c r="AE3472" s="60"/>
      <c r="AF3472" s="259"/>
      <c r="AG3472" s="375">
        <f>IF(AND($C$29="",COUNTBLANK(D3472:AD3472)=27),0,IF(AND($C$29&gt;=$AG$29,COUNTBLANK(D3472:AD3472)&lt;&gt;27),0,IF(AND($AG$29&gt;$C$29,COUNTBLANK(D3472:AD3472)=27),0,1)))</f>
        <v>0</v>
      </c>
      <c r="AH3472" s="264">
        <f t="shared" si="10899"/>
        <v>0</v>
      </c>
    </row>
    <row r="3473" spans="1:35" ht="15" customHeight="1" x14ac:dyDescent="0.25">
      <c r="A3473" s="60"/>
      <c r="B3473" s="60"/>
      <c r="C3473" s="8" t="s">
        <v>30</v>
      </c>
      <c r="D3473" s="606" t="str">
        <f t="shared" si="10898"/>
        <v/>
      </c>
      <c r="E3473" s="606"/>
      <c r="F3473" s="606"/>
      <c r="G3473" s="606"/>
      <c r="H3473" s="606"/>
      <c r="I3473" s="606"/>
      <c r="J3473" s="606"/>
      <c r="K3473" s="606"/>
      <c r="L3473" s="606"/>
      <c r="M3473" s="828"/>
      <c r="N3473" s="828"/>
      <c r="O3473" s="828"/>
      <c r="P3473" s="828"/>
      <c r="Q3473" s="828"/>
      <c r="R3473" s="828"/>
      <c r="S3473" s="828"/>
      <c r="T3473" s="828"/>
      <c r="U3473" s="828"/>
      <c r="V3473" s="828"/>
      <c r="W3473" s="828"/>
      <c r="X3473" s="828"/>
      <c r="Y3473" s="828"/>
      <c r="Z3473" s="828"/>
      <c r="AA3473" s="828"/>
      <c r="AB3473" s="828"/>
      <c r="AC3473" s="828"/>
      <c r="AD3473" s="828"/>
      <c r="AE3473" s="60"/>
      <c r="AF3473" s="259"/>
      <c r="AG3473" s="375">
        <f>IF(AND($C$29="",COUNTBLANK(D3473:AD3473)=27),0,IF(AND($C$29&gt;=$AG$30,COUNTBLANK(D3473:AD3473)&lt;&gt;27),0,IF(AND($AG$30&gt;$C$29,COUNTBLANK(D3473:AD3473)=27),0,1)))</f>
        <v>0</v>
      </c>
      <c r="AH3473" s="264">
        <f t="shared" si="10899"/>
        <v>0</v>
      </c>
    </row>
    <row r="3474" spans="1:35" ht="15" customHeight="1" x14ac:dyDescent="0.25">
      <c r="A3474" s="60"/>
      <c r="B3474" s="60"/>
      <c r="C3474" s="8" t="s">
        <v>31</v>
      </c>
      <c r="D3474" s="606" t="str">
        <f t="shared" si="10898"/>
        <v/>
      </c>
      <c r="E3474" s="606"/>
      <c r="F3474" s="606"/>
      <c r="G3474" s="606"/>
      <c r="H3474" s="606"/>
      <c r="I3474" s="606"/>
      <c r="J3474" s="606"/>
      <c r="K3474" s="606"/>
      <c r="L3474" s="606"/>
      <c r="M3474" s="828"/>
      <c r="N3474" s="828"/>
      <c r="O3474" s="828"/>
      <c r="P3474" s="828"/>
      <c r="Q3474" s="828"/>
      <c r="R3474" s="828"/>
      <c r="S3474" s="828"/>
      <c r="T3474" s="828"/>
      <c r="U3474" s="828"/>
      <c r="V3474" s="828"/>
      <c r="W3474" s="828"/>
      <c r="X3474" s="828"/>
      <c r="Y3474" s="828"/>
      <c r="Z3474" s="828"/>
      <c r="AA3474" s="828"/>
      <c r="AB3474" s="828"/>
      <c r="AC3474" s="828"/>
      <c r="AD3474" s="828"/>
      <c r="AE3474" s="60"/>
      <c r="AF3474" s="259"/>
      <c r="AG3474" s="375">
        <f>IF(AND($C$29="",COUNTBLANK(D3474:AD3474)=27),0,IF(AND($C$29&gt;=$AG$31,COUNTBLANK(D3474:AD3474)&lt;&gt;27),0,IF(AND($AG$31&gt;$C$29,COUNTBLANK(D3474:AD3474)=27),0,1)))</f>
        <v>0</v>
      </c>
      <c r="AH3474" s="264">
        <f t="shared" si="10899"/>
        <v>0</v>
      </c>
    </row>
    <row r="3475" spans="1:35" ht="15" customHeight="1" x14ac:dyDescent="0.25">
      <c r="A3475" s="60"/>
      <c r="B3475" s="60"/>
      <c r="C3475" s="8" t="s">
        <v>32</v>
      </c>
      <c r="D3475" s="606" t="str">
        <f t="shared" si="10898"/>
        <v/>
      </c>
      <c r="E3475" s="606"/>
      <c r="F3475" s="606"/>
      <c r="G3475" s="606"/>
      <c r="H3475" s="606"/>
      <c r="I3475" s="606"/>
      <c r="J3475" s="606"/>
      <c r="K3475" s="606"/>
      <c r="L3475" s="606"/>
      <c r="M3475" s="828"/>
      <c r="N3475" s="828"/>
      <c r="O3475" s="828"/>
      <c r="P3475" s="828"/>
      <c r="Q3475" s="828"/>
      <c r="R3475" s="828"/>
      <c r="S3475" s="828"/>
      <c r="T3475" s="828"/>
      <c r="U3475" s="828"/>
      <c r="V3475" s="828"/>
      <c r="W3475" s="828"/>
      <c r="X3475" s="828"/>
      <c r="Y3475" s="828"/>
      <c r="Z3475" s="828"/>
      <c r="AA3475" s="828"/>
      <c r="AB3475" s="828"/>
      <c r="AC3475" s="828"/>
      <c r="AD3475" s="828"/>
      <c r="AE3475" s="60"/>
      <c r="AF3475" s="259"/>
      <c r="AG3475" s="375">
        <f>IF(AND($C$29="",COUNTBLANK(D3475:AD3475)=27),0,IF(AND($C$29&gt;=$AG$32,COUNTBLANK(D3475:AD3475)&lt;&gt;27),0,IF(AND($AG$32&gt;$C$29,COUNTBLANK(D3475:AD3475)=27),0,1)))</f>
        <v>0</v>
      </c>
      <c r="AH3475" s="264">
        <f t="shared" si="10899"/>
        <v>0</v>
      </c>
    </row>
    <row r="3476" spans="1:35" ht="15" customHeight="1" x14ac:dyDescent="0.25">
      <c r="A3476" s="60"/>
      <c r="B3476" s="60"/>
      <c r="C3476" s="8" t="s">
        <v>33</v>
      </c>
      <c r="D3476" s="606" t="str">
        <f t="shared" si="10898"/>
        <v/>
      </c>
      <c r="E3476" s="606"/>
      <c r="F3476" s="606"/>
      <c r="G3476" s="606"/>
      <c r="H3476" s="606"/>
      <c r="I3476" s="606"/>
      <c r="J3476" s="606"/>
      <c r="K3476" s="606"/>
      <c r="L3476" s="606"/>
      <c r="M3476" s="828"/>
      <c r="N3476" s="828"/>
      <c r="O3476" s="828"/>
      <c r="P3476" s="828"/>
      <c r="Q3476" s="828"/>
      <c r="R3476" s="828"/>
      <c r="S3476" s="828"/>
      <c r="T3476" s="828"/>
      <c r="U3476" s="828"/>
      <c r="V3476" s="828"/>
      <c r="W3476" s="828"/>
      <c r="X3476" s="828"/>
      <c r="Y3476" s="828"/>
      <c r="Z3476" s="828"/>
      <c r="AA3476" s="828"/>
      <c r="AB3476" s="828"/>
      <c r="AC3476" s="828"/>
      <c r="AD3476" s="828"/>
      <c r="AE3476" s="60"/>
      <c r="AF3476" s="259"/>
      <c r="AG3476" s="375">
        <f>IF(AND($C$29="",COUNTBLANK(D3476:AD3476)=27),0,IF(AND($C$29&gt;=$AG$33,COUNTBLANK(D3476:AD3476)&lt;&gt;27),0,IF(AND($AG$33&gt;$C$29,COUNTBLANK(D3476:AD3476)=27),0,1)))</f>
        <v>0</v>
      </c>
      <c r="AH3476" s="264">
        <f t="shared" si="10899"/>
        <v>0</v>
      </c>
    </row>
    <row r="3477" spans="1:35" ht="15" customHeight="1" x14ac:dyDescent="0.25">
      <c r="R3477" s="96" t="s">
        <v>64</v>
      </c>
      <c r="S3477" s="572">
        <f>IF(AND(SUM(S3469:X3476)=0,COUNTIF(S3469:X3476,"NS")&gt;0),"NS",SUM(S3469:X3476))</f>
        <v>0</v>
      </c>
      <c r="T3477" s="572"/>
      <c r="U3477" s="572"/>
      <c r="V3477" s="572"/>
      <c r="W3477" s="572"/>
      <c r="X3477" s="572"/>
      <c r="Y3477" s="572">
        <f>IF(AND(SUM(Y3469:AD3476)=0,COUNTIF(Y3469:AD3476,"NS")&gt;0),"NS",SUM(Y3469:AD3476))</f>
        <v>0</v>
      </c>
      <c r="Z3477" s="572"/>
      <c r="AA3477" s="572"/>
      <c r="AB3477" s="572"/>
      <c r="AC3477" s="572"/>
      <c r="AD3477" s="572"/>
      <c r="AE3477" s="60"/>
      <c r="AF3477" s="259"/>
      <c r="AG3477" s="377">
        <f t="shared" ref="AG3477:AH3477" si="10900">SUM(AG3469:AG3476)</f>
        <v>0</v>
      </c>
      <c r="AH3477" s="383">
        <f t="shared" si="10900"/>
        <v>0</v>
      </c>
    </row>
    <row r="3478" spans="1:35" ht="15" customHeight="1" x14ac:dyDescent="0.25">
      <c r="AE3478" s="60"/>
      <c r="AF3478" s="259"/>
      <c r="AG3478" s="375"/>
      <c r="AH3478" s="399"/>
    </row>
    <row r="3479" spans="1:35" ht="15" customHeight="1" x14ac:dyDescent="0.25">
      <c r="B3479" s="545" t="str">
        <f>IF(OR($AG$3467=$AH$3467,$AG$3467=$AI$3467),"","Error: Debe completar toda la información requerida de acuerdo a las instrucciones")</f>
        <v/>
      </c>
      <c r="C3479" s="545"/>
      <c r="D3479" s="545"/>
      <c r="E3479" s="545"/>
      <c r="F3479" s="545"/>
      <c r="G3479" s="545"/>
      <c r="H3479" s="545"/>
      <c r="I3479" s="545"/>
      <c r="J3479" s="545"/>
      <c r="K3479" s="545"/>
      <c r="L3479" s="545"/>
      <c r="M3479" s="545"/>
      <c r="N3479" s="545"/>
      <c r="O3479" s="545"/>
      <c r="P3479" s="545"/>
      <c r="Q3479" s="545"/>
      <c r="R3479" s="545"/>
      <c r="S3479" s="545"/>
      <c r="T3479" s="545"/>
      <c r="U3479" s="545"/>
      <c r="V3479" s="545"/>
      <c r="W3479" s="545"/>
      <c r="X3479" s="545"/>
      <c r="Y3479" s="545"/>
      <c r="Z3479" s="545"/>
      <c r="AA3479" s="545"/>
      <c r="AB3479" s="545"/>
      <c r="AC3479" s="545"/>
      <c r="AD3479" s="545"/>
      <c r="AE3479" s="60"/>
      <c r="AF3479" s="259"/>
      <c r="AG3479" s="375"/>
      <c r="AH3479" s="399"/>
    </row>
    <row r="3480" spans="1:35" ht="15" customHeight="1" thickBot="1" x14ac:dyDescent="0.3">
      <c r="AE3480" s="60"/>
      <c r="AF3480" s="259"/>
      <c r="AG3480" s="375"/>
      <c r="AH3480" s="399"/>
    </row>
    <row r="3481" spans="1:35" ht="15" customHeight="1" thickBot="1" x14ac:dyDescent="0.3">
      <c r="B3481" s="1138" t="s">
        <v>1399</v>
      </c>
      <c r="C3481" s="1139"/>
      <c r="D3481" s="1139"/>
      <c r="E3481" s="1139"/>
      <c r="F3481" s="1139"/>
      <c r="G3481" s="1139"/>
      <c r="H3481" s="1139"/>
      <c r="I3481" s="1139"/>
      <c r="J3481" s="1139"/>
      <c r="K3481" s="1139"/>
      <c r="L3481" s="1139"/>
      <c r="M3481" s="1139"/>
      <c r="N3481" s="1139"/>
      <c r="O3481" s="1139"/>
      <c r="P3481" s="1139"/>
      <c r="Q3481" s="1139"/>
      <c r="R3481" s="1139"/>
      <c r="S3481" s="1139"/>
      <c r="T3481" s="1139"/>
      <c r="U3481" s="1139"/>
      <c r="V3481" s="1139"/>
      <c r="W3481" s="1139"/>
      <c r="X3481" s="1139"/>
      <c r="Y3481" s="1139"/>
      <c r="Z3481" s="1139"/>
      <c r="AA3481" s="1139"/>
      <c r="AB3481" s="1139"/>
      <c r="AC3481" s="1139"/>
      <c r="AD3481" s="1140"/>
      <c r="AE3481" s="60"/>
      <c r="AF3481" s="259"/>
      <c r="AG3481" s="375"/>
      <c r="AH3481" s="399"/>
    </row>
    <row r="3482" spans="1:35" ht="15" customHeight="1" x14ac:dyDescent="0.25">
      <c r="B3482" s="1144" t="s">
        <v>966</v>
      </c>
      <c r="C3482" s="1145"/>
      <c r="D3482" s="1145"/>
      <c r="E3482" s="1145"/>
      <c r="F3482" s="1145"/>
      <c r="G3482" s="1145"/>
      <c r="H3482" s="1145"/>
      <c r="I3482" s="1145"/>
      <c r="J3482" s="1145"/>
      <c r="K3482" s="1145"/>
      <c r="L3482" s="1145"/>
      <c r="M3482" s="1145"/>
      <c r="N3482" s="1145"/>
      <c r="O3482" s="1145"/>
      <c r="P3482" s="1145"/>
      <c r="Q3482" s="1145"/>
      <c r="R3482" s="1145"/>
      <c r="S3482" s="1145"/>
      <c r="T3482" s="1145"/>
      <c r="U3482" s="1145"/>
      <c r="V3482" s="1145"/>
      <c r="W3482" s="1145"/>
      <c r="X3482" s="1145"/>
      <c r="Y3482" s="1145"/>
      <c r="Z3482" s="1145"/>
      <c r="AA3482" s="1145"/>
      <c r="AB3482" s="1145"/>
      <c r="AC3482" s="1145"/>
      <c r="AD3482" s="1146"/>
      <c r="AE3482" s="60"/>
      <c r="AF3482" s="259"/>
      <c r="AG3482" s="375"/>
      <c r="AH3482" s="399"/>
    </row>
    <row r="3483" spans="1:35" ht="24" customHeight="1" x14ac:dyDescent="0.25">
      <c r="B3483" s="146"/>
      <c r="C3483" s="926" t="s">
        <v>1031</v>
      </c>
      <c r="D3483" s="927"/>
      <c r="E3483" s="927"/>
      <c r="F3483" s="927"/>
      <c r="G3483" s="927"/>
      <c r="H3483" s="927"/>
      <c r="I3483" s="927"/>
      <c r="J3483" s="927"/>
      <c r="K3483" s="927"/>
      <c r="L3483" s="927"/>
      <c r="M3483" s="927"/>
      <c r="N3483" s="927"/>
      <c r="O3483" s="927"/>
      <c r="P3483" s="927"/>
      <c r="Q3483" s="927"/>
      <c r="R3483" s="927"/>
      <c r="S3483" s="927"/>
      <c r="T3483" s="927"/>
      <c r="U3483" s="927"/>
      <c r="V3483" s="927"/>
      <c r="W3483" s="927"/>
      <c r="X3483" s="927"/>
      <c r="Y3483" s="927"/>
      <c r="Z3483" s="927"/>
      <c r="AA3483" s="927"/>
      <c r="AB3483" s="927"/>
      <c r="AC3483" s="927"/>
      <c r="AD3483" s="928"/>
      <c r="AE3483" s="60"/>
      <c r="AF3483" s="259"/>
      <c r="AG3483" s="375"/>
      <c r="AH3483" s="399"/>
    </row>
    <row r="3484" spans="1:35" ht="15" customHeight="1" x14ac:dyDescent="0.25">
      <c r="AE3484" s="60"/>
      <c r="AF3484" s="259"/>
      <c r="AG3484" s="375"/>
      <c r="AH3484" s="399"/>
    </row>
    <row r="3485" spans="1:35" ht="36" customHeight="1" x14ac:dyDescent="0.25">
      <c r="A3485" s="114" t="s">
        <v>1398</v>
      </c>
      <c r="B3485" s="573" t="s">
        <v>1400</v>
      </c>
      <c r="C3485" s="573"/>
      <c r="D3485" s="573"/>
      <c r="E3485" s="573"/>
      <c r="F3485" s="573"/>
      <c r="G3485" s="573"/>
      <c r="H3485" s="573"/>
      <c r="I3485" s="573"/>
      <c r="J3485" s="573"/>
      <c r="K3485" s="573"/>
      <c r="L3485" s="573"/>
      <c r="M3485" s="573"/>
      <c r="N3485" s="573"/>
      <c r="O3485" s="573"/>
      <c r="P3485" s="573"/>
      <c r="Q3485" s="573"/>
      <c r="R3485" s="573"/>
      <c r="S3485" s="573"/>
      <c r="T3485" s="573"/>
      <c r="U3485" s="573"/>
      <c r="V3485" s="573"/>
      <c r="W3485" s="573"/>
      <c r="X3485" s="573"/>
      <c r="Y3485" s="573"/>
      <c r="Z3485" s="573"/>
      <c r="AA3485" s="573"/>
      <c r="AB3485" s="573"/>
      <c r="AC3485" s="573"/>
      <c r="AD3485" s="573"/>
      <c r="AE3485" s="60"/>
      <c r="AF3485" s="259"/>
      <c r="AG3485" s="375"/>
      <c r="AH3485" s="399"/>
    </row>
    <row r="3486" spans="1:35" ht="24" customHeight="1" x14ac:dyDescent="0.25">
      <c r="C3486" s="576" t="s">
        <v>1087</v>
      </c>
      <c r="D3486" s="576"/>
      <c r="E3486" s="576"/>
      <c r="F3486" s="576"/>
      <c r="G3486" s="576"/>
      <c r="H3486" s="576"/>
      <c r="I3486" s="576"/>
      <c r="J3486" s="576"/>
      <c r="K3486" s="576"/>
      <c r="L3486" s="576"/>
      <c r="M3486" s="576"/>
      <c r="N3486" s="576"/>
      <c r="O3486" s="576"/>
      <c r="P3486" s="576"/>
      <c r="Q3486" s="576"/>
      <c r="R3486" s="576"/>
      <c r="S3486" s="576"/>
      <c r="T3486" s="576"/>
      <c r="U3486" s="576"/>
      <c r="V3486" s="576"/>
      <c r="W3486" s="576"/>
      <c r="X3486" s="576"/>
      <c r="Y3486" s="576"/>
      <c r="Z3486" s="576"/>
      <c r="AA3486" s="576"/>
      <c r="AB3486" s="576"/>
      <c r="AC3486" s="576"/>
      <c r="AD3486" s="576"/>
      <c r="AE3486" s="60"/>
      <c r="AF3486" s="259"/>
      <c r="AG3486" s="285" t="s">
        <v>1908</v>
      </c>
      <c r="AH3486" s="285"/>
      <c r="AI3486" s="285"/>
    </row>
    <row r="3487" spans="1:35" ht="15" customHeight="1" x14ac:dyDescent="0.25">
      <c r="AE3487" s="60"/>
      <c r="AF3487" s="259"/>
      <c r="AG3487" s="285">
        <f>COUNTBLANK(Y3489:AD3496)</f>
        <v>48</v>
      </c>
      <c r="AH3487" s="285">
        <v>48</v>
      </c>
      <c r="AI3487" s="285">
        <f>IF(SUM(AG3497:AH3497)=0,AG3487,1)</f>
        <v>48</v>
      </c>
    </row>
    <row r="3488" spans="1:35" ht="55.5" customHeight="1" x14ac:dyDescent="0.25">
      <c r="A3488" s="60"/>
      <c r="B3488" s="60"/>
      <c r="C3488" s="578" t="s">
        <v>1130</v>
      </c>
      <c r="D3488" s="578"/>
      <c r="E3488" s="578"/>
      <c r="F3488" s="578"/>
      <c r="G3488" s="578"/>
      <c r="H3488" s="578"/>
      <c r="I3488" s="578"/>
      <c r="J3488" s="578"/>
      <c r="K3488" s="578"/>
      <c r="L3488" s="578"/>
      <c r="M3488" s="578"/>
      <c r="N3488" s="578"/>
      <c r="O3488" s="578"/>
      <c r="P3488" s="578"/>
      <c r="Q3488" s="578"/>
      <c r="R3488" s="578"/>
      <c r="S3488" s="578"/>
      <c r="T3488" s="578"/>
      <c r="U3488" s="578"/>
      <c r="V3488" s="578"/>
      <c r="W3488" s="578"/>
      <c r="X3488" s="578"/>
      <c r="Y3488" s="578" t="s">
        <v>928</v>
      </c>
      <c r="Z3488" s="578"/>
      <c r="AA3488" s="578"/>
      <c r="AB3488" s="578"/>
      <c r="AC3488" s="578"/>
      <c r="AD3488" s="578"/>
      <c r="AE3488" s="60"/>
      <c r="AF3488" s="259"/>
      <c r="AG3488" s="374" t="s">
        <v>1921</v>
      </c>
      <c r="AH3488" s="374" t="s">
        <v>1925</v>
      </c>
    </row>
    <row r="3489" spans="1:34" ht="15" customHeight="1" x14ac:dyDescent="0.25">
      <c r="A3489" s="60"/>
      <c r="B3489" s="60"/>
      <c r="C3489" s="86" t="s">
        <v>26</v>
      </c>
      <c r="D3489" s="572" t="str">
        <f>IF($D37="","",$D37)</f>
        <v/>
      </c>
      <c r="E3489" s="572"/>
      <c r="F3489" s="572"/>
      <c r="G3489" s="572"/>
      <c r="H3489" s="572"/>
      <c r="I3489" s="572"/>
      <c r="J3489" s="572"/>
      <c r="K3489" s="572"/>
      <c r="L3489" s="572"/>
      <c r="M3489" s="572"/>
      <c r="N3489" s="572"/>
      <c r="O3489" s="572"/>
      <c r="P3489" s="572"/>
      <c r="Q3489" s="572"/>
      <c r="R3489" s="572"/>
      <c r="S3489" s="572"/>
      <c r="T3489" s="572"/>
      <c r="U3489" s="572"/>
      <c r="V3489" s="572"/>
      <c r="W3489" s="572"/>
      <c r="X3489" s="572"/>
      <c r="Y3489" s="828"/>
      <c r="Z3489" s="828"/>
      <c r="AA3489" s="828"/>
      <c r="AB3489" s="828"/>
      <c r="AC3489" s="828"/>
      <c r="AD3489" s="828"/>
      <c r="AE3489" s="60"/>
      <c r="AF3489" s="259"/>
      <c r="AG3489" s="375">
        <f>IF(AND($C$29="",COUNTBLANK(D3489:AD3489)=27),0,IF(AND($C$29&gt;=$AG$26,COUNTBLANK(D3489:AD3489)&lt;&gt;27),0,IF(AND($AG$26&gt;$C$29,COUNTBLANK(D3489:AD3489)=27),0,1)))</f>
        <v>0</v>
      </c>
      <c r="AH3489" s="264">
        <f>IF($AG$3487=$AH$3487,0,IF(AND(D3489="",Y3489=""),0,IF(AND(D3489&lt;&gt;"",COUNTBLANK(Y3489:AD3489)=5),0,1)))</f>
        <v>0</v>
      </c>
    </row>
    <row r="3490" spans="1:34" ht="15" customHeight="1" x14ac:dyDescent="0.25">
      <c r="A3490" s="60"/>
      <c r="B3490" s="60"/>
      <c r="C3490" s="10" t="s">
        <v>27</v>
      </c>
      <c r="D3490" s="572" t="str">
        <f t="shared" ref="D3490:D3496" si="10901">IF($D38="","",$D38)</f>
        <v/>
      </c>
      <c r="E3490" s="572"/>
      <c r="F3490" s="572"/>
      <c r="G3490" s="572"/>
      <c r="H3490" s="572"/>
      <c r="I3490" s="572"/>
      <c r="J3490" s="572"/>
      <c r="K3490" s="572"/>
      <c r="L3490" s="572"/>
      <c r="M3490" s="572"/>
      <c r="N3490" s="572"/>
      <c r="O3490" s="572"/>
      <c r="P3490" s="572"/>
      <c r="Q3490" s="572"/>
      <c r="R3490" s="572"/>
      <c r="S3490" s="572"/>
      <c r="T3490" s="572"/>
      <c r="U3490" s="572"/>
      <c r="V3490" s="572"/>
      <c r="W3490" s="572"/>
      <c r="X3490" s="572"/>
      <c r="Y3490" s="828"/>
      <c r="Z3490" s="828"/>
      <c r="AA3490" s="828"/>
      <c r="AB3490" s="828"/>
      <c r="AC3490" s="828"/>
      <c r="AD3490" s="828"/>
      <c r="AE3490" s="60"/>
      <c r="AF3490" s="259"/>
      <c r="AG3490" s="375">
        <f>IF(AND($C$29="",COUNTBLANK(D3490:AD3490)=27),0,IF(AND($C$29&gt;=$AG$27,COUNTBLANK(D3490:AD3490)&lt;&gt;27),0,IF(AND($AG$27&gt;$C$29,COUNTBLANK(D3490:AD3490)=27),0,1)))</f>
        <v>0</v>
      </c>
      <c r="AH3490" s="264">
        <f t="shared" ref="AH3490:AH3496" si="10902">IF($AG$3487=$AH$3487,0,IF(AND(D3490="",Y3490=""),0,IF(AND(D3490&lt;&gt;"",COUNTBLANK(Y3490:AD3490)=5),0,1)))</f>
        <v>0</v>
      </c>
    </row>
    <row r="3491" spans="1:34" ht="15" customHeight="1" x14ac:dyDescent="0.25">
      <c r="A3491" s="60"/>
      <c r="B3491" s="60"/>
      <c r="C3491" s="8" t="s">
        <v>28</v>
      </c>
      <c r="D3491" s="572" t="str">
        <f t="shared" si="10901"/>
        <v/>
      </c>
      <c r="E3491" s="572"/>
      <c r="F3491" s="572"/>
      <c r="G3491" s="572"/>
      <c r="H3491" s="572"/>
      <c r="I3491" s="572"/>
      <c r="J3491" s="572"/>
      <c r="K3491" s="572"/>
      <c r="L3491" s="572"/>
      <c r="M3491" s="572"/>
      <c r="N3491" s="572"/>
      <c r="O3491" s="572"/>
      <c r="P3491" s="572"/>
      <c r="Q3491" s="572"/>
      <c r="R3491" s="572"/>
      <c r="S3491" s="572"/>
      <c r="T3491" s="572"/>
      <c r="U3491" s="572"/>
      <c r="V3491" s="572"/>
      <c r="W3491" s="572"/>
      <c r="X3491" s="572"/>
      <c r="Y3491" s="828"/>
      <c r="Z3491" s="828"/>
      <c r="AA3491" s="828"/>
      <c r="AB3491" s="828"/>
      <c r="AC3491" s="828"/>
      <c r="AD3491" s="828"/>
      <c r="AE3491" s="60"/>
      <c r="AF3491" s="259"/>
      <c r="AG3491" s="375">
        <f>IF(AND($C$29="",COUNTBLANK(D3491:AD3491)=27),0,IF(AND($C$29&gt;=$AG$28,COUNTBLANK(D3491:AD3491)&lt;&gt;27),0,IF(AND($AG$28&gt;$C$29,COUNTBLANK(D3491:AD3491)=27),0,1)))</f>
        <v>0</v>
      </c>
      <c r="AH3491" s="264">
        <f t="shared" si="10902"/>
        <v>0</v>
      </c>
    </row>
    <row r="3492" spans="1:34" ht="15" customHeight="1" x14ac:dyDescent="0.25">
      <c r="A3492" s="60"/>
      <c r="B3492" s="60"/>
      <c r="C3492" s="8" t="s">
        <v>29</v>
      </c>
      <c r="D3492" s="572" t="str">
        <f t="shared" si="10901"/>
        <v/>
      </c>
      <c r="E3492" s="572"/>
      <c r="F3492" s="572"/>
      <c r="G3492" s="572"/>
      <c r="H3492" s="572"/>
      <c r="I3492" s="572"/>
      <c r="J3492" s="572"/>
      <c r="K3492" s="572"/>
      <c r="L3492" s="572"/>
      <c r="M3492" s="572"/>
      <c r="N3492" s="572"/>
      <c r="O3492" s="572"/>
      <c r="P3492" s="572"/>
      <c r="Q3492" s="572"/>
      <c r="R3492" s="572"/>
      <c r="S3492" s="572"/>
      <c r="T3492" s="572"/>
      <c r="U3492" s="572"/>
      <c r="V3492" s="572"/>
      <c r="W3492" s="572"/>
      <c r="X3492" s="572"/>
      <c r="Y3492" s="828"/>
      <c r="Z3492" s="828"/>
      <c r="AA3492" s="828"/>
      <c r="AB3492" s="828"/>
      <c r="AC3492" s="828"/>
      <c r="AD3492" s="828"/>
      <c r="AE3492" s="60"/>
      <c r="AF3492" s="259"/>
      <c r="AG3492" s="375">
        <f>IF(AND($C$29="",COUNTBLANK(D3492:AD3492)=27),0,IF(AND($C$29&gt;=$AG$29,COUNTBLANK(D3492:AD3492)&lt;&gt;27),0,IF(AND($AG$29&gt;$C$29,COUNTBLANK(D3492:AD3492)=27),0,1)))</f>
        <v>0</v>
      </c>
      <c r="AH3492" s="264">
        <f t="shared" si="10902"/>
        <v>0</v>
      </c>
    </row>
    <row r="3493" spans="1:34" ht="15" customHeight="1" x14ac:dyDescent="0.25">
      <c r="A3493" s="60"/>
      <c r="B3493" s="60"/>
      <c r="C3493" s="8" t="s">
        <v>30</v>
      </c>
      <c r="D3493" s="572" t="str">
        <f t="shared" si="10901"/>
        <v/>
      </c>
      <c r="E3493" s="572"/>
      <c r="F3493" s="572"/>
      <c r="G3493" s="572"/>
      <c r="H3493" s="572"/>
      <c r="I3493" s="572"/>
      <c r="J3493" s="572"/>
      <c r="K3493" s="572"/>
      <c r="L3493" s="572"/>
      <c r="M3493" s="572"/>
      <c r="N3493" s="572"/>
      <c r="O3493" s="572"/>
      <c r="P3493" s="572"/>
      <c r="Q3493" s="572"/>
      <c r="R3493" s="572"/>
      <c r="S3493" s="572"/>
      <c r="T3493" s="572"/>
      <c r="U3493" s="572"/>
      <c r="V3493" s="572"/>
      <c r="W3493" s="572"/>
      <c r="X3493" s="572"/>
      <c r="Y3493" s="828"/>
      <c r="Z3493" s="828"/>
      <c r="AA3493" s="828"/>
      <c r="AB3493" s="828"/>
      <c r="AC3493" s="828"/>
      <c r="AD3493" s="828"/>
      <c r="AE3493" s="60"/>
      <c r="AF3493" s="259"/>
      <c r="AG3493" s="375">
        <f>IF(AND($C$29="",COUNTBLANK(D3493:AD3493)=27),0,IF(AND($C$29&gt;=$AG$30,COUNTBLANK(D3493:AD3493)&lt;&gt;27),0,IF(AND($AG$30&gt;$C$29,COUNTBLANK(D3493:AD3493)=27),0,1)))</f>
        <v>0</v>
      </c>
      <c r="AH3493" s="264">
        <f t="shared" si="10902"/>
        <v>0</v>
      </c>
    </row>
    <row r="3494" spans="1:34" ht="15" customHeight="1" x14ac:dyDescent="0.25">
      <c r="A3494" s="60"/>
      <c r="B3494" s="60"/>
      <c r="C3494" s="8" t="s">
        <v>31</v>
      </c>
      <c r="D3494" s="572" t="str">
        <f t="shared" si="10901"/>
        <v/>
      </c>
      <c r="E3494" s="572"/>
      <c r="F3494" s="572"/>
      <c r="G3494" s="572"/>
      <c r="H3494" s="572"/>
      <c r="I3494" s="572"/>
      <c r="J3494" s="572"/>
      <c r="K3494" s="572"/>
      <c r="L3494" s="572"/>
      <c r="M3494" s="572"/>
      <c r="N3494" s="572"/>
      <c r="O3494" s="572"/>
      <c r="P3494" s="572"/>
      <c r="Q3494" s="572"/>
      <c r="R3494" s="572"/>
      <c r="S3494" s="572"/>
      <c r="T3494" s="572"/>
      <c r="U3494" s="572"/>
      <c r="V3494" s="572"/>
      <c r="W3494" s="572"/>
      <c r="X3494" s="572"/>
      <c r="Y3494" s="828"/>
      <c r="Z3494" s="828"/>
      <c r="AA3494" s="828"/>
      <c r="AB3494" s="828"/>
      <c r="AC3494" s="828"/>
      <c r="AD3494" s="828"/>
      <c r="AE3494" s="60"/>
      <c r="AF3494" s="259"/>
      <c r="AG3494" s="375">
        <f>IF(AND($C$29="",COUNTBLANK(D3494:AD3494)=27),0,IF(AND($C$29&gt;=$AG$31,COUNTBLANK(D3494:AD3494)&lt;&gt;27),0,IF(AND($AG$31&gt;$C$29,COUNTBLANK(D3494:AD3494)=27),0,1)))</f>
        <v>0</v>
      </c>
      <c r="AH3494" s="264">
        <f t="shared" si="10902"/>
        <v>0</v>
      </c>
    </row>
    <row r="3495" spans="1:34" ht="15" customHeight="1" x14ac:dyDescent="0.25">
      <c r="A3495" s="60"/>
      <c r="B3495" s="60"/>
      <c r="C3495" s="8" t="s">
        <v>32</v>
      </c>
      <c r="D3495" s="572" t="str">
        <f t="shared" si="10901"/>
        <v/>
      </c>
      <c r="E3495" s="572"/>
      <c r="F3495" s="572"/>
      <c r="G3495" s="572"/>
      <c r="H3495" s="572"/>
      <c r="I3495" s="572"/>
      <c r="J3495" s="572"/>
      <c r="K3495" s="572"/>
      <c r="L3495" s="572"/>
      <c r="M3495" s="572"/>
      <c r="N3495" s="572"/>
      <c r="O3495" s="572"/>
      <c r="P3495" s="572"/>
      <c r="Q3495" s="572"/>
      <c r="R3495" s="572"/>
      <c r="S3495" s="572"/>
      <c r="T3495" s="572"/>
      <c r="U3495" s="572"/>
      <c r="V3495" s="572"/>
      <c r="W3495" s="572"/>
      <c r="X3495" s="572"/>
      <c r="Y3495" s="828"/>
      <c r="Z3495" s="828"/>
      <c r="AA3495" s="828"/>
      <c r="AB3495" s="828"/>
      <c r="AC3495" s="828"/>
      <c r="AD3495" s="828"/>
      <c r="AE3495" s="60"/>
      <c r="AF3495" s="259"/>
      <c r="AG3495" s="375">
        <f>IF(AND($C$29="",COUNTBLANK(D3495:AD3495)=27),0,IF(AND($C$29&gt;=$AG$32,COUNTBLANK(D3495:AD3495)&lt;&gt;27),0,IF(AND($AG$32&gt;$C$29,COUNTBLANK(D3495:AD3495)=27),0,1)))</f>
        <v>0</v>
      </c>
      <c r="AH3495" s="264">
        <f t="shared" si="10902"/>
        <v>0</v>
      </c>
    </row>
    <row r="3496" spans="1:34" ht="15" customHeight="1" x14ac:dyDescent="0.25">
      <c r="A3496" s="60"/>
      <c r="B3496" s="60"/>
      <c r="C3496" s="8" t="s">
        <v>33</v>
      </c>
      <c r="D3496" s="572" t="str">
        <f t="shared" si="10901"/>
        <v/>
      </c>
      <c r="E3496" s="572"/>
      <c r="F3496" s="572"/>
      <c r="G3496" s="572"/>
      <c r="H3496" s="572"/>
      <c r="I3496" s="572"/>
      <c r="J3496" s="572"/>
      <c r="K3496" s="572"/>
      <c r="L3496" s="572"/>
      <c r="M3496" s="572"/>
      <c r="N3496" s="572"/>
      <c r="O3496" s="572"/>
      <c r="P3496" s="572"/>
      <c r="Q3496" s="572"/>
      <c r="R3496" s="572"/>
      <c r="S3496" s="572"/>
      <c r="T3496" s="572"/>
      <c r="U3496" s="572"/>
      <c r="V3496" s="572"/>
      <c r="W3496" s="572"/>
      <c r="X3496" s="572"/>
      <c r="Y3496" s="828"/>
      <c r="Z3496" s="828"/>
      <c r="AA3496" s="828"/>
      <c r="AB3496" s="828"/>
      <c r="AC3496" s="828"/>
      <c r="AD3496" s="828"/>
      <c r="AE3496" s="60"/>
      <c r="AF3496" s="259"/>
      <c r="AG3496" s="375">
        <f>IF(AND($C$29="",COUNTBLANK(D3496:AD3496)=27),0,IF(AND($C$29&gt;=$AG$33,COUNTBLANK(D3496:AD3496)&lt;&gt;27),0,IF(AND($AG$33&gt;$C$29,COUNTBLANK(D3496:AD3496)=27),0,1)))</f>
        <v>0</v>
      </c>
      <c r="AH3496" s="264">
        <f t="shared" si="10902"/>
        <v>0</v>
      </c>
    </row>
    <row r="3497" spans="1:34" ht="15" customHeight="1" x14ac:dyDescent="0.25">
      <c r="A3497" s="60"/>
      <c r="X3497" s="96" t="s">
        <v>64</v>
      </c>
      <c r="Y3497" s="572">
        <f>IF(AND(SUM(Y3489:AD3496)=0,COUNTIF(Y3489:AD3496,"NS")&gt;0),"NS",SUM(Y3489:AD3496))</f>
        <v>0</v>
      </c>
      <c r="Z3497" s="572"/>
      <c r="AA3497" s="572"/>
      <c r="AB3497" s="572"/>
      <c r="AC3497" s="572"/>
      <c r="AD3497" s="572"/>
      <c r="AE3497" s="60"/>
      <c r="AF3497" s="259"/>
      <c r="AG3497" s="377">
        <f>SUM(AG3489:AG3496)</f>
        <v>0</v>
      </c>
      <c r="AH3497" s="377">
        <f>IF($AG$3033=$AH$3033,0,SUM(AH3489:AH3496))</f>
        <v>0</v>
      </c>
    </row>
    <row r="3498" spans="1:34" ht="15" customHeight="1" x14ac:dyDescent="0.25">
      <c r="A3498" s="60"/>
      <c r="AE3498" s="60"/>
      <c r="AF3498" s="259"/>
      <c r="AG3498" s="375"/>
      <c r="AH3498" s="399"/>
    </row>
    <row r="3499" spans="1:34" ht="15" customHeight="1" x14ac:dyDescent="0.25">
      <c r="A3499" s="60"/>
      <c r="B3499" s="545" t="str">
        <f>IF(OR($AG$3487=$AH$3487,$AG$3487=$AI$3487),"","Error: Debe completar toda la información requerida de acuerdo a las instrucciones")</f>
        <v/>
      </c>
      <c r="C3499" s="545"/>
      <c r="D3499" s="545"/>
      <c r="E3499" s="545"/>
      <c r="F3499" s="545"/>
      <c r="G3499" s="545"/>
      <c r="H3499" s="545"/>
      <c r="I3499" s="545"/>
      <c r="J3499" s="545"/>
      <c r="K3499" s="545"/>
      <c r="L3499" s="545"/>
      <c r="M3499" s="545"/>
      <c r="N3499" s="545"/>
      <c r="O3499" s="545"/>
      <c r="P3499" s="545"/>
      <c r="Q3499" s="545"/>
      <c r="R3499" s="545"/>
      <c r="S3499" s="545"/>
      <c r="T3499" s="545"/>
      <c r="U3499" s="545"/>
      <c r="V3499" s="545"/>
      <c r="W3499" s="545"/>
      <c r="X3499" s="545"/>
      <c r="Y3499" s="545"/>
      <c r="Z3499" s="545"/>
      <c r="AA3499" s="545"/>
      <c r="AB3499" s="545"/>
      <c r="AC3499" s="545"/>
      <c r="AD3499" s="545"/>
      <c r="AE3499" s="60"/>
      <c r="AF3499" s="259"/>
      <c r="AG3499" s="375"/>
      <c r="AH3499" s="399"/>
    </row>
    <row r="3500" spans="1:34" ht="15" customHeight="1" thickBot="1" x14ac:dyDescent="0.3">
      <c r="A3500" s="60"/>
      <c r="AE3500" s="60"/>
      <c r="AF3500" s="259"/>
      <c r="AG3500" s="375"/>
      <c r="AH3500" s="399"/>
    </row>
    <row r="3501" spans="1:34" ht="15" customHeight="1" thickBot="1" x14ac:dyDescent="0.3">
      <c r="A3501" s="60"/>
      <c r="B3501" s="1132" t="s">
        <v>1402</v>
      </c>
      <c r="C3501" s="1133"/>
      <c r="D3501" s="1133"/>
      <c r="E3501" s="1133"/>
      <c r="F3501" s="1133"/>
      <c r="G3501" s="1133"/>
      <c r="H3501" s="1133"/>
      <c r="I3501" s="1133"/>
      <c r="J3501" s="1133"/>
      <c r="K3501" s="1133"/>
      <c r="L3501" s="1133"/>
      <c r="M3501" s="1133"/>
      <c r="N3501" s="1133"/>
      <c r="O3501" s="1133"/>
      <c r="P3501" s="1133"/>
      <c r="Q3501" s="1133"/>
      <c r="R3501" s="1133"/>
      <c r="S3501" s="1133"/>
      <c r="T3501" s="1133"/>
      <c r="U3501" s="1133"/>
      <c r="V3501" s="1133"/>
      <c r="W3501" s="1133"/>
      <c r="X3501" s="1133"/>
      <c r="Y3501" s="1133"/>
      <c r="Z3501" s="1133"/>
      <c r="AA3501" s="1133"/>
      <c r="AB3501" s="1133"/>
      <c r="AC3501" s="1133"/>
      <c r="AD3501" s="1134"/>
      <c r="AE3501" s="60"/>
      <c r="AF3501" s="259"/>
      <c r="AG3501" s="375"/>
      <c r="AH3501" s="399"/>
    </row>
    <row r="3502" spans="1:34" ht="15" customHeight="1" x14ac:dyDescent="0.25">
      <c r="A3502" s="60"/>
      <c r="B3502" s="929" t="s">
        <v>963</v>
      </c>
      <c r="C3502" s="930"/>
      <c r="D3502" s="930"/>
      <c r="E3502" s="930"/>
      <c r="F3502" s="930"/>
      <c r="G3502" s="930"/>
      <c r="H3502" s="930"/>
      <c r="I3502" s="930"/>
      <c r="J3502" s="930"/>
      <c r="K3502" s="930"/>
      <c r="L3502" s="930"/>
      <c r="M3502" s="930"/>
      <c r="N3502" s="930"/>
      <c r="O3502" s="930"/>
      <c r="P3502" s="930"/>
      <c r="Q3502" s="930"/>
      <c r="R3502" s="930"/>
      <c r="S3502" s="930"/>
      <c r="T3502" s="930"/>
      <c r="U3502" s="930"/>
      <c r="V3502" s="930"/>
      <c r="W3502" s="930"/>
      <c r="X3502" s="930"/>
      <c r="Y3502" s="930"/>
      <c r="Z3502" s="930"/>
      <c r="AA3502" s="930"/>
      <c r="AB3502" s="930"/>
      <c r="AC3502" s="930"/>
      <c r="AD3502" s="931"/>
      <c r="AE3502" s="60"/>
      <c r="AF3502" s="259"/>
      <c r="AG3502" s="375"/>
      <c r="AH3502" s="399"/>
    </row>
    <row r="3503" spans="1:34" ht="24" customHeight="1" x14ac:dyDescent="0.25">
      <c r="B3503" s="146"/>
      <c r="C3503" s="926" t="s">
        <v>1467</v>
      </c>
      <c r="D3503" s="927"/>
      <c r="E3503" s="927"/>
      <c r="F3503" s="927"/>
      <c r="G3503" s="927"/>
      <c r="H3503" s="927"/>
      <c r="I3503" s="927"/>
      <c r="J3503" s="927"/>
      <c r="K3503" s="927"/>
      <c r="L3503" s="927"/>
      <c r="M3503" s="927"/>
      <c r="N3503" s="927"/>
      <c r="O3503" s="927"/>
      <c r="P3503" s="927"/>
      <c r="Q3503" s="927"/>
      <c r="R3503" s="927"/>
      <c r="S3503" s="927"/>
      <c r="T3503" s="927"/>
      <c r="U3503" s="927"/>
      <c r="V3503" s="927"/>
      <c r="W3503" s="927"/>
      <c r="X3503" s="927"/>
      <c r="Y3503" s="927"/>
      <c r="Z3503" s="927"/>
      <c r="AA3503" s="927"/>
      <c r="AB3503" s="927"/>
      <c r="AC3503" s="927"/>
      <c r="AD3503" s="928"/>
      <c r="AE3503" s="60"/>
      <c r="AF3503" s="259"/>
      <c r="AG3503" s="375"/>
      <c r="AH3503" s="399"/>
    </row>
    <row r="3504" spans="1:34" ht="15" customHeight="1" x14ac:dyDescent="0.25">
      <c r="AE3504" s="60"/>
      <c r="AF3504" s="259"/>
      <c r="AG3504" s="375"/>
      <c r="AH3504" s="399"/>
    </row>
    <row r="3505" spans="1:45" ht="24" customHeight="1" x14ac:dyDescent="0.25">
      <c r="A3505" s="114" t="s">
        <v>1401</v>
      </c>
      <c r="B3505" s="573" t="s">
        <v>1403</v>
      </c>
      <c r="C3505" s="573"/>
      <c r="D3505" s="573"/>
      <c r="E3505" s="573"/>
      <c r="F3505" s="573"/>
      <c r="G3505" s="573"/>
      <c r="H3505" s="573"/>
      <c r="I3505" s="573"/>
      <c r="J3505" s="573"/>
      <c r="K3505" s="573"/>
      <c r="L3505" s="573"/>
      <c r="M3505" s="573"/>
      <c r="N3505" s="573"/>
      <c r="O3505" s="573"/>
      <c r="P3505" s="573"/>
      <c r="Q3505" s="573"/>
      <c r="R3505" s="573"/>
      <c r="S3505" s="573"/>
      <c r="T3505" s="573"/>
      <c r="U3505" s="573"/>
      <c r="V3505" s="573"/>
      <c r="W3505" s="573"/>
      <c r="X3505" s="573"/>
      <c r="Y3505" s="573"/>
      <c r="Z3505" s="573"/>
      <c r="AA3505" s="573"/>
      <c r="AB3505" s="573"/>
      <c r="AC3505" s="573"/>
      <c r="AD3505" s="573"/>
      <c r="AE3505" s="60"/>
      <c r="AF3505" s="259"/>
      <c r="AG3505" s="375"/>
      <c r="AH3505" s="399"/>
    </row>
    <row r="3506" spans="1:45" ht="24" customHeight="1" x14ac:dyDescent="0.25">
      <c r="C3506" s="576" t="s">
        <v>1087</v>
      </c>
      <c r="D3506" s="576"/>
      <c r="E3506" s="576"/>
      <c r="F3506" s="576"/>
      <c r="G3506" s="576"/>
      <c r="H3506" s="576"/>
      <c r="I3506" s="576"/>
      <c r="J3506" s="576"/>
      <c r="K3506" s="576"/>
      <c r="L3506" s="576"/>
      <c r="M3506" s="576"/>
      <c r="N3506" s="576"/>
      <c r="O3506" s="576"/>
      <c r="P3506" s="576"/>
      <c r="Q3506" s="576"/>
      <c r="R3506" s="576"/>
      <c r="S3506" s="576"/>
      <c r="T3506" s="576"/>
      <c r="U3506" s="576"/>
      <c r="V3506" s="576"/>
      <c r="W3506" s="576"/>
      <c r="X3506" s="576"/>
      <c r="Y3506" s="576"/>
      <c r="Z3506" s="576"/>
      <c r="AA3506" s="576"/>
      <c r="AB3506" s="576"/>
      <c r="AC3506" s="576"/>
      <c r="AD3506" s="576"/>
      <c r="AE3506" s="60"/>
      <c r="AF3506" s="259"/>
      <c r="AG3506" s="375"/>
      <c r="AH3506" s="399"/>
    </row>
    <row r="3507" spans="1:45" ht="15" customHeight="1" x14ac:dyDescent="0.25">
      <c r="AE3507" s="60"/>
      <c r="AF3507" s="259"/>
      <c r="AG3507" s="285" t="s">
        <v>1908</v>
      </c>
      <c r="AH3507" s="285"/>
      <c r="AI3507" s="285"/>
      <c r="AJ3507" s="374"/>
      <c r="AK3507" s="374"/>
      <c r="AL3507" s="374"/>
      <c r="AM3507" s="374"/>
      <c r="AN3507" s="374"/>
    </row>
    <row r="3508" spans="1:45" ht="24" customHeight="1" x14ac:dyDescent="0.25">
      <c r="C3508" s="578" t="s">
        <v>1130</v>
      </c>
      <c r="D3508" s="578"/>
      <c r="E3508" s="578"/>
      <c r="F3508" s="578"/>
      <c r="G3508" s="578"/>
      <c r="H3508" s="578"/>
      <c r="I3508" s="578"/>
      <c r="J3508" s="578"/>
      <c r="K3508" s="578"/>
      <c r="L3508" s="578"/>
      <c r="M3508" s="801" t="s">
        <v>1571</v>
      </c>
      <c r="N3508" s="801"/>
      <c r="O3508" s="801"/>
      <c r="P3508" s="801"/>
      <c r="Q3508" s="801"/>
      <c r="R3508" s="801"/>
      <c r="S3508" s="801"/>
      <c r="T3508" s="801"/>
      <c r="U3508" s="801"/>
      <c r="V3508" s="801"/>
      <c r="W3508" s="801"/>
      <c r="X3508" s="801"/>
      <c r="Y3508" s="801"/>
      <c r="Z3508" s="801"/>
      <c r="AA3508" s="801"/>
      <c r="AB3508" s="801"/>
      <c r="AC3508" s="801"/>
      <c r="AD3508" s="801"/>
      <c r="AE3508" s="60"/>
      <c r="AF3508" s="259"/>
      <c r="AG3508" s="285">
        <f>COUNTBLANK(M3510:AD3517)</f>
        <v>144</v>
      </c>
      <c r="AH3508" s="285">
        <v>144</v>
      </c>
      <c r="AI3508" s="285">
        <f>IF(SUM(AG3518:AH3518)=0,AG3508,1)</f>
        <v>144</v>
      </c>
      <c r="AJ3508" s="374"/>
      <c r="AK3508" s="374"/>
      <c r="AL3508" s="374"/>
      <c r="AM3508" s="374"/>
      <c r="AN3508" s="374"/>
    </row>
    <row r="3509" spans="1:45" ht="15" customHeight="1" x14ac:dyDescent="0.25">
      <c r="C3509" s="578"/>
      <c r="D3509" s="578"/>
      <c r="E3509" s="578"/>
      <c r="F3509" s="578"/>
      <c r="G3509" s="578"/>
      <c r="H3509" s="578"/>
      <c r="I3509" s="578"/>
      <c r="J3509" s="578"/>
      <c r="K3509" s="578"/>
      <c r="L3509" s="578"/>
      <c r="M3509" s="819" t="s">
        <v>60</v>
      </c>
      <c r="N3509" s="820"/>
      <c r="O3509" s="820"/>
      <c r="P3509" s="820"/>
      <c r="Q3509" s="820"/>
      <c r="R3509" s="820"/>
      <c r="S3509" s="829" t="s">
        <v>61</v>
      </c>
      <c r="T3509" s="830"/>
      <c r="U3509" s="830"/>
      <c r="V3509" s="830"/>
      <c r="W3509" s="830"/>
      <c r="X3509" s="830"/>
      <c r="Y3509" s="829" t="s">
        <v>62</v>
      </c>
      <c r="Z3509" s="830"/>
      <c r="AA3509" s="830"/>
      <c r="AB3509" s="830"/>
      <c r="AC3509" s="830"/>
      <c r="AD3509" s="830"/>
      <c r="AE3509" s="60"/>
      <c r="AF3509" s="259"/>
      <c r="AG3509" s="374" t="s">
        <v>1921</v>
      </c>
      <c r="AH3509" s="374" t="s">
        <v>1925</v>
      </c>
      <c r="AI3509" s="374"/>
      <c r="AJ3509" s="374"/>
      <c r="AK3509" s="375" t="s">
        <v>1913</v>
      </c>
      <c r="AL3509" s="378" t="s">
        <v>1910</v>
      </c>
      <c r="AM3509" s="374" t="s">
        <v>1914</v>
      </c>
      <c r="AN3509" s="374" t="s">
        <v>1915</v>
      </c>
      <c r="AP3509" s="375"/>
      <c r="AQ3509" s="375"/>
      <c r="AR3509" s="375"/>
      <c r="AS3509" s="375"/>
    </row>
    <row r="3510" spans="1:45" ht="15" customHeight="1" x14ac:dyDescent="0.25">
      <c r="C3510" s="18" t="s">
        <v>26</v>
      </c>
      <c r="D3510" s="854" t="str">
        <f>IF($D37="","",$D37)</f>
        <v/>
      </c>
      <c r="E3510" s="854"/>
      <c r="F3510" s="854"/>
      <c r="G3510" s="854"/>
      <c r="H3510" s="854"/>
      <c r="I3510" s="854"/>
      <c r="J3510" s="854"/>
      <c r="K3510" s="854"/>
      <c r="L3510" s="854"/>
      <c r="M3510" s="577"/>
      <c r="N3510" s="577"/>
      <c r="O3510" s="577"/>
      <c r="P3510" s="577"/>
      <c r="Q3510" s="577"/>
      <c r="R3510" s="577"/>
      <c r="S3510" s="577"/>
      <c r="T3510" s="577"/>
      <c r="U3510" s="577"/>
      <c r="V3510" s="577"/>
      <c r="W3510" s="577"/>
      <c r="X3510" s="577"/>
      <c r="Y3510" s="577"/>
      <c r="Z3510" s="577"/>
      <c r="AA3510" s="577"/>
      <c r="AB3510" s="577"/>
      <c r="AC3510" s="577"/>
      <c r="AD3510" s="577"/>
      <c r="AE3510" s="60"/>
      <c r="AF3510" s="259"/>
      <c r="AG3510" s="375">
        <f>IF(AND($C$29="",COUNTBLANK(D3510:AD3510)=27),0,IF(AND($C$29&gt;=$AG$26,COUNTBLANK(D3510:AD3510)&lt;&gt;27),0,IF(AND($AG$26&gt;$C$29,COUNTBLANK(D3510:AD3510)=27),0,1)))</f>
        <v>0</v>
      </c>
      <c r="AH3510" s="264">
        <f>IF($AG$3508=$AH$3508,0,IF(AND(D3510="",COUNTBLANK(M3510:AD3510)=18),0,IF(AND(D3510&lt;&gt;"",COUNTBLANK(M3510:AD3510)=15),0,1)))</f>
        <v>0</v>
      </c>
      <c r="AI3510" s="374"/>
      <c r="AJ3510" s="374"/>
      <c r="AK3510" s="375">
        <f>M3510</f>
        <v>0</v>
      </c>
      <c r="AL3510" s="378">
        <f>COUNTIF(S3510:AD3510,"ns")</f>
        <v>0</v>
      </c>
      <c r="AM3510" s="374">
        <f>SUM(S3510:AD3510)</f>
        <v>0</v>
      </c>
      <c r="AN3510" s="292">
        <f>IF($AG$3508=$AH$3508,0,IF(OR(AND(AK3510=0,AL3510&gt;0),AND(AK3510="ns",AM3510&gt;0),AND(AK3510="ns",AL3510=0,AM3510=0)),1,IF(OR(AND(AK3510&gt;0,AL3510=2),AND(AK3510="ns",AL3510=2),AND(AK3510="ns",AM3510=0,AL3510&gt;0),AK3510=AM3510),0,1)))</f>
        <v>0</v>
      </c>
      <c r="AP3510" s="375"/>
      <c r="AQ3510" s="375"/>
      <c r="AR3510" s="375"/>
      <c r="AS3510" s="375"/>
    </row>
    <row r="3511" spans="1:45" ht="15" customHeight="1" x14ac:dyDescent="0.25">
      <c r="C3511" s="20" t="s">
        <v>27</v>
      </c>
      <c r="D3511" s="854" t="str">
        <f t="shared" ref="D3511:D3517" si="10903">IF($D38="","",$D38)</f>
        <v/>
      </c>
      <c r="E3511" s="854"/>
      <c r="F3511" s="854"/>
      <c r="G3511" s="854"/>
      <c r="H3511" s="854"/>
      <c r="I3511" s="854"/>
      <c r="J3511" s="854"/>
      <c r="K3511" s="854"/>
      <c r="L3511" s="854"/>
      <c r="M3511" s="577"/>
      <c r="N3511" s="577"/>
      <c r="O3511" s="577"/>
      <c r="P3511" s="577"/>
      <c r="Q3511" s="577"/>
      <c r="R3511" s="577"/>
      <c r="S3511" s="577"/>
      <c r="T3511" s="577"/>
      <c r="U3511" s="577"/>
      <c r="V3511" s="577"/>
      <c r="W3511" s="577"/>
      <c r="X3511" s="577"/>
      <c r="Y3511" s="577"/>
      <c r="Z3511" s="577"/>
      <c r="AA3511" s="577"/>
      <c r="AB3511" s="577"/>
      <c r="AC3511" s="577"/>
      <c r="AD3511" s="577"/>
      <c r="AE3511" s="60"/>
      <c r="AF3511" s="259"/>
      <c r="AG3511" s="375">
        <f>IF(AND($C$29="",COUNTBLANK(D3511:AD3511)=27),0,IF(AND($C$29&gt;=$AG$27,COUNTBLANK(D3511:AD3511)&lt;&gt;27),0,IF(AND($AG$27&gt;$C$29,COUNTBLANK(D3511:AD3511)=27),0,1)))</f>
        <v>0</v>
      </c>
      <c r="AH3511" s="264">
        <f t="shared" ref="AH3511:AH3517" si="10904">IF($AG$3508=$AH$3508,0,IF(AND(D3511="",COUNTBLANK(M3511:AD3511)=18),0,IF(AND(D3511&lt;&gt;"",COUNTBLANK(M3511:AD3511)=15),0,1)))</f>
        <v>0</v>
      </c>
      <c r="AK3511" s="375">
        <f t="shared" ref="AK3511:AK3517" si="10905">M3511</f>
        <v>0</v>
      </c>
      <c r="AL3511" s="378">
        <f t="shared" ref="AL3511:AL3517" si="10906">COUNTIF(S3511:AD3511,"ns")</f>
        <v>0</v>
      </c>
      <c r="AM3511" s="374">
        <f t="shared" ref="AM3511:AM3517" si="10907">SUM(S3511:AD3511)</f>
        <v>0</v>
      </c>
      <c r="AN3511" s="292">
        <f t="shared" ref="AN3511:AN3517" si="10908">IF($AG$3508=$AH$3508,0,IF(OR(AND(AK3511=0,AL3511&gt;0),AND(AK3511="ns",AM3511&gt;0),AND(AK3511="ns",AL3511=0,AM3511=0)),1,IF(OR(AND(AK3511&gt;0,AL3511=2),AND(AK3511="ns",AL3511=2),AND(AK3511="ns",AM3511=0,AL3511&gt;0),AK3511=AM3511),0,1)))</f>
        <v>0</v>
      </c>
      <c r="AP3511" s="375"/>
      <c r="AQ3511" s="375"/>
      <c r="AR3511" s="375"/>
      <c r="AS3511" s="375"/>
    </row>
    <row r="3512" spans="1:45" ht="15" customHeight="1" x14ac:dyDescent="0.25">
      <c r="C3512" s="20" t="s">
        <v>28</v>
      </c>
      <c r="D3512" s="854" t="str">
        <f t="shared" si="10903"/>
        <v/>
      </c>
      <c r="E3512" s="854"/>
      <c r="F3512" s="854"/>
      <c r="G3512" s="854"/>
      <c r="H3512" s="854"/>
      <c r="I3512" s="854"/>
      <c r="J3512" s="854"/>
      <c r="K3512" s="854"/>
      <c r="L3512" s="854"/>
      <c r="M3512" s="577"/>
      <c r="N3512" s="577"/>
      <c r="O3512" s="577"/>
      <c r="P3512" s="577"/>
      <c r="Q3512" s="577"/>
      <c r="R3512" s="577"/>
      <c r="S3512" s="577"/>
      <c r="T3512" s="577"/>
      <c r="U3512" s="577"/>
      <c r="V3512" s="577"/>
      <c r="W3512" s="577"/>
      <c r="X3512" s="577"/>
      <c r="Y3512" s="577"/>
      <c r="Z3512" s="577"/>
      <c r="AA3512" s="577"/>
      <c r="AB3512" s="577"/>
      <c r="AC3512" s="577"/>
      <c r="AD3512" s="577"/>
      <c r="AE3512" s="60"/>
      <c r="AF3512" s="259"/>
      <c r="AG3512" s="375">
        <f>IF(AND($C$29="",COUNTBLANK(D3512:AD3512)=27),0,IF(AND($C$29&gt;=$AG$28,COUNTBLANK(D3512:AD3512)&lt;&gt;27),0,IF(AND($AG$28&gt;$C$29,COUNTBLANK(D3512:AD3512)=27),0,1)))</f>
        <v>0</v>
      </c>
      <c r="AH3512" s="264">
        <f t="shared" si="10904"/>
        <v>0</v>
      </c>
      <c r="AK3512" s="375">
        <f t="shared" si="10905"/>
        <v>0</v>
      </c>
      <c r="AL3512" s="378">
        <f t="shared" si="10906"/>
        <v>0</v>
      </c>
      <c r="AM3512" s="374">
        <f t="shared" si="10907"/>
        <v>0</v>
      </c>
      <c r="AN3512" s="292">
        <f t="shared" si="10908"/>
        <v>0</v>
      </c>
      <c r="AP3512" s="375"/>
      <c r="AQ3512" s="375"/>
      <c r="AR3512" s="375"/>
      <c r="AS3512" s="375"/>
    </row>
    <row r="3513" spans="1:45" ht="15" customHeight="1" x14ac:dyDescent="0.25">
      <c r="C3513" s="20" t="s">
        <v>29</v>
      </c>
      <c r="D3513" s="854" t="str">
        <f t="shared" si="10903"/>
        <v/>
      </c>
      <c r="E3513" s="854"/>
      <c r="F3513" s="854"/>
      <c r="G3513" s="854"/>
      <c r="H3513" s="854"/>
      <c r="I3513" s="854"/>
      <c r="J3513" s="854"/>
      <c r="K3513" s="854"/>
      <c r="L3513" s="854"/>
      <c r="M3513" s="577"/>
      <c r="N3513" s="577"/>
      <c r="O3513" s="577"/>
      <c r="P3513" s="577"/>
      <c r="Q3513" s="577"/>
      <c r="R3513" s="577"/>
      <c r="S3513" s="577"/>
      <c r="T3513" s="577"/>
      <c r="U3513" s="577"/>
      <c r="V3513" s="577"/>
      <c r="W3513" s="577"/>
      <c r="X3513" s="577"/>
      <c r="Y3513" s="577"/>
      <c r="Z3513" s="577"/>
      <c r="AA3513" s="577"/>
      <c r="AB3513" s="577"/>
      <c r="AC3513" s="577"/>
      <c r="AD3513" s="577"/>
      <c r="AE3513" s="60"/>
      <c r="AF3513" s="259"/>
      <c r="AG3513" s="375">
        <f>IF(AND($C$29="",COUNTBLANK(D3513:AD3513)=27),0,IF(AND($C$29&gt;=$AG$29,COUNTBLANK(D3513:AD3513)&lt;&gt;27),0,IF(AND($AG$29&gt;$C$29,COUNTBLANK(D3513:AD3513)=27),0,1)))</f>
        <v>0</v>
      </c>
      <c r="AH3513" s="264">
        <f t="shared" si="10904"/>
        <v>0</v>
      </c>
      <c r="AK3513" s="375">
        <f t="shared" si="10905"/>
        <v>0</v>
      </c>
      <c r="AL3513" s="378">
        <f t="shared" si="10906"/>
        <v>0</v>
      </c>
      <c r="AM3513" s="374">
        <f t="shared" si="10907"/>
        <v>0</v>
      </c>
      <c r="AN3513" s="292">
        <f t="shared" si="10908"/>
        <v>0</v>
      </c>
      <c r="AP3513" s="375"/>
      <c r="AQ3513" s="375"/>
      <c r="AR3513" s="375"/>
      <c r="AS3513" s="375"/>
    </row>
    <row r="3514" spans="1:45" ht="15" customHeight="1" x14ac:dyDescent="0.25">
      <c r="C3514" s="20" t="s">
        <v>30</v>
      </c>
      <c r="D3514" s="854" t="str">
        <f t="shared" si="10903"/>
        <v/>
      </c>
      <c r="E3514" s="854"/>
      <c r="F3514" s="854"/>
      <c r="G3514" s="854"/>
      <c r="H3514" s="854"/>
      <c r="I3514" s="854"/>
      <c r="J3514" s="854"/>
      <c r="K3514" s="854"/>
      <c r="L3514" s="854"/>
      <c r="M3514" s="577"/>
      <c r="N3514" s="577"/>
      <c r="O3514" s="577"/>
      <c r="P3514" s="577"/>
      <c r="Q3514" s="577"/>
      <c r="R3514" s="577"/>
      <c r="S3514" s="577"/>
      <c r="T3514" s="577"/>
      <c r="U3514" s="577"/>
      <c r="V3514" s="577"/>
      <c r="W3514" s="577"/>
      <c r="X3514" s="577"/>
      <c r="Y3514" s="577"/>
      <c r="Z3514" s="577"/>
      <c r="AA3514" s="577"/>
      <c r="AB3514" s="577"/>
      <c r="AC3514" s="577"/>
      <c r="AD3514" s="577"/>
      <c r="AE3514" s="60"/>
      <c r="AF3514" s="259"/>
      <c r="AG3514" s="375">
        <f>IF(AND($C$29="",COUNTBLANK(D3514:AD3514)=27),0,IF(AND($C$29&gt;=$AG$30,COUNTBLANK(D3514:AD3514)&lt;&gt;27),0,IF(AND($AG$30&gt;$C$29,COUNTBLANK(D3514:AD3514)=27),0,1)))</f>
        <v>0</v>
      </c>
      <c r="AH3514" s="264">
        <f t="shared" si="10904"/>
        <v>0</v>
      </c>
      <c r="AK3514" s="375">
        <f t="shared" si="10905"/>
        <v>0</v>
      </c>
      <c r="AL3514" s="378">
        <f t="shared" si="10906"/>
        <v>0</v>
      </c>
      <c r="AM3514" s="374">
        <f t="shared" si="10907"/>
        <v>0</v>
      </c>
      <c r="AN3514" s="292">
        <f t="shared" si="10908"/>
        <v>0</v>
      </c>
      <c r="AP3514" s="375"/>
      <c r="AQ3514" s="375"/>
      <c r="AR3514" s="375"/>
      <c r="AS3514" s="375"/>
    </row>
    <row r="3515" spans="1:45" ht="15" customHeight="1" x14ac:dyDescent="0.25">
      <c r="C3515" s="20" t="s">
        <v>31</v>
      </c>
      <c r="D3515" s="854" t="str">
        <f t="shared" si="10903"/>
        <v/>
      </c>
      <c r="E3515" s="854"/>
      <c r="F3515" s="854"/>
      <c r="G3515" s="854"/>
      <c r="H3515" s="854"/>
      <c r="I3515" s="854"/>
      <c r="J3515" s="854"/>
      <c r="K3515" s="854"/>
      <c r="L3515" s="854"/>
      <c r="M3515" s="577"/>
      <c r="N3515" s="577"/>
      <c r="O3515" s="577"/>
      <c r="P3515" s="577"/>
      <c r="Q3515" s="577"/>
      <c r="R3515" s="577"/>
      <c r="S3515" s="577"/>
      <c r="T3515" s="577"/>
      <c r="U3515" s="577"/>
      <c r="V3515" s="577"/>
      <c r="W3515" s="577"/>
      <c r="X3515" s="577"/>
      <c r="Y3515" s="577"/>
      <c r="Z3515" s="577"/>
      <c r="AA3515" s="577"/>
      <c r="AB3515" s="577"/>
      <c r="AC3515" s="577"/>
      <c r="AD3515" s="577"/>
      <c r="AE3515" s="60"/>
      <c r="AF3515" s="259"/>
      <c r="AG3515" s="375">
        <f>IF(AND($C$29="",COUNTBLANK(D3515:AD3515)=27),0,IF(AND($C$29&gt;=$AG$31,COUNTBLANK(D3515:AD3515)&lt;&gt;27),0,IF(AND($AG$31&gt;$C$29,COUNTBLANK(D3515:AD3515)=27),0,1)))</f>
        <v>0</v>
      </c>
      <c r="AH3515" s="264">
        <f t="shared" si="10904"/>
        <v>0</v>
      </c>
      <c r="AK3515" s="375">
        <f t="shared" si="10905"/>
        <v>0</v>
      </c>
      <c r="AL3515" s="378">
        <f t="shared" si="10906"/>
        <v>0</v>
      </c>
      <c r="AM3515" s="374">
        <f t="shared" si="10907"/>
        <v>0</v>
      </c>
      <c r="AN3515" s="292">
        <f t="shared" si="10908"/>
        <v>0</v>
      </c>
      <c r="AP3515" s="375"/>
      <c r="AQ3515" s="375"/>
      <c r="AR3515" s="375"/>
      <c r="AS3515" s="375"/>
    </row>
    <row r="3516" spans="1:45" ht="15" customHeight="1" x14ac:dyDescent="0.25">
      <c r="C3516" s="20" t="s">
        <v>32</v>
      </c>
      <c r="D3516" s="854" t="str">
        <f t="shared" si="10903"/>
        <v/>
      </c>
      <c r="E3516" s="854"/>
      <c r="F3516" s="854"/>
      <c r="G3516" s="854"/>
      <c r="H3516" s="854"/>
      <c r="I3516" s="854"/>
      <c r="J3516" s="854"/>
      <c r="K3516" s="854"/>
      <c r="L3516" s="854"/>
      <c r="M3516" s="577"/>
      <c r="N3516" s="577"/>
      <c r="O3516" s="577"/>
      <c r="P3516" s="577"/>
      <c r="Q3516" s="577"/>
      <c r="R3516" s="577"/>
      <c r="S3516" s="577"/>
      <c r="T3516" s="577"/>
      <c r="U3516" s="577"/>
      <c r="V3516" s="577"/>
      <c r="W3516" s="577"/>
      <c r="X3516" s="577"/>
      <c r="Y3516" s="577"/>
      <c r="Z3516" s="577"/>
      <c r="AA3516" s="577"/>
      <c r="AB3516" s="577"/>
      <c r="AC3516" s="577"/>
      <c r="AD3516" s="577"/>
      <c r="AE3516" s="60"/>
      <c r="AF3516" s="259"/>
      <c r="AG3516" s="375">
        <f>IF(AND($C$29="",COUNTBLANK(D3516:AD3516)=27),0,IF(AND($C$29&gt;=$AG$32,COUNTBLANK(D3516:AD3516)&lt;&gt;27),0,IF(AND($AG$32&gt;$C$29,COUNTBLANK(D3516:AD3516)=27),0,1)))</f>
        <v>0</v>
      </c>
      <c r="AH3516" s="264">
        <f t="shared" si="10904"/>
        <v>0</v>
      </c>
      <c r="AK3516" s="375">
        <f t="shared" si="10905"/>
        <v>0</v>
      </c>
      <c r="AL3516" s="378">
        <f t="shared" si="10906"/>
        <v>0</v>
      </c>
      <c r="AM3516" s="374">
        <f t="shared" si="10907"/>
        <v>0</v>
      </c>
      <c r="AN3516" s="292">
        <f t="shared" si="10908"/>
        <v>0</v>
      </c>
      <c r="AP3516" s="375"/>
      <c r="AQ3516" s="375"/>
      <c r="AR3516" s="375"/>
      <c r="AS3516" s="375"/>
    </row>
    <row r="3517" spans="1:45" ht="15" customHeight="1" x14ac:dyDescent="0.25">
      <c r="C3517" s="20" t="s">
        <v>33</v>
      </c>
      <c r="D3517" s="854" t="str">
        <f t="shared" si="10903"/>
        <v/>
      </c>
      <c r="E3517" s="854"/>
      <c r="F3517" s="854"/>
      <c r="G3517" s="854"/>
      <c r="H3517" s="854"/>
      <c r="I3517" s="854"/>
      <c r="J3517" s="854"/>
      <c r="K3517" s="854"/>
      <c r="L3517" s="854"/>
      <c r="M3517" s="577"/>
      <c r="N3517" s="577"/>
      <c r="O3517" s="577"/>
      <c r="P3517" s="577"/>
      <c r="Q3517" s="577"/>
      <c r="R3517" s="577"/>
      <c r="S3517" s="577"/>
      <c r="T3517" s="577"/>
      <c r="U3517" s="577"/>
      <c r="V3517" s="577"/>
      <c r="W3517" s="577"/>
      <c r="X3517" s="577"/>
      <c r="Y3517" s="577"/>
      <c r="Z3517" s="577"/>
      <c r="AA3517" s="577"/>
      <c r="AB3517" s="577"/>
      <c r="AC3517" s="577"/>
      <c r="AD3517" s="577"/>
      <c r="AE3517" s="60"/>
      <c r="AF3517" s="259"/>
      <c r="AG3517" s="375">
        <f>IF(AND($C$29="",COUNTBLANK(D3517:AD3517)=27),0,IF(AND($C$29&gt;=$AG$33,COUNTBLANK(D3517:AD3517)&lt;&gt;27),0,IF(AND($AG$33&gt;$C$29,COUNTBLANK(D3517:AD3517)=27),0,1)))</f>
        <v>0</v>
      </c>
      <c r="AH3517" s="264">
        <f t="shared" si="10904"/>
        <v>0</v>
      </c>
      <c r="AK3517" s="375">
        <f t="shared" si="10905"/>
        <v>0</v>
      </c>
      <c r="AL3517" s="378">
        <f t="shared" si="10906"/>
        <v>0</v>
      </c>
      <c r="AM3517" s="374">
        <f t="shared" si="10907"/>
        <v>0</v>
      </c>
      <c r="AN3517" s="292">
        <f t="shared" si="10908"/>
        <v>0</v>
      </c>
      <c r="AP3517" s="375"/>
      <c r="AQ3517" s="375"/>
      <c r="AR3517" s="375"/>
      <c r="AS3517" s="375"/>
    </row>
    <row r="3518" spans="1:45" ht="15" customHeight="1" x14ac:dyDescent="0.25">
      <c r="L3518" s="82" t="s">
        <v>64</v>
      </c>
      <c r="M3518" s="606">
        <f>IF(AND(SUM(M3510:R3517)=0,COUNTIF(M3510:R3517,"NS")&gt;0),"NS",SUM(M3510:R3517))</f>
        <v>0</v>
      </c>
      <c r="N3518" s="606"/>
      <c r="O3518" s="606"/>
      <c r="P3518" s="606"/>
      <c r="Q3518" s="606"/>
      <c r="R3518" s="606"/>
      <c r="S3518" s="606">
        <f>IF(AND(SUM(S3510:X3517)=0,COUNTIF(S3510:X3517,"NS")&gt;0),"NS",SUM(S3510:X3517))</f>
        <v>0</v>
      </c>
      <c r="T3518" s="606"/>
      <c r="U3518" s="606"/>
      <c r="V3518" s="606"/>
      <c r="W3518" s="606"/>
      <c r="X3518" s="606"/>
      <c r="Y3518" s="606">
        <f>IF(AND(SUM(Y3510:AD3517)=0,COUNTIF(Y3510:AD3517,"NS")&gt;0),"NS",SUM(Y3510:AD3517))</f>
        <v>0</v>
      </c>
      <c r="Z3518" s="606"/>
      <c r="AA3518" s="606"/>
      <c r="AB3518" s="606"/>
      <c r="AC3518" s="606"/>
      <c r="AD3518" s="606"/>
      <c r="AE3518" s="60"/>
      <c r="AF3518" s="259"/>
      <c r="AG3518" s="377">
        <f t="shared" ref="AG3518:AH3518" si="10909">SUM(AG3510:AG3517)</f>
        <v>0</v>
      </c>
      <c r="AH3518" s="383">
        <f t="shared" si="10909"/>
        <v>0</v>
      </c>
      <c r="AN3518" s="387">
        <f>SUM(AN3510:AN3517)</f>
        <v>0</v>
      </c>
    </row>
    <row r="3519" spans="1:45" ht="15" customHeight="1" x14ac:dyDescent="0.25">
      <c r="B3519" s="337"/>
      <c r="C3519" s="337"/>
      <c r="D3519" s="337"/>
      <c r="E3519" s="337"/>
      <c r="F3519" s="337"/>
      <c r="G3519" s="337"/>
      <c r="H3519" s="337"/>
      <c r="I3519" s="337"/>
      <c r="J3519" s="337"/>
      <c r="K3519" s="337"/>
      <c r="L3519" s="337"/>
      <c r="M3519" s="337"/>
      <c r="N3519" s="337"/>
      <c r="O3519" s="337"/>
      <c r="P3519" s="337"/>
      <c r="Q3519" s="337"/>
      <c r="R3519" s="337"/>
      <c r="S3519" s="337"/>
      <c r="T3519" s="337"/>
      <c r="U3519" s="337"/>
      <c r="V3519" s="337"/>
      <c r="W3519" s="337"/>
      <c r="X3519" s="337"/>
      <c r="Y3519" s="337"/>
      <c r="Z3519" s="337"/>
      <c r="AA3519" s="337"/>
      <c r="AB3519" s="337"/>
      <c r="AC3519" s="337"/>
      <c r="AD3519" s="337"/>
      <c r="AE3519" s="60"/>
      <c r="AF3519" s="259"/>
      <c r="AG3519" s="375"/>
      <c r="AH3519" s="399"/>
    </row>
    <row r="3520" spans="1:45" ht="15" customHeight="1" x14ac:dyDescent="0.25">
      <c r="B3520" s="544" t="str">
        <f>IF(SUM(AN3518=0),"","Error: Verificar la suma por fila")</f>
        <v/>
      </c>
      <c r="C3520" s="544"/>
      <c r="D3520" s="544"/>
      <c r="E3520" s="544"/>
      <c r="F3520" s="544"/>
      <c r="G3520" s="544"/>
      <c r="H3520" s="544"/>
      <c r="I3520" s="544"/>
      <c r="J3520" s="544"/>
      <c r="K3520" s="544"/>
      <c r="L3520" s="544"/>
      <c r="M3520" s="544"/>
      <c r="N3520" s="544"/>
      <c r="O3520" s="544"/>
      <c r="P3520" s="544"/>
      <c r="Q3520" s="544"/>
      <c r="R3520" s="544"/>
      <c r="S3520" s="544"/>
      <c r="T3520" s="544"/>
      <c r="U3520" s="544"/>
      <c r="V3520" s="544"/>
      <c r="W3520" s="544"/>
      <c r="X3520" s="544"/>
      <c r="Y3520" s="544"/>
      <c r="Z3520" s="544"/>
      <c r="AA3520" s="544"/>
      <c r="AB3520" s="544"/>
      <c r="AC3520" s="544"/>
      <c r="AD3520" s="544"/>
      <c r="AE3520" s="60"/>
      <c r="AF3520" s="259"/>
      <c r="AG3520" s="375"/>
      <c r="AH3520" s="399"/>
    </row>
    <row r="3521" spans="1:45" ht="15" customHeight="1" x14ac:dyDescent="0.25">
      <c r="B3521" s="545" t="str">
        <f>IF(OR($AG$3508=$AH$3508,$AG$3508=$AI$3508),"","Error: Debe completar toda la información requerida.")</f>
        <v/>
      </c>
      <c r="C3521" s="545"/>
      <c r="D3521" s="545"/>
      <c r="E3521" s="545"/>
      <c r="F3521" s="545"/>
      <c r="G3521" s="545"/>
      <c r="H3521" s="545"/>
      <c r="I3521" s="545"/>
      <c r="J3521" s="545"/>
      <c r="K3521" s="545"/>
      <c r="L3521" s="545"/>
      <c r="M3521" s="545"/>
      <c r="N3521" s="545"/>
      <c r="O3521" s="545"/>
      <c r="P3521" s="545"/>
      <c r="Q3521" s="545"/>
      <c r="R3521" s="545"/>
      <c r="S3521" s="545"/>
      <c r="T3521" s="545"/>
      <c r="U3521" s="545"/>
      <c r="V3521" s="545"/>
      <c r="W3521" s="545"/>
      <c r="X3521" s="545"/>
      <c r="Y3521" s="545"/>
      <c r="Z3521" s="545"/>
      <c r="AA3521" s="545"/>
      <c r="AB3521" s="545"/>
      <c r="AC3521" s="545"/>
      <c r="AD3521" s="545"/>
      <c r="AE3521" s="60"/>
      <c r="AF3521" s="259"/>
      <c r="AG3521" s="375"/>
      <c r="AH3521" s="399"/>
    </row>
    <row r="3522" spans="1:45" ht="24" customHeight="1" x14ac:dyDescent="0.25">
      <c r="A3522" s="114" t="s">
        <v>725</v>
      </c>
      <c r="B3522" s="573" t="s">
        <v>1404</v>
      </c>
      <c r="C3522" s="573"/>
      <c r="D3522" s="573"/>
      <c r="E3522" s="573"/>
      <c r="F3522" s="573"/>
      <c r="G3522" s="573"/>
      <c r="H3522" s="573"/>
      <c r="I3522" s="573"/>
      <c r="J3522" s="573"/>
      <c r="K3522" s="573"/>
      <c r="L3522" s="573"/>
      <c r="M3522" s="573"/>
      <c r="N3522" s="573"/>
      <c r="O3522" s="573"/>
      <c r="P3522" s="573"/>
      <c r="Q3522" s="573"/>
      <c r="R3522" s="573"/>
      <c r="S3522" s="573"/>
      <c r="T3522" s="573"/>
      <c r="U3522" s="573"/>
      <c r="V3522" s="573"/>
      <c r="W3522" s="573"/>
      <c r="X3522" s="573"/>
      <c r="Y3522" s="573"/>
      <c r="Z3522" s="573"/>
      <c r="AA3522" s="573"/>
      <c r="AB3522" s="573"/>
      <c r="AC3522" s="573"/>
      <c r="AD3522" s="573"/>
      <c r="AE3522" s="60"/>
      <c r="AF3522" s="259"/>
      <c r="AG3522" s="375"/>
      <c r="AH3522" s="399"/>
    </row>
    <row r="3523" spans="1:45" ht="24" customHeight="1" x14ac:dyDescent="0.25">
      <c r="C3523" s="576" t="s">
        <v>1087</v>
      </c>
      <c r="D3523" s="576"/>
      <c r="E3523" s="576"/>
      <c r="F3523" s="576"/>
      <c r="G3523" s="576"/>
      <c r="H3523" s="576"/>
      <c r="I3523" s="576"/>
      <c r="J3523" s="576"/>
      <c r="K3523" s="576"/>
      <c r="L3523" s="576"/>
      <c r="M3523" s="576"/>
      <c r="N3523" s="576"/>
      <c r="O3523" s="576"/>
      <c r="P3523" s="576"/>
      <c r="Q3523" s="576"/>
      <c r="R3523" s="576"/>
      <c r="S3523" s="576"/>
      <c r="T3523" s="576"/>
      <c r="U3523" s="576"/>
      <c r="V3523" s="576"/>
      <c r="W3523" s="576"/>
      <c r="X3523" s="576"/>
      <c r="Y3523" s="576"/>
      <c r="Z3523" s="576"/>
      <c r="AA3523" s="576"/>
      <c r="AB3523" s="576"/>
      <c r="AC3523" s="576"/>
      <c r="AD3523" s="576"/>
      <c r="AE3523" s="60"/>
      <c r="AF3523" s="259"/>
      <c r="AG3523" s="375"/>
      <c r="AH3523" s="399"/>
    </row>
    <row r="3524" spans="1:45" ht="36" customHeight="1" x14ac:dyDescent="0.25">
      <c r="C3524" s="676" t="s">
        <v>1786</v>
      </c>
      <c r="D3524" s="676"/>
      <c r="E3524" s="676"/>
      <c r="F3524" s="676"/>
      <c r="G3524" s="676"/>
      <c r="H3524" s="676"/>
      <c r="I3524" s="676"/>
      <c r="J3524" s="676"/>
      <c r="K3524" s="676"/>
      <c r="L3524" s="676"/>
      <c r="M3524" s="676"/>
      <c r="N3524" s="676"/>
      <c r="O3524" s="676"/>
      <c r="P3524" s="676"/>
      <c r="Q3524" s="676"/>
      <c r="R3524" s="676"/>
      <c r="S3524" s="676"/>
      <c r="T3524" s="676"/>
      <c r="U3524" s="676"/>
      <c r="V3524" s="676"/>
      <c r="W3524" s="676"/>
      <c r="X3524" s="676"/>
      <c r="Y3524" s="676"/>
      <c r="Z3524" s="676"/>
      <c r="AA3524" s="676"/>
      <c r="AB3524" s="676"/>
      <c r="AC3524" s="676"/>
      <c r="AD3524" s="676"/>
      <c r="AE3524" s="60"/>
      <c r="AF3524" s="259"/>
      <c r="AG3524" s="375"/>
      <c r="AH3524" s="399"/>
    </row>
    <row r="3525" spans="1:45" ht="36" customHeight="1" x14ac:dyDescent="0.25">
      <c r="C3525" s="740" t="s">
        <v>1574</v>
      </c>
      <c r="D3525" s="740"/>
      <c r="E3525" s="740"/>
      <c r="F3525" s="740"/>
      <c r="G3525" s="740"/>
      <c r="H3525" s="740"/>
      <c r="I3525" s="740"/>
      <c r="J3525" s="740"/>
      <c r="K3525" s="740"/>
      <c r="L3525" s="740"/>
      <c r="M3525" s="740"/>
      <c r="N3525" s="740"/>
      <c r="O3525" s="740"/>
      <c r="P3525" s="740"/>
      <c r="Q3525" s="740"/>
      <c r="R3525" s="740"/>
      <c r="S3525" s="740"/>
      <c r="T3525" s="740"/>
      <c r="U3525" s="740"/>
      <c r="V3525" s="740"/>
      <c r="W3525" s="740"/>
      <c r="X3525" s="740"/>
      <c r="Y3525" s="740"/>
      <c r="Z3525" s="740"/>
      <c r="AA3525" s="740"/>
      <c r="AB3525" s="740"/>
      <c r="AC3525" s="740"/>
      <c r="AD3525" s="740"/>
      <c r="AE3525" s="60"/>
      <c r="AF3525" s="259"/>
      <c r="AG3525" s="375"/>
      <c r="AH3525" s="399"/>
    </row>
    <row r="3526" spans="1:45" ht="15" customHeight="1" x14ac:dyDescent="0.25">
      <c r="AE3526" s="60"/>
      <c r="AF3526" s="259"/>
      <c r="AG3526" s="375"/>
      <c r="AH3526" s="399"/>
    </row>
    <row r="3527" spans="1:45" ht="15" customHeight="1" x14ac:dyDescent="0.25">
      <c r="C3527" s="578" t="s">
        <v>1130</v>
      </c>
      <c r="D3527" s="578"/>
      <c r="E3527" s="578"/>
      <c r="F3527" s="578"/>
      <c r="G3527" s="578"/>
      <c r="H3527" s="578"/>
      <c r="I3527" s="578"/>
      <c r="J3527" s="578"/>
      <c r="K3527" s="578"/>
      <c r="L3527" s="578"/>
      <c r="M3527" s="578"/>
      <c r="N3527" s="578"/>
      <c r="O3527" s="578"/>
      <c r="P3527" s="578"/>
      <c r="Q3527" s="1098" t="s">
        <v>929</v>
      </c>
      <c r="R3527" s="1099"/>
      <c r="S3527" s="1099"/>
      <c r="T3527" s="1099"/>
      <c r="U3527" s="1099"/>
      <c r="V3527" s="1099"/>
      <c r="W3527" s="1099"/>
      <c r="X3527" s="1099"/>
      <c r="Y3527" s="1099"/>
      <c r="Z3527" s="1099"/>
      <c r="AA3527" s="1099"/>
      <c r="AB3527" s="1099"/>
      <c r="AC3527" s="1099"/>
      <c r="AD3527" s="1100"/>
      <c r="AE3527" s="60"/>
      <c r="AF3527" s="259"/>
      <c r="AG3527" s="285" t="s">
        <v>1908</v>
      </c>
      <c r="AH3527" s="285"/>
      <c r="AI3527" s="285"/>
      <c r="AJ3527" s="374"/>
      <c r="AK3527" s="374"/>
      <c r="AL3527" s="374"/>
      <c r="AM3527" s="374"/>
      <c r="AN3527" s="374"/>
    </row>
    <row r="3528" spans="1:45" ht="15" customHeight="1" x14ac:dyDescent="0.25">
      <c r="C3528" s="578"/>
      <c r="D3528" s="578"/>
      <c r="E3528" s="578"/>
      <c r="F3528" s="578"/>
      <c r="G3528" s="578"/>
      <c r="H3528" s="578"/>
      <c r="I3528" s="578"/>
      <c r="J3528" s="578"/>
      <c r="K3528" s="578"/>
      <c r="L3528" s="578"/>
      <c r="M3528" s="578"/>
      <c r="N3528" s="578"/>
      <c r="O3528" s="578"/>
      <c r="P3528" s="578"/>
      <c r="Q3528" s="1098" t="s">
        <v>60</v>
      </c>
      <c r="R3528" s="1100"/>
      <c r="S3528" s="653" t="s">
        <v>956</v>
      </c>
      <c r="T3528" s="654"/>
      <c r="U3528" s="654"/>
      <c r="V3528" s="654"/>
      <c r="W3528" s="654"/>
      <c r="X3528" s="654"/>
      <c r="Y3528" s="654"/>
      <c r="Z3528" s="654"/>
      <c r="AA3528" s="654"/>
      <c r="AB3528" s="654"/>
      <c r="AC3528" s="654"/>
      <c r="AD3528" s="655"/>
      <c r="AE3528" s="60"/>
      <c r="AF3528" s="259"/>
      <c r="AG3528" s="285">
        <f>COUNTBLANK(Q3530:AD3537)</f>
        <v>112</v>
      </c>
      <c r="AH3528" s="285">
        <v>112</v>
      </c>
      <c r="AI3528" s="285">
        <f>IF(SUM(AG3538:AH3538)=0,AG3528,1)</f>
        <v>112</v>
      </c>
      <c r="AJ3528" s="374"/>
      <c r="AK3528" s="374"/>
      <c r="AL3528" s="374"/>
      <c r="AM3528" s="374"/>
      <c r="AN3528" s="374"/>
    </row>
    <row r="3529" spans="1:45" ht="100.5" customHeight="1" x14ac:dyDescent="0.25">
      <c r="C3529" s="578"/>
      <c r="D3529" s="578"/>
      <c r="E3529" s="578"/>
      <c r="F3529" s="578"/>
      <c r="G3529" s="578"/>
      <c r="H3529" s="578"/>
      <c r="I3529" s="578"/>
      <c r="J3529" s="578"/>
      <c r="K3529" s="578"/>
      <c r="L3529" s="578"/>
      <c r="M3529" s="578"/>
      <c r="N3529" s="578"/>
      <c r="O3529" s="578"/>
      <c r="P3529" s="578"/>
      <c r="Q3529" s="995"/>
      <c r="R3529" s="996"/>
      <c r="S3529" s="565" t="s">
        <v>1412</v>
      </c>
      <c r="T3529" s="565"/>
      <c r="U3529" s="565" t="s">
        <v>1638</v>
      </c>
      <c r="V3529" s="565"/>
      <c r="W3529" s="565" t="s">
        <v>793</v>
      </c>
      <c r="X3529" s="565"/>
      <c r="Y3529" s="565" t="s">
        <v>1405</v>
      </c>
      <c r="Z3529" s="565"/>
      <c r="AA3529" s="565" t="s">
        <v>930</v>
      </c>
      <c r="AB3529" s="565"/>
      <c r="AC3529" s="566" t="s">
        <v>931</v>
      </c>
      <c r="AD3529" s="567"/>
      <c r="AE3529" s="60"/>
      <c r="AF3529" s="259"/>
      <c r="AG3529" s="374" t="s">
        <v>1921</v>
      </c>
      <c r="AH3529" s="374" t="s">
        <v>1925</v>
      </c>
      <c r="AI3529" s="374"/>
      <c r="AJ3529" s="374"/>
      <c r="AK3529" s="375" t="s">
        <v>1913</v>
      </c>
      <c r="AL3529" s="378" t="s">
        <v>1910</v>
      </c>
      <c r="AM3529" s="374" t="s">
        <v>1914</v>
      </c>
      <c r="AN3529" s="374" t="s">
        <v>1915</v>
      </c>
      <c r="AP3529" s="375" t="s">
        <v>1913</v>
      </c>
      <c r="AQ3529" s="378" t="s">
        <v>1910</v>
      </c>
      <c r="AR3529" s="374" t="s">
        <v>1914</v>
      </c>
      <c r="AS3529" s="374" t="s">
        <v>1915</v>
      </c>
    </row>
    <row r="3530" spans="1:45" ht="15" customHeight="1" x14ac:dyDescent="0.25">
      <c r="C3530" s="18" t="s">
        <v>26</v>
      </c>
      <c r="D3530" s="606" t="str">
        <f>IF($D37="","",$D37)</f>
        <v/>
      </c>
      <c r="E3530" s="606"/>
      <c r="F3530" s="606"/>
      <c r="G3530" s="606"/>
      <c r="H3530" s="606"/>
      <c r="I3530" s="606"/>
      <c r="J3530" s="606"/>
      <c r="K3530" s="606"/>
      <c r="L3530" s="606"/>
      <c r="M3530" s="606"/>
      <c r="N3530" s="606"/>
      <c r="O3530" s="606"/>
      <c r="P3530" s="606"/>
      <c r="Q3530" s="1147"/>
      <c r="R3530" s="1147"/>
      <c r="S3530" s="1147"/>
      <c r="T3530" s="1147"/>
      <c r="U3530" s="1147"/>
      <c r="V3530" s="1147"/>
      <c r="W3530" s="1147"/>
      <c r="X3530" s="1147"/>
      <c r="Y3530" s="1147"/>
      <c r="Z3530" s="1147"/>
      <c r="AA3530" s="1147"/>
      <c r="AB3530" s="1147"/>
      <c r="AC3530" s="1147"/>
      <c r="AD3530" s="1147"/>
      <c r="AE3530" s="60"/>
      <c r="AF3530" s="259"/>
      <c r="AG3530" s="375">
        <f>IF(AND($C$29="",COUNTBLANK(D3530:AD3530)=27),0,IF(AND($C$29&gt;=$AG$26,COUNTBLANK(D3530:AD3530)&lt;&gt;27),0,IF(AND($AG$26&gt;$C$29,COUNTBLANK(D3530:AD3530)=27),0,1)))</f>
        <v>0</v>
      </c>
      <c r="AH3530" s="264">
        <f>IF($AG$3527=$AH$3527,0,IF(AND(D3530="",COUNTBLANK(Q3530:AD3530)=14),0,IF(AND(D3530&lt;&gt;"",COUNTBLANK(Q3530:AD3530)=7),0,1)))</f>
        <v>0</v>
      </c>
      <c r="AI3530" s="374"/>
      <c r="AJ3530" s="374"/>
      <c r="AK3530" s="375">
        <f>Q3530</f>
        <v>0</v>
      </c>
      <c r="AL3530" s="378">
        <f>COUNTIF(S3530:AD3530,"ns")</f>
        <v>0</v>
      </c>
      <c r="AM3530" s="374">
        <f>SUM(S3530:AD3530)</f>
        <v>0</v>
      </c>
      <c r="AN3530" s="317">
        <f>IF($AG$3528=$AH$3528,0,IF(OR(AND(AK3530=0,AL3530&gt;0),AND(AK3530="NS",AM3530&gt;0),AND(AK3530="NS",AM3530=0,AL3530=0)),1,IF(OR(AND(AL3530&gt;=2,AM3530&lt;AK3530),AND(AK3530="NS",AM3530=0,AL3530&gt;0),AK3530=AM3530),0,1)))</f>
        <v>0</v>
      </c>
      <c r="AP3530" s="375">
        <f>$M3510</f>
        <v>0</v>
      </c>
      <c r="AQ3530" s="378">
        <f>COUNTIF(S3530:AD3530,"ns")</f>
        <v>0</v>
      </c>
      <c r="AR3530" s="374">
        <f>SUM(S3530:AD3530)</f>
        <v>0</v>
      </c>
      <c r="AS3530" s="317">
        <f>IF($AG$3528=$AH$3528,0,IF(OR(AND(AP3530=0,AQ3530&gt;0),AND(AP3530="NS",AR3530&gt;0),AND(AP3530="NS",AR3530=0,AQ3530=0)),1,IF(OR(AND(AQ3530&gt;=2,AR3530&lt;AP3530),AND(AP3530="NS",AR3530=0,AQ3530&gt;0),AP3530&lt;=AR3530),0,1)))</f>
        <v>0</v>
      </c>
    </row>
    <row r="3531" spans="1:45" ht="15" customHeight="1" x14ac:dyDescent="0.25">
      <c r="C3531" s="8" t="s">
        <v>27</v>
      </c>
      <c r="D3531" s="606" t="str">
        <f t="shared" ref="D3531:D3537" si="10910">IF($D38="","",$D38)</f>
        <v/>
      </c>
      <c r="E3531" s="606"/>
      <c r="F3531" s="606"/>
      <c r="G3531" s="606"/>
      <c r="H3531" s="606"/>
      <c r="I3531" s="606"/>
      <c r="J3531" s="606"/>
      <c r="K3531" s="606"/>
      <c r="L3531" s="606"/>
      <c r="M3531" s="606"/>
      <c r="N3531" s="606"/>
      <c r="O3531" s="606"/>
      <c r="P3531" s="606"/>
      <c r="Q3531" s="1147"/>
      <c r="R3531" s="1147"/>
      <c r="S3531" s="1147"/>
      <c r="T3531" s="1147"/>
      <c r="U3531" s="1147"/>
      <c r="V3531" s="1147"/>
      <c r="W3531" s="1147"/>
      <c r="X3531" s="1147"/>
      <c r="Y3531" s="1147"/>
      <c r="Z3531" s="1147"/>
      <c r="AA3531" s="1147"/>
      <c r="AB3531" s="1147"/>
      <c r="AC3531" s="1147"/>
      <c r="AD3531" s="1147"/>
      <c r="AE3531" s="60"/>
      <c r="AF3531" s="259"/>
      <c r="AG3531" s="375">
        <f>IF(AND($C$29="",COUNTBLANK(D3531:AD3531)=27),0,IF(AND($C$29&gt;=$AG$27,COUNTBLANK(D3531:AD3531)&lt;&gt;27),0,IF(AND($AG$27&gt;$C$29,COUNTBLANK(D3531:AD3531)=27),0,1)))</f>
        <v>0</v>
      </c>
      <c r="AH3531" s="264">
        <f t="shared" ref="AH3531:AH3537" si="10911">IF($AG$3527=$AH$3527,0,IF(AND(D3531="",COUNTBLANK(Q3531:AD3531)=14),0,IF(AND(D3531&lt;&gt;"",COUNTBLANK(Q3531:AD3531)=7),0,1)))</f>
        <v>0</v>
      </c>
      <c r="AK3531" s="375">
        <f t="shared" ref="AK3531:AK3537" si="10912">Q3531</f>
        <v>0</v>
      </c>
      <c r="AL3531" s="378">
        <f t="shared" ref="AL3531:AL3537" si="10913">COUNTIF(S3531:AD3531,"ns")</f>
        <v>0</v>
      </c>
      <c r="AM3531" s="374">
        <f t="shared" ref="AM3531:AM3537" si="10914">SUM(S3531:AD3531)</f>
        <v>0</v>
      </c>
      <c r="AN3531" s="317">
        <f t="shared" ref="AN3531:AN3537" si="10915">IF($AG$3528=$AH$3528,0,IF(OR(AND(AK3531=0,AL3531&gt;0),AND(AK3531="NS",AM3531&gt;0),AND(AK3531="NS",AM3531=0,AL3531=0)),1,IF(OR(AND(AL3531&gt;=2,AM3531&lt;AK3531),AND(AK3531="NS",AM3531=0,AL3531&gt;0),AK3531=AM3531),0,1)))</f>
        <v>0</v>
      </c>
      <c r="AP3531" s="375">
        <f t="shared" ref="AP3531:AP3536" si="10916">$M3511</f>
        <v>0</v>
      </c>
      <c r="AQ3531" s="378">
        <f t="shared" ref="AQ3531:AQ3536" si="10917">COUNTIF(S3531:AD3531,"ns")</f>
        <v>0</v>
      </c>
      <c r="AR3531" s="374">
        <f t="shared" ref="AR3531:AR3536" si="10918">SUM(S3531:AD3531)</f>
        <v>0</v>
      </c>
      <c r="AS3531" s="317">
        <f t="shared" ref="AS3531:AS3536" si="10919">IF($AG$3528=$AH$3528,0,IF(OR(AND(AP3531=0,AQ3531&gt;0),AND(AP3531="NS",AR3531&gt;0),AND(AP3531="NS",AR3531=0,AQ3531=0)),1,IF(OR(AND(AQ3531&gt;=2,AR3531&lt;AP3531),AND(AP3531="NS",AR3531=0,AQ3531&gt;0),AP3531&lt;=AR3531),0,1)))</f>
        <v>0</v>
      </c>
    </row>
    <row r="3532" spans="1:45" ht="15" customHeight="1" x14ac:dyDescent="0.25">
      <c r="C3532" s="8" t="s">
        <v>28</v>
      </c>
      <c r="D3532" s="606" t="str">
        <f t="shared" si="10910"/>
        <v/>
      </c>
      <c r="E3532" s="606"/>
      <c r="F3532" s="606"/>
      <c r="G3532" s="606"/>
      <c r="H3532" s="606"/>
      <c r="I3532" s="606"/>
      <c r="J3532" s="606"/>
      <c r="K3532" s="606"/>
      <c r="L3532" s="606"/>
      <c r="M3532" s="606"/>
      <c r="N3532" s="606"/>
      <c r="O3532" s="606"/>
      <c r="P3532" s="606"/>
      <c r="Q3532" s="1147"/>
      <c r="R3532" s="1147"/>
      <c r="S3532" s="1147"/>
      <c r="T3532" s="1147"/>
      <c r="U3532" s="1147"/>
      <c r="V3532" s="1147"/>
      <c r="W3532" s="1147"/>
      <c r="X3532" s="1147"/>
      <c r="Y3532" s="1147"/>
      <c r="Z3532" s="1147"/>
      <c r="AA3532" s="1147"/>
      <c r="AB3532" s="1147"/>
      <c r="AC3532" s="1147"/>
      <c r="AD3532" s="1147"/>
      <c r="AE3532" s="60"/>
      <c r="AF3532" s="259"/>
      <c r="AG3532" s="375">
        <f>IF(AND($C$29="",COUNTBLANK(D3532:AD3532)=27),0,IF(AND($C$29&gt;=$AG$28,COUNTBLANK(D3532:AD3532)&lt;&gt;27),0,IF(AND($AG$28&gt;$C$29,COUNTBLANK(D3532:AD3532)=27),0,1)))</f>
        <v>0</v>
      </c>
      <c r="AH3532" s="264">
        <f t="shared" si="10911"/>
        <v>0</v>
      </c>
      <c r="AK3532" s="375">
        <f t="shared" si="10912"/>
        <v>0</v>
      </c>
      <c r="AL3532" s="378">
        <f t="shared" si="10913"/>
        <v>0</v>
      </c>
      <c r="AM3532" s="374">
        <f t="shared" si="10914"/>
        <v>0</v>
      </c>
      <c r="AN3532" s="317">
        <f t="shared" si="10915"/>
        <v>0</v>
      </c>
      <c r="AP3532" s="375">
        <f t="shared" si="10916"/>
        <v>0</v>
      </c>
      <c r="AQ3532" s="378">
        <f t="shared" si="10917"/>
        <v>0</v>
      </c>
      <c r="AR3532" s="374">
        <f t="shared" si="10918"/>
        <v>0</v>
      </c>
      <c r="AS3532" s="317">
        <f t="shared" si="10919"/>
        <v>0</v>
      </c>
    </row>
    <row r="3533" spans="1:45" ht="15" customHeight="1" x14ac:dyDescent="0.25">
      <c r="C3533" s="8" t="s">
        <v>29</v>
      </c>
      <c r="D3533" s="606" t="str">
        <f t="shared" si="10910"/>
        <v/>
      </c>
      <c r="E3533" s="606"/>
      <c r="F3533" s="606"/>
      <c r="G3533" s="606"/>
      <c r="H3533" s="606"/>
      <c r="I3533" s="606"/>
      <c r="J3533" s="606"/>
      <c r="K3533" s="606"/>
      <c r="L3533" s="606"/>
      <c r="M3533" s="606"/>
      <c r="N3533" s="606"/>
      <c r="O3533" s="606"/>
      <c r="P3533" s="606"/>
      <c r="Q3533" s="1147"/>
      <c r="R3533" s="1147"/>
      <c r="S3533" s="1147"/>
      <c r="T3533" s="1147"/>
      <c r="U3533" s="1147"/>
      <c r="V3533" s="1147"/>
      <c r="W3533" s="1147"/>
      <c r="X3533" s="1147"/>
      <c r="Y3533" s="1147"/>
      <c r="Z3533" s="1147"/>
      <c r="AA3533" s="1147"/>
      <c r="AB3533" s="1147"/>
      <c r="AC3533" s="1147"/>
      <c r="AD3533" s="1147"/>
      <c r="AE3533" s="60"/>
      <c r="AF3533" s="259"/>
      <c r="AG3533" s="375">
        <f>IF(AND($C$29="",COUNTBLANK(D3533:AD3533)=27),0,IF(AND($C$29&gt;=$AG$29,COUNTBLANK(D3533:AD3533)&lt;&gt;27),0,IF(AND($AG$29&gt;$C$29,COUNTBLANK(D3533:AD3533)=27),0,1)))</f>
        <v>0</v>
      </c>
      <c r="AH3533" s="264">
        <f t="shared" si="10911"/>
        <v>0</v>
      </c>
      <c r="AK3533" s="375">
        <f t="shared" si="10912"/>
        <v>0</v>
      </c>
      <c r="AL3533" s="378">
        <f t="shared" si="10913"/>
        <v>0</v>
      </c>
      <c r="AM3533" s="374">
        <f t="shared" si="10914"/>
        <v>0</v>
      </c>
      <c r="AN3533" s="317">
        <f t="shared" si="10915"/>
        <v>0</v>
      </c>
      <c r="AP3533" s="375">
        <f t="shared" si="10916"/>
        <v>0</v>
      </c>
      <c r="AQ3533" s="378">
        <f t="shared" si="10917"/>
        <v>0</v>
      </c>
      <c r="AR3533" s="374">
        <f t="shared" si="10918"/>
        <v>0</v>
      </c>
      <c r="AS3533" s="317">
        <f t="shared" si="10919"/>
        <v>0</v>
      </c>
    </row>
    <row r="3534" spans="1:45" ht="15" customHeight="1" x14ac:dyDescent="0.25">
      <c r="C3534" s="8" t="s">
        <v>30</v>
      </c>
      <c r="D3534" s="606" t="str">
        <f t="shared" si="10910"/>
        <v/>
      </c>
      <c r="E3534" s="606"/>
      <c r="F3534" s="606"/>
      <c r="G3534" s="606"/>
      <c r="H3534" s="606"/>
      <c r="I3534" s="606"/>
      <c r="J3534" s="606"/>
      <c r="K3534" s="606"/>
      <c r="L3534" s="606"/>
      <c r="M3534" s="606"/>
      <c r="N3534" s="606"/>
      <c r="O3534" s="606"/>
      <c r="P3534" s="606"/>
      <c r="Q3534" s="1147"/>
      <c r="R3534" s="1147"/>
      <c r="S3534" s="1147"/>
      <c r="T3534" s="1147"/>
      <c r="U3534" s="1147"/>
      <c r="V3534" s="1147"/>
      <c r="W3534" s="1147"/>
      <c r="X3534" s="1147"/>
      <c r="Y3534" s="1147"/>
      <c r="Z3534" s="1147"/>
      <c r="AA3534" s="1147"/>
      <c r="AB3534" s="1147"/>
      <c r="AC3534" s="1147"/>
      <c r="AD3534" s="1147"/>
      <c r="AE3534" s="60"/>
      <c r="AF3534" s="259"/>
      <c r="AG3534" s="375">
        <f>IF(AND($C$29="",COUNTBLANK(D3534:AD3534)=27),0,IF(AND($C$29&gt;=$AG$30,COUNTBLANK(D3534:AD3534)&lt;&gt;27),0,IF(AND($AG$30&gt;$C$29,COUNTBLANK(D3534:AD3534)=27),0,1)))</f>
        <v>0</v>
      </c>
      <c r="AH3534" s="264">
        <f t="shared" si="10911"/>
        <v>0</v>
      </c>
      <c r="AK3534" s="375">
        <f t="shared" si="10912"/>
        <v>0</v>
      </c>
      <c r="AL3534" s="378">
        <f t="shared" si="10913"/>
        <v>0</v>
      </c>
      <c r="AM3534" s="374">
        <f t="shared" si="10914"/>
        <v>0</v>
      </c>
      <c r="AN3534" s="317">
        <f t="shared" si="10915"/>
        <v>0</v>
      </c>
      <c r="AP3534" s="375">
        <f t="shared" si="10916"/>
        <v>0</v>
      </c>
      <c r="AQ3534" s="378">
        <f t="shared" si="10917"/>
        <v>0</v>
      </c>
      <c r="AR3534" s="374">
        <f t="shared" si="10918"/>
        <v>0</v>
      </c>
      <c r="AS3534" s="317">
        <f t="shared" si="10919"/>
        <v>0</v>
      </c>
    </row>
    <row r="3535" spans="1:45" ht="15" customHeight="1" x14ac:dyDescent="0.25">
      <c r="A3535" s="60"/>
      <c r="B3535" s="60"/>
      <c r="C3535" s="8" t="s">
        <v>31</v>
      </c>
      <c r="D3535" s="606" t="str">
        <f t="shared" si="10910"/>
        <v/>
      </c>
      <c r="E3535" s="606"/>
      <c r="F3535" s="606"/>
      <c r="G3535" s="606"/>
      <c r="H3535" s="606"/>
      <c r="I3535" s="606"/>
      <c r="J3535" s="606"/>
      <c r="K3535" s="606"/>
      <c r="L3535" s="606"/>
      <c r="M3535" s="606"/>
      <c r="N3535" s="606"/>
      <c r="O3535" s="606"/>
      <c r="P3535" s="606"/>
      <c r="Q3535" s="1147"/>
      <c r="R3535" s="1147"/>
      <c r="S3535" s="1147"/>
      <c r="T3535" s="1147"/>
      <c r="U3535" s="1147"/>
      <c r="V3535" s="1147"/>
      <c r="W3535" s="1147"/>
      <c r="X3535" s="1147"/>
      <c r="Y3535" s="1147"/>
      <c r="Z3535" s="1147"/>
      <c r="AA3535" s="1147"/>
      <c r="AB3535" s="1147"/>
      <c r="AC3535" s="1147"/>
      <c r="AD3535" s="1147"/>
      <c r="AE3535" s="60"/>
      <c r="AF3535" s="259"/>
      <c r="AG3535" s="375">
        <f>IF(AND($C$29="",COUNTBLANK(D3535:AD3535)=27),0,IF(AND($C$29&gt;=$AG$31,COUNTBLANK(D3535:AD3535)&lt;&gt;27),0,IF(AND($AG$31&gt;$C$29,COUNTBLANK(D3535:AD3535)=27),0,1)))</f>
        <v>0</v>
      </c>
      <c r="AH3535" s="264">
        <f t="shared" si="10911"/>
        <v>0</v>
      </c>
      <c r="AK3535" s="375">
        <f t="shared" si="10912"/>
        <v>0</v>
      </c>
      <c r="AL3535" s="378">
        <f t="shared" si="10913"/>
        <v>0</v>
      </c>
      <c r="AM3535" s="374">
        <f t="shared" si="10914"/>
        <v>0</v>
      </c>
      <c r="AN3535" s="317">
        <f t="shared" si="10915"/>
        <v>0</v>
      </c>
      <c r="AP3535" s="375">
        <f t="shared" si="10916"/>
        <v>0</v>
      </c>
      <c r="AQ3535" s="378">
        <f t="shared" si="10917"/>
        <v>0</v>
      </c>
      <c r="AR3535" s="374">
        <f t="shared" si="10918"/>
        <v>0</v>
      </c>
      <c r="AS3535" s="317">
        <f t="shared" si="10919"/>
        <v>0</v>
      </c>
    </row>
    <row r="3536" spans="1:45" ht="15" customHeight="1" x14ac:dyDescent="0.25">
      <c r="A3536" s="60"/>
      <c r="B3536" s="60"/>
      <c r="C3536" s="8" t="s">
        <v>32</v>
      </c>
      <c r="D3536" s="606" t="str">
        <f t="shared" si="10910"/>
        <v/>
      </c>
      <c r="E3536" s="606"/>
      <c r="F3536" s="606"/>
      <c r="G3536" s="606"/>
      <c r="H3536" s="606"/>
      <c r="I3536" s="606"/>
      <c r="J3536" s="606"/>
      <c r="K3536" s="606"/>
      <c r="L3536" s="606"/>
      <c r="M3536" s="606"/>
      <c r="N3536" s="606"/>
      <c r="O3536" s="606"/>
      <c r="P3536" s="606"/>
      <c r="Q3536" s="1147"/>
      <c r="R3536" s="1147"/>
      <c r="S3536" s="1147"/>
      <c r="T3536" s="1147"/>
      <c r="U3536" s="1147"/>
      <c r="V3536" s="1147"/>
      <c r="W3536" s="1147"/>
      <c r="X3536" s="1147"/>
      <c r="Y3536" s="1147"/>
      <c r="Z3536" s="1147"/>
      <c r="AA3536" s="1147"/>
      <c r="AB3536" s="1147"/>
      <c r="AC3536" s="1147"/>
      <c r="AD3536" s="1147"/>
      <c r="AE3536" s="60"/>
      <c r="AF3536" s="259"/>
      <c r="AG3536" s="375">
        <f>IF(AND($C$29="",COUNTBLANK(D3536:AD3536)=27),0,IF(AND($C$29&gt;=$AG$32,COUNTBLANK(D3536:AD3536)&lt;&gt;27),0,IF(AND($AG$32&gt;$C$29,COUNTBLANK(D3536:AD3536)=27),0,1)))</f>
        <v>0</v>
      </c>
      <c r="AH3536" s="264">
        <f t="shared" si="10911"/>
        <v>0</v>
      </c>
      <c r="AK3536" s="375">
        <f t="shared" si="10912"/>
        <v>0</v>
      </c>
      <c r="AL3536" s="378">
        <f t="shared" si="10913"/>
        <v>0</v>
      </c>
      <c r="AM3536" s="374">
        <f t="shared" si="10914"/>
        <v>0</v>
      </c>
      <c r="AN3536" s="317">
        <f t="shared" si="10915"/>
        <v>0</v>
      </c>
      <c r="AP3536" s="375">
        <f t="shared" si="10916"/>
        <v>0</v>
      </c>
      <c r="AQ3536" s="378">
        <f t="shared" si="10917"/>
        <v>0</v>
      </c>
      <c r="AR3536" s="374">
        <f t="shared" si="10918"/>
        <v>0</v>
      </c>
      <c r="AS3536" s="317">
        <f t="shared" si="10919"/>
        <v>0</v>
      </c>
    </row>
    <row r="3537" spans="1:46" ht="15" customHeight="1" x14ac:dyDescent="0.25">
      <c r="A3537" s="60"/>
      <c r="B3537" s="60"/>
      <c r="C3537" s="8" t="s">
        <v>33</v>
      </c>
      <c r="D3537" s="606" t="str">
        <f t="shared" si="10910"/>
        <v/>
      </c>
      <c r="E3537" s="606"/>
      <c r="F3537" s="606"/>
      <c r="G3537" s="606"/>
      <c r="H3537" s="606"/>
      <c r="I3537" s="606"/>
      <c r="J3537" s="606"/>
      <c r="K3537" s="606"/>
      <c r="L3537" s="606"/>
      <c r="M3537" s="606"/>
      <c r="N3537" s="606"/>
      <c r="O3537" s="606"/>
      <c r="P3537" s="606"/>
      <c r="Q3537" s="1147"/>
      <c r="R3537" s="1147"/>
      <c r="S3537" s="1147"/>
      <c r="T3537" s="1147"/>
      <c r="U3537" s="1147"/>
      <c r="V3537" s="1147"/>
      <c r="W3537" s="1147"/>
      <c r="X3537" s="1147"/>
      <c r="Y3537" s="1147"/>
      <c r="Z3537" s="1147"/>
      <c r="AA3537" s="1147"/>
      <c r="AB3537" s="1147"/>
      <c r="AC3537" s="1147"/>
      <c r="AD3537" s="1147"/>
      <c r="AE3537" s="60"/>
      <c r="AF3537" s="259"/>
      <c r="AG3537" s="375">
        <f>IF(AND($C$29="",COUNTBLANK(D3537:AD3537)=27),0,IF(AND($C$29&gt;=$AG$33,COUNTBLANK(D3537:AD3537)&lt;&gt;27),0,IF(AND($AG$33&gt;$C$29,COUNTBLANK(D3537:AD3537)=27),0,1)))</f>
        <v>0</v>
      </c>
      <c r="AH3537" s="264">
        <f t="shared" si="10911"/>
        <v>0</v>
      </c>
      <c r="AK3537" s="375">
        <f t="shared" si="10912"/>
        <v>0</v>
      </c>
      <c r="AL3537" s="378">
        <f t="shared" si="10913"/>
        <v>0</v>
      </c>
      <c r="AM3537" s="374">
        <f t="shared" si="10914"/>
        <v>0</v>
      </c>
      <c r="AN3537" s="317">
        <f t="shared" si="10915"/>
        <v>0</v>
      </c>
      <c r="AP3537" s="375">
        <f>$M3517</f>
        <v>0</v>
      </c>
      <c r="AQ3537" s="378">
        <f>COUNTIF(S3537:AD3537,"ns")</f>
        <v>0</v>
      </c>
      <c r="AR3537" s="374">
        <f>SUM(S3537:AD3537)</f>
        <v>0</v>
      </c>
      <c r="AS3537" s="317">
        <f>IF($AG$3528=$AH$3528,0,IF(OR(AND(AP3537=0,AQ3537&gt;0),AND(AP3537="NS",AR3537&gt;0),AND(AP3537="NS",AR3537=0,AQ3537=0)),1,IF(OR(AND(AQ3537&gt;=2,AR3537&lt;AP3537),AND(AP3537="NS",AR3537=0,AQ3537&gt;0),AP3537&lt;=AR3537),0,1)))</f>
        <v>0</v>
      </c>
    </row>
    <row r="3538" spans="1:46" ht="15" customHeight="1" x14ac:dyDescent="0.25">
      <c r="P3538" s="75" t="s">
        <v>64</v>
      </c>
      <c r="Q3538" s="980">
        <f t="shared" ref="Q3538:AC3538" si="10920">IF(AND(SUM(Q3530:R3537)=0,COUNTIF(Q3530:R3537,"NS")&gt;0),"NS",SUM(Q3530:R3537))</f>
        <v>0</v>
      </c>
      <c r="R3538" s="980"/>
      <c r="S3538" s="980">
        <f t="shared" si="10920"/>
        <v>0</v>
      </c>
      <c r="T3538" s="980"/>
      <c r="U3538" s="980">
        <f t="shared" si="10920"/>
        <v>0</v>
      </c>
      <c r="V3538" s="980"/>
      <c r="W3538" s="980">
        <f t="shared" si="10920"/>
        <v>0</v>
      </c>
      <c r="X3538" s="980"/>
      <c r="Y3538" s="980">
        <f t="shared" si="10920"/>
        <v>0</v>
      </c>
      <c r="Z3538" s="980"/>
      <c r="AA3538" s="980">
        <f t="shared" si="10920"/>
        <v>0</v>
      </c>
      <c r="AB3538" s="980"/>
      <c r="AC3538" s="980">
        <f t="shared" si="10920"/>
        <v>0</v>
      </c>
      <c r="AD3538" s="980"/>
      <c r="AE3538" s="60"/>
      <c r="AF3538" s="259"/>
      <c r="AG3538" s="377">
        <f t="shared" ref="AG3538:AH3538" si="10921">SUM(AG3530:AG3537)</f>
        <v>0</v>
      </c>
      <c r="AH3538" s="383">
        <f t="shared" si="10921"/>
        <v>0</v>
      </c>
      <c r="AN3538" s="387">
        <f>SUM(AN3530:AN3537)</f>
        <v>0</v>
      </c>
      <c r="AS3538" s="387">
        <f>SUM(AS3530:AS3537)</f>
        <v>0</v>
      </c>
    </row>
    <row r="3539" spans="1:46" ht="15" customHeight="1" x14ac:dyDescent="0.25">
      <c r="B3539" s="543" t="str">
        <f>IF(AG3528=AH3528,"",
IF(AND(OR(AC3538&gt;0,AND(AC3538=0,COUNTIF(AC3530:AD3537,0)&gt;0)),F3540=""),"Error: Debe especificar otras sanciones",""))</f>
        <v/>
      </c>
      <c r="C3539" s="543"/>
      <c r="D3539" s="543"/>
      <c r="E3539" s="543"/>
      <c r="F3539" s="543"/>
      <c r="G3539" s="543"/>
      <c r="H3539" s="543"/>
      <c r="I3539" s="543"/>
      <c r="J3539" s="543"/>
      <c r="K3539" s="543"/>
      <c r="L3539" s="543"/>
      <c r="M3539" s="543"/>
      <c r="N3539" s="543"/>
      <c r="O3539" s="543"/>
      <c r="P3539" s="543"/>
      <c r="Q3539" s="543"/>
      <c r="R3539" s="543"/>
      <c r="S3539" s="543"/>
      <c r="T3539" s="543"/>
      <c r="U3539" s="543"/>
      <c r="V3539" s="543"/>
      <c r="W3539" s="543"/>
      <c r="X3539" s="543"/>
      <c r="Y3539" s="543"/>
      <c r="Z3539" s="543"/>
      <c r="AA3539" s="543"/>
      <c r="AB3539" s="543"/>
      <c r="AC3539" s="543"/>
      <c r="AD3539" s="543"/>
      <c r="AE3539" s="60"/>
      <c r="AF3539" s="259"/>
      <c r="AG3539" s="375"/>
      <c r="AH3539" s="399"/>
    </row>
    <row r="3540" spans="1:46" ht="45" customHeight="1" x14ac:dyDescent="0.25">
      <c r="C3540" s="826" t="s">
        <v>1690</v>
      </c>
      <c r="D3540" s="827"/>
      <c r="E3540" s="827"/>
      <c r="F3540" s="828"/>
      <c r="G3540" s="828"/>
      <c r="H3540" s="828"/>
      <c r="I3540" s="828"/>
      <c r="J3540" s="828"/>
      <c r="K3540" s="828"/>
      <c r="L3540" s="828"/>
      <c r="M3540" s="828"/>
      <c r="N3540" s="828"/>
      <c r="O3540" s="828"/>
      <c r="P3540" s="828"/>
      <c r="Q3540" s="828"/>
      <c r="R3540" s="828"/>
      <c r="S3540" s="828"/>
      <c r="T3540" s="828"/>
      <c r="U3540" s="828"/>
      <c r="V3540" s="828"/>
      <c r="W3540" s="828"/>
      <c r="X3540" s="828"/>
      <c r="Y3540" s="828"/>
      <c r="Z3540" s="828"/>
      <c r="AA3540" s="828"/>
      <c r="AB3540" s="828"/>
      <c r="AC3540" s="828"/>
      <c r="AD3540" s="828"/>
      <c r="AE3540" s="60"/>
      <c r="AF3540" s="259"/>
      <c r="AG3540" s="375"/>
      <c r="AH3540" s="399"/>
    </row>
    <row r="3541" spans="1:46" ht="15" customHeight="1" x14ac:dyDescent="0.25">
      <c r="B3541" s="544" t="str">
        <f>IF(SUM(AS3538=0),"","ErroR: Verificar la consistencia con la pregunta anterior")</f>
        <v/>
      </c>
      <c r="C3541" s="544"/>
      <c r="D3541" s="544"/>
      <c r="E3541" s="544"/>
      <c r="F3541" s="544"/>
      <c r="G3541" s="544"/>
      <c r="H3541" s="544"/>
      <c r="I3541" s="544"/>
      <c r="J3541" s="544"/>
      <c r="K3541" s="544"/>
      <c r="L3541" s="544"/>
      <c r="M3541" s="544"/>
      <c r="N3541" s="544"/>
      <c r="O3541" s="544"/>
      <c r="P3541" s="544"/>
      <c r="Q3541" s="544"/>
      <c r="R3541" s="544"/>
      <c r="S3541" s="544"/>
      <c r="T3541" s="544"/>
      <c r="U3541" s="544"/>
      <c r="V3541" s="544"/>
      <c r="W3541" s="544"/>
      <c r="X3541" s="544"/>
      <c r="Y3541" s="544"/>
      <c r="Z3541" s="544"/>
      <c r="AA3541" s="544"/>
      <c r="AB3541" s="544"/>
      <c r="AC3541" s="544"/>
      <c r="AD3541" s="544"/>
      <c r="AE3541" s="60"/>
      <c r="AF3541" s="259"/>
      <c r="AG3541" s="375"/>
      <c r="AH3541" s="399"/>
    </row>
    <row r="3542" spans="1:46" ht="15" customHeight="1" x14ac:dyDescent="0.25">
      <c r="B3542" s="544" t="str">
        <f>IF(SUM(AN3538=0),"","Error: Verificar la suma por fila")</f>
        <v/>
      </c>
      <c r="C3542" s="544"/>
      <c r="D3542" s="544"/>
      <c r="E3542" s="544"/>
      <c r="F3542" s="544"/>
      <c r="G3542" s="544"/>
      <c r="H3542" s="544"/>
      <c r="I3542" s="544"/>
      <c r="J3542" s="544"/>
      <c r="K3542" s="544"/>
      <c r="L3542" s="544"/>
      <c r="M3542" s="544"/>
      <c r="N3542" s="544"/>
      <c r="O3542" s="544"/>
      <c r="P3542" s="544"/>
      <c r="Q3542" s="544"/>
      <c r="R3542" s="544"/>
      <c r="S3542" s="544"/>
      <c r="T3542" s="544"/>
      <c r="U3542" s="544"/>
      <c r="V3542" s="544"/>
      <c r="W3542" s="544"/>
      <c r="X3542" s="544"/>
      <c r="Y3542" s="544"/>
      <c r="Z3542" s="544"/>
      <c r="AA3542" s="544"/>
      <c r="AB3542" s="544"/>
      <c r="AC3542" s="544"/>
      <c r="AD3542" s="544"/>
      <c r="AE3542" s="60"/>
      <c r="AF3542" s="259"/>
      <c r="AG3542" s="375"/>
      <c r="AH3542" s="399"/>
    </row>
    <row r="3543" spans="1:46" ht="15" customHeight="1" x14ac:dyDescent="0.25">
      <c r="B3543" s="545" t="str">
        <f>IF(OR($AG$3528=$AH$3528,$AG$3528=$AI$3528),"","Error: Debe completar toda la información requerida.")</f>
        <v/>
      </c>
      <c r="C3543" s="545"/>
      <c r="D3543" s="545"/>
      <c r="E3543" s="545"/>
      <c r="F3543" s="545"/>
      <c r="G3543" s="545"/>
      <c r="H3543" s="545"/>
      <c r="I3543" s="545"/>
      <c r="J3543" s="545"/>
      <c r="K3543" s="545"/>
      <c r="L3543" s="545"/>
      <c r="M3543" s="545"/>
      <c r="N3543" s="545"/>
      <c r="O3543" s="545"/>
      <c r="P3543" s="545"/>
      <c r="Q3543" s="545"/>
      <c r="R3543" s="545"/>
      <c r="S3543" s="545"/>
      <c r="T3543" s="545"/>
      <c r="U3543" s="545"/>
      <c r="V3543" s="545"/>
      <c r="W3543" s="545"/>
      <c r="X3543" s="545"/>
      <c r="Y3543" s="545"/>
      <c r="Z3543" s="545"/>
      <c r="AA3543" s="545"/>
      <c r="AB3543" s="545"/>
      <c r="AC3543" s="545"/>
      <c r="AD3543" s="545"/>
      <c r="AE3543" s="60"/>
      <c r="AF3543" s="259"/>
      <c r="AG3543" s="375"/>
      <c r="AH3543" s="399"/>
    </row>
    <row r="3544" spans="1:46" ht="24" customHeight="1" x14ac:dyDescent="0.25">
      <c r="A3544" s="114" t="s">
        <v>732</v>
      </c>
      <c r="B3544" s="573" t="s">
        <v>1406</v>
      </c>
      <c r="C3544" s="573"/>
      <c r="D3544" s="573"/>
      <c r="E3544" s="573"/>
      <c r="F3544" s="573"/>
      <c r="G3544" s="573"/>
      <c r="H3544" s="573"/>
      <c r="I3544" s="573"/>
      <c r="J3544" s="573"/>
      <c r="K3544" s="573"/>
      <c r="L3544" s="573"/>
      <c r="M3544" s="573"/>
      <c r="N3544" s="573"/>
      <c r="O3544" s="573"/>
      <c r="P3544" s="573"/>
      <c r="Q3544" s="573"/>
      <c r="R3544" s="573"/>
      <c r="S3544" s="573"/>
      <c r="T3544" s="573"/>
      <c r="U3544" s="573"/>
      <c r="V3544" s="573"/>
      <c r="W3544" s="573"/>
      <c r="X3544" s="573"/>
      <c r="Y3544" s="573"/>
      <c r="Z3544" s="573"/>
      <c r="AA3544" s="573"/>
      <c r="AB3544" s="573"/>
      <c r="AC3544" s="573"/>
      <c r="AD3544" s="573"/>
      <c r="AE3544" s="60"/>
      <c r="AF3544" s="259"/>
      <c r="AG3544" s="375"/>
      <c r="AH3544" s="399"/>
    </row>
    <row r="3545" spans="1:46" ht="24" customHeight="1" x14ac:dyDescent="0.25">
      <c r="C3545" s="576" t="s">
        <v>1087</v>
      </c>
      <c r="D3545" s="576"/>
      <c r="E3545" s="576"/>
      <c r="F3545" s="576"/>
      <c r="G3545" s="576"/>
      <c r="H3545" s="576"/>
      <c r="I3545" s="576"/>
      <c r="J3545" s="576"/>
      <c r="K3545" s="576"/>
      <c r="L3545" s="576"/>
      <c r="M3545" s="576"/>
      <c r="N3545" s="576"/>
      <c r="O3545" s="576"/>
      <c r="P3545" s="576"/>
      <c r="Q3545" s="576"/>
      <c r="R3545" s="576"/>
      <c r="S3545" s="576"/>
      <c r="T3545" s="576"/>
      <c r="U3545" s="576"/>
      <c r="V3545" s="576"/>
      <c r="W3545" s="576"/>
      <c r="X3545" s="576"/>
      <c r="Y3545" s="576"/>
      <c r="Z3545" s="576"/>
      <c r="AA3545" s="576"/>
      <c r="AB3545" s="576"/>
      <c r="AC3545" s="576"/>
      <c r="AD3545" s="576"/>
      <c r="AE3545" s="60"/>
      <c r="AF3545" s="259"/>
      <c r="AG3545" s="375"/>
      <c r="AH3545" s="399"/>
    </row>
    <row r="3546" spans="1:46" ht="24" customHeight="1" x14ac:dyDescent="0.25">
      <c r="C3546" s="723" t="s">
        <v>1639</v>
      </c>
      <c r="D3546" s="723"/>
      <c r="E3546" s="723"/>
      <c r="F3546" s="723"/>
      <c r="G3546" s="723"/>
      <c r="H3546" s="723"/>
      <c r="I3546" s="723"/>
      <c r="J3546" s="723"/>
      <c r="K3546" s="723"/>
      <c r="L3546" s="723"/>
      <c r="M3546" s="723"/>
      <c r="N3546" s="723"/>
      <c r="O3546" s="723"/>
      <c r="P3546" s="723"/>
      <c r="Q3546" s="723"/>
      <c r="R3546" s="723"/>
      <c r="S3546" s="723"/>
      <c r="T3546" s="723"/>
      <c r="U3546" s="723"/>
      <c r="V3546" s="723"/>
      <c r="W3546" s="723"/>
      <c r="X3546" s="723"/>
      <c r="Y3546" s="723"/>
      <c r="Z3546" s="723"/>
      <c r="AA3546" s="723"/>
      <c r="AB3546" s="723"/>
      <c r="AC3546" s="723"/>
      <c r="AD3546" s="723"/>
      <c r="AE3546" s="60"/>
      <c r="AF3546" s="259"/>
      <c r="AG3546" s="375"/>
      <c r="AH3546" s="399"/>
    </row>
    <row r="3547" spans="1:46" ht="15" customHeight="1" x14ac:dyDescent="0.25">
      <c r="C3547" s="193"/>
      <c r="D3547" s="193"/>
      <c r="E3547" s="193"/>
      <c r="F3547" s="193"/>
      <c r="G3547" s="193"/>
      <c r="H3547" s="193"/>
      <c r="I3547" s="193"/>
      <c r="J3547" s="193"/>
      <c r="K3547" s="193"/>
      <c r="L3547" s="193"/>
      <c r="M3547" s="193"/>
      <c r="N3547" s="193"/>
      <c r="O3547" s="193"/>
      <c r="P3547" s="193"/>
      <c r="Q3547" s="193"/>
      <c r="R3547" s="193"/>
      <c r="S3547" s="193"/>
      <c r="T3547" s="193"/>
      <c r="U3547" s="193"/>
      <c r="V3547" s="193"/>
      <c r="W3547" s="193"/>
      <c r="X3547" s="193"/>
      <c r="Y3547" s="193"/>
      <c r="Z3547" s="193"/>
      <c r="AA3547" s="193"/>
      <c r="AB3547" s="193"/>
      <c r="AC3547" s="193"/>
      <c r="AD3547" s="193"/>
      <c r="AE3547" s="60"/>
      <c r="AF3547" s="259"/>
      <c r="AG3547" s="375"/>
      <c r="AH3547" s="399"/>
    </row>
    <row r="3548" spans="1:46" ht="15" customHeight="1" x14ac:dyDescent="0.25">
      <c r="AB3548" s="915" t="s">
        <v>891</v>
      </c>
      <c r="AC3548" s="915"/>
      <c r="AD3548" s="915"/>
      <c r="AE3548" s="60"/>
      <c r="AF3548" s="259"/>
      <c r="AG3548" s="375"/>
      <c r="AH3548" s="399"/>
    </row>
    <row r="3549" spans="1:46" ht="15" customHeight="1" x14ac:dyDescent="0.25">
      <c r="B3549" s="95"/>
      <c r="C3549" s="694" t="s">
        <v>1130</v>
      </c>
      <c r="D3549" s="695"/>
      <c r="E3549" s="695"/>
      <c r="F3549" s="695"/>
      <c r="G3549" s="695"/>
      <c r="H3549" s="695"/>
      <c r="I3549" s="695"/>
      <c r="J3549" s="695"/>
      <c r="K3549" s="695"/>
      <c r="L3549" s="695"/>
      <c r="M3549" s="695"/>
      <c r="N3549" s="695"/>
      <c r="O3549" s="696"/>
      <c r="P3549" s="680" t="s">
        <v>1640</v>
      </c>
      <c r="Q3549" s="681"/>
      <c r="R3549" s="681"/>
      <c r="S3549" s="681"/>
      <c r="T3549" s="681"/>
      <c r="U3549" s="681"/>
      <c r="V3549" s="681"/>
      <c r="W3549" s="681"/>
      <c r="X3549" s="681"/>
      <c r="Y3549" s="681"/>
      <c r="Z3549" s="681"/>
      <c r="AA3549" s="681"/>
      <c r="AB3549" s="681"/>
      <c r="AC3549" s="681"/>
      <c r="AD3549" s="682"/>
      <c r="AE3549" s="60"/>
      <c r="AF3549" s="259"/>
      <c r="AG3549" s="285" t="s">
        <v>1908</v>
      </c>
      <c r="AH3549" s="285"/>
      <c r="AI3549" s="285"/>
      <c r="AJ3549" s="374"/>
      <c r="AK3549" s="374"/>
      <c r="AL3549" s="374"/>
      <c r="AM3549" s="374"/>
      <c r="AN3549" s="374"/>
    </row>
    <row r="3550" spans="1:46" ht="15" customHeight="1" x14ac:dyDescent="0.25">
      <c r="A3550" s="60"/>
      <c r="B3550" s="95"/>
      <c r="C3550" s="724"/>
      <c r="D3550" s="725"/>
      <c r="E3550" s="725"/>
      <c r="F3550" s="725"/>
      <c r="G3550" s="725"/>
      <c r="H3550" s="725"/>
      <c r="I3550" s="725"/>
      <c r="J3550" s="725"/>
      <c r="K3550" s="725"/>
      <c r="L3550" s="725"/>
      <c r="M3550" s="725"/>
      <c r="N3550" s="725"/>
      <c r="O3550" s="726"/>
      <c r="P3550" s="758" t="s">
        <v>60</v>
      </c>
      <c r="Q3550" s="759"/>
      <c r="R3550" s="760"/>
      <c r="S3550" s="601" t="s">
        <v>957</v>
      </c>
      <c r="T3550" s="601"/>
      <c r="U3550" s="601"/>
      <c r="V3550" s="601"/>
      <c r="W3550" s="601"/>
      <c r="X3550" s="601"/>
      <c r="Y3550" s="601"/>
      <c r="Z3550" s="601"/>
      <c r="AA3550" s="601"/>
      <c r="AB3550" s="601"/>
      <c r="AC3550" s="601"/>
      <c r="AD3550" s="602"/>
      <c r="AE3550" s="60"/>
      <c r="AF3550" s="259"/>
      <c r="AG3550" s="285">
        <f>COUNTBLANK(P3552:AD3559)</f>
        <v>120</v>
      </c>
      <c r="AH3550" s="285">
        <v>120</v>
      </c>
      <c r="AI3550" s="285">
        <f>IF(SUM(AG3552:AH3559)=0,AG3550,1)</f>
        <v>120</v>
      </c>
      <c r="AJ3550" s="374"/>
      <c r="AK3550" s="374"/>
      <c r="AL3550" s="374"/>
      <c r="AM3550" s="374"/>
      <c r="AN3550" s="374"/>
    </row>
    <row r="3551" spans="1:46" ht="130.5" customHeight="1" x14ac:dyDescent="0.25">
      <c r="A3551" s="60"/>
      <c r="B3551" s="95"/>
      <c r="C3551" s="697"/>
      <c r="D3551" s="698"/>
      <c r="E3551" s="698"/>
      <c r="F3551" s="698"/>
      <c r="G3551" s="698"/>
      <c r="H3551" s="698"/>
      <c r="I3551" s="698"/>
      <c r="J3551" s="698"/>
      <c r="K3551" s="698"/>
      <c r="L3551" s="698"/>
      <c r="M3551" s="698"/>
      <c r="N3551" s="698"/>
      <c r="O3551" s="699"/>
      <c r="P3551" s="764"/>
      <c r="Q3551" s="765"/>
      <c r="R3551" s="765"/>
      <c r="S3551" s="565" t="s">
        <v>1407</v>
      </c>
      <c r="T3551" s="565"/>
      <c r="U3551" s="565"/>
      <c r="V3551" s="565" t="s">
        <v>1408</v>
      </c>
      <c r="W3551" s="565"/>
      <c r="X3551" s="565"/>
      <c r="Y3551" s="565" t="s">
        <v>790</v>
      </c>
      <c r="Z3551" s="565"/>
      <c r="AA3551" s="565"/>
      <c r="AB3551" s="565" t="s">
        <v>791</v>
      </c>
      <c r="AC3551" s="565"/>
      <c r="AD3551" s="565"/>
      <c r="AE3551" s="60"/>
      <c r="AF3551" s="259"/>
      <c r="AG3551" s="374" t="s">
        <v>1921</v>
      </c>
      <c r="AH3551" s="374" t="s">
        <v>1925</v>
      </c>
      <c r="AI3551" s="374"/>
      <c r="AJ3551" s="374"/>
      <c r="AK3551" s="493" t="s">
        <v>1913</v>
      </c>
      <c r="AL3551" s="493" t="s">
        <v>1910</v>
      </c>
      <c r="AM3551" s="493" t="s">
        <v>1914</v>
      </c>
      <c r="AN3551" s="493" t="s">
        <v>1915</v>
      </c>
      <c r="AO3551" s="493"/>
      <c r="AP3551" s="493" t="s">
        <v>1913</v>
      </c>
      <c r="AQ3551" s="493" t="s">
        <v>1910</v>
      </c>
      <c r="AR3551" s="493" t="s">
        <v>1914</v>
      </c>
      <c r="AS3551" s="493" t="s">
        <v>1915</v>
      </c>
      <c r="AT3551" s="469"/>
    </row>
    <row r="3552" spans="1:46" ht="15" customHeight="1" x14ac:dyDescent="0.25">
      <c r="A3552" s="60"/>
      <c r="B3552" s="95"/>
      <c r="C3552" s="18" t="s">
        <v>26</v>
      </c>
      <c r="D3552" s="606" t="str">
        <f>IF($D37="","",$D37)</f>
        <v/>
      </c>
      <c r="E3552" s="606"/>
      <c r="F3552" s="606"/>
      <c r="G3552" s="606"/>
      <c r="H3552" s="606"/>
      <c r="I3552" s="606"/>
      <c r="J3552" s="606"/>
      <c r="K3552" s="606"/>
      <c r="L3552" s="606"/>
      <c r="M3552" s="606"/>
      <c r="N3552" s="606"/>
      <c r="O3552" s="606"/>
      <c r="P3552" s="555"/>
      <c r="Q3552" s="555"/>
      <c r="R3552" s="555"/>
      <c r="S3552" s="555"/>
      <c r="T3552" s="555"/>
      <c r="U3552" s="555"/>
      <c r="V3552" s="555"/>
      <c r="W3552" s="555"/>
      <c r="X3552" s="555"/>
      <c r="Y3552" s="555"/>
      <c r="Z3552" s="555"/>
      <c r="AA3552" s="555"/>
      <c r="AB3552" s="555"/>
      <c r="AC3552" s="555"/>
      <c r="AD3552" s="555"/>
      <c r="AE3552" s="60"/>
      <c r="AF3552" s="259"/>
      <c r="AG3552" s="375">
        <f>IF(AND($C$29="",COUNTBLANK(D3552:AD3552)=27),0,IF(AND($C$29&gt;=$AG$26,COUNTBLANK(D3552:AD3552)&lt;&gt;27),0,IF(AND($AG$26&gt;$C$29,COUNTBLANK(D3552:AD3552)=27),0,1)))</f>
        <v>0</v>
      </c>
      <c r="AH3552" s="264">
        <f>IF($AG$3550=$AH$3550,0,IF(AND(D3552="",SUM(COUNTBLANK(P3552:AD3552),COUNTBLANK(D3566:AD3566))=42),0,IF(AND(D3552&lt;&gt;"",SUM(COUNTBLANK(P3552:AD3552),COUNTBLANK(D3566:AD3566))=30),0,1)))</f>
        <v>0</v>
      </c>
      <c r="AI3552" s="374"/>
      <c r="AJ3552" s="374"/>
      <c r="AK3552" s="494">
        <f>P3552</f>
        <v>0</v>
      </c>
      <c r="AL3552" s="494">
        <f t="shared" ref="AL3552" si="10922">COUNTIF(S3552:AD3552,"ns")+COUNTIF(D3566:AD3566,"ns")</f>
        <v>0</v>
      </c>
      <c r="AM3552" s="494">
        <f t="shared" ref="AM3552" si="10923">SUM(S3552:AD3552,D3566:AD3566)</f>
        <v>0</v>
      </c>
      <c r="AN3552" s="494">
        <f>IF($AG$3550=$AH$3550,0,IF(OR(AND(AK3552=0,AL3552&gt;0),AND(AK3552="NS",AM3552&gt;0),AND(AK3552="NS",AM3552=0,AL3552=0)),1,IF(OR(AND(AL3552&gt;=2,AM3552&lt;AK3552),AND(AK3552="NS",AM3552=0,AL3552&gt;0),AK3552=AM3552),0,1)))</f>
        <v>0</v>
      </c>
      <c r="AO3552" s="494"/>
      <c r="AP3552" s="494">
        <f>$Q3530</f>
        <v>0</v>
      </c>
      <c r="AQ3552" s="494">
        <f>COUNTIF(S3552:AD3552,"ns")+COUNTIF(D3566:AD3566,"ns")</f>
        <v>0</v>
      </c>
      <c r="AR3552" s="494">
        <f>SUM(S3552:AD3552,D3566:AD3566)</f>
        <v>0</v>
      </c>
      <c r="AS3552" s="494">
        <f>IF($AG$3550=$AH$3550,0,IF(OR(AND(AP3552=0,SUM(AQ3552:AR3552)&gt;0),AND(AP3552="NS",AR3552&gt;0),AND(AP3552="NS",AR3552=0,AQ3552=0)),1,IF(OR(AND(AQ3552&gt;=2,AR3552&lt;AP3552),AND(AP3552="NS",AR3552=0,AQ3552&gt;0),AP3552&lt;=AR3552),0,1)))</f>
        <v>0</v>
      </c>
    </row>
    <row r="3553" spans="1:45" ht="15" customHeight="1" x14ac:dyDescent="0.25">
      <c r="A3553" s="60"/>
      <c r="B3553" s="95"/>
      <c r="C3553" s="8" t="s">
        <v>27</v>
      </c>
      <c r="D3553" s="606" t="str">
        <f t="shared" ref="D3553:D3559" si="10924">IF($D38="","",$D38)</f>
        <v/>
      </c>
      <c r="E3553" s="606"/>
      <c r="F3553" s="606"/>
      <c r="G3553" s="606"/>
      <c r="H3553" s="606"/>
      <c r="I3553" s="606"/>
      <c r="J3553" s="606"/>
      <c r="K3553" s="606"/>
      <c r="L3553" s="606"/>
      <c r="M3553" s="606"/>
      <c r="N3553" s="606"/>
      <c r="O3553" s="606"/>
      <c r="P3553" s="555"/>
      <c r="Q3553" s="555"/>
      <c r="R3553" s="555"/>
      <c r="S3553" s="555"/>
      <c r="T3553" s="555"/>
      <c r="U3553" s="555"/>
      <c r="V3553" s="555"/>
      <c r="W3553" s="555"/>
      <c r="X3553" s="555"/>
      <c r="Y3553" s="555"/>
      <c r="Z3553" s="555"/>
      <c r="AA3553" s="555"/>
      <c r="AB3553" s="555"/>
      <c r="AC3553" s="555"/>
      <c r="AD3553" s="555"/>
      <c r="AE3553" s="60"/>
      <c r="AF3553" s="259"/>
      <c r="AG3553" s="375">
        <f>IF(AND($C$29="",COUNTBLANK(D3553:AD3553)=27),0,IF(AND($C$29&gt;=$AG$27,COUNTBLANK(D3553:AD3553)&lt;&gt;27),0,IF(AND($AG$27&gt;$C$29,COUNTBLANK(D3553:AD3553)=27),0,1)))</f>
        <v>0</v>
      </c>
      <c r="AH3553" s="264">
        <f t="shared" ref="AH3553:AH3557" si="10925">IF($AG$3550=$AH$3550,0,IF(AND(D3553="",SUM(COUNTBLANK(P3553:AD3553),COUNTBLANK(D3567:AD3567))=42),0,IF(AND(D3553&lt;&gt;"",SUM(COUNTBLANK(P3553:AD3553),COUNTBLANK(D3567:AD3567))=30),0,1)))</f>
        <v>0</v>
      </c>
      <c r="AK3553" s="494">
        <f t="shared" ref="AK3553:AK3559" si="10926">P3553</f>
        <v>0</v>
      </c>
      <c r="AL3553" s="494">
        <f t="shared" ref="AL3553:AL3559" si="10927">COUNTIF(S3553:AD3553,"ns")+COUNTIF(D3567:AD3567,"ns")</f>
        <v>0</v>
      </c>
      <c r="AM3553" s="494">
        <f t="shared" ref="AM3553:AM3559" si="10928">SUM(S3553:AD3553,D3567:AD3567)</f>
        <v>0</v>
      </c>
      <c r="AN3553" s="494">
        <f t="shared" ref="AN3553:AN3559" si="10929">IF($AG$3550=$AH$3550,0,IF(OR(AND(AK3553=0,AL3553&gt;0),AND(AK3553="NS",AM3553&gt;0),AND(AK3553="NS",AM3553=0,AL3553=0)),1,IF(OR(AND(AL3553&gt;=2,AM3553&lt;AK3553),AND(AK3553="NS",AM3553=0,AL3553&gt;0),AK3553=AM3553),0,1)))</f>
        <v>0</v>
      </c>
      <c r="AO3553" s="494"/>
      <c r="AP3553" s="494">
        <f t="shared" ref="AP3553:AP3559" si="10930">$Q3531</f>
        <v>0</v>
      </c>
      <c r="AQ3553" s="494">
        <f t="shared" ref="AQ3553:AQ3559" si="10931">COUNTIF(S3553:AD3553,"ns")+COUNTIF(D3567:AD3567,"ns")</f>
        <v>0</v>
      </c>
      <c r="AR3553" s="494">
        <f t="shared" ref="AR3553:AR3559" si="10932">SUM(S3553:AD3553,D3567:AD3567)</f>
        <v>0</v>
      </c>
      <c r="AS3553" s="494">
        <f t="shared" ref="AS3553:AS3559" si="10933">IF($AG$3550=$AH$3550,0,IF(OR(AND(AP3553=0,SUM(AQ3553:AR3553)&gt;0),AND(AP3553="NS",AR3553&gt;0),AND(AP3553="NS",AR3553=0,AQ3553=0)),1,IF(OR(AND(AQ3553&gt;=2,AR3553&lt;AP3553),AND(AP3553="NS",AR3553=0,AQ3553&gt;0),AP3553&lt;=AR3553),0,1)))</f>
        <v>0</v>
      </c>
    </row>
    <row r="3554" spans="1:45" ht="15" customHeight="1" x14ac:dyDescent="0.25">
      <c r="A3554" s="60"/>
      <c r="B3554" s="95"/>
      <c r="C3554" s="8" t="s">
        <v>28</v>
      </c>
      <c r="D3554" s="606" t="str">
        <f t="shared" si="10924"/>
        <v/>
      </c>
      <c r="E3554" s="606"/>
      <c r="F3554" s="606"/>
      <c r="G3554" s="606"/>
      <c r="H3554" s="606"/>
      <c r="I3554" s="606"/>
      <c r="J3554" s="606"/>
      <c r="K3554" s="606"/>
      <c r="L3554" s="606"/>
      <c r="M3554" s="606"/>
      <c r="N3554" s="606"/>
      <c r="O3554" s="606"/>
      <c r="P3554" s="555"/>
      <c r="Q3554" s="555"/>
      <c r="R3554" s="555"/>
      <c r="S3554" s="555"/>
      <c r="T3554" s="555"/>
      <c r="U3554" s="555"/>
      <c r="V3554" s="555"/>
      <c r="W3554" s="555"/>
      <c r="X3554" s="555"/>
      <c r="Y3554" s="555"/>
      <c r="Z3554" s="555"/>
      <c r="AA3554" s="555"/>
      <c r="AB3554" s="555"/>
      <c r="AC3554" s="555"/>
      <c r="AD3554" s="555"/>
      <c r="AE3554" s="60"/>
      <c r="AF3554" s="259"/>
      <c r="AG3554" s="375">
        <f>IF(AND($C$29="",COUNTBLANK(D3554:AD3554)=27),0,IF(AND($C$29&gt;=$AG$28,COUNTBLANK(D3554:AD3554)&lt;&gt;27),0,IF(AND($AG$28&gt;$C$29,COUNTBLANK(D3554:AD3554)=27),0,1)))</f>
        <v>0</v>
      </c>
      <c r="AH3554" s="264">
        <f t="shared" si="10925"/>
        <v>0</v>
      </c>
      <c r="AK3554" s="494">
        <f t="shared" si="10926"/>
        <v>0</v>
      </c>
      <c r="AL3554" s="494">
        <f t="shared" si="10927"/>
        <v>0</v>
      </c>
      <c r="AM3554" s="494">
        <f t="shared" si="10928"/>
        <v>0</v>
      </c>
      <c r="AN3554" s="494">
        <f t="shared" si="10929"/>
        <v>0</v>
      </c>
      <c r="AO3554" s="494"/>
      <c r="AP3554" s="494">
        <f t="shared" si="10930"/>
        <v>0</v>
      </c>
      <c r="AQ3554" s="494">
        <f t="shared" si="10931"/>
        <v>0</v>
      </c>
      <c r="AR3554" s="494">
        <f t="shared" si="10932"/>
        <v>0</v>
      </c>
      <c r="AS3554" s="494">
        <f t="shared" si="10933"/>
        <v>0</v>
      </c>
    </row>
    <row r="3555" spans="1:45" ht="15" customHeight="1" x14ac:dyDescent="0.25">
      <c r="A3555" s="60"/>
      <c r="B3555" s="95"/>
      <c r="C3555" s="8" t="s">
        <v>29</v>
      </c>
      <c r="D3555" s="606" t="str">
        <f t="shared" si="10924"/>
        <v/>
      </c>
      <c r="E3555" s="606"/>
      <c r="F3555" s="606"/>
      <c r="G3555" s="606"/>
      <c r="H3555" s="606"/>
      <c r="I3555" s="606"/>
      <c r="J3555" s="606"/>
      <c r="K3555" s="606"/>
      <c r="L3555" s="606"/>
      <c r="M3555" s="606"/>
      <c r="N3555" s="606"/>
      <c r="O3555" s="606"/>
      <c r="P3555" s="555"/>
      <c r="Q3555" s="555"/>
      <c r="R3555" s="555"/>
      <c r="S3555" s="555"/>
      <c r="T3555" s="555"/>
      <c r="U3555" s="555"/>
      <c r="V3555" s="555"/>
      <c r="W3555" s="555"/>
      <c r="X3555" s="555"/>
      <c r="Y3555" s="555"/>
      <c r="Z3555" s="555"/>
      <c r="AA3555" s="555"/>
      <c r="AB3555" s="555"/>
      <c r="AC3555" s="555"/>
      <c r="AD3555" s="555"/>
      <c r="AE3555" s="60"/>
      <c r="AF3555" s="259"/>
      <c r="AG3555" s="375">
        <f>IF(AND($C$29="",COUNTBLANK(D3555:AD3555)=27),0,IF(AND($C$29&gt;=$AG$29,COUNTBLANK(D3555:AD3555)&lt;&gt;27),0,IF(AND($AG$29&gt;$C$29,COUNTBLANK(D3555:AD3555)=27),0,1)))</f>
        <v>0</v>
      </c>
      <c r="AH3555" s="264">
        <f t="shared" si="10925"/>
        <v>0</v>
      </c>
      <c r="AK3555" s="494">
        <f t="shared" si="10926"/>
        <v>0</v>
      </c>
      <c r="AL3555" s="494">
        <f t="shared" si="10927"/>
        <v>0</v>
      </c>
      <c r="AM3555" s="494">
        <f t="shared" si="10928"/>
        <v>0</v>
      </c>
      <c r="AN3555" s="494">
        <f t="shared" si="10929"/>
        <v>0</v>
      </c>
      <c r="AO3555" s="494"/>
      <c r="AP3555" s="494">
        <f t="shared" si="10930"/>
        <v>0</v>
      </c>
      <c r="AQ3555" s="494">
        <f t="shared" si="10931"/>
        <v>0</v>
      </c>
      <c r="AR3555" s="494">
        <f t="shared" si="10932"/>
        <v>0</v>
      </c>
      <c r="AS3555" s="494">
        <f t="shared" si="10933"/>
        <v>0</v>
      </c>
    </row>
    <row r="3556" spans="1:45" ht="15" customHeight="1" x14ac:dyDescent="0.25">
      <c r="A3556" s="60"/>
      <c r="B3556" s="95"/>
      <c r="C3556" s="8" t="s">
        <v>30</v>
      </c>
      <c r="D3556" s="606" t="str">
        <f t="shared" si="10924"/>
        <v/>
      </c>
      <c r="E3556" s="606"/>
      <c r="F3556" s="606"/>
      <c r="G3556" s="606"/>
      <c r="H3556" s="606"/>
      <c r="I3556" s="606"/>
      <c r="J3556" s="606"/>
      <c r="K3556" s="606"/>
      <c r="L3556" s="606"/>
      <c r="M3556" s="606"/>
      <c r="N3556" s="606"/>
      <c r="O3556" s="606"/>
      <c r="P3556" s="555"/>
      <c r="Q3556" s="555"/>
      <c r="R3556" s="555"/>
      <c r="S3556" s="555"/>
      <c r="T3556" s="555"/>
      <c r="U3556" s="555"/>
      <c r="V3556" s="555"/>
      <c r="W3556" s="555"/>
      <c r="X3556" s="555"/>
      <c r="Y3556" s="555"/>
      <c r="Z3556" s="555"/>
      <c r="AA3556" s="555"/>
      <c r="AB3556" s="555"/>
      <c r="AC3556" s="555"/>
      <c r="AD3556" s="555"/>
      <c r="AE3556" s="60"/>
      <c r="AF3556" s="259"/>
      <c r="AG3556" s="375">
        <f>IF(AND($C$29="",COUNTBLANK(D3556:AD3556)=27),0,IF(AND($C$29&gt;=$AG$30,COUNTBLANK(D3556:AD3556)&lt;&gt;27),0,IF(AND($AG$30&gt;$C$29,COUNTBLANK(D3556:AD3556)=27),0,1)))</f>
        <v>0</v>
      </c>
      <c r="AH3556" s="264">
        <f t="shared" si="10925"/>
        <v>0</v>
      </c>
      <c r="AK3556" s="494">
        <f t="shared" si="10926"/>
        <v>0</v>
      </c>
      <c r="AL3556" s="494">
        <f t="shared" si="10927"/>
        <v>0</v>
      </c>
      <c r="AM3556" s="494">
        <f t="shared" si="10928"/>
        <v>0</v>
      </c>
      <c r="AN3556" s="494">
        <f t="shared" si="10929"/>
        <v>0</v>
      </c>
      <c r="AO3556" s="494"/>
      <c r="AP3556" s="494">
        <f t="shared" si="10930"/>
        <v>0</v>
      </c>
      <c r="AQ3556" s="494">
        <f t="shared" si="10931"/>
        <v>0</v>
      </c>
      <c r="AR3556" s="494">
        <f t="shared" si="10932"/>
        <v>0</v>
      </c>
      <c r="AS3556" s="494">
        <f t="shared" si="10933"/>
        <v>0</v>
      </c>
    </row>
    <row r="3557" spans="1:45" ht="15" customHeight="1" x14ac:dyDescent="0.25">
      <c r="A3557" s="60"/>
      <c r="B3557" s="95"/>
      <c r="C3557" s="8" t="s">
        <v>31</v>
      </c>
      <c r="D3557" s="606" t="str">
        <f t="shared" si="10924"/>
        <v/>
      </c>
      <c r="E3557" s="606"/>
      <c r="F3557" s="606"/>
      <c r="G3557" s="606"/>
      <c r="H3557" s="606"/>
      <c r="I3557" s="606"/>
      <c r="J3557" s="606"/>
      <c r="K3557" s="606"/>
      <c r="L3557" s="606"/>
      <c r="M3557" s="606"/>
      <c r="N3557" s="606"/>
      <c r="O3557" s="606"/>
      <c r="P3557" s="555"/>
      <c r="Q3557" s="555"/>
      <c r="R3557" s="555"/>
      <c r="S3557" s="555"/>
      <c r="T3557" s="555"/>
      <c r="U3557" s="555"/>
      <c r="V3557" s="555"/>
      <c r="W3557" s="555"/>
      <c r="X3557" s="555"/>
      <c r="Y3557" s="555"/>
      <c r="Z3557" s="555"/>
      <c r="AA3557" s="555"/>
      <c r="AB3557" s="555"/>
      <c r="AC3557" s="555"/>
      <c r="AD3557" s="555"/>
      <c r="AE3557" s="60"/>
      <c r="AF3557" s="259"/>
      <c r="AG3557" s="375">
        <f>IF(AND($C$29="",COUNTBLANK(D3557:AD3557)=27),0,IF(AND($C$29&gt;=$AG$31,COUNTBLANK(D3557:AD3557)&lt;&gt;27),0,IF(AND($AG$31&gt;$C$29,COUNTBLANK(D3557:AD3557)=27),0,1)))</f>
        <v>0</v>
      </c>
      <c r="AH3557" s="264">
        <f t="shared" si="10925"/>
        <v>0</v>
      </c>
      <c r="AK3557" s="494">
        <f t="shared" si="10926"/>
        <v>0</v>
      </c>
      <c r="AL3557" s="494">
        <f t="shared" si="10927"/>
        <v>0</v>
      </c>
      <c r="AM3557" s="494">
        <f t="shared" si="10928"/>
        <v>0</v>
      </c>
      <c r="AN3557" s="494">
        <f t="shared" si="10929"/>
        <v>0</v>
      </c>
      <c r="AO3557" s="494"/>
      <c r="AP3557" s="494">
        <f t="shared" si="10930"/>
        <v>0</v>
      </c>
      <c r="AQ3557" s="494">
        <f t="shared" si="10931"/>
        <v>0</v>
      </c>
      <c r="AR3557" s="494">
        <f t="shared" si="10932"/>
        <v>0</v>
      </c>
      <c r="AS3557" s="494">
        <f t="shared" si="10933"/>
        <v>0</v>
      </c>
    </row>
    <row r="3558" spans="1:45" ht="15" customHeight="1" x14ac:dyDescent="0.25">
      <c r="A3558" s="60"/>
      <c r="B3558" s="95"/>
      <c r="C3558" s="8" t="s">
        <v>32</v>
      </c>
      <c r="D3558" s="606" t="str">
        <f t="shared" si="10924"/>
        <v/>
      </c>
      <c r="E3558" s="606"/>
      <c r="F3558" s="606"/>
      <c r="G3558" s="606"/>
      <c r="H3558" s="606"/>
      <c r="I3558" s="606"/>
      <c r="J3558" s="606"/>
      <c r="K3558" s="606"/>
      <c r="L3558" s="606"/>
      <c r="M3558" s="606"/>
      <c r="N3558" s="606"/>
      <c r="O3558" s="606"/>
      <c r="P3558" s="555"/>
      <c r="Q3558" s="555"/>
      <c r="R3558" s="555"/>
      <c r="S3558" s="555"/>
      <c r="T3558" s="555"/>
      <c r="U3558" s="555"/>
      <c r="V3558" s="555"/>
      <c r="W3558" s="555"/>
      <c r="X3558" s="555"/>
      <c r="Y3558" s="555"/>
      <c r="Z3558" s="555"/>
      <c r="AA3558" s="555"/>
      <c r="AB3558" s="555"/>
      <c r="AC3558" s="555"/>
      <c r="AD3558" s="555"/>
      <c r="AE3558" s="60"/>
      <c r="AF3558" s="259"/>
      <c r="AG3558" s="375">
        <f>IF(AND($C$29="",COUNTBLANK(D3558:AD3558)=27),0,IF(AND($C$29&gt;=$AG$32,COUNTBLANK(D3558:AD3558)&lt;&gt;27),0,IF(AND($AG$32&gt;$C$29,COUNTBLANK(D3558:AD3558)=27),0,1)))</f>
        <v>0</v>
      </c>
      <c r="AH3558" s="264">
        <f>IF($AG$3550=$AH$3550,0,IF(AND(D3558="",SUM(COUNTBLANK(P3558:AD3558),COUNTBLANK(D3572:AD3572))=42),0,IF(AND(D3558&lt;&gt;"",SUM(COUNTBLANK(P3558:AD3558),COUNTBLANK(D3572:AD3572))=30),0,1)))</f>
        <v>0</v>
      </c>
      <c r="AK3558" s="494">
        <f t="shared" si="10926"/>
        <v>0</v>
      </c>
      <c r="AL3558" s="494">
        <f t="shared" si="10927"/>
        <v>0</v>
      </c>
      <c r="AM3558" s="494">
        <f t="shared" si="10928"/>
        <v>0</v>
      </c>
      <c r="AN3558" s="494">
        <f t="shared" si="10929"/>
        <v>0</v>
      </c>
      <c r="AO3558" s="494"/>
      <c r="AP3558" s="494">
        <f t="shared" si="10930"/>
        <v>0</v>
      </c>
      <c r="AQ3558" s="494">
        <f t="shared" si="10931"/>
        <v>0</v>
      </c>
      <c r="AR3558" s="494">
        <f t="shared" si="10932"/>
        <v>0</v>
      </c>
      <c r="AS3558" s="494">
        <f t="shared" si="10933"/>
        <v>0</v>
      </c>
    </row>
    <row r="3559" spans="1:45" ht="15" customHeight="1" x14ac:dyDescent="0.25">
      <c r="A3559" s="60"/>
      <c r="B3559" s="95"/>
      <c r="C3559" s="8" t="s">
        <v>33</v>
      </c>
      <c r="D3559" s="606" t="str">
        <f t="shared" si="10924"/>
        <v/>
      </c>
      <c r="E3559" s="606"/>
      <c r="F3559" s="606"/>
      <c r="G3559" s="606"/>
      <c r="H3559" s="606"/>
      <c r="I3559" s="606"/>
      <c r="J3559" s="606"/>
      <c r="K3559" s="606"/>
      <c r="L3559" s="606"/>
      <c r="M3559" s="606"/>
      <c r="N3559" s="606"/>
      <c r="O3559" s="606"/>
      <c r="P3559" s="555"/>
      <c r="Q3559" s="555"/>
      <c r="R3559" s="555"/>
      <c r="S3559" s="555"/>
      <c r="T3559" s="555"/>
      <c r="U3559" s="555"/>
      <c r="V3559" s="555"/>
      <c r="W3559" s="555"/>
      <c r="X3559" s="555"/>
      <c r="Y3559" s="555"/>
      <c r="Z3559" s="555"/>
      <c r="AA3559" s="555"/>
      <c r="AB3559" s="555"/>
      <c r="AC3559" s="555"/>
      <c r="AD3559" s="555"/>
      <c r="AE3559" s="60"/>
      <c r="AF3559" s="259"/>
      <c r="AG3559" s="375">
        <f>IF(AND($C$29="",COUNTBLANK(D3559:AD3559)=27),0,IF(AND($C$29&gt;=$AG$33,COUNTBLANK(D3559:AD3559)&lt;&gt;27),0,IF(AND($AG$33&gt;$C$29,COUNTBLANK(D3559:AD3559)=27),0,1)))</f>
        <v>0</v>
      </c>
      <c r="AH3559" s="264">
        <f>IF($AG$3550=$AH$3550,0,IF(AND(D3559="",SUM(COUNTBLANK(P3559:AD3559),COUNTBLANK(D3573:AD3573))=42),0,IF(AND(D3559&lt;&gt;"",SUM(COUNTBLANK(P3559:AD3559),COUNTBLANK(D3573:AD3573))=30),0,1)))</f>
        <v>0</v>
      </c>
      <c r="AK3559" s="494">
        <f t="shared" si="10926"/>
        <v>0</v>
      </c>
      <c r="AL3559" s="494">
        <f t="shared" si="10927"/>
        <v>0</v>
      </c>
      <c r="AM3559" s="494">
        <f t="shared" si="10928"/>
        <v>0</v>
      </c>
      <c r="AN3559" s="494">
        <f t="shared" si="10929"/>
        <v>0</v>
      </c>
      <c r="AO3559" s="494"/>
      <c r="AP3559" s="494">
        <f t="shared" si="10930"/>
        <v>0</v>
      </c>
      <c r="AQ3559" s="494">
        <f t="shared" si="10931"/>
        <v>0</v>
      </c>
      <c r="AR3559" s="494">
        <f t="shared" si="10932"/>
        <v>0</v>
      </c>
      <c r="AS3559" s="494">
        <f t="shared" si="10933"/>
        <v>0</v>
      </c>
    </row>
    <row r="3560" spans="1:45" ht="15" customHeight="1" x14ac:dyDescent="0.25">
      <c r="A3560" s="60"/>
      <c r="B3560" s="95"/>
      <c r="O3560" s="96" t="s">
        <v>64</v>
      </c>
      <c r="P3560" s="606">
        <f>IF(AND(SUM(P3552:R3559)=0,COUNTIF(P3552:R3559,"NS")&gt;0),"NS",SUM(P3552:R3559))</f>
        <v>0</v>
      </c>
      <c r="Q3560" s="606"/>
      <c r="R3560" s="606"/>
      <c r="S3560" s="606">
        <f>IF(AND(SUM(S3552:U3559)=0,COUNTIF(S3552:U3559,"NS")&gt;0),"NS",SUM(S3552:U3559))</f>
        <v>0</v>
      </c>
      <c r="T3560" s="606"/>
      <c r="U3560" s="606"/>
      <c r="V3560" s="606">
        <f>IF(AND(SUM(V3552:X3559)=0,COUNTIF(V3552:X3559,"NS")&gt;0),"NS",SUM(V3552:X3559))</f>
        <v>0</v>
      </c>
      <c r="W3560" s="606"/>
      <c r="X3560" s="606"/>
      <c r="Y3560" s="606">
        <f>IF(AND(SUM(Y3552:AA3559)=0,COUNTIF(Y3552:AA3559,"NS")&gt;0),"NS",SUM(Y3552:AA3559))</f>
        <v>0</v>
      </c>
      <c r="Z3560" s="606"/>
      <c r="AA3560" s="606"/>
      <c r="AB3560" s="606">
        <f>IF(AND(SUM(AB3552:AD3559)=0,COUNTIF(AB3552:AD3559,"NS")&gt;0),"NS",SUM(AB3552:AD3559))</f>
        <v>0</v>
      </c>
      <c r="AC3560" s="606"/>
      <c r="AD3560" s="606"/>
      <c r="AE3560" s="60"/>
      <c r="AF3560" s="259"/>
      <c r="AG3560" s="377">
        <f t="shared" ref="AG3560" si="10934">SUM(AG3552:AG3559)</f>
        <v>0</v>
      </c>
      <c r="AH3560" s="395">
        <f>SUM(AH3552:AH3559)</f>
        <v>0</v>
      </c>
      <c r="AN3560" s="387">
        <f>SUM(AN3552:AN3559)</f>
        <v>0</v>
      </c>
      <c r="AS3560" s="387">
        <f>SUM(AS3552:AS3559)</f>
        <v>0</v>
      </c>
    </row>
    <row r="3561" spans="1:45" ht="15" customHeight="1" x14ac:dyDescent="0.25">
      <c r="A3561" s="60"/>
      <c r="B3561" s="544" t="str">
        <f>IF(SUM(AS3560)=0,"","ErroR: Verificar la consistencia con la pregunta anterior")</f>
        <v/>
      </c>
      <c r="C3561" s="544"/>
      <c r="D3561" s="544"/>
      <c r="E3561" s="544"/>
      <c r="F3561" s="544"/>
      <c r="G3561" s="544"/>
      <c r="H3561" s="544"/>
      <c r="I3561" s="544"/>
      <c r="J3561" s="544"/>
      <c r="K3561" s="544"/>
      <c r="L3561" s="544"/>
      <c r="M3561" s="544"/>
      <c r="N3561" s="544"/>
      <c r="O3561" s="544"/>
      <c r="P3561" s="544"/>
      <c r="Q3561" s="544"/>
      <c r="R3561" s="544"/>
      <c r="S3561" s="544"/>
      <c r="T3561" s="544"/>
      <c r="U3561" s="544"/>
      <c r="V3561" s="544"/>
      <c r="W3561" s="544"/>
      <c r="X3561" s="544"/>
      <c r="Y3561" s="544"/>
      <c r="Z3561" s="544"/>
      <c r="AA3561" s="544"/>
      <c r="AB3561" s="544"/>
      <c r="AC3561" s="544"/>
      <c r="AD3561" s="544"/>
      <c r="AE3561" s="60"/>
      <c r="AF3561" s="259"/>
      <c r="AG3561" s="375"/>
      <c r="AH3561" s="399"/>
    </row>
    <row r="3562" spans="1:45" ht="15" customHeight="1" x14ac:dyDescent="0.25">
      <c r="A3562" s="60"/>
      <c r="B3562" s="1187" t="str">
        <f>IF(SUM(AN3560)=0,"","Error: Verificar la suma por fila")</f>
        <v/>
      </c>
      <c r="C3562" s="1187"/>
      <c r="D3562" s="1187"/>
      <c r="E3562" s="1187"/>
      <c r="F3562" s="1187"/>
      <c r="G3562" s="1187"/>
      <c r="H3562" s="1187"/>
      <c r="I3562" s="1187"/>
      <c r="J3562" s="1187"/>
      <c r="K3562" s="1187"/>
      <c r="L3562" s="1187"/>
      <c r="M3562" s="1187"/>
      <c r="N3562" s="1187"/>
      <c r="O3562" s="1187"/>
      <c r="P3562" s="1187"/>
      <c r="Q3562" s="1187"/>
      <c r="R3562" s="1187"/>
      <c r="S3562" s="1187"/>
      <c r="T3562" s="1187"/>
      <c r="U3562" s="1187"/>
      <c r="V3562" s="1187"/>
      <c r="W3562" s="1187"/>
      <c r="X3562" s="1187"/>
      <c r="Y3562" s="1187"/>
      <c r="Z3562" s="1187"/>
      <c r="AA3562" s="1187"/>
      <c r="AB3562" s="915" t="s">
        <v>892</v>
      </c>
      <c r="AC3562" s="915"/>
      <c r="AD3562" s="915"/>
      <c r="AE3562" s="60"/>
      <c r="AF3562" s="259"/>
      <c r="AG3562" s="285" t="s">
        <v>1908</v>
      </c>
      <c r="AH3562" s="285"/>
      <c r="AI3562" s="285"/>
    </row>
    <row r="3563" spans="1:45" ht="15" customHeight="1" x14ac:dyDescent="0.25">
      <c r="A3563" s="60"/>
      <c r="C3563" s="871" t="s">
        <v>1772</v>
      </c>
      <c r="D3563" s="556" t="s">
        <v>1640</v>
      </c>
      <c r="E3563" s="557"/>
      <c r="F3563" s="557"/>
      <c r="G3563" s="557"/>
      <c r="H3563" s="557"/>
      <c r="I3563" s="557"/>
      <c r="J3563" s="557"/>
      <c r="K3563" s="557"/>
      <c r="L3563" s="557"/>
      <c r="M3563" s="557"/>
      <c r="N3563" s="557"/>
      <c r="O3563" s="557"/>
      <c r="P3563" s="557"/>
      <c r="Q3563" s="557"/>
      <c r="R3563" s="557"/>
      <c r="S3563" s="557"/>
      <c r="T3563" s="557"/>
      <c r="U3563" s="557"/>
      <c r="V3563" s="557"/>
      <c r="W3563" s="557"/>
      <c r="X3563" s="557"/>
      <c r="Y3563" s="557"/>
      <c r="Z3563" s="557"/>
      <c r="AA3563" s="557"/>
      <c r="AB3563" s="557"/>
      <c r="AC3563" s="557"/>
      <c r="AD3563" s="558"/>
      <c r="AE3563" s="60"/>
      <c r="AF3563" s="259"/>
      <c r="AG3563" s="285">
        <f>COUNTBLANK(D3566:AD3573)</f>
        <v>216</v>
      </c>
      <c r="AH3563" s="285">
        <v>216</v>
      </c>
      <c r="AI3563" s="285">
        <f>IF(SUM(AH3565:AH3572)=0,AG3563,1)</f>
        <v>216</v>
      </c>
    </row>
    <row r="3564" spans="1:45" ht="15" customHeight="1" x14ac:dyDescent="0.25">
      <c r="A3564" s="60"/>
      <c r="C3564" s="872"/>
      <c r="D3564" s="559" t="s">
        <v>957</v>
      </c>
      <c r="E3564" s="560"/>
      <c r="F3564" s="560"/>
      <c r="G3564" s="560"/>
      <c r="H3564" s="560"/>
      <c r="I3564" s="560"/>
      <c r="J3564" s="560"/>
      <c r="K3564" s="560"/>
      <c r="L3564" s="560"/>
      <c r="M3564" s="560"/>
      <c r="N3564" s="560"/>
      <c r="O3564" s="560"/>
      <c r="P3564" s="560"/>
      <c r="Q3564" s="560"/>
      <c r="R3564" s="560"/>
      <c r="S3564" s="560"/>
      <c r="T3564" s="560"/>
      <c r="U3564" s="560"/>
      <c r="V3564" s="560"/>
      <c r="W3564" s="560"/>
      <c r="X3564" s="560"/>
      <c r="Y3564" s="560"/>
      <c r="Z3564" s="560"/>
      <c r="AA3564" s="560"/>
      <c r="AB3564" s="560"/>
      <c r="AC3564" s="560"/>
      <c r="AD3564" s="561"/>
      <c r="AE3564" s="60"/>
      <c r="AF3564" s="259"/>
      <c r="AG3564" s="375"/>
      <c r="AH3564" s="399"/>
    </row>
    <row r="3565" spans="1:45" ht="167.25" customHeight="1" x14ac:dyDescent="0.25">
      <c r="A3565" s="60"/>
      <c r="B3565" s="60"/>
      <c r="C3565" s="873"/>
      <c r="D3565" s="574" t="s">
        <v>1575</v>
      </c>
      <c r="E3565" s="641"/>
      <c r="F3565" s="641"/>
      <c r="G3565" s="575"/>
      <c r="H3565" s="574" t="s">
        <v>1576</v>
      </c>
      <c r="I3565" s="641"/>
      <c r="J3565" s="641"/>
      <c r="K3565" s="575"/>
      <c r="L3565" s="574" t="s">
        <v>1641</v>
      </c>
      <c r="M3565" s="641"/>
      <c r="N3565" s="641"/>
      <c r="O3565" s="641"/>
      <c r="P3565" s="575"/>
      <c r="Q3565" s="574" t="s">
        <v>1578</v>
      </c>
      <c r="R3565" s="641"/>
      <c r="S3565" s="641"/>
      <c r="T3565" s="575"/>
      <c r="U3565" s="574" t="s">
        <v>1579</v>
      </c>
      <c r="V3565" s="641"/>
      <c r="W3565" s="641"/>
      <c r="X3565" s="575"/>
      <c r="Y3565" s="574" t="s">
        <v>792</v>
      </c>
      <c r="Z3565" s="641"/>
      <c r="AA3565" s="575"/>
      <c r="AB3565" s="574" t="s">
        <v>222</v>
      </c>
      <c r="AC3565" s="641"/>
      <c r="AD3565" s="575"/>
      <c r="AE3565" s="60"/>
      <c r="AF3565" s="259"/>
      <c r="AG3565" s="375"/>
      <c r="AH3565" s="399"/>
    </row>
    <row r="3566" spans="1:45" ht="15" customHeight="1" x14ac:dyDescent="0.25">
      <c r="A3566" s="60"/>
      <c r="B3566" s="60"/>
      <c r="C3566" s="18" t="s">
        <v>26</v>
      </c>
      <c r="D3566" s="847"/>
      <c r="E3566" s="848"/>
      <c r="F3566" s="848"/>
      <c r="G3566" s="849"/>
      <c r="H3566" s="847"/>
      <c r="I3566" s="848"/>
      <c r="J3566" s="848"/>
      <c r="K3566" s="849"/>
      <c r="L3566" s="847"/>
      <c r="M3566" s="848"/>
      <c r="N3566" s="848"/>
      <c r="O3566" s="848"/>
      <c r="P3566" s="849"/>
      <c r="Q3566" s="847"/>
      <c r="R3566" s="848"/>
      <c r="S3566" s="848"/>
      <c r="T3566" s="849"/>
      <c r="U3566" s="847"/>
      <c r="V3566" s="848"/>
      <c r="W3566" s="848"/>
      <c r="X3566" s="849"/>
      <c r="Y3566" s="850"/>
      <c r="Z3566" s="851"/>
      <c r="AA3566" s="852"/>
      <c r="AB3566" s="850"/>
      <c r="AC3566" s="851"/>
      <c r="AD3566" s="852"/>
      <c r="AE3566" s="60"/>
      <c r="AF3566" s="259"/>
      <c r="AG3566" s="375"/>
      <c r="AH3566" s="399"/>
    </row>
    <row r="3567" spans="1:45" ht="15" customHeight="1" x14ac:dyDescent="0.25">
      <c r="A3567" s="60"/>
      <c r="B3567" s="60"/>
      <c r="C3567" s="8" t="s">
        <v>27</v>
      </c>
      <c r="D3567" s="847"/>
      <c r="E3567" s="848"/>
      <c r="F3567" s="848"/>
      <c r="G3567" s="849"/>
      <c r="H3567" s="847"/>
      <c r="I3567" s="848"/>
      <c r="J3567" s="848"/>
      <c r="K3567" s="849"/>
      <c r="L3567" s="847"/>
      <c r="M3567" s="848"/>
      <c r="N3567" s="848"/>
      <c r="O3567" s="848"/>
      <c r="P3567" s="849"/>
      <c r="Q3567" s="847"/>
      <c r="R3567" s="848"/>
      <c r="S3567" s="848"/>
      <c r="T3567" s="849"/>
      <c r="U3567" s="847"/>
      <c r="V3567" s="848"/>
      <c r="W3567" s="848"/>
      <c r="X3567" s="849"/>
      <c r="Y3567" s="850"/>
      <c r="Z3567" s="851"/>
      <c r="AA3567" s="852"/>
      <c r="AB3567" s="850"/>
      <c r="AC3567" s="851"/>
      <c r="AD3567" s="852"/>
      <c r="AE3567" s="60"/>
      <c r="AF3567" s="259"/>
      <c r="AG3567" s="375"/>
      <c r="AH3567" s="399"/>
    </row>
    <row r="3568" spans="1:45" ht="15" customHeight="1" x14ac:dyDescent="0.25">
      <c r="A3568" s="60"/>
      <c r="B3568" s="60"/>
      <c r="C3568" s="8" t="s">
        <v>28</v>
      </c>
      <c r="D3568" s="847"/>
      <c r="E3568" s="848"/>
      <c r="F3568" s="848"/>
      <c r="G3568" s="849"/>
      <c r="H3568" s="847"/>
      <c r="I3568" s="848"/>
      <c r="J3568" s="848"/>
      <c r="K3568" s="849"/>
      <c r="L3568" s="847"/>
      <c r="M3568" s="848"/>
      <c r="N3568" s="848"/>
      <c r="O3568" s="848"/>
      <c r="P3568" s="849"/>
      <c r="Q3568" s="847"/>
      <c r="R3568" s="848"/>
      <c r="S3568" s="848"/>
      <c r="T3568" s="849"/>
      <c r="U3568" s="847"/>
      <c r="V3568" s="848"/>
      <c r="W3568" s="848"/>
      <c r="X3568" s="849"/>
      <c r="Y3568" s="850"/>
      <c r="Z3568" s="851"/>
      <c r="AA3568" s="852"/>
      <c r="AB3568" s="850"/>
      <c r="AC3568" s="851"/>
      <c r="AD3568" s="852"/>
      <c r="AE3568" s="60"/>
      <c r="AF3568" s="259"/>
      <c r="AG3568" s="375"/>
      <c r="AH3568" s="399"/>
    </row>
    <row r="3569" spans="1:40" ht="15" customHeight="1" x14ac:dyDescent="0.25">
      <c r="A3569" s="60"/>
      <c r="B3569" s="60"/>
      <c r="C3569" s="8" t="s">
        <v>29</v>
      </c>
      <c r="D3569" s="847"/>
      <c r="E3569" s="848"/>
      <c r="F3569" s="848"/>
      <c r="G3569" s="849"/>
      <c r="H3569" s="847"/>
      <c r="I3569" s="848"/>
      <c r="J3569" s="848"/>
      <c r="K3569" s="849"/>
      <c r="L3569" s="847"/>
      <c r="M3569" s="848"/>
      <c r="N3569" s="848"/>
      <c r="O3569" s="848"/>
      <c r="P3569" s="849"/>
      <c r="Q3569" s="847"/>
      <c r="R3569" s="848"/>
      <c r="S3569" s="848"/>
      <c r="T3569" s="849"/>
      <c r="U3569" s="847"/>
      <c r="V3569" s="848"/>
      <c r="W3569" s="848"/>
      <c r="X3569" s="849"/>
      <c r="Y3569" s="850"/>
      <c r="Z3569" s="851"/>
      <c r="AA3569" s="852"/>
      <c r="AB3569" s="850"/>
      <c r="AC3569" s="851"/>
      <c r="AD3569" s="852"/>
      <c r="AE3569" s="60"/>
      <c r="AF3569" s="259"/>
      <c r="AG3569" s="375"/>
      <c r="AH3569" s="399"/>
    </row>
    <row r="3570" spans="1:40" ht="15" customHeight="1" x14ac:dyDescent="0.25">
      <c r="A3570" s="60"/>
      <c r="B3570" s="60"/>
      <c r="C3570" s="8" t="s">
        <v>30</v>
      </c>
      <c r="D3570" s="847"/>
      <c r="E3570" s="848"/>
      <c r="F3570" s="848"/>
      <c r="G3570" s="849"/>
      <c r="H3570" s="847"/>
      <c r="I3570" s="848"/>
      <c r="J3570" s="848"/>
      <c r="K3570" s="849"/>
      <c r="L3570" s="847"/>
      <c r="M3570" s="848"/>
      <c r="N3570" s="848"/>
      <c r="O3570" s="848"/>
      <c r="P3570" s="849"/>
      <c r="Q3570" s="847"/>
      <c r="R3570" s="848"/>
      <c r="S3570" s="848"/>
      <c r="T3570" s="849"/>
      <c r="U3570" s="847"/>
      <c r="V3570" s="848"/>
      <c r="W3570" s="848"/>
      <c r="X3570" s="849"/>
      <c r="Y3570" s="850"/>
      <c r="Z3570" s="851"/>
      <c r="AA3570" s="852"/>
      <c r="AB3570" s="850"/>
      <c r="AC3570" s="851"/>
      <c r="AD3570" s="852"/>
      <c r="AE3570" s="60"/>
      <c r="AF3570" s="259"/>
      <c r="AG3570" s="375"/>
      <c r="AH3570" s="399"/>
    </row>
    <row r="3571" spans="1:40" ht="15" customHeight="1" x14ac:dyDescent="0.25">
      <c r="A3571" s="60"/>
      <c r="B3571" s="60"/>
      <c r="C3571" s="8" t="s">
        <v>31</v>
      </c>
      <c r="D3571" s="847"/>
      <c r="E3571" s="848"/>
      <c r="F3571" s="848"/>
      <c r="G3571" s="849"/>
      <c r="H3571" s="847"/>
      <c r="I3571" s="848"/>
      <c r="J3571" s="848"/>
      <c r="K3571" s="849"/>
      <c r="L3571" s="847"/>
      <c r="M3571" s="848"/>
      <c r="N3571" s="848"/>
      <c r="O3571" s="848"/>
      <c r="P3571" s="849"/>
      <c r="Q3571" s="847"/>
      <c r="R3571" s="848"/>
      <c r="S3571" s="848"/>
      <c r="T3571" s="849"/>
      <c r="U3571" s="847"/>
      <c r="V3571" s="848"/>
      <c r="W3571" s="848"/>
      <c r="X3571" s="849"/>
      <c r="Y3571" s="850"/>
      <c r="Z3571" s="851"/>
      <c r="AA3571" s="852"/>
      <c r="AB3571" s="850"/>
      <c r="AC3571" s="851"/>
      <c r="AD3571" s="852"/>
      <c r="AE3571" s="60"/>
      <c r="AF3571" s="259"/>
      <c r="AG3571" s="375"/>
      <c r="AH3571" s="399"/>
    </row>
    <row r="3572" spans="1:40" ht="15" customHeight="1" x14ac:dyDescent="0.25">
      <c r="A3572" s="60"/>
      <c r="B3572" s="60"/>
      <c r="C3572" s="8" t="s">
        <v>32</v>
      </c>
      <c r="D3572" s="847"/>
      <c r="E3572" s="848"/>
      <c r="F3572" s="848"/>
      <c r="G3572" s="849"/>
      <c r="H3572" s="847"/>
      <c r="I3572" s="848"/>
      <c r="J3572" s="848"/>
      <c r="K3572" s="849"/>
      <c r="L3572" s="847"/>
      <c r="M3572" s="848"/>
      <c r="N3572" s="848"/>
      <c r="O3572" s="848"/>
      <c r="P3572" s="849"/>
      <c r="Q3572" s="847"/>
      <c r="R3572" s="848"/>
      <c r="S3572" s="848"/>
      <c r="T3572" s="849"/>
      <c r="U3572" s="847"/>
      <c r="V3572" s="848"/>
      <c r="W3572" s="848"/>
      <c r="X3572" s="849"/>
      <c r="Y3572" s="850"/>
      <c r="Z3572" s="851"/>
      <c r="AA3572" s="852"/>
      <c r="AB3572" s="850"/>
      <c r="AC3572" s="851"/>
      <c r="AD3572" s="852"/>
      <c r="AE3572" s="60"/>
      <c r="AF3572" s="259"/>
      <c r="AG3572" s="375"/>
      <c r="AH3572" s="399"/>
    </row>
    <row r="3573" spans="1:40" ht="15" customHeight="1" x14ac:dyDescent="0.25">
      <c r="A3573" s="60"/>
      <c r="B3573" s="60"/>
      <c r="C3573" s="8" t="s">
        <v>33</v>
      </c>
      <c r="D3573" s="847"/>
      <c r="E3573" s="848"/>
      <c r="F3573" s="848"/>
      <c r="G3573" s="849"/>
      <c r="H3573" s="847"/>
      <c r="I3573" s="848"/>
      <c r="J3573" s="848"/>
      <c r="K3573" s="849"/>
      <c r="L3573" s="847"/>
      <c r="M3573" s="848"/>
      <c r="N3573" s="848"/>
      <c r="O3573" s="848"/>
      <c r="P3573" s="849"/>
      <c r="Q3573" s="847"/>
      <c r="R3573" s="848"/>
      <c r="S3573" s="848"/>
      <c r="T3573" s="849"/>
      <c r="U3573" s="847"/>
      <c r="V3573" s="848"/>
      <c r="W3573" s="848"/>
      <c r="X3573" s="849"/>
      <c r="Y3573" s="850"/>
      <c r="Z3573" s="851"/>
      <c r="AA3573" s="852"/>
      <c r="AB3573" s="850"/>
      <c r="AC3573" s="851"/>
      <c r="AD3573" s="852"/>
      <c r="AE3573" s="60"/>
      <c r="AF3573" s="259"/>
      <c r="AG3573" s="375"/>
      <c r="AH3573" s="399"/>
    </row>
    <row r="3574" spans="1:40" ht="15" customHeight="1" x14ac:dyDescent="0.25">
      <c r="A3574" s="60"/>
      <c r="B3574" s="60"/>
      <c r="D3574" s="1153">
        <f>IF(AND(SUM(D3566:F3573)=0,COUNTIF(D3566:F3573,"NS")&gt;0),"NS",SUM(D3566:F3573))</f>
        <v>0</v>
      </c>
      <c r="E3574" s="1153"/>
      <c r="F3574" s="1153"/>
      <c r="G3574" s="1153"/>
      <c r="H3574" s="1153">
        <f>IF(AND(SUM(H3566:J3573)=0,COUNTIF(H3566:J3573,"NS")&gt;0),"NS",SUM(H3566:J3573))</f>
        <v>0</v>
      </c>
      <c r="I3574" s="1153"/>
      <c r="J3574" s="1153"/>
      <c r="K3574" s="1153"/>
      <c r="L3574" s="1153">
        <f>IF(AND(SUM(L3566:N3573)=0,COUNTIF(L3566:N3573,"NS")&gt;0),"NS",SUM(L3566:N3573))</f>
        <v>0</v>
      </c>
      <c r="M3574" s="1153"/>
      <c r="N3574" s="1153"/>
      <c r="O3574" s="1153"/>
      <c r="P3574" s="1153"/>
      <c r="Q3574" s="1153">
        <f>IF(AND(SUM(Q3566:S3573)=0,COUNTIF(Q3566:S3573,"NS")&gt;0),"NS",SUM(Q3566:S3573))</f>
        <v>0</v>
      </c>
      <c r="R3574" s="1153"/>
      <c r="S3574" s="1153"/>
      <c r="T3574" s="1153"/>
      <c r="U3574" s="606">
        <f>IF(AND(SUM(U3566:W3573)=0,COUNTIF(U3566:W3573,"NS")&gt;0),"NS",SUM(U3566:W3573))</f>
        <v>0</v>
      </c>
      <c r="V3574" s="606"/>
      <c r="W3574" s="606"/>
      <c r="X3574" s="606"/>
      <c r="Y3574" s="552">
        <f>IF(AND(SUM(Y3566:AA3573)=0,COUNTIF(Y3566:AA3573,"NS")&gt;0),"NS",SUM(Y3566:AA3573))</f>
        <v>0</v>
      </c>
      <c r="Z3574" s="553"/>
      <c r="AA3574" s="553"/>
      <c r="AB3574" s="606">
        <f>IF(AND(SUM(AB3566:AD3573)=0,COUNTIF(AB3566:AD3573,"NS")&gt;0),"NS",SUM(AB3566:AD3573))</f>
        <v>0</v>
      </c>
      <c r="AC3574" s="606"/>
      <c r="AD3574" s="606"/>
      <c r="AE3574" s="60"/>
      <c r="AF3574" s="259"/>
      <c r="AG3574" s="375"/>
      <c r="AH3574" s="399"/>
    </row>
    <row r="3575" spans="1:40" ht="15" customHeight="1" x14ac:dyDescent="0.25">
      <c r="A3575" s="60"/>
      <c r="B3575" s="545" t="str">
        <f>IF(OR($AG$3550=$AH$3550,$AG$3550=$AI$3550),"","Error: Debe completar toda la información requerida.")</f>
        <v/>
      </c>
      <c r="C3575" s="545"/>
      <c r="D3575" s="545"/>
      <c r="E3575" s="545"/>
      <c r="F3575" s="545"/>
      <c r="G3575" s="545"/>
      <c r="H3575" s="545"/>
      <c r="I3575" s="545"/>
      <c r="J3575" s="545"/>
      <c r="K3575" s="545"/>
      <c r="L3575" s="545"/>
      <c r="M3575" s="545"/>
      <c r="N3575" s="545"/>
      <c r="O3575" s="545"/>
      <c r="P3575" s="545"/>
      <c r="Q3575" s="545"/>
      <c r="R3575" s="545"/>
      <c r="S3575" s="545"/>
      <c r="T3575" s="545"/>
      <c r="U3575" s="545"/>
      <c r="V3575" s="545"/>
      <c r="W3575" s="545"/>
      <c r="X3575" s="545"/>
      <c r="Y3575" s="545"/>
      <c r="Z3575" s="545"/>
      <c r="AA3575" s="545"/>
      <c r="AB3575" s="545"/>
      <c r="AC3575" s="545"/>
      <c r="AD3575" s="545"/>
      <c r="AE3575" s="60"/>
      <c r="AF3575" s="259"/>
      <c r="AG3575" s="375"/>
      <c r="AH3575" s="399"/>
    </row>
    <row r="3576" spans="1:40" ht="15" customHeight="1" x14ac:dyDescent="0.25">
      <c r="A3576" s="60"/>
      <c r="B3576" s="60"/>
      <c r="AE3576" s="60"/>
      <c r="AF3576" s="259"/>
      <c r="AG3576" s="375"/>
      <c r="AH3576" s="399"/>
    </row>
    <row r="3577" spans="1:40" ht="24" customHeight="1" x14ac:dyDescent="0.25">
      <c r="A3577" s="114" t="s">
        <v>733</v>
      </c>
      <c r="B3577" s="573" t="s">
        <v>1409</v>
      </c>
      <c r="C3577" s="573"/>
      <c r="D3577" s="573"/>
      <c r="E3577" s="573"/>
      <c r="F3577" s="573"/>
      <c r="G3577" s="573"/>
      <c r="H3577" s="573"/>
      <c r="I3577" s="573"/>
      <c r="J3577" s="573"/>
      <c r="K3577" s="573"/>
      <c r="L3577" s="573"/>
      <c r="M3577" s="573"/>
      <c r="N3577" s="573"/>
      <c r="O3577" s="573"/>
      <c r="P3577" s="573"/>
      <c r="Q3577" s="573"/>
      <c r="R3577" s="573"/>
      <c r="S3577" s="573"/>
      <c r="T3577" s="573"/>
      <c r="U3577" s="573"/>
      <c r="V3577" s="573"/>
      <c r="W3577" s="573"/>
      <c r="X3577" s="573"/>
      <c r="Y3577" s="573"/>
      <c r="Z3577" s="573"/>
      <c r="AA3577" s="573"/>
      <c r="AB3577" s="573"/>
      <c r="AC3577" s="573"/>
      <c r="AD3577" s="573"/>
      <c r="AE3577" s="60"/>
      <c r="AF3577" s="259"/>
      <c r="AG3577" s="375"/>
      <c r="AH3577" s="399"/>
    </row>
    <row r="3578" spans="1:40" ht="24" customHeight="1" x14ac:dyDescent="0.25">
      <c r="C3578" s="723" t="s">
        <v>1777</v>
      </c>
      <c r="D3578" s="723"/>
      <c r="E3578" s="723"/>
      <c r="F3578" s="723"/>
      <c r="G3578" s="723"/>
      <c r="H3578" s="723"/>
      <c r="I3578" s="723"/>
      <c r="J3578" s="723"/>
      <c r="K3578" s="723"/>
      <c r="L3578" s="723"/>
      <c r="M3578" s="723"/>
      <c r="N3578" s="723"/>
      <c r="O3578" s="723"/>
      <c r="P3578" s="723"/>
      <c r="Q3578" s="723"/>
      <c r="R3578" s="723"/>
      <c r="S3578" s="723"/>
      <c r="T3578" s="723"/>
      <c r="U3578" s="723"/>
      <c r="V3578" s="723"/>
      <c r="W3578" s="723"/>
      <c r="X3578" s="723"/>
      <c r="Y3578" s="723"/>
      <c r="Z3578" s="723"/>
      <c r="AA3578" s="723"/>
      <c r="AB3578" s="723"/>
      <c r="AC3578" s="723"/>
      <c r="AD3578" s="723"/>
      <c r="AE3578" s="60"/>
      <c r="AF3578" s="259"/>
      <c r="AG3578" s="375"/>
      <c r="AH3578" s="383" t="s">
        <v>1959</v>
      </c>
    </row>
    <row r="3579" spans="1:40" ht="24" customHeight="1" x14ac:dyDescent="0.25">
      <c r="C3579" s="723" t="s">
        <v>1778</v>
      </c>
      <c r="D3579" s="723"/>
      <c r="E3579" s="723"/>
      <c r="F3579" s="723"/>
      <c r="G3579" s="723"/>
      <c r="H3579" s="723"/>
      <c r="I3579" s="723"/>
      <c r="J3579" s="723"/>
      <c r="K3579" s="723"/>
      <c r="L3579" s="723"/>
      <c r="M3579" s="723"/>
      <c r="N3579" s="723"/>
      <c r="O3579" s="723"/>
      <c r="P3579" s="723"/>
      <c r="Q3579" s="723"/>
      <c r="R3579" s="723"/>
      <c r="S3579" s="723"/>
      <c r="T3579" s="723"/>
      <c r="U3579" s="723"/>
      <c r="V3579" s="723"/>
      <c r="W3579" s="723"/>
      <c r="X3579" s="723"/>
      <c r="Y3579" s="723"/>
      <c r="Z3579" s="723"/>
      <c r="AA3579" s="723"/>
      <c r="AB3579" s="723"/>
      <c r="AC3579" s="723"/>
      <c r="AD3579" s="723"/>
      <c r="AE3579" s="60"/>
      <c r="AF3579" s="259"/>
      <c r="AG3579" s="375"/>
      <c r="AH3579" s="399" t="s">
        <v>1958</v>
      </c>
    </row>
    <row r="3580" spans="1:40" ht="24" customHeight="1" x14ac:dyDescent="0.25">
      <c r="C3580" s="723" t="s">
        <v>1580</v>
      </c>
      <c r="D3580" s="723"/>
      <c r="E3580" s="723"/>
      <c r="F3580" s="723"/>
      <c r="G3580" s="723"/>
      <c r="H3580" s="723"/>
      <c r="I3580" s="723"/>
      <c r="J3580" s="723"/>
      <c r="K3580" s="723"/>
      <c r="L3580" s="723"/>
      <c r="M3580" s="723"/>
      <c r="N3580" s="723"/>
      <c r="O3580" s="723"/>
      <c r="P3580" s="723"/>
      <c r="Q3580" s="723"/>
      <c r="R3580" s="723"/>
      <c r="S3580" s="723"/>
      <c r="T3580" s="723"/>
      <c r="U3580" s="723"/>
      <c r="V3580" s="723"/>
      <c r="W3580" s="723"/>
      <c r="X3580" s="723"/>
      <c r="Y3580" s="723"/>
      <c r="Z3580" s="723"/>
      <c r="AA3580" s="723"/>
      <c r="AB3580" s="723"/>
      <c r="AC3580" s="723"/>
      <c r="AD3580" s="723"/>
      <c r="AE3580" s="60"/>
      <c r="AF3580" s="259"/>
      <c r="AG3580" s="375"/>
      <c r="AH3580" s="399" t="s">
        <v>1957</v>
      </c>
    </row>
    <row r="3581" spans="1:40" ht="24" customHeight="1" x14ac:dyDescent="0.25">
      <c r="C3581" s="723" t="s">
        <v>1410</v>
      </c>
      <c r="D3581" s="723"/>
      <c r="E3581" s="723"/>
      <c r="F3581" s="723"/>
      <c r="G3581" s="723"/>
      <c r="H3581" s="723"/>
      <c r="I3581" s="723"/>
      <c r="J3581" s="723"/>
      <c r="K3581" s="723"/>
      <c r="L3581" s="723"/>
      <c r="M3581" s="723"/>
      <c r="N3581" s="723"/>
      <c r="O3581" s="723"/>
      <c r="P3581" s="723"/>
      <c r="Q3581" s="723"/>
      <c r="R3581" s="723"/>
      <c r="S3581" s="723"/>
      <c r="T3581" s="723"/>
      <c r="U3581" s="723"/>
      <c r="V3581" s="723"/>
      <c r="W3581" s="723"/>
      <c r="X3581" s="723"/>
      <c r="Y3581" s="723"/>
      <c r="Z3581" s="723"/>
      <c r="AA3581" s="723"/>
      <c r="AB3581" s="723"/>
      <c r="AC3581" s="723"/>
      <c r="AD3581" s="723"/>
      <c r="AE3581" s="60"/>
      <c r="AF3581" s="259"/>
      <c r="AG3581" s="375"/>
      <c r="AH3581" s="383" t="s">
        <v>1956</v>
      </c>
    </row>
    <row r="3582" spans="1:40" ht="15" customHeight="1" x14ac:dyDescent="0.25">
      <c r="C3582" s="127"/>
      <c r="D3582" s="127"/>
      <c r="E3582" s="127"/>
      <c r="F3582" s="127"/>
      <c r="G3582" s="127"/>
      <c r="H3582" s="127"/>
      <c r="I3582" s="127"/>
      <c r="J3582" s="127"/>
      <c r="K3582" s="127"/>
      <c r="L3582" s="127"/>
      <c r="M3582" s="127"/>
      <c r="N3582" s="127"/>
      <c r="O3582" s="127"/>
      <c r="P3582" s="127"/>
      <c r="Q3582" s="127"/>
      <c r="R3582" s="127"/>
      <c r="S3582" s="127"/>
      <c r="T3582" s="127"/>
      <c r="U3582" s="127"/>
      <c r="V3582" s="127"/>
      <c r="W3582" s="127"/>
      <c r="X3582" s="127"/>
      <c r="Y3582" s="127"/>
      <c r="Z3582" s="127"/>
      <c r="AA3582" s="127"/>
      <c r="AB3582" s="127"/>
      <c r="AC3582" s="127"/>
      <c r="AD3582" s="127"/>
      <c r="AE3582" s="60"/>
      <c r="AF3582" s="259"/>
      <c r="AG3582" s="375"/>
      <c r="AH3582" s="399"/>
    </row>
    <row r="3583" spans="1:40" ht="15" customHeight="1" x14ac:dyDescent="0.25">
      <c r="C3583" s="578" t="s">
        <v>887</v>
      </c>
      <c r="D3583" s="578"/>
      <c r="E3583" s="578"/>
      <c r="F3583" s="578"/>
      <c r="G3583" s="578"/>
      <c r="H3583" s="578"/>
      <c r="I3583" s="578"/>
      <c r="J3583" s="578"/>
      <c r="K3583" s="578"/>
      <c r="L3583" s="578"/>
      <c r="M3583" s="578"/>
      <c r="N3583" s="751" t="s">
        <v>929</v>
      </c>
      <c r="O3583" s="752"/>
      <c r="P3583" s="752"/>
      <c r="Q3583" s="752"/>
      <c r="R3583" s="752"/>
      <c r="S3583" s="752"/>
      <c r="T3583" s="752"/>
      <c r="U3583" s="752"/>
      <c r="V3583" s="752"/>
      <c r="W3583" s="752"/>
      <c r="X3583" s="752"/>
      <c r="Y3583" s="752"/>
      <c r="Z3583" s="752"/>
      <c r="AA3583" s="753"/>
      <c r="AB3583" s="578" t="s">
        <v>1411</v>
      </c>
      <c r="AC3583" s="578"/>
      <c r="AD3583" s="578"/>
      <c r="AE3583" s="60"/>
      <c r="AF3583" s="259"/>
      <c r="AG3583" s="495" t="s">
        <v>1916</v>
      </c>
      <c r="AH3583" s="378"/>
      <c r="AI3583" s="374"/>
      <c r="AJ3583" s="374"/>
      <c r="AK3583" s="374"/>
      <c r="AL3583" s="374"/>
      <c r="AM3583" s="374"/>
      <c r="AN3583" s="374"/>
    </row>
    <row r="3584" spans="1:40" ht="15" customHeight="1" x14ac:dyDescent="0.25">
      <c r="C3584" s="578"/>
      <c r="D3584" s="578"/>
      <c r="E3584" s="578"/>
      <c r="F3584" s="578"/>
      <c r="G3584" s="578"/>
      <c r="H3584" s="578"/>
      <c r="I3584" s="578"/>
      <c r="J3584" s="578"/>
      <c r="K3584" s="578"/>
      <c r="L3584" s="578"/>
      <c r="M3584" s="578"/>
      <c r="N3584" s="1098" t="s">
        <v>60</v>
      </c>
      <c r="O3584" s="1100"/>
      <c r="P3584" s="653" t="s">
        <v>956</v>
      </c>
      <c r="Q3584" s="654"/>
      <c r="R3584" s="654"/>
      <c r="S3584" s="654"/>
      <c r="T3584" s="654"/>
      <c r="U3584" s="654"/>
      <c r="V3584" s="654"/>
      <c r="W3584" s="654"/>
      <c r="X3584" s="654"/>
      <c r="Y3584" s="654"/>
      <c r="Z3584" s="654"/>
      <c r="AA3584" s="655"/>
      <c r="AB3584" s="578"/>
      <c r="AC3584" s="578"/>
      <c r="AD3584" s="578"/>
      <c r="AE3584" s="60"/>
      <c r="AF3584" s="259"/>
      <c r="AG3584" s="285" t="s">
        <v>1908</v>
      </c>
      <c r="AH3584" s="285"/>
      <c r="AI3584" s="285"/>
      <c r="AJ3584" s="374"/>
      <c r="AK3584" s="374"/>
      <c r="AL3584" s="374"/>
      <c r="AM3584" s="374"/>
      <c r="AN3584" s="374"/>
    </row>
    <row r="3585" spans="1:177" ht="100.5" customHeight="1" x14ac:dyDescent="0.25">
      <c r="C3585" s="578"/>
      <c r="D3585" s="578"/>
      <c r="E3585" s="578"/>
      <c r="F3585" s="578"/>
      <c r="G3585" s="578"/>
      <c r="H3585" s="578"/>
      <c r="I3585" s="578"/>
      <c r="J3585" s="578"/>
      <c r="K3585" s="578"/>
      <c r="L3585" s="578"/>
      <c r="M3585" s="578"/>
      <c r="N3585" s="995"/>
      <c r="O3585" s="996"/>
      <c r="P3585" s="733" t="s">
        <v>1412</v>
      </c>
      <c r="Q3585" s="733"/>
      <c r="R3585" s="733" t="s">
        <v>1638</v>
      </c>
      <c r="S3585" s="733"/>
      <c r="T3585" s="733" t="s">
        <v>793</v>
      </c>
      <c r="U3585" s="733"/>
      <c r="V3585" s="733" t="s">
        <v>1405</v>
      </c>
      <c r="W3585" s="733"/>
      <c r="X3585" s="733" t="s">
        <v>1413</v>
      </c>
      <c r="Y3585" s="733"/>
      <c r="Z3585" s="566" t="s">
        <v>222</v>
      </c>
      <c r="AA3585" s="567"/>
      <c r="AB3585" s="578"/>
      <c r="AC3585" s="578"/>
      <c r="AD3585" s="578"/>
      <c r="AE3585" s="60"/>
      <c r="AF3585" s="259"/>
      <c r="AG3585" s="285">
        <f>COUNTBLANK(P3586:AD3596)</f>
        <v>165</v>
      </c>
      <c r="AH3585" s="285">
        <v>165</v>
      </c>
      <c r="AI3585" s="285">
        <f>IF(SUM(AH3586:AH3596)=0,AG3585,1)</f>
        <v>165</v>
      </c>
      <c r="AJ3585" s="374"/>
      <c r="AK3585" s="375" t="s">
        <v>1913</v>
      </c>
      <c r="AL3585" s="378" t="s">
        <v>1910</v>
      </c>
      <c r="AM3585" s="374" t="s">
        <v>1914</v>
      </c>
      <c r="AN3585" s="374" t="s">
        <v>1915</v>
      </c>
      <c r="AP3585" s="400" t="s">
        <v>1960</v>
      </c>
      <c r="AU3585" s="375" t="s">
        <v>1913</v>
      </c>
      <c r="AV3585" s="378" t="s">
        <v>1910</v>
      </c>
      <c r="AW3585" s="374" t="s">
        <v>1914</v>
      </c>
      <c r="AX3585" s="374" t="s">
        <v>1915</v>
      </c>
      <c r="BA3585" s="565" t="s">
        <v>1412</v>
      </c>
      <c r="BB3585" s="565"/>
      <c r="BC3585" s="565" t="s">
        <v>1638</v>
      </c>
      <c r="BD3585" s="565"/>
      <c r="BE3585" s="565" t="s">
        <v>793</v>
      </c>
      <c r="BF3585" s="565"/>
      <c r="BG3585" s="565" t="s">
        <v>1405</v>
      </c>
      <c r="BH3585" s="565"/>
      <c r="BI3585" s="565" t="s">
        <v>930</v>
      </c>
      <c r="BJ3585" s="565"/>
      <c r="BK3585" s="566" t="s">
        <v>931</v>
      </c>
      <c r="BL3585" s="567"/>
    </row>
    <row r="3586" spans="1:177" ht="15" customHeight="1" x14ac:dyDescent="0.25">
      <c r="C3586" s="59" t="s">
        <v>26</v>
      </c>
      <c r="D3586" s="642" t="s">
        <v>1407</v>
      </c>
      <c r="E3586" s="643"/>
      <c r="F3586" s="643"/>
      <c r="G3586" s="643"/>
      <c r="H3586" s="643"/>
      <c r="I3586" s="643"/>
      <c r="J3586" s="643"/>
      <c r="K3586" s="643"/>
      <c r="L3586" s="643"/>
      <c r="M3586" s="644"/>
      <c r="N3586" s="669" t="str">
        <f>IF($AG$3550=$AH$3550,"",$S$3560)</f>
        <v/>
      </c>
      <c r="O3586" s="669"/>
      <c r="P3586" s="555"/>
      <c r="Q3586" s="555"/>
      <c r="R3586" s="555"/>
      <c r="S3586" s="555"/>
      <c r="T3586" s="555"/>
      <c r="U3586" s="555"/>
      <c r="V3586" s="555"/>
      <c r="W3586" s="555"/>
      <c r="X3586" s="555"/>
      <c r="Y3586" s="555"/>
      <c r="Z3586" s="555"/>
      <c r="AA3586" s="555"/>
      <c r="AB3586" s="555"/>
      <c r="AC3586" s="555"/>
      <c r="AD3586" s="555"/>
      <c r="AE3586" s="60"/>
      <c r="AF3586" s="259"/>
      <c r="AG3586" s="374"/>
      <c r="AH3586" s="374">
        <f>IF($AG$3585=$AH$3585,0,IF(AND(N3586="",COUNTBLANK(P3586:AD3586)=15),0,IF(AND(N3586&lt;&gt;"",COUNTBLANK(P3586:AD3586)=8),0,1)))</f>
        <v>0</v>
      </c>
      <c r="AI3586" s="343">
        <f>IF($AG$3585=$AH$3585,0,IF(AND(N3586&gt;=0,S3560&gt;=0,N3586=S3560),0,1))</f>
        <v>0</v>
      </c>
      <c r="AJ3586" s="343"/>
      <c r="AK3586" s="375">
        <f>IF(N3586="",0,N3586)</f>
        <v>0</v>
      </c>
      <c r="AL3586" s="378">
        <f>COUNTIF(P3586:AA3586,"ns")</f>
        <v>0</v>
      </c>
      <c r="AM3586" s="374">
        <f>SUM(P3586:AA3586)</f>
        <v>0</v>
      </c>
      <c r="AN3586" s="317">
        <f>IF($AG$3585=$AH$3585,0,IF(OR(AND(AK3586=0,AL3586&gt;0),AND(AK3586="NS",AM3586&gt;0),AND(AK3586="NS",AM3586=0,AL3586=0)),1,IF(OR(AND(AL3586&gt;=2,AM3586&lt;AK3586),AND(AK3586="NS",AM3586=0,AL3586&gt;0),AK3586=AM3586),0,1)))</f>
        <v>0</v>
      </c>
      <c r="AP3586" s="412">
        <f>IF($N3586="",0,N3586)</f>
        <v>0</v>
      </c>
      <c r="AQ3586" s="379">
        <f>COUNTIF(AB3586,"ns")</f>
        <v>0</v>
      </c>
      <c r="AR3586" s="380">
        <f>SUM(AB3586)</f>
        <v>0</v>
      </c>
      <c r="AS3586" s="341">
        <f>IF($AG$3585=$AH$3585,0,IF(OR(AND(AP3586=0,AQ3586&gt;0),AND(AP3586="NS",AR3586&gt;0),AND(AP3586="NS",AR3586=0,AQ3586=0)),1,IF(OR(AND(AQ3586&gt;=1,AR3586&lt;AP3586),AND(AP3586="NS",AR3586=0,AQ3586&gt;0),AP3586&gt;=AR3586),0,1)))</f>
        <v>0</v>
      </c>
      <c r="AU3586" s="375">
        <f>IF(M3518="",0,M3518)</f>
        <v>0</v>
      </c>
      <c r="AV3586" s="378">
        <f>COUNTIF(AB3586:AD3596,"ns")</f>
        <v>0</v>
      </c>
      <c r="AW3586" s="374">
        <f>SUM(AB3586:AD3596)</f>
        <v>0</v>
      </c>
      <c r="AX3586" s="317">
        <f>IF($AG$3585=$AH$3585,0,IF(OR(AND(AU3586=0,AV3586&gt;0),AND(AU3586="NS",AW3586&gt;0),AND(AU3586="NS",AW3586=0,AV3586=0)),1,IF(OR(AND(AV3586&gt;=2,AW3586&lt;AU3586),AND(AU3586="NS",AW3586=0,AV3586&gt;0),AU3586&gt;=AW3586),0,1)))</f>
        <v>0</v>
      </c>
      <c r="AZ3586" s="400" t="s">
        <v>1927</v>
      </c>
      <c r="BA3586" s="496">
        <f>S3538</f>
        <v>0</v>
      </c>
      <c r="BB3586" s="496"/>
      <c r="BC3586" s="496">
        <f>U3538</f>
        <v>0</v>
      </c>
      <c r="BD3586" s="496"/>
      <c r="BE3586" s="496">
        <f>W3538</f>
        <v>0</v>
      </c>
      <c r="BF3586" s="496"/>
      <c r="BG3586" s="496">
        <f>Y3538</f>
        <v>0</v>
      </c>
      <c r="BH3586" s="496"/>
      <c r="BI3586" s="496">
        <f>AA3538</f>
        <v>0</v>
      </c>
      <c r="BJ3586" s="496"/>
      <c r="BK3586" s="496">
        <f>AC3538</f>
        <v>0</v>
      </c>
      <c r="BL3586" s="496"/>
    </row>
    <row r="3587" spans="1:177" ht="24" customHeight="1" x14ac:dyDescent="0.25">
      <c r="C3587" s="59" t="s">
        <v>27</v>
      </c>
      <c r="D3587" s="642" t="s">
        <v>1408</v>
      </c>
      <c r="E3587" s="643"/>
      <c r="F3587" s="643"/>
      <c r="G3587" s="643"/>
      <c r="H3587" s="643"/>
      <c r="I3587" s="643"/>
      <c r="J3587" s="643"/>
      <c r="K3587" s="643"/>
      <c r="L3587" s="643"/>
      <c r="M3587" s="644"/>
      <c r="N3587" s="669" t="str">
        <f>IF($AG$3550=$AH$3550,"",$V$3560)</f>
        <v/>
      </c>
      <c r="O3587" s="669"/>
      <c r="P3587" s="555"/>
      <c r="Q3587" s="555"/>
      <c r="R3587" s="555"/>
      <c r="S3587" s="555"/>
      <c r="T3587" s="555"/>
      <c r="U3587" s="555"/>
      <c r="V3587" s="555"/>
      <c r="W3587" s="555"/>
      <c r="X3587" s="555"/>
      <c r="Y3587" s="555"/>
      <c r="Z3587" s="555"/>
      <c r="AA3587" s="555"/>
      <c r="AB3587" s="555"/>
      <c r="AC3587" s="555"/>
      <c r="AD3587" s="555"/>
      <c r="AE3587" s="60"/>
      <c r="AF3587" s="259"/>
      <c r="AG3587" s="374"/>
      <c r="AH3587" s="374">
        <f t="shared" ref="AH3587:AH3596" si="10935">IF($AG$3585=$AH$3585,0,IF(AND(N3587="",COUNTBLANK(P3587:AD3587)=15),0,IF(AND(N3587&lt;&gt;"",COUNTBLANK(P3587:AD3587)=8),0,1)))</f>
        <v>0</v>
      </c>
      <c r="AI3587" s="343">
        <f>IF($AG$3585=$AH$3585,0,IF(AND(N3587&gt;=0,V3560&gt;=0,N3587=V3560),0,1))</f>
        <v>0</v>
      </c>
      <c r="AJ3587" s="343"/>
      <c r="AK3587" s="375">
        <f t="shared" ref="AK3587:AK3596" si="10936">IF(N3587="",0,N3587)</f>
        <v>0</v>
      </c>
      <c r="AL3587" s="378">
        <f t="shared" ref="AL3587:AL3596" si="10937">COUNTIF(P3587:AA3587,"ns")</f>
        <v>0</v>
      </c>
      <c r="AM3587" s="374">
        <f t="shared" ref="AM3587:AM3596" si="10938">SUM(P3587:AA3587)</f>
        <v>0</v>
      </c>
      <c r="AN3587" s="317">
        <f t="shared" ref="AN3587:AN3596" si="10939">IF($AG$3585=$AH$3585,0,IF(OR(AND(AK3587=0,AL3587&gt;0),AND(AK3587="NS",AM3587&gt;0),AND(AK3587="NS",AM3587=0,AL3587=0)),1,IF(OR(AND(AL3587&gt;=2,AM3587&lt;AK3587),AND(AK3587="NS",AM3587=0,AL3587&gt;0),AK3587=AM3587),0,1)))</f>
        <v>0</v>
      </c>
      <c r="AP3587" s="412">
        <f t="shared" ref="AP3587:AP3596" si="10940">IF($N3587="",0,N3587)</f>
        <v>0</v>
      </c>
      <c r="AQ3587" s="379">
        <f t="shared" ref="AQ3587:AQ3596" si="10941">COUNTIF(AB3587,"ns")</f>
        <v>0</v>
      </c>
      <c r="AR3587" s="380">
        <f t="shared" ref="AR3587:AR3596" si="10942">SUM(AB3587)</f>
        <v>0</v>
      </c>
      <c r="AS3587" s="341">
        <f t="shared" ref="AS3587:AS3596" si="10943">IF($AG$3585=$AH$3585,0,IF(OR(AND(AP3587=0,AQ3587&gt;0),AND(AP3587="NS",AR3587&gt;0),AND(AP3587="NS",AR3587=0,AQ3587=0)),1,IF(OR(AND(AQ3587&gt;=1,AR3587&lt;AP3587),AND(AP3587="NS",AR3587=0,AQ3587&gt;0),AP3587&gt;=AR3587),0,1)))</f>
        <v>0</v>
      </c>
      <c r="AZ3587" s="400" t="s">
        <v>1926</v>
      </c>
      <c r="BA3587" s="400">
        <f>COUNTIF(P3586:Q3596,"ns")</f>
        <v>0</v>
      </c>
      <c r="BC3587" s="400">
        <f>COUNTIF(R3586:S3596,"ns")</f>
        <v>0</v>
      </c>
      <c r="BE3587" s="400">
        <f>COUNTIF(T3586:U3596,"ns")</f>
        <v>0</v>
      </c>
      <c r="BG3587" s="400">
        <f>COUNTIF(V3586:W3596,"ns")</f>
        <v>0</v>
      </c>
      <c r="BI3587" s="400">
        <f>COUNTIF(X3586:Y3596,"ns")</f>
        <v>0</v>
      </c>
      <c r="BK3587" s="400">
        <f>COUNTIF(Z3586:AA3596,"ns")</f>
        <v>0</v>
      </c>
    </row>
    <row r="3588" spans="1:177" ht="36" customHeight="1" x14ac:dyDescent="0.25">
      <c r="C3588" s="59" t="s">
        <v>28</v>
      </c>
      <c r="D3588" s="642" t="s">
        <v>794</v>
      </c>
      <c r="E3588" s="643"/>
      <c r="F3588" s="643"/>
      <c r="G3588" s="643"/>
      <c r="H3588" s="643"/>
      <c r="I3588" s="643"/>
      <c r="J3588" s="643"/>
      <c r="K3588" s="643"/>
      <c r="L3588" s="643"/>
      <c r="M3588" s="644"/>
      <c r="N3588" s="669" t="str">
        <f>IF($AG$3550=$AH$3550,"",$Y$3560)</f>
        <v/>
      </c>
      <c r="O3588" s="669"/>
      <c r="P3588" s="555"/>
      <c r="Q3588" s="555"/>
      <c r="R3588" s="555"/>
      <c r="S3588" s="555"/>
      <c r="T3588" s="555"/>
      <c r="U3588" s="555"/>
      <c r="V3588" s="555"/>
      <c r="W3588" s="555"/>
      <c r="X3588" s="555"/>
      <c r="Y3588" s="555"/>
      <c r="Z3588" s="555"/>
      <c r="AA3588" s="555"/>
      <c r="AB3588" s="555"/>
      <c r="AC3588" s="555"/>
      <c r="AD3588" s="555"/>
      <c r="AE3588" s="60"/>
      <c r="AF3588" s="259"/>
      <c r="AG3588" s="374"/>
      <c r="AH3588" s="374">
        <f t="shared" si="10935"/>
        <v>0</v>
      </c>
      <c r="AI3588" s="343">
        <f>IF($AG$3585=$AH$3585,0,IF(AND(N3588&gt;=0,Y3560&gt;=0,N3588=Y3560),0,1))</f>
        <v>0</v>
      </c>
      <c r="AJ3588" s="343"/>
      <c r="AK3588" s="375">
        <f t="shared" si="10936"/>
        <v>0</v>
      </c>
      <c r="AL3588" s="378">
        <f t="shared" si="10937"/>
        <v>0</v>
      </c>
      <c r="AM3588" s="374">
        <f t="shared" si="10938"/>
        <v>0</v>
      </c>
      <c r="AN3588" s="317">
        <f t="shared" si="10939"/>
        <v>0</v>
      </c>
      <c r="AP3588" s="412">
        <f t="shared" si="10940"/>
        <v>0</v>
      </c>
      <c r="AQ3588" s="379">
        <f t="shared" si="10941"/>
        <v>0</v>
      </c>
      <c r="AR3588" s="380">
        <f t="shared" si="10942"/>
        <v>0</v>
      </c>
      <c r="AS3588" s="341">
        <f t="shared" si="10943"/>
        <v>0</v>
      </c>
      <c r="AZ3588" s="400" t="s">
        <v>1961</v>
      </c>
      <c r="BA3588" s="400">
        <f>SUM(P3586:Q3596)</f>
        <v>0</v>
      </c>
      <c r="BC3588" s="400">
        <f>SUM(R3586:S3596)</f>
        <v>0</v>
      </c>
      <c r="BE3588" s="400">
        <f>SUM(T3586:U3596)</f>
        <v>0</v>
      </c>
      <c r="BG3588" s="400">
        <f>SUM(V3586:W3596)</f>
        <v>0</v>
      </c>
      <c r="BI3588" s="400">
        <f>SUM(X3586:Y3596)</f>
        <v>0</v>
      </c>
      <c r="BK3588" s="400">
        <f>SUM(Z3586:AA3596)</f>
        <v>0</v>
      </c>
    </row>
    <row r="3589" spans="1:177" ht="24" customHeight="1" x14ac:dyDescent="0.25">
      <c r="C3589" s="59" t="s">
        <v>29</v>
      </c>
      <c r="D3589" s="642" t="s">
        <v>791</v>
      </c>
      <c r="E3589" s="643"/>
      <c r="F3589" s="643"/>
      <c r="G3589" s="643"/>
      <c r="H3589" s="643"/>
      <c r="I3589" s="643"/>
      <c r="J3589" s="643"/>
      <c r="K3589" s="643"/>
      <c r="L3589" s="643"/>
      <c r="M3589" s="644"/>
      <c r="N3589" s="669" t="str">
        <f>IF($AG$3550=$AH$3550,"",$AB$3560)</f>
        <v/>
      </c>
      <c r="O3589" s="669"/>
      <c r="P3589" s="555"/>
      <c r="Q3589" s="555"/>
      <c r="R3589" s="555"/>
      <c r="S3589" s="555"/>
      <c r="T3589" s="555"/>
      <c r="U3589" s="555"/>
      <c r="V3589" s="555"/>
      <c r="W3589" s="555"/>
      <c r="X3589" s="555"/>
      <c r="Y3589" s="555"/>
      <c r="Z3589" s="555"/>
      <c r="AA3589" s="555"/>
      <c r="AB3589" s="555"/>
      <c r="AC3589" s="555"/>
      <c r="AD3589" s="555"/>
      <c r="AE3589" s="60"/>
      <c r="AF3589" s="259"/>
      <c r="AG3589" s="374"/>
      <c r="AH3589" s="374">
        <f t="shared" si="10935"/>
        <v>0</v>
      </c>
      <c r="AI3589" s="343">
        <f>IF($AG$3585=$AH$3585,0,IF(AND(N3589&gt;=0,D3574&gt;=0,N3589=AB3560),0,1))</f>
        <v>0</v>
      </c>
      <c r="AJ3589" s="343"/>
      <c r="AK3589" s="375">
        <f t="shared" si="10936"/>
        <v>0</v>
      </c>
      <c r="AL3589" s="378">
        <f t="shared" si="10937"/>
        <v>0</v>
      </c>
      <c r="AM3589" s="374">
        <f t="shared" si="10938"/>
        <v>0</v>
      </c>
      <c r="AN3589" s="317">
        <f t="shared" si="10939"/>
        <v>0</v>
      </c>
      <c r="AP3589" s="412">
        <f t="shared" si="10940"/>
        <v>0</v>
      </c>
      <c r="AQ3589" s="379">
        <f t="shared" si="10941"/>
        <v>0</v>
      </c>
      <c r="AR3589" s="380">
        <f t="shared" si="10942"/>
        <v>0</v>
      </c>
      <c r="AS3589" s="341">
        <f t="shared" si="10943"/>
        <v>0</v>
      </c>
      <c r="AZ3589" s="400" t="s">
        <v>1912</v>
      </c>
      <c r="BA3589" s="318">
        <f>IF($AG$3585=$AH$3585,0,IF(OR(AND(BA3586=0,BA3587&gt;0),AND(BA3586="NS",BA3588&gt;0),AND(BA3586="NS",BA3588=0,BA3587=0)),1,IF(OR(AND(BA3587&gt;=2,BA3588&lt;BA3586),AND(BA3586="NS",BA3588=0,BA3587&gt;0),BA3586&lt;=BA3588),0,1)))</f>
        <v>0</v>
      </c>
      <c r="BB3589" s="318"/>
      <c r="BC3589" s="318">
        <f>IF($AG$3585=$AH$3585,0,IF(OR(AND(BC3586=0,BC3587&gt;0),AND(BC3586="NS",BC3588&gt;0),AND(BC3586="NS",BC3588=0,BC3587=0)),1,IF(OR(AND(BC3587&gt;=2,BC3588&lt;BC3586),AND(BC3586="NS",BC3588=0,BC3587&gt;0),BC3586&lt;=BC3588),0,1)))</f>
        <v>0</v>
      </c>
      <c r="BD3589" s="318"/>
      <c r="BE3589" s="318">
        <f>IF($AG$3585=$AH$3585,0,IF(OR(AND(BE3586=0,BE3587&gt;0),AND(BE3586="NS",BE3588&gt;0),AND(BE3586="NS",BE3588=0,BE3587=0)),1,IF(OR(AND(BE3587&gt;=2,BE3588&lt;BE3586),AND(BE3586="NS",BE3588=0,BE3587&gt;0),BE3586&lt;=BE3588),0,1)))</f>
        <v>0</v>
      </c>
      <c r="BF3589" s="318"/>
      <c r="BG3589" s="318">
        <f>IF($AG$3585=$AH$3585,0,IF(OR(AND(BG3586=0,BG3587&gt;0),AND(BG3586="NS",BG3588&gt;0),AND(BG3586="NS",BG3588=0,BG3587=0)),1,IF(OR(AND(BG3587&gt;=2,BG3588&lt;BG3586),AND(BG3586="NS",BG3588=0,BG3587&gt;0),BG3586&lt;=BG3588),0,1)))</f>
        <v>0</v>
      </c>
      <c r="BH3589" s="318"/>
      <c r="BI3589" s="318">
        <f>IF($AG$3585=$AH$3585,0,IF(OR(AND(BI3586=0,BI3587&gt;0),AND(BI3586="NS",BI3588&gt;0),AND(BI3586="NS",BI3588=0,BI3587=0)),1,IF(OR(AND(BI3587&gt;=2,BI3588&lt;BI3586),AND(BI3586="NS",BI3588=0,BI3587&gt;0),BI3586&lt;=BI3588),0,1)))</f>
        <v>0</v>
      </c>
      <c r="BJ3589" s="318"/>
      <c r="BK3589" s="318">
        <f>IF($AG$3585=$AH$3585,0,IF(OR(AND(BK3586=0,BK3587&gt;0),AND(BK3586="NS",BK3588&gt;0),AND(BK3586="NS",BK3588=0,BK3587=0)),1,IF(OR(AND(BK3587&gt;=2,BK3588&lt;BK3586),AND(BK3586="NS",BK3588=0,BK3587&gt;0),BK3586&lt;=BK3588),0,1)))</f>
        <v>0</v>
      </c>
      <c r="BL3589" s="318"/>
    </row>
    <row r="3590" spans="1:177" ht="36" customHeight="1" x14ac:dyDescent="0.25">
      <c r="C3590" s="59" t="s">
        <v>30</v>
      </c>
      <c r="D3590" s="642" t="s">
        <v>1575</v>
      </c>
      <c r="E3590" s="643"/>
      <c r="F3590" s="643"/>
      <c r="G3590" s="643"/>
      <c r="H3590" s="643"/>
      <c r="I3590" s="643"/>
      <c r="J3590" s="643"/>
      <c r="K3590" s="643"/>
      <c r="L3590" s="643"/>
      <c r="M3590" s="644"/>
      <c r="N3590" s="669" t="str">
        <f>IF($AG$3550=$AH$3550,"",$D$3574)</f>
        <v/>
      </c>
      <c r="O3590" s="669"/>
      <c r="P3590" s="555"/>
      <c r="Q3590" s="555"/>
      <c r="R3590" s="555"/>
      <c r="S3590" s="555"/>
      <c r="T3590" s="555"/>
      <c r="U3590" s="555"/>
      <c r="V3590" s="555"/>
      <c r="W3590" s="555"/>
      <c r="X3590" s="555"/>
      <c r="Y3590" s="555"/>
      <c r="Z3590" s="555"/>
      <c r="AA3590" s="555"/>
      <c r="AB3590" s="555"/>
      <c r="AC3590" s="555"/>
      <c r="AD3590" s="555"/>
      <c r="AE3590" s="60"/>
      <c r="AF3590" s="259"/>
      <c r="AG3590" s="374"/>
      <c r="AH3590" s="374">
        <f t="shared" si="10935"/>
        <v>0</v>
      </c>
      <c r="AI3590" s="343">
        <f>IF($AG$3585=$AH$3585,0,IF(AND(N3590&gt;=0,D3574&gt;=0,N3590=D3574),0,1))</f>
        <v>0</v>
      </c>
      <c r="AJ3590" s="343"/>
      <c r="AK3590" s="375">
        <f t="shared" si="10936"/>
        <v>0</v>
      </c>
      <c r="AL3590" s="378">
        <f t="shared" si="10937"/>
        <v>0</v>
      </c>
      <c r="AM3590" s="374">
        <f t="shared" si="10938"/>
        <v>0</v>
      </c>
      <c r="AN3590" s="317">
        <f t="shared" si="10939"/>
        <v>0</v>
      </c>
      <c r="AP3590" s="412">
        <f t="shared" si="10940"/>
        <v>0</v>
      </c>
      <c r="AQ3590" s="379">
        <f t="shared" si="10941"/>
        <v>0</v>
      </c>
      <c r="AR3590" s="380">
        <f t="shared" si="10942"/>
        <v>0</v>
      </c>
      <c r="AS3590" s="341">
        <f t="shared" si="10943"/>
        <v>0</v>
      </c>
    </row>
    <row r="3591" spans="1:177" ht="36" customHeight="1" x14ac:dyDescent="0.25">
      <c r="C3591" s="59" t="s">
        <v>31</v>
      </c>
      <c r="D3591" s="642" t="s">
        <v>1576</v>
      </c>
      <c r="E3591" s="643"/>
      <c r="F3591" s="643"/>
      <c r="G3591" s="643"/>
      <c r="H3591" s="643"/>
      <c r="I3591" s="643"/>
      <c r="J3591" s="643"/>
      <c r="K3591" s="643"/>
      <c r="L3591" s="643"/>
      <c r="M3591" s="644"/>
      <c r="N3591" s="669" t="str">
        <f>IF($AG$3550=$AH$3550,"",$H$3574)</f>
        <v/>
      </c>
      <c r="O3591" s="669"/>
      <c r="P3591" s="555"/>
      <c r="Q3591" s="555"/>
      <c r="R3591" s="555"/>
      <c r="S3591" s="555"/>
      <c r="T3591" s="555"/>
      <c r="U3591" s="555"/>
      <c r="V3591" s="555"/>
      <c r="W3591" s="555"/>
      <c r="X3591" s="555"/>
      <c r="Y3591" s="555"/>
      <c r="Z3591" s="555"/>
      <c r="AA3591" s="555"/>
      <c r="AB3591" s="555"/>
      <c r="AC3591" s="555"/>
      <c r="AD3591" s="555"/>
      <c r="AE3591" s="60"/>
      <c r="AF3591" s="259"/>
      <c r="AG3591" s="374"/>
      <c r="AH3591" s="374">
        <f t="shared" si="10935"/>
        <v>0</v>
      </c>
      <c r="AI3591" s="343">
        <f>IF($AG$3585=$AH$3585,0,IF(AND(N3591&gt;=0,H3574&gt;=0,N3591=H3574),0,1))</f>
        <v>0</v>
      </c>
      <c r="AJ3591" s="343"/>
      <c r="AK3591" s="375">
        <f t="shared" si="10936"/>
        <v>0</v>
      </c>
      <c r="AL3591" s="378">
        <f t="shared" si="10937"/>
        <v>0</v>
      </c>
      <c r="AM3591" s="374">
        <f t="shared" si="10938"/>
        <v>0</v>
      </c>
      <c r="AN3591" s="317">
        <f t="shared" si="10939"/>
        <v>0</v>
      </c>
      <c r="AP3591" s="412">
        <f t="shared" si="10940"/>
        <v>0</v>
      </c>
      <c r="AQ3591" s="379">
        <f t="shared" si="10941"/>
        <v>0</v>
      </c>
      <c r="AR3591" s="380">
        <f t="shared" si="10942"/>
        <v>0</v>
      </c>
      <c r="AS3591" s="341">
        <f t="shared" si="10943"/>
        <v>0</v>
      </c>
    </row>
    <row r="3592" spans="1:177" ht="60" customHeight="1" x14ac:dyDescent="0.25">
      <c r="C3592" s="59" t="s">
        <v>32</v>
      </c>
      <c r="D3592" s="642" t="s">
        <v>1577</v>
      </c>
      <c r="E3592" s="643"/>
      <c r="F3592" s="643"/>
      <c r="G3592" s="643"/>
      <c r="H3592" s="643"/>
      <c r="I3592" s="643"/>
      <c r="J3592" s="643"/>
      <c r="K3592" s="643"/>
      <c r="L3592" s="643"/>
      <c r="M3592" s="644"/>
      <c r="N3592" s="669" t="str">
        <f>IF($AG$3550=$AH$3550,"",$L$3574)</f>
        <v/>
      </c>
      <c r="O3592" s="669"/>
      <c r="P3592" s="555"/>
      <c r="Q3592" s="555"/>
      <c r="R3592" s="555"/>
      <c r="S3592" s="555"/>
      <c r="T3592" s="555"/>
      <c r="U3592" s="555"/>
      <c r="V3592" s="555"/>
      <c r="W3592" s="555"/>
      <c r="X3592" s="555"/>
      <c r="Y3592" s="555"/>
      <c r="Z3592" s="555"/>
      <c r="AA3592" s="555"/>
      <c r="AB3592" s="555"/>
      <c r="AC3592" s="555"/>
      <c r="AD3592" s="555"/>
      <c r="AE3592" s="60"/>
      <c r="AF3592" s="259"/>
      <c r="AG3592" s="374"/>
      <c r="AH3592" s="374">
        <f t="shared" si="10935"/>
        <v>0</v>
      </c>
      <c r="AI3592" s="343">
        <f>IF($AG$3585=$AH$3585,0,IF(AND(N3592&gt;=0,L3574&gt;=0,N3592=L3574),0,1))</f>
        <v>0</v>
      </c>
      <c r="AJ3592" s="343"/>
      <c r="AK3592" s="375">
        <f t="shared" si="10936"/>
        <v>0</v>
      </c>
      <c r="AL3592" s="378">
        <f t="shared" si="10937"/>
        <v>0</v>
      </c>
      <c r="AM3592" s="374">
        <f t="shared" si="10938"/>
        <v>0</v>
      </c>
      <c r="AN3592" s="317">
        <f t="shared" si="10939"/>
        <v>0</v>
      </c>
      <c r="AP3592" s="412">
        <f t="shared" si="10940"/>
        <v>0</v>
      </c>
      <c r="AQ3592" s="379">
        <f t="shared" si="10941"/>
        <v>0</v>
      </c>
      <c r="AR3592" s="380">
        <f t="shared" si="10942"/>
        <v>0</v>
      </c>
      <c r="AS3592" s="341">
        <f t="shared" si="10943"/>
        <v>0</v>
      </c>
    </row>
    <row r="3593" spans="1:177" ht="72" customHeight="1" x14ac:dyDescent="0.25">
      <c r="C3593" s="59" t="s">
        <v>33</v>
      </c>
      <c r="D3593" s="642" t="s">
        <v>1578</v>
      </c>
      <c r="E3593" s="643"/>
      <c r="F3593" s="643"/>
      <c r="G3593" s="643"/>
      <c r="H3593" s="643"/>
      <c r="I3593" s="643"/>
      <c r="J3593" s="643"/>
      <c r="K3593" s="643"/>
      <c r="L3593" s="643"/>
      <c r="M3593" s="644"/>
      <c r="N3593" s="669" t="str">
        <f>IF($AG$3550=$AH$3550,"",$Q$3574)</f>
        <v/>
      </c>
      <c r="O3593" s="669"/>
      <c r="P3593" s="555"/>
      <c r="Q3593" s="555"/>
      <c r="R3593" s="555"/>
      <c r="S3593" s="555"/>
      <c r="T3593" s="555"/>
      <c r="U3593" s="555"/>
      <c r="V3593" s="555"/>
      <c r="W3593" s="555"/>
      <c r="X3593" s="555"/>
      <c r="Y3593" s="555"/>
      <c r="Z3593" s="555"/>
      <c r="AA3593" s="555"/>
      <c r="AB3593" s="555"/>
      <c r="AC3593" s="555"/>
      <c r="AD3593" s="555"/>
      <c r="AE3593" s="60"/>
      <c r="AF3593" s="259"/>
      <c r="AG3593" s="374"/>
      <c r="AH3593" s="374">
        <f t="shared" si="10935"/>
        <v>0</v>
      </c>
      <c r="AI3593" s="343">
        <f>IF($AG$3585=$AH$3585,0,IF(AND(N3593&gt;=0,Q3574&gt;=0,N3593=Q3574),0,1))</f>
        <v>0</v>
      </c>
      <c r="AJ3593" s="343"/>
      <c r="AK3593" s="375">
        <f t="shared" si="10936"/>
        <v>0</v>
      </c>
      <c r="AL3593" s="378">
        <f t="shared" si="10937"/>
        <v>0</v>
      </c>
      <c r="AM3593" s="374">
        <f t="shared" si="10938"/>
        <v>0</v>
      </c>
      <c r="AN3593" s="317">
        <f t="shared" si="10939"/>
        <v>0</v>
      </c>
      <c r="AO3593" s="387"/>
      <c r="AP3593" s="412">
        <f t="shared" si="10940"/>
        <v>0</v>
      </c>
      <c r="AQ3593" s="379">
        <f t="shared" si="10941"/>
        <v>0</v>
      </c>
      <c r="AR3593" s="380">
        <f t="shared" si="10942"/>
        <v>0</v>
      </c>
      <c r="AS3593" s="341">
        <f t="shared" si="10943"/>
        <v>0</v>
      </c>
      <c r="AT3593" s="387"/>
      <c r="AU3593" s="387"/>
      <c r="AV3593" s="387"/>
      <c r="AW3593" s="387"/>
      <c r="AX3593" s="387"/>
      <c r="AY3593" s="387"/>
      <c r="AZ3593" s="387"/>
      <c r="BA3593" s="387"/>
      <c r="BB3593" s="387"/>
      <c r="BC3593" s="387"/>
      <c r="BD3593" s="387"/>
      <c r="BE3593" s="387"/>
      <c r="BF3593" s="387"/>
      <c r="BG3593" s="387"/>
      <c r="BH3593" s="387"/>
      <c r="BI3593" s="387"/>
      <c r="BJ3593" s="387"/>
      <c r="BK3593" s="387"/>
      <c r="BL3593" s="387"/>
      <c r="BM3593" s="387"/>
      <c r="BN3593" s="387"/>
      <c r="BO3593" s="387"/>
      <c r="BP3593" s="387"/>
    </row>
    <row r="3594" spans="1:177" ht="60" customHeight="1" x14ac:dyDescent="0.25">
      <c r="C3594" s="59" t="s">
        <v>34</v>
      </c>
      <c r="D3594" s="642" t="s">
        <v>1579</v>
      </c>
      <c r="E3594" s="643"/>
      <c r="F3594" s="643"/>
      <c r="G3594" s="643"/>
      <c r="H3594" s="643"/>
      <c r="I3594" s="643"/>
      <c r="J3594" s="643"/>
      <c r="K3594" s="643"/>
      <c r="L3594" s="643"/>
      <c r="M3594" s="644"/>
      <c r="N3594" s="669" t="str">
        <f>IF($AG$3550=$AH$3550,"",$U$3574)</f>
        <v/>
      </c>
      <c r="O3594" s="669"/>
      <c r="P3594" s="555"/>
      <c r="Q3594" s="555"/>
      <c r="R3594" s="555"/>
      <c r="S3594" s="555"/>
      <c r="T3594" s="555"/>
      <c r="U3594" s="555"/>
      <c r="V3594" s="555"/>
      <c r="W3594" s="555"/>
      <c r="X3594" s="555"/>
      <c r="Y3594" s="555"/>
      <c r="Z3594" s="555"/>
      <c r="AA3594" s="555"/>
      <c r="AB3594" s="555"/>
      <c r="AC3594" s="555"/>
      <c r="AD3594" s="555"/>
      <c r="AE3594" s="60"/>
      <c r="AF3594" s="259"/>
      <c r="AG3594" s="374"/>
      <c r="AH3594" s="374">
        <f t="shared" si="10935"/>
        <v>0</v>
      </c>
      <c r="AI3594" s="343">
        <f>IF($AG$3585=$AH$3585,0,IF(AND(N3594&gt;=0,U3574&gt;=0,N3594=U3574),0,1))</f>
        <v>0</v>
      </c>
      <c r="AJ3594" s="343"/>
      <c r="AK3594" s="375">
        <f t="shared" si="10936"/>
        <v>0</v>
      </c>
      <c r="AL3594" s="378">
        <f t="shared" si="10937"/>
        <v>0</v>
      </c>
      <c r="AM3594" s="374">
        <f t="shared" si="10938"/>
        <v>0</v>
      </c>
      <c r="AN3594" s="317">
        <f t="shared" si="10939"/>
        <v>0</v>
      </c>
      <c r="AP3594" s="412">
        <f t="shared" si="10940"/>
        <v>0</v>
      </c>
      <c r="AQ3594" s="379">
        <f t="shared" si="10941"/>
        <v>0</v>
      </c>
      <c r="AR3594" s="380">
        <f t="shared" si="10942"/>
        <v>0</v>
      </c>
      <c r="AS3594" s="341">
        <f t="shared" si="10943"/>
        <v>0</v>
      </c>
    </row>
    <row r="3595" spans="1:177" ht="24" customHeight="1" x14ac:dyDescent="0.25">
      <c r="C3595" s="59" t="s">
        <v>35</v>
      </c>
      <c r="D3595" s="642" t="s">
        <v>792</v>
      </c>
      <c r="E3595" s="643"/>
      <c r="F3595" s="643"/>
      <c r="G3595" s="643"/>
      <c r="H3595" s="643"/>
      <c r="I3595" s="643"/>
      <c r="J3595" s="643"/>
      <c r="K3595" s="643"/>
      <c r="L3595" s="643"/>
      <c r="M3595" s="644"/>
      <c r="N3595" s="669" t="str">
        <f>IF($AG$3550=$AH$3550,"",$Y$3574)</f>
        <v/>
      </c>
      <c r="O3595" s="669"/>
      <c r="P3595" s="555"/>
      <c r="Q3595" s="555"/>
      <c r="R3595" s="555"/>
      <c r="S3595" s="555"/>
      <c r="T3595" s="555"/>
      <c r="U3595" s="555"/>
      <c r="V3595" s="555"/>
      <c r="W3595" s="555"/>
      <c r="X3595" s="555"/>
      <c r="Y3595" s="555"/>
      <c r="Z3595" s="555"/>
      <c r="AA3595" s="555"/>
      <c r="AB3595" s="555"/>
      <c r="AC3595" s="555"/>
      <c r="AD3595" s="555"/>
      <c r="AE3595" s="60"/>
      <c r="AF3595" s="259"/>
      <c r="AG3595" s="374"/>
      <c r="AH3595" s="374">
        <f t="shared" si="10935"/>
        <v>0</v>
      </c>
      <c r="AI3595" s="343">
        <f>IF($AG$3585=$AH$3585,0,IF(AND(N3595&gt;=0,Y3574&gt;=0,N3595=Y3574),0,1))</f>
        <v>0</v>
      </c>
      <c r="AJ3595" s="343"/>
      <c r="AK3595" s="375">
        <f t="shared" si="10936"/>
        <v>0</v>
      </c>
      <c r="AL3595" s="378">
        <f t="shared" si="10937"/>
        <v>0</v>
      </c>
      <c r="AM3595" s="374">
        <f t="shared" si="10938"/>
        <v>0</v>
      </c>
      <c r="AN3595" s="317">
        <f t="shared" si="10939"/>
        <v>0</v>
      </c>
      <c r="AP3595" s="412">
        <f t="shared" si="10940"/>
        <v>0</v>
      </c>
      <c r="AQ3595" s="379">
        <f t="shared" si="10941"/>
        <v>0</v>
      </c>
      <c r="AR3595" s="380">
        <f t="shared" si="10942"/>
        <v>0</v>
      </c>
      <c r="AS3595" s="341">
        <f t="shared" si="10943"/>
        <v>0</v>
      </c>
    </row>
    <row r="3596" spans="1:177" ht="15" customHeight="1" x14ac:dyDescent="0.25">
      <c r="C3596" s="59" t="s">
        <v>38</v>
      </c>
      <c r="D3596" s="959" t="s">
        <v>222</v>
      </c>
      <c r="E3596" s="959"/>
      <c r="F3596" s="959"/>
      <c r="G3596" s="959"/>
      <c r="H3596" s="959"/>
      <c r="I3596" s="959"/>
      <c r="J3596" s="959"/>
      <c r="K3596" s="959"/>
      <c r="L3596" s="959"/>
      <c r="M3596" s="959"/>
      <c r="N3596" s="669" t="str">
        <f>IF($AG$3550=$AH$3550,"",$AB$3574)</f>
        <v/>
      </c>
      <c r="O3596" s="669"/>
      <c r="P3596" s="555"/>
      <c r="Q3596" s="555"/>
      <c r="R3596" s="555"/>
      <c r="S3596" s="555"/>
      <c r="T3596" s="555"/>
      <c r="U3596" s="555"/>
      <c r="V3596" s="555"/>
      <c r="W3596" s="555"/>
      <c r="X3596" s="555"/>
      <c r="Y3596" s="555"/>
      <c r="Z3596" s="555"/>
      <c r="AA3596" s="555"/>
      <c r="AB3596" s="555"/>
      <c r="AC3596" s="555"/>
      <c r="AD3596" s="555"/>
      <c r="AE3596" s="60"/>
      <c r="AF3596" s="259"/>
      <c r="AG3596" s="374"/>
      <c r="AH3596" s="374">
        <f t="shared" si="10935"/>
        <v>0</v>
      </c>
      <c r="AI3596" s="343">
        <f>IF($AG$3585=$AH$3585,0,IF(AND(N3596&gt;=0,AB3574&gt;=0,N3596=AB3574),0,1))</f>
        <v>0</v>
      </c>
      <c r="AJ3596" s="343"/>
      <c r="AK3596" s="375">
        <f t="shared" si="10936"/>
        <v>0</v>
      </c>
      <c r="AL3596" s="378">
        <f t="shared" si="10937"/>
        <v>0</v>
      </c>
      <c r="AM3596" s="374">
        <f t="shared" si="10938"/>
        <v>0</v>
      </c>
      <c r="AN3596" s="317">
        <f t="shared" si="10939"/>
        <v>0</v>
      </c>
      <c r="AP3596" s="412">
        <f t="shared" si="10940"/>
        <v>0</v>
      </c>
      <c r="AQ3596" s="379">
        <f t="shared" si="10941"/>
        <v>0</v>
      </c>
      <c r="AR3596" s="380">
        <f t="shared" si="10942"/>
        <v>0</v>
      </c>
      <c r="AS3596" s="341">
        <f t="shared" si="10943"/>
        <v>0</v>
      </c>
    </row>
    <row r="3597" spans="1:177" ht="15" customHeight="1" x14ac:dyDescent="0.25">
      <c r="M3597" s="96" t="s">
        <v>64</v>
      </c>
      <c r="N3597" s="572">
        <f t="shared" ref="N3597:AB3597" si="10944">IF(AND(SUM(N3586:O3596)=0,COUNTIF(N3586:O3596,"NS")&gt;0),"NS",SUM(N3586:O3596))</f>
        <v>0</v>
      </c>
      <c r="O3597" s="572"/>
      <c r="P3597" s="572">
        <f t="shared" si="10944"/>
        <v>0</v>
      </c>
      <c r="Q3597" s="572"/>
      <c r="R3597" s="572">
        <f t="shared" si="10944"/>
        <v>0</v>
      </c>
      <c r="S3597" s="572"/>
      <c r="T3597" s="572">
        <f t="shared" si="10944"/>
        <v>0</v>
      </c>
      <c r="U3597" s="572"/>
      <c r="V3597" s="572">
        <f t="shared" si="10944"/>
        <v>0</v>
      </c>
      <c r="W3597" s="572"/>
      <c r="X3597" s="572">
        <f t="shared" si="10944"/>
        <v>0</v>
      </c>
      <c r="Y3597" s="572"/>
      <c r="Z3597" s="572">
        <f t="shared" si="10944"/>
        <v>0</v>
      </c>
      <c r="AA3597" s="572"/>
      <c r="AB3597" s="572">
        <f t="shared" si="10944"/>
        <v>0</v>
      </c>
      <c r="AC3597" s="572"/>
      <c r="AD3597" s="572"/>
      <c r="AE3597" s="60"/>
      <c r="AF3597" s="259"/>
      <c r="AG3597" s="375"/>
      <c r="AH3597" s="383">
        <f>SUM(AH3586:AH3596)</f>
        <v>0</v>
      </c>
      <c r="AI3597" s="387">
        <f>SUM(AI3586:AI3596)</f>
        <v>0</v>
      </c>
      <c r="AK3597" s="375"/>
      <c r="AL3597" s="378"/>
      <c r="AM3597" s="374"/>
      <c r="AN3597" s="387">
        <f>SUM(AN3586:AN3596)</f>
        <v>0</v>
      </c>
      <c r="AS3597" s="387">
        <f>SUM(AS3586:AS3596)</f>
        <v>0</v>
      </c>
    </row>
    <row r="3598" spans="1:177" ht="27.75" customHeight="1" x14ac:dyDescent="0.25">
      <c r="B3598" s="569" t="str">
        <f>IF(SUM(AI3597)=0,"","Error: La columna total debe de ser igual a la suma de las cantidades de la pregunta anterior por tipo de falta asociada")</f>
        <v/>
      </c>
      <c r="C3598" s="569"/>
      <c r="D3598" s="569"/>
      <c r="E3598" s="569"/>
      <c r="F3598" s="569"/>
      <c r="G3598" s="569"/>
      <c r="H3598" s="569"/>
      <c r="I3598" s="569"/>
      <c r="J3598" s="569"/>
      <c r="K3598" s="569"/>
      <c r="L3598" s="569"/>
      <c r="M3598" s="569"/>
      <c r="N3598" s="569"/>
      <c r="O3598" s="569"/>
      <c r="P3598" s="569"/>
      <c r="Q3598" s="569"/>
      <c r="R3598" s="570" t="str">
        <f>IF(SUM(BA3589:BL3589)=0,"","Error: Verificar la consistencia con la pregunta 111, así como su desagregación por tipo de sanción")</f>
        <v/>
      </c>
      <c r="S3598" s="570"/>
      <c r="T3598" s="570"/>
      <c r="U3598" s="570"/>
      <c r="V3598" s="570"/>
      <c r="W3598" s="570"/>
      <c r="X3598" s="570"/>
      <c r="Y3598" s="570"/>
      <c r="Z3598" s="570"/>
      <c r="AA3598" s="570"/>
      <c r="AB3598" s="570"/>
      <c r="AC3598" s="570"/>
      <c r="AD3598" s="570"/>
      <c r="AE3598" s="60"/>
      <c r="AF3598" s="259"/>
      <c r="AG3598" s="375"/>
      <c r="AH3598" s="399"/>
    </row>
    <row r="3599" spans="1:177" ht="27.75" customHeight="1" x14ac:dyDescent="0.25">
      <c r="B3599" s="569" t="str">
        <f>IF(SUM(AX3586)=0,"","Error: la suma de los adolescentes internados sancionados, debe ser igual o mayor a la reportada como respuesta en la pregunta 110 ")</f>
        <v/>
      </c>
      <c r="C3599" s="569"/>
      <c r="D3599" s="569"/>
      <c r="E3599" s="569"/>
      <c r="F3599" s="569"/>
      <c r="G3599" s="569"/>
      <c r="H3599" s="569"/>
      <c r="I3599" s="569"/>
      <c r="J3599" s="569"/>
      <c r="K3599" s="569"/>
      <c r="L3599" s="569"/>
      <c r="M3599" s="569"/>
      <c r="N3599" s="569"/>
      <c r="O3599" s="569"/>
      <c r="P3599" s="569"/>
      <c r="Q3599" s="569"/>
      <c r="R3599" s="569" t="str">
        <f>IF(SUM(AN3597:AS3597)=0,"","Error: el Total debe ser igual o mayor a la suma de la columna Adolescentes internados de la pregunta anterior")</f>
        <v/>
      </c>
      <c r="S3599" s="569"/>
      <c r="T3599" s="569"/>
      <c r="U3599" s="569"/>
      <c r="V3599" s="569"/>
      <c r="W3599" s="569"/>
      <c r="X3599" s="569"/>
      <c r="Y3599" s="569"/>
      <c r="Z3599" s="569"/>
      <c r="AA3599" s="569"/>
      <c r="AB3599" s="569"/>
      <c r="AC3599" s="569"/>
      <c r="AD3599" s="569"/>
      <c r="AE3599" s="60"/>
      <c r="AF3599" s="259"/>
      <c r="AG3599" s="375"/>
      <c r="AH3599" s="399"/>
      <c r="CB3599" s="387"/>
    </row>
    <row r="3600" spans="1:177" s="387" customFormat="1" ht="15" customHeight="1" thickBot="1" x14ac:dyDescent="0.3">
      <c r="A3600" s="113"/>
      <c r="B3600" s="568" t="str">
        <f>IF(OR($AG$3585=$AH$3585,$AG$3585=$AI$3585),"","Error: Debe completar toda la información requerida.")</f>
        <v/>
      </c>
      <c r="C3600" s="568"/>
      <c r="D3600" s="568"/>
      <c r="E3600" s="568"/>
      <c r="F3600" s="568"/>
      <c r="G3600" s="568"/>
      <c r="H3600" s="568"/>
      <c r="I3600" s="568"/>
      <c r="J3600" s="568"/>
      <c r="K3600" s="568"/>
      <c r="L3600" s="568"/>
      <c r="M3600" s="568"/>
      <c r="N3600" s="568"/>
      <c r="O3600" s="568"/>
      <c r="P3600" s="568"/>
      <c r="Q3600" s="568"/>
      <c r="R3600" s="568"/>
      <c r="S3600" s="568"/>
      <c r="T3600" s="568"/>
      <c r="U3600" s="568"/>
      <c r="V3600" s="568"/>
      <c r="W3600" s="568"/>
      <c r="X3600" s="568"/>
      <c r="Y3600" s="568"/>
      <c r="Z3600" s="568"/>
      <c r="AA3600" s="568"/>
      <c r="AB3600" s="568"/>
      <c r="AC3600" s="568"/>
      <c r="AD3600" s="568"/>
      <c r="AE3600" s="60"/>
      <c r="AF3600" s="259"/>
      <c r="AG3600" s="375"/>
      <c r="AH3600" s="399"/>
      <c r="AI3600" s="400"/>
      <c r="AJ3600" s="400"/>
      <c r="AK3600" s="400"/>
      <c r="AL3600" s="400"/>
      <c r="AM3600" s="400"/>
      <c r="AN3600" s="400"/>
      <c r="AO3600" s="400"/>
      <c r="AP3600" s="400"/>
      <c r="AQ3600" s="400"/>
      <c r="AR3600" s="400"/>
      <c r="AS3600" s="400"/>
      <c r="AT3600" s="400"/>
      <c r="AU3600" s="400"/>
      <c r="AV3600" s="400"/>
      <c r="AW3600" s="400"/>
      <c r="AX3600" s="400"/>
      <c r="AY3600" s="400"/>
      <c r="AZ3600" s="400"/>
      <c r="BA3600" s="400"/>
      <c r="BB3600" s="400"/>
      <c r="BC3600" s="400"/>
      <c r="BD3600" s="400"/>
      <c r="BE3600" s="400"/>
      <c r="BF3600" s="400"/>
      <c r="BG3600" s="400"/>
      <c r="BH3600" s="400"/>
      <c r="BI3600" s="400"/>
      <c r="BJ3600" s="400"/>
      <c r="BK3600" s="400"/>
      <c r="BL3600" s="400"/>
      <c r="BM3600" s="400"/>
      <c r="BN3600" s="400"/>
      <c r="BO3600" s="400"/>
      <c r="BP3600" s="400"/>
      <c r="CB3600" s="400"/>
      <c r="EM3600" s="375"/>
      <c r="EN3600" s="375"/>
      <c r="EO3600" s="375"/>
      <c r="EP3600" s="375"/>
      <c r="EQ3600" s="375"/>
      <c r="ER3600" s="375"/>
      <c r="ES3600" s="375"/>
      <c r="FF3600" s="375"/>
      <c r="FG3600" s="375"/>
      <c r="FH3600" s="375"/>
      <c r="FI3600" s="375"/>
      <c r="FJ3600" s="375"/>
      <c r="FK3600" s="375"/>
      <c r="FL3600" s="375"/>
      <c r="FM3600" s="375"/>
      <c r="FN3600" s="375"/>
      <c r="FO3600" s="375"/>
      <c r="FP3600" s="375"/>
      <c r="FQ3600" s="375"/>
      <c r="FR3600" s="375"/>
      <c r="FS3600" s="375"/>
      <c r="FT3600" s="375"/>
      <c r="FU3600" s="375"/>
    </row>
    <row r="3601" spans="1:68" ht="15" customHeight="1" thickBot="1" x14ac:dyDescent="0.3">
      <c r="B3601" s="1132" t="s">
        <v>1442</v>
      </c>
      <c r="C3601" s="1133"/>
      <c r="D3601" s="1133"/>
      <c r="E3601" s="1133"/>
      <c r="F3601" s="1133"/>
      <c r="G3601" s="1133"/>
      <c r="H3601" s="1133"/>
      <c r="I3601" s="1133"/>
      <c r="J3601" s="1133"/>
      <c r="K3601" s="1133"/>
      <c r="L3601" s="1133"/>
      <c r="M3601" s="1133"/>
      <c r="N3601" s="1133"/>
      <c r="O3601" s="1133"/>
      <c r="P3601" s="1133"/>
      <c r="Q3601" s="1133"/>
      <c r="R3601" s="1133"/>
      <c r="S3601" s="1133"/>
      <c r="T3601" s="1133"/>
      <c r="U3601" s="1133"/>
      <c r="V3601" s="1133"/>
      <c r="W3601" s="1133"/>
      <c r="X3601" s="1133"/>
      <c r="Y3601" s="1133"/>
      <c r="Z3601" s="1133"/>
      <c r="AA3601" s="1133"/>
      <c r="AB3601" s="1133"/>
      <c r="AC3601" s="1133"/>
      <c r="AD3601" s="1134"/>
      <c r="AE3601" s="60"/>
      <c r="AF3601" s="259"/>
      <c r="AG3601" s="375"/>
      <c r="AH3601" s="399"/>
    </row>
    <row r="3602" spans="1:68" ht="15" customHeight="1" thickBot="1" x14ac:dyDescent="0.3">
      <c r="B3602" s="1155" t="s">
        <v>1426</v>
      </c>
      <c r="C3602" s="1156"/>
      <c r="D3602" s="1156"/>
      <c r="E3602" s="1156"/>
      <c r="F3602" s="1156"/>
      <c r="G3602" s="1156"/>
      <c r="H3602" s="1156"/>
      <c r="I3602" s="1156"/>
      <c r="J3602" s="1156"/>
      <c r="K3602" s="1156"/>
      <c r="L3602" s="1156"/>
      <c r="M3602" s="1156"/>
      <c r="N3602" s="1156"/>
      <c r="O3602" s="1156"/>
      <c r="P3602" s="1156"/>
      <c r="Q3602" s="1156"/>
      <c r="R3602" s="1156"/>
      <c r="S3602" s="1156"/>
      <c r="T3602" s="1156"/>
      <c r="U3602" s="1156"/>
      <c r="V3602" s="1156"/>
      <c r="W3602" s="1156"/>
      <c r="X3602" s="1156"/>
      <c r="Y3602" s="1156"/>
      <c r="Z3602" s="1156"/>
      <c r="AA3602" s="1156"/>
      <c r="AB3602" s="1156"/>
      <c r="AC3602" s="1156"/>
      <c r="AD3602" s="1157"/>
      <c r="AG3602" s="375"/>
      <c r="AH3602" s="399"/>
    </row>
    <row r="3603" spans="1:68" ht="15" customHeight="1" x14ac:dyDescent="0.25">
      <c r="A3603" s="60"/>
      <c r="B3603" s="1024" t="s">
        <v>1013</v>
      </c>
      <c r="C3603" s="1025"/>
      <c r="D3603" s="1025"/>
      <c r="E3603" s="1025"/>
      <c r="F3603" s="1025"/>
      <c r="G3603" s="1025"/>
      <c r="H3603" s="1025"/>
      <c r="I3603" s="1025"/>
      <c r="J3603" s="1025"/>
      <c r="K3603" s="1025"/>
      <c r="L3603" s="1025"/>
      <c r="M3603" s="1025"/>
      <c r="N3603" s="1025"/>
      <c r="O3603" s="1025"/>
      <c r="P3603" s="1025"/>
      <c r="Q3603" s="1025"/>
      <c r="R3603" s="1025"/>
      <c r="S3603" s="1025"/>
      <c r="T3603" s="1025"/>
      <c r="U3603" s="1025"/>
      <c r="V3603" s="1025"/>
      <c r="W3603" s="1025"/>
      <c r="X3603" s="1025"/>
      <c r="Y3603" s="1025"/>
      <c r="Z3603" s="1025"/>
      <c r="AA3603" s="1025"/>
      <c r="AB3603" s="1025"/>
      <c r="AC3603" s="1025"/>
      <c r="AD3603" s="1026"/>
      <c r="AE3603" s="60"/>
      <c r="AF3603" s="259"/>
      <c r="AG3603" s="375"/>
      <c r="AH3603" s="399"/>
    </row>
    <row r="3604" spans="1:68" ht="26.25" customHeight="1" x14ac:dyDescent="0.25">
      <c r="A3604" s="60"/>
      <c r="B3604" s="201"/>
      <c r="C3604" s="889" t="s">
        <v>1780</v>
      </c>
      <c r="D3604" s="889"/>
      <c r="E3604" s="889"/>
      <c r="F3604" s="889"/>
      <c r="G3604" s="889"/>
      <c r="H3604" s="889"/>
      <c r="I3604" s="889"/>
      <c r="J3604" s="889"/>
      <c r="K3604" s="889"/>
      <c r="L3604" s="889"/>
      <c r="M3604" s="889"/>
      <c r="N3604" s="889"/>
      <c r="O3604" s="889"/>
      <c r="P3604" s="889"/>
      <c r="Q3604" s="889"/>
      <c r="R3604" s="889"/>
      <c r="S3604" s="889"/>
      <c r="T3604" s="889"/>
      <c r="U3604" s="889"/>
      <c r="V3604" s="889"/>
      <c r="W3604" s="889"/>
      <c r="X3604" s="889"/>
      <c r="Y3604" s="889"/>
      <c r="Z3604" s="889"/>
      <c r="AA3604" s="889"/>
      <c r="AB3604" s="889"/>
      <c r="AC3604" s="889"/>
      <c r="AD3604" s="1068"/>
      <c r="AE3604" s="60"/>
      <c r="AF3604" s="259"/>
      <c r="AG3604" s="375"/>
      <c r="AH3604" s="399"/>
    </row>
    <row r="3605" spans="1:68" ht="24" customHeight="1" x14ac:dyDescent="0.25">
      <c r="A3605" s="60"/>
      <c r="B3605" s="238"/>
      <c r="C3605" s="1042" t="s">
        <v>1779</v>
      </c>
      <c r="D3605" s="1043"/>
      <c r="E3605" s="1043"/>
      <c r="F3605" s="1043"/>
      <c r="G3605" s="1043"/>
      <c r="H3605" s="1043"/>
      <c r="I3605" s="1043"/>
      <c r="J3605" s="1043"/>
      <c r="K3605" s="1043"/>
      <c r="L3605" s="1043"/>
      <c r="M3605" s="1043"/>
      <c r="N3605" s="1043"/>
      <c r="O3605" s="1043"/>
      <c r="P3605" s="1043"/>
      <c r="Q3605" s="1043"/>
      <c r="R3605" s="1043"/>
      <c r="S3605" s="1043"/>
      <c r="T3605" s="1043"/>
      <c r="U3605" s="1043"/>
      <c r="V3605" s="1043"/>
      <c r="W3605" s="1043"/>
      <c r="X3605" s="1043"/>
      <c r="Y3605" s="1043"/>
      <c r="Z3605" s="1043"/>
      <c r="AA3605" s="1043"/>
      <c r="AB3605" s="1043"/>
      <c r="AC3605" s="1043"/>
      <c r="AD3605" s="1152"/>
      <c r="AE3605" s="60"/>
      <c r="AF3605" s="259"/>
      <c r="AG3605" s="375"/>
      <c r="AH3605" s="399"/>
    </row>
    <row r="3606" spans="1:68" ht="15" customHeight="1" x14ac:dyDescent="0.25">
      <c r="A3606" s="60"/>
      <c r="B3606" s="932" t="s">
        <v>1015</v>
      </c>
      <c r="C3606" s="933"/>
      <c r="D3606" s="933"/>
      <c r="E3606" s="933"/>
      <c r="F3606" s="933"/>
      <c r="G3606" s="933"/>
      <c r="H3606" s="933"/>
      <c r="I3606" s="933"/>
      <c r="J3606" s="933"/>
      <c r="K3606" s="933"/>
      <c r="L3606" s="933"/>
      <c r="M3606" s="933"/>
      <c r="N3606" s="933"/>
      <c r="O3606" s="933"/>
      <c r="P3606" s="933"/>
      <c r="Q3606" s="933"/>
      <c r="R3606" s="933"/>
      <c r="S3606" s="933"/>
      <c r="T3606" s="933"/>
      <c r="U3606" s="933"/>
      <c r="V3606" s="933"/>
      <c r="W3606" s="933"/>
      <c r="X3606" s="933"/>
      <c r="Y3606" s="933"/>
      <c r="Z3606" s="933"/>
      <c r="AA3606" s="933"/>
      <c r="AB3606" s="933"/>
      <c r="AC3606" s="933"/>
      <c r="AD3606" s="934"/>
      <c r="AE3606" s="60"/>
      <c r="AF3606" s="259"/>
      <c r="AG3606" s="375"/>
      <c r="AH3606" s="399"/>
    </row>
    <row r="3607" spans="1:68" ht="24" customHeight="1" x14ac:dyDescent="0.25">
      <c r="A3607" s="60"/>
      <c r="B3607" s="25"/>
      <c r="C3607" s="889" t="s">
        <v>1236</v>
      </c>
      <c r="D3607" s="890"/>
      <c r="E3607" s="890"/>
      <c r="F3607" s="890"/>
      <c r="G3607" s="890"/>
      <c r="H3607" s="890"/>
      <c r="I3607" s="890"/>
      <c r="J3607" s="890"/>
      <c r="K3607" s="890"/>
      <c r="L3607" s="890"/>
      <c r="M3607" s="890"/>
      <c r="N3607" s="890"/>
      <c r="O3607" s="890"/>
      <c r="P3607" s="890"/>
      <c r="Q3607" s="890"/>
      <c r="R3607" s="890"/>
      <c r="S3607" s="890"/>
      <c r="T3607" s="890"/>
      <c r="U3607" s="890"/>
      <c r="V3607" s="890"/>
      <c r="W3607" s="890"/>
      <c r="X3607" s="890"/>
      <c r="Y3607" s="890"/>
      <c r="Z3607" s="890"/>
      <c r="AA3607" s="890"/>
      <c r="AB3607" s="890"/>
      <c r="AC3607" s="890"/>
      <c r="AD3607" s="891"/>
      <c r="AE3607" s="60"/>
      <c r="AF3607" s="259"/>
      <c r="AG3607" s="375"/>
      <c r="AH3607" s="399"/>
    </row>
    <row r="3608" spans="1:68" ht="24" customHeight="1" x14ac:dyDescent="0.25">
      <c r="A3608" s="60"/>
      <c r="B3608" s="25"/>
      <c r="C3608" s="889" t="s">
        <v>1237</v>
      </c>
      <c r="D3608" s="890"/>
      <c r="E3608" s="890"/>
      <c r="F3608" s="890"/>
      <c r="G3608" s="890"/>
      <c r="H3608" s="890"/>
      <c r="I3608" s="890"/>
      <c r="J3608" s="890"/>
      <c r="K3608" s="890"/>
      <c r="L3608" s="890"/>
      <c r="M3608" s="890"/>
      <c r="N3608" s="890"/>
      <c r="O3608" s="890"/>
      <c r="P3608" s="890"/>
      <c r="Q3608" s="890"/>
      <c r="R3608" s="890"/>
      <c r="S3608" s="890"/>
      <c r="T3608" s="890"/>
      <c r="U3608" s="890"/>
      <c r="V3608" s="890"/>
      <c r="W3608" s="890"/>
      <c r="X3608" s="890"/>
      <c r="Y3608" s="890"/>
      <c r="Z3608" s="890"/>
      <c r="AA3608" s="890"/>
      <c r="AB3608" s="890"/>
      <c r="AC3608" s="890"/>
      <c r="AD3608" s="891"/>
      <c r="AE3608" s="60"/>
      <c r="AF3608" s="259"/>
      <c r="AG3608" s="375"/>
      <c r="AH3608" s="399"/>
    </row>
    <row r="3609" spans="1:68" ht="24" customHeight="1" x14ac:dyDescent="0.25">
      <c r="A3609" s="60"/>
      <c r="B3609" s="15"/>
      <c r="C3609" s="926" t="s">
        <v>1238</v>
      </c>
      <c r="D3609" s="927"/>
      <c r="E3609" s="927"/>
      <c r="F3609" s="927"/>
      <c r="G3609" s="927"/>
      <c r="H3609" s="927"/>
      <c r="I3609" s="927"/>
      <c r="J3609" s="927"/>
      <c r="K3609" s="927"/>
      <c r="L3609" s="927"/>
      <c r="M3609" s="927"/>
      <c r="N3609" s="927"/>
      <c r="O3609" s="927"/>
      <c r="P3609" s="927"/>
      <c r="Q3609" s="927"/>
      <c r="R3609" s="927"/>
      <c r="S3609" s="927"/>
      <c r="T3609" s="927"/>
      <c r="U3609" s="927"/>
      <c r="V3609" s="927"/>
      <c r="W3609" s="927"/>
      <c r="X3609" s="927"/>
      <c r="Y3609" s="927"/>
      <c r="Z3609" s="927"/>
      <c r="AA3609" s="927"/>
      <c r="AB3609" s="927"/>
      <c r="AC3609" s="927"/>
      <c r="AD3609" s="928"/>
      <c r="AE3609" s="60"/>
      <c r="AF3609" s="259"/>
      <c r="AG3609" s="375"/>
      <c r="AH3609" s="399"/>
    </row>
    <row r="3610" spans="1:68" ht="15" customHeight="1" x14ac:dyDescent="0.25">
      <c r="A3610" s="60"/>
      <c r="B3610" s="4"/>
      <c r="C3610" s="198"/>
      <c r="D3610" s="199"/>
      <c r="E3610" s="199"/>
      <c r="F3610" s="199"/>
      <c r="G3610" s="199"/>
      <c r="H3610" s="199"/>
      <c r="I3610" s="199"/>
      <c r="J3610" s="199"/>
      <c r="K3610" s="199"/>
      <c r="L3610" s="199"/>
      <c r="M3610" s="199"/>
      <c r="N3610" s="199"/>
      <c r="O3610" s="199"/>
      <c r="P3610" s="199"/>
      <c r="Q3610" s="199"/>
      <c r="R3610" s="199"/>
      <c r="S3610" s="199"/>
      <c r="T3610" s="199"/>
      <c r="U3610" s="199"/>
      <c r="V3610" s="199"/>
      <c r="W3610" s="199"/>
      <c r="X3610" s="199"/>
      <c r="Y3610" s="199"/>
      <c r="Z3610" s="199"/>
      <c r="AA3610" s="199"/>
      <c r="AB3610" s="199"/>
      <c r="AC3610" s="199"/>
      <c r="AD3610" s="199"/>
      <c r="AE3610" s="60"/>
      <c r="AF3610" s="259"/>
      <c r="AG3610" s="375"/>
      <c r="AH3610" s="399"/>
    </row>
    <row r="3611" spans="1:68" ht="24" customHeight="1" x14ac:dyDescent="0.25">
      <c r="A3611" s="114" t="s">
        <v>740</v>
      </c>
      <c r="B3611" s="573" t="s">
        <v>1581</v>
      </c>
      <c r="C3611" s="573"/>
      <c r="D3611" s="573"/>
      <c r="E3611" s="573"/>
      <c r="F3611" s="573"/>
      <c r="G3611" s="573"/>
      <c r="H3611" s="573"/>
      <c r="I3611" s="573"/>
      <c r="J3611" s="573"/>
      <c r="K3611" s="573"/>
      <c r="L3611" s="573"/>
      <c r="M3611" s="573"/>
      <c r="N3611" s="573"/>
      <c r="O3611" s="573"/>
      <c r="P3611" s="573"/>
      <c r="Q3611" s="573"/>
      <c r="R3611" s="573"/>
      <c r="S3611" s="573"/>
      <c r="T3611" s="573"/>
      <c r="U3611" s="573"/>
      <c r="V3611" s="573"/>
      <c r="W3611" s="573"/>
      <c r="X3611" s="573"/>
      <c r="Y3611" s="573"/>
      <c r="Z3611" s="573"/>
      <c r="AA3611" s="573"/>
      <c r="AB3611" s="573"/>
      <c r="AC3611" s="573"/>
      <c r="AD3611" s="573"/>
      <c r="AE3611" s="60"/>
      <c r="AF3611" s="259"/>
      <c r="AG3611" s="375"/>
      <c r="AH3611" s="399"/>
    </row>
    <row r="3612" spans="1:68" ht="15" customHeight="1" x14ac:dyDescent="0.25">
      <c r="A3612" s="60"/>
      <c r="B3612" s="60"/>
      <c r="C3612" s="576" t="s">
        <v>153</v>
      </c>
      <c r="D3612" s="576"/>
      <c r="E3612" s="576"/>
      <c r="F3612" s="576"/>
      <c r="G3612" s="576"/>
      <c r="H3612" s="576"/>
      <c r="I3612" s="576"/>
      <c r="J3612" s="576"/>
      <c r="K3612" s="576"/>
      <c r="L3612" s="576"/>
      <c r="M3612" s="576"/>
      <c r="N3612" s="576"/>
      <c r="O3612" s="576"/>
      <c r="P3612" s="576"/>
      <c r="Q3612" s="576"/>
      <c r="R3612" s="576"/>
      <c r="S3612" s="576"/>
      <c r="T3612" s="576"/>
      <c r="U3612" s="576"/>
      <c r="V3612" s="576"/>
      <c r="W3612" s="576"/>
      <c r="X3612" s="576"/>
      <c r="Y3612" s="576"/>
      <c r="Z3612" s="576"/>
      <c r="AA3612" s="576"/>
      <c r="AB3612" s="576"/>
      <c r="AC3612" s="576"/>
      <c r="AD3612" s="576"/>
      <c r="AE3612" s="60"/>
      <c r="AF3612" s="259"/>
      <c r="AG3612" s="375"/>
      <c r="AH3612" s="399"/>
    </row>
    <row r="3613" spans="1:68" ht="15" customHeight="1" thickBot="1" x14ac:dyDescent="0.3">
      <c r="A3613" s="60"/>
      <c r="B3613" s="60"/>
      <c r="C3613" s="3"/>
      <c r="D3613" s="3"/>
      <c r="E3613" s="3"/>
      <c r="F3613" s="3"/>
      <c r="G3613" s="3"/>
      <c r="H3613" s="3"/>
      <c r="I3613" s="3"/>
      <c r="J3613" s="3"/>
      <c r="K3613" s="3"/>
      <c r="L3613" s="3"/>
      <c r="M3613" s="3"/>
      <c r="N3613" s="3"/>
      <c r="O3613" s="3"/>
      <c r="P3613" s="3"/>
      <c r="Q3613" s="3"/>
      <c r="R3613" s="3"/>
      <c r="S3613" s="3"/>
      <c r="T3613" s="3"/>
      <c r="U3613" s="3"/>
      <c r="V3613" s="3"/>
      <c r="W3613" s="3"/>
      <c r="X3613" s="3"/>
      <c r="Y3613" s="3"/>
      <c r="Z3613" s="3"/>
      <c r="AA3613" s="3"/>
      <c r="AB3613" s="3"/>
      <c r="AC3613" s="3"/>
      <c r="AD3613" s="3"/>
      <c r="AE3613" s="60"/>
      <c r="AF3613" s="259"/>
      <c r="AG3613" s="375"/>
      <c r="AH3613" s="378"/>
      <c r="AI3613" s="264"/>
      <c r="AJ3613" s="264"/>
      <c r="AK3613" s="264"/>
      <c r="AL3613" s="264"/>
      <c r="AM3613" s="264"/>
      <c r="AN3613" s="264"/>
      <c r="AO3613" s="264"/>
      <c r="AP3613" s="264"/>
      <c r="AQ3613" s="264"/>
      <c r="AR3613" s="264"/>
      <c r="AS3613" s="264"/>
      <c r="AT3613" s="264"/>
      <c r="AU3613" s="264"/>
      <c r="AV3613" s="264"/>
      <c r="AW3613" s="264"/>
      <c r="AX3613" s="264"/>
      <c r="AY3613" s="264"/>
      <c r="AZ3613" s="264"/>
      <c r="BA3613" s="264"/>
      <c r="BB3613" s="264"/>
      <c r="BC3613" s="264"/>
      <c r="BD3613" s="264"/>
      <c r="BE3613" s="264"/>
      <c r="BF3613" s="264"/>
      <c r="BG3613" s="264"/>
      <c r="BH3613" s="264"/>
      <c r="BI3613" s="264"/>
      <c r="BJ3613" s="264"/>
      <c r="BK3613" s="264"/>
      <c r="BL3613" s="264"/>
      <c r="BM3613" s="264"/>
      <c r="BN3613" s="264"/>
      <c r="BO3613" s="264"/>
      <c r="BP3613" s="264"/>
    </row>
    <row r="3614" spans="1:68" ht="15" customHeight="1" thickBot="1" x14ac:dyDescent="0.3">
      <c r="A3614" s="60"/>
      <c r="B3614" s="60"/>
      <c r="C3614" s="268"/>
      <c r="D3614" s="22" t="s">
        <v>149</v>
      </c>
      <c r="E3614" s="3"/>
      <c r="F3614" s="3"/>
      <c r="G3614" s="3"/>
      <c r="H3614" s="3"/>
      <c r="I3614" s="268"/>
      <c r="J3614" s="22" t="s">
        <v>1487</v>
      </c>
      <c r="K3614" s="3"/>
      <c r="L3614" s="3"/>
      <c r="M3614" s="3"/>
      <c r="N3614" s="3"/>
      <c r="O3614" s="3"/>
      <c r="P3614" s="3"/>
      <c r="Q3614" s="3"/>
      <c r="R3614" s="3"/>
      <c r="S3614" s="3"/>
      <c r="T3614" s="268"/>
      <c r="U3614" s="22" t="s">
        <v>1488</v>
      </c>
      <c r="V3614" s="3"/>
      <c r="W3614" s="3"/>
      <c r="X3614" s="3"/>
      <c r="Y3614" s="3"/>
      <c r="Z3614" s="3"/>
      <c r="AA3614" s="3"/>
      <c r="AB3614" s="3"/>
      <c r="AC3614" s="3"/>
      <c r="AD3614" s="3"/>
      <c r="AE3614" s="60"/>
      <c r="AF3614" s="259"/>
      <c r="AG3614" s="375"/>
      <c r="AH3614" s="378"/>
      <c r="AI3614" s="264"/>
      <c r="AJ3614" s="264"/>
      <c r="AK3614" s="264"/>
      <c r="AL3614" s="264"/>
      <c r="AM3614" s="264"/>
      <c r="AN3614" s="264"/>
      <c r="AO3614" s="264"/>
      <c r="AP3614" s="264"/>
      <c r="AQ3614" s="264"/>
      <c r="AR3614" s="264"/>
      <c r="AS3614" s="264"/>
      <c r="AT3614" s="264"/>
      <c r="AU3614" s="264"/>
      <c r="AV3614" s="264"/>
      <c r="AW3614" s="264"/>
      <c r="AX3614" s="264"/>
      <c r="AY3614" s="264"/>
      <c r="AZ3614" s="264"/>
      <c r="BA3614" s="264"/>
      <c r="BB3614" s="264"/>
      <c r="BC3614" s="264"/>
      <c r="BD3614" s="264"/>
      <c r="BE3614" s="264"/>
      <c r="BF3614" s="264"/>
      <c r="BG3614" s="264"/>
      <c r="BH3614" s="264"/>
      <c r="BI3614" s="264"/>
      <c r="BJ3614" s="264"/>
      <c r="BK3614" s="264"/>
      <c r="BL3614" s="264"/>
      <c r="BM3614" s="264"/>
      <c r="BN3614" s="264"/>
      <c r="BO3614" s="264"/>
      <c r="BP3614" s="264"/>
    </row>
    <row r="3615" spans="1:68" ht="15" customHeight="1" x14ac:dyDescent="0.25">
      <c r="A3615" s="60"/>
      <c r="B3615" s="60"/>
      <c r="C3615" s="4"/>
      <c r="D3615" s="22"/>
      <c r="E3615" s="3"/>
      <c r="F3615" s="3"/>
      <c r="G3615" s="3"/>
      <c r="H3615" s="3"/>
      <c r="I3615" s="4"/>
      <c r="J3615" s="22"/>
      <c r="K3615" s="3"/>
      <c r="L3615" s="3"/>
      <c r="M3615" s="3"/>
      <c r="N3615" s="3"/>
      <c r="O3615" s="3"/>
      <c r="P3615" s="3"/>
      <c r="Q3615" s="3"/>
      <c r="R3615" s="3"/>
      <c r="S3615" s="3"/>
      <c r="T3615" s="4"/>
      <c r="U3615" s="22"/>
      <c r="V3615" s="3"/>
      <c r="W3615" s="3"/>
      <c r="X3615" s="3"/>
      <c r="Y3615" s="3"/>
      <c r="Z3615" s="3"/>
      <c r="AA3615" s="3"/>
      <c r="AB3615" s="3"/>
      <c r="AC3615" s="3"/>
      <c r="AD3615" s="3"/>
      <c r="AE3615" s="60"/>
      <c r="AF3615" s="259"/>
      <c r="AG3615" s="375"/>
      <c r="AH3615" s="378"/>
      <c r="AI3615" s="264"/>
      <c r="AJ3615" s="264"/>
      <c r="AK3615" s="264"/>
      <c r="AL3615" s="264"/>
      <c r="AM3615" s="264"/>
      <c r="AN3615" s="264"/>
      <c r="AO3615" s="264"/>
      <c r="AP3615" s="264"/>
      <c r="AQ3615" s="264"/>
      <c r="AR3615" s="264"/>
      <c r="AS3615" s="264"/>
      <c r="AT3615" s="264"/>
      <c r="AU3615" s="264"/>
      <c r="AV3615" s="264"/>
      <c r="AW3615" s="264"/>
      <c r="AX3615" s="264"/>
      <c r="AY3615" s="264"/>
      <c r="AZ3615" s="264"/>
      <c r="BA3615" s="264"/>
      <c r="BB3615" s="264"/>
      <c r="BC3615" s="264"/>
      <c r="BD3615" s="264"/>
      <c r="BE3615" s="264"/>
      <c r="BF3615" s="264"/>
      <c r="BG3615" s="264"/>
      <c r="BH3615" s="264"/>
      <c r="BI3615" s="264"/>
      <c r="BJ3615" s="264"/>
      <c r="BK3615" s="264"/>
      <c r="BL3615" s="264"/>
      <c r="BM3615" s="264"/>
      <c r="BN3615" s="264"/>
      <c r="BO3615" s="264"/>
      <c r="BP3615" s="264"/>
    </row>
    <row r="3616" spans="1:68" ht="15" customHeight="1" x14ac:dyDescent="0.25">
      <c r="A3616" s="60"/>
      <c r="B3616" s="571" t="str">
        <f>IF(COUNTIF(C3614:T3614,"x")&gt;1,"ERROR: Seleccionar un solo código","")</f>
        <v/>
      </c>
      <c r="C3616" s="571"/>
      <c r="D3616" s="571"/>
      <c r="E3616" s="571"/>
      <c r="F3616" s="571"/>
      <c r="G3616" s="571"/>
      <c r="H3616" s="571"/>
      <c r="I3616" s="571"/>
      <c r="J3616" s="571"/>
      <c r="K3616" s="571"/>
      <c r="L3616" s="571"/>
      <c r="M3616" s="571"/>
      <c r="N3616" s="571"/>
      <c r="O3616" s="571"/>
      <c r="P3616" s="571"/>
      <c r="Q3616" s="571"/>
      <c r="R3616" s="571"/>
      <c r="S3616" s="571"/>
      <c r="T3616" s="571"/>
      <c r="U3616" s="571"/>
      <c r="V3616" s="571"/>
      <c r="W3616" s="571"/>
      <c r="X3616" s="571"/>
      <c r="Y3616" s="571"/>
      <c r="Z3616" s="571"/>
      <c r="AA3616" s="571"/>
      <c r="AB3616" s="571"/>
      <c r="AC3616" s="571"/>
      <c r="AD3616" s="571"/>
      <c r="AE3616" s="60"/>
      <c r="AF3616" s="259"/>
      <c r="AG3616" s="375"/>
      <c r="AH3616" s="378"/>
      <c r="AI3616" s="264"/>
      <c r="AJ3616" s="264"/>
      <c r="AK3616" s="264"/>
      <c r="AL3616" s="264"/>
      <c r="AM3616" s="264"/>
      <c r="AN3616" s="264"/>
      <c r="AO3616" s="264"/>
      <c r="AP3616" s="264"/>
      <c r="AQ3616" s="264"/>
      <c r="AR3616" s="264"/>
      <c r="AS3616" s="264"/>
      <c r="AT3616" s="264"/>
      <c r="AU3616" s="264"/>
      <c r="AV3616" s="264"/>
      <c r="AW3616" s="264"/>
      <c r="AX3616" s="264"/>
      <c r="AY3616" s="264"/>
      <c r="AZ3616" s="264"/>
      <c r="BA3616" s="264"/>
      <c r="BB3616" s="264"/>
      <c r="BC3616" s="264"/>
      <c r="BD3616" s="264"/>
      <c r="BE3616" s="264"/>
      <c r="BF3616" s="264"/>
      <c r="BG3616" s="264"/>
      <c r="BH3616" s="264"/>
      <c r="BI3616" s="264"/>
      <c r="BJ3616" s="264"/>
      <c r="BK3616" s="264"/>
      <c r="BL3616" s="264"/>
      <c r="BM3616" s="264"/>
      <c r="BN3616" s="264"/>
      <c r="BO3616" s="264"/>
      <c r="BP3616" s="264"/>
    </row>
    <row r="3617" spans="1:177" ht="15" customHeight="1" x14ac:dyDescent="0.25">
      <c r="A3617" s="60"/>
      <c r="B3617" s="60"/>
      <c r="AE3617" s="60"/>
      <c r="AF3617" s="259"/>
      <c r="AG3617" s="285" t="s">
        <v>1908</v>
      </c>
      <c r="AH3617" s="285"/>
      <c r="AI3617" s="285"/>
      <c r="AJ3617" s="374"/>
      <c r="AK3617" s="374"/>
      <c r="AL3617" s="374"/>
      <c r="AM3617" s="374"/>
      <c r="AN3617" s="374"/>
      <c r="AO3617" s="264"/>
      <c r="AP3617" s="264"/>
      <c r="AQ3617" s="264"/>
      <c r="AR3617" s="264"/>
      <c r="AS3617" s="264"/>
      <c r="AT3617" s="264"/>
      <c r="AU3617" s="264"/>
      <c r="AV3617" s="264"/>
      <c r="AW3617" s="264"/>
      <c r="AX3617" s="264"/>
      <c r="AY3617" s="264"/>
      <c r="AZ3617" s="264"/>
      <c r="BA3617" s="264"/>
      <c r="BB3617" s="264"/>
      <c r="BC3617" s="264"/>
      <c r="BD3617" s="264"/>
      <c r="BE3617" s="264"/>
      <c r="BF3617" s="264"/>
      <c r="BG3617" s="264"/>
      <c r="BH3617" s="264"/>
      <c r="BI3617" s="264"/>
      <c r="BJ3617" s="264"/>
      <c r="BK3617" s="264"/>
      <c r="BL3617" s="264"/>
      <c r="BM3617" s="264"/>
      <c r="BN3617" s="264"/>
      <c r="BO3617" s="264"/>
      <c r="BP3617" s="264"/>
    </row>
    <row r="3618" spans="1:177" ht="24" customHeight="1" x14ac:dyDescent="0.25">
      <c r="A3618" s="114" t="s">
        <v>742</v>
      </c>
      <c r="B3618" s="573" t="s">
        <v>1582</v>
      </c>
      <c r="C3618" s="573"/>
      <c r="D3618" s="573"/>
      <c r="E3618" s="573"/>
      <c r="F3618" s="573"/>
      <c r="G3618" s="573"/>
      <c r="H3618" s="573"/>
      <c r="I3618" s="573"/>
      <c r="J3618" s="573"/>
      <c r="K3618" s="573"/>
      <c r="L3618" s="573"/>
      <c r="M3618" s="573"/>
      <c r="N3618" s="573"/>
      <c r="O3618" s="573"/>
      <c r="P3618" s="573"/>
      <c r="Q3618" s="573"/>
      <c r="R3618" s="573"/>
      <c r="S3618" s="573"/>
      <c r="T3618" s="573"/>
      <c r="U3618" s="573"/>
      <c r="V3618" s="573"/>
      <c r="W3618" s="573"/>
      <c r="X3618" s="573"/>
      <c r="Y3618" s="573"/>
      <c r="Z3618" s="573"/>
      <c r="AA3618" s="573"/>
      <c r="AB3618" s="573"/>
      <c r="AC3618" s="573"/>
      <c r="AD3618" s="573"/>
      <c r="AE3618" s="60"/>
      <c r="AF3618" s="259"/>
      <c r="AG3618" s="285">
        <f>COUNTBLANK(C3620:H3624)</f>
        <v>29</v>
      </c>
      <c r="AH3618" s="285">
        <v>29</v>
      </c>
      <c r="AI3618" s="285">
        <v>26</v>
      </c>
      <c r="AJ3618" s="374"/>
      <c r="AK3618" s="374"/>
      <c r="AL3618" s="374"/>
      <c r="AM3618" s="374"/>
      <c r="AN3618" s="374"/>
    </row>
    <row r="3619" spans="1:177" ht="15" customHeight="1" thickBot="1" x14ac:dyDescent="0.3">
      <c r="AE3619" s="60"/>
      <c r="AF3619" s="259"/>
      <c r="AG3619" s="374"/>
      <c r="AH3619" s="374"/>
      <c r="AI3619" s="374"/>
      <c r="AJ3619" s="374"/>
      <c r="AK3619" s="375" t="s">
        <v>1913</v>
      </c>
      <c r="AL3619" s="378" t="s">
        <v>1910</v>
      </c>
      <c r="AM3619" s="374" t="s">
        <v>1914</v>
      </c>
      <c r="AN3619" s="374" t="s">
        <v>1915</v>
      </c>
      <c r="CB3619" s="264"/>
    </row>
    <row r="3620" spans="1:177" s="264" customFormat="1" ht="15" customHeight="1" thickBot="1" x14ac:dyDescent="0.3">
      <c r="A3620" s="57"/>
      <c r="B3620" s="3"/>
      <c r="C3620" s="1158"/>
      <c r="D3620" s="1159"/>
      <c r="E3620" s="1159"/>
      <c r="F3620" s="1160"/>
      <c r="G3620" s="27" t="s">
        <v>1583</v>
      </c>
      <c r="H3620" s="3"/>
      <c r="I3620" s="3"/>
      <c r="J3620" s="3"/>
      <c r="K3620" s="3"/>
      <c r="L3620" s="3"/>
      <c r="M3620" s="3"/>
      <c r="N3620" s="3"/>
      <c r="O3620" s="3"/>
      <c r="P3620" s="3"/>
      <c r="Q3620" s="3"/>
      <c r="R3620" s="3"/>
      <c r="S3620" s="3"/>
      <c r="T3620" s="3"/>
      <c r="U3620" s="3"/>
      <c r="V3620" s="3"/>
      <c r="W3620" s="3"/>
      <c r="X3620" s="3"/>
      <c r="Y3620" s="3"/>
      <c r="Z3620" s="3"/>
      <c r="AA3620" s="3"/>
      <c r="AB3620" s="3"/>
      <c r="AC3620" s="3"/>
      <c r="AD3620" s="3"/>
      <c r="AE3620" s="3"/>
      <c r="AF3620" s="258"/>
      <c r="AG3620" s="374"/>
      <c r="AH3620" s="374"/>
      <c r="AI3620" s="374"/>
      <c r="AJ3620" s="374"/>
      <c r="AK3620" s="375">
        <f>C3620</f>
        <v>0</v>
      </c>
      <c r="AL3620" s="378">
        <f>COUNTIF(E3622:H3624,"ns")</f>
        <v>0</v>
      </c>
      <c r="AM3620" s="374">
        <f>SUM(E3622:H3624)</f>
        <v>0</v>
      </c>
      <c r="AN3620" s="292">
        <f>IF($AG$3618=$AH$3618,0,IF(OR(AND(AK3620=0,AL3620&gt;0),AND(AK3620="ns",AM3620&gt;0),AND(AK3620="ns",AL3620=0,AM3620=0)),1,IF(OR(AND(AK3620&gt;0,AL3620=2),AND(AK3620="ns",AL3620=2),AND(AK3620="ns",AM3620=0,AL3620&gt;0),AK3620=AM3620),0,1)))</f>
        <v>0</v>
      </c>
      <c r="AO3620" s="400"/>
      <c r="AP3620" s="400"/>
      <c r="AQ3620" s="400"/>
      <c r="AR3620" s="400"/>
      <c r="AS3620" s="400"/>
      <c r="AT3620" s="400"/>
      <c r="AU3620" s="400"/>
      <c r="AV3620" s="400"/>
      <c r="AW3620" s="400"/>
      <c r="AX3620" s="400"/>
      <c r="AY3620" s="400"/>
      <c r="AZ3620" s="400"/>
      <c r="BA3620" s="400"/>
      <c r="BB3620" s="400"/>
      <c r="BC3620" s="400"/>
      <c r="BD3620" s="400"/>
      <c r="BE3620" s="400"/>
      <c r="BF3620" s="400"/>
      <c r="BG3620" s="400"/>
      <c r="BH3620" s="400"/>
      <c r="BI3620" s="400"/>
      <c r="BJ3620" s="400"/>
      <c r="BK3620" s="400"/>
      <c r="BL3620" s="400"/>
      <c r="BM3620" s="400"/>
      <c r="BN3620" s="400"/>
      <c r="BO3620" s="400"/>
      <c r="BP3620" s="400"/>
      <c r="EM3620" s="375"/>
      <c r="EN3620" s="375"/>
      <c r="EO3620" s="375"/>
      <c r="EP3620" s="375"/>
      <c r="EQ3620" s="375"/>
      <c r="ER3620" s="375"/>
      <c r="ES3620" s="375"/>
      <c r="FF3620" s="375"/>
      <c r="FG3620" s="375"/>
      <c r="FH3620" s="375"/>
      <c r="FI3620" s="375"/>
      <c r="FJ3620" s="375"/>
      <c r="FK3620" s="375"/>
      <c r="FL3620" s="375"/>
      <c r="FM3620" s="375"/>
      <c r="FN3620" s="375"/>
      <c r="FO3620" s="375"/>
      <c r="FP3620" s="375"/>
      <c r="FQ3620" s="375"/>
      <c r="FR3620" s="375"/>
      <c r="FS3620" s="375"/>
      <c r="FT3620" s="375"/>
      <c r="FU3620" s="375"/>
    </row>
    <row r="3621" spans="1:177" s="264" customFormat="1" ht="15" customHeight="1" x14ac:dyDescent="0.25">
      <c r="A3621" s="57"/>
      <c r="B3621" s="3"/>
      <c r="C3621" s="3"/>
      <c r="D3621" s="3"/>
      <c r="E3621" s="3"/>
      <c r="F3621" s="3"/>
      <c r="G3621" s="3"/>
      <c r="H3621" s="3"/>
      <c r="I3621" s="3"/>
      <c r="J3621" s="3"/>
      <c r="K3621" s="3"/>
      <c r="L3621" s="3"/>
      <c r="M3621" s="3"/>
      <c r="N3621" s="3"/>
      <c r="O3621" s="3"/>
      <c r="P3621" s="3"/>
      <c r="Q3621" s="3"/>
      <c r="R3621" s="3"/>
      <c r="S3621" s="3"/>
      <c r="T3621" s="3"/>
      <c r="U3621" s="3"/>
      <c r="V3621" s="3"/>
      <c r="W3621" s="3"/>
      <c r="X3621" s="3"/>
      <c r="Y3621" s="3"/>
      <c r="Z3621" s="3"/>
      <c r="AA3621" s="3"/>
      <c r="AB3621" s="3"/>
      <c r="AC3621" s="3"/>
      <c r="AD3621" s="3"/>
      <c r="AE3621" s="3"/>
      <c r="AF3621" s="258"/>
      <c r="AG3621" s="375"/>
      <c r="AH3621" s="399"/>
      <c r="AI3621" s="400"/>
      <c r="AJ3621" s="400"/>
      <c r="AK3621" s="400"/>
      <c r="AL3621" s="400"/>
      <c r="AM3621" s="400"/>
      <c r="AN3621" s="400"/>
      <c r="AO3621" s="400"/>
      <c r="AP3621" s="400"/>
      <c r="AQ3621" s="400"/>
      <c r="AR3621" s="400"/>
      <c r="AS3621" s="400"/>
      <c r="AT3621" s="400"/>
      <c r="AU3621" s="400"/>
      <c r="AV3621" s="400"/>
      <c r="AW3621" s="400"/>
      <c r="AX3621" s="400"/>
      <c r="AY3621" s="400"/>
      <c r="AZ3621" s="400"/>
      <c r="BA3621" s="400"/>
      <c r="BB3621" s="400"/>
      <c r="BC3621" s="400"/>
      <c r="BD3621" s="400"/>
      <c r="BE3621" s="400"/>
      <c r="BF3621" s="400"/>
      <c r="BG3621" s="400"/>
      <c r="BH3621" s="400"/>
      <c r="BI3621" s="400"/>
      <c r="BJ3621" s="400"/>
      <c r="BK3621" s="400"/>
      <c r="BL3621" s="400"/>
      <c r="BM3621" s="400"/>
      <c r="BN3621" s="400"/>
      <c r="BO3621" s="400"/>
      <c r="BP3621" s="400"/>
      <c r="EM3621" s="375"/>
      <c r="EN3621" s="375"/>
      <c r="EO3621" s="375"/>
      <c r="EP3621" s="375"/>
      <c r="EQ3621" s="375"/>
      <c r="ER3621" s="375"/>
      <c r="ES3621" s="375"/>
      <c r="FF3621" s="375"/>
      <c r="FG3621" s="375"/>
      <c r="FH3621" s="375"/>
      <c r="FI3621" s="375"/>
      <c r="FJ3621" s="375"/>
      <c r="FK3621" s="375"/>
      <c r="FL3621" s="375"/>
      <c r="FM3621" s="375"/>
      <c r="FN3621" s="375"/>
      <c r="FO3621" s="375"/>
      <c r="FP3621" s="375"/>
      <c r="FQ3621" s="375"/>
      <c r="FR3621" s="375"/>
      <c r="FS3621" s="375"/>
      <c r="FT3621" s="375"/>
      <c r="FU3621" s="375"/>
    </row>
    <row r="3622" spans="1:177" s="264" customFormat="1" ht="15" customHeight="1" x14ac:dyDescent="0.25">
      <c r="A3622" s="57"/>
      <c r="B3622" s="3"/>
      <c r="C3622" s="3"/>
      <c r="D3622" s="3"/>
      <c r="E3622" s="825"/>
      <c r="F3622" s="825"/>
      <c r="G3622" s="825"/>
      <c r="H3622" s="825"/>
      <c r="I3622" s="205" t="s">
        <v>273</v>
      </c>
      <c r="J3622" s="3"/>
      <c r="K3622" s="3"/>
      <c r="L3622" s="3"/>
      <c r="M3622" s="3"/>
      <c r="N3622" s="3"/>
      <c r="O3622" s="3"/>
      <c r="P3622" s="3"/>
      <c r="Q3622" s="3"/>
      <c r="R3622" s="3"/>
      <c r="S3622" s="3"/>
      <c r="T3622" s="3"/>
      <c r="U3622" s="3"/>
      <c r="V3622" s="3"/>
      <c r="W3622" s="3"/>
      <c r="X3622" s="3"/>
      <c r="Y3622" s="3"/>
      <c r="Z3622" s="3"/>
      <c r="AA3622" s="3"/>
      <c r="AB3622" s="3"/>
      <c r="AC3622" s="3"/>
      <c r="AD3622" s="3"/>
      <c r="AE3622" s="3"/>
      <c r="AF3622" s="258"/>
      <c r="AG3622" s="375"/>
      <c r="AH3622" s="399"/>
      <c r="AI3622" s="400"/>
      <c r="AJ3622" s="400"/>
      <c r="AK3622" s="400"/>
      <c r="AL3622" s="400"/>
      <c r="AM3622" s="400"/>
      <c r="AN3622" s="400"/>
      <c r="AO3622" s="400"/>
      <c r="AP3622" s="400"/>
      <c r="AQ3622" s="400"/>
      <c r="AR3622" s="400"/>
      <c r="AS3622" s="400"/>
      <c r="AT3622" s="400"/>
      <c r="AU3622" s="400"/>
      <c r="AV3622" s="400"/>
      <c r="AW3622" s="400"/>
      <c r="AX3622" s="400"/>
      <c r="AY3622" s="400"/>
      <c r="AZ3622" s="400"/>
      <c r="BA3622" s="400"/>
      <c r="BB3622" s="400"/>
      <c r="BC3622" s="400"/>
      <c r="BD3622" s="400"/>
      <c r="BE3622" s="400"/>
      <c r="BF3622" s="400"/>
      <c r="BG3622" s="400"/>
      <c r="BH3622" s="400"/>
      <c r="BI3622" s="400"/>
      <c r="BJ3622" s="400"/>
      <c r="BK3622" s="400"/>
      <c r="BL3622" s="400"/>
      <c r="BM3622" s="400"/>
      <c r="BN3622" s="400"/>
      <c r="BO3622" s="400"/>
      <c r="BP3622" s="400"/>
      <c r="EM3622" s="375"/>
      <c r="EN3622" s="375"/>
      <c r="EO3622" s="375"/>
      <c r="EP3622" s="375"/>
      <c r="EQ3622" s="375"/>
      <c r="ER3622" s="375"/>
      <c r="ES3622" s="375"/>
      <c r="FF3622" s="375"/>
      <c r="FG3622" s="375"/>
      <c r="FH3622" s="375"/>
      <c r="FI3622" s="375"/>
      <c r="FJ3622" s="375"/>
      <c r="FK3622" s="375"/>
      <c r="FL3622" s="375"/>
      <c r="FM3622" s="375"/>
      <c r="FN3622" s="375"/>
      <c r="FO3622" s="375"/>
      <c r="FP3622" s="375"/>
      <c r="FQ3622" s="375"/>
      <c r="FR3622" s="375"/>
      <c r="FS3622" s="375"/>
      <c r="FT3622" s="375"/>
      <c r="FU3622" s="375"/>
    </row>
    <row r="3623" spans="1:177" s="264" customFormat="1" ht="15" customHeight="1" x14ac:dyDescent="0.25">
      <c r="A3623" s="57"/>
      <c r="B3623" s="3"/>
      <c r="C3623" s="3"/>
      <c r="D3623" s="3"/>
      <c r="E3623" s="3"/>
      <c r="F3623" s="3"/>
      <c r="G3623" s="3"/>
      <c r="H3623" s="3"/>
      <c r="I3623" s="3"/>
      <c r="J3623" s="3"/>
      <c r="K3623" s="3"/>
      <c r="L3623" s="3"/>
      <c r="M3623" s="3"/>
      <c r="N3623" s="3"/>
      <c r="O3623" s="3"/>
      <c r="P3623" s="3"/>
      <c r="Q3623" s="3"/>
      <c r="R3623" s="3"/>
      <c r="S3623" s="3"/>
      <c r="T3623" s="3"/>
      <c r="U3623" s="3"/>
      <c r="V3623" s="3"/>
      <c r="W3623" s="3"/>
      <c r="X3623" s="3"/>
      <c r="Y3623" s="3"/>
      <c r="Z3623" s="3"/>
      <c r="AA3623" s="3"/>
      <c r="AB3623" s="3"/>
      <c r="AC3623" s="3"/>
      <c r="AD3623" s="3"/>
      <c r="AE3623" s="3"/>
      <c r="AF3623" s="258"/>
      <c r="AG3623" s="375"/>
      <c r="AH3623" s="399"/>
      <c r="AI3623" s="400"/>
      <c r="AJ3623" s="400"/>
      <c r="AK3623" s="400"/>
      <c r="AL3623" s="400"/>
      <c r="AM3623" s="400"/>
      <c r="AN3623" s="400"/>
      <c r="AO3623" s="400"/>
      <c r="AP3623" s="400"/>
      <c r="AQ3623" s="400"/>
      <c r="AR3623" s="400"/>
      <c r="AS3623" s="400"/>
      <c r="AT3623" s="400"/>
      <c r="AU3623" s="400"/>
      <c r="AV3623" s="400"/>
      <c r="AW3623" s="400"/>
      <c r="AX3623" s="400"/>
      <c r="AY3623" s="400"/>
      <c r="AZ3623" s="400"/>
      <c r="BA3623" s="400"/>
      <c r="BB3623" s="400"/>
      <c r="BC3623" s="400"/>
      <c r="BD3623" s="400"/>
      <c r="BE3623" s="400"/>
      <c r="BF3623" s="400"/>
      <c r="BG3623" s="400"/>
      <c r="BH3623" s="400"/>
      <c r="BI3623" s="400"/>
      <c r="BJ3623" s="400"/>
      <c r="BK3623" s="400"/>
      <c r="BL3623" s="400"/>
      <c r="BM3623" s="400"/>
      <c r="BN3623" s="400"/>
      <c r="BO3623" s="400"/>
      <c r="BP3623" s="400"/>
      <c r="EM3623" s="375"/>
      <c r="EN3623" s="375"/>
      <c r="EO3623" s="375"/>
      <c r="EP3623" s="375"/>
      <c r="EQ3623" s="375"/>
      <c r="ER3623" s="375"/>
      <c r="ES3623" s="375"/>
      <c r="FF3623" s="375"/>
      <c r="FG3623" s="375"/>
      <c r="FH3623" s="375"/>
      <c r="FI3623" s="375"/>
      <c r="FJ3623" s="375"/>
      <c r="FK3623" s="375"/>
      <c r="FL3623" s="375"/>
      <c r="FM3623" s="375"/>
      <c r="FN3623" s="375"/>
      <c r="FO3623" s="375"/>
      <c r="FP3623" s="375"/>
      <c r="FQ3623" s="375"/>
      <c r="FR3623" s="375"/>
      <c r="FS3623" s="375"/>
      <c r="FT3623" s="375"/>
      <c r="FU3623" s="375"/>
    </row>
    <row r="3624" spans="1:177" s="264" customFormat="1" ht="15" customHeight="1" x14ac:dyDescent="0.25">
      <c r="A3624" s="57"/>
      <c r="B3624" s="3"/>
      <c r="C3624" s="3"/>
      <c r="D3624" s="3"/>
      <c r="E3624" s="825"/>
      <c r="F3624" s="825"/>
      <c r="G3624" s="825"/>
      <c r="H3624" s="825"/>
      <c r="I3624" s="205" t="s">
        <v>1427</v>
      </c>
      <c r="J3624" s="3"/>
      <c r="K3624" s="3"/>
      <c r="L3624" s="3"/>
      <c r="M3624" s="3"/>
      <c r="N3624" s="3"/>
      <c r="O3624" s="3"/>
      <c r="P3624" s="3"/>
      <c r="Q3624" s="3"/>
      <c r="R3624" s="3"/>
      <c r="S3624" s="3"/>
      <c r="T3624" s="3"/>
      <c r="U3624" s="3"/>
      <c r="V3624" s="3"/>
      <c r="W3624" s="3"/>
      <c r="X3624" s="3"/>
      <c r="Y3624" s="3"/>
      <c r="Z3624" s="3"/>
      <c r="AA3624" s="3"/>
      <c r="AB3624" s="3"/>
      <c r="AC3624" s="3"/>
      <c r="AD3624" s="3"/>
      <c r="AE3624" s="3"/>
      <c r="AF3624" s="258"/>
      <c r="AG3624" s="375"/>
      <c r="AH3624" s="399"/>
      <c r="AI3624" s="400"/>
      <c r="AJ3624" s="400"/>
      <c r="AK3624" s="400"/>
      <c r="AL3624" s="400"/>
      <c r="AM3624" s="400"/>
      <c r="AN3624" s="400"/>
      <c r="AO3624" s="400"/>
      <c r="AP3624" s="400"/>
      <c r="AQ3624" s="400"/>
      <c r="AR3624" s="400"/>
      <c r="AS3624" s="400"/>
      <c r="AT3624" s="400"/>
      <c r="AU3624" s="400"/>
      <c r="AV3624" s="400"/>
      <c r="AW3624" s="400"/>
      <c r="AX3624" s="400"/>
      <c r="AY3624" s="400"/>
      <c r="AZ3624" s="400"/>
      <c r="BA3624" s="400"/>
      <c r="BB3624" s="400"/>
      <c r="BC3624" s="400"/>
      <c r="BD3624" s="400"/>
      <c r="BE3624" s="400"/>
      <c r="BF3624" s="400"/>
      <c r="BG3624" s="400"/>
      <c r="BH3624" s="400"/>
      <c r="BI3624" s="400"/>
      <c r="BJ3624" s="400"/>
      <c r="BK3624" s="400"/>
      <c r="BL3624" s="400"/>
      <c r="BM3624" s="400"/>
      <c r="BN3624" s="400"/>
      <c r="BO3624" s="400"/>
      <c r="BP3624" s="400"/>
      <c r="CB3624" s="400"/>
      <c r="EM3624" s="375"/>
      <c r="EN3624" s="375"/>
      <c r="EO3624" s="375"/>
      <c r="EP3624" s="375"/>
      <c r="EQ3624" s="375"/>
      <c r="ER3624" s="375"/>
      <c r="ES3624" s="375"/>
      <c r="FF3624" s="375"/>
      <c r="FG3624" s="375"/>
      <c r="FH3624" s="375"/>
      <c r="FI3624" s="375"/>
      <c r="FJ3624" s="375"/>
      <c r="FK3624" s="375"/>
      <c r="FL3624" s="375"/>
      <c r="FM3624" s="375"/>
      <c r="FN3624" s="375"/>
      <c r="FO3624" s="375"/>
      <c r="FP3624" s="375"/>
      <c r="FQ3624" s="375"/>
      <c r="FR3624" s="375"/>
      <c r="FS3624" s="375"/>
      <c r="FT3624" s="375"/>
      <c r="FU3624" s="375"/>
    </row>
    <row r="3625" spans="1:177" ht="15" customHeight="1" x14ac:dyDescent="0.25">
      <c r="A3625" s="60"/>
      <c r="B3625" s="60"/>
      <c r="C3625" s="60"/>
      <c r="D3625" s="60"/>
      <c r="E3625" s="60"/>
      <c r="F3625" s="60"/>
      <c r="G3625" s="60"/>
      <c r="H3625" s="60"/>
      <c r="I3625" s="60"/>
      <c r="J3625" s="60"/>
      <c r="K3625" s="60"/>
      <c r="L3625" s="60"/>
      <c r="M3625" s="60"/>
      <c r="N3625" s="60"/>
      <c r="O3625" s="60"/>
      <c r="P3625" s="60"/>
      <c r="Q3625" s="60"/>
      <c r="R3625" s="60"/>
      <c r="S3625" s="60"/>
      <c r="T3625" s="60"/>
      <c r="U3625" s="60"/>
      <c r="V3625" s="60"/>
      <c r="W3625" s="60"/>
      <c r="X3625" s="60"/>
      <c r="Y3625" s="60"/>
      <c r="Z3625" s="60"/>
      <c r="AA3625" s="60"/>
      <c r="AB3625" s="60"/>
      <c r="AC3625" s="60"/>
      <c r="AD3625" s="60"/>
      <c r="AE3625" s="60"/>
      <c r="AF3625" s="259"/>
      <c r="AG3625" s="375"/>
      <c r="AH3625" s="399"/>
    </row>
    <row r="3626" spans="1:177" ht="15" customHeight="1" x14ac:dyDescent="0.25">
      <c r="A3626" s="60"/>
      <c r="B3626" s="543" t="str">
        <f>IF(SUM(AN3620)&gt;=1,"Error: Verificar la suma","")</f>
        <v/>
      </c>
      <c r="C3626" s="543"/>
      <c r="D3626" s="543"/>
      <c r="E3626" s="543"/>
      <c r="F3626" s="543"/>
      <c r="G3626" s="543"/>
      <c r="H3626" s="543"/>
      <c r="I3626" s="543"/>
      <c r="J3626" s="543"/>
      <c r="K3626" s="543"/>
      <c r="L3626" s="543"/>
      <c r="M3626" s="543"/>
      <c r="N3626" s="543"/>
      <c r="O3626" s="543"/>
      <c r="P3626" s="543"/>
      <c r="Q3626" s="543"/>
      <c r="R3626" s="543"/>
      <c r="S3626" s="543"/>
      <c r="T3626" s="543"/>
      <c r="U3626" s="543"/>
      <c r="V3626" s="543"/>
      <c r="W3626" s="543"/>
      <c r="X3626" s="543"/>
      <c r="Y3626" s="543"/>
      <c r="Z3626" s="543"/>
      <c r="AA3626" s="543"/>
      <c r="AB3626" s="543"/>
      <c r="AC3626" s="543"/>
      <c r="AD3626" s="543"/>
      <c r="AE3626" s="60"/>
      <c r="AF3626" s="259"/>
      <c r="AG3626" s="375"/>
      <c r="AH3626" s="399"/>
    </row>
    <row r="3627" spans="1:177" ht="15" customHeight="1" x14ac:dyDescent="0.25">
      <c r="A3627" s="60"/>
      <c r="B3627" s="545" t="str">
        <f>IF(OR(AG3618=AH3618,AG3618=AI3618),"","Error: Debe completar toda la información requerida.")</f>
        <v/>
      </c>
      <c r="C3627" s="545"/>
      <c r="D3627" s="545"/>
      <c r="E3627" s="545"/>
      <c r="F3627" s="545"/>
      <c r="G3627" s="545"/>
      <c r="H3627" s="545"/>
      <c r="I3627" s="545"/>
      <c r="J3627" s="545"/>
      <c r="K3627" s="545"/>
      <c r="L3627" s="545"/>
      <c r="M3627" s="545"/>
      <c r="N3627" s="545"/>
      <c r="O3627" s="545"/>
      <c r="P3627" s="545"/>
      <c r="Q3627" s="545"/>
      <c r="R3627" s="545"/>
      <c r="S3627" s="545"/>
      <c r="T3627" s="545"/>
      <c r="U3627" s="545"/>
      <c r="V3627" s="545"/>
      <c r="W3627" s="545"/>
      <c r="X3627" s="545"/>
      <c r="Y3627" s="545"/>
      <c r="Z3627" s="545"/>
      <c r="AA3627" s="545"/>
      <c r="AB3627" s="545"/>
      <c r="AC3627" s="545"/>
      <c r="AD3627" s="545"/>
      <c r="AE3627" s="60"/>
      <c r="AF3627" s="259"/>
      <c r="AG3627" s="375"/>
      <c r="AH3627" s="399"/>
    </row>
    <row r="3628" spans="1:177" ht="24" customHeight="1" x14ac:dyDescent="0.25">
      <c r="A3628" s="114" t="s">
        <v>744</v>
      </c>
      <c r="B3628" s="573" t="s">
        <v>1428</v>
      </c>
      <c r="C3628" s="573"/>
      <c r="D3628" s="573"/>
      <c r="E3628" s="573"/>
      <c r="F3628" s="573"/>
      <c r="G3628" s="573"/>
      <c r="H3628" s="573"/>
      <c r="I3628" s="573"/>
      <c r="J3628" s="573"/>
      <c r="K3628" s="573"/>
      <c r="L3628" s="573"/>
      <c r="M3628" s="573"/>
      <c r="N3628" s="573"/>
      <c r="O3628" s="573"/>
      <c r="P3628" s="573"/>
      <c r="Q3628" s="573"/>
      <c r="R3628" s="573"/>
      <c r="S3628" s="573"/>
      <c r="T3628" s="573"/>
      <c r="U3628" s="573"/>
      <c r="V3628" s="573"/>
      <c r="W3628" s="573"/>
      <c r="X3628" s="573"/>
      <c r="Y3628" s="573"/>
      <c r="Z3628" s="573"/>
      <c r="AA3628" s="573"/>
      <c r="AB3628" s="573"/>
      <c r="AC3628" s="573"/>
      <c r="AD3628" s="573"/>
      <c r="AE3628" s="60"/>
      <c r="AF3628" s="259"/>
      <c r="AG3628" s="375"/>
      <c r="AH3628" s="399"/>
    </row>
    <row r="3629" spans="1:177" ht="36" customHeight="1" x14ac:dyDescent="0.25">
      <c r="A3629" s="60"/>
      <c r="B3629" s="60"/>
      <c r="C3629" s="676" t="s">
        <v>1584</v>
      </c>
      <c r="D3629" s="576"/>
      <c r="E3629" s="576"/>
      <c r="F3629" s="576"/>
      <c r="G3629" s="576"/>
      <c r="H3629" s="576"/>
      <c r="I3629" s="576"/>
      <c r="J3629" s="576"/>
      <c r="K3629" s="576"/>
      <c r="L3629" s="576"/>
      <c r="M3629" s="576"/>
      <c r="N3629" s="576"/>
      <c r="O3629" s="576"/>
      <c r="P3629" s="576"/>
      <c r="Q3629" s="576"/>
      <c r="R3629" s="576"/>
      <c r="S3629" s="576"/>
      <c r="T3629" s="576"/>
      <c r="U3629" s="576"/>
      <c r="V3629" s="576"/>
      <c r="W3629" s="576"/>
      <c r="X3629" s="576"/>
      <c r="Y3629" s="576"/>
      <c r="Z3629" s="576"/>
      <c r="AA3629" s="576"/>
      <c r="AB3629" s="576"/>
      <c r="AC3629" s="576"/>
      <c r="AD3629" s="576"/>
      <c r="AE3629" s="60"/>
      <c r="AF3629" s="259"/>
      <c r="AG3629" s="375"/>
      <c r="AH3629" s="399"/>
    </row>
    <row r="3630" spans="1:177" ht="15" customHeight="1" x14ac:dyDescent="0.25">
      <c r="A3630" s="60"/>
      <c r="B3630" s="60"/>
      <c r="C3630" s="60"/>
      <c r="D3630" s="60"/>
      <c r="E3630" s="60"/>
      <c r="F3630" s="60"/>
      <c r="G3630" s="60"/>
      <c r="H3630" s="60"/>
      <c r="I3630" s="60"/>
      <c r="J3630" s="60"/>
      <c r="K3630" s="60"/>
      <c r="L3630" s="60"/>
      <c r="M3630" s="60"/>
      <c r="N3630" s="60"/>
      <c r="O3630" s="60"/>
      <c r="P3630" s="60"/>
      <c r="Q3630" s="60"/>
      <c r="R3630" s="60"/>
      <c r="S3630" s="60"/>
      <c r="T3630" s="60"/>
      <c r="U3630" s="60"/>
      <c r="V3630" s="60"/>
      <c r="W3630" s="60"/>
      <c r="X3630" s="60"/>
      <c r="Y3630" s="60"/>
      <c r="Z3630" s="60"/>
      <c r="AA3630" s="60"/>
      <c r="AB3630" s="60"/>
      <c r="AC3630" s="60"/>
      <c r="AD3630" s="60"/>
      <c r="AE3630" s="60"/>
      <c r="AF3630" s="259"/>
      <c r="AG3630" s="285" t="s">
        <v>1908</v>
      </c>
      <c r="AH3630" s="285"/>
      <c r="AI3630" s="285"/>
      <c r="AJ3630" s="374"/>
      <c r="AK3630" s="374"/>
      <c r="AL3630" s="374"/>
      <c r="AM3630" s="374"/>
      <c r="AN3630" s="374"/>
    </row>
    <row r="3631" spans="1:177" ht="15" customHeight="1" x14ac:dyDescent="0.25">
      <c r="A3631" s="60"/>
      <c r="B3631" s="60"/>
      <c r="C3631" s="578" t="s">
        <v>282</v>
      </c>
      <c r="D3631" s="578"/>
      <c r="E3631" s="578"/>
      <c r="F3631" s="578"/>
      <c r="G3631" s="578"/>
      <c r="H3631" s="578"/>
      <c r="I3631" s="578"/>
      <c r="J3631" s="578"/>
      <c r="K3631" s="578"/>
      <c r="L3631" s="578"/>
      <c r="M3631" s="801" t="s">
        <v>1429</v>
      </c>
      <c r="N3631" s="801"/>
      <c r="O3631" s="801"/>
      <c r="P3631" s="801"/>
      <c r="Q3631" s="801"/>
      <c r="R3631" s="801"/>
      <c r="S3631" s="801"/>
      <c r="T3631" s="801"/>
      <c r="U3631" s="801"/>
      <c r="V3631" s="801"/>
      <c r="W3631" s="801"/>
      <c r="X3631" s="801"/>
      <c r="Y3631" s="801"/>
      <c r="Z3631" s="801"/>
      <c r="AA3631" s="801"/>
      <c r="AB3631" s="801"/>
      <c r="AC3631" s="801"/>
      <c r="AD3631" s="801"/>
      <c r="AE3631" s="60"/>
      <c r="AF3631" s="259"/>
      <c r="AG3631" s="285">
        <f>COUNTBLANK(M3633:AD3635)</f>
        <v>54</v>
      </c>
      <c r="AH3631" s="285">
        <v>54</v>
      </c>
      <c r="AI3631" s="285">
        <v>45</v>
      </c>
      <c r="AJ3631" s="374"/>
      <c r="AK3631" s="374"/>
      <c r="AL3631" s="374"/>
      <c r="AM3631" s="374"/>
      <c r="AN3631" s="374"/>
    </row>
    <row r="3632" spans="1:177" ht="15" customHeight="1" x14ac:dyDescent="0.25">
      <c r="A3632" s="60"/>
      <c r="B3632" s="60"/>
      <c r="C3632" s="578"/>
      <c r="D3632" s="578"/>
      <c r="E3632" s="578"/>
      <c r="F3632" s="578"/>
      <c r="G3632" s="578"/>
      <c r="H3632" s="578"/>
      <c r="I3632" s="578"/>
      <c r="J3632" s="578"/>
      <c r="K3632" s="578"/>
      <c r="L3632" s="578"/>
      <c r="M3632" s="556" t="s">
        <v>60</v>
      </c>
      <c r="N3632" s="557"/>
      <c r="O3632" s="557"/>
      <c r="P3632" s="557"/>
      <c r="Q3632" s="557"/>
      <c r="R3632" s="558"/>
      <c r="S3632" s="559" t="s">
        <v>61</v>
      </c>
      <c r="T3632" s="560"/>
      <c r="U3632" s="560"/>
      <c r="V3632" s="560"/>
      <c r="W3632" s="560"/>
      <c r="X3632" s="561"/>
      <c r="Y3632" s="559" t="s">
        <v>62</v>
      </c>
      <c r="Z3632" s="560"/>
      <c r="AA3632" s="560"/>
      <c r="AB3632" s="560"/>
      <c r="AC3632" s="560"/>
      <c r="AD3632" s="561"/>
      <c r="AE3632" s="60"/>
      <c r="AF3632" s="259"/>
      <c r="AG3632" s="374"/>
      <c r="AH3632" s="374"/>
      <c r="AI3632" s="374"/>
      <c r="AJ3632" s="374"/>
      <c r="AK3632" s="375" t="s">
        <v>1913</v>
      </c>
      <c r="AL3632" s="378" t="s">
        <v>1910</v>
      </c>
      <c r="AM3632" s="374" t="s">
        <v>1914</v>
      </c>
      <c r="AN3632" s="374" t="s">
        <v>1915</v>
      </c>
      <c r="AP3632" s="375" t="s">
        <v>1913</v>
      </c>
      <c r="AQ3632" s="378" t="s">
        <v>1910</v>
      </c>
      <c r="AR3632" s="374" t="s">
        <v>1914</v>
      </c>
      <c r="AS3632" s="374" t="s">
        <v>1915</v>
      </c>
    </row>
    <row r="3633" spans="1:177" ht="15" customHeight="1" x14ac:dyDescent="0.25">
      <c r="A3633" s="60"/>
      <c r="B3633" s="60"/>
      <c r="C3633" s="18" t="s">
        <v>26</v>
      </c>
      <c r="D3633" s="854" t="s">
        <v>276</v>
      </c>
      <c r="E3633" s="854"/>
      <c r="F3633" s="854"/>
      <c r="G3633" s="854"/>
      <c r="H3633" s="854"/>
      <c r="I3633" s="854"/>
      <c r="J3633" s="854"/>
      <c r="K3633" s="854"/>
      <c r="L3633" s="854"/>
      <c r="M3633" s="562"/>
      <c r="N3633" s="563"/>
      <c r="O3633" s="563"/>
      <c r="P3633" s="563"/>
      <c r="Q3633" s="563"/>
      <c r="R3633" s="564"/>
      <c r="S3633" s="562"/>
      <c r="T3633" s="563"/>
      <c r="U3633" s="563"/>
      <c r="V3633" s="563"/>
      <c r="W3633" s="563"/>
      <c r="X3633" s="564"/>
      <c r="Y3633" s="562"/>
      <c r="Z3633" s="563"/>
      <c r="AA3633" s="563"/>
      <c r="AB3633" s="563"/>
      <c r="AC3633" s="563"/>
      <c r="AD3633" s="564"/>
      <c r="AE3633" s="60"/>
      <c r="AF3633" s="259"/>
      <c r="AG3633" s="374"/>
      <c r="AH3633" s="374"/>
      <c r="AI3633" s="374"/>
      <c r="AJ3633" s="374"/>
      <c r="AK3633" s="375">
        <f>M3633</f>
        <v>0</v>
      </c>
      <c r="AL3633" s="378">
        <f>COUNTIF(S3633:AD3633,"ns")</f>
        <v>0</v>
      </c>
      <c r="AM3633" s="374">
        <f>SUM(S3633:AD3633)</f>
        <v>0</v>
      </c>
      <c r="AN3633" s="292">
        <f>IF($AG$3631=$AH$3631,0,IF(OR(AND(AK3633=0,AL3633&gt;0),AND(AK3633="ns",AM3633&gt;0),AND(AK3633="ns",AL3633=0,AM3633=0)),1,IF(OR(AND(AK3633&gt;0,AL3633=2),AND(AK3633="ns",AL3633=2),AND(AK3633="ns",AM3633=0,AL3633&gt;0),AK3633=AM3633),0,1)))</f>
        <v>0</v>
      </c>
      <c r="AP3633" s="375">
        <f>$C$3620</f>
        <v>0</v>
      </c>
      <c r="AQ3633" s="378">
        <f>COUNTIF(S3633:AD3635,"ns")</f>
        <v>0</v>
      </c>
      <c r="AR3633" s="374">
        <f>SUM(S3633:AD3635)</f>
        <v>0</v>
      </c>
      <c r="AS3633" s="341">
        <f>IF($AG$3631=$AH$3631,0,IF(OR(AND(AP3633=0,AQ3633&gt;0),AND(AP3633="NS",AR3633&gt;0),AND(AP3633="NS",AR3633=0,AQ3633=0)),1,IF(OR(AND(AQ3633&gt;=2,AR3633&lt;AP3633),AND(AP3633="NS",AR3633=0,AQ3633&gt;0),AP3633=AR3633),0,1)))</f>
        <v>0</v>
      </c>
    </row>
    <row r="3634" spans="1:177" ht="15" customHeight="1" x14ac:dyDescent="0.25">
      <c r="A3634" s="60"/>
      <c r="B3634" s="60"/>
      <c r="C3634" s="20" t="s">
        <v>27</v>
      </c>
      <c r="D3634" s="732" t="s">
        <v>277</v>
      </c>
      <c r="E3634" s="732"/>
      <c r="F3634" s="732"/>
      <c r="G3634" s="732"/>
      <c r="H3634" s="732"/>
      <c r="I3634" s="732"/>
      <c r="J3634" s="732"/>
      <c r="K3634" s="732"/>
      <c r="L3634" s="732"/>
      <c r="M3634" s="562"/>
      <c r="N3634" s="563"/>
      <c r="O3634" s="563"/>
      <c r="P3634" s="563"/>
      <c r="Q3634" s="563"/>
      <c r="R3634" s="564"/>
      <c r="S3634" s="562"/>
      <c r="T3634" s="563"/>
      <c r="U3634" s="563"/>
      <c r="V3634" s="563"/>
      <c r="W3634" s="563"/>
      <c r="X3634" s="564"/>
      <c r="Y3634" s="562"/>
      <c r="Z3634" s="563"/>
      <c r="AA3634" s="563"/>
      <c r="AB3634" s="563"/>
      <c r="AC3634" s="563"/>
      <c r="AD3634" s="564"/>
      <c r="AE3634" s="60"/>
      <c r="AF3634" s="259"/>
      <c r="AG3634" s="375"/>
      <c r="AH3634" s="399"/>
      <c r="AK3634" s="375">
        <f t="shared" ref="AK3634:AK3635" si="10945">M3634</f>
        <v>0</v>
      </c>
      <c r="AL3634" s="378">
        <f>COUNTIF(S3634:AD3634,"ns")</f>
        <v>0</v>
      </c>
      <c r="AM3634" s="374">
        <f t="shared" ref="AM3634:AM3635" si="10946">SUM(S3634:AD3634)</f>
        <v>0</v>
      </c>
      <c r="AN3634" s="292">
        <f>IF($AG$3631=$AH$3631,0,IF(OR(AND(AK3634=0,AL3634&gt;0),AND(AK3634="ns",AM3634&gt;0),AND(AK3634="ns",AL3634=0,AM3634=0)),1,IF(OR(AND(AK3634&gt;0,AL3634=2),AND(AK3634="ns",AL3634=2),AND(AK3634="ns",AM3634=0,AL3634&gt;0),AK3634=AM3634),0,1)))</f>
        <v>0</v>
      </c>
      <c r="AP3634" s="375">
        <f>$E$3622</f>
        <v>0</v>
      </c>
      <c r="AQ3634" s="378">
        <f>COUNTIF(S3633:X3635,"ns")</f>
        <v>0</v>
      </c>
      <c r="AR3634" s="374">
        <f>SUM(S3633:X3635)</f>
        <v>0</v>
      </c>
      <c r="AS3634" s="341">
        <f>IF($AG$3631=$AH$3631,0,IF(OR(AND(AP3634=0,AQ3634&gt;0),AND(AP3634="NS",AR3634&gt;0),AND(AP3634="NS",AR3634=0,AQ3634=0)),1,IF(OR(AND(AQ3634&gt;=2,AR3634&lt;AP3634),AND(AP3634="NS",AR3634=0,AQ3634&gt;0),AP3634=AR3634),0,1)))</f>
        <v>0</v>
      </c>
    </row>
    <row r="3635" spans="1:177" ht="24" customHeight="1" x14ac:dyDescent="0.25">
      <c r="A3635" s="60"/>
      <c r="B3635" s="60"/>
      <c r="C3635" s="20" t="s">
        <v>28</v>
      </c>
      <c r="D3635" s="732" t="s">
        <v>278</v>
      </c>
      <c r="E3635" s="732"/>
      <c r="F3635" s="732"/>
      <c r="G3635" s="732"/>
      <c r="H3635" s="732"/>
      <c r="I3635" s="732"/>
      <c r="J3635" s="732"/>
      <c r="K3635" s="732"/>
      <c r="L3635" s="732"/>
      <c r="M3635" s="562"/>
      <c r="N3635" s="563"/>
      <c r="O3635" s="563"/>
      <c r="P3635" s="563"/>
      <c r="Q3635" s="563"/>
      <c r="R3635" s="564"/>
      <c r="S3635" s="562"/>
      <c r="T3635" s="563"/>
      <c r="U3635" s="563"/>
      <c r="V3635" s="563"/>
      <c r="W3635" s="563"/>
      <c r="X3635" s="564"/>
      <c r="Y3635" s="562"/>
      <c r="Z3635" s="563"/>
      <c r="AA3635" s="563"/>
      <c r="AB3635" s="563"/>
      <c r="AC3635" s="563"/>
      <c r="AD3635" s="564"/>
      <c r="AE3635" s="60"/>
      <c r="AF3635" s="259"/>
      <c r="AG3635" s="375"/>
      <c r="AH3635" s="378"/>
      <c r="AI3635" s="264"/>
      <c r="AJ3635" s="264"/>
      <c r="AK3635" s="375">
        <f t="shared" si="10945"/>
        <v>0</v>
      </c>
      <c r="AL3635" s="378">
        <f>COUNTIF(S3635:AD3635,"ns")</f>
        <v>0</v>
      </c>
      <c r="AM3635" s="374">
        <f t="shared" si="10946"/>
        <v>0</v>
      </c>
      <c r="AN3635" s="292">
        <f>IF($AG$3631=$AH$3631,0,IF(OR(AND(AK3635=0,AL3635&gt;0),AND(AK3635="ns",AM3635&gt;0),AND(AK3635="ns",AL3635=0,AM3635=0)),1,IF(OR(AND(AK3635&gt;0,AL3635=2),AND(AK3635="ns",AL3635=2),AND(AK3635="ns",AM3635=0,AL3635&gt;0),AK3635=AM3635),0,1)))</f>
        <v>0</v>
      </c>
      <c r="AO3635" s="264"/>
      <c r="AP3635" s="375">
        <f>$E$3624</f>
        <v>0</v>
      </c>
      <c r="AQ3635" s="378">
        <f>COUNTIF(Y3633:AD3635,"ns")</f>
        <v>0</v>
      </c>
      <c r="AR3635" s="374">
        <f>SUM(Y3633:AD3635)</f>
        <v>0</v>
      </c>
      <c r="AS3635" s="341">
        <f>IF($AG$3631=$AH$3631,0,IF(OR(AND(AP3635=0,AQ3635&gt;0),AND(AP3635="NS",AR3635&gt;0),AND(AP3635="NS",AR3635=0,AQ3635=0)),1,IF(OR(AND(AQ3635&gt;=2,AR3635&lt;AP3635),AND(AP3635="NS",AR3635=0,AQ3635&gt;0),AP3635=AR3635),0,1)))</f>
        <v>0</v>
      </c>
      <c r="AT3635" s="264"/>
      <c r="AU3635" s="264"/>
      <c r="AV3635" s="264"/>
      <c r="AW3635" s="264"/>
      <c r="AX3635" s="264"/>
      <c r="AY3635" s="264"/>
      <c r="AZ3635" s="264"/>
      <c r="BA3635" s="264"/>
      <c r="BB3635" s="264"/>
      <c r="BC3635" s="264"/>
      <c r="BD3635" s="264"/>
      <c r="BE3635" s="264"/>
      <c r="BF3635" s="264"/>
      <c r="BG3635" s="264"/>
      <c r="BH3635" s="264"/>
      <c r="BI3635" s="264"/>
      <c r="BJ3635" s="264"/>
      <c r="BK3635" s="264"/>
      <c r="BL3635" s="264"/>
      <c r="BM3635" s="264"/>
      <c r="BN3635" s="264"/>
      <c r="BO3635" s="264"/>
      <c r="BP3635" s="264"/>
    </row>
    <row r="3636" spans="1:177" ht="15" customHeight="1" x14ac:dyDescent="0.25">
      <c r="A3636" s="60"/>
      <c r="B3636" s="60"/>
      <c r="C3636" s="83"/>
      <c r="D3636" s="191"/>
      <c r="E3636" s="191"/>
      <c r="F3636" s="191"/>
      <c r="G3636" s="191"/>
      <c r="H3636" s="191"/>
      <c r="I3636" s="191"/>
      <c r="J3636" s="191"/>
      <c r="K3636" s="191"/>
      <c r="L3636" s="82" t="s">
        <v>64</v>
      </c>
      <c r="M3636" s="734">
        <f>IF(AND(SUM(M3633:R3635)=0,COUNTIF(M3633:R3635,"NS")&gt;0),"NS",SUM(M3633:R3635))</f>
        <v>0</v>
      </c>
      <c r="N3636" s="735"/>
      <c r="O3636" s="735"/>
      <c r="P3636" s="735"/>
      <c r="Q3636" s="735"/>
      <c r="R3636" s="736"/>
      <c r="S3636" s="734">
        <f>IF(AND(SUM(S3633:X3635)=0,COUNTIF(S3633:X3635,"NS")&gt;0),"NS",SUM(S3633:X3635))</f>
        <v>0</v>
      </c>
      <c r="T3636" s="735"/>
      <c r="U3636" s="735"/>
      <c r="V3636" s="735"/>
      <c r="W3636" s="735"/>
      <c r="X3636" s="736"/>
      <c r="Y3636" s="734">
        <f>IF(AND(SUM(Y3633:AD3635)=0,COUNTIF(Y3633:AD3635,"NS")&gt;0),"NS",SUM(Y3633:AD3635))</f>
        <v>0</v>
      </c>
      <c r="Z3636" s="735"/>
      <c r="AA3636" s="735"/>
      <c r="AB3636" s="735"/>
      <c r="AC3636" s="735"/>
      <c r="AD3636" s="736"/>
      <c r="AE3636" s="60"/>
      <c r="AF3636" s="259"/>
      <c r="AG3636" s="375"/>
      <c r="AH3636" s="399"/>
      <c r="AN3636" s="387">
        <f>SUM(AN3633:AN3635)</f>
        <v>0</v>
      </c>
      <c r="AS3636" s="387">
        <f>SUM(AS3633:AS3635)</f>
        <v>0</v>
      </c>
    </row>
    <row r="3637" spans="1:177" ht="15" customHeight="1" x14ac:dyDescent="0.25">
      <c r="A3637" s="60"/>
      <c r="B3637" s="543" t="str">
        <f>IF(SUM(AS3636)&gt;=1,"Error: Verificar la consistencia con la pregunta anterior","")</f>
        <v/>
      </c>
      <c r="C3637" s="543"/>
      <c r="D3637" s="543"/>
      <c r="E3637" s="543"/>
      <c r="F3637" s="543"/>
      <c r="G3637" s="543"/>
      <c r="H3637" s="543"/>
      <c r="I3637" s="543"/>
      <c r="J3637" s="543"/>
      <c r="K3637" s="543"/>
      <c r="L3637" s="543"/>
      <c r="M3637" s="543"/>
      <c r="N3637" s="543"/>
      <c r="O3637" s="543"/>
      <c r="P3637" s="543"/>
      <c r="Q3637" s="543"/>
      <c r="R3637" s="543"/>
      <c r="S3637" s="543"/>
      <c r="T3637" s="543"/>
      <c r="U3637" s="543"/>
      <c r="V3637" s="543"/>
      <c r="W3637" s="543"/>
      <c r="X3637" s="543"/>
      <c r="Y3637" s="543"/>
      <c r="Z3637" s="543"/>
      <c r="AA3637" s="543"/>
      <c r="AB3637" s="543"/>
      <c r="AC3637" s="543"/>
      <c r="AD3637" s="543"/>
      <c r="AE3637" s="60"/>
      <c r="AF3637" s="259"/>
      <c r="AG3637" s="375"/>
      <c r="AH3637" s="399"/>
    </row>
    <row r="3638" spans="1:177" ht="15" customHeight="1" x14ac:dyDescent="0.25">
      <c r="A3638" s="60"/>
      <c r="B3638" s="543" t="str">
        <f>IF(SUM(AN3636)&gt;=1,"Error: Verificar la suma por fila","")</f>
        <v/>
      </c>
      <c r="C3638" s="543"/>
      <c r="D3638" s="543"/>
      <c r="E3638" s="543"/>
      <c r="F3638" s="543"/>
      <c r="G3638" s="543"/>
      <c r="H3638" s="543"/>
      <c r="I3638" s="543"/>
      <c r="J3638" s="543"/>
      <c r="K3638" s="543"/>
      <c r="L3638" s="543"/>
      <c r="M3638" s="543"/>
      <c r="N3638" s="543"/>
      <c r="O3638" s="543"/>
      <c r="P3638" s="543"/>
      <c r="Q3638" s="543"/>
      <c r="R3638" s="543"/>
      <c r="S3638" s="543"/>
      <c r="T3638" s="543"/>
      <c r="U3638" s="543"/>
      <c r="V3638" s="543"/>
      <c r="W3638" s="543"/>
      <c r="X3638" s="543"/>
      <c r="Y3638" s="543"/>
      <c r="Z3638" s="543"/>
      <c r="AA3638" s="543"/>
      <c r="AB3638" s="543"/>
      <c r="AC3638" s="543"/>
      <c r="AD3638" s="543"/>
      <c r="AE3638" s="60"/>
      <c r="AF3638" s="259"/>
      <c r="AG3638" s="375"/>
      <c r="AH3638" s="399"/>
    </row>
    <row r="3639" spans="1:177" ht="15" customHeight="1" x14ac:dyDescent="0.25">
      <c r="A3639" s="60"/>
      <c r="B3639" s="545" t="str">
        <f>IF(OR(AG3631=AH3631,AG3631=AI3631),"","Error: Debe completar toda la información requerida.")</f>
        <v/>
      </c>
      <c r="C3639" s="545"/>
      <c r="D3639" s="545"/>
      <c r="E3639" s="545"/>
      <c r="F3639" s="545"/>
      <c r="G3639" s="545"/>
      <c r="H3639" s="545"/>
      <c r="I3639" s="545"/>
      <c r="J3639" s="545"/>
      <c r="K3639" s="545"/>
      <c r="L3639" s="545"/>
      <c r="M3639" s="545"/>
      <c r="N3639" s="545"/>
      <c r="O3639" s="545"/>
      <c r="P3639" s="545"/>
      <c r="Q3639" s="545"/>
      <c r="R3639" s="545"/>
      <c r="S3639" s="545"/>
      <c r="T3639" s="545"/>
      <c r="U3639" s="545"/>
      <c r="V3639" s="545"/>
      <c r="W3639" s="545"/>
      <c r="X3639" s="545"/>
      <c r="Y3639" s="545"/>
      <c r="Z3639" s="545"/>
      <c r="AA3639" s="545"/>
      <c r="AB3639" s="545"/>
      <c r="AC3639" s="545"/>
      <c r="AD3639" s="545"/>
      <c r="AE3639" s="60"/>
      <c r="AF3639" s="259"/>
      <c r="AG3639" s="375"/>
      <c r="AH3639" s="399"/>
    </row>
    <row r="3640" spans="1:177" ht="24" customHeight="1" x14ac:dyDescent="0.25">
      <c r="A3640" s="114" t="s">
        <v>745</v>
      </c>
      <c r="B3640" s="1174" t="s">
        <v>1585</v>
      </c>
      <c r="C3640" s="1174"/>
      <c r="D3640" s="1174"/>
      <c r="E3640" s="1174"/>
      <c r="F3640" s="1174"/>
      <c r="G3640" s="1174"/>
      <c r="H3640" s="1174"/>
      <c r="I3640" s="1174"/>
      <c r="J3640" s="1174"/>
      <c r="K3640" s="1174"/>
      <c r="L3640" s="1174"/>
      <c r="M3640" s="1174"/>
      <c r="N3640" s="1174"/>
      <c r="O3640" s="1174"/>
      <c r="P3640" s="1174"/>
      <c r="Q3640" s="1174"/>
      <c r="R3640" s="1174"/>
      <c r="S3640" s="1174"/>
      <c r="T3640" s="1174"/>
      <c r="U3640" s="1174"/>
      <c r="V3640" s="1174"/>
      <c r="W3640" s="1174"/>
      <c r="X3640" s="1174"/>
      <c r="Y3640" s="1174"/>
      <c r="Z3640" s="1174"/>
      <c r="AA3640" s="1174"/>
      <c r="AB3640" s="1174"/>
      <c r="AC3640" s="1174"/>
      <c r="AD3640" s="1174"/>
      <c r="AE3640" s="60"/>
      <c r="AF3640" s="259"/>
      <c r="AG3640" s="375"/>
      <c r="AH3640" s="399"/>
    </row>
    <row r="3641" spans="1:177" ht="15" customHeight="1" x14ac:dyDescent="0.25">
      <c r="C3641" s="576" t="s">
        <v>1781</v>
      </c>
      <c r="D3641" s="576"/>
      <c r="E3641" s="576"/>
      <c r="F3641" s="576"/>
      <c r="G3641" s="576"/>
      <c r="H3641" s="576"/>
      <c r="I3641" s="576"/>
      <c r="J3641" s="576"/>
      <c r="K3641" s="576"/>
      <c r="L3641" s="576"/>
      <c r="M3641" s="576"/>
      <c r="N3641" s="576"/>
      <c r="O3641" s="576"/>
      <c r="P3641" s="576"/>
      <c r="Q3641" s="576"/>
      <c r="R3641" s="576"/>
      <c r="S3641" s="576"/>
      <c r="T3641" s="576"/>
      <c r="U3641" s="576"/>
      <c r="V3641" s="576"/>
      <c r="W3641" s="576"/>
      <c r="X3641" s="576"/>
      <c r="Y3641" s="576"/>
      <c r="Z3641" s="576"/>
      <c r="AA3641" s="576"/>
      <c r="AB3641" s="576"/>
      <c r="AC3641" s="576"/>
      <c r="AD3641" s="576"/>
      <c r="AE3641" s="60"/>
      <c r="AF3641" s="259"/>
      <c r="AG3641" s="375"/>
      <c r="AH3641" s="399"/>
      <c r="CB3641" s="264"/>
    </row>
    <row r="3642" spans="1:177" s="264" customFormat="1" ht="24" customHeight="1" x14ac:dyDescent="0.25">
      <c r="A3642" s="196"/>
      <c r="B3642" s="3"/>
      <c r="C3642" s="785" t="s">
        <v>1822</v>
      </c>
      <c r="D3642" s="723"/>
      <c r="E3642" s="723"/>
      <c r="F3642" s="723"/>
      <c r="G3642" s="723"/>
      <c r="H3642" s="723"/>
      <c r="I3642" s="723"/>
      <c r="J3642" s="723"/>
      <c r="K3642" s="723"/>
      <c r="L3642" s="723"/>
      <c r="M3642" s="723"/>
      <c r="N3642" s="723"/>
      <c r="O3642" s="723"/>
      <c r="P3642" s="723"/>
      <c r="Q3642" s="723"/>
      <c r="R3642" s="723"/>
      <c r="S3642" s="723"/>
      <c r="T3642" s="723"/>
      <c r="U3642" s="723"/>
      <c r="V3642" s="723"/>
      <c r="W3642" s="723"/>
      <c r="X3642" s="723"/>
      <c r="Y3642" s="723"/>
      <c r="Z3642" s="723"/>
      <c r="AA3642" s="723"/>
      <c r="AB3642" s="723"/>
      <c r="AC3642" s="723"/>
      <c r="AD3642" s="723"/>
      <c r="AE3642" s="3"/>
      <c r="AF3642" s="258"/>
      <c r="AG3642" s="375"/>
      <c r="AH3642" s="399"/>
      <c r="AI3642" s="400"/>
      <c r="AJ3642" s="400"/>
      <c r="AK3642" s="400"/>
      <c r="AL3642" s="400"/>
      <c r="AM3642" s="400"/>
      <c r="AN3642" s="400"/>
      <c r="AO3642" s="400"/>
      <c r="AP3642" s="400"/>
      <c r="AQ3642" s="400"/>
      <c r="AR3642" s="400"/>
      <c r="AS3642" s="400"/>
      <c r="AT3642" s="400"/>
      <c r="AU3642" s="400"/>
      <c r="AV3642" s="400"/>
      <c r="AW3642" s="400"/>
      <c r="AX3642" s="400"/>
      <c r="AY3642" s="400"/>
      <c r="AZ3642" s="400"/>
      <c r="BA3642" s="400"/>
      <c r="BB3642" s="400"/>
      <c r="BC3642" s="400"/>
      <c r="BD3642" s="400"/>
      <c r="BE3642" s="400"/>
      <c r="BF3642" s="400"/>
      <c r="BG3642" s="400"/>
      <c r="BH3642" s="400"/>
      <c r="BI3642" s="400"/>
      <c r="BJ3642" s="400"/>
      <c r="BK3642" s="400"/>
      <c r="BL3642" s="400"/>
      <c r="BM3642" s="400"/>
      <c r="BN3642" s="400"/>
      <c r="BO3642" s="400"/>
      <c r="BP3642" s="400"/>
      <c r="CB3642" s="400"/>
      <c r="EM3642" s="375"/>
      <c r="EN3642" s="375"/>
      <c r="EO3642" s="375"/>
      <c r="EP3642" s="375"/>
      <c r="EQ3642" s="375"/>
      <c r="ER3642" s="375"/>
      <c r="ES3642" s="375"/>
      <c r="FF3642" s="375"/>
      <c r="FG3642" s="375"/>
      <c r="FH3642" s="375"/>
      <c r="FI3642" s="375"/>
      <c r="FJ3642" s="375"/>
      <c r="FK3642" s="375"/>
      <c r="FL3642" s="375"/>
      <c r="FM3642" s="375"/>
      <c r="FN3642" s="375"/>
      <c r="FO3642" s="375"/>
      <c r="FP3642" s="375"/>
      <c r="FQ3642" s="375"/>
      <c r="FR3642" s="375"/>
      <c r="FS3642" s="375"/>
      <c r="FT3642" s="375"/>
      <c r="FU3642" s="375"/>
    </row>
    <row r="3643" spans="1:177" ht="15" customHeight="1" x14ac:dyDescent="0.25">
      <c r="AE3643" s="60"/>
      <c r="AF3643" s="259"/>
      <c r="AG3643" s="285" t="s">
        <v>1908</v>
      </c>
      <c r="AH3643" s="285"/>
      <c r="AI3643" s="285"/>
      <c r="AJ3643" s="374"/>
      <c r="AK3643" s="374"/>
      <c r="AL3643" s="374"/>
      <c r="AM3643" s="374"/>
      <c r="AN3643" s="374"/>
    </row>
    <row r="3644" spans="1:177" ht="15" customHeight="1" x14ac:dyDescent="0.25">
      <c r="A3644" s="60"/>
      <c r="B3644" s="60"/>
      <c r="C3644" s="883" t="s">
        <v>1246</v>
      </c>
      <c r="D3644" s="536"/>
      <c r="E3644" s="536"/>
      <c r="F3644" s="536"/>
      <c r="G3644" s="883" t="s">
        <v>98</v>
      </c>
      <c r="H3644" s="536"/>
      <c r="I3644" s="536"/>
      <c r="J3644" s="536"/>
      <c r="K3644" s="536"/>
      <c r="L3644" s="1032"/>
      <c r="M3644" s="801" t="s">
        <v>1429</v>
      </c>
      <c r="N3644" s="801"/>
      <c r="O3644" s="801"/>
      <c r="P3644" s="801"/>
      <c r="Q3644" s="801"/>
      <c r="R3644" s="801"/>
      <c r="S3644" s="801"/>
      <c r="T3644" s="801"/>
      <c r="U3644" s="801"/>
      <c r="V3644" s="801"/>
      <c r="W3644" s="801"/>
      <c r="X3644" s="801"/>
      <c r="Y3644" s="801"/>
      <c r="Z3644" s="801"/>
      <c r="AA3644" s="801"/>
      <c r="AB3644" s="801"/>
      <c r="AC3644" s="801"/>
      <c r="AD3644" s="801"/>
      <c r="AE3644" s="60"/>
      <c r="AF3644" s="259"/>
      <c r="AG3644" s="285">
        <f>COUNTBLANK(M3646:AD3652)</f>
        <v>126</v>
      </c>
      <c r="AH3644" s="285">
        <v>126</v>
      </c>
      <c r="AI3644" s="285">
        <v>105</v>
      </c>
      <c r="AJ3644" s="374"/>
      <c r="AK3644" s="374"/>
      <c r="AL3644" s="374"/>
      <c r="AM3644" s="374"/>
      <c r="AN3644" s="374"/>
    </row>
    <row r="3645" spans="1:177" ht="15" customHeight="1" x14ac:dyDescent="0.25">
      <c r="A3645" s="60"/>
      <c r="B3645" s="60"/>
      <c r="C3645" s="884"/>
      <c r="D3645" s="885"/>
      <c r="E3645" s="885"/>
      <c r="F3645" s="885"/>
      <c r="G3645" s="1034"/>
      <c r="H3645" s="1077"/>
      <c r="I3645" s="1077"/>
      <c r="J3645" s="1077"/>
      <c r="K3645" s="1077"/>
      <c r="L3645" s="1035"/>
      <c r="M3645" s="819" t="s">
        <v>60</v>
      </c>
      <c r="N3645" s="820"/>
      <c r="O3645" s="820"/>
      <c r="P3645" s="820"/>
      <c r="Q3645" s="820"/>
      <c r="R3645" s="820"/>
      <c r="S3645" s="829" t="s">
        <v>61</v>
      </c>
      <c r="T3645" s="830"/>
      <c r="U3645" s="830"/>
      <c r="V3645" s="830"/>
      <c r="W3645" s="830"/>
      <c r="X3645" s="830"/>
      <c r="Y3645" s="829" t="s">
        <v>62</v>
      </c>
      <c r="Z3645" s="830"/>
      <c r="AA3645" s="830"/>
      <c r="AB3645" s="830"/>
      <c r="AC3645" s="830"/>
      <c r="AD3645" s="830"/>
      <c r="AE3645" s="60"/>
      <c r="AF3645" s="259"/>
      <c r="AG3645" s="374"/>
      <c r="AH3645" s="374"/>
      <c r="AI3645" s="374"/>
      <c r="AJ3645" s="374"/>
      <c r="AK3645" s="375" t="s">
        <v>1913</v>
      </c>
      <c r="AL3645" s="378" t="s">
        <v>1910</v>
      </c>
      <c r="AM3645" s="374" t="s">
        <v>1914</v>
      </c>
      <c r="AN3645" s="374" t="s">
        <v>1915</v>
      </c>
      <c r="AP3645" s="375" t="s">
        <v>1913</v>
      </c>
      <c r="AQ3645" s="378" t="s">
        <v>1910</v>
      </c>
      <c r="AR3645" s="374" t="s">
        <v>1914</v>
      </c>
      <c r="AS3645" s="374" t="s">
        <v>1915</v>
      </c>
    </row>
    <row r="3646" spans="1:177" ht="15" customHeight="1" x14ac:dyDescent="0.25">
      <c r="A3646" s="60"/>
      <c r="B3646" s="60"/>
      <c r="C3646" s="881" t="s">
        <v>1247</v>
      </c>
      <c r="D3646" s="881"/>
      <c r="E3646" s="881"/>
      <c r="F3646" s="881"/>
      <c r="G3646" s="170" t="s">
        <v>26</v>
      </c>
      <c r="H3646" s="882" t="s">
        <v>1239</v>
      </c>
      <c r="I3646" s="882"/>
      <c r="J3646" s="882"/>
      <c r="K3646" s="882"/>
      <c r="L3646" s="882"/>
      <c r="M3646" s="1154"/>
      <c r="N3646" s="1154"/>
      <c r="O3646" s="1154"/>
      <c r="P3646" s="1154"/>
      <c r="Q3646" s="1154"/>
      <c r="R3646" s="1154"/>
      <c r="S3646" s="1154"/>
      <c r="T3646" s="1154"/>
      <c r="U3646" s="1154"/>
      <c r="V3646" s="1154"/>
      <c r="W3646" s="1154"/>
      <c r="X3646" s="1154"/>
      <c r="Y3646" s="1154"/>
      <c r="Z3646" s="1154"/>
      <c r="AA3646" s="1154"/>
      <c r="AB3646" s="1154"/>
      <c r="AC3646" s="1154"/>
      <c r="AD3646" s="1154"/>
      <c r="AE3646" s="60"/>
      <c r="AF3646" s="259"/>
      <c r="AG3646" s="374"/>
      <c r="AH3646" s="374"/>
      <c r="AI3646" s="374"/>
      <c r="AJ3646" s="374"/>
      <c r="AK3646" s="375">
        <f>M3646</f>
        <v>0</v>
      </c>
      <c r="AL3646" s="378">
        <f t="shared" ref="AL3646:AL3652" si="10947">COUNTIF(S3646:AD3646,"ns")</f>
        <v>0</v>
      </c>
      <c r="AM3646" s="374">
        <f>SUM(S3646:AD3646)</f>
        <v>0</v>
      </c>
      <c r="AN3646" s="292">
        <f t="shared" ref="AN3646:AN3652" si="10948">IF($AG$3644=$AH$3644,0,IF(OR(AND(AK3646=0,AL3646&gt;0),AND(AK3646="ns",AM3646&gt;0),AND(AK3646="ns",AL3646=0,AM3646=0)),1,IF(OR(AND(AK3646&gt;0,AL3646=2),AND(AK3646="ns",AL3646=2),AND(AK3646="ns",AM3646=0,AL3646&gt;0),AK3646=AM3646),0,1)))</f>
        <v>0</v>
      </c>
      <c r="AP3646" s="375">
        <f>$C$3620</f>
        <v>0</v>
      </c>
      <c r="AQ3646" s="378">
        <f>COUNTIF(S3646:AD3652,"ns")</f>
        <v>0</v>
      </c>
      <c r="AR3646" s="374">
        <f>SUM(S3646:AD3652)</f>
        <v>0</v>
      </c>
      <c r="AS3646" s="341">
        <f>IF($AG$3644=$AH$3644,0,IF(OR(AND(AP3646=0,AQ3646&gt;0),AND(AP3646="NS",AR3646&gt;0),AND(AP3646="NS",AR3646=0,AQ3646=0)),1,IF(OR(AND(AQ3646&gt;=2,AR3646&lt;AP3646),AND(AP3646="NS",AR3646=0,AQ3646&gt;0),AP3646=AR3646),0,1)))</f>
        <v>0</v>
      </c>
    </row>
    <row r="3647" spans="1:177" ht="15" customHeight="1" x14ac:dyDescent="0.25">
      <c r="A3647" s="60"/>
      <c r="B3647" s="60"/>
      <c r="C3647" s="881"/>
      <c r="D3647" s="881"/>
      <c r="E3647" s="881"/>
      <c r="F3647" s="881"/>
      <c r="G3647" s="171" t="s">
        <v>27</v>
      </c>
      <c r="H3647" s="882" t="s">
        <v>1240</v>
      </c>
      <c r="I3647" s="882"/>
      <c r="J3647" s="882"/>
      <c r="K3647" s="882"/>
      <c r="L3647" s="882"/>
      <c r="M3647" s="1154"/>
      <c r="N3647" s="1154"/>
      <c r="O3647" s="1154"/>
      <c r="P3647" s="1154"/>
      <c r="Q3647" s="1154"/>
      <c r="R3647" s="1154"/>
      <c r="S3647" s="1154"/>
      <c r="T3647" s="1154"/>
      <c r="U3647" s="1154"/>
      <c r="V3647" s="1154"/>
      <c r="W3647" s="1154"/>
      <c r="X3647" s="1154"/>
      <c r="Y3647" s="1154"/>
      <c r="Z3647" s="1154"/>
      <c r="AA3647" s="1154"/>
      <c r="AB3647" s="1154"/>
      <c r="AC3647" s="1154"/>
      <c r="AD3647" s="1154"/>
      <c r="AE3647" s="60"/>
      <c r="AF3647" s="259"/>
      <c r="AG3647" s="375"/>
      <c r="AH3647" s="399"/>
      <c r="AK3647" s="375">
        <f t="shared" ref="AK3647:AK3652" si="10949">M3647</f>
        <v>0</v>
      </c>
      <c r="AL3647" s="378">
        <f t="shared" si="10947"/>
        <v>0</v>
      </c>
      <c r="AM3647" s="374">
        <f t="shared" ref="AM3647:AM3652" si="10950">SUM(S3647:AD3647)</f>
        <v>0</v>
      </c>
      <c r="AN3647" s="292">
        <f t="shared" si="10948"/>
        <v>0</v>
      </c>
      <c r="AP3647" s="375">
        <f>$E$3622</f>
        <v>0</v>
      </c>
      <c r="AQ3647" s="378">
        <f>COUNTIF(S3646:X3652,"ns")</f>
        <v>0</v>
      </c>
      <c r="AR3647" s="374">
        <f>SUM(S3646:X3652)</f>
        <v>0</v>
      </c>
      <c r="AS3647" s="341">
        <f t="shared" ref="AS3647:AS3648" si="10951">IF($AG$3644=$AH$3644,0,IF(OR(AND(AP3647=0,AQ3647&gt;0),AND(AP3647="NS",AR3647&gt;0),AND(AP3647="NS",AR3647=0,AQ3647=0)),1,IF(OR(AND(AQ3647&gt;=2,AR3647&lt;AP3647),AND(AP3647="NS",AR3647=0,AQ3647&gt;0),AP3647=AR3647),0,1)))</f>
        <v>0</v>
      </c>
    </row>
    <row r="3648" spans="1:177" ht="15" customHeight="1" x14ac:dyDescent="0.25">
      <c r="A3648" s="60"/>
      <c r="B3648" s="60"/>
      <c r="C3648" s="881" t="s">
        <v>1248</v>
      </c>
      <c r="D3648" s="881"/>
      <c r="E3648" s="881"/>
      <c r="F3648" s="881"/>
      <c r="G3648" s="171" t="s">
        <v>28</v>
      </c>
      <c r="H3648" s="882" t="s">
        <v>1241</v>
      </c>
      <c r="I3648" s="882"/>
      <c r="J3648" s="882"/>
      <c r="K3648" s="882"/>
      <c r="L3648" s="882"/>
      <c r="M3648" s="1154"/>
      <c r="N3648" s="1154"/>
      <c r="O3648" s="1154"/>
      <c r="P3648" s="1154"/>
      <c r="Q3648" s="1154"/>
      <c r="R3648" s="1154"/>
      <c r="S3648" s="1154"/>
      <c r="T3648" s="1154"/>
      <c r="U3648" s="1154"/>
      <c r="V3648" s="1154"/>
      <c r="W3648" s="1154"/>
      <c r="X3648" s="1154"/>
      <c r="Y3648" s="1154"/>
      <c r="Z3648" s="1154"/>
      <c r="AA3648" s="1154"/>
      <c r="AB3648" s="1154"/>
      <c r="AC3648" s="1154"/>
      <c r="AD3648" s="1154"/>
      <c r="AE3648" s="60"/>
      <c r="AF3648" s="259"/>
      <c r="AG3648" s="375"/>
      <c r="AH3648" s="399"/>
      <c r="AK3648" s="375">
        <f t="shared" si="10949"/>
        <v>0</v>
      </c>
      <c r="AL3648" s="378">
        <f t="shared" si="10947"/>
        <v>0</v>
      </c>
      <c r="AM3648" s="374">
        <f t="shared" si="10950"/>
        <v>0</v>
      </c>
      <c r="AN3648" s="292">
        <f t="shared" si="10948"/>
        <v>0</v>
      </c>
      <c r="AP3648" s="375">
        <f>$E$3624</f>
        <v>0</v>
      </c>
      <c r="AQ3648" s="378">
        <f>COUNTIF(Y3646:AD3652,"ns")</f>
        <v>0</v>
      </c>
      <c r="AR3648" s="374">
        <f>SUM(Y3646:AD3652)</f>
        <v>0</v>
      </c>
      <c r="AS3648" s="341">
        <f t="shared" si="10951"/>
        <v>0</v>
      </c>
    </row>
    <row r="3649" spans="1:92" ht="15" customHeight="1" x14ac:dyDescent="0.25">
      <c r="A3649" s="60"/>
      <c r="B3649" s="60"/>
      <c r="C3649" s="881"/>
      <c r="D3649" s="881"/>
      <c r="E3649" s="881"/>
      <c r="F3649" s="881"/>
      <c r="G3649" s="171" t="s">
        <v>29</v>
      </c>
      <c r="H3649" s="882" t="s">
        <v>1242</v>
      </c>
      <c r="I3649" s="882"/>
      <c r="J3649" s="882"/>
      <c r="K3649" s="882"/>
      <c r="L3649" s="882"/>
      <c r="M3649" s="1154"/>
      <c r="N3649" s="1154"/>
      <c r="O3649" s="1154"/>
      <c r="P3649" s="1154"/>
      <c r="Q3649" s="1154"/>
      <c r="R3649" s="1154"/>
      <c r="S3649" s="1154"/>
      <c r="T3649" s="1154"/>
      <c r="U3649" s="1154"/>
      <c r="V3649" s="1154"/>
      <c r="W3649" s="1154"/>
      <c r="X3649" s="1154"/>
      <c r="Y3649" s="1154"/>
      <c r="Z3649" s="1154"/>
      <c r="AA3649" s="1154"/>
      <c r="AB3649" s="1154"/>
      <c r="AC3649" s="1154"/>
      <c r="AD3649" s="1154"/>
      <c r="AE3649" s="60"/>
      <c r="AF3649" s="259"/>
      <c r="AG3649" s="375"/>
      <c r="AH3649" s="399"/>
      <c r="AK3649" s="375">
        <f t="shared" si="10949"/>
        <v>0</v>
      </c>
      <c r="AL3649" s="378">
        <f t="shared" si="10947"/>
        <v>0</v>
      </c>
      <c r="AM3649" s="374">
        <f t="shared" si="10950"/>
        <v>0</v>
      </c>
      <c r="AN3649" s="292">
        <f t="shared" si="10948"/>
        <v>0</v>
      </c>
      <c r="AS3649" s="387">
        <f>SUM(AS3646:AS3648)</f>
        <v>0</v>
      </c>
    </row>
    <row r="3650" spans="1:92" ht="15" customHeight="1" x14ac:dyDescent="0.25">
      <c r="A3650" s="60"/>
      <c r="B3650" s="60"/>
      <c r="C3650" s="881" t="s">
        <v>1249</v>
      </c>
      <c r="D3650" s="881"/>
      <c r="E3650" s="881"/>
      <c r="F3650" s="881"/>
      <c r="G3650" s="171" t="s">
        <v>30</v>
      </c>
      <c r="H3650" s="882" t="s">
        <v>1243</v>
      </c>
      <c r="I3650" s="882"/>
      <c r="J3650" s="882"/>
      <c r="K3650" s="882"/>
      <c r="L3650" s="882"/>
      <c r="M3650" s="1154"/>
      <c r="N3650" s="1154"/>
      <c r="O3650" s="1154"/>
      <c r="P3650" s="1154"/>
      <c r="Q3650" s="1154"/>
      <c r="R3650" s="1154"/>
      <c r="S3650" s="1154"/>
      <c r="T3650" s="1154"/>
      <c r="U3650" s="1154"/>
      <c r="V3650" s="1154"/>
      <c r="W3650" s="1154"/>
      <c r="X3650" s="1154"/>
      <c r="Y3650" s="1154"/>
      <c r="Z3650" s="1154"/>
      <c r="AA3650" s="1154"/>
      <c r="AB3650" s="1154"/>
      <c r="AC3650" s="1154"/>
      <c r="AD3650" s="1154"/>
      <c r="AE3650" s="60"/>
      <c r="AF3650" s="259"/>
      <c r="AG3650" s="375"/>
      <c r="AH3650" s="399"/>
      <c r="AK3650" s="375">
        <f t="shared" si="10949"/>
        <v>0</v>
      </c>
      <c r="AL3650" s="378">
        <f t="shared" si="10947"/>
        <v>0</v>
      </c>
      <c r="AM3650" s="374">
        <f t="shared" si="10950"/>
        <v>0</v>
      </c>
      <c r="AN3650" s="292">
        <f t="shared" si="10948"/>
        <v>0</v>
      </c>
    </row>
    <row r="3651" spans="1:92" ht="15" customHeight="1" x14ac:dyDescent="0.25">
      <c r="A3651" s="60"/>
      <c r="B3651" s="60"/>
      <c r="C3651" s="881"/>
      <c r="D3651" s="881"/>
      <c r="E3651" s="881"/>
      <c r="F3651" s="881"/>
      <c r="G3651" s="171" t="s">
        <v>31</v>
      </c>
      <c r="H3651" s="882" t="s">
        <v>1244</v>
      </c>
      <c r="I3651" s="882"/>
      <c r="J3651" s="882"/>
      <c r="K3651" s="882"/>
      <c r="L3651" s="882"/>
      <c r="M3651" s="1154"/>
      <c r="N3651" s="1154"/>
      <c r="O3651" s="1154"/>
      <c r="P3651" s="1154"/>
      <c r="Q3651" s="1154"/>
      <c r="R3651" s="1154"/>
      <c r="S3651" s="1154"/>
      <c r="T3651" s="1154"/>
      <c r="U3651" s="1154"/>
      <c r="V3651" s="1154"/>
      <c r="W3651" s="1154"/>
      <c r="X3651" s="1154"/>
      <c r="Y3651" s="1154"/>
      <c r="Z3651" s="1154"/>
      <c r="AA3651" s="1154"/>
      <c r="AB3651" s="1154"/>
      <c r="AC3651" s="1154"/>
      <c r="AD3651" s="1154"/>
      <c r="AE3651" s="60"/>
      <c r="AF3651" s="259"/>
      <c r="AG3651" s="375"/>
      <c r="AH3651" s="399"/>
      <c r="AK3651" s="375">
        <f t="shared" si="10949"/>
        <v>0</v>
      </c>
      <c r="AL3651" s="378">
        <f t="shared" si="10947"/>
        <v>0</v>
      </c>
      <c r="AM3651" s="374">
        <f t="shared" si="10950"/>
        <v>0</v>
      </c>
      <c r="AN3651" s="292">
        <f t="shared" si="10948"/>
        <v>0</v>
      </c>
    </row>
    <row r="3652" spans="1:92" ht="15" customHeight="1" x14ac:dyDescent="0.25">
      <c r="A3652" s="60"/>
      <c r="B3652" s="60"/>
      <c r="G3652" s="20" t="s">
        <v>32</v>
      </c>
      <c r="H3652" s="882" t="s">
        <v>1245</v>
      </c>
      <c r="I3652" s="882"/>
      <c r="J3652" s="882"/>
      <c r="K3652" s="882"/>
      <c r="L3652" s="882"/>
      <c r="M3652" s="1154"/>
      <c r="N3652" s="1154"/>
      <c r="O3652" s="1154"/>
      <c r="P3652" s="1154"/>
      <c r="Q3652" s="1154"/>
      <c r="R3652" s="1154"/>
      <c r="S3652" s="1154"/>
      <c r="T3652" s="1154"/>
      <c r="U3652" s="1154"/>
      <c r="V3652" s="1154"/>
      <c r="W3652" s="1154"/>
      <c r="X3652" s="1154"/>
      <c r="Y3652" s="1154"/>
      <c r="Z3652" s="1154"/>
      <c r="AA3652" s="1154"/>
      <c r="AB3652" s="1154"/>
      <c r="AC3652" s="1154"/>
      <c r="AD3652" s="1154"/>
      <c r="AE3652" s="60"/>
      <c r="AF3652" s="259"/>
      <c r="AG3652" s="375"/>
      <c r="AH3652" s="399"/>
      <c r="AK3652" s="375">
        <f t="shared" si="10949"/>
        <v>0</v>
      </c>
      <c r="AL3652" s="378">
        <f t="shared" si="10947"/>
        <v>0</v>
      </c>
      <c r="AM3652" s="374">
        <f t="shared" si="10950"/>
        <v>0</v>
      </c>
      <c r="AN3652" s="292">
        <f t="shared" si="10948"/>
        <v>0</v>
      </c>
    </row>
    <row r="3653" spans="1:92" ht="15" customHeight="1" x14ac:dyDescent="0.25">
      <c r="A3653" s="60"/>
      <c r="B3653" s="60"/>
      <c r="L3653" s="82" t="s">
        <v>64</v>
      </c>
      <c r="M3653" s="606">
        <f>IF(AND(SUM(M3646:R3652)=0,COUNTIF(M3646:R3652,"NS")&gt;0),"NS",SUM(M3646:R3652))</f>
        <v>0</v>
      </c>
      <c r="N3653" s="606"/>
      <c r="O3653" s="606"/>
      <c r="P3653" s="606"/>
      <c r="Q3653" s="606"/>
      <c r="R3653" s="606"/>
      <c r="S3653" s="606">
        <f>IF(AND(SUM(S3646:X3652)=0,COUNTIF(S3646:X3652,"NS")&gt;0),"NS",SUM(S3646:X3652))</f>
        <v>0</v>
      </c>
      <c r="T3653" s="606"/>
      <c r="U3653" s="606"/>
      <c r="V3653" s="606"/>
      <c r="W3653" s="606"/>
      <c r="X3653" s="606"/>
      <c r="Y3653" s="606">
        <f>IF(AND(SUM(Y3646:AD3652)=0,COUNTIF(Y3646:AD3652,"NS")&gt;0),"NS",SUM(Y3646:AD3652))</f>
        <v>0</v>
      </c>
      <c r="Z3653" s="606"/>
      <c r="AA3653" s="606"/>
      <c r="AB3653" s="606"/>
      <c r="AC3653" s="606"/>
      <c r="AD3653" s="606"/>
      <c r="AE3653" s="60"/>
      <c r="AF3653" s="259"/>
      <c r="AG3653" s="375"/>
      <c r="AH3653" s="399"/>
      <c r="AN3653" s="387">
        <f>SUM(AN3646:AN3652)</f>
        <v>0</v>
      </c>
    </row>
    <row r="3654" spans="1:92" ht="15" customHeight="1" x14ac:dyDescent="0.25">
      <c r="A3654" s="60"/>
      <c r="B3654" s="543" t="str">
        <f>IF(SUM(AS3649)&gt;=1,"Error: Verificar la consistencia con la pregunta 115","")</f>
        <v/>
      </c>
      <c r="C3654" s="543"/>
      <c r="D3654" s="543"/>
      <c r="E3654" s="543"/>
      <c r="F3654" s="543"/>
      <c r="G3654" s="543"/>
      <c r="H3654" s="543"/>
      <c r="I3654" s="543"/>
      <c r="J3654" s="543"/>
      <c r="K3654" s="543"/>
      <c r="L3654" s="543"/>
      <c r="M3654" s="543"/>
      <c r="N3654" s="543"/>
      <c r="O3654" s="543"/>
      <c r="P3654" s="543"/>
      <c r="Q3654" s="543"/>
      <c r="R3654" s="543"/>
      <c r="S3654" s="543"/>
      <c r="T3654" s="543"/>
      <c r="U3654" s="543"/>
      <c r="V3654" s="543"/>
      <c r="W3654" s="543"/>
      <c r="X3654" s="543"/>
      <c r="Y3654" s="543"/>
      <c r="Z3654" s="543"/>
      <c r="AA3654" s="543"/>
      <c r="AB3654" s="543"/>
      <c r="AC3654" s="543"/>
      <c r="AD3654" s="543"/>
      <c r="AE3654" s="60"/>
      <c r="AF3654" s="259"/>
      <c r="AG3654" s="375"/>
      <c r="AH3654" s="399"/>
    </row>
    <row r="3655" spans="1:92" ht="15" customHeight="1" x14ac:dyDescent="0.25">
      <c r="A3655" s="60"/>
      <c r="B3655" s="543" t="str">
        <f>IF(SUM(AN3653)&gt;=1,"Error: Verificar la suma por fila","")</f>
        <v/>
      </c>
      <c r="C3655" s="543"/>
      <c r="D3655" s="543"/>
      <c r="E3655" s="543"/>
      <c r="F3655" s="543"/>
      <c r="G3655" s="543"/>
      <c r="H3655" s="543"/>
      <c r="I3655" s="543"/>
      <c r="J3655" s="543"/>
      <c r="K3655" s="543"/>
      <c r="L3655" s="543"/>
      <c r="M3655" s="543"/>
      <c r="N3655" s="543"/>
      <c r="O3655" s="543"/>
      <c r="P3655" s="543"/>
      <c r="Q3655" s="543"/>
      <c r="R3655" s="543"/>
      <c r="S3655" s="543"/>
      <c r="T3655" s="543"/>
      <c r="U3655" s="543"/>
      <c r="V3655" s="543"/>
      <c r="W3655" s="543"/>
      <c r="X3655" s="543"/>
      <c r="Y3655" s="543"/>
      <c r="Z3655" s="543"/>
      <c r="AA3655" s="543"/>
      <c r="AB3655" s="543"/>
      <c r="AC3655" s="543"/>
      <c r="AD3655" s="543"/>
      <c r="AE3655" s="60"/>
      <c r="AF3655" s="259"/>
      <c r="AG3655" s="375"/>
      <c r="AH3655" s="399"/>
    </row>
    <row r="3656" spans="1:92" ht="15" customHeight="1" x14ac:dyDescent="0.25">
      <c r="A3656" s="60"/>
      <c r="B3656" s="545" t="str">
        <f>IF(OR(AG3644=AH3644,AG3644=AI3644),"","Error: Debe completar toda la información requerida.")</f>
        <v/>
      </c>
      <c r="C3656" s="545"/>
      <c r="D3656" s="545"/>
      <c r="E3656" s="545"/>
      <c r="F3656" s="545"/>
      <c r="G3656" s="545"/>
      <c r="H3656" s="545"/>
      <c r="I3656" s="545"/>
      <c r="J3656" s="545"/>
      <c r="K3656" s="545"/>
      <c r="L3656" s="545"/>
      <c r="M3656" s="545"/>
      <c r="N3656" s="545"/>
      <c r="O3656" s="545"/>
      <c r="P3656" s="545"/>
      <c r="Q3656" s="545"/>
      <c r="R3656" s="545"/>
      <c r="S3656" s="545"/>
      <c r="T3656" s="545"/>
      <c r="U3656" s="545"/>
      <c r="V3656" s="545"/>
      <c r="W3656" s="545"/>
      <c r="X3656" s="545"/>
      <c r="Y3656" s="545"/>
      <c r="Z3656" s="545"/>
      <c r="AA3656" s="545"/>
      <c r="AB3656" s="545"/>
      <c r="AC3656" s="545"/>
      <c r="AD3656" s="545"/>
      <c r="AE3656" s="60"/>
      <c r="AF3656" s="259"/>
      <c r="AG3656" s="375"/>
      <c r="AH3656" s="399"/>
    </row>
    <row r="3657" spans="1:92" ht="24" customHeight="1" x14ac:dyDescent="0.25">
      <c r="A3657" s="114" t="s">
        <v>746</v>
      </c>
      <c r="B3657" s="573" t="s">
        <v>1586</v>
      </c>
      <c r="C3657" s="573"/>
      <c r="D3657" s="573"/>
      <c r="E3657" s="573"/>
      <c r="F3657" s="573"/>
      <c r="G3657" s="573"/>
      <c r="H3657" s="573"/>
      <c r="I3657" s="573"/>
      <c r="J3657" s="573"/>
      <c r="K3657" s="573"/>
      <c r="L3657" s="573"/>
      <c r="M3657" s="573"/>
      <c r="N3657" s="573"/>
      <c r="O3657" s="573"/>
      <c r="P3657" s="573"/>
      <c r="Q3657" s="573"/>
      <c r="R3657" s="573"/>
      <c r="S3657" s="573"/>
      <c r="T3657" s="573"/>
      <c r="U3657" s="573"/>
      <c r="V3657" s="573"/>
      <c r="W3657" s="573"/>
      <c r="X3657" s="573"/>
      <c r="Y3657" s="573"/>
      <c r="Z3657" s="573"/>
      <c r="AA3657" s="573"/>
      <c r="AB3657" s="573"/>
      <c r="AC3657" s="573"/>
      <c r="AD3657" s="573"/>
      <c r="AE3657" s="60"/>
      <c r="AF3657" s="259"/>
      <c r="AG3657" s="375"/>
      <c r="AH3657" s="399"/>
    </row>
    <row r="3658" spans="1:92" ht="24" customHeight="1" x14ac:dyDescent="0.25">
      <c r="C3658" s="576" t="s">
        <v>1868</v>
      </c>
      <c r="D3658" s="576"/>
      <c r="E3658" s="576"/>
      <c r="F3658" s="576"/>
      <c r="G3658" s="576"/>
      <c r="H3658" s="576"/>
      <c r="I3658" s="576"/>
      <c r="J3658" s="576"/>
      <c r="K3658" s="576"/>
      <c r="L3658" s="576"/>
      <c r="M3658" s="576"/>
      <c r="N3658" s="576"/>
      <c r="O3658" s="576"/>
      <c r="P3658" s="576"/>
      <c r="Q3658" s="576"/>
      <c r="R3658" s="576"/>
      <c r="S3658" s="576"/>
      <c r="T3658" s="576"/>
      <c r="U3658" s="576"/>
      <c r="V3658" s="576"/>
      <c r="W3658" s="576"/>
      <c r="X3658" s="576"/>
      <c r="Y3658" s="576"/>
      <c r="Z3658" s="576"/>
      <c r="AA3658" s="576"/>
      <c r="AB3658" s="576"/>
      <c r="AC3658" s="576"/>
      <c r="AD3658" s="576"/>
      <c r="AE3658" s="60"/>
      <c r="AF3658" s="259"/>
      <c r="AG3658" s="375"/>
      <c r="AH3658" s="399"/>
    </row>
    <row r="3659" spans="1:92" ht="15" customHeight="1" x14ac:dyDescent="0.25">
      <c r="AE3659" s="60"/>
      <c r="AF3659" s="259"/>
      <c r="AG3659" s="285" t="s">
        <v>1908</v>
      </c>
      <c r="AH3659" s="285"/>
      <c r="AI3659" s="285"/>
      <c r="AJ3659" s="374"/>
      <c r="AK3659" s="374"/>
      <c r="AL3659" s="374"/>
      <c r="AM3659" s="374"/>
      <c r="AN3659" s="374"/>
    </row>
    <row r="3660" spans="1:92" ht="15" customHeight="1" x14ac:dyDescent="0.25">
      <c r="C3660" s="814" t="s">
        <v>875</v>
      </c>
      <c r="D3660" s="814"/>
      <c r="E3660" s="814"/>
      <c r="F3660" s="814"/>
      <c r="G3660" s="814"/>
      <c r="H3660" s="814"/>
      <c r="I3660" s="814"/>
      <c r="J3660" s="814"/>
      <c r="K3660" s="814"/>
      <c r="L3660" s="814"/>
      <c r="M3660" s="801" t="s">
        <v>1429</v>
      </c>
      <c r="N3660" s="801"/>
      <c r="O3660" s="801"/>
      <c r="P3660" s="801"/>
      <c r="Q3660" s="801"/>
      <c r="R3660" s="801"/>
      <c r="S3660" s="801"/>
      <c r="T3660" s="801"/>
      <c r="U3660" s="801"/>
      <c r="V3660" s="801"/>
      <c r="W3660" s="801"/>
      <c r="X3660" s="801"/>
      <c r="Y3660" s="801"/>
      <c r="Z3660" s="801"/>
      <c r="AA3660" s="801"/>
      <c r="AB3660" s="801"/>
      <c r="AC3660" s="801"/>
      <c r="AD3660" s="801"/>
      <c r="AE3660" s="60"/>
      <c r="AF3660" s="259"/>
      <c r="AG3660" s="285">
        <f>COUNTBLANK(M3662:AD3667)</f>
        <v>108</v>
      </c>
      <c r="AH3660" s="285">
        <v>108</v>
      </c>
      <c r="AI3660" s="285">
        <v>90</v>
      </c>
      <c r="AJ3660" s="374"/>
      <c r="AK3660" s="374"/>
      <c r="AL3660" s="374"/>
      <c r="AM3660" s="374"/>
      <c r="AN3660" s="374"/>
    </row>
    <row r="3661" spans="1:92" ht="15" customHeight="1" x14ac:dyDescent="0.25">
      <c r="C3661" s="814"/>
      <c r="D3661" s="814"/>
      <c r="E3661" s="814"/>
      <c r="F3661" s="814"/>
      <c r="G3661" s="814"/>
      <c r="H3661" s="814"/>
      <c r="I3661" s="814"/>
      <c r="J3661" s="814"/>
      <c r="K3661" s="814"/>
      <c r="L3661" s="814"/>
      <c r="M3661" s="819" t="s">
        <v>60</v>
      </c>
      <c r="N3661" s="820"/>
      <c r="O3661" s="820"/>
      <c r="P3661" s="820"/>
      <c r="Q3661" s="820"/>
      <c r="R3661" s="820"/>
      <c r="S3661" s="829" t="s">
        <v>61</v>
      </c>
      <c r="T3661" s="830"/>
      <c r="U3661" s="830"/>
      <c r="V3661" s="830"/>
      <c r="W3661" s="830"/>
      <c r="X3661" s="830"/>
      <c r="Y3661" s="829" t="s">
        <v>62</v>
      </c>
      <c r="Z3661" s="830"/>
      <c r="AA3661" s="830"/>
      <c r="AB3661" s="830"/>
      <c r="AC3661" s="830"/>
      <c r="AD3661" s="830"/>
      <c r="AE3661" s="60"/>
      <c r="AF3661" s="259"/>
      <c r="AG3661" s="374"/>
      <c r="AH3661" s="374"/>
      <c r="AI3661" s="374"/>
      <c r="AJ3661" s="374"/>
      <c r="AK3661" s="375" t="s">
        <v>1913</v>
      </c>
      <c r="AL3661" s="378" t="s">
        <v>1910</v>
      </c>
      <c r="AM3661" s="374" t="s">
        <v>1914</v>
      </c>
      <c r="AN3661" s="374" t="s">
        <v>1915</v>
      </c>
      <c r="AP3661" s="375" t="s">
        <v>1913</v>
      </c>
      <c r="AQ3661" s="378" t="s">
        <v>1910</v>
      </c>
      <c r="AR3661" s="374" t="s">
        <v>1914</v>
      </c>
      <c r="AS3661" s="374" t="s">
        <v>1915</v>
      </c>
    </row>
    <row r="3662" spans="1:92" ht="15" customHeight="1" x14ac:dyDescent="0.25">
      <c r="C3662" s="18" t="s">
        <v>26</v>
      </c>
      <c r="D3662" s="822" t="s">
        <v>604</v>
      </c>
      <c r="E3662" s="823"/>
      <c r="F3662" s="823"/>
      <c r="G3662" s="823"/>
      <c r="H3662" s="823"/>
      <c r="I3662" s="823"/>
      <c r="J3662" s="823"/>
      <c r="K3662" s="823"/>
      <c r="L3662" s="824"/>
      <c r="M3662" s="577"/>
      <c r="N3662" s="577"/>
      <c r="O3662" s="577"/>
      <c r="P3662" s="577"/>
      <c r="Q3662" s="577"/>
      <c r="R3662" s="577"/>
      <c r="S3662" s="577"/>
      <c r="T3662" s="577"/>
      <c r="U3662" s="577"/>
      <c r="V3662" s="577"/>
      <c r="W3662" s="577"/>
      <c r="X3662" s="577"/>
      <c r="Y3662" s="577"/>
      <c r="Z3662" s="577"/>
      <c r="AA3662" s="577"/>
      <c r="AB3662" s="577"/>
      <c r="AC3662" s="577"/>
      <c r="AD3662" s="577"/>
      <c r="AE3662" s="60"/>
      <c r="AF3662" s="259"/>
      <c r="AG3662" s="374"/>
      <c r="AH3662" s="374"/>
      <c r="AI3662" s="374"/>
      <c r="AJ3662" s="374"/>
      <c r="AK3662" s="375">
        <f>M3662</f>
        <v>0</v>
      </c>
      <c r="AL3662" s="378">
        <f>COUNTIF(S3662:AD3662,"ns")</f>
        <v>0</v>
      </c>
      <c r="AM3662" s="374">
        <f>SUM(S3662:AD3662)</f>
        <v>0</v>
      </c>
      <c r="AN3662" s="292">
        <f>IF($AG$3660=$AH$3660,0,IF(OR(AND(AK3662=0,AL3662&gt;0),AND(AK3662="ns",AM3662&gt;0),AND(AK3662="ns",AL3662=0,AM3662=0)),1,IF(OR(AND(AK3662&gt;0,AL3662=2),AND(AK3662="ns",AL3662=2),AND(AK3662="ns",AM3662=0,AL3662&gt;0),AK3662=AM3662),0,1)))</f>
        <v>0</v>
      </c>
      <c r="AP3662" s="375">
        <f>$C$3620</f>
        <v>0</v>
      </c>
      <c r="AQ3662" s="378">
        <f>COUNTIF(S3662:AD3667,"ns")</f>
        <v>0</v>
      </c>
      <c r="AR3662" s="374">
        <f>SUM(S3662:AD3667)</f>
        <v>0</v>
      </c>
      <c r="AS3662" s="341">
        <f>IF($AG$3660=$AH$3660,0,IF(OR(AND(AP3662=0,AQ3662&gt;0),AND(AP3662="NS",AR3662&gt;0),AND(AP3662="NS",AR3662=0,AQ3662=0)),1,IF(OR(AND(AQ3662&gt;=2,AR3662&lt;AP3662),AND(AP3662="NS",AR3662=0,AQ3662&gt;0),AP3662=AR3662),0,1)))</f>
        <v>0</v>
      </c>
      <c r="CB3662" s="292"/>
      <c r="CC3662" s="292"/>
      <c r="CD3662" s="292"/>
      <c r="CE3662" s="292"/>
      <c r="CF3662" s="292"/>
      <c r="CG3662" s="292"/>
      <c r="CH3662" s="292"/>
      <c r="CI3662" s="292"/>
      <c r="CJ3662" s="292"/>
      <c r="CK3662" s="292"/>
    </row>
    <row r="3663" spans="1:92" ht="15" customHeight="1" x14ac:dyDescent="0.25">
      <c r="C3663" s="20" t="s">
        <v>27</v>
      </c>
      <c r="D3663" s="822" t="s">
        <v>128</v>
      </c>
      <c r="E3663" s="823"/>
      <c r="F3663" s="823"/>
      <c r="G3663" s="823"/>
      <c r="H3663" s="823"/>
      <c r="I3663" s="823"/>
      <c r="J3663" s="823"/>
      <c r="K3663" s="823"/>
      <c r="L3663" s="824"/>
      <c r="M3663" s="577"/>
      <c r="N3663" s="577"/>
      <c r="O3663" s="577"/>
      <c r="P3663" s="577"/>
      <c r="Q3663" s="577"/>
      <c r="R3663" s="577"/>
      <c r="S3663" s="577"/>
      <c r="T3663" s="577"/>
      <c r="U3663" s="577"/>
      <c r="V3663" s="577"/>
      <c r="W3663" s="577"/>
      <c r="X3663" s="577"/>
      <c r="Y3663" s="577"/>
      <c r="Z3663" s="577"/>
      <c r="AA3663" s="577"/>
      <c r="AB3663" s="577"/>
      <c r="AC3663" s="577"/>
      <c r="AD3663" s="577"/>
      <c r="AE3663" s="60"/>
      <c r="AF3663" s="259"/>
      <c r="AG3663" s="375"/>
      <c r="AH3663" s="399"/>
      <c r="AK3663" s="375">
        <f t="shared" ref="AK3663:AK3667" si="10952">M3663</f>
        <v>0</v>
      </c>
      <c r="AL3663" s="378">
        <f t="shared" ref="AL3663:AL3667" si="10953">COUNTIF(S3663:AD3663,"ns")</f>
        <v>0</v>
      </c>
      <c r="AM3663" s="374">
        <f t="shared" ref="AM3663:AM3667" si="10954">SUM(S3663:AD3663)</f>
        <v>0</v>
      </c>
      <c r="AN3663" s="292">
        <f t="shared" ref="AN3663:AN3666" si="10955">IF($AG$3660=$AH$3660,0,IF(OR(AND(AK3663=0,AL3663&gt;0),AND(AK3663="ns",AM3663&gt;0),AND(AK3663="ns",AL3663=0,AM3663=0)),1,IF(OR(AND(AK3663&gt;0,AL3663=2),AND(AK3663="ns",AL3663=2),AND(AK3663="ns",AM3663=0,AL3663&gt;0),AK3663=AM3663),0,1)))</f>
        <v>0</v>
      </c>
      <c r="AP3663" s="375">
        <f>$E$3622</f>
        <v>0</v>
      </c>
      <c r="AQ3663" s="378">
        <f>COUNTIF(S3662:X3667,"ns")</f>
        <v>0</v>
      </c>
      <c r="AR3663" s="374">
        <f>SUM(S3662:X3667)</f>
        <v>0</v>
      </c>
      <c r="AS3663" s="341">
        <f t="shared" ref="AS3663:AS3664" si="10956">IF($AG$3660=$AH$3660,0,IF(OR(AND(AP3663=0,AQ3663&gt;0),AND(AP3663="NS",AR3663&gt;0),AND(AP3663="NS",AR3663=0,AQ3663=0)),1,IF(OR(AND(AQ3663&gt;=2,AR3663&lt;AP3663),AND(AP3663="NS",AR3663=0,AQ3663&gt;0),AP3663=AR3663),0,1)))</f>
        <v>0</v>
      </c>
      <c r="CB3663" s="381">
        <f>COUNTA(M3662:M3666)</f>
        <v>0</v>
      </c>
      <c r="CC3663" s="381"/>
      <c r="CD3663" s="381"/>
      <c r="CE3663" s="381"/>
      <c r="CF3663" s="381"/>
      <c r="CG3663" s="381"/>
      <c r="CH3663" s="381">
        <f>COUNTA(S3662:S3666)</f>
        <v>0</v>
      </c>
      <c r="CI3663" s="381"/>
      <c r="CJ3663" s="381"/>
      <c r="CK3663" s="381"/>
      <c r="CL3663" s="381"/>
      <c r="CM3663" s="381"/>
      <c r="CN3663" s="381">
        <f>COUNTA(Y3662:Y3666)</f>
        <v>0</v>
      </c>
    </row>
    <row r="3664" spans="1:92" ht="15" customHeight="1" x14ac:dyDescent="0.25">
      <c r="C3664" s="20" t="s">
        <v>28</v>
      </c>
      <c r="D3664" s="822" t="s">
        <v>129</v>
      </c>
      <c r="E3664" s="823"/>
      <c r="F3664" s="823"/>
      <c r="G3664" s="823"/>
      <c r="H3664" s="823"/>
      <c r="I3664" s="823"/>
      <c r="J3664" s="823"/>
      <c r="K3664" s="823"/>
      <c r="L3664" s="824"/>
      <c r="M3664" s="577"/>
      <c r="N3664" s="577"/>
      <c r="O3664" s="577"/>
      <c r="P3664" s="577"/>
      <c r="Q3664" s="577"/>
      <c r="R3664" s="577"/>
      <c r="S3664" s="577"/>
      <c r="T3664" s="577"/>
      <c r="U3664" s="577"/>
      <c r="V3664" s="577"/>
      <c r="W3664" s="577"/>
      <c r="X3664" s="577"/>
      <c r="Y3664" s="577"/>
      <c r="Z3664" s="577"/>
      <c r="AA3664" s="577"/>
      <c r="AB3664" s="577"/>
      <c r="AC3664" s="577"/>
      <c r="AD3664" s="577"/>
      <c r="AE3664" s="60"/>
      <c r="AF3664" s="259"/>
      <c r="AG3664" s="375"/>
      <c r="AH3664" s="399"/>
      <c r="AK3664" s="375">
        <f t="shared" si="10952"/>
        <v>0</v>
      </c>
      <c r="AL3664" s="378">
        <f t="shared" si="10953"/>
        <v>0</v>
      </c>
      <c r="AM3664" s="374">
        <f t="shared" si="10954"/>
        <v>0</v>
      </c>
      <c r="AN3664" s="292">
        <f t="shared" si="10955"/>
        <v>0</v>
      </c>
      <c r="AP3664" s="375">
        <f>$E$3624</f>
        <v>0</v>
      </c>
      <c r="AQ3664" s="378">
        <f>COUNTIF(Y3662:AD3667,"ns")</f>
        <v>0</v>
      </c>
      <c r="AR3664" s="374">
        <f>SUM(Y3662:AD3667)</f>
        <v>0</v>
      </c>
      <c r="AS3664" s="341">
        <f t="shared" si="10956"/>
        <v>0</v>
      </c>
      <c r="CB3664" s="381">
        <f>SUM(M3662:M3666)</f>
        <v>0</v>
      </c>
      <c r="CC3664" s="381"/>
      <c r="CD3664" s="381"/>
      <c r="CE3664" s="381"/>
      <c r="CF3664" s="381"/>
      <c r="CG3664" s="381"/>
      <c r="CH3664" s="381">
        <f>SUM(S3662:S3666)</f>
        <v>0</v>
      </c>
      <c r="CI3664" s="381"/>
      <c r="CJ3664" s="381"/>
      <c r="CK3664" s="381"/>
      <c r="CL3664" s="381"/>
      <c r="CM3664" s="381"/>
      <c r="CN3664" s="381">
        <f>SUM(Y3662:Y3666)</f>
        <v>0</v>
      </c>
    </row>
    <row r="3665" spans="1:92" ht="15" customHeight="1" x14ac:dyDescent="0.25">
      <c r="C3665" s="20" t="s">
        <v>29</v>
      </c>
      <c r="D3665" s="822" t="s">
        <v>130</v>
      </c>
      <c r="E3665" s="823"/>
      <c r="F3665" s="823"/>
      <c r="G3665" s="823"/>
      <c r="H3665" s="823"/>
      <c r="I3665" s="823"/>
      <c r="J3665" s="823"/>
      <c r="K3665" s="823"/>
      <c r="L3665" s="824"/>
      <c r="M3665" s="577"/>
      <c r="N3665" s="577"/>
      <c r="O3665" s="577"/>
      <c r="P3665" s="577"/>
      <c r="Q3665" s="577"/>
      <c r="R3665" s="577"/>
      <c r="S3665" s="577"/>
      <c r="T3665" s="577"/>
      <c r="U3665" s="577"/>
      <c r="V3665" s="577"/>
      <c r="W3665" s="577"/>
      <c r="X3665" s="577"/>
      <c r="Y3665" s="577"/>
      <c r="Z3665" s="577"/>
      <c r="AA3665" s="577"/>
      <c r="AB3665" s="577"/>
      <c r="AC3665" s="577"/>
      <c r="AD3665" s="577"/>
      <c r="AE3665" s="60"/>
      <c r="AF3665" s="259"/>
      <c r="AG3665" s="375"/>
      <c r="AH3665" s="399"/>
      <c r="AK3665" s="375">
        <f t="shared" si="10952"/>
        <v>0</v>
      </c>
      <c r="AL3665" s="378">
        <f t="shared" si="10953"/>
        <v>0</v>
      </c>
      <c r="AM3665" s="374">
        <f t="shared" si="10954"/>
        <v>0</v>
      </c>
      <c r="AN3665" s="292">
        <f t="shared" si="10955"/>
        <v>0</v>
      </c>
      <c r="AS3665" s="387">
        <f>SUM(AS3662:AS3664)</f>
        <v>0</v>
      </c>
      <c r="CB3665" s="381">
        <f>COUNTIF(M3662:M3666,"ns")</f>
        <v>0</v>
      </c>
      <c r="CC3665" s="381"/>
      <c r="CD3665" s="381"/>
      <c r="CE3665" s="381"/>
      <c r="CF3665" s="381"/>
      <c r="CG3665" s="381"/>
      <c r="CH3665" s="381">
        <f>COUNTIF(S3662:S3666,"ns")</f>
        <v>0</v>
      </c>
      <c r="CI3665" s="381"/>
      <c r="CJ3665" s="381"/>
      <c r="CK3665" s="381"/>
      <c r="CL3665" s="381"/>
      <c r="CM3665" s="381"/>
      <c r="CN3665" s="381">
        <f>COUNTIF(Y3662:Y3666,"ns")</f>
        <v>0</v>
      </c>
    </row>
    <row r="3666" spans="1:92" ht="15" customHeight="1" x14ac:dyDescent="0.25">
      <c r="C3666" s="20" t="s">
        <v>30</v>
      </c>
      <c r="D3666" s="822" t="s">
        <v>871</v>
      </c>
      <c r="E3666" s="823"/>
      <c r="F3666" s="823"/>
      <c r="G3666" s="823"/>
      <c r="H3666" s="823"/>
      <c r="I3666" s="823"/>
      <c r="J3666" s="823"/>
      <c r="K3666" s="823"/>
      <c r="L3666" s="824"/>
      <c r="M3666" s="577"/>
      <c r="N3666" s="577"/>
      <c r="O3666" s="577"/>
      <c r="P3666" s="577"/>
      <c r="Q3666" s="577"/>
      <c r="R3666" s="577"/>
      <c r="S3666" s="577"/>
      <c r="T3666" s="577"/>
      <c r="U3666" s="577"/>
      <c r="V3666" s="577"/>
      <c r="W3666" s="577"/>
      <c r="X3666" s="577"/>
      <c r="Y3666" s="577"/>
      <c r="Z3666" s="577"/>
      <c r="AA3666" s="577"/>
      <c r="AB3666" s="577"/>
      <c r="AC3666" s="577"/>
      <c r="AD3666" s="577"/>
      <c r="AE3666" s="60"/>
      <c r="AF3666" s="259"/>
      <c r="AG3666" s="375"/>
      <c r="AH3666" s="399"/>
      <c r="AK3666" s="375">
        <f t="shared" si="10952"/>
        <v>0</v>
      </c>
      <c r="AL3666" s="378">
        <f t="shared" si="10953"/>
        <v>0</v>
      </c>
      <c r="AM3666" s="374">
        <f t="shared" si="10954"/>
        <v>0</v>
      </c>
      <c r="AN3666" s="292">
        <f t="shared" si="10955"/>
        <v>0</v>
      </c>
      <c r="CB3666" s="381">
        <f>COUNTIF(M3662:M3666,0)</f>
        <v>0</v>
      </c>
      <c r="CC3666" s="381"/>
      <c r="CD3666" s="381"/>
      <c r="CE3666" s="381"/>
      <c r="CF3666" s="381"/>
      <c r="CG3666" s="381"/>
      <c r="CH3666" s="381">
        <f>COUNTIF(S3662:S3666,0)</f>
        <v>0</v>
      </c>
      <c r="CI3666" s="381"/>
      <c r="CJ3666" s="381"/>
      <c r="CK3666" s="381"/>
      <c r="CL3666" s="381"/>
      <c r="CM3666" s="381"/>
      <c r="CN3666" s="381">
        <f>COUNTIF(Y3662:Y3666,0)</f>
        <v>0</v>
      </c>
    </row>
    <row r="3667" spans="1:92" ht="15" customHeight="1" x14ac:dyDescent="0.25">
      <c r="C3667" s="20" t="s">
        <v>34</v>
      </c>
      <c r="D3667" s="822" t="s">
        <v>602</v>
      </c>
      <c r="E3667" s="823"/>
      <c r="F3667" s="823"/>
      <c r="G3667" s="823"/>
      <c r="H3667" s="823"/>
      <c r="I3667" s="823"/>
      <c r="J3667" s="823"/>
      <c r="K3667" s="823"/>
      <c r="L3667" s="824"/>
      <c r="M3667" s="577"/>
      <c r="N3667" s="577"/>
      <c r="O3667" s="577"/>
      <c r="P3667" s="577"/>
      <c r="Q3667" s="577"/>
      <c r="R3667" s="577"/>
      <c r="S3667" s="577"/>
      <c r="T3667" s="577"/>
      <c r="U3667" s="577"/>
      <c r="V3667" s="577"/>
      <c r="W3667" s="577"/>
      <c r="X3667" s="577"/>
      <c r="Y3667" s="577"/>
      <c r="Z3667" s="577"/>
      <c r="AA3667" s="577"/>
      <c r="AB3667" s="577"/>
      <c r="AC3667" s="577"/>
      <c r="AD3667" s="577"/>
      <c r="AE3667" s="60"/>
      <c r="AF3667" s="259"/>
      <c r="AG3667" s="375"/>
      <c r="AH3667" s="399"/>
      <c r="AK3667" s="375">
        <f t="shared" si="10952"/>
        <v>0</v>
      </c>
      <c r="AL3667" s="378">
        <f t="shared" si="10953"/>
        <v>0</v>
      </c>
      <c r="AM3667" s="374">
        <f t="shared" si="10954"/>
        <v>0</v>
      </c>
      <c r="AN3667" s="292">
        <f>IF($AG$3660=$AH$3660,0,IF(OR(AND(AK3667=0,AL3667&gt;0),AND(AK3667="ns",AM3667&gt;0),AND(AK3667="ns",AL3667=0,AM3667=0)),1,IF(OR(AND(AK3667&gt;0,AL3667=2),AND(AK3667="ns",AL3667=2),AND(AK3667="ns",AM3667=0,AL3667&gt;0),AK3667=AM3667),0,1)))</f>
        <v>0</v>
      </c>
      <c r="CB3667" s="381">
        <f>M3667</f>
        <v>0</v>
      </c>
      <c r="CC3667" s="381"/>
      <c r="CD3667" s="381"/>
      <c r="CE3667" s="381"/>
      <c r="CF3667" s="381"/>
      <c r="CG3667" s="381"/>
      <c r="CH3667" s="381">
        <f>S3667</f>
        <v>0</v>
      </c>
      <c r="CI3667" s="381"/>
      <c r="CJ3667" s="381"/>
      <c r="CK3667" s="381"/>
      <c r="CL3667" s="381"/>
      <c r="CM3667" s="381"/>
      <c r="CN3667" s="381">
        <f>Y3667</f>
        <v>0</v>
      </c>
    </row>
    <row r="3668" spans="1:92" ht="15" customHeight="1" x14ac:dyDescent="0.25">
      <c r="L3668" s="82" t="s">
        <v>64</v>
      </c>
      <c r="M3668" s="606">
        <f>IF(AND(SUM(M3662:R3667)=0,COUNTIF(M3662:R3667,"NS")&gt;0),"NS",SUM(M3662:R3667))</f>
        <v>0</v>
      </c>
      <c r="N3668" s="606"/>
      <c r="O3668" s="606"/>
      <c r="P3668" s="606"/>
      <c r="Q3668" s="606"/>
      <c r="R3668" s="606"/>
      <c r="S3668" s="606">
        <f>IF(AND(SUM(S3662:X3667)=0,COUNTIF(S3662:X3667,"NS")&gt;0),"NS",SUM(S3662:X3667))</f>
        <v>0</v>
      </c>
      <c r="T3668" s="606"/>
      <c r="U3668" s="606"/>
      <c r="V3668" s="606"/>
      <c r="W3668" s="606"/>
      <c r="X3668" s="606"/>
      <c r="Y3668" s="606">
        <f>IF(AND(SUM(Y3662:AD3667)=0,COUNTIF(Y3662:AD3667,"NS")&gt;0),"NS",SUM(Y3662:AD3667))</f>
        <v>0</v>
      </c>
      <c r="Z3668" s="606"/>
      <c r="AA3668" s="606"/>
      <c r="AB3668" s="606"/>
      <c r="AC3668" s="606"/>
      <c r="AD3668" s="606"/>
      <c r="AE3668" s="60"/>
      <c r="AF3668" s="259"/>
      <c r="AG3668" s="375"/>
      <c r="AH3668" s="399"/>
      <c r="AN3668" s="387">
        <f>SUM(AN3662:AN3667)</f>
        <v>0</v>
      </c>
      <c r="CB3668" s="382">
        <f>IF($AG$2407=$AH$2407,0,
IF(AND(OR(CB3663=0,CB3663=1),CB3667&gt;=0),1,
IF(CB3663=2,
IF(CB3667=0,0,IF(AND(CB3667&gt;0,CB3666=0,OR(CB3664&gt;0,CB3665&gt;0)),0,1)),
IF(CB3663&gt;2,
IF(CB3667=0,0,IF(AND(CB3667&gt;0,(CB3663-CB3666)&gt;=2,OR(CB3664&gt;0,CB3665&gt;0)),0,1))))))</f>
        <v>0</v>
      </c>
      <c r="CC3668" s="382"/>
      <c r="CD3668" s="382"/>
      <c r="CE3668" s="382"/>
      <c r="CF3668" s="382"/>
      <c r="CG3668" s="382"/>
      <c r="CH3668" s="382">
        <f>IF($AG$2407=$AH$2407,0,
IF(AND(OR(CH3663=0,CH3663=1),CH3667&gt;=0),1,
IF(CH3663=2,
IF(CH3667=0,0,IF(AND(CH3667&gt;0,CH3666=0,OR(CH3664&gt;0,CH3665&gt;0)),0,1)),
IF(CH3663&gt;2,
IF(CH3667=0,0,IF(AND(CH3667&gt;0,(CH3663-CH3666)&gt;=2,OR(CH3664&gt;0,CH3665&gt;0)),0,1))))))</f>
        <v>0</v>
      </c>
      <c r="CI3668" s="382"/>
      <c r="CJ3668" s="382"/>
      <c r="CK3668" s="382"/>
      <c r="CL3668" s="382"/>
      <c r="CM3668" s="382"/>
      <c r="CN3668" s="382">
        <f>IF($AG$2407=$AH$2407,0,
IF(AND(OR(CN3663=0,CN3663=1),CN3667&gt;=0),1,
IF(CN3663=2,
IF(CN3667=0,0,IF(AND(CN3667&gt;0,CN3666=0,OR(CN3664&gt;0,CN3665&gt;0)),0,1)),
IF(CN3663&gt;2,
IF(CN3667=0,0,IF(AND(CN3667&gt;0,(CN3663-CN3666)&gt;=2,OR(CN3664&gt;0,CN3665&gt;0)),0,1))))))</f>
        <v>0</v>
      </c>
    </row>
    <row r="3669" spans="1:92" ht="15" customHeight="1" x14ac:dyDescent="0.25">
      <c r="B3669" s="543" t="str">
        <f>IF(SUM(AS3665)&gt;=1,"Error: Verificar la consistencia con la pregunta 115","")</f>
        <v/>
      </c>
      <c r="C3669" s="543"/>
      <c r="D3669" s="543"/>
      <c r="E3669" s="543"/>
      <c r="F3669" s="543"/>
      <c r="G3669" s="543"/>
      <c r="H3669" s="543"/>
      <c r="I3669" s="543"/>
      <c r="J3669" s="543"/>
      <c r="K3669" s="543"/>
      <c r="L3669" s="543"/>
      <c r="M3669" s="543"/>
      <c r="N3669" s="543"/>
      <c r="O3669" s="543"/>
      <c r="P3669" s="543"/>
      <c r="Q3669" s="543"/>
      <c r="R3669" s="543"/>
      <c r="S3669" s="543"/>
      <c r="T3669" s="543"/>
      <c r="U3669" s="543"/>
      <c r="V3669" s="543"/>
      <c r="W3669" s="543"/>
      <c r="X3669" s="543"/>
      <c r="Y3669" s="543"/>
      <c r="Z3669" s="543"/>
      <c r="AA3669" s="543"/>
      <c r="AB3669" s="543"/>
      <c r="AC3669" s="543"/>
      <c r="AD3669" s="543"/>
      <c r="AE3669" s="60"/>
      <c r="AF3669" s="259"/>
      <c r="AG3669" s="375"/>
      <c r="AH3669" s="399"/>
    </row>
    <row r="3670" spans="1:92" ht="15" customHeight="1" x14ac:dyDescent="0.25">
      <c r="A3670" s="60"/>
      <c r="B3670" s="543" t="str">
        <f>IF(SUM(AN3668)&gt;=1,"Error: Verificar la suma por fila","")</f>
        <v/>
      </c>
      <c r="C3670" s="543"/>
      <c r="D3670" s="543"/>
      <c r="E3670" s="543"/>
      <c r="F3670" s="543"/>
      <c r="G3670" s="543"/>
      <c r="H3670" s="543"/>
      <c r="I3670" s="543"/>
      <c r="J3670" s="543"/>
      <c r="K3670" s="543"/>
      <c r="L3670" s="543"/>
      <c r="M3670" s="543"/>
      <c r="N3670" s="543"/>
      <c r="O3670" s="543"/>
      <c r="P3670" s="543"/>
      <c r="Q3670" s="543"/>
      <c r="R3670" s="543"/>
      <c r="S3670" s="543"/>
      <c r="T3670" s="543"/>
      <c r="U3670" s="543"/>
      <c r="V3670" s="543"/>
      <c r="W3670" s="543"/>
      <c r="X3670" s="543"/>
      <c r="Y3670" s="543"/>
      <c r="Z3670" s="543"/>
      <c r="AA3670" s="543"/>
      <c r="AB3670" s="543"/>
      <c r="AC3670" s="543"/>
      <c r="AD3670" s="543"/>
      <c r="AE3670" s="60"/>
      <c r="AF3670" s="259"/>
      <c r="AG3670" s="375"/>
      <c r="AH3670" s="399"/>
    </row>
    <row r="3671" spans="1:92" ht="26.25" customHeight="1" x14ac:dyDescent="0.25">
      <c r="A3671" s="60"/>
      <c r="B3671" s="821" t="str">
        <f>IF(SUM(CB3668:CN3668)&gt;=1,"Error: Verificar la información ya que se está haciendo mal uso del criterio No identificado.","")</f>
        <v/>
      </c>
      <c r="C3671" s="821"/>
      <c r="D3671" s="821"/>
      <c r="E3671" s="821"/>
      <c r="F3671" s="821"/>
      <c r="G3671" s="821"/>
      <c r="H3671" s="821"/>
      <c r="I3671" s="821"/>
      <c r="J3671" s="821"/>
      <c r="K3671" s="821"/>
      <c r="L3671" s="821"/>
      <c r="M3671" s="821"/>
      <c r="N3671" s="821"/>
      <c r="O3671" s="821"/>
      <c r="P3671" s="821"/>
      <c r="Q3671" s="545" t="str">
        <f>IF(OR(AG3660=AH3660,AG3660=AI3660),"","Error: Debe completar toda la información requerida.")</f>
        <v/>
      </c>
      <c r="R3671" s="545"/>
      <c r="S3671" s="545"/>
      <c r="T3671" s="545"/>
      <c r="U3671" s="545"/>
      <c r="V3671" s="545"/>
      <c r="W3671" s="545"/>
      <c r="X3671" s="545"/>
      <c r="Y3671" s="545"/>
      <c r="Z3671" s="545"/>
      <c r="AA3671" s="545"/>
      <c r="AB3671" s="545"/>
      <c r="AC3671" s="545"/>
      <c r="AD3671" s="545"/>
      <c r="AE3671" s="60"/>
      <c r="AF3671" s="259"/>
      <c r="AG3671" s="375"/>
      <c r="AH3671" s="399"/>
    </row>
    <row r="3672" spans="1:92" ht="24" customHeight="1" x14ac:dyDescent="0.25">
      <c r="A3672" s="114" t="s">
        <v>748</v>
      </c>
      <c r="B3672" s="573" t="s">
        <v>1587</v>
      </c>
      <c r="C3672" s="573"/>
      <c r="D3672" s="573"/>
      <c r="E3672" s="573"/>
      <c r="F3672" s="573"/>
      <c r="G3672" s="573"/>
      <c r="H3672" s="573"/>
      <c r="I3672" s="573"/>
      <c r="J3672" s="573"/>
      <c r="K3672" s="573"/>
      <c r="L3672" s="573"/>
      <c r="M3672" s="573"/>
      <c r="N3672" s="573"/>
      <c r="O3672" s="573"/>
      <c r="P3672" s="573"/>
      <c r="Q3672" s="573"/>
      <c r="R3672" s="573"/>
      <c r="S3672" s="573"/>
      <c r="T3672" s="573"/>
      <c r="U3672" s="573"/>
      <c r="V3672" s="573"/>
      <c r="W3672" s="573"/>
      <c r="X3672" s="573"/>
      <c r="Y3672" s="573"/>
      <c r="Z3672" s="573"/>
      <c r="AA3672" s="573"/>
      <c r="AB3672" s="573"/>
      <c r="AC3672" s="573"/>
      <c r="AD3672" s="573"/>
      <c r="AE3672" s="60"/>
      <c r="AF3672" s="259"/>
      <c r="AG3672" s="375"/>
      <c r="AH3672" s="399"/>
    </row>
    <row r="3673" spans="1:92" ht="15" customHeight="1" x14ac:dyDescent="0.25">
      <c r="AE3673" s="60"/>
      <c r="AF3673" s="259"/>
      <c r="AG3673" s="285" t="s">
        <v>1908</v>
      </c>
      <c r="AH3673" s="285"/>
      <c r="AI3673" s="285"/>
      <c r="AJ3673" s="374"/>
      <c r="AK3673" s="374"/>
      <c r="AL3673" s="374"/>
      <c r="AM3673" s="374"/>
      <c r="AN3673" s="374"/>
    </row>
    <row r="3674" spans="1:92" ht="15" customHeight="1" x14ac:dyDescent="0.25">
      <c r="C3674" s="814" t="s">
        <v>606</v>
      </c>
      <c r="D3674" s="814"/>
      <c r="E3674" s="814"/>
      <c r="F3674" s="814"/>
      <c r="G3674" s="814"/>
      <c r="H3674" s="814"/>
      <c r="I3674" s="814"/>
      <c r="J3674" s="814"/>
      <c r="K3674" s="814"/>
      <c r="L3674" s="814"/>
      <c r="M3674" s="801" t="s">
        <v>1429</v>
      </c>
      <c r="N3674" s="801"/>
      <c r="O3674" s="801"/>
      <c r="P3674" s="801"/>
      <c r="Q3674" s="801"/>
      <c r="R3674" s="801"/>
      <c r="S3674" s="801"/>
      <c r="T3674" s="801"/>
      <c r="U3674" s="801"/>
      <c r="V3674" s="801"/>
      <c r="W3674" s="801"/>
      <c r="X3674" s="801"/>
      <c r="Y3674" s="801"/>
      <c r="Z3674" s="801"/>
      <c r="AA3674" s="801"/>
      <c r="AB3674" s="801"/>
      <c r="AC3674" s="801"/>
      <c r="AD3674" s="801"/>
      <c r="AE3674" s="60"/>
      <c r="AF3674" s="259"/>
      <c r="AG3674" s="285">
        <f>COUNTBLANK(M3676:AD3695)</f>
        <v>360</v>
      </c>
      <c r="AH3674" s="285">
        <v>360</v>
      </c>
      <c r="AI3674" s="285">
        <v>300</v>
      </c>
      <c r="AJ3674" s="374"/>
      <c r="AK3674" s="374"/>
      <c r="AL3674" s="374"/>
      <c r="AM3674" s="374"/>
      <c r="AN3674" s="374"/>
    </row>
    <row r="3675" spans="1:92" ht="15" customHeight="1" x14ac:dyDescent="0.25">
      <c r="C3675" s="814"/>
      <c r="D3675" s="814"/>
      <c r="E3675" s="814"/>
      <c r="F3675" s="814"/>
      <c r="G3675" s="814"/>
      <c r="H3675" s="814"/>
      <c r="I3675" s="814"/>
      <c r="J3675" s="814"/>
      <c r="K3675" s="814"/>
      <c r="L3675" s="814"/>
      <c r="M3675" s="819" t="s">
        <v>60</v>
      </c>
      <c r="N3675" s="820"/>
      <c r="O3675" s="820"/>
      <c r="P3675" s="820"/>
      <c r="Q3675" s="820"/>
      <c r="R3675" s="820"/>
      <c r="S3675" s="829" t="s">
        <v>61</v>
      </c>
      <c r="T3675" s="830"/>
      <c r="U3675" s="830"/>
      <c r="V3675" s="830"/>
      <c r="W3675" s="830"/>
      <c r="X3675" s="830"/>
      <c r="Y3675" s="829" t="s">
        <v>62</v>
      </c>
      <c r="Z3675" s="830"/>
      <c r="AA3675" s="830"/>
      <c r="AB3675" s="830"/>
      <c r="AC3675" s="830"/>
      <c r="AD3675" s="830"/>
      <c r="AE3675" s="60"/>
      <c r="AF3675" s="259"/>
      <c r="AG3675" s="374"/>
      <c r="AH3675" s="374"/>
      <c r="AI3675" s="374"/>
      <c r="AJ3675" s="374"/>
      <c r="AK3675" s="375" t="s">
        <v>1913</v>
      </c>
      <c r="AL3675" s="378" t="s">
        <v>1910</v>
      </c>
      <c r="AM3675" s="374" t="s">
        <v>1914</v>
      </c>
      <c r="AN3675" s="374" t="s">
        <v>1915</v>
      </c>
      <c r="AP3675" s="375" t="s">
        <v>1913</v>
      </c>
      <c r="AQ3675" s="378" t="s">
        <v>1910</v>
      </c>
      <c r="AR3675" s="374" t="s">
        <v>1914</v>
      </c>
      <c r="AS3675" s="374" t="s">
        <v>1915</v>
      </c>
    </row>
    <row r="3676" spans="1:92" ht="15" customHeight="1" x14ac:dyDescent="0.25">
      <c r="C3676" s="18" t="s">
        <v>26</v>
      </c>
      <c r="D3676" s="822" t="s">
        <v>607</v>
      </c>
      <c r="E3676" s="823"/>
      <c r="F3676" s="823"/>
      <c r="G3676" s="823"/>
      <c r="H3676" s="823"/>
      <c r="I3676" s="823"/>
      <c r="J3676" s="823"/>
      <c r="K3676" s="823"/>
      <c r="L3676" s="824"/>
      <c r="M3676" s="577"/>
      <c r="N3676" s="577"/>
      <c r="O3676" s="577"/>
      <c r="P3676" s="577"/>
      <c r="Q3676" s="577"/>
      <c r="R3676" s="577"/>
      <c r="S3676" s="577"/>
      <c r="T3676" s="577"/>
      <c r="U3676" s="577"/>
      <c r="V3676" s="577"/>
      <c r="W3676" s="577"/>
      <c r="X3676" s="577"/>
      <c r="Y3676" s="577"/>
      <c r="Z3676" s="577"/>
      <c r="AA3676" s="577"/>
      <c r="AB3676" s="577"/>
      <c r="AC3676" s="577"/>
      <c r="AD3676" s="577"/>
      <c r="AE3676" s="60"/>
      <c r="AF3676" s="259"/>
      <c r="AG3676" s="374"/>
      <c r="AH3676" s="374"/>
      <c r="AI3676" s="374"/>
      <c r="AJ3676" s="374"/>
      <c r="AK3676" s="375">
        <f>M3676</f>
        <v>0</v>
      </c>
      <c r="AL3676" s="378">
        <f t="shared" ref="AL3676:AL3695" si="10957">COUNTIF(S3676:AD3676,"ns")</f>
        <v>0</v>
      </c>
      <c r="AM3676" s="374">
        <f>SUM(S3676:AD3676)</f>
        <v>0</v>
      </c>
      <c r="AN3676" s="292">
        <f t="shared" ref="AN3676:AN3695" si="10958">IF($AG$3674=$AH$3674,0,IF(OR(AND(AK3676=0,AL3676&gt;0),AND(AK3676="ns",AM3676&gt;0),AND(AK3676="ns",AL3676=0,AM3676=0)),1,IF(OR(AND(AK3676&gt;0,AL3676=2),AND(AK3676="ns",AL3676=2),AND(AK3676="ns",AM3676=0,AL3676&gt;0),AK3676=AM3676),0,1)))</f>
        <v>0</v>
      </c>
      <c r="AP3676" s="375">
        <f>$C$3620</f>
        <v>0</v>
      </c>
      <c r="AQ3676" s="378">
        <f>COUNTIF(S3676:AD3695,"ns")</f>
        <v>0</v>
      </c>
      <c r="AR3676" s="374">
        <f>SUM(S3676:AD3695)</f>
        <v>0</v>
      </c>
      <c r="AS3676" s="341">
        <f>IF($AG$3674=$AH$3674,0,IF(OR(AND(AP3676=0,AQ3676&gt;0),AND(AP3676="NS",AR3676&gt;0),AND(AP3676="NS",AR3676=0,AQ3676=0)),1,IF(OR(AND(AQ3676&gt;=2,AR3676&lt;AP3676),AND(AP3676="NS",AR3676=0,AQ3676&gt;0),AP3676=AR3676),0,1)))</f>
        <v>0</v>
      </c>
      <c r="CB3676" s="292"/>
      <c r="CC3676" s="292"/>
      <c r="CD3676" s="292"/>
      <c r="CE3676" s="292"/>
      <c r="CF3676" s="292"/>
      <c r="CG3676" s="292"/>
      <c r="CH3676" s="292"/>
      <c r="CI3676" s="292"/>
      <c r="CJ3676" s="292"/>
      <c r="CK3676" s="292"/>
    </row>
    <row r="3677" spans="1:92" ht="15" customHeight="1" x14ac:dyDescent="0.25">
      <c r="C3677" s="20" t="s">
        <v>27</v>
      </c>
      <c r="D3677" s="822" t="s">
        <v>608</v>
      </c>
      <c r="E3677" s="823"/>
      <c r="F3677" s="823"/>
      <c r="G3677" s="823"/>
      <c r="H3677" s="823"/>
      <c r="I3677" s="823"/>
      <c r="J3677" s="823"/>
      <c r="K3677" s="823"/>
      <c r="L3677" s="824"/>
      <c r="M3677" s="577"/>
      <c r="N3677" s="577"/>
      <c r="O3677" s="577"/>
      <c r="P3677" s="577"/>
      <c r="Q3677" s="577"/>
      <c r="R3677" s="577"/>
      <c r="S3677" s="577"/>
      <c r="T3677" s="577"/>
      <c r="U3677" s="577"/>
      <c r="V3677" s="577"/>
      <c r="W3677" s="577"/>
      <c r="X3677" s="577"/>
      <c r="Y3677" s="577"/>
      <c r="Z3677" s="577"/>
      <c r="AA3677" s="577"/>
      <c r="AB3677" s="577"/>
      <c r="AC3677" s="577"/>
      <c r="AD3677" s="577"/>
      <c r="AE3677" s="60"/>
      <c r="AF3677" s="259"/>
      <c r="AG3677" s="375"/>
      <c r="AH3677" s="399"/>
      <c r="AK3677" s="375">
        <f t="shared" ref="AK3677:AK3694" si="10959">M3677</f>
        <v>0</v>
      </c>
      <c r="AL3677" s="378">
        <f t="shared" si="10957"/>
        <v>0</v>
      </c>
      <c r="AM3677" s="374">
        <f t="shared" ref="AM3677:AM3694" si="10960">SUM(S3677:AD3677)</f>
        <v>0</v>
      </c>
      <c r="AN3677" s="292">
        <f t="shared" si="10958"/>
        <v>0</v>
      </c>
      <c r="AP3677" s="375">
        <f>$E$3622</f>
        <v>0</v>
      </c>
      <c r="AQ3677" s="378">
        <f>COUNTIF(S3676:X3695,"ns")</f>
        <v>0</v>
      </c>
      <c r="AR3677" s="374">
        <f>SUM(S3676:X3695)</f>
        <v>0</v>
      </c>
      <c r="AS3677" s="341">
        <f>IF($AG$3674=$AH$3674,0,IF(OR(AND(AP3677=0,AQ3677&gt;0),AND(AP3677="NS",AR3677&gt;0),AND(AP3677="NS",AR3677=0,AQ3677=0)),1,IF(OR(AND(AQ3677&gt;=2,AR3677&lt;AP3677),AND(AP3677="NS",AR3677=0,AQ3677&gt;0),AP3677=AR3677),0,1)))</f>
        <v>0</v>
      </c>
      <c r="CB3677" s="381">
        <f>COUNTA(M3676:M3694)</f>
        <v>0</v>
      </c>
      <c r="CC3677" s="381"/>
      <c r="CD3677" s="381"/>
      <c r="CE3677" s="381"/>
      <c r="CF3677" s="381"/>
      <c r="CG3677" s="381"/>
      <c r="CH3677" s="381">
        <f>COUNTA(S3676:S3694)</f>
        <v>0</v>
      </c>
      <c r="CI3677" s="381"/>
      <c r="CJ3677" s="381"/>
      <c r="CK3677" s="381"/>
      <c r="CL3677" s="381"/>
      <c r="CM3677" s="381"/>
      <c r="CN3677" s="381">
        <f>COUNTA(Y3676:Y3694)</f>
        <v>0</v>
      </c>
    </row>
    <row r="3678" spans="1:92" ht="15" customHeight="1" x14ac:dyDescent="0.25">
      <c r="C3678" s="20" t="s">
        <v>28</v>
      </c>
      <c r="D3678" s="822" t="s">
        <v>609</v>
      </c>
      <c r="E3678" s="823"/>
      <c r="F3678" s="823"/>
      <c r="G3678" s="823"/>
      <c r="H3678" s="823"/>
      <c r="I3678" s="823"/>
      <c r="J3678" s="823"/>
      <c r="K3678" s="823"/>
      <c r="L3678" s="824"/>
      <c r="M3678" s="577"/>
      <c r="N3678" s="577"/>
      <c r="O3678" s="577"/>
      <c r="P3678" s="577"/>
      <c r="Q3678" s="577"/>
      <c r="R3678" s="577"/>
      <c r="S3678" s="577"/>
      <c r="T3678" s="577"/>
      <c r="U3678" s="577"/>
      <c r="V3678" s="577"/>
      <c r="W3678" s="577"/>
      <c r="X3678" s="577"/>
      <c r="Y3678" s="577"/>
      <c r="Z3678" s="577"/>
      <c r="AA3678" s="577"/>
      <c r="AB3678" s="577"/>
      <c r="AC3678" s="577"/>
      <c r="AD3678" s="577"/>
      <c r="AE3678" s="60"/>
      <c r="AF3678" s="259"/>
      <c r="AG3678" s="375"/>
      <c r="AH3678" s="399"/>
      <c r="AK3678" s="375">
        <f t="shared" si="10959"/>
        <v>0</v>
      </c>
      <c r="AL3678" s="378">
        <f t="shared" si="10957"/>
        <v>0</v>
      </c>
      <c r="AM3678" s="374">
        <f t="shared" si="10960"/>
        <v>0</v>
      </c>
      <c r="AN3678" s="292">
        <f t="shared" si="10958"/>
        <v>0</v>
      </c>
      <c r="AP3678" s="375">
        <f>$E$3624</f>
        <v>0</v>
      </c>
      <c r="AQ3678" s="378">
        <f>COUNTIF(Y3676:AD3695,"ns")</f>
        <v>0</v>
      </c>
      <c r="AR3678" s="374">
        <f>SUM(Y3676:AD3695)</f>
        <v>0</v>
      </c>
      <c r="AS3678" s="341">
        <f>IF($AG$3674=$AH$3674,0,IF(OR(AND(AP3678=0,AQ3678&gt;0),AND(AP3678="NS",AR3678&gt;0),AND(AP3678="NS",AR3678=0,AQ3678=0)),1,IF(OR(AND(AQ3678&gt;=2,AR3678&lt;AP3678),AND(AP3678="NS",AR3678=0,AQ3678&gt;0),AP3678=AR3678),0,1)))</f>
        <v>0</v>
      </c>
      <c r="CB3678" s="381">
        <f>SUM(M3676:M3694)</f>
        <v>0</v>
      </c>
      <c r="CC3678" s="381"/>
      <c r="CD3678" s="381"/>
      <c r="CE3678" s="381"/>
      <c r="CF3678" s="381"/>
      <c r="CG3678" s="381"/>
      <c r="CH3678" s="381">
        <f>SUM(S3676:S3694)</f>
        <v>0</v>
      </c>
      <c r="CI3678" s="381"/>
      <c r="CJ3678" s="381"/>
      <c r="CK3678" s="381"/>
      <c r="CL3678" s="381"/>
      <c r="CM3678" s="381"/>
      <c r="CN3678" s="381">
        <f>SUM(Y3676:Y3694)</f>
        <v>0</v>
      </c>
    </row>
    <row r="3679" spans="1:92" ht="15" customHeight="1" x14ac:dyDescent="0.25">
      <c r="C3679" s="20" t="s">
        <v>29</v>
      </c>
      <c r="D3679" s="822" t="s">
        <v>610</v>
      </c>
      <c r="E3679" s="823"/>
      <c r="F3679" s="823"/>
      <c r="G3679" s="823"/>
      <c r="H3679" s="823"/>
      <c r="I3679" s="823"/>
      <c r="J3679" s="823"/>
      <c r="K3679" s="823"/>
      <c r="L3679" s="824"/>
      <c r="M3679" s="577"/>
      <c r="N3679" s="577"/>
      <c r="O3679" s="577"/>
      <c r="P3679" s="577"/>
      <c r="Q3679" s="577"/>
      <c r="R3679" s="577"/>
      <c r="S3679" s="577"/>
      <c r="T3679" s="577"/>
      <c r="U3679" s="577"/>
      <c r="V3679" s="577"/>
      <c r="W3679" s="577"/>
      <c r="X3679" s="577"/>
      <c r="Y3679" s="577"/>
      <c r="Z3679" s="577"/>
      <c r="AA3679" s="577"/>
      <c r="AB3679" s="577"/>
      <c r="AC3679" s="577"/>
      <c r="AD3679" s="577"/>
      <c r="AE3679" s="60"/>
      <c r="AF3679" s="259"/>
      <c r="AG3679" s="375"/>
      <c r="AH3679" s="399"/>
      <c r="AK3679" s="375">
        <f t="shared" si="10959"/>
        <v>0</v>
      </c>
      <c r="AL3679" s="378">
        <f t="shared" si="10957"/>
        <v>0</v>
      </c>
      <c r="AM3679" s="374">
        <f t="shared" si="10960"/>
        <v>0</v>
      </c>
      <c r="AN3679" s="292">
        <f t="shared" si="10958"/>
        <v>0</v>
      </c>
      <c r="AS3679" s="387">
        <f>SUM(AS3676:AS3678)</f>
        <v>0</v>
      </c>
      <c r="CB3679" s="381">
        <f>COUNTIF(M3676:M3694,"ns")</f>
        <v>0</v>
      </c>
      <c r="CC3679" s="381"/>
      <c r="CD3679" s="381"/>
      <c r="CE3679" s="381"/>
      <c r="CF3679" s="381"/>
      <c r="CG3679" s="381"/>
      <c r="CH3679" s="381">
        <f>COUNTIF(S3676:S3694,"ns")</f>
        <v>0</v>
      </c>
      <c r="CI3679" s="381"/>
      <c r="CJ3679" s="381"/>
      <c r="CK3679" s="381"/>
      <c r="CL3679" s="381"/>
      <c r="CM3679" s="381"/>
      <c r="CN3679" s="381">
        <f>COUNTIF(Y3676:Y3694,"ns")</f>
        <v>0</v>
      </c>
    </row>
    <row r="3680" spans="1:92" ht="15" customHeight="1" x14ac:dyDescent="0.25">
      <c r="C3680" s="20" t="s">
        <v>30</v>
      </c>
      <c r="D3680" s="822" t="s">
        <v>611</v>
      </c>
      <c r="E3680" s="823"/>
      <c r="F3680" s="823"/>
      <c r="G3680" s="823"/>
      <c r="H3680" s="823"/>
      <c r="I3680" s="823"/>
      <c r="J3680" s="823"/>
      <c r="K3680" s="823"/>
      <c r="L3680" s="824"/>
      <c r="M3680" s="577"/>
      <c r="N3680" s="577"/>
      <c r="O3680" s="577"/>
      <c r="P3680" s="577"/>
      <c r="Q3680" s="577"/>
      <c r="R3680" s="577"/>
      <c r="S3680" s="577"/>
      <c r="T3680" s="577"/>
      <c r="U3680" s="577"/>
      <c r="V3680" s="577"/>
      <c r="W3680" s="577"/>
      <c r="X3680" s="577"/>
      <c r="Y3680" s="577"/>
      <c r="Z3680" s="577"/>
      <c r="AA3680" s="577"/>
      <c r="AB3680" s="577"/>
      <c r="AC3680" s="577"/>
      <c r="AD3680" s="577"/>
      <c r="AE3680" s="60"/>
      <c r="AF3680" s="259"/>
      <c r="AG3680" s="375"/>
      <c r="AH3680" s="399"/>
      <c r="AK3680" s="375">
        <f t="shared" si="10959"/>
        <v>0</v>
      </c>
      <c r="AL3680" s="378">
        <f t="shared" si="10957"/>
        <v>0</v>
      </c>
      <c r="AM3680" s="374">
        <f t="shared" si="10960"/>
        <v>0</v>
      </c>
      <c r="AN3680" s="292">
        <f t="shared" si="10958"/>
        <v>0</v>
      </c>
      <c r="CB3680" s="381">
        <f>COUNTIF(M3676:M3694,0)</f>
        <v>0</v>
      </c>
      <c r="CC3680" s="381"/>
      <c r="CD3680" s="381"/>
      <c r="CE3680" s="381"/>
      <c r="CF3680" s="381"/>
      <c r="CG3680" s="381"/>
      <c r="CH3680" s="381">
        <f>COUNTIF(S3676:S3694,0)</f>
        <v>0</v>
      </c>
      <c r="CI3680" s="381"/>
      <c r="CJ3680" s="381"/>
      <c r="CK3680" s="381"/>
      <c r="CL3680" s="381"/>
      <c r="CM3680" s="381"/>
      <c r="CN3680" s="381">
        <f>COUNTIF(Y3676:Y3694,0)</f>
        <v>0</v>
      </c>
    </row>
    <row r="3681" spans="1:92" ht="15" customHeight="1" x14ac:dyDescent="0.25">
      <c r="C3681" s="20" t="s">
        <v>31</v>
      </c>
      <c r="D3681" s="822" t="s">
        <v>612</v>
      </c>
      <c r="E3681" s="823"/>
      <c r="F3681" s="823"/>
      <c r="G3681" s="823"/>
      <c r="H3681" s="823"/>
      <c r="I3681" s="823"/>
      <c r="J3681" s="823"/>
      <c r="K3681" s="823"/>
      <c r="L3681" s="824"/>
      <c r="M3681" s="577"/>
      <c r="N3681" s="577"/>
      <c r="O3681" s="577"/>
      <c r="P3681" s="577"/>
      <c r="Q3681" s="577"/>
      <c r="R3681" s="577"/>
      <c r="S3681" s="577"/>
      <c r="T3681" s="577"/>
      <c r="U3681" s="577"/>
      <c r="V3681" s="577"/>
      <c r="W3681" s="577"/>
      <c r="X3681" s="577"/>
      <c r="Y3681" s="577"/>
      <c r="Z3681" s="577"/>
      <c r="AA3681" s="577"/>
      <c r="AB3681" s="577"/>
      <c r="AC3681" s="577"/>
      <c r="AD3681" s="577"/>
      <c r="AE3681" s="60"/>
      <c r="AF3681" s="259"/>
      <c r="AG3681" s="375"/>
      <c r="AH3681" s="399"/>
      <c r="AK3681" s="375">
        <f t="shared" si="10959"/>
        <v>0</v>
      </c>
      <c r="AL3681" s="378">
        <f t="shared" si="10957"/>
        <v>0</v>
      </c>
      <c r="AM3681" s="374">
        <f t="shared" si="10960"/>
        <v>0</v>
      </c>
      <c r="AN3681" s="292">
        <f t="shared" si="10958"/>
        <v>0</v>
      </c>
      <c r="CB3681" s="381">
        <f>M3695</f>
        <v>0</v>
      </c>
      <c r="CC3681" s="381"/>
      <c r="CD3681" s="381"/>
      <c r="CE3681" s="381"/>
      <c r="CF3681" s="381"/>
      <c r="CG3681" s="381"/>
      <c r="CH3681" s="381">
        <f>S3695</f>
        <v>0</v>
      </c>
      <c r="CI3681" s="381"/>
      <c r="CJ3681" s="381"/>
      <c r="CK3681" s="381"/>
      <c r="CL3681" s="381"/>
      <c r="CM3681" s="381"/>
      <c r="CN3681" s="381">
        <f>Y3695</f>
        <v>0</v>
      </c>
    </row>
    <row r="3682" spans="1:92" ht="15" customHeight="1" x14ac:dyDescent="0.25">
      <c r="C3682" s="20" t="s">
        <v>32</v>
      </c>
      <c r="D3682" s="822" t="s">
        <v>613</v>
      </c>
      <c r="E3682" s="823"/>
      <c r="F3682" s="823"/>
      <c r="G3682" s="823"/>
      <c r="H3682" s="823"/>
      <c r="I3682" s="823"/>
      <c r="J3682" s="823"/>
      <c r="K3682" s="823"/>
      <c r="L3682" s="824"/>
      <c r="M3682" s="577"/>
      <c r="N3682" s="577"/>
      <c r="O3682" s="577"/>
      <c r="P3682" s="577"/>
      <c r="Q3682" s="577"/>
      <c r="R3682" s="577"/>
      <c r="S3682" s="577"/>
      <c r="T3682" s="577"/>
      <c r="U3682" s="577"/>
      <c r="V3682" s="577"/>
      <c r="W3682" s="577"/>
      <c r="X3682" s="577"/>
      <c r="Y3682" s="577"/>
      <c r="Z3682" s="577"/>
      <c r="AA3682" s="577"/>
      <c r="AB3682" s="577"/>
      <c r="AC3682" s="577"/>
      <c r="AD3682" s="577"/>
      <c r="AE3682" s="60"/>
      <c r="AF3682" s="259"/>
      <c r="AG3682" s="375"/>
      <c r="AH3682" s="399"/>
      <c r="AK3682" s="375">
        <f t="shared" si="10959"/>
        <v>0</v>
      </c>
      <c r="AL3682" s="378">
        <f t="shared" si="10957"/>
        <v>0</v>
      </c>
      <c r="AM3682" s="374">
        <f t="shared" si="10960"/>
        <v>0</v>
      </c>
      <c r="AN3682" s="292">
        <f t="shared" si="10958"/>
        <v>0</v>
      </c>
      <c r="CB3682" s="382">
        <f>IF($AG$2407=$AH$2407,0,
IF(AND(OR(CB3677=0,CB3677=1),CB3681&gt;=0),1,
IF(CB3677=2,
IF(CB3681=0,0,IF(AND(CB3681&gt;0,CB3680=0,OR(CB3678&gt;0,CB3679&gt;0)),0,1)),
IF(CB3677&gt;2,
IF(CB3681=0,0,IF(AND(CB3681&gt;0,(CB3677-CB3680)&gt;=2,OR(CB3678&gt;0,CB3679&gt;0)),0,1))))))</f>
        <v>0</v>
      </c>
      <c r="CC3682" s="382"/>
      <c r="CD3682" s="382"/>
      <c r="CE3682" s="382"/>
      <c r="CF3682" s="382"/>
      <c r="CG3682" s="382"/>
      <c r="CH3682" s="382">
        <f>IF($AG$2407=$AH$2407,0,
IF(AND(OR(CH3677=0,CH3677=1),CH3681&gt;=0),1,
IF(CH3677=2,
IF(CH3681=0,0,IF(AND(CH3681&gt;0,CH3680=0,OR(CH3678&gt;0,CH3679&gt;0)),0,1)),
IF(CH3677&gt;2,
IF(CH3681=0,0,IF(AND(CH3681&gt;0,(CH3677-CH3680)&gt;=2,OR(CH3678&gt;0,CH3679&gt;0)),0,1))))))</f>
        <v>0</v>
      </c>
      <c r="CI3682" s="382"/>
      <c r="CJ3682" s="382"/>
      <c r="CK3682" s="382"/>
      <c r="CL3682" s="382"/>
      <c r="CM3682" s="382"/>
      <c r="CN3682" s="382">
        <f>IF($AG$2407=$AH$2407,0,
IF(AND(OR(CN3677=0,CN3677=1),CN3681&gt;=0),1,
IF(CN3677=2,
IF(CN3681=0,0,IF(AND(CN3681&gt;0,CN3680=0,OR(CN3678&gt;0,CN3679&gt;0)),0,1)),
IF(CN3677&gt;2,
IF(CN3681=0,0,IF(AND(CN3681&gt;0,(CN3677-CN3680)&gt;=2,OR(CN3678&gt;0,CN3679&gt;0)),0,1))))))</f>
        <v>0</v>
      </c>
    </row>
    <row r="3683" spans="1:92" ht="15" customHeight="1" x14ac:dyDescent="0.25">
      <c r="C3683" s="20" t="s">
        <v>33</v>
      </c>
      <c r="D3683" s="822" t="s">
        <v>614</v>
      </c>
      <c r="E3683" s="823"/>
      <c r="F3683" s="823"/>
      <c r="G3683" s="823"/>
      <c r="H3683" s="823"/>
      <c r="I3683" s="823"/>
      <c r="J3683" s="823"/>
      <c r="K3683" s="823"/>
      <c r="L3683" s="824"/>
      <c r="M3683" s="577"/>
      <c r="N3683" s="577"/>
      <c r="O3683" s="577"/>
      <c r="P3683" s="577"/>
      <c r="Q3683" s="577"/>
      <c r="R3683" s="577"/>
      <c r="S3683" s="577"/>
      <c r="T3683" s="577"/>
      <c r="U3683" s="577"/>
      <c r="V3683" s="577"/>
      <c r="W3683" s="577"/>
      <c r="X3683" s="577"/>
      <c r="Y3683" s="577"/>
      <c r="Z3683" s="577"/>
      <c r="AA3683" s="577"/>
      <c r="AB3683" s="577"/>
      <c r="AC3683" s="577"/>
      <c r="AD3683" s="577"/>
      <c r="AE3683" s="60"/>
      <c r="AF3683" s="259"/>
      <c r="AG3683" s="375"/>
      <c r="AH3683" s="399"/>
      <c r="AK3683" s="375">
        <f t="shared" si="10959"/>
        <v>0</v>
      </c>
      <c r="AL3683" s="378">
        <f t="shared" si="10957"/>
        <v>0</v>
      </c>
      <c r="AM3683" s="374">
        <f t="shared" si="10960"/>
        <v>0</v>
      </c>
      <c r="AN3683" s="292">
        <f t="shared" si="10958"/>
        <v>0</v>
      </c>
    </row>
    <row r="3684" spans="1:92" ht="15" customHeight="1" x14ac:dyDescent="0.25">
      <c r="C3684" s="20" t="s">
        <v>34</v>
      </c>
      <c r="D3684" s="822" t="s">
        <v>615</v>
      </c>
      <c r="E3684" s="823"/>
      <c r="F3684" s="823"/>
      <c r="G3684" s="823"/>
      <c r="H3684" s="823"/>
      <c r="I3684" s="823"/>
      <c r="J3684" s="823"/>
      <c r="K3684" s="823"/>
      <c r="L3684" s="824"/>
      <c r="M3684" s="577"/>
      <c r="N3684" s="577"/>
      <c r="O3684" s="577"/>
      <c r="P3684" s="577"/>
      <c r="Q3684" s="577"/>
      <c r="R3684" s="577"/>
      <c r="S3684" s="577"/>
      <c r="T3684" s="577"/>
      <c r="U3684" s="577"/>
      <c r="V3684" s="577"/>
      <c r="W3684" s="577"/>
      <c r="X3684" s="577"/>
      <c r="Y3684" s="577"/>
      <c r="Z3684" s="577"/>
      <c r="AA3684" s="577"/>
      <c r="AB3684" s="577"/>
      <c r="AC3684" s="577"/>
      <c r="AD3684" s="577"/>
      <c r="AE3684" s="60"/>
      <c r="AF3684" s="259"/>
      <c r="AG3684" s="375"/>
      <c r="AH3684" s="399"/>
      <c r="AK3684" s="375">
        <f t="shared" si="10959"/>
        <v>0</v>
      </c>
      <c r="AL3684" s="378">
        <f t="shared" si="10957"/>
        <v>0</v>
      </c>
      <c r="AM3684" s="374">
        <f t="shared" si="10960"/>
        <v>0</v>
      </c>
      <c r="AN3684" s="292">
        <f t="shared" si="10958"/>
        <v>0</v>
      </c>
    </row>
    <row r="3685" spans="1:92" ht="15" customHeight="1" x14ac:dyDescent="0.25">
      <c r="A3685" s="60"/>
      <c r="B3685" s="60"/>
      <c r="C3685" s="20" t="s">
        <v>35</v>
      </c>
      <c r="D3685" s="822" t="s">
        <v>616</v>
      </c>
      <c r="E3685" s="823"/>
      <c r="F3685" s="823"/>
      <c r="G3685" s="823"/>
      <c r="H3685" s="823"/>
      <c r="I3685" s="823"/>
      <c r="J3685" s="823"/>
      <c r="K3685" s="823"/>
      <c r="L3685" s="824"/>
      <c r="M3685" s="577"/>
      <c r="N3685" s="577"/>
      <c r="O3685" s="577"/>
      <c r="P3685" s="577"/>
      <c r="Q3685" s="577"/>
      <c r="R3685" s="577"/>
      <c r="S3685" s="577"/>
      <c r="T3685" s="577"/>
      <c r="U3685" s="577"/>
      <c r="V3685" s="577"/>
      <c r="W3685" s="577"/>
      <c r="X3685" s="577"/>
      <c r="Y3685" s="577"/>
      <c r="Z3685" s="577"/>
      <c r="AA3685" s="577"/>
      <c r="AB3685" s="577"/>
      <c r="AC3685" s="577"/>
      <c r="AD3685" s="577"/>
      <c r="AE3685" s="60"/>
      <c r="AF3685" s="259"/>
      <c r="AG3685" s="375"/>
      <c r="AH3685" s="399"/>
      <c r="AK3685" s="375">
        <f t="shared" si="10959"/>
        <v>0</v>
      </c>
      <c r="AL3685" s="378">
        <f t="shared" si="10957"/>
        <v>0</v>
      </c>
      <c r="AM3685" s="374">
        <f t="shared" si="10960"/>
        <v>0</v>
      </c>
      <c r="AN3685" s="292">
        <f t="shared" si="10958"/>
        <v>0</v>
      </c>
    </row>
    <row r="3686" spans="1:92" ht="15" customHeight="1" x14ac:dyDescent="0.25">
      <c r="A3686" s="60"/>
      <c r="B3686" s="60"/>
      <c r="C3686" s="20" t="s">
        <v>38</v>
      </c>
      <c r="D3686" s="822" t="s">
        <v>617</v>
      </c>
      <c r="E3686" s="823"/>
      <c r="F3686" s="823"/>
      <c r="G3686" s="823"/>
      <c r="H3686" s="823"/>
      <c r="I3686" s="823"/>
      <c r="J3686" s="823"/>
      <c r="K3686" s="823"/>
      <c r="L3686" s="824"/>
      <c r="M3686" s="577"/>
      <c r="N3686" s="577"/>
      <c r="O3686" s="577"/>
      <c r="P3686" s="577"/>
      <c r="Q3686" s="577"/>
      <c r="R3686" s="577"/>
      <c r="S3686" s="577"/>
      <c r="T3686" s="577"/>
      <c r="U3686" s="577"/>
      <c r="V3686" s="577"/>
      <c r="W3686" s="577"/>
      <c r="X3686" s="577"/>
      <c r="Y3686" s="577"/>
      <c r="Z3686" s="577"/>
      <c r="AA3686" s="577"/>
      <c r="AB3686" s="577"/>
      <c r="AC3686" s="577"/>
      <c r="AD3686" s="577"/>
      <c r="AE3686" s="60"/>
      <c r="AF3686" s="259"/>
      <c r="AG3686" s="375"/>
      <c r="AH3686" s="399"/>
      <c r="AK3686" s="375">
        <f t="shared" si="10959"/>
        <v>0</v>
      </c>
      <c r="AL3686" s="378">
        <f t="shared" si="10957"/>
        <v>0</v>
      </c>
      <c r="AM3686" s="374">
        <f t="shared" si="10960"/>
        <v>0</v>
      </c>
      <c r="AN3686" s="292">
        <f t="shared" si="10958"/>
        <v>0</v>
      </c>
    </row>
    <row r="3687" spans="1:92" ht="15" customHeight="1" x14ac:dyDescent="0.25">
      <c r="A3687" s="60"/>
      <c r="B3687" s="60"/>
      <c r="C3687" s="20" t="s">
        <v>36</v>
      </c>
      <c r="D3687" s="822" t="s">
        <v>618</v>
      </c>
      <c r="E3687" s="823"/>
      <c r="F3687" s="823"/>
      <c r="G3687" s="823"/>
      <c r="H3687" s="823"/>
      <c r="I3687" s="823"/>
      <c r="J3687" s="823"/>
      <c r="K3687" s="823"/>
      <c r="L3687" s="824"/>
      <c r="M3687" s="577"/>
      <c r="N3687" s="577"/>
      <c r="O3687" s="577"/>
      <c r="P3687" s="577"/>
      <c r="Q3687" s="577"/>
      <c r="R3687" s="577"/>
      <c r="S3687" s="577"/>
      <c r="T3687" s="577"/>
      <c r="U3687" s="577"/>
      <c r="V3687" s="577"/>
      <c r="W3687" s="577"/>
      <c r="X3687" s="577"/>
      <c r="Y3687" s="577"/>
      <c r="Z3687" s="577"/>
      <c r="AA3687" s="577"/>
      <c r="AB3687" s="577"/>
      <c r="AC3687" s="577"/>
      <c r="AD3687" s="577"/>
      <c r="AE3687" s="60"/>
      <c r="AF3687" s="259"/>
      <c r="AG3687" s="375"/>
      <c r="AH3687" s="399"/>
      <c r="AK3687" s="375">
        <f t="shared" si="10959"/>
        <v>0</v>
      </c>
      <c r="AL3687" s="378">
        <f t="shared" si="10957"/>
        <v>0</v>
      </c>
      <c r="AM3687" s="374">
        <f t="shared" si="10960"/>
        <v>0</v>
      </c>
      <c r="AN3687" s="292">
        <f t="shared" si="10958"/>
        <v>0</v>
      </c>
    </row>
    <row r="3688" spans="1:92" ht="15" customHeight="1" x14ac:dyDescent="0.25">
      <c r="A3688" s="60"/>
      <c r="B3688" s="60"/>
      <c r="C3688" s="20" t="s">
        <v>37</v>
      </c>
      <c r="D3688" s="822" t="s">
        <v>619</v>
      </c>
      <c r="E3688" s="823"/>
      <c r="F3688" s="823"/>
      <c r="G3688" s="823"/>
      <c r="H3688" s="823"/>
      <c r="I3688" s="823"/>
      <c r="J3688" s="823"/>
      <c r="K3688" s="823"/>
      <c r="L3688" s="824"/>
      <c r="M3688" s="577"/>
      <c r="N3688" s="577"/>
      <c r="O3688" s="577"/>
      <c r="P3688" s="577"/>
      <c r="Q3688" s="577"/>
      <c r="R3688" s="577"/>
      <c r="S3688" s="577"/>
      <c r="T3688" s="577"/>
      <c r="U3688" s="577"/>
      <c r="V3688" s="577"/>
      <c r="W3688" s="577"/>
      <c r="X3688" s="577"/>
      <c r="Y3688" s="577"/>
      <c r="Z3688" s="577"/>
      <c r="AA3688" s="577"/>
      <c r="AB3688" s="577"/>
      <c r="AC3688" s="577"/>
      <c r="AD3688" s="577"/>
      <c r="AE3688" s="60"/>
      <c r="AF3688" s="259"/>
      <c r="AG3688" s="375"/>
      <c r="AH3688" s="399"/>
      <c r="AK3688" s="375">
        <f t="shared" si="10959"/>
        <v>0</v>
      </c>
      <c r="AL3688" s="378">
        <f t="shared" si="10957"/>
        <v>0</v>
      </c>
      <c r="AM3688" s="374">
        <f t="shared" si="10960"/>
        <v>0</v>
      </c>
      <c r="AN3688" s="292">
        <f t="shared" si="10958"/>
        <v>0</v>
      </c>
    </row>
    <row r="3689" spans="1:92" ht="24" customHeight="1" x14ac:dyDescent="0.25">
      <c r="A3689" s="60"/>
      <c r="B3689" s="60"/>
      <c r="C3689" s="20" t="s">
        <v>39</v>
      </c>
      <c r="D3689" s="822" t="s">
        <v>625</v>
      </c>
      <c r="E3689" s="823"/>
      <c r="F3689" s="823"/>
      <c r="G3689" s="823"/>
      <c r="H3689" s="823"/>
      <c r="I3689" s="823"/>
      <c r="J3689" s="823"/>
      <c r="K3689" s="823"/>
      <c r="L3689" s="824"/>
      <c r="M3689" s="577"/>
      <c r="N3689" s="577"/>
      <c r="O3689" s="577"/>
      <c r="P3689" s="577"/>
      <c r="Q3689" s="577"/>
      <c r="R3689" s="577"/>
      <c r="S3689" s="577"/>
      <c r="T3689" s="577"/>
      <c r="U3689" s="577"/>
      <c r="V3689" s="577"/>
      <c r="W3689" s="577"/>
      <c r="X3689" s="577"/>
      <c r="Y3689" s="577"/>
      <c r="Z3689" s="577"/>
      <c r="AA3689" s="577"/>
      <c r="AB3689" s="577"/>
      <c r="AC3689" s="577"/>
      <c r="AD3689" s="577"/>
      <c r="AE3689" s="60"/>
      <c r="AF3689" s="259"/>
      <c r="AG3689" s="375"/>
      <c r="AH3689" s="399"/>
      <c r="AK3689" s="375">
        <f t="shared" si="10959"/>
        <v>0</v>
      </c>
      <c r="AL3689" s="378">
        <f t="shared" si="10957"/>
        <v>0</v>
      </c>
      <c r="AM3689" s="374">
        <f t="shared" si="10960"/>
        <v>0</v>
      </c>
      <c r="AN3689" s="292">
        <f t="shared" si="10958"/>
        <v>0</v>
      </c>
    </row>
    <row r="3690" spans="1:92" ht="15" customHeight="1" x14ac:dyDescent="0.25">
      <c r="A3690" s="60"/>
      <c r="B3690" s="60"/>
      <c r="C3690" s="20" t="s">
        <v>40</v>
      </c>
      <c r="D3690" s="822" t="s">
        <v>620</v>
      </c>
      <c r="E3690" s="823"/>
      <c r="F3690" s="823"/>
      <c r="G3690" s="823"/>
      <c r="H3690" s="823"/>
      <c r="I3690" s="823"/>
      <c r="J3690" s="823"/>
      <c r="K3690" s="823"/>
      <c r="L3690" s="824"/>
      <c r="M3690" s="577"/>
      <c r="N3690" s="577"/>
      <c r="O3690" s="577"/>
      <c r="P3690" s="577"/>
      <c r="Q3690" s="577"/>
      <c r="R3690" s="577"/>
      <c r="S3690" s="577"/>
      <c r="T3690" s="577"/>
      <c r="U3690" s="577"/>
      <c r="V3690" s="577"/>
      <c r="W3690" s="577"/>
      <c r="X3690" s="577"/>
      <c r="Y3690" s="577"/>
      <c r="Z3690" s="577"/>
      <c r="AA3690" s="577"/>
      <c r="AB3690" s="577"/>
      <c r="AC3690" s="577"/>
      <c r="AD3690" s="577"/>
      <c r="AE3690" s="60"/>
      <c r="AF3690" s="259"/>
      <c r="AG3690" s="375"/>
      <c r="AH3690" s="399"/>
      <c r="AK3690" s="375">
        <f t="shared" si="10959"/>
        <v>0</v>
      </c>
      <c r="AL3690" s="378">
        <f t="shared" si="10957"/>
        <v>0</v>
      </c>
      <c r="AM3690" s="374">
        <f t="shared" si="10960"/>
        <v>0</v>
      </c>
      <c r="AN3690" s="292">
        <f t="shared" si="10958"/>
        <v>0</v>
      </c>
    </row>
    <row r="3691" spans="1:92" ht="15" customHeight="1" x14ac:dyDescent="0.25">
      <c r="A3691" s="60"/>
      <c r="B3691" s="60"/>
      <c r="C3691" s="20" t="s">
        <v>41</v>
      </c>
      <c r="D3691" s="822" t="s">
        <v>621</v>
      </c>
      <c r="E3691" s="823"/>
      <c r="F3691" s="823"/>
      <c r="G3691" s="823"/>
      <c r="H3691" s="823"/>
      <c r="I3691" s="823"/>
      <c r="J3691" s="823"/>
      <c r="K3691" s="823"/>
      <c r="L3691" s="824"/>
      <c r="M3691" s="577"/>
      <c r="N3691" s="577"/>
      <c r="O3691" s="577"/>
      <c r="P3691" s="577"/>
      <c r="Q3691" s="577"/>
      <c r="R3691" s="577"/>
      <c r="S3691" s="577"/>
      <c r="T3691" s="577"/>
      <c r="U3691" s="577"/>
      <c r="V3691" s="577"/>
      <c r="W3691" s="577"/>
      <c r="X3691" s="577"/>
      <c r="Y3691" s="577"/>
      <c r="Z3691" s="577"/>
      <c r="AA3691" s="577"/>
      <c r="AB3691" s="577"/>
      <c r="AC3691" s="577"/>
      <c r="AD3691" s="577"/>
      <c r="AE3691" s="60"/>
      <c r="AF3691" s="259"/>
      <c r="AG3691" s="375"/>
      <c r="AH3691" s="399"/>
      <c r="AK3691" s="375">
        <f t="shared" si="10959"/>
        <v>0</v>
      </c>
      <c r="AL3691" s="378">
        <f t="shared" si="10957"/>
        <v>0</v>
      </c>
      <c r="AM3691" s="374">
        <f t="shared" si="10960"/>
        <v>0</v>
      </c>
      <c r="AN3691" s="292">
        <f t="shared" si="10958"/>
        <v>0</v>
      </c>
    </row>
    <row r="3692" spans="1:92" ht="15" customHeight="1" x14ac:dyDescent="0.25">
      <c r="A3692" s="60"/>
      <c r="B3692" s="60"/>
      <c r="C3692" s="20" t="s">
        <v>42</v>
      </c>
      <c r="D3692" s="822" t="s">
        <v>622</v>
      </c>
      <c r="E3692" s="823"/>
      <c r="F3692" s="823"/>
      <c r="G3692" s="823"/>
      <c r="H3692" s="823"/>
      <c r="I3692" s="823"/>
      <c r="J3692" s="823"/>
      <c r="K3692" s="823"/>
      <c r="L3692" s="824"/>
      <c r="M3692" s="577"/>
      <c r="N3692" s="577"/>
      <c r="O3692" s="577"/>
      <c r="P3692" s="577"/>
      <c r="Q3692" s="577"/>
      <c r="R3692" s="577"/>
      <c r="S3692" s="577"/>
      <c r="T3692" s="577"/>
      <c r="U3692" s="577"/>
      <c r="V3692" s="577"/>
      <c r="W3692" s="577"/>
      <c r="X3692" s="577"/>
      <c r="Y3692" s="577"/>
      <c r="Z3692" s="577"/>
      <c r="AA3692" s="577"/>
      <c r="AB3692" s="577"/>
      <c r="AC3692" s="577"/>
      <c r="AD3692" s="577"/>
      <c r="AE3692" s="60"/>
      <c r="AF3692" s="259"/>
      <c r="AG3692" s="375"/>
      <c r="AH3692" s="399"/>
      <c r="AK3692" s="375">
        <f t="shared" si="10959"/>
        <v>0</v>
      </c>
      <c r="AL3692" s="378">
        <f t="shared" si="10957"/>
        <v>0</v>
      </c>
      <c r="AM3692" s="374">
        <f t="shared" si="10960"/>
        <v>0</v>
      </c>
      <c r="AN3692" s="292">
        <f t="shared" si="10958"/>
        <v>0</v>
      </c>
    </row>
    <row r="3693" spans="1:92" ht="15" customHeight="1" x14ac:dyDescent="0.25">
      <c r="A3693" s="60"/>
      <c r="B3693" s="60"/>
      <c r="C3693" s="20" t="s">
        <v>43</v>
      </c>
      <c r="D3693" s="822" t="s">
        <v>623</v>
      </c>
      <c r="E3693" s="823"/>
      <c r="F3693" s="823"/>
      <c r="G3693" s="823"/>
      <c r="H3693" s="823"/>
      <c r="I3693" s="823"/>
      <c r="J3693" s="823"/>
      <c r="K3693" s="823"/>
      <c r="L3693" s="824"/>
      <c r="M3693" s="577"/>
      <c r="N3693" s="577"/>
      <c r="O3693" s="577"/>
      <c r="P3693" s="577"/>
      <c r="Q3693" s="577"/>
      <c r="R3693" s="577"/>
      <c r="S3693" s="577"/>
      <c r="T3693" s="577"/>
      <c r="U3693" s="577"/>
      <c r="V3693" s="577"/>
      <c r="W3693" s="577"/>
      <c r="X3693" s="577"/>
      <c r="Y3693" s="577"/>
      <c r="Z3693" s="577"/>
      <c r="AA3693" s="577"/>
      <c r="AB3693" s="577"/>
      <c r="AC3693" s="577"/>
      <c r="AD3693" s="577"/>
      <c r="AE3693" s="60"/>
      <c r="AF3693" s="259"/>
      <c r="AG3693" s="375"/>
      <c r="AH3693" s="399"/>
      <c r="AK3693" s="375">
        <f t="shared" si="10959"/>
        <v>0</v>
      </c>
      <c r="AL3693" s="378">
        <f t="shared" si="10957"/>
        <v>0</v>
      </c>
      <c r="AM3693" s="374">
        <f t="shared" si="10960"/>
        <v>0</v>
      </c>
      <c r="AN3693" s="292">
        <f t="shared" si="10958"/>
        <v>0</v>
      </c>
    </row>
    <row r="3694" spans="1:92" ht="15" customHeight="1" x14ac:dyDescent="0.25">
      <c r="A3694" s="60"/>
      <c r="B3694" s="60"/>
      <c r="C3694" s="20" t="s">
        <v>44</v>
      </c>
      <c r="D3694" s="822" t="s">
        <v>624</v>
      </c>
      <c r="E3694" s="823"/>
      <c r="F3694" s="823"/>
      <c r="G3694" s="823"/>
      <c r="H3694" s="823"/>
      <c r="I3694" s="823"/>
      <c r="J3694" s="823"/>
      <c r="K3694" s="823"/>
      <c r="L3694" s="824"/>
      <c r="M3694" s="577"/>
      <c r="N3694" s="577"/>
      <c r="O3694" s="577"/>
      <c r="P3694" s="577"/>
      <c r="Q3694" s="577"/>
      <c r="R3694" s="577"/>
      <c r="S3694" s="577"/>
      <c r="T3694" s="577"/>
      <c r="U3694" s="577"/>
      <c r="V3694" s="577"/>
      <c r="W3694" s="577"/>
      <c r="X3694" s="577"/>
      <c r="Y3694" s="577"/>
      <c r="Z3694" s="577"/>
      <c r="AA3694" s="577"/>
      <c r="AB3694" s="577"/>
      <c r="AC3694" s="577"/>
      <c r="AD3694" s="577"/>
      <c r="AE3694" s="60"/>
      <c r="AF3694" s="259"/>
      <c r="AG3694" s="375"/>
      <c r="AH3694" s="399"/>
      <c r="AK3694" s="375">
        <f t="shared" si="10959"/>
        <v>0</v>
      </c>
      <c r="AL3694" s="378">
        <f t="shared" si="10957"/>
        <v>0</v>
      </c>
      <c r="AM3694" s="374">
        <f t="shared" si="10960"/>
        <v>0</v>
      </c>
      <c r="AN3694" s="292">
        <f t="shared" si="10958"/>
        <v>0</v>
      </c>
    </row>
    <row r="3695" spans="1:92" ht="15" customHeight="1" x14ac:dyDescent="0.25">
      <c r="A3695" s="60"/>
      <c r="B3695" s="60"/>
      <c r="C3695" s="20" t="s">
        <v>45</v>
      </c>
      <c r="D3695" s="822" t="s">
        <v>602</v>
      </c>
      <c r="E3695" s="823"/>
      <c r="F3695" s="823"/>
      <c r="G3695" s="823"/>
      <c r="H3695" s="823"/>
      <c r="I3695" s="823"/>
      <c r="J3695" s="823"/>
      <c r="K3695" s="823"/>
      <c r="L3695" s="824"/>
      <c r="M3695" s="577"/>
      <c r="N3695" s="577"/>
      <c r="O3695" s="577"/>
      <c r="P3695" s="577"/>
      <c r="Q3695" s="577"/>
      <c r="R3695" s="577"/>
      <c r="S3695" s="577"/>
      <c r="T3695" s="577"/>
      <c r="U3695" s="577"/>
      <c r="V3695" s="577"/>
      <c r="W3695" s="577"/>
      <c r="X3695" s="577"/>
      <c r="Y3695" s="577"/>
      <c r="Z3695" s="577"/>
      <c r="AA3695" s="577"/>
      <c r="AB3695" s="577"/>
      <c r="AC3695" s="577"/>
      <c r="AD3695" s="577"/>
      <c r="AE3695" s="60"/>
      <c r="AF3695" s="259"/>
      <c r="AG3695" s="375"/>
      <c r="AH3695" s="399"/>
      <c r="AK3695" s="375">
        <f>M3695</f>
        <v>0</v>
      </c>
      <c r="AL3695" s="378">
        <f t="shared" si="10957"/>
        <v>0</v>
      </c>
      <c r="AM3695" s="374">
        <f>SUM(S3695:AD3695)</f>
        <v>0</v>
      </c>
      <c r="AN3695" s="292">
        <f t="shared" si="10958"/>
        <v>0</v>
      </c>
    </row>
    <row r="3696" spans="1:92" ht="15" customHeight="1" x14ac:dyDescent="0.25">
      <c r="A3696" s="60"/>
      <c r="B3696" s="60"/>
      <c r="L3696" s="82" t="s">
        <v>64</v>
      </c>
      <c r="M3696" s="606">
        <f>IF(AND(SUM(M3676:R3695)=0,COUNTIF(M3676:R3695,"NS")&gt;0),"NS",SUM(M3676:R3695))</f>
        <v>0</v>
      </c>
      <c r="N3696" s="606"/>
      <c r="O3696" s="606"/>
      <c r="P3696" s="606"/>
      <c r="Q3696" s="606"/>
      <c r="R3696" s="606"/>
      <c r="S3696" s="606">
        <f>IF(AND(SUM(S3676:X3695)=0,COUNTIF(S3676:X3695,"NS")&gt;0),"NS",SUM(S3676:X3695))</f>
        <v>0</v>
      </c>
      <c r="T3696" s="606"/>
      <c r="U3696" s="606"/>
      <c r="V3696" s="606"/>
      <c r="W3696" s="606"/>
      <c r="X3696" s="606"/>
      <c r="Y3696" s="606">
        <f>IF(AND(SUM(Y3676:AD3695)=0,COUNTIF(Y3676:AD3695,"NS")&gt;0),"NS",SUM(Y3676:AD3695))</f>
        <v>0</v>
      </c>
      <c r="Z3696" s="606"/>
      <c r="AA3696" s="606"/>
      <c r="AB3696" s="606"/>
      <c r="AC3696" s="606"/>
      <c r="AD3696" s="606"/>
      <c r="AE3696" s="60"/>
      <c r="AF3696" s="259"/>
      <c r="AG3696" s="375"/>
      <c r="AH3696" s="399"/>
      <c r="AN3696" s="387">
        <f>SUM(AN3676:AN3695)</f>
        <v>0</v>
      </c>
    </row>
    <row r="3697" spans="1:92" ht="15" customHeight="1" x14ac:dyDescent="0.25">
      <c r="A3697" s="60"/>
      <c r="B3697" s="60"/>
      <c r="AE3697" s="60"/>
      <c r="AF3697" s="259"/>
      <c r="AG3697" s="375"/>
      <c r="AH3697" s="399"/>
    </row>
    <row r="3698" spans="1:92" ht="24" customHeight="1" x14ac:dyDescent="0.25">
      <c r="A3698" s="60"/>
      <c r="B3698" s="60"/>
      <c r="C3698" s="723" t="s">
        <v>820</v>
      </c>
      <c r="D3698" s="832"/>
      <c r="E3698" s="832"/>
      <c r="F3698" s="832"/>
      <c r="G3698" s="832"/>
      <c r="H3698" s="832"/>
      <c r="I3698" s="832"/>
      <c r="J3698" s="832"/>
      <c r="K3698" s="832"/>
      <c r="L3698" s="832"/>
      <c r="M3698" s="832"/>
      <c r="N3698" s="832"/>
      <c r="O3698" s="832"/>
      <c r="P3698" s="832"/>
      <c r="Q3698" s="832"/>
      <c r="R3698" s="832"/>
      <c r="S3698" s="832"/>
      <c r="T3698" s="832"/>
      <c r="U3698" s="832"/>
      <c r="V3698" s="832"/>
      <c r="W3698" s="832"/>
      <c r="X3698" s="832"/>
      <c r="Y3698" s="832"/>
      <c r="Z3698" s="832"/>
      <c r="AA3698" s="832"/>
      <c r="AB3698" s="832"/>
      <c r="AC3698" s="832"/>
      <c r="AD3698" s="832"/>
      <c r="AE3698" s="60"/>
      <c r="AF3698" s="259"/>
      <c r="AG3698" s="375"/>
      <c r="AH3698" s="399"/>
    </row>
    <row r="3699" spans="1:92" ht="15" customHeight="1" x14ac:dyDescent="0.25">
      <c r="A3699" s="60"/>
      <c r="B3699" s="543" t="str">
        <f>IF(SUM(AS3679)&gt;=1,"Error: Verificar la consistencia con la pregunta 115","")</f>
        <v/>
      </c>
      <c r="C3699" s="543"/>
      <c r="D3699" s="543"/>
      <c r="E3699" s="543"/>
      <c r="F3699" s="543"/>
      <c r="G3699" s="543"/>
      <c r="H3699" s="543"/>
      <c r="I3699" s="543"/>
      <c r="J3699" s="543"/>
      <c r="K3699" s="543"/>
      <c r="L3699" s="543"/>
      <c r="M3699" s="543"/>
      <c r="N3699" s="543"/>
      <c r="O3699" s="543"/>
      <c r="P3699" s="543"/>
      <c r="Q3699" s="543"/>
      <c r="R3699" s="543"/>
      <c r="S3699" s="543"/>
      <c r="T3699" s="543"/>
      <c r="U3699" s="543"/>
      <c r="V3699" s="543"/>
      <c r="W3699" s="543"/>
      <c r="X3699" s="543"/>
      <c r="Y3699" s="543"/>
      <c r="Z3699" s="543"/>
      <c r="AA3699" s="543"/>
      <c r="AB3699" s="543"/>
      <c r="AC3699" s="543"/>
      <c r="AD3699" s="543"/>
      <c r="AE3699" s="60"/>
      <c r="AF3699" s="259"/>
      <c r="AG3699" s="375"/>
      <c r="AH3699" s="399"/>
    </row>
    <row r="3700" spans="1:92" ht="15" customHeight="1" x14ac:dyDescent="0.25">
      <c r="A3700" s="60"/>
      <c r="B3700" s="543" t="str">
        <f>IF(SUM(AN3696)&gt;=1,"Error: Verificar la suma por fila","")</f>
        <v/>
      </c>
      <c r="C3700" s="543"/>
      <c r="D3700" s="543"/>
      <c r="E3700" s="543"/>
      <c r="F3700" s="543"/>
      <c r="G3700" s="543"/>
      <c r="H3700" s="543"/>
      <c r="I3700" s="543"/>
      <c r="J3700" s="543"/>
      <c r="K3700" s="543"/>
      <c r="L3700" s="543"/>
      <c r="M3700" s="543"/>
      <c r="N3700" s="543"/>
      <c r="O3700" s="543"/>
      <c r="P3700" s="543"/>
      <c r="Q3700" s="543"/>
      <c r="R3700" s="543"/>
      <c r="S3700" s="543"/>
      <c r="T3700" s="543"/>
      <c r="U3700" s="543"/>
      <c r="V3700" s="543"/>
      <c r="W3700" s="543"/>
      <c r="X3700" s="543"/>
      <c r="Y3700" s="543"/>
      <c r="Z3700" s="543"/>
      <c r="AA3700" s="543"/>
      <c r="AB3700" s="543"/>
      <c r="AC3700" s="543"/>
      <c r="AD3700" s="543"/>
      <c r="AE3700" s="60"/>
      <c r="AF3700" s="259"/>
      <c r="AG3700" s="375"/>
      <c r="AH3700" s="399"/>
    </row>
    <row r="3701" spans="1:92" ht="27" customHeight="1" x14ac:dyDescent="0.25">
      <c r="A3701" s="60"/>
      <c r="B3701" s="821" t="str">
        <f>IF(SUM(CB3682:CN3682)&gt;=1,"Error: Verificar la información ya que se está haciendo mal uso del criterio No identificado.","")</f>
        <v/>
      </c>
      <c r="C3701" s="821"/>
      <c r="D3701" s="821"/>
      <c r="E3701" s="821"/>
      <c r="F3701" s="821"/>
      <c r="G3701" s="821"/>
      <c r="H3701" s="821"/>
      <c r="I3701" s="821"/>
      <c r="J3701" s="821"/>
      <c r="K3701" s="821"/>
      <c r="L3701" s="821"/>
      <c r="M3701" s="821"/>
      <c r="N3701" s="821"/>
      <c r="O3701" s="821"/>
      <c r="P3701" s="821"/>
      <c r="Q3701" s="545" t="str">
        <f>IF(OR(AG3674=AH3674,AG3674=AI3674),"","Error: Debe completar toda la información requerida.")</f>
        <v/>
      </c>
      <c r="R3701" s="545"/>
      <c r="S3701" s="545"/>
      <c r="T3701" s="545"/>
      <c r="U3701" s="545"/>
      <c r="V3701" s="545"/>
      <c r="W3701" s="545"/>
      <c r="X3701" s="545"/>
      <c r="Y3701" s="545"/>
      <c r="Z3701" s="545"/>
      <c r="AA3701" s="545"/>
      <c r="AB3701" s="545"/>
      <c r="AC3701" s="545"/>
      <c r="AD3701" s="545"/>
      <c r="AE3701" s="60"/>
      <c r="AF3701" s="259"/>
      <c r="AG3701" s="375"/>
      <c r="AH3701" s="399"/>
    </row>
    <row r="3702" spans="1:92" ht="24" customHeight="1" x14ac:dyDescent="0.25">
      <c r="A3702" s="114" t="s">
        <v>755</v>
      </c>
      <c r="B3702" s="573" t="s">
        <v>1588</v>
      </c>
      <c r="C3702" s="573"/>
      <c r="D3702" s="573"/>
      <c r="E3702" s="573"/>
      <c r="F3702" s="573"/>
      <c r="G3702" s="573"/>
      <c r="H3702" s="573"/>
      <c r="I3702" s="573"/>
      <c r="J3702" s="573"/>
      <c r="K3702" s="573"/>
      <c r="L3702" s="573"/>
      <c r="M3702" s="573"/>
      <c r="N3702" s="573"/>
      <c r="O3702" s="573"/>
      <c r="P3702" s="573"/>
      <c r="Q3702" s="573"/>
      <c r="R3702" s="573"/>
      <c r="S3702" s="573"/>
      <c r="T3702" s="573"/>
      <c r="U3702" s="573"/>
      <c r="V3702" s="573"/>
      <c r="W3702" s="573"/>
      <c r="X3702" s="573"/>
      <c r="Y3702" s="573"/>
      <c r="Z3702" s="573"/>
      <c r="AA3702" s="573"/>
      <c r="AB3702" s="573"/>
      <c r="AC3702" s="573"/>
      <c r="AD3702" s="573"/>
      <c r="AE3702" s="60"/>
      <c r="AF3702" s="259"/>
      <c r="AG3702" s="375"/>
      <c r="AH3702" s="399"/>
    </row>
    <row r="3703" spans="1:92" ht="15" customHeight="1" x14ac:dyDescent="0.25">
      <c r="AE3703" s="60"/>
      <c r="AF3703" s="259"/>
      <c r="AG3703" s="285" t="s">
        <v>1908</v>
      </c>
      <c r="AH3703" s="285"/>
      <c r="AI3703" s="285"/>
      <c r="AJ3703" s="374"/>
      <c r="AK3703" s="374"/>
      <c r="AL3703" s="374"/>
      <c r="AM3703" s="374"/>
      <c r="AN3703" s="374"/>
    </row>
    <row r="3704" spans="1:92" ht="15" customHeight="1" x14ac:dyDescent="0.25">
      <c r="C3704" s="814" t="s">
        <v>627</v>
      </c>
      <c r="D3704" s="814"/>
      <c r="E3704" s="814"/>
      <c r="F3704" s="814"/>
      <c r="G3704" s="814"/>
      <c r="H3704" s="814"/>
      <c r="I3704" s="814"/>
      <c r="J3704" s="814"/>
      <c r="K3704" s="814"/>
      <c r="L3704" s="814"/>
      <c r="M3704" s="801" t="s">
        <v>1429</v>
      </c>
      <c r="N3704" s="801"/>
      <c r="O3704" s="801"/>
      <c r="P3704" s="801"/>
      <c r="Q3704" s="801"/>
      <c r="R3704" s="801"/>
      <c r="S3704" s="801"/>
      <c r="T3704" s="801"/>
      <c r="U3704" s="801"/>
      <c r="V3704" s="801"/>
      <c r="W3704" s="801"/>
      <c r="X3704" s="801"/>
      <c r="Y3704" s="801"/>
      <c r="Z3704" s="801"/>
      <c r="AA3704" s="801"/>
      <c r="AB3704" s="801"/>
      <c r="AC3704" s="801"/>
      <c r="AD3704" s="801"/>
      <c r="AE3704" s="60"/>
      <c r="AF3704" s="259"/>
      <c r="AG3704" s="285">
        <f>COUNTBLANK(M3706:AD3708)</f>
        <v>54</v>
      </c>
      <c r="AH3704" s="285">
        <v>54</v>
      </c>
      <c r="AI3704" s="285">
        <v>45</v>
      </c>
      <c r="AJ3704" s="374"/>
      <c r="AK3704" s="374"/>
      <c r="AL3704" s="374"/>
      <c r="AM3704" s="374"/>
      <c r="AN3704" s="374"/>
    </row>
    <row r="3705" spans="1:92" ht="15" customHeight="1" x14ac:dyDescent="0.25">
      <c r="C3705" s="814"/>
      <c r="D3705" s="814"/>
      <c r="E3705" s="814"/>
      <c r="F3705" s="814"/>
      <c r="G3705" s="814"/>
      <c r="H3705" s="814"/>
      <c r="I3705" s="814"/>
      <c r="J3705" s="814"/>
      <c r="K3705" s="814"/>
      <c r="L3705" s="814"/>
      <c r="M3705" s="819" t="s">
        <v>60</v>
      </c>
      <c r="N3705" s="820"/>
      <c r="O3705" s="820"/>
      <c r="P3705" s="820"/>
      <c r="Q3705" s="820"/>
      <c r="R3705" s="820"/>
      <c r="S3705" s="829" t="s">
        <v>61</v>
      </c>
      <c r="T3705" s="830"/>
      <c r="U3705" s="830"/>
      <c r="V3705" s="830"/>
      <c r="W3705" s="830"/>
      <c r="X3705" s="830"/>
      <c r="Y3705" s="829" t="s">
        <v>62</v>
      </c>
      <c r="Z3705" s="830"/>
      <c r="AA3705" s="830"/>
      <c r="AB3705" s="830"/>
      <c r="AC3705" s="830"/>
      <c r="AD3705" s="830"/>
      <c r="AE3705" s="60"/>
      <c r="AF3705" s="259"/>
      <c r="AG3705" s="374"/>
      <c r="AH3705" s="374"/>
      <c r="AI3705" s="374"/>
      <c r="AJ3705" s="374"/>
      <c r="AK3705" s="375" t="s">
        <v>1913</v>
      </c>
      <c r="AL3705" s="378" t="s">
        <v>1910</v>
      </c>
      <c r="AM3705" s="374" t="s">
        <v>1914</v>
      </c>
      <c r="AN3705" s="374" t="s">
        <v>1915</v>
      </c>
      <c r="AP3705" s="375" t="s">
        <v>1913</v>
      </c>
      <c r="AQ3705" s="378" t="s">
        <v>1910</v>
      </c>
      <c r="AR3705" s="374" t="s">
        <v>1914</v>
      </c>
      <c r="AS3705" s="374" t="s">
        <v>1915</v>
      </c>
    </row>
    <row r="3706" spans="1:92" ht="15" customHeight="1" x14ac:dyDescent="0.25">
      <c r="C3706" s="18" t="s">
        <v>26</v>
      </c>
      <c r="D3706" s="822" t="s">
        <v>628</v>
      </c>
      <c r="E3706" s="823"/>
      <c r="F3706" s="823"/>
      <c r="G3706" s="823"/>
      <c r="H3706" s="823"/>
      <c r="I3706" s="823"/>
      <c r="J3706" s="823"/>
      <c r="K3706" s="823"/>
      <c r="L3706" s="824"/>
      <c r="M3706" s="577"/>
      <c r="N3706" s="577"/>
      <c r="O3706" s="577"/>
      <c r="P3706" s="577"/>
      <c r="Q3706" s="577"/>
      <c r="R3706" s="577"/>
      <c r="S3706" s="577"/>
      <c r="T3706" s="577"/>
      <c r="U3706" s="577"/>
      <c r="V3706" s="577"/>
      <c r="W3706" s="577"/>
      <c r="X3706" s="577"/>
      <c r="Y3706" s="577"/>
      <c r="Z3706" s="577"/>
      <c r="AA3706" s="577"/>
      <c r="AB3706" s="577"/>
      <c r="AC3706" s="577"/>
      <c r="AD3706" s="577"/>
      <c r="AE3706" s="60"/>
      <c r="AF3706" s="259"/>
      <c r="AG3706" s="374"/>
      <c r="AH3706" s="374"/>
      <c r="AI3706" s="374"/>
      <c r="AJ3706" s="374"/>
      <c r="AK3706" s="375">
        <f>M3706</f>
        <v>0</v>
      </c>
      <c r="AL3706" s="378">
        <f>COUNTIF(S3706:AD3706,"ns")</f>
        <v>0</v>
      </c>
      <c r="AM3706" s="374">
        <f>SUM(S3706:AD3706)</f>
        <v>0</v>
      </c>
      <c r="AN3706" s="292">
        <f>IF($AG$3704=$AH$3704,0,IF(OR(AND(AK3706=0,AL3706&gt;0),AND(AK3706="ns",AM3706&gt;0),AND(AK3706="ns",AL3706=0,AM3706=0)),1,IF(OR(AND(AK3706&gt;0,AL3706=2),AND(AK3706="ns",AL3706=2),AND(AK3706="ns",AM3706=0,AL3706&gt;0),AK3706=AM3706),0,1)))</f>
        <v>0</v>
      </c>
      <c r="AP3706" s="375">
        <f>$C$3620</f>
        <v>0</v>
      </c>
      <c r="AQ3706" s="378">
        <f>COUNTIF(S3706:AD3708,"ns")</f>
        <v>0</v>
      </c>
      <c r="AR3706" s="374">
        <f>SUM(S3706:AD3708)</f>
        <v>0</v>
      </c>
      <c r="AS3706" s="341">
        <f>IF($AG$3704=$AH$3704,0,IF(OR(AND(AP3706=0,AQ3706&gt;0),AND(AP3706="NS",AR3706&gt;0),AND(AP3706="NS",AR3706=0,AQ3706=0)),1,IF(OR(AND(AQ3706&gt;=2,AR3706&lt;AP3706),AND(AP3706="NS",AR3706=0,AQ3706&gt;0),AP3706=AR3706),0,1)))</f>
        <v>0</v>
      </c>
      <c r="CB3706" s="292"/>
      <c r="CC3706" s="292"/>
      <c r="CD3706" s="292"/>
      <c r="CE3706" s="292"/>
      <c r="CF3706" s="292"/>
      <c r="CG3706" s="292"/>
      <c r="CH3706" s="292"/>
      <c r="CI3706" s="292"/>
      <c r="CJ3706" s="292"/>
      <c r="CK3706" s="292"/>
    </row>
    <row r="3707" spans="1:92" ht="15" customHeight="1" x14ac:dyDescent="0.25">
      <c r="C3707" s="20" t="s">
        <v>27</v>
      </c>
      <c r="D3707" s="822" t="s">
        <v>629</v>
      </c>
      <c r="E3707" s="823"/>
      <c r="F3707" s="823"/>
      <c r="G3707" s="823"/>
      <c r="H3707" s="823"/>
      <c r="I3707" s="823"/>
      <c r="J3707" s="823"/>
      <c r="K3707" s="823"/>
      <c r="L3707" s="824"/>
      <c r="M3707" s="577"/>
      <c r="N3707" s="577"/>
      <c r="O3707" s="577"/>
      <c r="P3707" s="577"/>
      <c r="Q3707" s="577"/>
      <c r="R3707" s="577"/>
      <c r="S3707" s="577"/>
      <c r="T3707" s="577"/>
      <c r="U3707" s="577"/>
      <c r="V3707" s="577"/>
      <c r="W3707" s="577"/>
      <c r="X3707" s="577"/>
      <c r="Y3707" s="577"/>
      <c r="Z3707" s="577"/>
      <c r="AA3707" s="577"/>
      <c r="AB3707" s="577"/>
      <c r="AC3707" s="577"/>
      <c r="AD3707" s="577"/>
      <c r="AE3707" s="60"/>
      <c r="AF3707" s="259"/>
      <c r="AG3707" s="375"/>
      <c r="AH3707" s="399"/>
      <c r="AK3707" s="375">
        <f t="shared" ref="AK3707:AK3708" si="10961">M3707</f>
        <v>0</v>
      </c>
      <c r="AL3707" s="378">
        <f>COUNTIF(S3707:AD3707,"ns")</f>
        <v>0</v>
      </c>
      <c r="AM3707" s="374">
        <f t="shared" ref="AM3707:AM3708" si="10962">SUM(S3707:AD3707)</f>
        <v>0</v>
      </c>
      <c r="AN3707" s="292">
        <f>IF($AG$3704=$AH$3704,0,IF(OR(AND(AK3707=0,AL3707&gt;0),AND(AK3707="ns",AM3707&gt;0),AND(AK3707="ns",AL3707=0,AM3707=0)),1,IF(OR(AND(AK3707&gt;0,AL3707=2),AND(AK3707="ns",AL3707=2),AND(AK3707="ns",AM3707=0,AL3707&gt;0),AK3707=AM3707),0,1)))</f>
        <v>0</v>
      </c>
      <c r="AP3707" s="375">
        <f>$E$3622</f>
        <v>0</v>
      </c>
      <c r="AQ3707" s="378">
        <f>COUNTIF(S3706:X3708,"ns")</f>
        <v>0</v>
      </c>
      <c r="AR3707" s="374">
        <f>SUM(S3706:X3708)</f>
        <v>0</v>
      </c>
      <c r="AS3707" s="341">
        <f t="shared" ref="AS3707:AS3708" si="10963">IF($AG$3704=$AH$3704,0,IF(OR(AND(AP3707=0,AQ3707&gt;0),AND(AP3707="NS",AR3707&gt;0),AND(AP3707="NS",AR3707=0,AQ3707=0)),1,IF(OR(AND(AQ3707&gt;=2,AR3707&lt;AP3707),AND(AP3707="NS",AR3707=0,AQ3707&gt;0),AP3707=AR3707),0,1)))</f>
        <v>0</v>
      </c>
      <c r="CB3707" s="381">
        <f>COUNTA(M3706:M3707)</f>
        <v>0</v>
      </c>
      <c r="CC3707" s="381"/>
      <c r="CD3707" s="381"/>
      <c r="CE3707" s="381"/>
      <c r="CF3707" s="381"/>
      <c r="CG3707" s="381"/>
      <c r="CH3707" s="381">
        <f>COUNTA(S3706:S3707)</f>
        <v>0</v>
      </c>
      <c r="CI3707" s="381"/>
      <c r="CJ3707" s="381"/>
      <c r="CK3707" s="381"/>
      <c r="CL3707" s="381"/>
      <c r="CM3707" s="381"/>
      <c r="CN3707" s="381">
        <f>COUNTA(Y3706:Y3707)</f>
        <v>0</v>
      </c>
    </row>
    <row r="3708" spans="1:92" ht="15" customHeight="1" x14ac:dyDescent="0.25">
      <c r="C3708" s="20" t="s">
        <v>28</v>
      </c>
      <c r="D3708" s="822" t="s">
        <v>602</v>
      </c>
      <c r="E3708" s="823"/>
      <c r="F3708" s="823"/>
      <c r="G3708" s="823"/>
      <c r="H3708" s="823"/>
      <c r="I3708" s="823"/>
      <c r="J3708" s="823"/>
      <c r="K3708" s="823"/>
      <c r="L3708" s="824"/>
      <c r="M3708" s="577"/>
      <c r="N3708" s="577"/>
      <c r="O3708" s="577"/>
      <c r="P3708" s="577"/>
      <c r="Q3708" s="577"/>
      <c r="R3708" s="577"/>
      <c r="S3708" s="577"/>
      <c r="T3708" s="577"/>
      <c r="U3708" s="577"/>
      <c r="V3708" s="577"/>
      <c r="W3708" s="577"/>
      <c r="X3708" s="577"/>
      <c r="Y3708" s="577"/>
      <c r="Z3708" s="577"/>
      <c r="AA3708" s="577"/>
      <c r="AB3708" s="577"/>
      <c r="AC3708" s="577"/>
      <c r="AD3708" s="577"/>
      <c r="AE3708" s="60"/>
      <c r="AF3708" s="259"/>
      <c r="AG3708" s="375"/>
      <c r="AH3708" s="399"/>
      <c r="AK3708" s="375">
        <f t="shared" si="10961"/>
        <v>0</v>
      </c>
      <c r="AL3708" s="378">
        <f>COUNTIF(S3708:AD3708,"ns")</f>
        <v>0</v>
      </c>
      <c r="AM3708" s="374">
        <f t="shared" si="10962"/>
        <v>0</v>
      </c>
      <c r="AN3708" s="292">
        <f>IF($AG$3704=$AH$3704,0,IF(OR(AND(AK3708=0,AL3708&gt;0),AND(AK3708="ns",AM3708&gt;0),AND(AK3708="ns",AL3708=0,AM3708=0)),1,IF(OR(AND(AK3708&gt;0,AL3708=2),AND(AK3708="ns",AL3708=2),AND(AK3708="ns",AM3708=0,AL3708&gt;0),AK3708=AM3708),0,1)))</f>
        <v>0</v>
      </c>
      <c r="AP3708" s="375">
        <f>$E$3624</f>
        <v>0</v>
      </c>
      <c r="AQ3708" s="378">
        <f>COUNTIF(Y3706:AD3708,"ns")</f>
        <v>0</v>
      </c>
      <c r="AR3708" s="374">
        <f>SUM(Y3706:AD3708)</f>
        <v>0</v>
      </c>
      <c r="AS3708" s="341">
        <f t="shared" si="10963"/>
        <v>0</v>
      </c>
      <c r="CB3708" s="381">
        <f>SUM(M3706:M3707)</f>
        <v>0</v>
      </c>
      <c r="CC3708" s="381"/>
      <c r="CD3708" s="381"/>
      <c r="CE3708" s="381"/>
      <c r="CF3708" s="381"/>
      <c r="CG3708" s="381"/>
      <c r="CH3708" s="381">
        <f>SUM(S3706:S3707)</f>
        <v>0</v>
      </c>
      <c r="CI3708" s="381"/>
      <c r="CJ3708" s="381"/>
      <c r="CK3708" s="381"/>
      <c r="CL3708" s="381"/>
      <c r="CM3708" s="381"/>
      <c r="CN3708" s="381">
        <f>SUM(Y3706:Y3707)</f>
        <v>0</v>
      </c>
    </row>
    <row r="3709" spans="1:92" ht="15" customHeight="1" x14ac:dyDescent="0.25">
      <c r="L3709" s="82" t="s">
        <v>64</v>
      </c>
      <c r="M3709" s="606">
        <f>IF(AND(SUM(M3706:R3708)=0,COUNTIF(M3706:R3708,"NS")&gt;0),"NS",SUM(M3706:R3708))</f>
        <v>0</v>
      </c>
      <c r="N3709" s="606"/>
      <c r="O3709" s="606"/>
      <c r="P3709" s="606"/>
      <c r="Q3709" s="606"/>
      <c r="R3709" s="606"/>
      <c r="S3709" s="606">
        <f>IF(AND(SUM(S3706:X3708)=0,COUNTIF(S3706:X3708,"NS")&gt;0),"NS",SUM(S3706:X3708))</f>
        <v>0</v>
      </c>
      <c r="T3709" s="606"/>
      <c r="U3709" s="606"/>
      <c r="V3709" s="606"/>
      <c r="W3709" s="606"/>
      <c r="X3709" s="606"/>
      <c r="Y3709" s="606">
        <f>IF(AND(SUM(Y3706:AD3708)=0,COUNTIF(Y3706:AD3708,"NS")&gt;0),"NS",SUM(Y3706:AD3708))</f>
        <v>0</v>
      </c>
      <c r="Z3709" s="606"/>
      <c r="AA3709" s="606"/>
      <c r="AB3709" s="606"/>
      <c r="AC3709" s="606"/>
      <c r="AD3709" s="606"/>
      <c r="AE3709" s="60"/>
      <c r="AF3709" s="259"/>
      <c r="AG3709" s="375"/>
      <c r="AH3709" s="399"/>
      <c r="AN3709" s="387">
        <f>SUM(AN3706:AN3708)</f>
        <v>0</v>
      </c>
      <c r="AS3709" s="387">
        <f>SUM(AS3706:AS3708)</f>
        <v>0</v>
      </c>
      <c r="CB3709" s="381">
        <f>COUNTIF(M3706:M3707,"ns")</f>
        <v>0</v>
      </c>
      <c r="CC3709" s="381"/>
      <c r="CD3709" s="381"/>
      <c r="CE3709" s="381"/>
      <c r="CF3709" s="381"/>
      <c r="CG3709" s="381"/>
      <c r="CH3709" s="381">
        <f>COUNTIF(S3706:S3707,"ns")</f>
        <v>0</v>
      </c>
      <c r="CI3709" s="381"/>
      <c r="CJ3709" s="381"/>
      <c r="CK3709" s="381"/>
      <c r="CL3709" s="381"/>
      <c r="CM3709" s="381"/>
      <c r="CN3709" s="381">
        <f>COUNTIF(Y3706:Y3707,"ns")</f>
        <v>0</v>
      </c>
    </row>
    <row r="3710" spans="1:92" ht="15" customHeight="1" x14ac:dyDescent="0.25">
      <c r="B3710" s="543" t="str">
        <f>IF(SUM(AS3709)&gt;=1,"Error: Verificar la consistencia con la pregunta 115","")</f>
        <v/>
      </c>
      <c r="C3710" s="543"/>
      <c r="D3710" s="543"/>
      <c r="E3710" s="543"/>
      <c r="F3710" s="543"/>
      <c r="G3710" s="543"/>
      <c r="H3710" s="543"/>
      <c r="I3710" s="543"/>
      <c r="J3710" s="543"/>
      <c r="K3710" s="543"/>
      <c r="L3710" s="543"/>
      <c r="M3710" s="543"/>
      <c r="N3710" s="543"/>
      <c r="O3710" s="543"/>
      <c r="P3710" s="543"/>
      <c r="Q3710" s="543"/>
      <c r="R3710" s="543"/>
      <c r="S3710" s="543"/>
      <c r="T3710" s="543"/>
      <c r="U3710" s="543"/>
      <c r="V3710" s="543"/>
      <c r="W3710" s="543"/>
      <c r="X3710" s="543"/>
      <c r="Y3710" s="543"/>
      <c r="Z3710" s="543"/>
      <c r="AA3710" s="543"/>
      <c r="AB3710" s="543"/>
      <c r="AC3710" s="543"/>
      <c r="AD3710" s="543"/>
      <c r="AE3710" s="60"/>
      <c r="AF3710" s="259"/>
      <c r="AG3710" s="375"/>
      <c r="AH3710" s="399"/>
      <c r="CB3710" s="381">
        <f>COUNTIF(M3706:M3707,0)</f>
        <v>0</v>
      </c>
      <c r="CC3710" s="381"/>
      <c r="CD3710" s="381"/>
      <c r="CE3710" s="381"/>
      <c r="CF3710" s="381"/>
      <c r="CG3710" s="381"/>
      <c r="CH3710" s="381">
        <f>COUNTIF(S3706:S3707,0)</f>
        <v>0</v>
      </c>
      <c r="CI3710" s="381"/>
      <c r="CJ3710" s="381"/>
      <c r="CK3710" s="381"/>
      <c r="CL3710" s="381"/>
      <c r="CM3710" s="381"/>
      <c r="CN3710" s="381">
        <f>COUNTIF(Y3706:Y3707,0)</f>
        <v>0</v>
      </c>
    </row>
    <row r="3711" spans="1:92" ht="15" customHeight="1" x14ac:dyDescent="0.25">
      <c r="B3711" s="543" t="str">
        <f>IF(SUM(AN3709)&gt;=1,"Error: Verificar la suma por fila","")</f>
        <v/>
      </c>
      <c r="C3711" s="543"/>
      <c r="D3711" s="543"/>
      <c r="E3711" s="543"/>
      <c r="F3711" s="543"/>
      <c r="G3711" s="543"/>
      <c r="H3711" s="543"/>
      <c r="I3711" s="543"/>
      <c r="J3711" s="543"/>
      <c r="K3711" s="543"/>
      <c r="L3711" s="543"/>
      <c r="M3711" s="543"/>
      <c r="N3711" s="543"/>
      <c r="O3711" s="543"/>
      <c r="P3711" s="543"/>
      <c r="Q3711" s="543"/>
      <c r="R3711" s="543"/>
      <c r="S3711" s="543"/>
      <c r="T3711" s="543"/>
      <c r="U3711" s="543"/>
      <c r="V3711" s="543"/>
      <c r="W3711" s="543"/>
      <c r="X3711" s="543"/>
      <c r="Y3711" s="543"/>
      <c r="Z3711" s="543"/>
      <c r="AA3711" s="543"/>
      <c r="AB3711" s="543"/>
      <c r="AC3711" s="543"/>
      <c r="AD3711" s="543"/>
      <c r="AG3711" s="375"/>
      <c r="AH3711" s="399"/>
      <c r="CB3711" s="381">
        <f>M3708</f>
        <v>0</v>
      </c>
      <c r="CC3711" s="381"/>
      <c r="CD3711" s="381"/>
      <c r="CE3711" s="381"/>
      <c r="CF3711" s="381"/>
      <c r="CG3711" s="381"/>
      <c r="CH3711" s="381">
        <f>S3708</f>
        <v>0</v>
      </c>
      <c r="CI3711" s="381"/>
      <c r="CJ3711" s="381"/>
      <c r="CK3711" s="381"/>
      <c r="CL3711" s="381"/>
      <c r="CM3711" s="381"/>
      <c r="CN3711" s="381">
        <f>Y3708</f>
        <v>0</v>
      </c>
    </row>
    <row r="3712" spans="1:92" ht="27" customHeight="1" x14ac:dyDescent="0.25">
      <c r="B3712" s="821" t="str">
        <f>IF(SUM(CB3712:CN3712)&gt;=1,"Error: Verificar la información ya que se está haciendo mal uso del criterio No identificado.","")</f>
        <v/>
      </c>
      <c r="C3712" s="821"/>
      <c r="D3712" s="821"/>
      <c r="E3712" s="821"/>
      <c r="F3712" s="821"/>
      <c r="G3712" s="821"/>
      <c r="H3712" s="821"/>
      <c r="I3712" s="821"/>
      <c r="J3712" s="821"/>
      <c r="K3712" s="821"/>
      <c r="L3712" s="821"/>
      <c r="M3712" s="821"/>
      <c r="N3712" s="821"/>
      <c r="O3712" s="821"/>
      <c r="P3712" s="821"/>
      <c r="Q3712" s="545" t="str">
        <f>IF(OR(AG3704=AH3704,AG3704=AI3704),"","Error: Debe completar toda la información requerida.")</f>
        <v/>
      </c>
      <c r="R3712" s="545"/>
      <c r="S3712" s="545"/>
      <c r="T3712" s="545"/>
      <c r="U3712" s="545"/>
      <c r="V3712" s="545"/>
      <c r="W3712" s="545"/>
      <c r="X3712" s="545"/>
      <c r="Y3712" s="545"/>
      <c r="Z3712" s="545"/>
      <c r="AA3712" s="545"/>
      <c r="AB3712" s="545"/>
      <c r="AC3712" s="545"/>
      <c r="AD3712" s="545"/>
      <c r="AG3712" s="375"/>
      <c r="AH3712" s="399"/>
      <c r="CB3712" s="382">
        <f>IF($AG$2407=$AH$2407,0,
IF(AND(OR(CB3707=0,CB3707=1),CB3711&gt;=0),1,
IF(CB3707=2,
IF(CB3711=0,0,IF(AND(CB3711&gt;0,CB3710=0,OR(CB3708&gt;0,CB3709&gt;0)),0,1)),
IF(CB3707&gt;2,
IF(CB3711=0,0,IF(AND(CB3711&gt;0,(CB3707-CB3710)&gt;=2,OR(CB3708&gt;0,CB3709&gt;0)),0,1))))))</f>
        <v>0</v>
      </c>
      <c r="CC3712" s="382"/>
      <c r="CD3712" s="382"/>
      <c r="CE3712" s="382"/>
      <c r="CF3712" s="382"/>
      <c r="CG3712" s="382"/>
      <c r="CH3712" s="382">
        <f>IF($AG$2407=$AH$2407,0,
IF(AND(OR(CH3707=0,CH3707=1),CH3711&gt;=0),1,
IF(CH3707=2,
IF(CH3711=0,0,IF(AND(CH3711&gt;0,CH3710=0,OR(CH3708&gt;0,CH3709&gt;0)),0,1)),
IF(CH3707&gt;2,
IF(CH3711=0,0,IF(AND(CH3711&gt;0,(CH3707-CH3710)&gt;=2,OR(CH3708&gt;0,CH3709&gt;0)),0,1))))))</f>
        <v>0</v>
      </c>
      <c r="CI3712" s="382"/>
      <c r="CJ3712" s="382"/>
      <c r="CK3712" s="382"/>
      <c r="CL3712" s="382"/>
      <c r="CM3712" s="382"/>
      <c r="CN3712" s="382">
        <f>IF($AG$2407=$AH$2407,0,
IF(AND(OR(CN3707=0,CN3707=1),CN3711&gt;=0),1,
IF(CN3707=2,
IF(CN3711=0,0,IF(AND(CN3711&gt;0,CN3710=0,OR(CN3708&gt;0,CN3709&gt;0)),0,1)),
IF(CN3707&gt;2,
IF(CN3711=0,0,IF(AND(CN3711&gt;0,(CN3707-CN3710)&gt;=2,OR(CN3708&gt;0,CN3709&gt;0)),0,1))))))</f>
        <v>0</v>
      </c>
    </row>
    <row r="3713" spans="1:92" ht="24" customHeight="1" x14ac:dyDescent="0.25">
      <c r="A3713" s="114" t="s">
        <v>762</v>
      </c>
      <c r="B3713" s="573" t="s">
        <v>1589</v>
      </c>
      <c r="C3713" s="573"/>
      <c r="D3713" s="573"/>
      <c r="E3713" s="573"/>
      <c r="F3713" s="573"/>
      <c r="G3713" s="573"/>
      <c r="H3713" s="573"/>
      <c r="I3713" s="573"/>
      <c r="J3713" s="573"/>
      <c r="K3713" s="573"/>
      <c r="L3713" s="573"/>
      <c r="M3713" s="573"/>
      <c r="N3713" s="573"/>
      <c r="O3713" s="573"/>
      <c r="P3713" s="573"/>
      <c r="Q3713" s="573"/>
      <c r="R3713" s="573"/>
      <c r="S3713" s="573"/>
      <c r="T3713" s="573"/>
      <c r="U3713" s="573"/>
      <c r="V3713" s="573"/>
      <c r="W3713" s="573"/>
      <c r="X3713" s="573"/>
      <c r="Y3713" s="573"/>
      <c r="Z3713" s="573"/>
      <c r="AA3713" s="573"/>
      <c r="AB3713" s="573"/>
      <c r="AC3713" s="573"/>
      <c r="AD3713" s="573"/>
      <c r="AE3713" s="60"/>
      <c r="AF3713" s="259"/>
      <c r="AG3713" s="375"/>
      <c r="AH3713" s="399"/>
    </row>
    <row r="3714" spans="1:92" ht="15" customHeight="1" x14ac:dyDescent="0.25">
      <c r="AE3714" s="60"/>
      <c r="AF3714" s="259"/>
      <c r="AG3714" s="285" t="s">
        <v>1908</v>
      </c>
      <c r="AH3714" s="285"/>
      <c r="AI3714" s="285"/>
      <c r="AJ3714" s="374"/>
      <c r="AK3714" s="374"/>
      <c r="AL3714" s="374"/>
      <c r="AM3714" s="374"/>
      <c r="AN3714" s="374"/>
    </row>
    <row r="3715" spans="1:92" ht="15" customHeight="1" x14ac:dyDescent="0.25">
      <c r="C3715" s="814" t="s">
        <v>631</v>
      </c>
      <c r="D3715" s="814"/>
      <c r="E3715" s="814"/>
      <c r="F3715" s="814"/>
      <c r="G3715" s="814"/>
      <c r="H3715" s="814"/>
      <c r="I3715" s="814"/>
      <c r="J3715" s="814"/>
      <c r="K3715" s="814"/>
      <c r="L3715" s="814"/>
      <c r="M3715" s="801" t="s">
        <v>1429</v>
      </c>
      <c r="N3715" s="801"/>
      <c r="O3715" s="801"/>
      <c r="P3715" s="801"/>
      <c r="Q3715" s="801"/>
      <c r="R3715" s="801"/>
      <c r="S3715" s="801"/>
      <c r="T3715" s="801"/>
      <c r="U3715" s="801"/>
      <c r="V3715" s="801"/>
      <c r="W3715" s="801"/>
      <c r="X3715" s="801"/>
      <c r="Y3715" s="801"/>
      <c r="Z3715" s="801"/>
      <c r="AA3715" s="801"/>
      <c r="AB3715" s="801"/>
      <c r="AC3715" s="801"/>
      <c r="AD3715" s="801"/>
      <c r="AE3715" s="60"/>
      <c r="AF3715" s="259"/>
      <c r="AG3715" s="285">
        <f>COUNTBLANK(M3717:AD3719)</f>
        <v>54</v>
      </c>
      <c r="AH3715" s="285">
        <v>54</v>
      </c>
      <c r="AI3715" s="285">
        <v>45</v>
      </c>
      <c r="AJ3715" s="374"/>
      <c r="AK3715" s="374"/>
      <c r="AL3715" s="374"/>
      <c r="AM3715" s="374"/>
      <c r="AN3715" s="374"/>
    </row>
    <row r="3716" spans="1:92" ht="15" customHeight="1" x14ac:dyDescent="0.25">
      <c r="C3716" s="814"/>
      <c r="D3716" s="814"/>
      <c r="E3716" s="814"/>
      <c r="F3716" s="814"/>
      <c r="G3716" s="814"/>
      <c r="H3716" s="814"/>
      <c r="I3716" s="814"/>
      <c r="J3716" s="814"/>
      <c r="K3716" s="814"/>
      <c r="L3716" s="814"/>
      <c r="M3716" s="819" t="s">
        <v>60</v>
      </c>
      <c r="N3716" s="820"/>
      <c r="O3716" s="820"/>
      <c r="P3716" s="820"/>
      <c r="Q3716" s="820"/>
      <c r="R3716" s="820"/>
      <c r="S3716" s="829" t="s">
        <v>61</v>
      </c>
      <c r="T3716" s="830"/>
      <c r="U3716" s="830"/>
      <c r="V3716" s="830"/>
      <c r="W3716" s="830"/>
      <c r="X3716" s="830"/>
      <c r="Y3716" s="829" t="s">
        <v>62</v>
      </c>
      <c r="Z3716" s="830"/>
      <c r="AA3716" s="830"/>
      <c r="AB3716" s="830"/>
      <c r="AC3716" s="830"/>
      <c r="AD3716" s="830"/>
      <c r="AE3716" s="60"/>
      <c r="AF3716" s="259"/>
      <c r="AG3716" s="374"/>
      <c r="AH3716" s="374"/>
      <c r="AI3716" s="374"/>
      <c r="AJ3716" s="374"/>
      <c r="AK3716" s="375" t="s">
        <v>1913</v>
      </c>
      <c r="AL3716" s="378" t="s">
        <v>1910</v>
      </c>
      <c r="AM3716" s="374" t="s">
        <v>1914</v>
      </c>
      <c r="AN3716" s="374" t="s">
        <v>1915</v>
      </c>
      <c r="AP3716" s="375" t="s">
        <v>1913</v>
      </c>
      <c r="AQ3716" s="378" t="s">
        <v>1910</v>
      </c>
      <c r="AR3716" s="374" t="s">
        <v>1914</v>
      </c>
      <c r="AS3716" s="374" t="s">
        <v>1915</v>
      </c>
    </row>
    <row r="3717" spans="1:92" ht="15" customHeight="1" x14ac:dyDescent="0.25">
      <c r="C3717" s="18" t="s">
        <v>26</v>
      </c>
      <c r="D3717" s="822" t="s">
        <v>932</v>
      </c>
      <c r="E3717" s="823"/>
      <c r="F3717" s="823"/>
      <c r="G3717" s="823"/>
      <c r="H3717" s="823"/>
      <c r="I3717" s="823"/>
      <c r="J3717" s="823"/>
      <c r="K3717" s="823"/>
      <c r="L3717" s="824"/>
      <c r="M3717" s="577"/>
      <c r="N3717" s="577"/>
      <c r="O3717" s="577"/>
      <c r="P3717" s="577"/>
      <c r="Q3717" s="577"/>
      <c r="R3717" s="577"/>
      <c r="S3717" s="577"/>
      <c r="T3717" s="577"/>
      <c r="U3717" s="577"/>
      <c r="V3717" s="577"/>
      <c r="W3717" s="577"/>
      <c r="X3717" s="577"/>
      <c r="Y3717" s="577"/>
      <c r="Z3717" s="577"/>
      <c r="AA3717" s="577"/>
      <c r="AB3717" s="577"/>
      <c r="AC3717" s="577"/>
      <c r="AD3717" s="577"/>
      <c r="AE3717" s="60"/>
      <c r="AF3717" s="259"/>
      <c r="AG3717" s="374"/>
      <c r="AH3717" s="374"/>
      <c r="AI3717" s="374"/>
      <c r="AJ3717" s="374"/>
      <c r="AK3717" s="375">
        <f>M3717</f>
        <v>0</v>
      </c>
      <c r="AL3717" s="378">
        <f>COUNTIF(S3717:AD3717,"ns")</f>
        <v>0</v>
      </c>
      <c r="AM3717" s="374">
        <f>SUM(S3717:AD3717)</f>
        <v>0</v>
      </c>
      <c r="AN3717" s="292">
        <f>IF($AG$3715=$AH$3715,0,IF(OR(AND(AK3717=0,AL3717&gt;0),AND(AK3717="ns",AM3717&gt;0),AND(AK3717="ns",AL3717=0,AM3717=0)),1,IF(OR(AND(AK3717&gt;0,AL3717=2),AND(AK3717="ns",AL3717=2),AND(AK3717="ns",AM3717=0,AL3717&gt;0),AK3717=AM3717),0,1)))</f>
        <v>0</v>
      </c>
      <c r="AP3717" s="375">
        <f>$C$3620</f>
        <v>0</v>
      </c>
      <c r="AQ3717" s="378">
        <f>COUNTIF(S3717:AD3719,"ns")</f>
        <v>0</v>
      </c>
      <c r="AR3717" s="374">
        <f>SUM(S3717:AD3719)</f>
        <v>0</v>
      </c>
      <c r="AS3717" s="341">
        <f>IF($AG$3715=$AH$3715,0,IF(OR(AND(AP3717=0,AQ3717&gt;0),AND(AP3717="NS",AR3717&gt;0),AND(AP3717="NS",AR3717=0,AQ3717=0)),1,IF(OR(AND(AQ3717&gt;=2,AR3717&lt;AP3717),AND(AP3717="NS",AR3717=0,AQ3717&gt;0),AP3717=AR3717),0,1)))</f>
        <v>0</v>
      </c>
      <c r="CB3717" s="292"/>
      <c r="CC3717" s="292"/>
      <c r="CD3717" s="292"/>
      <c r="CE3717" s="292"/>
      <c r="CF3717" s="292"/>
      <c r="CG3717" s="292"/>
      <c r="CH3717" s="292"/>
      <c r="CI3717" s="292"/>
      <c r="CJ3717" s="292"/>
      <c r="CK3717" s="292"/>
    </row>
    <row r="3718" spans="1:92" ht="15" customHeight="1" x14ac:dyDescent="0.25">
      <c r="C3718" s="20" t="s">
        <v>27</v>
      </c>
      <c r="D3718" s="822" t="s">
        <v>933</v>
      </c>
      <c r="E3718" s="823"/>
      <c r="F3718" s="823"/>
      <c r="G3718" s="823"/>
      <c r="H3718" s="823"/>
      <c r="I3718" s="823"/>
      <c r="J3718" s="823"/>
      <c r="K3718" s="823"/>
      <c r="L3718" s="824"/>
      <c r="M3718" s="577"/>
      <c r="N3718" s="577"/>
      <c r="O3718" s="577"/>
      <c r="P3718" s="577"/>
      <c r="Q3718" s="577"/>
      <c r="R3718" s="577"/>
      <c r="S3718" s="577"/>
      <c r="T3718" s="577"/>
      <c r="U3718" s="577"/>
      <c r="V3718" s="577"/>
      <c r="W3718" s="577"/>
      <c r="X3718" s="577"/>
      <c r="Y3718" s="577"/>
      <c r="Z3718" s="577"/>
      <c r="AA3718" s="577"/>
      <c r="AB3718" s="577"/>
      <c r="AC3718" s="577"/>
      <c r="AD3718" s="577"/>
      <c r="AE3718" s="60"/>
      <c r="AF3718" s="259"/>
      <c r="AG3718" s="375"/>
      <c r="AH3718" s="399"/>
      <c r="AK3718" s="375">
        <f t="shared" ref="AK3718:AK3719" si="10964">M3718</f>
        <v>0</v>
      </c>
      <c r="AL3718" s="378">
        <f>COUNTIF(S3718:AD3718,"ns")</f>
        <v>0</v>
      </c>
      <c r="AM3718" s="374">
        <f t="shared" ref="AM3718:AM3719" si="10965">SUM(S3718:AD3718)</f>
        <v>0</v>
      </c>
      <c r="AN3718" s="292">
        <f>IF($AG$3715=$AH$3715,0,IF(OR(AND(AK3718=0,AL3718&gt;0),AND(AK3718="ns",AM3718&gt;0),AND(AK3718="ns",AL3718=0,AM3718=0)),1,IF(OR(AND(AK3718&gt;0,AL3718=2),AND(AK3718="ns",AL3718=2),AND(AK3718="ns",AM3718=0,AL3718&gt;0),AK3718=AM3718),0,1)))</f>
        <v>0</v>
      </c>
      <c r="AP3718" s="375">
        <f>$E$3622</f>
        <v>0</v>
      </c>
      <c r="AQ3718" s="378">
        <f>COUNTIF(S3717:X3719,"ns")</f>
        <v>0</v>
      </c>
      <c r="AR3718" s="374">
        <f>SUM(S3717:X3719)</f>
        <v>0</v>
      </c>
      <c r="AS3718" s="341">
        <f t="shared" ref="AS3718:AS3719" si="10966">IF($AG$3715=$AH$3715,0,IF(OR(AND(AP3718=0,AQ3718&gt;0),AND(AP3718="NS",AR3718&gt;0),AND(AP3718="NS",AR3718=0,AQ3718=0)),1,IF(OR(AND(AQ3718&gt;=2,AR3718&lt;AP3718),AND(AP3718="NS",AR3718=0,AQ3718&gt;0),AP3718=AR3718),0,1)))</f>
        <v>0</v>
      </c>
      <c r="CB3718" s="381">
        <f>COUNTA(M3717:M3718)</f>
        <v>0</v>
      </c>
      <c r="CC3718" s="381"/>
      <c r="CD3718" s="381"/>
      <c r="CE3718" s="381"/>
      <c r="CF3718" s="381"/>
      <c r="CG3718" s="381"/>
      <c r="CH3718" s="381">
        <f>COUNTA(S3717:S3718)</f>
        <v>0</v>
      </c>
      <c r="CI3718" s="381"/>
      <c r="CJ3718" s="381"/>
      <c r="CK3718" s="381"/>
      <c r="CL3718" s="381"/>
      <c r="CM3718" s="381"/>
      <c r="CN3718" s="381">
        <f>COUNTA(Y3717:Y3718)</f>
        <v>0</v>
      </c>
    </row>
    <row r="3719" spans="1:92" ht="15" customHeight="1" x14ac:dyDescent="0.25">
      <c r="C3719" s="20" t="s">
        <v>28</v>
      </c>
      <c r="D3719" s="822" t="s">
        <v>602</v>
      </c>
      <c r="E3719" s="823"/>
      <c r="F3719" s="823"/>
      <c r="G3719" s="823"/>
      <c r="H3719" s="823"/>
      <c r="I3719" s="823"/>
      <c r="J3719" s="823"/>
      <c r="K3719" s="823"/>
      <c r="L3719" s="824"/>
      <c r="M3719" s="577"/>
      <c r="N3719" s="577"/>
      <c r="O3719" s="577"/>
      <c r="P3719" s="577"/>
      <c r="Q3719" s="577"/>
      <c r="R3719" s="577"/>
      <c r="S3719" s="577"/>
      <c r="T3719" s="577"/>
      <c r="U3719" s="577"/>
      <c r="V3719" s="577"/>
      <c r="W3719" s="577"/>
      <c r="X3719" s="577"/>
      <c r="Y3719" s="577"/>
      <c r="Z3719" s="577"/>
      <c r="AA3719" s="577"/>
      <c r="AB3719" s="577"/>
      <c r="AC3719" s="577"/>
      <c r="AD3719" s="577"/>
      <c r="AE3719" s="60"/>
      <c r="AF3719" s="259"/>
      <c r="AG3719" s="375"/>
      <c r="AH3719" s="399"/>
      <c r="AK3719" s="375">
        <f t="shared" si="10964"/>
        <v>0</v>
      </c>
      <c r="AL3719" s="378">
        <f>COUNTIF(S3719:AD3719,"ns")</f>
        <v>0</v>
      </c>
      <c r="AM3719" s="374">
        <f t="shared" si="10965"/>
        <v>0</v>
      </c>
      <c r="AN3719" s="292">
        <f>IF($AG$3715=$AH$3715,0,IF(OR(AND(AK3719=0,AL3719&gt;0),AND(AK3719="ns",AM3719&gt;0),AND(AK3719="ns",AL3719=0,AM3719=0)),1,IF(OR(AND(AK3719&gt;0,AL3719=2),AND(AK3719="ns",AL3719=2),AND(AK3719="ns",AM3719=0,AL3719&gt;0),AK3719=AM3719),0,1)))</f>
        <v>0</v>
      </c>
      <c r="AP3719" s="375">
        <f>$E$3624</f>
        <v>0</v>
      </c>
      <c r="AQ3719" s="378">
        <f>COUNTIF(Y3717:AD3719,"ns")</f>
        <v>0</v>
      </c>
      <c r="AR3719" s="374">
        <f>SUM(Y3717:AD3719)</f>
        <v>0</v>
      </c>
      <c r="AS3719" s="341">
        <f t="shared" si="10966"/>
        <v>0</v>
      </c>
      <c r="CB3719" s="381">
        <f>SUM(M3717:M3718)</f>
        <v>0</v>
      </c>
      <c r="CC3719" s="381"/>
      <c r="CD3719" s="381"/>
      <c r="CE3719" s="381"/>
      <c r="CF3719" s="381"/>
      <c r="CG3719" s="381"/>
      <c r="CH3719" s="381">
        <f>SUM(S3717:S3718)</f>
        <v>0</v>
      </c>
      <c r="CI3719" s="381"/>
      <c r="CJ3719" s="381"/>
      <c r="CK3719" s="381"/>
      <c r="CL3719" s="381"/>
      <c r="CM3719" s="381"/>
      <c r="CN3719" s="381">
        <f>SUM(Y3717:Y3718)</f>
        <v>0</v>
      </c>
    </row>
    <row r="3720" spans="1:92" ht="15" customHeight="1" x14ac:dyDescent="0.25">
      <c r="L3720" s="82" t="s">
        <v>64</v>
      </c>
      <c r="M3720" s="606">
        <f>IF(AND(SUM(M3717:R3719)=0,COUNTIF(M3717:R3719,"NS")&gt;0),"NS",SUM(M3717:R3719))</f>
        <v>0</v>
      </c>
      <c r="N3720" s="606"/>
      <c r="O3720" s="606"/>
      <c r="P3720" s="606"/>
      <c r="Q3720" s="606"/>
      <c r="R3720" s="606"/>
      <c r="S3720" s="606">
        <f>IF(AND(SUM(S3717:X3719)=0,COUNTIF(S3717:X3719,"NS")&gt;0),"NS",SUM(S3717:X3719))</f>
        <v>0</v>
      </c>
      <c r="T3720" s="606"/>
      <c r="U3720" s="606"/>
      <c r="V3720" s="606"/>
      <c r="W3720" s="606"/>
      <c r="X3720" s="606"/>
      <c r="Y3720" s="606">
        <f>IF(AND(SUM(Y3717:AD3719)=0,COUNTIF(Y3717:AD3719,"NS")&gt;0),"NS",SUM(Y3717:AD3719))</f>
        <v>0</v>
      </c>
      <c r="Z3720" s="606"/>
      <c r="AA3720" s="606"/>
      <c r="AB3720" s="606"/>
      <c r="AC3720" s="606"/>
      <c r="AD3720" s="606"/>
      <c r="AE3720" s="60"/>
      <c r="AF3720" s="259"/>
      <c r="AG3720" s="375"/>
      <c r="AH3720" s="399"/>
      <c r="AN3720" s="387">
        <f>SUM(AN3717:AN3719)</f>
        <v>0</v>
      </c>
      <c r="AS3720" s="387">
        <f>SUM(AS3717:AS3719)</f>
        <v>0</v>
      </c>
      <c r="CB3720" s="381">
        <f>COUNTIF(M3717:M3718,"ns")</f>
        <v>0</v>
      </c>
      <c r="CC3720" s="381"/>
      <c r="CD3720" s="381"/>
      <c r="CE3720" s="381"/>
      <c r="CF3720" s="381"/>
      <c r="CG3720" s="381"/>
      <c r="CH3720" s="381">
        <f>COUNTIF(S3717:S3718,"ns")</f>
        <v>0</v>
      </c>
      <c r="CI3720" s="381"/>
      <c r="CJ3720" s="381"/>
      <c r="CK3720" s="381"/>
      <c r="CL3720" s="381"/>
      <c r="CM3720" s="381"/>
      <c r="CN3720" s="381">
        <f>COUNTIF(Y3717:Y3718,"ns")</f>
        <v>0</v>
      </c>
    </row>
    <row r="3721" spans="1:92" ht="15" customHeight="1" x14ac:dyDescent="0.25">
      <c r="B3721" s="543" t="str">
        <f>IF(SUM(AS3720)&gt;=1,"Error: Verificar la consistencia con la pregunta 115","")</f>
        <v/>
      </c>
      <c r="C3721" s="543"/>
      <c r="D3721" s="543"/>
      <c r="E3721" s="543"/>
      <c r="F3721" s="543"/>
      <c r="G3721" s="543"/>
      <c r="H3721" s="543"/>
      <c r="I3721" s="543"/>
      <c r="J3721" s="543"/>
      <c r="K3721" s="543"/>
      <c r="L3721" s="543"/>
      <c r="M3721" s="543"/>
      <c r="N3721" s="543"/>
      <c r="O3721" s="543"/>
      <c r="P3721" s="543"/>
      <c r="Q3721" s="543"/>
      <c r="R3721" s="543"/>
      <c r="S3721" s="543"/>
      <c r="T3721" s="543"/>
      <c r="U3721" s="543"/>
      <c r="V3721" s="543"/>
      <c r="W3721" s="543"/>
      <c r="X3721" s="543"/>
      <c r="Y3721" s="543"/>
      <c r="Z3721" s="543"/>
      <c r="AA3721" s="543"/>
      <c r="AB3721" s="543"/>
      <c r="AC3721" s="543"/>
      <c r="AD3721" s="543"/>
      <c r="AE3721" s="60"/>
      <c r="AF3721" s="259"/>
      <c r="AG3721" s="375"/>
      <c r="AH3721" s="399"/>
      <c r="CB3721" s="381">
        <f>COUNTIF(M3717:M3718,0)</f>
        <v>0</v>
      </c>
      <c r="CC3721" s="381"/>
      <c r="CD3721" s="381"/>
      <c r="CE3721" s="381"/>
      <c r="CF3721" s="381"/>
      <c r="CG3721" s="381"/>
      <c r="CH3721" s="381">
        <f>COUNTIF(S3717:S3718,0)</f>
        <v>0</v>
      </c>
      <c r="CI3721" s="381"/>
      <c r="CJ3721" s="381"/>
      <c r="CK3721" s="381"/>
      <c r="CL3721" s="381"/>
      <c r="CM3721" s="381"/>
      <c r="CN3721" s="381">
        <f>COUNTIF(Y3717:Y3718,0)</f>
        <v>0</v>
      </c>
    </row>
    <row r="3722" spans="1:92" ht="15" customHeight="1" x14ac:dyDescent="0.25">
      <c r="B3722" s="543" t="str">
        <f>IF(SUM(AN3720)&gt;=1,"Error: Verificar la suma por fila","")</f>
        <v/>
      </c>
      <c r="C3722" s="543"/>
      <c r="D3722" s="543"/>
      <c r="E3722" s="543"/>
      <c r="F3722" s="543"/>
      <c r="G3722" s="543"/>
      <c r="H3722" s="543"/>
      <c r="I3722" s="543"/>
      <c r="J3722" s="543"/>
      <c r="K3722" s="543"/>
      <c r="L3722" s="543"/>
      <c r="M3722" s="543"/>
      <c r="N3722" s="543"/>
      <c r="O3722" s="543"/>
      <c r="P3722" s="543"/>
      <c r="Q3722" s="543"/>
      <c r="R3722" s="543"/>
      <c r="S3722" s="543"/>
      <c r="T3722" s="543"/>
      <c r="U3722" s="543"/>
      <c r="V3722" s="543"/>
      <c r="W3722" s="543"/>
      <c r="X3722" s="543"/>
      <c r="Y3722" s="543"/>
      <c r="Z3722" s="543"/>
      <c r="AA3722" s="543"/>
      <c r="AB3722" s="543"/>
      <c r="AC3722" s="543"/>
      <c r="AD3722" s="543"/>
      <c r="AG3722" s="375"/>
      <c r="AH3722" s="399"/>
      <c r="CB3722" s="381">
        <f>M3719</f>
        <v>0</v>
      </c>
      <c r="CC3722" s="381"/>
      <c r="CD3722" s="381"/>
      <c r="CE3722" s="381"/>
      <c r="CF3722" s="381"/>
      <c r="CG3722" s="381"/>
      <c r="CH3722" s="381">
        <f>S3719</f>
        <v>0</v>
      </c>
      <c r="CI3722" s="381"/>
      <c r="CJ3722" s="381"/>
      <c r="CK3722" s="381"/>
      <c r="CL3722" s="381"/>
      <c r="CM3722" s="381"/>
      <c r="CN3722" s="381">
        <f>Y3719</f>
        <v>0</v>
      </c>
    </row>
    <row r="3723" spans="1:92" ht="27.75" customHeight="1" x14ac:dyDescent="0.25">
      <c r="B3723" s="821" t="str">
        <f>IF(SUM(CB3723:CN3723)&gt;=1,"Error: Verificar la información ya que se está haciendo mal uso del criterio No identificado.","")</f>
        <v/>
      </c>
      <c r="C3723" s="821"/>
      <c r="D3723" s="821"/>
      <c r="E3723" s="821"/>
      <c r="F3723" s="821"/>
      <c r="G3723" s="821"/>
      <c r="H3723" s="821"/>
      <c r="I3723" s="821"/>
      <c r="J3723" s="821"/>
      <c r="K3723" s="821"/>
      <c r="L3723" s="821"/>
      <c r="M3723" s="821"/>
      <c r="N3723" s="821"/>
      <c r="O3723" s="821"/>
      <c r="P3723" s="821"/>
      <c r="Q3723" s="545" t="str">
        <f>IF(OR(AG3715=AH3715,AG3715=AI3715),"","Error: Debe completar toda la información requerida.")</f>
        <v/>
      </c>
      <c r="R3723" s="545"/>
      <c r="S3723" s="545"/>
      <c r="T3723" s="545"/>
      <c r="U3723" s="545"/>
      <c r="V3723" s="545"/>
      <c r="W3723" s="545"/>
      <c r="X3723" s="545"/>
      <c r="Y3723" s="545"/>
      <c r="Z3723" s="545"/>
      <c r="AA3723" s="545"/>
      <c r="AB3723" s="545"/>
      <c r="AC3723" s="545"/>
      <c r="AD3723" s="545"/>
      <c r="AG3723" s="375"/>
      <c r="AH3723" s="399"/>
      <c r="CB3723" s="382">
        <f>IF($AG$2407=$AH$2407,0,
IF(AND(OR(CB3718=0,CB3718=1),CB3722&gt;=0),1,
IF(CB3718=2,
IF(CB3722=0,0,IF(AND(CB3722&gt;0,CB3721=0,OR(CB3719&gt;0,CB3720&gt;0)),0,1)),
IF(CB3718&gt;2,
IF(CB3722=0,0,IF(AND(CB3722&gt;0,(CB3718-CB3721)&gt;=2,OR(CB3719&gt;0,CB3720&gt;0)),0,1))))))</f>
        <v>0</v>
      </c>
      <c r="CC3723" s="382"/>
      <c r="CD3723" s="382"/>
      <c r="CE3723" s="382"/>
      <c r="CF3723" s="382"/>
      <c r="CG3723" s="382"/>
      <c r="CH3723" s="382">
        <f>IF($AG$2407=$AH$2407,0,
IF(AND(OR(CH3718=0,CH3718=1),CH3722&gt;=0),1,
IF(CH3718=2,
IF(CH3722=0,0,IF(AND(CH3722&gt;0,CH3721=0,OR(CH3719&gt;0,CH3720&gt;0)),0,1)),
IF(CH3718&gt;2,
IF(CH3722=0,0,IF(AND(CH3722&gt;0,(CH3718-CH3721)&gt;=2,OR(CH3719&gt;0,CH3720&gt;0)),0,1))))))</f>
        <v>0</v>
      </c>
      <c r="CI3723" s="382"/>
      <c r="CJ3723" s="382"/>
      <c r="CK3723" s="382"/>
      <c r="CL3723" s="382"/>
      <c r="CM3723" s="382"/>
      <c r="CN3723" s="382">
        <f>IF($AG$2407=$AH$2407,0,
IF(AND(OR(CN3718=0,CN3718=1),CN3722&gt;=0),1,
IF(CN3718=2,
IF(CN3722=0,0,IF(AND(CN3722&gt;0,CN3721=0,OR(CN3719&gt;0,CN3720&gt;0)),0,1)),
IF(CN3718&gt;2,
IF(CN3722=0,0,IF(AND(CN3722&gt;0,(CN3718-CN3721)&gt;=2,OR(CN3719&gt;0,CN3720&gt;0)),0,1))))))</f>
        <v>0</v>
      </c>
    </row>
    <row r="3724" spans="1:92" ht="24" customHeight="1" x14ac:dyDescent="0.25">
      <c r="A3724" s="114" t="s">
        <v>768</v>
      </c>
      <c r="B3724" s="573" t="s">
        <v>1590</v>
      </c>
      <c r="C3724" s="573"/>
      <c r="D3724" s="573"/>
      <c r="E3724" s="573"/>
      <c r="F3724" s="573"/>
      <c r="G3724" s="573"/>
      <c r="H3724" s="573"/>
      <c r="I3724" s="573"/>
      <c r="J3724" s="573"/>
      <c r="K3724" s="573"/>
      <c r="L3724" s="573"/>
      <c r="M3724" s="573"/>
      <c r="N3724" s="573"/>
      <c r="O3724" s="573"/>
      <c r="P3724" s="573"/>
      <c r="Q3724" s="573"/>
      <c r="R3724" s="573"/>
      <c r="S3724" s="573"/>
      <c r="T3724" s="573"/>
      <c r="U3724" s="573"/>
      <c r="V3724" s="573"/>
      <c r="W3724" s="573"/>
      <c r="X3724" s="573"/>
      <c r="Y3724" s="573"/>
      <c r="Z3724" s="573"/>
      <c r="AA3724" s="573"/>
      <c r="AB3724" s="573"/>
      <c r="AC3724" s="573"/>
      <c r="AD3724" s="573"/>
      <c r="AE3724" s="60"/>
      <c r="AF3724" s="259"/>
      <c r="AG3724" s="375"/>
      <c r="AH3724" s="399"/>
    </row>
    <row r="3725" spans="1:92" ht="24" customHeight="1" x14ac:dyDescent="0.25">
      <c r="C3725" s="785" t="s">
        <v>1430</v>
      </c>
      <c r="D3725" s="785"/>
      <c r="E3725" s="785"/>
      <c r="F3725" s="785"/>
      <c r="G3725" s="785"/>
      <c r="H3725" s="785"/>
      <c r="I3725" s="785"/>
      <c r="J3725" s="785"/>
      <c r="K3725" s="785"/>
      <c r="L3725" s="785"/>
      <c r="M3725" s="785"/>
      <c r="N3725" s="785"/>
      <c r="O3725" s="785"/>
      <c r="P3725" s="785"/>
      <c r="Q3725" s="785"/>
      <c r="R3725" s="785"/>
      <c r="S3725" s="785"/>
      <c r="T3725" s="785"/>
      <c r="U3725" s="785"/>
      <c r="V3725" s="785"/>
      <c r="W3725" s="785"/>
      <c r="X3725" s="785"/>
      <c r="Y3725" s="785"/>
      <c r="Z3725" s="785"/>
      <c r="AA3725" s="785"/>
      <c r="AB3725" s="785"/>
      <c r="AC3725" s="785"/>
      <c r="AD3725" s="785"/>
      <c r="AE3725" s="60"/>
      <c r="AF3725" s="259"/>
      <c r="AG3725" s="375"/>
      <c r="AH3725" s="399"/>
    </row>
    <row r="3726" spans="1:92" ht="36" customHeight="1" x14ac:dyDescent="0.25">
      <c r="C3726" s="831" t="s">
        <v>1782</v>
      </c>
      <c r="D3726" s="831"/>
      <c r="E3726" s="831"/>
      <c r="F3726" s="831"/>
      <c r="G3726" s="831"/>
      <c r="H3726" s="831"/>
      <c r="I3726" s="831"/>
      <c r="J3726" s="831"/>
      <c r="K3726" s="831"/>
      <c r="L3726" s="831"/>
      <c r="M3726" s="831"/>
      <c r="N3726" s="831"/>
      <c r="O3726" s="831"/>
      <c r="P3726" s="831"/>
      <c r="Q3726" s="831"/>
      <c r="R3726" s="831"/>
      <c r="S3726" s="831"/>
      <c r="T3726" s="831"/>
      <c r="U3726" s="831"/>
      <c r="V3726" s="831"/>
      <c r="W3726" s="831"/>
      <c r="X3726" s="831"/>
      <c r="Y3726" s="831"/>
      <c r="Z3726" s="831"/>
      <c r="AA3726" s="831"/>
      <c r="AB3726" s="831"/>
      <c r="AC3726" s="831"/>
      <c r="AD3726" s="831"/>
      <c r="AE3726" s="60"/>
      <c r="AF3726" s="259"/>
      <c r="AG3726" s="375"/>
      <c r="AH3726" s="399"/>
    </row>
    <row r="3727" spans="1:92" ht="24" customHeight="1" x14ac:dyDescent="0.25">
      <c r="C3727" s="676" t="s">
        <v>934</v>
      </c>
      <c r="D3727" s="676"/>
      <c r="E3727" s="676"/>
      <c r="F3727" s="676"/>
      <c r="G3727" s="676"/>
      <c r="H3727" s="676"/>
      <c r="I3727" s="676"/>
      <c r="J3727" s="676"/>
      <c r="K3727" s="676"/>
      <c r="L3727" s="676"/>
      <c r="M3727" s="676"/>
      <c r="N3727" s="676"/>
      <c r="O3727" s="676"/>
      <c r="P3727" s="676"/>
      <c r="Q3727" s="676"/>
      <c r="R3727" s="676"/>
      <c r="S3727" s="676"/>
      <c r="T3727" s="676"/>
      <c r="U3727" s="676"/>
      <c r="V3727" s="676"/>
      <c r="W3727" s="676"/>
      <c r="X3727" s="676"/>
      <c r="Y3727" s="676"/>
      <c r="Z3727" s="676"/>
      <c r="AA3727" s="676"/>
      <c r="AB3727" s="676"/>
      <c r="AC3727" s="676"/>
      <c r="AD3727" s="676"/>
      <c r="AE3727" s="60"/>
      <c r="AF3727" s="259"/>
      <c r="AG3727" s="375"/>
      <c r="AH3727" s="399"/>
    </row>
    <row r="3728" spans="1:92" ht="15" customHeight="1" x14ac:dyDescent="0.25">
      <c r="C3728" s="178"/>
      <c r="D3728" s="178"/>
      <c r="E3728" s="178"/>
      <c r="F3728" s="178"/>
      <c r="G3728" s="178"/>
      <c r="H3728" s="178"/>
      <c r="I3728" s="178"/>
      <c r="J3728" s="178"/>
      <c r="K3728" s="178"/>
      <c r="L3728" s="178"/>
      <c r="M3728" s="178"/>
      <c r="N3728" s="178"/>
      <c r="O3728" s="178"/>
      <c r="P3728" s="178"/>
      <c r="Q3728" s="178"/>
      <c r="R3728" s="178"/>
      <c r="S3728" s="178"/>
      <c r="T3728" s="178"/>
      <c r="U3728" s="178"/>
      <c r="V3728" s="178"/>
      <c r="W3728" s="178"/>
      <c r="X3728" s="178"/>
      <c r="Y3728" s="178"/>
      <c r="Z3728" s="178"/>
      <c r="AA3728" s="178"/>
      <c r="AB3728" s="178"/>
      <c r="AC3728" s="178"/>
      <c r="AD3728" s="178"/>
      <c r="AE3728" s="60"/>
      <c r="AF3728" s="259"/>
      <c r="AG3728" s="285" t="s">
        <v>1908</v>
      </c>
      <c r="AH3728" s="285"/>
      <c r="AI3728" s="285"/>
      <c r="AJ3728" s="374"/>
      <c r="AK3728" s="374"/>
      <c r="AL3728" s="374"/>
      <c r="AM3728" s="374"/>
      <c r="AN3728" s="374"/>
    </row>
    <row r="3729" spans="1:92" ht="15" customHeight="1" x14ac:dyDescent="0.25">
      <c r="C3729" s="814" t="s">
        <v>959</v>
      </c>
      <c r="D3729" s="814"/>
      <c r="E3729" s="814"/>
      <c r="F3729" s="814"/>
      <c r="G3729" s="814"/>
      <c r="H3729" s="814"/>
      <c r="I3729" s="814"/>
      <c r="J3729" s="814"/>
      <c r="K3729" s="814"/>
      <c r="L3729" s="814"/>
      <c r="M3729" s="801" t="s">
        <v>1429</v>
      </c>
      <c r="N3729" s="801"/>
      <c r="O3729" s="801"/>
      <c r="P3729" s="801"/>
      <c r="Q3729" s="801"/>
      <c r="R3729" s="801"/>
      <c r="S3729" s="801"/>
      <c r="T3729" s="801"/>
      <c r="U3729" s="801"/>
      <c r="V3729" s="801"/>
      <c r="W3729" s="801"/>
      <c r="X3729" s="801"/>
      <c r="Y3729" s="801"/>
      <c r="Z3729" s="801"/>
      <c r="AA3729" s="801"/>
      <c r="AB3729" s="801"/>
      <c r="AC3729" s="801"/>
      <c r="AD3729" s="801"/>
      <c r="AE3729" s="60"/>
      <c r="AF3729" s="259"/>
      <c r="AG3729" s="285">
        <f>COUNTBLANK(M3731:AD3745)</f>
        <v>270</v>
      </c>
      <c r="AH3729" s="285">
        <v>270</v>
      </c>
      <c r="AI3729" s="285">
        <v>225</v>
      </c>
      <c r="AJ3729" s="374"/>
      <c r="AK3729" s="374"/>
      <c r="AL3729" s="374"/>
      <c r="AM3729" s="374"/>
      <c r="AN3729" s="374"/>
    </row>
    <row r="3730" spans="1:92" ht="15" customHeight="1" x14ac:dyDescent="0.25">
      <c r="A3730" s="60"/>
      <c r="B3730" s="60"/>
      <c r="C3730" s="814"/>
      <c r="D3730" s="814"/>
      <c r="E3730" s="814"/>
      <c r="F3730" s="814"/>
      <c r="G3730" s="814"/>
      <c r="H3730" s="814"/>
      <c r="I3730" s="814"/>
      <c r="J3730" s="814"/>
      <c r="K3730" s="814"/>
      <c r="L3730" s="814"/>
      <c r="M3730" s="819" t="s">
        <v>60</v>
      </c>
      <c r="N3730" s="820"/>
      <c r="O3730" s="820"/>
      <c r="P3730" s="820"/>
      <c r="Q3730" s="820"/>
      <c r="R3730" s="820"/>
      <c r="S3730" s="829" t="s">
        <v>61</v>
      </c>
      <c r="T3730" s="830"/>
      <c r="U3730" s="830"/>
      <c r="V3730" s="830"/>
      <c r="W3730" s="830"/>
      <c r="X3730" s="830"/>
      <c r="Y3730" s="829" t="s">
        <v>62</v>
      </c>
      <c r="Z3730" s="830"/>
      <c r="AA3730" s="830"/>
      <c r="AB3730" s="830"/>
      <c r="AC3730" s="830"/>
      <c r="AD3730" s="830"/>
      <c r="AE3730" s="60"/>
      <c r="AF3730" s="259"/>
      <c r="AG3730" s="374"/>
      <c r="AH3730" s="374"/>
      <c r="AI3730" s="374"/>
      <c r="AJ3730" s="374"/>
      <c r="AK3730" s="375" t="s">
        <v>1913</v>
      </c>
      <c r="AL3730" s="378" t="s">
        <v>1910</v>
      </c>
      <c r="AM3730" s="374" t="s">
        <v>1914</v>
      </c>
      <c r="AN3730" s="374" t="s">
        <v>1915</v>
      </c>
      <c r="AP3730" s="375" t="s">
        <v>1913</v>
      </c>
      <c r="AQ3730" s="378" t="s">
        <v>1910</v>
      </c>
      <c r="AR3730" s="374" t="s">
        <v>1914</v>
      </c>
      <c r="AS3730" s="374" t="s">
        <v>1915</v>
      </c>
    </row>
    <row r="3731" spans="1:92" ht="15" customHeight="1" x14ac:dyDescent="0.25">
      <c r="A3731" s="60"/>
      <c r="B3731" s="60"/>
      <c r="C3731" s="20" t="s">
        <v>26</v>
      </c>
      <c r="D3731" s="822" t="s">
        <v>633</v>
      </c>
      <c r="E3731" s="823"/>
      <c r="F3731" s="823"/>
      <c r="G3731" s="823"/>
      <c r="H3731" s="823"/>
      <c r="I3731" s="823"/>
      <c r="J3731" s="823"/>
      <c r="K3731" s="823"/>
      <c r="L3731" s="824"/>
      <c r="M3731" s="577"/>
      <c r="N3731" s="577"/>
      <c r="O3731" s="577"/>
      <c r="P3731" s="577"/>
      <c r="Q3731" s="577"/>
      <c r="R3731" s="577"/>
      <c r="S3731" s="577"/>
      <c r="T3731" s="577"/>
      <c r="U3731" s="577"/>
      <c r="V3731" s="577"/>
      <c r="W3731" s="577"/>
      <c r="X3731" s="577"/>
      <c r="Y3731" s="577"/>
      <c r="Z3731" s="577"/>
      <c r="AA3731" s="577"/>
      <c r="AB3731" s="577"/>
      <c r="AC3731" s="577"/>
      <c r="AD3731" s="577"/>
      <c r="AE3731" s="60"/>
      <c r="AF3731" s="259"/>
      <c r="AG3731" s="374"/>
      <c r="AH3731" s="374"/>
      <c r="AI3731" s="374"/>
      <c r="AJ3731" s="374"/>
      <c r="AK3731" s="375">
        <f>M3731</f>
        <v>0</v>
      </c>
      <c r="AL3731" s="378">
        <f t="shared" ref="AL3731:AL3745" si="10967">COUNTIF(S3731:AD3731,"ns")</f>
        <v>0</v>
      </c>
      <c r="AM3731" s="374">
        <f>SUM(S3731:AD3731)</f>
        <v>0</v>
      </c>
      <c r="AN3731" s="292">
        <f t="shared" ref="AN3731:AN3745" si="10968">IF($AG$3729=$AH$3729,0,IF(OR(AND(AK3731=0,AL3731&gt;0),AND(AK3731="ns",AM3731&gt;0),AND(AK3731="ns",AL3731=0,AM3731=0)),1,IF(OR(AND(AK3731&gt;0,AL3731=2),AND(AK3731="ns",AL3731=2),AND(AK3731="ns",AM3731=0,AL3731&gt;0),AK3731=AM3731),0,1)))</f>
        <v>0</v>
      </c>
      <c r="AP3731" s="375">
        <f>$C$3620</f>
        <v>0</v>
      </c>
      <c r="AQ3731" s="378">
        <f>COUNTIF(S3731:AD3745,"ns")</f>
        <v>0</v>
      </c>
      <c r="AR3731" s="374">
        <f>SUM(S3731:AD3745)</f>
        <v>0</v>
      </c>
      <c r="AS3731" s="341">
        <f>IF($AG$3729=$AH$3729,0,IF(OR(AND(AP3731=0,AQ3731&gt;0),AND(AP3731="NS",AR3731&gt;0),AND(AP3731="NS",AR3731=0,AQ3731=0)),1,IF(OR(AND(AQ3731&gt;=2,AR3731&lt;AP3731),AND(AP3731="NS",AR3731=0,AQ3731&gt;0),AP3731=AR3731),0,1)))</f>
        <v>0</v>
      </c>
      <c r="CB3731" s="292"/>
      <c r="CC3731" s="292"/>
      <c r="CD3731" s="292"/>
      <c r="CE3731" s="292"/>
      <c r="CF3731" s="292"/>
      <c r="CG3731" s="292"/>
      <c r="CH3731" s="292"/>
      <c r="CI3731" s="292"/>
      <c r="CJ3731" s="292"/>
      <c r="CK3731" s="292"/>
    </row>
    <row r="3732" spans="1:92" ht="15" customHeight="1" x14ac:dyDescent="0.25">
      <c r="A3732" s="60"/>
      <c r="B3732" s="60"/>
      <c r="C3732" s="20" t="s">
        <v>27</v>
      </c>
      <c r="D3732" s="822" t="s">
        <v>634</v>
      </c>
      <c r="E3732" s="823"/>
      <c r="F3732" s="823"/>
      <c r="G3732" s="823"/>
      <c r="H3732" s="823"/>
      <c r="I3732" s="823"/>
      <c r="J3732" s="823"/>
      <c r="K3732" s="823"/>
      <c r="L3732" s="824"/>
      <c r="M3732" s="577"/>
      <c r="N3732" s="577"/>
      <c r="O3732" s="577"/>
      <c r="P3732" s="577"/>
      <c r="Q3732" s="577"/>
      <c r="R3732" s="577"/>
      <c r="S3732" s="577"/>
      <c r="T3732" s="577"/>
      <c r="U3732" s="577"/>
      <c r="V3732" s="577"/>
      <c r="W3732" s="577"/>
      <c r="X3732" s="577"/>
      <c r="Y3732" s="577"/>
      <c r="Z3732" s="577"/>
      <c r="AA3732" s="577"/>
      <c r="AB3732" s="577"/>
      <c r="AC3732" s="577"/>
      <c r="AD3732" s="577"/>
      <c r="AE3732" s="60"/>
      <c r="AF3732" s="259"/>
      <c r="AG3732" s="375"/>
      <c r="AH3732" s="399"/>
      <c r="AK3732" s="375">
        <f t="shared" ref="AK3732:AK3745" si="10969">M3732</f>
        <v>0</v>
      </c>
      <c r="AL3732" s="378">
        <f t="shared" si="10967"/>
        <v>0</v>
      </c>
      <c r="AM3732" s="374">
        <f t="shared" ref="AM3732:AM3745" si="10970">SUM(S3732:AD3732)</f>
        <v>0</v>
      </c>
      <c r="AN3732" s="292">
        <f t="shared" si="10968"/>
        <v>0</v>
      </c>
      <c r="AP3732" s="375">
        <f>$E$3622</f>
        <v>0</v>
      </c>
      <c r="AQ3732" s="378">
        <f>COUNTIF(S3731:X3745,"ns")</f>
        <v>0</v>
      </c>
      <c r="AR3732" s="374">
        <f>SUM(S3731:X3745)</f>
        <v>0</v>
      </c>
      <c r="AS3732" s="341">
        <f t="shared" ref="AS3732:AS3733" si="10971">IF($AG$3715=$AH$3715,0,IF(OR(AND(AP3732=0,AQ3732&gt;0),AND(AP3732="NS",AR3732&gt;0),AND(AP3732="NS",AR3732=0,AQ3732=0)),1,IF(OR(AND(AQ3732&gt;=2,AR3732&lt;AP3732),AND(AP3732="NS",AR3732=0,AQ3732&gt;0),AP3732=AR3732),0,1)))</f>
        <v>0</v>
      </c>
      <c r="CB3732" s="381">
        <f>COUNTA(M3731:M3744)</f>
        <v>0</v>
      </c>
      <c r="CC3732" s="381"/>
      <c r="CD3732" s="381"/>
      <c r="CE3732" s="381"/>
      <c r="CF3732" s="381"/>
      <c r="CG3732" s="381"/>
      <c r="CH3732" s="381">
        <f>COUNTA(S3731:S3744)</f>
        <v>0</v>
      </c>
      <c r="CI3732" s="381"/>
      <c r="CJ3732" s="381"/>
      <c r="CK3732" s="381"/>
      <c r="CL3732" s="381"/>
      <c r="CM3732" s="381"/>
      <c r="CN3732" s="381">
        <f>COUNTA(Y3731:Y3744)</f>
        <v>0</v>
      </c>
    </row>
    <row r="3733" spans="1:92" ht="15" customHeight="1" x14ac:dyDescent="0.25">
      <c r="A3733" s="60"/>
      <c r="B3733" s="60"/>
      <c r="C3733" s="20" t="s">
        <v>28</v>
      </c>
      <c r="D3733" s="822" t="s">
        <v>635</v>
      </c>
      <c r="E3733" s="823"/>
      <c r="F3733" s="823"/>
      <c r="G3733" s="823"/>
      <c r="H3733" s="823"/>
      <c r="I3733" s="823"/>
      <c r="J3733" s="823"/>
      <c r="K3733" s="823"/>
      <c r="L3733" s="824"/>
      <c r="M3733" s="577"/>
      <c r="N3733" s="577"/>
      <c r="O3733" s="577"/>
      <c r="P3733" s="577"/>
      <c r="Q3733" s="577"/>
      <c r="R3733" s="577"/>
      <c r="S3733" s="577"/>
      <c r="T3733" s="577"/>
      <c r="U3733" s="577"/>
      <c r="V3733" s="577"/>
      <c r="W3733" s="577"/>
      <c r="X3733" s="577"/>
      <c r="Y3733" s="577"/>
      <c r="Z3733" s="577"/>
      <c r="AA3733" s="577"/>
      <c r="AB3733" s="577"/>
      <c r="AC3733" s="577"/>
      <c r="AD3733" s="577"/>
      <c r="AE3733" s="60"/>
      <c r="AF3733" s="259"/>
      <c r="AG3733" s="375"/>
      <c r="AH3733" s="399"/>
      <c r="AK3733" s="375">
        <f t="shared" si="10969"/>
        <v>0</v>
      </c>
      <c r="AL3733" s="378">
        <f t="shared" si="10967"/>
        <v>0</v>
      </c>
      <c r="AM3733" s="374">
        <f t="shared" si="10970"/>
        <v>0</v>
      </c>
      <c r="AN3733" s="292">
        <f t="shared" si="10968"/>
        <v>0</v>
      </c>
      <c r="AP3733" s="375">
        <f>$E$3624</f>
        <v>0</v>
      </c>
      <c r="AQ3733" s="378">
        <f>COUNTIF(Y3731:AD3745,"ns")</f>
        <v>0</v>
      </c>
      <c r="AR3733" s="374">
        <f>SUM(Y3731:AD3745)</f>
        <v>0</v>
      </c>
      <c r="AS3733" s="341">
        <f t="shared" si="10971"/>
        <v>0</v>
      </c>
      <c r="CB3733" s="381">
        <f>SUM(M3731:M3744)</f>
        <v>0</v>
      </c>
      <c r="CC3733" s="381"/>
      <c r="CD3733" s="381"/>
      <c r="CE3733" s="381"/>
      <c r="CF3733" s="381"/>
      <c r="CG3733" s="381"/>
      <c r="CH3733" s="381">
        <f>SUM(S3731:S3744)</f>
        <v>0</v>
      </c>
      <c r="CI3733" s="381"/>
      <c r="CJ3733" s="381"/>
      <c r="CK3733" s="381"/>
      <c r="CL3733" s="381"/>
      <c r="CM3733" s="381"/>
      <c r="CN3733" s="381">
        <f>SUM(Y3731:Y3744)</f>
        <v>0</v>
      </c>
    </row>
    <row r="3734" spans="1:92" ht="15" customHeight="1" x14ac:dyDescent="0.25">
      <c r="A3734" s="60"/>
      <c r="B3734" s="60"/>
      <c r="C3734" s="20" t="s">
        <v>29</v>
      </c>
      <c r="D3734" s="822" t="s">
        <v>636</v>
      </c>
      <c r="E3734" s="823"/>
      <c r="F3734" s="823"/>
      <c r="G3734" s="823"/>
      <c r="H3734" s="823"/>
      <c r="I3734" s="823"/>
      <c r="J3734" s="823"/>
      <c r="K3734" s="823"/>
      <c r="L3734" s="824"/>
      <c r="M3734" s="577"/>
      <c r="N3734" s="577"/>
      <c r="O3734" s="577"/>
      <c r="P3734" s="577"/>
      <c r="Q3734" s="577"/>
      <c r="R3734" s="577"/>
      <c r="S3734" s="577"/>
      <c r="T3734" s="577"/>
      <c r="U3734" s="577"/>
      <c r="V3734" s="577"/>
      <c r="W3734" s="577"/>
      <c r="X3734" s="577"/>
      <c r="Y3734" s="577"/>
      <c r="Z3734" s="577"/>
      <c r="AA3734" s="577"/>
      <c r="AB3734" s="577"/>
      <c r="AC3734" s="577"/>
      <c r="AD3734" s="577"/>
      <c r="AE3734" s="60"/>
      <c r="AF3734" s="259"/>
      <c r="AG3734" s="375"/>
      <c r="AH3734" s="399"/>
      <c r="AK3734" s="375">
        <f t="shared" si="10969"/>
        <v>0</v>
      </c>
      <c r="AL3734" s="378">
        <f t="shared" si="10967"/>
        <v>0</v>
      </c>
      <c r="AM3734" s="374">
        <f t="shared" si="10970"/>
        <v>0</v>
      </c>
      <c r="AN3734" s="292">
        <f t="shared" si="10968"/>
        <v>0</v>
      </c>
      <c r="AS3734" s="387">
        <f>SUM(AS3731:AS3733)</f>
        <v>0</v>
      </c>
      <c r="CB3734" s="381">
        <f>COUNTIF(M3731:M3744,"ns")</f>
        <v>0</v>
      </c>
      <c r="CC3734" s="381"/>
      <c r="CD3734" s="381"/>
      <c r="CE3734" s="381"/>
      <c r="CF3734" s="381"/>
      <c r="CG3734" s="381"/>
      <c r="CH3734" s="381">
        <f>COUNTIF(S3731:S3744,"ns")</f>
        <v>0</v>
      </c>
      <c r="CI3734" s="381"/>
      <c r="CJ3734" s="381"/>
      <c r="CK3734" s="381"/>
      <c r="CL3734" s="381"/>
      <c r="CM3734" s="381"/>
      <c r="CN3734" s="381">
        <f>COUNTIF(Y3731:Y3744,"ns")</f>
        <v>0</v>
      </c>
    </row>
    <row r="3735" spans="1:92" ht="15" customHeight="1" x14ac:dyDescent="0.25">
      <c r="A3735" s="60"/>
      <c r="B3735" s="60"/>
      <c r="C3735" s="20" t="s">
        <v>30</v>
      </c>
      <c r="D3735" s="822" t="s">
        <v>637</v>
      </c>
      <c r="E3735" s="823"/>
      <c r="F3735" s="823"/>
      <c r="G3735" s="823"/>
      <c r="H3735" s="823"/>
      <c r="I3735" s="823"/>
      <c r="J3735" s="823"/>
      <c r="K3735" s="823"/>
      <c r="L3735" s="824"/>
      <c r="M3735" s="577"/>
      <c r="N3735" s="577"/>
      <c r="O3735" s="577"/>
      <c r="P3735" s="577"/>
      <c r="Q3735" s="577"/>
      <c r="R3735" s="577"/>
      <c r="S3735" s="577"/>
      <c r="T3735" s="577"/>
      <c r="U3735" s="577"/>
      <c r="V3735" s="577"/>
      <c r="W3735" s="577"/>
      <c r="X3735" s="577"/>
      <c r="Y3735" s="577"/>
      <c r="Z3735" s="577"/>
      <c r="AA3735" s="577"/>
      <c r="AB3735" s="577"/>
      <c r="AC3735" s="577"/>
      <c r="AD3735" s="577"/>
      <c r="AE3735" s="60"/>
      <c r="AF3735" s="259"/>
      <c r="AG3735" s="375"/>
      <c r="AH3735" s="399"/>
      <c r="AK3735" s="375">
        <f t="shared" si="10969"/>
        <v>0</v>
      </c>
      <c r="AL3735" s="378">
        <f t="shared" si="10967"/>
        <v>0</v>
      </c>
      <c r="AM3735" s="374">
        <f t="shared" si="10970"/>
        <v>0</v>
      </c>
      <c r="AN3735" s="292">
        <f t="shared" si="10968"/>
        <v>0</v>
      </c>
      <c r="CB3735" s="381">
        <f>COUNTIF(M3731:M3744,0)</f>
        <v>0</v>
      </c>
      <c r="CC3735" s="381"/>
      <c r="CD3735" s="381"/>
      <c r="CE3735" s="381"/>
      <c r="CF3735" s="381"/>
      <c r="CG3735" s="381"/>
      <c r="CH3735" s="381">
        <f>COUNTIF(S3731:S3744,0)</f>
        <v>0</v>
      </c>
      <c r="CI3735" s="381"/>
      <c r="CJ3735" s="381"/>
      <c r="CK3735" s="381"/>
      <c r="CL3735" s="381"/>
      <c r="CM3735" s="381"/>
      <c r="CN3735" s="381">
        <f>COUNTIF(Y3731:Y3744,0)</f>
        <v>0</v>
      </c>
    </row>
    <row r="3736" spans="1:92" ht="15" customHeight="1" x14ac:dyDescent="0.25">
      <c r="A3736" s="60"/>
      <c r="B3736" s="60"/>
      <c r="C3736" s="20" t="s">
        <v>31</v>
      </c>
      <c r="D3736" s="822" t="s">
        <v>638</v>
      </c>
      <c r="E3736" s="823"/>
      <c r="F3736" s="823"/>
      <c r="G3736" s="823"/>
      <c r="H3736" s="823"/>
      <c r="I3736" s="823"/>
      <c r="J3736" s="823"/>
      <c r="K3736" s="823"/>
      <c r="L3736" s="824"/>
      <c r="M3736" s="577"/>
      <c r="N3736" s="577"/>
      <c r="O3736" s="577"/>
      <c r="P3736" s="577"/>
      <c r="Q3736" s="577"/>
      <c r="R3736" s="577"/>
      <c r="S3736" s="577"/>
      <c r="T3736" s="577"/>
      <c r="U3736" s="577"/>
      <c r="V3736" s="577"/>
      <c r="W3736" s="577"/>
      <c r="X3736" s="577"/>
      <c r="Y3736" s="577"/>
      <c r="Z3736" s="577"/>
      <c r="AA3736" s="577"/>
      <c r="AB3736" s="577"/>
      <c r="AC3736" s="577"/>
      <c r="AD3736" s="577"/>
      <c r="AE3736" s="60"/>
      <c r="AF3736" s="259"/>
      <c r="AG3736" s="375"/>
      <c r="AH3736" s="399"/>
      <c r="AK3736" s="375">
        <f t="shared" si="10969"/>
        <v>0</v>
      </c>
      <c r="AL3736" s="378">
        <f t="shared" si="10967"/>
        <v>0</v>
      </c>
      <c r="AM3736" s="374">
        <f t="shared" si="10970"/>
        <v>0</v>
      </c>
      <c r="AN3736" s="292">
        <f t="shared" si="10968"/>
        <v>0</v>
      </c>
      <c r="CB3736" s="381">
        <f>M3745</f>
        <v>0</v>
      </c>
      <c r="CC3736" s="381"/>
      <c r="CD3736" s="381"/>
      <c r="CE3736" s="381"/>
      <c r="CF3736" s="381"/>
      <c r="CG3736" s="381"/>
      <c r="CH3736" s="381">
        <f>S3745</f>
        <v>0</v>
      </c>
      <c r="CI3736" s="381"/>
      <c r="CJ3736" s="381"/>
      <c r="CK3736" s="381"/>
      <c r="CL3736" s="381"/>
      <c r="CM3736" s="381"/>
      <c r="CN3736" s="381">
        <f>Y3745</f>
        <v>0</v>
      </c>
    </row>
    <row r="3737" spans="1:92" ht="15" customHeight="1" x14ac:dyDescent="0.25">
      <c r="A3737" s="60"/>
      <c r="B3737" s="60"/>
      <c r="C3737" s="20" t="s">
        <v>32</v>
      </c>
      <c r="D3737" s="822" t="s">
        <v>639</v>
      </c>
      <c r="E3737" s="823"/>
      <c r="F3737" s="823"/>
      <c r="G3737" s="823"/>
      <c r="H3737" s="823"/>
      <c r="I3737" s="823"/>
      <c r="J3737" s="823"/>
      <c r="K3737" s="823"/>
      <c r="L3737" s="824"/>
      <c r="M3737" s="577"/>
      <c r="N3737" s="577"/>
      <c r="O3737" s="577"/>
      <c r="P3737" s="577"/>
      <c r="Q3737" s="577"/>
      <c r="R3737" s="577"/>
      <c r="S3737" s="577"/>
      <c r="T3737" s="577"/>
      <c r="U3737" s="577"/>
      <c r="V3737" s="577"/>
      <c r="W3737" s="577"/>
      <c r="X3737" s="577"/>
      <c r="Y3737" s="577"/>
      <c r="Z3737" s="577"/>
      <c r="AA3737" s="577"/>
      <c r="AB3737" s="577"/>
      <c r="AC3737" s="577"/>
      <c r="AD3737" s="577"/>
      <c r="AE3737" s="60"/>
      <c r="AF3737" s="259"/>
      <c r="AG3737" s="375"/>
      <c r="AH3737" s="399"/>
      <c r="AK3737" s="375">
        <f t="shared" si="10969"/>
        <v>0</v>
      </c>
      <c r="AL3737" s="378">
        <f t="shared" si="10967"/>
        <v>0</v>
      </c>
      <c r="AM3737" s="374">
        <f t="shared" si="10970"/>
        <v>0</v>
      </c>
      <c r="AN3737" s="292">
        <f t="shared" si="10968"/>
        <v>0</v>
      </c>
      <c r="CB3737" s="382">
        <f>IF($AG$2407=$AH$2407,0,
IF(AND(OR(CB3732=0,CB3732=1),CB3736&gt;=0),1,
IF(CB3732=2,
IF(CB3736=0,0,IF(AND(CB3736&gt;0,CB3735=0,OR(CB3733&gt;0,CB3734&gt;0)),0,1)),
IF(CB3732&gt;2,
IF(CB3736=0,0,IF(AND(CB3736&gt;0,(CB3732-CB3735)&gt;=2,OR(CB3733&gt;0,CB3734&gt;0)),0,1))))))</f>
        <v>0</v>
      </c>
      <c r="CC3737" s="382"/>
      <c r="CD3737" s="382"/>
      <c r="CE3737" s="382"/>
      <c r="CF3737" s="382"/>
      <c r="CG3737" s="382"/>
      <c r="CH3737" s="382">
        <f>IF($AG$2407=$AH$2407,0,
IF(AND(OR(CH3732=0,CH3732=1),CH3736&gt;=0),1,
IF(CH3732=2,
IF(CH3736=0,0,IF(AND(CH3736&gt;0,CH3735=0,OR(CH3733&gt;0,CH3734&gt;0)),0,1)),
IF(CH3732&gt;2,
IF(CH3736=0,0,IF(AND(CH3736&gt;0,(CH3732-CH3735)&gt;=2,OR(CH3733&gt;0,CH3734&gt;0)),0,1))))))</f>
        <v>0</v>
      </c>
      <c r="CI3737" s="382"/>
      <c r="CJ3737" s="382"/>
      <c r="CK3737" s="382"/>
      <c r="CL3737" s="382"/>
      <c r="CM3737" s="382"/>
      <c r="CN3737" s="382">
        <f>IF($AG$2407=$AH$2407,0,
IF(AND(OR(CN3732=0,CN3732=1),CN3736&gt;=0),1,
IF(CN3732=2,
IF(CN3736=0,0,IF(AND(CN3736&gt;0,CN3735=0,OR(CN3733&gt;0,CN3734&gt;0)),0,1)),
IF(CN3732&gt;2,
IF(CN3736=0,0,IF(AND(CN3736&gt;0,(CN3732-CN3735)&gt;=2,OR(CN3733&gt;0,CN3734&gt;0)),0,1))))))</f>
        <v>0</v>
      </c>
    </row>
    <row r="3738" spans="1:92" ht="15" customHeight="1" x14ac:dyDescent="0.25">
      <c r="A3738" s="60"/>
      <c r="B3738" s="60"/>
      <c r="C3738" s="20" t="s">
        <v>33</v>
      </c>
      <c r="D3738" s="822" t="s">
        <v>640</v>
      </c>
      <c r="E3738" s="823"/>
      <c r="F3738" s="823"/>
      <c r="G3738" s="823"/>
      <c r="H3738" s="823"/>
      <c r="I3738" s="823"/>
      <c r="J3738" s="823"/>
      <c r="K3738" s="823"/>
      <c r="L3738" s="824"/>
      <c r="M3738" s="577"/>
      <c r="N3738" s="577"/>
      <c r="O3738" s="577"/>
      <c r="P3738" s="577"/>
      <c r="Q3738" s="577"/>
      <c r="R3738" s="577"/>
      <c r="S3738" s="577"/>
      <c r="T3738" s="577"/>
      <c r="U3738" s="577"/>
      <c r="V3738" s="577"/>
      <c r="W3738" s="577"/>
      <c r="X3738" s="577"/>
      <c r="Y3738" s="577"/>
      <c r="Z3738" s="577"/>
      <c r="AA3738" s="577"/>
      <c r="AB3738" s="577"/>
      <c r="AC3738" s="577"/>
      <c r="AD3738" s="577"/>
      <c r="AE3738" s="60"/>
      <c r="AF3738" s="259"/>
      <c r="AG3738" s="375"/>
      <c r="AH3738" s="399"/>
      <c r="AK3738" s="375">
        <f t="shared" si="10969"/>
        <v>0</v>
      </c>
      <c r="AL3738" s="378">
        <f t="shared" si="10967"/>
        <v>0</v>
      </c>
      <c r="AM3738" s="374">
        <f t="shared" si="10970"/>
        <v>0</v>
      </c>
      <c r="AN3738" s="292">
        <f t="shared" si="10968"/>
        <v>0</v>
      </c>
    </row>
    <row r="3739" spans="1:92" ht="15" customHeight="1" x14ac:dyDescent="0.25">
      <c r="A3739" s="60"/>
      <c r="B3739" s="60"/>
      <c r="C3739" s="20" t="s">
        <v>34</v>
      </c>
      <c r="D3739" s="822" t="s">
        <v>641</v>
      </c>
      <c r="E3739" s="823"/>
      <c r="F3739" s="823"/>
      <c r="G3739" s="823"/>
      <c r="H3739" s="823"/>
      <c r="I3739" s="823"/>
      <c r="J3739" s="823"/>
      <c r="K3739" s="823"/>
      <c r="L3739" s="824"/>
      <c r="M3739" s="577"/>
      <c r="N3739" s="577"/>
      <c r="O3739" s="577"/>
      <c r="P3739" s="577"/>
      <c r="Q3739" s="577"/>
      <c r="R3739" s="577"/>
      <c r="S3739" s="577"/>
      <c r="T3739" s="577"/>
      <c r="U3739" s="577"/>
      <c r="V3739" s="577"/>
      <c r="W3739" s="577"/>
      <c r="X3739" s="577"/>
      <c r="Y3739" s="577"/>
      <c r="Z3739" s="577"/>
      <c r="AA3739" s="577"/>
      <c r="AB3739" s="577"/>
      <c r="AC3739" s="577"/>
      <c r="AD3739" s="577"/>
      <c r="AE3739" s="60"/>
      <c r="AF3739" s="259"/>
      <c r="AG3739" s="375"/>
      <c r="AH3739" s="399"/>
      <c r="AK3739" s="375">
        <f t="shared" si="10969"/>
        <v>0</v>
      </c>
      <c r="AL3739" s="378">
        <f t="shared" si="10967"/>
        <v>0</v>
      </c>
      <c r="AM3739" s="374">
        <f t="shared" si="10970"/>
        <v>0</v>
      </c>
      <c r="AN3739" s="292">
        <f t="shared" si="10968"/>
        <v>0</v>
      </c>
    </row>
    <row r="3740" spans="1:92" ht="15" customHeight="1" x14ac:dyDescent="0.25">
      <c r="A3740" s="60"/>
      <c r="B3740" s="60"/>
      <c r="C3740" s="20" t="s">
        <v>35</v>
      </c>
      <c r="D3740" s="822" t="s">
        <v>642</v>
      </c>
      <c r="E3740" s="823"/>
      <c r="F3740" s="823"/>
      <c r="G3740" s="823"/>
      <c r="H3740" s="823"/>
      <c r="I3740" s="823"/>
      <c r="J3740" s="823"/>
      <c r="K3740" s="823"/>
      <c r="L3740" s="824"/>
      <c r="M3740" s="577"/>
      <c r="N3740" s="577"/>
      <c r="O3740" s="577"/>
      <c r="P3740" s="577"/>
      <c r="Q3740" s="577"/>
      <c r="R3740" s="577"/>
      <c r="S3740" s="577"/>
      <c r="T3740" s="577"/>
      <c r="U3740" s="577"/>
      <c r="V3740" s="577"/>
      <c r="W3740" s="577"/>
      <c r="X3740" s="577"/>
      <c r="Y3740" s="577"/>
      <c r="Z3740" s="577"/>
      <c r="AA3740" s="577"/>
      <c r="AB3740" s="577"/>
      <c r="AC3740" s="577"/>
      <c r="AD3740" s="577"/>
      <c r="AE3740" s="60"/>
      <c r="AF3740" s="259"/>
      <c r="AG3740" s="375"/>
      <c r="AH3740" s="399"/>
      <c r="AK3740" s="375">
        <f t="shared" si="10969"/>
        <v>0</v>
      </c>
      <c r="AL3740" s="378">
        <f t="shared" si="10967"/>
        <v>0</v>
      </c>
      <c r="AM3740" s="374">
        <f t="shared" si="10970"/>
        <v>0</v>
      </c>
      <c r="AN3740" s="292">
        <f t="shared" si="10968"/>
        <v>0</v>
      </c>
    </row>
    <row r="3741" spans="1:92" ht="15" customHeight="1" x14ac:dyDescent="0.25">
      <c r="A3741" s="60"/>
      <c r="B3741" s="60"/>
      <c r="C3741" s="20" t="s">
        <v>38</v>
      </c>
      <c r="D3741" s="822" t="s">
        <v>643</v>
      </c>
      <c r="E3741" s="823"/>
      <c r="F3741" s="823"/>
      <c r="G3741" s="823"/>
      <c r="H3741" s="823"/>
      <c r="I3741" s="823"/>
      <c r="J3741" s="823"/>
      <c r="K3741" s="823"/>
      <c r="L3741" s="824"/>
      <c r="M3741" s="577"/>
      <c r="N3741" s="577"/>
      <c r="O3741" s="577"/>
      <c r="P3741" s="577"/>
      <c r="Q3741" s="577"/>
      <c r="R3741" s="577"/>
      <c r="S3741" s="577"/>
      <c r="T3741" s="577"/>
      <c r="U3741" s="577"/>
      <c r="V3741" s="577"/>
      <c r="W3741" s="577"/>
      <c r="X3741" s="577"/>
      <c r="Y3741" s="577"/>
      <c r="Z3741" s="577"/>
      <c r="AA3741" s="577"/>
      <c r="AB3741" s="577"/>
      <c r="AC3741" s="577"/>
      <c r="AD3741" s="577"/>
      <c r="AE3741" s="60"/>
      <c r="AF3741" s="259"/>
      <c r="AG3741" s="375"/>
      <c r="AH3741" s="399"/>
      <c r="AK3741" s="375">
        <f t="shared" si="10969"/>
        <v>0</v>
      </c>
      <c r="AL3741" s="378">
        <f t="shared" si="10967"/>
        <v>0</v>
      </c>
      <c r="AM3741" s="374">
        <f t="shared" si="10970"/>
        <v>0</v>
      </c>
      <c r="AN3741" s="292">
        <f t="shared" si="10968"/>
        <v>0</v>
      </c>
    </row>
    <row r="3742" spans="1:92" ht="15" customHeight="1" x14ac:dyDescent="0.25">
      <c r="A3742" s="60"/>
      <c r="B3742" s="60"/>
      <c r="C3742" s="20" t="s">
        <v>36</v>
      </c>
      <c r="D3742" s="822" t="s">
        <v>644</v>
      </c>
      <c r="E3742" s="823"/>
      <c r="F3742" s="823"/>
      <c r="G3742" s="823"/>
      <c r="H3742" s="823"/>
      <c r="I3742" s="823"/>
      <c r="J3742" s="823"/>
      <c r="K3742" s="823"/>
      <c r="L3742" s="824"/>
      <c r="M3742" s="577"/>
      <c r="N3742" s="577"/>
      <c r="O3742" s="577"/>
      <c r="P3742" s="577"/>
      <c r="Q3742" s="577"/>
      <c r="R3742" s="577"/>
      <c r="S3742" s="577"/>
      <c r="T3742" s="577"/>
      <c r="U3742" s="577"/>
      <c r="V3742" s="577"/>
      <c r="W3742" s="577"/>
      <c r="X3742" s="577"/>
      <c r="Y3742" s="577"/>
      <c r="Z3742" s="577"/>
      <c r="AA3742" s="577"/>
      <c r="AB3742" s="577"/>
      <c r="AC3742" s="577"/>
      <c r="AD3742" s="577"/>
      <c r="AE3742" s="60"/>
      <c r="AF3742" s="259"/>
      <c r="AG3742" s="375"/>
      <c r="AH3742" s="399"/>
      <c r="AK3742" s="375">
        <f t="shared" si="10969"/>
        <v>0</v>
      </c>
      <c r="AL3742" s="378">
        <f t="shared" si="10967"/>
        <v>0</v>
      </c>
      <c r="AM3742" s="374">
        <f t="shared" si="10970"/>
        <v>0</v>
      </c>
      <c r="AN3742" s="292">
        <f t="shared" si="10968"/>
        <v>0</v>
      </c>
    </row>
    <row r="3743" spans="1:92" ht="15" customHeight="1" x14ac:dyDescent="0.25">
      <c r="A3743" s="60"/>
      <c r="B3743" s="60"/>
      <c r="C3743" s="117" t="s">
        <v>37</v>
      </c>
      <c r="D3743" s="822" t="s">
        <v>743</v>
      </c>
      <c r="E3743" s="823"/>
      <c r="F3743" s="823"/>
      <c r="G3743" s="823"/>
      <c r="H3743" s="823"/>
      <c r="I3743" s="823"/>
      <c r="J3743" s="823"/>
      <c r="K3743" s="823"/>
      <c r="L3743" s="824"/>
      <c r="M3743" s="825"/>
      <c r="N3743" s="825"/>
      <c r="O3743" s="825"/>
      <c r="P3743" s="825"/>
      <c r="Q3743" s="825"/>
      <c r="R3743" s="825"/>
      <c r="S3743" s="825"/>
      <c r="T3743" s="825"/>
      <c r="U3743" s="825"/>
      <c r="V3743" s="825"/>
      <c r="W3743" s="825"/>
      <c r="X3743" s="825"/>
      <c r="Y3743" s="825"/>
      <c r="Z3743" s="825"/>
      <c r="AA3743" s="825"/>
      <c r="AB3743" s="825"/>
      <c r="AC3743" s="825"/>
      <c r="AD3743" s="825"/>
      <c r="AE3743" s="60"/>
      <c r="AF3743" s="259"/>
      <c r="AG3743" s="375"/>
      <c r="AH3743" s="399"/>
      <c r="AK3743" s="375">
        <f t="shared" si="10969"/>
        <v>0</v>
      </c>
      <c r="AL3743" s="378">
        <f>IF(AK3743="na",COUNTIF(S3743:AD3743,"na"),COUNTIF(S3743:AD3743,"ns"))</f>
        <v>0</v>
      </c>
      <c r="AM3743" s="374">
        <f t="shared" si="10970"/>
        <v>0</v>
      </c>
      <c r="AN3743" s="292">
        <f t="shared" si="10968"/>
        <v>0</v>
      </c>
    </row>
    <row r="3744" spans="1:92" ht="15" customHeight="1" x14ac:dyDescent="0.25">
      <c r="A3744" s="60"/>
      <c r="B3744" s="60"/>
      <c r="C3744" s="20" t="s">
        <v>39</v>
      </c>
      <c r="D3744" s="822" t="s">
        <v>632</v>
      </c>
      <c r="E3744" s="823"/>
      <c r="F3744" s="823"/>
      <c r="G3744" s="823"/>
      <c r="H3744" s="823"/>
      <c r="I3744" s="823"/>
      <c r="J3744" s="823"/>
      <c r="K3744" s="823"/>
      <c r="L3744" s="824"/>
      <c r="M3744" s="577"/>
      <c r="N3744" s="577"/>
      <c r="O3744" s="577"/>
      <c r="P3744" s="577"/>
      <c r="Q3744" s="577"/>
      <c r="R3744" s="577"/>
      <c r="S3744" s="577"/>
      <c r="T3744" s="577"/>
      <c r="U3744" s="577"/>
      <c r="V3744" s="577"/>
      <c r="W3744" s="577"/>
      <c r="X3744" s="577"/>
      <c r="Y3744" s="577"/>
      <c r="Z3744" s="577"/>
      <c r="AA3744" s="577"/>
      <c r="AB3744" s="577"/>
      <c r="AC3744" s="577"/>
      <c r="AD3744" s="577"/>
      <c r="AE3744" s="60"/>
      <c r="AF3744" s="259"/>
      <c r="AG3744" s="375"/>
      <c r="AH3744" s="399"/>
      <c r="AK3744" s="375">
        <f t="shared" si="10969"/>
        <v>0</v>
      </c>
      <c r="AL3744" s="378">
        <f t="shared" si="10967"/>
        <v>0</v>
      </c>
      <c r="AM3744" s="374">
        <f t="shared" si="10970"/>
        <v>0</v>
      </c>
      <c r="AN3744" s="292">
        <f t="shared" si="10968"/>
        <v>0</v>
      </c>
    </row>
    <row r="3745" spans="1:92" ht="15" customHeight="1" x14ac:dyDescent="0.25">
      <c r="A3745" s="60"/>
      <c r="B3745" s="60"/>
      <c r="C3745" s="20" t="s">
        <v>40</v>
      </c>
      <c r="D3745" s="822" t="s">
        <v>602</v>
      </c>
      <c r="E3745" s="823"/>
      <c r="F3745" s="823"/>
      <c r="G3745" s="823"/>
      <c r="H3745" s="823"/>
      <c r="I3745" s="823"/>
      <c r="J3745" s="823"/>
      <c r="K3745" s="823"/>
      <c r="L3745" s="824"/>
      <c r="M3745" s="577"/>
      <c r="N3745" s="577"/>
      <c r="O3745" s="577"/>
      <c r="P3745" s="577"/>
      <c r="Q3745" s="577"/>
      <c r="R3745" s="577"/>
      <c r="S3745" s="577"/>
      <c r="T3745" s="577"/>
      <c r="U3745" s="577"/>
      <c r="V3745" s="577"/>
      <c r="W3745" s="577"/>
      <c r="X3745" s="577"/>
      <c r="Y3745" s="577"/>
      <c r="Z3745" s="577"/>
      <c r="AA3745" s="577"/>
      <c r="AB3745" s="577"/>
      <c r="AC3745" s="577"/>
      <c r="AD3745" s="577"/>
      <c r="AE3745" s="60"/>
      <c r="AF3745" s="259"/>
      <c r="AG3745" s="375"/>
      <c r="AH3745" s="399"/>
      <c r="AK3745" s="375">
        <f t="shared" si="10969"/>
        <v>0</v>
      </c>
      <c r="AL3745" s="378">
        <f t="shared" si="10967"/>
        <v>0</v>
      </c>
      <c r="AM3745" s="374">
        <f t="shared" si="10970"/>
        <v>0</v>
      </c>
      <c r="AN3745" s="292">
        <f t="shared" si="10968"/>
        <v>0</v>
      </c>
    </row>
    <row r="3746" spans="1:92" ht="15" customHeight="1" x14ac:dyDescent="0.25">
      <c r="L3746" s="82" t="s">
        <v>64</v>
      </c>
      <c r="M3746" s="606">
        <f>IF(AND(SUM(M3731:R3745)=0,COUNTIF(M3731:R3745,"NS")&gt;0),"NS",SUM(M3731:R3745))</f>
        <v>0</v>
      </c>
      <c r="N3746" s="606"/>
      <c r="O3746" s="606"/>
      <c r="P3746" s="606"/>
      <c r="Q3746" s="606"/>
      <c r="R3746" s="606"/>
      <c r="S3746" s="606">
        <f>IF(AND(SUM(S3731:X3745)=0,COUNTIF(S3731:X3745,"NS")&gt;0),"NS",SUM(S3731:X3745))</f>
        <v>0</v>
      </c>
      <c r="T3746" s="606"/>
      <c r="U3746" s="606"/>
      <c r="V3746" s="606"/>
      <c r="W3746" s="606"/>
      <c r="X3746" s="606"/>
      <c r="Y3746" s="606">
        <f>IF(AND(SUM(Y3731:AD3745)=0,COUNTIF(Y3731:AD3745,"NS")&gt;0),"NS",SUM(Y3731:AD3745))</f>
        <v>0</v>
      </c>
      <c r="Z3746" s="606"/>
      <c r="AA3746" s="606"/>
      <c r="AB3746" s="606"/>
      <c r="AC3746" s="606"/>
      <c r="AD3746" s="606"/>
      <c r="AE3746" s="60"/>
      <c r="AF3746" s="259"/>
      <c r="AG3746" s="375"/>
      <c r="AH3746" s="399"/>
      <c r="AN3746" s="387">
        <f>SUM(AN3731:AN3745)</f>
        <v>0</v>
      </c>
    </row>
    <row r="3747" spans="1:92" ht="15" customHeight="1" x14ac:dyDescent="0.25">
      <c r="B3747" s="543" t="str">
        <f>IF(AG3729=AH3729,"",
IF(AND(COUNTIF(M3743:AD3743,"NA")=3,OR(F3748="",F3748&lt;&gt;"")),"",
IF(AND(COUNTIF(M3743:AD3743,"NA")&lt;3,F3748=""),"Error: Debe especificar otra familia lingüistica","")))</f>
        <v/>
      </c>
      <c r="C3747" s="543"/>
      <c r="D3747" s="543"/>
      <c r="E3747" s="543"/>
      <c r="F3747" s="543"/>
      <c r="G3747" s="543"/>
      <c r="H3747" s="543"/>
      <c r="I3747" s="543"/>
      <c r="J3747" s="543"/>
      <c r="K3747" s="543"/>
      <c r="L3747" s="543"/>
      <c r="M3747" s="543"/>
      <c r="N3747" s="543"/>
      <c r="O3747" s="543"/>
      <c r="P3747" s="543"/>
      <c r="Q3747" s="543"/>
      <c r="R3747" s="543"/>
      <c r="S3747" s="543"/>
      <c r="T3747" s="543"/>
      <c r="U3747" s="543"/>
      <c r="V3747" s="543"/>
      <c r="W3747" s="543"/>
      <c r="X3747" s="543"/>
      <c r="Y3747" s="543"/>
      <c r="Z3747" s="543"/>
      <c r="AA3747" s="543"/>
      <c r="AB3747" s="543"/>
      <c r="AC3747" s="543"/>
      <c r="AD3747" s="543"/>
      <c r="AE3747" s="60"/>
      <c r="AF3747" s="259"/>
      <c r="AG3747" s="375"/>
      <c r="AH3747" s="399"/>
    </row>
    <row r="3748" spans="1:92" ht="45" customHeight="1" x14ac:dyDescent="0.25">
      <c r="C3748" s="826" t="s">
        <v>919</v>
      </c>
      <c r="D3748" s="827"/>
      <c r="E3748" s="827"/>
      <c r="F3748" s="828"/>
      <c r="G3748" s="828"/>
      <c r="H3748" s="828"/>
      <c r="I3748" s="828"/>
      <c r="J3748" s="828"/>
      <c r="K3748" s="828"/>
      <c r="L3748" s="828"/>
      <c r="M3748" s="828"/>
      <c r="N3748" s="828"/>
      <c r="O3748" s="828"/>
      <c r="P3748" s="828"/>
      <c r="Q3748" s="828"/>
      <c r="R3748" s="828"/>
      <c r="S3748" s="828"/>
      <c r="T3748" s="828"/>
      <c r="U3748" s="828"/>
      <c r="V3748" s="828"/>
      <c r="W3748" s="828"/>
      <c r="X3748" s="828"/>
      <c r="Y3748" s="828"/>
      <c r="Z3748" s="828"/>
      <c r="AA3748" s="828"/>
      <c r="AB3748" s="828"/>
      <c r="AC3748" s="828"/>
      <c r="AD3748" s="828"/>
      <c r="AE3748" s="60"/>
      <c r="AF3748" s="259"/>
      <c r="AG3748" s="375"/>
      <c r="AH3748" s="399"/>
    </row>
    <row r="3749" spans="1:92" ht="15" customHeight="1" x14ac:dyDescent="0.25">
      <c r="B3749" s="543" t="str">
        <f>IF(SUM(AS3734)&gt;=1,"Error: Verificar la consistencia con la pregunta 115","")</f>
        <v/>
      </c>
      <c r="C3749" s="543"/>
      <c r="D3749" s="543"/>
      <c r="E3749" s="543"/>
      <c r="F3749" s="543"/>
      <c r="G3749" s="543"/>
      <c r="H3749" s="543"/>
      <c r="I3749" s="543"/>
      <c r="J3749" s="543"/>
      <c r="K3749" s="543"/>
      <c r="L3749" s="543"/>
      <c r="M3749" s="543"/>
      <c r="N3749" s="543"/>
      <c r="O3749" s="543"/>
      <c r="P3749" s="543"/>
      <c r="Q3749" s="543"/>
      <c r="R3749" s="543"/>
      <c r="S3749" s="543"/>
      <c r="T3749" s="543"/>
      <c r="U3749" s="543"/>
      <c r="V3749" s="543"/>
      <c r="W3749" s="543"/>
      <c r="X3749" s="543"/>
      <c r="Y3749" s="543"/>
      <c r="Z3749" s="543"/>
      <c r="AA3749" s="543"/>
      <c r="AB3749" s="543"/>
      <c r="AC3749" s="543"/>
      <c r="AD3749" s="543"/>
      <c r="AG3749" s="375"/>
      <c r="AH3749" s="399"/>
    </row>
    <row r="3750" spans="1:92" ht="15" customHeight="1" x14ac:dyDescent="0.25">
      <c r="B3750" s="543" t="str">
        <f>IF(SUM(AN3746)&gt;=1,"Error: Verificar la suma por fila","")</f>
        <v/>
      </c>
      <c r="C3750" s="543"/>
      <c r="D3750" s="543"/>
      <c r="E3750" s="543"/>
      <c r="F3750" s="543"/>
      <c r="G3750" s="543"/>
      <c r="H3750" s="543"/>
      <c r="I3750" s="543"/>
      <c r="J3750" s="543"/>
      <c r="K3750" s="543"/>
      <c r="L3750" s="543"/>
      <c r="M3750" s="543"/>
      <c r="N3750" s="543"/>
      <c r="O3750" s="543"/>
      <c r="P3750" s="543"/>
      <c r="Q3750" s="543"/>
      <c r="R3750" s="543"/>
      <c r="S3750" s="543"/>
      <c r="T3750" s="543"/>
      <c r="U3750" s="543"/>
      <c r="V3750" s="543"/>
      <c r="W3750" s="543"/>
      <c r="X3750" s="543"/>
      <c r="Y3750" s="543"/>
      <c r="Z3750" s="543"/>
      <c r="AA3750" s="543"/>
      <c r="AB3750" s="543"/>
      <c r="AC3750" s="543"/>
      <c r="AD3750" s="543"/>
      <c r="AG3750" s="375"/>
      <c r="AH3750" s="399"/>
    </row>
    <row r="3751" spans="1:92" ht="27" customHeight="1" x14ac:dyDescent="0.25">
      <c r="B3751" s="821" t="str">
        <f>IF(SUM(CB3737:CN3737)&gt;=1,"Error: Verificar la información ya que se está haciendo mal uso del criterio No identificado.","")</f>
        <v/>
      </c>
      <c r="C3751" s="821"/>
      <c r="D3751" s="821"/>
      <c r="E3751" s="821"/>
      <c r="F3751" s="821"/>
      <c r="G3751" s="821"/>
      <c r="H3751" s="821"/>
      <c r="I3751" s="821"/>
      <c r="J3751" s="821"/>
      <c r="K3751" s="821"/>
      <c r="L3751" s="821"/>
      <c r="M3751" s="821"/>
      <c r="N3751" s="821"/>
      <c r="O3751" s="821"/>
      <c r="P3751" s="821"/>
      <c r="Q3751" s="545" t="str">
        <f>IF(OR(AG3729=AH3729,AG3729=AI3729),"","Error: Debe completar toda la información requerida.")</f>
        <v/>
      </c>
      <c r="R3751" s="545"/>
      <c r="S3751" s="545"/>
      <c r="T3751" s="545"/>
      <c r="U3751" s="545"/>
      <c r="V3751" s="545"/>
      <c r="W3751" s="545"/>
      <c r="X3751" s="545"/>
      <c r="Y3751" s="545"/>
      <c r="Z3751" s="545"/>
      <c r="AA3751" s="545"/>
      <c r="AB3751" s="545"/>
      <c r="AC3751" s="545"/>
      <c r="AD3751" s="545"/>
      <c r="AG3751" s="375"/>
      <c r="AH3751" s="399"/>
    </row>
    <row r="3752" spans="1:92" ht="24" customHeight="1" x14ac:dyDescent="0.25">
      <c r="A3752" s="181" t="s">
        <v>769</v>
      </c>
      <c r="B3752" s="573" t="s">
        <v>1592</v>
      </c>
      <c r="C3752" s="573"/>
      <c r="D3752" s="573"/>
      <c r="E3752" s="573"/>
      <c r="F3752" s="573"/>
      <c r="G3752" s="573"/>
      <c r="H3752" s="573"/>
      <c r="I3752" s="573"/>
      <c r="J3752" s="573"/>
      <c r="K3752" s="573"/>
      <c r="L3752" s="573"/>
      <c r="M3752" s="573"/>
      <c r="N3752" s="573"/>
      <c r="O3752" s="573"/>
      <c r="P3752" s="573"/>
      <c r="Q3752" s="573"/>
      <c r="R3752" s="573"/>
      <c r="S3752" s="573"/>
      <c r="T3752" s="573"/>
      <c r="U3752" s="573"/>
      <c r="V3752" s="573"/>
      <c r="W3752" s="573"/>
      <c r="X3752" s="573"/>
      <c r="Y3752" s="573"/>
      <c r="Z3752" s="573"/>
      <c r="AA3752" s="573"/>
      <c r="AB3752" s="573"/>
      <c r="AC3752" s="573"/>
      <c r="AD3752" s="573"/>
      <c r="AG3752" s="375"/>
      <c r="AH3752" s="399"/>
    </row>
    <row r="3753" spans="1:92" ht="15" customHeight="1" x14ac:dyDescent="0.25">
      <c r="A3753" s="57"/>
      <c r="B3753" s="3"/>
      <c r="C3753" s="3"/>
      <c r="D3753" s="3"/>
      <c r="E3753" s="3"/>
      <c r="F3753" s="3"/>
      <c r="G3753" s="3"/>
      <c r="H3753" s="3"/>
      <c r="I3753" s="3"/>
      <c r="J3753" s="3"/>
      <c r="K3753" s="3"/>
      <c r="L3753" s="3"/>
      <c r="M3753" s="3"/>
      <c r="N3753" s="3"/>
      <c r="O3753" s="3"/>
      <c r="P3753" s="3"/>
      <c r="Q3753" s="3"/>
      <c r="R3753" s="3"/>
      <c r="S3753" s="3"/>
      <c r="T3753" s="3"/>
      <c r="U3753" s="3"/>
      <c r="V3753" s="3"/>
      <c r="W3753" s="3"/>
      <c r="X3753" s="3"/>
      <c r="Y3753" s="3"/>
      <c r="Z3753" s="3"/>
      <c r="AA3753" s="3"/>
      <c r="AB3753" s="3"/>
      <c r="AC3753" s="3"/>
      <c r="AD3753" s="3"/>
      <c r="AG3753" s="285" t="s">
        <v>1908</v>
      </c>
      <c r="AH3753" s="285"/>
      <c r="AI3753" s="285"/>
      <c r="AJ3753" s="374"/>
      <c r="AK3753" s="374"/>
      <c r="AL3753" s="374"/>
      <c r="AM3753" s="374"/>
      <c r="AN3753" s="374"/>
    </row>
    <row r="3754" spans="1:92" ht="15" customHeight="1" x14ac:dyDescent="0.25">
      <c r="A3754" s="57"/>
      <c r="B3754" s="3"/>
      <c r="C3754" s="694" t="s">
        <v>645</v>
      </c>
      <c r="D3754" s="695"/>
      <c r="E3754" s="695"/>
      <c r="F3754" s="695"/>
      <c r="G3754" s="695"/>
      <c r="H3754" s="695"/>
      <c r="I3754" s="695"/>
      <c r="J3754" s="695"/>
      <c r="K3754" s="695"/>
      <c r="L3754" s="696"/>
      <c r="M3754" s="801" t="s">
        <v>1429</v>
      </c>
      <c r="N3754" s="801"/>
      <c r="O3754" s="801"/>
      <c r="P3754" s="801"/>
      <c r="Q3754" s="801"/>
      <c r="R3754" s="801"/>
      <c r="S3754" s="801"/>
      <c r="T3754" s="801"/>
      <c r="U3754" s="801"/>
      <c r="V3754" s="801"/>
      <c r="W3754" s="801"/>
      <c r="X3754" s="801"/>
      <c r="Y3754" s="801"/>
      <c r="Z3754" s="801"/>
      <c r="AA3754" s="801"/>
      <c r="AB3754" s="801"/>
      <c r="AC3754" s="801"/>
      <c r="AD3754" s="801"/>
      <c r="AG3754" s="285">
        <f>COUNTBLANK(M3756:AD3767)</f>
        <v>216</v>
      </c>
      <c r="AH3754" s="285">
        <v>216</v>
      </c>
      <c r="AI3754" s="285">
        <v>180</v>
      </c>
      <c r="AJ3754" s="374"/>
      <c r="AK3754" s="374"/>
      <c r="AL3754" s="374"/>
      <c r="AM3754" s="374"/>
      <c r="AN3754" s="374"/>
    </row>
    <row r="3755" spans="1:92" ht="15" customHeight="1" x14ac:dyDescent="0.25">
      <c r="A3755" s="57"/>
      <c r="B3755" s="3"/>
      <c r="C3755" s="697"/>
      <c r="D3755" s="698"/>
      <c r="E3755" s="698"/>
      <c r="F3755" s="698"/>
      <c r="G3755" s="698"/>
      <c r="H3755" s="698"/>
      <c r="I3755" s="698"/>
      <c r="J3755" s="698"/>
      <c r="K3755" s="698"/>
      <c r="L3755" s="699"/>
      <c r="M3755" s="819" t="s">
        <v>60</v>
      </c>
      <c r="N3755" s="820"/>
      <c r="O3755" s="820"/>
      <c r="P3755" s="820"/>
      <c r="Q3755" s="820"/>
      <c r="R3755" s="820"/>
      <c r="S3755" s="829" t="s">
        <v>61</v>
      </c>
      <c r="T3755" s="830"/>
      <c r="U3755" s="830"/>
      <c r="V3755" s="830"/>
      <c r="W3755" s="830"/>
      <c r="X3755" s="830"/>
      <c r="Y3755" s="829" t="s">
        <v>62</v>
      </c>
      <c r="Z3755" s="830"/>
      <c r="AA3755" s="830"/>
      <c r="AB3755" s="830"/>
      <c r="AC3755" s="830"/>
      <c r="AD3755" s="830"/>
      <c r="AG3755" s="374"/>
      <c r="AH3755" s="374"/>
      <c r="AI3755" s="374"/>
      <c r="AJ3755" s="374"/>
      <c r="AK3755" s="375" t="s">
        <v>1913</v>
      </c>
      <c r="AL3755" s="378" t="s">
        <v>1910</v>
      </c>
      <c r="AM3755" s="374" t="s">
        <v>1914</v>
      </c>
      <c r="AN3755" s="374" t="s">
        <v>1915</v>
      </c>
      <c r="AP3755" s="375" t="s">
        <v>1913</v>
      </c>
      <c r="AQ3755" s="378" t="s">
        <v>1910</v>
      </c>
      <c r="AR3755" s="374" t="s">
        <v>1914</v>
      </c>
      <c r="AS3755" s="374" t="s">
        <v>1915</v>
      </c>
    </row>
    <row r="3756" spans="1:92" ht="15" customHeight="1" x14ac:dyDescent="0.25">
      <c r="A3756" s="57"/>
      <c r="B3756" s="3"/>
      <c r="C3756" s="179" t="s">
        <v>26</v>
      </c>
      <c r="D3756" s="816" t="s">
        <v>646</v>
      </c>
      <c r="E3756" s="817"/>
      <c r="F3756" s="817"/>
      <c r="G3756" s="817"/>
      <c r="H3756" s="817"/>
      <c r="I3756" s="817"/>
      <c r="J3756" s="817"/>
      <c r="K3756" s="817"/>
      <c r="L3756" s="818"/>
      <c r="M3756" s="577"/>
      <c r="N3756" s="577"/>
      <c r="O3756" s="577"/>
      <c r="P3756" s="577"/>
      <c r="Q3756" s="577"/>
      <c r="R3756" s="577"/>
      <c r="S3756" s="577"/>
      <c r="T3756" s="577"/>
      <c r="U3756" s="577"/>
      <c r="V3756" s="577"/>
      <c r="W3756" s="577"/>
      <c r="X3756" s="577"/>
      <c r="Y3756" s="577"/>
      <c r="Z3756" s="577"/>
      <c r="AA3756" s="577"/>
      <c r="AB3756" s="577"/>
      <c r="AC3756" s="577"/>
      <c r="AD3756" s="577"/>
      <c r="AG3756" s="374"/>
      <c r="AH3756" s="374"/>
      <c r="AI3756" s="374"/>
      <c r="AJ3756" s="374"/>
      <c r="AK3756" s="375">
        <f>M3756</f>
        <v>0</v>
      </c>
      <c r="AL3756" s="378">
        <f t="shared" ref="AL3756:AL3767" si="10972">COUNTIF(S3756:AD3756,"ns")</f>
        <v>0</v>
      </c>
      <c r="AM3756" s="374">
        <f>SUM(S3756:AD3756)</f>
        <v>0</v>
      </c>
      <c r="AN3756" s="292">
        <f t="shared" ref="AN3756:AN3767" si="10973">IF($AG$3754=$AH$3754,0,IF(OR(AND(AK3756=0,AL3756&gt;0),AND(AK3756="ns",AM3756&gt;0),AND(AK3756="ns",AL3756=0,AM3756=0)),1,IF(OR(AND(AK3756&gt;0,AL3756=2),AND(AK3756="ns",AL3756=2),AND(AK3756="ns",AM3756=0,AL3756&gt;0),AK3756=AM3756),0,1)))</f>
        <v>0</v>
      </c>
      <c r="AP3756" s="375">
        <f>$C$3620</f>
        <v>0</v>
      </c>
      <c r="AQ3756" s="378">
        <f>COUNTIF(S3756:AD3767,"ns")</f>
        <v>0</v>
      </c>
      <c r="AR3756" s="374">
        <f>SUM(S3756:AD3767)</f>
        <v>0</v>
      </c>
      <c r="AS3756" s="341">
        <f>IF($AG$3754=$AH$3754,0,IF(OR(AND(AP3756=0,AQ3756&gt;0),AND(AP3756="NS",AR3756&gt;0),AND(AP3756="NS",AR3756=0,AQ3756=0)),1,IF(OR(AND(AQ3756&gt;=2,AR3756&lt;AP3756),AND(AP3756="NS",AR3756=0,AQ3756&gt;0),AP3756=AR3756),0,1)))</f>
        <v>0</v>
      </c>
      <c r="CB3756" s="292"/>
      <c r="CC3756" s="292"/>
      <c r="CD3756" s="292"/>
      <c r="CE3756" s="292"/>
      <c r="CF3756" s="292"/>
      <c r="CG3756" s="292"/>
      <c r="CH3756" s="292"/>
      <c r="CI3756" s="292"/>
      <c r="CJ3756" s="292"/>
      <c r="CK3756" s="292"/>
    </row>
    <row r="3757" spans="1:92" ht="15" customHeight="1" x14ac:dyDescent="0.25">
      <c r="A3757" s="57"/>
      <c r="B3757" s="3"/>
      <c r="C3757" s="179" t="s">
        <v>27</v>
      </c>
      <c r="D3757" s="816" t="s">
        <v>647</v>
      </c>
      <c r="E3757" s="817"/>
      <c r="F3757" s="817"/>
      <c r="G3757" s="817"/>
      <c r="H3757" s="817"/>
      <c r="I3757" s="817"/>
      <c r="J3757" s="817"/>
      <c r="K3757" s="817"/>
      <c r="L3757" s="818"/>
      <c r="M3757" s="577"/>
      <c r="N3757" s="577"/>
      <c r="O3757" s="577"/>
      <c r="P3757" s="577"/>
      <c r="Q3757" s="577"/>
      <c r="R3757" s="577"/>
      <c r="S3757" s="577"/>
      <c r="T3757" s="577"/>
      <c r="U3757" s="577"/>
      <c r="V3757" s="577"/>
      <c r="W3757" s="577"/>
      <c r="X3757" s="577"/>
      <c r="Y3757" s="577"/>
      <c r="Z3757" s="577"/>
      <c r="AA3757" s="577"/>
      <c r="AB3757" s="577"/>
      <c r="AC3757" s="577"/>
      <c r="AD3757" s="577"/>
      <c r="AG3757" s="375"/>
      <c r="AH3757" s="399"/>
      <c r="AK3757" s="375">
        <f t="shared" ref="AK3757:AK3767" si="10974">M3757</f>
        <v>0</v>
      </c>
      <c r="AL3757" s="378">
        <f t="shared" si="10972"/>
        <v>0</v>
      </c>
      <c r="AM3757" s="374">
        <f t="shared" ref="AM3757:AM3767" si="10975">SUM(S3757:AD3757)</f>
        <v>0</v>
      </c>
      <c r="AN3757" s="292">
        <f t="shared" si="10973"/>
        <v>0</v>
      </c>
      <c r="AP3757" s="375">
        <f>$E$3622</f>
        <v>0</v>
      </c>
      <c r="AQ3757" s="378">
        <f>COUNTIF(S3756:X3767,"ns")</f>
        <v>0</v>
      </c>
      <c r="AR3757" s="374">
        <f>SUM(S3756:X3767)</f>
        <v>0</v>
      </c>
      <c r="AS3757" s="341">
        <f t="shared" ref="AS3757:AS3758" si="10976">IF($AG$3754=$AH$3754,0,IF(OR(AND(AP3757=0,AQ3757&gt;0),AND(AP3757="NS",AR3757&gt;0),AND(AP3757="NS",AR3757=0,AQ3757=0)),1,IF(OR(AND(AQ3757&gt;=2,AR3757&lt;AP3757),AND(AP3757="NS",AR3757=0,AQ3757&gt;0),AP3757=AR3757),0,1)))</f>
        <v>0</v>
      </c>
      <c r="CB3757" s="381">
        <f>COUNTA(M3756:M3766)</f>
        <v>0</v>
      </c>
      <c r="CC3757" s="381"/>
      <c r="CD3757" s="381"/>
      <c r="CE3757" s="381"/>
      <c r="CF3757" s="381"/>
      <c r="CG3757" s="381"/>
      <c r="CH3757" s="381">
        <f>COUNTA(S3756:S3766)</f>
        <v>0</v>
      </c>
      <c r="CI3757" s="381"/>
      <c r="CJ3757" s="381"/>
      <c r="CK3757" s="381"/>
      <c r="CL3757" s="381"/>
      <c r="CM3757" s="381"/>
      <c r="CN3757" s="381">
        <f>COUNTA(Y3756:Y3766)</f>
        <v>0</v>
      </c>
    </row>
    <row r="3758" spans="1:92" ht="15" customHeight="1" x14ac:dyDescent="0.25">
      <c r="A3758" s="57"/>
      <c r="B3758" s="3"/>
      <c r="C3758" s="179" t="s">
        <v>28</v>
      </c>
      <c r="D3758" s="816" t="s">
        <v>648</v>
      </c>
      <c r="E3758" s="817"/>
      <c r="F3758" s="817"/>
      <c r="G3758" s="817"/>
      <c r="H3758" s="817"/>
      <c r="I3758" s="817"/>
      <c r="J3758" s="817"/>
      <c r="K3758" s="817"/>
      <c r="L3758" s="818"/>
      <c r="M3758" s="577"/>
      <c r="N3758" s="577"/>
      <c r="O3758" s="577"/>
      <c r="P3758" s="577"/>
      <c r="Q3758" s="577"/>
      <c r="R3758" s="577"/>
      <c r="S3758" s="577"/>
      <c r="T3758" s="577"/>
      <c r="U3758" s="577"/>
      <c r="V3758" s="577"/>
      <c r="W3758" s="577"/>
      <c r="X3758" s="577"/>
      <c r="Y3758" s="577"/>
      <c r="Z3758" s="577"/>
      <c r="AA3758" s="577"/>
      <c r="AB3758" s="577"/>
      <c r="AC3758" s="577"/>
      <c r="AD3758" s="577"/>
      <c r="AG3758" s="375"/>
      <c r="AH3758" s="399"/>
      <c r="AK3758" s="375">
        <f t="shared" si="10974"/>
        <v>0</v>
      </c>
      <c r="AL3758" s="378">
        <f t="shared" si="10972"/>
        <v>0</v>
      </c>
      <c r="AM3758" s="374">
        <f t="shared" si="10975"/>
        <v>0</v>
      </c>
      <c r="AN3758" s="292">
        <f t="shared" si="10973"/>
        <v>0</v>
      </c>
      <c r="AP3758" s="375">
        <f>$E$3624</f>
        <v>0</v>
      </c>
      <c r="AQ3758" s="378">
        <f>COUNTIF(Y3756:AD3767,"ns")</f>
        <v>0</v>
      </c>
      <c r="AR3758" s="374">
        <f>SUM(Y3756:AD3767)</f>
        <v>0</v>
      </c>
      <c r="AS3758" s="341">
        <f t="shared" si="10976"/>
        <v>0</v>
      </c>
      <c r="CB3758" s="381">
        <f>SUM(M3756:M3766)</f>
        <v>0</v>
      </c>
      <c r="CC3758" s="381"/>
      <c r="CD3758" s="381"/>
      <c r="CE3758" s="381"/>
      <c r="CF3758" s="381"/>
      <c r="CG3758" s="381"/>
      <c r="CH3758" s="381">
        <f>SUM(S3756:S3766)</f>
        <v>0</v>
      </c>
      <c r="CI3758" s="381"/>
      <c r="CJ3758" s="381"/>
      <c r="CK3758" s="381"/>
      <c r="CL3758" s="381"/>
      <c r="CM3758" s="381"/>
      <c r="CN3758" s="381">
        <f>SUM(Y3756:Y3766)</f>
        <v>0</v>
      </c>
    </row>
    <row r="3759" spans="1:92" ht="15" customHeight="1" x14ac:dyDescent="0.25">
      <c r="A3759" s="57"/>
      <c r="B3759" s="3"/>
      <c r="C3759" s="179" t="s">
        <v>29</v>
      </c>
      <c r="D3759" s="816" t="s">
        <v>649</v>
      </c>
      <c r="E3759" s="817"/>
      <c r="F3759" s="817"/>
      <c r="G3759" s="817"/>
      <c r="H3759" s="817"/>
      <c r="I3759" s="817"/>
      <c r="J3759" s="817"/>
      <c r="K3759" s="817"/>
      <c r="L3759" s="818"/>
      <c r="M3759" s="577"/>
      <c r="N3759" s="577"/>
      <c r="O3759" s="577"/>
      <c r="P3759" s="577"/>
      <c r="Q3759" s="577"/>
      <c r="R3759" s="577"/>
      <c r="S3759" s="577"/>
      <c r="T3759" s="577"/>
      <c r="U3759" s="577"/>
      <c r="V3759" s="577"/>
      <c r="W3759" s="577"/>
      <c r="X3759" s="577"/>
      <c r="Y3759" s="577"/>
      <c r="Z3759" s="577"/>
      <c r="AA3759" s="577"/>
      <c r="AB3759" s="577"/>
      <c r="AC3759" s="577"/>
      <c r="AD3759" s="577"/>
      <c r="AG3759" s="375"/>
      <c r="AH3759" s="399"/>
      <c r="AK3759" s="375">
        <f t="shared" si="10974"/>
        <v>0</v>
      </c>
      <c r="AL3759" s="378">
        <f t="shared" si="10972"/>
        <v>0</v>
      </c>
      <c r="AM3759" s="374">
        <f t="shared" si="10975"/>
        <v>0</v>
      </c>
      <c r="AN3759" s="292">
        <f t="shared" si="10973"/>
        <v>0</v>
      </c>
      <c r="AS3759" s="387">
        <f>SUM(AS3756:AS3758)</f>
        <v>0</v>
      </c>
      <c r="CB3759" s="381">
        <f>COUNTIF(M3756:M3766,"ns")</f>
        <v>0</v>
      </c>
      <c r="CC3759" s="381"/>
      <c r="CD3759" s="381"/>
      <c r="CE3759" s="381"/>
      <c r="CF3759" s="381"/>
      <c r="CG3759" s="381"/>
      <c r="CH3759" s="381">
        <f>COUNTIF(S3756:S3766,"ns")</f>
        <v>0</v>
      </c>
      <c r="CI3759" s="381"/>
      <c r="CJ3759" s="381"/>
      <c r="CK3759" s="381"/>
      <c r="CL3759" s="381"/>
      <c r="CM3759" s="381"/>
      <c r="CN3759" s="381">
        <f>COUNTIF(Y3756:Y3766,"ns")</f>
        <v>0</v>
      </c>
    </row>
    <row r="3760" spans="1:92" ht="15" customHeight="1" x14ac:dyDescent="0.25">
      <c r="A3760" s="57"/>
      <c r="B3760" s="3"/>
      <c r="C3760" s="179" t="s">
        <v>30</v>
      </c>
      <c r="D3760" s="816" t="s">
        <v>650</v>
      </c>
      <c r="E3760" s="817"/>
      <c r="F3760" s="817"/>
      <c r="G3760" s="817"/>
      <c r="H3760" s="817"/>
      <c r="I3760" s="817"/>
      <c r="J3760" s="817"/>
      <c r="K3760" s="817"/>
      <c r="L3760" s="818"/>
      <c r="M3760" s="577"/>
      <c r="N3760" s="577"/>
      <c r="O3760" s="577"/>
      <c r="P3760" s="577"/>
      <c r="Q3760" s="577"/>
      <c r="R3760" s="577"/>
      <c r="S3760" s="577"/>
      <c r="T3760" s="577"/>
      <c r="U3760" s="577"/>
      <c r="V3760" s="577"/>
      <c r="W3760" s="577"/>
      <c r="X3760" s="577"/>
      <c r="Y3760" s="577"/>
      <c r="Z3760" s="577"/>
      <c r="AA3760" s="577"/>
      <c r="AB3760" s="577"/>
      <c r="AC3760" s="577"/>
      <c r="AD3760" s="577"/>
      <c r="AG3760" s="375"/>
      <c r="AH3760" s="399"/>
      <c r="AK3760" s="375">
        <f t="shared" si="10974"/>
        <v>0</v>
      </c>
      <c r="AL3760" s="378">
        <f t="shared" si="10972"/>
        <v>0</v>
      </c>
      <c r="AM3760" s="374">
        <f t="shared" si="10975"/>
        <v>0</v>
      </c>
      <c r="AN3760" s="292">
        <f t="shared" si="10973"/>
        <v>0</v>
      </c>
      <c r="CB3760" s="381">
        <f>COUNTIF(M3756:M3766,0)</f>
        <v>0</v>
      </c>
      <c r="CC3760" s="381"/>
      <c r="CD3760" s="381"/>
      <c r="CE3760" s="381"/>
      <c r="CF3760" s="381"/>
      <c r="CG3760" s="381"/>
      <c r="CH3760" s="381">
        <f>COUNTIF(S3756:S3766,0)</f>
        <v>0</v>
      </c>
      <c r="CI3760" s="381"/>
      <c r="CJ3760" s="381"/>
      <c r="CK3760" s="381"/>
      <c r="CL3760" s="381"/>
      <c r="CM3760" s="381"/>
      <c r="CN3760" s="381">
        <f>COUNTIF(Y3756:Y3766,0)</f>
        <v>0</v>
      </c>
    </row>
    <row r="3761" spans="1:92" ht="15" customHeight="1" x14ac:dyDescent="0.25">
      <c r="A3761" s="57"/>
      <c r="B3761" s="3"/>
      <c r="C3761" s="179" t="s">
        <v>31</v>
      </c>
      <c r="D3761" s="816" t="s">
        <v>651</v>
      </c>
      <c r="E3761" s="817"/>
      <c r="F3761" s="817"/>
      <c r="G3761" s="817"/>
      <c r="H3761" s="817"/>
      <c r="I3761" s="817"/>
      <c r="J3761" s="817"/>
      <c r="K3761" s="817"/>
      <c r="L3761" s="818"/>
      <c r="M3761" s="577"/>
      <c r="N3761" s="577"/>
      <c r="O3761" s="577"/>
      <c r="P3761" s="577"/>
      <c r="Q3761" s="577"/>
      <c r="R3761" s="577"/>
      <c r="S3761" s="577"/>
      <c r="T3761" s="577"/>
      <c r="U3761" s="577"/>
      <c r="V3761" s="577"/>
      <c r="W3761" s="577"/>
      <c r="X3761" s="577"/>
      <c r="Y3761" s="577"/>
      <c r="Z3761" s="577"/>
      <c r="AA3761" s="577"/>
      <c r="AB3761" s="577"/>
      <c r="AC3761" s="577"/>
      <c r="AD3761" s="577"/>
      <c r="AG3761" s="375"/>
      <c r="AH3761" s="399"/>
      <c r="AK3761" s="375">
        <f t="shared" si="10974"/>
        <v>0</v>
      </c>
      <c r="AL3761" s="378">
        <f t="shared" si="10972"/>
        <v>0</v>
      </c>
      <c r="AM3761" s="374">
        <f t="shared" si="10975"/>
        <v>0</v>
      </c>
      <c r="AN3761" s="292">
        <f t="shared" si="10973"/>
        <v>0</v>
      </c>
      <c r="CB3761" s="381">
        <f>M3767</f>
        <v>0</v>
      </c>
      <c r="CC3761" s="381"/>
      <c r="CD3761" s="381"/>
      <c r="CE3761" s="381"/>
      <c r="CF3761" s="381"/>
      <c r="CG3761" s="381"/>
      <c r="CH3761" s="381">
        <f>S3767</f>
        <v>0</v>
      </c>
      <c r="CI3761" s="381"/>
      <c r="CJ3761" s="381"/>
      <c r="CK3761" s="381"/>
      <c r="CL3761" s="381"/>
      <c r="CM3761" s="381"/>
      <c r="CN3761" s="381">
        <f>Y3767</f>
        <v>0</v>
      </c>
    </row>
    <row r="3762" spans="1:92" ht="15" customHeight="1" x14ac:dyDescent="0.25">
      <c r="A3762" s="57"/>
      <c r="B3762" s="3"/>
      <c r="C3762" s="179" t="s">
        <v>32</v>
      </c>
      <c r="D3762" s="816" t="s">
        <v>652</v>
      </c>
      <c r="E3762" s="817"/>
      <c r="F3762" s="817"/>
      <c r="G3762" s="817"/>
      <c r="H3762" s="817"/>
      <c r="I3762" s="817"/>
      <c r="J3762" s="817"/>
      <c r="K3762" s="817"/>
      <c r="L3762" s="818"/>
      <c r="M3762" s="577"/>
      <c r="N3762" s="577"/>
      <c r="O3762" s="577"/>
      <c r="P3762" s="577"/>
      <c r="Q3762" s="577"/>
      <c r="R3762" s="577"/>
      <c r="S3762" s="577"/>
      <c r="T3762" s="577"/>
      <c r="U3762" s="577"/>
      <c r="V3762" s="577"/>
      <c r="W3762" s="577"/>
      <c r="X3762" s="577"/>
      <c r="Y3762" s="577"/>
      <c r="Z3762" s="577"/>
      <c r="AA3762" s="577"/>
      <c r="AB3762" s="577"/>
      <c r="AC3762" s="577"/>
      <c r="AD3762" s="577"/>
      <c r="AG3762" s="375"/>
      <c r="AH3762" s="399"/>
      <c r="AK3762" s="375">
        <f t="shared" si="10974"/>
        <v>0</v>
      </c>
      <c r="AL3762" s="378">
        <f t="shared" si="10972"/>
        <v>0</v>
      </c>
      <c r="AM3762" s="374">
        <f t="shared" si="10975"/>
        <v>0</v>
      </c>
      <c r="AN3762" s="292">
        <f t="shared" si="10973"/>
        <v>0</v>
      </c>
      <c r="CB3762" s="382">
        <f>IF($AG$2407=$AH$2407,0,
IF(AND(OR(CB3757=0,CB3757=1),CB3761&gt;=0),1,
IF(CB3757=2,
IF(CB3761=0,0,IF(AND(CB3761&gt;0,CB3760=0,OR(CB3758&gt;0,CB3759&gt;0)),0,1)),
IF(CB3757&gt;2,
IF(CB3761=0,0,IF(AND(CB3761&gt;0,(CB3757-CB3760)&gt;=2,OR(CB3758&gt;0,CB3759&gt;0)),0,1))))))</f>
        <v>0</v>
      </c>
      <c r="CC3762" s="382"/>
      <c r="CD3762" s="382"/>
      <c r="CE3762" s="382"/>
      <c r="CF3762" s="382"/>
      <c r="CG3762" s="382"/>
      <c r="CH3762" s="382">
        <f>IF($AG$2407=$AH$2407,0,
IF(AND(OR(CH3757=0,CH3757=1),CH3761&gt;=0),1,
IF(CH3757=2,
IF(CH3761=0,0,IF(AND(CH3761&gt;0,CH3760=0,OR(CH3758&gt;0,CH3759&gt;0)),0,1)),
IF(CH3757&gt;2,
IF(CH3761=0,0,IF(AND(CH3761&gt;0,(CH3757-CH3760)&gt;=2,OR(CH3758&gt;0,CH3759&gt;0)),0,1))))))</f>
        <v>0</v>
      </c>
      <c r="CI3762" s="382"/>
      <c r="CJ3762" s="382"/>
      <c r="CK3762" s="382"/>
      <c r="CL3762" s="382"/>
      <c r="CM3762" s="382"/>
      <c r="CN3762" s="382">
        <f>IF($AG$2407=$AH$2407,0,
IF(AND(OR(CN3757=0,CN3757=1),CN3761&gt;=0),1,
IF(CN3757=2,
IF(CN3761=0,0,IF(AND(CN3761&gt;0,CN3760=0,OR(CN3758&gt;0,CN3759&gt;0)),0,1)),
IF(CN3757&gt;2,
IF(CN3761=0,0,IF(AND(CN3761&gt;0,(CN3757-CN3760)&gt;=2,OR(CN3758&gt;0,CN3759&gt;0)),0,1))))))</f>
        <v>0</v>
      </c>
    </row>
    <row r="3763" spans="1:92" ht="15" customHeight="1" x14ac:dyDescent="0.25">
      <c r="A3763" s="57"/>
      <c r="B3763" s="3"/>
      <c r="C3763" s="179" t="s">
        <v>33</v>
      </c>
      <c r="D3763" s="816" t="s">
        <v>653</v>
      </c>
      <c r="E3763" s="817"/>
      <c r="F3763" s="817"/>
      <c r="G3763" s="817"/>
      <c r="H3763" s="817"/>
      <c r="I3763" s="817"/>
      <c r="J3763" s="817"/>
      <c r="K3763" s="817"/>
      <c r="L3763" s="818"/>
      <c r="M3763" s="577"/>
      <c r="N3763" s="577"/>
      <c r="O3763" s="577"/>
      <c r="P3763" s="577"/>
      <c r="Q3763" s="577"/>
      <c r="R3763" s="577"/>
      <c r="S3763" s="577"/>
      <c r="T3763" s="577"/>
      <c r="U3763" s="577"/>
      <c r="V3763" s="577"/>
      <c r="W3763" s="577"/>
      <c r="X3763" s="577"/>
      <c r="Y3763" s="577"/>
      <c r="Z3763" s="577"/>
      <c r="AA3763" s="577"/>
      <c r="AB3763" s="577"/>
      <c r="AC3763" s="577"/>
      <c r="AD3763" s="577"/>
      <c r="AG3763" s="375"/>
      <c r="AH3763" s="399"/>
      <c r="AK3763" s="375">
        <f t="shared" si="10974"/>
        <v>0</v>
      </c>
      <c r="AL3763" s="378">
        <f t="shared" si="10972"/>
        <v>0</v>
      </c>
      <c r="AM3763" s="374">
        <f t="shared" si="10975"/>
        <v>0</v>
      </c>
      <c r="AN3763" s="292">
        <f t="shared" si="10973"/>
        <v>0</v>
      </c>
    </row>
    <row r="3764" spans="1:92" ht="15" customHeight="1" x14ac:dyDescent="0.25">
      <c r="A3764" s="57"/>
      <c r="B3764" s="3"/>
      <c r="C3764" s="179" t="s">
        <v>34</v>
      </c>
      <c r="D3764" s="816" t="s">
        <v>654</v>
      </c>
      <c r="E3764" s="817"/>
      <c r="F3764" s="817"/>
      <c r="G3764" s="817"/>
      <c r="H3764" s="817"/>
      <c r="I3764" s="817"/>
      <c r="J3764" s="817"/>
      <c r="K3764" s="817"/>
      <c r="L3764" s="818"/>
      <c r="M3764" s="577"/>
      <c r="N3764" s="577"/>
      <c r="O3764" s="577"/>
      <c r="P3764" s="577"/>
      <c r="Q3764" s="577"/>
      <c r="R3764" s="577"/>
      <c r="S3764" s="577"/>
      <c r="T3764" s="577"/>
      <c r="U3764" s="577"/>
      <c r="V3764" s="577"/>
      <c r="W3764" s="577"/>
      <c r="X3764" s="577"/>
      <c r="Y3764" s="577"/>
      <c r="Z3764" s="577"/>
      <c r="AA3764" s="577"/>
      <c r="AB3764" s="577"/>
      <c r="AC3764" s="577"/>
      <c r="AD3764" s="577"/>
      <c r="AG3764" s="375"/>
      <c r="AH3764" s="399"/>
      <c r="AK3764" s="375">
        <f t="shared" si="10974"/>
        <v>0</v>
      </c>
      <c r="AL3764" s="378">
        <f t="shared" si="10972"/>
        <v>0</v>
      </c>
      <c r="AM3764" s="374">
        <f t="shared" si="10975"/>
        <v>0</v>
      </c>
      <c r="AN3764" s="292">
        <f t="shared" si="10973"/>
        <v>0</v>
      </c>
    </row>
    <row r="3765" spans="1:92" ht="15" customHeight="1" x14ac:dyDescent="0.25">
      <c r="A3765" s="57"/>
      <c r="B3765" s="3"/>
      <c r="C3765" s="179" t="s">
        <v>35</v>
      </c>
      <c r="D3765" s="816" t="s">
        <v>655</v>
      </c>
      <c r="E3765" s="817"/>
      <c r="F3765" s="817"/>
      <c r="G3765" s="817"/>
      <c r="H3765" s="817"/>
      <c r="I3765" s="817"/>
      <c r="J3765" s="817"/>
      <c r="K3765" s="817"/>
      <c r="L3765" s="818"/>
      <c r="M3765" s="577"/>
      <c r="N3765" s="577"/>
      <c r="O3765" s="577"/>
      <c r="P3765" s="577"/>
      <c r="Q3765" s="577"/>
      <c r="R3765" s="577"/>
      <c r="S3765" s="577"/>
      <c r="T3765" s="577"/>
      <c r="U3765" s="577"/>
      <c r="V3765" s="577"/>
      <c r="W3765" s="577"/>
      <c r="X3765" s="577"/>
      <c r="Y3765" s="577"/>
      <c r="Z3765" s="577"/>
      <c r="AA3765" s="577"/>
      <c r="AB3765" s="577"/>
      <c r="AC3765" s="577"/>
      <c r="AD3765" s="577"/>
      <c r="AG3765" s="375"/>
      <c r="AH3765" s="399"/>
      <c r="AK3765" s="375">
        <f t="shared" si="10974"/>
        <v>0</v>
      </c>
      <c r="AL3765" s="378">
        <f t="shared" si="10972"/>
        <v>0</v>
      </c>
      <c r="AM3765" s="374">
        <f t="shared" si="10975"/>
        <v>0</v>
      </c>
      <c r="AN3765" s="292">
        <f t="shared" si="10973"/>
        <v>0</v>
      </c>
    </row>
    <row r="3766" spans="1:92" ht="15" customHeight="1" x14ac:dyDescent="0.25">
      <c r="A3766" s="57"/>
      <c r="B3766" s="3"/>
      <c r="C3766" s="179" t="s">
        <v>38</v>
      </c>
      <c r="D3766" s="816" t="s">
        <v>656</v>
      </c>
      <c r="E3766" s="817"/>
      <c r="F3766" s="817"/>
      <c r="G3766" s="817"/>
      <c r="H3766" s="817"/>
      <c r="I3766" s="817"/>
      <c r="J3766" s="817"/>
      <c r="K3766" s="817"/>
      <c r="L3766" s="818"/>
      <c r="M3766" s="577"/>
      <c r="N3766" s="577"/>
      <c r="O3766" s="577"/>
      <c r="P3766" s="577"/>
      <c r="Q3766" s="577"/>
      <c r="R3766" s="577"/>
      <c r="S3766" s="577"/>
      <c r="T3766" s="577"/>
      <c r="U3766" s="577"/>
      <c r="V3766" s="577"/>
      <c r="W3766" s="577"/>
      <c r="X3766" s="577"/>
      <c r="Y3766" s="577"/>
      <c r="Z3766" s="577"/>
      <c r="AA3766" s="577"/>
      <c r="AB3766" s="577"/>
      <c r="AC3766" s="577"/>
      <c r="AD3766" s="577"/>
      <c r="AG3766" s="375"/>
      <c r="AH3766" s="399"/>
      <c r="AK3766" s="375">
        <f t="shared" si="10974"/>
        <v>0</v>
      </c>
      <c r="AL3766" s="378">
        <f t="shared" si="10972"/>
        <v>0</v>
      </c>
      <c r="AM3766" s="374">
        <f t="shared" si="10975"/>
        <v>0</v>
      </c>
      <c r="AN3766" s="292">
        <f t="shared" si="10973"/>
        <v>0</v>
      </c>
    </row>
    <row r="3767" spans="1:92" ht="15" customHeight="1" x14ac:dyDescent="0.25">
      <c r="A3767" s="57"/>
      <c r="B3767" s="3"/>
      <c r="C3767" s="179" t="s">
        <v>36</v>
      </c>
      <c r="D3767" s="816" t="s">
        <v>602</v>
      </c>
      <c r="E3767" s="817"/>
      <c r="F3767" s="817"/>
      <c r="G3767" s="817"/>
      <c r="H3767" s="817"/>
      <c r="I3767" s="817"/>
      <c r="J3767" s="817"/>
      <c r="K3767" s="817"/>
      <c r="L3767" s="818"/>
      <c r="M3767" s="577"/>
      <c r="N3767" s="577"/>
      <c r="O3767" s="577"/>
      <c r="P3767" s="577"/>
      <c r="Q3767" s="577"/>
      <c r="R3767" s="577"/>
      <c r="S3767" s="577"/>
      <c r="T3767" s="577"/>
      <c r="U3767" s="577"/>
      <c r="V3767" s="577"/>
      <c r="W3767" s="577"/>
      <c r="X3767" s="577"/>
      <c r="Y3767" s="577"/>
      <c r="Z3767" s="577"/>
      <c r="AA3767" s="577"/>
      <c r="AB3767" s="577"/>
      <c r="AC3767" s="577"/>
      <c r="AD3767" s="577"/>
      <c r="AG3767" s="375"/>
      <c r="AH3767" s="399"/>
      <c r="AK3767" s="375">
        <f t="shared" si="10974"/>
        <v>0</v>
      </c>
      <c r="AL3767" s="378">
        <f t="shared" si="10972"/>
        <v>0</v>
      </c>
      <c r="AM3767" s="374">
        <f t="shared" si="10975"/>
        <v>0</v>
      </c>
      <c r="AN3767" s="292">
        <f t="shared" si="10973"/>
        <v>0</v>
      </c>
    </row>
    <row r="3768" spans="1:92" ht="15" customHeight="1" x14ac:dyDescent="0.25">
      <c r="A3768" s="57"/>
      <c r="B3768" s="3"/>
      <c r="C3768" s="3"/>
      <c r="D3768" s="3"/>
      <c r="E3768" s="3"/>
      <c r="F3768" s="3"/>
      <c r="G3768" s="3"/>
      <c r="H3768" s="3"/>
      <c r="I3768" s="3"/>
      <c r="J3768" s="3"/>
      <c r="K3768" s="3"/>
      <c r="L3768" s="180" t="s">
        <v>64</v>
      </c>
      <c r="M3768" s="606">
        <f>IF(AND(SUM(M3756:R3767)=0,COUNTIF(M3756:R3767,"NS")&gt;0),"NS",SUM(M3756:R3767))</f>
        <v>0</v>
      </c>
      <c r="N3768" s="606"/>
      <c r="O3768" s="606"/>
      <c r="P3768" s="606"/>
      <c r="Q3768" s="606"/>
      <c r="R3768" s="606"/>
      <c r="S3768" s="606">
        <f>IF(AND(SUM(S3756:X3767)=0,COUNTIF(S3756:X3767,"NS")&gt;0),"NS",SUM(S3756:X3767))</f>
        <v>0</v>
      </c>
      <c r="T3768" s="606"/>
      <c r="U3768" s="606"/>
      <c r="V3768" s="606"/>
      <c r="W3768" s="606"/>
      <c r="X3768" s="606"/>
      <c r="Y3768" s="606">
        <f>IF(AND(SUM(Y3756:AD3767)=0,COUNTIF(Y3756:AD3767,"NS")&gt;0),"NS",SUM(Y3756:AD3767))</f>
        <v>0</v>
      </c>
      <c r="Z3768" s="606"/>
      <c r="AA3768" s="606"/>
      <c r="AB3768" s="606"/>
      <c r="AC3768" s="606"/>
      <c r="AD3768" s="606"/>
      <c r="AG3768" s="375"/>
      <c r="AH3768" s="399"/>
      <c r="AN3768" s="387">
        <f>SUM(AN3756:AN3767)</f>
        <v>0</v>
      </c>
    </row>
    <row r="3769" spans="1:92" ht="15" customHeight="1" x14ac:dyDescent="0.25">
      <c r="A3769" s="57"/>
      <c r="B3769" s="3"/>
      <c r="C3769" s="3"/>
      <c r="D3769" s="3"/>
      <c r="E3769" s="3"/>
      <c r="F3769" s="3"/>
      <c r="G3769" s="3"/>
      <c r="H3769" s="3"/>
      <c r="I3769" s="3"/>
      <c r="J3769" s="3"/>
      <c r="K3769" s="3"/>
      <c r="L3769" s="3"/>
      <c r="M3769" s="3"/>
      <c r="N3769" s="3"/>
      <c r="O3769" s="3"/>
      <c r="P3769" s="3"/>
      <c r="Q3769" s="3"/>
      <c r="R3769" s="3"/>
      <c r="S3769" s="3"/>
      <c r="T3769" s="3"/>
      <c r="U3769" s="3"/>
      <c r="V3769" s="3"/>
      <c r="W3769" s="3"/>
      <c r="X3769" s="3"/>
      <c r="Y3769" s="3"/>
      <c r="Z3769" s="3"/>
      <c r="AA3769" s="3"/>
      <c r="AB3769" s="3"/>
      <c r="AC3769" s="3"/>
      <c r="AD3769" s="3"/>
      <c r="AG3769" s="375"/>
      <c r="AH3769" s="399"/>
    </row>
    <row r="3770" spans="1:92" ht="24" customHeight="1" x14ac:dyDescent="0.25">
      <c r="A3770" s="57"/>
      <c r="B3770" s="3"/>
      <c r="C3770" s="1164" t="s">
        <v>1431</v>
      </c>
      <c r="D3770" s="1164"/>
      <c r="E3770" s="1164"/>
      <c r="F3770" s="1164"/>
      <c r="G3770" s="1164"/>
      <c r="H3770" s="1164"/>
      <c r="I3770" s="1164"/>
      <c r="J3770" s="1164"/>
      <c r="K3770" s="1164"/>
      <c r="L3770" s="1164"/>
      <c r="M3770" s="1164"/>
      <c r="N3770" s="1164"/>
      <c r="O3770" s="1164"/>
      <c r="P3770" s="1164"/>
      <c r="Q3770" s="1164"/>
      <c r="R3770" s="1164"/>
      <c r="S3770" s="1164"/>
      <c r="T3770" s="1164"/>
      <c r="U3770" s="1164"/>
      <c r="V3770" s="1164"/>
      <c r="W3770" s="1164"/>
      <c r="X3770" s="1164"/>
      <c r="Y3770" s="1164"/>
      <c r="Z3770" s="1164"/>
      <c r="AA3770" s="1164"/>
      <c r="AB3770" s="1164"/>
      <c r="AC3770" s="1164"/>
      <c r="AD3770" s="1164"/>
      <c r="AG3770" s="375"/>
      <c r="AH3770" s="399"/>
    </row>
    <row r="3771" spans="1:92" ht="15" customHeight="1" x14ac:dyDescent="0.25">
      <c r="B3771" s="543" t="str">
        <f>IF(SUM(AS3759)&gt;=1,"Error: Verificar la consistencia con la pregunta 115","")</f>
        <v/>
      </c>
      <c r="C3771" s="543"/>
      <c r="D3771" s="543"/>
      <c r="E3771" s="543"/>
      <c r="F3771" s="543"/>
      <c r="G3771" s="543"/>
      <c r="H3771" s="543"/>
      <c r="I3771" s="543"/>
      <c r="J3771" s="543"/>
      <c r="K3771" s="543"/>
      <c r="L3771" s="543"/>
      <c r="M3771" s="543"/>
      <c r="N3771" s="543"/>
      <c r="O3771" s="543"/>
      <c r="P3771" s="543"/>
      <c r="Q3771" s="543"/>
      <c r="R3771" s="543"/>
      <c r="S3771" s="543"/>
      <c r="T3771" s="543"/>
      <c r="U3771" s="543"/>
      <c r="V3771" s="543"/>
      <c r="W3771" s="543"/>
      <c r="X3771" s="543"/>
      <c r="Y3771" s="543"/>
      <c r="Z3771" s="543"/>
      <c r="AA3771" s="543"/>
      <c r="AB3771" s="543"/>
      <c r="AC3771" s="543"/>
      <c r="AD3771" s="543"/>
      <c r="AG3771" s="375"/>
      <c r="AH3771" s="399"/>
    </row>
    <row r="3772" spans="1:92" ht="15" customHeight="1" x14ac:dyDescent="0.25">
      <c r="B3772" s="543" t="str">
        <f>IF(SUM(AN3768)&gt;=1,"Error: Verificar la suma por fila","")</f>
        <v/>
      </c>
      <c r="C3772" s="543"/>
      <c r="D3772" s="543"/>
      <c r="E3772" s="543"/>
      <c r="F3772" s="543"/>
      <c r="G3772" s="543"/>
      <c r="H3772" s="543"/>
      <c r="I3772" s="543"/>
      <c r="J3772" s="543"/>
      <c r="K3772" s="543"/>
      <c r="L3772" s="543"/>
      <c r="M3772" s="543"/>
      <c r="N3772" s="543"/>
      <c r="O3772" s="543"/>
      <c r="P3772" s="543"/>
      <c r="Q3772" s="543"/>
      <c r="R3772" s="543"/>
      <c r="S3772" s="543"/>
      <c r="T3772" s="543"/>
      <c r="U3772" s="543"/>
      <c r="V3772" s="543"/>
      <c r="W3772" s="543"/>
      <c r="X3772" s="543"/>
      <c r="Y3772" s="543"/>
      <c r="Z3772" s="543"/>
      <c r="AA3772" s="543"/>
      <c r="AB3772" s="543"/>
      <c r="AC3772" s="543"/>
      <c r="AD3772" s="543"/>
      <c r="AG3772" s="375"/>
      <c r="AH3772" s="399"/>
    </row>
    <row r="3773" spans="1:92" ht="28.5" customHeight="1" x14ac:dyDescent="0.25">
      <c r="B3773" s="821" t="str">
        <f>IF(SUM(CB3762:CN3762)&gt;=1,"Error: Verificar la información ya que se está haciendo mal uso del criterio No identificado.","")</f>
        <v/>
      </c>
      <c r="C3773" s="821"/>
      <c r="D3773" s="821"/>
      <c r="E3773" s="821"/>
      <c r="F3773" s="821"/>
      <c r="G3773" s="821"/>
      <c r="H3773" s="821"/>
      <c r="I3773" s="821"/>
      <c r="J3773" s="821"/>
      <c r="K3773" s="821"/>
      <c r="L3773" s="821"/>
      <c r="M3773" s="821"/>
      <c r="N3773" s="821"/>
      <c r="O3773" s="821"/>
      <c r="P3773" s="821"/>
      <c r="Q3773" s="545" t="str">
        <f>IF(OR(AG3754=AH3754,AG3754=AI3754),"","Error: Debe completar toda la información requerida.")</f>
        <v/>
      </c>
      <c r="R3773" s="545"/>
      <c r="S3773" s="545"/>
      <c r="T3773" s="545"/>
      <c r="U3773" s="545"/>
      <c r="V3773" s="545"/>
      <c r="W3773" s="545"/>
      <c r="X3773" s="545"/>
      <c r="Y3773" s="545"/>
      <c r="Z3773" s="545"/>
      <c r="AA3773" s="545"/>
      <c r="AB3773" s="545"/>
      <c r="AC3773" s="545"/>
      <c r="AD3773" s="545"/>
      <c r="AG3773" s="375"/>
      <c r="AH3773" s="399"/>
    </row>
    <row r="3774" spans="1:92" ht="24" customHeight="1" x14ac:dyDescent="0.25">
      <c r="A3774" s="114" t="s">
        <v>774</v>
      </c>
      <c r="B3774" s="573" t="s">
        <v>1591</v>
      </c>
      <c r="C3774" s="573"/>
      <c r="D3774" s="573"/>
      <c r="E3774" s="573"/>
      <c r="F3774" s="573"/>
      <c r="G3774" s="573"/>
      <c r="H3774" s="573"/>
      <c r="I3774" s="573"/>
      <c r="J3774" s="573"/>
      <c r="K3774" s="573"/>
      <c r="L3774" s="573"/>
      <c r="M3774" s="573"/>
      <c r="N3774" s="573"/>
      <c r="O3774" s="573"/>
      <c r="P3774" s="573"/>
      <c r="Q3774" s="573"/>
      <c r="R3774" s="573"/>
      <c r="S3774" s="573"/>
      <c r="T3774" s="573"/>
      <c r="U3774" s="573"/>
      <c r="V3774" s="573"/>
      <c r="W3774" s="573"/>
      <c r="X3774" s="573"/>
      <c r="Y3774" s="573"/>
      <c r="Z3774" s="573"/>
      <c r="AA3774" s="573"/>
      <c r="AB3774" s="573"/>
      <c r="AC3774" s="573"/>
      <c r="AD3774" s="573"/>
      <c r="AE3774" s="60"/>
      <c r="AF3774" s="259"/>
      <c r="AG3774" s="375"/>
      <c r="AH3774" s="399"/>
    </row>
    <row r="3775" spans="1:92" ht="15" customHeight="1" x14ac:dyDescent="0.25">
      <c r="AE3775" s="60"/>
      <c r="AF3775" s="259"/>
      <c r="AG3775" s="285" t="s">
        <v>1908</v>
      </c>
      <c r="AH3775" s="285"/>
      <c r="AI3775" s="285"/>
      <c r="AJ3775" s="374"/>
      <c r="AK3775" s="374"/>
      <c r="AL3775" s="374"/>
      <c r="AM3775" s="374"/>
      <c r="AN3775" s="374"/>
    </row>
    <row r="3776" spans="1:92" ht="15" customHeight="1" x14ac:dyDescent="0.25">
      <c r="C3776" s="578" t="s">
        <v>935</v>
      </c>
      <c r="D3776" s="814"/>
      <c r="E3776" s="814"/>
      <c r="F3776" s="814"/>
      <c r="G3776" s="814"/>
      <c r="H3776" s="814"/>
      <c r="I3776" s="814"/>
      <c r="J3776" s="814"/>
      <c r="K3776" s="814"/>
      <c r="L3776" s="814"/>
      <c r="M3776" s="801" t="s">
        <v>1429</v>
      </c>
      <c r="N3776" s="801"/>
      <c r="O3776" s="801"/>
      <c r="P3776" s="801"/>
      <c r="Q3776" s="801"/>
      <c r="R3776" s="801"/>
      <c r="S3776" s="801"/>
      <c r="T3776" s="801"/>
      <c r="U3776" s="801"/>
      <c r="V3776" s="801"/>
      <c r="W3776" s="801"/>
      <c r="X3776" s="801"/>
      <c r="Y3776" s="801"/>
      <c r="Z3776" s="801"/>
      <c r="AA3776" s="801"/>
      <c r="AB3776" s="801"/>
      <c r="AC3776" s="801"/>
      <c r="AD3776" s="801"/>
      <c r="AE3776" s="60"/>
      <c r="AF3776" s="259"/>
      <c r="AG3776" s="285">
        <f>COUNTBLANK(M3778:AD3803)</f>
        <v>468</v>
      </c>
      <c r="AH3776" s="285">
        <v>468</v>
      </c>
      <c r="AI3776" s="285">
        <v>390</v>
      </c>
      <c r="AJ3776" s="374"/>
      <c r="AK3776" s="374"/>
      <c r="AL3776" s="374"/>
      <c r="AM3776" s="374"/>
      <c r="AN3776" s="374"/>
    </row>
    <row r="3777" spans="1:92" ht="15" customHeight="1" x14ac:dyDescent="0.25">
      <c r="C3777" s="814"/>
      <c r="D3777" s="814"/>
      <c r="E3777" s="814"/>
      <c r="F3777" s="814"/>
      <c r="G3777" s="814"/>
      <c r="H3777" s="814"/>
      <c r="I3777" s="814"/>
      <c r="J3777" s="814"/>
      <c r="K3777" s="814"/>
      <c r="L3777" s="814"/>
      <c r="M3777" s="819" t="s">
        <v>60</v>
      </c>
      <c r="N3777" s="820"/>
      <c r="O3777" s="820"/>
      <c r="P3777" s="820"/>
      <c r="Q3777" s="820"/>
      <c r="R3777" s="820"/>
      <c r="S3777" s="829" t="s">
        <v>61</v>
      </c>
      <c r="T3777" s="830"/>
      <c r="U3777" s="830"/>
      <c r="V3777" s="830"/>
      <c r="W3777" s="830"/>
      <c r="X3777" s="830"/>
      <c r="Y3777" s="829" t="s">
        <v>62</v>
      </c>
      <c r="Z3777" s="830"/>
      <c r="AA3777" s="830"/>
      <c r="AB3777" s="830"/>
      <c r="AC3777" s="830"/>
      <c r="AD3777" s="830"/>
      <c r="AE3777" s="60"/>
      <c r="AF3777" s="259"/>
      <c r="AG3777" s="374"/>
      <c r="AH3777" s="374"/>
      <c r="AI3777" s="374"/>
      <c r="AJ3777" s="374"/>
      <c r="AK3777" s="375" t="s">
        <v>1913</v>
      </c>
      <c r="AL3777" s="378" t="s">
        <v>1910</v>
      </c>
      <c r="AM3777" s="374" t="s">
        <v>1914</v>
      </c>
      <c r="AN3777" s="374" t="s">
        <v>1915</v>
      </c>
      <c r="AP3777" s="375" t="s">
        <v>1913</v>
      </c>
      <c r="AQ3777" s="378" t="s">
        <v>1910</v>
      </c>
      <c r="AR3777" s="374" t="s">
        <v>1914</v>
      </c>
      <c r="AS3777" s="374" t="s">
        <v>1915</v>
      </c>
    </row>
    <row r="3778" spans="1:92" ht="15" customHeight="1" x14ac:dyDescent="0.25">
      <c r="C3778" s="18" t="s">
        <v>26</v>
      </c>
      <c r="D3778" s="668" t="s">
        <v>658</v>
      </c>
      <c r="E3778" s="668"/>
      <c r="F3778" s="668"/>
      <c r="G3778" s="668"/>
      <c r="H3778" s="668"/>
      <c r="I3778" s="668"/>
      <c r="J3778" s="668"/>
      <c r="K3778" s="668"/>
      <c r="L3778" s="668"/>
      <c r="M3778" s="577"/>
      <c r="N3778" s="577"/>
      <c r="O3778" s="577"/>
      <c r="P3778" s="577"/>
      <c r="Q3778" s="577"/>
      <c r="R3778" s="577"/>
      <c r="S3778" s="577"/>
      <c r="T3778" s="577"/>
      <c r="U3778" s="577"/>
      <c r="V3778" s="577"/>
      <c r="W3778" s="577"/>
      <c r="X3778" s="577"/>
      <c r="Y3778" s="577"/>
      <c r="Z3778" s="577"/>
      <c r="AA3778" s="577"/>
      <c r="AB3778" s="577"/>
      <c r="AC3778" s="577"/>
      <c r="AD3778" s="577"/>
      <c r="AE3778" s="60"/>
      <c r="AF3778" s="259"/>
      <c r="AG3778" s="374"/>
      <c r="AH3778" s="374"/>
      <c r="AI3778" s="374"/>
      <c r="AJ3778" s="374"/>
      <c r="AK3778" s="375">
        <f>M3778</f>
        <v>0</v>
      </c>
      <c r="AL3778" s="378">
        <f t="shared" ref="AL3778:AL3803" si="10977">COUNTIF(S3778:AD3778,"ns")</f>
        <v>0</v>
      </c>
      <c r="AM3778" s="374">
        <f>SUM(S3778:AD3778)</f>
        <v>0</v>
      </c>
      <c r="AN3778" s="292">
        <f>IF($AG$3776=$AH$3776,0,IF(OR(AND(AK3778=0,AL3778&gt;0),AND(AK3778="ns",AM3778&gt;0),AND(AK3778="ns",AL3778=0,AM3778=0)),1,IF(OR(AND(AK3778&gt;0,AL3778=2),AND(AK3778="ns",AL3778=2),AND(AK3778="ns",AM3778=0,AL3778&gt;0),AK3778=AM3778),0,1)))</f>
        <v>0</v>
      </c>
      <c r="AP3778" s="375">
        <f>$C$3620</f>
        <v>0</v>
      </c>
      <c r="AQ3778" s="378">
        <f>COUNTIF(S3778:AD3803,"ns")</f>
        <v>0</v>
      </c>
      <c r="AR3778" s="374">
        <f>SUM(S3778:AD3803)</f>
        <v>0</v>
      </c>
      <c r="AS3778" s="341">
        <f>IF($AG$3776=$AH$3776,0,IF(OR(AND(AP3778=0,AQ3778&gt;0),AND(AP3778="NS",AR3778&gt;0),AND(AP3778="NS",AR3778=0,AQ3778=0)),1,IF(OR(AND(AQ3778&gt;=2,AR3778&lt;AP3778),AND(AP3778="NS",AR3778=0,AQ3778&gt;0),AP3778=AR3778),0,1)))</f>
        <v>0</v>
      </c>
      <c r="CB3778" s="292"/>
      <c r="CC3778" s="292"/>
      <c r="CD3778" s="292"/>
      <c r="CE3778" s="292"/>
      <c r="CF3778" s="292"/>
      <c r="CG3778" s="292"/>
      <c r="CH3778" s="292"/>
      <c r="CI3778" s="292"/>
      <c r="CJ3778" s="292"/>
      <c r="CK3778" s="292"/>
    </row>
    <row r="3779" spans="1:92" ht="15" customHeight="1" x14ac:dyDescent="0.25">
      <c r="C3779" s="20" t="s">
        <v>27</v>
      </c>
      <c r="D3779" s="668" t="s">
        <v>659</v>
      </c>
      <c r="E3779" s="668"/>
      <c r="F3779" s="668"/>
      <c r="G3779" s="668"/>
      <c r="H3779" s="668"/>
      <c r="I3779" s="668"/>
      <c r="J3779" s="668"/>
      <c r="K3779" s="668"/>
      <c r="L3779" s="668"/>
      <c r="M3779" s="577"/>
      <c r="N3779" s="577"/>
      <c r="O3779" s="577"/>
      <c r="P3779" s="577"/>
      <c r="Q3779" s="577"/>
      <c r="R3779" s="577"/>
      <c r="S3779" s="577"/>
      <c r="T3779" s="577"/>
      <c r="U3779" s="577"/>
      <c r="V3779" s="577"/>
      <c r="W3779" s="577"/>
      <c r="X3779" s="577"/>
      <c r="Y3779" s="577"/>
      <c r="Z3779" s="577"/>
      <c r="AA3779" s="577"/>
      <c r="AB3779" s="577"/>
      <c r="AC3779" s="577"/>
      <c r="AD3779" s="577"/>
      <c r="AE3779" s="60"/>
      <c r="AF3779" s="259"/>
      <c r="AG3779" s="375"/>
      <c r="AH3779" s="399"/>
      <c r="AK3779" s="375">
        <f t="shared" ref="AK3779:AK3803" si="10978">M3779</f>
        <v>0</v>
      </c>
      <c r="AL3779" s="378">
        <f t="shared" si="10977"/>
        <v>0</v>
      </c>
      <c r="AM3779" s="374">
        <f t="shared" ref="AM3779:AM3803" si="10979">SUM(S3779:AD3779)</f>
        <v>0</v>
      </c>
      <c r="AN3779" s="292">
        <f t="shared" ref="AN3779:AN3803" si="10980">IF($AG$3776=$AH$3776,0,IF(OR(AND(AK3779=0,AL3779&gt;0),AND(AK3779="ns",AM3779&gt;0),AND(AK3779="ns",AL3779=0,AM3779=0)),1,IF(OR(AND(AK3779&gt;0,AL3779=2),AND(AK3779="ns",AL3779=2),AND(AK3779="ns",AM3779=0,AL3779&gt;0),AK3779=AM3779),0,1)))</f>
        <v>0</v>
      </c>
      <c r="AP3779" s="375">
        <f>$E$3622</f>
        <v>0</v>
      </c>
      <c r="AQ3779" s="378">
        <f>COUNTIF(S3778:X3803,"ns")</f>
        <v>0</v>
      </c>
      <c r="AR3779" s="374">
        <f>SUM(S3778:X3803)</f>
        <v>0</v>
      </c>
      <c r="AS3779" s="341">
        <f t="shared" ref="AS3779:AS3780" si="10981">IF($AG$3776=$AH$3776,0,IF(OR(AND(AP3779=0,AQ3779&gt;0),AND(AP3779="NS",AR3779&gt;0),AND(AP3779="NS",AR3779=0,AQ3779=0)),1,IF(OR(AND(AQ3779&gt;=2,AR3779&lt;AP3779),AND(AP3779="NS",AR3779=0,AQ3779&gt;0),AP3779=AR3779),0,1)))</f>
        <v>0</v>
      </c>
      <c r="CB3779" s="381">
        <f>COUNTA(M3778:M3802)</f>
        <v>0</v>
      </c>
      <c r="CC3779" s="381"/>
      <c r="CD3779" s="381"/>
      <c r="CE3779" s="381"/>
      <c r="CF3779" s="381"/>
      <c r="CG3779" s="381"/>
      <c r="CH3779" s="381">
        <f>COUNTA(S3778:S3802)</f>
        <v>0</v>
      </c>
      <c r="CI3779" s="381"/>
      <c r="CJ3779" s="381"/>
      <c r="CK3779" s="381"/>
      <c r="CL3779" s="381"/>
      <c r="CM3779" s="381"/>
      <c r="CN3779" s="381">
        <f>COUNTA(Y3778:Y3802)</f>
        <v>0</v>
      </c>
    </row>
    <row r="3780" spans="1:92" ht="15" customHeight="1" x14ac:dyDescent="0.25">
      <c r="C3780" s="20" t="s">
        <v>28</v>
      </c>
      <c r="D3780" s="668" t="s">
        <v>660</v>
      </c>
      <c r="E3780" s="668"/>
      <c r="F3780" s="668"/>
      <c r="G3780" s="668"/>
      <c r="H3780" s="668"/>
      <c r="I3780" s="668"/>
      <c r="J3780" s="668"/>
      <c r="K3780" s="668"/>
      <c r="L3780" s="668"/>
      <c r="M3780" s="577"/>
      <c r="N3780" s="577"/>
      <c r="O3780" s="577"/>
      <c r="P3780" s="577"/>
      <c r="Q3780" s="577"/>
      <c r="R3780" s="577"/>
      <c r="S3780" s="577"/>
      <c r="T3780" s="577"/>
      <c r="U3780" s="577"/>
      <c r="V3780" s="577"/>
      <c r="W3780" s="577"/>
      <c r="X3780" s="577"/>
      <c r="Y3780" s="577"/>
      <c r="Z3780" s="577"/>
      <c r="AA3780" s="577"/>
      <c r="AB3780" s="577"/>
      <c r="AC3780" s="577"/>
      <c r="AD3780" s="577"/>
      <c r="AE3780" s="60"/>
      <c r="AF3780" s="259"/>
      <c r="AG3780" s="375"/>
      <c r="AH3780" s="399"/>
      <c r="AK3780" s="375">
        <f t="shared" si="10978"/>
        <v>0</v>
      </c>
      <c r="AL3780" s="378">
        <f t="shared" si="10977"/>
        <v>0</v>
      </c>
      <c r="AM3780" s="374">
        <f t="shared" si="10979"/>
        <v>0</v>
      </c>
      <c r="AN3780" s="292">
        <f t="shared" si="10980"/>
        <v>0</v>
      </c>
      <c r="AP3780" s="375">
        <f>$E$3624</f>
        <v>0</v>
      </c>
      <c r="AQ3780" s="378">
        <f>COUNTIF(Y3778:AD3803,"ns")</f>
        <v>0</v>
      </c>
      <c r="AR3780" s="374">
        <f>SUM(Y3778:AD3803)</f>
        <v>0</v>
      </c>
      <c r="AS3780" s="341">
        <f t="shared" si="10981"/>
        <v>0</v>
      </c>
      <c r="CB3780" s="381">
        <f>SUM(M3778:M3802)</f>
        <v>0</v>
      </c>
      <c r="CC3780" s="381"/>
      <c r="CD3780" s="381"/>
      <c r="CE3780" s="381"/>
      <c r="CF3780" s="381"/>
      <c r="CG3780" s="381"/>
      <c r="CH3780" s="381">
        <f>SUM(S3778:S3802)</f>
        <v>0</v>
      </c>
      <c r="CI3780" s="381"/>
      <c r="CJ3780" s="381"/>
      <c r="CK3780" s="381"/>
      <c r="CL3780" s="381"/>
      <c r="CM3780" s="381"/>
      <c r="CN3780" s="381">
        <f>SUM(Y3778:Y3802)</f>
        <v>0</v>
      </c>
    </row>
    <row r="3781" spans="1:92" ht="15" customHeight="1" x14ac:dyDescent="0.25">
      <c r="C3781" s="20" t="s">
        <v>29</v>
      </c>
      <c r="D3781" s="668" t="s">
        <v>661</v>
      </c>
      <c r="E3781" s="668"/>
      <c r="F3781" s="668"/>
      <c r="G3781" s="668"/>
      <c r="H3781" s="668"/>
      <c r="I3781" s="668"/>
      <c r="J3781" s="668"/>
      <c r="K3781" s="668"/>
      <c r="L3781" s="668"/>
      <c r="M3781" s="577"/>
      <c r="N3781" s="577"/>
      <c r="O3781" s="577"/>
      <c r="P3781" s="577"/>
      <c r="Q3781" s="577"/>
      <c r="R3781" s="577"/>
      <c r="S3781" s="577"/>
      <c r="T3781" s="577"/>
      <c r="U3781" s="577"/>
      <c r="V3781" s="577"/>
      <c r="W3781" s="577"/>
      <c r="X3781" s="577"/>
      <c r="Y3781" s="577"/>
      <c r="Z3781" s="577"/>
      <c r="AA3781" s="577"/>
      <c r="AB3781" s="577"/>
      <c r="AC3781" s="577"/>
      <c r="AD3781" s="577"/>
      <c r="AE3781" s="60"/>
      <c r="AF3781" s="259"/>
      <c r="AG3781" s="375"/>
      <c r="AH3781" s="399"/>
      <c r="AK3781" s="375">
        <f t="shared" si="10978"/>
        <v>0</v>
      </c>
      <c r="AL3781" s="378">
        <f t="shared" si="10977"/>
        <v>0</v>
      </c>
      <c r="AM3781" s="374">
        <f t="shared" si="10979"/>
        <v>0</v>
      </c>
      <c r="AN3781" s="292">
        <f t="shared" si="10980"/>
        <v>0</v>
      </c>
      <c r="AS3781" s="387">
        <f>SUM(AS3778:AS3780)</f>
        <v>0</v>
      </c>
      <c r="CB3781" s="381">
        <f>COUNTIF(M3778:M3802,"ns")</f>
        <v>0</v>
      </c>
      <c r="CC3781" s="381"/>
      <c r="CD3781" s="381"/>
      <c r="CE3781" s="381"/>
      <c r="CF3781" s="381"/>
      <c r="CG3781" s="381"/>
      <c r="CH3781" s="381">
        <f>COUNTIF(S3778:S3802,"ns")</f>
        <v>0</v>
      </c>
      <c r="CI3781" s="381"/>
      <c r="CJ3781" s="381"/>
      <c r="CK3781" s="381"/>
      <c r="CL3781" s="381"/>
      <c r="CM3781" s="381"/>
      <c r="CN3781" s="381">
        <f>COUNTIF(Y3778:Y3802,"ns")</f>
        <v>0</v>
      </c>
    </row>
    <row r="3782" spans="1:92" ht="15" customHeight="1" x14ac:dyDescent="0.25">
      <c r="C3782" s="20" t="s">
        <v>30</v>
      </c>
      <c r="D3782" s="668" t="s">
        <v>662</v>
      </c>
      <c r="E3782" s="668"/>
      <c r="F3782" s="668"/>
      <c r="G3782" s="668"/>
      <c r="H3782" s="668"/>
      <c r="I3782" s="668"/>
      <c r="J3782" s="668"/>
      <c r="K3782" s="668"/>
      <c r="L3782" s="668"/>
      <c r="M3782" s="577"/>
      <c r="N3782" s="577"/>
      <c r="O3782" s="577"/>
      <c r="P3782" s="577"/>
      <c r="Q3782" s="577"/>
      <c r="R3782" s="577"/>
      <c r="S3782" s="577"/>
      <c r="T3782" s="577"/>
      <c r="U3782" s="577"/>
      <c r="V3782" s="577"/>
      <c r="W3782" s="577"/>
      <c r="X3782" s="577"/>
      <c r="Y3782" s="577"/>
      <c r="Z3782" s="577"/>
      <c r="AA3782" s="577"/>
      <c r="AB3782" s="577"/>
      <c r="AC3782" s="577"/>
      <c r="AD3782" s="577"/>
      <c r="AE3782" s="60"/>
      <c r="AF3782" s="259"/>
      <c r="AG3782" s="375"/>
      <c r="AH3782" s="399"/>
      <c r="AK3782" s="375">
        <f t="shared" si="10978"/>
        <v>0</v>
      </c>
      <c r="AL3782" s="378">
        <f t="shared" si="10977"/>
        <v>0</v>
      </c>
      <c r="AM3782" s="374">
        <f t="shared" si="10979"/>
        <v>0</v>
      </c>
      <c r="AN3782" s="292">
        <f t="shared" si="10980"/>
        <v>0</v>
      </c>
      <c r="CB3782" s="381">
        <f>COUNTIF(M3778:M3802,0)</f>
        <v>0</v>
      </c>
      <c r="CC3782" s="381"/>
      <c r="CD3782" s="381"/>
      <c r="CE3782" s="381"/>
      <c r="CF3782" s="381"/>
      <c r="CG3782" s="381"/>
      <c r="CH3782" s="381">
        <f>COUNTIF(S3778:S3802,0)</f>
        <v>0</v>
      </c>
      <c r="CI3782" s="381"/>
      <c r="CJ3782" s="381"/>
      <c r="CK3782" s="381"/>
      <c r="CL3782" s="381"/>
      <c r="CM3782" s="381"/>
      <c r="CN3782" s="381">
        <f>COUNTIF(Y3778:Y3802,0)</f>
        <v>0</v>
      </c>
    </row>
    <row r="3783" spans="1:92" ht="15" customHeight="1" x14ac:dyDescent="0.25">
      <c r="A3783" s="60"/>
      <c r="B3783" s="60"/>
      <c r="C3783" s="20" t="s">
        <v>31</v>
      </c>
      <c r="D3783" s="668" t="s">
        <v>641</v>
      </c>
      <c r="E3783" s="668"/>
      <c r="F3783" s="668"/>
      <c r="G3783" s="668"/>
      <c r="H3783" s="668"/>
      <c r="I3783" s="668"/>
      <c r="J3783" s="668"/>
      <c r="K3783" s="668"/>
      <c r="L3783" s="668"/>
      <c r="M3783" s="577"/>
      <c r="N3783" s="577"/>
      <c r="O3783" s="577"/>
      <c r="P3783" s="577"/>
      <c r="Q3783" s="577"/>
      <c r="R3783" s="577"/>
      <c r="S3783" s="577"/>
      <c r="T3783" s="577"/>
      <c r="U3783" s="577"/>
      <c r="V3783" s="577"/>
      <c r="W3783" s="577"/>
      <c r="X3783" s="577"/>
      <c r="Y3783" s="577"/>
      <c r="Z3783" s="577"/>
      <c r="AA3783" s="577"/>
      <c r="AB3783" s="577"/>
      <c r="AC3783" s="577"/>
      <c r="AD3783" s="577"/>
      <c r="AE3783" s="60"/>
      <c r="AF3783" s="259"/>
      <c r="AG3783" s="375"/>
      <c r="AH3783" s="399"/>
      <c r="AK3783" s="375">
        <f t="shared" si="10978"/>
        <v>0</v>
      </c>
      <c r="AL3783" s="378">
        <f t="shared" si="10977"/>
        <v>0</v>
      </c>
      <c r="AM3783" s="374">
        <f t="shared" si="10979"/>
        <v>0</v>
      </c>
      <c r="AN3783" s="292">
        <f t="shared" si="10980"/>
        <v>0</v>
      </c>
      <c r="CB3783" s="381">
        <f>M3803</f>
        <v>0</v>
      </c>
      <c r="CC3783" s="381"/>
      <c r="CD3783" s="381"/>
      <c r="CE3783" s="381"/>
      <c r="CF3783" s="381"/>
      <c r="CG3783" s="381"/>
      <c r="CH3783" s="381">
        <f>S3803</f>
        <v>0</v>
      </c>
      <c r="CI3783" s="381"/>
      <c r="CJ3783" s="381"/>
      <c r="CK3783" s="381"/>
      <c r="CL3783" s="381"/>
      <c r="CM3783" s="381"/>
      <c r="CN3783" s="381">
        <f>Y3803</f>
        <v>0</v>
      </c>
    </row>
    <row r="3784" spans="1:92" ht="15" customHeight="1" x14ac:dyDescent="0.25">
      <c r="A3784" s="60"/>
      <c r="B3784" s="60"/>
      <c r="C3784" s="20" t="s">
        <v>32</v>
      </c>
      <c r="D3784" s="668" t="s">
        <v>663</v>
      </c>
      <c r="E3784" s="668"/>
      <c r="F3784" s="668"/>
      <c r="G3784" s="668"/>
      <c r="H3784" s="668"/>
      <c r="I3784" s="668"/>
      <c r="J3784" s="668"/>
      <c r="K3784" s="668"/>
      <c r="L3784" s="668"/>
      <c r="M3784" s="577"/>
      <c r="N3784" s="577"/>
      <c r="O3784" s="577"/>
      <c r="P3784" s="577"/>
      <c r="Q3784" s="577"/>
      <c r="R3784" s="577"/>
      <c r="S3784" s="577"/>
      <c r="T3784" s="577"/>
      <c r="U3784" s="577"/>
      <c r="V3784" s="577"/>
      <c r="W3784" s="577"/>
      <c r="X3784" s="577"/>
      <c r="Y3784" s="577"/>
      <c r="Z3784" s="577"/>
      <c r="AA3784" s="577"/>
      <c r="AB3784" s="577"/>
      <c r="AC3784" s="577"/>
      <c r="AD3784" s="577"/>
      <c r="AE3784" s="60"/>
      <c r="AF3784" s="259"/>
      <c r="AG3784" s="375"/>
      <c r="AH3784" s="399"/>
      <c r="AK3784" s="375">
        <f t="shared" si="10978"/>
        <v>0</v>
      </c>
      <c r="AL3784" s="378">
        <f t="shared" si="10977"/>
        <v>0</v>
      </c>
      <c r="AM3784" s="374">
        <f t="shared" si="10979"/>
        <v>0</v>
      </c>
      <c r="AN3784" s="292">
        <f t="shared" si="10980"/>
        <v>0</v>
      </c>
      <c r="CB3784" s="382">
        <f>IF($AG$2407=$AH$2407,0,
IF(AND(OR(CB3779=0,CB3779=1),CB3783&gt;=0),1,
IF(CB3779=2,
IF(CB3783=0,0,IF(AND(CB3783&gt;0,CB3782=0,OR(CB3780&gt;0,CB3781&gt;0)),0,1)),
IF(CB3779&gt;2,
IF(CB3783=0,0,IF(AND(CB3783&gt;0,(CB3779-CB3782)&gt;=2,OR(CB3780&gt;0,CB3781&gt;0)),0,1))))))</f>
        <v>0</v>
      </c>
      <c r="CC3784" s="382"/>
      <c r="CD3784" s="382"/>
      <c r="CE3784" s="382"/>
      <c r="CF3784" s="382"/>
      <c r="CG3784" s="382"/>
      <c r="CH3784" s="382">
        <f>IF($AG$2407=$AH$2407,0,
IF(AND(OR(CH3779=0,CH3779=1),CH3783&gt;=0),1,
IF(CH3779=2,
IF(CH3783=0,0,IF(AND(CH3783&gt;0,CH3782=0,OR(CH3780&gt;0,CH3781&gt;0)),0,1)),
IF(CH3779&gt;2,
IF(CH3783=0,0,IF(AND(CH3783&gt;0,(CH3779-CH3782)&gt;=2,OR(CH3780&gt;0,CH3781&gt;0)),0,1))))))</f>
        <v>0</v>
      </c>
      <c r="CI3784" s="382"/>
      <c r="CJ3784" s="382"/>
      <c r="CK3784" s="382"/>
      <c r="CL3784" s="382"/>
      <c r="CM3784" s="382"/>
      <c r="CN3784" s="382">
        <f>IF($AG$2407=$AH$2407,0,
IF(AND(OR(CN3779=0,CN3779=1),CN3783&gt;=0),1,
IF(CN3779=2,
IF(CN3783=0,0,IF(AND(CN3783&gt;0,CN3782=0,OR(CN3780&gt;0,CN3781&gt;0)),0,1)),
IF(CN3779&gt;2,
IF(CN3783=0,0,IF(AND(CN3783&gt;0,(CN3779-CN3782)&gt;=2,OR(CN3780&gt;0,CN3781&gt;0)),0,1))))))</f>
        <v>0</v>
      </c>
    </row>
    <row r="3785" spans="1:92" ht="15" customHeight="1" x14ac:dyDescent="0.25">
      <c r="A3785" s="60"/>
      <c r="B3785" s="60"/>
      <c r="C3785" s="20" t="s">
        <v>33</v>
      </c>
      <c r="D3785" s="668" t="s">
        <v>664</v>
      </c>
      <c r="E3785" s="668"/>
      <c r="F3785" s="668"/>
      <c r="G3785" s="668"/>
      <c r="H3785" s="668"/>
      <c r="I3785" s="668"/>
      <c r="J3785" s="668"/>
      <c r="K3785" s="668"/>
      <c r="L3785" s="668"/>
      <c r="M3785" s="577"/>
      <c r="N3785" s="577"/>
      <c r="O3785" s="577"/>
      <c r="P3785" s="577"/>
      <c r="Q3785" s="577"/>
      <c r="R3785" s="577"/>
      <c r="S3785" s="577"/>
      <c r="T3785" s="577"/>
      <c r="U3785" s="577"/>
      <c r="V3785" s="577"/>
      <c r="W3785" s="577"/>
      <c r="X3785" s="577"/>
      <c r="Y3785" s="577"/>
      <c r="Z3785" s="577"/>
      <c r="AA3785" s="577"/>
      <c r="AB3785" s="577"/>
      <c r="AC3785" s="577"/>
      <c r="AD3785" s="577"/>
      <c r="AE3785" s="60"/>
      <c r="AF3785" s="259"/>
      <c r="AG3785" s="375"/>
      <c r="AH3785" s="399"/>
      <c r="AK3785" s="375">
        <f t="shared" si="10978"/>
        <v>0</v>
      </c>
      <c r="AL3785" s="378">
        <f t="shared" si="10977"/>
        <v>0</v>
      </c>
      <c r="AM3785" s="374">
        <f t="shared" si="10979"/>
        <v>0</v>
      </c>
      <c r="AN3785" s="292">
        <f t="shared" si="10980"/>
        <v>0</v>
      </c>
    </row>
    <row r="3786" spans="1:92" ht="15" customHeight="1" x14ac:dyDescent="0.25">
      <c r="A3786" s="60"/>
      <c r="B3786" s="60"/>
      <c r="C3786" s="20" t="s">
        <v>34</v>
      </c>
      <c r="D3786" s="668" t="s">
        <v>665</v>
      </c>
      <c r="E3786" s="668"/>
      <c r="F3786" s="668"/>
      <c r="G3786" s="668"/>
      <c r="H3786" s="668"/>
      <c r="I3786" s="668"/>
      <c r="J3786" s="668"/>
      <c r="K3786" s="668"/>
      <c r="L3786" s="668"/>
      <c r="M3786" s="577"/>
      <c r="N3786" s="577"/>
      <c r="O3786" s="577"/>
      <c r="P3786" s="577"/>
      <c r="Q3786" s="577"/>
      <c r="R3786" s="577"/>
      <c r="S3786" s="577"/>
      <c r="T3786" s="577"/>
      <c r="U3786" s="577"/>
      <c r="V3786" s="577"/>
      <c r="W3786" s="577"/>
      <c r="X3786" s="577"/>
      <c r="Y3786" s="577"/>
      <c r="Z3786" s="577"/>
      <c r="AA3786" s="577"/>
      <c r="AB3786" s="577"/>
      <c r="AC3786" s="577"/>
      <c r="AD3786" s="577"/>
      <c r="AE3786" s="60"/>
      <c r="AF3786" s="259"/>
      <c r="AG3786" s="375"/>
      <c r="AH3786" s="399"/>
      <c r="AK3786" s="375">
        <f t="shared" si="10978"/>
        <v>0</v>
      </c>
      <c r="AL3786" s="378">
        <f t="shared" si="10977"/>
        <v>0</v>
      </c>
      <c r="AM3786" s="374">
        <f t="shared" si="10979"/>
        <v>0</v>
      </c>
      <c r="AN3786" s="292">
        <f t="shared" si="10980"/>
        <v>0</v>
      </c>
    </row>
    <row r="3787" spans="1:92" ht="15" customHeight="1" x14ac:dyDescent="0.25">
      <c r="A3787" s="60"/>
      <c r="B3787" s="60"/>
      <c r="C3787" s="20" t="s">
        <v>35</v>
      </c>
      <c r="D3787" s="668" t="s">
        <v>666</v>
      </c>
      <c r="E3787" s="668"/>
      <c r="F3787" s="668"/>
      <c r="G3787" s="668"/>
      <c r="H3787" s="668"/>
      <c r="I3787" s="668"/>
      <c r="J3787" s="668"/>
      <c r="K3787" s="668"/>
      <c r="L3787" s="668"/>
      <c r="M3787" s="577"/>
      <c r="N3787" s="577"/>
      <c r="O3787" s="577"/>
      <c r="P3787" s="577"/>
      <c r="Q3787" s="577"/>
      <c r="R3787" s="577"/>
      <c r="S3787" s="577"/>
      <c r="T3787" s="577"/>
      <c r="U3787" s="577"/>
      <c r="V3787" s="577"/>
      <c r="W3787" s="577"/>
      <c r="X3787" s="577"/>
      <c r="Y3787" s="577"/>
      <c r="Z3787" s="577"/>
      <c r="AA3787" s="577"/>
      <c r="AB3787" s="577"/>
      <c r="AC3787" s="577"/>
      <c r="AD3787" s="577"/>
      <c r="AE3787" s="60"/>
      <c r="AF3787" s="259"/>
      <c r="AG3787" s="375"/>
      <c r="AH3787" s="399"/>
      <c r="AK3787" s="375">
        <f t="shared" si="10978"/>
        <v>0</v>
      </c>
      <c r="AL3787" s="378">
        <f t="shared" si="10977"/>
        <v>0</v>
      </c>
      <c r="AM3787" s="374">
        <f t="shared" si="10979"/>
        <v>0</v>
      </c>
      <c r="AN3787" s="292">
        <f t="shared" si="10980"/>
        <v>0</v>
      </c>
    </row>
    <row r="3788" spans="1:92" ht="15" customHeight="1" x14ac:dyDescent="0.25">
      <c r="A3788" s="60"/>
      <c r="B3788" s="60"/>
      <c r="C3788" s="20" t="s">
        <v>38</v>
      </c>
      <c r="D3788" s="668" t="s">
        <v>667</v>
      </c>
      <c r="E3788" s="668"/>
      <c r="F3788" s="668"/>
      <c r="G3788" s="668"/>
      <c r="H3788" s="668"/>
      <c r="I3788" s="668"/>
      <c r="J3788" s="668"/>
      <c r="K3788" s="668"/>
      <c r="L3788" s="668"/>
      <c r="M3788" s="577"/>
      <c r="N3788" s="577"/>
      <c r="O3788" s="577"/>
      <c r="P3788" s="577"/>
      <c r="Q3788" s="577"/>
      <c r="R3788" s="577"/>
      <c r="S3788" s="577"/>
      <c r="T3788" s="577"/>
      <c r="U3788" s="577"/>
      <c r="V3788" s="577"/>
      <c r="W3788" s="577"/>
      <c r="X3788" s="577"/>
      <c r="Y3788" s="577"/>
      <c r="Z3788" s="577"/>
      <c r="AA3788" s="577"/>
      <c r="AB3788" s="577"/>
      <c r="AC3788" s="577"/>
      <c r="AD3788" s="577"/>
      <c r="AE3788" s="60"/>
      <c r="AF3788" s="259"/>
      <c r="AG3788" s="375"/>
      <c r="AH3788" s="399"/>
      <c r="AK3788" s="375">
        <f t="shared" si="10978"/>
        <v>0</v>
      </c>
      <c r="AL3788" s="378">
        <f t="shared" si="10977"/>
        <v>0</v>
      </c>
      <c r="AM3788" s="374">
        <f t="shared" si="10979"/>
        <v>0</v>
      </c>
      <c r="AN3788" s="292">
        <f t="shared" si="10980"/>
        <v>0</v>
      </c>
    </row>
    <row r="3789" spans="1:92" ht="15" customHeight="1" x14ac:dyDescent="0.25">
      <c r="A3789" s="60"/>
      <c r="B3789" s="60"/>
      <c r="C3789" s="20" t="s">
        <v>36</v>
      </c>
      <c r="D3789" s="668" t="s">
        <v>668</v>
      </c>
      <c r="E3789" s="668"/>
      <c r="F3789" s="668"/>
      <c r="G3789" s="668"/>
      <c r="H3789" s="668"/>
      <c r="I3789" s="668"/>
      <c r="J3789" s="668"/>
      <c r="K3789" s="668"/>
      <c r="L3789" s="668"/>
      <c r="M3789" s="577"/>
      <c r="N3789" s="577"/>
      <c r="O3789" s="577"/>
      <c r="P3789" s="577"/>
      <c r="Q3789" s="577"/>
      <c r="R3789" s="577"/>
      <c r="S3789" s="577"/>
      <c r="T3789" s="577"/>
      <c r="U3789" s="577"/>
      <c r="V3789" s="577"/>
      <c r="W3789" s="577"/>
      <c r="X3789" s="577"/>
      <c r="Y3789" s="577"/>
      <c r="Z3789" s="577"/>
      <c r="AA3789" s="577"/>
      <c r="AB3789" s="577"/>
      <c r="AC3789" s="577"/>
      <c r="AD3789" s="577"/>
      <c r="AE3789" s="60"/>
      <c r="AF3789" s="259"/>
      <c r="AG3789" s="375"/>
      <c r="AH3789" s="399"/>
      <c r="AK3789" s="375">
        <f t="shared" si="10978"/>
        <v>0</v>
      </c>
      <c r="AL3789" s="378">
        <f t="shared" si="10977"/>
        <v>0</v>
      </c>
      <c r="AM3789" s="374">
        <f t="shared" si="10979"/>
        <v>0</v>
      </c>
      <c r="AN3789" s="292">
        <f t="shared" si="10980"/>
        <v>0</v>
      </c>
    </row>
    <row r="3790" spans="1:92" ht="15" customHeight="1" x14ac:dyDescent="0.25">
      <c r="A3790" s="60"/>
      <c r="B3790" s="60"/>
      <c r="C3790" s="20" t="s">
        <v>37</v>
      </c>
      <c r="D3790" s="668" t="s">
        <v>669</v>
      </c>
      <c r="E3790" s="668"/>
      <c r="F3790" s="668"/>
      <c r="G3790" s="668"/>
      <c r="H3790" s="668"/>
      <c r="I3790" s="668"/>
      <c r="J3790" s="668"/>
      <c r="K3790" s="668"/>
      <c r="L3790" s="668"/>
      <c r="M3790" s="577"/>
      <c r="N3790" s="577"/>
      <c r="O3790" s="577"/>
      <c r="P3790" s="577"/>
      <c r="Q3790" s="577"/>
      <c r="R3790" s="577"/>
      <c r="S3790" s="577"/>
      <c r="T3790" s="577"/>
      <c r="U3790" s="577"/>
      <c r="V3790" s="577"/>
      <c r="W3790" s="577"/>
      <c r="X3790" s="577"/>
      <c r="Y3790" s="577"/>
      <c r="Z3790" s="577"/>
      <c r="AA3790" s="577"/>
      <c r="AB3790" s="577"/>
      <c r="AC3790" s="577"/>
      <c r="AD3790" s="577"/>
      <c r="AE3790" s="60"/>
      <c r="AF3790" s="259"/>
      <c r="AG3790" s="375"/>
      <c r="AH3790" s="399"/>
      <c r="AK3790" s="375">
        <f t="shared" si="10978"/>
        <v>0</v>
      </c>
      <c r="AL3790" s="378">
        <f t="shared" si="10977"/>
        <v>0</v>
      </c>
      <c r="AM3790" s="374">
        <f t="shared" si="10979"/>
        <v>0</v>
      </c>
      <c r="AN3790" s="292">
        <f t="shared" si="10980"/>
        <v>0</v>
      </c>
    </row>
    <row r="3791" spans="1:92" ht="15" customHeight="1" x14ac:dyDescent="0.25">
      <c r="A3791" s="60"/>
      <c r="B3791" s="60"/>
      <c r="C3791" s="20" t="s">
        <v>39</v>
      </c>
      <c r="D3791" s="668" t="s">
        <v>670</v>
      </c>
      <c r="E3791" s="668"/>
      <c r="F3791" s="668"/>
      <c r="G3791" s="668"/>
      <c r="H3791" s="668"/>
      <c r="I3791" s="668"/>
      <c r="J3791" s="668"/>
      <c r="K3791" s="668"/>
      <c r="L3791" s="668"/>
      <c r="M3791" s="577"/>
      <c r="N3791" s="577"/>
      <c r="O3791" s="577"/>
      <c r="P3791" s="577"/>
      <c r="Q3791" s="577"/>
      <c r="R3791" s="577"/>
      <c r="S3791" s="577"/>
      <c r="T3791" s="577"/>
      <c r="U3791" s="577"/>
      <c r="V3791" s="577"/>
      <c r="W3791" s="577"/>
      <c r="X3791" s="577"/>
      <c r="Y3791" s="577"/>
      <c r="Z3791" s="577"/>
      <c r="AA3791" s="577"/>
      <c r="AB3791" s="577"/>
      <c r="AC3791" s="577"/>
      <c r="AD3791" s="577"/>
      <c r="AE3791" s="60"/>
      <c r="AF3791" s="259"/>
      <c r="AG3791" s="375"/>
      <c r="AH3791" s="399"/>
      <c r="AK3791" s="375">
        <f t="shared" si="10978"/>
        <v>0</v>
      </c>
      <c r="AL3791" s="378">
        <f t="shared" si="10977"/>
        <v>0</v>
      </c>
      <c r="AM3791" s="374">
        <f t="shared" si="10979"/>
        <v>0</v>
      </c>
      <c r="AN3791" s="292">
        <f t="shared" si="10980"/>
        <v>0</v>
      </c>
    </row>
    <row r="3792" spans="1:92" ht="15" customHeight="1" x14ac:dyDescent="0.25">
      <c r="A3792" s="60"/>
      <c r="B3792" s="60"/>
      <c r="C3792" s="20" t="s">
        <v>40</v>
      </c>
      <c r="D3792" s="668" t="s">
        <v>671</v>
      </c>
      <c r="E3792" s="668"/>
      <c r="F3792" s="668"/>
      <c r="G3792" s="668"/>
      <c r="H3792" s="668"/>
      <c r="I3792" s="668"/>
      <c r="J3792" s="668"/>
      <c r="K3792" s="668"/>
      <c r="L3792" s="668"/>
      <c r="M3792" s="577"/>
      <c r="N3792" s="577"/>
      <c r="O3792" s="577"/>
      <c r="P3792" s="577"/>
      <c r="Q3792" s="577"/>
      <c r="R3792" s="577"/>
      <c r="S3792" s="577"/>
      <c r="T3792" s="577"/>
      <c r="U3792" s="577"/>
      <c r="V3792" s="577"/>
      <c r="W3792" s="577"/>
      <c r="X3792" s="577"/>
      <c r="Y3792" s="577"/>
      <c r="Z3792" s="577"/>
      <c r="AA3792" s="577"/>
      <c r="AB3792" s="577"/>
      <c r="AC3792" s="577"/>
      <c r="AD3792" s="577"/>
      <c r="AE3792" s="60"/>
      <c r="AF3792" s="259"/>
      <c r="AG3792" s="375"/>
      <c r="AH3792" s="399"/>
      <c r="AK3792" s="375">
        <f t="shared" si="10978"/>
        <v>0</v>
      </c>
      <c r="AL3792" s="378">
        <f t="shared" si="10977"/>
        <v>0</v>
      </c>
      <c r="AM3792" s="374">
        <f t="shared" si="10979"/>
        <v>0</v>
      </c>
      <c r="AN3792" s="292">
        <f t="shared" si="10980"/>
        <v>0</v>
      </c>
    </row>
    <row r="3793" spans="1:40" ht="15" customHeight="1" x14ac:dyDescent="0.25">
      <c r="A3793" s="60"/>
      <c r="B3793" s="60"/>
      <c r="C3793" s="20" t="s">
        <v>41</v>
      </c>
      <c r="D3793" s="668" t="s">
        <v>672</v>
      </c>
      <c r="E3793" s="668"/>
      <c r="F3793" s="668"/>
      <c r="G3793" s="668"/>
      <c r="H3793" s="668"/>
      <c r="I3793" s="668"/>
      <c r="J3793" s="668"/>
      <c r="K3793" s="668"/>
      <c r="L3793" s="668"/>
      <c r="M3793" s="577"/>
      <c r="N3793" s="577"/>
      <c r="O3793" s="577"/>
      <c r="P3793" s="577"/>
      <c r="Q3793" s="577"/>
      <c r="R3793" s="577"/>
      <c r="S3793" s="577"/>
      <c r="T3793" s="577"/>
      <c r="U3793" s="577"/>
      <c r="V3793" s="577"/>
      <c r="W3793" s="577"/>
      <c r="X3793" s="577"/>
      <c r="Y3793" s="577"/>
      <c r="Z3793" s="577"/>
      <c r="AA3793" s="577"/>
      <c r="AB3793" s="577"/>
      <c r="AC3793" s="577"/>
      <c r="AD3793" s="577"/>
      <c r="AE3793" s="60"/>
      <c r="AF3793" s="259"/>
      <c r="AG3793" s="375"/>
      <c r="AH3793" s="399"/>
      <c r="AK3793" s="375">
        <f t="shared" si="10978"/>
        <v>0</v>
      </c>
      <c r="AL3793" s="378">
        <f t="shared" si="10977"/>
        <v>0</v>
      </c>
      <c r="AM3793" s="374">
        <f t="shared" si="10979"/>
        <v>0</v>
      </c>
      <c r="AN3793" s="292">
        <f t="shared" si="10980"/>
        <v>0</v>
      </c>
    </row>
    <row r="3794" spans="1:40" ht="15" customHeight="1" x14ac:dyDescent="0.25">
      <c r="A3794" s="60"/>
      <c r="B3794" s="60"/>
      <c r="C3794" s="20" t="s">
        <v>42</v>
      </c>
      <c r="D3794" s="668" t="s">
        <v>673</v>
      </c>
      <c r="E3794" s="668"/>
      <c r="F3794" s="668"/>
      <c r="G3794" s="668"/>
      <c r="H3794" s="668"/>
      <c r="I3794" s="668"/>
      <c r="J3794" s="668"/>
      <c r="K3794" s="668"/>
      <c r="L3794" s="668"/>
      <c r="M3794" s="577"/>
      <c r="N3794" s="577"/>
      <c r="O3794" s="577"/>
      <c r="P3794" s="577"/>
      <c r="Q3794" s="577"/>
      <c r="R3794" s="577"/>
      <c r="S3794" s="577"/>
      <c r="T3794" s="577"/>
      <c r="U3794" s="577"/>
      <c r="V3794" s="577"/>
      <c r="W3794" s="577"/>
      <c r="X3794" s="577"/>
      <c r="Y3794" s="577"/>
      <c r="Z3794" s="577"/>
      <c r="AA3794" s="577"/>
      <c r="AB3794" s="577"/>
      <c r="AC3794" s="577"/>
      <c r="AD3794" s="577"/>
      <c r="AE3794" s="60"/>
      <c r="AF3794" s="259"/>
      <c r="AG3794" s="375"/>
      <c r="AH3794" s="399"/>
      <c r="AK3794" s="375">
        <f t="shared" si="10978"/>
        <v>0</v>
      </c>
      <c r="AL3794" s="378">
        <f t="shared" si="10977"/>
        <v>0</v>
      </c>
      <c r="AM3794" s="374">
        <f t="shared" si="10979"/>
        <v>0</v>
      </c>
      <c r="AN3794" s="292">
        <f t="shared" si="10980"/>
        <v>0</v>
      </c>
    </row>
    <row r="3795" spans="1:40" ht="15" customHeight="1" x14ac:dyDescent="0.25">
      <c r="A3795" s="60"/>
      <c r="B3795" s="60"/>
      <c r="C3795" s="20" t="s">
        <v>43</v>
      </c>
      <c r="D3795" s="668" t="s">
        <v>674</v>
      </c>
      <c r="E3795" s="668"/>
      <c r="F3795" s="668"/>
      <c r="G3795" s="668"/>
      <c r="H3795" s="668"/>
      <c r="I3795" s="668"/>
      <c r="J3795" s="668"/>
      <c r="K3795" s="668"/>
      <c r="L3795" s="668"/>
      <c r="M3795" s="577"/>
      <c r="N3795" s="577"/>
      <c r="O3795" s="577"/>
      <c r="P3795" s="577"/>
      <c r="Q3795" s="577"/>
      <c r="R3795" s="577"/>
      <c r="S3795" s="577"/>
      <c r="T3795" s="577"/>
      <c r="U3795" s="577"/>
      <c r="V3795" s="577"/>
      <c r="W3795" s="577"/>
      <c r="X3795" s="577"/>
      <c r="Y3795" s="577"/>
      <c r="Z3795" s="577"/>
      <c r="AA3795" s="577"/>
      <c r="AB3795" s="577"/>
      <c r="AC3795" s="577"/>
      <c r="AD3795" s="577"/>
      <c r="AE3795" s="60"/>
      <c r="AF3795" s="259"/>
      <c r="AG3795" s="375"/>
      <c r="AH3795" s="399"/>
      <c r="AK3795" s="375">
        <f t="shared" si="10978"/>
        <v>0</v>
      </c>
      <c r="AL3795" s="378">
        <f t="shared" si="10977"/>
        <v>0</v>
      </c>
      <c r="AM3795" s="374">
        <f t="shared" si="10979"/>
        <v>0</v>
      </c>
      <c r="AN3795" s="292">
        <f t="shared" si="10980"/>
        <v>0</v>
      </c>
    </row>
    <row r="3796" spans="1:40" ht="15" customHeight="1" x14ac:dyDescent="0.25">
      <c r="A3796" s="60"/>
      <c r="B3796" s="60"/>
      <c r="C3796" s="20" t="s">
        <v>44</v>
      </c>
      <c r="D3796" s="668" t="s">
        <v>675</v>
      </c>
      <c r="E3796" s="668"/>
      <c r="F3796" s="668"/>
      <c r="G3796" s="668"/>
      <c r="H3796" s="668"/>
      <c r="I3796" s="668"/>
      <c r="J3796" s="668"/>
      <c r="K3796" s="668"/>
      <c r="L3796" s="668"/>
      <c r="M3796" s="577"/>
      <c r="N3796" s="577"/>
      <c r="O3796" s="577"/>
      <c r="P3796" s="577"/>
      <c r="Q3796" s="577"/>
      <c r="R3796" s="577"/>
      <c r="S3796" s="577"/>
      <c r="T3796" s="577"/>
      <c r="U3796" s="577"/>
      <c r="V3796" s="577"/>
      <c r="W3796" s="577"/>
      <c r="X3796" s="577"/>
      <c r="Y3796" s="577"/>
      <c r="Z3796" s="577"/>
      <c r="AA3796" s="577"/>
      <c r="AB3796" s="577"/>
      <c r="AC3796" s="577"/>
      <c r="AD3796" s="577"/>
      <c r="AE3796" s="60"/>
      <c r="AF3796" s="259"/>
      <c r="AG3796" s="375"/>
      <c r="AH3796" s="399"/>
      <c r="AK3796" s="375">
        <f t="shared" si="10978"/>
        <v>0</v>
      </c>
      <c r="AL3796" s="378">
        <f t="shared" si="10977"/>
        <v>0</v>
      </c>
      <c r="AM3796" s="374">
        <f t="shared" si="10979"/>
        <v>0</v>
      </c>
      <c r="AN3796" s="292">
        <f t="shared" si="10980"/>
        <v>0</v>
      </c>
    </row>
    <row r="3797" spans="1:40" ht="15" customHeight="1" x14ac:dyDescent="0.25">
      <c r="A3797" s="60"/>
      <c r="B3797" s="60"/>
      <c r="C3797" s="20" t="s">
        <v>45</v>
      </c>
      <c r="D3797" s="668" t="s">
        <v>676</v>
      </c>
      <c r="E3797" s="668"/>
      <c r="F3797" s="668"/>
      <c r="G3797" s="668"/>
      <c r="H3797" s="668"/>
      <c r="I3797" s="668"/>
      <c r="J3797" s="668"/>
      <c r="K3797" s="668"/>
      <c r="L3797" s="668"/>
      <c r="M3797" s="577"/>
      <c r="N3797" s="577"/>
      <c r="O3797" s="577"/>
      <c r="P3797" s="577"/>
      <c r="Q3797" s="577"/>
      <c r="R3797" s="577"/>
      <c r="S3797" s="577"/>
      <c r="T3797" s="577"/>
      <c r="U3797" s="577"/>
      <c r="V3797" s="577"/>
      <c r="W3797" s="577"/>
      <c r="X3797" s="577"/>
      <c r="Y3797" s="577"/>
      <c r="Z3797" s="577"/>
      <c r="AA3797" s="577"/>
      <c r="AB3797" s="577"/>
      <c r="AC3797" s="577"/>
      <c r="AD3797" s="577"/>
      <c r="AE3797" s="60"/>
      <c r="AF3797" s="259"/>
      <c r="AG3797" s="375"/>
      <c r="AH3797" s="399"/>
      <c r="AK3797" s="375">
        <f t="shared" si="10978"/>
        <v>0</v>
      </c>
      <c r="AL3797" s="378">
        <f t="shared" si="10977"/>
        <v>0</v>
      </c>
      <c r="AM3797" s="374">
        <f t="shared" si="10979"/>
        <v>0</v>
      </c>
      <c r="AN3797" s="292">
        <f t="shared" si="10980"/>
        <v>0</v>
      </c>
    </row>
    <row r="3798" spans="1:40" ht="15" customHeight="1" x14ac:dyDescent="0.25">
      <c r="A3798" s="60"/>
      <c r="B3798" s="60"/>
      <c r="C3798" s="20" t="s">
        <v>46</v>
      </c>
      <c r="D3798" s="668" t="s">
        <v>677</v>
      </c>
      <c r="E3798" s="668"/>
      <c r="F3798" s="668"/>
      <c r="G3798" s="668"/>
      <c r="H3798" s="668"/>
      <c r="I3798" s="668"/>
      <c r="J3798" s="668"/>
      <c r="K3798" s="668"/>
      <c r="L3798" s="668"/>
      <c r="M3798" s="577"/>
      <c r="N3798" s="577"/>
      <c r="O3798" s="577"/>
      <c r="P3798" s="577"/>
      <c r="Q3798" s="577"/>
      <c r="R3798" s="577"/>
      <c r="S3798" s="577"/>
      <c r="T3798" s="577"/>
      <c r="U3798" s="577"/>
      <c r="V3798" s="577"/>
      <c r="W3798" s="577"/>
      <c r="X3798" s="577"/>
      <c r="Y3798" s="577"/>
      <c r="Z3798" s="577"/>
      <c r="AA3798" s="577"/>
      <c r="AB3798" s="577"/>
      <c r="AC3798" s="577"/>
      <c r="AD3798" s="577"/>
      <c r="AE3798" s="60"/>
      <c r="AF3798" s="259"/>
      <c r="AG3798" s="375"/>
      <c r="AH3798" s="399"/>
      <c r="AK3798" s="375">
        <f t="shared" si="10978"/>
        <v>0</v>
      </c>
      <c r="AL3798" s="378">
        <f t="shared" si="10977"/>
        <v>0</v>
      </c>
      <c r="AM3798" s="374">
        <f t="shared" si="10979"/>
        <v>0</v>
      </c>
      <c r="AN3798" s="292">
        <f t="shared" si="10980"/>
        <v>0</v>
      </c>
    </row>
    <row r="3799" spans="1:40" ht="15" customHeight="1" x14ac:dyDescent="0.25">
      <c r="C3799" s="20" t="s">
        <v>47</v>
      </c>
      <c r="D3799" s="668" t="s">
        <v>678</v>
      </c>
      <c r="E3799" s="668"/>
      <c r="F3799" s="668"/>
      <c r="G3799" s="668"/>
      <c r="H3799" s="668"/>
      <c r="I3799" s="668"/>
      <c r="J3799" s="668"/>
      <c r="K3799" s="668"/>
      <c r="L3799" s="668"/>
      <c r="M3799" s="577"/>
      <c r="N3799" s="577"/>
      <c r="O3799" s="577"/>
      <c r="P3799" s="577"/>
      <c r="Q3799" s="577"/>
      <c r="R3799" s="577"/>
      <c r="S3799" s="577"/>
      <c r="T3799" s="577"/>
      <c r="U3799" s="577"/>
      <c r="V3799" s="577"/>
      <c r="W3799" s="577"/>
      <c r="X3799" s="577"/>
      <c r="Y3799" s="577"/>
      <c r="Z3799" s="577"/>
      <c r="AA3799" s="577"/>
      <c r="AB3799" s="577"/>
      <c r="AC3799" s="577"/>
      <c r="AD3799" s="577"/>
      <c r="AE3799" s="60"/>
      <c r="AF3799" s="259"/>
      <c r="AG3799" s="375"/>
      <c r="AH3799" s="399"/>
      <c r="AK3799" s="375">
        <f t="shared" si="10978"/>
        <v>0</v>
      </c>
      <c r="AL3799" s="378">
        <f t="shared" si="10977"/>
        <v>0</v>
      </c>
      <c r="AM3799" s="374">
        <f t="shared" si="10979"/>
        <v>0</v>
      </c>
      <c r="AN3799" s="292">
        <f t="shared" si="10980"/>
        <v>0</v>
      </c>
    </row>
    <row r="3800" spans="1:40" ht="15" customHeight="1" x14ac:dyDescent="0.25">
      <c r="C3800" s="20" t="s">
        <v>48</v>
      </c>
      <c r="D3800" s="668" t="s">
        <v>679</v>
      </c>
      <c r="E3800" s="668"/>
      <c r="F3800" s="668"/>
      <c r="G3800" s="668"/>
      <c r="H3800" s="668"/>
      <c r="I3800" s="668"/>
      <c r="J3800" s="668"/>
      <c r="K3800" s="668"/>
      <c r="L3800" s="668"/>
      <c r="M3800" s="577"/>
      <c r="N3800" s="577"/>
      <c r="O3800" s="577"/>
      <c r="P3800" s="577"/>
      <c r="Q3800" s="577"/>
      <c r="R3800" s="577"/>
      <c r="S3800" s="577"/>
      <c r="T3800" s="577"/>
      <c r="U3800" s="577"/>
      <c r="V3800" s="577"/>
      <c r="W3800" s="577"/>
      <c r="X3800" s="577"/>
      <c r="Y3800" s="577"/>
      <c r="Z3800" s="577"/>
      <c r="AA3800" s="577"/>
      <c r="AB3800" s="577"/>
      <c r="AC3800" s="577"/>
      <c r="AD3800" s="577"/>
      <c r="AE3800" s="60"/>
      <c r="AF3800" s="259"/>
      <c r="AG3800" s="375"/>
      <c r="AH3800" s="399"/>
      <c r="AK3800" s="375">
        <f t="shared" si="10978"/>
        <v>0</v>
      </c>
      <c r="AL3800" s="378">
        <f t="shared" si="10977"/>
        <v>0</v>
      </c>
      <c r="AM3800" s="374">
        <f t="shared" si="10979"/>
        <v>0</v>
      </c>
      <c r="AN3800" s="292">
        <f t="shared" si="10980"/>
        <v>0</v>
      </c>
    </row>
    <row r="3801" spans="1:40" ht="15" customHeight="1" x14ac:dyDescent="0.25">
      <c r="C3801" s="20" t="s">
        <v>49</v>
      </c>
      <c r="D3801" s="668" t="s">
        <v>53</v>
      </c>
      <c r="E3801" s="668"/>
      <c r="F3801" s="668"/>
      <c r="G3801" s="668"/>
      <c r="H3801" s="668"/>
      <c r="I3801" s="668"/>
      <c r="J3801" s="668"/>
      <c r="K3801" s="668"/>
      <c r="L3801" s="668"/>
      <c r="M3801" s="577"/>
      <c r="N3801" s="577"/>
      <c r="O3801" s="577"/>
      <c r="P3801" s="577"/>
      <c r="Q3801" s="577"/>
      <c r="R3801" s="577"/>
      <c r="S3801" s="577"/>
      <c r="T3801" s="577"/>
      <c r="U3801" s="577"/>
      <c r="V3801" s="577"/>
      <c r="W3801" s="577"/>
      <c r="X3801" s="577"/>
      <c r="Y3801" s="577"/>
      <c r="Z3801" s="577"/>
      <c r="AA3801" s="577"/>
      <c r="AB3801" s="577"/>
      <c r="AC3801" s="577"/>
      <c r="AD3801" s="577"/>
      <c r="AE3801" s="60"/>
      <c r="AF3801" s="259"/>
      <c r="AG3801" s="375"/>
      <c r="AH3801" s="399"/>
      <c r="AK3801" s="375">
        <f t="shared" si="10978"/>
        <v>0</v>
      </c>
      <c r="AL3801" s="497">
        <f>IF(AK3801="NA",COUNTIF(S3801:AD3801,"na"),COUNTIF(S3801:AD3801,"ns"))</f>
        <v>0</v>
      </c>
      <c r="AM3801" s="374">
        <f t="shared" si="10979"/>
        <v>0</v>
      </c>
      <c r="AN3801" s="292">
        <f t="shared" si="10980"/>
        <v>0</v>
      </c>
    </row>
    <row r="3802" spans="1:40" ht="15" customHeight="1" x14ac:dyDescent="0.25">
      <c r="C3802" s="20" t="s">
        <v>50</v>
      </c>
      <c r="D3802" s="668" t="s">
        <v>604</v>
      </c>
      <c r="E3802" s="668"/>
      <c r="F3802" s="668"/>
      <c r="G3802" s="668"/>
      <c r="H3802" s="668"/>
      <c r="I3802" s="668"/>
      <c r="J3802" s="668"/>
      <c r="K3802" s="668"/>
      <c r="L3802" s="668"/>
      <c r="M3802" s="577"/>
      <c r="N3802" s="577"/>
      <c r="O3802" s="577"/>
      <c r="P3802" s="577"/>
      <c r="Q3802" s="577"/>
      <c r="R3802" s="577"/>
      <c r="S3802" s="577"/>
      <c r="T3802" s="577"/>
      <c r="U3802" s="577"/>
      <c r="V3802" s="577"/>
      <c r="W3802" s="577"/>
      <c r="X3802" s="577"/>
      <c r="Y3802" s="577"/>
      <c r="Z3802" s="577"/>
      <c r="AA3802" s="577"/>
      <c r="AB3802" s="577"/>
      <c r="AC3802" s="577"/>
      <c r="AD3802" s="577"/>
      <c r="AE3802" s="60"/>
      <c r="AF3802" s="259"/>
      <c r="AG3802" s="375"/>
      <c r="AH3802" s="399"/>
      <c r="AK3802" s="375">
        <f t="shared" si="10978"/>
        <v>0</v>
      </c>
      <c r="AL3802" s="378">
        <f t="shared" si="10977"/>
        <v>0</v>
      </c>
      <c r="AM3802" s="374">
        <f t="shared" si="10979"/>
        <v>0</v>
      </c>
      <c r="AN3802" s="292">
        <f t="shared" si="10980"/>
        <v>0</v>
      </c>
    </row>
    <row r="3803" spans="1:40" ht="15" customHeight="1" x14ac:dyDescent="0.25">
      <c r="C3803" s="20" t="s">
        <v>680</v>
      </c>
      <c r="D3803" s="668" t="s">
        <v>602</v>
      </c>
      <c r="E3803" s="668"/>
      <c r="F3803" s="668"/>
      <c r="G3803" s="668"/>
      <c r="H3803" s="668"/>
      <c r="I3803" s="668"/>
      <c r="J3803" s="668"/>
      <c r="K3803" s="668"/>
      <c r="L3803" s="668"/>
      <c r="M3803" s="577"/>
      <c r="N3803" s="577"/>
      <c r="O3803" s="577"/>
      <c r="P3803" s="577"/>
      <c r="Q3803" s="577"/>
      <c r="R3803" s="577"/>
      <c r="S3803" s="577"/>
      <c r="T3803" s="577"/>
      <c r="U3803" s="577"/>
      <c r="V3803" s="577"/>
      <c r="W3803" s="577"/>
      <c r="X3803" s="577"/>
      <c r="Y3803" s="577"/>
      <c r="Z3803" s="577"/>
      <c r="AA3803" s="577"/>
      <c r="AB3803" s="577"/>
      <c r="AC3803" s="577"/>
      <c r="AD3803" s="577"/>
      <c r="AE3803" s="60"/>
      <c r="AF3803" s="259"/>
      <c r="AG3803" s="375"/>
      <c r="AH3803" s="399"/>
      <c r="AK3803" s="375">
        <f t="shared" si="10978"/>
        <v>0</v>
      </c>
      <c r="AL3803" s="378">
        <f t="shared" si="10977"/>
        <v>0</v>
      </c>
      <c r="AM3803" s="374">
        <f t="shared" si="10979"/>
        <v>0</v>
      </c>
      <c r="AN3803" s="292">
        <f t="shared" si="10980"/>
        <v>0</v>
      </c>
    </row>
    <row r="3804" spans="1:40" ht="15" customHeight="1" x14ac:dyDescent="0.25">
      <c r="L3804" s="82" t="s">
        <v>64</v>
      </c>
      <c r="M3804" s="606">
        <f>IF(AND(SUM(M3778:R3803)=0,COUNTIF(M3778:R3803,"NS")&gt;0),"NS",SUM(M3778:R3803))</f>
        <v>0</v>
      </c>
      <c r="N3804" s="606"/>
      <c r="O3804" s="606"/>
      <c r="P3804" s="606"/>
      <c r="Q3804" s="606"/>
      <c r="R3804" s="606"/>
      <c r="S3804" s="606">
        <f>IF(AND(SUM(S3778:X3803)=0,COUNTIF(S3778:X3803,"NS")&gt;0),"NS",SUM(S3778:X3803))</f>
        <v>0</v>
      </c>
      <c r="T3804" s="606"/>
      <c r="U3804" s="606"/>
      <c r="V3804" s="606"/>
      <c r="W3804" s="606"/>
      <c r="X3804" s="606"/>
      <c r="Y3804" s="606">
        <f>IF(AND(SUM(Y3778:AD3803)=0,COUNTIF(Y3778:AD3803,"NS")&gt;0),"NS",SUM(Y3778:AD3803))</f>
        <v>0</v>
      </c>
      <c r="Z3804" s="606"/>
      <c r="AA3804" s="606"/>
      <c r="AB3804" s="606"/>
      <c r="AC3804" s="606"/>
      <c r="AD3804" s="606"/>
      <c r="AE3804" s="60"/>
      <c r="AF3804" s="259"/>
      <c r="AG3804" s="375"/>
      <c r="AH3804" s="399"/>
      <c r="AN3804" s="387">
        <f>SUM(AN3778:AN3803)</f>
        <v>0</v>
      </c>
    </row>
    <row r="3805" spans="1:40" ht="15" customHeight="1" x14ac:dyDescent="0.25">
      <c r="B3805" s="543" t="str">
        <f>IF(SUM(AS3781)&gt;=1,"Error: Verificar la consistencia con la pregunta 115","")</f>
        <v/>
      </c>
      <c r="C3805" s="543"/>
      <c r="D3805" s="543"/>
      <c r="E3805" s="543"/>
      <c r="F3805" s="543"/>
      <c r="G3805" s="543"/>
      <c r="H3805" s="543"/>
      <c r="I3805" s="543"/>
      <c r="J3805" s="543"/>
      <c r="K3805" s="543"/>
      <c r="L3805" s="543"/>
      <c r="M3805" s="543"/>
      <c r="N3805" s="543"/>
      <c r="O3805" s="543"/>
      <c r="P3805" s="543"/>
      <c r="Q3805" s="543"/>
      <c r="R3805" s="543"/>
      <c r="S3805" s="543"/>
      <c r="T3805" s="543"/>
      <c r="U3805" s="543"/>
      <c r="V3805" s="543"/>
      <c r="W3805" s="543"/>
      <c r="X3805" s="543"/>
      <c r="Y3805" s="543"/>
      <c r="Z3805" s="543"/>
      <c r="AA3805" s="543"/>
      <c r="AB3805" s="543"/>
      <c r="AC3805" s="543"/>
      <c r="AD3805" s="543"/>
      <c r="AG3805" s="375"/>
      <c r="AH3805" s="399"/>
    </row>
    <row r="3806" spans="1:40" ht="15" customHeight="1" x14ac:dyDescent="0.25">
      <c r="B3806" s="543" t="str">
        <f>IF(SUM(AN3804)&gt;=1,"Error: Verificar la suma por fila","")</f>
        <v/>
      </c>
      <c r="C3806" s="543"/>
      <c r="D3806" s="543"/>
      <c r="E3806" s="543"/>
      <c r="F3806" s="543"/>
      <c r="G3806" s="543"/>
      <c r="H3806" s="543"/>
      <c r="I3806" s="543"/>
      <c r="J3806" s="543"/>
      <c r="K3806" s="543"/>
      <c r="L3806" s="543"/>
      <c r="M3806" s="543"/>
      <c r="N3806" s="543"/>
      <c r="O3806" s="543"/>
      <c r="P3806" s="543"/>
      <c r="Q3806" s="543"/>
      <c r="R3806" s="543"/>
      <c r="S3806" s="543"/>
      <c r="T3806" s="543"/>
      <c r="U3806" s="543"/>
      <c r="V3806" s="543"/>
      <c r="W3806" s="543"/>
      <c r="X3806" s="543"/>
      <c r="Y3806" s="543"/>
      <c r="Z3806" s="543"/>
      <c r="AA3806" s="543"/>
      <c r="AB3806" s="543"/>
      <c r="AC3806" s="543"/>
      <c r="AD3806" s="543"/>
      <c r="AG3806" s="375"/>
      <c r="AH3806" s="399"/>
    </row>
    <row r="3807" spans="1:40" ht="27" customHeight="1" x14ac:dyDescent="0.25">
      <c r="B3807" s="821" t="str">
        <f>IF(SUM(CB3784:CN3784)&gt;=1,"Error: Verificar la información ya que se está haciendo mal uso del criterio No identificado.","")</f>
        <v/>
      </c>
      <c r="C3807" s="821"/>
      <c r="D3807" s="821"/>
      <c r="E3807" s="821"/>
      <c r="F3807" s="821"/>
      <c r="G3807" s="821"/>
      <c r="H3807" s="821"/>
      <c r="I3807" s="821"/>
      <c r="J3807" s="821"/>
      <c r="K3807" s="821"/>
      <c r="L3807" s="821"/>
      <c r="M3807" s="821"/>
      <c r="N3807" s="821"/>
      <c r="O3807" s="821"/>
      <c r="P3807" s="821"/>
      <c r="Q3807" s="545" t="str">
        <f>IF(OR(AG3776=AH3776,AG3776=AI3776),"","Error: Debe completar toda la información requerida.")</f>
        <v/>
      </c>
      <c r="R3807" s="545"/>
      <c r="S3807" s="545"/>
      <c r="T3807" s="545"/>
      <c r="U3807" s="545"/>
      <c r="V3807" s="545"/>
      <c r="W3807" s="545"/>
      <c r="X3807" s="545"/>
      <c r="Y3807" s="545"/>
      <c r="Z3807" s="545"/>
      <c r="AA3807" s="545"/>
      <c r="AB3807" s="545"/>
      <c r="AC3807" s="545"/>
      <c r="AD3807" s="545"/>
      <c r="AG3807" s="375"/>
      <c r="AH3807" s="399"/>
    </row>
    <row r="3808" spans="1:40" ht="24" customHeight="1" x14ac:dyDescent="0.25">
      <c r="A3808" s="114" t="s">
        <v>775</v>
      </c>
      <c r="B3808" s="573" t="s">
        <v>1593</v>
      </c>
      <c r="C3808" s="573"/>
      <c r="D3808" s="573"/>
      <c r="E3808" s="573"/>
      <c r="F3808" s="573"/>
      <c r="G3808" s="573"/>
      <c r="H3808" s="573"/>
      <c r="I3808" s="573"/>
      <c r="J3808" s="573"/>
      <c r="K3808" s="573"/>
      <c r="L3808" s="573"/>
      <c r="M3808" s="573"/>
      <c r="N3808" s="573"/>
      <c r="O3808" s="573"/>
      <c r="P3808" s="573"/>
      <c r="Q3808" s="573"/>
      <c r="R3808" s="573"/>
      <c r="S3808" s="573"/>
      <c r="T3808" s="573"/>
      <c r="U3808" s="573"/>
      <c r="V3808" s="573"/>
      <c r="W3808" s="573"/>
      <c r="X3808" s="573"/>
      <c r="Y3808" s="573"/>
      <c r="Z3808" s="573"/>
      <c r="AA3808" s="573"/>
      <c r="AB3808" s="573"/>
      <c r="AC3808" s="573"/>
      <c r="AD3808" s="573"/>
      <c r="AE3808" s="60"/>
      <c r="AF3808" s="259"/>
      <c r="AG3808" s="375"/>
      <c r="AH3808" s="399"/>
    </row>
    <row r="3809" spans="1:55" ht="15" customHeight="1" x14ac:dyDescent="0.25">
      <c r="AE3809" s="60"/>
      <c r="AF3809" s="259"/>
      <c r="AG3809" s="285" t="s">
        <v>1908</v>
      </c>
      <c r="AH3809" s="285"/>
      <c r="AI3809" s="285"/>
      <c r="AJ3809" s="374"/>
      <c r="AK3809" s="374"/>
      <c r="AL3809" s="374"/>
      <c r="AM3809" s="374"/>
      <c r="AN3809" s="374"/>
    </row>
    <row r="3810" spans="1:55" ht="15" customHeight="1" x14ac:dyDescent="0.25">
      <c r="C3810" s="806"/>
      <c r="D3810" s="806"/>
      <c r="E3810" s="806"/>
      <c r="F3810" s="806"/>
      <c r="G3810" s="806"/>
      <c r="H3810" s="806"/>
      <c r="I3810" s="806"/>
      <c r="J3810" s="806"/>
      <c r="K3810" s="806"/>
      <c r="L3810" s="806"/>
      <c r="M3810" s="801" t="s">
        <v>1429</v>
      </c>
      <c r="N3810" s="801"/>
      <c r="O3810" s="801"/>
      <c r="P3810" s="801"/>
      <c r="Q3810" s="801"/>
      <c r="R3810" s="801"/>
      <c r="S3810" s="801"/>
      <c r="T3810" s="801"/>
      <c r="U3810" s="801"/>
      <c r="V3810" s="801"/>
      <c r="W3810" s="801"/>
      <c r="X3810" s="801"/>
      <c r="Y3810" s="801"/>
      <c r="Z3810" s="801"/>
      <c r="AA3810" s="801"/>
      <c r="AB3810" s="801"/>
      <c r="AC3810" s="801"/>
      <c r="AD3810" s="801"/>
      <c r="AE3810" s="60"/>
      <c r="AF3810" s="259"/>
      <c r="AG3810" s="285">
        <f>COUNTBLANK(M3812:AD3817)</f>
        <v>108</v>
      </c>
      <c r="AH3810" s="285">
        <v>108</v>
      </c>
      <c r="AI3810" s="285">
        <v>90</v>
      </c>
      <c r="AJ3810" s="374"/>
      <c r="AK3810" s="374"/>
      <c r="AL3810" s="374"/>
      <c r="AM3810" s="374"/>
      <c r="AN3810" s="374"/>
    </row>
    <row r="3811" spans="1:55" ht="15" customHeight="1" x14ac:dyDescent="0.25">
      <c r="C3811" s="806"/>
      <c r="D3811" s="806"/>
      <c r="E3811" s="806"/>
      <c r="F3811" s="806"/>
      <c r="G3811" s="806"/>
      <c r="H3811" s="806"/>
      <c r="I3811" s="806"/>
      <c r="J3811" s="806"/>
      <c r="K3811" s="806"/>
      <c r="L3811" s="806"/>
      <c r="M3811" s="578" t="s">
        <v>60</v>
      </c>
      <c r="N3811" s="814"/>
      <c r="O3811" s="814"/>
      <c r="P3811" s="814"/>
      <c r="Q3811" s="814"/>
      <c r="R3811" s="814"/>
      <c r="S3811" s="606" t="s">
        <v>61</v>
      </c>
      <c r="T3811" s="815"/>
      <c r="U3811" s="815"/>
      <c r="V3811" s="815"/>
      <c r="W3811" s="815"/>
      <c r="X3811" s="815"/>
      <c r="Y3811" s="606" t="s">
        <v>62</v>
      </c>
      <c r="Z3811" s="815"/>
      <c r="AA3811" s="815"/>
      <c r="AB3811" s="815"/>
      <c r="AC3811" s="815"/>
      <c r="AD3811" s="815"/>
      <c r="AE3811" s="60"/>
      <c r="AF3811" s="259"/>
      <c r="AG3811" s="374"/>
      <c r="AH3811" s="374"/>
      <c r="AI3811" s="374"/>
      <c r="AJ3811" s="374"/>
      <c r="AK3811" s="375" t="s">
        <v>1913</v>
      </c>
      <c r="AL3811" s="378" t="s">
        <v>1910</v>
      </c>
      <c r="AM3811" s="374" t="s">
        <v>1914</v>
      </c>
      <c r="AN3811" s="374" t="s">
        <v>1915</v>
      </c>
      <c r="AS3811" s="400" t="s">
        <v>1927</v>
      </c>
      <c r="AT3811" s="400" t="s">
        <v>1938</v>
      </c>
      <c r="AU3811" s="400" t="s">
        <v>1939</v>
      </c>
      <c r="AZ3811" s="375" t="s">
        <v>1913</v>
      </c>
      <c r="BA3811" s="378" t="s">
        <v>1910</v>
      </c>
      <c r="BB3811" s="374" t="s">
        <v>1914</v>
      </c>
      <c r="BC3811" s="374" t="s">
        <v>1915</v>
      </c>
    </row>
    <row r="3812" spans="1:55" ht="24" customHeight="1" x14ac:dyDescent="0.25">
      <c r="C3812" s="179" t="s">
        <v>26</v>
      </c>
      <c r="D3812" s="642" t="s">
        <v>1594</v>
      </c>
      <c r="E3812" s="643"/>
      <c r="F3812" s="643"/>
      <c r="G3812" s="643"/>
      <c r="H3812" s="643"/>
      <c r="I3812" s="643"/>
      <c r="J3812" s="643"/>
      <c r="K3812" s="643"/>
      <c r="L3812" s="644"/>
      <c r="M3812" s="555"/>
      <c r="N3812" s="555"/>
      <c r="O3812" s="555"/>
      <c r="P3812" s="555"/>
      <c r="Q3812" s="555"/>
      <c r="R3812" s="555"/>
      <c r="S3812" s="555"/>
      <c r="T3812" s="555"/>
      <c r="U3812" s="555"/>
      <c r="V3812" s="555"/>
      <c r="W3812" s="555"/>
      <c r="X3812" s="555"/>
      <c r="Y3812" s="555"/>
      <c r="Z3812" s="555"/>
      <c r="AA3812" s="555"/>
      <c r="AB3812" s="555"/>
      <c r="AC3812" s="555"/>
      <c r="AD3812" s="555"/>
      <c r="AE3812" s="60"/>
      <c r="AF3812" s="259"/>
      <c r="AG3812" s="374"/>
      <c r="AH3812" s="374"/>
      <c r="AI3812" s="374"/>
      <c r="AJ3812" s="374"/>
      <c r="AK3812" s="375">
        <f>M3812</f>
        <v>0</v>
      </c>
      <c r="AL3812" s="378">
        <f t="shared" ref="AL3812:AL3817" si="10982">COUNTIF(S3812:AD3812,"ns")</f>
        <v>0</v>
      </c>
      <c r="AM3812" s="374">
        <f>SUM(S3812:AD3812)</f>
        <v>0</v>
      </c>
      <c r="AN3812" s="292">
        <f t="shared" ref="AN3812:AN3817" si="10983">IF($AG$3810=$AH$3810,0,IF(OR(AND(AK3812=0,AL3812&gt;0),AND(AK3812="ns",AM3812&gt;0),AND(AK3812="ns",AL3812=0,AM3812=0)),1,IF(OR(AND(AK3812&gt;0,AL3812=2),AND(AK3812="ns",AL3812=2),AND(AK3812="ns",AM3812=0,AL3812&gt;0),AK3812=AM3812),0,1)))</f>
        <v>0</v>
      </c>
      <c r="AR3812" s="400">
        <v>1</v>
      </c>
      <c r="AS3812" s="400">
        <f>IF(M3812="ns","ns",IF(M3812&gt;0,M3812*$AR3812,0))</f>
        <v>0</v>
      </c>
      <c r="AT3812" s="400">
        <f>IF(S3812="ns","ns",IF(S3812&gt;0,S3812*$AR3812,0))</f>
        <v>0</v>
      </c>
      <c r="AU3812" s="400">
        <f>IF(Y3812="ns","ns",IF(Y3812&gt;0,Y3812*$AR3812,0))</f>
        <v>0</v>
      </c>
      <c r="AZ3812" s="375">
        <f>$C$3620</f>
        <v>0</v>
      </c>
      <c r="BA3812" s="378">
        <f>COUNTIF(S3812:AD3817,"ns")</f>
        <v>0</v>
      </c>
      <c r="BB3812" s="374">
        <f>SUM(S3812:AD3817)</f>
        <v>0</v>
      </c>
      <c r="BC3812" s="341">
        <f>IF($AG$3810=$AH$3810,0,IF(OR(AND(AZ3812=0,BA3812&gt;0),AND(AZ3812="NS",BB3812&gt;0),AND(AZ3812="NS",BB3812=0,BA3812=0)),1,IF(OR(AND(BA3812&gt;=2,BB3812&lt;AZ3812),AND(AZ3812="NS",BB3812=0,BA3812&gt;0),AZ3812=BB3812),0,1)))</f>
        <v>0</v>
      </c>
    </row>
    <row r="3813" spans="1:55" ht="24" customHeight="1" x14ac:dyDescent="0.25">
      <c r="C3813" s="179" t="s">
        <v>27</v>
      </c>
      <c r="D3813" s="642" t="s">
        <v>1595</v>
      </c>
      <c r="E3813" s="643"/>
      <c r="F3813" s="643"/>
      <c r="G3813" s="643"/>
      <c r="H3813" s="643"/>
      <c r="I3813" s="643"/>
      <c r="J3813" s="643"/>
      <c r="K3813" s="643"/>
      <c r="L3813" s="644"/>
      <c r="M3813" s="555"/>
      <c r="N3813" s="555"/>
      <c r="O3813" s="555"/>
      <c r="P3813" s="555"/>
      <c r="Q3813" s="555"/>
      <c r="R3813" s="555"/>
      <c r="S3813" s="555"/>
      <c r="T3813" s="555"/>
      <c r="U3813" s="555"/>
      <c r="V3813" s="555"/>
      <c r="W3813" s="555"/>
      <c r="X3813" s="555"/>
      <c r="Y3813" s="555"/>
      <c r="Z3813" s="555"/>
      <c r="AA3813" s="555"/>
      <c r="AB3813" s="555"/>
      <c r="AC3813" s="555"/>
      <c r="AD3813" s="555"/>
      <c r="AE3813" s="60"/>
      <c r="AF3813" s="259"/>
      <c r="AG3813" s="375"/>
      <c r="AH3813" s="399"/>
      <c r="AK3813" s="375">
        <f t="shared" ref="AK3813:AK3817" si="10984">M3813</f>
        <v>0</v>
      </c>
      <c r="AL3813" s="378">
        <f t="shared" si="10982"/>
        <v>0</v>
      </c>
      <c r="AM3813" s="374">
        <f t="shared" ref="AM3813:AM3817" si="10985">SUM(S3813:AD3813)</f>
        <v>0</v>
      </c>
      <c r="AN3813" s="292">
        <f t="shared" si="10983"/>
        <v>0</v>
      </c>
      <c r="AR3813" s="400">
        <v>2</v>
      </c>
      <c r="AS3813" s="400">
        <f t="shared" ref="AS3813:AS3817" si="10986">IF(M3813="ns","ns",IF(M3813&gt;0,M3813*$AR3813,0))</f>
        <v>0</v>
      </c>
      <c r="AT3813" s="400">
        <f t="shared" ref="AT3813:AT3817" si="10987">IF(S3813="ns","ns",IF(S3813&gt;0,S3813*$AR3813,0))</f>
        <v>0</v>
      </c>
      <c r="AU3813" s="400">
        <f t="shared" ref="AU3813:AU3817" si="10988">IF(Y3813="ns","ns",IF(Y3813&gt;0,Y3813*$AR3813,0))</f>
        <v>0</v>
      </c>
      <c r="AZ3813" s="375">
        <f>$E$3622</f>
        <v>0</v>
      </c>
      <c r="BA3813" s="378">
        <f>COUNTIF(S3812:X3817,"ns")</f>
        <v>0</v>
      </c>
      <c r="BB3813" s="374">
        <f>SUM(S3812:X3817)</f>
        <v>0</v>
      </c>
      <c r="BC3813" s="341">
        <f t="shared" ref="BC3813" si="10989">IF($AG$3810=$AH$3810,0,IF(OR(AND(AZ3813=0,BA3813&gt;0),AND(AZ3813="NS",BB3813&gt;0),AND(AZ3813="NS",BB3813=0,BA3813=0)),1,IF(OR(AND(BA3813&gt;=2,BB3813&lt;AZ3813),AND(AZ3813="NS",BB3813=0,BA3813&gt;0),AZ3813=BB3813),0,1)))</f>
        <v>0</v>
      </c>
    </row>
    <row r="3814" spans="1:55" ht="24" customHeight="1" x14ac:dyDescent="0.25">
      <c r="C3814" s="179" t="s">
        <v>28</v>
      </c>
      <c r="D3814" s="642" t="s">
        <v>1596</v>
      </c>
      <c r="E3814" s="643"/>
      <c r="F3814" s="643"/>
      <c r="G3814" s="643"/>
      <c r="H3814" s="643"/>
      <c r="I3814" s="643"/>
      <c r="J3814" s="643"/>
      <c r="K3814" s="643"/>
      <c r="L3814" s="644"/>
      <c r="M3814" s="555"/>
      <c r="N3814" s="555"/>
      <c r="O3814" s="555"/>
      <c r="P3814" s="555"/>
      <c r="Q3814" s="555"/>
      <c r="R3814" s="555"/>
      <c r="S3814" s="555"/>
      <c r="T3814" s="555"/>
      <c r="U3814" s="555"/>
      <c r="V3814" s="555"/>
      <c r="W3814" s="555"/>
      <c r="X3814" s="555"/>
      <c r="Y3814" s="555"/>
      <c r="Z3814" s="555"/>
      <c r="AA3814" s="555"/>
      <c r="AB3814" s="555"/>
      <c r="AC3814" s="555"/>
      <c r="AD3814" s="555"/>
      <c r="AE3814" s="60"/>
      <c r="AF3814" s="259"/>
      <c r="AG3814" s="375"/>
      <c r="AH3814" s="399"/>
      <c r="AK3814" s="375">
        <f t="shared" si="10984"/>
        <v>0</v>
      </c>
      <c r="AL3814" s="378">
        <f t="shared" si="10982"/>
        <v>0</v>
      </c>
      <c r="AM3814" s="374">
        <f t="shared" si="10985"/>
        <v>0</v>
      </c>
      <c r="AN3814" s="292">
        <f t="shared" si="10983"/>
        <v>0</v>
      </c>
      <c r="AR3814" s="400">
        <v>3</v>
      </c>
      <c r="AS3814" s="400">
        <f t="shared" si="10986"/>
        <v>0</v>
      </c>
      <c r="AT3814" s="400">
        <f t="shared" si="10987"/>
        <v>0</v>
      </c>
      <c r="AU3814" s="400">
        <f t="shared" si="10988"/>
        <v>0</v>
      </c>
      <c r="AZ3814" s="375">
        <f>$E$3624</f>
        <v>0</v>
      </c>
      <c r="BA3814" s="378">
        <f>COUNTIF(Y3812:AD3817,"ns")</f>
        <v>0</v>
      </c>
      <c r="BB3814" s="374">
        <f>SUM(Y3812:AD3817)</f>
        <v>0</v>
      </c>
      <c r="BC3814" s="341">
        <f>IF($AG$3810=$AH$3810,0,IF(OR(AND(AZ3814=0,BA3814&gt;0),AND(AZ3814="NS",BB3814&gt;0),AND(AZ3814="NS",BB3814=0,BA3814=0)),1,IF(OR(AND(BA3814&gt;=2,BB3814&lt;AZ3814),AND(AZ3814="NS",BB3814=0,BA3814&gt;0),AZ3814=BB3814),0,1)))</f>
        <v>0</v>
      </c>
    </row>
    <row r="3815" spans="1:55" ht="24" customHeight="1" x14ac:dyDescent="0.25">
      <c r="C3815" s="179" t="s">
        <v>29</v>
      </c>
      <c r="D3815" s="642" t="s">
        <v>1597</v>
      </c>
      <c r="E3815" s="643"/>
      <c r="F3815" s="643"/>
      <c r="G3815" s="643"/>
      <c r="H3815" s="643"/>
      <c r="I3815" s="643"/>
      <c r="J3815" s="643"/>
      <c r="K3815" s="643"/>
      <c r="L3815" s="644"/>
      <c r="M3815" s="555"/>
      <c r="N3815" s="555"/>
      <c r="O3815" s="555"/>
      <c r="P3815" s="555"/>
      <c r="Q3815" s="555"/>
      <c r="R3815" s="555"/>
      <c r="S3815" s="555"/>
      <c r="T3815" s="555"/>
      <c r="U3815" s="555"/>
      <c r="V3815" s="555"/>
      <c r="W3815" s="555"/>
      <c r="X3815" s="555"/>
      <c r="Y3815" s="555"/>
      <c r="Z3815" s="555"/>
      <c r="AA3815" s="555"/>
      <c r="AB3815" s="555"/>
      <c r="AC3815" s="555"/>
      <c r="AD3815" s="555"/>
      <c r="AE3815" s="60"/>
      <c r="AF3815" s="259"/>
      <c r="AG3815" s="375"/>
      <c r="AH3815" s="399"/>
      <c r="AK3815" s="375">
        <f t="shared" si="10984"/>
        <v>0</v>
      </c>
      <c r="AL3815" s="378">
        <f t="shared" si="10982"/>
        <v>0</v>
      </c>
      <c r="AM3815" s="374">
        <f t="shared" si="10985"/>
        <v>0</v>
      </c>
      <c r="AN3815" s="292">
        <f t="shared" si="10983"/>
        <v>0</v>
      </c>
      <c r="AR3815" s="400">
        <v>4</v>
      </c>
      <c r="AS3815" s="400">
        <f t="shared" si="10986"/>
        <v>0</v>
      </c>
      <c r="AT3815" s="400">
        <f t="shared" si="10987"/>
        <v>0</v>
      </c>
      <c r="AU3815" s="400">
        <f t="shared" si="10988"/>
        <v>0</v>
      </c>
      <c r="BC3815" s="387">
        <f>SUM(BC3812:BC3814)</f>
        <v>0</v>
      </c>
    </row>
    <row r="3816" spans="1:55" ht="24" customHeight="1" x14ac:dyDescent="0.25">
      <c r="C3816" s="179" t="s">
        <v>30</v>
      </c>
      <c r="D3816" s="642" t="s">
        <v>1598</v>
      </c>
      <c r="E3816" s="643"/>
      <c r="F3816" s="643"/>
      <c r="G3816" s="643"/>
      <c r="H3816" s="643"/>
      <c r="I3816" s="643"/>
      <c r="J3816" s="643"/>
      <c r="K3816" s="643"/>
      <c r="L3816" s="644"/>
      <c r="M3816" s="555"/>
      <c r="N3816" s="555"/>
      <c r="O3816" s="555"/>
      <c r="P3816" s="555"/>
      <c r="Q3816" s="555"/>
      <c r="R3816" s="555"/>
      <c r="S3816" s="555"/>
      <c r="T3816" s="555"/>
      <c r="U3816" s="555"/>
      <c r="V3816" s="555"/>
      <c r="W3816" s="555"/>
      <c r="X3816" s="555"/>
      <c r="Y3816" s="555"/>
      <c r="Z3816" s="555"/>
      <c r="AA3816" s="555"/>
      <c r="AB3816" s="555"/>
      <c r="AC3816" s="555"/>
      <c r="AD3816" s="555"/>
      <c r="AE3816" s="60"/>
      <c r="AF3816" s="259"/>
      <c r="AG3816" s="375"/>
      <c r="AH3816" s="399"/>
      <c r="AK3816" s="375">
        <f t="shared" si="10984"/>
        <v>0</v>
      </c>
      <c r="AL3816" s="378">
        <f t="shared" si="10982"/>
        <v>0</v>
      </c>
      <c r="AM3816" s="374">
        <f t="shared" si="10985"/>
        <v>0</v>
      </c>
      <c r="AN3816" s="292">
        <f t="shared" si="10983"/>
        <v>0</v>
      </c>
      <c r="AR3816" s="400">
        <v>5</v>
      </c>
      <c r="AS3816" s="400">
        <f t="shared" si="10986"/>
        <v>0</v>
      </c>
      <c r="AT3816" s="400">
        <f t="shared" si="10987"/>
        <v>0</v>
      </c>
      <c r="AU3816" s="400">
        <f t="shared" si="10988"/>
        <v>0</v>
      </c>
    </row>
    <row r="3817" spans="1:55" ht="24" customHeight="1" x14ac:dyDescent="0.25">
      <c r="C3817" s="179" t="s">
        <v>31</v>
      </c>
      <c r="D3817" s="642" t="s">
        <v>1599</v>
      </c>
      <c r="E3817" s="643"/>
      <c r="F3817" s="643"/>
      <c r="G3817" s="643"/>
      <c r="H3817" s="643"/>
      <c r="I3817" s="643"/>
      <c r="J3817" s="643"/>
      <c r="K3817" s="643"/>
      <c r="L3817" s="644"/>
      <c r="M3817" s="555"/>
      <c r="N3817" s="555"/>
      <c r="O3817" s="555"/>
      <c r="P3817" s="555"/>
      <c r="Q3817" s="555"/>
      <c r="R3817" s="555"/>
      <c r="S3817" s="555"/>
      <c r="T3817" s="555"/>
      <c r="U3817" s="555"/>
      <c r="V3817" s="555"/>
      <c r="W3817" s="555"/>
      <c r="X3817" s="555"/>
      <c r="Y3817" s="555"/>
      <c r="Z3817" s="555"/>
      <c r="AA3817" s="555"/>
      <c r="AB3817" s="555"/>
      <c r="AC3817" s="555"/>
      <c r="AD3817" s="555"/>
      <c r="AE3817" s="60"/>
      <c r="AF3817" s="259"/>
      <c r="AG3817" s="375"/>
      <c r="AH3817" s="399"/>
      <c r="AK3817" s="375">
        <f t="shared" si="10984"/>
        <v>0</v>
      </c>
      <c r="AL3817" s="378">
        <f t="shared" si="10982"/>
        <v>0</v>
      </c>
      <c r="AM3817" s="374">
        <f t="shared" si="10985"/>
        <v>0</v>
      </c>
      <c r="AN3817" s="292">
        <f t="shared" si="10983"/>
        <v>0</v>
      </c>
      <c r="AR3817" s="400">
        <v>6</v>
      </c>
      <c r="AS3817" s="400">
        <f t="shared" si="10986"/>
        <v>0</v>
      </c>
      <c r="AT3817" s="400">
        <f t="shared" si="10987"/>
        <v>0</v>
      </c>
      <c r="AU3817" s="400">
        <f t="shared" si="10988"/>
        <v>0</v>
      </c>
    </row>
    <row r="3818" spans="1:55" ht="15" customHeight="1" x14ac:dyDescent="0.25">
      <c r="L3818" s="82" t="s">
        <v>64</v>
      </c>
      <c r="M3818" s="572">
        <f>IF(AND(SUM(M3812:R3817)=0,COUNTIF(M3812:R3817,"NS")&gt;0),"NS",SUM(M3812:R3817))</f>
        <v>0</v>
      </c>
      <c r="N3818" s="572"/>
      <c r="O3818" s="572"/>
      <c r="P3818" s="572"/>
      <c r="Q3818" s="572"/>
      <c r="R3818" s="572"/>
      <c r="S3818" s="572">
        <f>IF(AND(SUM(S3812:X3817)=0,COUNTIF(S3812:X3817,"NS")&gt;0),"NS",SUM(S3812:X3817))</f>
        <v>0</v>
      </c>
      <c r="T3818" s="572"/>
      <c r="U3818" s="572"/>
      <c r="V3818" s="572"/>
      <c r="W3818" s="572"/>
      <c r="X3818" s="572"/>
      <c r="Y3818" s="572">
        <f>IF(AND(SUM(Y3812:AD3817)=0,COUNTIF(Y3812:AD3817,"NS")&gt;0),"NS",SUM(Y3812:AD3817))</f>
        <v>0</v>
      </c>
      <c r="Z3818" s="572"/>
      <c r="AA3818" s="572"/>
      <c r="AB3818" s="572"/>
      <c r="AC3818" s="572"/>
      <c r="AD3818" s="572"/>
      <c r="AE3818" s="60"/>
      <c r="AF3818" s="259"/>
      <c r="AG3818" s="375"/>
      <c r="AH3818" s="399"/>
      <c r="AS3818" s="402">
        <f>IF(AND(SUM(AS3812:AS3817)=0,COUNTIF(AS3812:AS3817,"NS")&gt;0),"NS",SUM(AS3812:AS3817))</f>
        <v>0</v>
      </c>
      <c r="AT3818" s="402">
        <f>IF(AND(SUM(AT3812:AT3817)=0,COUNTIF(AT3812:AT3817,"NS")&gt;0),"NS",SUM(AT3812:AT3817))</f>
        <v>0</v>
      </c>
      <c r="AU3818" s="402">
        <f>IF(AND(SUM(AU3812:AU3817)=0,COUNTIF(AU3812:AU3817,"NS")&gt;0),"NS",SUM(AU3812:AU3817))</f>
        <v>0</v>
      </c>
    </row>
    <row r="3819" spans="1:55" ht="15" customHeight="1" x14ac:dyDescent="0.25">
      <c r="B3819" s="543" t="str">
        <f>IF(SUM(AS3816)&gt;=1,"Error: Verificar la consistencia con la pregunta 115","")</f>
        <v/>
      </c>
      <c r="C3819" s="543"/>
      <c r="D3819" s="543"/>
      <c r="E3819" s="543"/>
      <c r="F3819" s="543"/>
      <c r="G3819" s="543"/>
      <c r="H3819" s="543"/>
      <c r="I3819" s="543"/>
      <c r="J3819" s="543"/>
      <c r="K3819" s="543"/>
      <c r="L3819" s="543"/>
      <c r="M3819" s="543"/>
      <c r="N3819" s="543"/>
      <c r="O3819" s="543"/>
      <c r="P3819" s="543"/>
      <c r="Q3819" s="543"/>
      <c r="R3819" s="548" t="str">
        <f>IF(SUM(AN3818)&gt;=1,"Error: Verificar la suma por fila","")</f>
        <v/>
      </c>
      <c r="S3819" s="548"/>
      <c r="T3819" s="548"/>
      <c r="U3819" s="548"/>
      <c r="V3819" s="548"/>
      <c r="W3819" s="548"/>
      <c r="X3819" s="548"/>
      <c r="Y3819" s="548"/>
      <c r="Z3819" s="548"/>
      <c r="AA3819" s="548"/>
      <c r="AB3819" s="548"/>
      <c r="AC3819" s="548"/>
      <c r="AD3819" s="548"/>
      <c r="AE3819" s="60"/>
      <c r="AF3819" s="259"/>
      <c r="AG3819" s="375"/>
      <c r="AH3819" s="399"/>
      <c r="AS3819" s="398">
        <f>IF(OR(AS3817="ns",AS3817&gt;0),1,0)</f>
        <v>0</v>
      </c>
      <c r="AT3819" s="398">
        <f>IF(OR(AT3817="ns",AT3817&gt;0),1,0)</f>
        <v>0</v>
      </c>
      <c r="AU3819" s="398">
        <f>IF(OR(AU3817="ns",AU3817&gt;0),1,0)</f>
        <v>0</v>
      </c>
    </row>
    <row r="3820" spans="1:55" ht="15" customHeight="1" thickBot="1" x14ac:dyDescent="0.3">
      <c r="B3820" s="547" t="str">
        <f>IF(OR(AG3789=AH3789,AG3789=AI3789),"","Error: Debe completar toda la información requerida.")</f>
        <v/>
      </c>
      <c r="C3820" s="547"/>
      <c r="D3820" s="547"/>
      <c r="E3820" s="547"/>
      <c r="F3820" s="547"/>
      <c r="G3820" s="547"/>
      <c r="H3820" s="547"/>
      <c r="I3820" s="547"/>
      <c r="J3820" s="547"/>
      <c r="K3820" s="547"/>
      <c r="L3820" s="547"/>
      <c r="M3820" s="547"/>
      <c r="N3820" s="547"/>
      <c r="O3820" s="547"/>
      <c r="P3820" s="547"/>
      <c r="Q3820" s="547"/>
      <c r="R3820" s="547"/>
      <c r="S3820" s="547"/>
      <c r="T3820" s="547"/>
      <c r="U3820" s="547"/>
      <c r="V3820" s="547"/>
      <c r="W3820" s="547"/>
      <c r="X3820" s="547"/>
      <c r="Y3820" s="547"/>
      <c r="Z3820" s="547"/>
      <c r="AA3820" s="547"/>
      <c r="AB3820" s="547"/>
      <c r="AC3820" s="547"/>
      <c r="AD3820" s="547"/>
      <c r="AG3820" s="375"/>
      <c r="AH3820" s="399"/>
    </row>
    <row r="3821" spans="1:55" ht="15" customHeight="1" thickBot="1" x14ac:dyDescent="0.3">
      <c r="B3821" s="687" t="s">
        <v>1498</v>
      </c>
      <c r="C3821" s="688"/>
      <c r="D3821" s="688"/>
      <c r="E3821" s="688"/>
      <c r="F3821" s="688"/>
      <c r="G3821" s="688"/>
      <c r="H3821" s="688"/>
      <c r="I3821" s="688"/>
      <c r="J3821" s="688"/>
      <c r="K3821" s="688"/>
      <c r="L3821" s="688"/>
      <c r="M3821" s="688"/>
      <c r="N3821" s="688"/>
      <c r="O3821" s="688"/>
      <c r="P3821" s="688"/>
      <c r="Q3821" s="688"/>
      <c r="R3821" s="688"/>
      <c r="S3821" s="688"/>
      <c r="T3821" s="688"/>
      <c r="U3821" s="688"/>
      <c r="V3821" s="688"/>
      <c r="W3821" s="688"/>
      <c r="X3821" s="688"/>
      <c r="Y3821" s="688"/>
      <c r="Z3821" s="688"/>
      <c r="AA3821" s="688"/>
      <c r="AB3821" s="688"/>
      <c r="AC3821" s="688"/>
      <c r="AD3821" s="689"/>
      <c r="AG3821" s="375"/>
      <c r="AH3821" s="399"/>
    </row>
    <row r="3822" spans="1:55" ht="15" customHeight="1" x14ac:dyDescent="0.25">
      <c r="AG3822" s="375"/>
      <c r="AH3822" s="399"/>
    </row>
    <row r="3823" spans="1:55" ht="24" customHeight="1" x14ac:dyDescent="0.25">
      <c r="A3823" s="114" t="s">
        <v>776</v>
      </c>
      <c r="B3823" s="573" t="s">
        <v>1601</v>
      </c>
      <c r="C3823" s="573"/>
      <c r="D3823" s="573"/>
      <c r="E3823" s="573"/>
      <c r="F3823" s="573"/>
      <c r="G3823" s="573"/>
      <c r="H3823" s="573"/>
      <c r="I3823" s="573"/>
      <c r="J3823" s="573"/>
      <c r="K3823" s="573"/>
      <c r="L3823" s="573"/>
      <c r="M3823" s="573"/>
      <c r="N3823" s="573"/>
      <c r="O3823" s="573"/>
      <c r="P3823" s="573"/>
      <c r="Q3823" s="573"/>
      <c r="R3823" s="573"/>
      <c r="S3823" s="573"/>
      <c r="T3823" s="573"/>
      <c r="U3823" s="573"/>
      <c r="V3823" s="573"/>
      <c r="W3823" s="573"/>
      <c r="X3823" s="573"/>
      <c r="Y3823" s="573"/>
      <c r="Z3823" s="573"/>
      <c r="AA3823" s="573"/>
      <c r="AB3823" s="573"/>
      <c r="AC3823" s="573"/>
      <c r="AD3823" s="573"/>
      <c r="AG3823" s="375"/>
      <c r="AH3823" s="399"/>
    </row>
    <row r="3824" spans="1:55" ht="36" customHeight="1" x14ac:dyDescent="0.25">
      <c r="C3824" s="785" t="s">
        <v>1642</v>
      </c>
      <c r="D3824" s="723"/>
      <c r="E3824" s="723"/>
      <c r="F3824" s="723"/>
      <c r="G3824" s="723"/>
      <c r="H3824" s="723"/>
      <c r="I3824" s="723"/>
      <c r="J3824" s="723"/>
      <c r="K3824" s="723"/>
      <c r="L3824" s="723"/>
      <c r="M3824" s="723"/>
      <c r="N3824" s="723"/>
      <c r="O3824" s="723"/>
      <c r="P3824" s="723"/>
      <c r="Q3824" s="723"/>
      <c r="R3824" s="723"/>
      <c r="S3824" s="723"/>
      <c r="T3824" s="723"/>
      <c r="U3824" s="723"/>
      <c r="V3824" s="723"/>
      <c r="W3824" s="723"/>
      <c r="X3824" s="723"/>
      <c r="Y3824" s="723"/>
      <c r="Z3824" s="723"/>
      <c r="AA3824" s="723"/>
      <c r="AB3824" s="723"/>
      <c r="AC3824" s="723"/>
      <c r="AD3824" s="723"/>
      <c r="AG3824" s="375"/>
      <c r="AH3824" s="399"/>
    </row>
    <row r="3825" spans="1:95" ht="15" customHeight="1" x14ac:dyDescent="0.25">
      <c r="AG3825" s="285" t="s">
        <v>1908</v>
      </c>
      <c r="AH3825" s="285"/>
      <c r="AI3825" s="285"/>
      <c r="AJ3825" s="374"/>
      <c r="AK3825" s="374"/>
      <c r="AL3825" s="374"/>
      <c r="AM3825" s="374"/>
      <c r="AN3825" s="374"/>
    </row>
    <row r="3826" spans="1:95" ht="24" customHeight="1" x14ac:dyDescent="0.25">
      <c r="A3826" s="57"/>
      <c r="B3826" s="3"/>
      <c r="C3826" s="694" t="s">
        <v>282</v>
      </c>
      <c r="D3826" s="695"/>
      <c r="E3826" s="695"/>
      <c r="F3826" s="695"/>
      <c r="G3826" s="695"/>
      <c r="H3826" s="695"/>
      <c r="I3826" s="695"/>
      <c r="J3826" s="695"/>
      <c r="K3826" s="695"/>
      <c r="L3826" s="696"/>
      <c r="M3826" s="811" t="s">
        <v>1602</v>
      </c>
      <c r="N3826" s="812"/>
      <c r="O3826" s="812"/>
      <c r="P3826" s="812"/>
      <c r="Q3826" s="812"/>
      <c r="R3826" s="812"/>
      <c r="S3826" s="812"/>
      <c r="T3826" s="812"/>
      <c r="U3826" s="812"/>
      <c r="V3826" s="812"/>
      <c r="W3826" s="812"/>
      <c r="X3826" s="812"/>
      <c r="Y3826" s="812"/>
      <c r="Z3826" s="812"/>
      <c r="AA3826" s="812"/>
      <c r="AB3826" s="812"/>
      <c r="AC3826" s="812"/>
      <c r="AD3826" s="813"/>
      <c r="AG3826" s="285">
        <f>COUNTBLANK(M3828:AD3829)</f>
        <v>36</v>
      </c>
      <c r="AH3826" s="285">
        <v>36</v>
      </c>
      <c r="AI3826" s="285">
        <f>IF(SUM(AH3828:AH3835)=0,AG3826,1)</f>
        <v>36</v>
      </c>
      <c r="AJ3826" s="374"/>
      <c r="AK3826" s="374"/>
      <c r="AL3826" s="374"/>
      <c r="AM3826" s="374"/>
      <c r="AN3826" s="374"/>
      <c r="AQ3826" s="498" t="s">
        <v>282</v>
      </c>
      <c r="AR3826" s="499"/>
      <c r="AS3826" s="500" t="s">
        <v>1602</v>
      </c>
      <c r="AT3826" s="501"/>
      <c r="AU3826" s="501"/>
      <c r="AV3826" s="501"/>
      <c r="AW3826" s="501"/>
      <c r="AX3826" s="501"/>
      <c r="AY3826" s="501"/>
      <c r="AZ3826" s="501"/>
      <c r="BA3826" s="501"/>
      <c r="BB3826" s="501"/>
      <c r="BC3826" s="501"/>
      <c r="BD3826" s="501"/>
      <c r="BJ3826" s="400" t="s">
        <v>1941</v>
      </c>
      <c r="BR3826" s="499"/>
      <c r="BS3826" s="499"/>
      <c r="BT3826" s="499"/>
      <c r="BU3826" s="499"/>
      <c r="BV3826" s="499"/>
      <c r="BW3826" s="499"/>
      <c r="CL3826" s="501"/>
      <c r="CM3826" s="501"/>
      <c r="CN3826" s="501"/>
      <c r="CO3826" s="501"/>
      <c r="CP3826" s="501"/>
      <c r="CQ3826" s="502"/>
    </row>
    <row r="3827" spans="1:95" ht="15" customHeight="1" x14ac:dyDescent="0.25">
      <c r="A3827" s="57"/>
      <c r="B3827" s="3"/>
      <c r="C3827" s="697"/>
      <c r="D3827" s="698"/>
      <c r="E3827" s="698"/>
      <c r="F3827" s="698"/>
      <c r="G3827" s="698"/>
      <c r="H3827" s="698"/>
      <c r="I3827" s="698"/>
      <c r="J3827" s="698"/>
      <c r="K3827" s="698"/>
      <c r="L3827" s="699"/>
      <c r="M3827" s="811" t="s">
        <v>60</v>
      </c>
      <c r="N3827" s="812"/>
      <c r="O3827" s="812"/>
      <c r="P3827" s="812"/>
      <c r="Q3827" s="812"/>
      <c r="R3827" s="813"/>
      <c r="S3827" s="552" t="s">
        <v>61</v>
      </c>
      <c r="T3827" s="553"/>
      <c r="U3827" s="553"/>
      <c r="V3827" s="553"/>
      <c r="W3827" s="553"/>
      <c r="X3827" s="554"/>
      <c r="Y3827" s="552" t="s">
        <v>62</v>
      </c>
      <c r="Z3827" s="553"/>
      <c r="AA3827" s="553"/>
      <c r="AB3827" s="553"/>
      <c r="AC3827" s="553"/>
      <c r="AD3827" s="554"/>
      <c r="AG3827" s="374"/>
      <c r="AH3827" s="374"/>
      <c r="AI3827" s="374"/>
      <c r="AJ3827" s="374"/>
      <c r="AK3827" s="375" t="s">
        <v>1913</v>
      </c>
      <c r="AL3827" s="378" t="s">
        <v>1910</v>
      </c>
      <c r="AM3827" s="374" t="s">
        <v>1914</v>
      </c>
      <c r="AN3827" s="374" t="s">
        <v>1915</v>
      </c>
      <c r="AQ3827" s="503"/>
      <c r="AR3827" s="504"/>
      <c r="AS3827" s="500" t="s">
        <v>60</v>
      </c>
      <c r="AT3827" s="501" t="s">
        <v>1926</v>
      </c>
      <c r="AU3827" s="501" t="s">
        <v>1911</v>
      </c>
      <c r="AV3827" s="501" t="s">
        <v>1912</v>
      </c>
      <c r="AW3827" s="505" t="s">
        <v>61</v>
      </c>
      <c r="AX3827" s="501" t="s">
        <v>1926</v>
      </c>
      <c r="AY3827" s="501" t="s">
        <v>1911</v>
      </c>
      <c r="AZ3827" s="501" t="s">
        <v>1912</v>
      </c>
      <c r="BA3827" s="505" t="s">
        <v>62</v>
      </c>
      <c r="BB3827" s="501" t="s">
        <v>1926</v>
      </c>
      <c r="BC3827" s="501" t="s">
        <v>1911</v>
      </c>
      <c r="BD3827" s="501" t="s">
        <v>1912</v>
      </c>
      <c r="BJ3827" s="403" t="s">
        <v>1913</v>
      </c>
      <c r="BK3827" s="403" t="s">
        <v>1910</v>
      </c>
      <c r="BL3827" s="403" t="s">
        <v>1914</v>
      </c>
      <c r="BM3827" s="403" t="s">
        <v>1915</v>
      </c>
      <c r="BR3827" s="504"/>
      <c r="BS3827" s="504"/>
      <c r="BT3827" s="504"/>
      <c r="BU3827" s="504"/>
      <c r="BV3827" s="504"/>
      <c r="BW3827" s="504"/>
      <c r="CP3827" s="506"/>
      <c r="CQ3827" s="507"/>
    </row>
    <row r="3828" spans="1:95" ht="15" customHeight="1" x14ac:dyDescent="0.25">
      <c r="A3828" s="57"/>
      <c r="B3828" s="3"/>
      <c r="C3828" s="190" t="s">
        <v>26</v>
      </c>
      <c r="D3828" s="642" t="s">
        <v>276</v>
      </c>
      <c r="E3828" s="643"/>
      <c r="F3828" s="643"/>
      <c r="G3828" s="643"/>
      <c r="H3828" s="643"/>
      <c r="I3828" s="643"/>
      <c r="J3828" s="643"/>
      <c r="K3828" s="643"/>
      <c r="L3828" s="644"/>
      <c r="M3828" s="549"/>
      <c r="N3828" s="550"/>
      <c r="O3828" s="550"/>
      <c r="P3828" s="550"/>
      <c r="Q3828" s="550"/>
      <c r="R3828" s="551"/>
      <c r="S3828" s="549"/>
      <c r="T3828" s="550"/>
      <c r="U3828" s="550"/>
      <c r="V3828" s="550"/>
      <c r="W3828" s="550"/>
      <c r="X3828" s="551"/>
      <c r="Y3828" s="549"/>
      <c r="Z3828" s="550"/>
      <c r="AA3828" s="550"/>
      <c r="AB3828" s="550"/>
      <c r="AC3828" s="550"/>
      <c r="AD3828" s="551"/>
      <c r="AG3828" s="374"/>
      <c r="AH3828" s="374"/>
      <c r="AI3828" s="374"/>
      <c r="AJ3828" s="374"/>
      <c r="AK3828" s="375">
        <f>M3828</f>
        <v>0</v>
      </c>
      <c r="AL3828" s="378">
        <f>COUNTIF(S3828:AD3828,"ns")</f>
        <v>0</v>
      </c>
      <c r="AM3828" s="374">
        <f>SUM(S3828:AD3828)</f>
        <v>0</v>
      </c>
      <c r="AN3828" s="292">
        <f>IF($AG$3826=$AH$3826,0,IF(OR(AND(AK3828=0,AL3828&gt;0),AND(AK3828="ns",AM3828&gt;0),AND(AK3828="ns",AL3828=0,AM3828=0)),1,IF(OR(AND(AK3828&gt;0,AL3828=2),AND(AK3828="ns",AL3828=2),AND(AK3828="ns",AM3828=0,AL3828&gt;0),AK3828=AM3828),0,1)))</f>
        <v>0</v>
      </c>
      <c r="AQ3828" s="508" t="s">
        <v>26</v>
      </c>
      <c r="AR3828" s="505" t="s">
        <v>276</v>
      </c>
      <c r="AS3828" s="344">
        <f>M3633</f>
        <v>0</v>
      </c>
      <c r="AT3828" s="345">
        <f>COUNTIF(S3828:AD3828,"ns")</f>
        <v>0</v>
      </c>
      <c r="AU3828" s="345">
        <f>SUM(S3828:AD3828)</f>
        <v>0</v>
      </c>
      <c r="AV3828" s="318">
        <f t="shared" ref="AV3828:AV3829" si="10990">IF($AG$3826=$AH$3826,0,IF(OR(AND(AS3828=0,AT3828&gt;0),AND(AS3828="ns",AU3828&gt;0),AND(AS3828="ns",AT3828=0,AU3828=0)),1,IF(OR(AND(AS3828&gt;0,AT3828=1),AND(AS3828="ns",AT3828=1),AND(AS3828="ns",AU3828=0,AT3828&gt;0),AS3828&lt;=AU3828),0,1)))</f>
        <v>0</v>
      </c>
      <c r="AW3828" s="344">
        <f>S3633</f>
        <v>0</v>
      </c>
      <c r="AX3828" s="345">
        <f>COUNTIF(S3828,"ns")</f>
        <v>0</v>
      </c>
      <c r="AY3828" s="345">
        <f>SUM(S3828)</f>
        <v>0</v>
      </c>
      <c r="AZ3828" s="318">
        <f t="shared" ref="AZ3828:AZ3830" si="10991">IF($AG$3826=$AH$3826,0,IF(OR(AND(AW3828=0,AX3828&gt;0),AND(AW3828="ns",AY3828&gt;0),AND(AW3828="ns",AX3828=0,AY3828=0)),1,IF(OR(AND(AW3828&gt;0,AX3828=1),AND(AW3828="ns",AX3828=1),AND(AW3828="ns",AY3828=0,AX3828&gt;0),AW3828&lt;=AY3828),0,1)))</f>
        <v>0</v>
      </c>
      <c r="BA3828" s="344">
        <f>Y3633</f>
        <v>0</v>
      </c>
      <c r="BB3828" s="345">
        <f>COUNTIF(Y3828,"ns")</f>
        <v>0</v>
      </c>
      <c r="BC3828" s="345">
        <f>SUM(Y3828)</f>
        <v>0</v>
      </c>
      <c r="BD3828" s="318">
        <f t="shared" ref="BD3828:BD3830" si="10992">IF($AG$3826=$AH$3826,0,IF(OR(AND(BA3828=0,BB3828&gt;0),AND(BA3828="ns",BC3828&gt;0),AND(BA3828="ns",BB3828=0,BC3828=0)),1,IF(OR(AND(BA3828&gt;0,BB3828=1),AND(BA3828="ns",BB3828=1),AND(BA3828="ns",BC3828=0,BB3828&gt;0),BA3828&lt;=BC3828),0,1)))</f>
        <v>0</v>
      </c>
      <c r="BI3828" s="400" t="s">
        <v>1927</v>
      </c>
      <c r="BJ3828" s="403">
        <f>AS3818</f>
        <v>0</v>
      </c>
      <c r="BK3828" s="403">
        <f>COUNTIF(S3828:AD3829,"ns")</f>
        <v>0</v>
      </c>
      <c r="BL3828" s="403">
        <f>SUM(S3828:AD3829)</f>
        <v>0</v>
      </c>
      <c r="BM3828" s="317">
        <f>IF($AG$3826=$AH$3826,0,IF(OR(AND(BJ3828=0,BK3828&gt;0),AND(BJ3828="NS",BL3828&gt;0),AND(BJ3828="NS",BL3828=0,BK3828=0)),1,IF(OR(AND(BK3828&gt;=2,BL3828&lt;BJ3828),AND(BJ3828="NS",BL3828=0,BK3828&gt;0),IF(AS3819=0,BJ3828=BL3828,BJ3828&lt;=BL3828)),0,1)))</f>
        <v>0</v>
      </c>
      <c r="BR3828" s="506"/>
      <c r="BS3828" s="506"/>
      <c r="BT3828" s="506"/>
      <c r="BU3828" s="506"/>
      <c r="BV3828" s="506"/>
      <c r="BW3828" s="506"/>
      <c r="CP3828" s="506"/>
      <c r="CQ3828" s="507"/>
    </row>
    <row r="3829" spans="1:95" ht="15" customHeight="1" x14ac:dyDescent="0.25">
      <c r="A3829" s="57"/>
      <c r="B3829" s="3"/>
      <c r="C3829" s="190" t="s">
        <v>27</v>
      </c>
      <c r="D3829" s="642" t="s">
        <v>277</v>
      </c>
      <c r="E3829" s="643"/>
      <c r="F3829" s="643"/>
      <c r="G3829" s="643"/>
      <c r="H3829" s="643"/>
      <c r="I3829" s="643"/>
      <c r="J3829" s="643"/>
      <c r="K3829" s="643"/>
      <c r="L3829" s="644"/>
      <c r="M3829" s="549"/>
      <c r="N3829" s="550"/>
      <c r="O3829" s="550"/>
      <c r="P3829" s="550"/>
      <c r="Q3829" s="550"/>
      <c r="R3829" s="551"/>
      <c r="S3829" s="549"/>
      <c r="T3829" s="550"/>
      <c r="U3829" s="550"/>
      <c r="V3829" s="550"/>
      <c r="W3829" s="550"/>
      <c r="X3829" s="551"/>
      <c r="Y3829" s="549"/>
      <c r="Z3829" s="550"/>
      <c r="AA3829" s="550"/>
      <c r="AB3829" s="550"/>
      <c r="AC3829" s="550"/>
      <c r="AD3829" s="551"/>
      <c r="AG3829" s="375"/>
      <c r="AH3829" s="399"/>
      <c r="AK3829" s="375">
        <f>M3829</f>
        <v>0</v>
      </c>
      <c r="AL3829" s="378">
        <f>COUNTIF(S3829:AD3829,"ns")</f>
        <v>0</v>
      </c>
      <c r="AM3829" s="374">
        <f>SUM(S3829:AD3829)</f>
        <v>0</v>
      </c>
      <c r="AN3829" s="292">
        <f>IF($AG$3826=$AH$3826,0,IF(OR(AND(AK3829=0,AL3829&gt;0),AND(AK3829="ns",AM3829&gt;0),AND(AK3829="ns",AL3829=0,AM3829=0)),1,IF(OR(AND(AK3829&gt;0,AL3829=2),AND(AK3829="ns",AL3829=2),AND(AK3829="ns",AM3829=0,AL3829&gt;0),AK3829=AM3829),0,1)))</f>
        <v>0</v>
      </c>
      <c r="AQ3829" s="508" t="s">
        <v>27</v>
      </c>
      <c r="AR3829" s="505" t="s">
        <v>277</v>
      </c>
      <c r="AS3829" s="344">
        <f>M3634</f>
        <v>0</v>
      </c>
      <c r="AT3829" s="345">
        <f>COUNTIF(S3829:AD3829,"ns")</f>
        <v>0</v>
      </c>
      <c r="AU3829" s="345">
        <f>SUM(S3829:AD3829)</f>
        <v>0</v>
      </c>
      <c r="AV3829" s="318">
        <f t="shared" si="10990"/>
        <v>0</v>
      </c>
      <c r="AW3829" s="344">
        <f>S3634</f>
        <v>0</v>
      </c>
      <c r="AX3829" s="345">
        <f>COUNTIF(S3829,"ns")</f>
        <v>0</v>
      </c>
      <c r="AY3829" s="345">
        <f>SUM(S3829)</f>
        <v>0</v>
      </c>
      <c r="AZ3829" s="318">
        <f t="shared" si="10991"/>
        <v>0</v>
      </c>
      <c r="BA3829" s="344">
        <f>Y3634</f>
        <v>0</v>
      </c>
      <c r="BB3829" s="345">
        <f>COUNTIF(Y3829,"ns")</f>
        <v>0</v>
      </c>
      <c r="BC3829" s="345">
        <f>SUM(Y3829)</f>
        <v>0</v>
      </c>
      <c r="BD3829" s="318">
        <f t="shared" si="10992"/>
        <v>0</v>
      </c>
      <c r="BI3829" s="400" t="s">
        <v>1938</v>
      </c>
      <c r="BJ3829" s="403">
        <f>AT3818</f>
        <v>0</v>
      </c>
      <c r="BK3829" s="403">
        <f>COUNTIF(S3828:X3829,"ns")</f>
        <v>0</v>
      </c>
      <c r="BL3829" s="403">
        <f>SUM(S3828:X3829)</f>
        <v>0</v>
      </c>
      <c r="BM3829" s="325">
        <f>IF($AG$1188=$AH$1188,0,IF(OR(AND(BJ3829=0,BK3829&gt;0),AND(BJ3829="ns",BL3829&gt;0),AND(BJ3829="ns",BK3829=0,BL3829=0)),1,IF(OR(AND(BJ3829&gt;0,BK3829=2),AND(BJ3829="ns",BK3829=2),AND(BJ3829="ns",BL3829=0,BK3829&gt;0),IF(AT3819=1,BJ3829&lt;=BL3829,BJ3829=BL3829)),0,1)))</f>
        <v>0</v>
      </c>
      <c r="BR3829" s="506"/>
      <c r="BS3829" s="506"/>
      <c r="BT3829" s="506"/>
      <c r="BU3829" s="506"/>
      <c r="BV3829" s="506"/>
      <c r="BW3829" s="506"/>
      <c r="CP3829" s="506"/>
      <c r="CQ3829" s="507"/>
    </row>
    <row r="3830" spans="1:95" ht="15" customHeight="1" x14ac:dyDescent="0.25">
      <c r="A3830" s="57"/>
      <c r="B3830" s="3"/>
      <c r="C3830" s="3"/>
      <c r="D3830" s="3"/>
      <c r="E3830" s="3"/>
      <c r="F3830" s="3"/>
      <c r="G3830" s="3"/>
      <c r="H3830" s="3"/>
      <c r="I3830" s="3"/>
      <c r="J3830" s="3"/>
      <c r="K3830" s="3"/>
      <c r="L3830" s="75" t="s">
        <v>64</v>
      </c>
      <c r="M3830" s="552">
        <f>IF(AND(SUM(M3828:R3829)=0,COUNTIF(M3828:R3829,"NS")&gt;0),"NS",SUM(M3828:R3829))</f>
        <v>0</v>
      </c>
      <c r="N3830" s="553"/>
      <c r="O3830" s="553"/>
      <c r="P3830" s="553"/>
      <c r="Q3830" s="553"/>
      <c r="R3830" s="554"/>
      <c r="S3830" s="552">
        <f>IF(AND(SUM(S3828:X3829)=0,COUNTIF(S3828:X3829,"NS")&gt;0),"NS",SUM(S3828:X3829))</f>
        <v>0</v>
      </c>
      <c r="T3830" s="553"/>
      <c r="U3830" s="553"/>
      <c r="V3830" s="553"/>
      <c r="W3830" s="553"/>
      <c r="X3830" s="554"/>
      <c r="Y3830" s="552">
        <f>IF(AND(SUM(Y3828:AD3829)=0,COUNTIF(Y3828:AD3829,"NS")&gt;0),"NS",SUM(Y3828:AD3829))</f>
        <v>0</v>
      </c>
      <c r="Z3830" s="553"/>
      <c r="AA3830" s="553"/>
      <c r="AB3830" s="553"/>
      <c r="AC3830" s="553"/>
      <c r="AD3830" s="554"/>
      <c r="AG3830" s="375"/>
      <c r="AH3830" s="399"/>
      <c r="AN3830" s="387">
        <f>SUM(AN3828:AN3829)</f>
        <v>0</v>
      </c>
      <c r="AQ3830" s="400">
        <v>3</v>
      </c>
      <c r="AR3830" s="400" t="s">
        <v>1962</v>
      </c>
      <c r="AS3830" s="346">
        <f>M3636</f>
        <v>0</v>
      </c>
      <c r="AT3830" s="346">
        <f>COUNTIF(S3828:AD3829,"ns")</f>
        <v>0</v>
      </c>
      <c r="AU3830" s="346">
        <f>SUM(S3828:AD3829)</f>
        <v>0</v>
      </c>
      <c r="AV3830" s="341">
        <f>IF($AG$3826=$AH$3826,0,IF(OR(AND(AS3830=0,AT3830&gt;0),AND(AS3830="NS",AU3830&gt;0),AND(AS3830="NS",AU3830=0,AT3830=0)),1,IF(OR(AND(AT3830&gt;=1,AU3830&lt;AS3830),AND(AS3830="NS",AU3830=0,AT3830&gt;0),AS3830&lt;=AU3830),0,1)))</f>
        <v>0</v>
      </c>
      <c r="AW3830" s="346">
        <f>S3636</f>
        <v>0</v>
      </c>
      <c r="AX3830" s="346">
        <f>COUNTIF(S3828:X3829,"ns")</f>
        <v>0</v>
      </c>
      <c r="AY3830" s="346">
        <f>SUM(S3828:X3829)</f>
        <v>0</v>
      </c>
      <c r="AZ3830" s="318">
        <f t="shared" si="10991"/>
        <v>0</v>
      </c>
      <c r="BA3830" s="346">
        <f>Y3636</f>
        <v>0</v>
      </c>
      <c r="BB3830" s="346">
        <f>COUNTIF(Y3828:AD3829,"ns")</f>
        <v>0</v>
      </c>
      <c r="BC3830" s="346">
        <f>SUM(Y3828:AD3829)</f>
        <v>0</v>
      </c>
      <c r="BD3830" s="318">
        <f t="shared" si="10992"/>
        <v>0</v>
      </c>
      <c r="BI3830" s="400" t="s">
        <v>1939</v>
      </c>
      <c r="BJ3830" s="403">
        <f>AU3818</f>
        <v>0</v>
      </c>
      <c r="BK3830" s="403">
        <f>COUNTIF(Y3828:AD3829,"ns")</f>
        <v>0</v>
      </c>
      <c r="BL3830" s="403">
        <f>SUM(Y3828:AD3829)</f>
        <v>0</v>
      </c>
      <c r="BM3830" s="325">
        <f>IF($AG$1188=$AH$1188,0,IF(OR(AND(BJ3830=0,BK3830&gt;0),AND(BJ3830="ns",BL3830&gt;0),AND(BJ3830="ns",BK3830=0,BL3830=0)),1,IF(OR(AND(BJ3830&gt;0,BK3830=2),AND(BJ3830="ns",BK3830=2),AND(BJ3830="ns",BL3830=0,BK3830&gt;0),IF(AU3819=1,BJ3830&lt;=BL3830,BJ3830=BL3830)),0,1)))</f>
        <v>0</v>
      </c>
    </row>
    <row r="3831" spans="1:95" ht="15" customHeight="1" x14ac:dyDescent="0.25">
      <c r="A3831" s="57"/>
      <c r="B3831" s="3"/>
      <c r="C3831" s="3"/>
      <c r="D3831" s="3"/>
      <c r="E3831" s="3"/>
      <c r="F3831" s="3"/>
      <c r="G3831" s="3"/>
      <c r="H3831" s="3"/>
      <c r="I3831" s="3"/>
      <c r="J3831" s="3"/>
      <c r="K3831" s="3"/>
      <c r="L3831" s="3"/>
      <c r="M3831" s="3"/>
      <c r="N3831" s="3"/>
      <c r="O3831" s="3"/>
      <c r="P3831" s="3"/>
      <c r="Q3831" s="3"/>
      <c r="R3831" s="3"/>
      <c r="S3831" s="3"/>
      <c r="T3831" s="3"/>
      <c r="U3831" s="3"/>
      <c r="V3831" s="3"/>
      <c r="W3831" s="3"/>
      <c r="X3831" s="3"/>
      <c r="Y3831" s="3"/>
      <c r="Z3831" s="3"/>
      <c r="AA3831" s="3"/>
      <c r="AB3831" s="3"/>
      <c r="AC3831" s="3"/>
      <c r="AD3831" s="3"/>
      <c r="AG3831" s="375"/>
      <c r="AH3831" s="399"/>
      <c r="AV3831" s="375"/>
      <c r="AW3831" s="375"/>
      <c r="AX3831" s="375"/>
      <c r="AY3831" s="375"/>
      <c r="AZ3831" s="375"/>
      <c r="BA3831" s="375"/>
      <c r="BB3831" s="375"/>
      <c r="BC3831" s="375"/>
      <c r="BD3831" s="375"/>
      <c r="BJ3831" s="403"/>
      <c r="BK3831" s="403"/>
      <c r="BL3831" s="403"/>
      <c r="BM3831" s="387">
        <f>SUM(BM3828:BM3830)</f>
        <v>0</v>
      </c>
    </row>
    <row r="3832" spans="1:95" ht="24" customHeight="1" x14ac:dyDescent="0.25">
      <c r="A3832" s="57"/>
      <c r="B3832" s="3"/>
      <c r="C3832" s="785" t="s">
        <v>870</v>
      </c>
      <c r="D3832" s="785"/>
      <c r="E3832" s="785"/>
      <c r="F3832" s="785"/>
      <c r="G3832" s="785"/>
      <c r="H3832" s="785"/>
      <c r="I3832" s="785"/>
      <c r="J3832" s="785"/>
      <c r="K3832" s="785"/>
      <c r="L3832" s="785"/>
      <c r="M3832" s="785"/>
      <c r="N3832" s="785"/>
      <c r="O3832" s="785"/>
      <c r="P3832" s="785"/>
      <c r="Q3832" s="785"/>
      <c r="R3832" s="785"/>
      <c r="S3832" s="785"/>
      <c r="T3832" s="785"/>
      <c r="U3832" s="785"/>
      <c r="V3832" s="785"/>
      <c r="W3832" s="785"/>
      <c r="X3832" s="785"/>
      <c r="Y3832" s="785"/>
      <c r="Z3832" s="785"/>
      <c r="AA3832" s="785"/>
      <c r="AB3832" s="785"/>
      <c r="AC3832" s="785"/>
      <c r="AD3832" s="785"/>
      <c r="AG3832" s="375"/>
      <c r="AH3832" s="399"/>
    </row>
    <row r="3833" spans="1:95" ht="45" customHeight="1" x14ac:dyDescent="0.25">
      <c r="A3833" s="57"/>
      <c r="B3833" s="3"/>
      <c r="C3833" s="1161"/>
      <c r="D3833" s="1162"/>
      <c r="E3833" s="1162"/>
      <c r="F3833" s="1162"/>
      <c r="G3833" s="1162"/>
      <c r="H3833" s="1162"/>
      <c r="I3833" s="1162"/>
      <c r="J3833" s="1162"/>
      <c r="K3833" s="1162"/>
      <c r="L3833" s="1162"/>
      <c r="M3833" s="1162"/>
      <c r="N3833" s="1162"/>
      <c r="O3833" s="1162"/>
      <c r="P3833" s="1162"/>
      <c r="Q3833" s="1162"/>
      <c r="R3833" s="1162"/>
      <c r="S3833" s="1162"/>
      <c r="T3833" s="1162"/>
      <c r="U3833" s="1162"/>
      <c r="V3833" s="1162"/>
      <c r="W3833" s="1162"/>
      <c r="X3833" s="1162"/>
      <c r="Y3833" s="1162"/>
      <c r="Z3833" s="1162"/>
      <c r="AA3833" s="1162"/>
      <c r="AB3833" s="1162"/>
      <c r="AC3833" s="1162"/>
      <c r="AD3833" s="1163"/>
      <c r="AG3833" s="375"/>
      <c r="AH3833" s="399"/>
    </row>
    <row r="3834" spans="1:95" ht="27.75" customHeight="1" x14ac:dyDescent="0.25">
      <c r="A3834" s="145"/>
      <c r="B3834" s="544" t="str">
        <f>IF(SUM(AN3830)&gt;=1,"Error: Verificar la suma por fila","")</f>
        <v/>
      </c>
      <c r="C3834" s="544"/>
      <c r="D3834" s="544"/>
      <c r="E3834" s="544"/>
      <c r="F3834" s="544"/>
      <c r="G3834" s="544"/>
      <c r="H3834" s="544"/>
      <c r="I3834" s="544"/>
      <c r="J3834" s="544"/>
      <c r="K3834" s="544"/>
      <c r="L3834" s="544"/>
      <c r="M3834" s="544"/>
      <c r="N3834" s="544"/>
      <c r="O3834" s="544"/>
      <c r="P3834" s="544"/>
      <c r="Q3834" s="544"/>
      <c r="R3834" s="546" t="str">
        <f>IF(SUM(BM3831)&gt;=1,"Error: Verificar la información de acuerdo a la multiplicación de delitos de la pregunta anterior","")</f>
        <v/>
      </c>
      <c r="S3834" s="546"/>
      <c r="T3834" s="546"/>
      <c r="U3834" s="546"/>
      <c r="V3834" s="546"/>
      <c r="W3834" s="546"/>
      <c r="X3834" s="546"/>
      <c r="Y3834" s="546"/>
      <c r="Z3834" s="546"/>
      <c r="AA3834" s="546"/>
      <c r="AB3834" s="546"/>
      <c r="AC3834" s="546"/>
      <c r="AD3834" s="546"/>
      <c r="AE3834" s="90"/>
      <c r="AG3834" s="375"/>
      <c r="AH3834" s="399"/>
    </row>
    <row r="3835" spans="1:95" ht="25.5" customHeight="1" x14ac:dyDescent="0.25">
      <c r="A3835" s="145"/>
      <c r="B3835" s="544" t="str">
        <f>IF(SUM(AV3828:AV3829,AZ3828:AZ3829,BD3828:BD3829)&gt;=1,"Error: Verificar la consistencia con la pregunta 116 por fuero","")</f>
        <v/>
      </c>
      <c r="C3835" s="544"/>
      <c r="D3835" s="544"/>
      <c r="E3835" s="544"/>
      <c r="F3835" s="544"/>
      <c r="G3835" s="544"/>
      <c r="H3835" s="544"/>
      <c r="I3835" s="544"/>
      <c r="J3835" s="544"/>
      <c r="K3835" s="544"/>
      <c r="L3835" s="544"/>
      <c r="M3835" s="544"/>
      <c r="N3835" s="544"/>
      <c r="O3835" s="544"/>
      <c r="P3835" s="544"/>
      <c r="Q3835" s="544"/>
      <c r="R3835" s="546" t="str">
        <f>IF(SUM(AV3830,AZ3830,BD3830)&gt;=1,"Error: Verificar la consistencia con la pregunta 116 por totales","")</f>
        <v/>
      </c>
      <c r="S3835" s="546"/>
      <c r="T3835" s="546"/>
      <c r="U3835" s="546"/>
      <c r="V3835" s="546"/>
      <c r="W3835" s="546"/>
      <c r="X3835" s="546"/>
      <c r="Y3835" s="546"/>
      <c r="Z3835" s="546"/>
      <c r="AA3835" s="546"/>
      <c r="AB3835" s="546"/>
      <c r="AC3835" s="546"/>
      <c r="AD3835" s="546"/>
      <c r="AE3835" s="90"/>
      <c r="AG3835" s="375"/>
      <c r="AH3835" s="399"/>
    </row>
    <row r="3836" spans="1:95" ht="15" customHeight="1" x14ac:dyDescent="0.25">
      <c r="A3836" s="145"/>
      <c r="B3836" s="545" t="str">
        <f>IF(OR(AG3805=AH3805,AG3805=AI3805),"","Error: Debe completar toda la información requerida.")</f>
        <v/>
      </c>
      <c r="C3836" s="545"/>
      <c r="D3836" s="545"/>
      <c r="E3836" s="545"/>
      <c r="F3836" s="545"/>
      <c r="G3836" s="545"/>
      <c r="H3836" s="545"/>
      <c r="I3836" s="545"/>
      <c r="J3836" s="545"/>
      <c r="K3836" s="545"/>
      <c r="L3836" s="545"/>
      <c r="M3836" s="545"/>
      <c r="N3836" s="545"/>
      <c r="O3836" s="545"/>
      <c r="P3836" s="545"/>
      <c r="Q3836" s="545"/>
      <c r="R3836" s="545"/>
      <c r="S3836" s="545"/>
      <c r="T3836" s="545"/>
      <c r="U3836" s="545"/>
      <c r="V3836" s="545"/>
      <c r="W3836" s="545"/>
      <c r="X3836" s="545"/>
      <c r="Y3836" s="545"/>
      <c r="Z3836" s="545"/>
      <c r="AA3836" s="545"/>
      <c r="AB3836" s="545"/>
      <c r="AC3836" s="545"/>
      <c r="AD3836" s="545"/>
      <c r="AE3836" s="90"/>
      <c r="AG3836" s="375"/>
      <c r="AH3836" s="399"/>
    </row>
    <row r="3837" spans="1:95" ht="24" customHeight="1" x14ac:dyDescent="0.25">
      <c r="A3837" s="114" t="s">
        <v>1497</v>
      </c>
      <c r="B3837" s="573" t="s">
        <v>1643</v>
      </c>
      <c r="C3837" s="573"/>
      <c r="D3837" s="573"/>
      <c r="E3837" s="573"/>
      <c r="F3837" s="573"/>
      <c r="G3837" s="573"/>
      <c r="H3837" s="573"/>
      <c r="I3837" s="573"/>
      <c r="J3837" s="573"/>
      <c r="K3837" s="573"/>
      <c r="L3837" s="573"/>
      <c r="M3837" s="573"/>
      <c r="N3837" s="573"/>
      <c r="O3837" s="573"/>
      <c r="P3837" s="573"/>
      <c r="Q3837" s="573"/>
      <c r="R3837" s="573"/>
      <c r="S3837" s="573"/>
      <c r="T3837" s="573"/>
      <c r="U3837" s="573"/>
      <c r="V3837" s="573"/>
      <c r="W3837" s="573"/>
      <c r="X3837" s="573"/>
      <c r="Y3837" s="573"/>
      <c r="Z3837" s="573"/>
      <c r="AA3837" s="573"/>
      <c r="AB3837" s="573"/>
      <c r="AC3837" s="573"/>
      <c r="AD3837" s="573"/>
      <c r="AE3837" s="60"/>
      <c r="AF3837" s="259"/>
      <c r="AG3837" s="375"/>
      <c r="AH3837" s="399"/>
    </row>
    <row r="3838" spans="1:95" ht="36" customHeight="1" x14ac:dyDescent="0.25">
      <c r="C3838" s="785" t="s">
        <v>1604</v>
      </c>
      <c r="D3838" s="785"/>
      <c r="E3838" s="785"/>
      <c r="F3838" s="785"/>
      <c r="G3838" s="785"/>
      <c r="H3838" s="785"/>
      <c r="I3838" s="785"/>
      <c r="J3838" s="785"/>
      <c r="K3838" s="785"/>
      <c r="L3838" s="785"/>
      <c r="M3838" s="785"/>
      <c r="N3838" s="785"/>
      <c r="O3838" s="785"/>
      <c r="P3838" s="785"/>
      <c r="Q3838" s="785"/>
      <c r="R3838" s="785"/>
      <c r="S3838" s="785"/>
      <c r="T3838" s="785"/>
      <c r="U3838" s="785"/>
      <c r="V3838" s="785"/>
      <c r="W3838" s="785"/>
      <c r="X3838" s="785"/>
      <c r="Y3838" s="785"/>
      <c r="Z3838" s="785"/>
      <c r="AA3838" s="785"/>
      <c r="AB3838" s="785"/>
      <c r="AC3838" s="785"/>
      <c r="AD3838" s="785"/>
      <c r="AE3838" s="60"/>
      <c r="AF3838" s="259"/>
      <c r="AG3838" s="375"/>
      <c r="AH3838" s="399"/>
    </row>
    <row r="3839" spans="1:95" ht="24" customHeight="1" x14ac:dyDescent="0.25">
      <c r="C3839" s="785" t="s">
        <v>936</v>
      </c>
      <c r="D3839" s="785"/>
      <c r="E3839" s="785"/>
      <c r="F3839" s="785"/>
      <c r="G3839" s="785"/>
      <c r="H3839" s="785"/>
      <c r="I3839" s="785"/>
      <c r="J3839" s="785"/>
      <c r="K3839" s="785"/>
      <c r="L3839" s="785"/>
      <c r="M3839" s="785"/>
      <c r="N3839" s="785"/>
      <c r="O3839" s="785"/>
      <c r="P3839" s="785"/>
      <c r="Q3839" s="785"/>
      <c r="R3839" s="785"/>
      <c r="S3839" s="785"/>
      <c r="T3839" s="785"/>
      <c r="U3839" s="785"/>
      <c r="V3839" s="785"/>
      <c r="W3839" s="785"/>
      <c r="X3839" s="785"/>
      <c r="Y3839" s="785"/>
      <c r="Z3839" s="785"/>
      <c r="AA3839" s="785"/>
      <c r="AB3839" s="785"/>
      <c r="AC3839" s="785"/>
      <c r="AD3839" s="785"/>
      <c r="AE3839" s="60"/>
      <c r="AF3839" s="259"/>
      <c r="AG3839" s="375"/>
      <c r="AH3839" s="399"/>
    </row>
    <row r="3840" spans="1:95" ht="24" customHeight="1" x14ac:dyDescent="0.25">
      <c r="C3840" s="785" t="s">
        <v>1783</v>
      </c>
      <c r="D3840" s="785"/>
      <c r="E3840" s="785"/>
      <c r="F3840" s="785"/>
      <c r="G3840" s="785"/>
      <c r="H3840" s="785"/>
      <c r="I3840" s="785"/>
      <c r="J3840" s="785"/>
      <c r="K3840" s="785"/>
      <c r="L3840" s="785"/>
      <c r="M3840" s="785"/>
      <c r="N3840" s="785"/>
      <c r="O3840" s="785"/>
      <c r="P3840" s="785"/>
      <c r="Q3840" s="785"/>
      <c r="R3840" s="785"/>
      <c r="S3840" s="785"/>
      <c r="T3840" s="785"/>
      <c r="U3840" s="785"/>
      <c r="V3840" s="785"/>
      <c r="W3840" s="785"/>
      <c r="X3840" s="785"/>
      <c r="Y3840" s="785"/>
      <c r="Z3840" s="785"/>
      <c r="AA3840" s="785"/>
      <c r="AB3840" s="785"/>
      <c r="AC3840" s="785"/>
      <c r="AD3840" s="785"/>
      <c r="AE3840" s="60"/>
      <c r="AF3840" s="259"/>
      <c r="AG3840" s="375"/>
      <c r="AH3840" s="399"/>
    </row>
    <row r="3841" spans="1:143" ht="24" customHeight="1" x14ac:dyDescent="0.25">
      <c r="C3841" s="785" t="s">
        <v>1069</v>
      </c>
      <c r="D3841" s="785"/>
      <c r="E3841" s="785"/>
      <c r="F3841" s="785"/>
      <c r="G3841" s="785"/>
      <c r="H3841" s="785"/>
      <c r="I3841" s="785"/>
      <c r="J3841" s="785"/>
      <c r="K3841" s="785"/>
      <c r="L3841" s="785"/>
      <c r="M3841" s="785"/>
      <c r="N3841" s="785"/>
      <c r="O3841" s="785"/>
      <c r="P3841" s="785"/>
      <c r="Q3841" s="785"/>
      <c r="R3841" s="785"/>
      <c r="S3841" s="785"/>
      <c r="T3841" s="785"/>
      <c r="U3841" s="785"/>
      <c r="V3841" s="785"/>
      <c r="W3841" s="785"/>
      <c r="X3841" s="785"/>
      <c r="Y3841" s="785"/>
      <c r="Z3841" s="785"/>
      <c r="AA3841" s="785"/>
      <c r="AB3841" s="785"/>
      <c r="AC3841" s="785"/>
      <c r="AD3841" s="785"/>
      <c r="AE3841" s="60"/>
      <c r="AF3841" s="259"/>
      <c r="AG3841" s="375"/>
      <c r="AH3841" s="399"/>
    </row>
    <row r="3842" spans="1:143" ht="24" customHeight="1" x14ac:dyDescent="0.25">
      <c r="C3842" s="846" t="s">
        <v>1770</v>
      </c>
      <c r="D3842" s="846"/>
      <c r="E3842" s="846"/>
      <c r="F3842" s="846"/>
      <c r="G3842" s="846"/>
      <c r="H3842" s="846"/>
      <c r="I3842" s="846"/>
      <c r="J3842" s="846"/>
      <c r="K3842" s="846"/>
      <c r="L3842" s="846"/>
      <c r="M3842" s="846"/>
      <c r="N3842" s="846"/>
      <c r="O3842" s="846"/>
      <c r="P3842" s="846"/>
      <c r="Q3842" s="846"/>
      <c r="R3842" s="846"/>
      <c r="S3842" s="846"/>
      <c r="T3842" s="846"/>
      <c r="U3842" s="846"/>
      <c r="V3842" s="846"/>
      <c r="W3842" s="846"/>
      <c r="X3842" s="846"/>
      <c r="Y3842" s="846"/>
      <c r="Z3842" s="846"/>
      <c r="AA3842" s="846"/>
      <c r="AB3842" s="846"/>
      <c r="AC3842" s="846"/>
      <c r="AD3842" s="846"/>
      <c r="AE3842" s="60"/>
      <c r="AF3842" s="259"/>
      <c r="AG3842" s="375"/>
      <c r="AH3842" s="399"/>
    </row>
    <row r="3843" spans="1:143" ht="24" customHeight="1" x14ac:dyDescent="0.25">
      <c r="C3843" s="785" t="s">
        <v>1771</v>
      </c>
      <c r="D3843" s="785"/>
      <c r="E3843" s="785"/>
      <c r="F3843" s="785"/>
      <c r="G3843" s="785"/>
      <c r="H3843" s="785"/>
      <c r="I3843" s="785"/>
      <c r="J3843" s="785"/>
      <c r="K3843" s="785"/>
      <c r="L3843" s="785"/>
      <c r="M3843" s="785"/>
      <c r="N3843" s="785"/>
      <c r="O3843" s="785"/>
      <c r="P3843" s="785"/>
      <c r="Q3843" s="785"/>
      <c r="R3843" s="785"/>
      <c r="S3843" s="785"/>
      <c r="T3843" s="785"/>
      <c r="U3843" s="785"/>
      <c r="V3843" s="785"/>
      <c r="W3843" s="785"/>
      <c r="X3843" s="785"/>
      <c r="Y3843" s="785"/>
      <c r="Z3843" s="785"/>
      <c r="AA3843" s="785"/>
      <c r="AB3843" s="785"/>
      <c r="AC3843" s="785"/>
      <c r="AD3843" s="785"/>
      <c r="AE3843" s="60"/>
      <c r="AF3843" s="259"/>
      <c r="AG3843" s="375"/>
      <c r="AH3843" s="399"/>
    </row>
    <row r="3844" spans="1:143" ht="15" customHeight="1" thickBot="1" x14ac:dyDescent="0.3">
      <c r="C3844" s="176"/>
      <c r="D3844" s="176"/>
      <c r="E3844" s="176"/>
      <c r="F3844" s="176"/>
      <c r="G3844" s="176"/>
      <c r="H3844" s="176"/>
      <c r="I3844" s="176"/>
      <c r="J3844" s="176"/>
      <c r="K3844" s="176"/>
      <c r="L3844" s="176"/>
      <c r="M3844" s="176"/>
      <c r="N3844" s="176"/>
      <c r="O3844" s="176"/>
      <c r="P3844" s="176"/>
      <c r="Q3844" s="176"/>
      <c r="R3844" s="176"/>
      <c r="S3844" s="176"/>
      <c r="T3844" s="176"/>
      <c r="U3844" s="176"/>
      <c r="V3844" s="176"/>
      <c r="W3844" s="176"/>
      <c r="X3844" s="176"/>
      <c r="Y3844" s="176"/>
      <c r="Z3844" s="176"/>
      <c r="AA3844" s="176"/>
      <c r="AB3844" s="176"/>
      <c r="AC3844" s="176"/>
      <c r="AD3844" s="176"/>
      <c r="AE3844" s="60"/>
      <c r="AF3844" s="259"/>
      <c r="AG3844" s="285" t="s">
        <v>1908</v>
      </c>
      <c r="AH3844" s="285"/>
      <c r="AI3844" s="285"/>
      <c r="AJ3844" s="374"/>
      <c r="AK3844" s="374"/>
      <c r="AL3844" s="374"/>
      <c r="AM3844" s="374"/>
      <c r="AN3844" s="374"/>
    </row>
    <row r="3845" spans="1:143" ht="24" customHeight="1" thickBot="1" x14ac:dyDescent="0.3">
      <c r="C3845" s="801" t="s">
        <v>287</v>
      </c>
      <c r="D3845" s="801"/>
      <c r="E3845" s="801"/>
      <c r="F3845" s="801"/>
      <c r="G3845" s="801" t="s">
        <v>288</v>
      </c>
      <c r="H3845" s="801"/>
      <c r="I3845" s="758" t="s">
        <v>289</v>
      </c>
      <c r="J3845" s="759"/>
      <c r="K3845" s="759"/>
      <c r="L3845" s="759"/>
      <c r="M3845" s="759"/>
      <c r="N3845" s="759"/>
      <c r="O3845" s="760"/>
      <c r="P3845" s="556" t="s">
        <v>1603</v>
      </c>
      <c r="Q3845" s="557"/>
      <c r="R3845" s="557"/>
      <c r="S3845" s="557"/>
      <c r="T3845" s="557"/>
      <c r="U3845" s="557"/>
      <c r="V3845" s="557"/>
      <c r="W3845" s="557"/>
      <c r="X3845" s="557"/>
      <c r="Y3845" s="557"/>
      <c r="Z3845" s="557"/>
      <c r="AA3845" s="557"/>
      <c r="AB3845" s="557"/>
      <c r="AC3845" s="557"/>
      <c r="AD3845" s="558"/>
      <c r="AE3845" s="60" t="s">
        <v>1327</v>
      </c>
      <c r="AF3845" s="259" t="s">
        <v>1327</v>
      </c>
      <c r="AG3845" s="285">
        <f>SUM(AG3847:AG3995)</f>
        <v>2235</v>
      </c>
      <c r="AH3845" s="285">
        <v>2235</v>
      </c>
      <c r="AI3845" s="285">
        <v>1788</v>
      </c>
      <c r="AJ3845" s="374"/>
      <c r="AK3845" s="374"/>
      <c r="AL3845" s="374"/>
      <c r="AM3845" s="374"/>
      <c r="AN3845" s="374"/>
      <c r="CB3845" s="410"/>
    </row>
    <row r="3846" spans="1:143" ht="15" customHeight="1" x14ac:dyDescent="0.25">
      <c r="C3846" s="801"/>
      <c r="D3846" s="801"/>
      <c r="E3846" s="801"/>
      <c r="F3846" s="801"/>
      <c r="G3846" s="801"/>
      <c r="H3846" s="801"/>
      <c r="I3846" s="761"/>
      <c r="J3846" s="762"/>
      <c r="K3846" s="762"/>
      <c r="L3846" s="762"/>
      <c r="M3846" s="762"/>
      <c r="N3846" s="762"/>
      <c r="O3846" s="763"/>
      <c r="P3846" s="556" t="s">
        <v>60</v>
      </c>
      <c r="Q3846" s="557"/>
      <c r="R3846" s="557"/>
      <c r="S3846" s="557"/>
      <c r="T3846" s="558"/>
      <c r="U3846" s="559" t="s">
        <v>61</v>
      </c>
      <c r="V3846" s="560"/>
      <c r="W3846" s="560"/>
      <c r="X3846" s="560"/>
      <c r="Y3846" s="561"/>
      <c r="Z3846" s="559" t="s">
        <v>62</v>
      </c>
      <c r="AA3846" s="560"/>
      <c r="AB3846" s="560"/>
      <c r="AC3846" s="560"/>
      <c r="AD3846" s="561"/>
      <c r="AE3846" s="60"/>
      <c r="AF3846" s="259"/>
      <c r="AG3846" s="374" t="s">
        <v>1930</v>
      </c>
      <c r="AH3846" s="374"/>
      <c r="AI3846" s="374"/>
      <c r="AJ3846" s="374"/>
      <c r="AK3846" s="375" t="s">
        <v>1913</v>
      </c>
      <c r="AL3846" s="378" t="s">
        <v>1910</v>
      </c>
      <c r="AM3846" s="374" t="s">
        <v>1914</v>
      </c>
      <c r="AN3846" s="374" t="s">
        <v>1915</v>
      </c>
      <c r="CA3846" s="409"/>
      <c r="CB3846" s="398"/>
      <c r="CC3846" s="410"/>
      <c r="CD3846" s="410"/>
      <c r="CE3846" s="410"/>
      <c r="CF3846" s="410"/>
      <c r="CG3846" s="410"/>
      <c r="CH3846" s="410"/>
      <c r="CI3846" s="410"/>
      <c r="CJ3846" s="410"/>
      <c r="CK3846" s="410"/>
      <c r="CL3846" s="410"/>
      <c r="CM3846" s="410"/>
      <c r="CN3846" s="410"/>
      <c r="CO3846" s="410"/>
      <c r="CP3846" s="410"/>
      <c r="CQ3846" s="410"/>
      <c r="CR3846" s="410"/>
      <c r="CS3846" s="410"/>
      <c r="CT3846" s="410"/>
      <c r="CU3846" s="410"/>
      <c r="CV3846" s="410"/>
      <c r="CW3846" s="410"/>
      <c r="CX3846" s="410"/>
      <c r="CY3846" s="410"/>
      <c r="CZ3846" s="410"/>
      <c r="DA3846" s="410"/>
      <c r="DB3846" s="410"/>
      <c r="DC3846" s="410"/>
      <c r="DD3846" s="410"/>
      <c r="DE3846" s="411"/>
      <c r="DG3846" s="409"/>
      <c r="DH3846" s="410"/>
      <c r="DI3846" s="410"/>
      <c r="DJ3846" s="410"/>
      <c r="DK3846" s="410"/>
      <c r="DL3846" s="410"/>
      <c r="DM3846" s="410"/>
      <c r="DN3846" s="410"/>
      <c r="DO3846" s="410"/>
      <c r="DP3846" s="410"/>
      <c r="DQ3846" s="410"/>
      <c r="DR3846" s="410"/>
      <c r="DS3846" s="410"/>
      <c r="DT3846" s="410"/>
      <c r="DU3846" s="410"/>
      <c r="DV3846" s="410"/>
      <c r="DW3846" s="410"/>
      <c r="DX3846" s="410"/>
      <c r="DY3846" s="410"/>
      <c r="DZ3846" s="410"/>
      <c r="EA3846" s="410"/>
      <c r="EB3846" s="410"/>
      <c r="EC3846" s="410"/>
      <c r="ED3846" s="410"/>
      <c r="EE3846" s="410"/>
      <c r="EF3846" s="410"/>
      <c r="EG3846" s="410"/>
      <c r="EH3846" s="410"/>
      <c r="EI3846" s="410"/>
      <c r="EJ3846" s="410"/>
      <c r="EK3846" s="410"/>
      <c r="EL3846" s="411"/>
    </row>
    <row r="3847" spans="1:143" ht="15" customHeight="1" x14ac:dyDescent="0.25">
      <c r="A3847" s="60"/>
      <c r="B3847" s="60"/>
      <c r="C3847" s="795" t="s">
        <v>301</v>
      </c>
      <c r="D3847" s="802" t="s">
        <v>300</v>
      </c>
      <c r="E3847" s="803"/>
      <c r="F3847" s="804"/>
      <c r="G3847" s="703" t="s">
        <v>290</v>
      </c>
      <c r="H3847" s="703"/>
      <c r="I3847" s="704" t="s">
        <v>295</v>
      </c>
      <c r="J3847" s="705"/>
      <c r="K3847" s="705"/>
      <c r="L3847" s="705"/>
      <c r="M3847" s="705"/>
      <c r="N3847" s="705"/>
      <c r="O3847" s="706"/>
      <c r="P3847" s="555"/>
      <c r="Q3847" s="555"/>
      <c r="R3847" s="555"/>
      <c r="S3847" s="555"/>
      <c r="T3847" s="555"/>
      <c r="U3847" s="555"/>
      <c r="V3847" s="555"/>
      <c r="W3847" s="555"/>
      <c r="X3847" s="555"/>
      <c r="Y3847" s="555"/>
      <c r="Z3847" s="555"/>
      <c r="AA3847" s="555"/>
      <c r="AB3847" s="555"/>
      <c r="AC3847" s="555"/>
      <c r="AD3847" s="555"/>
      <c r="AE3847" s="60"/>
      <c r="AF3847" s="259"/>
      <c r="AG3847" s="374">
        <f>IF(AND(P3847="NA",COUNTBLANK(U3847:AD3847)=10),12,COUNTBLANK(P3847:AD3847))</f>
        <v>15</v>
      </c>
      <c r="AH3847" s="374"/>
      <c r="AI3847" s="374"/>
      <c r="AJ3847" s="374"/>
      <c r="AK3847" s="375">
        <f>P3847</f>
        <v>0</v>
      </c>
      <c r="AL3847" s="378">
        <f t="shared" ref="AL3847:AL3878" si="10993">COUNTIF(U3847:AD3847,"ns")</f>
        <v>0</v>
      </c>
      <c r="AM3847" s="374">
        <f>SUM(U3847:AD3847)</f>
        <v>0</v>
      </c>
      <c r="AN3847" s="292">
        <f t="shared" ref="AN3847:AN3878" si="10994">IF($AG$3845=$AH$3845,0,IF(OR(AND(AK3847=0,AL3847&gt;0),AND(AK3847="ns",AM3847&gt;0),AND(AK3847="ns",AL3847=0,AM3847=0)),1,IF(OR(AND(AK3847&gt;0,AL3847=2),AND(AK3847="ns",AL3847=2),AND(AK3847="ns",AM3847=0,AL3847&gt;0),AK3847=AM3847),0,1)))</f>
        <v>0</v>
      </c>
      <c r="CA3847" s="413"/>
      <c r="CB3847" s="398"/>
      <c r="CC3847" s="398"/>
      <c r="CD3847" s="398"/>
      <c r="CE3847" s="398"/>
      <c r="CF3847" s="398"/>
      <c r="CG3847" s="398"/>
      <c r="CH3847" s="398"/>
      <c r="CI3847" s="398"/>
      <c r="CJ3847" s="398"/>
      <c r="CK3847" s="398"/>
      <c r="CL3847" s="398"/>
      <c r="CM3847" s="398"/>
      <c r="CN3847" s="398"/>
      <c r="CO3847" s="398"/>
      <c r="CP3847" s="398"/>
      <c r="CQ3847" s="398"/>
      <c r="CR3847" s="398"/>
      <c r="CS3847" s="398"/>
      <c r="CT3847" s="398"/>
      <c r="CU3847" s="398"/>
      <c r="CV3847" s="398"/>
      <c r="CW3847" s="398"/>
      <c r="CX3847" s="398"/>
      <c r="CY3847" s="398"/>
      <c r="CZ3847" s="398"/>
      <c r="DA3847" s="398"/>
      <c r="DB3847" s="398"/>
      <c r="DC3847" s="398"/>
      <c r="DD3847" s="398"/>
      <c r="DE3847" s="414"/>
      <c r="DG3847" s="610"/>
      <c r="DH3847" s="611"/>
      <c r="DI3847" s="415"/>
      <c r="DJ3847" s="416"/>
      <c r="DK3847" s="416"/>
      <c r="DL3847" s="416"/>
      <c r="DM3847" s="416"/>
      <c r="DN3847" s="416"/>
      <c r="DO3847" s="416"/>
      <c r="DP3847" s="416"/>
      <c r="DQ3847" s="416"/>
      <c r="DR3847" s="416"/>
      <c r="DS3847" s="416"/>
      <c r="DT3847" s="416"/>
      <c r="DU3847" s="416"/>
      <c r="DV3847" s="416"/>
      <c r="DW3847" s="416"/>
      <c r="DX3847" s="416"/>
      <c r="DY3847" s="416"/>
      <c r="DZ3847" s="416"/>
      <c r="EA3847" s="416"/>
      <c r="EB3847" s="416"/>
      <c r="EC3847" s="416"/>
      <c r="ED3847" s="416"/>
      <c r="EE3847" s="416"/>
      <c r="EF3847" s="416"/>
      <c r="EG3847" s="416"/>
      <c r="EH3847" s="416"/>
      <c r="EI3847" s="416"/>
      <c r="EJ3847" s="416"/>
      <c r="EK3847" s="416"/>
      <c r="EL3847" s="417"/>
    </row>
    <row r="3848" spans="1:143" ht="15" customHeight="1" x14ac:dyDescent="0.25">
      <c r="A3848" s="60"/>
      <c r="B3848" s="60"/>
      <c r="C3848" s="796"/>
      <c r="D3848" s="805"/>
      <c r="E3848" s="806"/>
      <c r="F3848" s="807"/>
      <c r="G3848" s="703" t="s">
        <v>291</v>
      </c>
      <c r="H3848" s="703"/>
      <c r="I3848" s="704" t="s">
        <v>296</v>
      </c>
      <c r="J3848" s="705"/>
      <c r="K3848" s="705"/>
      <c r="L3848" s="705"/>
      <c r="M3848" s="705"/>
      <c r="N3848" s="705"/>
      <c r="O3848" s="706"/>
      <c r="P3848" s="555"/>
      <c r="Q3848" s="555"/>
      <c r="R3848" s="555"/>
      <c r="S3848" s="555"/>
      <c r="T3848" s="555"/>
      <c r="U3848" s="555"/>
      <c r="V3848" s="555"/>
      <c r="W3848" s="555"/>
      <c r="X3848" s="555"/>
      <c r="Y3848" s="555"/>
      <c r="Z3848" s="555"/>
      <c r="AA3848" s="555"/>
      <c r="AB3848" s="555"/>
      <c r="AC3848" s="555"/>
      <c r="AD3848" s="555"/>
      <c r="AE3848" s="60"/>
      <c r="AF3848" s="259"/>
      <c r="AG3848" s="374">
        <f t="shared" ref="AG3848:AG3911" si="10995">IF(AND(P3848="NA",COUNTBLANK(U3848:AD3848)=10),12,COUNTBLANK(P3848:AD3848))</f>
        <v>15</v>
      </c>
      <c r="AH3848" s="399"/>
      <c r="AK3848" s="375">
        <f t="shared" ref="AK3848:AK3911" si="10996">P3848</f>
        <v>0</v>
      </c>
      <c r="AL3848" s="378">
        <f t="shared" si="10993"/>
        <v>0</v>
      </c>
      <c r="AM3848" s="374">
        <f t="shared" ref="AM3848:AM3911" si="10997">SUM(U3848:AD3848)</f>
        <v>0</v>
      </c>
      <c r="AN3848" s="292">
        <f t="shared" si="10994"/>
        <v>0</v>
      </c>
      <c r="CA3848" s="413"/>
      <c r="CB3848" s="398"/>
      <c r="CC3848" s="398"/>
      <c r="CD3848" s="398"/>
      <c r="CE3848" s="398"/>
      <c r="CF3848" s="398"/>
      <c r="CG3848" s="398"/>
      <c r="CH3848" s="398"/>
      <c r="CI3848" s="398"/>
      <c r="CJ3848" s="398"/>
      <c r="CK3848" s="398"/>
      <c r="CL3848" s="398"/>
      <c r="CM3848" s="398"/>
      <c r="CN3848" s="398"/>
      <c r="CO3848" s="398"/>
      <c r="CP3848" s="398"/>
      <c r="CQ3848" s="398"/>
      <c r="CR3848" s="398"/>
      <c r="CS3848" s="398"/>
      <c r="CT3848" s="398"/>
      <c r="CU3848" s="398"/>
      <c r="CV3848" s="398"/>
      <c r="CW3848" s="398"/>
      <c r="CX3848" s="398"/>
      <c r="CY3848" s="398"/>
      <c r="CZ3848" s="398"/>
      <c r="DA3848" s="398"/>
      <c r="DB3848" s="398"/>
      <c r="DC3848" s="398"/>
      <c r="DD3848" s="398"/>
      <c r="DE3848" s="414"/>
      <c r="DG3848" s="610"/>
      <c r="DH3848" s="611"/>
      <c r="DI3848" s="415"/>
      <c r="DJ3848" s="416"/>
      <c r="DK3848" s="416"/>
      <c r="DL3848" s="416"/>
      <c r="DM3848" s="416"/>
      <c r="DN3848" s="416"/>
      <c r="DO3848" s="416"/>
      <c r="DP3848" s="416"/>
      <c r="DQ3848" s="416"/>
      <c r="DR3848" s="416"/>
      <c r="DS3848" s="416"/>
      <c r="DT3848" s="416"/>
      <c r="DU3848" s="416"/>
      <c r="DV3848" s="416"/>
      <c r="DW3848" s="416"/>
      <c r="DX3848" s="416"/>
      <c r="DY3848" s="416"/>
      <c r="DZ3848" s="416"/>
      <c r="EA3848" s="416"/>
      <c r="EB3848" s="416"/>
      <c r="EC3848" s="416"/>
      <c r="ED3848" s="416"/>
      <c r="EE3848" s="416"/>
      <c r="EF3848" s="416"/>
      <c r="EG3848" s="416"/>
      <c r="EH3848" s="416"/>
      <c r="EI3848" s="416"/>
      <c r="EJ3848" s="416"/>
      <c r="EK3848" s="416"/>
      <c r="EL3848" s="417"/>
    </row>
    <row r="3849" spans="1:143" ht="15" customHeight="1" x14ac:dyDescent="0.25">
      <c r="A3849" s="60"/>
      <c r="B3849" s="60"/>
      <c r="C3849" s="796"/>
      <c r="D3849" s="805"/>
      <c r="E3849" s="806"/>
      <c r="F3849" s="807"/>
      <c r="G3849" s="703" t="s">
        <v>292</v>
      </c>
      <c r="H3849" s="703"/>
      <c r="I3849" s="704" t="s">
        <v>297</v>
      </c>
      <c r="J3849" s="705"/>
      <c r="K3849" s="705"/>
      <c r="L3849" s="705"/>
      <c r="M3849" s="705"/>
      <c r="N3849" s="705"/>
      <c r="O3849" s="706"/>
      <c r="P3849" s="555"/>
      <c r="Q3849" s="555"/>
      <c r="R3849" s="555"/>
      <c r="S3849" s="555"/>
      <c r="T3849" s="555"/>
      <c r="U3849" s="555"/>
      <c r="V3849" s="555"/>
      <c r="W3849" s="555"/>
      <c r="X3849" s="555"/>
      <c r="Y3849" s="555"/>
      <c r="Z3849" s="555"/>
      <c r="AA3849" s="555"/>
      <c r="AB3849" s="555"/>
      <c r="AC3849" s="555"/>
      <c r="AD3849" s="555"/>
      <c r="AE3849" s="60"/>
      <c r="AF3849" s="259"/>
      <c r="AG3849" s="374">
        <f t="shared" si="10995"/>
        <v>15</v>
      </c>
      <c r="AH3849" s="399"/>
      <c r="AK3849" s="375">
        <f t="shared" si="10996"/>
        <v>0</v>
      </c>
      <c r="AL3849" s="378">
        <f t="shared" si="10993"/>
        <v>0</v>
      </c>
      <c r="AM3849" s="374">
        <f t="shared" si="10997"/>
        <v>0</v>
      </c>
      <c r="AN3849" s="292">
        <f t="shared" si="10994"/>
        <v>0</v>
      </c>
      <c r="CA3849" s="413"/>
      <c r="CB3849" s="398"/>
      <c r="CC3849" s="398"/>
      <c r="CD3849" s="398"/>
      <c r="CE3849" s="398"/>
      <c r="CF3849" s="398"/>
      <c r="CG3849" s="398"/>
      <c r="CH3849" s="398"/>
      <c r="CI3849" s="398"/>
      <c r="CJ3849" s="398"/>
      <c r="CK3849" s="398"/>
      <c r="CL3849" s="398"/>
      <c r="CM3849" s="398"/>
      <c r="CN3849" s="398"/>
      <c r="CO3849" s="398"/>
      <c r="CP3849" s="398"/>
      <c r="CQ3849" s="398"/>
      <c r="CR3849" s="398"/>
      <c r="CS3849" s="398"/>
      <c r="CT3849" s="398"/>
      <c r="CU3849" s="398"/>
      <c r="CV3849" s="398"/>
      <c r="CW3849" s="398"/>
      <c r="CX3849" s="398"/>
      <c r="CY3849" s="398"/>
      <c r="CZ3849" s="398"/>
      <c r="DA3849" s="398"/>
      <c r="DB3849" s="398"/>
      <c r="DC3849" s="398"/>
      <c r="DD3849" s="398"/>
      <c r="DE3849" s="414"/>
      <c r="DG3849" s="610"/>
      <c r="DH3849" s="611"/>
      <c r="DI3849" s="415"/>
      <c r="DJ3849" s="416"/>
      <c r="DK3849" s="416"/>
      <c r="DL3849" s="416"/>
      <c r="DM3849" s="416"/>
      <c r="DN3849" s="416"/>
      <c r="DO3849" s="416"/>
      <c r="DP3849" s="416"/>
      <c r="DQ3849" s="416"/>
      <c r="DR3849" s="416"/>
      <c r="DS3849" s="416"/>
      <c r="DT3849" s="416"/>
      <c r="DU3849" s="416"/>
      <c r="DV3849" s="416"/>
      <c r="DW3849" s="416"/>
      <c r="DX3849" s="416"/>
      <c r="DY3849" s="416"/>
      <c r="DZ3849" s="416"/>
      <c r="EA3849" s="416"/>
      <c r="EB3849" s="416"/>
      <c r="EC3849" s="416"/>
      <c r="ED3849" s="416"/>
      <c r="EE3849" s="416"/>
      <c r="EF3849" s="416"/>
      <c r="EG3849" s="416"/>
      <c r="EH3849" s="416"/>
      <c r="EI3849" s="416"/>
      <c r="EJ3849" s="416"/>
      <c r="EK3849" s="416"/>
      <c r="EL3849" s="417"/>
    </row>
    <row r="3850" spans="1:143" ht="15" customHeight="1" x14ac:dyDescent="0.25">
      <c r="A3850" s="60"/>
      <c r="B3850" s="60"/>
      <c r="C3850" s="796"/>
      <c r="D3850" s="805"/>
      <c r="E3850" s="806"/>
      <c r="F3850" s="807"/>
      <c r="G3850" s="703" t="s">
        <v>293</v>
      </c>
      <c r="H3850" s="703"/>
      <c r="I3850" s="704" t="s">
        <v>298</v>
      </c>
      <c r="J3850" s="705"/>
      <c r="K3850" s="705"/>
      <c r="L3850" s="705"/>
      <c r="M3850" s="705"/>
      <c r="N3850" s="705"/>
      <c r="O3850" s="706"/>
      <c r="P3850" s="555"/>
      <c r="Q3850" s="555"/>
      <c r="R3850" s="555"/>
      <c r="S3850" s="555"/>
      <c r="T3850" s="555"/>
      <c r="U3850" s="555"/>
      <c r="V3850" s="555"/>
      <c r="W3850" s="555"/>
      <c r="X3850" s="555"/>
      <c r="Y3850" s="555"/>
      <c r="Z3850" s="555"/>
      <c r="AA3850" s="555"/>
      <c r="AB3850" s="555"/>
      <c r="AC3850" s="555"/>
      <c r="AD3850" s="555"/>
      <c r="AE3850" s="60"/>
      <c r="AF3850" s="259"/>
      <c r="AG3850" s="374">
        <f t="shared" si="10995"/>
        <v>15</v>
      </c>
      <c r="AH3850" s="399"/>
      <c r="AK3850" s="375">
        <f t="shared" si="10996"/>
        <v>0</v>
      </c>
      <c r="AL3850" s="378">
        <f t="shared" si="10993"/>
        <v>0</v>
      </c>
      <c r="AM3850" s="374">
        <f t="shared" si="10997"/>
        <v>0</v>
      </c>
      <c r="AN3850" s="292">
        <f t="shared" si="10994"/>
        <v>0</v>
      </c>
      <c r="CA3850" s="413"/>
      <c r="CB3850" s="398"/>
      <c r="CC3850" s="398"/>
      <c r="CD3850" s="398"/>
      <c r="CE3850" s="398"/>
      <c r="CF3850" s="398"/>
      <c r="CG3850" s="398"/>
      <c r="CH3850" s="398"/>
      <c r="CI3850" s="398"/>
      <c r="CJ3850" s="398"/>
      <c r="CK3850" s="398"/>
      <c r="CL3850" s="398"/>
      <c r="CM3850" s="398"/>
      <c r="CN3850" s="398"/>
      <c r="CO3850" s="398"/>
      <c r="CP3850" s="398"/>
      <c r="CQ3850" s="398"/>
      <c r="CR3850" s="398"/>
      <c r="CS3850" s="398"/>
      <c r="CT3850" s="398"/>
      <c r="CU3850" s="398"/>
      <c r="CV3850" s="398"/>
      <c r="CW3850" s="398"/>
      <c r="CX3850" s="398"/>
      <c r="CY3850" s="398"/>
      <c r="CZ3850" s="398"/>
      <c r="DA3850" s="398"/>
      <c r="DB3850" s="398"/>
      <c r="DC3850" s="398"/>
      <c r="DD3850" s="398"/>
      <c r="DE3850" s="414"/>
      <c r="DG3850" s="610"/>
      <c r="DH3850" s="611"/>
      <c r="DI3850" s="415"/>
      <c r="DJ3850" s="416"/>
      <c r="DK3850" s="416"/>
      <c r="DL3850" s="416"/>
      <c r="DM3850" s="416"/>
      <c r="DN3850" s="416"/>
      <c r="DO3850" s="416"/>
      <c r="DP3850" s="416"/>
      <c r="DQ3850" s="416"/>
      <c r="DR3850" s="416"/>
      <c r="DS3850" s="416"/>
      <c r="DT3850" s="416"/>
      <c r="DU3850" s="416"/>
      <c r="DV3850" s="416"/>
      <c r="DW3850" s="416"/>
      <c r="DX3850" s="416"/>
      <c r="DY3850" s="416"/>
      <c r="DZ3850" s="416"/>
      <c r="EA3850" s="416"/>
      <c r="EB3850" s="416"/>
      <c r="EC3850" s="416"/>
      <c r="ED3850" s="416"/>
      <c r="EE3850" s="416"/>
      <c r="EF3850" s="416"/>
      <c r="EG3850" s="416"/>
      <c r="EH3850" s="416"/>
      <c r="EI3850" s="416"/>
      <c r="EJ3850" s="416"/>
      <c r="EK3850" s="416"/>
      <c r="EL3850" s="417"/>
    </row>
    <row r="3851" spans="1:143" ht="24" customHeight="1" x14ac:dyDescent="0.25">
      <c r="A3851" s="60"/>
      <c r="B3851" s="60"/>
      <c r="C3851" s="797"/>
      <c r="D3851" s="808"/>
      <c r="E3851" s="809"/>
      <c r="F3851" s="810"/>
      <c r="G3851" s="767" t="s">
        <v>294</v>
      </c>
      <c r="H3851" s="767"/>
      <c r="I3851" s="704" t="s">
        <v>299</v>
      </c>
      <c r="J3851" s="705"/>
      <c r="K3851" s="705"/>
      <c r="L3851" s="705"/>
      <c r="M3851" s="705"/>
      <c r="N3851" s="705"/>
      <c r="O3851" s="706"/>
      <c r="P3851" s="555"/>
      <c r="Q3851" s="555"/>
      <c r="R3851" s="555"/>
      <c r="S3851" s="555"/>
      <c r="T3851" s="555"/>
      <c r="U3851" s="555"/>
      <c r="V3851" s="555"/>
      <c r="W3851" s="555"/>
      <c r="X3851" s="555"/>
      <c r="Y3851" s="555"/>
      <c r="Z3851" s="555"/>
      <c r="AA3851" s="555"/>
      <c r="AB3851" s="555"/>
      <c r="AC3851" s="555"/>
      <c r="AD3851" s="555"/>
      <c r="AE3851" s="60"/>
      <c r="AF3851" s="259"/>
      <c r="AG3851" s="374">
        <f t="shared" si="10995"/>
        <v>15</v>
      </c>
      <c r="AH3851" s="399"/>
      <c r="AK3851" s="375">
        <f t="shared" si="10996"/>
        <v>0</v>
      </c>
      <c r="AL3851" s="378">
        <f t="shared" si="10993"/>
        <v>0</v>
      </c>
      <c r="AM3851" s="374">
        <f t="shared" si="10997"/>
        <v>0</v>
      </c>
      <c r="AN3851" s="292">
        <f t="shared" si="10994"/>
        <v>0</v>
      </c>
      <c r="CA3851" s="413"/>
      <c r="CB3851" s="398"/>
      <c r="CC3851" s="398"/>
      <c r="CD3851" s="398"/>
      <c r="CE3851" s="398"/>
      <c r="CF3851" s="398"/>
      <c r="CG3851" s="398"/>
      <c r="CH3851" s="398"/>
      <c r="CI3851" s="398"/>
      <c r="CJ3851" s="398"/>
      <c r="CK3851" s="398"/>
      <c r="CL3851" s="398"/>
      <c r="CM3851" s="398"/>
      <c r="CN3851" s="398"/>
      <c r="CO3851" s="398"/>
      <c r="CP3851" s="398"/>
      <c r="CQ3851" s="398"/>
      <c r="CR3851" s="398"/>
      <c r="CS3851" s="398"/>
      <c r="CT3851" s="398"/>
      <c r="CU3851" s="398"/>
      <c r="CV3851" s="398"/>
      <c r="CW3851" s="398"/>
      <c r="CX3851" s="398"/>
      <c r="CY3851" s="398"/>
      <c r="CZ3851" s="398"/>
      <c r="DA3851" s="398"/>
      <c r="DB3851" s="398"/>
      <c r="DC3851" s="398"/>
      <c r="DD3851" s="398"/>
      <c r="DE3851" s="414"/>
      <c r="DG3851" s="614" t="s">
        <v>294</v>
      </c>
      <c r="DH3851" s="615"/>
      <c r="DI3851" s="418" t="s">
        <v>1920</v>
      </c>
      <c r="DJ3851" s="419"/>
      <c r="DK3851" s="419"/>
      <c r="DL3851" s="419"/>
      <c r="DM3851" s="419"/>
      <c r="DN3851" s="419"/>
      <c r="DO3851" s="419"/>
      <c r="DP3851" s="419"/>
      <c r="DQ3851" s="419"/>
      <c r="DR3851" s="419"/>
      <c r="DS3851" s="419"/>
      <c r="DT3851" s="419"/>
      <c r="DU3851" s="419"/>
      <c r="DV3851" s="419"/>
      <c r="DW3851" s="419"/>
      <c r="DX3851" s="419">
        <f t="shared" ref="DX3851" si="10998">P3851</f>
        <v>0</v>
      </c>
      <c r="DY3851" s="419">
        <f t="shared" ref="DY3851" si="10999">Q3851</f>
        <v>0</v>
      </c>
      <c r="DZ3851" s="419">
        <f t="shared" ref="DZ3851" si="11000">R3851</f>
        <v>0</v>
      </c>
      <c r="EA3851" s="419">
        <f t="shared" ref="EA3851" si="11001">S3851</f>
        <v>0</v>
      </c>
      <c r="EB3851" s="419">
        <f t="shared" ref="EB3851" si="11002">T3851</f>
        <v>0</v>
      </c>
      <c r="EC3851" s="419">
        <f t="shared" ref="EC3851" si="11003">U3851</f>
        <v>0</v>
      </c>
      <c r="ED3851" s="419">
        <f t="shared" ref="ED3851" si="11004">V3851</f>
        <v>0</v>
      </c>
      <c r="EE3851" s="419">
        <f t="shared" ref="EE3851" si="11005">W3851</f>
        <v>0</v>
      </c>
      <c r="EF3851" s="419">
        <f t="shared" ref="EF3851" si="11006">X3851</f>
        <v>0</v>
      </c>
      <c r="EG3851" s="419">
        <f t="shared" ref="EG3851" si="11007">Y3851</f>
        <v>0</v>
      </c>
      <c r="EH3851" s="419">
        <f t="shared" ref="EH3851" si="11008">Z3851</f>
        <v>0</v>
      </c>
      <c r="EI3851" s="419">
        <f t="shared" ref="EI3851" si="11009">AA3851</f>
        <v>0</v>
      </c>
      <c r="EJ3851" s="419">
        <f t="shared" ref="EJ3851" si="11010">AB3851</f>
        <v>0</v>
      </c>
      <c r="EK3851" s="419">
        <f t="shared" ref="EK3851" si="11011">AC3851</f>
        <v>0</v>
      </c>
      <c r="EL3851" s="420">
        <f t="shared" ref="EL3851" si="11012">AD3851</f>
        <v>0</v>
      </c>
    </row>
    <row r="3852" spans="1:143" ht="15" customHeight="1" x14ac:dyDescent="0.25">
      <c r="A3852" s="60"/>
      <c r="B3852" s="60"/>
      <c r="C3852" s="795" t="s">
        <v>326</v>
      </c>
      <c r="D3852" s="786" t="s">
        <v>327</v>
      </c>
      <c r="E3852" s="787"/>
      <c r="F3852" s="787"/>
      <c r="G3852" s="648" t="s">
        <v>302</v>
      </c>
      <c r="H3852" s="648"/>
      <c r="I3852" s="704" t="s">
        <v>308</v>
      </c>
      <c r="J3852" s="705"/>
      <c r="K3852" s="705"/>
      <c r="L3852" s="705"/>
      <c r="M3852" s="705"/>
      <c r="N3852" s="705"/>
      <c r="O3852" s="706"/>
      <c r="P3852" s="555"/>
      <c r="Q3852" s="555"/>
      <c r="R3852" s="555"/>
      <c r="S3852" s="555"/>
      <c r="T3852" s="555"/>
      <c r="U3852" s="555"/>
      <c r="V3852" s="555"/>
      <c r="W3852" s="555"/>
      <c r="X3852" s="555"/>
      <c r="Y3852" s="555"/>
      <c r="Z3852" s="555"/>
      <c r="AA3852" s="555"/>
      <c r="AB3852" s="555"/>
      <c r="AC3852" s="555"/>
      <c r="AD3852" s="555"/>
      <c r="AE3852" s="60"/>
      <c r="AF3852" s="259"/>
      <c r="AG3852" s="374">
        <f t="shared" si="10995"/>
        <v>15</v>
      </c>
      <c r="AH3852" s="399"/>
      <c r="AK3852" s="375">
        <f t="shared" si="10996"/>
        <v>0</v>
      </c>
      <c r="AL3852" s="378">
        <f t="shared" si="10993"/>
        <v>0</v>
      </c>
      <c r="AM3852" s="374">
        <f t="shared" si="10997"/>
        <v>0</v>
      </c>
      <c r="AN3852" s="292">
        <f t="shared" si="10994"/>
        <v>0</v>
      </c>
      <c r="CA3852" s="413"/>
      <c r="CB3852" s="398"/>
      <c r="CC3852" s="398"/>
      <c r="CD3852" s="398"/>
      <c r="CE3852" s="398"/>
      <c r="CF3852" s="398"/>
      <c r="CG3852" s="398"/>
      <c r="CH3852" s="398"/>
      <c r="CI3852" s="398"/>
      <c r="CJ3852" s="398"/>
      <c r="CK3852" s="398"/>
      <c r="CL3852" s="398"/>
      <c r="CM3852" s="398"/>
      <c r="CN3852" s="398"/>
      <c r="CO3852" s="398"/>
      <c r="CP3852" s="398"/>
      <c r="CQ3852" s="398"/>
      <c r="CR3852" s="398"/>
      <c r="CS3852" s="398"/>
      <c r="CT3852" s="398"/>
      <c r="CU3852" s="398"/>
      <c r="CV3852" s="398"/>
      <c r="CW3852" s="398"/>
      <c r="CX3852" s="398"/>
      <c r="CY3852" s="398"/>
      <c r="CZ3852" s="398"/>
      <c r="DA3852" s="398"/>
      <c r="DB3852" s="398"/>
      <c r="DC3852" s="398"/>
      <c r="DD3852" s="398"/>
      <c r="DE3852" s="414"/>
      <c r="DG3852" s="647"/>
      <c r="DH3852" s="648"/>
      <c r="DI3852" s="415" t="s">
        <v>1910</v>
      </c>
      <c r="DJ3852" s="416"/>
      <c r="DK3852" s="416"/>
      <c r="DL3852" s="416"/>
      <c r="DM3852" s="416"/>
      <c r="DN3852" s="416"/>
      <c r="DO3852" s="416"/>
      <c r="DP3852" s="416"/>
      <c r="DQ3852" s="416"/>
      <c r="DR3852" s="416"/>
      <c r="DS3852" s="416"/>
      <c r="DT3852" s="416"/>
      <c r="DU3852" s="416"/>
      <c r="DV3852" s="416"/>
      <c r="DW3852" s="416"/>
      <c r="DX3852" s="416">
        <f t="shared" ref="DX3852" si="11013">COUNTIF(P3847:P3850,"NS")</f>
        <v>0</v>
      </c>
      <c r="DY3852" s="416">
        <f t="shared" ref="DY3852" si="11014">COUNTIF(Q3847:Q3850,"NS")</f>
        <v>0</v>
      </c>
      <c r="DZ3852" s="416">
        <f t="shared" ref="DZ3852" si="11015">COUNTIF(R3847:R3850,"NS")</f>
        <v>0</v>
      </c>
      <c r="EA3852" s="416">
        <f t="shared" ref="EA3852" si="11016">COUNTIF(S3847:S3850,"NS")</f>
        <v>0</v>
      </c>
      <c r="EB3852" s="416">
        <f t="shared" ref="EB3852" si="11017">COUNTIF(T3847:T3850,"NS")</f>
        <v>0</v>
      </c>
      <c r="EC3852" s="416">
        <f t="shared" ref="EC3852" si="11018">COUNTIF(U3847:U3850,"NS")</f>
        <v>0</v>
      </c>
      <c r="ED3852" s="416">
        <f t="shared" ref="ED3852" si="11019">COUNTIF(V3847:V3850,"NS")</f>
        <v>0</v>
      </c>
      <c r="EE3852" s="416">
        <f t="shared" ref="EE3852" si="11020">COUNTIF(W3847:W3850,"NS")</f>
        <v>0</v>
      </c>
      <c r="EF3852" s="416">
        <f t="shared" ref="EF3852" si="11021">COUNTIF(X3847:X3850,"NS")</f>
        <v>0</v>
      </c>
      <c r="EG3852" s="416">
        <f t="shared" ref="EG3852" si="11022">COUNTIF(Y3847:Y3850,"NS")</f>
        <v>0</v>
      </c>
      <c r="EH3852" s="416">
        <f t="shared" ref="EH3852" si="11023">COUNTIF(Z3847:Z3850,"NS")</f>
        <v>0</v>
      </c>
      <c r="EI3852" s="416">
        <f t="shared" ref="EI3852" si="11024">COUNTIF(AA3847:AA3850,"NS")</f>
        <v>0</v>
      </c>
      <c r="EJ3852" s="416">
        <f t="shared" ref="EJ3852" si="11025">COUNTIF(AB3847:AB3850,"NS")</f>
        <v>0</v>
      </c>
      <c r="EK3852" s="416">
        <f t="shared" ref="EK3852" si="11026">COUNTIF(AC3847:AC3850,"NS")</f>
        <v>0</v>
      </c>
      <c r="EL3852" s="417">
        <f t="shared" ref="EL3852" si="11027">COUNTIF(AD3847:AD3850,"NS")</f>
        <v>0</v>
      </c>
    </row>
    <row r="3853" spans="1:143" ht="15" customHeight="1" x14ac:dyDescent="0.25">
      <c r="A3853" s="60"/>
      <c r="B3853" s="60"/>
      <c r="C3853" s="796"/>
      <c r="D3853" s="789"/>
      <c r="E3853" s="790"/>
      <c r="F3853" s="790"/>
      <c r="G3853" s="648" t="s">
        <v>303</v>
      </c>
      <c r="H3853" s="648"/>
      <c r="I3853" s="704" t="s">
        <v>309</v>
      </c>
      <c r="J3853" s="705"/>
      <c r="K3853" s="705"/>
      <c r="L3853" s="705"/>
      <c r="M3853" s="705"/>
      <c r="N3853" s="705"/>
      <c r="O3853" s="706"/>
      <c r="P3853" s="555"/>
      <c r="Q3853" s="555"/>
      <c r="R3853" s="555"/>
      <c r="S3853" s="555"/>
      <c r="T3853" s="555"/>
      <c r="U3853" s="555"/>
      <c r="V3853" s="555"/>
      <c r="W3853" s="555"/>
      <c r="X3853" s="555"/>
      <c r="Y3853" s="555"/>
      <c r="Z3853" s="555"/>
      <c r="AA3853" s="555"/>
      <c r="AB3853" s="555"/>
      <c r="AC3853" s="555"/>
      <c r="AD3853" s="555"/>
      <c r="AE3853" s="60"/>
      <c r="AF3853" s="259"/>
      <c r="AG3853" s="374">
        <f t="shared" si="10995"/>
        <v>15</v>
      </c>
      <c r="AH3853" s="399"/>
      <c r="AK3853" s="375">
        <f t="shared" si="10996"/>
        <v>0</v>
      </c>
      <c r="AL3853" s="378">
        <f t="shared" si="10993"/>
        <v>0</v>
      </c>
      <c r="AM3853" s="374">
        <f t="shared" si="10997"/>
        <v>0</v>
      </c>
      <c r="AN3853" s="292">
        <f t="shared" si="10994"/>
        <v>0</v>
      </c>
      <c r="CA3853" s="413"/>
      <c r="CB3853" s="398"/>
      <c r="CC3853" s="398"/>
      <c r="CD3853" s="398"/>
      <c r="CE3853" s="398"/>
      <c r="CF3853" s="398"/>
      <c r="CG3853" s="398"/>
      <c r="CH3853" s="398"/>
      <c r="CI3853" s="398"/>
      <c r="CJ3853" s="398"/>
      <c r="CK3853" s="398"/>
      <c r="CL3853" s="398"/>
      <c r="CM3853" s="398"/>
      <c r="CN3853" s="398"/>
      <c r="CO3853" s="398"/>
      <c r="CP3853" s="398"/>
      <c r="CQ3853" s="398"/>
      <c r="CR3853" s="398"/>
      <c r="CS3853" s="398"/>
      <c r="CT3853" s="398"/>
      <c r="CU3853" s="398"/>
      <c r="CV3853" s="398"/>
      <c r="CW3853" s="398"/>
      <c r="CX3853" s="398"/>
      <c r="CY3853" s="398"/>
      <c r="CZ3853" s="398"/>
      <c r="DA3853" s="398"/>
      <c r="DB3853" s="398"/>
      <c r="DC3853" s="398"/>
      <c r="DD3853" s="398"/>
      <c r="DE3853" s="414"/>
      <c r="DG3853" s="647"/>
      <c r="DH3853" s="648"/>
      <c r="DI3853" s="415" t="s">
        <v>1914</v>
      </c>
      <c r="DJ3853" s="416"/>
      <c r="DK3853" s="416"/>
      <c r="DL3853" s="416"/>
      <c r="DM3853" s="416"/>
      <c r="DN3853" s="416"/>
      <c r="DO3853" s="416"/>
      <c r="DP3853" s="416"/>
      <c r="DQ3853" s="416"/>
      <c r="DR3853" s="416"/>
      <c r="DS3853" s="416"/>
      <c r="DT3853" s="416"/>
      <c r="DU3853" s="416"/>
      <c r="DV3853" s="416"/>
      <c r="DW3853" s="416"/>
      <c r="DX3853" s="416">
        <f t="shared" ref="DX3853" si="11028">SUM(P3847:P3851)</f>
        <v>0</v>
      </c>
      <c r="DY3853" s="416">
        <f t="shared" ref="DY3853" si="11029">SUM(Q3847:Q3851)</f>
        <v>0</v>
      </c>
      <c r="DZ3853" s="416">
        <f t="shared" ref="DZ3853" si="11030">SUM(R3847:R3851)</f>
        <v>0</v>
      </c>
      <c r="EA3853" s="416">
        <f t="shared" ref="EA3853" si="11031">SUM(S3847:S3851)</f>
        <v>0</v>
      </c>
      <c r="EB3853" s="416">
        <f t="shared" ref="EB3853" si="11032">SUM(T3847:T3851)</f>
        <v>0</v>
      </c>
      <c r="EC3853" s="416">
        <f t="shared" ref="EC3853" si="11033">SUM(U3847:U3851)</f>
        <v>0</v>
      </c>
      <c r="ED3853" s="416">
        <f t="shared" ref="ED3853" si="11034">SUM(V3847:V3851)</f>
        <v>0</v>
      </c>
      <c r="EE3853" s="416">
        <f t="shared" ref="EE3853" si="11035">SUM(W3847:W3851)</f>
        <v>0</v>
      </c>
      <c r="EF3853" s="416">
        <f t="shared" ref="EF3853" si="11036">SUM(X3847:X3851)</f>
        <v>0</v>
      </c>
      <c r="EG3853" s="416">
        <f t="shared" ref="EG3853" si="11037">SUM(Y3847:Y3851)</f>
        <v>0</v>
      </c>
      <c r="EH3853" s="416">
        <f t="shared" ref="EH3853" si="11038">SUM(Z3847:Z3851)</f>
        <v>0</v>
      </c>
      <c r="EI3853" s="416">
        <f t="shared" ref="EI3853" si="11039">SUM(AA3847:AA3851)</f>
        <v>0</v>
      </c>
      <c r="EJ3853" s="416">
        <f t="shared" ref="EJ3853" si="11040">SUM(AB3847:AB3851)</f>
        <v>0</v>
      </c>
      <c r="EK3853" s="416">
        <f t="shared" ref="EK3853" si="11041">SUM(AC3847:AC3851)</f>
        <v>0</v>
      </c>
      <c r="EL3853" s="417">
        <f t="shared" ref="EL3853" si="11042">SUM(AD3847:AD3851)</f>
        <v>0</v>
      </c>
    </row>
    <row r="3854" spans="1:143" ht="24" customHeight="1" x14ac:dyDescent="0.25">
      <c r="A3854" s="60"/>
      <c r="B3854" s="60"/>
      <c r="C3854" s="796"/>
      <c r="D3854" s="789"/>
      <c r="E3854" s="790"/>
      <c r="F3854" s="790"/>
      <c r="G3854" s="648" t="s">
        <v>304</v>
      </c>
      <c r="H3854" s="648"/>
      <c r="I3854" s="704" t="s">
        <v>310</v>
      </c>
      <c r="J3854" s="705"/>
      <c r="K3854" s="705"/>
      <c r="L3854" s="705"/>
      <c r="M3854" s="705"/>
      <c r="N3854" s="705"/>
      <c r="O3854" s="706"/>
      <c r="P3854" s="555"/>
      <c r="Q3854" s="555"/>
      <c r="R3854" s="555"/>
      <c r="S3854" s="555"/>
      <c r="T3854" s="555"/>
      <c r="U3854" s="555"/>
      <c r="V3854" s="555"/>
      <c r="W3854" s="555"/>
      <c r="X3854" s="555"/>
      <c r="Y3854" s="555"/>
      <c r="Z3854" s="555"/>
      <c r="AA3854" s="555"/>
      <c r="AB3854" s="555"/>
      <c r="AC3854" s="555"/>
      <c r="AD3854" s="555"/>
      <c r="AE3854" s="60"/>
      <c r="AF3854" s="259"/>
      <c r="AG3854" s="374">
        <f t="shared" si="10995"/>
        <v>15</v>
      </c>
      <c r="AH3854" s="399"/>
      <c r="AK3854" s="375">
        <f t="shared" si="10996"/>
        <v>0</v>
      </c>
      <c r="AL3854" s="378">
        <f t="shared" si="10993"/>
        <v>0</v>
      </c>
      <c r="AM3854" s="374">
        <f t="shared" si="10997"/>
        <v>0</v>
      </c>
      <c r="AN3854" s="292">
        <f t="shared" si="10994"/>
        <v>0</v>
      </c>
      <c r="CA3854" s="413"/>
      <c r="CB3854" s="398"/>
      <c r="CC3854" s="398"/>
      <c r="CD3854" s="398"/>
      <c r="CE3854" s="398"/>
      <c r="CF3854" s="398"/>
      <c r="CG3854" s="398"/>
      <c r="CH3854" s="398"/>
      <c r="CI3854" s="398"/>
      <c r="CJ3854" s="398"/>
      <c r="CK3854" s="398"/>
      <c r="CL3854" s="398"/>
      <c r="CM3854" s="398"/>
      <c r="CN3854" s="398"/>
      <c r="CO3854" s="398"/>
      <c r="CP3854" s="398"/>
      <c r="CQ3854" s="398"/>
      <c r="CR3854" s="398"/>
      <c r="CS3854" s="398"/>
      <c r="CT3854" s="398"/>
      <c r="CU3854" s="398"/>
      <c r="CV3854" s="398"/>
      <c r="CW3854" s="398"/>
      <c r="CX3854" s="398"/>
      <c r="CY3854" s="398"/>
      <c r="CZ3854" s="398"/>
      <c r="DA3854" s="398"/>
      <c r="DB3854" s="398"/>
      <c r="DC3854" s="398"/>
      <c r="DD3854" s="398"/>
      <c r="DE3854" s="414"/>
      <c r="DG3854" s="647"/>
      <c r="DH3854" s="648"/>
      <c r="DI3854" s="415" t="s">
        <v>1919</v>
      </c>
      <c r="DJ3854" s="298"/>
      <c r="DK3854" s="298"/>
      <c r="DL3854" s="298"/>
      <c r="DM3854" s="298"/>
      <c r="DN3854" s="298"/>
      <c r="DO3854" s="298"/>
      <c r="DP3854" s="298"/>
      <c r="DQ3854" s="298"/>
      <c r="DR3854" s="298"/>
      <c r="DS3854" s="298"/>
      <c r="DT3854" s="298"/>
      <c r="DU3854" s="298"/>
      <c r="DV3854" s="298"/>
      <c r="DW3854" s="298"/>
      <c r="DX3854" s="298">
        <f t="shared" ref="DX3854:DZ3854" si="11043">IF(OR(AND(DX3851="NS",DX3852=4),AND(DX3851="NA")),0,IF(OR(AND(IF(DX3851="NS",1,DX3851)&gt;DX3853*0.25,DX3852=0),AND(DX3851&gt;0,OR(DX3852=4,DX3853=0)),AND(DX3851&gt;0,DX3852=0,DX3853=0),AND(DX3851="NS",DX3852=0,DX3853=0)),1,0))</f>
        <v>0</v>
      </c>
      <c r="DY3854" s="298">
        <f t="shared" si="11043"/>
        <v>0</v>
      </c>
      <c r="DZ3854" s="298">
        <f t="shared" si="11043"/>
        <v>0</v>
      </c>
      <c r="EA3854" s="298">
        <f>IF(OR(AND(EA3851="NS",EA3852=4),AND(EA3851="NA")),0,IF(OR(AND(IF(EA3851="NS",1,EA3851)&gt;EA3853*0.25,EA3852=0),AND(EA3851&gt;0,OR(EA3852=4,EA3853=0)),AND(EA3851&gt;0,EA3852=0,EA3853=0),AND(EA3851="NS",EA3852=0,EA3853=0)),1,0))</f>
        <v>0</v>
      </c>
      <c r="EB3854" s="298">
        <f t="shared" ref="EB3854:EL3854" si="11044">IF(OR(AND(EB3851="NS",EB3852=4),AND(EB3851="NA")),0,IF(OR(AND(IF(EB3851="NS",1,EB3851)&gt;EB3853*0.25,EB3852=0),AND(EB3851&gt;0,OR(EB3852=4,EB3853=0)),AND(EB3851&gt;0,EB3852=0,EB3853=0),AND(EB3851="NS",EB3852=0,EB3853=0)),1,0))</f>
        <v>0</v>
      </c>
      <c r="EC3854" s="298">
        <f t="shared" si="11044"/>
        <v>0</v>
      </c>
      <c r="ED3854" s="298">
        <f t="shared" si="11044"/>
        <v>0</v>
      </c>
      <c r="EE3854" s="298">
        <f t="shared" si="11044"/>
        <v>0</v>
      </c>
      <c r="EF3854" s="298">
        <f t="shared" si="11044"/>
        <v>0</v>
      </c>
      <c r="EG3854" s="298">
        <f t="shared" si="11044"/>
        <v>0</v>
      </c>
      <c r="EH3854" s="298">
        <f t="shared" si="11044"/>
        <v>0</v>
      </c>
      <c r="EI3854" s="298">
        <f t="shared" si="11044"/>
        <v>0</v>
      </c>
      <c r="EJ3854" s="298">
        <f t="shared" si="11044"/>
        <v>0</v>
      </c>
      <c r="EK3854" s="298">
        <f t="shared" si="11044"/>
        <v>0</v>
      </c>
      <c r="EL3854" s="302">
        <f t="shared" si="11044"/>
        <v>0</v>
      </c>
      <c r="EM3854" s="375">
        <f>SUM(DX3854:EL3854)</f>
        <v>0</v>
      </c>
    </row>
    <row r="3855" spans="1:143" ht="15" customHeight="1" x14ac:dyDescent="0.25">
      <c r="A3855" s="60"/>
      <c r="B3855" s="60"/>
      <c r="C3855" s="796"/>
      <c r="D3855" s="789"/>
      <c r="E3855" s="790"/>
      <c r="F3855" s="790"/>
      <c r="G3855" s="648" t="s">
        <v>305</v>
      </c>
      <c r="H3855" s="648"/>
      <c r="I3855" s="704" t="s">
        <v>311</v>
      </c>
      <c r="J3855" s="705"/>
      <c r="K3855" s="705"/>
      <c r="L3855" s="705"/>
      <c r="M3855" s="705"/>
      <c r="N3855" s="705"/>
      <c r="O3855" s="706"/>
      <c r="P3855" s="555"/>
      <c r="Q3855" s="555"/>
      <c r="R3855" s="555"/>
      <c r="S3855" s="555"/>
      <c r="T3855" s="555"/>
      <c r="U3855" s="555"/>
      <c r="V3855" s="555"/>
      <c r="W3855" s="555"/>
      <c r="X3855" s="555"/>
      <c r="Y3855" s="555"/>
      <c r="Z3855" s="555"/>
      <c r="AA3855" s="555"/>
      <c r="AB3855" s="555"/>
      <c r="AC3855" s="555"/>
      <c r="AD3855" s="555"/>
      <c r="AE3855" s="60"/>
      <c r="AF3855" s="259"/>
      <c r="AG3855" s="374">
        <f t="shared" si="10995"/>
        <v>15</v>
      </c>
      <c r="AH3855" s="399"/>
      <c r="AK3855" s="375">
        <f t="shared" si="10996"/>
        <v>0</v>
      </c>
      <c r="AL3855" s="378">
        <f t="shared" si="10993"/>
        <v>0</v>
      </c>
      <c r="AM3855" s="374">
        <f t="shared" si="10997"/>
        <v>0</v>
      </c>
      <c r="AN3855" s="292">
        <f t="shared" si="10994"/>
        <v>0</v>
      </c>
      <c r="CA3855" s="413"/>
      <c r="CB3855" s="398"/>
      <c r="CC3855" s="398"/>
      <c r="CD3855" s="398"/>
      <c r="CE3855" s="398"/>
      <c r="CF3855" s="398"/>
      <c r="CG3855" s="398"/>
      <c r="CH3855" s="398"/>
      <c r="CI3855" s="398"/>
      <c r="CJ3855" s="398"/>
      <c r="CK3855" s="398"/>
      <c r="CL3855" s="398"/>
      <c r="CM3855" s="398"/>
      <c r="CN3855" s="398"/>
      <c r="CO3855" s="398"/>
      <c r="CP3855" s="398"/>
      <c r="CQ3855" s="398"/>
      <c r="CR3855" s="398"/>
      <c r="CS3855" s="398"/>
      <c r="CT3855" s="398"/>
      <c r="CU3855" s="398"/>
      <c r="CV3855" s="398"/>
      <c r="CW3855" s="398"/>
      <c r="CX3855" s="398"/>
      <c r="CY3855" s="398"/>
      <c r="CZ3855" s="398"/>
      <c r="DA3855" s="398"/>
      <c r="DB3855" s="398"/>
      <c r="DC3855" s="398"/>
      <c r="DD3855" s="398"/>
      <c r="DE3855" s="414"/>
      <c r="DG3855" s="647"/>
      <c r="DH3855" s="648"/>
      <c r="DI3855" s="415" t="s">
        <v>311</v>
      </c>
      <c r="DJ3855" s="416"/>
      <c r="DK3855" s="416"/>
      <c r="DL3855" s="416"/>
      <c r="DM3855" s="416"/>
      <c r="DN3855" s="416"/>
      <c r="DO3855" s="416"/>
      <c r="DP3855" s="416"/>
      <c r="DQ3855" s="416"/>
      <c r="DR3855" s="416"/>
      <c r="DS3855" s="416"/>
      <c r="DT3855" s="416"/>
      <c r="DU3855" s="416"/>
      <c r="DV3855" s="416"/>
      <c r="DW3855" s="416"/>
      <c r="DX3855" s="416"/>
      <c r="DY3855" s="416"/>
      <c r="DZ3855" s="416"/>
      <c r="EA3855" s="416"/>
      <c r="EB3855" s="416"/>
      <c r="EC3855" s="416"/>
      <c r="ED3855" s="416"/>
      <c r="EE3855" s="416"/>
      <c r="EF3855" s="416"/>
      <c r="EG3855" s="416"/>
      <c r="EH3855" s="416"/>
      <c r="EI3855" s="416"/>
      <c r="EJ3855" s="416"/>
      <c r="EK3855" s="416"/>
      <c r="EL3855" s="417"/>
    </row>
    <row r="3856" spans="1:143" ht="15" customHeight="1" x14ac:dyDescent="0.25">
      <c r="A3856" s="60"/>
      <c r="B3856" s="60"/>
      <c r="C3856" s="796"/>
      <c r="D3856" s="789"/>
      <c r="E3856" s="790"/>
      <c r="F3856" s="790"/>
      <c r="G3856" s="648" t="s">
        <v>306</v>
      </c>
      <c r="H3856" s="648"/>
      <c r="I3856" s="704" t="s">
        <v>312</v>
      </c>
      <c r="J3856" s="705"/>
      <c r="K3856" s="705"/>
      <c r="L3856" s="705"/>
      <c r="M3856" s="705"/>
      <c r="N3856" s="705"/>
      <c r="O3856" s="706"/>
      <c r="P3856" s="555"/>
      <c r="Q3856" s="555"/>
      <c r="R3856" s="555"/>
      <c r="S3856" s="555"/>
      <c r="T3856" s="555"/>
      <c r="U3856" s="555"/>
      <c r="V3856" s="555"/>
      <c r="W3856" s="555"/>
      <c r="X3856" s="555"/>
      <c r="Y3856" s="555"/>
      <c r="Z3856" s="555"/>
      <c r="AA3856" s="555"/>
      <c r="AB3856" s="555"/>
      <c r="AC3856" s="555"/>
      <c r="AD3856" s="555"/>
      <c r="AE3856" s="60"/>
      <c r="AF3856" s="259"/>
      <c r="AG3856" s="374">
        <f t="shared" si="10995"/>
        <v>15</v>
      </c>
      <c r="AH3856" s="399"/>
      <c r="AK3856" s="375">
        <f t="shared" si="10996"/>
        <v>0</v>
      </c>
      <c r="AL3856" s="378">
        <f t="shared" si="10993"/>
        <v>0</v>
      </c>
      <c r="AM3856" s="374">
        <f t="shared" si="10997"/>
        <v>0</v>
      </c>
      <c r="AN3856" s="292">
        <f t="shared" si="10994"/>
        <v>0</v>
      </c>
      <c r="CA3856" s="413"/>
      <c r="CB3856" s="421"/>
      <c r="CC3856" s="398"/>
      <c r="CD3856" s="398"/>
      <c r="CE3856" s="398"/>
      <c r="CF3856" s="398"/>
      <c r="CG3856" s="398"/>
      <c r="CH3856" s="398"/>
      <c r="CI3856" s="398"/>
      <c r="CJ3856" s="398"/>
      <c r="CK3856" s="398"/>
      <c r="CL3856" s="398"/>
      <c r="CM3856" s="398"/>
      <c r="CN3856" s="398"/>
      <c r="CO3856" s="398"/>
      <c r="CP3856" s="398"/>
      <c r="CQ3856" s="398"/>
      <c r="CR3856" s="398"/>
      <c r="CS3856" s="398"/>
      <c r="CT3856" s="398"/>
      <c r="CU3856" s="398"/>
      <c r="CV3856" s="398"/>
      <c r="CW3856" s="398"/>
      <c r="CX3856" s="398"/>
      <c r="CY3856" s="398"/>
      <c r="CZ3856" s="398"/>
      <c r="DA3856" s="398"/>
      <c r="DB3856" s="398"/>
      <c r="DC3856" s="398"/>
      <c r="DD3856" s="398"/>
      <c r="DE3856" s="414"/>
      <c r="DG3856" s="647"/>
      <c r="DH3856" s="648"/>
      <c r="DI3856" s="415"/>
      <c r="DJ3856" s="416"/>
      <c r="DK3856" s="416"/>
      <c r="DL3856" s="416"/>
      <c r="DM3856" s="416"/>
      <c r="DN3856" s="416"/>
      <c r="DO3856" s="416"/>
      <c r="DP3856" s="416"/>
      <c r="DQ3856" s="416"/>
      <c r="DR3856" s="416"/>
      <c r="DS3856" s="416"/>
      <c r="DT3856" s="416"/>
      <c r="DU3856" s="416"/>
      <c r="DV3856" s="416"/>
      <c r="DW3856" s="416"/>
      <c r="DX3856" s="416"/>
      <c r="DY3856" s="416"/>
      <c r="DZ3856" s="416"/>
      <c r="EA3856" s="416"/>
      <c r="EB3856" s="416"/>
      <c r="EC3856" s="416"/>
      <c r="ED3856" s="416"/>
      <c r="EE3856" s="416"/>
      <c r="EF3856" s="416"/>
      <c r="EG3856" s="416"/>
      <c r="EH3856" s="416"/>
      <c r="EI3856" s="416"/>
      <c r="EJ3856" s="416"/>
      <c r="EK3856" s="416"/>
      <c r="EL3856" s="417"/>
    </row>
    <row r="3857" spans="1:143" ht="15" customHeight="1" x14ac:dyDescent="0.25">
      <c r="A3857" s="60"/>
      <c r="B3857" s="60"/>
      <c r="C3857" s="796"/>
      <c r="D3857" s="789"/>
      <c r="E3857" s="790"/>
      <c r="F3857" s="790"/>
      <c r="G3857" s="648" t="s">
        <v>307</v>
      </c>
      <c r="H3857" s="648"/>
      <c r="I3857" s="704" t="s">
        <v>313</v>
      </c>
      <c r="J3857" s="705"/>
      <c r="K3857" s="705"/>
      <c r="L3857" s="705"/>
      <c r="M3857" s="705"/>
      <c r="N3857" s="705"/>
      <c r="O3857" s="706"/>
      <c r="P3857" s="555"/>
      <c r="Q3857" s="555"/>
      <c r="R3857" s="555"/>
      <c r="S3857" s="555"/>
      <c r="T3857" s="555"/>
      <c r="U3857" s="555"/>
      <c r="V3857" s="555"/>
      <c r="W3857" s="555"/>
      <c r="X3857" s="555"/>
      <c r="Y3857" s="555"/>
      <c r="Z3857" s="555"/>
      <c r="AA3857" s="555"/>
      <c r="AB3857" s="555"/>
      <c r="AC3857" s="555"/>
      <c r="AD3857" s="555"/>
      <c r="AE3857" s="60"/>
      <c r="AF3857" s="259"/>
      <c r="AG3857" s="374">
        <f t="shared" si="10995"/>
        <v>15</v>
      </c>
      <c r="AH3857" s="399"/>
      <c r="AK3857" s="375">
        <f t="shared" si="10996"/>
        <v>0</v>
      </c>
      <c r="AL3857" s="378">
        <f t="shared" si="10993"/>
        <v>0</v>
      </c>
      <c r="AM3857" s="374">
        <f t="shared" si="10997"/>
        <v>0</v>
      </c>
      <c r="AN3857" s="292">
        <f t="shared" si="10994"/>
        <v>0</v>
      </c>
      <c r="CA3857" s="299" t="s">
        <v>60</v>
      </c>
      <c r="CB3857" s="421"/>
      <c r="CC3857" s="375"/>
      <c r="CD3857" s="375"/>
      <c r="CE3857" s="375"/>
      <c r="CF3857" s="375"/>
      <c r="CG3857" s="375"/>
      <c r="CH3857" s="375"/>
      <c r="CI3857" s="375"/>
      <c r="CJ3857" s="375"/>
      <c r="CK3857" s="375"/>
      <c r="CL3857" s="375"/>
      <c r="CM3857" s="375"/>
      <c r="CN3857" s="300"/>
      <c r="CO3857" s="300"/>
      <c r="CP3857" s="300"/>
      <c r="CQ3857" s="423">
        <f t="shared" ref="CQ3857" si="11045">IF(P3857="",0,P3857)</f>
        <v>0</v>
      </c>
      <c r="CR3857" s="423">
        <f t="shared" ref="CR3857" si="11046">IF(Q3857="",0,Q3857)</f>
        <v>0</v>
      </c>
      <c r="CS3857" s="423">
        <f t="shared" ref="CS3857" si="11047">IF(R3857="",0,R3857)</f>
        <v>0</v>
      </c>
      <c r="CT3857" s="423">
        <f t="shared" ref="CT3857" si="11048">IF(S3857="",0,S3857)</f>
        <v>0</v>
      </c>
      <c r="CU3857" s="423">
        <f t="shared" ref="CU3857" si="11049">IF(T3857="",0,T3857)</f>
        <v>0</v>
      </c>
      <c r="CV3857" s="423">
        <f t="shared" ref="CV3857" si="11050">IF(U3857="",0,U3857)</f>
        <v>0</v>
      </c>
      <c r="CW3857" s="423">
        <f t="shared" ref="CW3857" si="11051">IF(V3857="",0,V3857)</f>
        <v>0</v>
      </c>
      <c r="CX3857" s="423">
        <f t="shared" ref="CX3857" si="11052">IF(W3857="",0,W3857)</f>
        <v>0</v>
      </c>
      <c r="CY3857" s="423">
        <f t="shared" ref="CY3857" si="11053">IF(X3857="",0,X3857)</f>
        <v>0</v>
      </c>
      <c r="CZ3857" s="423">
        <f t="shared" ref="CZ3857" si="11054">IF(Y3857="",0,Y3857)</f>
        <v>0</v>
      </c>
      <c r="DA3857" s="423">
        <f t="shared" ref="DA3857" si="11055">IF(Z3857="",0,Z3857)</f>
        <v>0</v>
      </c>
      <c r="DB3857" s="423">
        <f t="shared" ref="DB3857" si="11056">IF(AA3857="",0,AA3857)</f>
        <v>0</v>
      </c>
      <c r="DC3857" s="423">
        <f t="shared" ref="DC3857" si="11057">IF(AB3857="",0,AB3857)</f>
        <v>0</v>
      </c>
      <c r="DD3857" s="423">
        <f t="shared" ref="DD3857" si="11058">IF(AC3857="",0,AC3857)</f>
        <v>0</v>
      </c>
      <c r="DE3857" s="423">
        <f t="shared" ref="DE3857" si="11059">IF(AD3857="",0,AD3857)</f>
        <v>0</v>
      </c>
      <c r="DG3857" s="647"/>
      <c r="DH3857" s="648"/>
      <c r="DI3857" s="415"/>
      <c r="DJ3857" s="416"/>
      <c r="DK3857" s="416"/>
      <c r="DL3857" s="416"/>
      <c r="DM3857" s="416"/>
      <c r="DN3857" s="416"/>
      <c r="DO3857" s="416"/>
      <c r="DP3857" s="416"/>
      <c r="DQ3857" s="416"/>
      <c r="DR3857" s="416"/>
      <c r="DS3857" s="416"/>
      <c r="DT3857" s="416"/>
      <c r="DU3857" s="416"/>
      <c r="DV3857" s="416"/>
      <c r="DW3857" s="416"/>
      <c r="DX3857" s="416"/>
      <c r="DY3857" s="416"/>
      <c r="DZ3857" s="416"/>
      <c r="EA3857" s="416"/>
      <c r="EB3857" s="416"/>
      <c r="EC3857" s="416"/>
      <c r="ED3857" s="416"/>
      <c r="EE3857" s="416"/>
      <c r="EF3857" s="416"/>
      <c r="EG3857" s="416"/>
      <c r="EH3857" s="416"/>
      <c r="EI3857" s="416"/>
      <c r="EJ3857" s="416"/>
      <c r="EK3857" s="416"/>
      <c r="EL3857" s="417"/>
    </row>
    <row r="3858" spans="1:143" ht="15" customHeight="1" x14ac:dyDescent="0.25">
      <c r="A3858" s="60"/>
      <c r="B3858" s="60"/>
      <c r="C3858" s="796"/>
      <c r="D3858" s="789"/>
      <c r="E3858" s="790"/>
      <c r="F3858" s="790"/>
      <c r="G3858" s="716" t="s">
        <v>319</v>
      </c>
      <c r="H3858" s="716"/>
      <c r="I3858" s="64"/>
      <c r="J3858" s="705" t="s">
        <v>314</v>
      </c>
      <c r="K3858" s="705"/>
      <c r="L3858" s="705"/>
      <c r="M3858" s="705"/>
      <c r="N3858" s="705"/>
      <c r="O3858" s="706"/>
      <c r="P3858" s="555"/>
      <c r="Q3858" s="555"/>
      <c r="R3858" s="555"/>
      <c r="S3858" s="555"/>
      <c r="T3858" s="555"/>
      <c r="U3858" s="555"/>
      <c r="V3858" s="555"/>
      <c r="W3858" s="555"/>
      <c r="X3858" s="555"/>
      <c r="Y3858" s="555"/>
      <c r="Z3858" s="555"/>
      <c r="AA3858" s="555"/>
      <c r="AB3858" s="555"/>
      <c r="AC3858" s="555"/>
      <c r="AD3858" s="555"/>
      <c r="AE3858" s="60"/>
      <c r="AF3858" s="259"/>
      <c r="AG3858" s="374">
        <f t="shared" si="10995"/>
        <v>15</v>
      </c>
      <c r="AH3858" s="399"/>
      <c r="AK3858" s="375">
        <f t="shared" si="10996"/>
        <v>0</v>
      </c>
      <c r="AL3858" s="378">
        <f t="shared" si="10993"/>
        <v>0</v>
      </c>
      <c r="AM3858" s="374">
        <f t="shared" si="10997"/>
        <v>0</v>
      </c>
      <c r="AN3858" s="292">
        <f t="shared" si="10994"/>
        <v>0</v>
      </c>
      <c r="CA3858" s="299" t="s">
        <v>1917</v>
      </c>
      <c r="CB3858" s="421"/>
      <c r="CC3858" s="375"/>
      <c r="CD3858" s="375"/>
      <c r="CE3858" s="375"/>
      <c r="CF3858" s="375"/>
      <c r="CG3858" s="375"/>
      <c r="CH3858" s="375"/>
      <c r="CI3858" s="375"/>
      <c r="CJ3858" s="375"/>
      <c r="CK3858" s="375"/>
      <c r="CL3858" s="375"/>
      <c r="CM3858" s="375"/>
      <c r="CN3858" s="301"/>
      <c r="CO3858" s="301"/>
      <c r="CP3858" s="301"/>
      <c r="CQ3858" s="301">
        <f t="shared" ref="CQ3858" si="11060">SUM(P3858:P3862)</f>
        <v>0</v>
      </c>
      <c r="CR3858" s="301">
        <f t="shared" ref="CR3858" si="11061">SUM(Q3858:Q3862)</f>
        <v>0</v>
      </c>
      <c r="CS3858" s="301">
        <f t="shared" ref="CS3858" si="11062">SUM(R3858:R3862)</f>
        <v>0</v>
      </c>
      <c r="CT3858" s="301">
        <f t="shared" ref="CT3858" si="11063">SUM(S3858:S3862)</f>
        <v>0</v>
      </c>
      <c r="CU3858" s="301">
        <f t="shared" ref="CU3858" si="11064">SUM(T3858:T3862)</f>
        <v>0</v>
      </c>
      <c r="CV3858" s="301">
        <f t="shared" ref="CV3858" si="11065">SUM(U3858:U3862)</f>
        <v>0</v>
      </c>
      <c r="CW3858" s="301">
        <f t="shared" ref="CW3858" si="11066">SUM(V3858:V3862)</f>
        <v>0</v>
      </c>
      <c r="CX3858" s="301">
        <f t="shared" ref="CX3858" si="11067">SUM(W3858:W3862)</f>
        <v>0</v>
      </c>
      <c r="CY3858" s="301">
        <f t="shared" ref="CY3858" si="11068">SUM(X3858:X3862)</f>
        <v>0</v>
      </c>
      <c r="CZ3858" s="301">
        <f t="shared" ref="CZ3858" si="11069">SUM(Y3858:Y3862)</f>
        <v>0</v>
      </c>
      <c r="DA3858" s="301">
        <f t="shared" ref="DA3858" si="11070">SUM(Z3858:Z3862)</f>
        <v>0</v>
      </c>
      <c r="DB3858" s="301">
        <f t="shared" ref="DB3858" si="11071">SUM(AA3858:AA3862)</f>
        <v>0</v>
      </c>
      <c r="DC3858" s="301">
        <f t="shared" ref="DC3858" si="11072">SUM(AB3858:AB3862)</f>
        <v>0</v>
      </c>
      <c r="DD3858" s="301">
        <f t="shared" ref="DD3858" si="11073">SUM(AC3858:AC3862)</f>
        <v>0</v>
      </c>
      <c r="DE3858" s="301">
        <f t="shared" ref="DE3858" si="11074">SUM(AD3858:AD3862)</f>
        <v>0</v>
      </c>
      <c r="DG3858" s="616"/>
      <c r="DH3858" s="617"/>
      <c r="DI3858" s="415"/>
      <c r="DJ3858" s="416"/>
      <c r="DK3858" s="416"/>
      <c r="DL3858" s="416"/>
      <c r="DM3858" s="416"/>
      <c r="DN3858" s="416"/>
      <c r="DO3858" s="416"/>
      <c r="DP3858" s="416"/>
      <c r="DQ3858" s="416"/>
      <c r="DR3858" s="416"/>
      <c r="DS3858" s="416"/>
      <c r="DT3858" s="416"/>
      <c r="DU3858" s="416"/>
      <c r="DV3858" s="416"/>
      <c r="DW3858" s="416"/>
      <c r="DX3858" s="416"/>
      <c r="DY3858" s="416"/>
      <c r="DZ3858" s="416"/>
      <c r="EA3858" s="416"/>
      <c r="EB3858" s="416"/>
      <c r="EC3858" s="416"/>
      <c r="ED3858" s="416"/>
      <c r="EE3858" s="416"/>
      <c r="EF3858" s="416"/>
      <c r="EG3858" s="416"/>
      <c r="EH3858" s="416"/>
      <c r="EI3858" s="416"/>
      <c r="EJ3858" s="416"/>
      <c r="EK3858" s="416"/>
      <c r="EL3858" s="417"/>
    </row>
    <row r="3859" spans="1:143" ht="15" customHeight="1" x14ac:dyDescent="0.25">
      <c r="A3859" s="60"/>
      <c r="B3859" s="60"/>
      <c r="C3859" s="796"/>
      <c r="D3859" s="789"/>
      <c r="E3859" s="790"/>
      <c r="F3859" s="790"/>
      <c r="G3859" s="716" t="s">
        <v>320</v>
      </c>
      <c r="H3859" s="716"/>
      <c r="I3859" s="64"/>
      <c r="J3859" s="705" t="s">
        <v>315</v>
      </c>
      <c r="K3859" s="705"/>
      <c r="L3859" s="705"/>
      <c r="M3859" s="705"/>
      <c r="N3859" s="705"/>
      <c r="O3859" s="706"/>
      <c r="P3859" s="555"/>
      <c r="Q3859" s="555"/>
      <c r="R3859" s="555"/>
      <c r="S3859" s="555"/>
      <c r="T3859" s="555"/>
      <c r="U3859" s="555"/>
      <c r="V3859" s="555"/>
      <c r="W3859" s="555"/>
      <c r="X3859" s="555"/>
      <c r="Y3859" s="555"/>
      <c r="Z3859" s="555"/>
      <c r="AA3859" s="555"/>
      <c r="AB3859" s="555"/>
      <c r="AC3859" s="555"/>
      <c r="AD3859" s="555"/>
      <c r="AE3859" s="60"/>
      <c r="AF3859" s="259"/>
      <c r="AG3859" s="374">
        <f t="shared" si="10995"/>
        <v>15</v>
      </c>
      <c r="AH3859" s="399"/>
      <c r="AK3859" s="375">
        <f t="shared" si="10996"/>
        <v>0</v>
      </c>
      <c r="AL3859" s="378">
        <f t="shared" si="10993"/>
        <v>0</v>
      </c>
      <c r="AM3859" s="374">
        <f t="shared" si="10997"/>
        <v>0</v>
      </c>
      <c r="AN3859" s="292">
        <f t="shared" si="10994"/>
        <v>0</v>
      </c>
      <c r="CA3859" s="299" t="s">
        <v>1910</v>
      </c>
      <c r="CB3859" s="421"/>
      <c r="CC3859" s="375"/>
      <c r="CD3859" s="375"/>
      <c r="CE3859" s="375"/>
      <c r="CF3859" s="375"/>
      <c r="CG3859" s="375"/>
      <c r="CH3859" s="375"/>
      <c r="CI3859" s="375"/>
      <c r="CJ3859" s="375"/>
      <c r="CK3859" s="375"/>
      <c r="CL3859" s="375"/>
      <c r="CM3859" s="375"/>
      <c r="CN3859" s="300"/>
      <c r="CO3859" s="300"/>
      <c r="CP3859" s="300"/>
      <c r="CQ3859" s="422">
        <f t="shared" ref="CQ3859" si="11075">IF(CQ3857="NA",COUNTIF(P3858:P3862,"NA"),COUNTIF(P3858:P3862,"NS"))</f>
        <v>0</v>
      </c>
      <c r="CR3859" s="422">
        <f t="shared" ref="CR3859" si="11076">IF(CR3857="NA",COUNTIF(Q3858:Q3862,"NA"),COUNTIF(Q3858:Q3862,"NS"))</f>
        <v>0</v>
      </c>
      <c r="CS3859" s="422">
        <f t="shared" ref="CS3859" si="11077">IF(CS3857="NA",COUNTIF(R3858:R3862,"NA"),COUNTIF(R3858:R3862,"NS"))</f>
        <v>0</v>
      </c>
      <c r="CT3859" s="422">
        <f t="shared" ref="CT3859" si="11078">IF(CT3857="NA",COUNTIF(S3858:S3862,"NA"),COUNTIF(S3858:S3862,"NS"))</f>
        <v>0</v>
      </c>
      <c r="CU3859" s="422">
        <f t="shared" ref="CU3859" si="11079">IF(CU3857="NA",COUNTIF(T3858:T3862,"NA"),COUNTIF(T3858:T3862,"NS"))</f>
        <v>0</v>
      </c>
      <c r="CV3859" s="422">
        <f t="shared" ref="CV3859" si="11080">IF(CV3857="NA",COUNTIF(U3858:U3862,"NA"),COUNTIF(U3858:U3862,"NS"))</f>
        <v>0</v>
      </c>
      <c r="CW3859" s="422">
        <f t="shared" ref="CW3859" si="11081">IF(CW3857="NA",COUNTIF(V3858:V3862,"NA"),COUNTIF(V3858:V3862,"NS"))</f>
        <v>0</v>
      </c>
      <c r="CX3859" s="422">
        <f t="shared" ref="CX3859" si="11082">IF(CX3857="NA",COUNTIF(W3858:W3862,"NA"),COUNTIF(W3858:W3862,"NS"))</f>
        <v>0</v>
      </c>
      <c r="CY3859" s="422">
        <f t="shared" ref="CY3859" si="11083">IF(CY3857="NA",COUNTIF(X3858:X3862,"NA"),COUNTIF(X3858:X3862,"NS"))</f>
        <v>0</v>
      </c>
      <c r="CZ3859" s="422">
        <f t="shared" ref="CZ3859" si="11084">IF(CZ3857="NA",COUNTIF(Y3858:Y3862,"NA"),COUNTIF(Y3858:Y3862,"NS"))</f>
        <v>0</v>
      </c>
      <c r="DA3859" s="422">
        <f t="shared" ref="DA3859" si="11085">IF(DA3857="NA",COUNTIF(Z3858:Z3862,"NA"),COUNTIF(Z3858:Z3862,"NS"))</f>
        <v>0</v>
      </c>
      <c r="DB3859" s="422">
        <f t="shared" ref="DB3859" si="11086">IF(DB3857="NA",COUNTIF(AA3858:AA3862,"NA"),COUNTIF(AA3858:AA3862,"NS"))</f>
        <v>0</v>
      </c>
      <c r="DC3859" s="422">
        <f t="shared" ref="DC3859" si="11087">IF(DC3857="NA",COUNTIF(AB3858:AB3862,"NA"),COUNTIF(AB3858:AB3862,"NS"))</f>
        <v>0</v>
      </c>
      <c r="DD3859" s="422">
        <f t="shared" ref="DD3859" si="11088">IF(DD3857="NA",COUNTIF(AC3858:AC3862,"NA"),COUNTIF(AC3858:AC3862,"NS"))</f>
        <v>0</v>
      </c>
      <c r="DE3859" s="422">
        <f t="shared" ref="DE3859" si="11089">IF(DE3857="NA",COUNTIF(AD3858:AD3862,"NA"),COUNTIF(AD3858:AD3862,"NS"))</f>
        <v>0</v>
      </c>
      <c r="DG3859" s="616"/>
      <c r="DH3859" s="617"/>
      <c r="DI3859" s="415"/>
      <c r="DJ3859" s="416"/>
      <c r="DK3859" s="416"/>
      <c r="DL3859" s="416"/>
      <c r="DM3859" s="416"/>
      <c r="DN3859" s="416"/>
      <c r="DO3859" s="416"/>
      <c r="DP3859" s="416"/>
      <c r="DQ3859" s="416"/>
      <c r="DR3859" s="416"/>
      <c r="DS3859" s="416"/>
      <c r="DT3859" s="416"/>
      <c r="DU3859" s="416"/>
      <c r="DV3859" s="416"/>
      <c r="DW3859" s="416"/>
      <c r="DX3859" s="416"/>
      <c r="DY3859" s="416"/>
      <c r="DZ3859" s="416"/>
      <c r="EA3859" s="416"/>
      <c r="EB3859" s="416"/>
      <c r="EC3859" s="416"/>
      <c r="ED3859" s="416"/>
      <c r="EE3859" s="416"/>
      <c r="EF3859" s="416"/>
      <c r="EG3859" s="416"/>
      <c r="EH3859" s="416"/>
      <c r="EI3859" s="416"/>
      <c r="EJ3859" s="416"/>
      <c r="EK3859" s="416"/>
      <c r="EL3859" s="417"/>
    </row>
    <row r="3860" spans="1:143" ht="15" customHeight="1" x14ac:dyDescent="0.25">
      <c r="A3860" s="60"/>
      <c r="B3860" s="60"/>
      <c r="C3860" s="796"/>
      <c r="D3860" s="789"/>
      <c r="E3860" s="790"/>
      <c r="F3860" s="790"/>
      <c r="G3860" s="716" t="s">
        <v>321</v>
      </c>
      <c r="H3860" s="716"/>
      <c r="I3860" s="64"/>
      <c r="J3860" s="705" t="s">
        <v>316</v>
      </c>
      <c r="K3860" s="705"/>
      <c r="L3860" s="705"/>
      <c r="M3860" s="705"/>
      <c r="N3860" s="705"/>
      <c r="O3860" s="706"/>
      <c r="P3860" s="555"/>
      <c r="Q3860" s="555"/>
      <c r="R3860" s="555"/>
      <c r="S3860" s="555"/>
      <c r="T3860" s="555"/>
      <c r="U3860" s="555"/>
      <c r="V3860" s="555"/>
      <c r="W3860" s="555"/>
      <c r="X3860" s="555"/>
      <c r="Y3860" s="555"/>
      <c r="Z3860" s="555"/>
      <c r="AA3860" s="555"/>
      <c r="AB3860" s="555"/>
      <c r="AC3860" s="555"/>
      <c r="AD3860" s="555"/>
      <c r="AE3860" s="60"/>
      <c r="AF3860" s="259"/>
      <c r="AG3860" s="374">
        <f t="shared" si="10995"/>
        <v>15</v>
      </c>
      <c r="AH3860" s="399"/>
      <c r="AK3860" s="375">
        <f t="shared" si="10996"/>
        <v>0</v>
      </c>
      <c r="AL3860" s="378">
        <f t="shared" si="10993"/>
        <v>0</v>
      </c>
      <c r="AM3860" s="374">
        <f t="shared" si="10997"/>
        <v>0</v>
      </c>
      <c r="AN3860" s="292">
        <f t="shared" si="10994"/>
        <v>0</v>
      </c>
      <c r="CA3860" s="299" t="s">
        <v>1918</v>
      </c>
      <c r="CB3860" s="427"/>
      <c r="CC3860" s="375"/>
      <c r="CD3860" s="375"/>
      <c r="CE3860" s="375"/>
      <c r="CF3860" s="375"/>
      <c r="CG3860" s="375"/>
      <c r="CH3860" s="375"/>
      <c r="CI3860" s="375"/>
      <c r="CJ3860" s="375"/>
      <c r="CK3860" s="375"/>
      <c r="CL3860" s="375"/>
      <c r="CM3860" s="375"/>
      <c r="CN3860" s="302"/>
      <c r="CO3860" s="302"/>
      <c r="CP3860" s="302"/>
      <c r="CQ3860" s="425">
        <f t="shared" ref="CQ3860:DD3860" si="11090">IF(OR(AND(CQ3857=0,CQ3859&gt;0),AND(CQ3857="NS",CQ3858&gt;0),AND(CQ3857="NS",CQ3858=0,CQ3859=0)),1,IF(OR(AND(CQ3859&gt;=2,CQ3858&lt;CQ3857),AND(CQ3857="NS",CQ3858=0,CQ3859&gt;0),OR(CQ3857=CQ3858,AND(CQ3857="",CQ3859=0,CQ3858=0))),0,1))</f>
        <v>0</v>
      </c>
      <c r="CR3860" s="425">
        <f t="shared" si="11090"/>
        <v>0</v>
      </c>
      <c r="CS3860" s="425">
        <f t="shared" si="11090"/>
        <v>0</v>
      </c>
      <c r="CT3860" s="425">
        <f t="shared" si="11090"/>
        <v>0</v>
      </c>
      <c r="CU3860" s="425">
        <f t="shared" si="11090"/>
        <v>0</v>
      </c>
      <c r="CV3860" s="425">
        <f t="shared" si="11090"/>
        <v>0</v>
      </c>
      <c r="CW3860" s="425">
        <f t="shared" si="11090"/>
        <v>0</v>
      </c>
      <c r="CX3860" s="425">
        <f t="shared" si="11090"/>
        <v>0</v>
      </c>
      <c r="CY3860" s="425">
        <f t="shared" si="11090"/>
        <v>0</v>
      </c>
      <c r="CZ3860" s="425">
        <f t="shared" si="11090"/>
        <v>0</v>
      </c>
      <c r="DA3860" s="425">
        <f t="shared" si="11090"/>
        <v>0</v>
      </c>
      <c r="DB3860" s="425">
        <f t="shared" si="11090"/>
        <v>0</v>
      </c>
      <c r="DC3860" s="425">
        <f t="shared" si="11090"/>
        <v>0</v>
      </c>
      <c r="DD3860" s="425">
        <f t="shared" si="11090"/>
        <v>0</v>
      </c>
      <c r="DE3860" s="425">
        <f t="shared" ref="DE3860" si="11091">IF(OR(AND(DE3857=0,DE3859&gt;0),AND(DE3857="NS",DE3858&gt;0),AND(DE3857="NS",DE3858=0,DE3859=0)),1,IF(OR(AND(DE3859&gt;=2,DE3858&lt;DE3857),AND(DE3857="NS",DE3858=0,DE3859&gt;0),OR(DE3857=DE3858,AND(DE3857="",DE3859=0,DE3858=0))),0,1))</f>
        <v>0</v>
      </c>
      <c r="DF3860" s="400">
        <f>SUM(CQ3860:DE3860)</f>
        <v>0</v>
      </c>
      <c r="DG3860" s="616"/>
      <c r="DH3860" s="617"/>
      <c r="DI3860" s="415"/>
      <c r="DJ3860" s="416"/>
      <c r="DK3860" s="416"/>
      <c r="DL3860" s="416"/>
      <c r="DM3860" s="416"/>
      <c r="DN3860" s="416"/>
      <c r="DO3860" s="416"/>
      <c r="DP3860" s="416"/>
      <c r="DQ3860" s="416"/>
      <c r="DR3860" s="416"/>
      <c r="DS3860" s="416"/>
      <c r="DT3860" s="416"/>
      <c r="DU3860" s="416"/>
      <c r="DV3860" s="416"/>
      <c r="DW3860" s="416"/>
      <c r="DX3860" s="416"/>
      <c r="DY3860" s="416"/>
      <c r="DZ3860" s="416"/>
      <c r="EA3860" s="416"/>
      <c r="EB3860" s="416"/>
      <c r="EC3860" s="416"/>
      <c r="ED3860" s="416"/>
      <c r="EE3860" s="416"/>
      <c r="EF3860" s="416"/>
      <c r="EG3860" s="416"/>
      <c r="EH3860" s="416"/>
      <c r="EI3860" s="416"/>
      <c r="EJ3860" s="416"/>
      <c r="EK3860" s="416"/>
      <c r="EL3860" s="417"/>
    </row>
    <row r="3861" spans="1:143" ht="15" customHeight="1" x14ac:dyDescent="0.25">
      <c r="A3861" s="60"/>
      <c r="B3861" s="60"/>
      <c r="C3861" s="796"/>
      <c r="D3861" s="789"/>
      <c r="E3861" s="790"/>
      <c r="F3861" s="790"/>
      <c r="G3861" s="716" t="s">
        <v>322</v>
      </c>
      <c r="H3861" s="716"/>
      <c r="I3861" s="64"/>
      <c r="J3861" s="705" t="s">
        <v>317</v>
      </c>
      <c r="K3861" s="705"/>
      <c r="L3861" s="705"/>
      <c r="M3861" s="705"/>
      <c r="N3861" s="705"/>
      <c r="O3861" s="706"/>
      <c r="P3861" s="555"/>
      <c r="Q3861" s="555"/>
      <c r="R3861" s="555"/>
      <c r="S3861" s="555"/>
      <c r="T3861" s="555"/>
      <c r="U3861" s="555"/>
      <c r="V3861" s="555"/>
      <c r="W3861" s="555"/>
      <c r="X3861" s="555"/>
      <c r="Y3861" s="555"/>
      <c r="Z3861" s="555"/>
      <c r="AA3861" s="555"/>
      <c r="AB3861" s="555"/>
      <c r="AC3861" s="555"/>
      <c r="AD3861" s="555"/>
      <c r="AE3861" s="60"/>
      <c r="AF3861" s="259"/>
      <c r="AG3861" s="374">
        <f t="shared" si="10995"/>
        <v>15</v>
      </c>
      <c r="AH3861" s="399"/>
      <c r="AK3861" s="375">
        <f t="shared" si="10996"/>
        <v>0</v>
      </c>
      <c r="AL3861" s="378">
        <f t="shared" si="10993"/>
        <v>0</v>
      </c>
      <c r="AM3861" s="374">
        <f t="shared" si="10997"/>
        <v>0</v>
      </c>
      <c r="AN3861" s="292">
        <f t="shared" si="10994"/>
        <v>0</v>
      </c>
      <c r="CA3861" s="426"/>
      <c r="CB3861" s="427"/>
      <c r="CC3861" s="375"/>
      <c r="CD3861" s="375"/>
      <c r="CE3861" s="375"/>
      <c r="CF3861" s="375"/>
      <c r="CG3861" s="375"/>
      <c r="CH3861" s="375"/>
      <c r="CI3861" s="375"/>
      <c r="CJ3861" s="375"/>
      <c r="CK3861" s="375"/>
      <c r="CL3861" s="375"/>
      <c r="CM3861" s="375"/>
      <c r="CN3861" s="430"/>
      <c r="CO3861" s="430"/>
      <c r="CP3861" s="430"/>
      <c r="CQ3861" s="430"/>
      <c r="CR3861" s="430"/>
      <c r="CS3861" s="430"/>
      <c r="CT3861" s="430"/>
      <c r="CU3861" s="430"/>
      <c r="CV3861" s="430"/>
      <c r="CW3861" s="430"/>
      <c r="CX3861" s="430"/>
      <c r="CY3861" s="430"/>
      <c r="CZ3861" s="430"/>
      <c r="DA3861" s="430"/>
      <c r="DB3861" s="430"/>
      <c r="DC3861" s="430"/>
      <c r="DD3861" s="430"/>
      <c r="DE3861" s="430"/>
      <c r="DG3861" s="616"/>
      <c r="DH3861" s="617"/>
      <c r="DI3861" s="415"/>
      <c r="DJ3861" s="416"/>
      <c r="DK3861" s="416"/>
      <c r="DL3861" s="416"/>
      <c r="DM3861" s="416"/>
      <c r="DN3861" s="416"/>
      <c r="DO3861" s="416"/>
      <c r="DP3861" s="416"/>
      <c r="DQ3861" s="416"/>
      <c r="DR3861" s="416"/>
      <c r="DS3861" s="416"/>
      <c r="DT3861" s="416"/>
      <c r="DU3861" s="416"/>
      <c r="DV3861" s="416"/>
      <c r="DW3861" s="416"/>
      <c r="DX3861" s="416"/>
      <c r="DY3861" s="416"/>
      <c r="DZ3861" s="416"/>
      <c r="EA3861" s="416"/>
      <c r="EB3861" s="416"/>
      <c r="EC3861" s="416"/>
      <c r="ED3861" s="416"/>
      <c r="EE3861" s="416"/>
      <c r="EF3861" s="416"/>
      <c r="EG3861" s="416"/>
      <c r="EH3861" s="416"/>
      <c r="EI3861" s="416"/>
      <c r="EJ3861" s="416"/>
      <c r="EK3861" s="416"/>
      <c r="EL3861" s="417"/>
    </row>
    <row r="3862" spans="1:143" ht="15" customHeight="1" x14ac:dyDescent="0.25">
      <c r="A3862" s="60"/>
      <c r="B3862" s="60"/>
      <c r="C3862" s="796"/>
      <c r="D3862" s="789"/>
      <c r="E3862" s="790"/>
      <c r="F3862" s="790"/>
      <c r="G3862" s="716" t="s">
        <v>323</v>
      </c>
      <c r="H3862" s="716"/>
      <c r="I3862" s="64"/>
      <c r="J3862" s="705" t="s">
        <v>318</v>
      </c>
      <c r="K3862" s="705"/>
      <c r="L3862" s="705"/>
      <c r="M3862" s="705"/>
      <c r="N3862" s="705"/>
      <c r="O3862" s="706"/>
      <c r="P3862" s="555"/>
      <c r="Q3862" s="555"/>
      <c r="R3862" s="555"/>
      <c r="S3862" s="555"/>
      <c r="T3862" s="555"/>
      <c r="U3862" s="555"/>
      <c r="V3862" s="555"/>
      <c r="W3862" s="555"/>
      <c r="X3862" s="555"/>
      <c r="Y3862" s="555"/>
      <c r="Z3862" s="555"/>
      <c r="AA3862" s="555"/>
      <c r="AB3862" s="555"/>
      <c r="AC3862" s="555"/>
      <c r="AD3862" s="555"/>
      <c r="AE3862" s="60"/>
      <c r="AF3862" s="259"/>
      <c r="AG3862" s="374">
        <f t="shared" si="10995"/>
        <v>15</v>
      </c>
      <c r="AH3862" s="399"/>
      <c r="AK3862" s="375">
        <f t="shared" si="10996"/>
        <v>0</v>
      </c>
      <c r="AL3862" s="378">
        <f t="shared" si="10993"/>
        <v>0</v>
      </c>
      <c r="AM3862" s="374">
        <f t="shared" si="10997"/>
        <v>0</v>
      </c>
      <c r="AN3862" s="292">
        <f t="shared" si="10994"/>
        <v>0</v>
      </c>
      <c r="CA3862" s="303"/>
      <c r="CB3862" s="427"/>
      <c r="CC3862" s="375"/>
      <c r="CD3862" s="375"/>
      <c r="CE3862" s="375"/>
      <c r="CF3862" s="375"/>
      <c r="CG3862" s="375"/>
      <c r="CH3862" s="375"/>
      <c r="CI3862" s="375"/>
      <c r="CJ3862" s="375"/>
      <c r="CK3862" s="375"/>
      <c r="CL3862" s="375"/>
      <c r="CM3862" s="375"/>
      <c r="CN3862" s="305"/>
      <c r="CO3862" s="305"/>
      <c r="CP3862" s="305"/>
      <c r="CQ3862" s="311"/>
      <c r="CR3862" s="311"/>
      <c r="CS3862" s="311"/>
      <c r="CT3862" s="311"/>
      <c r="CU3862" s="311"/>
      <c r="CV3862" s="311"/>
      <c r="CW3862" s="311"/>
      <c r="CX3862" s="311"/>
      <c r="CY3862" s="311"/>
      <c r="CZ3862" s="311"/>
      <c r="DA3862" s="311"/>
      <c r="DB3862" s="311"/>
      <c r="DC3862" s="311"/>
      <c r="DD3862" s="311"/>
      <c r="DE3862" s="311"/>
      <c r="DG3862" s="616"/>
      <c r="DH3862" s="617"/>
      <c r="DI3862" s="415"/>
      <c r="DJ3862" s="416"/>
      <c r="DK3862" s="416"/>
      <c r="DL3862" s="416"/>
      <c r="DM3862" s="416"/>
      <c r="DN3862" s="416"/>
      <c r="DO3862" s="416"/>
      <c r="DP3862" s="416"/>
      <c r="DQ3862" s="416"/>
      <c r="DR3862" s="416"/>
      <c r="DS3862" s="416"/>
      <c r="DT3862" s="416"/>
      <c r="DU3862" s="416"/>
      <c r="DV3862" s="416"/>
      <c r="DW3862" s="416"/>
      <c r="DX3862" s="416"/>
      <c r="DY3862" s="416"/>
      <c r="DZ3862" s="416"/>
      <c r="EA3862" s="416"/>
      <c r="EB3862" s="416"/>
      <c r="EC3862" s="416"/>
      <c r="ED3862" s="416"/>
      <c r="EE3862" s="416"/>
      <c r="EF3862" s="416"/>
      <c r="EG3862" s="416"/>
      <c r="EH3862" s="416"/>
      <c r="EI3862" s="416"/>
      <c r="EJ3862" s="416"/>
      <c r="EK3862" s="416"/>
      <c r="EL3862" s="417"/>
    </row>
    <row r="3863" spans="1:143" ht="24" customHeight="1" x14ac:dyDescent="0.25">
      <c r="A3863" s="60"/>
      <c r="B3863" s="60"/>
      <c r="C3863" s="797"/>
      <c r="D3863" s="792"/>
      <c r="E3863" s="793"/>
      <c r="F3863" s="793"/>
      <c r="G3863" s="703" t="s">
        <v>324</v>
      </c>
      <c r="H3863" s="703"/>
      <c r="I3863" s="704" t="s">
        <v>325</v>
      </c>
      <c r="J3863" s="705"/>
      <c r="K3863" s="705"/>
      <c r="L3863" s="705"/>
      <c r="M3863" s="705"/>
      <c r="N3863" s="705"/>
      <c r="O3863" s="706"/>
      <c r="P3863" s="555"/>
      <c r="Q3863" s="555"/>
      <c r="R3863" s="555"/>
      <c r="S3863" s="555"/>
      <c r="T3863" s="555"/>
      <c r="U3863" s="555"/>
      <c r="V3863" s="555"/>
      <c r="W3863" s="555"/>
      <c r="X3863" s="555"/>
      <c r="Y3863" s="555"/>
      <c r="Z3863" s="555"/>
      <c r="AA3863" s="555"/>
      <c r="AB3863" s="555"/>
      <c r="AC3863" s="555"/>
      <c r="AD3863" s="555"/>
      <c r="AE3863" s="60"/>
      <c r="AF3863" s="259"/>
      <c r="AG3863" s="374">
        <f t="shared" si="10995"/>
        <v>15</v>
      </c>
      <c r="AH3863" s="399"/>
      <c r="AK3863" s="375">
        <f t="shared" si="10996"/>
        <v>0</v>
      </c>
      <c r="AL3863" s="378">
        <f t="shared" si="10993"/>
        <v>0</v>
      </c>
      <c r="AM3863" s="374">
        <f t="shared" si="10997"/>
        <v>0</v>
      </c>
      <c r="AN3863" s="292">
        <f t="shared" si="10994"/>
        <v>0</v>
      </c>
      <c r="CA3863" s="303"/>
      <c r="CB3863" s="427"/>
      <c r="CC3863" s="375"/>
      <c r="CD3863" s="375"/>
      <c r="CE3863" s="375"/>
      <c r="CF3863" s="375"/>
      <c r="CG3863" s="375"/>
      <c r="CH3863" s="375"/>
      <c r="CI3863" s="375"/>
      <c r="CJ3863" s="375"/>
      <c r="CK3863" s="375"/>
      <c r="CL3863" s="375"/>
      <c r="CM3863" s="375"/>
      <c r="CN3863" s="305"/>
      <c r="CO3863" s="305"/>
      <c r="CP3863" s="305"/>
      <c r="CQ3863" s="311"/>
      <c r="CR3863" s="311"/>
      <c r="CS3863" s="311"/>
      <c r="CT3863" s="311"/>
      <c r="CU3863" s="311"/>
      <c r="CV3863" s="311"/>
      <c r="CW3863" s="311"/>
      <c r="CX3863" s="311"/>
      <c r="CY3863" s="311"/>
      <c r="CZ3863" s="311"/>
      <c r="DA3863" s="311"/>
      <c r="DB3863" s="311"/>
      <c r="DC3863" s="311"/>
      <c r="DD3863" s="311"/>
      <c r="DE3863" s="311"/>
      <c r="DG3863" s="614" t="s">
        <v>324</v>
      </c>
      <c r="DH3863" s="615"/>
      <c r="DI3863" s="418" t="s">
        <v>1909</v>
      </c>
      <c r="DJ3863" s="419"/>
      <c r="DK3863" s="419"/>
      <c r="DL3863" s="419"/>
      <c r="DM3863" s="419"/>
      <c r="DN3863" s="419"/>
      <c r="DO3863" s="419"/>
      <c r="DP3863" s="419"/>
      <c r="DQ3863" s="419"/>
      <c r="DR3863" s="419"/>
      <c r="DS3863" s="419"/>
      <c r="DT3863" s="419"/>
      <c r="DU3863" s="419"/>
      <c r="DV3863" s="419"/>
      <c r="DW3863" s="419"/>
      <c r="DX3863" s="419">
        <f t="shared" ref="DX3863" si="11092">P3863</f>
        <v>0</v>
      </c>
      <c r="DY3863" s="419">
        <f t="shared" ref="DY3863" si="11093">Q3863</f>
        <v>0</v>
      </c>
      <c r="DZ3863" s="419">
        <f t="shared" ref="DZ3863" si="11094">R3863</f>
        <v>0</v>
      </c>
      <c r="EA3863" s="419">
        <f t="shared" ref="EA3863" si="11095">S3863</f>
        <v>0</v>
      </c>
      <c r="EB3863" s="419">
        <f t="shared" ref="EB3863" si="11096">T3863</f>
        <v>0</v>
      </c>
      <c r="EC3863" s="419">
        <f t="shared" ref="EC3863" si="11097">U3863</f>
        <v>0</v>
      </c>
      <c r="ED3863" s="419">
        <f t="shared" ref="ED3863" si="11098">V3863</f>
        <v>0</v>
      </c>
      <c r="EE3863" s="419">
        <f t="shared" ref="EE3863" si="11099">W3863</f>
        <v>0</v>
      </c>
      <c r="EF3863" s="419">
        <f t="shared" ref="EF3863" si="11100">X3863</f>
        <v>0</v>
      </c>
      <c r="EG3863" s="419">
        <f t="shared" ref="EG3863" si="11101">Y3863</f>
        <v>0</v>
      </c>
      <c r="EH3863" s="419">
        <f t="shared" ref="EH3863" si="11102">Z3863</f>
        <v>0</v>
      </c>
      <c r="EI3863" s="419">
        <f t="shared" ref="EI3863" si="11103">AA3863</f>
        <v>0</v>
      </c>
      <c r="EJ3863" s="419">
        <f t="shared" ref="EJ3863" si="11104">AB3863</f>
        <v>0</v>
      </c>
      <c r="EK3863" s="419">
        <f t="shared" ref="EK3863" si="11105">AC3863</f>
        <v>0</v>
      </c>
      <c r="EL3863" s="420">
        <f t="shared" ref="EL3863" si="11106">AD3863</f>
        <v>0</v>
      </c>
    </row>
    <row r="3864" spans="1:143" ht="15" customHeight="1" x14ac:dyDescent="0.25">
      <c r="A3864" s="60"/>
      <c r="B3864" s="60"/>
      <c r="C3864" s="795" t="s">
        <v>350</v>
      </c>
      <c r="D3864" s="786" t="s">
        <v>351</v>
      </c>
      <c r="E3864" s="787"/>
      <c r="F3864" s="788"/>
      <c r="G3864" s="703" t="s">
        <v>328</v>
      </c>
      <c r="H3864" s="703"/>
      <c r="I3864" s="798" t="s">
        <v>332</v>
      </c>
      <c r="J3864" s="799"/>
      <c r="K3864" s="799"/>
      <c r="L3864" s="799"/>
      <c r="M3864" s="799"/>
      <c r="N3864" s="799"/>
      <c r="O3864" s="800"/>
      <c r="P3864" s="555"/>
      <c r="Q3864" s="555"/>
      <c r="R3864" s="555"/>
      <c r="S3864" s="555"/>
      <c r="T3864" s="555"/>
      <c r="U3864" s="555"/>
      <c r="V3864" s="555"/>
      <c r="W3864" s="555"/>
      <c r="X3864" s="555"/>
      <c r="Y3864" s="555"/>
      <c r="Z3864" s="555"/>
      <c r="AA3864" s="555"/>
      <c r="AB3864" s="555"/>
      <c r="AC3864" s="555"/>
      <c r="AD3864" s="555"/>
      <c r="AE3864" s="60"/>
      <c r="AF3864" s="259"/>
      <c r="AG3864" s="374">
        <f t="shared" si="10995"/>
        <v>15</v>
      </c>
      <c r="AH3864" s="399"/>
      <c r="AK3864" s="375">
        <f t="shared" si="10996"/>
        <v>0</v>
      </c>
      <c r="AL3864" s="378">
        <f t="shared" si="10993"/>
        <v>0</v>
      </c>
      <c r="AM3864" s="374">
        <f t="shared" si="10997"/>
        <v>0</v>
      </c>
      <c r="AN3864" s="292">
        <f t="shared" si="10994"/>
        <v>0</v>
      </c>
      <c r="CA3864" s="303"/>
      <c r="CB3864" s="427"/>
      <c r="CC3864" s="375"/>
      <c r="CD3864" s="375"/>
      <c r="CE3864" s="375"/>
      <c r="CF3864" s="375"/>
      <c r="CG3864" s="375"/>
      <c r="CH3864" s="375"/>
      <c r="CI3864" s="375"/>
      <c r="CJ3864" s="375"/>
      <c r="CK3864" s="375"/>
      <c r="CL3864" s="375"/>
      <c r="CM3864" s="375"/>
      <c r="CN3864" s="305"/>
      <c r="CO3864" s="305"/>
      <c r="CP3864" s="305"/>
      <c r="CQ3864" s="311"/>
      <c r="CR3864" s="311"/>
      <c r="CS3864" s="311"/>
      <c r="CT3864" s="311"/>
      <c r="CU3864" s="311"/>
      <c r="CV3864" s="311"/>
      <c r="CW3864" s="311"/>
      <c r="CX3864" s="311"/>
      <c r="CY3864" s="311"/>
      <c r="CZ3864" s="311"/>
      <c r="DA3864" s="311"/>
      <c r="DB3864" s="311"/>
      <c r="DC3864" s="311"/>
      <c r="DD3864" s="311"/>
      <c r="DE3864" s="311"/>
      <c r="DG3864" s="610"/>
      <c r="DH3864" s="611"/>
      <c r="DI3864" s="415" t="s">
        <v>1910</v>
      </c>
      <c r="DJ3864" s="416"/>
      <c r="DK3864" s="416"/>
      <c r="DL3864" s="416"/>
      <c r="DM3864" s="416"/>
      <c r="DN3864" s="416"/>
      <c r="DO3864" s="416"/>
      <c r="DP3864" s="416"/>
      <c r="DQ3864" s="416"/>
      <c r="DR3864" s="416"/>
      <c r="DS3864" s="416"/>
      <c r="DT3864" s="416"/>
      <c r="DU3864" s="416"/>
      <c r="DV3864" s="416"/>
      <c r="DW3864" s="416"/>
      <c r="DX3864" s="416">
        <f t="shared" ref="DX3864" si="11107">COUNTIF(P3852:P3857,"NS")</f>
        <v>0</v>
      </c>
      <c r="DY3864" s="416">
        <f t="shared" ref="DY3864" si="11108">COUNTIF(Q3852:Q3857,"NS")</f>
        <v>0</v>
      </c>
      <c r="DZ3864" s="416">
        <f t="shared" ref="DZ3864" si="11109">COUNTIF(R3852:R3857,"NS")</f>
        <v>0</v>
      </c>
      <c r="EA3864" s="416">
        <f t="shared" ref="EA3864" si="11110">COUNTIF(S3852:S3857,"NS")</f>
        <v>0</v>
      </c>
      <c r="EB3864" s="416">
        <f t="shared" ref="EB3864" si="11111">COUNTIF(T3852:T3857,"NS")</f>
        <v>0</v>
      </c>
      <c r="EC3864" s="416">
        <f t="shared" ref="EC3864" si="11112">COUNTIF(U3852:U3857,"NS")</f>
        <v>0</v>
      </c>
      <c r="ED3864" s="416">
        <f t="shared" ref="ED3864" si="11113">COUNTIF(V3852:V3857,"NS")</f>
        <v>0</v>
      </c>
      <c r="EE3864" s="416">
        <f t="shared" ref="EE3864" si="11114">COUNTIF(W3852:W3857,"NS")</f>
        <v>0</v>
      </c>
      <c r="EF3864" s="416">
        <f t="shared" ref="EF3864" si="11115">COUNTIF(X3852:X3857,"NS")</f>
        <v>0</v>
      </c>
      <c r="EG3864" s="416">
        <f t="shared" ref="EG3864" si="11116">COUNTIF(Y3852:Y3857,"NS")</f>
        <v>0</v>
      </c>
      <c r="EH3864" s="416">
        <f t="shared" ref="EH3864" si="11117">COUNTIF(Z3852:Z3857,"NS")</f>
        <v>0</v>
      </c>
      <c r="EI3864" s="416">
        <f t="shared" ref="EI3864" si="11118">COUNTIF(AA3852:AA3857,"NS")</f>
        <v>0</v>
      </c>
      <c r="EJ3864" s="416">
        <f t="shared" ref="EJ3864" si="11119">COUNTIF(AB3852:AB3857,"NS")</f>
        <v>0</v>
      </c>
      <c r="EK3864" s="416">
        <f t="shared" ref="EK3864" si="11120">COUNTIF(AC3852:AC3857,"NS")</f>
        <v>0</v>
      </c>
      <c r="EL3864" s="417">
        <f t="shared" ref="EL3864" si="11121">COUNTIF(AD3852:AD3857,"NS")</f>
        <v>0</v>
      </c>
    </row>
    <row r="3865" spans="1:143" ht="15" customHeight="1" x14ac:dyDescent="0.25">
      <c r="A3865" s="60"/>
      <c r="B3865" s="60"/>
      <c r="C3865" s="796"/>
      <c r="D3865" s="789"/>
      <c r="E3865" s="790"/>
      <c r="F3865" s="791"/>
      <c r="G3865" s="703" t="s">
        <v>329</v>
      </c>
      <c r="H3865" s="703"/>
      <c r="I3865" s="798" t="s">
        <v>333</v>
      </c>
      <c r="J3865" s="799"/>
      <c r="K3865" s="799"/>
      <c r="L3865" s="799"/>
      <c r="M3865" s="799"/>
      <c r="N3865" s="799"/>
      <c r="O3865" s="800"/>
      <c r="P3865" s="555"/>
      <c r="Q3865" s="555"/>
      <c r="R3865" s="555"/>
      <c r="S3865" s="555"/>
      <c r="T3865" s="555"/>
      <c r="U3865" s="555"/>
      <c r="V3865" s="555"/>
      <c r="W3865" s="555"/>
      <c r="X3865" s="555"/>
      <c r="Y3865" s="555"/>
      <c r="Z3865" s="555"/>
      <c r="AA3865" s="555"/>
      <c r="AB3865" s="555"/>
      <c r="AC3865" s="555"/>
      <c r="AD3865" s="555"/>
      <c r="AE3865" s="60"/>
      <c r="AF3865" s="259"/>
      <c r="AG3865" s="374">
        <f t="shared" si="10995"/>
        <v>15</v>
      </c>
      <c r="AH3865" s="399"/>
      <c r="AK3865" s="375">
        <f t="shared" si="10996"/>
        <v>0</v>
      </c>
      <c r="AL3865" s="378">
        <f t="shared" si="10993"/>
        <v>0</v>
      </c>
      <c r="AM3865" s="374">
        <f t="shared" si="10997"/>
        <v>0</v>
      </c>
      <c r="AN3865" s="292">
        <f t="shared" si="10994"/>
        <v>0</v>
      </c>
      <c r="CA3865" s="303"/>
      <c r="CB3865" s="427"/>
      <c r="CC3865" s="375"/>
      <c r="CD3865" s="375"/>
      <c r="CE3865" s="375"/>
      <c r="CF3865" s="375"/>
      <c r="CG3865" s="375"/>
      <c r="CH3865" s="375"/>
      <c r="CI3865" s="375"/>
      <c r="CJ3865" s="375"/>
      <c r="CK3865" s="375"/>
      <c r="CL3865" s="375"/>
      <c r="CM3865" s="375"/>
      <c r="CN3865" s="305"/>
      <c r="CO3865" s="305"/>
      <c r="CP3865" s="305"/>
      <c r="CQ3865" s="311"/>
      <c r="CR3865" s="311"/>
      <c r="CS3865" s="311"/>
      <c r="CT3865" s="311"/>
      <c r="CU3865" s="311"/>
      <c r="CV3865" s="311"/>
      <c r="CW3865" s="311"/>
      <c r="CX3865" s="311"/>
      <c r="CY3865" s="311"/>
      <c r="CZ3865" s="311"/>
      <c r="DA3865" s="311"/>
      <c r="DB3865" s="311"/>
      <c r="DC3865" s="311"/>
      <c r="DD3865" s="311"/>
      <c r="DE3865" s="311"/>
      <c r="DG3865" s="610"/>
      <c r="DH3865" s="611"/>
      <c r="DI3865" s="415" t="s">
        <v>1914</v>
      </c>
      <c r="DJ3865" s="416"/>
      <c r="DK3865" s="416"/>
      <c r="DL3865" s="416"/>
      <c r="DM3865" s="416"/>
      <c r="DN3865" s="416"/>
      <c r="DO3865" s="416"/>
      <c r="DP3865" s="416"/>
      <c r="DQ3865" s="416"/>
      <c r="DR3865" s="416"/>
      <c r="DS3865" s="416"/>
      <c r="DT3865" s="416"/>
      <c r="DU3865" s="416"/>
      <c r="DV3865" s="416"/>
      <c r="DW3865" s="416"/>
      <c r="DX3865" s="416">
        <f t="shared" ref="DX3865" si="11122">SUM(P3852:P3857,P3863)</f>
        <v>0</v>
      </c>
      <c r="DY3865" s="416">
        <f t="shared" ref="DY3865" si="11123">SUM(Q3852:Q3857,Q3863)</f>
        <v>0</v>
      </c>
      <c r="DZ3865" s="416">
        <f t="shared" ref="DZ3865" si="11124">SUM(R3852:R3857,R3863)</f>
        <v>0</v>
      </c>
      <c r="EA3865" s="416">
        <f t="shared" ref="EA3865" si="11125">SUM(S3852:S3857,S3863)</f>
        <v>0</v>
      </c>
      <c r="EB3865" s="416">
        <f t="shared" ref="EB3865" si="11126">SUM(T3852:T3857,T3863)</f>
        <v>0</v>
      </c>
      <c r="EC3865" s="416">
        <f t="shared" ref="EC3865" si="11127">SUM(U3852:U3857,U3863)</f>
        <v>0</v>
      </c>
      <c r="ED3865" s="416">
        <f t="shared" ref="ED3865" si="11128">SUM(V3852:V3857,V3863)</f>
        <v>0</v>
      </c>
      <c r="EE3865" s="416">
        <f t="shared" ref="EE3865" si="11129">SUM(W3852:W3857,W3863)</f>
        <v>0</v>
      </c>
      <c r="EF3865" s="416">
        <f t="shared" ref="EF3865" si="11130">SUM(X3852:X3857,X3863)</f>
        <v>0</v>
      </c>
      <c r="EG3865" s="416">
        <f t="shared" ref="EG3865" si="11131">SUM(Y3852:Y3857,Y3863)</f>
        <v>0</v>
      </c>
      <c r="EH3865" s="416">
        <f t="shared" ref="EH3865" si="11132">SUM(Z3852:Z3857,Z3863)</f>
        <v>0</v>
      </c>
      <c r="EI3865" s="416">
        <f t="shared" ref="EI3865" si="11133">SUM(AA3852:AA3857,AA3863)</f>
        <v>0</v>
      </c>
      <c r="EJ3865" s="416">
        <f t="shared" ref="EJ3865" si="11134">SUM(AB3852:AB3857,AB3863)</f>
        <v>0</v>
      </c>
      <c r="EK3865" s="416">
        <f t="shared" ref="EK3865" si="11135">SUM(AC3852:AC3857,AC3863)</f>
        <v>0</v>
      </c>
      <c r="EL3865" s="417">
        <f t="shared" ref="EL3865" si="11136">SUM(AD3852:AD3857,AD3863)</f>
        <v>0</v>
      </c>
    </row>
    <row r="3866" spans="1:143" ht="15" customHeight="1" x14ac:dyDescent="0.25">
      <c r="A3866" s="60"/>
      <c r="B3866" s="60"/>
      <c r="C3866" s="796"/>
      <c r="D3866" s="789"/>
      <c r="E3866" s="790"/>
      <c r="F3866" s="791"/>
      <c r="G3866" s="703" t="s">
        <v>330</v>
      </c>
      <c r="H3866" s="703"/>
      <c r="I3866" s="798" t="s">
        <v>334</v>
      </c>
      <c r="J3866" s="799"/>
      <c r="K3866" s="799"/>
      <c r="L3866" s="799"/>
      <c r="M3866" s="799"/>
      <c r="N3866" s="799"/>
      <c r="O3866" s="800"/>
      <c r="P3866" s="555"/>
      <c r="Q3866" s="555"/>
      <c r="R3866" s="555"/>
      <c r="S3866" s="555"/>
      <c r="T3866" s="555"/>
      <c r="U3866" s="555"/>
      <c r="V3866" s="555"/>
      <c r="W3866" s="555"/>
      <c r="X3866" s="555"/>
      <c r="Y3866" s="555"/>
      <c r="Z3866" s="555"/>
      <c r="AA3866" s="555"/>
      <c r="AB3866" s="555"/>
      <c r="AC3866" s="555"/>
      <c r="AD3866" s="555"/>
      <c r="AE3866" s="60"/>
      <c r="AF3866" s="259"/>
      <c r="AG3866" s="374">
        <f t="shared" si="10995"/>
        <v>15</v>
      </c>
      <c r="AH3866" s="399"/>
      <c r="AK3866" s="375">
        <f t="shared" si="10996"/>
        <v>0</v>
      </c>
      <c r="AL3866" s="378">
        <f t="shared" si="10993"/>
        <v>0</v>
      </c>
      <c r="AM3866" s="374">
        <f t="shared" si="10997"/>
        <v>0</v>
      </c>
      <c r="AN3866" s="292">
        <f t="shared" si="10994"/>
        <v>0</v>
      </c>
      <c r="CA3866" s="303"/>
      <c r="CB3866" s="421"/>
      <c r="CC3866" s="375"/>
      <c r="CD3866" s="375"/>
      <c r="CE3866" s="375"/>
      <c r="CF3866" s="375"/>
      <c r="CG3866" s="375"/>
      <c r="CH3866" s="375"/>
      <c r="CI3866" s="375"/>
      <c r="CJ3866" s="375"/>
      <c r="CK3866" s="375"/>
      <c r="CL3866" s="375"/>
      <c r="CM3866" s="375"/>
      <c r="CN3866" s="305"/>
      <c r="CO3866" s="305"/>
      <c r="CP3866" s="305"/>
      <c r="CQ3866" s="311"/>
      <c r="CR3866" s="311"/>
      <c r="CS3866" s="311"/>
      <c r="CT3866" s="311"/>
      <c r="CU3866" s="311"/>
      <c r="CV3866" s="311"/>
      <c r="CW3866" s="311"/>
      <c r="CX3866" s="311"/>
      <c r="CY3866" s="311"/>
      <c r="CZ3866" s="311"/>
      <c r="DA3866" s="311"/>
      <c r="DB3866" s="311"/>
      <c r="DC3866" s="311"/>
      <c r="DD3866" s="311"/>
      <c r="DE3866" s="311"/>
      <c r="DG3866" s="610"/>
      <c r="DH3866" s="611"/>
      <c r="DI3866" s="415" t="s">
        <v>1919</v>
      </c>
      <c r="DJ3866" s="298"/>
      <c r="DK3866" s="298"/>
      <c r="DL3866" s="298"/>
      <c r="DM3866" s="298"/>
      <c r="DN3866" s="298"/>
      <c r="DO3866" s="298"/>
      <c r="DP3866" s="298"/>
      <c r="DQ3866" s="298"/>
      <c r="DR3866" s="298"/>
      <c r="DS3866" s="298"/>
      <c r="DT3866" s="298"/>
      <c r="DU3866" s="298"/>
      <c r="DV3866" s="298"/>
      <c r="DW3866" s="298"/>
      <c r="DX3866" s="298">
        <f t="shared" ref="DX3866:DZ3866" si="11137">IF(OR(AND(DX3863="NS",DX3864=6),AND(DX3863="NA")),0,IF(OR(
AND(IF(DX3863="NS",1,DX3863)&gt;DX3865*0.25,DX3864=0),
AND(DX3863&gt;0,OR(DX3864=6,DX3865=0)),
AND(DX3863&gt;0,DX3864=0,DX3865=0),
AND(DX3863="NS",DX3864=0,DX3865=0)),1,0))</f>
        <v>0</v>
      </c>
      <c r="DY3866" s="298">
        <f t="shared" si="11137"/>
        <v>0</v>
      </c>
      <c r="DZ3866" s="298">
        <f t="shared" si="11137"/>
        <v>0</v>
      </c>
      <c r="EA3866" s="298">
        <f>IF(OR(AND(EA3863="NS",EA3864=6),AND(EA3863="NA")),0,IF(OR(
AND(IF(EA3863="NS",1,EA3863)&gt;EA3865*0.25,EA3864=0),
AND(EA3863&gt;0,OR(EA3864=6,EA3865=0)),
AND(EA3863&gt;0,EA3864=0,EA3865=0),
AND(EA3863="NS",EA3864=0,EA3865=0)),1,0))</f>
        <v>0</v>
      </c>
      <c r="EB3866" s="298">
        <f t="shared" ref="EB3866:EL3866" si="11138">IF(OR(AND(EB3863="NS",EB3864=6),AND(EB3863="NA")),0,IF(OR(
AND(IF(EB3863="NS",1,EB3863)&gt;EB3865*0.25,EB3864=0),
AND(EB3863&gt;0,OR(EB3864=6,EB3865=0)),
AND(EB3863&gt;0,EB3864=0,EB3865=0),
AND(EB3863="NS",EB3864=0,EB3865=0)),1,0))</f>
        <v>0</v>
      </c>
      <c r="EC3866" s="298">
        <f t="shared" si="11138"/>
        <v>0</v>
      </c>
      <c r="ED3866" s="298">
        <f t="shared" si="11138"/>
        <v>0</v>
      </c>
      <c r="EE3866" s="298">
        <f t="shared" si="11138"/>
        <v>0</v>
      </c>
      <c r="EF3866" s="298">
        <f t="shared" si="11138"/>
        <v>0</v>
      </c>
      <c r="EG3866" s="298">
        <f t="shared" si="11138"/>
        <v>0</v>
      </c>
      <c r="EH3866" s="298">
        <f t="shared" si="11138"/>
        <v>0</v>
      </c>
      <c r="EI3866" s="298">
        <f t="shared" si="11138"/>
        <v>0</v>
      </c>
      <c r="EJ3866" s="298">
        <f t="shared" si="11138"/>
        <v>0</v>
      </c>
      <c r="EK3866" s="298">
        <f t="shared" si="11138"/>
        <v>0</v>
      </c>
      <c r="EL3866" s="302">
        <f t="shared" si="11138"/>
        <v>0</v>
      </c>
      <c r="EM3866" s="375">
        <f>SUM(DX3866:EL3866)</f>
        <v>0</v>
      </c>
    </row>
    <row r="3867" spans="1:143" ht="15" customHeight="1" x14ac:dyDescent="0.25">
      <c r="A3867" s="60"/>
      <c r="B3867" s="60"/>
      <c r="C3867" s="796"/>
      <c r="D3867" s="789"/>
      <c r="E3867" s="790"/>
      <c r="F3867" s="791"/>
      <c r="G3867" s="703" t="s">
        <v>331</v>
      </c>
      <c r="H3867" s="703"/>
      <c r="I3867" s="798" t="s">
        <v>335</v>
      </c>
      <c r="J3867" s="799"/>
      <c r="K3867" s="799"/>
      <c r="L3867" s="799"/>
      <c r="M3867" s="799"/>
      <c r="N3867" s="799"/>
      <c r="O3867" s="800"/>
      <c r="P3867" s="555"/>
      <c r="Q3867" s="555"/>
      <c r="R3867" s="555"/>
      <c r="S3867" s="555"/>
      <c r="T3867" s="555"/>
      <c r="U3867" s="555"/>
      <c r="V3867" s="555"/>
      <c r="W3867" s="555"/>
      <c r="X3867" s="555"/>
      <c r="Y3867" s="555"/>
      <c r="Z3867" s="555"/>
      <c r="AA3867" s="555"/>
      <c r="AB3867" s="555"/>
      <c r="AC3867" s="555"/>
      <c r="AD3867" s="555"/>
      <c r="AE3867" s="60"/>
      <c r="AF3867" s="259"/>
      <c r="AG3867" s="374">
        <f t="shared" si="10995"/>
        <v>15</v>
      </c>
      <c r="AH3867" s="399"/>
      <c r="AK3867" s="375">
        <f t="shared" si="10996"/>
        <v>0</v>
      </c>
      <c r="AL3867" s="378">
        <f t="shared" si="10993"/>
        <v>0</v>
      </c>
      <c r="AM3867" s="374">
        <f t="shared" si="10997"/>
        <v>0</v>
      </c>
      <c r="AN3867" s="292">
        <f t="shared" si="10994"/>
        <v>0</v>
      </c>
      <c r="CA3867" s="299" t="s">
        <v>60</v>
      </c>
      <c r="CB3867" s="421"/>
      <c r="CC3867" s="375"/>
      <c r="CD3867" s="375"/>
      <c r="CE3867" s="375"/>
      <c r="CF3867" s="375"/>
      <c r="CG3867" s="375"/>
      <c r="CH3867" s="375"/>
      <c r="CI3867" s="375"/>
      <c r="CJ3867" s="375"/>
      <c r="CK3867" s="375"/>
      <c r="CL3867" s="375"/>
      <c r="CM3867" s="375"/>
      <c r="CN3867" s="300"/>
      <c r="CO3867" s="300"/>
      <c r="CP3867" s="300"/>
      <c r="CQ3867" s="423">
        <f t="shared" ref="CQ3867" si="11139">IF(P3867="",0,P3867)</f>
        <v>0</v>
      </c>
      <c r="CR3867" s="423">
        <f t="shared" ref="CR3867" si="11140">IF(Q3867="",0,Q3867)</f>
        <v>0</v>
      </c>
      <c r="CS3867" s="423">
        <f t="shared" ref="CS3867" si="11141">IF(R3867="",0,R3867)</f>
        <v>0</v>
      </c>
      <c r="CT3867" s="423">
        <f t="shared" ref="CT3867" si="11142">IF(S3867="",0,S3867)</f>
        <v>0</v>
      </c>
      <c r="CU3867" s="423">
        <f t="shared" ref="CU3867" si="11143">IF(T3867="",0,T3867)</f>
        <v>0</v>
      </c>
      <c r="CV3867" s="423">
        <f t="shared" ref="CV3867" si="11144">IF(U3867="",0,U3867)</f>
        <v>0</v>
      </c>
      <c r="CW3867" s="423">
        <f t="shared" ref="CW3867" si="11145">IF(V3867="",0,V3867)</f>
        <v>0</v>
      </c>
      <c r="CX3867" s="423">
        <f t="shared" ref="CX3867" si="11146">IF(W3867="",0,W3867)</f>
        <v>0</v>
      </c>
      <c r="CY3867" s="423">
        <f t="shared" ref="CY3867" si="11147">IF(X3867="",0,X3867)</f>
        <v>0</v>
      </c>
      <c r="CZ3867" s="423">
        <f t="shared" ref="CZ3867" si="11148">IF(Y3867="",0,Y3867)</f>
        <v>0</v>
      </c>
      <c r="DA3867" s="423">
        <f t="shared" ref="DA3867" si="11149">IF(Z3867="",0,Z3867)</f>
        <v>0</v>
      </c>
      <c r="DB3867" s="423">
        <f t="shared" ref="DB3867" si="11150">IF(AA3867="",0,AA3867)</f>
        <v>0</v>
      </c>
      <c r="DC3867" s="423">
        <f t="shared" ref="DC3867" si="11151">IF(AB3867="",0,AB3867)</f>
        <v>0</v>
      </c>
      <c r="DD3867" s="423">
        <f t="shared" ref="DD3867" si="11152">IF(AC3867="",0,AC3867)</f>
        <v>0</v>
      </c>
      <c r="DE3867" s="423">
        <f t="shared" ref="DE3867" si="11153">IF(AD3867="",0,AD3867)</f>
        <v>0</v>
      </c>
      <c r="DG3867" s="610"/>
      <c r="DH3867" s="611"/>
      <c r="DI3867" s="415"/>
      <c r="DJ3867" s="416"/>
      <c r="DK3867" s="416"/>
      <c r="DL3867" s="416"/>
      <c r="DM3867" s="416"/>
      <c r="DN3867" s="416"/>
      <c r="DO3867" s="416"/>
      <c r="DP3867" s="416"/>
      <c r="DQ3867" s="416"/>
      <c r="DR3867" s="416"/>
      <c r="DS3867" s="416"/>
      <c r="DT3867" s="416"/>
      <c r="DU3867" s="416"/>
      <c r="DV3867" s="416"/>
      <c r="DW3867" s="416"/>
      <c r="DX3867" s="416"/>
      <c r="DY3867" s="416"/>
      <c r="DZ3867" s="416"/>
      <c r="EA3867" s="416"/>
      <c r="EB3867" s="416"/>
      <c r="EC3867" s="416"/>
      <c r="ED3867" s="416"/>
      <c r="EE3867" s="416"/>
      <c r="EF3867" s="416"/>
      <c r="EG3867" s="416"/>
      <c r="EH3867" s="416"/>
      <c r="EI3867" s="416"/>
      <c r="EJ3867" s="416"/>
      <c r="EK3867" s="416"/>
      <c r="EL3867" s="417"/>
    </row>
    <row r="3868" spans="1:143" ht="15" customHeight="1" x14ac:dyDescent="0.25">
      <c r="A3868" s="60"/>
      <c r="B3868" s="60"/>
      <c r="C3868" s="796"/>
      <c r="D3868" s="789"/>
      <c r="E3868" s="790"/>
      <c r="F3868" s="791"/>
      <c r="G3868" s="702" t="s">
        <v>340</v>
      </c>
      <c r="H3868" s="702"/>
      <c r="I3868" s="177"/>
      <c r="J3868" s="700" t="s">
        <v>336</v>
      </c>
      <c r="K3868" s="700"/>
      <c r="L3868" s="700"/>
      <c r="M3868" s="700"/>
      <c r="N3868" s="700"/>
      <c r="O3868" s="701"/>
      <c r="P3868" s="555"/>
      <c r="Q3868" s="555"/>
      <c r="R3868" s="555"/>
      <c r="S3868" s="555"/>
      <c r="T3868" s="555"/>
      <c r="U3868" s="555"/>
      <c r="V3868" s="555"/>
      <c r="W3868" s="555"/>
      <c r="X3868" s="555"/>
      <c r="Y3868" s="555"/>
      <c r="Z3868" s="555"/>
      <c r="AA3868" s="555"/>
      <c r="AB3868" s="555"/>
      <c r="AC3868" s="555"/>
      <c r="AD3868" s="555"/>
      <c r="AE3868" s="60"/>
      <c r="AF3868" s="259"/>
      <c r="AG3868" s="374">
        <f t="shared" si="10995"/>
        <v>15</v>
      </c>
      <c r="AH3868" s="399"/>
      <c r="AK3868" s="375">
        <f t="shared" si="10996"/>
        <v>0</v>
      </c>
      <c r="AL3868" s="378">
        <f t="shared" si="10993"/>
        <v>0</v>
      </c>
      <c r="AM3868" s="374">
        <f t="shared" si="10997"/>
        <v>0</v>
      </c>
      <c r="AN3868" s="292">
        <f t="shared" si="10994"/>
        <v>0</v>
      </c>
      <c r="CA3868" s="299" t="s">
        <v>1917</v>
      </c>
      <c r="CB3868" s="421"/>
      <c r="CC3868" s="375"/>
      <c r="CD3868" s="375"/>
      <c r="CE3868" s="375"/>
      <c r="CF3868" s="375"/>
      <c r="CG3868" s="375"/>
      <c r="CH3868" s="375"/>
      <c r="CI3868" s="375"/>
      <c r="CJ3868" s="375"/>
      <c r="CK3868" s="375"/>
      <c r="CL3868" s="375"/>
      <c r="CM3868" s="375"/>
      <c r="CN3868" s="301"/>
      <c r="CO3868" s="301"/>
      <c r="CP3868" s="301"/>
      <c r="CQ3868" s="301">
        <f t="shared" ref="CQ3868" si="11154">SUM(P3868:P3871)</f>
        <v>0</v>
      </c>
      <c r="CR3868" s="301">
        <f t="shared" ref="CR3868" si="11155">SUM(Q3868:Q3871)</f>
        <v>0</v>
      </c>
      <c r="CS3868" s="301">
        <f t="shared" ref="CS3868" si="11156">SUM(R3868:R3871)</f>
        <v>0</v>
      </c>
      <c r="CT3868" s="301">
        <f t="shared" ref="CT3868" si="11157">SUM(S3868:S3871)</f>
        <v>0</v>
      </c>
      <c r="CU3868" s="301">
        <f t="shared" ref="CU3868" si="11158">SUM(T3868:T3871)</f>
        <v>0</v>
      </c>
      <c r="CV3868" s="301">
        <f t="shared" ref="CV3868" si="11159">SUM(U3868:U3871)</f>
        <v>0</v>
      </c>
      <c r="CW3868" s="301">
        <f t="shared" ref="CW3868" si="11160">SUM(V3868:V3871)</f>
        <v>0</v>
      </c>
      <c r="CX3868" s="301">
        <f t="shared" ref="CX3868" si="11161">SUM(W3868:W3871)</f>
        <v>0</v>
      </c>
      <c r="CY3868" s="301">
        <f t="shared" ref="CY3868" si="11162">SUM(X3868:X3871)</f>
        <v>0</v>
      </c>
      <c r="CZ3868" s="301">
        <f t="shared" ref="CZ3868" si="11163">SUM(Y3868:Y3871)</f>
        <v>0</v>
      </c>
      <c r="DA3868" s="301">
        <f t="shared" ref="DA3868" si="11164">SUM(Z3868:Z3871)</f>
        <v>0</v>
      </c>
      <c r="DB3868" s="301">
        <f t="shared" ref="DB3868" si="11165">SUM(AA3868:AA3871)</f>
        <v>0</v>
      </c>
      <c r="DC3868" s="301">
        <f t="shared" ref="DC3868" si="11166">SUM(AB3868:AB3871)</f>
        <v>0</v>
      </c>
      <c r="DD3868" s="301">
        <f t="shared" ref="DD3868" si="11167">SUM(AC3868:AC3871)</f>
        <v>0</v>
      </c>
      <c r="DE3868" s="301">
        <f t="shared" ref="DE3868" si="11168">SUM(AD3868:AD3871)</f>
        <v>0</v>
      </c>
      <c r="DG3868" s="612"/>
      <c r="DH3868" s="613"/>
      <c r="DI3868" s="415"/>
      <c r="DJ3868" s="416"/>
      <c r="DK3868" s="416"/>
      <c r="DL3868" s="416"/>
      <c r="DM3868" s="416"/>
      <c r="DN3868" s="416"/>
      <c r="DO3868" s="416"/>
      <c r="DP3868" s="416"/>
      <c r="DQ3868" s="416"/>
      <c r="DR3868" s="416"/>
      <c r="DS3868" s="416"/>
      <c r="DT3868" s="416"/>
      <c r="DU3868" s="416"/>
      <c r="DV3868" s="416"/>
      <c r="DW3868" s="416"/>
      <c r="DX3868" s="416"/>
      <c r="DY3868" s="416"/>
      <c r="DZ3868" s="416"/>
      <c r="EA3868" s="416"/>
      <c r="EB3868" s="416"/>
      <c r="EC3868" s="416"/>
      <c r="ED3868" s="416"/>
      <c r="EE3868" s="416"/>
      <c r="EF3868" s="416"/>
      <c r="EG3868" s="416"/>
      <c r="EH3868" s="416"/>
      <c r="EI3868" s="416"/>
      <c r="EJ3868" s="416"/>
      <c r="EK3868" s="416"/>
      <c r="EL3868" s="417"/>
    </row>
    <row r="3869" spans="1:143" ht="60" customHeight="1" x14ac:dyDescent="0.25">
      <c r="A3869" s="60"/>
      <c r="B3869" s="60"/>
      <c r="C3869" s="796"/>
      <c r="D3869" s="789"/>
      <c r="E3869" s="790"/>
      <c r="F3869" s="791"/>
      <c r="G3869" s="702" t="s">
        <v>341</v>
      </c>
      <c r="H3869" s="702"/>
      <c r="I3869" s="177"/>
      <c r="J3869" s="700" t="s">
        <v>337</v>
      </c>
      <c r="K3869" s="700"/>
      <c r="L3869" s="700"/>
      <c r="M3869" s="700"/>
      <c r="N3869" s="700"/>
      <c r="O3869" s="701"/>
      <c r="P3869" s="555"/>
      <c r="Q3869" s="555"/>
      <c r="R3869" s="555"/>
      <c r="S3869" s="555"/>
      <c r="T3869" s="555"/>
      <c r="U3869" s="555"/>
      <c r="V3869" s="555"/>
      <c r="W3869" s="555"/>
      <c r="X3869" s="555"/>
      <c r="Y3869" s="555"/>
      <c r="Z3869" s="555"/>
      <c r="AA3869" s="555"/>
      <c r="AB3869" s="555"/>
      <c r="AC3869" s="555"/>
      <c r="AD3869" s="555"/>
      <c r="AE3869" s="60"/>
      <c r="AF3869" s="259"/>
      <c r="AG3869" s="374">
        <f t="shared" si="10995"/>
        <v>15</v>
      </c>
      <c r="AH3869" s="399"/>
      <c r="AK3869" s="375">
        <f t="shared" si="10996"/>
        <v>0</v>
      </c>
      <c r="AL3869" s="378">
        <f t="shared" si="10993"/>
        <v>0</v>
      </c>
      <c r="AM3869" s="374">
        <f t="shared" si="10997"/>
        <v>0</v>
      </c>
      <c r="AN3869" s="292">
        <f t="shared" si="10994"/>
        <v>0</v>
      </c>
      <c r="CA3869" s="299" t="s">
        <v>1910</v>
      </c>
      <c r="CB3869" s="421"/>
      <c r="CC3869" s="375"/>
      <c r="CD3869" s="375"/>
      <c r="CE3869" s="375"/>
      <c r="CF3869" s="375"/>
      <c r="CG3869" s="375"/>
      <c r="CH3869" s="375"/>
      <c r="CI3869" s="375"/>
      <c r="CJ3869" s="375"/>
      <c r="CK3869" s="375"/>
      <c r="CL3869" s="375"/>
      <c r="CM3869" s="375"/>
      <c r="CN3869" s="300"/>
      <c r="CO3869" s="300"/>
      <c r="CP3869" s="300"/>
      <c r="CQ3869" s="423">
        <f t="shared" ref="CQ3869" si="11169">COUNTIF(P3868:P3871,"NS")</f>
        <v>0</v>
      </c>
      <c r="CR3869" s="423">
        <f t="shared" ref="CR3869" si="11170">COUNTIF(Q3868:Q3871,"NS")</f>
        <v>0</v>
      </c>
      <c r="CS3869" s="423">
        <f t="shared" ref="CS3869" si="11171">COUNTIF(R3868:R3871,"NS")</f>
        <v>0</v>
      </c>
      <c r="CT3869" s="423">
        <f t="shared" ref="CT3869" si="11172">COUNTIF(S3868:S3871,"NS")</f>
        <v>0</v>
      </c>
      <c r="CU3869" s="423">
        <f t="shared" ref="CU3869" si="11173">COUNTIF(T3868:T3871,"NS")</f>
        <v>0</v>
      </c>
      <c r="CV3869" s="423">
        <f t="shared" ref="CV3869" si="11174">COUNTIF(U3868:U3871,"NS")</f>
        <v>0</v>
      </c>
      <c r="CW3869" s="423">
        <f t="shared" ref="CW3869" si="11175">COUNTIF(V3868:V3871,"NS")</f>
        <v>0</v>
      </c>
      <c r="CX3869" s="423">
        <f t="shared" ref="CX3869" si="11176">COUNTIF(W3868:W3871,"NS")</f>
        <v>0</v>
      </c>
      <c r="CY3869" s="423">
        <f t="shared" ref="CY3869" si="11177">COUNTIF(X3868:X3871,"NS")</f>
        <v>0</v>
      </c>
      <c r="CZ3869" s="423">
        <f t="shared" ref="CZ3869" si="11178">COUNTIF(Y3868:Y3871,"NS")</f>
        <v>0</v>
      </c>
      <c r="DA3869" s="423">
        <f t="shared" ref="DA3869" si="11179">COUNTIF(Z3868:Z3871,"NS")</f>
        <v>0</v>
      </c>
      <c r="DB3869" s="423">
        <f t="shared" ref="DB3869" si="11180">COUNTIF(AA3868:AA3871,"NS")</f>
        <v>0</v>
      </c>
      <c r="DC3869" s="423">
        <f t="shared" ref="DC3869" si="11181">COUNTIF(AB3868:AB3871,"NS")</f>
        <v>0</v>
      </c>
      <c r="DD3869" s="423">
        <f t="shared" ref="DD3869" si="11182">COUNTIF(AC3868:AC3871,"NS")</f>
        <v>0</v>
      </c>
      <c r="DE3869" s="423">
        <f t="shared" ref="DE3869" si="11183">COUNTIF(AD3868:AD3871,"NS")</f>
        <v>0</v>
      </c>
      <c r="DG3869" s="612"/>
      <c r="DH3869" s="613"/>
      <c r="DI3869" s="415"/>
      <c r="DJ3869" s="416"/>
      <c r="DK3869" s="416"/>
      <c r="DL3869" s="416"/>
      <c r="DM3869" s="416"/>
      <c r="DN3869" s="416"/>
      <c r="DO3869" s="416"/>
      <c r="DP3869" s="416"/>
      <c r="DQ3869" s="416"/>
      <c r="DR3869" s="416"/>
      <c r="DS3869" s="416"/>
      <c r="DT3869" s="416"/>
      <c r="DU3869" s="416"/>
      <c r="DV3869" s="416"/>
      <c r="DW3869" s="416"/>
      <c r="DX3869" s="416"/>
      <c r="DY3869" s="416"/>
      <c r="DZ3869" s="416"/>
      <c r="EA3869" s="416"/>
      <c r="EB3869" s="416"/>
      <c r="EC3869" s="416"/>
      <c r="ED3869" s="416"/>
      <c r="EE3869" s="416"/>
      <c r="EF3869" s="416"/>
      <c r="EG3869" s="416"/>
      <c r="EH3869" s="416"/>
      <c r="EI3869" s="416"/>
      <c r="EJ3869" s="416"/>
      <c r="EK3869" s="416"/>
      <c r="EL3869" s="417"/>
    </row>
    <row r="3870" spans="1:143" ht="24" customHeight="1" x14ac:dyDescent="0.25">
      <c r="A3870" s="60"/>
      <c r="B3870" s="60"/>
      <c r="C3870" s="796"/>
      <c r="D3870" s="789"/>
      <c r="E3870" s="790"/>
      <c r="F3870" s="791"/>
      <c r="G3870" s="702" t="s">
        <v>342</v>
      </c>
      <c r="H3870" s="702"/>
      <c r="I3870" s="133"/>
      <c r="J3870" s="700" t="s">
        <v>338</v>
      </c>
      <c r="K3870" s="700"/>
      <c r="L3870" s="700"/>
      <c r="M3870" s="700"/>
      <c r="N3870" s="700"/>
      <c r="O3870" s="701"/>
      <c r="P3870" s="555"/>
      <c r="Q3870" s="555"/>
      <c r="R3870" s="555"/>
      <c r="S3870" s="555"/>
      <c r="T3870" s="555"/>
      <c r="U3870" s="555"/>
      <c r="V3870" s="555"/>
      <c r="W3870" s="555"/>
      <c r="X3870" s="555"/>
      <c r="Y3870" s="555"/>
      <c r="Z3870" s="555"/>
      <c r="AA3870" s="555"/>
      <c r="AB3870" s="555"/>
      <c r="AC3870" s="555"/>
      <c r="AD3870" s="555"/>
      <c r="AE3870" s="60"/>
      <c r="AF3870" s="259"/>
      <c r="AG3870" s="374">
        <f t="shared" si="10995"/>
        <v>15</v>
      </c>
      <c r="AH3870" s="399"/>
      <c r="AK3870" s="375">
        <f t="shared" si="10996"/>
        <v>0</v>
      </c>
      <c r="AL3870" s="378">
        <f t="shared" si="10993"/>
        <v>0</v>
      </c>
      <c r="AM3870" s="374">
        <f t="shared" si="10997"/>
        <v>0</v>
      </c>
      <c r="AN3870" s="292">
        <f t="shared" si="10994"/>
        <v>0</v>
      </c>
      <c r="CA3870" s="299" t="s">
        <v>1918</v>
      </c>
      <c r="CB3870" s="427"/>
      <c r="CC3870" s="375"/>
      <c r="CD3870" s="375"/>
      <c r="CE3870" s="375"/>
      <c r="CF3870" s="375"/>
      <c r="CG3870" s="375"/>
      <c r="CH3870" s="375"/>
      <c r="CI3870" s="375"/>
      <c r="CJ3870" s="375"/>
      <c r="CK3870" s="375"/>
      <c r="CL3870" s="375"/>
      <c r="CM3870" s="375"/>
      <c r="CN3870" s="302"/>
      <c r="CO3870" s="302"/>
      <c r="CP3870" s="302"/>
      <c r="CQ3870" s="425">
        <f t="shared" ref="CQ3870:DD3870" si="11184">IF(OR(AND(CQ3867=0,CQ3869&gt;0),AND(CQ3867="NS",CQ3868&gt;0),AND(CQ3867="NS",CQ3868=0,CQ3869=0)),1,IF(OR(AND(CQ3869&gt;=2,CQ3868&lt;CQ3867),AND(CQ3867="NS",CQ3868=0,CQ3869&gt;0),OR(CQ3867=CQ3868,AND(CQ3867="",CQ3869=0,CQ3868=0))),0,1))</f>
        <v>0</v>
      </c>
      <c r="CR3870" s="425">
        <f t="shared" si="11184"/>
        <v>0</v>
      </c>
      <c r="CS3870" s="425">
        <f t="shared" si="11184"/>
        <v>0</v>
      </c>
      <c r="CT3870" s="425">
        <f t="shared" si="11184"/>
        <v>0</v>
      </c>
      <c r="CU3870" s="425">
        <f t="shared" si="11184"/>
        <v>0</v>
      </c>
      <c r="CV3870" s="425">
        <f t="shared" si="11184"/>
        <v>0</v>
      </c>
      <c r="CW3870" s="425">
        <f t="shared" si="11184"/>
        <v>0</v>
      </c>
      <c r="CX3870" s="425">
        <f t="shared" si="11184"/>
        <v>0</v>
      </c>
      <c r="CY3870" s="425">
        <f t="shared" si="11184"/>
        <v>0</v>
      </c>
      <c r="CZ3870" s="425">
        <f t="shared" si="11184"/>
        <v>0</v>
      </c>
      <c r="DA3870" s="425">
        <f t="shared" si="11184"/>
        <v>0</v>
      </c>
      <c r="DB3870" s="425">
        <f t="shared" si="11184"/>
        <v>0</v>
      </c>
      <c r="DC3870" s="425">
        <f t="shared" si="11184"/>
        <v>0</v>
      </c>
      <c r="DD3870" s="425">
        <f t="shared" si="11184"/>
        <v>0</v>
      </c>
      <c r="DE3870" s="425">
        <f t="shared" ref="DE3870" si="11185">IF(OR(AND(DE3867=0,DE3869&gt;0),AND(DE3867="NS",DE3868&gt;0),AND(DE3867="NS",DE3868=0,DE3869=0)),1,IF(OR(AND(DE3869&gt;=2,DE3868&lt;DE3867),AND(DE3867="NS",DE3868=0,DE3869&gt;0),OR(DE3867=DE3868,AND(DE3867="",DE3869=0,DE3868=0))),0,1))</f>
        <v>0</v>
      </c>
      <c r="DF3870" s="400">
        <f>SUM(CQ3870:DE3870)</f>
        <v>0</v>
      </c>
      <c r="DG3870" s="612"/>
      <c r="DH3870" s="613"/>
      <c r="DI3870" s="415"/>
      <c r="DJ3870" s="416"/>
      <c r="DK3870" s="416"/>
      <c r="DL3870" s="416"/>
      <c r="DM3870" s="416"/>
      <c r="DN3870" s="416"/>
      <c r="DO3870" s="416"/>
      <c r="DP3870" s="416"/>
      <c r="DQ3870" s="416"/>
      <c r="DR3870" s="416"/>
      <c r="DS3870" s="416"/>
      <c r="DT3870" s="416"/>
      <c r="DU3870" s="416"/>
      <c r="DV3870" s="416"/>
      <c r="DW3870" s="416"/>
      <c r="DX3870" s="416"/>
      <c r="DY3870" s="416"/>
      <c r="DZ3870" s="416"/>
      <c r="EA3870" s="416"/>
      <c r="EB3870" s="416"/>
      <c r="EC3870" s="416"/>
      <c r="ED3870" s="416"/>
      <c r="EE3870" s="416"/>
      <c r="EF3870" s="416"/>
      <c r="EG3870" s="416"/>
      <c r="EH3870" s="416"/>
      <c r="EI3870" s="416"/>
      <c r="EJ3870" s="416"/>
      <c r="EK3870" s="416"/>
      <c r="EL3870" s="417"/>
    </row>
    <row r="3871" spans="1:143" ht="15" customHeight="1" x14ac:dyDescent="0.25">
      <c r="A3871" s="60"/>
      <c r="B3871" s="60"/>
      <c r="C3871" s="796"/>
      <c r="D3871" s="789"/>
      <c r="E3871" s="790"/>
      <c r="F3871" s="791"/>
      <c r="G3871" s="702" t="s">
        <v>343</v>
      </c>
      <c r="H3871" s="702"/>
      <c r="I3871" s="177"/>
      <c r="J3871" s="700" t="s">
        <v>339</v>
      </c>
      <c r="K3871" s="700"/>
      <c r="L3871" s="700"/>
      <c r="M3871" s="700"/>
      <c r="N3871" s="700"/>
      <c r="O3871" s="701"/>
      <c r="P3871" s="555"/>
      <c r="Q3871" s="555"/>
      <c r="R3871" s="555"/>
      <c r="S3871" s="555"/>
      <c r="T3871" s="555"/>
      <c r="U3871" s="555"/>
      <c r="V3871" s="555"/>
      <c r="W3871" s="555"/>
      <c r="X3871" s="555"/>
      <c r="Y3871" s="555"/>
      <c r="Z3871" s="555"/>
      <c r="AA3871" s="555"/>
      <c r="AB3871" s="555"/>
      <c r="AC3871" s="555"/>
      <c r="AD3871" s="555"/>
      <c r="AE3871" s="60"/>
      <c r="AF3871" s="259"/>
      <c r="AG3871" s="374">
        <f t="shared" si="10995"/>
        <v>15</v>
      </c>
      <c r="AH3871" s="399"/>
      <c r="AK3871" s="375">
        <f t="shared" si="10996"/>
        <v>0</v>
      </c>
      <c r="AL3871" s="378">
        <f t="shared" si="10993"/>
        <v>0</v>
      </c>
      <c r="AM3871" s="374">
        <f t="shared" si="10997"/>
        <v>0</v>
      </c>
      <c r="AN3871" s="292">
        <f t="shared" si="10994"/>
        <v>0</v>
      </c>
      <c r="CA3871" s="303"/>
      <c r="CB3871" s="427"/>
      <c r="CC3871" s="375"/>
      <c r="CD3871" s="375"/>
      <c r="CE3871" s="375"/>
      <c r="CF3871" s="375"/>
      <c r="CG3871" s="375"/>
      <c r="CH3871" s="375"/>
      <c r="CI3871" s="375"/>
      <c r="CJ3871" s="375"/>
      <c r="CK3871" s="375"/>
      <c r="CL3871" s="375"/>
      <c r="CM3871" s="375"/>
      <c r="CN3871" s="305"/>
      <c r="CO3871" s="305"/>
      <c r="CP3871" s="305"/>
      <c r="CQ3871" s="311"/>
      <c r="CR3871" s="311"/>
      <c r="CS3871" s="311"/>
      <c r="CT3871" s="311"/>
      <c r="CU3871" s="311"/>
      <c r="CV3871" s="311"/>
      <c r="CW3871" s="311"/>
      <c r="CX3871" s="311"/>
      <c r="CY3871" s="311"/>
      <c r="CZ3871" s="311"/>
      <c r="DA3871" s="311"/>
      <c r="DB3871" s="311"/>
      <c r="DC3871" s="311"/>
      <c r="DD3871" s="311"/>
      <c r="DE3871" s="311"/>
      <c r="DG3871" s="612"/>
      <c r="DH3871" s="613"/>
      <c r="DI3871" s="415"/>
      <c r="DJ3871" s="416"/>
      <c r="DK3871" s="416"/>
      <c r="DL3871" s="416"/>
      <c r="DM3871" s="416"/>
      <c r="DN3871" s="416"/>
      <c r="DO3871" s="416"/>
      <c r="DP3871" s="416"/>
      <c r="DQ3871" s="416"/>
      <c r="DR3871" s="416"/>
      <c r="DS3871" s="416"/>
      <c r="DT3871" s="416"/>
      <c r="DU3871" s="416"/>
      <c r="DV3871" s="416"/>
      <c r="DW3871" s="416"/>
      <c r="DX3871" s="416"/>
      <c r="DY3871" s="416"/>
      <c r="DZ3871" s="416"/>
      <c r="EA3871" s="416"/>
      <c r="EB3871" s="416"/>
      <c r="EC3871" s="416"/>
      <c r="ED3871" s="416"/>
      <c r="EE3871" s="416"/>
      <c r="EF3871" s="416"/>
      <c r="EG3871" s="416"/>
      <c r="EH3871" s="416"/>
      <c r="EI3871" s="416"/>
      <c r="EJ3871" s="416"/>
      <c r="EK3871" s="416"/>
      <c r="EL3871" s="417"/>
    </row>
    <row r="3872" spans="1:143" ht="15" customHeight="1" x14ac:dyDescent="0.25">
      <c r="A3872" s="60"/>
      <c r="B3872" s="60"/>
      <c r="C3872" s="796"/>
      <c r="D3872" s="789"/>
      <c r="E3872" s="790"/>
      <c r="F3872" s="791"/>
      <c r="G3872" s="703" t="s">
        <v>344</v>
      </c>
      <c r="H3872" s="703"/>
      <c r="I3872" s="704" t="s">
        <v>347</v>
      </c>
      <c r="J3872" s="705"/>
      <c r="K3872" s="705"/>
      <c r="L3872" s="705"/>
      <c r="M3872" s="705"/>
      <c r="N3872" s="705"/>
      <c r="O3872" s="706"/>
      <c r="P3872" s="555"/>
      <c r="Q3872" s="555"/>
      <c r="R3872" s="555"/>
      <c r="S3872" s="555"/>
      <c r="T3872" s="555"/>
      <c r="U3872" s="555"/>
      <c r="V3872" s="555"/>
      <c r="W3872" s="555"/>
      <c r="X3872" s="555"/>
      <c r="Y3872" s="555"/>
      <c r="Z3872" s="555"/>
      <c r="AA3872" s="555"/>
      <c r="AB3872" s="555"/>
      <c r="AC3872" s="555"/>
      <c r="AD3872" s="555"/>
      <c r="AE3872" s="60"/>
      <c r="AF3872" s="259"/>
      <c r="AG3872" s="374">
        <f t="shared" si="10995"/>
        <v>15</v>
      </c>
      <c r="AH3872" s="399"/>
      <c r="AK3872" s="375">
        <f t="shared" si="10996"/>
        <v>0</v>
      </c>
      <c r="AL3872" s="378">
        <f t="shared" si="10993"/>
        <v>0</v>
      </c>
      <c r="AM3872" s="374">
        <f t="shared" si="10997"/>
        <v>0</v>
      </c>
      <c r="AN3872" s="292">
        <f t="shared" si="10994"/>
        <v>0</v>
      </c>
      <c r="CA3872" s="303"/>
      <c r="CB3872" s="427"/>
      <c r="CC3872" s="375"/>
      <c r="CD3872" s="375"/>
      <c r="CE3872" s="375"/>
      <c r="CF3872" s="375"/>
      <c r="CG3872" s="375"/>
      <c r="CH3872" s="375"/>
      <c r="CI3872" s="375"/>
      <c r="CJ3872" s="375"/>
      <c r="CK3872" s="375"/>
      <c r="CL3872" s="375"/>
      <c r="CM3872" s="375"/>
      <c r="CN3872" s="305"/>
      <c r="CO3872" s="305"/>
      <c r="CP3872" s="305"/>
      <c r="CQ3872" s="311"/>
      <c r="CR3872" s="311"/>
      <c r="CS3872" s="311"/>
      <c r="CT3872" s="311"/>
      <c r="CU3872" s="311"/>
      <c r="CV3872" s="311"/>
      <c r="CW3872" s="311"/>
      <c r="CX3872" s="311"/>
      <c r="CY3872" s="311"/>
      <c r="CZ3872" s="311"/>
      <c r="DA3872" s="311"/>
      <c r="DB3872" s="311"/>
      <c r="DC3872" s="311"/>
      <c r="DD3872" s="311"/>
      <c r="DE3872" s="311"/>
      <c r="DG3872" s="610"/>
      <c r="DH3872" s="611"/>
      <c r="DI3872" s="415"/>
      <c r="DJ3872" s="416"/>
      <c r="DK3872" s="416"/>
      <c r="DL3872" s="416"/>
      <c r="DM3872" s="416"/>
      <c r="DN3872" s="416"/>
      <c r="DO3872" s="416"/>
      <c r="DP3872" s="416"/>
      <c r="DQ3872" s="416"/>
      <c r="DR3872" s="416"/>
      <c r="DS3872" s="416"/>
      <c r="DT3872" s="416"/>
      <c r="DU3872" s="416"/>
      <c r="DV3872" s="416"/>
      <c r="DW3872" s="416"/>
      <c r="DX3872" s="416"/>
      <c r="DY3872" s="416"/>
      <c r="DZ3872" s="416"/>
      <c r="EA3872" s="416"/>
      <c r="EB3872" s="416"/>
      <c r="EC3872" s="416"/>
      <c r="ED3872" s="416"/>
      <c r="EE3872" s="416"/>
      <c r="EF3872" s="416"/>
      <c r="EG3872" s="416"/>
      <c r="EH3872" s="416"/>
      <c r="EI3872" s="416"/>
      <c r="EJ3872" s="416"/>
      <c r="EK3872" s="416"/>
      <c r="EL3872" s="417"/>
    </row>
    <row r="3873" spans="1:143" ht="15" customHeight="1" x14ac:dyDescent="0.25">
      <c r="A3873" s="60"/>
      <c r="B3873" s="60"/>
      <c r="C3873" s="796"/>
      <c r="D3873" s="789"/>
      <c r="E3873" s="790"/>
      <c r="F3873" s="791"/>
      <c r="G3873" s="703" t="s">
        <v>345</v>
      </c>
      <c r="H3873" s="703"/>
      <c r="I3873" s="704" t="s">
        <v>348</v>
      </c>
      <c r="J3873" s="705"/>
      <c r="K3873" s="705"/>
      <c r="L3873" s="705"/>
      <c r="M3873" s="705"/>
      <c r="N3873" s="705"/>
      <c r="O3873" s="706"/>
      <c r="P3873" s="555"/>
      <c r="Q3873" s="555"/>
      <c r="R3873" s="555"/>
      <c r="S3873" s="555"/>
      <c r="T3873" s="555"/>
      <c r="U3873" s="555"/>
      <c r="V3873" s="555"/>
      <c r="W3873" s="555"/>
      <c r="X3873" s="555"/>
      <c r="Y3873" s="555"/>
      <c r="Z3873" s="555"/>
      <c r="AA3873" s="555"/>
      <c r="AB3873" s="555"/>
      <c r="AC3873" s="555"/>
      <c r="AD3873" s="555"/>
      <c r="AE3873" s="60"/>
      <c r="AF3873" s="259"/>
      <c r="AG3873" s="374">
        <f t="shared" si="10995"/>
        <v>15</v>
      </c>
      <c r="AH3873" s="399"/>
      <c r="AK3873" s="375">
        <f t="shared" si="10996"/>
        <v>0</v>
      </c>
      <c r="AL3873" s="378">
        <f t="shared" si="10993"/>
        <v>0</v>
      </c>
      <c r="AM3873" s="374">
        <f t="shared" si="10997"/>
        <v>0</v>
      </c>
      <c r="AN3873" s="292">
        <f t="shared" si="10994"/>
        <v>0</v>
      </c>
      <c r="CA3873" s="303"/>
      <c r="CB3873" s="427"/>
      <c r="CC3873" s="375"/>
      <c r="CD3873" s="375"/>
      <c r="CE3873" s="375"/>
      <c r="CF3873" s="375"/>
      <c r="CG3873" s="375"/>
      <c r="CH3873" s="375"/>
      <c r="CI3873" s="375"/>
      <c r="CJ3873" s="375"/>
      <c r="CK3873" s="375"/>
      <c r="CL3873" s="375"/>
      <c r="CM3873" s="375"/>
      <c r="CN3873" s="307"/>
      <c r="CO3873" s="307"/>
      <c r="CP3873" s="307"/>
      <c r="CQ3873" s="307"/>
      <c r="CR3873" s="307"/>
      <c r="CS3873" s="307"/>
      <c r="CT3873" s="307"/>
      <c r="CU3873" s="307"/>
      <c r="CV3873" s="307"/>
      <c r="CW3873" s="307"/>
      <c r="CX3873" s="307"/>
      <c r="CY3873" s="307"/>
      <c r="CZ3873" s="307"/>
      <c r="DA3873" s="307"/>
      <c r="DB3873" s="307"/>
      <c r="DC3873" s="307"/>
      <c r="DD3873" s="307"/>
      <c r="DE3873" s="307"/>
      <c r="DG3873" s="610"/>
      <c r="DH3873" s="611"/>
      <c r="DI3873" s="415"/>
      <c r="DJ3873" s="416"/>
      <c r="DK3873" s="416"/>
      <c r="DL3873" s="416"/>
      <c r="DM3873" s="416"/>
      <c r="DN3873" s="416"/>
      <c r="DO3873" s="416"/>
      <c r="DP3873" s="416"/>
      <c r="DQ3873" s="416"/>
      <c r="DR3873" s="416"/>
      <c r="DS3873" s="416"/>
      <c r="DT3873" s="416"/>
      <c r="DU3873" s="416"/>
      <c r="DV3873" s="416"/>
      <c r="DW3873" s="416"/>
      <c r="DX3873" s="416"/>
      <c r="DY3873" s="416"/>
      <c r="DZ3873" s="416"/>
      <c r="EA3873" s="416"/>
      <c r="EB3873" s="416"/>
      <c r="EC3873" s="416"/>
      <c r="ED3873" s="416"/>
      <c r="EE3873" s="416"/>
      <c r="EF3873" s="416"/>
      <c r="EG3873" s="416"/>
      <c r="EH3873" s="416"/>
      <c r="EI3873" s="416"/>
      <c r="EJ3873" s="416"/>
      <c r="EK3873" s="416"/>
      <c r="EL3873" s="417"/>
    </row>
    <row r="3874" spans="1:143" ht="24" customHeight="1" x14ac:dyDescent="0.25">
      <c r="A3874" s="60"/>
      <c r="B3874" s="60"/>
      <c r="C3874" s="797"/>
      <c r="D3874" s="792"/>
      <c r="E3874" s="793"/>
      <c r="F3874" s="794"/>
      <c r="G3874" s="703" t="s">
        <v>346</v>
      </c>
      <c r="H3874" s="703"/>
      <c r="I3874" s="704" t="s">
        <v>349</v>
      </c>
      <c r="J3874" s="705"/>
      <c r="K3874" s="705"/>
      <c r="L3874" s="705"/>
      <c r="M3874" s="705"/>
      <c r="N3874" s="705"/>
      <c r="O3874" s="706"/>
      <c r="P3874" s="555"/>
      <c r="Q3874" s="555"/>
      <c r="R3874" s="555"/>
      <c r="S3874" s="555"/>
      <c r="T3874" s="555"/>
      <c r="U3874" s="555"/>
      <c r="V3874" s="555"/>
      <c r="W3874" s="555"/>
      <c r="X3874" s="555"/>
      <c r="Y3874" s="555"/>
      <c r="Z3874" s="555"/>
      <c r="AA3874" s="555"/>
      <c r="AB3874" s="555"/>
      <c r="AC3874" s="555"/>
      <c r="AD3874" s="555"/>
      <c r="AE3874" s="60"/>
      <c r="AF3874" s="259"/>
      <c r="AG3874" s="374">
        <f t="shared" si="10995"/>
        <v>15</v>
      </c>
      <c r="AH3874" s="399"/>
      <c r="AK3874" s="375">
        <f t="shared" si="10996"/>
        <v>0</v>
      </c>
      <c r="AL3874" s="378">
        <f t="shared" si="10993"/>
        <v>0</v>
      </c>
      <c r="AM3874" s="374">
        <f t="shared" si="10997"/>
        <v>0</v>
      </c>
      <c r="AN3874" s="292">
        <f t="shared" si="10994"/>
        <v>0</v>
      </c>
      <c r="CA3874" s="303"/>
      <c r="CB3874" s="421"/>
      <c r="CC3874" s="375"/>
      <c r="CD3874" s="375"/>
      <c r="CE3874" s="375"/>
      <c r="CF3874" s="375"/>
      <c r="CG3874" s="375"/>
      <c r="CH3874" s="375"/>
      <c r="CI3874" s="375"/>
      <c r="CJ3874" s="375"/>
      <c r="CK3874" s="375"/>
      <c r="CL3874" s="375"/>
      <c r="CM3874" s="375"/>
      <c r="CN3874" s="305"/>
      <c r="CO3874" s="305"/>
      <c r="CP3874" s="305"/>
      <c r="CQ3874" s="311"/>
      <c r="CR3874" s="311"/>
      <c r="CS3874" s="311"/>
      <c r="CT3874" s="311"/>
      <c r="CU3874" s="311"/>
      <c r="CV3874" s="311"/>
      <c r="CW3874" s="311"/>
      <c r="CX3874" s="311"/>
      <c r="CY3874" s="311"/>
      <c r="CZ3874" s="311"/>
      <c r="DA3874" s="311"/>
      <c r="DB3874" s="311"/>
      <c r="DC3874" s="311"/>
      <c r="DD3874" s="311"/>
      <c r="DE3874" s="311"/>
      <c r="DG3874" s="614" t="s">
        <v>346</v>
      </c>
      <c r="DH3874" s="615"/>
      <c r="DI3874" s="418" t="s">
        <v>1909</v>
      </c>
      <c r="DJ3874" s="419"/>
      <c r="DK3874" s="419"/>
      <c r="DL3874" s="419"/>
      <c r="DM3874" s="419"/>
      <c r="DN3874" s="419"/>
      <c r="DO3874" s="419"/>
      <c r="DP3874" s="419"/>
      <c r="DQ3874" s="419"/>
      <c r="DR3874" s="419"/>
      <c r="DS3874" s="419"/>
      <c r="DT3874" s="419"/>
      <c r="DU3874" s="419"/>
      <c r="DV3874" s="419"/>
      <c r="DW3874" s="419"/>
      <c r="DX3874" s="419">
        <f t="shared" ref="DX3874" si="11186">P3874</f>
        <v>0</v>
      </c>
      <c r="DY3874" s="419">
        <f t="shared" ref="DY3874" si="11187">Q3874</f>
        <v>0</v>
      </c>
      <c r="DZ3874" s="419">
        <f t="shared" ref="DZ3874" si="11188">R3874</f>
        <v>0</v>
      </c>
      <c r="EA3874" s="419">
        <f t="shared" ref="EA3874" si="11189">S3874</f>
        <v>0</v>
      </c>
      <c r="EB3874" s="419">
        <f t="shared" ref="EB3874" si="11190">T3874</f>
        <v>0</v>
      </c>
      <c r="EC3874" s="419">
        <f t="shared" ref="EC3874" si="11191">U3874</f>
        <v>0</v>
      </c>
      <c r="ED3874" s="419">
        <f t="shared" ref="ED3874" si="11192">V3874</f>
        <v>0</v>
      </c>
      <c r="EE3874" s="419">
        <f t="shared" ref="EE3874" si="11193">W3874</f>
        <v>0</v>
      </c>
      <c r="EF3874" s="419">
        <f t="shared" ref="EF3874" si="11194">X3874</f>
        <v>0</v>
      </c>
      <c r="EG3874" s="419">
        <f t="shared" ref="EG3874" si="11195">Y3874</f>
        <v>0</v>
      </c>
      <c r="EH3874" s="419">
        <f t="shared" ref="EH3874" si="11196">Z3874</f>
        <v>0</v>
      </c>
      <c r="EI3874" s="419">
        <f t="shared" ref="EI3874" si="11197">AA3874</f>
        <v>0</v>
      </c>
      <c r="EJ3874" s="419">
        <f t="shared" ref="EJ3874" si="11198">AB3874</f>
        <v>0</v>
      </c>
      <c r="EK3874" s="419">
        <f t="shared" ref="EK3874" si="11199">AC3874</f>
        <v>0</v>
      </c>
      <c r="EL3874" s="420">
        <f t="shared" ref="EL3874" si="11200">AD3874</f>
        <v>0</v>
      </c>
    </row>
    <row r="3875" spans="1:143" ht="15" customHeight="1" x14ac:dyDescent="0.25">
      <c r="A3875" s="60"/>
      <c r="B3875" s="60"/>
      <c r="C3875" s="781" t="s">
        <v>414</v>
      </c>
      <c r="D3875" s="786" t="s">
        <v>415</v>
      </c>
      <c r="E3875" s="787"/>
      <c r="F3875" s="788"/>
      <c r="G3875" s="703" t="s">
        <v>352</v>
      </c>
      <c r="H3875" s="703"/>
      <c r="I3875" s="704" t="s">
        <v>353</v>
      </c>
      <c r="J3875" s="705"/>
      <c r="K3875" s="705"/>
      <c r="L3875" s="705"/>
      <c r="M3875" s="705"/>
      <c r="N3875" s="705"/>
      <c r="O3875" s="706"/>
      <c r="P3875" s="555"/>
      <c r="Q3875" s="555"/>
      <c r="R3875" s="555"/>
      <c r="S3875" s="555"/>
      <c r="T3875" s="555"/>
      <c r="U3875" s="555"/>
      <c r="V3875" s="555"/>
      <c r="W3875" s="555"/>
      <c r="X3875" s="555"/>
      <c r="Y3875" s="555"/>
      <c r="Z3875" s="555"/>
      <c r="AA3875" s="555"/>
      <c r="AB3875" s="555"/>
      <c r="AC3875" s="555"/>
      <c r="AD3875" s="555"/>
      <c r="AE3875" s="60"/>
      <c r="AF3875" s="259"/>
      <c r="AG3875" s="374">
        <f t="shared" si="10995"/>
        <v>15</v>
      </c>
      <c r="AH3875" s="399"/>
      <c r="AK3875" s="375">
        <f t="shared" si="10996"/>
        <v>0</v>
      </c>
      <c r="AL3875" s="378">
        <f t="shared" si="10993"/>
        <v>0</v>
      </c>
      <c r="AM3875" s="374">
        <f t="shared" si="10997"/>
        <v>0</v>
      </c>
      <c r="AN3875" s="292">
        <f t="shared" si="10994"/>
        <v>0</v>
      </c>
      <c r="CA3875" s="299" t="s">
        <v>60</v>
      </c>
      <c r="CB3875" s="421"/>
      <c r="CC3875" s="375"/>
      <c r="CD3875" s="375"/>
      <c r="CE3875" s="375"/>
      <c r="CF3875" s="375"/>
      <c r="CG3875" s="375"/>
      <c r="CH3875" s="375"/>
      <c r="CI3875" s="375"/>
      <c r="CJ3875" s="375"/>
      <c r="CK3875" s="375"/>
      <c r="CL3875" s="375"/>
      <c r="CM3875" s="375"/>
      <c r="CN3875" s="300"/>
      <c r="CO3875" s="300"/>
      <c r="CP3875" s="300"/>
      <c r="CQ3875" s="423">
        <f t="shared" ref="CQ3875" si="11201">IF(P3875="",0,P3875)</f>
        <v>0</v>
      </c>
      <c r="CR3875" s="423">
        <f t="shared" ref="CR3875" si="11202">IF(Q3875="",0,Q3875)</f>
        <v>0</v>
      </c>
      <c r="CS3875" s="423">
        <f t="shared" ref="CS3875" si="11203">IF(R3875="",0,R3875)</f>
        <v>0</v>
      </c>
      <c r="CT3875" s="423">
        <f t="shared" ref="CT3875" si="11204">IF(S3875="",0,S3875)</f>
        <v>0</v>
      </c>
      <c r="CU3875" s="423">
        <f t="shared" ref="CU3875" si="11205">IF(T3875="",0,T3875)</f>
        <v>0</v>
      </c>
      <c r="CV3875" s="423">
        <f t="shared" ref="CV3875" si="11206">IF(U3875="",0,U3875)</f>
        <v>0</v>
      </c>
      <c r="CW3875" s="423">
        <f t="shared" ref="CW3875" si="11207">IF(V3875="",0,V3875)</f>
        <v>0</v>
      </c>
      <c r="CX3875" s="423">
        <f t="shared" ref="CX3875" si="11208">IF(W3875="",0,W3875)</f>
        <v>0</v>
      </c>
      <c r="CY3875" s="423">
        <f t="shared" ref="CY3875" si="11209">IF(X3875="",0,X3875)</f>
        <v>0</v>
      </c>
      <c r="CZ3875" s="423">
        <f t="shared" ref="CZ3875" si="11210">IF(Y3875="",0,Y3875)</f>
        <v>0</v>
      </c>
      <c r="DA3875" s="423">
        <f t="shared" ref="DA3875" si="11211">IF(Z3875="",0,Z3875)</f>
        <v>0</v>
      </c>
      <c r="DB3875" s="423">
        <f t="shared" ref="DB3875" si="11212">IF(AA3875="",0,AA3875)</f>
        <v>0</v>
      </c>
      <c r="DC3875" s="423">
        <f t="shared" ref="DC3875" si="11213">IF(AB3875="",0,AB3875)</f>
        <v>0</v>
      </c>
      <c r="DD3875" s="423">
        <f t="shared" ref="DD3875" si="11214">IF(AC3875="",0,AC3875)</f>
        <v>0</v>
      </c>
      <c r="DE3875" s="423">
        <f t="shared" ref="DE3875" si="11215">IF(AD3875="",0,AD3875)</f>
        <v>0</v>
      </c>
      <c r="DG3875" s="610"/>
      <c r="DH3875" s="611"/>
      <c r="DI3875" s="415" t="s">
        <v>1910</v>
      </c>
      <c r="DJ3875" s="416"/>
      <c r="DK3875" s="416"/>
      <c r="DL3875" s="416"/>
      <c r="DM3875" s="416"/>
      <c r="DN3875" s="416"/>
      <c r="DO3875" s="416"/>
      <c r="DP3875" s="416"/>
      <c r="DQ3875" s="416"/>
      <c r="DR3875" s="416"/>
      <c r="DS3875" s="416"/>
      <c r="DT3875" s="416"/>
      <c r="DU3875" s="416"/>
      <c r="DV3875" s="416"/>
      <c r="DW3875" s="416"/>
      <c r="DX3875" s="416">
        <f t="shared" ref="DX3875" si="11216">COUNTIF(P3864:P3867,"NS")+COUNTIF(P3872:P3873,"NS")</f>
        <v>0</v>
      </c>
      <c r="DY3875" s="416">
        <f t="shared" ref="DY3875" si="11217">COUNTIF(Q3864:Q3867,"NS")+COUNTIF(Q3872:Q3873,"NS")</f>
        <v>0</v>
      </c>
      <c r="DZ3875" s="416">
        <f t="shared" ref="DZ3875" si="11218">COUNTIF(R3864:R3867,"NS")+COUNTIF(R3872:R3873,"NS")</f>
        <v>0</v>
      </c>
      <c r="EA3875" s="416">
        <f t="shared" ref="EA3875" si="11219">COUNTIF(S3864:S3867,"NS")+COUNTIF(S3872:S3873,"NS")</f>
        <v>0</v>
      </c>
      <c r="EB3875" s="416">
        <f t="shared" ref="EB3875" si="11220">COUNTIF(T3864:T3867,"NS")+COUNTIF(T3872:T3873,"NS")</f>
        <v>0</v>
      </c>
      <c r="EC3875" s="416">
        <f t="shared" ref="EC3875" si="11221">COUNTIF(U3864:U3867,"NS")+COUNTIF(U3872:U3873,"NS")</f>
        <v>0</v>
      </c>
      <c r="ED3875" s="416">
        <f t="shared" ref="ED3875" si="11222">COUNTIF(V3864:V3867,"NS")+COUNTIF(V3872:V3873,"NS")</f>
        <v>0</v>
      </c>
      <c r="EE3875" s="416">
        <f t="shared" ref="EE3875" si="11223">COUNTIF(W3864:W3867,"NS")+COUNTIF(W3872:W3873,"NS")</f>
        <v>0</v>
      </c>
      <c r="EF3875" s="416">
        <f t="shared" ref="EF3875" si="11224">COUNTIF(X3864:X3867,"NS")+COUNTIF(X3872:X3873,"NS")</f>
        <v>0</v>
      </c>
      <c r="EG3875" s="416">
        <f t="shared" ref="EG3875" si="11225">COUNTIF(Y3864:Y3867,"NS")+COUNTIF(Y3872:Y3873,"NS")</f>
        <v>0</v>
      </c>
      <c r="EH3875" s="416">
        <f t="shared" ref="EH3875" si="11226">COUNTIF(Z3864:Z3867,"NS")+COUNTIF(Z3872:Z3873,"NS")</f>
        <v>0</v>
      </c>
      <c r="EI3875" s="416">
        <f t="shared" ref="EI3875" si="11227">COUNTIF(AA3864:AA3867,"NS")+COUNTIF(AA3872:AA3873,"NS")</f>
        <v>0</v>
      </c>
      <c r="EJ3875" s="416">
        <f t="shared" ref="EJ3875" si="11228">COUNTIF(AB3864:AB3867,"NS")+COUNTIF(AB3872:AB3873,"NS")</f>
        <v>0</v>
      </c>
      <c r="EK3875" s="416">
        <f t="shared" ref="EK3875" si="11229">COUNTIF(AC3864:AC3867,"NS")+COUNTIF(AC3872:AC3873,"NS")</f>
        <v>0</v>
      </c>
      <c r="EL3875" s="417">
        <f t="shared" ref="EL3875" si="11230">COUNTIF(AD3864:AD3867,"NS")+COUNTIF(AD3872:AD3873,"NS")</f>
        <v>0</v>
      </c>
    </row>
    <row r="3876" spans="1:143" ht="15" customHeight="1" x14ac:dyDescent="0.25">
      <c r="A3876" s="60"/>
      <c r="B3876" s="60"/>
      <c r="C3876" s="782"/>
      <c r="D3876" s="789"/>
      <c r="E3876" s="790"/>
      <c r="F3876" s="791"/>
      <c r="G3876" s="702" t="s">
        <v>371</v>
      </c>
      <c r="H3876" s="702"/>
      <c r="I3876" s="56"/>
      <c r="J3876" s="700" t="s">
        <v>354</v>
      </c>
      <c r="K3876" s="700"/>
      <c r="L3876" s="700"/>
      <c r="M3876" s="700"/>
      <c r="N3876" s="700"/>
      <c r="O3876" s="701"/>
      <c r="P3876" s="555"/>
      <c r="Q3876" s="555"/>
      <c r="R3876" s="555"/>
      <c r="S3876" s="555"/>
      <c r="T3876" s="555"/>
      <c r="U3876" s="555"/>
      <c r="V3876" s="555"/>
      <c r="W3876" s="555"/>
      <c r="X3876" s="555"/>
      <c r="Y3876" s="555"/>
      <c r="Z3876" s="555"/>
      <c r="AA3876" s="555"/>
      <c r="AB3876" s="555"/>
      <c r="AC3876" s="555"/>
      <c r="AD3876" s="555"/>
      <c r="AE3876" s="60"/>
      <c r="AF3876" s="259"/>
      <c r="AG3876" s="374">
        <f t="shared" si="10995"/>
        <v>15</v>
      </c>
      <c r="AH3876" s="399"/>
      <c r="AK3876" s="375">
        <f t="shared" si="10996"/>
        <v>0</v>
      </c>
      <c r="AL3876" s="378">
        <f t="shared" si="10993"/>
        <v>0</v>
      </c>
      <c r="AM3876" s="374">
        <f t="shared" si="10997"/>
        <v>0</v>
      </c>
      <c r="AN3876" s="292">
        <f t="shared" si="10994"/>
        <v>0</v>
      </c>
      <c r="CA3876" s="299" t="s">
        <v>1917</v>
      </c>
      <c r="CB3876" s="421"/>
      <c r="CC3876" s="375"/>
      <c r="CD3876" s="375"/>
      <c r="CE3876" s="375"/>
      <c r="CF3876" s="375"/>
      <c r="CG3876" s="375"/>
      <c r="CH3876" s="375"/>
      <c r="CI3876" s="375"/>
      <c r="CJ3876" s="375"/>
      <c r="CK3876" s="375"/>
      <c r="CL3876" s="375"/>
      <c r="CM3876" s="375"/>
      <c r="CN3876" s="301"/>
      <c r="CO3876" s="301"/>
      <c r="CP3876" s="301"/>
      <c r="CQ3876" s="301">
        <f t="shared" ref="CQ3876" si="11231">SUM(P3876:P3892)</f>
        <v>0</v>
      </c>
      <c r="CR3876" s="301">
        <f t="shared" ref="CR3876" si="11232">SUM(Q3876:Q3892)</f>
        <v>0</v>
      </c>
      <c r="CS3876" s="301">
        <f t="shared" ref="CS3876" si="11233">SUM(R3876:R3892)</f>
        <v>0</v>
      </c>
      <c r="CT3876" s="301">
        <f t="shared" ref="CT3876" si="11234">SUM(S3876:S3892)</f>
        <v>0</v>
      </c>
      <c r="CU3876" s="301">
        <f t="shared" ref="CU3876" si="11235">SUM(T3876:T3892)</f>
        <v>0</v>
      </c>
      <c r="CV3876" s="301">
        <f t="shared" ref="CV3876" si="11236">SUM(U3876:U3892)</f>
        <v>0</v>
      </c>
      <c r="CW3876" s="301">
        <f t="shared" ref="CW3876" si="11237">SUM(V3876:V3892)</f>
        <v>0</v>
      </c>
      <c r="CX3876" s="301">
        <f t="shared" ref="CX3876" si="11238">SUM(W3876:W3892)</f>
        <v>0</v>
      </c>
      <c r="CY3876" s="301">
        <f t="shared" ref="CY3876" si="11239">SUM(X3876:X3892)</f>
        <v>0</v>
      </c>
      <c r="CZ3876" s="301">
        <f t="shared" ref="CZ3876" si="11240">SUM(Y3876:Y3892)</f>
        <v>0</v>
      </c>
      <c r="DA3876" s="301">
        <f t="shared" ref="DA3876" si="11241">SUM(Z3876:Z3892)</f>
        <v>0</v>
      </c>
      <c r="DB3876" s="301">
        <f t="shared" ref="DB3876" si="11242">SUM(AA3876:AA3892)</f>
        <v>0</v>
      </c>
      <c r="DC3876" s="301">
        <f t="shared" ref="DC3876" si="11243">SUM(AB3876:AB3892)</f>
        <v>0</v>
      </c>
      <c r="DD3876" s="301">
        <f t="shared" ref="DD3876" si="11244">SUM(AC3876:AC3892)</f>
        <v>0</v>
      </c>
      <c r="DE3876" s="301">
        <f t="shared" ref="DE3876" si="11245">SUM(AD3876:AD3892)</f>
        <v>0</v>
      </c>
      <c r="DG3876" s="612"/>
      <c r="DH3876" s="613"/>
      <c r="DI3876" s="415" t="s">
        <v>1914</v>
      </c>
      <c r="DJ3876" s="416"/>
      <c r="DK3876" s="416"/>
      <c r="DL3876" s="416"/>
      <c r="DM3876" s="416"/>
      <c r="DN3876" s="416"/>
      <c r="DO3876" s="416"/>
      <c r="DP3876" s="416"/>
      <c r="DQ3876" s="416"/>
      <c r="DR3876" s="416"/>
      <c r="DS3876" s="416"/>
      <c r="DT3876" s="416"/>
      <c r="DU3876" s="416"/>
      <c r="DV3876" s="416"/>
      <c r="DW3876" s="416"/>
      <c r="DX3876" s="416">
        <f t="shared" ref="DX3876" si="11246">SUM(P3864:P3867,P3872:P3874)</f>
        <v>0</v>
      </c>
      <c r="DY3876" s="416">
        <f t="shared" ref="DY3876" si="11247">SUM(Q3864:Q3867,Q3872:Q3874)</f>
        <v>0</v>
      </c>
      <c r="DZ3876" s="416">
        <f t="shared" ref="DZ3876" si="11248">SUM(R3864:R3867,R3872:R3874)</f>
        <v>0</v>
      </c>
      <c r="EA3876" s="416">
        <f t="shared" ref="EA3876" si="11249">SUM(S3864:S3867,S3872:S3874)</f>
        <v>0</v>
      </c>
      <c r="EB3876" s="416">
        <f t="shared" ref="EB3876" si="11250">SUM(T3864:T3867,T3872:T3874)</f>
        <v>0</v>
      </c>
      <c r="EC3876" s="416">
        <f t="shared" ref="EC3876" si="11251">SUM(U3864:U3867,U3872:U3874)</f>
        <v>0</v>
      </c>
      <c r="ED3876" s="416">
        <f t="shared" ref="ED3876" si="11252">SUM(V3864:V3867,V3872:V3874)</f>
        <v>0</v>
      </c>
      <c r="EE3876" s="416">
        <f t="shared" ref="EE3876" si="11253">SUM(W3864:W3867,W3872:W3874)</f>
        <v>0</v>
      </c>
      <c r="EF3876" s="416">
        <f t="shared" ref="EF3876" si="11254">SUM(X3864:X3867,X3872:X3874)</f>
        <v>0</v>
      </c>
      <c r="EG3876" s="416">
        <f t="shared" ref="EG3876" si="11255">SUM(Y3864:Y3867,Y3872:Y3874)</f>
        <v>0</v>
      </c>
      <c r="EH3876" s="416">
        <f t="shared" ref="EH3876" si="11256">SUM(Z3864:Z3867,Z3872:Z3874)</f>
        <v>0</v>
      </c>
      <c r="EI3876" s="416">
        <f t="shared" ref="EI3876" si="11257">SUM(AA3864:AA3867,AA3872:AA3874)</f>
        <v>0</v>
      </c>
      <c r="EJ3876" s="416">
        <f t="shared" ref="EJ3876" si="11258">SUM(AB3864:AB3867,AB3872:AB3874)</f>
        <v>0</v>
      </c>
      <c r="EK3876" s="416">
        <f t="shared" ref="EK3876" si="11259">SUM(AC3864:AC3867,AC3872:AC3874)</f>
        <v>0</v>
      </c>
      <c r="EL3876" s="417">
        <f t="shared" ref="EL3876" si="11260">SUM(AD3864:AD3867,AD3872:AD3874)</f>
        <v>0</v>
      </c>
    </row>
    <row r="3877" spans="1:143" ht="15" customHeight="1" x14ac:dyDescent="0.25">
      <c r="A3877" s="60"/>
      <c r="B3877" s="60"/>
      <c r="C3877" s="782"/>
      <c r="D3877" s="789"/>
      <c r="E3877" s="790"/>
      <c r="F3877" s="791"/>
      <c r="G3877" s="716" t="s">
        <v>372</v>
      </c>
      <c r="H3877" s="716"/>
      <c r="I3877" s="56"/>
      <c r="J3877" s="700" t="s">
        <v>355</v>
      </c>
      <c r="K3877" s="700"/>
      <c r="L3877" s="700"/>
      <c r="M3877" s="700"/>
      <c r="N3877" s="700"/>
      <c r="O3877" s="701"/>
      <c r="P3877" s="555"/>
      <c r="Q3877" s="555"/>
      <c r="R3877" s="555"/>
      <c r="S3877" s="555"/>
      <c r="T3877" s="555"/>
      <c r="U3877" s="555"/>
      <c r="V3877" s="555"/>
      <c r="W3877" s="555"/>
      <c r="X3877" s="555"/>
      <c r="Y3877" s="555"/>
      <c r="Z3877" s="555"/>
      <c r="AA3877" s="555"/>
      <c r="AB3877" s="555"/>
      <c r="AC3877" s="555"/>
      <c r="AD3877" s="555"/>
      <c r="AE3877" s="60"/>
      <c r="AF3877" s="259"/>
      <c r="AG3877" s="374">
        <f t="shared" si="10995"/>
        <v>15</v>
      </c>
      <c r="AH3877" s="399"/>
      <c r="AK3877" s="375">
        <f t="shared" si="10996"/>
        <v>0</v>
      </c>
      <c r="AL3877" s="378">
        <f t="shared" si="10993"/>
        <v>0</v>
      </c>
      <c r="AM3877" s="374">
        <f t="shared" si="10997"/>
        <v>0</v>
      </c>
      <c r="AN3877" s="292">
        <f t="shared" si="10994"/>
        <v>0</v>
      </c>
      <c r="CA3877" s="299" t="s">
        <v>1910</v>
      </c>
      <c r="CB3877" s="421"/>
      <c r="CC3877" s="375"/>
      <c r="CD3877" s="375"/>
      <c r="CE3877" s="375"/>
      <c r="CF3877" s="375"/>
      <c r="CG3877" s="375"/>
      <c r="CH3877" s="375"/>
      <c r="CI3877" s="375"/>
      <c r="CJ3877" s="375"/>
      <c r="CK3877" s="375"/>
      <c r="CL3877" s="375"/>
      <c r="CM3877" s="375"/>
      <c r="CN3877" s="300"/>
      <c r="CO3877" s="300"/>
      <c r="CP3877" s="300"/>
      <c r="CQ3877" s="422">
        <f t="shared" ref="CQ3877" si="11261">IF(CQ3875="NA",COUNTIF(P3876:P3892,"NA"),COUNTIF(P3876:P3892,"NS"))</f>
        <v>0</v>
      </c>
      <c r="CR3877" s="422">
        <f t="shared" ref="CR3877" si="11262">IF(CR3875="NA",COUNTIF(Q3876:Q3892,"NA"),COUNTIF(Q3876:Q3892,"NS"))</f>
        <v>0</v>
      </c>
      <c r="CS3877" s="422">
        <f t="shared" ref="CS3877" si="11263">IF(CS3875="NA",COUNTIF(R3876:R3892,"NA"),COUNTIF(R3876:R3892,"NS"))</f>
        <v>0</v>
      </c>
      <c r="CT3877" s="422">
        <f t="shared" ref="CT3877" si="11264">IF(CT3875="NA",COUNTIF(S3876:S3892,"NA"),COUNTIF(S3876:S3892,"NS"))</f>
        <v>0</v>
      </c>
      <c r="CU3877" s="422">
        <f t="shared" ref="CU3877" si="11265">IF(CU3875="NA",COUNTIF(T3876:T3892,"NA"),COUNTIF(T3876:T3892,"NS"))</f>
        <v>0</v>
      </c>
      <c r="CV3877" s="422">
        <f t="shared" ref="CV3877" si="11266">IF(CV3875="NA",COUNTIF(U3876:U3892,"NA"),COUNTIF(U3876:U3892,"NS"))</f>
        <v>0</v>
      </c>
      <c r="CW3877" s="422">
        <f t="shared" ref="CW3877" si="11267">IF(CW3875="NA",COUNTIF(V3876:V3892,"NA"),COUNTIF(V3876:V3892,"NS"))</f>
        <v>0</v>
      </c>
      <c r="CX3877" s="422">
        <f t="shared" ref="CX3877" si="11268">IF(CX3875="NA",COUNTIF(W3876:W3892,"NA"),COUNTIF(W3876:W3892,"NS"))</f>
        <v>0</v>
      </c>
      <c r="CY3877" s="422">
        <f t="shared" ref="CY3877" si="11269">IF(CY3875="NA",COUNTIF(X3876:X3892,"NA"),COUNTIF(X3876:X3892,"NS"))</f>
        <v>0</v>
      </c>
      <c r="CZ3877" s="422">
        <f t="shared" ref="CZ3877" si="11270">IF(CZ3875="NA",COUNTIF(Y3876:Y3892,"NA"),COUNTIF(Y3876:Y3892,"NS"))</f>
        <v>0</v>
      </c>
      <c r="DA3877" s="422">
        <f t="shared" ref="DA3877" si="11271">IF(DA3875="NA",COUNTIF(Z3876:Z3892,"NA"),COUNTIF(Z3876:Z3892,"NS"))</f>
        <v>0</v>
      </c>
      <c r="DB3877" s="422">
        <f t="shared" ref="DB3877" si="11272">IF(DB3875="NA",COUNTIF(AA3876:AA3892,"NA"),COUNTIF(AA3876:AA3892,"NS"))</f>
        <v>0</v>
      </c>
      <c r="DC3877" s="422">
        <f t="shared" ref="DC3877" si="11273">IF(DC3875="NA",COUNTIF(AB3876:AB3892,"NA"),COUNTIF(AB3876:AB3892,"NS"))</f>
        <v>0</v>
      </c>
      <c r="DD3877" s="422">
        <f t="shared" ref="DD3877" si="11274">IF(DD3875="NA",COUNTIF(AC3876:AC3892,"NA"),COUNTIF(AC3876:AC3892,"NS"))</f>
        <v>0</v>
      </c>
      <c r="DE3877" s="422">
        <f t="shared" ref="DE3877" si="11275">IF(DE3875="NA",COUNTIF(AD3876:AD3892,"NA"),COUNTIF(AD3876:AD3892,"NS"))</f>
        <v>0</v>
      </c>
      <c r="DG3877" s="616"/>
      <c r="DH3877" s="617"/>
      <c r="DI3877" s="415" t="s">
        <v>1919</v>
      </c>
      <c r="DJ3877" s="298"/>
      <c r="DK3877" s="298"/>
      <c r="DL3877" s="298"/>
      <c r="DM3877" s="298"/>
      <c r="DN3877" s="298"/>
      <c r="DO3877" s="298"/>
      <c r="DP3877" s="298"/>
      <c r="DQ3877" s="298"/>
      <c r="DR3877" s="298"/>
      <c r="DS3877" s="298"/>
      <c r="DT3877" s="298"/>
      <c r="DU3877" s="298"/>
      <c r="DV3877" s="298"/>
      <c r="DW3877" s="298"/>
      <c r="DX3877" s="298">
        <f t="shared" ref="DX3877:DZ3877" si="11276">IF(OR(AND(DX3874="NS",DX3875=6),AND(DX3874="NA")),0,IF(OR(AND(IF(DX3874="NS",1,DX3874)&gt;DX3876*0.25,DX3875=0),AND(DX3874&gt;0,OR(DX3875=6,DX3876=0)),AND(DX3874&gt;0,DX3875=0,DX3876=0),AND(DX3874="NS",DX3875=0,DX3876=0)),1,0))</f>
        <v>0</v>
      </c>
      <c r="DY3877" s="298">
        <f t="shared" si="11276"/>
        <v>0</v>
      </c>
      <c r="DZ3877" s="298">
        <f t="shared" si="11276"/>
        <v>0</v>
      </c>
      <c r="EA3877" s="298">
        <f>IF(OR(AND(EA3874="NS",EA3875=6),AND(EA3874="NA")),0,IF(OR(AND(IF(EA3874="NS",1,EA3874)&gt;EA3876*0.25,EA3875=0),AND(EA3874&gt;0,OR(EA3875=6,EA3876=0)),AND(EA3874&gt;0,EA3875=0,EA3876=0),AND(EA3874="NS",EA3875=0,EA3876=0)),1,0))</f>
        <v>0</v>
      </c>
      <c r="EB3877" s="298">
        <f t="shared" ref="EB3877:EL3877" si="11277">IF(OR(AND(EB3874="NS",EB3875=6),AND(EB3874="NA")),0,IF(OR(AND(IF(EB3874="NS",1,EB3874)&gt;EB3876*0.25,EB3875=0),AND(EB3874&gt;0,OR(EB3875=6,EB3876=0)),AND(EB3874&gt;0,EB3875=0,EB3876=0),AND(EB3874="NS",EB3875=0,EB3876=0)),1,0))</f>
        <v>0</v>
      </c>
      <c r="EC3877" s="298">
        <f t="shared" si="11277"/>
        <v>0</v>
      </c>
      <c r="ED3877" s="298">
        <f t="shared" si="11277"/>
        <v>0</v>
      </c>
      <c r="EE3877" s="298">
        <f t="shared" si="11277"/>
        <v>0</v>
      </c>
      <c r="EF3877" s="298">
        <f t="shared" si="11277"/>
        <v>0</v>
      </c>
      <c r="EG3877" s="298">
        <f t="shared" si="11277"/>
        <v>0</v>
      </c>
      <c r="EH3877" s="298">
        <f t="shared" si="11277"/>
        <v>0</v>
      </c>
      <c r="EI3877" s="298">
        <f t="shared" si="11277"/>
        <v>0</v>
      </c>
      <c r="EJ3877" s="298">
        <f t="shared" si="11277"/>
        <v>0</v>
      </c>
      <c r="EK3877" s="298">
        <f t="shared" si="11277"/>
        <v>0</v>
      </c>
      <c r="EL3877" s="302">
        <f t="shared" si="11277"/>
        <v>0</v>
      </c>
      <c r="EM3877" s="375">
        <f>SUM(DX3877:EL3877)</f>
        <v>0</v>
      </c>
    </row>
    <row r="3878" spans="1:143" ht="15" customHeight="1" x14ac:dyDescent="0.25">
      <c r="A3878" s="60"/>
      <c r="B3878" s="60"/>
      <c r="C3878" s="782"/>
      <c r="D3878" s="789"/>
      <c r="E3878" s="790"/>
      <c r="F3878" s="791"/>
      <c r="G3878" s="716" t="s">
        <v>373</v>
      </c>
      <c r="H3878" s="716"/>
      <c r="I3878" s="56"/>
      <c r="J3878" s="700" t="s">
        <v>356</v>
      </c>
      <c r="K3878" s="700"/>
      <c r="L3878" s="700"/>
      <c r="M3878" s="700"/>
      <c r="N3878" s="700"/>
      <c r="O3878" s="701"/>
      <c r="P3878" s="555"/>
      <c r="Q3878" s="555"/>
      <c r="R3878" s="555"/>
      <c r="S3878" s="555"/>
      <c r="T3878" s="555"/>
      <c r="U3878" s="555"/>
      <c r="V3878" s="555"/>
      <c r="W3878" s="555"/>
      <c r="X3878" s="555"/>
      <c r="Y3878" s="555"/>
      <c r="Z3878" s="555"/>
      <c r="AA3878" s="555"/>
      <c r="AB3878" s="555"/>
      <c r="AC3878" s="555"/>
      <c r="AD3878" s="555"/>
      <c r="AE3878" s="60"/>
      <c r="AF3878" s="259"/>
      <c r="AG3878" s="374">
        <f t="shared" si="10995"/>
        <v>15</v>
      </c>
      <c r="AH3878" s="399"/>
      <c r="AK3878" s="375">
        <f t="shared" si="10996"/>
        <v>0</v>
      </c>
      <c r="AL3878" s="378">
        <f t="shared" si="10993"/>
        <v>0</v>
      </c>
      <c r="AM3878" s="374">
        <f t="shared" si="10997"/>
        <v>0</v>
      </c>
      <c r="AN3878" s="292">
        <f t="shared" si="10994"/>
        <v>0</v>
      </c>
      <c r="CA3878" s="299" t="s">
        <v>1918</v>
      </c>
      <c r="CB3878" s="427"/>
      <c r="CC3878" s="375"/>
      <c r="CD3878" s="375"/>
      <c r="CE3878" s="375"/>
      <c r="CF3878" s="375"/>
      <c r="CG3878" s="375"/>
      <c r="CH3878" s="375"/>
      <c r="CI3878" s="375"/>
      <c r="CJ3878" s="375"/>
      <c r="CK3878" s="375"/>
      <c r="CL3878" s="375"/>
      <c r="CM3878" s="375"/>
      <c r="CN3878" s="302"/>
      <c r="CO3878" s="302"/>
      <c r="CP3878" s="302"/>
      <c r="CQ3878" s="425">
        <f t="shared" ref="CQ3878:DD3878" si="11278">IF(OR(AND(CQ3875=0,CQ3877&gt;0),AND(CQ3875="NS",CQ3876&gt;0),AND(CQ3875="NS",CQ3876=0,CQ3877=0)),1,IF(OR(AND(CQ3877&gt;=2,CQ3876&lt;CQ3875),AND(CQ3875="NS",CQ3876=0,CQ3877&gt;0),OR(CQ3875=CQ3876,AND(CQ3875="",CQ3877=0,CQ3876=0))),0,1))</f>
        <v>0</v>
      </c>
      <c r="CR3878" s="425">
        <f t="shared" si="11278"/>
        <v>0</v>
      </c>
      <c r="CS3878" s="425">
        <f t="shared" si="11278"/>
        <v>0</v>
      </c>
      <c r="CT3878" s="425">
        <f t="shared" si="11278"/>
        <v>0</v>
      </c>
      <c r="CU3878" s="425">
        <f t="shared" si="11278"/>
        <v>0</v>
      </c>
      <c r="CV3878" s="425">
        <f t="shared" si="11278"/>
        <v>0</v>
      </c>
      <c r="CW3878" s="425">
        <f t="shared" si="11278"/>
        <v>0</v>
      </c>
      <c r="CX3878" s="425">
        <f t="shared" si="11278"/>
        <v>0</v>
      </c>
      <c r="CY3878" s="425">
        <f t="shared" si="11278"/>
        <v>0</v>
      </c>
      <c r="CZ3878" s="425">
        <f t="shared" si="11278"/>
        <v>0</v>
      </c>
      <c r="DA3878" s="425">
        <f t="shared" si="11278"/>
        <v>0</v>
      </c>
      <c r="DB3878" s="425">
        <f t="shared" si="11278"/>
        <v>0</v>
      </c>
      <c r="DC3878" s="425">
        <f t="shared" si="11278"/>
        <v>0</v>
      </c>
      <c r="DD3878" s="425">
        <f t="shared" si="11278"/>
        <v>0</v>
      </c>
      <c r="DE3878" s="425">
        <f t="shared" ref="DE3878" si="11279">IF(OR(AND(DE3875=0,DE3877&gt;0),AND(DE3875="NS",DE3876&gt;0),AND(DE3875="NS",DE3876=0,DE3877=0)),1,IF(OR(AND(DE3877&gt;=2,DE3876&lt;DE3875),AND(DE3875="NS",DE3876=0,DE3877&gt;0),OR(DE3875=DE3876,AND(DE3875="",DE3877=0,DE3876=0))),0,1))</f>
        <v>0</v>
      </c>
      <c r="DF3878" s="400">
        <f>SUM(CQ3878:DE3878)</f>
        <v>0</v>
      </c>
      <c r="DG3878" s="616"/>
      <c r="DH3878" s="617"/>
      <c r="DI3878" s="415"/>
      <c r="DJ3878" s="416"/>
      <c r="DK3878" s="416"/>
      <c r="DL3878" s="416"/>
      <c r="DM3878" s="416"/>
      <c r="DN3878" s="416"/>
      <c r="DO3878" s="416"/>
      <c r="DP3878" s="416"/>
      <c r="DQ3878" s="416"/>
      <c r="DR3878" s="416"/>
      <c r="DS3878" s="416"/>
      <c r="DT3878" s="416"/>
      <c r="DU3878" s="416"/>
      <c r="DV3878" s="416"/>
      <c r="DW3878" s="416"/>
      <c r="DX3878" s="416"/>
      <c r="DY3878" s="416"/>
      <c r="DZ3878" s="416"/>
      <c r="EA3878" s="416"/>
      <c r="EB3878" s="416"/>
      <c r="EC3878" s="416"/>
      <c r="ED3878" s="416"/>
      <c r="EE3878" s="416"/>
      <c r="EF3878" s="416"/>
      <c r="EG3878" s="416"/>
      <c r="EH3878" s="416"/>
      <c r="EI3878" s="416"/>
      <c r="EJ3878" s="416"/>
      <c r="EK3878" s="416"/>
      <c r="EL3878" s="417"/>
    </row>
    <row r="3879" spans="1:143" ht="15" customHeight="1" x14ac:dyDescent="0.25">
      <c r="A3879" s="60"/>
      <c r="B3879" s="60"/>
      <c r="C3879" s="782"/>
      <c r="D3879" s="789"/>
      <c r="E3879" s="790"/>
      <c r="F3879" s="791"/>
      <c r="G3879" s="716" t="s">
        <v>374</v>
      </c>
      <c r="H3879" s="716"/>
      <c r="I3879" s="56"/>
      <c r="J3879" s="700" t="s">
        <v>357</v>
      </c>
      <c r="K3879" s="700"/>
      <c r="L3879" s="700"/>
      <c r="M3879" s="700"/>
      <c r="N3879" s="700"/>
      <c r="O3879" s="701"/>
      <c r="P3879" s="555"/>
      <c r="Q3879" s="555"/>
      <c r="R3879" s="555"/>
      <c r="S3879" s="555"/>
      <c r="T3879" s="555"/>
      <c r="U3879" s="555"/>
      <c r="V3879" s="555"/>
      <c r="W3879" s="555"/>
      <c r="X3879" s="555"/>
      <c r="Y3879" s="555"/>
      <c r="Z3879" s="555"/>
      <c r="AA3879" s="555"/>
      <c r="AB3879" s="555"/>
      <c r="AC3879" s="555"/>
      <c r="AD3879" s="555"/>
      <c r="AE3879" s="60"/>
      <c r="AF3879" s="259"/>
      <c r="AG3879" s="374">
        <f t="shared" si="10995"/>
        <v>15</v>
      </c>
      <c r="AH3879" s="399"/>
      <c r="AK3879" s="375">
        <f t="shared" si="10996"/>
        <v>0</v>
      </c>
      <c r="AL3879" s="378">
        <f t="shared" ref="AL3879:AL3910" si="11280">COUNTIF(U3879:AD3879,"ns")</f>
        <v>0</v>
      </c>
      <c r="AM3879" s="374">
        <f t="shared" si="10997"/>
        <v>0</v>
      </c>
      <c r="AN3879" s="292">
        <f t="shared" ref="AN3879:AN3910" si="11281">IF($AG$3845=$AH$3845,0,IF(OR(AND(AK3879=0,AL3879&gt;0),AND(AK3879="ns",AM3879&gt;0),AND(AK3879="ns",AL3879=0,AM3879=0)),1,IF(OR(AND(AK3879&gt;0,AL3879=2),AND(AK3879="ns",AL3879=2),AND(AK3879="ns",AM3879=0,AL3879&gt;0),AK3879=AM3879),0,1)))</f>
        <v>0</v>
      </c>
      <c r="CA3879" s="303"/>
      <c r="CB3879" s="427"/>
      <c r="CC3879" s="375"/>
      <c r="CD3879" s="375"/>
      <c r="CE3879" s="375"/>
      <c r="CF3879" s="375"/>
      <c r="CG3879" s="375"/>
      <c r="CH3879" s="375"/>
      <c r="CI3879" s="375"/>
      <c r="CJ3879" s="375"/>
      <c r="CK3879" s="375"/>
      <c r="CL3879" s="375"/>
      <c r="CM3879" s="375"/>
      <c r="CN3879" s="305"/>
      <c r="CO3879" s="305"/>
      <c r="CP3879" s="305"/>
      <c r="CQ3879" s="311"/>
      <c r="CR3879" s="311"/>
      <c r="CS3879" s="311"/>
      <c r="CT3879" s="311"/>
      <c r="CU3879" s="311"/>
      <c r="CV3879" s="311"/>
      <c r="CW3879" s="311"/>
      <c r="CX3879" s="311"/>
      <c r="CY3879" s="311"/>
      <c r="CZ3879" s="311"/>
      <c r="DA3879" s="311"/>
      <c r="DB3879" s="311"/>
      <c r="DC3879" s="311"/>
      <c r="DD3879" s="311"/>
      <c r="DE3879" s="311"/>
      <c r="DG3879" s="616"/>
      <c r="DH3879" s="617"/>
      <c r="DI3879" s="415"/>
      <c r="DJ3879" s="416"/>
      <c r="DK3879" s="416"/>
      <c r="DL3879" s="416"/>
      <c r="DM3879" s="416"/>
      <c r="DN3879" s="416"/>
      <c r="DO3879" s="416"/>
      <c r="DP3879" s="416"/>
      <c r="DQ3879" s="416"/>
      <c r="DR3879" s="416"/>
      <c r="DS3879" s="416"/>
      <c r="DT3879" s="416"/>
      <c r="DU3879" s="416"/>
      <c r="DV3879" s="416"/>
      <c r="DW3879" s="416"/>
      <c r="DX3879" s="416"/>
      <c r="DY3879" s="416"/>
      <c r="DZ3879" s="416"/>
      <c r="EA3879" s="416"/>
      <c r="EB3879" s="416"/>
      <c r="EC3879" s="416"/>
      <c r="ED3879" s="416"/>
      <c r="EE3879" s="416"/>
      <c r="EF3879" s="416"/>
      <c r="EG3879" s="416"/>
      <c r="EH3879" s="416"/>
      <c r="EI3879" s="416"/>
      <c r="EJ3879" s="416"/>
      <c r="EK3879" s="416"/>
      <c r="EL3879" s="417"/>
    </row>
    <row r="3880" spans="1:143" ht="24" customHeight="1" x14ac:dyDescent="0.25">
      <c r="A3880" s="60"/>
      <c r="B3880" s="60"/>
      <c r="C3880" s="782"/>
      <c r="D3880" s="789"/>
      <c r="E3880" s="790"/>
      <c r="F3880" s="791"/>
      <c r="G3880" s="716" t="s">
        <v>375</v>
      </c>
      <c r="H3880" s="716"/>
      <c r="I3880" s="56"/>
      <c r="J3880" s="700" t="s">
        <v>358</v>
      </c>
      <c r="K3880" s="700"/>
      <c r="L3880" s="700"/>
      <c r="M3880" s="700"/>
      <c r="N3880" s="700"/>
      <c r="O3880" s="701"/>
      <c r="P3880" s="555"/>
      <c r="Q3880" s="555"/>
      <c r="R3880" s="555"/>
      <c r="S3880" s="555"/>
      <c r="T3880" s="555"/>
      <c r="U3880" s="555"/>
      <c r="V3880" s="555"/>
      <c r="W3880" s="555"/>
      <c r="X3880" s="555"/>
      <c r="Y3880" s="555"/>
      <c r="Z3880" s="555"/>
      <c r="AA3880" s="555"/>
      <c r="AB3880" s="555"/>
      <c r="AC3880" s="555"/>
      <c r="AD3880" s="555"/>
      <c r="AE3880" s="60"/>
      <c r="AF3880" s="259"/>
      <c r="AG3880" s="374">
        <f t="shared" si="10995"/>
        <v>15</v>
      </c>
      <c r="AH3880" s="399"/>
      <c r="AK3880" s="375">
        <f t="shared" si="10996"/>
        <v>0</v>
      </c>
      <c r="AL3880" s="378">
        <f t="shared" si="11280"/>
        <v>0</v>
      </c>
      <c r="AM3880" s="374">
        <f t="shared" si="10997"/>
        <v>0</v>
      </c>
      <c r="AN3880" s="292">
        <f t="shared" si="11281"/>
        <v>0</v>
      </c>
      <c r="CA3880" s="303"/>
      <c r="CB3880" s="427"/>
      <c r="CC3880" s="375"/>
      <c r="CD3880" s="375"/>
      <c r="CE3880" s="375"/>
      <c r="CF3880" s="375"/>
      <c r="CG3880" s="375"/>
      <c r="CH3880" s="375"/>
      <c r="CI3880" s="375"/>
      <c r="CJ3880" s="375"/>
      <c r="CK3880" s="375"/>
      <c r="CL3880" s="375"/>
      <c r="CM3880" s="375"/>
      <c r="CN3880" s="305"/>
      <c r="CO3880" s="305"/>
      <c r="CP3880" s="305"/>
      <c r="CQ3880" s="311"/>
      <c r="CR3880" s="311"/>
      <c r="CS3880" s="311"/>
      <c r="CT3880" s="311"/>
      <c r="CU3880" s="311"/>
      <c r="CV3880" s="311"/>
      <c r="CW3880" s="311"/>
      <c r="CX3880" s="311"/>
      <c r="CY3880" s="311"/>
      <c r="CZ3880" s="311"/>
      <c r="DA3880" s="311"/>
      <c r="DB3880" s="311"/>
      <c r="DC3880" s="311"/>
      <c r="DD3880" s="311"/>
      <c r="DE3880" s="311"/>
      <c r="DG3880" s="616"/>
      <c r="DH3880" s="617"/>
      <c r="DI3880" s="415"/>
      <c r="DJ3880" s="416"/>
      <c r="DK3880" s="416"/>
      <c r="DL3880" s="416"/>
      <c r="DM3880" s="416"/>
      <c r="DN3880" s="416"/>
      <c r="DO3880" s="416"/>
      <c r="DP3880" s="416"/>
      <c r="DQ3880" s="416"/>
      <c r="DR3880" s="416"/>
      <c r="DS3880" s="416"/>
      <c r="DT3880" s="416"/>
      <c r="DU3880" s="416"/>
      <c r="DV3880" s="416"/>
      <c r="DW3880" s="416"/>
      <c r="DX3880" s="416"/>
      <c r="DY3880" s="416"/>
      <c r="DZ3880" s="416"/>
      <c r="EA3880" s="416"/>
      <c r="EB3880" s="416"/>
      <c r="EC3880" s="416"/>
      <c r="ED3880" s="416"/>
      <c r="EE3880" s="416"/>
      <c r="EF3880" s="416"/>
      <c r="EG3880" s="416"/>
      <c r="EH3880" s="416"/>
      <c r="EI3880" s="416"/>
      <c r="EJ3880" s="416"/>
      <c r="EK3880" s="416"/>
      <c r="EL3880" s="417"/>
    </row>
    <row r="3881" spans="1:143" ht="24" customHeight="1" x14ac:dyDescent="0.25">
      <c r="A3881" s="60"/>
      <c r="B3881" s="60"/>
      <c r="C3881" s="782"/>
      <c r="D3881" s="789"/>
      <c r="E3881" s="790"/>
      <c r="F3881" s="791"/>
      <c r="G3881" s="716" t="s">
        <v>376</v>
      </c>
      <c r="H3881" s="716"/>
      <c r="I3881" s="56"/>
      <c r="J3881" s="700" t="s">
        <v>359</v>
      </c>
      <c r="K3881" s="700"/>
      <c r="L3881" s="700"/>
      <c r="M3881" s="700"/>
      <c r="N3881" s="700"/>
      <c r="O3881" s="701"/>
      <c r="P3881" s="555"/>
      <c r="Q3881" s="555"/>
      <c r="R3881" s="555"/>
      <c r="S3881" s="555"/>
      <c r="T3881" s="555"/>
      <c r="U3881" s="555"/>
      <c r="V3881" s="555"/>
      <c r="W3881" s="555"/>
      <c r="X3881" s="555"/>
      <c r="Y3881" s="555"/>
      <c r="Z3881" s="555"/>
      <c r="AA3881" s="555"/>
      <c r="AB3881" s="555"/>
      <c r="AC3881" s="555"/>
      <c r="AD3881" s="555"/>
      <c r="AE3881" s="60"/>
      <c r="AF3881" s="259"/>
      <c r="AG3881" s="374">
        <f t="shared" si="10995"/>
        <v>15</v>
      </c>
      <c r="AH3881" s="399"/>
      <c r="AK3881" s="375">
        <f t="shared" si="10996"/>
        <v>0</v>
      </c>
      <c r="AL3881" s="378">
        <f t="shared" si="11280"/>
        <v>0</v>
      </c>
      <c r="AM3881" s="374">
        <f t="shared" si="10997"/>
        <v>0</v>
      </c>
      <c r="AN3881" s="292">
        <f t="shared" si="11281"/>
        <v>0</v>
      </c>
      <c r="CA3881" s="303"/>
      <c r="CB3881" s="427"/>
      <c r="CC3881" s="375"/>
      <c r="CD3881" s="375"/>
      <c r="CE3881" s="375"/>
      <c r="CF3881" s="375"/>
      <c r="CG3881" s="375"/>
      <c r="CH3881" s="375"/>
      <c r="CI3881" s="375"/>
      <c r="CJ3881" s="375"/>
      <c r="CK3881" s="375"/>
      <c r="CL3881" s="375"/>
      <c r="CM3881" s="375"/>
      <c r="CN3881" s="305"/>
      <c r="CO3881" s="305"/>
      <c r="CP3881" s="305"/>
      <c r="CQ3881" s="311"/>
      <c r="CR3881" s="311"/>
      <c r="CS3881" s="311"/>
      <c r="CT3881" s="311"/>
      <c r="CU3881" s="311"/>
      <c r="CV3881" s="311"/>
      <c r="CW3881" s="311"/>
      <c r="CX3881" s="311"/>
      <c r="CY3881" s="311"/>
      <c r="CZ3881" s="311"/>
      <c r="DA3881" s="311"/>
      <c r="DB3881" s="311"/>
      <c r="DC3881" s="311"/>
      <c r="DD3881" s="311"/>
      <c r="DE3881" s="311"/>
      <c r="DG3881" s="616"/>
      <c r="DH3881" s="617"/>
      <c r="DI3881" s="415"/>
      <c r="DJ3881" s="416"/>
      <c r="DK3881" s="416"/>
      <c r="DL3881" s="416"/>
      <c r="DM3881" s="416"/>
      <c r="DN3881" s="416"/>
      <c r="DO3881" s="416"/>
      <c r="DP3881" s="416"/>
      <c r="DQ3881" s="416"/>
      <c r="DR3881" s="416"/>
      <c r="DS3881" s="416"/>
      <c r="DT3881" s="416"/>
      <c r="DU3881" s="416"/>
      <c r="DV3881" s="416"/>
      <c r="DW3881" s="416"/>
      <c r="DX3881" s="416"/>
      <c r="DY3881" s="416"/>
      <c r="DZ3881" s="416"/>
      <c r="EA3881" s="416"/>
      <c r="EB3881" s="416"/>
      <c r="EC3881" s="416"/>
      <c r="ED3881" s="416"/>
      <c r="EE3881" s="416"/>
      <c r="EF3881" s="416"/>
      <c r="EG3881" s="416"/>
      <c r="EH3881" s="416"/>
      <c r="EI3881" s="416"/>
      <c r="EJ3881" s="416"/>
      <c r="EK3881" s="416"/>
      <c r="EL3881" s="417"/>
    </row>
    <row r="3882" spans="1:143" ht="24" customHeight="1" x14ac:dyDescent="0.25">
      <c r="A3882" s="60"/>
      <c r="B3882" s="60"/>
      <c r="C3882" s="782"/>
      <c r="D3882" s="789"/>
      <c r="E3882" s="790"/>
      <c r="F3882" s="791"/>
      <c r="G3882" s="716" t="s">
        <v>377</v>
      </c>
      <c r="H3882" s="716"/>
      <c r="I3882" s="56"/>
      <c r="J3882" s="700" t="s">
        <v>360</v>
      </c>
      <c r="K3882" s="700"/>
      <c r="L3882" s="700"/>
      <c r="M3882" s="700"/>
      <c r="N3882" s="700"/>
      <c r="O3882" s="701"/>
      <c r="P3882" s="555"/>
      <c r="Q3882" s="555"/>
      <c r="R3882" s="555"/>
      <c r="S3882" s="555"/>
      <c r="T3882" s="555"/>
      <c r="U3882" s="555"/>
      <c r="V3882" s="555"/>
      <c r="W3882" s="555"/>
      <c r="X3882" s="555"/>
      <c r="Y3882" s="555"/>
      <c r="Z3882" s="555"/>
      <c r="AA3882" s="555"/>
      <c r="AB3882" s="555"/>
      <c r="AC3882" s="555"/>
      <c r="AD3882" s="555"/>
      <c r="AE3882" s="60"/>
      <c r="AF3882" s="259"/>
      <c r="AG3882" s="374">
        <f t="shared" si="10995"/>
        <v>15</v>
      </c>
      <c r="AH3882" s="399"/>
      <c r="AK3882" s="375">
        <f t="shared" si="10996"/>
        <v>0</v>
      </c>
      <c r="AL3882" s="378">
        <f t="shared" si="11280"/>
        <v>0</v>
      </c>
      <c r="AM3882" s="374">
        <f t="shared" si="10997"/>
        <v>0</v>
      </c>
      <c r="AN3882" s="292">
        <f t="shared" si="11281"/>
        <v>0</v>
      </c>
      <c r="CA3882" s="303"/>
      <c r="CB3882" s="427"/>
      <c r="CC3882" s="375"/>
      <c r="CD3882" s="375"/>
      <c r="CE3882" s="375"/>
      <c r="CF3882" s="375"/>
      <c r="CG3882" s="375"/>
      <c r="CH3882" s="375"/>
      <c r="CI3882" s="375"/>
      <c r="CJ3882" s="375"/>
      <c r="CK3882" s="375"/>
      <c r="CL3882" s="375"/>
      <c r="CM3882" s="375"/>
      <c r="CN3882" s="305"/>
      <c r="CO3882" s="305"/>
      <c r="CP3882" s="305"/>
      <c r="CQ3882" s="311"/>
      <c r="CR3882" s="311"/>
      <c r="CS3882" s="311"/>
      <c r="CT3882" s="311"/>
      <c r="CU3882" s="311"/>
      <c r="CV3882" s="311"/>
      <c r="CW3882" s="311"/>
      <c r="CX3882" s="311"/>
      <c r="CY3882" s="311"/>
      <c r="CZ3882" s="311"/>
      <c r="DA3882" s="311"/>
      <c r="DB3882" s="311"/>
      <c r="DC3882" s="311"/>
      <c r="DD3882" s="311"/>
      <c r="DE3882" s="311"/>
      <c r="DG3882" s="616"/>
      <c r="DH3882" s="617"/>
      <c r="DI3882" s="415"/>
      <c r="DJ3882" s="416"/>
      <c r="DK3882" s="416"/>
      <c r="DL3882" s="416"/>
      <c r="DM3882" s="416"/>
      <c r="DN3882" s="416"/>
      <c r="DO3882" s="416"/>
      <c r="DP3882" s="416"/>
      <c r="DQ3882" s="416"/>
      <c r="DR3882" s="416"/>
      <c r="DS3882" s="416"/>
      <c r="DT3882" s="416"/>
      <c r="DU3882" s="416"/>
      <c r="DV3882" s="416"/>
      <c r="DW3882" s="416"/>
      <c r="DX3882" s="416"/>
      <c r="DY3882" s="416"/>
      <c r="DZ3882" s="416"/>
      <c r="EA3882" s="416"/>
      <c r="EB3882" s="416"/>
      <c r="EC3882" s="416"/>
      <c r="ED3882" s="416"/>
      <c r="EE3882" s="416"/>
      <c r="EF3882" s="416"/>
      <c r="EG3882" s="416"/>
      <c r="EH3882" s="416"/>
      <c r="EI3882" s="416"/>
      <c r="EJ3882" s="416"/>
      <c r="EK3882" s="416"/>
      <c r="EL3882" s="417"/>
    </row>
    <row r="3883" spans="1:143" ht="15" customHeight="1" x14ac:dyDescent="0.25">
      <c r="A3883" s="60"/>
      <c r="B3883" s="60"/>
      <c r="C3883" s="782"/>
      <c r="D3883" s="789"/>
      <c r="E3883" s="790"/>
      <c r="F3883" s="791"/>
      <c r="G3883" s="716" t="s">
        <v>378</v>
      </c>
      <c r="H3883" s="716"/>
      <c r="I3883" s="56"/>
      <c r="J3883" s="700" t="s">
        <v>361</v>
      </c>
      <c r="K3883" s="700"/>
      <c r="L3883" s="700"/>
      <c r="M3883" s="700"/>
      <c r="N3883" s="700"/>
      <c r="O3883" s="701"/>
      <c r="P3883" s="555"/>
      <c r="Q3883" s="555"/>
      <c r="R3883" s="555"/>
      <c r="S3883" s="555"/>
      <c r="T3883" s="555"/>
      <c r="U3883" s="555"/>
      <c r="V3883" s="555"/>
      <c r="W3883" s="555"/>
      <c r="X3883" s="555"/>
      <c r="Y3883" s="555"/>
      <c r="Z3883" s="555"/>
      <c r="AA3883" s="555"/>
      <c r="AB3883" s="555"/>
      <c r="AC3883" s="555"/>
      <c r="AD3883" s="555"/>
      <c r="AE3883" s="60"/>
      <c r="AF3883" s="259"/>
      <c r="AG3883" s="374">
        <f t="shared" si="10995"/>
        <v>15</v>
      </c>
      <c r="AH3883" s="399"/>
      <c r="AK3883" s="375">
        <f t="shared" si="10996"/>
        <v>0</v>
      </c>
      <c r="AL3883" s="378">
        <f t="shared" si="11280"/>
        <v>0</v>
      </c>
      <c r="AM3883" s="374">
        <f t="shared" si="10997"/>
        <v>0</v>
      </c>
      <c r="AN3883" s="292">
        <f t="shared" si="11281"/>
        <v>0</v>
      </c>
      <c r="CA3883" s="303"/>
      <c r="CB3883" s="427"/>
      <c r="CC3883" s="375"/>
      <c r="CD3883" s="375"/>
      <c r="CE3883" s="375"/>
      <c r="CF3883" s="375"/>
      <c r="CG3883" s="375"/>
      <c r="CH3883" s="375"/>
      <c r="CI3883" s="375"/>
      <c r="CJ3883" s="375"/>
      <c r="CK3883" s="375"/>
      <c r="CL3883" s="375"/>
      <c r="CM3883" s="375"/>
      <c r="CN3883" s="305"/>
      <c r="CO3883" s="305"/>
      <c r="CP3883" s="305"/>
      <c r="CQ3883" s="311"/>
      <c r="CR3883" s="311"/>
      <c r="CS3883" s="311"/>
      <c r="CT3883" s="311"/>
      <c r="CU3883" s="311"/>
      <c r="CV3883" s="311"/>
      <c r="CW3883" s="311"/>
      <c r="CX3883" s="311"/>
      <c r="CY3883" s="311"/>
      <c r="CZ3883" s="311"/>
      <c r="DA3883" s="311"/>
      <c r="DB3883" s="311"/>
      <c r="DC3883" s="311"/>
      <c r="DD3883" s="311"/>
      <c r="DE3883" s="311"/>
      <c r="DG3883" s="616"/>
      <c r="DH3883" s="617"/>
      <c r="DI3883" s="415"/>
      <c r="DJ3883" s="416"/>
      <c r="DK3883" s="416"/>
      <c r="DL3883" s="416"/>
      <c r="DM3883" s="416"/>
      <c r="DN3883" s="416"/>
      <c r="DO3883" s="416"/>
      <c r="DP3883" s="416"/>
      <c r="DQ3883" s="416"/>
      <c r="DR3883" s="416"/>
      <c r="DS3883" s="416"/>
      <c r="DT3883" s="416"/>
      <c r="DU3883" s="416"/>
      <c r="DV3883" s="416"/>
      <c r="DW3883" s="416"/>
      <c r="DX3883" s="416"/>
      <c r="DY3883" s="416"/>
      <c r="DZ3883" s="416"/>
      <c r="EA3883" s="416"/>
      <c r="EB3883" s="416"/>
      <c r="EC3883" s="416"/>
      <c r="ED3883" s="416"/>
      <c r="EE3883" s="416"/>
      <c r="EF3883" s="416"/>
      <c r="EG3883" s="416"/>
      <c r="EH3883" s="416"/>
      <c r="EI3883" s="416"/>
      <c r="EJ3883" s="416"/>
      <c r="EK3883" s="416"/>
      <c r="EL3883" s="417"/>
    </row>
    <row r="3884" spans="1:143" ht="24" customHeight="1" x14ac:dyDescent="0.25">
      <c r="A3884" s="60"/>
      <c r="B3884" s="60"/>
      <c r="C3884" s="782"/>
      <c r="D3884" s="789"/>
      <c r="E3884" s="790"/>
      <c r="F3884" s="791"/>
      <c r="G3884" s="716" t="s">
        <v>379</v>
      </c>
      <c r="H3884" s="716"/>
      <c r="I3884" s="56"/>
      <c r="J3884" s="700" t="s">
        <v>362</v>
      </c>
      <c r="K3884" s="700"/>
      <c r="L3884" s="700"/>
      <c r="M3884" s="700"/>
      <c r="N3884" s="700"/>
      <c r="O3884" s="701"/>
      <c r="P3884" s="555"/>
      <c r="Q3884" s="555"/>
      <c r="R3884" s="555"/>
      <c r="S3884" s="555"/>
      <c r="T3884" s="555"/>
      <c r="U3884" s="555"/>
      <c r="V3884" s="555"/>
      <c r="W3884" s="555"/>
      <c r="X3884" s="555"/>
      <c r="Y3884" s="555"/>
      <c r="Z3884" s="555"/>
      <c r="AA3884" s="555"/>
      <c r="AB3884" s="555"/>
      <c r="AC3884" s="555"/>
      <c r="AD3884" s="555"/>
      <c r="AE3884" s="60"/>
      <c r="AF3884" s="259"/>
      <c r="AG3884" s="374">
        <f t="shared" si="10995"/>
        <v>15</v>
      </c>
      <c r="AH3884" s="399"/>
      <c r="AK3884" s="375">
        <f t="shared" si="10996"/>
        <v>0</v>
      </c>
      <c r="AL3884" s="378">
        <f t="shared" si="11280"/>
        <v>0</v>
      </c>
      <c r="AM3884" s="374">
        <f t="shared" si="10997"/>
        <v>0</v>
      </c>
      <c r="AN3884" s="292">
        <f t="shared" si="11281"/>
        <v>0</v>
      </c>
      <c r="CA3884" s="303"/>
      <c r="CB3884" s="427"/>
      <c r="CC3884" s="375"/>
      <c r="CD3884" s="375"/>
      <c r="CE3884" s="375"/>
      <c r="CF3884" s="375"/>
      <c r="CG3884" s="375"/>
      <c r="CH3884" s="375"/>
      <c r="CI3884" s="375"/>
      <c r="CJ3884" s="375"/>
      <c r="CK3884" s="375"/>
      <c r="CL3884" s="375"/>
      <c r="CM3884" s="375"/>
      <c r="CN3884" s="305"/>
      <c r="CO3884" s="305"/>
      <c r="CP3884" s="305"/>
      <c r="CQ3884" s="311"/>
      <c r="CR3884" s="311"/>
      <c r="CS3884" s="311"/>
      <c r="CT3884" s="311"/>
      <c r="CU3884" s="311"/>
      <c r="CV3884" s="311"/>
      <c r="CW3884" s="311"/>
      <c r="CX3884" s="311"/>
      <c r="CY3884" s="311"/>
      <c r="CZ3884" s="311"/>
      <c r="DA3884" s="311"/>
      <c r="DB3884" s="311"/>
      <c r="DC3884" s="311"/>
      <c r="DD3884" s="311"/>
      <c r="DE3884" s="311"/>
      <c r="DG3884" s="616"/>
      <c r="DH3884" s="617"/>
      <c r="DI3884" s="415"/>
      <c r="DJ3884" s="416"/>
      <c r="DK3884" s="416"/>
      <c r="DL3884" s="416"/>
      <c r="DM3884" s="416"/>
      <c r="DN3884" s="416"/>
      <c r="DO3884" s="416"/>
      <c r="DP3884" s="416"/>
      <c r="DQ3884" s="416"/>
      <c r="DR3884" s="416"/>
      <c r="DS3884" s="416"/>
      <c r="DT3884" s="416"/>
      <c r="DU3884" s="416"/>
      <c r="DV3884" s="416"/>
      <c r="DW3884" s="416"/>
      <c r="DX3884" s="416"/>
      <c r="DY3884" s="416"/>
      <c r="DZ3884" s="416"/>
      <c r="EA3884" s="416"/>
      <c r="EB3884" s="416"/>
      <c r="EC3884" s="416"/>
      <c r="ED3884" s="416"/>
      <c r="EE3884" s="416"/>
      <c r="EF3884" s="416"/>
      <c r="EG3884" s="416"/>
      <c r="EH3884" s="416"/>
      <c r="EI3884" s="416"/>
      <c r="EJ3884" s="416"/>
      <c r="EK3884" s="416"/>
      <c r="EL3884" s="417"/>
    </row>
    <row r="3885" spans="1:143" ht="24" customHeight="1" x14ac:dyDescent="0.25">
      <c r="A3885" s="60"/>
      <c r="B3885" s="60"/>
      <c r="C3885" s="782"/>
      <c r="D3885" s="789"/>
      <c r="E3885" s="790"/>
      <c r="F3885" s="791"/>
      <c r="G3885" s="716" t="s">
        <v>380</v>
      </c>
      <c r="H3885" s="716"/>
      <c r="I3885" s="56"/>
      <c r="J3885" s="700" t="s">
        <v>363</v>
      </c>
      <c r="K3885" s="700"/>
      <c r="L3885" s="700"/>
      <c r="M3885" s="700"/>
      <c r="N3885" s="700"/>
      <c r="O3885" s="701"/>
      <c r="P3885" s="555"/>
      <c r="Q3885" s="555"/>
      <c r="R3885" s="555"/>
      <c r="S3885" s="555"/>
      <c r="T3885" s="555"/>
      <c r="U3885" s="555"/>
      <c r="V3885" s="555"/>
      <c r="W3885" s="555"/>
      <c r="X3885" s="555"/>
      <c r="Y3885" s="555"/>
      <c r="Z3885" s="555"/>
      <c r="AA3885" s="555"/>
      <c r="AB3885" s="555"/>
      <c r="AC3885" s="555"/>
      <c r="AD3885" s="555"/>
      <c r="AE3885" s="60"/>
      <c r="AF3885" s="259"/>
      <c r="AG3885" s="374">
        <f t="shared" si="10995"/>
        <v>15</v>
      </c>
      <c r="AH3885" s="399"/>
      <c r="AK3885" s="375">
        <f t="shared" si="10996"/>
        <v>0</v>
      </c>
      <c r="AL3885" s="378">
        <f t="shared" si="11280"/>
        <v>0</v>
      </c>
      <c r="AM3885" s="374">
        <f t="shared" si="10997"/>
        <v>0</v>
      </c>
      <c r="AN3885" s="292">
        <f t="shared" si="11281"/>
        <v>0</v>
      </c>
      <c r="CA3885" s="303"/>
      <c r="CB3885" s="427"/>
      <c r="CC3885" s="375"/>
      <c r="CD3885" s="375"/>
      <c r="CE3885" s="375"/>
      <c r="CF3885" s="375"/>
      <c r="CG3885" s="375"/>
      <c r="CH3885" s="375"/>
      <c r="CI3885" s="375"/>
      <c r="CJ3885" s="375"/>
      <c r="CK3885" s="375"/>
      <c r="CL3885" s="375"/>
      <c r="CM3885" s="375"/>
      <c r="CN3885" s="305"/>
      <c r="CO3885" s="305"/>
      <c r="CP3885" s="305"/>
      <c r="CQ3885" s="311"/>
      <c r="CR3885" s="311"/>
      <c r="CS3885" s="311"/>
      <c r="CT3885" s="311"/>
      <c r="CU3885" s="311"/>
      <c r="CV3885" s="311"/>
      <c r="CW3885" s="311"/>
      <c r="CX3885" s="311"/>
      <c r="CY3885" s="311"/>
      <c r="CZ3885" s="311"/>
      <c r="DA3885" s="311"/>
      <c r="DB3885" s="311"/>
      <c r="DC3885" s="311"/>
      <c r="DD3885" s="311"/>
      <c r="DE3885" s="311"/>
      <c r="DG3885" s="616"/>
      <c r="DH3885" s="617"/>
      <c r="DI3885" s="415"/>
      <c r="DJ3885" s="416"/>
      <c r="DK3885" s="416"/>
      <c r="DL3885" s="416"/>
      <c r="DM3885" s="416"/>
      <c r="DN3885" s="416"/>
      <c r="DO3885" s="416"/>
      <c r="DP3885" s="416"/>
      <c r="DQ3885" s="416"/>
      <c r="DR3885" s="416"/>
      <c r="DS3885" s="416"/>
      <c r="DT3885" s="416"/>
      <c r="DU3885" s="416"/>
      <c r="DV3885" s="416"/>
      <c r="DW3885" s="416"/>
      <c r="DX3885" s="416"/>
      <c r="DY3885" s="416"/>
      <c r="DZ3885" s="416"/>
      <c r="EA3885" s="416"/>
      <c r="EB3885" s="416"/>
      <c r="EC3885" s="416"/>
      <c r="ED3885" s="416"/>
      <c r="EE3885" s="416"/>
      <c r="EF3885" s="416"/>
      <c r="EG3885" s="416"/>
      <c r="EH3885" s="416"/>
      <c r="EI3885" s="416"/>
      <c r="EJ3885" s="416"/>
      <c r="EK3885" s="416"/>
      <c r="EL3885" s="417"/>
    </row>
    <row r="3886" spans="1:143" ht="15" customHeight="1" x14ac:dyDescent="0.25">
      <c r="A3886" s="60"/>
      <c r="B3886" s="60"/>
      <c r="C3886" s="782"/>
      <c r="D3886" s="789"/>
      <c r="E3886" s="790"/>
      <c r="F3886" s="791"/>
      <c r="G3886" s="716" t="s">
        <v>381</v>
      </c>
      <c r="H3886" s="716"/>
      <c r="I3886" s="56"/>
      <c r="J3886" s="700" t="s">
        <v>364</v>
      </c>
      <c r="K3886" s="700"/>
      <c r="L3886" s="700"/>
      <c r="M3886" s="700"/>
      <c r="N3886" s="700"/>
      <c r="O3886" s="701"/>
      <c r="P3886" s="555"/>
      <c r="Q3886" s="555"/>
      <c r="R3886" s="555"/>
      <c r="S3886" s="555"/>
      <c r="T3886" s="555"/>
      <c r="U3886" s="555"/>
      <c r="V3886" s="555"/>
      <c r="W3886" s="555"/>
      <c r="X3886" s="555"/>
      <c r="Y3886" s="555"/>
      <c r="Z3886" s="555"/>
      <c r="AA3886" s="555"/>
      <c r="AB3886" s="555"/>
      <c r="AC3886" s="555"/>
      <c r="AD3886" s="555"/>
      <c r="AE3886" s="60"/>
      <c r="AF3886" s="259"/>
      <c r="AG3886" s="374">
        <f t="shared" si="10995"/>
        <v>15</v>
      </c>
      <c r="AH3886" s="399"/>
      <c r="AK3886" s="375">
        <f t="shared" si="10996"/>
        <v>0</v>
      </c>
      <c r="AL3886" s="378">
        <f t="shared" si="11280"/>
        <v>0</v>
      </c>
      <c r="AM3886" s="374">
        <f t="shared" si="10997"/>
        <v>0</v>
      </c>
      <c r="AN3886" s="292">
        <f t="shared" si="11281"/>
        <v>0</v>
      </c>
      <c r="CA3886" s="303"/>
      <c r="CB3886" s="427"/>
      <c r="CC3886" s="375"/>
      <c r="CD3886" s="375"/>
      <c r="CE3886" s="375"/>
      <c r="CF3886" s="375"/>
      <c r="CG3886" s="375"/>
      <c r="CH3886" s="375"/>
      <c r="CI3886" s="375"/>
      <c r="CJ3886" s="375"/>
      <c r="CK3886" s="375"/>
      <c r="CL3886" s="375"/>
      <c r="CM3886" s="375"/>
      <c r="CN3886" s="305"/>
      <c r="CO3886" s="305"/>
      <c r="CP3886" s="305"/>
      <c r="CQ3886" s="311"/>
      <c r="CR3886" s="311"/>
      <c r="CS3886" s="311"/>
      <c r="CT3886" s="311"/>
      <c r="CU3886" s="311"/>
      <c r="CV3886" s="311"/>
      <c r="CW3886" s="311"/>
      <c r="CX3886" s="311"/>
      <c r="CY3886" s="311"/>
      <c r="CZ3886" s="311"/>
      <c r="DA3886" s="311"/>
      <c r="DB3886" s="311"/>
      <c r="DC3886" s="311"/>
      <c r="DD3886" s="311"/>
      <c r="DE3886" s="311"/>
      <c r="DG3886" s="616"/>
      <c r="DH3886" s="617"/>
      <c r="DI3886" s="415"/>
      <c r="DJ3886" s="416"/>
      <c r="DK3886" s="416"/>
      <c r="DL3886" s="416"/>
      <c r="DM3886" s="416"/>
      <c r="DN3886" s="416"/>
      <c r="DO3886" s="416"/>
      <c r="DP3886" s="416"/>
      <c r="DQ3886" s="416"/>
      <c r="DR3886" s="416"/>
      <c r="DS3886" s="416"/>
      <c r="DT3886" s="416"/>
      <c r="DU3886" s="416"/>
      <c r="DV3886" s="416"/>
      <c r="DW3886" s="416"/>
      <c r="DX3886" s="416"/>
      <c r="DY3886" s="416"/>
      <c r="DZ3886" s="416"/>
      <c r="EA3886" s="416"/>
      <c r="EB3886" s="416"/>
      <c r="EC3886" s="416"/>
      <c r="ED3886" s="416"/>
      <c r="EE3886" s="416"/>
      <c r="EF3886" s="416"/>
      <c r="EG3886" s="416"/>
      <c r="EH3886" s="416"/>
      <c r="EI3886" s="416"/>
      <c r="EJ3886" s="416"/>
      <c r="EK3886" s="416"/>
      <c r="EL3886" s="417"/>
    </row>
    <row r="3887" spans="1:143" ht="15" customHeight="1" x14ac:dyDescent="0.25">
      <c r="A3887" s="60"/>
      <c r="B3887" s="60"/>
      <c r="C3887" s="782"/>
      <c r="D3887" s="789"/>
      <c r="E3887" s="790"/>
      <c r="F3887" s="791"/>
      <c r="G3887" s="716" t="s">
        <v>382</v>
      </c>
      <c r="H3887" s="716"/>
      <c r="I3887" s="56"/>
      <c r="J3887" s="700" t="s">
        <v>365</v>
      </c>
      <c r="K3887" s="700"/>
      <c r="L3887" s="700"/>
      <c r="M3887" s="700"/>
      <c r="N3887" s="700"/>
      <c r="O3887" s="701"/>
      <c r="P3887" s="555"/>
      <c r="Q3887" s="555"/>
      <c r="R3887" s="555"/>
      <c r="S3887" s="555"/>
      <c r="T3887" s="555"/>
      <c r="U3887" s="555"/>
      <c r="V3887" s="555"/>
      <c r="W3887" s="555"/>
      <c r="X3887" s="555"/>
      <c r="Y3887" s="555"/>
      <c r="Z3887" s="555"/>
      <c r="AA3887" s="555"/>
      <c r="AB3887" s="555"/>
      <c r="AC3887" s="555"/>
      <c r="AD3887" s="555"/>
      <c r="AE3887" s="60"/>
      <c r="AF3887" s="259"/>
      <c r="AG3887" s="374">
        <f t="shared" si="10995"/>
        <v>15</v>
      </c>
      <c r="AH3887" s="399"/>
      <c r="AK3887" s="375">
        <f t="shared" si="10996"/>
        <v>0</v>
      </c>
      <c r="AL3887" s="378">
        <f t="shared" si="11280"/>
        <v>0</v>
      </c>
      <c r="AM3887" s="374">
        <f t="shared" si="10997"/>
        <v>0</v>
      </c>
      <c r="AN3887" s="292">
        <f t="shared" si="11281"/>
        <v>0</v>
      </c>
      <c r="CA3887" s="303"/>
      <c r="CB3887" s="427"/>
      <c r="CC3887" s="375"/>
      <c r="CD3887" s="375"/>
      <c r="CE3887" s="375"/>
      <c r="CF3887" s="375"/>
      <c r="CG3887" s="375"/>
      <c r="CH3887" s="375"/>
      <c r="CI3887" s="375"/>
      <c r="CJ3887" s="375"/>
      <c r="CK3887" s="375"/>
      <c r="CL3887" s="375"/>
      <c r="CM3887" s="375"/>
      <c r="CN3887" s="305"/>
      <c r="CO3887" s="305"/>
      <c r="CP3887" s="305"/>
      <c r="CQ3887" s="311"/>
      <c r="CR3887" s="311"/>
      <c r="CS3887" s="311"/>
      <c r="CT3887" s="311"/>
      <c r="CU3887" s="311"/>
      <c r="CV3887" s="311"/>
      <c r="CW3887" s="311"/>
      <c r="CX3887" s="311"/>
      <c r="CY3887" s="311"/>
      <c r="CZ3887" s="311"/>
      <c r="DA3887" s="311"/>
      <c r="DB3887" s="311"/>
      <c r="DC3887" s="311"/>
      <c r="DD3887" s="311"/>
      <c r="DE3887" s="311"/>
      <c r="DG3887" s="616"/>
      <c r="DH3887" s="617"/>
      <c r="DI3887" s="415"/>
      <c r="DJ3887" s="416"/>
      <c r="DK3887" s="416"/>
      <c r="DL3887" s="416"/>
      <c r="DM3887" s="416"/>
      <c r="DN3887" s="416"/>
      <c r="DO3887" s="416"/>
      <c r="DP3887" s="416"/>
      <c r="DQ3887" s="416"/>
      <c r="DR3887" s="416"/>
      <c r="DS3887" s="416"/>
      <c r="DT3887" s="416"/>
      <c r="DU3887" s="416"/>
      <c r="DV3887" s="416"/>
      <c r="DW3887" s="416"/>
      <c r="DX3887" s="416"/>
      <c r="DY3887" s="416"/>
      <c r="DZ3887" s="416"/>
      <c r="EA3887" s="416"/>
      <c r="EB3887" s="416"/>
      <c r="EC3887" s="416"/>
      <c r="ED3887" s="416"/>
      <c r="EE3887" s="416"/>
      <c r="EF3887" s="416"/>
      <c r="EG3887" s="416"/>
      <c r="EH3887" s="416"/>
      <c r="EI3887" s="416"/>
      <c r="EJ3887" s="416"/>
      <c r="EK3887" s="416"/>
      <c r="EL3887" s="417"/>
    </row>
    <row r="3888" spans="1:143" ht="15" customHeight="1" x14ac:dyDescent="0.25">
      <c r="A3888" s="60"/>
      <c r="B3888" s="60"/>
      <c r="C3888" s="782"/>
      <c r="D3888" s="789"/>
      <c r="E3888" s="790"/>
      <c r="F3888" s="791"/>
      <c r="G3888" s="716" t="s">
        <v>383</v>
      </c>
      <c r="H3888" s="716"/>
      <c r="I3888" s="56"/>
      <c r="J3888" s="700" t="s">
        <v>366</v>
      </c>
      <c r="K3888" s="700"/>
      <c r="L3888" s="700"/>
      <c r="M3888" s="700"/>
      <c r="N3888" s="700"/>
      <c r="O3888" s="701"/>
      <c r="P3888" s="555"/>
      <c r="Q3888" s="555"/>
      <c r="R3888" s="555"/>
      <c r="S3888" s="555"/>
      <c r="T3888" s="555"/>
      <c r="U3888" s="555"/>
      <c r="V3888" s="555"/>
      <c r="W3888" s="555"/>
      <c r="X3888" s="555"/>
      <c r="Y3888" s="555"/>
      <c r="Z3888" s="555"/>
      <c r="AA3888" s="555"/>
      <c r="AB3888" s="555"/>
      <c r="AC3888" s="555"/>
      <c r="AD3888" s="555"/>
      <c r="AE3888" s="60"/>
      <c r="AF3888" s="259"/>
      <c r="AG3888" s="374">
        <f t="shared" si="10995"/>
        <v>15</v>
      </c>
      <c r="AH3888" s="399"/>
      <c r="AK3888" s="375">
        <f t="shared" si="10996"/>
        <v>0</v>
      </c>
      <c r="AL3888" s="378">
        <f t="shared" si="11280"/>
        <v>0</v>
      </c>
      <c r="AM3888" s="374">
        <f t="shared" si="10997"/>
        <v>0</v>
      </c>
      <c r="AN3888" s="292">
        <f t="shared" si="11281"/>
        <v>0</v>
      </c>
      <c r="CA3888" s="303"/>
      <c r="CB3888" s="427"/>
      <c r="CC3888" s="375"/>
      <c r="CD3888" s="375"/>
      <c r="CE3888" s="375"/>
      <c r="CF3888" s="375"/>
      <c r="CG3888" s="375"/>
      <c r="CH3888" s="375"/>
      <c r="CI3888" s="375"/>
      <c r="CJ3888" s="375"/>
      <c r="CK3888" s="375"/>
      <c r="CL3888" s="375"/>
      <c r="CM3888" s="375"/>
      <c r="CN3888" s="305"/>
      <c r="CO3888" s="305"/>
      <c r="CP3888" s="305"/>
      <c r="CQ3888" s="311"/>
      <c r="CR3888" s="311"/>
      <c r="CS3888" s="311"/>
      <c r="CT3888" s="311"/>
      <c r="CU3888" s="311"/>
      <c r="CV3888" s="311"/>
      <c r="CW3888" s="311"/>
      <c r="CX3888" s="311"/>
      <c r="CY3888" s="311"/>
      <c r="CZ3888" s="311"/>
      <c r="DA3888" s="311"/>
      <c r="DB3888" s="311"/>
      <c r="DC3888" s="311"/>
      <c r="DD3888" s="311"/>
      <c r="DE3888" s="311"/>
      <c r="DG3888" s="616"/>
      <c r="DH3888" s="617"/>
      <c r="DI3888" s="415"/>
      <c r="DJ3888" s="416"/>
      <c r="DK3888" s="416"/>
      <c r="DL3888" s="416"/>
      <c r="DM3888" s="416"/>
      <c r="DN3888" s="416"/>
      <c r="DO3888" s="416"/>
      <c r="DP3888" s="416"/>
      <c r="DQ3888" s="416"/>
      <c r="DR3888" s="416"/>
      <c r="DS3888" s="416"/>
      <c r="DT3888" s="416"/>
      <c r="DU3888" s="416"/>
      <c r="DV3888" s="416"/>
      <c r="DW3888" s="416"/>
      <c r="DX3888" s="416"/>
      <c r="DY3888" s="416"/>
      <c r="DZ3888" s="416"/>
      <c r="EA3888" s="416"/>
      <c r="EB3888" s="416"/>
      <c r="EC3888" s="416"/>
      <c r="ED3888" s="416"/>
      <c r="EE3888" s="416"/>
      <c r="EF3888" s="416"/>
      <c r="EG3888" s="416"/>
      <c r="EH3888" s="416"/>
      <c r="EI3888" s="416"/>
      <c r="EJ3888" s="416"/>
      <c r="EK3888" s="416"/>
      <c r="EL3888" s="417"/>
    </row>
    <row r="3889" spans="1:142" ht="15" customHeight="1" x14ac:dyDescent="0.25">
      <c r="A3889" s="60"/>
      <c r="B3889" s="60"/>
      <c r="C3889" s="782"/>
      <c r="D3889" s="789"/>
      <c r="E3889" s="790"/>
      <c r="F3889" s="791"/>
      <c r="G3889" s="716" t="s">
        <v>384</v>
      </c>
      <c r="H3889" s="716"/>
      <c r="I3889" s="56"/>
      <c r="J3889" s="700" t="s">
        <v>367</v>
      </c>
      <c r="K3889" s="700"/>
      <c r="L3889" s="700"/>
      <c r="M3889" s="700"/>
      <c r="N3889" s="700"/>
      <c r="O3889" s="701"/>
      <c r="P3889" s="555"/>
      <c r="Q3889" s="555"/>
      <c r="R3889" s="555"/>
      <c r="S3889" s="555"/>
      <c r="T3889" s="555"/>
      <c r="U3889" s="555"/>
      <c r="V3889" s="555"/>
      <c r="W3889" s="555"/>
      <c r="X3889" s="555"/>
      <c r="Y3889" s="555"/>
      <c r="Z3889" s="555"/>
      <c r="AA3889" s="555"/>
      <c r="AB3889" s="555"/>
      <c r="AC3889" s="555"/>
      <c r="AD3889" s="555"/>
      <c r="AE3889" s="60"/>
      <c r="AF3889" s="259"/>
      <c r="AG3889" s="374">
        <f t="shared" si="10995"/>
        <v>15</v>
      </c>
      <c r="AH3889" s="399"/>
      <c r="AK3889" s="375">
        <f t="shared" si="10996"/>
        <v>0</v>
      </c>
      <c r="AL3889" s="378">
        <f t="shared" si="11280"/>
        <v>0</v>
      </c>
      <c r="AM3889" s="374">
        <f t="shared" si="10997"/>
        <v>0</v>
      </c>
      <c r="AN3889" s="292">
        <f t="shared" si="11281"/>
        <v>0</v>
      </c>
      <c r="CA3889" s="303"/>
      <c r="CB3889" s="427"/>
      <c r="CC3889" s="375"/>
      <c r="CD3889" s="375"/>
      <c r="CE3889" s="375"/>
      <c r="CF3889" s="375"/>
      <c r="CG3889" s="375"/>
      <c r="CH3889" s="375"/>
      <c r="CI3889" s="375"/>
      <c r="CJ3889" s="375"/>
      <c r="CK3889" s="375"/>
      <c r="CL3889" s="375"/>
      <c r="CM3889" s="375"/>
      <c r="CN3889" s="305"/>
      <c r="CO3889" s="305"/>
      <c r="CP3889" s="305"/>
      <c r="CQ3889" s="311"/>
      <c r="CR3889" s="311"/>
      <c r="CS3889" s="311"/>
      <c r="CT3889" s="311"/>
      <c r="CU3889" s="311"/>
      <c r="CV3889" s="311"/>
      <c r="CW3889" s="311"/>
      <c r="CX3889" s="311"/>
      <c r="CY3889" s="311"/>
      <c r="CZ3889" s="311"/>
      <c r="DA3889" s="311"/>
      <c r="DB3889" s="311"/>
      <c r="DC3889" s="311"/>
      <c r="DD3889" s="311"/>
      <c r="DE3889" s="311"/>
      <c r="DG3889" s="616"/>
      <c r="DH3889" s="617"/>
      <c r="DI3889" s="415"/>
      <c r="DJ3889" s="416"/>
      <c r="DK3889" s="416"/>
      <c r="DL3889" s="416"/>
      <c r="DM3889" s="416"/>
      <c r="DN3889" s="416"/>
      <c r="DO3889" s="416"/>
      <c r="DP3889" s="416"/>
      <c r="DQ3889" s="416"/>
      <c r="DR3889" s="416"/>
      <c r="DS3889" s="416"/>
      <c r="DT3889" s="416"/>
      <c r="DU3889" s="416"/>
      <c r="DV3889" s="416"/>
      <c r="DW3889" s="416"/>
      <c r="DX3889" s="416"/>
      <c r="DY3889" s="416"/>
      <c r="DZ3889" s="416"/>
      <c r="EA3889" s="416"/>
      <c r="EB3889" s="416"/>
      <c r="EC3889" s="416"/>
      <c r="ED3889" s="416"/>
      <c r="EE3889" s="416"/>
      <c r="EF3889" s="416"/>
      <c r="EG3889" s="416"/>
      <c r="EH3889" s="416"/>
      <c r="EI3889" s="416"/>
      <c r="EJ3889" s="416"/>
      <c r="EK3889" s="416"/>
      <c r="EL3889" s="417"/>
    </row>
    <row r="3890" spans="1:142" ht="15" customHeight="1" x14ac:dyDescent="0.25">
      <c r="A3890" s="60"/>
      <c r="B3890" s="60"/>
      <c r="C3890" s="782"/>
      <c r="D3890" s="789"/>
      <c r="E3890" s="790"/>
      <c r="F3890" s="791"/>
      <c r="G3890" s="716" t="s">
        <v>385</v>
      </c>
      <c r="H3890" s="716"/>
      <c r="I3890" s="56"/>
      <c r="J3890" s="700" t="s">
        <v>368</v>
      </c>
      <c r="K3890" s="700"/>
      <c r="L3890" s="700"/>
      <c r="M3890" s="700"/>
      <c r="N3890" s="700"/>
      <c r="O3890" s="701"/>
      <c r="P3890" s="555"/>
      <c r="Q3890" s="555"/>
      <c r="R3890" s="555"/>
      <c r="S3890" s="555"/>
      <c r="T3890" s="555"/>
      <c r="U3890" s="555"/>
      <c r="V3890" s="555"/>
      <c r="W3890" s="555"/>
      <c r="X3890" s="555"/>
      <c r="Y3890" s="555"/>
      <c r="Z3890" s="555"/>
      <c r="AA3890" s="555"/>
      <c r="AB3890" s="555"/>
      <c r="AC3890" s="555"/>
      <c r="AD3890" s="555"/>
      <c r="AE3890" s="60"/>
      <c r="AF3890" s="259"/>
      <c r="AG3890" s="374">
        <f t="shared" si="10995"/>
        <v>15</v>
      </c>
      <c r="AH3890" s="399"/>
      <c r="AK3890" s="375">
        <f t="shared" si="10996"/>
        <v>0</v>
      </c>
      <c r="AL3890" s="378">
        <f t="shared" si="11280"/>
        <v>0</v>
      </c>
      <c r="AM3890" s="374">
        <f t="shared" si="10997"/>
        <v>0</v>
      </c>
      <c r="AN3890" s="292">
        <f t="shared" si="11281"/>
        <v>0</v>
      </c>
      <c r="CA3890" s="303"/>
      <c r="CB3890" s="427"/>
      <c r="CC3890" s="375"/>
      <c r="CD3890" s="375"/>
      <c r="CE3890" s="375"/>
      <c r="CF3890" s="375"/>
      <c r="CG3890" s="375"/>
      <c r="CH3890" s="375"/>
      <c r="CI3890" s="375"/>
      <c r="CJ3890" s="375"/>
      <c r="CK3890" s="375"/>
      <c r="CL3890" s="375"/>
      <c r="CM3890" s="375"/>
      <c r="CN3890" s="305"/>
      <c r="CO3890" s="305"/>
      <c r="CP3890" s="305"/>
      <c r="CQ3890" s="311"/>
      <c r="CR3890" s="311"/>
      <c r="CS3890" s="311"/>
      <c r="CT3890" s="311"/>
      <c r="CU3890" s="311"/>
      <c r="CV3890" s="311"/>
      <c r="CW3890" s="311"/>
      <c r="CX3890" s="311"/>
      <c r="CY3890" s="311"/>
      <c r="CZ3890" s="311"/>
      <c r="DA3890" s="311"/>
      <c r="DB3890" s="311"/>
      <c r="DC3890" s="311"/>
      <c r="DD3890" s="311"/>
      <c r="DE3890" s="311"/>
      <c r="DG3890" s="616"/>
      <c r="DH3890" s="617"/>
      <c r="DI3890" s="415"/>
      <c r="DJ3890" s="416"/>
      <c r="DK3890" s="416"/>
      <c r="DL3890" s="416"/>
      <c r="DM3890" s="416"/>
      <c r="DN3890" s="416"/>
      <c r="DO3890" s="416"/>
      <c r="DP3890" s="416"/>
      <c r="DQ3890" s="416"/>
      <c r="DR3890" s="416"/>
      <c r="DS3890" s="416"/>
      <c r="DT3890" s="416"/>
      <c r="DU3890" s="416"/>
      <c r="DV3890" s="416"/>
      <c r="DW3890" s="416"/>
      <c r="DX3890" s="416"/>
      <c r="DY3890" s="416"/>
      <c r="DZ3890" s="416"/>
      <c r="EA3890" s="416"/>
      <c r="EB3890" s="416"/>
      <c r="EC3890" s="416"/>
      <c r="ED3890" s="416"/>
      <c r="EE3890" s="416"/>
      <c r="EF3890" s="416"/>
      <c r="EG3890" s="416"/>
      <c r="EH3890" s="416"/>
      <c r="EI3890" s="416"/>
      <c r="EJ3890" s="416"/>
      <c r="EK3890" s="416"/>
      <c r="EL3890" s="417"/>
    </row>
    <row r="3891" spans="1:142" ht="15" customHeight="1" x14ac:dyDescent="0.25">
      <c r="A3891" s="60"/>
      <c r="B3891" s="60"/>
      <c r="C3891" s="782"/>
      <c r="D3891" s="789"/>
      <c r="E3891" s="790"/>
      <c r="F3891" s="791"/>
      <c r="G3891" s="716" t="s">
        <v>386</v>
      </c>
      <c r="H3891" s="716"/>
      <c r="I3891" s="56"/>
      <c r="J3891" s="700" t="s">
        <v>369</v>
      </c>
      <c r="K3891" s="700"/>
      <c r="L3891" s="700"/>
      <c r="M3891" s="700"/>
      <c r="N3891" s="700"/>
      <c r="O3891" s="701"/>
      <c r="P3891" s="555"/>
      <c r="Q3891" s="555"/>
      <c r="R3891" s="555"/>
      <c r="S3891" s="555"/>
      <c r="T3891" s="555"/>
      <c r="U3891" s="555"/>
      <c r="V3891" s="555"/>
      <c r="W3891" s="555"/>
      <c r="X3891" s="555"/>
      <c r="Y3891" s="555"/>
      <c r="Z3891" s="555"/>
      <c r="AA3891" s="555"/>
      <c r="AB3891" s="555"/>
      <c r="AC3891" s="555"/>
      <c r="AD3891" s="555"/>
      <c r="AE3891" s="60"/>
      <c r="AF3891" s="259"/>
      <c r="AG3891" s="374">
        <f t="shared" si="10995"/>
        <v>15</v>
      </c>
      <c r="AH3891" s="399"/>
      <c r="AK3891" s="375">
        <f t="shared" si="10996"/>
        <v>0</v>
      </c>
      <c r="AL3891" s="378">
        <f t="shared" si="11280"/>
        <v>0</v>
      </c>
      <c r="AM3891" s="374">
        <f t="shared" si="10997"/>
        <v>0</v>
      </c>
      <c r="AN3891" s="292">
        <f t="shared" si="11281"/>
        <v>0</v>
      </c>
      <c r="CA3891" s="303"/>
      <c r="CB3891" s="427"/>
      <c r="CC3891" s="375"/>
      <c r="CD3891" s="375"/>
      <c r="CE3891" s="375"/>
      <c r="CF3891" s="375"/>
      <c r="CG3891" s="375"/>
      <c r="CH3891" s="375"/>
      <c r="CI3891" s="375"/>
      <c r="CJ3891" s="375"/>
      <c r="CK3891" s="375"/>
      <c r="CL3891" s="375"/>
      <c r="CM3891" s="375"/>
      <c r="CN3891" s="305"/>
      <c r="CO3891" s="305"/>
      <c r="CP3891" s="305"/>
      <c r="CQ3891" s="311"/>
      <c r="CR3891" s="311"/>
      <c r="CS3891" s="311"/>
      <c r="CT3891" s="311"/>
      <c r="CU3891" s="311"/>
      <c r="CV3891" s="311"/>
      <c r="CW3891" s="311"/>
      <c r="CX3891" s="311"/>
      <c r="CY3891" s="311"/>
      <c r="CZ3891" s="311"/>
      <c r="DA3891" s="311"/>
      <c r="DB3891" s="311"/>
      <c r="DC3891" s="311"/>
      <c r="DD3891" s="311"/>
      <c r="DE3891" s="311"/>
      <c r="DG3891" s="616"/>
      <c r="DH3891" s="617"/>
      <c r="DI3891" s="415"/>
      <c r="DJ3891" s="416"/>
      <c r="DK3891" s="416"/>
      <c r="DL3891" s="416"/>
      <c r="DM3891" s="416"/>
      <c r="DN3891" s="416"/>
      <c r="DO3891" s="416"/>
      <c r="DP3891" s="416"/>
      <c r="DQ3891" s="416"/>
      <c r="DR3891" s="416"/>
      <c r="DS3891" s="416"/>
      <c r="DT3891" s="416"/>
      <c r="DU3891" s="416"/>
      <c r="DV3891" s="416"/>
      <c r="DW3891" s="416"/>
      <c r="DX3891" s="416"/>
      <c r="DY3891" s="416"/>
      <c r="DZ3891" s="416"/>
      <c r="EA3891" s="416"/>
      <c r="EB3891" s="416"/>
      <c r="EC3891" s="416"/>
      <c r="ED3891" s="416"/>
      <c r="EE3891" s="416"/>
      <c r="EF3891" s="416"/>
      <c r="EG3891" s="416"/>
      <c r="EH3891" s="416"/>
      <c r="EI3891" s="416"/>
      <c r="EJ3891" s="416"/>
      <c r="EK3891" s="416"/>
      <c r="EL3891" s="417"/>
    </row>
    <row r="3892" spans="1:142" ht="15" customHeight="1" x14ac:dyDescent="0.25">
      <c r="A3892" s="60"/>
      <c r="B3892" s="60"/>
      <c r="C3892" s="782"/>
      <c r="D3892" s="789"/>
      <c r="E3892" s="790"/>
      <c r="F3892" s="791"/>
      <c r="G3892" s="716" t="s">
        <v>387</v>
      </c>
      <c r="H3892" s="716"/>
      <c r="I3892" s="56"/>
      <c r="J3892" s="700" t="s">
        <v>370</v>
      </c>
      <c r="K3892" s="700"/>
      <c r="L3892" s="700"/>
      <c r="M3892" s="700"/>
      <c r="N3892" s="700"/>
      <c r="O3892" s="701"/>
      <c r="P3892" s="555"/>
      <c r="Q3892" s="555"/>
      <c r="R3892" s="555"/>
      <c r="S3892" s="555"/>
      <c r="T3892" s="555"/>
      <c r="U3892" s="555"/>
      <c r="V3892" s="555"/>
      <c r="W3892" s="555"/>
      <c r="X3892" s="555"/>
      <c r="Y3892" s="555"/>
      <c r="Z3892" s="555"/>
      <c r="AA3892" s="555"/>
      <c r="AB3892" s="555"/>
      <c r="AC3892" s="555"/>
      <c r="AD3892" s="555"/>
      <c r="AE3892" s="60"/>
      <c r="AF3892" s="259"/>
      <c r="AG3892" s="374">
        <f t="shared" si="10995"/>
        <v>15</v>
      </c>
      <c r="AH3892" s="399"/>
      <c r="AK3892" s="375">
        <f t="shared" si="10996"/>
        <v>0</v>
      </c>
      <c r="AL3892" s="378">
        <f t="shared" si="11280"/>
        <v>0</v>
      </c>
      <c r="AM3892" s="374">
        <f t="shared" si="10997"/>
        <v>0</v>
      </c>
      <c r="AN3892" s="292">
        <f t="shared" si="11281"/>
        <v>0</v>
      </c>
      <c r="CA3892" s="303"/>
      <c r="CB3892" s="421"/>
      <c r="CC3892" s="375"/>
      <c r="CD3892" s="375"/>
      <c r="CE3892" s="375"/>
      <c r="CF3892" s="375"/>
      <c r="CG3892" s="375"/>
      <c r="CH3892" s="375"/>
      <c r="CI3892" s="375"/>
      <c r="CJ3892" s="375"/>
      <c r="CK3892" s="375"/>
      <c r="CL3892" s="375"/>
      <c r="CM3892" s="375"/>
      <c r="CN3892" s="305"/>
      <c r="CO3892" s="305"/>
      <c r="CP3892" s="305"/>
      <c r="CQ3892" s="311"/>
      <c r="CR3892" s="311"/>
      <c r="CS3892" s="311"/>
      <c r="CT3892" s="311"/>
      <c r="CU3892" s="311"/>
      <c r="CV3892" s="311"/>
      <c r="CW3892" s="311"/>
      <c r="CX3892" s="311"/>
      <c r="CY3892" s="311"/>
      <c r="CZ3892" s="311"/>
      <c r="DA3892" s="311"/>
      <c r="DB3892" s="311"/>
      <c r="DC3892" s="311"/>
      <c r="DD3892" s="311"/>
      <c r="DE3892" s="311"/>
      <c r="DG3892" s="616"/>
      <c r="DH3892" s="617"/>
      <c r="DI3892" s="415"/>
      <c r="DJ3892" s="416"/>
      <c r="DK3892" s="416"/>
      <c r="DL3892" s="416"/>
      <c r="DM3892" s="416"/>
      <c r="DN3892" s="416"/>
      <c r="DO3892" s="416"/>
      <c r="DP3892" s="416"/>
      <c r="DQ3892" s="416"/>
      <c r="DR3892" s="416"/>
      <c r="DS3892" s="416"/>
      <c r="DT3892" s="416"/>
      <c r="DU3892" s="416"/>
      <c r="DV3892" s="416"/>
      <c r="DW3892" s="416"/>
      <c r="DX3892" s="416"/>
      <c r="DY3892" s="416"/>
      <c r="DZ3892" s="416"/>
      <c r="EA3892" s="416"/>
      <c r="EB3892" s="416"/>
      <c r="EC3892" s="416"/>
      <c r="ED3892" s="416"/>
      <c r="EE3892" s="416"/>
      <c r="EF3892" s="416"/>
      <c r="EG3892" s="416"/>
      <c r="EH3892" s="416"/>
      <c r="EI3892" s="416"/>
      <c r="EJ3892" s="416"/>
      <c r="EK3892" s="416"/>
      <c r="EL3892" s="417"/>
    </row>
    <row r="3893" spans="1:142" ht="24" customHeight="1" x14ac:dyDescent="0.25">
      <c r="A3893" s="60"/>
      <c r="B3893" s="60"/>
      <c r="C3893" s="782"/>
      <c r="D3893" s="789"/>
      <c r="E3893" s="790"/>
      <c r="F3893" s="791"/>
      <c r="G3893" s="703" t="s">
        <v>388</v>
      </c>
      <c r="H3893" s="703"/>
      <c r="I3893" s="707" t="s">
        <v>389</v>
      </c>
      <c r="J3893" s="708"/>
      <c r="K3893" s="708"/>
      <c r="L3893" s="708"/>
      <c r="M3893" s="708"/>
      <c r="N3893" s="708"/>
      <c r="O3893" s="709"/>
      <c r="P3893" s="555"/>
      <c r="Q3893" s="555"/>
      <c r="R3893" s="555"/>
      <c r="S3893" s="555"/>
      <c r="T3893" s="555"/>
      <c r="U3893" s="555"/>
      <c r="V3893" s="555"/>
      <c r="W3893" s="555"/>
      <c r="X3893" s="555"/>
      <c r="Y3893" s="555"/>
      <c r="Z3893" s="555"/>
      <c r="AA3893" s="555"/>
      <c r="AB3893" s="555"/>
      <c r="AC3893" s="555"/>
      <c r="AD3893" s="555"/>
      <c r="AE3893" s="60"/>
      <c r="AF3893" s="259"/>
      <c r="AG3893" s="374">
        <f t="shared" si="10995"/>
        <v>15</v>
      </c>
      <c r="AH3893" s="399"/>
      <c r="AK3893" s="375">
        <f t="shared" si="10996"/>
        <v>0</v>
      </c>
      <c r="AL3893" s="378">
        <f t="shared" si="11280"/>
        <v>0</v>
      </c>
      <c r="AM3893" s="374">
        <f t="shared" si="10997"/>
        <v>0</v>
      </c>
      <c r="AN3893" s="292">
        <f t="shared" si="11281"/>
        <v>0</v>
      </c>
      <c r="CA3893" s="299" t="s">
        <v>60</v>
      </c>
      <c r="CB3893" s="421"/>
      <c r="CC3893" s="375"/>
      <c r="CD3893" s="375"/>
      <c r="CE3893" s="375"/>
      <c r="CF3893" s="375"/>
      <c r="CG3893" s="375"/>
      <c r="CH3893" s="375"/>
      <c r="CI3893" s="375"/>
      <c r="CJ3893" s="375"/>
      <c r="CK3893" s="375"/>
      <c r="CL3893" s="375"/>
      <c r="CM3893" s="375"/>
      <c r="CN3893" s="300"/>
      <c r="CO3893" s="300"/>
      <c r="CP3893" s="300"/>
      <c r="CQ3893" s="423">
        <f t="shared" ref="CQ3893" si="11282">IF(P3893="",0,P3893)</f>
        <v>0</v>
      </c>
      <c r="CR3893" s="423">
        <f t="shared" ref="CR3893" si="11283">IF(Q3893="",0,Q3893)</f>
        <v>0</v>
      </c>
      <c r="CS3893" s="423">
        <f t="shared" ref="CS3893" si="11284">IF(R3893="",0,R3893)</f>
        <v>0</v>
      </c>
      <c r="CT3893" s="423">
        <f t="shared" ref="CT3893" si="11285">IF(S3893="",0,S3893)</f>
        <v>0</v>
      </c>
      <c r="CU3893" s="423">
        <f t="shared" ref="CU3893" si="11286">IF(T3893="",0,T3893)</f>
        <v>0</v>
      </c>
      <c r="CV3893" s="423">
        <f t="shared" ref="CV3893" si="11287">IF(U3893="",0,U3893)</f>
        <v>0</v>
      </c>
      <c r="CW3893" s="423">
        <f t="shared" ref="CW3893" si="11288">IF(V3893="",0,V3893)</f>
        <v>0</v>
      </c>
      <c r="CX3893" s="423">
        <f t="shared" ref="CX3893" si="11289">IF(W3893="",0,W3893)</f>
        <v>0</v>
      </c>
      <c r="CY3893" s="423">
        <f t="shared" ref="CY3893" si="11290">IF(X3893="",0,X3893)</f>
        <v>0</v>
      </c>
      <c r="CZ3893" s="423">
        <f t="shared" ref="CZ3893" si="11291">IF(Y3893="",0,Y3893)</f>
        <v>0</v>
      </c>
      <c r="DA3893" s="423">
        <f t="shared" ref="DA3893" si="11292">IF(Z3893="",0,Z3893)</f>
        <v>0</v>
      </c>
      <c r="DB3893" s="423">
        <f t="shared" ref="DB3893" si="11293">IF(AA3893="",0,AA3893)</f>
        <v>0</v>
      </c>
      <c r="DC3893" s="423">
        <f t="shared" ref="DC3893" si="11294">IF(AB3893="",0,AB3893)</f>
        <v>0</v>
      </c>
      <c r="DD3893" s="423">
        <f t="shared" ref="DD3893" si="11295">IF(AC3893="",0,AC3893)</f>
        <v>0</v>
      </c>
      <c r="DE3893" s="423">
        <f t="shared" ref="DE3893" si="11296">IF(AD3893="",0,AD3893)</f>
        <v>0</v>
      </c>
      <c r="DG3893" s="610"/>
      <c r="DH3893" s="611"/>
      <c r="DI3893" s="415"/>
      <c r="DJ3893" s="416"/>
      <c r="DK3893" s="416"/>
      <c r="DL3893" s="416"/>
      <c r="DM3893" s="416"/>
      <c r="DN3893" s="416"/>
      <c r="DO3893" s="416"/>
      <c r="DP3893" s="416"/>
      <c r="DQ3893" s="416"/>
      <c r="DR3893" s="416"/>
      <c r="DS3893" s="416"/>
      <c r="DT3893" s="416"/>
      <c r="DU3893" s="416"/>
      <c r="DV3893" s="416"/>
      <c r="DW3893" s="416"/>
      <c r="DX3893" s="416"/>
      <c r="DY3893" s="416"/>
      <c r="DZ3893" s="416"/>
      <c r="EA3893" s="416"/>
      <c r="EB3893" s="416"/>
      <c r="EC3893" s="416"/>
      <c r="ED3893" s="416"/>
      <c r="EE3893" s="416"/>
      <c r="EF3893" s="416"/>
      <c r="EG3893" s="416"/>
      <c r="EH3893" s="416"/>
      <c r="EI3893" s="416"/>
      <c r="EJ3893" s="416"/>
      <c r="EK3893" s="416"/>
      <c r="EL3893" s="417"/>
    </row>
    <row r="3894" spans="1:142" ht="24" customHeight="1" x14ac:dyDescent="0.25">
      <c r="A3894" s="60"/>
      <c r="B3894" s="60"/>
      <c r="C3894" s="782"/>
      <c r="D3894" s="789"/>
      <c r="E3894" s="790"/>
      <c r="F3894" s="791"/>
      <c r="G3894" s="702" t="s">
        <v>390</v>
      </c>
      <c r="H3894" s="702"/>
      <c r="I3894" s="56"/>
      <c r="J3894" s="700" t="s">
        <v>394</v>
      </c>
      <c r="K3894" s="700"/>
      <c r="L3894" s="700"/>
      <c r="M3894" s="700"/>
      <c r="N3894" s="700"/>
      <c r="O3894" s="701"/>
      <c r="P3894" s="555"/>
      <c r="Q3894" s="555"/>
      <c r="R3894" s="555"/>
      <c r="S3894" s="555"/>
      <c r="T3894" s="555"/>
      <c r="U3894" s="555"/>
      <c r="V3894" s="555"/>
      <c r="W3894" s="555"/>
      <c r="X3894" s="555"/>
      <c r="Y3894" s="555"/>
      <c r="Z3894" s="555"/>
      <c r="AA3894" s="555"/>
      <c r="AB3894" s="555"/>
      <c r="AC3894" s="555"/>
      <c r="AD3894" s="555"/>
      <c r="AE3894" s="60"/>
      <c r="AF3894" s="259"/>
      <c r="AG3894" s="374">
        <f t="shared" si="10995"/>
        <v>15</v>
      </c>
      <c r="AH3894" s="399"/>
      <c r="AK3894" s="375">
        <f t="shared" si="10996"/>
        <v>0</v>
      </c>
      <c r="AL3894" s="378">
        <f t="shared" si="11280"/>
        <v>0</v>
      </c>
      <c r="AM3894" s="374">
        <f t="shared" si="10997"/>
        <v>0</v>
      </c>
      <c r="AN3894" s="292">
        <f t="shared" si="11281"/>
        <v>0</v>
      </c>
      <c r="CA3894" s="299" t="s">
        <v>1917</v>
      </c>
      <c r="CB3894" s="421"/>
      <c r="CC3894" s="375"/>
      <c r="CD3894" s="375"/>
      <c r="CE3894" s="375"/>
      <c r="CF3894" s="375"/>
      <c r="CG3894" s="375"/>
      <c r="CH3894" s="375"/>
      <c r="CI3894" s="375"/>
      <c r="CJ3894" s="375"/>
      <c r="CK3894" s="375"/>
      <c r="CL3894" s="375"/>
      <c r="CM3894" s="375"/>
      <c r="CN3894" s="301"/>
      <c r="CO3894" s="301"/>
      <c r="CP3894" s="301"/>
      <c r="CQ3894" s="301">
        <f t="shared" ref="CQ3894" si="11297">SUM(P3894:P3897)</f>
        <v>0</v>
      </c>
      <c r="CR3894" s="301">
        <f t="shared" ref="CR3894" si="11298">SUM(Q3894:Q3897)</f>
        <v>0</v>
      </c>
      <c r="CS3894" s="301">
        <f t="shared" ref="CS3894" si="11299">SUM(R3894:R3897)</f>
        <v>0</v>
      </c>
      <c r="CT3894" s="301">
        <f t="shared" ref="CT3894" si="11300">SUM(S3894:S3897)</f>
        <v>0</v>
      </c>
      <c r="CU3894" s="301">
        <f t="shared" ref="CU3894" si="11301">SUM(T3894:T3897)</f>
        <v>0</v>
      </c>
      <c r="CV3894" s="301">
        <f t="shared" ref="CV3894" si="11302">SUM(U3894:U3897)</f>
        <v>0</v>
      </c>
      <c r="CW3894" s="301">
        <f t="shared" ref="CW3894" si="11303">SUM(V3894:V3897)</f>
        <v>0</v>
      </c>
      <c r="CX3894" s="301">
        <f t="shared" ref="CX3894" si="11304">SUM(W3894:W3897)</f>
        <v>0</v>
      </c>
      <c r="CY3894" s="301">
        <f t="shared" ref="CY3894" si="11305">SUM(X3894:X3897)</f>
        <v>0</v>
      </c>
      <c r="CZ3894" s="301">
        <f t="shared" ref="CZ3894" si="11306">SUM(Y3894:Y3897)</f>
        <v>0</v>
      </c>
      <c r="DA3894" s="301">
        <f t="shared" ref="DA3894" si="11307">SUM(Z3894:Z3897)</f>
        <v>0</v>
      </c>
      <c r="DB3894" s="301">
        <f t="shared" ref="DB3894" si="11308">SUM(AA3894:AA3897)</f>
        <v>0</v>
      </c>
      <c r="DC3894" s="301">
        <f t="shared" ref="DC3894" si="11309">SUM(AB3894:AB3897)</f>
        <v>0</v>
      </c>
      <c r="DD3894" s="301">
        <f t="shared" ref="DD3894" si="11310">SUM(AC3894:AC3897)</f>
        <v>0</v>
      </c>
      <c r="DE3894" s="301">
        <f t="shared" ref="DE3894" si="11311">SUM(AD3894:AD3897)</f>
        <v>0</v>
      </c>
      <c r="DG3894" s="612"/>
      <c r="DH3894" s="613"/>
      <c r="DI3894" s="415"/>
      <c r="DJ3894" s="416"/>
      <c r="DK3894" s="416"/>
      <c r="DL3894" s="416"/>
      <c r="DM3894" s="416"/>
      <c r="DN3894" s="416"/>
      <c r="DO3894" s="416"/>
      <c r="DP3894" s="416"/>
      <c r="DQ3894" s="416"/>
      <c r="DR3894" s="416"/>
      <c r="DS3894" s="416"/>
      <c r="DT3894" s="416"/>
      <c r="DU3894" s="416"/>
      <c r="DV3894" s="416"/>
      <c r="DW3894" s="416"/>
      <c r="DX3894" s="416"/>
      <c r="DY3894" s="416"/>
      <c r="DZ3894" s="416"/>
      <c r="EA3894" s="416"/>
      <c r="EB3894" s="416"/>
      <c r="EC3894" s="416"/>
      <c r="ED3894" s="416"/>
      <c r="EE3894" s="416"/>
      <c r="EF3894" s="416"/>
      <c r="EG3894" s="416"/>
      <c r="EH3894" s="416"/>
      <c r="EI3894" s="416"/>
      <c r="EJ3894" s="416"/>
      <c r="EK3894" s="416"/>
      <c r="EL3894" s="417"/>
    </row>
    <row r="3895" spans="1:142" ht="24" customHeight="1" x14ac:dyDescent="0.25">
      <c r="A3895" s="60"/>
      <c r="B3895" s="60"/>
      <c r="C3895" s="782"/>
      <c r="D3895" s="789"/>
      <c r="E3895" s="790"/>
      <c r="F3895" s="791"/>
      <c r="G3895" s="702" t="s">
        <v>391</v>
      </c>
      <c r="H3895" s="702"/>
      <c r="I3895" s="56"/>
      <c r="J3895" s="700" t="s">
        <v>395</v>
      </c>
      <c r="K3895" s="700"/>
      <c r="L3895" s="700"/>
      <c r="M3895" s="700"/>
      <c r="N3895" s="700"/>
      <c r="O3895" s="701"/>
      <c r="P3895" s="555"/>
      <c r="Q3895" s="555"/>
      <c r="R3895" s="555"/>
      <c r="S3895" s="555"/>
      <c r="T3895" s="555"/>
      <c r="U3895" s="555"/>
      <c r="V3895" s="555"/>
      <c r="W3895" s="555"/>
      <c r="X3895" s="555"/>
      <c r="Y3895" s="555"/>
      <c r="Z3895" s="555"/>
      <c r="AA3895" s="555"/>
      <c r="AB3895" s="555"/>
      <c r="AC3895" s="555"/>
      <c r="AD3895" s="555"/>
      <c r="AE3895" s="60"/>
      <c r="AF3895" s="259"/>
      <c r="AG3895" s="374">
        <f t="shared" si="10995"/>
        <v>15</v>
      </c>
      <c r="AH3895" s="399"/>
      <c r="AK3895" s="375">
        <f t="shared" si="10996"/>
        <v>0</v>
      </c>
      <c r="AL3895" s="378">
        <f t="shared" si="11280"/>
        <v>0</v>
      </c>
      <c r="AM3895" s="374">
        <f t="shared" si="10997"/>
        <v>0</v>
      </c>
      <c r="AN3895" s="292">
        <f t="shared" si="11281"/>
        <v>0</v>
      </c>
      <c r="CA3895" s="299" t="s">
        <v>1910</v>
      </c>
      <c r="CB3895" s="421"/>
      <c r="CC3895" s="375"/>
      <c r="CD3895" s="375"/>
      <c r="CE3895" s="375"/>
      <c r="CF3895" s="375"/>
      <c r="CG3895" s="375"/>
      <c r="CH3895" s="375"/>
      <c r="CI3895" s="375"/>
      <c r="CJ3895" s="375"/>
      <c r="CK3895" s="375"/>
      <c r="CL3895" s="375"/>
      <c r="CM3895" s="375"/>
      <c r="CN3895" s="300"/>
      <c r="CO3895" s="300"/>
      <c r="CP3895" s="300"/>
      <c r="CQ3895" s="422">
        <f t="shared" ref="CQ3895" si="11312">IF(CQ3893="NA",COUNTIF(P3894:P3897,"NA"),COUNTIF(P3894:P3897,"NS"))</f>
        <v>0</v>
      </c>
      <c r="CR3895" s="422">
        <f t="shared" ref="CR3895" si="11313">IF(CR3893="NA",COUNTIF(Q3894:Q3897,"NA"),COUNTIF(Q3894:Q3897,"NS"))</f>
        <v>0</v>
      </c>
      <c r="CS3895" s="422">
        <f t="shared" ref="CS3895" si="11314">IF(CS3893="NA",COUNTIF(R3894:R3897,"NA"),COUNTIF(R3894:R3897,"NS"))</f>
        <v>0</v>
      </c>
      <c r="CT3895" s="422">
        <f t="shared" ref="CT3895" si="11315">IF(CT3893="NA",COUNTIF(S3894:S3897,"NA"),COUNTIF(S3894:S3897,"NS"))</f>
        <v>0</v>
      </c>
      <c r="CU3895" s="422">
        <f t="shared" ref="CU3895" si="11316">IF(CU3893="NA",COUNTIF(T3894:T3897,"NA"),COUNTIF(T3894:T3897,"NS"))</f>
        <v>0</v>
      </c>
      <c r="CV3895" s="422">
        <f t="shared" ref="CV3895" si="11317">IF(CV3893="NA",COUNTIF(U3894:U3897,"NA"),COUNTIF(U3894:U3897,"NS"))</f>
        <v>0</v>
      </c>
      <c r="CW3895" s="422">
        <f t="shared" ref="CW3895" si="11318">IF(CW3893="NA",COUNTIF(V3894:V3897,"NA"),COUNTIF(V3894:V3897,"NS"))</f>
        <v>0</v>
      </c>
      <c r="CX3895" s="422">
        <f t="shared" ref="CX3895" si="11319">IF(CX3893="NA",COUNTIF(W3894:W3897,"NA"),COUNTIF(W3894:W3897,"NS"))</f>
        <v>0</v>
      </c>
      <c r="CY3895" s="422">
        <f t="shared" ref="CY3895" si="11320">IF(CY3893="NA",COUNTIF(X3894:X3897,"NA"),COUNTIF(X3894:X3897,"NS"))</f>
        <v>0</v>
      </c>
      <c r="CZ3895" s="422">
        <f t="shared" ref="CZ3895" si="11321">IF(CZ3893="NA",COUNTIF(Y3894:Y3897,"NA"),COUNTIF(Y3894:Y3897,"NS"))</f>
        <v>0</v>
      </c>
      <c r="DA3895" s="422">
        <f t="shared" ref="DA3895" si="11322">IF(DA3893="NA",COUNTIF(Z3894:Z3897,"NA"),COUNTIF(Z3894:Z3897,"NS"))</f>
        <v>0</v>
      </c>
      <c r="DB3895" s="422">
        <f t="shared" ref="DB3895" si="11323">IF(DB3893="NA",COUNTIF(AA3894:AA3897,"NA"),COUNTIF(AA3894:AA3897,"NS"))</f>
        <v>0</v>
      </c>
      <c r="DC3895" s="422">
        <f t="shared" ref="DC3895" si="11324">IF(DC3893="NA",COUNTIF(AB3894:AB3897,"NA"),COUNTIF(AB3894:AB3897,"NS"))</f>
        <v>0</v>
      </c>
      <c r="DD3895" s="422">
        <f t="shared" ref="DD3895" si="11325">IF(DD3893="NA",COUNTIF(AC3894:AC3897,"NA"),COUNTIF(AC3894:AC3897,"NS"))</f>
        <v>0</v>
      </c>
      <c r="DE3895" s="422">
        <f t="shared" ref="DE3895" si="11326">IF(DE3893="NA",COUNTIF(AD3894:AD3897,"NA"),COUNTIF(AD3894:AD3897,"NS"))</f>
        <v>0</v>
      </c>
      <c r="DG3895" s="612"/>
      <c r="DH3895" s="613"/>
      <c r="DI3895" s="415"/>
      <c r="DJ3895" s="416"/>
      <c r="DK3895" s="416"/>
      <c r="DL3895" s="416"/>
      <c r="DM3895" s="416"/>
      <c r="DN3895" s="416"/>
      <c r="DO3895" s="416"/>
      <c r="DP3895" s="416"/>
      <c r="DQ3895" s="416"/>
      <c r="DR3895" s="416"/>
      <c r="DS3895" s="416"/>
      <c r="DT3895" s="416"/>
      <c r="DU3895" s="416"/>
      <c r="DV3895" s="416"/>
      <c r="DW3895" s="416"/>
      <c r="DX3895" s="416"/>
      <c r="DY3895" s="416"/>
      <c r="DZ3895" s="416"/>
      <c r="EA3895" s="416"/>
      <c r="EB3895" s="416"/>
      <c r="EC3895" s="416"/>
      <c r="ED3895" s="416"/>
      <c r="EE3895" s="416"/>
      <c r="EF3895" s="416"/>
      <c r="EG3895" s="416"/>
      <c r="EH3895" s="416"/>
      <c r="EI3895" s="416"/>
      <c r="EJ3895" s="416"/>
      <c r="EK3895" s="416"/>
      <c r="EL3895" s="417"/>
    </row>
    <row r="3896" spans="1:142" ht="24" customHeight="1" x14ac:dyDescent="0.25">
      <c r="A3896" s="60"/>
      <c r="B3896" s="60"/>
      <c r="C3896" s="782"/>
      <c r="D3896" s="789"/>
      <c r="E3896" s="790"/>
      <c r="F3896" s="791"/>
      <c r="G3896" s="702" t="s">
        <v>392</v>
      </c>
      <c r="H3896" s="702"/>
      <c r="I3896" s="56"/>
      <c r="J3896" s="700" t="s">
        <v>396</v>
      </c>
      <c r="K3896" s="700"/>
      <c r="L3896" s="700"/>
      <c r="M3896" s="700"/>
      <c r="N3896" s="700"/>
      <c r="O3896" s="701"/>
      <c r="P3896" s="555"/>
      <c r="Q3896" s="555"/>
      <c r="R3896" s="555"/>
      <c r="S3896" s="555"/>
      <c r="T3896" s="555"/>
      <c r="U3896" s="555"/>
      <c r="V3896" s="555"/>
      <c r="W3896" s="555"/>
      <c r="X3896" s="555"/>
      <c r="Y3896" s="555"/>
      <c r="Z3896" s="555"/>
      <c r="AA3896" s="555"/>
      <c r="AB3896" s="555"/>
      <c r="AC3896" s="555"/>
      <c r="AD3896" s="555"/>
      <c r="AE3896" s="60"/>
      <c r="AF3896" s="259"/>
      <c r="AG3896" s="374">
        <f t="shared" si="10995"/>
        <v>15</v>
      </c>
      <c r="AH3896" s="399"/>
      <c r="AK3896" s="375">
        <f t="shared" si="10996"/>
        <v>0</v>
      </c>
      <c r="AL3896" s="378">
        <f t="shared" si="11280"/>
        <v>0</v>
      </c>
      <c r="AM3896" s="374">
        <f t="shared" si="10997"/>
        <v>0</v>
      </c>
      <c r="AN3896" s="292">
        <f t="shared" si="11281"/>
        <v>0</v>
      </c>
      <c r="CA3896" s="299" t="s">
        <v>1918</v>
      </c>
      <c r="CB3896" s="427"/>
      <c r="CC3896" s="375"/>
      <c r="CD3896" s="375"/>
      <c r="CE3896" s="375"/>
      <c r="CF3896" s="375"/>
      <c r="CG3896" s="375"/>
      <c r="CH3896" s="375"/>
      <c r="CI3896" s="375"/>
      <c r="CJ3896" s="375"/>
      <c r="CK3896" s="375"/>
      <c r="CL3896" s="375"/>
      <c r="CM3896" s="375"/>
      <c r="CN3896" s="302"/>
      <c r="CO3896" s="302"/>
      <c r="CP3896" s="302"/>
      <c r="CQ3896" s="425">
        <f t="shared" ref="CQ3896:DD3896" si="11327">IF(OR(AND(CQ3893=0,CQ3895&gt;0),AND(CQ3893="NS",CQ3894&gt;0),AND(CQ3893="NS",CQ3894=0,CQ3895=0)),1,IF(OR(AND(CQ3895&gt;=2,CQ3894&lt;CQ3893),AND(CQ3893="NS",CQ3894=0,CQ3895&gt;0),OR(CQ3893=CQ3894,AND(CQ3893="",CQ3895=0,CQ3894=0))),0,1))</f>
        <v>0</v>
      </c>
      <c r="CR3896" s="425">
        <f t="shared" si="11327"/>
        <v>0</v>
      </c>
      <c r="CS3896" s="425">
        <f t="shared" si="11327"/>
        <v>0</v>
      </c>
      <c r="CT3896" s="425">
        <f t="shared" si="11327"/>
        <v>0</v>
      </c>
      <c r="CU3896" s="425">
        <f t="shared" si="11327"/>
        <v>0</v>
      </c>
      <c r="CV3896" s="425">
        <f t="shared" si="11327"/>
        <v>0</v>
      </c>
      <c r="CW3896" s="425">
        <f t="shared" si="11327"/>
        <v>0</v>
      </c>
      <c r="CX3896" s="425">
        <f t="shared" si="11327"/>
        <v>0</v>
      </c>
      <c r="CY3896" s="425">
        <f t="shared" si="11327"/>
        <v>0</v>
      </c>
      <c r="CZ3896" s="425">
        <f t="shared" si="11327"/>
        <v>0</v>
      </c>
      <c r="DA3896" s="425">
        <f t="shared" si="11327"/>
        <v>0</v>
      </c>
      <c r="DB3896" s="425">
        <f t="shared" si="11327"/>
        <v>0</v>
      </c>
      <c r="DC3896" s="425">
        <f t="shared" si="11327"/>
        <v>0</v>
      </c>
      <c r="DD3896" s="425">
        <f t="shared" si="11327"/>
        <v>0</v>
      </c>
      <c r="DE3896" s="425">
        <f t="shared" ref="DE3896" si="11328">IF(OR(AND(DE3893=0,DE3895&gt;0),AND(DE3893="NS",DE3894&gt;0),AND(DE3893="NS",DE3894=0,DE3895=0)),1,IF(OR(AND(DE3895&gt;=2,DE3894&lt;DE3893),AND(DE3893="NS",DE3894=0,DE3895&gt;0),OR(DE3893=DE3894,AND(DE3893="",DE3895=0,DE3894=0))),0,1))</f>
        <v>0</v>
      </c>
      <c r="DF3896" s="400">
        <f>SUM(CQ3896:DE3896)</f>
        <v>0</v>
      </c>
      <c r="DG3896" s="612"/>
      <c r="DH3896" s="613"/>
      <c r="DI3896" s="415"/>
      <c r="DJ3896" s="416"/>
      <c r="DK3896" s="416"/>
      <c r="DL3896" s="416"/>
      <c r="DM3896" s="416"/>
      <c r="DN3896" s="416"/>
      <c r="DO3896" s="416"/>
      <c r="DP3896" s="416"/>
      <c r="DQ3896" s="416"/>
      <c r="DR3896" s="416"/>
      <c r="DS3896" s="416"/>
      <c r="DT3896" s="416"/>
      <c r="DU3896" s="416"/>
      <c r="DV3896" s="416"/>
      <c r="DW3896" s="416"/>
      <c r="DX3896" s="416"/>
      <c r="DY3896" s="416"/>
      <c r="DZ3896" s="416"/>
      <c r="EA3896" s="416"/>
      <c r="EB3896" s="416"/>
      <c r="EC3896" s="416"/>
      <c r="ED3896" s="416"/>
      <c r="EE3896" s="416"/>
      <c r="EF3896" s="416"/>
      <c r="EG3896" s="416"/>
      <c r="EH3896" s="416"/>
      <c r="EI3896" s="416"/>
      <c r="EJ3896" s="416"/>
      <c r="EK3896" s="416"/>
      <c r="EL3896" s="417"/>
    </row>
    <row r="3897" spans="1:142" ht="24" customHeight="1" x14ac:dyDescent="0.25">
      <c r="A3897" s="60"/>
      <c r="B3897" s="60"/>
      <c r="C3897" s="782"/>
      <c r="D3897" s="789"/>
      <c r="E3897" s="790"/>
      <c r="F3897" s="791"/>
      <c r="G3897" s="702" t="s">
        <v>393</v>
      </c>
      <c r="H3897" s="702"/>
      <c r="I3897" s="56"/>
      <c r="J3897" s="700" t="s">
        <v>397</v>
      </c>
      <c r="K3897" s="700"/>
      <c r="L3897" s="700"/>
      <c r="M3897" s="700"/>
      <c r="N3897" s="700"/>
      <c r="O3897" s="701"/>
      <c r="P3897" s="555"/>
      <c r="Q3897" s="555"/>
      <c r="R3897" s="555"/>
      <c r="S3897" s="555"/>
      <c r="T3897" s="555"/>
      <c r="U3897" s="555"/>
      <c r="V3897" s="555"/>
      <c r="W3897" s="555"/>
      <c r="X3897" s="555"/>
      <c r="Y3897" s="555"/>
      <c r="Z3897" s="555"/>
      <c r="AA3897" s="555"/>
      <c r="AB3897" s="555"/>
      <c r="AC3897" s="555"/>
      <c r="AD3897" s="555"/>
      <c r="AE3897" s="60"/>
      <c r="AF3897" s="259"/>
      <c r="AG3897" s="374">
        <f t="shared" si="10995"/>
        <v>15</v>
      </c>
      <c r="AH3897" s="399"/>
      <c r="AK3897" s="375">
        <f t="shared" si="10996"/>
        <v>0</v>
      </c>
      <c r="AL3897" s="378">
        <f t="shared" si="11280"/>
        <v>0</v>
      </c>
      <c r="AM3897" s="374">
        <f t="shared" si="10997"/>
        <v>0</v>
      </c>
      <c r="AN3897" s="292">
        <f t="shared" si="11281"/>
        <v>0</v>
      </c>
      <c r="CA3897" s="303"/>
      <c r="CB3897" s="427"/>
      <c r="CC3897" s="375"/>
      <c r="CD3897" s="375"/>
      <c r="CE3897" s="375"/>
      <c r="CF3897" s="375"/>
      <c r="CG3897" s="375"/>
      <c r="CH3897" s="375"/>
      <c r="CI3897" s="375"/>
      <c r="CJ3897" s="375"/>
      <c r="CK3897" s="375"/>
      <c r="CL3897" s="375"/>
      <c r="CM3897" s="375"/>
      <c r="CN3897" s="305"/>
      <c r="CO3897" s="305"/>
      <c r="CP3897" s="305"/>
      <c r="CQ3897" s="311"/>
      <c r="CR3897" s="311"/>
      <c r="CS3897" s="311"/>
      <c r="CT3897" s="311"/>
      <c r="CU3897" s="311"/>
      <c r="CV3897" s="311"/>
      <c r="CW3897" s="311"/>
      <c r="CX3897" s="311"/>
      <c r="CY3897" s="311"/>
      <c r="CZ3897" s="311"/>
      <c r="DA3897" s="311"/>
      <c r="DB3897" s="311"/>
      <c r="DC3897" s="311"/>
      <c r="DD3897" s="311"/>
      <c r="DE3897" s="311"/>
      <c r="DG3897" s="612"/>
      <c r="DH3897" s="613"/>
      <c r="DI3897" s="415"/>
      <c r="DJ3897" s="416"/>
      <c r="DK3897" s="416"/>
      <c r="DL3897" s="416"/>
      <c r="DM3897" s="416"/>
      <c r="DN3897" s="416"/>
      <c r="DO3897" s="416"/>
      <c r="DP3897" s="416"/>
      <c r="DQ3897" s="416"/>
      <c r="DR3897" s="416"/>
      <c r="DS3897" s="416"/>
      <c r="DT3897" s="416"/>
      <c r="DU3897" s="416"/>
      <c r="DV3897" s="416"/>
      <c r="DW3897" s="416"/>
      <c r="DX3897" s="416"/>
      <c r="DY3897" s="416"/>
      <c r="DZ3897" s="416"/>
      <c r="EA3897" s="416"/>
      <c r="EB3897" s="416"/>
      <c r="EC3897" s="416"/>
      <c r="ED3897" s="416"/>
      <c r="EE3897" s="416"/>
      <c r="EF3897" s="416"/>
      <c r="EG3897" s="416"/>
      <c r="EH3897" s="416"/>
      <c r="EI3897" s="416"/>
      <c r="EJ3897" s="416"/>
      <c r="EK3897" s="416"/>
      <c r="EL3897" s="417"/>
    </row>
    <row r="3898" spans="1:142" ht="15" customHeight="1" x14ac:dyDescent="0.25">
      <c r="A3898" s="60"/>
      <c r="B3898" s="60"/>
      <c r="C3898" s="782"/>
      <c r="D3898" s="789"/>
      <c r="E3898" s="790"/>
      <c r="F3898" s="791"/>
      <c r="G3898" s="703" t="s">
        <v>398</v>
      </c>
      <c r="H3898" s="703"/>
      <c r="I3898" s="704" t="s">
        <v>399</v>
      </c>
      <c r="J3898" s="705"/>
      <c r="K3898" s="705"/>
      <c r="L3898" s="705"/>
      <c r="M3898" s="705"/>
      <c r="N3898" s="705"/>
      <c r="O3898" s="706"/>
      <c r="P3898" s="555"/>
      <c r="Q3898" s="555"/>
      <c r="R3898" s="555"/>
      <c r="S3898" s="555"/>
      <c r="T3898" s="555"/>
      <c r="U3898" s="555"/>
      <c r="V3898" s="555"/>
      <c r="W3898" s="555"/>
      <c r="X3898" s="555"/>
      <c r="Y3898" s="555"/>
      <c r="Z3898" s="555"/>
      <c r="AA3898" s="555"/>
      <c r="AB3898" s="555"/>
      <c r="AC3898" s="555"/>
      <c r="AD3898" s="555"/>
      <c r="AE3898" s="60"/>
      <c r="AF3898" s="259"/>
      <c r="AG3898" s="374">
        <f t="shared" si="10995"/>
        <v>15</v>
      </c>
      <c r="AH3898" s="399"/>
      <c r="AK3898" s="375">
        <f t="shared" si="10996"/>
        <v>0</v>
      </c>
      <c r="AL3898" s="378">
        <f t="shared" si="11280"/>
        <v>0</v>
      </c>
      <c r="AM3898" s="374">
        <f t="shared" si="10997"/>
        <v>0</v>
      </c>
      <c r="AN3898" s="292">
        <f t="shared" si="11281"/>
        <v>0</v>
      </c>
      <c r="CA3898" s="303"/>
      <c r="CB3898" s="427"/>
      <c r="CC3898" s="375"/>
      <c r="CD3898" s="375"/>
      <c r="CE3898" s="375"/>
      <c r="CF3898" s="375"/>
      <c r="CG3898" s="375"/>
      <c r="CH3898" s="375"/>
      <c r="CI3898" s="375"/>
      <c r="CJ3898" s="375"/>
      <c r="CK3898" s="375"/>
      <c r="CL3898" s="375"/>
      <c r="CM3898" s="375"/>
      <c r="CN3898" s="305"/>
      <c r="CO3898" s="305"/>
      <c r="CP3898" s="305"/>
      <c r="CQ3898" s="311"/>
      <c r="CR3898" s="311"/>
      <c r="CS3898" s="311"/>
      <c r="CT3898" s="311"/>
      <c r="CU3898" s="311"/>
      <c r="CV3898" s="311"/>
      <c r="CW3898" s="311"/>
      <c r="CX3898" s="311"/>
      <c r="CY3898" s="311"/>
      <c r="CZ3898" s="311"/>
      <c r="DA3898" s="311"/>
      <c r="DB3898" s="311"/>
      <c r="DC3898" s="311"/>
      <c r="DD3898" s="311"/>
      <c r="DE3898" s="311"/>
      <c r="DG3898" s="610"/>
      <c r="DH3898" s="611"/>
      <c r="DI3898" s="415"/>
      <c r="DJ3898" s="416"/>
      <c r="DK3898" s="416"/>
      <c r="DL3898" s="416"/>
      <c r="DM3898" s="416"/>
      <c r="DN3898" s="416"/>
      <c r="DO3898" s="416"/>
      <c r="DP3898" s="416"/>
      <c r="DQ3898" s="416"/>
      <c r="DR3898" s="416"/>
      <c r="DS3898" s="416"/>
      <c r="DT3898" s="416"/>
      <c r="DU3898" s="416"/>
      <c r="DV3898" s="416"/>
      <c r="DW3898" s="416"/>
      <c r="DX3898" s="416"/>
      <c r="DY3898" s="416"/>
      <c r="DZ3898" s="416"/>
      <c r="EA3898" s="416"/>
      <c r="EB3898" s="416"/>
      <c r="EC3898" s="416"/>
      <c r="ED3898" s="416"/>
      <c r="EE3898" s="416"/>
      <c r="EF3898" s="416"/>
      <c r="EG3898" s="416"/>
      <c r="EH3898" s="416"/>
      <c r="EI3898" s="416"/>
      <c r="EJ3898" s="416"/>
      <c r="EK3898" s="416"/>
      <c r="EL3898" s="417"/>
    </row>
    <row r="3899" spans="1:142" ht="15" customHeight="1" x14ac:dyDescent="0.25">
      <c r="A3899" s="60"/>
      <c r="B3899" s="60"/>
      <c r="C3899" s="782"/>
      <c r="D3899" s="789"/>
      <c r="E3899" s="790"/>
      <c r="F3899" s="791"/>
      <c r="G3899" s="703" t="s">
        <v>400</v>
      </c>
      <c r="H3899" s="703"/>
      <c r="I3899" s="704" t="s">
        <v>401</v>
      </c>
      <c r="J3899" s="705"/>
      <c r="K3899" s="705"/>
      <c r="L3899" s="705"/>
      <c r="M3899" s="705"/>
      <c r="N3899" s="705"/>
      <c r="O3899" s="706"/>
      <c r="P3899" s="555"/>
      <c r="Q3899" s="555"/>
      <c r="R3899" s="555"/>
      <c r="S3899" s="555"/>
      <c r="T3899" s="555"/>
      <c r="U3899" s="555"/>
      <c r="V3899" s="555"/>
      <c r="W3899" s="555"/>
      <c r="X3899" s="555"/>
      <c r="Y3899" s="555"/>
      <c r="Z3899" s="555"/>
      <c r="AA3899" s="555"/>
      <c r="AB3899" s="555"/>
      <c r="AC3899" s="555"/>
      <c r="AD3899" s="555"/>
      <c r="AE3899" s="60"/>
      <c r="AF3899" s="259"/>
      <c r="AG3899" s="374">
        <f t="shared" si="10995"/>
        <v>15</v>
      </c>
      <c r="AH3899" s="399"/>
      <c r="AK3899" s="375">
        <f t="shared" si="10996"/>
        <v>0</v>
      </c>
      <c r="AL3899" s="378">
        <f t="shared" si="11280"/>
        <v>0</v>
      </c>
      <c r="AM3899" s="374">
        <f t="shared" si="10997"/>
        <v>0</v>
      </c>
      <c r="AN3899" s="292">
        <f t="shared" si="11281"/>
        <v>0</v>
      </c>
      <c r="CA3899" s="303"/>
      <c r="CB3899" s="421"/>
      <c r="CC3899" s="375"/>
      <c r="CD3899" s="375"/>
      <c r="CE3899" s="375"/>
      <c r="CF3899" s="375"/>
      <c r="CG3899" s="375"/>
      <c r="CH3899" s="375"/>
      <c r="CI3899" s="375"/>
      <c r="CJ3899" s="375"/>
      <c r="CK3899" s="375"/>
      <c r="CL3899" s="375"/>
      <c r="CM3899" s="375"/>
      <c r="CN3899" s="305"/>
      <c r="CO3899" s="305"/>
      <c r="CP3899" s="305"/>
      <c r="CQ3899" s="311"/>
      <c r="CR3899" s="311"/>
      <c r="CS3899" s="311"/>
      <c r="CT3899" s="311"/>
      <c r="CU3899" s="311"/>
      <c r="CV3899" s="311"/>
      <c r="CW3899" s="311"/>
      <c r="CX3899" s="311"/>
      <c r="CY3899" s="311"/>
      <c r="CZ3899" s="311"/>
      <c r="DA3899" s="311"/>
      <c r="DB3899" s="311"/>
      <c r="DC3899" s="311"/>
      <c r="DD3899" s="311"/>
      <c r="DE3899" s="311"/>
      <c r="DG3899" s="610"/>
      <c r="DH3899" s="611"/>
      <c r="DI3899" s="415"/>
      <c r="DJ3899" s="416"/>
      <c r="DK3899" s="416"/>
      <c r="DL3899" s="416"/>
      <c r="DM3899" s="416"/>
      <c r="DN3899" s="416"/>
      <c r="DO3899" s="416"/>
      <c r="DP3899" s="416"/>
      <c r="DQ3899" s="416"/>
      <c r="DR3899" s="416"/>
      <c r="DS3899" s="416"/>
      <c r="DT3899" s="416"/>
      <c r="DU3899" s="416"/>
      <c r="DV3899" s="416"/>
      <c r="DW3899" s="416"/>
      <c r="DX3899" s="416"/>
      <c r="DY3899" s="416"/>
      <c r="DZ3899" s="416"/>
      <c r="EA3899" s="416"/>
      <c r="EB3899" s="416"/>
      <c r="EC3899" s="416"/>
      <c r="ED3899" s="416"/>
      <c r="EE3899" s="416"/>
      <c r="EF3899" s="416"/>
      <c r="EG3899" s="416"/>
      <c r="EH3899" s="416"/>
      <c r="EI3899" s="416"/>
      <c r="EJ3899" s="416"/>
      <c r="EK3899" s="416"/>
      <c r="EL3899" s="417"/>
    </row>
    <row r="3900" spans="1:142" ht="15" customHeight="1" x14ac:dyDescent="0.25">
      <c r="A3900" s="60"/>
      <c r="B3900" s="60"/>
      <c r="C3900" s="782"/>
      <c r="D3900" s="789"/>
      <c r="E3900" s="790"/>
      <c r="F3900" s="791"/>
      <c r="G3900" s="703" t="s">
        <v>402</v>
      </c>
      <c r="H3900" s="703"/>
      <c r="I3900" s="704" t="s">
        <v>403</v>
      </c>
      <c r="J3900" s="705"/>
      <c r="K3900" s="705"/>
      <c r="L3900" s="705"/>
      <c r="M3900" s="705"/>
      <c r="N3900" s="705"/>
      <c r="O3900" s="706"/>
      <c r="P3900" s="555"/>
      <c r="Q3900" s="555"/>
      <c r="R3900" s="555"/>
      <c r="S3900" s="555"/>
      <c r="T3900" s="555"/>
      <c r="U3900" s="555"/>
      <c r="V3900" s="555"/>
      <c r="W3900" s="555"/>
      <c r="X3900" s="555"/>
      <c r="Y3900" s="555"/>
      <c r="Z3900" s="555"/>
      <c r="AA3900" s="555"/>
      <c r="AB3900" s="555"/>
      <c r="AC3900" s="555"/>
      <c r="AD3900" s="555"/>
      <c r="AE3900" s="60"/>
      <c r="AF3900" s="259"/>
      <c r="AG3900" s="374">
        <f t="shared" si="10995"/>
        <v>15</v>
      </c>
      <c r="AH3900" s="399"/>
      <c r="AK3900" s="375">
        <f t="shared" si="10996"/>
        <v>0</v>
      </c>
      <c r="AL3900" s="378">
        <f t="shared" si="11280"/>
        <v>0</v>
      </c>
      <c r="AM3900" s="374">
        <f t="shared" si="10997"/>
        <v>0</v>
      </c>
      <c r="AN3900" s="292">
        <f t="shared" si="11281"/>
        <v>0</v>
      </c>
      <c r="CA3900" s="299" t="s">
        <v>60</v>
      </c>
      <c r="CB3900" s="421"/>
      <c r="CC3900" s="375"/>
      <c r="CD3900" s="375"/>
      <c r="CE3900" s="375"/>
      <c r="CF3900" s="375"/>
      <c r="CG3900" s="375"/>
      <c r="CH3900" s="375"/>
      <c r="CI3900" s="375"/>
      <c r="CJ3900" s="375"/>
      <c r="CK3900" s="375"/>
      <c r="CL3900" s="375"/>
      <c r="CM3900" s="375"/>
      <c r="CN3900" s="300"/>
      <c r="CO3900" s="300"/>
      <c r="CP3900" s="300"/>
      <c r="CQ3900" s="423">
        <f t="shared" ref="CQ3900" si="11329">IF(P3900="",0,P3900)</f>
        <v>0</v>
      </c>
      <c r="CR3900" s="423">
        <f t="shared" ref="CR3900" si="11330">IF(Q3900="",0,Q3900)</f>
        <v>0</v>
      </c>
      <c r="CS3900" s="423">
        <f t="shared" ref="CS3900" si="11331">IF(R3900="",0,R3900)</f>
        <v>0</v>
      </c>
      <c r="CT3900" s="423">
        <f t="shared" ref="CT3900" si="11332">IF(S3900="",0,S3900)</f>
        <v>0</v>
      </c>
      <c r="CU3900" s="423">
        <f t="shared" ref="CU3900" si="11333">IF(T3900="",0,T3900)</f>
        <v>0</v>
      </c>
      <c r="CV3900" s="423">
        <f t="shared" ref="CV3900" si="11334">IF(U3900="",0,U3900)</f>
        <v>0</v>
      </c>
      <c r="CW3900" s="423">
        <f t="shared" ref="CW3900" si="11335">IF(V3900="",0,V3900)</f>
        <v>0</v>
      </c>
      <c r="CX3900" s="423">
        <f t="shared" ref="CX3900" si="11336">IF(W3900="",0,W3900)</f>
        <v>0</v>
      </c>
      <c r="CY3900" s="423">
        <f t="shared" ref="CY3900" si="11337">IF(X3900="",0,X3900)</f>
        <v>0</v>
      </c>
      <c r="CZ3900" s="423">
        <f t="shared" ref="CZ3900" si="11338">IF(Y3900="",0,Y3900)</f>
        <v>0</v>
      </c>
      <c r="DA3900" s="423">
        <f t="shared" ref="DA3900" si="11339">IF(Z3900="",0,Z3900)</f>
        <v>0</v>
      </c>
      <c r="DB3900" s="423">
        <f t="shared" ref="DB3900" si="11340">IF(AA3900="",0,AA3900)</f>
        <v>0</v>
      </c>
      <c r="DC3900" s="423">
        <f t="shared" ref="DC3900" si="11341">IF(AB3900="",0,AB3900)</f>
        <v>0</v>
      </c>
      <c r="DD3900" s="423">
        <f t="shared" ref="DD3900" si="11342">IF(AC3900="",0,AC3900)</f>
        <v>0</v>
      </c>
      <c r="DE3900" s="423">
        <f t="shared" ref="DE3900" si="11343">IF(AD3900="",0,AD3900)</f>
        <v>0</v>
      </c>
      <c r="DG3900" s="610"/>
      <c r="DH3900" s="611"/>
      <c r="DI3900" s="415"/>
      <c r="DJ3900" s="416"/>
      <c r="DK3900" s="416"/>
      <c r="DL3900" s="416"/>
      <c r="DM3900" s="416"/>
      <c r="DN3900" s="416"/>
      <c r="DO3900" s="416"/>
      <c r="DP3900" s="416"/>
      <c r="DQ3900" s="416"/>
      <c r="DR3900" s="416"/>
      <c r="DS3900" s="416"/>
      <c r="DT3900" s="416"/>
      <c r="DU3900" s="416"/>
      <c r="DV3900" s="416"/>
      <c r="DW3900" s="416"/>
      <c r="DX3900" s="416"/>
      <c r="DY3900" s="416"/>
      <c r="DZ3900" s="416"/>
      <c r="EA3900" s="416"/>
      <c r="EB3900" s="416"/>
      <c r="EC3900" s="416"/>
      <c r="ED3900" s="416"/>
      <c r="EE3900" s="416"/>
      <c r="EF3900" s="416"/>
      <c r="EG3900" s="416"/>
      <c r="EH3900" s="416"/>
      <c r="EI3900" s="416"/>
      <c r="EJ3900" s="416"/>
      <c r="EK3900" s="416"/>
      <c r="EL3900" s="417"/>
    </row>
    <row r="3901" spans="1:142" ht="48" customHeight="1" x14ac:dyDescent="0.25">
      <c r="A3901" s="60"/>
      <c r="B3901" s="60"/>
      <c r="C3901" s="782"/>
      <c r="D3901" s="789"/>
      <c r="E3901" s="790"/>
      <c r="F3901" s="791"/>
      <c r="G3901" s="716" t="s">
        <v>404</v>
      </c>
      <c r="H3901" s="716"/>
      <c r="I3901" s="177"/>
      <c r="J3901" s="700" t="s">
        <v>405</v>
      </c>
      <c r="K3901" s="700"/>
      <c r="L3901" s="700"/>
      <c r="M3901" s="700"/>
      <c r="N3901" s="700"/>
      <c r="O3901" s="701"/>
      <c r="P3901" s="555"/>
      <c r="Q3901" s="555"/>
      <c r="R3901" s="555"/>
      <c r="S3901" s="555"/>
      <c r="T3901" s="555"/>
      <c r="U3901" s="555"/>
      <c r="V3901" s="555"/>
      <c r="W3901" s="555"/>
      <c r="X3901" s="555"/>
      <c r="Y3901" s="555"/>
      <c r="Z3901" s="555"/>
      <c r="AA3901" s="555"/>
      <c r="AB3901" s="555"/>
      <c r="AC3901" s="555"/>
      <c r="AD3901" s="555"/>
      <c r="AE3901" s="60"/>
      <c r="AF3901" s="259"/>
      <c r="AG3901" s="374">
        <f t="shared" si="10995"/>
        <v>15</v>
      </c>
      <c r="AH3901" s="399"/>
      <c r="AK3901" s="375">
        <f t="shared" si="10996"/>
        <v>0</v>
      </c>
      <c r="AL3901" s="378">
        <f t="shared" si="11280"/>
        <v>0</v>
      </c>
      <c r="AM3901" s="374">
        <f t="shared" si="10997"/>
        <v>0</v>
      </c>
      <c r="AN3901" s="292">
        <f t="shared" si="11281"/>
        <v>0</v>
      </c>
      <c r="CA3901" s="299" t="s">
        <v>1917</v>
      </c>
      <c r="CB3901" s="421"/>
      <c r="CC3901" s="375"/>
      <c r="CD3901" s="375"/>
      <c r="CE3901" s="375"/>
      <c r="CF3901" s="375"/>
      <c r="CG3901" s="375"/>
      <c r="CH3901" s="375"/>
      <c r="CI3901" s="375"/>
      <c r="CJ3901" s="375"/>
      <c r="CK3901" s="375"/>
      <c r="CL3901" s="375"/>
      <c r="CM3901" s="375"/>
      <c r="CN3901" s="301"/>
      <c r="CO3901" s="301"/>
      <c r="CP3901" s="301"/>
      <c r="CQ3901" s="301">
        <f t="shared" ref="CQ3901" si="11344">SUM(P3901:P3902)</f>
        <v>0</v>
      </c>
      <c r="CR3901" s="301">
        <f t="shared" ref="CR3901" si="11345">SUM(Q3901:Q3902)</f>
        <v>0</v>
      </c>
      <c r="CS3901" s="301">
        <f t="shared" ref="CS3901" si="11346">SUM(R3901:R3902)</f>
        <v>0</v>
      </c>
      <c r="CT3901" s="301">
        <f t="shared" ref="CT3901" si="11347">SUM(S3901:S3902)</f>
        <v>0</v>
      </c>
      <c r="CU3901" s="301">
        <f t="shared" ref="CU3901" si="11348">SUM(T3901:T3902)</f>
        <v>0</v>
      </c>
      <c r="CV3901" s="301">
        <f t="shared" ref="CV3901" si="11349">SUM(U3901:U3902)</f>
        <v>0</v>
      </c>
      <c r="CW3901" s="301">
        <f t="shared" ref="CW3901" si="11350">SUM(V3901:V3902)</f>
        <v>0</v>
      </c>
      <c r="CX3901" s="301">
        <f t="shared" ref="CX3901" si="11351">SUM(W3901:W3902)</f>
        <v>0</v>
      </c>
      <c r="CY3901" s="301">
        <f t="shared" ref="CY3901" si="11352">SUM(X3901:X3902)</f>
        <v>0</v>
      </c>
      <c r="CZ3901" s="301">
        <f t="shared" ref="CZ3901" si="11353">SUM(Y3901:Y3902)</f>
        <v>0</v>
      </c>
      <c r="DA3901" s="301">
        <f t="shared" ref="DA3901" si="11354">SUM(Z3901:Z3902)</f>
        <v>0</v>
      </c>
      <c r="DB3901" s="301">
        <f t="shared" ref="DB3901" si="11355">SUM(AA3901:AA3902)</f>
        <v>0</v>
      </c>
      <c r="DC3901" s="301">
        <f t="shared" ref="DC3901" si="11356">SUM(AB3901:AB3902)</f>
        <v>0</v>
      </c>
      <c r="DD3901" s="301">
        <f t="shared" ref="DD3901" si="11357">SUM(AC3901:AC3902)</f>
        <v>0</v>
      </c>
      <c r="DE3901" s="301">
        <f t="shared" ref="DE3901" si="11358">SUM(AD3901:AD3902)</f>
        <v>0</v>
      </c>
      <c r="DG3901" s="616"/>
      <c r="DH3901" s="617"/>
      <c r="DI3901" s="415"/>
      <c r="DJ3901" s="416"/>
      <c r="DK3901" s="416"/>
      <c r="DL3901" s="416"/>
      <c r="DM3901" s="416"/>
      <c r="DN3901" s="416"/>
      <c r="DO3901" s="416"/>
      <c r="DP3901" s="416"/>
      <c r="DQ3901" s="416"/>
      <c r="DR3901" s="416"/>
      <c r="DS3901" s="416"/>
      <c r="DT3901" s="416"/>
      <c r="DU3901" s="416"/>
      <c r="DV3901" s="416"/>
      <c r="DW3901" s="416"/>
      <c r="DX3901" s="416"/>
      <c r="DY3901" s="416"/>
      <c r="DZ3901" s="416"/>
      <c r="EA3901" s="416"/>
      <c r="EB3901" s="416"/>
      <c r="EC3901" s="416"/>
      <c r="ED3901" s="416"/>
      <c r="EE3901" s="416"/>
      <c r="EF3901" s="416"/>
      <c r="EG3901" s="416"/>
      <c r="EH3901" s="416"/>
      <c r="EI3901" s="416"/>
      <c r="EJ3901" s="416"/>
      <c r="EK3901" s="416"/>
      <c r="EL3901" s="417"/>
    </row>
    <row r="3902" spans="1:142" ht="15" customHeight="1" x14ac:dyDescent="0.25">
      <c r="A3902" s="60"/>
      <c r="B3902" s="60"/>
      <c r="C3902" s="782"/>
      <c r="D3902" s="789"/>
      <c r="E3902" s="790"/>
      <c r="F3902" s="791"/>
      <c r="G3902" s="716" t="s">
        <v>406</v>
      </c>
      <c r="H3902" s="716"/>
      <c r="I3902" s="177"/>
      <c r="J3902" s="700" t="s">
        <v>407</v>
      </c>
      <c r="K3902" s="700"/>
      <c r="L3902" s="700"/>
      <c r="M3902" s="700"/>
      <c r="N3902" s="700"/>
      <c r="O3902" s="701"/>
      <c r="P3902" s="555"/>
      <c r="Q3902" s="555"/>
      <c r="R3902" s="555"/>
      <c r="S3902" s="555"/>
      <c r="T3902" s="555"/>
      <c r="U3902" s="555"/>
      <c r="V3902" s="555"/>
      <c r="W3902" s="555"/>
      <c r="X3902" s="555"/>
      <c r="Y3902" s="555"/>
      <c r="Z3902" s="555"/>
      <c r="AA3902" s="555"/>
      <c r="AB3902" s="555"/>
      <c r="AC3902" s="555"/>
      <c r="AD3902" s="555"/>
      <c r="AE3902" s="60"/>
      <c r="AF3902" s="259"/>
      <c r="AG3902" s="374">
        <f t="shared" si="10995"/>
        <v>15</v>
      </c>
      <c r="AH3902" s="399"/>
      <c r="AK3902" s="375">
        <f t="shared" si="10996"/>
        <v>0</v>
      </c>
      <c r="AL3902" s="378">
        <f t="shared" si="11280"/>
        <v>0</v>
      </c>
      <c r="AM3902" s="374">
        <f t="shared" si="10997"/>
        <v>0</v>
      </c>
      <c r="AN3902" s="292">
        <f t="shared" si="11281"/>
        <v>0</v>
      </c>
      <c r="CA3902" s="299" t="s">
        <v>1910</v>
      </c>
      <c r="CB3902" s="421"/>
      <c r="CC3902" s="375"/>
      <c r="CD3902" s="375"/>
      <c r="CE3902" s="375"/>
      <c r="CF3902" s="375"/>
      <c r="CG3902" s="375"/>
      <c r="CH3902" s="375"/>
      <c r="CI3902" s="375"/>
      <c r="CJ3902" s="375"/>
      <c r="CK3902" s="375"/>
      <c r="CL3902" s="375"/>
      <c r="CM3902" s="375"/>
      <c r="CN3902" s="300"/>
      <c r="CO3902" s="300"/>
      <c r="CP3902" s="300"/>
      <c r="CQ3902" s="422">
        <f t="shared" ref="CQ3902" si="11359">IF(CQ3900="NA",COUNTIF(P3901:P3902,"NA"),COUNTIF(P3901:P3902,"NS"))</f>
        <v>0</v>
      </c>
      <c r="CR3902" s="422">
        <f t="shared" ref="CR3902" si="11360">IF(CR3900="NA",COUNTIF(Q3901:Q3902,"NA"),COUNTIF(Q3901:Q3902,"NS"))</f>
        <v>0</v>
      </c>
      <c r="CS3902" s="422">
        <f t="shared" ref="CS3902" si="11361">IF(CS3900="NA",COUNTIF(R3901:R3902,"NA"),COUNTIF(R3901:R3902,"NS"))</f>
        <v>0</v>
      </c>
      <c r="CT3902" s="422">
        <f t="shared" ref="CT3902" si="11362">IF(CT3900="NA",COUNTIF(S3901:S3902,"NA"),COUNTIF(S3901:S3902,"NS"))</f>
        <v>0</v>
      </c>
      <c r="CU3902" s="422">
        <f t="shared" ref="CU3902" si="11363">IF(CU3900="NA",COUNTIF(T3901:T3902,"NA"),COUNTIF(T3901:T3902,"NS"))</f>
        <v>0</v>
      </c>
      <c r="CV3902" s="422">
        <f t="shared" ref="CV3902" si="11364">IF(CV3900="NA",COUNTIF(U3901:U3902,"NA"),COUNTIF(U3901:U3902,"NS"))</f>
        <v>0</v>
      </c>
      <c r="CW3902" s="422">
        <f t="shared" ref="CW3902" si="11365">IF(CW3900="NA",COUNTIF(V3901:V3902,"NA"),COUNTIF(V3901:V3902,"NS"))</f>
        <v>0</v>
      </c>
      <c r="CX3902" s="422">
        <f t="shared" ref="CX3902" si="11366">IF(CX3900="NA",COUNTIF(W3901:W3902,"NA"),COUNTIF(W3901:W3902,"NS"))</f>
        <v>0</v>
      </c>
      <c r="CY3902" s="422">
        <f t="shared" ref="CY3902" si="11367">IF(CY3900="NA",COUNTIF(X3901:X3902,"NA"),COUNTIF(X3901:X3902,"NS"))</f>
        <v>0</v>
      </c>
      <c r="CZ3902" s="422">
        <f t="shared" ref="CZ3902" si="11368">IF(CZ3900="NA",COUNTIF(Y3901:Y3902,"NA"),COUNTIF(Y3901:Y3902,"NS"))</f>
        <v>0</v>
      </c>
      <c r="DA3902" s="422">
        <f t="shared" ref="DA3902" si="11369">IF(DA3900="NA",COUNTIF(Z3901:Z3902,"NA"),COUNTIF(Z3901:Z3902,"NS"))</f>
        <v>0</v>
      </c>
      <c r="DB3902" s="422">
        <f t="shared" ref="DB3902" si="11370">IF(DB3900="NA",COUNTIF(AA3901:AA3902,"NA"),COUNTIF(AA3901:AA3902,"NS"))</f>
        <v>0</v>
      </c>
      <c r="DC3902" s="422">
        <f t="shared" ref="DC3902" si="11371">IF(DC3900="NA",COUNTIF(AB3901:AB3902,"NA"),COUNTIF(AB3901:AB3902,"NS"))</f>
        <v>0</v>
      </c>
      <c r="DD3902" s="422">
        <f t="shared" ref="DD3902" si="11372">IF(DD3900="NA",COUNTIF(AC3901:AC3902,"NA"),COUNTIF(AC3901:AC3902,"NS"))</f>
        <v>0</v>
      </c>
      <c r="DE3902" s="422">
        <f t="shared" ref="DE3902" si="11373">IF(DE3900="NA",COUNTIF(AD3901:AD3902,"NA"),COUNTIF(AD3901:AD3902,"NS"))</f>
        <v>0</v>
      </c>
      <c r="DG3902" s="616"/>
      <c r="DH3902" s="617"/>
      <c r="DI3902" s="415"/>
      <c r="DJ3902" s="416"/>
      <c r="DK3902" s="416"/>
      <c r="DL3902" s="416"/>
      <c r="DM3902" s="416"/>
      <c r="DN3902" s="416"/>
      <c r="DO3902" s="416"/>
      <c r="DP3902" s="416"/>
      <c r="DQ3902" s="416"/>
      <c r="DR3902" s="416"/>
      <c r="DS3902" s="416"/>
      <c r="DT3902" s="416"/>
      <c r="DU3902" s="416"/>
      <c r="DV3902" s="416"/>
      <c r="DW3902" s="416"/>
      <c r="DX3902" s="416"/>
      <c r="DY3902" s="416"/>
      <c r="DZ3902" s="416"/>
      <c r="EA3902" s="416"/>
      <c r="EB3902" s="416"/>
      <c r="EC3902" s="416"/>
      <c r="ED3902" s="416"/>
      <c r="EE3902" s="416"/>
      <c r="EF3902" s="416"/>
      <c r="EG3902" s="416"/>
      <c r="EH3902" s="416"/>
      <c r="EI3902" s="416"/>
      <c r="EJ3902" s="416"/>
      <c r="EK3902" s="416"/>
      <c r="EL3902" s="417"/>
    </row>
    <row r="3903" spans="1:142" ht="15" customHeight="1" x14ac:dyDescent="0.25">
      <c r="A3903" s="60"/>
      <c r="B3903" s="60"/>
      <c r="C3903" s="782"/>
      <c r="D3903" s="789"/>
      <c r="E3903" s="790"/>
      <c r="F3903" s="791"/>
      <c r="G3903" s="703" t="s">
        <v>408</v>
      </c>
      <c r="H3903" s="703"/>
      <c r="I3903" s="704" t="s">
        <v>409</v>
      </c>
      <c r="J3903" s="705"/>
      <c r="K3903" s="705"/>
      <c r="L3903" s="705"/>
      <c r="M3903" s="705"/>
      <c r="N3903" s="705"/>
      <c r="O3903" s="706"/>
      <c r="P3903" s="555"/>
      <c r="Q3903" s="555"/>
      <c r="R3903" s="555"/>
      <c r="S3903" s="555"/>
      <c r="T3903" s="555"/>
      <c r="U3903" s="555"/>
      <c r="V3903" s="555"/>
      <c r="W3903" s="555"/>
      <c r="X3903" s="555"/>
      <c r="Y3903" s="555"/>
      <c r="Z3903" s="555"/>
      <c r="AA3903" s="555"/>
      <c r="AB3903" s="555"/>
      <c r="AC3903" s="555"/>
      <c r="AD3903" s="555"/>
      <c r="AE3903" s="60"/>
      <c r="AF3903" s="259"/>
      <c r="AG3903" s="374">
        <f t="shared" si="10995"/>
        <v>15</v>
      </c>
      <c r="AH3903" s="399"/>
      <c r="AK3903" s="375">
        <f t="shared" si="10996"/>
        <v>0</v>
      </c>
      <c r="AL3903" s="378">
        <f t="shared" si="11280"/>
        <v>0</v>
      </c>
      <c r="AM3903" s="374">
        <f t="shared" si="10997"/>
        <v>0</v>
      </c>
      <c r="AN3903" s="292">
        <f t="shared" si="11281"/>
        <v>0</v>
      </c>
      <c r="CA3903" s="308" t="s">
        <v>1918</v>
      </c>
      <c r="CB3903" s="427"/>
      <c r="CC3903" s="375"/>
      <c r="CD3903" s="375"/>
      <c r="CE3903" s="375"/>
      <c r="CF3903" s="375"/>
      <c r="CG3903" s="375"/>
      <c r="CH3903" s="375"/>
      <c r="CI3903" s="375"/>
      <c r="CJ3903" s="375"/>
      <c r="CK3903" s="375"/>
      <c r="CL3903" s="375"/>
      <c r="CM3903" s="375"/>
      <c r="CN3903" s="465"/>
      <c r="CO3903" s="465"/>
      <c r="CP3903" s="465"/>
      <c r="CQ3903" s="435">
        <f t="shared" ref="CQ3903:DD3903" si="11374">IF(OR(AND(CQ3900=0,CQ3902&gt;0),AND(CQ3900="NS",CQ3901&gt;0),AND(CQ3900="NS",CQ3902=0,CQ3901=0)),1,IF(OR(AND(CQ3900&gt;0,CQ3902=2),AND(CQ3900="NS",CQ3902=2),AND(CQ3900="NS",CQ3901=0,CQ3902&gt;0),OR(CQ3900=CQ3901,AND(CQ3900="",CQ3902=0,CQ3901=0))),0,1))</f>
        <v>0</v>
      </c>
      <c r="CR3903" s="435">
        <f t="shared" si="11374"/>
        <v>0</v>
      </c>
      <c r="CS3903" s="435">
        <f t="shared" si="11374"/>
        <v>0</v>
      </c>
      <c r="CT3903" s="435">
        <f t="shared" si="11374"/>
        <v>0</v>
      </c>
      <c r="CU3903" s="435">
        <f t="shared" si="11374"/>
        <v>0</v>
      </c>
      <c r="CV3903" s="435">
        <f t="shared" si="11374"/>
        <v>0</v>
      </c>
      <c r="CW3903" s="435">
        <f t="shared" si="11374"/>
        <v>0</v>
      </c>
      <c r="CX3903" s="435">
        <f t="shared" si="11374"/>
        <v>0</v>
      </c>
      <c r="CY3903" s="435">
        <f t="shared" si="11374"/>
        <v>0</v>
      </c>
      <c r="CZ3903" s="435">
        <f t="shared" si="11374"/>
        <v>0</v>
      </c>
      <c r="DA3903" s="435">
        <f t="shared" si="11374"/>
        <v>0</v>
      </c>
      <c r="DB3903" s="435">
        <f t="shared" si="11374"/>
        <v>0</v>
      </c>
      <c r="DC3903" s="435">
        <f t="shared" si="11374"/>
        <v>0</v>
      </c>
      <c r="DD3903" s="435">
        <f t="shared" si="11374"/>
        <v>0</v>
      </c>
      <c r="DE3903" s="435">
        <f t="shared" ref="DE3903" si="11375">IF(OR(AND(DE3900=0,DE3902&gt;0),AND(DE3900="NS",DE3901&gt;0),AND(DE3900="NS",DE3902=0,DE3901=0)),1,IF(OR(AND(DE3900&gt;0,DE3902=2),AND(DE3900="NS",DE3902=2),AND(DE3900="NS",DE3901=0,DE3902&gt;0),OR(DE3900=DE3901,AND(DE3900="",DE3902=0,DE3901=0))),0,1))</f>
        <v>0</v>
      </c>
      <c r="DF3903" s="400">
        <f>SUM(CQ3903:DE3903)</f>
        <v>0</v>
      </c>
      <c r="DG3903" s="610"/>
      <c r="DH3903" s="611"/>
      <c r="DI3903" s="415"/>
      <c r="DJ3903" s="416"/>
      <c r="DK3903" s="416"/>
      <c r="DL3903" s="416"/>
      <c r="DM3903" s="416"/>
      <c r="DN3903" s="416"/>
      <c r="DO3903" s="416"/>
      <c r="DP3903" s="416"/>
      <c r="DQ3903" s="416"/>
      <c r="DR3903" s="416"/>
      <c r="DS3903" s="416"/>
      <c r="DT3903" s="416"/>
      <c r="DU3903" s="416"/>
      <c r="DV3903" s="416"/>
      <c r="DW3903" s="416"/>
      <c r="DX3903" s="416"/>
      <c r="DY3903" s="416"/>
      <c r="DZ3903" s="416"/>
      <c r="EA3903" s="416"/>
      <c r="EB3903" s="416"/>
      <c r="EC3903" s="416"/>
      <c r="ED3903" s="416"/>
      <c r="EE3903" s="416"/>
      <c r="EF3903" s="416"/>
      <c r="EG3903" s="416"/>
      <c r="EH3903" s="416"/>
      <c r="EI3903" s="416"/>
      <c r="EJ3903" s="416"/>
      <c r="EK3903" s="416"/>
      <c r="EL3903" s="417"/>
    </row>
    <row r="3904" spans="1:142" ht="15" customHeight="1" x14ac:dyDescent="0.25">
      <c r="A3904" s="60"/>
      <c r="B3904" s="60"/>
      <c r="C3904" s="782"/>
      <c r="D3904" s="789"/>
      <c r="E3904" s="790"/>
      <c r="F3904" s="791"/>
      <c r="G3904" s="703" t="s">
        <v>410</v>
      </c>
      <c r="H3904" s="703"/>
      <c r="I3904" s="704" t="s">
        <v>411</v>
      </c>
      <c r="J3904" s="705"/>
      <c r="K3904" s="705"/>
      <c r="L3904" s="705"/>
      <c r="M3904" s="705"/>
      <c r="N3904" s="705"/>
      <c r="O3904" s="706"/>
      <c r="P3904" s="555"/>
      <c r="Q3904" s="555"/>
      <c r="R3904" s="555"/>
      <c r="S3904" s="555"/>
      <c r="T3904" s="555"/>
      <c r="U3904" s="555"/>
      <c r="V3904" s="555"/>
      <c r="W3904" s="555"/>
      <c r="X3904" s="555"/>
      <c r="Y3904" s="555"/>
      <c r="Z3904" s="555"/>
      <c r="AA3904" s="555"/>
      <c r="AB3904" s="555"/>
      <c r="AC3904" s="555"/>
      <c r="AD3904" s="555"/>
      <c r="AE3904" s="60"/>
      <c r="AF3904" s="259"/>
      <c r="AG3904" s="374">
        <f t="shared" si="10995"/>
        <v>15</v>
      </c>
      <c r="AH3904" s="399"/>
      <c r="AK3904" s="375">
        <f t="shared" si="10996"/>
        <v>0</v>
      </c>
      <c r="AL3904" s="378">
        <f t="shared" si="11280"/>
        <v>0</v>
      </c>
      <c r="AM3904" s="374">
        <f t="shared" si="10997"/>
        <v>0</v>
      </c>
      <c r="AN3904" s="292">
        <f t="shared" si="11281"/>
        <v>0</v>
      </c>
      <c r="CA3904" s="303"/>
      <c r="CB3904" s="427"/>
      <c r="CC3904" s="375"/>
      <c r="CD3904" s="375"/>
      <c r="CE3904" s="375"/>
      <c r="CF3904" s="375"/>
      <c r="CG3904" s="375"/>
      <c r="CH3904" s="375"/>
      <c r="CI3904" s="375"/>
      <c r="CJ3904" s="375"/>
      <c r="CK3904" s="375"/>
      <c r="CL3904" s="375"/>
      <c r="CM3904" s="375"/>
      <c r="CN3904" s="305"/>
      <c r="CO3904" s="305"/>
      <c r="CP3904" s="305"/>
      <c r="CQ3904" s="311"/>
      <c r="CR3904" s="311"/>
      <c r="CS3904" s="311"/>
      <c r="CT3904" s="311"/>
      <c r="CU3904" s="311"/>
      <c r="CV3904" s="311"/>
      <c r="CW3904" s="311"/>
      <c r="CX3904" s="311"/>
      <c r="CY3904" s="311"/>
      <c r="CZ3904" s="311"/>
      <c r="DA3904" s="311"/>
      <c r="DB3904" s="311"/>
      <c r="DC3904" s="311"/>
      <c r="DD3904" s="311"/>
      <c r="DE3904" s="311"/>
      <c r="DG3904" s="614" t="s">
        <v>412</v>
      </c>
      <c r="DH3904" s="615"/>
      <c r="DI3904" s="418" t="s">
        <v>1909</v>
      </c>
      <c r="DJ3904" s="419"/>
      <c r="DK3904" s="419"/>
      <c r="DL3904" s="419"/>
      <c r="DM3904" s="419"/>
      <c r="DN3904" s="419"/>
      <c r="DO3904" s="419"/>
      <c r="DP3904" s="419"/>
      <c r="DQ3904" s="419"/>
      <c r="DR3904" s="419"/>
      <c r="DS3904" s="419"/>
      <c r="DT3904" s="419"/>
      <c r="DU3904" s="419"/>
      <c r="DV3904" s="419"/>
      <c r="DW3904" s="419"/>
      <c r="DX3904" s="419">
        <f t="shared" ref="DX3904" si="11376">P3905</f>
        <v>0</v>
      </c>
      <c r="DY3904" s="419">
        <f t="shared" ref="DY3904" si="11377">Q3905</f>
        <v>0</v>
      </c>
      <c r="DZ3904" s="419">
        <f t="shared" ref="DZ3904" si="11378">R3905</f>
        <v>0</v>
      </c>
      <c r="EA3904" s="419">
        <f t="shared" ref="EA3904" si="11379">S3905</f>
        <v>0</v>
      </c>
      <c r="EB3904" s="419">
        <f t="shared" ref="EB3904" si="11380">T3905</f>
        <v>0</v>
      </c>
      <c r="EC3904" s="419">
        <f t="shared" ref="EC3904" si="11381">U3905</f>
        <v>0</v>
      </c>
      <c r="ED3904" s="419">
        <f t="shared" ref="ED3904" si="11382">V3905</f>
        <v>0</v>
      </c>
      <c r="EE3904" s="419">
        <f t="shared" ref="EE3904" si="11383">W3905</f>
        <v>0</v>
      </c>
      <c r="EF3904" s="419">
        <f t="shared" ref="EF3904" si="11384">X3905</f>
        <v>0</v>
      </c>
      <c r="EG3904" s="419">
        <f t="shared" ref="EG3904" si="11385">Y3905</f>
        <v>0</v>
      </c>
      <c r="EH3904" s="419">
        <f t="shared" ref="EH3904" si="11386">Z3905</f>
        <v>0</v>
      </c>
      <c r="EI3904" s="419">
        <f t="shared" ref="EI3904" si="11387">AA3905</f>
        <v>0</v>
      </c>
      <c r="EJ3904" s="419">
        <f t="shared" ref="EJ3904" si="11388">AB3905</f>
        <v>0</v>
      </c>
      <c r="EK3904" s="419">
        <f t="shared" ref="EK3904" si="11389">AC3905</f>
        <v>0</v>
      </c>
      <c r="EL3904" s="420">
        <f t="shared" ref="EL3904" si="11390">AD3905</f>
        <v>0</v>
      </c>
    </row>
    <row r="3905" spans="1:143" ht="24" customHeight="1" x14ac:dyDescent="0.25">
      <c r="A3905" s="60"/>
      <c r="B3905" s="60"/>
      <c r="C3905" s="783"/>
      <c r="D3905" s="792"/>
      <c r="E3905" s="793"/>
      <c r="F3905" s="794"/>
      <c r="G3905" s="703" t="s">
        <v>412</v>
      </c>
      <c r="H3905" s="703"/>
      <c r="I3905" s="704" t="s">
        <v>413</v>
      </c>
      <c r="J3905" s="705"/>
      <c r="K3905" s="705"/>
      <c r="L3905" s="705"/>
      <c r="M3905" s="705"/>
      <c r="N3905" s="705"/>
      <c r="O3905" s="706"/>
      <c r="P3905" s="555"/>
      <c r="Q3905" s="555"/>
      <c r="R3905" s="555"/>
      <c r="S3905" s="555"/>
      <c r="T3905" s="555"/>
      <c r="U3905" s="555"/>
      <c r="V3905" s="555"/>
      <c r="W3905" s="555"/>
      <c r="X3905" s="555"/>
      <c r="Y3905" s="555"/>
      <c r="Z3905" s="555"/>
      <c r="AA3905" s="555"/>
      <c r="AB3905" s="555"/>
      <c r="AC3905" s="555"/>
      <c r="AD3905" s="555"/>
      <c r="AE3905" s="60"/>
      <c r="AF3905" s="259"/>
      <c r="AG3905" s="374">
        <f t="shared" si="10995"/>
        <v>15</v>
      </c>
      <c r="AH3905" s="399"/>
      <c r="AK3905" s="375">
        <f t="shared" si="10996"/>
        <v>0</v>
      </c>
      <c r="AL3905" s="378">
        <f t="shared" si="11280"/>
        <v>0</v>
      </c>
      <c r="AM3905" s="374">
        <f t="shared" si="10997"/>
        <v>0</v>
      </c>
      <c r="AN3905" s="292">
        <f t="shared" si="11281"/>
        <v>0</v>
      </c>
      <c r="CA3905" s="303"/>
      <c r="CB3905" s="427"/>
      <c r="CC3905" s="375"/>
      <c r="CD3905" s="375"/>
      <c r="CE3905" s="375"/>
      <c r="CF3905" s="375"/>
      <c r="CG3905" s="375"/>
      <c r="CH3905" s="375"/>
      <c r="CI3905" s="375"/>
      <c r="CJ3905" s="375"/>
      <c r="CK3905" s="375"/>
      <c r="CL3905" s="375"/>
      <c r="CM3905" s="375"/>
      <c r="CN3905" s="305"/>
      <c r="CO3905" s="305"/>
      <c r="CP3905" s="305"/>
      <c r="CQ3905" s="311"/>
      <c r="CR3905" s="311"/>
      <c r="CS3905" s="311"/>
      <c r="CT3905" s="311"/>
      <c r="CU3905" s="311"/>
      <c r="CV3905" s="311"/>
      <c r="CW3905" s="311"/>
      <c r="CX3905" s="311"/>
      <c r="CY3905" s="311"/>
      <c r="CZ3905" s="311"/>
      <c r="DA3905" s="311"/>
      <c r="DB3905" s="311"/>
      <c r="DC3905" s="311"/>
      <c r="DD3905" s="311"/>
      <c r="DE3905" s="311"/>
      <c r="DG3905" s="413"/>
      <c r="DH3905" s="398"/>
      <c r="DI3905" s="415" t="s">
        <v>1910</v>
      </c>
      <c r="DJ3905" s="416"/>
      <c r="DK3905" s="416"/>
      <c r="DL3905" s="416"/>
      <c r="DM3905" s="416"/>
      <c r="DN3905" s="416"/>
      <c r="DO3905" s="416"/>
      <c r="DP3905" s="416"/>
      <c r="DQ3905" s="416"/>
      <c r="DR3905" s="416"/>
      <c r="DS3905" s="416"/>
      <c r="DT3905" s="416"/>
      <c r="DU3905" s="416"/>
      <c r="DV3905" s="416"/>
      <c r="DW3905" s="416"/>
      <c r="DX3905" s="416">
        <f t="shared" ref="DX3905" si="11391">COUNTIF(P3898:P3900,"NS")+COUNTIF(P3903:P3904,"NS")+COUNTIF(P3893,"NS")+COUNTIF(P3875,"NS")</f>
        <v>0</v>
      </c>
      <c r="DY3905" s="416">
        <f t="shared" ref="DY3905" si="11392">COUNTIF(Q3898:Q3900,"NS")+COUNTIF(Q3903:Q3904,"NS")+COUNTIF(Q3893,"NS")+COUNTIF(Q3875,"NS")</f>
        <v>0</v>
      </c>
      <c r="DZ3905" s="416">
        <f t="shared" ref="DZ3905" si="11393">COUNTIF(R3898:R3900,"NS")+COUNTIF(R3903:R3904,"NS")+COUNTIF(R3893,"NS")+COUNTIF(R3875,"NS")</f>
        <v>0</v>
      </c>
      <c r="EA3905" s="416">
        <f t="shared" ref="EA3905" si="11394">COUNTIF(S3898:S3900,"NS")+COUNTIF(S3903:S3904,"NS")+COUNTIF(S3893,"NS")+COUNTIF(S3875,"NS")</f>
        <v>0</v>
      </c>
      <c r="EB3905" s="416">
        <f t="shared" ref="EB3905" si="11395">COUNTIF(T3898:T3900,"NS")+COUNTIF(T3903:T3904,"NS")+COUNTIF(T3893,"NS")+COUNTIF(T3875,"NS")</f>
        <v>0</v>
      </c>
      <c r="EC3905" s="416">
        <f t="shared" ref="EC3905" si="11396">COUNTIF(U3898:U3900,"NS")+COUNTIF(U3903:U3904,"NS")+COUNTIF(U3893,"NS")+COUNTIF(U3875,"NS")</f>
        <v>0</v>
      </c>
      <c r="ED3905" s="416">
        <f t="shared" ref="ED3905" si="11397">COUNTIF(V3898:V3900,"NS")+COUNTIF(V3903:V3904,"NS")+COUNTIF(V3893,"NS")+COUNTIF(V3875,"NS")</f>
        <v>0</v>
      </c>
      <c r="EE3905" s="416">
        <f t="shared" ref="EE3905" si="11398">COUNTIF(W3898:W3900,"NS")+COUNTIF(W3903:W3904,"NS")+COUNTIF(W3893,"NS")+COUNTIF(W3875,"NS")</f>
        <v>0</v>
      </c>
      <c r="EF3905" s="416">
        <f t="shared" ref="EF3905" si="11399">COUNTIF(X3898:X3900,"NS")+COUNTIF(X3903:X3904,"NS")+COUNTIF(X3893,"NS")+COUNTIF(X3875,"NS")</f>
        <v>0</v>
      </c>
      <c r="EG3905" s="416">
        <f t="shared" ref="EG3905" si="11400">COUNTIF(Y3898:Y3900,"NS")+COUNTIF(Y3903:Y3904,"NS")+COUNTIF(Y3893,"NS")+COUNTIF(Y3875,"NS")</f>
        <v>0</v>
      </c>
      <c r="EH3905" s="416">
        <f t="shared" ref="EH3905" si="11401">COUNTIF(Z3898:Z3900,"NS")+COUNTIF(Z3903:Z3904,"NS")+COUNTIF(Z3893,"NS")+COUNTIF(Z3875,"NS")</f>
        <v>0</v>
      </c>
      <c r="EI3905" s="416">
        <f t="shared" ref="EI3905" si="11402">COUNTIF(AA3898:AA3900,"NS")+COUNTIF(AA3903:AA3904,"NS")+COUNTIF(AA3893,"NS")+COUNTIF(AA3875,"NS")</f>
        <v>0</v>
      </c>
      <c r="EJ3905" s="416">
        <f t="shared" ref="EJ3905" si="11403">COUNTIF(AB3898:AB3900,"NS")+COUNTIF(AB3903:AB3904,"NS")+COUNTIF(AB3893,"NS")+COUNTIF(AB3875,"NS")</f>
        <v>0</v>
      </c>
      <c r="EK3905" s="416">
        <f t="shared" ref="EK3905" si="11404">COUNTIF(AC3898:AC3900,"NS")+COUNTIF(AC3903:AC3904,"NS")+COUNTIF(AC3893,"NS")+COUNTIF(AC3875,"NS")</f>
        <v>0</v>
      </c>
      <c r="EL3905" s="417">
        <f t="shared" ref="EL3905" si="11405">COUNTIF(AD3898:AD3900,"NS")+COUNTIF(AD3903:AD3904,"NS")+COUNTIF(AD3893,"NS")+COUNTIF(AD3875,"NS")</f>
        <v>0</v>
      </c>
    </row>
    <row r="3906" spans="1:143" ht="15" customHeight="1" x14ac:dyDescent="0.25">
      <c r="A3906" s="60"/>
      <c r="B3906" s="60"/>
      <c r="C3906" s="795" t="s">
        <v>422</v>
      </c>
      <c r="D3906" s="786" t="s">
        <v>423</v>
      </c>
      <c r="E3906" s="787"/>
      <c r="F3906" s="788"/>
      <c r="G3906" s="703" t="s">
        <v>416</v>
      </c>
      <c r="H3906" s="703"/>
      <c r="I3906" s="704" t="s">
        <v>417</v>
      </c>
      <c r="J3906" s="705"/>
      <c r="K3906" s="705"/>
      <c r="L3906" s="705"/>
      <c r="M3906" s="705"/>
      <c r="N3906" s="705"/>
      <c r="O3906" s="706"/>
      <c r="P3906" s="555"/>
      <c r="Q3906" s="555"/>
      <c r="R3906" s="555"/>
      <c r="S3906" s="555"/>
      <c r="T3906" s="555"/>
      <c r="U3906" s="555"/>
      <c r="V3906" s="555"/>
      <c r="W3906" s="555"/>
      <c r="X3906" s="555"/>
      <c r="Y3906" s="555"/>
      <c r="Z3906" s="555"/>
      <c r="AA3906" s="555"/>
      <c r="AB3906" s="555"/>
      <c r="AC3906" s="555"/>
      <c r="AD3906" s="555"/>
      <c r="AE3906" s="60"/>
      <c r="AF3906" s="259"/>
      <c r="AG3906" s="374">
        <f t="shared" si="10995"/>
        <v>15</v>
      </c>
      <c r="AH3906" s="399"/>
      <c r="AK3906" s="375">
        <f t="shared" si="10996"/>
        <v>0</v>
      </c>
      <c r="AL3906" s="378">
        <f t="shared" si="11280"/>
        <v>0</v>
      </c>
      <c r="AM3906" s="374">
        <f t="shared" si="10997"/>
        <v>0</v>
      </c>
      <c r="AN3906" s="292">
        <f t="shared" si="11281"/>
        <v>0</v>
      </c>
      <c r="CA3906" s="303"/>
      <c r="CB3906" s="427"/>
      <c r="CC3906" s="375"/>
      <c r="CD3906" s="375"/>
      <c r="CE3906" s="375"/>
      <c r="CF3906" s="375"/>
      <c r="CG3906" s="375"/>
      <c r="CH3906" s="375"/>
      <c r="CI3906" s="375"/>
      <c r="CJ3906" s="375"/>
      <c r="CK3906" s="375"/>
      <c r="CL3906" s="375"/>
      <c r="CM3906" s="375"/>
      <c r="CN3906" s="305"/>
      <c r="CO3906" s="305"/>
      <c r="CP3906" s="305"/>
      <c r="CQ3906" s="311"/>
      <c r="CR3906" s="311"/>
      <c r="CS3906" s="311"/>
      <c r="CT3906" s="311"/>
      <c r="CU3906" s="311"/>
      <c r="CV3906" s="311"/>
      <c r="CW3906" s="311"/>
      <c r="CX3906" s="311"/>
      <c r="CY3906" s="311"/>
      <c r="CZ3906" s="311"/>
      <c r="DA3906" s="311"/>
      <c r="DB3906" s="311"/>
      <c r="DC3906" s="311"/>
      <c r="DD3906" s="311"/>
      <c r="DE3906" s="311"/>
      <c r="DG3906" s="610"/>
      <c r="DH3906" s="611"/>
      <c r="DI3906" s="415" t="s">
        <v>1914</v>
      </c>
      <c r="DJ3906" s="416"/>
      <c r="DK3906" s="416"/>
      <c r="DL3906" s="416"/>
      <c r="DM3906" s="416"/>
      <c r="DN3906" s="416"/>
      <c r="DO3906" s="416"/>
      <c r="DP3906" s="416"/>
      <c r="DQ3906" s="416"/>
      <c r="DR3906" s="416"/>
      <c r="DS3906" s="416"/>
      <c r="DT3906" s="416"/>
      <c r="DU3906" s="416"/>
      <c r="DV3906" s="416"/>
      <c r="DW3906" s="416"/>
      <c r="DX3906" s="416">
        <f t="shared" ref="DX3906" si="11406">SUM(P3903:P3905,P3898:P3900,P3893,P3875)</f>
        <v>0</v>
      </c>
      <c r="DY3906" s="416">
        <f t="shared" ref="DY3906" si="11407">SUM(Q3903:Q3905,Q3898:Q3900,Q3893,Q3875)</f>
        <v>0</v>
      </c>
      <c r="DZ3906" s="416">
        <f t="shared" ref="DZ3906" si="11408">SUM(R3903:R3905,R3898:R3900,R3893,R3875)</f>
        <v>0</v>
      </c>
      <c r="EA3906" s="416">
        <f t="shared" ref="EA3906" si="11409">SUM(S3903:S3905,S3898:S3900,S3893,S3875)</f>
        <v>0</v>
      </c>
      <c r="EB3906" s="416">
        <f t="shared" ref="EB3906" si="11410">SUM(T3903:T3905,T3898:T3900,T3893,T3875)</f>
        <v>0</v>
      </c>
      <c r="EC3906" s="416">
        <f t="shared" ref="EC3906" si="11411">SUM(U3903:U3905,U3898:U3900,U3893,U3875)</f>
        <v>0</v>
      </c>
      <c r="ED3906" s="416">
        <f t="shared" ref="ED3906" si="11412">SUM(V3903:V3905,V3898:V3900,V3893,V3875)</f>
        <v>0</v>
      </c>
      <c r="EE3906" s="416">
        <f t="shared" ref="EE3906" si="11413">SUM(W3903:W3905,W3898:W3900,W3893,W3875)</f>
        <v>0</v>
      </c>
      <c r="EF3906" s="416">
        <f t="shared" ref="EF3906" si="11414">SUM(X3903:X3905,X3898:X3900,X3893,X3875)</f>
        <v>0</v>
      </c>
      <c r="EG3906" s="416">
        <f t="shared" ref="EG3906" si="11415">SUM(Y3903:Y3905,Y3898:Y3900,Y3893,Y3875)</f>
        <v>0</v>
      </c>
      <c r="EH3906" s="416">
        <f t="shared" ref="EH3906" si="11416">SUM(Z3903:Z3905,Z3898:Z3900,Z3893,Z3875)</f>
        <v>0</v>
      </c>
      <c r="EI3906" s="416">
        <f t="shared" ref="EI3906" si="11417">SUM(AA3903:AA3905,AA3898:AA3900,AA3893,AA3875)</f>
        <v>0</v>
      </c>
      <c r="EJ3906" s="416">
        <f t="shared" ref="EJ3906" si="11418">SUM(AB3903:AB3905,AB3898:AB3900,AB3893,AB3875)</f>
        <v>0</v>
      </c>
      <c r="EK3906" s="416">
        <f t="shared" ref="EK3906" si="11419">SUM(AC3903:AC3905,AC3898:AC3900,AC3893,AC3875)</f>
        <v>0</v>
      </c>
      <c r="EL3906" s="417">
        <f t="shared" ref="EL3906" si="11420">SUM(AD3903:AD3905,AD3898:AD3900,AD3893,AD3875)</f>
        <v>0</v>
      </c>
    </row>
    <row r="3907" spans="1:143" ht="24" customHeight="1" x14ac:dyDescent="0.25">
      <c r="A3907" s="60"/>
      <c r="B3907" s="60"/>
      <c r="C3907" s="796"/>
      <c r="D3907" s="789"/>
      <c r="E3907" s="790"/>
      <c r="F3907" s="791"/>
      <c r="G3907" s="703" t="s">
        <v>418</v>
      </c>
      <c r="H3907" s="703"/>
      <c r="I3907" s="704" t="s">
        <v>419</v>
      </c>
      <c r="J3907" s="705"/>
      <c r="K3907" s="705"/>
      <c r="L3907" s="705"/>
      <c r="M3907" s="705"/>
      <c r="N3907" s="705"/>
      <c r="O3907" s="706"/>
      <c r="P3907" s="555"/>
      <c r="Q3907" s="555"/>
      <c r="R3907" s="555"/>
      <c r="S3907" s="555"/>
      <c r="T3907" s="555"/>
      <c r="U3907" s="555"/>
      <c r="V3907" s="555"/>
      <c r="W3907" s="555"/>
      <c r="X3907" s="555"/>
      <c r="Y3907" s="555"/>
      <c r="Z3907" s="555"/>
      <c r="AA3907" s="555"/>
      <c r="AB3907" s="555"/>
      <c r="AC3907" s="555"/>
      <c r="AD3907" s="555"/>
      <c r="AE3907" s="60"/>
      <c r="AF3907" s="259"/>
      <c r="AG3907" s="374">
        <f t="shared" si="10995"/>
        <v>15</v>
      </c>
      <c r="AH3907" s="399"/>
      <c r="AK3907" s="375">
        <f t="shared" si="10996"/>
        <v>0</v>
      </c>
      <c r="AL3907" s="378">
        <f t="shared" si="11280"/>
        <v>0</v>
      </c>
      <c r="AM3907" s="374">
        <f t="shared" si="10997"/>
        <v>0</v>
      </c>
      <c r="AN3907" s="292">
        <f t="shared" si="11281"/>
        <v>0</v>
      </c>
      <c r="CA3907" s="303"/>
      <c r="CB3907" s="427"/>
      <c r="CC3907" s="375"/>
      <c r="CD3907" s="375"/>
      <c r="CE3907" s="375"/>
      <c r="CF3907" s="375"/>
      <c r="CG3907" s="375"/>
      <c r="CH3907" s="375"/>
      <c r="CI3907" s="375"/>
      <c r="CJ3907" s="375"/>
      <c r="CK3907" s="375"/>
      <c r="CL3907" s="375"/>
      <c r="CM3907" s="375"/>
      <c r="CN3907" s="305"/>
      <c r="CO3907" s="305"/>
      <c r="CP3907" s="305"/>
      <c r="CQ3907" s="311"/>
      <c r="CR3907" s="311"/>
      <c r="CS3907" s="311"/>
      <c r="CT3907" s="311"/>
      <c r="CU3907" s="311"/>
      <c r="CV3907" s="311"/>
      <c r="CW3907" s="311"/>
      <c r="CX3907" s="311"/>
      <c r="CY3907" s="311"/>
      <c r="CZ3907" s="311"/>
      <c r="DA3907" s="311"/>
      <c r="DB3907" s="311"/>
      <c r="DC3907" s="311"/>
      <c r="DD3907" s="311"/>
      <c r="DE3907" s="311"/>
      <c r="DG3907" s="610"/>
      <c r="DH3907" s="611"/>
      <c r="DI3907" s="415" t="s">
        <v>1919</v>
      </c>
      <c r="DJ3907" s="298"/>
      <c r="DK3907" s="298"/>
      <c r="DL3907" s="298"/>
      <c r="DM3907" s="298"/>
      <c r="DN3907" s="298"/>
      <c r="DO3907" s="298"/>
      <c r="DP3907" s="298"/>
      <c r="DQ3907" s="298"/>
      <c r="DR3907" s="298"/>
      <c r="DS3907" s="298"/>
      <c r="DT3907" s="298"/>
      <c r="DU3907" s="298"/>
      <c r="DV3907" s="298"/>
      <c r="DW3907" s="298"/>
      <c r="DX3907" s="298">
        <f t="shared" ref="DX3907:DZ3907" si="11421">IF(OR(AND(DX3904="NS",DX3905=7),AND(DX3904="NA")),0,IF(OR(AND(IF(DX3904="NS",1,DX3904)&gt;DX3906*0.25,DX3905=0),AND(DX3904&gt;0,OR(DX3905=7,DX3906=0)),AND(DX3904&gt;0,DX3905=0,DX3906=0),AND(DX3904="NS",DX3905=0,DX3906=0)),1,0))</f>
        <v>0</v>
      </c>
      <c r="DY3907" s="298">
        <f t="shared" si="11421"/>
        <v>0</v>
      </c>
      <c r="DZ3907" s="298">
        <f t="shared" si="11421"/>
        <v>0</v>
      </c>
      <c r="EA3907" s="298">
        <f>IF(OR(AND(EA3904="NS",EA3905=7),AND(EA3904="NA")),0,IF(OR(AND(IF(EA3904="NS",1,EA3904)&gt;EA3906*0.25,EA3905=0),AND(EA3904&gt;0,OR(EA3905=7,EA3906=0)),AND(EA3904&gt;0,EA3905=0,EA3906=0),AND(EA3904="NS",EA3905=0,EA3906=0)),1,0))</f>
        <v>0</v>
      </c>
      <c r="EB3907" s="298">
        <f t="shared" ref="EB3907:EL3907" si="11422">IF(OR(AND(EB3904="NS",EB3905=7),AND(EB3904="NA")),0,IF(OR(AND(IF(EB3904="NS",1,EB3904)&gt;EB3906*0.25,EB3905=0),AND(EB3904&gt;0,OR(EB3905=7,EB3906=0)),AND(EB3904&gt;0,EB3905=0,EB3906=0),AND(EB3904="NS",EB3905=0,EB3906=0)),1,0))</f>
        <v>0</v>
      </c>
      <c r="EC3907" s="298">
        <f t="shared" si="11422"/>
        <v>0</v>
      </c>
      <c r="ED3907" s="298">
        <f t="shared" si="11422"/>
        <v>0</v>
      </c>
      <c r="EE3907" s="298">
        <f t="shared" si="11422"/>
        <v>0</v>
      </c>
      <c r="EF3907" s="298">
        <f t="shared" si="11422"/>
        <v>0</v>
      </c>
      <c r="EG3907" s="298">
        <f t="shared" si="11422"/>
        <v>0</v>
      </c>
      <c r="EH3907" s="298">
        <f t="shared" si="11422"/>
        <v>0</v>
      </c>
      <c r="EI3907" s="298">
        <f t="shared" si="11422"/>
        <v>0</v>
      </c>
      <c r="EJ3907" s="298">
        <f t="shared" si="11422"/>
        <v>0</v>
      </c>
      <c r="EK3907" s="298">
        <f t="shared" si="11422"/>
        <v>0</v>
      </c>
      <c r="EL3907" s="302">
        <f t="shared" si="11422"/>
        <v>0</v>
      </c>
      <c r="EM3907" s="375">
        <f>SUM(DX3907:EL3907)</f>
        <v>0</v>
      </c>
    </row>
    <row r="3908" spans="1:143" ht="15" customHeight="1" x14ac:dyDescent="0.25">
      <c r="A3908" s="60"/>
      <c r="B3908" s="60"/>
      <c r="C3908" s="797"/>
      <c r="D3908" s="792"/>
      <c r="E3908" s="793"/>
      <c r="F3908" s="794"/>
      <c r="G3908" s="703" t="s">
        <v>420</v>
      </c>
      <c r="H3908" s="703"/>
      <c r="I3908" s="704" t="s">
        <v>421</v>
      </c>
      <c r="J3908" s="705"/>
      <c r="K3908" s="705"/>
      <c r="L3908" s="705"/>
      <c r="M3908" s="705"/>
      <c r="N3908" s="705"/>
      <c r="O3908" s="706"/>
      <c r="P3908" s="555"/>
      <c r="Q3908" s="555"/>
      <c r="R3908" s="555"/>
      <c r="S3908" s="555"/>
      <c r="T3908" s="555"/>
      <c r="U3908" s="555"/>
      <c r="V3908" s="555"/>
      <c r="W3908" s="555"/>
      <c r="X3908" s="555"/>
      <c r="Y3908" s="555"/>
      <c r="Z3908" s="555"/>
      <c r="AA3908" s="555"/>
      <c r="AB3908" s="555"/>
      <c r="AC3908" s="555"/>
      <c r="AD3908" s="555"/>
      <c r="AE3908" s="60"/>
      <c r="AF3908" s="259"/>
      <c r="AG3908" s="374">
        <f t="shared" si="10995"/>
        <v>15</v>
      </c>
      <c r="AH3908" s="399"/>
      <c r="AK3908" s="375">
        <f t="shared" si="10996"/>
        <v>0</v>
      </c>
      <c r="AL3908" s="378">
        <f t="shared" si="11280"/>
        <v>0</v>
      </c>
      <c r="AM3908" s="374">
        <f t="shared" si="10997"/>
        <v>0</v>
      </c>
      <c r="AN3908" s="292">
        <f t="shared" si="11281"/>
        <v>0</v>
      </c>
      <c r="CA3908" s="303"/>
      <c r="CB3908" s="421"/>
      <c r="CC3908" s="375"/>
      <c r="CD3908" s="375"/>
      <c r="CE3908" s="375"/>
      <c r="CF3908" s="375"/>
      <c r="CG3908" s="375"/>
      <c r="CH3908" s="375"/>
      <c r="CI3908" s="375"/>
      <c r="CJ3908" s="375"/>
      <c r="CK3908" s="375"/>
      <c r="CL3908" s="375"/>
      <c r="CM3908" s="375"/>
      <c r="CN3908" s="305"/>
      <c r="CO3908" s="305"/>
      <c r="CP3908" s="305"/>
      <c r="CQ3908" s="311"/>
      <c r="CR3908" s="311"/>
      <c r="CS3908" s="311"/>
      <c r="CT3908" s="311"/>
      <c r="CU3908" s="311"/>
      <c r="CV3908" s="311"/>
      <c r="CW3908" s="311"/>
      <c r="CX3908" s="311"/>
      <c r="CY3908" s="311"/>
      <c r="CZ3908" s="311"/>
      <c r="DA3908" s="311"/>
      <c r="DB3908" s="311"/>
      <c r="DC3908" s="311"/>
      <c r="DD3908" s="311"/>
      <c r="DE3908" s="311"/>
      <c r="DG3908" s="614" t="s">
        <v>420</v>
      </c>
      <c r="DH3908" s="615"/>
      <c r="DI3908" s="418" t="s">
        <v>1909</v>
      </c>
      <c r="DJ3908" s="419"/>
      <c r="DK3908" s="419"/>
      <c r="DL3908" s="419"/>
      <c r="DM3908" s="419"/>
      <c r="DN3908" s="419"/>
      <c r="DO3908" s="419"/>
      <c r="DP3908" s="419"/>
      <c r="DQ3908" s="419"/>
      <c r="DR3908" s="419"/>
      <c r="DS3908" s="419"/>
      <c r="DT3908" s="419"/>
      <c r="DU3908" s="419"/>
      <c r="DV3908" s="419"/>
      <c r="DW3908" s="419"/>
      <c r="DX3908" s="419">
        <f t="shared" ref="DX3908" si="11423">P3908</f>
        <v>0</v>
      </c>
      <c r="DY3908" s="419">
        <f t="shared" ref="DY3908" si="11424">Q3908</f>
        <v>0</v>
      </c>
      <c r="DZ3908" s="419">
        <f t="shared" ref="DZ3908" si="11425">R3908</f>
        <v>0</v>
      </c>
      <c r="EA3908" s="419">
        <f t="shared" ref="EA3908" si="11426">S3908</f>
        <v>0</v>
      </c>
      <c r="EB3908" s="419">
        <f t="shared" ref="EB3908" si="11427">T3908</f>
        <v>0</v>
      </c>
      <c r="EC3908" s="419">
        <f t="shared" ref="EC3908" si="11428">U3908</f>
        <v>0</v>
      </c>
      <c r="ED3908" s="419">
        <f t="shared" ref="ED3908" si="11429">V3908</f>
        <v>0</v>
      </c>
      <c r="EE3908" s="419">
        <f t="shared" ref="EE3908" si="11430">W3908</f>
        <v>0</v>
      </c>
      <c r="EF3908" s="419">
        <f t="shared" ref="EF3908" si="11431">X3908</f>
        <v>0</v>
      </c>
      <c r="EG3908" s="419">
        <f t="shared" ref="EG3908" si="11432">Y3908</f>
        <v>0</v>
      </c>
      <c r="EH3908" s="419">
        <f t="shared" ref="EH3908" si="11433">Z3908</f>
        <v>0</v>
      </c>
      <c r="EI3908" s="419">
        <f t="shared" ref="EI3908" si="11434">AA3908</f>
        <v>0</v>
      </c>
      <c r="EJ3908" s="419">
        <f t="shared" ref="EJ3908" si="11435">AB3908</f>
        <v>0</v>
      </c>
      <c r="EK3908" s="419">
        <f t="shared" ref="EK3908" si="11436">AC3908</f>
        <v>0</v>
      </c>
      <c r="EL3908" s="420">
        <f t="shared" ref="EL3908" si="11437">AD3908</f>
        <v>0</v>
      </c>
    </row>
    <row r="3909" spans="1:143" ht="24" customHeight="1" x14ac:dyDescent="0.25">
      <c r="A3909" s="60"/>
      <c r="B3909" s="60"/>
      <c r="C3909" s="795" t="s">
        <v>458</v>
      </c>
      <c r="D3909" s="786" t="s">
        <v>459</v>
      </c>
      <c r="E3909" s="787"/>
      <c r="F3909" s="788"/>
      <c r="G3909" s="703" t="s">
        <v>424</v>
      </c>
      <c r="H3909" s="703"/>
      <c r="I3909" s="704" t="s">
        <v>425</v>
      </c>
      <c r="J3909" s="705"/>
      <c r="K3909" s="705"/>
      <c r="L3909" s="705"/>
      <c r="M3909" s="705"/>
      <c r="N3909" s="705"/>
      <c r="O3909" s="706"/>
      <c r="P3909" s="555"/>
      <c r="Q3909" s="555"/>
      <c r="R3909" s="555"/>
      <c r="S3909" s="555"/>
      <c r="T3909" s="555"/>
      <c r="U3909" s="555"/>
      <c r="V3909" s="555"/>
      <c r="W3909" s="555"/>
      <c r="X3909" s="555"/>
      <c r="Y3909" s="555"/>
      <c r="Z3909" s="555"/>
      <c r="AA3909" s="555"/>
      <c r="AB3909" s="555"/>
      <c r="AC3909" s="555"/>
      <c r="AD3909" s="555"/>
      <c r="AE3909" s="60"/>
      <c r="AF3909" s="259"/>
      <c r="AG3909" s="374">
        <f t="shared" si="10995"/>
        <v>15</v>
      </c>
      <c r="AH3909" s="399"/>
      <c r="AK3909" s="375">
        <f t="shared" si="10996"/>
        <v>0</v>
      </c>
      <c r="AL3909" s="378">
        <f t="shared" si="11280"/>
        <v>0</v>
      </c>
      <c r="AM3909" s="374">
        <f t="shared" si="10997"/>
        <v>0</v>
      </c>
      <c r="AN3909" s="292">
        <f t="shared" si="11281"/>
        <v>0</v>
      </c>
      <c r="CA3909" s="299" t="s">
        <v>60</v>
      </c>
      <c r="CB3909" s="421"/>
      <c r="CC3909" s="375"/>
      <c r="CD3909" s="375"/>
      <c r="CE3909" s="375"/>
      <c r="CF3909" s="375"/>
      <c r="CG3909" s="375"/>
      <c r="CH3909" s="375"/>
      <c r="CI3909" s="375"/>
      <c r="CJ3909" s="375"/>
      <c r="CK3909" s="375"/>
      <c r="CL3909" s="375"/>
      <c r="CM3909" s="375"/>
      <c r="CN3909" s="300"/>
      <c r="CO3909" s="300"/>
      <c r="CP3909" s="300"/>
      <c r="CQ3909" s="423">
        <f t="shared" ref="CQ3909" si="11438">IF(P3909="",0,P3909)</f>
        <v>0</v>
      </c>
      <c r="CR3909" s="423">
        <f t="shared" ref="CR3909" si="11439">IF(Q3909="",0,Q3909)</f>
        <v>0</v>
      </c>
      <c r="CS3909" s="423">
        <f t="shared" ref="CS3909" si="11440">IF(R3909="",0,R3909)</f>
        <v>0</v>
      </c>
      <c r="CT3909" s="423">
        <f t="shared" ref="CT3909" si="11441">IF(S3909="",0,S3909)</f>
        <v>0</v>
      </c>
      <c r="CU3909" s="423">
        <f t="shared" ref="CU3909" si="11442">IF(T3909="",0,T3909)</f>
        <v>0</v>
      </c>
      <c r="CV3909" s="423">
        <f t="shared" ref="CV3909" si="11443">IF(U3909="",0,U3909)</f>
        <v>0</v>
      </c>
      <c r="CW3909" s="423">
        <f t="shared" ref="CW3909" si="11444">IF(V3909="",0,V3909)</f>
        <v>0</v>
      </c>
      <c r="CX3909" s="423">
        <f t="shared" ref="CX3909" si="11445">IF(W3909="",0,W3909)</f>
        <v>0</v>
      </c>
      <c r="CY3909" s="423">
        <f t="shared" ref="CY3909" si="11446">IF(X3909="",0,X3909)</f>
        <v>0</v>
      </c>
      <c r="CZ3909" s="423">
        <f t="shared" ref="CZ3909" si="11447">IF(Y3909="",0,Y3909)</f>
        <v>0</v>
      </c>
      <c r="DA3909" s="423">
        <f t="shared" ref="DA3909" si="11448">IF(Z3909="",0,Z3909)</f>
        <v>0</v>
      </c>
      <c r="DB3909" s="423">
        <f t="shared" ref="DB3909" si="11449">IF(AA3909="",0,AA3909)</f>
        <v>0</v>
      </c>
      <c r="DC3909" s="423">
        <f t="shared" ref="DC3909" si="11450">IF(AB3909="",0,AB3909)</f>
        <v>0</v>
      </c>
      <c r="DD3909" s="423">
        <f t="shared" ref="DD3909" si="11451">IF(AC3909="",0,AC3909)</f>
        <v>0</v>
      </c>
      <c r="DE3909" s="423">
        <f t="shared" ref="DE3909" si="11452">IF(AD3909="",0,AD3909)</f>
        <v>0</v>
      </c>
      <c r="DG3909" s="610"/>
      <c r="DH3909" s="611"/>
      <c r="DI3909" s="415" t="s">
        <v>1910</v>
      </c>
      <c r="DJ3909" s="416"/>
      <c r="DK3909" s="416"/>
      <c r="DL3909" s="416"/>
      <c r="DM3909" s="416"/>
      <c r="DN3909" s="416"/>
      <c r="DO3909" s="416"/>
      <c r="DP3909" s="416"/>
      <c r="DQ3909" s="416"/>
      <c r="DR3909" s="416"/>
      <c r="DS3909" s="416"/>
      <c r="DT3909" s="416"/>
      <c r="DU3909" s="416"/>
      <c r="DV3909" s="416"/>
      <c r="DW3909" s="416"/>
      <c r="DX3909" s="416">
        <f t="shared" ref="DX3909" si="11453">COUNTIF(P3906:P3907,"NS")</f>
        <v>0</v>
      </c>
      <c r="DY3909" s="416">
        <f t="shared" ref="DY3909" si="11454">COUNTIF(Q3906:Q3907,"NS")</f>
        <v>0</v>
      </c>
      <c r="DZ3909" s="416">
        <f t="shared" ref="DZ3909" si="11455">COUNTIF(R3906:R3907,"NS")</f>
        <v>0</v>
      </c>
      <c r="EA3909" s="416">
        <f t="shared" ref="EA3909" si="11456">COUNTIF(S3906:S3907,"NS")</f>
        <v>0</v>
      </c>
      <c r="EB3909" s="416">
        <f t="shared" ref="EB3909" si="11457">COUNTIF(T3906:T3907,"NS")</f>
        <v>0</v>
      </c>
      <c r="EC3909" s="416">
        <f t="shared" ref="EC3909" si="11458">COUNTIF(U3906:U3907,"NS")</f>
        <v>0</v>
      </c>
      <c r="ED3909" s="416">
        <f t="shared" ref="ED3909" si="11459">COUNTIF(V3906:V3907,"NS")</f>
        <v>0</v>
      </c>
      <c r="EE3909" s="416">
        <f t="shared" ref="EE3909" si="11460">COUNTIF(W3906:W3907,"NS")</f>
        <v>0</v>
      </c>
      <c r="EF3909" s="416">
        <f t="shared" ref="EF3909" si="11461">COUNTIF(X3906:X3907,"NS")</f>
        <v>0</v>
      </c>
      <c r="EG3909" s="416">
        <f t="shared" ref="EG3909" si="11462">COUNTIF(Y3906:Y3907,"NS")</f>
        <v>0</v>
      </c>
      <c r="EH3909" s="416">
        <f t="shared" ref="EH3909" si="11463">COUNTIF(Z3906:Z3907,"NS")</f>
        <v>0</v>
      </c>
      <c r="EI3909" s="416">
        <f t="shared" ref="EI3909" si="11464">COUNTIF(AA3906:AA3907,"NS")</f>
        <v>0</v>
      </c>
      <c r="EJ3909" s="416">
        <f t="shared" ref="EJ3909" si="11465">COUNTIF(AB3906:AB3907,"NS")</f>
        <v>0</v>
      </c>
      <c r="EK3909" s="416">
        <f t="shared" ref="EK3909" si="11466">COUNTIF(AC3906:AC3907,"NS")</f>
        <v>0</v>
      </c>
      <c r="EL3909" s="417">
        <f t="shared" ref="EL3909" si="11467">COUNTIF(AD3906:AD3907,"NS")</f>
        <v>0</v>
      </c>
    </row>
    <row r="3910" spans="1:143" ht="24" customHeight="1" x14ac:dyDescent="0.25">
      <c r="A3910" s="60"/>
      <c r="B3910" s="60"/>
      <c r="C3910" s="796"/>
      <c r="D3910" s="789"/>
      <c r="E3910" s="790"/>
      <c r="F3910" s="791"/>
      <c r="G3910" s="702" t="s">
        <v>432</v>
      </c>
      <c r="H3910" s="702"/>
      <c r="I3910" s="177"/>
      <c r="J3910" s="700" t="s">
        <v>426</v>
      </c>
      <c r="K3910" s="700"/>
      <c r="L3910" s="700"/>
      <c r="M3910" s="700"/>
      <c r="N3910" s="700"/>
      <c r="O3910" s="701"/>
      <c r="P3910" s="555"/>
      <c r="Q3910" s="555"/>
      <c r="R3910" s="555"/>
      <c r="S3910" s="555"/>
      <c r="T3910" s="555"/>
      <c r="U3910" s="555"/>
      <c r="V3910" s="555"/>
      <c r="W3910" s="555"/>
      <c r="X3910" s="555"/>
      <c r="Y3910" s="555"/>
      <c r="Z3910" s="555"/>
      <c r="AA3910" s="555"/>
      <c r="AB3910" s="555"/>
      <c r="AC3910" s="555"/>
      <c r="AD3910" s="555"/>
      <c r="AE3910" s="60"/>
      <c r="AF3910" s="259"/>
      <c r="AG3910" s="374">
        <f t="shared" si="10995"/>
        <v>15</v>
      </c>
      <c r="AH3910" s="399"/>
      <c r="AK3910" s="375">
        <f t="shared" si="10996"/>
        <v>0</v>
      </c>
      <c r="AL3910" s="378">
        <f t="shared" si="11280"/>
        <v>0</v>
      </c>
      <c r="AM3910" s="374">
        <f t="shared" si="10997"/>
        <v>0</v>
      </c>
      <c r="AN3910" s="292">
        <f t="shared" si="11281"/>
        <v>0</v>
      </c>
      <c r="CA3910" s="299" t="s">
        <v>1917</v>
      </c>
      <c r="CB3910" s="421"/>
      <c r="CC3910" s="375"/>
      <c r="CD3910" s="375"/>
      <c r="CE3910" s="375"/>
      <c r="CF3910" s="375"/>
      <c r="CG3910" s="375"/>
      <c r="CH3910" s="375"/>
      <c r="CI3910" s="375"/>
      <c r="CJ3910" s="375"/>
      <c r="CK3910" s="375"/>
      <c r="CL3910" s="375"/>
      <c r="CM3910" s="375"/>
      <c r="CN3910" s="301"/>
      <c r="CO3910" s="301"/>
      <c r="CP3910" s="301"/>
      <c r="CQ3910" s="301">
        <f t="shared" ref="CQ3910" si="11468">SUM(P3910:P3915)</f>
        <v>0</v>
      </c>
      <c r="CR3910" s="301">
        <f t="shared" ref="CR3910" si="11469">SUM(Q3910:Q3915)</f>
        <v>0</v>
      </c>
      <c r="CS3910" s="301">
        <f t="shared" ref="CS3910" si="11470">SUM(R3910:R3915)</f>
        <v>0</v>
      </c>
      <c r="CT3910" s="301">
        <f t="shared" ref="CT3910" si="11471">SUM(S3910:S3915)</f>
        <v>0</v>
      </c>
      <c r="CU3910" s="301">
        <f t="shared" ref="CU3910" si="11472">SUM(T3910:T3915)</f>
        <v>0</v>
      </c>
      <c r="CV3910" s="301">
        <f t="shared" ref="CV3910" si="11473">SUM(U3910:U3915)</f>
        <v>0</v>
      </c>
      <c r="CW3910" s="301">
        <f t="shared" ref="CW3910" si="11474">SUM(V3910:V3915)</f>
        <v>0</v>
      </c>
      <c r="CX3910" s="301">
        <f t="shared" ref="CX3910" si="11475">SUM(W3910:W3915)</f>
        <v>0</v>
      </c>
      <c r="CY3910" s="301">
        <f t="shared" ref="CY3910" si="11476">SUM(X3910:X3915)</f>
        <v>0</v>
      </c>
      <c r="CZ3910" s="301">
        <f t="shared" ref="CZ3910" si="11477">SUM(Y3910:Y3915)</f>
        <v>0</v>
      </c>
      <c r="DA3910" s="301">
        <f t="shared" ref="DA3910" si="11478">SUM(Z3910:Z3915)</f>
        <v>0</v>
      </c>
      <c r="DB3910" s="301">
        <f t="shared" ref="DB3910" si="11479">SUM(AA3910:AA3915)</f>
        <v>0</v>
      </c>
      <c r="DC3910" s="301">
        <f t="shared" ref="DC3910" si="11480">SUM(AB3910:AB3915)</f>
        <v>0</v>
      </c>
      <c r="DD3910" s="301">
        <f t="shared" ref="DD3910" si="11481">SUM(AC3910:AC3915)</f>
        <v>0</v>
      </c>
      <c r="DE3910" s="301">
        <f t="shared" ref="DE3910" si="11482">SUM(AD3910:AD3915)</f>
        <v>0</v>
      </c>
      <c r="DG3910" s="612"/>
      <c r="DH3910" s="613"/>
      <c r="DI3910" s="415" t="s">
        <v>1914</v>
      </c>
      <c r="DJ3910" s="416"/>
      <c r="DK3910" s="416"/>
      <c r="DL3910" s="416"/>
      <c r="DM3910" s="416"/>
      <c r="DN3910" s="416"/>
      <c r="DO3910" s="416"/>
      <c r="DP3910" s="416"/>
      <c r="DQ3910" s="416"/>
      <c r="DR3910" s="416"/>
      <c r="DS3910" s="416"/>
      <c r="DT3910" s="416"/>
      <c r="DU3910" s="416"/>
      <c r="DV3910" s="416"/>
      <c r="DW3910" s="416"/>
      <c r="DX3910" s="416">
        <f t="shared" ref="DX3910" si="11483">SUM(P3906:P3908)</f>
        <v>0</v>
      </c>
      <c r="DY3910" s="416">
        <f t="shared" ref="DY3910" si="11484">SUM(Q3906:Q3908)</f>
        <v>0</v>
      </c>
      <c r="DZ3910" s="416">
        <f t="shared" ref="DZ3910" si="11485">SUM(R3906:R3908)</f>
        <v>0</v>
      </c>
      <c r="EA3910" s="416">
        <f t="shared" ref="EA3910" si="11486">SUM(S3906:S3908)</f>
        <v>0</v>
      </c>
      <c r="EB3910" s="416">
        <f t="shared" ref="EB3910" si="11487">SUM(T3906:T3908)</f>
        <v>0</v>
      </c>
      <c r="EC3910" s="416">
        <f t="shared" ref="EC3910" si="11488">SUM(U3906:U3908)</f>
        <v>0</v>
      </c>
      <c r="ED3910" s="416">
        <f t="shared" ref="ED3910" si="11489">SUM(V3906:V3908)</f>
        <v>0</v>
      </c>
      <c r="EE3910" s="416">
        <f t="shared" ref="EE3910" si="11490">SUM(W3906:W3908)</f>
        <v>0</v>
      </c>
      <c r="EF3910" s="416">
        <f t="shared" ref="EF3910" si="11491">SUM(X3906:X3908)</f>
        <v>0</v>
      </c>
      <c r="EG3910" s="416">
        <f t="shared" ref="EG3910" si="11492">SUM(Y3906:Y3908)</f>
        <v>0</v>
      </c>
      <c r="EH3910" s="416">
        <f t="shared" ref="EH3910" si="11493">SUM(Z3906:Z3908)</f>
        <v>0</v>
      </c>
      <c r="EI3910" s="416">
        <f t="shared" ref="EI3910" si="11494">SUM(AA3906:AA3908)</f>
        <v>0</v>
      </c>
      <c r="EJ3910" s="416">
        <f t="shared" ref="EJ3910" si="11495">SUM(AB3906:AB3908)</f>
        <v>0</v>
      </c>
      <c r="EK3910" s="416">
        <f t="shared" ref="EK3910" si="11496">SUM(AC3906:AC3908)</f>
        <v>0</v>
      </c>
      <c r="EL3910" s="417">
        <f t="shared" ref="EL3910" si="11497">SUM(AD3906:AD3908)</f>
        <v>0</v>
      </c>
    </row>
    <row r="3911" spans="1:143" ht="24" customHeight="1" x14ac:dyDescent="0.25">
      <c r="A3911" s="60"/>
      <c r="B3911" s="60"/>
      <c r="C3911" s="796"/>
      <c r="D3911" s="789"/>
      <c r="E3911" s="790"/>
      <c r="F3911" s="791"/>
      <c r="G3911" s="702" t="s">
        <v>433</v>
      </c>
      <c r="H3911" s="702"/>
      <c r="I3911" s="177"/>
      <c r="J3911" s="700" t="s">
        <v>427</v>
      </c>
      <c r="K3911" s="700"/>
      <c r="L3911" s="700"/>
      <c r="M3911" s="700"/>
      <c r="N3911" s="700"/>
      <c r="O3911" s="701"/>
      <c r="P3911" s="555"/>
      <c r="Q3911" s="555"/>
      <c r="R3911" s="555"/>
      <c r="S3911" s="555"/>
      <c r="T3911" s="555"/>
      <c r="U3911" s="555"/>
      <c r="V3911" s="555"/>
      <c r="W3911" s="555"/>
      <c r="X3911" s="555"/>
      <c r="Y3911" s="555"/>
      <c r="Z3911" s="555"/>
      <c r="AA3911" s="555"/>
      <c r="AB3911" s="555"/>
      <c r="AC3911" s="555"/>
      <c r="AD3911" s="555"/>
      <c r="AE3911" s="60"/>
      <c r="AF3911" s="259"/>
      <c r="AG3911" s="374">
        <f t="shared" si="10995"/>
        <v>15</v>
      </c>
      <c r="AH3911" s="399"/>
      <c r="AK3911" s="375">
        <f t="shared" si="10996"/>
        <v>0</v>
      </c>
      <c r="AL3911" s="378">
        <f t="shared" ref="AL3911:AL3942" si="11498">COUNTIF(U3911:AD3911,"ns")</f>
        <v>0</v>
      </c>
      <c r="AM3911" s="374">
        <f t="shared" si="10997"/>
        <v>0</v>
      </c>
      <c r="AN3911" s="292">
        <f t="shared" ref="AN3911:AN3942" si="11499">IF($AG$3845=$AH$3845,0,IF(OR(AND(AK3911=0,AL3911&gt;0),AND(AK3911="ns",AM3911&gt;0),AND(AK3911="ns",AL3911=0,AM3911=0)),1,IF(OR(AND(AK3911&gt;0,AL3911=2),AND(AK3911="ns",AL3911=2),AND(AK3911="ns",AM3911=0,AL3911&gt;0),AK3911=AM3911),0,1)))</f>
        <v>0</v>
      </c>
      <c r="CA3911" s="299" t="s">
        <v>1910</v>
      </c>
      <c r="CB3911" s="421"/>
      <c r="CC3911" s="375"/>
      <c r="CD3911" s="375"/>
      <c r="CE3911" s="375"/>
      <c r="CF3911" s="375"/>
      <c r="CG3911" s="375"/>
      <c r="CH3911" s="375"/>
      <c r="CI3911" s="375"/>
      <c r="CJ3911" s="375"/>
      <c r="CK3911" s="375"/>
      <c r="CL3911" s="375"/>
      <c r="CM3911" s="375"/>
      <c r="CN3911" s="300"/>
      <c r="CO3911" s="300"/>
      <c r="CP3911" s="300"/>
      <c r="CQ3911" s="422">
        <f t="shared" ref="CQ3911" si="11500">IF(CQ3909="NA",COUNTIF(P3910:P3915,"NA"),COUNTIF(P3910:P3915,"NS"))</f>
        <v>0</v>
      </c>
      <c r="CR3911" s="422">
        <f t="shared" ref="CR3911" si="11501">IF(CR3909="NA",COUNTIF(Q3910:Q3915,"NA"),COUNTIF(Q3910:Q3915,"NS"))</f>
        <v>0</v>
      </c>
      <c r="CS3911" s="422">
        <f t="shared" ref="CS3911" si="11502">IF(CS3909="NA",COUNTIF(R3910:R3915,"NA"),COUNTIF(R3910:R3915,"NS"))</f>
        <v>0</v>
      </c>
      <c r="CT3911" s="422">
        <f t="shared" ref="CT3911" si="11503">IF(CT3909="NA",COUNTIF(S3910:S3915,"NA"),COUNTIF(S3910:S3915,"NS"))</f>
        <v>0</v>
      </c>
      <c r="CU3911" s="422">
        <f t="shared" ref="CU3911" si="11504">IF(CU3909="NA",COUNTIF(T3910:T3915,"NA"),COUNTIF(T3910:T3915,"NS"))</f>
        <v>0</v>
      </c>
      <c r="CV3911" s="422">
        <f t="shared" ref="CV3911" si="11505">IF(CV3909="NA",COUNTIF(U3910:U3915,"NA"),COUNTIF(U3910:U3915,"NS"))</f>
        <v>0</v>
      </c>
      <c r="CW3911" s="422">
        <f t="shared" ref="CW3911" si="11506">IF(CW3909="NA",COUNTIF(V3910:V3915,"NA"),COUNTIF(V3910:V3915,"NS"))</f>
        <v>0</v>
      </c>
      <c r="CX3911" s="422">
        <f t="shared" ref="CX3911" si="11507">IF(CX3909="NA",COUNTIF(W3910:W3915,"NA"),COUNTIF(W3910:W3915,"NS"))</f>
        <v>0</v>
      </c>
      <c r="CY3911" s="422">
        <f t="shared" ref="CY3911" si="11508">IF(CY3909="NA",COUNTIF(X3910:X3915,"NA"),COUNTIF(X3910:X3915,"NS"))</f>
        <v>0</v>
      </c>
      <c r="CZ3911" s="422">
        <f t="shared" ref="CZ3911" si="11509">IF(CZ3909="NA",COUNTIF(Y3910:Y3915,"NA"),COUNTIF(Y3910:Y3915,"NS"))</f>
        <v>0</v>
      </c>
      <c r="DA3911" s="422">
        <f t="shared" ref="DA3911" si="11510">IF(DA3909="NA",COUNTIF(Z3910:Z3915,"NA"),COUNTIF(Z3910:Z3915,"NS"))</f>
        <v>0</v>
      </c>
      <c r="DB3911" s="422">
        <f t="shared" ref="DB3911" si="11511">IF(DB3909="NA",COUNTIF(AA3910:AA3915,"NA"),COUNTIF(AA3910:AA3915,"NS"))</f>
        <v>0</v>
      </c>
      <c r="DC3911" s="422">
        <f t="shared" ref="DC3911" si="11512">IF(DC3909="NA",COUNTIF(AB3910:AB3915,"NA"),COUNTIF(AB3910:AB3915,"NS"))</f>
        <v>0</v>
      </c>
      <c r="DD3911" s="422">
        <f t="shared" ref="DD3911" si="11513">IF(DD3909="NA",COUNTIF(AC3910:AC3915,"NA"),COUNTIF(AC3910:AC3915,"NS"))</f>
        <v>0</v>
      </c>
      <c r="DE3911" s="422">
        <f t="shared" ref="DE3911" si="11514">IF(DE3909="NA",COUNTIF(AD3910:AD3915,"NA"),COUNTIF(AD3910:AD3915,"NS"))</f>
        <v>0</v>
      </c>
      <c r="DG3911" s="612"/>
      <c r="DH3911" s="613"/>
      <c r="DI3911" s="415" t="s">
        <v>1919</v>
      </c>
      <c r="DJ3911" s="298"/>
      <c r="DK3911" s="298"/>
      <c r="DL3911" s="298"/>
      <c r="DM3911" s="298"/>
      <c r="DN3911" s="298"/>
      <c r="DO3911" s="298"/>
      <c r="DP3911" s="298"/>
      <c r="DQ3911" s="298"/>
      <c r="DR3911" s="298"/>
      <c r="DS3911" s="298"/>
      <c r="DT3911" s="298"/>
      <c r="DU3911" s="298"/>
      <c r="DV3911" s="298"/>
      <c r="DW3911" s="298"/>
      <c r="DX3911" s="298">
        <f t="shared" ref="DX3911:DZ3911" si="11515">IF(OR(AND(DX3908="NS",DX3909=2),AND(DX3908="NA")),0,IF(OR(AND(IF(DX3908="NS",1,DX3908)&gt;DX3910*0.25,DX3909=0),AND(DX3908&gt;0,OR(DX3909=2,DX3910=0)),AND(DX3908&gt;0,DX3909=0,DX3910=0),AND(DX3908="NS",DX3909=0,DX3910=0)),1,0))</f>
        <v>0</v>
      </c>
      <c r="DY3911" s="298">
        <f t="shared" si="11515"/>
        <v>0</v>
      </c>
      <c r="DZ3911" s="298">
        <f t="shared" si="11515"/>
        <v>0</v>
      </c>
      <c r="EA3911" s="298">
        <f>IF(OR(AND(EA3908="NS",EA3909=2),AND(EA3908="NA")),0,IF(OR(AND(IF(EA3908="NS",1,EA3908)&gt;EA3910*0.25,EA3909=0),AND(EA3908&gt;0,OR(EA3909=2,EA3910=0)),AND(EA3908&gt;0,EA3909=0,EA3910=0),AND(EA3908="NS",EA3909=0,EA3910=0)),1,0))</f>
        <v>0</v>
      </c>
      <c r="EB3911" s="298">
        <f t="shared" ref="EB3911:EL3911" si="11516">IF(OR(AND(EB3908="NS",EB3909=2),AND(EB3908="NA")),0,IF(OR(AND(IF(EB3908="NS",1,EB3908)&gt;EB3910*0.25,EB3909=0),AND(EB3908&gt;0,OR(EB3909=2,EB3910=0)),AND(EB3908&gt;0,EB3909=0,EB3910=0),AND(EB3908="NS",EB3909=0,EB3910=0)),1,0))</f>
        <v>0</v>
      </c>
      <c r="EC3911" s="298">
        <f t="shared" si="11516"/>
        <v>0</v>
      </c>
      <c r="ED3911" s="298">
        <f t="shared" si="11516"/>
        <v>0</v>
      </c>
      <c r="EE3911" s="298">
        <f t="shared" si="11516"/>
        <v>0</v>
      </c>
      <c r="EF3911" s="298">
        <f t="shared" si="11516"/>
        <v>0</v>
      </c>
      <c r="EG3911" s="298">
        <f t="shared" si="11516"/>
        <v>0</v>
      </c>
      <c r="EH3911" s="298">
        <f t="shared" si="11516"/>
        <v>0</v>
      </c>
      <c r="EI3911" s="298">
        <f t="shared" si="11516"/>
        <v>0</v>
      </c>
      <c r="EJ3911" s="298">
        <f t="shared" si="11516"/>
        <v>0</v>
      </c>
      <c r="EK3911" s="298">
        <f t="shared" si="11516"/>
        <v>0</v>
      </c>
      <c r="EL3911" s="302">
        <f t="shared" si="11516"/>
        <v>0</v>
      </c>
      <c r="EM3911" s="375">
        <f>SUM(DX3911:EL3911)</f>
        <v>0</v>
      </c>
    </row>
    <row r="3912" spans="1:143" ht="15" customHeight="1" x14ac:dyDescent="0.25">
      <c r="A3912" s="60"/>
      <c r="B3912" s="60"/>
      <c r="C3912" s="796"/>
      <c r="D3912" s="789"/>
      <c r="E3912" s="790"/>
      <c r="F3912" s="791"/>
      <c r="G3912" s="702" t="s">
        <v>434</v>
      </c>
      <c r="H3912" s="702"/>
      <c r="I3912" s="177"/>
      <c r="J3912" s="700" t="s">
        <v>428</v>
      </c>
      <c r="K3912" s="700"/>
      <c r="L3912" s="700"/>
      <c r="M3912" s="700"/>
      <c r="N3912" s="700"/>
      <c r="O3912" s="701"/>
      <c r="P3912" s="555"/>
      <c r="Q3912" s="555"/>
      <c r="R3912" s="555"/>
      <c r="S3912" s="555"/>
      <c r="T3912" s="555"/>
      <c r="U3912" s="555"/>
      <c r="V3912" s="555"/>
      <c r="W3912" s="555"/>
      <c r="X3912" s="555"/>
      <c r="Y3912" s="555"/>
      <c r="Z3912" s="555"/>
      <c r="AA3912" s="555"/>
      <c r="AB3912" s="555"/>
      <c r="AC3912" s="555"/>
      <c r="AD3912" s="555"/>
      <c r="AE3912" s="60"/>
      <c r="AF3912" s="259"/>
      <c r="AG3912" s="374">
        <f t="shared" ref="AG3912:AG3975" si="11517">IF(AND(P3912="NA",COUNTBLANK(U3912:AD3912)=10),12,COUNTBLANK(P3912:AD3912))</f>
        <v>15</v>
      </c>
      <c r="AH3912" s="399"/>
      <c r="AK3912" s="375">
        <f t="shared" ref="AK3912:AK3975" si="11518">P3912</f>
        <v>0</v>
      </c>
      <c r="AL3912" s="378">
        <f t="shared" si="11498"/>
        <v>0</v>
      </c>
      <c r="AM3912" s="374">
        <f t="shared" ref="AM3912:AM3975" si="11519">SUM(U3912:AD3912)</f>
        <v>0</v>
      </c>
      <c r="AN3912" s="292">
        <f t="shared" si="11499"/>
        <v>0</v>
      </c>
      <c r="CA3912" s="299" t="s">
        <v>1918</v>
      </c>
      <c r="CB3912" s="427"/>
      <c r="CC3912" s="375"/>
      <c r="CD3912" s="375"/>
      <c r="CE3912" s="375"/>
      <c r="CF3912" s="375"/>
      <c r="CG3912" s="375"/>
      <c r="CH3912" s="375"/>
      <c r="CI3912" s="375"/>
      <c r="CJ3912" s="375"/>
      <c r="CK3912" s="375"/>
      <c r="CL3912" s="375"/>
      <c r="CM3912" s="375"/>
      <c r="CN3912" s="302"/>
      <c r="CO3912" s="302"/>
      <c r="CP3912" s="302"/>
      <c r="CQ3912" s="425">
        <f t="shared" ref="CQ3912:DD3912" si="11520">IF(OR(AND(CQ3909=0,CQ3911&gt;0),AND(CQ3909="NS",CQ3910&gt;0),AND(CQ3909="NS",CQ3910=0,CQ3911=0)),1,IF(OR(AND(CQ3911&gt;=2,CQ3910&lt;CQ3909),AND(CQ3909="NS",CQ3910=0,CQ3911&gt;0),OR(CQ3909=CQ3910,AND(CQ3909="",CQ3911=0,CQ3910=0))),0,1))</f>
        <v>0</v>
      </c>
      <c r="CR3912" s="425">
        <f t="shared" si="11520"/>
        <v>0</v>
      </c>
      <c r="CS3912" s="425">
        <f t="shared" si="11520"/>
        <v>0</v>
      </c>
      <c r="CT3912" s="425">
        <f t="shared" si="11520"/>
        <v>0</v>
      </c>
      <c r="CU3912" s="425">
        <f t="shared" si="11520"/>
        <v>0</v>
      </c>
      <c r="CV3912" s="425">
        <f t="shared" si="11520"/>
        <v>0</v>
      </c>
      <c r="CW3912" s="425">
        <f t="shared" si="11520"/>
        <v>0</v>
      </c>
      <c r="CX3912" s="425">
        <f t="shared" si="11520"/>
        <v>0</v>
      </c>
      <c r="CY3912" s="425">
        <f t="shared" si="11520"/>
        <v>0</v>
      </c>
      <c r="CZ3912" s="425">
        <f t="shared" si="11520"/>
        <v>0</v>
      </c>
      <c r="DA3912" s="425">
        <f t="shared" si="11520"/>
        <v>0</v>
      </c>
      <c r="DB3912" s="425">
        <f t="shared" si="11520"/>
        <v>0</v>
      </c>
      <c r="DC3912" s="425">
        <f t="shared" si="11520"/>
        <v>0</v>
      </c>
      <c r="DD3912" s="425">
        <f t="shared" si="11520"/>
        <v>0</v>
      </c>
      <c r="DE3912" s="425">
        <f t="shared" ref="DE3912" si="11521">IF(OR(AND(DE3909=0,DE3911&gt;0),AND(DE3909="NS",DE3910&gt;0),AND(DE3909="NS",DE3910=0,DE3911=0)),1,IF(OR(AND(DE3911&gt;=2,DE3910&lt;DE3909),AND(DE3909="NS",DE3910=0,DE3911&gt;0),OR(DE3909=DE3910,AND(DE3909="",DE3911=0,DE3910=0))),0,1))</f>
        <v>0</v>
      </c>
      <c r="DF3912" s="400">
        <f>SUM(CQ3912:DE3912)</f>
        <v>0</v>
      </c>
      <c r="DG3912" s="612"/>
      <c r="DH3912" s="613"/>
      <c r="DI3912" s="415"/>
      <c r="DJ3912" s="416"/>
      <c r="DK3912" s="416"/>
      <c r="DL3912" s="416"/>
      <c r="DM3912" s="416"/>
      <c r="DN3912" s="416"/>
      <c r="DO3912" s="416"/>
      <c r="DP3912" s="416"/>
      <c r="DQ3912" s="416"/>
      <c r="DR3912" s="416"/>
      <c r="DS3912" s="416"/>
      <c r="DT3912" s="416"/>
      <c r="DU3912" s="416"/>
      <c r="DV3912" s="416"/>
      <c r="DW3912" s="416"/>
      <c r="DX3912" s="416"/>
      <c r="DY3912" s="416"/>
      <c r="DZ3912" s="416"/>
      <c r="EA3912" s="416"/>
      <c r="EB3912" s="416"/>
      <c r="EC3912" s="416"/>
      <c r="ED3912" s="416"/>
      <c r="EE3912" s="416"/>
      <c r="EF3912" s="416"/>
      <c r="EG3912" s="416"/>
      <c r="EH3912" s="416"/>
      <c r="EI3912" s="416"/>
      <c r="EJ3912" s="416"/>
      <c r="EK3912" s="416"/>
      <c r="EL3912" s="417"/>
    </row>
    <row r="3913" spans="1:143" ht="15" customHeight="1" x14ac:dyDescent="0.25">
      <c r="A3913" s="60"/>
      <c r="B3913" s="60"/>
      <c r="C3913" s="796"/>
      <c r="D3913" s="789"/>
      <c r="E3913" s="790"/>
      <c r="F3913" s="791"/>
      <c r="G3913" s="702" t="s">
        <v>435</v>
      </c>
      <c r="H3913" s="702"/>
      <c r="I3913" s="177"/>
      <c r="J3913" s="700" t="s">
        <v>429</v>
      </c>
      <c r="K3913" s="700"/>
      <c r="L3913" s="700"/>
      <c r="M3913" s="700"/>
      <c r="N3913" s="700"/>
      <c r="O3913" s="701"/>
      <c r="P3913" s="555"/>
      <c r="Q3913" s="555"/>
      <c r="R3913" s="555"/>
      <c r="S3913" s="555"/>
      <c r="T3913" s="555"/>
      <c r="U3913" s="555"/>
      <c r="V3913" s="555"/>
      <c r="W3913" s="555"/>
      <c r="X3913" s="555"/>
      <c r="Y3913" s="555"/>
      <c r="Z3913" s="555"/>
      <c r="AA3913" s="555"/>
      <c r="AB3913" s="555"/>
      <c r="AC3913" s="555"/>
      <c r="AD3913" s="555"/>
      <c r="AE3913" s="60"/>
      <c r="AF3913" s="259"/>
      <c r="AG3913" s="374">
        <f t="shared" si="11517"/>
        <v>15</v>
      </c>
      <c r="AH3913" s="399"/>
      <c r="AK3913" s="375">
        <f t="shared" si="11518"/>
        <v>0</v>
      </c>
      <c r="AL3913" s="378">
        <f t="shared" si="11498"/>
        <v>0</v>
      </c>
      <c r="AM3913" s="374">
        <f t="shared" si="11519"/>
        <v>0</v>
      </c>
      <c r="AN3913" s="292">
        <f t="shared" si="11499"/>
        <v>0</v>
      </c>
      <c r="CA3913" s="303"/>
      <c r="CB3913" s="427"/>
      <c r="CC3913" s="375"/>
      <c r="CD3913" s="375"/>
      <c r="CE3913" s="375"/>
      <c r="CF3913" s="375"/>
      <c r="CG3913" s="375"/>
      <c r="CH3913" s="375"/>
      <c r="CI3913" s="375"/>
      <c r="CJ3913" s="375"/>
      <c r="CK3913" s="375"/>
      <c r="CL3913" s="375"/>
      <c r="CM3913" s="375"/>
      <c r="CN3913" s="305"/>
      <c r="CO3913" s="305"/>
      <c r="CP3913" s="305"/>
      <c r="CQ3913" s="311"/>
      <c r="CR3913" s="311"/>
      <c r="CS3913" s="311"/>
      <c r="CT3913" s="311"/>
      <c r="CU3913" s="311"/>
      <c r="CV3913" s="311"/>
      <c r="CW3913" s="311"/>
      <c r="CX3913" s="311"/>
      <c r="CY3913" s="311"/>
      <c r="CZ3913" s="311"/>
      <c r="DA3913" s="311"/>
      <c r="DB3913" s="311"/>
      <c r="DC3913" s="311"/>
      <c r="DD3913" s="311"/>
      <c r="DE3913" s="311"/>
      <c r="DG3913" s="612"/>
      <c r="DH3913" s="613"/>
      <c r="DI3913" s="415"/>
      <c r="DJ3913" s="416"/>
      <c r="DK3913" s="416"/>
      <c r="DL3913" s="416"/>
      <c r="DM3913" s="416"/>
      <c r="DN3913" s="416"/>
      <c r="DO3913" s="416"/>
      <c r="DP3913" s="416"/>
      <c r="DQ3913" s="416"/>
      <c r="DR3913" s="416"/>
      <c r="DS3913" s="416"/>
      <c r="DT3913" s="416"/>
      <c r="DU3913" s="416"/>
      <c r="DV3913" s="416"/>
      <c r="DW3913" s="416"/>
      <c r="DX3913" s="416"/>
      <c r="DY3913" s="416"/>
      <c r="DZ3913" s="416"/>
      <c r="EA3913" s="416"/>
      <c r="EB3913" s="416"/>
      <c r="EC3913" s="416"/>
      <c r="ED3913" s="416"/>
      <c r="EE3913" s="416"/>
      <c r="EF3913" s="416"/>
      <c r="EG3913" s="416"/>
      <c r="EH3913" s="416"/>
      <c r="EI3913" s="416"/>
      <c r="EJ3913" s="416"/>
      <c r="EK3913" s="416"/>
      <c r="EL3913" s="417"/>
    </row>
    <row r="3914" spans="1:143" ht="15" customHeight="1" x14ac:dyDescent="0.25">
      <c r="A3914" s="60"/>
      <c r="B3914" s="60"/>
      <c r="C3914" s="796"/>
      <c r="D3914" s="789"/>
      <c r="E3914" s="790"/>
      <c r="F3914" s="791"/>
      <c r="G3914" s="702" t="s">
        <v>436</v>
      </c>
      <c r="H3914" s="702"/>
      <c r="I3914" s="177"/>
      <c r="J3914" s="700" t="s">
        <v>430</v>
      </c>
      <c r="K3914" s="700"/>
      <c r="L3914" s="700"/>
      <c r="M3914" s="700"/>
      <c r="N3914" s="700"/>
      <c r="O3914" s="701"/>
      <c r="P3914" s="555"/>
      <c r="Q3914" s="555"/>
      <c r="R3914" s="555"/>
      <c r="S3914" s="555"/>
      <c r="T3914" s="555"/>
      <c r="U3914" s="555"/>
      <c r="V3914" s="555"/>
      <c r="W3914" s="555"/>
      <c r="X3914" s="555"/>
      <c r="Y3914" s="555"/>
      <c r="Z3914" s="555"/>
      <c r="AA3914" s="555"/>
      <c r="AB3914" s="555"/>
      <c r="AC3914" s="555"/>
      <c r="AD3914" s="555"/>
      <c r="AE3914" s="60"/>
      <c r="AF3914" s="259"/>
      <c r="AG3914" s="374">
        <f t="shared" si="11517"/>
        <v>15</v>
      </c>
      <c r="AH3914" s="399"/>
      <c r="AK3914" s="375">
        <f t="shared" si="11518"/>
        <v>0</v>
      </c>
      <c r="AL3914" s="378">
        <f t="shared" si="11498"/>
        <v>0</v>
      </c>
      <c r="AM3914" s="374">
        <f t="shared" si="11519"/>
        <v>0</v>
      </c>
      <c r="AN3914" s="292">
        <f t="shared" si="11499"/>
        <v>0</v>
      </c>
      <c r="CA3914" s="303"/>
      <c r="CB3914" s="427"/>
      <c r="CC3914" s="375"/>
      <c r="CD3914" s="375"/>
      <c r="CE3914" s="375"/>
      <c r="CF3914" s="375"/>
      <c r="CG3914" s="375"/>
      <c r="CH3914" s="375"/>
      <c r="CI3914" s="375"/>
      <c r="CJ3914" s="375"/>
      <c r="CK3914" s="375"/>
      <c r="CL3914" s="375"/>
      <c r="CM3914" s="375"/>
      <c r="CN3914" s="305"/>
      <c r="CO3914" s="305"/>
      <c r="CP3914" s="305"/>
      <c r="CQ3914" s="311"/>
      <c r="CR3914" s="311"/>
      <c r="CS3914" s="311"/>
      <c r="CT3914" s="311"/>
      <c r="CU3914" s="311"/>
      <c r="CV3914" s="311"/>
      <c r="CW3914" s="311"/>
      <c r="CX3914" s="311"/>
      <c r="CY3914" s="311"/>
      <c r="CZ3914" s="311"/>
      <c r="DA3914" s="311"/>
      <c r="DB3914" s="311"/>
      <c r="DC3914" s="311"/>
      <c r="DD3914" s="311"/>
      <c r="DE3914" s="311"/>
      <c r="DG3914" s="612"/>
      <c r="DH3914" s="613"/>
      <c r="DI3914" s="415"/>
      <c r="DJ3914" s="416"/>
      <c r="DK3914" s="416"/>
      <c r="DL3914" s="416"/>
      <c r="DM3914" s="416"/>
      <c r="DN3914" s="416"/>
      <c r="DO3914" s="416"/>
      <c r="DP3914" s="416"/>
      <c r="DQ3914" s="416"/>
      <c r="DR3914" s="416"/>
      <c r="DS3914" s="416"/>
      <c r="DT3914" s="416"/>
      <c r="DU3914" s="416"/>
      <c r="DV3914" s="416"/>
      <c r="DW3914" s="416"/>
      <c r="DX3914" s="416"/>
      <c r="DY3914" s="416"/>
      <c r="DZ3914" s="416"/>
      <c r="EA3914" s="416"/>
      <c r="EB3914" s="416"/>
      <c r="EC3914" s="416"/>
      <c r="ED3914" s="416"/>
      <c r="EE3914" s="416"/>
      <c r="EF3914" s="416"/>
      <c r="EG3914" s="416"/>
      <c r="EH3914" s="416"/>
      <c r="EI3914" s="416"/>
      <c r="EJ3914" s="416"/>
      <c r="EK3914" s="416"/>
      <c r="EL3914" s="417"/>
    </row>
    <row r="3915" spans="1:143" ht="24" customHeight="1" x14ac:dyDescent="0.25">
      <c r="A3915" s="60"/>
      <c r="B3915" s="60"/>
      <c r="C3915" s="796"/>
      <c r="D3915" s="789"/>
      <c r="E3915" s="790"/>
      <c r="F3915" s="791"/>
      <c r="G3915" s="702" t="s">
        <v>437</v>
      </c>
      <c r="H3915" s="702"/>
      <c r="I3915" s="177"/>
      <c r="J3915" s="700" t="s">
        <v>431</v>
      </c>
      <c r="K3915" s="700"/>
      <c r="L3915" s="700"/>
      <c r="M3915" s="700"/>
      <c r="N3915" s="700"/>
      <c r="O3915" s="701"/>
      <c r="P3915" s="555"/>
      <c r="Q3915" s="555"/>
      <c r="R3915" s="555"/>
      <c r="S3915" s="555"/>
      <c r="T3915" s="555"/>
      <c r="U3915" s="555"/>
      <c r="V3915" s="555"/>
      <c r="W3915" s="555"/>
      <c r="X3915" s="555"/>
      <c r="Y3915" s="555"/>
      <c r="Z3915" s="555"/>
      <c r="AA3915" s="555"/>
      <c r="AB3915" s="555"/>
      <c r="AC3915" s="555"/>
      <c r="AD3915" s="555"/>
      <c r="AE3915" s="60"/>
      <c r="AF3915" s="259"/>
      <c r="AG3915" s="374">
        <f t="shared" si="11517"/>
        <v>15</v>
      </c>
      <c r="AH3915" s="399"/>
      <c r="AK3915" s="375">
        <f t="shared" si="11518"/>
        <v>0</v>
      </c>
      <c r="AL3915" s="378">
        <f t="shared" si="11498"/>
        <v>0</v>
      </c>
      <c r="AM3915" s="374">
        <f t="shared" si="11519"/>
        <v>0</v>
      </c>
      <c r="AN3915" s="292">
        <f t="shared" si="11499"/>
        <v>0</v>
      </c>
      <c r="CA3915" s="303"/>
      <c r="CB3915" s="421"/>
      <c r="CC3915" s="375"/>
      <c r="CD3915" s="375"/>
      <c r="CE3915" s="375"/>
      <c r="CF3915" s="375"/>
      <c r="CG3915" s="375"/>
      <c r="CH3915" s="375"/>
      <c r="CI3915" s="375"/>
      <c r="CJ3915" s="375"/>
      <c r="CK3915" s="375"/>
      <c r="CL3915" s="375"/>
      <c r="CM3915" s="375"/>
      <c r="CN3915" s="305"/>
      <c r="CO3915" s="305"/>
      <c r="CP3915" s="305"/>
      <c r="CQ3915" s="311"/>
      <c r="CR3915" s="311"/>
      <c r="CS3915" s="311"/>
      <c r="CT3915" s="311"/>
      <c r="CU3915" s="311"/>
      <c r="CV3915" s="311"/>
      <c r="CW3915" s="311"/>
      <c r="CX3915" s="311"/>
      <c r="CY3915" s="311"/>
      <c r="CZ3915" s="311"/>
      <c r="DA3915" s="311"/>
      <c r="DB3915" s="311"/>
      <c r="DC3915" s="311"/>
      <c r="DD3915" s="311"/>
      <c r="DE3915" s="311"/>
      <c r="DG3915" s="612"/>
      <c r="DH3915" s="613"/>
      <c r="DI3915" s="415"/>
      <c r="DJ3915" s="416"/>
      <c r="DK3915" s="416"/>
      <c r="DL3915" s="416"/>
      <c r="DM3915" s="416"/>
      <c r="DN3915" s="416"/>
      <c r="DO3915" s="416"/>
      <c r="DP3915" s="416"/>
      <c r="DQ3915" s="416"/>
      <c r="DR3915" s="416"/>
      <c r="DS3915" s="416"/>
      <c r="DT3915" s="416"/>
      <c r="DU3915" s="416"/>
      <c r="DV3915" s="416"/>
      <c r="DW3915" s="416"/>
      <c r="DX3915" s="416"/>
      <c r="DY3915" s="416"/>
      <c r="DZ3915" s="416"/>
      <c r="EA3915" s="416"/>
      <c r="EB3915" s="416"/>
      <c r="EC3915" s="416"/>
      <c r="ED3915" s="416"/>
      <c r="EE3915" s="416"/>
      <c r="EF3915" s="416"/>
      <c r="EG3915" s="416"/>
      <c r="EH3915" s="416"/>
      <c r="EI3915" s="416"/>
      <c r="EJ3915" s="416"/>
      <c r="EK3915" s="416"/>
      <c r="EL3915" s="417"/>
    </row>
    <row r="3916" spans="1:143" ht="15" customHeight="1" x14ac:dyDescent="0.25">
      <c r="A3916" s="60"/>
      <c r="B3916" s="60"/>
      <c r="C3916" s="796"/>
      <c r="D3916" s="789"/>
      <c r="E3916" s="790"/>
      <c r="F3916" s="791"/>
      <c r="G3916" s="712" t="s">
        <v>438</v>
      </c>
      <c r="H3916" s="713"/>
      <c r="I3916" s="704" t="s">
        <v>439</v>
      </c>
      <c r="J3916" s="705"/>
      <c r="K3916" s="705"/>
      <c r="L3916" s="705"/>
      <c r="M3916" s="705"/>
      <c r="N3916" s="705"/>
      <c r="O3916" s="706"/>
      <c r="P3916" s="555"/>
      <c r="Q3916" s="555"/>
      <c r="R3916" s="555"/>
      <c r="S3916" s="555"/>
      <c r="T3916" s="555"/>
      <c r="U3916" s="555"/>
      <c r="V3916" s="555"/>
      <c r="W3916" s="555"/>
      <c r="X3916" s="555"/>
      <c r="Y3916" s="555"/>
      <c r="Z3916" s="555"/>
      <c r="AA3916" s="555"/>
      <c r="AB3916" s="555"/>
      <c r="AC3916" s="555"/>
      <c r="AD3916" s="555"/>
      <c r="AE3916" s="60"/>
      <c r="AF3916" s="259"/>
      <c r="AG3916" s="374">
        <f t="shared" si="11517"/>
        <v>15</v>
      </c>
      <c r="AH3916" s="399"/>
      <c r="AK3916" s="375">
        <f t="shared" si="11518"/>
        <v>0</v>
      </c>
      <c r="AL3916" s="378">
        <f t="shared" si="11498"/>
        <v>0</v>
      </c>
      <c r="AM3916" s="374">
        <f t="shared" si="11519"/>
        <v>0</v>
      </c>
      <c r="AN3916" s="292">
        <f t="shared" si="11499"/>
        <v>0</v>
      </c>
      <c r="CA3916" s="299" t="s">
        <v>60</v>
      </c>
      <c r="CB3916" s="421"/>
      <c r="CC3916" s="375"/>
      <c r="CD3916" s="375"/>
      <c r="CE3916" s="375"/>
      <c r="CF3916" s="375"/>
      <c r="CG3916" s="375"/>
      <c r="CH3916" s="375"/>
      <c r="CI3916" s="375"/>
      <c r="CJ3916" s="375"/>
      <c r="CK3916" s="375"/>
      <c r="CL3916" s="375"/>
      <c r="CM3916" s="375"/>
      <c r="CN3916" s="300"/>
      <c r="CO3916" s="300"/>
      <c r="CP3916" s="300"/>
      <c r="CQ3916" s="423">
        <f t="shared" ref="CQ3916" si="11522">IF(P3916="",0,P3916)</f>
        <v>0</v>
      </c>
      <c r="CR3916" s="423">
        <f t="shared" ref="CR3916" si="11523">IF(Q3916="",0,Q3916)</f>
        <v>0</v>
      </c>
      <c r="CS3916" s="423">
        <f t="shared" ref="CS3916" si="11524">IF(R3916="",0,R3916)</f>
        <v>0</v>
      </c>
      <c r="CT3916" s="423">
        <f t="shared" ref="CT3916" si="11525">IF(S3916="",0,S3916)</f>
        <v>0</v>
      </c>
      <c r="CU3916" s="423">
        <f t="shared" ref="CU3916" si="11526">IF(T3916="",0,T3916)</f>
        <v>0</v>
      </c>
      <c r="CV3916" s="423">
        <f t="shared" ref="CV3916" si="11527">IF(U3916="",0,U3916)</f>
        <v>0</v>
      </c>
      <c r="CW3916" s="423">
        <f t="shared" ref="CW3916" si="11528">IF(V3916="",0,V3916)</f>
        <v>0</v>
      </c>
      <c r="CX3916" s="423">
        <f t="shared" ref="CX3916" si="11529">IF(W3916="",0,W3916)</f>
        <v>0</v>
      </c>
      <c r="CY3916" s="423">
        <f t="shared" ref="CY3916" si="11530">IF(X3916="",0,X3916)</f>
        <v>0</v>
      </c>
      <c r="CZ3916" s="423">
        <f t="shared" ref="CZ3916" si="11531">IF(Y3916="",0,Y3916)</f>
        <v>0</v>
      </c>
      <c r="DA3916" s="423">
        <f t="shared" ref="DA3916" si="11532">IF(Z3916="",0,Z3916)</f>
        <v>0</v>
      </c>
      <c r="DB3916" s="423">
        <f t="shared" ref="DB3916" si="11533">IF(AA3916="",0,AA3916)</f>
        <v>0</v>
      </c>
      <c r="DC3916" s="423">
        <f t="shared" ref="DC3916" si="11534">IF(AB3916="",0,AB3916)</f>
        <v>0</v>
      </c>
      <c r="DD3916" s="423">
        <f t="shared" ref="DD3916" si="11535">IF(AC3916="",0,AC3916)</f>
        <v>0</v>
      </c>
      <c r="DE3916" s="423">
        <f t="shared" ref="DE3916" si="11536">IF(AD3916="",0,AD3916)</f>
        <v>0</v>
      </c>
      <c r="DG3916" s="610"/>
      <c r="DH3916" s="611"/>
      <c r="DI3916" s="415"/>
      <c r="DJ3916" s="416"/>
      <c r="DK3916" s="416"/>
      <c r="DL3916" s="416"/>
      <c r="DM3916" s="416"/>
      <c r="DN3916" s="416"/>
      <c r="DO3916" s="416"/>
      <c r="DP3916" s="416"/>
      <c r="DQ3916" s="416"/>
      <c r="DR3916" s="416"/>
      <c r="DS3916" s="416"/>
      <c r="DT3916" s="416"/>
      <c r="DU3916" s="416"/>
      <c r="DV3916" s="416"/>
      <c r="DW3916" s="416"/>
      <c r="DX3916" s="416"/>
      <c r="DY3916" s="416"/>
      <c r="DZ3916" s="416"/>
      <c r="EA3916" s="416"/>
      <c r="EB3916" s="416"/>
      <c r="EC3916" s="416"/>
      <c r="ED3916" s="416"/>
      <c r="EE3916" s="416"/>
      <c r="EF3916" s="416"/>
      <c r="EG3916" s="416"/>
      <c r="EH3916" s="416"/>
      <c r="EI3916" s="416"/>
      <c r="EJ3916" s="416"/>
      <c r="EK3916" s="416"/>
      <c r="EL3916" s="417"/>
    </row>
    <row r="3917" spans="1:143" ht="24" customHeight="1" x14ac:dyDescent="0.25">
      <c r="A3917" s="60"/>
      <c r="B3917" s="60"/>
      <c r="C3917" s="796"/>
      <c r="D3917" s="789"/>
      <c r="E3917" s="790"/>
      <c r="F3917" s="791"/>
      <c r="G3917" s="714" t="s">
        <v>444</v>
      </c>
      <c r="H3917" s="715"/>
      <c r="I3917" s="177"/>
      <c r="J3917" s="700" t="s">
        <v>440</v>
      </c>
      <c r="K3917" s="700"/>
      <c r="L3917" s="700"/>
      <c r="M3917" s="700"/>
      <c r="N3917" s="700"/>
      <c r="O3917" s="701"/>
      <c r="P3917" s="555"/>
      <c r="Q3917" s="555"/>
      <c r="R3917" s="555"/>
      <c r="S3917" s="555"/>
      <c r="T3917" s="555"/>
      <c r="U3917" s="555"/>
      <c r="V3917" s="555"/>
      <c r="W3917" s="555"/>
      <c r="X3917" s="555"/>
      <c r="Y3917" s="555"/>
      <c r="Z3917" s="555"/>
      <c r="AA3917" s="555"/>
      <c r="AB3917" s="555"/>
      <c r="AC3917" s="555"/>
      <c r="AD3917" s="555"/>
      <c r="AE3917" s="60"/>
      <c r="AF3917" s="259"/>
      <c r="AG3917" s="374">
        <f t="shared" si="11517"/>
        <v>15</v>
      </c>
      <c r="AH3917" s="399"/>
      <c r="AK3917" s="375">
        <f t="shared" si="11518"/>
        <v>0</v>
      </c>
      <c r="AL3917" s="378">
        <f t="shared" si="11498"/>
        <v>0</v>
      </c>
      <c r="AM3917" s="374">
        <f t="shared" si="11519"/>
        <v>0</v>
      </c>
      <c r="AN3917" s="292">
        <f t="shared" si="11499"/>
        <v>0</v>
      </c>
      <c r="CA3917" s="299" t="s">
        <v>1917</v>
      </c>
      <c r="CB3917" s="421"/>
      <c r="CC3917" s="375"/>
      <c r="CD3917" s="375"/>
      <c r="CE3917" s="375"/>
      <c r="CF3917" s="375"/>
      <c r="CG3917" s="375"/>
      <c r="CH3917" s="375"/>
      <c r="CI3917" s="375"/>
      <c r="CJ3917" s="375"/>
      <c r="CK3917" s="375"/>
      <c r="CL3917" s="375"/>
      <c r="CM3917" s="375"/>
      <c r="CN3917" s="301"/>
      <c r="CO3917" s="301"/>
      <c r="CP3917" s="301"/>
      <c r="CQ3917" s="301">
        <f t="shared" ref="CQ3917" si="11537">SUM(P3917:P3920)</f>
        <v>0</v>
      </c>
      <c r="CR3917" s="301">
        <f t="shared" ref="CR3917" si="11538">SUM(Q3917:Q3920)</f>
        <v>0</v>
      </c>
      <c r="CS3917" s="301">
        <f t="shared" ref="CS3917" si="11539">SUM(R3917:R3920)</f>
        <v>0</v>
      </c>
      <c r="CT3917" s="301">
        <f t="shared" ref="CT3917" si="11540">SUM(S3917:S3920)</f>
        <v>0</v>
      </c>
      <c r="CU3917" s="301">
        <f t="shared" ref="CU3917" si="11541">SUM(T3917:T3920)</f>
        <v>0</v>
      </c>
      <c r="CV3917" s="301">
        <f t="shared" ref="CV3917" si="11542">SUM(U3917:U3920)</f>
        <v>0</v>
      </c>
      <c r="CW3917" s="301">
        <f t="shared" ref="CW3917" si="11543">SUM(V3917:V3920)</f>
        <v>0</v>
      </c>
      <c r="CX3917" s="301">
        <f t="shared" ref="CX3917" si="11544">SUM(W3917:W3920)</f>
        <v>0</v>
      </c>
      <c r="CY3917" s="301">
        <f t="shared" ref="CY3917" si="11545">SUM(X3917:X3920)</f>
        <v>0</v>
      </c>
      <c r="CZ3917" s="301">
        <f t="shared" ref="CZ3917" si="11546">SUM(Y3917:Y3920)</f>
        <v>0</v>
      </c>
      <c r="DA3917" s="301">
        <f t="shared" ref="DA3917" si="11547">SUM(Z3917:Z3920)</f>
        <v>0</v>
      </c>
      <c r="DB3917" s="301">
        <f t="shared" ref="DB3917" si="11548">SUM(AA3917:AA3920)</f>
        <v>0</v>
      </c>
      <c r="DC3917" s="301">
        <f t="shared" ref="DC3917" si="11549">SUM(AB3917:AB3920)</f>
        <v>0</v>
      </c>
      <c r="DD3917" s="301">
        <f t="shared" ref="DD3917" si="11550">SUM(AC3917:AC3920)</f>
        <v>0</v>
      </c>
      <c r="DE3917" s="301">
        <f t="shared" ref="DE3917" si="11551">SUM(AD3917:AD3920)</f>
        <v>0</v>
      </c>
      <c r="DG3917" s="612"/>
      <c r="DH3917" s="613"/>
      <c r="DI3917" s="415"/>
      <c r="DJ3917" s="416"/>
      <c r="DK3917" s="416"/>
      <c r="DL3917" s="416"/>
      <c r="DM3917" s="416"/>
      <c r="DN3917" s="416"/>
      <c r="DO3917" s="416"/>
      <c r="DP3917" s="416"/>
      <c r="DQ3917" s="416"/>
      <c r="DR3917" s="416"/>
      <c r="DS3917" s="416"/>
      <c r="DT3917" s="416"/>
      <c r="DU3917" s="416"/>
      <c r="DV3917" s="416"/>
      <c r="DW3917" s="416"/>
      <c r="DX3917" s="416"/>
      <c r="DY3917" s="416"/>
      <c r="DZ3917" s="416"/>
      <c r="EA3917" s="416"/>
      <c r="EB3917" s="416"/>
      <c r="EC3917" s="416"/>
      <c r="ED3917" s="416"/>
      <c r="EE3917" s="416"/>
      <c r="EF3917" s="416"/>
      <c r="EG3917" s="416"/>
      <c r="EH3917" s="416"/>
      <c r="EI3917" s="416"/>
      <c r="EJ3917" s="416"/>
      <c r="EK3917" s="416"/>
      <c r="EL3917" s="417"/>
    </row>
    <row r="3918" spans="1:143" ht="24" customHeight="1" x14ac:dyDescent="0.25">
      <c r="A3918" s="60"/>
      <c r="B3918" s="60"/>
      <c r="C3918" s="796"/>
      <c r="D3918" s="789"/>
      <c r="E3918" s="790"/>
      <c r="F3918" s="791"/>
      <c r="G3918" s="714" t="s">
        <v>445</v>
      </c>
      <c r="H3918" s="715"/>
      <c r="I3918" s="177"/>
      <c r="J3918" s="700" t="s">
        <v>441</v>
      </c>
      <c r="K3918" s="700"/>
      <c r="L3918" s="700"/>
      <c r="M3918" s="700"/>
      <c r="N3918" s="700"/>
      <c r="O3918" s="701"/>
      <c r="P3918" s="555"/>
      <c r="Q3918" s="555"/>
      <c r="R3918" s="555"/>
      <c r="S3918" s="555"/>
      <c r="T3918" s="555"/>
      <c r="U3918" s="555"/>
      <c r="V3918" s="555"/>
      <c r="W3918" s="555"/>
      <c r="X3918" s="555"/>
      <c r="Y3918" s="555"/>
      <c r="Z3918" s="555"/>
      <c r="AA3918" s="555"/>
      <c r="AB3918" s="555"/>
      <c r="AC3918" s="555"/>
      <c r="AD3918" s="555"/>
      <c r="AE3918" s="60"/>
      <c r="AF3918" s="259"/>
      <c r="AG3918" s="374">
        <f t="shared" si="11517"/>
        <v>15</v>
      </c>
      <c r="AH3918" s="399"/>
      <c r="AK3918" s="375">
        <f t="shared" si="11518"/>
        <v>0</v>
      </c>
      <c r="AL3918" s="378">
        <f t="shared" si="11498"/>
        <v>0</v>
      </c>
      <c r="AM3918" s="374">
        <f t="shared" si="11519"/>
        <v>0</v>
      </c>
      <c r="AN3918" s="292">
        <f t="shared" si="11499"/>
        <v>0</v>
      </c>
      <c r="CA3918" s="299" t="s">
        <v>1910</v>
      </c>
      <c r="CB3918" s="421"/>
      <c r="CC3918" s="375"/>
      <c r="CD3918" s="375"/>
      <c r="CE3918" s="375"/>
      <c r="CF3918" s="375"/>
      <c r="CG3918" s="375"/>
      <c r="CH3918" s="375"/>
      <c r="CI3918" s="375"/>
      <c r="CJ3918" s="375"/>
      <c r="CK3918" s="375"/>
      <c r="CL3918" s="375"/>
      <c r="CM3918" s="375"/>
      <c r="CN3918" s="300"/>
      <c r="CO3918" s="300"/>
      <c r="CP3918" s="300"/>
      <c r="CQ3918" s="422">
        <f t="shared" ref="CQ3918" si="11552">IF(CQ3916="NA",COUNTIF(P3917:P3920,"NA"),COUNTIF(P3917:P3920,"NS"))</f>
        <v>0</v>
      </c>
      <c r="CR3918" s="422">
        <f t="shared" ref="CR3918" si="11553">IF(CR3916="NA",COUNTIF(Q3917:Q3920,"NA"),COUNTIF(Q3917:Q3920,"NS"))</f>
        <v>0</v>
      </c>
      <c r="CS3918" s="422">
        <f t="shared" ref="CS3918" si="11554">IF(CS3916="NA",COUNTIF(R3917:R3920,"NA"),COUNTIF(R3917:R3920,"NS"))</f>
        <v>0</v>
      </c>
      <c r="CT3918" s="422">
        <f t="shared" ref="CT3918" si="11555">IF(CT3916="NA",COUNTIF(S3917:S3920,"NA"),COUNTIF(S3917:S3920,"NS"))</f>
        <v>0</v>
      </c>
      <c r="CU3918" s="422">
        <f t="shared" ref="CU3918" si="11556">IF(CU3916="NA",COUNTIF(T3917:T3920,"NA"),COUNTIF(T3917:T3920,"NS"))</f>
        <v>0</v>
      </c>
      <c r="CV3918" s="422">
        <f t="shared" ref="CV3918" si="11557">IF(CV3916="NA",COUNTIF(U3917:U3920,"NA"),COUNTIF(U3917:U3920,"NS"))</f>
        <v>0</v>
      </c>
      <c r="CW3918" s="422">
        <f t="shared" ref="CW3918" si="11558">IF(CW3916="NA",COUNTIF(V3917:V3920,"NA"),COUNTIF(V3917:V3920,"NS"))</f>
        <v>0</v>
      </c>
      <c r="CX3918" s="422">
        <f t="shared" ref="CX3918" si="11559">IF(CX3916="NA",COUNTIF(W3917:W3920,"NA"),COUNTIF(W3917:W3920,"NS"))</f>
        <v>0</v>
      </c>
      <c r="CY3918" s="422">
        <f t="shared" ref="CY3918" si="11560">IF(CY3916="NA",COUNTIF(X3917:X3920,"NA"),COUNTIF(X3917:X3920,"NS"))</f>
        <v>0</v>
      </c>
      <c r="CZ3918" s="422">
        <f t="shared" ref="CZ3918" si="11561">IF(CZ3916="NA",COUNTIF(Y3917:Y3920,"NA"),COUNTIF(Y3917:Y3920,"NS"))</f>
        <v>0</v>
      </c>
      <c r="DA3918" s="422">
        <f t="shared" ref="DA3918" si="11562">IF(DA3916="NA",COUNTIF(Z3917:Z3920,"NA"),COUNTIF(Z3917:Z3920,"NS"))</f>
        <v>0</v>
      </c>
      <c r="DB3918" s="422">
        <f t="shared" ref="DB3918" si="11563">IF(DB3916="NA",COUNTIF(AA3917:AA3920,"NA"),COUNTIF(AA3917:AA3920,"NS"))</f>
        <v>0</v>
      </c>
      <c r="DC3918" s="422">
        <f t="shared" ref="DC3918" si="11564">IF(DC3916="NA",COUNTIF(AB3917:AB3920,"NA"),COUNTIF(AB3917:AB3920,"NS"))</f>
        <v>0</v>
      </c>
      <c r="DD3918" s="422">
        <f t="shared" ref="DD3918" si="11565">IF(DD3916="NA",COUNTIF(AC3917:AC3920,"NA"),COUNTIF(AC3917:AC3920,"NS"))</f>
        <v>0</v>
      </c>
      <c r="DE3918" s="422">
        <f t="shared" ref="DE3918" si="11566">IF(DE3916="NA",COUNTIF(AD3917:AD3920,"NA"),COUNTIF(AD3917:AD3920,"NS"))</f>
        <v>0</v>
      </c>
      <c r="DG3918" s="612"/>
      <c r="DH3918" s="613"/>
      <c r="DI3918" s="415"/>
      <c r="DJ3918" s="416"/>
      <c r="DK3918" s="416"/>
      <c r="DL3918" s="416"/>
      <c r="DM3918" s="416"/>
      <c r="DN3918" s="416"/>
      <c r="DO3918" s="416"/>
      <c r="DP3918" s="416"/>
      <c r="DQ3918" s="416"/>
      <c r="DR3918" s="416"/>
      <c r="DS3918" s="416"/>
      <c r="DT3918" s="416"/>
      <c r="DU3918" s="416"/>
      <c r="DV3918" s="416"/>
      <c r="DW3918" s="416"/>
      <c r="DX3918" s="416"/>
      <c r="DY3918" s="416"/>
      <c r="DZ3918" s="416"/>
      <c r="EA3918" s="416"/>
      <c r="EB3918" s="416"/>
      <c r="EC3918" s="416"/>
      <c r="ED3918" s="416"/>
      <c r="EE3918" s="416"/>
      <c r="EF3918" s="416"/>
      <c r="EG3918" s="416"/>
      <c r="EH3918" s="416"/>
      <c r="EI3918" s="416"/>
      <c r="EJ3918" s="416"/>
      <c r="EK3918" s="416"/>
      <c r="EL3918" s="417"/>
    </row>
    <row r="3919" spans="1:143" ht="24" customHeight="1" x14ac:dyDescent="0.25">
      <c r="A3919" s="60"/>
      <c r="B3919" s="60"/>
      <c r="C3919" s="796"/>
      <c r="D3919" s="789"/>
      <c r="E3919" s="790"/>
      <c r="F3919" s="791"/>
      <c r="G3919" s="714" t="s">
        <v>446</v>
      </c>
      <c r="H3919" s="715"/>
      <c r="I3919" s="177"/>
      <c r="J3919" s="700" t="s">
        <v>442</v>
      </c>
      <c r="K3919" s="700"/>
      <c r="L3919" s="700"/>
      <c r="M3919" s="700"/>
      <c r="N3919" s="700"/>
      <c r="O3919" s="701"/>
      <c r="P3919" s="555"/>
      <c r="Q3919" s="555"/>
      <c r="R3919" s="555"/>
      <c r="S3919" s="555"/>
      <c r="T3919" s="555"/>
      <c r="U3919" s="555"/>
      <c r="V3919" s="555"/>
      <c r="W3919" s="555"/>
      <c r="X3919" s="555"/>
      <c r="Y3919" s="555"/>
      <c r="Z3919" s="555"/>
      <c r="AA3919" s="555"/>
      <c r="AB3919" s="555"/>
      <c r="AC3919" s="555"/>
      <c r="AD3919" s="555"/>
      <c r="AE3919" s="60"/>
      <c r="AF3919" s="259"/>
      <c r="AG3919" s="374">
        <f t="shared" si="11517"/>
        <v>15</v>
      </c>
      <c r="AH3919" s="399"/>
      <c r="AK3919" s="375">
        <f t="shared" si="11518"/>
        <v>0</v>
      </c>
      <c r="AL3919" s="378">
        <f t="shared" si="11498"/>
        <v>0</v>
      </c>
      <c r="AM3919" s="374">
        <f t="shared" si="11519"/>
        <v>0</v>
      </c>
      <c r="AN3919" s="292">
        <f t="shared" si="11499"/>
        <v>0</v>
      </c>
      <c r="CA3919" s="299" t="s">
        <v>1918</v>
      </c>
      <c r="CB3919" s="427"/>
      <c r="CC3919" s="375"/>
      <c r="CD3919" s="375"/>
      <c r="CE3919" s="375"/>
      <c r="CF3919" s="375"/>
      <c r="CG3919" s="375"/>
      <c r="CH3919" s="375"/>
      <c r="CI3919" s="375"/>
      <c r="CJ3919" s="375"/>
      <c r="CK3919" s="375"/>
      <c r="CL3919" s="375"/>
      <c r="CM3919" s="375"/>
      <c r="CN3919" s="302"/>
      <c r="CO3919" s="302"/>
      <c r="CP3919" s="302"/>
      <c r="CQ3919" s="425">
        <f t="shared" ref="CQ3919:DD3919" si="11567">IF(OR(AND(CQ3916=0,CQ3918&gt;0),AND(CQ3916="NS",CQ3917&gt;0),AND(CQ3916="NS",CQ3917=0,CQ3918=0)),1,IF(OR(AND(CQ3918&gt;=2,CQ3917&lt;CQ3916),AND(CQ3916="NS",CQ3917=0,CQ3918&gt;0),OR(CQ3916=CQ3917,AND(CQ3916="",CQ3918=0,CQ3917=0))),0,1))</f>
        <v>0</v>
      </c>
      <c r="CR3919" s="425">
        <f t="shared" si="11567"/>
        <v>0</v>
      </c>
      <c r="CS3919" s="425">
        <f t="shared" si="11567"/>
        <v>0</v>
      </c>
      <c r="CT3919" s="425">
        <f t="shared" si="11567"/>
        <v>0</v>
      </c>
      <c r="CU3919" s="425">
        <f t="shared" si="11567"/>
        <v>0</v>
      </c>
      <c r="CV3919" s="425">
        <f t="shared" si="11567"/>
        <v>0</v>
      </c>
      <c r="CW3919" s="425">
        <f t="shared" si="11567"/>
        <v>0</v>
      </c>
      <c r="CX3919" s="425">
        <f t="shared" si="11567"/>
        <v>0</v>
      </c>
      <c r="CY3919" s="425">
        <f t="shared" si="11567"/>
        <v>0</v>
      </c>
      <c r="CZ3919" s="425">
        <f t="shared" si="11567"/>
        <v>0</v>
      </c>
      <c r="DA3919" s="425">
        <f t="shared" si="11567"/>
        <v>0</v>
      </c>
      <c r="DB3919" s="425">
        <f t="shared" si="11567"/>
        <v>0</v>
      </c>
      <c r="DC3919" s="425">
        <f t="shared" si="11567"/>
        <v>0</v>
      </c>
      <c r="DD3919" s="425">
        <f t="shared" si="11567"/>
        <v>0</v>
      </c>
      <c r="DE3919" s="425">
        <f t="shared" ref="DE3919" si="11568">IF(OR(AND(DE3916=0,DE3918&gt;0),AND(DE3916="NS",DE3917&gt;0),AND(DE3916="NS",DE3917=0,DE3918=0)),1,IF(OR(AND(DE3918&gt;=2,DE3917&lt;DE3916),AND(DE3916="NS",DE3917=0,DE3918&gt;0),OR(DE3916=DE3917,AND(DE3916="",DE3918=0,DE3917=0))),0,1))</f>
        <v>0</v>
      </c>
      <c r="DF3919" s="400">
        <f>SUM(CQ3919:DE3919)</f>
        <v>0</v>
      </c>
      <c r="DG3919" s="612"/>
      <c r="DH3919" s="613"/>
      <c r="DI3919" s="415"/>
      <c r="DJ3919" s="416"/>
      <c r="DK3919" s="416"/>
      <c r="DL3919" s="416"/>
      <c r="DM3919" s="416"/>
      <c r="DN3919" s="416"/>
      <c r="DO3919" s="416"/>
      <c r="DP3919" s="416"/>
      <c r="DQ3919" s="416"/>
      <c r="DR3919" s="416"/>
      <c r="DS3919" s="416"/>
      <c r="DT3919" s="416"/>
      <c r="DU3919" s="416"/>
      <c r="DV3919" s="416"/>
      <c r="DW3919" s="416"/>
      <c r="DX3919" s="416"/>
      <c r="DY3919" s="416"/>
      <c r="DZ3919" s="416"/>
      <c r="EA3919" s="416"/>
      <c r="EB3919" s="416"/>
      <c r="EC3919" s="416"/>
      <c r="ED3919" s="416"/>
      <c r="EE3919" s="416"/>
      <c r="EF3919" s="416"/>
      <c r="EG3919" s="416"/>
      <c r="EH3919" s="416"/>
      <c r="EI3919" s="416"/>
      <c r="EJ3919" s="416"/>
      <c r="EK3919" s="416"/>
      <c r="EL3919" s="417"/>
    </row>
    <row r="3920" spans="1:143" ht="24" customHeight="1" x14ac:dyDescent="0.25">
      <c r="A3920" s="60"/>
      <c r="B3920" s="60"/>
      <c r="C3920" s="796"/>
      <c r="D3920" s="789"/>
      <c r="E3920" s="790"/>
      <c r="F3920" s="791"/>
      <c r="G3920" s="714" t="s">
        <v>447</v>
      </c>
      <c r="H3920" s="715"/>
      <c r="I3920" s="177"/>
      <c r="J3920" s="700" t="s">
        <v>443</v>
      </c>
      <c r="K3920" s="700"/>
      <c r="L3920" s="700"/>
      <c r="M3920" s="700"/>
      <c r="N3920" s="700"/>
      <c r="O3920" s="701"/>
      <c r="P3920" s="555"/>
      <c r="Q3920" s="555"/>
      <c r="R3920" s="555"/>
      <c r="S3920" s="555"/>
      <c r="T3920" s="555"/>
      <c r="U3920" s="555"/>
      <c r="V3920" s="555"/>
      <c r="W3920" s="555"/>
      <c r="X3920" s="555"/>
      <c r="Y3920" s="555"/>
      <c r="Z3920" s="555"/>
      <c r="AA3920" s="555"/>
      <c r="AB3920" s="555"/>
      <c r="AC3920" s="555"/>
      <c r="AD3920" s="555"/>
      <c r="AE3920" s="60"/>
      <c r="AF3920" s="259"/>
      <c r="AG3920" s="374">
        <f t="shared" si="11517"/>
        <v>15</v>
      </c>
      <c r="AH3920" s="399"/>
      <c r="AK3920" s="375">
        <f t="shared" si="11518"/>
        <v>0</v>
      </c>
      <c r="AL3920" s="378">
        <f t="shared" si="11498"/>
        <v>0</v>
      </c>
      <c r="AM3920" s="374">
        <f t="shared" si="11519"/>
        <v>0</v>
      </c>
      <c r="AN3920" s="292">
        <f t="shared" si="11499"/>
        <v>0</v>
      </c>
      <c r="CA3920" s="303"/>
      <c r="CB3920" s="427"/>
      <c r="CC3920" s="375"/>
      <c r="CD3920" s="375"/>
      <c r="CE3920" s="375"/>
      <c r="CF3920" s="375"/>
      <c r="CG3920" s="375"/>
      <c r="CH3920" s="375"/>
      <c r="CI3920" s="375"/>
      <c r="CJ3920" s="375"/>
      <c r="CK3920" s="375"/>
      <c r="CL3920" s="375"/>
      <c r="CM3920" s="375"/>
      <c r="CN3920" s="305"/>
      <c r="CO3920" s="305"/>
      <c r="CP3920" s="305"/>
      <c r="CQ3920" s="311"/>
      <c r="CR3920" s="311"/>
      <c r="CS3920" s="311"/>
      <c r="CT3920" s="311"/>
      <c r="CU3920" s="311"/>
      <c r="CV3920" s="311"/>
      <c r="CW3920" s="311"/>
      <c r="CX3920" s="311"/>
      <c r="CY3920" s="311"/>
      <c r="CZ3920" s="311"/>
      <c r="DA3920" s="311"/>
      <c r="DB3920" s="311"/>
      <c r="DC3920" s="311"/>
      <c r="DD3920" s="311"/>
      <c r="DE3920" s="311"/>
      <c r="DG3920" s="612"/>
      <c r="DH3920" s="613"/>
      <c r="DI3920" s="415"/>
      <c r="DJ3920" s="416"/>
      <c r="DK3920" s="416"/>
      <c r="DL3920" s="416"/>
      <c r="DM3920" s="416"/>
      <c r="DN3920" s="416"/>
      <c r="DO3920" s="416"/>
      <c r="DP3920" s="416"/>
      <c r="DQ3920" s="416"/>
      <c r="DR3920" s="416"/>
      <c r="DS3920" s="416"/>
      <c r="DT3920" s="416"/>
      <c r="DU3920" s="416"/>
      <c r="DV3920" s="416"/>
      <c r="DW3920" s="416"/>
      <c r="DX3920" s="416"/>
      <c r="DY3920" s="416"/>
      <c r="DZ3920" s="416"/>
      <c r="EA3920" s="416"/>
      <c r="EB3920" s="416"/>
      <c r="EC3920" s="416"/>
      <c r="ED3920" s="416"/>
      <c r="EE3920" s="416"/>
      <c r="EF3920" s="416"/>
      <c r="EG3920" s="416"/>
      <c r="EH3920" s="416"/>
      <c r="EI3920" s="416"/>
      <c r="EJ3920" s="416"/>
      <c r="EK3920" s="416"/>
      <c r="EL3920" s="417"/>
    </row>
    <row r="3921" spans="1:143" ht="36" customHeight="1" x14ac:dyDescent="0.25">
      <c r="A3921" s="60"/>
      <c r="B3921" s="60"/>
      <c r="C3921" s="796"/>
      <c r="D3921" s="789"/>
      <c r="E3921" s="790"/>
      <c r="F3921" s="791"/>
      <c r="G3921" s="703" t="s">
        <v>448</v>
      </c>
      <c r="H3921" s="703"/>
      <c r="I3921" s="704" t="s">
        <v>449</v>
      </c>
      <c r="J3921" s="705"/>
      <c r="K3921" s="705"/>
      <c r="L3921" s="705"/>
      <c r="M3921" s="705"/>
      <c r="N3921" s="705"/>
      <c r="O3921" s="706"/>
      <c r="P3921" s="555"/>
      <c r="Q3921" s="555"/>
      <c r="R3921" s="555"/>
      <c r="S3921" s="555"/>
      <c r="T3921" s="555"/>
      <c r="U3921" s="555"/>
      <c r="V3921" s="555"/>
      <c r="W3921" s="555"/>
      <c r="X3921" s="555"/>
      <c r="Y3921" s="555"/>
      <c r="Z3921" s="555"/>
      <c r="AA3921" s="555"/>
      <c r="AB3921" s="555"/>
      <c r="AC3921" s="555"/>
      <c r="AD3921" s="555"/>
      <c r="AE3921" s="60"/>
      <c r="AF3921" s="259"/>
      <c r="AG3921" s="374">
        <f t="shared" si="11517"/>
        <v>15</v>
      </c>
      <c r="AH3921" s="399"/>
      <c r="AK3921" s="375">
        <f t="shared" si="11518"/>
        <v>0</v>
      </c>
      <c r="AL3921" s="378">
        <f t="shared" si="11498"/>
        <v>0</v>
      </c>
      <c r="AM3921" s="374">
        <f t="shared" si="11519"/>
        <v>0</v>
      </c>
      <c r="AN3921" s="292">
        <f t="shared" si="11499"/>
        <v>0</v>
      </c>
      <c r="CA3921" s="303"/>
      <c r="CB3921" s="427"/>
      <c r="CC3921" s="375"/>
      <c r="CD3921" s="375"/>
      <c r="CE3921" s="375"/>
      <c r="CF3921" s="375"/>
      <c r="CG3921" s="375"/>
      <c r="CH3921" s="375"/>
      <c r="CI3921" s="375"/>
      <c r="CJ3921" s="375"/>
      <c r="CK3921" s="375"/>
      <c r="CL3921" s="375"/>
      <c r="CM3921" s="375"/>
      <c r="CN3921" s="305"/>
      <c r="CO3921" s="305"/>
      <c r="CP3921" s="305"/>
      <c r="CQ3921" s="311"/>
      <c r="CR3921" s="311"/>
      <c r="CS3921" s="311"/>
      <c r="CT3921" s="311"/>
      <c r="CU3921" s="311"/>
      <c r="CV3921" s="311"/>
      <c r="CW3921" s="311"/>
      <c r="CX3921" s="311"/>
      <c r="CY3921" s="311"/>
      <c r="CZ3921" s="311"/>
      <c r="DA3921" s="311"/>
      <c r="DB3921" s="311"/>
      <c r="DC3921" s="311"/>
      <c r="DD3921" s="311"/>
      <c r="DE3921" s="311"/>
      <c r="DG3921" s="610"/>
      <c r="DH3921" s="611"/>
      <c r="DI3921" s="415"/>
      <c r="DJ3921" s="416"/>
      <c r="DK3921" s="416"/>
      <c r="DL3921" s="416"/>
      <c r="DM3921" s="416"/>
      <c r="DN3921" s="416"/>
      <c r="DO3921" s="416"/>
      <c r="DP3921" s="416"/>
      <c r="DQ3921" s="416"/>
      <c r="DR3921" s="416"/>
      <c r="DS3921" s="416"/>
      <c r="DT3921" s="416"/>
      <c r="DU3921" s="416"/>
      <c r="DV3921" s="416"/>
      <c r="DW3921" s="416"/>
      <c r="DX3921" s="416"/>
      <c r="DY3921" s="416"/>
      <c r="DZ3921" s="416"/>
      <c r="EA3921" s="416"/>
      <c r="EB3921" s="416"/>
      <c r="EC3921" s="416"/>
      <c r="ED3921" s="416"/>
      <c r="EE3921" s="416"/>
      <c r="EF3921" s="416"/>
      <c r="EG3921" s="416"/>
      <c r="EH3921" s="416"/>
      <c r="EI3921" s="416"/>
      <c r="EJ3921" s="416"/>
      <c r="EK3921" s="416"/>
      <c r="EL3921" s="417"/>
    </row>
    <row r="3922" spans="1:143" ht="15" customHeight="1" x14ac:dyDescent="0.25">
      <c r="A3922" s="60"/>
      <c r="B3922" s="60"/>
      <c r="C3922" s="796"/>
      <c r="D3922" s="789"/>
      <c r="E3922" s="790"/>
      <c r="F3922" s="791"/>
      <c r="G3922" s="703" t="s">
        <v>450</v>
      </c>
      <c r="H3922" s="703"/>
      <c r="I3922" s="704" t="s">
        <v>451</v>
      </c>
      <c r="J3922" s="705"/>
      <c r="K3922" s="705"/>
      <c r="L3922" s="705"/>
      <c r="M3922" s="705"/>
      <c r="N3922" s="705"/>
      <c r="O3922" s="706"/>
      <c r="P3922" s="555"/>
      <c r="Q3922" s="555"/>
      <c r="R3922" s="555"/>
      <c r="S3922" s="555"/>
      <c r="T3922" s="555"/>
      <c r="U3922" s="555"/>
      <c r="V3922" s="555"/>
      <c r="W3922" s="555"/>
      <c r="X3922" s="555"/>
      <c r="Y3922" s="555"/>
      <c r="Z3922" s="555"/>
      <c r="AA3922" s="555"/>
      <c r="AB3922" s="555"/>
      <c r="AC3922" s="555"/>
      <c r="AD3922" s="555"/>
      <c r="AE3922" s="60"/>
      <c r="AF3922" s="259"/>
      <c r="AG3922" s="374">
        <f t="shared" si="11517"/>
        <v>15</v>
      </c>
      <c r="AH3922" s="399"/>
      <c r="AK3922" s="375">
        <f t="shared" si="11518"/>
        <v>0</v>
      </c>
      <c r="AL3922" s="378">
        <f t="shared" si="11498"/>
        <v>0</v>
      </c>
      <c r="AM3922" s="374">
        <f t="shared" si="11519"/>
        <v>0</v>
      </c>
      <c r="AN3922" s="292">
        <f t="shared" si="11499"/>
        <v>0</v>
      </c>
      <c r="CA3922" s="303"/>
      <c r="CB3922" s="427"/>
      <c r="CC3922" s="375"/>
      <c r="CD3922" s="375"/>
      <c r="CE3922" s="375"/>
      <c r="CF3922" s="375"/>
      <c r="CG3922" s="375"/>
      <c r="CH3922" s="375"/>
      <c r="CI3922" s="375"/>
      <c r="CJ3922" s="375"/>
      <c r="CK3922" s="375"/>
      <c r="CL3922" s="375"/>
      <c r="CM3922" s="375"/>
      <c r="CN3922" s="307"/>
      <c r="CO3922" s="307"/>
      <c r="CP3922" s="307"/>
      <c r="CQ3922" s="307"/>
      <c r="CR3922" s="307"/>
      <c r="CS3922" s="307"/>
      <c r="CT3922" s="307"/>
      <c r="CU3922" s="307"/>
      <c r="CV3922" s="307"/>
      <c r="CW3922" s="307"/>
      <c r="CX3922" s="307"/>
      <c r="CY3922" s="307"/>
      <c r="CZ3922" s="307"/>
      <c r="DA3922" s="307"/>
      <c r="DB3922" s="307"/>
      <c r="DC3922" s="307"/>
      <c r="DD3922" s="307"/>
      <c r="DE3922" s="307"/>
      <c r="DG3922" s="610"/>
      <c r="DH3922" s="611"/>
      <c r="DI3922" s="415"/>
      <c r="DJ3922" s="416"/>
      <c r="DK3922" s="416"/>
      <c r="DL3922" s="416"/>
      <c r="DM3922" s="416"/>
      <c r="DN3922" s="416"/>
      <c r="DO3922" s="416"/>
      <c r="DP3922" s="416"/>
      <c r="DQ3922" s="416"/>
      <c r="DR3922" s="416"/>
      <c r="DS3922" s="416"/>
      <c r="DT3922" s="416"/>
      <c r="DU3922" s="416"/>
      <c r="DV3922" s="416"/>
      <c r="DW3922" s="416"/>
      <c r="DX3922" s="416"/>
      <c r="DY3922" s="416"/>
      <c r="DZ3922" s="416"/>
      <c r="EA3922" s="416"/>
      <c r="EB3922" s="416"/>
      <c r="EC3922" s="416"/>
      <c r="ED3922" s="416"/>
      <c r="EE3922" s="416"/>
      <c r="EF3922" s="416"/>
      <c r="EG3922" s="416"/>
      <c r="EH3922" s="416"/>
      <c r="EI3922" s="416"/>
      <c r="EJ3922" s="416"/>
      <c r="EK3922" s="416"/>
      <c r="EL3922" s="417"/>
    </row>
    <row r="3923" spans="1:143" ht="15" customHeight="1" x14ac:dyDescent="0.25">
      <c r="A3923" s="60"/>
      <c r="B3923" s="60"/>
      <c r="C3923" s="796"/>
      <c r="D3923" s="789"/>
      <c r="E3923" s="790"/>
      <c r="F3923" s="791"/>
      <c r="G3923" s="703" t="s">
        <v>452</v>
      </c>
      <c r="H3923" s="703"/>
      <c r="I3923" s="704" t="s">
        <v>453</v>
      </c>
      <c r="J3923" s="705"/>
      <c r="K3923" s="705"/>
      <c r="L3923" s="705"/>
      <c r="M3923" s="705"/>
      <c r="N3923" s="705"/>
      <c r="O3923" s="706"/>
      <c r="P3923" s="555"/>
      <c r="Q3923" s="555"/>
      <c r="R3923" s="555"/>
      <c r="S3923" s="555"/>
      <c r="T3923" s="555"/>
      <c r="U3923" s="555"/>
      <c r="V3923" s="555"/>
      <c r="W3923" s="555"/>
      <c r="X3923" s="555"/>
      <c r="Y3923" s="555"/>
      <c r="Z3923" s="555"/>
      <c r="AA3923" s="555"/>
      <c r="AB3923" s="555"/>
      <c r="AC3923" s="555"/>
      <c r="AD3923" s="555"/>
      <c r="AE3923" s="60"/>
      <c r="AF3923" s="259"/>
      <c r="AG3923" s="374">
        <f t="shared" si="11517"/>
        <v>15</v>
      </c>
      <c r="AH3923" s="399"/>
      <c r="AK3923" s="375">
        <f t="shared" si="11518"/>
        <v>0</v>
      </c>
      <c r="AL3923" s="378">
        <f t="shared" si="11498"/>
        <v>0</v>
      </c>
      <c r="AM3923" s="374">
        <f t="shared" si="11519"/>
        <v>0</v>
      </c>
      <c r="AN3923" s="292">
        <f t="shared" si="11499"/>
        <v>0</v>
      </c>
      <c r="CA3923" s="303"/>
      <c r="CB3923" s="427"/>
      <c r="CC3923" s="375"/>
      <c r="CD3923" s="375"/>
      <c r="CE3923" s="375"/>
      <c r="CF3923" s="375"/>
      <c r="CG3923" s="375"/>
      <c r="CH3923" s="375"/>
      <c r="CI3923" s="375"/>
      <c r="CJ3923" s="375"/>
      <c r="CK3923" s="375"/>
      <c r="CL3923" s="375"/>
      <c r="CM3923" s="375"/>
      <c r="CN3923" s="305"/>
      <c r="CO3923" s="305"/>
      <c r="CP3923" s="305"/>
      <c r="CQ3923" s="311"/>
      <c r="CR3923" s="311"/>
      <c r="CS3923" s="311"/>
      <c r="CT3923" s="311"/>
      <c r="CU3923" s="311"/>
      <c r="CV3923" s="311"/>
      <c r="CW3923" s="311"/>
      <c r="CX3923" s="311"/>
      <c r="CY3923" s="311"/>
      <c r="CZ3923" s="311"/>
      <c r="DA3923" s="311"/>
      <c r="DB3923" s="311"/>
      <c r="DC3923" s="311"/>
      <c r="DD3923" s="311"/>
      <c r="DE3923" s="311"/>
      <c r="DG3923" s="610"/>
      <c r="DH3923" s="611"/>
      <c r="DI3923" s="415"/>
      <c r="DJ3923" s="416"/>
      <c r="DK3923" s="416"/>
      <c r="DL3923" s="416"/>
      <c r="DM3923" s="416"/>
      <c r="DN3923" s="416"/>
      <c r="DO3923" s="416"/>
      <c r="DP3923" s="416"/>
      <c r="DQ3923" s="416"/>
      <c r="DR3923" s="416"/>
      <c r="DS3923" s="416"/>
      <c r="DT3923" s="416"/>
      <c r="DU3923" s="416"/>
      <c r="DV3923" s="416"/>
      <c r="DW3923" s="416"/>
      <c r="DX3923" s="416"/>
      <c r="DY3923" s="416"/>
      <c r="DZ3923" s="416"/>
      <c r="EA3923" s="416"/>
      <c r="EB3923" s="416"/>
      <c r="EC3923" s="416"/>
      <c r="ED3923" s="416"/>
      <c r="EE3923" s="416"/>
      <c r="EF3923" s="416"/>
      <c r="EG3923" s="416"/>
      <c r="EH3923" s="416"/>
      <c r="EI3923" s="416"/>
      <c r="EJ3923" s="416"/>
      <c r="EK3923" s="416"/>
      <c r="EL3923" s="417"/>
    </row>
    <row r="3924" spans="1:143" ht="15" customHeight="1" x14ac:dyDescent="0.25">
      <c r="A3924" s="60"/>
      <c r="B3924" s="60"/>
      <c r="C3924" s="797"/>
      <c r="D3924" s="792"/>
      <c r="E3924" s="793"/>
      <c r="F3924" s="794"/>
      <c r="G3924" s="703" t="s">
        <v>454</v>
      </c>
      <c r="H3924" s="703"/>
      <c r="I3924" s="704" t="s">
        <v>455</v>
      </c>
      <c r="J3924" s="705"/>
      <c r="K3924" s="705"/>
      <c r="L3924" s="705"/>
      <c r="M3924" s="705"/>
      <c r="N3924" s="705"/>
      <c r="O3924" s="706"/>
      <c r="P3924" s="555"/>
      <c r="Q3924" s="555"/>
      <c r="R3924" s="555"/>
      <c r="S3924" s="555"/>
      <c r="T3924" s="555"/>
      <c r="U3924" s="555"/>
      <c r="V3924" s="555"/>
      <c r="W3924" s="555"/>
      <c r="X3924" s="555"/>
      <c r="Y3924" s="555"/>
      <c r="Z3924" s="555"/>
      <c r="AA3924" s="555"/>
      <c r="AB3924" s="555"/>
      <c r="AC3924" s="555"/>
      <c r="AD3924" s="555"/>
      <c r="AE3924" s="60"/>
      <c r="AF3924" s="259"/>
      <c r="AG3924" s="374">
        <f t="shared" si="11517"/>
        <v>15</v>
      </c>
      <c r="AH3924" s="399"/>
      <c r="AK3924" s="375">
        <f t="shared" si="11518"/>
        <v>0</v>
      </c>
      <c r="AL3924" s="378">
        <f t="shared" si="11498"/>
        <v>0</v>
      </c>
      <c r="AM3924" s="374">
        <f t="shared" si="11519"/>
        <v>0</v>
      </c>
      <c r="AN3924" s="292">
        <f t="shared" si="11499"/>
        <v>0</v>
      </c>
      <c r="CA3924" s="303"/>
      <c r="CB3924" s="421"/>
      <c r="CC3924" s="375"/>
      <c r="CD3924" s="375"/>
      <c r="CE3924" s="375"/>
      <c r="CF3924" s="375"/>
      <c r="CG3924" s="375"/>
      <c r="CH3924" s="375"/>
      <c r="CI3924" s="375"/>
      <c r="CJ3924" s="375"/>
      <c r="CK3924" s="375"/>
      <c r="CL3924" s="375"/>
      <c r="CM3924" s="375"/>
      <c r="CN3924" s="305"/>
      <c r="CO3924" s="305"/>
      <c r="CP3924" s="305"/>
      <c r="CQ3924" s="311"/>
      <c r="CR3924" s="311"/>
      <c r="CS3924" s="311"/>
      <c r="CT3924" s="311"/>
      <c r="CU3924" s="311"/>
      <c r="CV3924" s="311"/>
      <c r="CW3924" s="311"/>
      <c r="CX3924" s="311"/>
      <c r="CY3924" s="311"/>
      <c r="CZ3924" s="311"/>
      <c r="DA3924" s="311"/>
      <c r="DB3924" s="311"/>
      <c r="DC3924" s="311"/>
      <c r="DD3924" s="311"/>
      <c r="DE3924" s="311"/>
      <c r="DG3924" s="614" t="s">
        <v>454</v>
      </c>
      <c r="DH3924" s="615"/>
      <c r="DI3924" s="418" t="s">
        <v>1909</v>
      </c>
      <c r="DJ3924" s="419"/>
      <c r="DK3924" s="419"/>
      <c r="DL3924" s="419"/>
      <c r="DM3924" s="419"/>
      <c r="DN3924" s="419"/>
      <c r="DO3924" s="419"/>
      <c r="DP3924" s="419"/>
      <c r="DQ3924" s="419"/>
      <c r="DR3924" s="419"/>
      <c r="DS3924" s="419"/>
      <c r="DT3924" s="419"/>
      <c r="DU3924" s="419"/>
      <c r="DV3924" s="419"/>
      <c r="DW3924" s="419"/>
      <c r="DX3924" s="419">
        <f t="shared" ref="DX3924" si="11569">P3924</f>
        <v>0</v>
      </c>
      <c r="DY3924" s="419">
        <f t="shared" ref="DY3924" si="11570">Q3924</f>
        <v>0</v>
      </c>
      <c r="DZ3924" s="419">
        <f t="shared" ref="DZ3924" si="11571">R3924</f>
        <v>0</v>
      </c>
      <c r="EA3924" s="419">
        <f t="shared" ref="EA3924" si="11572">S3924</f>
        <v>0</v>
      </c>
      <c r="EB3924" s="419">
        <f t="shared" ref="EB3924" si="11573">T3924</f>
        <v>0</v>
      </c>
      <c r="EC3924" s="419">
        <f t="shared" ref="EC3924" si="11574">U3924</f>
        <v>0</v>
      </c>
      <c r="ED3924" s="419">
        <f t="shared" ref="ED3924" si="11575">V3924</f>
        <v>0</v>
      </c>
      <c r="EE3924" s="419">
        <f t="shared" ref="EE3924" si="11576">W3924</f>
        <v>0</v>
      </c>
      <c r="EF3924" s="419">
        <f t="shared" ref="EF3924" si="11577">X3924</f>
        <v>0</v>
      </c>
      <c r="EG3924" s="419">
        <f t="shared" ref="EG3924" si="11578">Y3924</f>
        <v>0</v>
      </c>
      <c r="EH3924" s="419">
        <f t="shared" ref="EH3924" si="11579">Z3924</f>
        <v>0</v>
      </c>
      <c r="EI3924" s="419">
        <f t="shared" ref="EI3924" si="11580">AA3924</f>
        <v>0</v>
      </c>
      <c r="EJ3924" s="419">
        <f t="shared" ref="EJ3924" si="11581">AB3924</f>
        <v>0</v>
      </c>
      <c r="EK3924" s="419">
        <f t="shared" ref="EK3924" si="11582">AC3924</f>
        <v>0</v>
      </c>
      <c r="EL3924" s="420">
        <f t="shared" ref="EL3924" si="11583">AD3924</f>
        <v>0</v>
      </c>
    </row>
    <row r="3925" spans="1:143" ht="35.25" customHeight="1" x14ac:dyDescent="0.25">
      <c r="A3925" s="60"/>
      <c r="B3925" s="60"/>
      <c r="C3925" s="795" t="s">
        <v>509</v>
      </c>
      <c r="D3925" s="786" t="s">
        <v>510</v>
      </c>
      <c r="E3925" s="787"/>
      <c r="F3925" s="788"/>
      <c r="G3925" s="703" t="s">
        <v>456</v>
      </c>
      <c r="H3925" s="703"/>
      <c r="I3925" s="704" t="s">
        <v>457</v>
      </c>
      <c r="J3925" s="705"/>
      <c r="K3925" s="705"/>
      <c r="L3925" s="705"/>
      <c r="M3925" s="705"/>
      <c r="N3925" s="705"/>
      <c r="O3925" s="706"/>
      <c r="P3925" s="555"/>
      <c r="Q3925" s="555"/>
      <c r="R3925" s="555"/>
      <c r="S3925" s="555"/>
      <c r="T3925" s="555"/>
      <c r="U3925" s="555"/>
      <c r="V3925" s="555"/>
      <c r="W3925" s="555"/>
      <c r="X3925" s="555"/>
      <c r="Y3925" s="555"/>
      <c r="Z3925" s="555"/>
      <c r="AA3925" s="555"/>
      <c r="AB3925" s="555"/>
      <c r="AC3925" s="555"/>
      <c r="AD3925" s="555"/>
      <c r="AE3925" s="60"/>
      <c r="AF3925" s="259"/>
      <c r="AG3925" s="374">
        <f t="shared" si="11517"/>
        <v>15</v>
      </c>
      <c r="AH3925" s="399"/>
      <c r="AK3925" s="375">
        <f t="shared" si="11518"/>
        <v>0</v>
      </c>
      <c r="AL3925" s="378">
        <f t="shared" si="11498"/>
        <v>0</v>
      </c>
      <c r="AM3925" s="374">
        <f t="shared" si="11519"/>
        <v>0</v>
      </c>
      <c r="AN3925" s="292">
        <f t="shared" si="11499"/>
        <v>0</v>
      </c>
      <c r="CA3925" s="299" t="s">
        <v>60</v>
      </c>
      <c r="CB3925" s="421"/>
      <c r="CC3925" s="375"/>
      <c r="CD3925" s="375"/>
      <c r="CE3925" s="375"/>
      <c r="CF3925" s="375"/>
      <c r="CG3925" s="375"/>
      <c r="CH3925" s="375"/>
      <c r="CI3925" s="375"/>
      <c r="CJ3925" s="375"/>
      <c r="CK3925" s="375"/>
      <c r="CL3925" s="375"/>
      <c r="CM3925" s="375"/>
      <c r="CN3925" s="300"/>
      <c r="CO3925" s="300"/>
      <c r="CP3925" s="300"/>
      <c r="CQ3925" s="423">
        <f t="shared" ref="CQ3925" si="11584">IF(P3925="",0,P3925)</f>
        <v>0</v>
      </c>
      <c r="CR3925" s="423">
        <f t="shared" ref="CR3925" si="11585">IF(Q3925="",0,Q3925)</f>
        <v>0</v>
      </c>
      <c r="CS3925" s="423">
        <f t="shared" ref="CS3925" si="11586">IF(R3925="",0,R3925)</f>
        <v>0</v>
      </c>
      <c r="CT3925" s="423">
        <f t="shared" ref="CT3925" si="11587">IF(S3925="",0,S3925)</f>
        <v>0</v>
      </c>
      <c r="CU3925" s="423">
        <f t="shared" ref="CU3925" si="11588">IF(T3925="",0,T3925)</f>
        <v>0</v>
      </c>
      <c r="CV3925" s="423">
        <f t="shared" ref="CV3925" si="11589">IF(U3925="",0,U3925)</f>
        <v>0</v>
      </c>
      <c r="CW3925" s="423">
        <f t="shared" ref="CW3925" si="11590">IF(V3925="",0,V3925)</f>
        <v>0</v>
      </c>
      <c r="CX3925" s="423">
        <f t="shared" ref="CX3925" si="11591">IF(W3925="",0,W3925)</f>
        <v>0</v>
      </c>
      <c r="CY3925" s="423">
        <f t="shared" ref="CY3925" si="11592">IF(X3925="",0,X3925)</f>
        <v>0</v>
      </c>
      <c r="CZ3925" s="423">
        <f t="shared" ref="CZ3925" si="11593">IF(Y3925="",0,Y3925)</f>
        <v>0</v>
      </c>
      <c r="DA3925" s="423">
        <f t="shared" ref="DA3925" si="11594">IF(Z3925="",0,Z3925)</f>
        <v>0</v>
      </c>
      <c r="DB3925" s="423">
        <f t="shared" ref="DB3925" si="11595">IF(AA3925="",0,AA3925)</f>
        <v>0</v>
      </c>
      <c r="DC3925" s="423">
        <f t="shared" ref="DC3925" si="11596">IF(AB3925="",0,AB3925)</f>
        <v>0</v>
      </c>
      <c r="DD3925" s="423">
        <f t="shared" ref="DD3925" si="11597">IF(AC3925="",0,AC3925)</f>
        <v>0</v>
      </c>
      <c r="DE3925" s="423">
        <f t="shared" ref="DE3925" si="11598">IF(AD3925="",0,AD3925)</f>
        <v>0</v>
      </c>
      <c r="DG3925" s="610"/>
      <c r="DH3925" s="611"/>
      <c r="DI3925" s="415" t="s">
        <v>1910</v>
      </c>
      <c r="DJ3925" s="416"/>
      <c r="DK3925" s="416"/>
      <c r="DL3925" s="416"/>
      <c r="DM3925" s="416"/>
      <c r="DN3925" s="416"/>
      <c r="DO3925" s="416"/>
      <c r="DP3925" s="416"/>
      <c r="DQ3925" s="416"/>
      <c r="DR3925" s="416"/>
      <c r="DS3925" s="416"/>
      <c r="DT3925" s="416"/>
      <c r="DU3925" s="416"/>
      <c r="DV3925" s="416"/>
      <c r="DW3925" s="416"/>
      <c r="DX3925" s="416">
        <f t="shared" ref="DX3925" si="11599">COUNTIF(P3909,"NS")+COUNTIF(P3916,"NS")+COUNTIF(P3921:P3923,"NS")</f>
        <v>0</v>
      </c>
      <c r="DY3925" s="416">
        <f t="shared" ref="DY3925" si="11600">COUNTIF(Q3909,"NS")+COUNTIF(Q3916,"NS")+COUNTIF(Q3921:Q3923,"NS")</f>
        <v>0</v>
      </c>
      <c r="DZ3925" s="416">
        <f t="shared" ref="DZ3925" si="11601">COUNTIF(R3909,"NS")+COUNTIF(R3916,"NS")+COUNTIF(R3921:R3923,"NS")</f>
        <v>0</v>
      </c>
      <c r="EA3925" s="416">
        <f t="shared" ref="EA3925" si="11602">COUNTIF(S3909,"NS")+COUNTIF(S3916,"NS")+COUNTIF(S3921:S3923,"NS")</f>
        <v>0</v>
      </c>
      <c r="EB3925" s="416">
        <f t="shared" ref="EB3925" si="11603">COUNTIF(T3909,"NS")+COUNTIF(T3916,"NS")+COUNTIF(T3921:T3923,"NS")</f>
        <v>0</v>
      </c>
      <c r="EC3925" s="416">
        <f t="shared" ref="EC3925" si="11604">COUNTIF(U3909,"NS")+COUNTIF(U3916,"NS")+COUNTIF(U3921:U3923,"NS")</f>
        <v>0</v>
      </c>
      <c r="ED3925" s="416">
        <f t="shared" ref="ED3925" si="11605">COUNTIF(V3909,"NS")+COUNTIF(V3916,"NS")+COUNTIF(V3921:V3923,"NS")</f>
        <v>0</v>
      </c>
      <c r="EE3925" s="416">
        <f t="shared" ref="EE3925" si="11606">COUNTIF(W3909,"NS")+COUNTIF(W3916,"NS")+COUNTIF(W3921:W3923,"NS")</f>
        <v>0</v>
      </c>
      <c r="EF3925" s="416">
        <f t="shared" ref="EF3925" si="11607">COUNTIF(X3909,"NS")+COUNTIF(X3916,"NS")+COUNTIF(X3921:X3923,"NS")</f>
        <v>0</v>
      </c>
      <c r="EG3925" s="416">
        <f t="shared" ref="EG3925" si="11608">COUNTIF(Y3909,"NS")+COUNTIF(Y3916,"NS")+COUNTIF(Y3921:Y3923,"NS")</f>
        <v>0</v>
      </c>
      <c r="EH3925" s="416">
        <f t="shared" ref="EH3925" si="11609">COUNTIF(Z3909,"NS")+COUNTIF(Z3916,"NS")+COUNTIF(Z3921:Z3923,"NS")</f>
        <v>0</v>
      </c>
      <c r="EI3925" s="416">
        <f t="shared" ref="EI3925" si="11610">COUNTIF(AA3909,"NS")+COUNTIF(AA3916,"NS")+COUNTIF(AA3921:AA3923,"NS")</f>
        <v>0</v>
      </c>
      <c r="EJ3925" s="416">
        <f t="shared" ref="EJ3925" si="11611">COUNTIF(AB3909,"NS")+COUNTIF(AB3916,"NS")+COUNTIF(AB3921:AB3923,"NS")</f>
        <v>0</v>
      </c>
      <c r="EK3925" s="416">
        <f t="shared" ref="EK3925" si="11612">COUNTIF(AC3909,"NS")+COUNTIF(AC3916,"NS")+COUNTIF(AC3921:AC3923,"NS")</f>
        <v>0</v>
      </c>
      <c r="EL3925" s="417">
        <f t="shared" ref="EL3925" si="11613">COUNTIF(AD3909,"NS")+COUNTIF(AD3916,"NS")+COUNTIF(AD3921:AD3923,"NS")</f>
        <v>0</v>
      </c>
    </row>
    <row r="3926" spans="1:143" ht="15" customHeight="1" x14ac:dyDescent="0.25">
      <c r="A3926" s="60"/>
      <c r="B3926" s="60"/>
      <c r="C3926" s="796"/>
      <c r="D3926" s="789"/>
      <c r="E3926" s="790"/>
      <c r="F3926" s="791"/>
      <c r="G3926" s="702" t="s">
        <v>465</v>
      </c>
      <c r="H3926" s="702"/>
      <c r="I3926" s="177"/>
      <c r="J3926" s="700" t="s">
        <v>460</v>
      </c>
      <c r="K3926" s="700"/>
      <c r="L3926" s="700"/>
      <c r="M3926" s="700"/>
      <c r="N3926" s="700"/>
      <c r="O3926" s="701"/>
      <c r="P3926" s="555"/>
      <c r="Q3926" s="555"/>
      <c r="R3926" s="555"/>
      <c r="S3926" s="555"/>
      <c r="T3926" s="555"/>
      <c r="U3926" s="555"/>
      <c r="V3926" s="555"/>
      <c r="W3926" s="555"/>
      <c r="X3926" s="555"/>
      <c r="Y3926" s="555"/>
      <c r="Z3926" s="555"/>
      <c r="AA3926" s="555"/>
      <c r="AB3926" s="555"/>
      <c r="AC3926" s="555"/>
      <c r="AD3926" s="555"/>
      <c r="AE3926" s="60"/>
      <c r="AF3926" s="259"/>
      <c r="AG3926" s="374">
        <f t="shared" si="11517"/>
        <v>15</v>
      </c>
      <c r="AH3926" s="399"/>
      <c r="AK3926" s="375">
        <f t="shared" si="11518"/>
        <v>0</v>
      </c>
      <c r="AL3926" s="378">
        <f t="shared" si="11498"/>
        <v>0</v>
      </c>
      <c r="AM3926" s="374">
        <f t="shared" si="11519"/>
        <v>0</v>
      </c>
      <c r="AN3926" s="292">
        <f t="shared" si="11499"/>
        <v>0</v>
      </c>
      <c r="CA3926" s="299" t="s">
        <v>1917</v>
      </c>
      <c r="CB3926" s="421"/>
      <c r="CC3926" s="375"/>
      <c r="CD3926" s="375"/>
      <c r="CE3926" s="375"/>
      <c r="CF3926" s="375"/>
      <c r="CG3926" s="375"/>
      <c r="CH3926" s="375"/>
      <c r="CI3926" s="375"/>
      <c r="CJ3926" s="375"/>
      <c r="CK3926" s="375"/>
      <c r="CL3926" s="375"/>
      <c r="CM3926" s="375"/>
      <c r="CN3926" s="301"/>
      <c r="CO3926" s="301"/>
      <c r="CP3926" s="301"/>
      <c r="CQ3926" s="301">
        <f t="shared" ref="CQ3926" si="11614">SUM(P3926:P3930)</f>
        <v>0</v>
      </c>
      <c r="CR3926" s="301">
        <f t="shared" ref="CR3926" si="11615">SUM(Q3926:Q3930)</f>
        <v>0</v>
      </c>
      <c r="CS3926" s="301">
        <f t="shared" ref="CS3926" si="11616">SUM(R3926:R3930)</f>
        <v>0</v>
      </c>
      <c r="CT3926" s="301">
        <f t="shared" ref="CT3926" si="11617">SUM(S3926:S3930)</f>
        <v>0</v>
      </c>
      <c r="CU3926" s="301">
        <f t="shared" ref="CU3926" si="11618">SUM(T3926:T3930)</f>
        <v>0</v>
      </c>
      <c r="CV3926" s="301">
        <f t="shared" ref="CV3926" si="11619">SUM(U3926:U3930)</f>
        <v>0</v>
      </c>
      <c r="CW3926" s="301">
        <f t="shared" ref="CW3926" si="11620">SUM(V3926:V3930)</f>
        <v>0</v>
      </c>
      <c r="CX3926" s="301">
        <f t="shared" ref="CX3926" si="11621">SUM(W3926:W3930)</f>
        <v>0</v>
      </c>
      <c r="CY3926" s="301">
        <f t="shared" ref="CY3926" si="11622">SUM(X3926:X3930)</f>
        <v>0</v>
      </c>
      <c r="CZ3926" s="301">
        <f t="shared" ref="CZ3926" si="11623">SUM(Y3926:Y3930)</f>
        <v>0</v>
      </c>
      <c r="DA3926" s="301">
        <f t="shared" ref="DA3926" si="11624">SUM(Z3926:Z3930)</f>
        <v>0</v>
      </c>
      <c r="DB3926" s="301">
        <f t="shared" ref="DB3926" si="11625">SUM(AA3926:AA3930)</f>
        <v>0</v>
      </c>
      <c r="DC3926" s="301">
        <f t="shared" ref="DC3926" si="11626">SUM(AB3926:AB3930)</f>
        <v>0</v>
      </c>
      <c r="DD3926" s="301">
        <f t="shared" ref="DD3926" si="11627">SUM(AC3926:AC3930)</f>
        <v>0</v>
      </c>
      <c r="DE3926" s="301">
        <f t="shared" ref="DE3926" si="11628">SUM(AD3926:AD3930)</f>
        <v>0</v>
      </c>
      <c r="DG3926" s="612"/>
      <c r="DH3926" s="613"/>
      <c r="DI3926" s="415" t="s">
        <v>1914</v>
      </c>
      <c r="DJ3926" s="416"/>
      <c r="DK3926" s="416"/>
      <c r="DL3926" s="416"/>
      <c r="DM3926" s="416"/>
      <c r="DN3926" s="416"/>
      <c r="DO3926" s="416"/>
      <c r="DP3926" s="416"/>
      <c r="DQ3926" s="416"/>
      <c r="DR3926" s="416"/>
      <c r="DS3926" s="416"/>
      <c r="DT3926" s="416"/>
      <c r="DU3926" s="416"/>
      <c r="DV3926" s="416"/>
      <c r="DW3926" s="416"/>
      <c r="DX3926" s="416">
        <f t="shared" ref="DX3926" si="11629">SUM(P3909,P3916,P3921:P3924)</f>
        <v>0</v>
      </c>
      <c r="DY3926" s="416">
        <f t="shared" ref="DY3926" si="11630">SUM(Q3909,Q3916,Q3921:Q3924)</f>
        <v>0</v>
      </c>
      <c r="DZ3926" s="416">
        <f t="shared" ref="DZ3926" si="11631">SUM(R3909,R3916,R3921:R3924)</f>
        <v>0</v>
      </c>
      <c r="EA3926" s="416">
        <f t="shared" ref="EA3926" si="11632">SUM(S3909,S3916,S3921:S3924)</f>
        <v>0</v>
      </c>
      <c r="EB3926" s="416">
        <f t="shared" ref="EB3926" si="11633">SUM(T3909,T3916,T3921:T3924)</f>
        <v>0</v>
      </c>
      <c r="EC3926" s="416">
        <f t="shared" ref="EC3926" si="11634">SUM(U3909,U3916,U3921:U3924)</f>
        <v>0</v>
      </c>
      <c r="ED3926" s="416">
        <f t="shared" ref="ED3926" si="11635">SUM(V3909,V3916,V3921:V3924)</f>
        <v>0</v>
      </c>
      <c r="EE3926" s="416">
        <f t="shared" ref="EE3926" si="11636">SUM(W3909,W3916,W3921:W3924)</f>
        <v>0</v>
      </c>
      <c r="EF3926" s="416">
        <f t="shared" ref="EF3926" si="11637">SUM(X3909,X3916,X3921:X3924)</f>
        <v>0</v>
      </c>
      <c r="EG3926" s="416">
        <f t="shared" ref="EG3926" si="11638">SUM(Y3909,Y3916,Y3921:Y3924)</f>
        <v>0</v>
      </c>
      <c r="EH3926" s="416">
        <f t="shared" ref="EH3926" si="11639">SUM(Z3909,Z3916,Z3921:Z3924)</f>
        <v>0</v>
      </c>
      <c r="EI3926" s="416">
        <f t="shared" ref="EI3926" si="11640">SUM(AA3909,AA3916,AA3921:AA3924)</f>
        <v>0</v>
      </c>
      <c r="EJ3926" s="416">
        <f t="shared" ref="EJ3926" si="11641">SUM(AB3909,AB3916,AB3921:AB3924)</f>
        <v>0</v>
      </c>
      <c r="EK3926" s="416">
        <f t="shared" ref="EK3926" si="11642">SUM(AC3909,AC3916,AC3921:AC3924)</f>
        <v>0</v>
      </c>
      <c r="EL3926" s="417">
        <f t="shared" ref="EL3926" si="11643">SUM(AD3909,AD3916,AD3921:AD3924)</f>
        <v>0</v>
      </c>
    </row>
    <row r="3927" spans="1:143" ht="36" customHeight="1" x14ac:dyDescent="0.25">
      <c r="A3927" s="60"/>
      <c r="B3927" s="60"/>
      <c r="C3927" s="796"/>
      <c r="D3927" s="789"/>
      <c r="E3927" s="790"/>
      <c r="F3927" s="791"/>
      <c r="G3927" s="702" t="s">
        <v>466</v>
      </c>
      <c r="H3927" s="702"/>
      <c r="I3927" s="177"/>
      <c r="J3927" s="700" t="s">
        <v>461</v>
      </c>
      <c r="K3927" s="700"/>
      <c r="L3927" s="700"/>
      <c r="M3927" s="700"/>
      <c r="N3927" s="700"/>
      <c r="O3927" s="701"/>
      <c r="P3927" s="555"/>
      <c r="Q3927" s="555"/>
      <c r="R3927" s="555"/>
      <c r="S3927" s="555"/>
      <c r="T3927" s="555"/>
      <c r="U3927" s="555"/>
      <c r="V3927" s="555"/>
      <c r="W3927" s="555"/>
      <c r="X3927" s="555"/>
      <c r="Y3927" s="555"/>
      <c r="Z3927" s="555"/>
      <c r="AA3927" s="555"/>
      <c r="AB3927" s="555"/>
      <c r="AC3927" s="555"/>
      <c r="AD3927" s="555"/>
      <c r="AE3927" s="60"/>
      <c r="AF3927" s="259"/>
      <c r="AG3927" s="374">
        <f t="shared" si="11517"/>
        <v>15</v>
      </c>
      <c r="AH3927" s="399"/>
      <c r="AK3927" s="375">
        <f t="shared" si="11518"/>
        <v>0</v>
      </c>
      <c r="AL3927" s="378">
        <f t="shared" si="11498"/>
        <v>0</v>
      </c>
      <c r="AM3927" s="374">
        <f t="shared" si="11519"/>
        <v>0</v>
      </c>
      <c r="AN3927" s="292">
        <f t="shared" si="11499"/>
        <v>0</v>
      </c>
      <c r="CA3927" s="299" t="s">
        <v>1910</v>
      </c>
      <c r="CB3927" s="421"/>
      <c r="CC3927" s="375"/>
      <c r="CD3927" s="375"/>
      <c r="CE3927" s="375"/>
      <c r="CF3927" s="375"/>
      <c r="CG3927" s="375"/>
      <c r="CH3927" s="375"/>
      <c r="CI3927" s="375"/>
      <c r="CJ3927" s="375"/>
      <c r="CK3927" s="375"/>
      <c r="CL3927" s="375"/>
      <c r="CM3927" s="375"/>
      <c r="CN3927" s="300"/>
      <c r="CO3927" s="300"/>
      <c r="CP3927" s="300"/>
      <c r="CQ3927" s="422">
        <f t="shared" ref="CQ3927" si="11644">IF(CQ3925="NA",COUNTIF(P3926:P3930,"NA"),COUNTIF(P3926:P3930,"NS"))</f>
        <v>0</v>
      </c>
      <c r="CR3927" s="422">
        <f t="shared" ref="CR3927" si="11645">IF(CR3925="NA",COUNTIF(Q3926:Q3930,"NA"),COUNTIF(Q3926:Q3930,"NS"))</f>
        <v>0</v>
      </c>
      <c r="CS3927" s="422">
        <f t="shared" ref="CS3927" si="11646">IF(CS3925="NA",COUNTIF(R3926:R3930,"NA"),COUNTIF(R3926:R3930,"NS"))</f>
        <v>0</v>
      </c>
      <c r="CT3927" s="422">
        <f t="shared" ref="CT3927" si="11647">IF(CT3925="NA",COUNTIF(S3926:S3930,"NA"),COUNTIF(S3926:S3930,"NS"))</f>
        <v>0</v>
      </c>
      <c r="CU3927" s="422">
        <f t="shared" ref="CU3927" si="11648">IF(CU3925="NA",COUNTIF(T3926:T3930,"NA"),COUNTIF(T3926:T3930,"NS"))</f>
        <v>0</v>
      </c>
      <c r="CV3927" s="422">
        <f t="shared" ref="CV3927" si="11649">IF(CV3925="NA",COUNTIF(U3926:U3930,"NA"),COUNTIF(U3926:U3930,"NS"))</f>
        <v>0</v>
      </c>
      <c r="CW3927" s="422">
        <f t="shared" ref="CW3927" si="11650">IF(CW3925="NA",COUNTIF(V3926:V3930,"NA"),COUNTIF(V3926:V3930,"NS"))</f>
        <v>0</v>
      </c>
      <c r="CX3927" s="422">
        <f t="shared" ref="CX3927" si="11651">IF(CX3925="NA",COUNTIF(W3926:W3930,"NA"),COUNTIF(W3926:W3930,"NS"))</f>
        <v>0</v>
      </c>
      <c r="CY3927" s="422">
        <f t="shared" ref="CY3927" si="11652">IF(CY3925="NA",COUNTIF(X3926:X3930,"NA"),COUNTIF(X3926:X3930,"NS"))</f>
        <v>0</v>
      </c>
      <c r="CZ3927" s="422">
        <f t="shared" ref="CZ3927" si="11653">IF(CZ3925="NA",COUNTIF(Y3926:Y3930,"NA"),COUNTIF(Y3926:Y3930,"NS"))</f>
        <v>0</v>
      </c>
      <c r="DA3927" s="422">
        <f t="shared" ref="DA3927" si="11654">IF(DA3925="NA",COUNTIF(Z3926:Z3930,"NA"),COUNTIF(Z3926:Z3930,"NS"))</f>
        <v>0</v>
      </c>
      <c r="DB3927" s="422">
        <f t="shared" ref="DB3927" si="11655">IF(DB3925="NA",COUNTIF(AA3926:AA3930,"NA"),COUNTIF(AA3926:AA3930,"NS"))</f>
        <v>0</v>
      </c>
      <c r="DC3927" s="422">
        <f t="shared" ref="DC3927" si="11656">IF(DC3925="NA",COUNTIF(AB3926:AB3930,"NA"),COUNTIF(AB3926:AB3930,"NS"))</f>
        <v>0</v>
      </c>
      <c r="DD3927" s="422">
        <f t="shared" ref="DD3927" si="11657">IF(DD3925="NA",COUNTIF(AC3926:AC3930,"NA"),COUNTIF(AC3926:AC3930,"NS"))</f>
        <v>0</v>
      </c>
      <c r="DE3927" s="422">
        <f t="shared" ref="DE3927" si="11658">IF(DE3925="NA",COUNTIF(AD3926:AD3930,"NA"),COUNTIF(AD3926:AD3930,"NS"))</f>
        <v>0</v>
      </c>
      <c r="DG3927" s="612"/>
      <c r="DH3927" s="613"/>
      <c r="DI3927" s="415" t="s">
        <v>1919</v>
      </c>
      <c r="DJ3927" s="298"/>
      <c r="DK3927" s="298"/>
      <c r="DL3927" s="298"/>
      <c r="DM3927" s="298"/>
      <c r="DN3927" s="298"/>
      <c r="DO3927" s="298"/>
      <c r="DP3927" s="298"/>
      <c r="DQ3927" s="298"/>
      <c r="DR3927" s="298"/>
      <c r="DS3927" s="298"/>
      <c r="DT3927" s="298"/>
      <c r="DU3927" s="298"/>
      <c r="DV3927" s="298"/>
      <c r="DW3927" s="298"/>
      <c r="DX3927" s="298">
        <f t="shared" ref="DX3927:DZ3927" si="11659">IF(OR(AND(DX3924="NS",DX3925=5),AND(DX3924="NA")),0,IF(OR(AND(IF(DX3924="NS",1,DX3924)&gt;DX3926*0.25,DX3925=0),AND(DX3924&gt;0,OR(DX3925=5,DX3926=0)),AND(DX3924&gt;0,DX3925=0,DX3926=0),AND(DX3924="NS",DX3925=0,DX3926=0)),1,0))</f>
        <v>0</v>
      </c>
      <c r="DY3927" s="298">
        <f t="shared" si="11659"/>
        <v>0</v>
      </c>
      <c r="DZ3927" s="298">
        <f t="shared" si="11659"/>
        <v>0</v>
      </c>
      <c r="EA3927" s="298">
        <f>IF(OR(AND(EA3924="NS",EA3925=5),AND(EA3924="NA")),0,IF(OR(AND(IF(EA3924="NS",1,EA3924)&gt;EA3926*0.25,EA3925=0),AND(EA3924&gt;0,OR(EA3925=5,EA3926=0)),AND(EA3924&gt;0,EA3925=0,EA3926=0),AND(EA3924="NS",EA3925=0,EA3926=0)),1,0))</f>
        <v>0</v>
      </c>
      <c r="EB3927" s="298">
        <f t="shared" ref="EB3927:EL3927" si="11660">IF(OR(AND(EB3924="NS",EB3925=5),AND(EB3924="NA")),0,IF(OR(AND(IF(EB3924="NS",1,EB3924)&gt;EB3926*0.25,EB3925=0),AND(EB3924&gt;0,OR(EB3925=5,EB3926=0)),AND(EB3924&gt;0,EB3925=0,EB3926=0),AND(EB3924="NS",EB3925=0,EB3926=0)),1,0))</f>
        <v>0</v>
      </c>
      <c r="EC3927" s="298">
        <f t="shared" si="11660"/>
        <v>0</v>
      </c>
      <c r="ED3927" s="298">
        <f t="shared" si="11660"/>
        <v>0</v>
      </c>
      <c r="EE3927" s="298">
        <f t="shared" si="11660"/>
        <v>0</v>
      </c>
      <c r="EF3927" s="298">
        <f t="shared" si="11660"/>
        <v>0</v>
      </c>
      <c r="EG3927" s="298">
        <f t="shared" si="11660"/>
        <v>0</v>
      </c>
      <c r="EH3927" s="298">
        <f t="shared" si="11660"/>
        <v>0</v>
      </c>
      <c r="EI3927" s="298">
        <f t="shared" si="11660"/>
        <v>0</v>
      </c>
      <c r="EJ3927" s="298">
        <f t="shared" si="11660"/>
        <v>0</v>
      </c>
      <c r="EK3927" s="298">
        <f t="shared" si="11660"/>
        <v>0</v>
      </c>
      <c r="EL3927" s="302">
        <f t="shared" si="11660"/>
        <v>0</v>
      </c>
      <c r="EM3927" s="375">
        <f>SUM(DX3927:EL3927)</f>
        <v>0</v>
      </c>
    </row>
    <row r="3928" spans="1:143" ht="15" customHeight="1" x14ac:dyDescent="0.25">
      <c r="A3928" s="60"/>
      <c r="B3928" s="60"/>
      <c r="C3928" s="796"/>
      <c r="D3928" s="789"/>
      <c r="E3928" s="790"/>
      <c r="F3928" s="791"/>
      <c r="G3928" s="702" t="s">
        <v>467</v>
      </c>
      <c r="H3928" s="702"/>
      <c r="I3928" s="177"/>
      <c r="J3928" s="700" t="s">
        <v>462</v>
      </c>
      <c r="K3928" s="700"/>
      <c r="L3928" s="700"/>
      <c r="M3928" s="700"/>
      <c r="N3928" s="700"/>
      <c r="O3928" s="701"/>
      <c r="P3928" s="555"/>
      <c r="Q3928" s="555"/>
      <c r="R3928" s="555"/>
      <c r="S3928" s="555"/>
      <c r="T3928" s="555"/>
      <c r="U3928" s="555"/>
      <c r="V3928" s="555"/>
      <c r="W3928" s="555"/>
      <c r="X3928" s="555"/>
      <c r="Y3928" s="555"/>
      <c r="Z3928" s="555"/>
      <c r="AA3928" s="555"/>
      <c r="AB3928" s="555"/>
      <c r="AC3928" s="555"/>
      <c r="AD3928" s="555"/>
      <c r="AE3928" s="60"/>
      <c r="AF3928" s="259"/>
      <c r="AG3928" s="374">
        <f t="shared" si="11517"/>
        <v>15</v>
      </c>
      <c r="AH3928" s="399"/>
      <c r="AK3928" s="375">
        <f t="shared" si="11518"/>
        <v>0</v>
      </c>
      <c r="AL3928" s="378">
        <f t="shared" si="11498"/>
        <v>0</v>
      </c>
      <c r="AM3928" s="374">
        <f t="shared" si="11519"/>
        <v>0</v>
      </c>
      <c r="AN3928" s="292">
        <f t="shared" si="11499"/>
        <v>0</v>
      </c>
      <c r="CA3928" s="299" t="s">
        <v>1918</v>
      </c>
      <c r="CB3928" s="427"/>
      <c r="CC3928" s="375"/>
      <c r="CD3928" s="375"/>
      <c r="CE3928" s="375"/>
      <c r="CF3928" s="375"/>
      <c r="CG3928" s="375"/>
      <c r="CH3928" s="375"/>
      <c r="CI3928" s="375"/>
      <c r="CJ3928" s="375"/>
      <c r="CK3928" s="375"/>
      <c r="CL3928" s="375"/>
      <c r="CM3928" s="375"/>
      <c r="CN3928" s="302"/>
      <c r="CO3928" s="302"/>
      <c r="CP3928" s="302"/>
      <c r="CQ3928" s="425">
        <f t="shared" ref="CQ3928:DD3928" si="11661">IF(OR(AND(CQ3925=0,CQ3927&gt;0),AND(CQ3925="NS",CQ3926&gt;0),AND(CQ3925="NS",CQ3926=0,CQ3927=0)),1,IF(OR(AND(CQ3927&gt;=2,CQ3926&lt;CQ3925),AND(CQ3925="NS",CQ3926=0,CQ3927&gt;0),OR(CQ3925=CQ3926,AND(CQ3925="",CQ3927=0,CQ3926=0))),0,1))</f>
        <v>0</v>
      </c>
      <c r="CR3928" s="425">
        <f t="shared" si="11661"/>
        <v>0</v>
      </c>
      <c r="CS3928" s="425">
        <f t="shared" si="11661"/>
        <v>0</v>
      </c>
      <c r="CT3928" s="425">
        <f t="shared" si="11661"/>
        <v>0</v>
      </c>
      <c r="CU3928" s="425">
        <f t="shared" si="11661"/>
        <v>0</v>
      </c>
      <c r="CV3928" s="425">
        <f t="shared" si="11661"/>
        <v>0</v>
      </c>
      <c r="CW3928" s="425">
        <f t="shared" si="11661"/>
        <v>0</v>
      </c>
      <c r="CX3928" s="425">
        <f t="shared" si="11661"/>
        <v>0</v>
      </c>
      <c r="CY3928" s="425">
        <f t="shared" si="11661"/>
        <v>0</v>
      </c>
      <c r="CZ3928" s="425">
        <f t="shared" si="11661"/>
        <v>0</v>
      </c>
      <c r="DA3928" s="425">
        <f t="shared" si="11661"/>
        <v>0</v>
      </c>
      <c r="DB3928" s="425">
        <f t="shared" si="11661"/>
        <v>0</v>
      </c>
      <c r="DC3928" s="425">
        <f t="shared" si="11661"/>
        <v>0</v>
      </c>
      <c r="DD3928" s="425">
        <f t="shared" si="11661"/>
        <v>0</v>
      </c>
      <c r="DE3928" s="425">
        <f t="shared" ref="DE3928" si="11662">IF(OR(AND(DE3925=0,DE3927&gt;0),AND(DE3925="NS",DE3926&gt;0),AND(DE3925="NS",DE3926=0,DE3927=0)),1,IF(OR(AND(DE3927&gt;=2,DE3926&lt;DE3925),AND(DE3925="NS",DE3926=0,DE3927&gt;0),OR(DE3925=DE3926,AND(DE3925="",DE3927=0,DE3926=0))),0,1))</f>
        <v>0</v>
      </c>
      <c r="DF3928" s="400">
        <f>SUM(CQ3928:DE3928)</f>
        <v>0</v>
      </c>
      <c r="DG3928" s="612"/>
      <c r="DH3928" s="613"/>
      <c r="DI3928" s="415"/>
      <c r="DJ3928" s="416"/>
      <c r="DK3928" s="416"/>
      <c r="DL3928" s="416"/>
      <c r="DM3928" s="416"/>
      <c r="DN3928" s="416"/>
      <c r="DO3928" s="416"/>
      <c r="DP3928" s="416"/>
      <c r="DQ3928" s="416"/>
      <c r="DR3928" s="416"/>
      <c r="DS3928" s="416"/>
      <c r="DT3928" s="416"/>
      <c r="DU3928" s="416"/>
      <c r="DV3928" s="416"/>
      <c r="DW3928" s="416"/>
      <c r="DX3928" s="416"/>
      <c r="DY3928" s="416"/>
      <c r="DZ3928" s="416"/>
      <c r="EA3928" s="416"/>
      <c r="EB3928" s="416"/>
      <c r="EC3928" s="416"/>
      <c r="ED3928" s="416"/>
      <c r="EE3928" s="416"/>
      <c r="EF3928" s="416"/>
      <c r="EG3928" s="416"/>
      <c r="EH3928" s="416"/>
      <c r="EI3928" s="416"/>
      <c r="EJ3928" s="416"/>
      <c r="EK3928" s="416"/>
      <c r="EL3928" s="417"/>
    </row>
    <row r="3929" spans="1:143" ht="15" customHeight="1" x14ac:dyDescent="0.25">
      <c r="A3929" s="60"/>
      <c r="B3929" s="60"/>
      <c r="C3929" s="796"/>
      <c r="D3929" s="789"/>
      <c r="E3929" s="790"/>
      <c r="F3929" s="791"/>
      <c r="G3929" s="702" t="s">
        <v>468</v>
      </c>
      <c r="H3929" s="702"/>
      <c r="I3929" s="177"/>
      <c r="J3929" s="700" t="s">
        <v>463</v>
      </c>
      <c r="K3929" s="700"/>
      <c r="L3929" s="700"/>
      <c r="M3929" s="700"/>
      <c r="N3929" s="700"/>
      <c r="O3929" s="701"/>
      <c r="P3929" s="555"/>
      <c r="Q3929" s="555"/>
      <c r="R3929" s="555"/>
      <c r="S3929" s="555"/>
      <c r="T3929" s="555"/>
      <c r="U3929" s="555"/>
      <c r="V3929" s="555"/>
      <c r="W3929" s="555"/>
      <c r="X3929" s="555"/>
      <c r="Y3929" s="555"/>
      <c r="Z3929" s="555"/>
      <c r="AA3929" s="555"/>
      <c r="AB3929" s="555"/>
      <c r="AC3929" s="555"/>
      <c r="AD3929" s="555"/>
      <c r="AE3929" s="60"/>
      <c r="AF3929" s="259"/>
      <c r="AG3929" s="374">
        <f t="shared" si="11517"/>
        <v>15</v>
      </c>
      <c r="AH3929" s="399"/>
      <c r="AK3929" s="375">
        <f t="shared" si="11518"/>
        <v>0</v>
      </c>
      <c r="AL3929" s="378">
        <f t="shared" si="11498"/>
        <v>0</v>
      </c>
      <c r="AM3929" s="374">
        <f t="shared" si="11519"/>
        <v>0</v>
      </c>
      <c r="AN3929" s="292">
        <f t="shared" si="11499"/>
        <v>0</v>
      </c>
      <c r="CA3929" s="303"/>
      <c r="CB3929" s="427"/>
      <c r="CC3929" s="375"/>
      <c r="CD3929" s="375"/>
      <c r="CE3929" s="375"/>
      <c r="CF3929" s="375"/>
      <c r="CG3929" s="375"/>
      <c r="CH3929" s="375"/>
      <c r="CI3929" s="375"/>
      <c r="CJ3929" s="375"/>
      <c r="CK3929" s="375"/>
      <c r="CL3929" s="375"/>
      <c r="CM3929" s="375"/>
      <c r="CN3929" s="305"/>
      <c r="CO3929" s="305"/>
      <c r="CP3929" s="305"/>
      <c r="CQ3929" s="311"/>
      <c r="CR3929" s="311"/>
      <c r="CS3929" s="311"/>
      <c r="CT3929" s="311"/>
      <c r="CU3929" s="311"/>
      <c r="CV3929" s="311"/>
      <c r="CW3929" s="311"/>
      <c r="CX3929" s="311"/>
      <c r="CY3929" s="311"/>
      <c r="CZ3929" s="311"/>
      <c r="DA3929" s="311"/>
      <c r="DB3929" s="311"/>
      <c r="DC3929" s="311"/>
      <c r="DD3929" s="311"/>
      <c r="DE3929" s="311"/>
      <c r="DG3929" s="612"/>
      <c r="DH3929" s="613"/>
      <c r="DI3929" s="415"/>
      <c r="DJ3929" s="416"/>
      <c r="DK3929" s="416"/>
      <c r="DL3929" s="416"/>
      <c r="DM3929" s="416"/>
      <c r="DN3929" s="416"/>
      <c r="DO3929" s="416"/>
      <c r="DP3929" s="416"/>
      <c r="DQ3929" s="416"/>
      <c r="DR3929" s="416"/>
      <c r="DS3929" s="416"/>
      <c r="DT3929" s="416"/>
      <c r="DU3929" s="416"/>
      <c r="DV3929" s="416"/>
      <c r="DW3929" s="416"/>
      <c r="DX3929" s="416"/>
      <c r="DY3929" s="416"/>
      <c r="DZ3929" s="416"/>
      <c r="EA3929" s="416"/>
      <c r="EB3929" s="416"/>
      <c r="EC3929" s="416"/>
      <c r="ED3929" s="416"/>
      <c r="EE3929" s="416"/>
      <c r="EF3929" s="416"/>
      <c r="EG3929" s="416"/>
      <c r="EH3929" s="416"/>
      <c r="EI3929" s="416"/>
      <c r="EJ3929" s="416"/>
      <c r="EK3929" s="416"/>
      <c r="EL3929" s="417"/>
    </row>
    <row r="3930" spans="1:143" ht="48" customHeight="1" x14ac:dyDescent="0.25">
      <c r="A3930" s="60"/>
      <c r="B3930" s="60"/>
      <c r="C3930" s="796"/>
      <c r="D3930" s="789"/>
      <c r="E3930" s="790"/>
      <c r="F3930" s="791"/>
      <c r="G3930" s="702" t="s">
        <v>469</v>
      </c>
      <c r="H3930" s="702"/>
      <c r="I3930" s="177"/>
      <c r="J3930" s="700" t="s">
        <v>464</v>
      </c>
      <c r="K3930" s="700"/>
      <c r="L3930" s="700"/>
      <c r="M3930" s="700"/>
      <c r="N3930" s="700"/>
      <c r="O3930" s="701"/>
      <c r="P3930" s="555"/>
      <c r="Q3930" s="555"/>
      <c r="R3930" s="555"/>
      <c r="S3930" s="555"/>
      <c r="T3930" s="555"/>
      <c r="U3930" s="555"/>
      <c r="V3930" s="555"/>
      <c r="W3930" s="555"/>
      <c r="X3930" s="555"/>
      <c r="Y3930" s="555"/>
      <c r="Z3930" s="555"/>
      <c r="AA3930" s="555"/>
      <c r="AB3930" s="555"/>
      <c r="AC3930" s="555"/>
      <c r="AD3930" s="555"/>
      <c r="AE3930" s="60"/>
      <c r="AF3930" s="259"/>
      <c r="AG3930" s="374">
        <f t="shared" si="11517"/>
        <v>15</v>
      </c>
      <c r="AH3930" s="399"/>
      <c r="AK3930" s="375">
        <f t="shared" si="11518"/>
        <v>0</v>
      </c>
      <c r="AL3930" s="378">
        <f t="shared" si="11498"/>
        <v>0</v>
      </c>
      <c r="AM3930" s="374">
        <f t="shared" si="11519"/>
        <v>0</v>
      </c>
      <c r="AN3930" s="292">
        <f t="shared" si="11499"/>
        <v>0</v>
      </c>
      <c r="CA3930" s="303"/>
      <c r="CB3930" s="421"/>
      <c r="CC3930" s="375"/>
      <c r="CD3930" s="375"/>
      <c r="CE3930" s="375"/>
      <c r="CF3930" s="375"/>
      <c r="CG3930" s="375"/>
      <c r="CH3930" s="375"/>
      <c r="CI3930" s="375"/>
      <c r="CJ3930" s="375"/>
      <c r="CK3930" s="375"/>
      <c r="CL3930" s="375"/>
      <c r="CM3930" s="375"/>
      <c r="CN3930" s="305"/>
      <c r="CO3930" s="305"/>
      <c r="CP3930" s="305"/>
      <c r="CQ3930" s="311"/>
      <c r="CR3930" s="311"/>
      <c r="CS3930" s="311"/>
      <c r="CT3930" s="311"/>
      <c r="CU3930" s="311"/>
      <c r="CV3930" s="311"/>
      <c r="CW3930" s="311"/>
      <c r="CX3930" s="311"/>
      <c r="CY3930" s="311"/>
      <c r="CZ3930" s="311"/>
      <c r="DA3930" s="311"/>
      <c r="DB3930" s="311"/>
      <c r="DC3930" s="311"/>
      <c r="DD3930" s="311"/>
      <c r="DE3930" s="311"/>
      <c r="DG3930" s="612"/>
      <c r="DH3930" s="613"/>
      <c r="DI3930" s="415"/>
      <c r="DJ3930" s="416"/>
      <c r="DK3930" s="416"/>
      <c r="DL3930" s="416"/>
      <c r="DM3930" s="416"/>
      <c r="DN3930" s="416"/>
      <c r="DO3930" s="416"/>
      <c r="DP3930" s="416"/>
      <c r="DQ3930" s="416"/>
      <c r="DR3930" s="416"/>
      <c r="DS3930" s="416"/>
      <c r="DT3930" s="416"/>
      <c r="DU3930" s="416"/>
      <c r="DV3930" s="416"/>
      <c r="DW3930" s="416"/>
      <c r="DX3930" s="416"/>
      <c r="DY3930" s="416"/>
      <c r="DZ3930" s="416"/>
      <c r="EA3930" s="416"/>
      <c r="EB3930" s="416"/>
      <c r="EC3930" s="416"/>
      <c r="ED3930" s="416"/>
      <c r="EE3930" s="416"/>
      <c r="EF3930" s="416"/>
      <c r="EG3930" s="416"/>
      <c r="EH3930" s="416"/>
      <c r="EI3930" s="416"/>
      <c r="EJ3930" s="416"/>
      <c r="EK3930" s="416"/>
      <c r="EL3930" s="417"/>
    </row>
    <row r="3931" spans="1:143" ht="24" customHeight="1" x14ac:dyDescent="0.25">
      <c r="A3931" s="60"/>
      <c r="B3931" s="60"/>
      <c r="C3931" s="796"/>
      <c r="D3931" s="789"/>
      <c r="E3931" s="790"/>
      <c r="F3931" s="791"/>
      <c r="G3931" s="703" t="s">
        <v>470</v>
      </c>
      <c r="H3931" s="703"/>
      <c r="I3931" s="704" t="s">
        <v>471</v>
      </c>
      <c r="J3931" s="705"/>
      <c r="K3931" s="705"/>
      <c r="L3931" s="705"/>
      <c r="M3931" s="705"/>
      <c r="N3931" s="705"/>
      <c r="O3931" s="706"/>
      <c r="P3931" s="555"/>
      <c r="Q3931" s="555"/>
      <c r="R3931" s="555"/>
      <c r="S3931" s="555"/>
      <c r="T3931" s="555"/>
      <c r="U3931" s="555"/>
      <c r="V3931" s="555"/>
      <c r="W3931" s="555"/>
      <c r="X3931" s="555"/>
      <c r="Y3931" s="555"/>
      <c r="Z3931" s="555"/>
      <c r="AA3931" s="555"/>
      <c r="AB3931" s="555"/>
      <c r="AC3931" s="555"/>
      <c r="AD3931" s="555"/>
      <c r="AE3931" s="60"/>
      <c r="AF3931" s="259"/>
      <c r="AG3931" s="374">
        <f t="shared" si="11517"/>
        <v>15</v>
      </c>
      <c r="AH3931" s="399"/>
      <c r="AK3931" s="375">
        <f t="shared" si="11518"/>
        <v>0</v>
      </c>
      <c r="AL3931" s="378">
        <f t="shared" si="11498"/>
        <v>0</v>
      </c>
      <c r="AM3931" s="374">
        <f t="shared" si="11519"/>
        <v>0</v>
      </c>
      <c r="AN3931" s="292">
        <f t="shared" si="11499"/>
        <v>0</v>
      </c>
      <c r="CA3931" s="299" t="s">
        <v>60</v>
      </c>
      <c r="CB3931" s="421"/>
      <c r="CC3931" s="375"/>
      <c r="CD3931" s="375"/>
      <c r="CE3931" s="375"/>
      <c r="CF3931" s="375"/>
      <c r="CG3931" s="375"/>
      <c r="CH3931" s="375"/>
      <c r="CI3931" s="375"/>
      <c r="CJ3931" s="375"/>
      <c r="CK3931" s="375"/>
      <c r="CL3931" s="375"/>
      <c r="CM3931" s="375"/>
      <c r="CN3931" s="300"/>
      <c r="CO3931" s="300"/>
      <c r="CP3931" s="300"/>
      <c r="CQ3931" s="423">
        <f t="shared" ref="CQ3931" si="11663">IF(P3931="",0,P3931)</f>
        <v>0</v>
      </c>
      <c r="CR3931" s="423">
        <f t="shared" ref="CR3931" si="11664">IF(Q3931="",0,Q3931)</f>
        <v>0</v>
      </c>
      <c r="CS3931" s="423">
        <f t="shared" ref="CS3931" si="11665">IF(R3931="",0,R3931)</f>
        <v>0</v>
      </c>
      <c r="CT3931" s="423">
        <f t="shared" ref="CT3931" si="11666">IF(S3931="",0,S3931)</f>
        <v>0</v>
      </c>
      <c r="CU3931" s="423">
        <f t="shared" ref="CU3931" si="11667">IF(T3931="",0,T3931)</f>
        <v>0</v>
      </c>
      <c r="CV3931" s="423">
        <f t="shared" ref="CV3931" si="11668">IF(U3931="",0,U3931)</f>
        <v>0</v>
      </c>
      <c r="CW3931" s="423">
        <f t="shared" ref="CW3931" si="11669">IF(V3931="",0,V3931)</f>
        <v>0</v>
      </c>
      <c r="CX3931" s="423">
        <f t="shared" ref="CX3931" si="11670">IF(W3931="",0,W3931)</f>
        <v>0</v>
      </c>
      <c r="CY3931" s="423">
        <f t="shared" ref="CY3931" si="11671">IF(X3931="",0,X3931)</f>
        <v>0</v>
      </c>
      <c r="CZ3931" s="423">
        <f t="shared" ref="CZ3931" si="11672">IF(Y3931="",0,Y3931)</f>
        <v>0</v>
      </c>
      <c r="DA3931" s="423">
        <f t="shared" ref="DA3931" si="11673">IF(Z3931="",0,Z3931)</f>
        <v>0</v>
      </c>
      <c r="DB3931" s="423">
        <f t="shared" ref="DB3931" si="11674">IF(AA3931="",0,AA3931)</f>
        <v>0</v>
      </c>
      <c r="DC3931" s="423">
        <f t="shared" ref="DC3931" si="11675">IF(AB3931="",0,AB3931)</f>
        <v>0</v>
      </c>
      <c r="DD3931" s="423">
        <f t="shared" ref="DD3931" si="11676">IF(AC3931="",0,AC3931)</f>
        <v>0</v>
      </c>
      <c r="DE3931" s="423">
        <f t="shared" ref="DE3931" si="11677">IF(AD3931="",0,AD3931)</f>
        <v>0</v>
      </c>
      <c r="DG3931" s="610"/>
      <c r="DH3931" s="611"/>
      <c r="DI3931" s="415"/>
      <c r="DJ3931" s="416"/>
      <c r="DK3931" s="416"/>
      <c r="DL3931" s="416"/>
      <c r="DM3931" s="416"/>
      <c r="DN3931" s="416"/>
      <c r="DO3931" s="416"/>
      <c r="DP3931" s="416"/>
      <c r="DQ3931" s="416"/>
      <c r="DR3931" s="416"/>
      <c r="DS3931" s="416"/>
      <c r="DT3931" s="416"/>
      <c r="DU3931" s="416"/>
      <c r="DV3931" s="416"/>
      <c r="DW3931" s="416"/>
      <c r="DX3931" s="416"/>
      <c r="DY3931" s="416"/>
      <c r="DZ3931" s="416"/>
      <c r="EA3931" s="416"/>
      <c r="EB3931" s="416"/>
      <c r="EC3931" s="416"/>
      <c r="ED3931" s="416"/>
      <c r="EE3931" s="416"/>
      <c r="EF3931" s="416"/>
      <c r="EG3931" s="416"/>
      <c r="EH3931" s="416"/>
      <c r="EI3931" s="416"/>
      <c r="EJ3931" s="416"/>
      <c r="EK3931" s="416"/>
      <c r="EL3931" s="417"/>
    </row>
    <row r="3932" spans="1:143" ht="15" customHeight="1" x14ac:dyDescent="0.25">
      <c r="A3932" s="60"/>
      <c r="B3932" s="60"/>
      <c r="C3932" s="796"/>
      <c r="D3932" s="789"/>
      <c r="E3932" s="790"/>
      <c r="F3932" s="791"/>
      <c r="G3932" s="702" t="s">
        <v>479</v>
      </c>
      <c r="H3932" s="702"/>
      <c r="I3932" s="177"/>
      <c r="J3932" s="700" t="s">
        <v>472</v>
      </c>
      <c r="K3932" s="700"/>
      <c r="L3932" s="700"/>
      <c r="M3932" s="700"/>
      <c r="N3932" s="700"/>
      <c r="O3932" s="701"/>
      <c r="P3932" s="555"/>
      <c r="Q3932" s="555"/>
      <c r="R3932" s="555"/>
      <c r="S3932" s="555"/>
      <c r="T3932" s="555"/>
      <c r="U3932" s="555"/>
      <c r="V3932" s="555"/>
      <c r="W3932" s="555"/>
      <c r="X3932" s="555"/>
      <c r="Y3932" s="555"/>
      <c r="Z3932" s="555"/>
      <c r="AA3932" s="555"/>
      <c r="AB3932" s="555"/>
      <c r="AC3932" s="555"/>
      <c r="AD3932" s="555"/>
      <c r="AE3932" s="60"/>
      <c r="AF3932" s="259"/>
      <c r="AG3932" s="374">
        <f t="shared" si="11517"/>
        <v>15</v>
      </c>
      <c r="AH3932" s="399"/>
      <c r="AK3932" s="375">
        <f t="shared" si="11518"/>
        <v>0</v>
      </c>
      <c r="AL3932" s="378">
        <f t="shared" si="11498"/>
        <v>0</v>
      </c>
      <c r="AM3932" s="374">
        <f t="shared" si="11519"/>
        <v>0</v>
      </c>
      <c r="AN3932" s="292">
        <f t="shared" si="11499"/>
        <v>0</v>
      </c>
      <c r="CA3932" s="299" t="s">
        <v>1917</v>
      </c>
      <c r="CB3932" s="421"/>
      <c r="CC3932" s="375"/>
      <c r="CD3932" s="375"/>
      <c r="CE3932" s="375"/>
      <c r="CF3932" s="375"/>
      <c r="CG3932" s="375"/>
      <c r="CH3932" s="375"/>
      <c r="CI3932" s="375"/>
      <c r="CJ3932" s="375"/>
      <c r="CK3932" s="375"/>
      <c r="CL3932" s="375"/>
      <c r="CM3932" s="375"/>
      <c r="CN3932" s="301"/>
      <c r="CO3932" s="301"/>
      <c r="CP3932" s="301"/>
      <c r="CQ3932" s="301">
        <f t="shared" ref="CQ3932" si="11678">SUM(P3932:P3938)</f>
        <v>0</v>
      </c>
      <c r="CR3932" s="301">
        <f t="shared" ref="CR3932" si="11679">SUM(Q3932:Q3938)</f>
        <v>0</v>
      </c>
      <c r="CS3932" s="301">
        <f t="shared" ref="CS3932" si="11680">SUM(R3932:R3938)</f>
        <v>0</v>
      </c>
      <c r="CT3932" s="301">
        <f t="shared" ref="CT3932" si="11681">SUM(S3932:S3938)</f>
        <v>0</v>
      </c>
      <c r="CU3932" s="301">
        <f t="shared" ref="CU3932" si="11682">SUM(T3932:T3938)</f>
        <v>0</v>
      </c>
      <c r="CV3932" s="301">
        <f t="shared" ref="CV3932" si="11683">SUM(U3932:U3938)</f>
        <v>0</v>
      </c>
      <c r="CW3932" s="301">
        <f t="shared" ref="CW3932" si="11684">SUM(V3932:V3938)</f>
        <v>0</v>
      </c>
      <c r="CX3932" s="301">
        <f t="shared" ref="CX3932" si="11685">SUM(W3932:W3938)</f>
        <v>0</v>
      </c>
      <c r="CY3932" s="301">
        <f t="shared" ref="CY3932" si="11686">SUM(X3932:X3938)</f>
        <v>0</v>
      </c>
      <c r="CZ3932" s="301">
        <f t="shared" ref="CZ3932" si="11687">SUM(Y3932:Y3938)</f>
        <v>0</v>
      </c>
      <c r="DA3932" s="301">
        <f t="shared" ref="DA3932" si="11688">SUM(Z3932:Z3938)</f>
        <v>0</v>
      </c>
      <c r="DB3932" s="301">
        <f t="shared" ref="DB3932" si="11689">SUM(AA3932:AA3938)</f>
        <v>0</v>
      </c>
      <c r="DC3932" s="301">
        <f t="shared" ref="DC3932" si="11690">SUM(AB3932:AB3938)</f>
        <v>0</v>
      </c>
      <c r="DD3932" s="301">
        <f t="shared" ref="DD3932" si="11691">SUM(AC3932:AC3938)</f>
        <v>0</v>
      </c>
      <c r="DE3932" s="301">
        <f t="shared" ref="DE3932" si="11692">SUM(AD3932:AD3938)</f>
        <v>0</v>
      </c>
      <c r="DG3932" s="612"/>
      <c r="DH3932" s="613"/>
      <c r="DI3932" s="415"/>
      <c r="DJ3932" s="416"/>
      <c r="DK3932" s="416"/>
      <c r="DL3932" s="416"/>
      <c r="DM3932" s="416"/>
      <c r="DN3932" s="416"/>
      <c r="DO3932" s="416"/>
      <c r="DP3932" s="416"/>
      <c r="DQ3932" s="416"/>
      <c r="DR3932" s="416"/>
      <c r="DS3932" s="416"/>
      <c r="DT3932" s="416"/>
      <c r="DU3932" s="416"/>
      <c r="DV3932" s="416"/>
      <c r="DW3932" s="416"/>
      <c r="DX3932" s="416"/>
      <c r="DY3932" s="416"/>
      <c r="DZ3932" s="416"/>
      <c r="EA3932" s="416"/>
      <c r="EB3932" s="416"/>
      <c r="EC3932" s="416"/>
      <c r="ED3932" s="416"/>
      <c r="EE3932" s="416"/>
      <c r="EF3932" s="416"/>
      <c r="EG3932" s="416"/>
      <c r="EH3932" s="416"/>
      <c r="EI3932" s="416"/>
      <c r="EJ3932" s="416"/>
      <c r="EK3932" s="416"/>
      <c r="EL3932" s="417"/>
    </row>
    <row r="3933" spans="1:143" ht="15" customHeight="1" x14ac:dyDescent="0.25">
      <c r="A3933" s="60"/>
      <c r="B3933" s="60"/>
      <c r="C3933" s="796"/>
      <c r="D3933" s="789"/>
      <c r="E3933" s="790"/>
      <c r="F3933" s="791"/>
      <c r="G3933" s="702" t="s">
        <v>480</v>
      </c>
      <c r="H3933" s="702"/>
      <c r="I3933" s="177"/>
      <c r="J3933" s="700" t="s">
        <v>473</v>
      </c>
      <c r="K3933" s="700"/>
      <c r="L3933" s="700"/>
      <c r="M3933" s="700"/>
      <c r="N3933" s="700"/>
      <c r="O3933" s="701"/>
      <c r="P3933" s="555"/>
      <c r="Q3933" s="555"/>
      <c r="R3933" s="555"/>
      <c r="S3933" s="555"/>
      <c r="T3933" s="555"/>
      <c r="U3933" s="555"/>
      <c r="V3933" s="555"/>
      <c r="W3933" s="555"/>
      <c r="X3933" s="555"/>
      <c r="Y3933" s="555"/>
      <c r="Z3933" s="555"/>
      <c r="AA3933" s="555"/>
      <c r="AB3933" s="555"/>
      <c r="AC3933" s="555"/>
      <c r="AD3933" s="555"/>
      <c r="AE3933" s="60"/>
      <c r="AF3933" s="259"/>
      <c r="AG3933" s="374">
        <f t="shared" si="11517"/>
        <v>15</v>
      </c>
      <c r="AH3933" s="399"/>
      <c r="AK3933" s="375">
        <f t="shared" si="11518"/>
        <v>0</v>
      </c>
      <c r="AL3933" s="378">
        <f t="shared" si="11498"/>
        <v>0</v>
      </c>
      <c r="AM3933" s="374">
        <f t="shared" si="11519"/>
        <v>0</v>
      </c>
      <c r="AN3933" s="292">
        <f t="shared" si="11499"/>
        <v>0</v>
      </c>
      <c r="CA3933" s="299" t="s">
        <v>1910</v>
      </c>
      <c r="CB3933" s="421"/>
      <c r="CC3933" s="375"/>
      <c r="CD3933" s="375"/>
      <c r="CE3933" s="375"/>
      <c r="CF3933" s="375"/>
      <c r="CG3933" s="375"/>
      <c r="CH3933" s="375"/>
      <c r="CI3933" s="375"/>
      <c r="CJ3933" s="375"/>
      <c r="CK3933" s="375"/>
      <c r="CL3933" s="375"/>
      <c r="CM3933" s="375"/>
      <c r="CN3933" s="300"/>
      <c r="CO3933" s="300"/>
      <c r="CP3933" s="300"/>
      <c r="CQ3933" s="422">
        <f t="shared" ref="CQ3933" si="11693">IF(CQ3931="NA",COUNTIF(P3932:P3938,"NA"),COUNTIF(P3932:P3938,"NS"))</f>
        <v>0</v>
      </c>
      <c r="CR3933" s="422">
        <f t="shared" ref="CR3933" si="11694">IF(CR3931="NA",COUNTIF(Q3932:Q3938,"NA"),COUNTIF(Q3932:Q3938,"NS"))</f>
        <v>0</v>
      </c>
      <c r="CS3933" s="422">
        <f t="shared" ref="CS3933" si="11695">IF(CS3931="NA",COUNTIF(R3932:R3938,"NA"),COUNTIF(R3932:R3938,"NS"))</f>
        <v>0</v>
      </c>
      <c r="CT3933" s="422">
        <f t="shared" ref="CT3933" si="11696">IF(CT3931="NA",COUNTIF(S3932:S3938,"NA"),COUNTIF(S3932:S3938,"NS"))</f>
        <v>0</v>
      </c>
      <c r="CU3933" s="422">
        <f t="shared" ref="CU3933" si="11697">IF(CU3931="NA",COUNTIF(T3932:T3938,"NA"),COUNTIF(T3932:T3938,"NS"))</f>
        <v>0</v>
      </c>
      <c r="CV3933" s="422">
        <f t="shared" ref="CV3933" si="11698">IF(CV3931="NA",COUNTIF(U3932:U3938,"NA"),COUNTIF(U3932:U3938,"NS"))</f>
        <v>0</v>
      </c>
      <c r="CW3933" s="422">
        <f t="shared" ref="CW3933" si="11699">IF(CW3931="NA",COUNTIF(V3932:V3938,"NA"),COUNTIF(V3932:V3938,"NS"))</f>
        <v>0</v>
      </c>
      <c r="CX3933" s="422">
        <f t="shared" ref="CX3933" si="11700">IF(CX3931="NA",COUNTIF(W3932:W3938,"NA"),COUNTIF(W3932:W3938,"NS"))</f>
        <v>0</v>
      </c>
      <c r="CY3933" s="422">
        <f t="shared" ref="CY3933" si="11701">IF(CY3931="NA",COUNTIF(X3932:X3938,"NA"),COUNTIF(X3932:X3938,"NS"))</f>
        <v>0</v>
      </c>
      <c r="CZ3933" s="422">
        <f t="shared" ref="CZ3933" si="11702">IF(CZ3931="NA",COUNTIF(Y3932:Y3938,"NA"),COUNTIF(Y3932:Y3938,"NS"))</f>
        <v>0</v>
      </c>
      <c r="DA3933" s="422">
        <f t="shared" ref="DA3933" si="11703">IF(DA3931="NA",COUNTIF(Z3932:Z3938,"NA"),COUNTIF(Z3932:Z3938,"NS"))</f>
        <v>0</v>
      </c>
      <c r="DB3933" s="422">
        <f t="shared" ref="DB3933" si="11704">IF(DB3931="NA",COUNTIF(AA3932:AA3938,"NA"),COUNTIF(AA3932:AA3938,"NS"))</f>
        <v>0</v>
      </c>
      <c r="DC3933" s="422">
        <f t="shared" ref="DC3933" si="11705">IF(DC3931="NA",COUNTIF(AB3932:AB3938,"NA"),COUNTIF(AB3932:AB3938,"NS"))</f>
        <v>0</v>
      </c>
      <c r="DD3933" s="422">
        <f t="shared" ref="DD3933" si="11706">IF(DD3931="NA",COUNTIF(AC3932:AC3938,"NA"),COUNTIF(AC3932:AC3938,"NS"))</f>
        <v>0</v>
      </c>
      <c r="DE3933" s="422">
        <f t="shared" ref="DE3933" si="11707">IF(DE3931="NA",COUNTIF(AD3932:AD3938,"NA"),COUNTIF(AD3932:AD3938,"NS"))</f>
        <v>0</v>
      </c>
      <c r="DG3933" s="612"/>
      <c r="DH3933" s="613"/>
      <c r="DI3933" s="415"/>
      <c r="DJ3933" s="416"/>
      <c r="DK3933" s="416"/>
      <c r="DL3933" s="416"/>
      <c r="DM3933" s="416"/>
      <c r="DN3933" s="416"/>
      <c r="DO3933" s="416"/>
      <c r="DP3933" s="416"/>
      <c r="DQ3933" s="416"/>
      <c r="DR3933" s="416"/>
      <c r="DS3933" s="416"/>
      <c r="DT3933" s="416"/>
      <c r="DU3933" s="416"/>
      <c r="DV3933" s="416"/>
      <c r="DW3933" s="416"/>
      <c r="DX3933" s="416"/>
      <c r="DY3933" s="416"/>
      <c r="DZ3933" s="416"/>
      <c r="EA3933" s="416"/>
      <c r="EB3933" s="416"/>
      <c r="EC3933" s="416"/>
      <c r="ED3933" s="416"/>
      <c r="EE3933" s="416"/>
      <c r="EF3933" s="416"/>
      <c r="EG3933" s="416"/>
      <c r="EH3933" s="416"/>
      <c r="EI3933" s="416"/>
      <c r="EJ3933" s="416"/>
      <c r="EK3933" s="416"/>
      <c r="EL3933" s="417"/>
    </row>
    <row r="3934" spans="1:143" ht="15" customHeight="1" x14ac:dyDescent="0.25">
      <c r="A3934" s="60"/>
      <c r="B3934" s="60"/>
      <c r="C3934" s="796"/>
      <c r="D3934" s="789"/>
      <c r="E3934" s="790"/>
      <c r="F3934" s="791"/>
      <c r="G3934" s="702" t="s">
        <v>481</v>
      </c>
      <c r="H3934" s="702"/>
      <c r="I3934" s="177"/>
      <c r="J3934" s="700" t="s">
        <v>474</v>
      </c>
      <c r="K3934" s="700"/>
      <c r="L3934" s="700"/>
      <c r="M3934" s="700"/>
      <c r="N3934" s="700"/>
      <c r="O3934" s="701"/>
      <c r="P3934" s="555"/>
      <c r="Q3934" s="555"/>
      <c r="R3934" s="555"/>
      <c r="S3934" s="555"/>
      <c r="T3934" s="555"/>
      <c r="U3934" s="555"/>
      <c r="V3934" s="555"/>
      <c r="W3934" s="555"/>
      <c r="X3934" s="555"/>
      <c r="Y3934" s="555"/>
      <c r="Z3934" s="555"/>
      <c r="AA3934" s="555"/>
      <c r="AB3934" s="555"/>
      <c r="AC3934" s="555"/>
      <c r="AD3934" s="555"/>
      <c r="AE3934" s="60"/>
      <c r="AF3934" s="259"/>
      <c r="AG3934" s="374">
        <f t="shared" si="11517"/>
        <v>15</v>
      </c>
      <c r="AH3934" s="399"/>
      <c r="AK3934" s="375">
        <f t="shared" si="11518"/>
        <v>0</v>
      </c>
      <c r="AL3934" s="378">
        <f t="shared" si="11498"/>
        <v>0</v>
      </c>
      <c r="AM3934" s="374">
        <f t="shared" si="11519"/>
        <v>0</v>
      </c>
      <c r="AN3934" s="292">
        <f t="shared" si="11499"/>
        <v>0</v>
      </c>
      <c r="CA3934" s="299" t="s">
        <v>1918</v>
      </c>
      <c r="CB3934" s="427"/>
      <c r="CC3934" s="375"/>
      <c r="CD3934" s="375"/>
      <c r="CE3934" s="375"/>
      <c r="CF3934" s="375"/>
      <c r="CG3934" s="375"/>
      <c r="CH3934" s="375"/>
      <c r="CI3934" s="375"/>
      <c r="CJ3934" s="375"/>
      <c r="CK3934" s="375"/>
      <c r="CL3934" s="375"/>
      <c r="CM3934" s="375"/>
      <c r="CN3934" s="302"/>
      <c r="CO3934" s="302"/>
      <c r="CP3934" s="302"/>
      <c r="CQ3934" s="425">
        <f t="shared" ref="CQ3934:DD3934" si="11708">IF(OR(AND(CQ3931=0,CQ3933&gt;0),AND(CQ3931="NS",CQ3932&gt;0),AND(CQ3931="NS",CQ3932=0,CQ3933=0)),1,IF(OR(AND(CQ3933&gt;=2,CQ3932&lt;CQ3931),AND(CQ3931="NS",CQ3932=0,CQ3933&gt;0),OR(CQ3931=CQ3932,AND(CQ3931="",CQ3933=0,CQ3932=0))),0,1))</f>
        <v>0</v>
      </c>
      <c r="CR3934" s="425">
        <f t="shared" si="11708"/>
        <v>0</v>
      </c>
      <c r="CS3934" s="425">
        <f t="shared" si="11708"/>
        <v>0</v>
      </c>
      <c r="CT3934" s="425">
        <f t="shared" si="11708"/>
        <v>0</v>
      </c>
      <c r="CU3934" s="425">
        <f t="shared" si="11708"/>
        <v>0</v>
      </c>
      <c r="CV3934" s="425">
        <f t="shared" si="11708"/>
        <v>0</v>
      </c>
      <c r="CW3934" s="425">
        <f t="shared" si="11708"/>
        <v>0</v>
      </c>
      <c r="CX3934" s="425">
        <f t="shared" si="11708"/>
        <v>0</v>
      </c>
      <c r="CY3934" s="425">
        <f t="shared" si="11708"/>
        <v>0</v>
      </c>
      <c r="CZ3934" s="425">
        <f t="shared" si="11708"/>
        <v>0</v>
      </c>
      <c r="DA3934" s="425">
        <f t="shared" si="11708"/>
        <v>0</v>
      </c>
      <c r="DB3934" s="425">
        <f t="shared" si="11708"/>
        <v>0</v>
      </c>
      <c r="DC3934" s="425">
        <f t="shared" si="11708"/>
        <v>0</v>
      </c>
      <c r="DD3934" s="425">
        <f t="shared" si="11708"/>
        <v>0</v>
      </c>
      <c r="DE3934" s="425">
        <f t="shared" ref="DE3934" si="11709">IF(OR(AND(DE3931=0,DE3933&gt;0),AND(DE3931="NS",DE3932&gt;0),AND(DE3931="NS",DE3932=0,DE3933=0)),1,IF(OR(AND(DE3933&gt;=2,DE3932&lt;DE3931),AND(DE3931="NS",DE3932=0,DE3933&gt;0),OR(DE3931=DE3932,AND(DE3931="",DE3933=0,DE3932=0))),0,1))</f>
        <v>0</v>
      </c>
      <c r="DF3934" s="400">
        <f>SUM(CQ3934:DE3934)</f>
        <v>0</v>
      </c>
      <c r="DG3934" s="612"/>
      <c r="DH3934" s="613"/>
      <c r="DI3934" s="415"/>
      <c r="DJ3934" s="416"/>
      <c r="DK3934" s="416"/>
      <c r="DL3934" s="416"/>
      <c r="DM3934" s="416"/>
      <c r="DN3934" s="416"/>
      <c r="DO3934" s="416"/>
      <c r="DP3934" s="416"/>
      <c r="DQ3934" s="416"/>
      <c r="DR3934" s="416"/>
      <c r="DS3934" s="416"/>
      <c r="DT3934" s="416"/>
      <c r="DU3934" s="416"/>
      <c r="DV3934" s="416"/>
      <c r="DW3934" s="416"/>
      <c r="DX3934" s="416"/>
      <c r="DY3934" s="416"/>
      <c r="DZ3934" s="416"/>
      <c r="EA3934" s="416"/>
      <c r="EB3934" s="416"/>
      <c r="EC3934" s="416"/>
      <c r="ED3934" s="416"/>
      <c r="EE3934" s="416"/>
      <c r="EF3934" s="416"/>
      <c r="EG3934" s="416"/>
      <c r="EH3934" s="416"/>
      <c r="EI3934" s="416"/>
      <c r="EJ3934" s="416"/>
      <c r="EK3934" s="416"/>
      <c r="EL3934" s="417"/>
    </row>
    <row r="3935" spans="1:143" ht="15" customHeight="1" x14ac:dyDescent="0.25">
      <c r="A3935" s="60"/>
      <c r="B3935" s="60"/>
      <c r="C3935" s="796"/>
      <c r="D3935" s="789"/>
      <c r="E3935" s="790"/>
      <c r="F3935" s="791"/>
      <c r="G3935" s="702" t="s">
        <v>482</v>
      </c>
      <c r="H3935" s="702"/>
      <c r="I3935" s="177"/>
      <c r="J3935" s="700" t="s">
        <v>475</v>
      </c>
      <c r="K3935" s="700"/>
      <c r="L3935" s="700"/>
      <c r="M3935" s="700"/>
      <c r="N3935" s="700"/>
      <c r="O3935" s="701"/>
      <c r="P3935" s="555"/>
      <c r="Q3935" s="555"/>
      <c r="R3935" s="555"/>
      <c r="S3935" s="555"/>
      <c r="T3935" s="555"/>
      <c r="U3935" s="555"/>
      <c r="V3935" s="555"/>
      <c r="W3935" s="555"/>
      <c r="X3935" s="555"/>
      <c r="Y3935" s="555"/>
      <c r="Z3935" s="555"/>
      <c r="AA3935" s="555"/>
      <c r="AB3935" s="555"/>
      <c r="AC3935" s="555"/>
      <c r="AD3935" s="555"/>
      <c r="AE3935" s="60"/>
      <c r="AF3935" s="259"/>
      <c r="AG3935" s="374">
        <f t="shared" si="11517"/>
        <v>15</v>
      </c>
      <c r="AH3935" s="399"/>
      <c r="AK3935" s="375">
        <f t="shared" si="11518"/>
        <v>0</v>
      </c>
      <c r="AL3935" s="378">
        <f t="shared" si="11498"/>
        <v>0</v>
      </c>
      <c r="AM3935" s="374">
        <f t="shared" si="11519"/>
        <v>0</v>
      </c>
      <c r="AN3935" s="292">
        <f t="shared" si="11499"/>
        <v>0</v>
      </c>
      <c r="CA3935" s="303"/>
      <c r="CB3935" s="427"/>
      <c r="CC3935" s="375"/>
      <c r="CD3935" s="375"/>
      <c r="CE3935" s="375"/>
      <c r="CF3935" s="375"/>
      <c r="CG3935" s="375"/>
      <c r="CH3935" s="375"/>
      <c r="CI3935" s="375"/>
      <c r="CJ3935" s="375"/>
      <c r="CK3935" s="375"/>
      <c r="CL3935" s="375"/>
      <c r="CM3935" s="375"/>
      <c r="CN3935" s="305"/>
      <c r="CO3935" s="305"/>
      <c r="CP3935" s="305"/>
      <c r="CQ3935" s="311"/>
      <c r="CR3935" s="311"/>
      <c r="CS3935" s="311"/>
      <c r="CT3935" s="311"/>
      <c r="CU3935" s="311"/>
      <c r="CV3935" s="311"/>
      <c r="CW3935" s="311"/>
      <c r="CX3935" s="311"/>
      <c r="CY3935" s="311"/>
      <c r="CZ3935" s="311"/>
      <c r="DA3935" s="311"/>
      <c r="DB3935" s="311"/>
      <c r="DC3935" s="311"/>
      <c r="DD3935" s="311"/>
      <c r="DE3935" s="311"/>
      <c r="DG3935" s="612"/>
      <c r="DH3935" s="613"/>
      <c r="DI3935" s="415"/>
      <c r="DJ3935" s="416"/>
      <c r="DK3935" s="416"/>
      <c r="DL3935" s="416"/>
      <c r="DM3935" s="416"/>
      <c r="DN3935" s="416"/>
      <c r="DO3935" s="416"/>
      <c r="DP3935" s="416"/>
      <c r="DQ3935" s="416"/>
      <c r="DR3935" s="416"/>
      <c r="DS3935" s="416"/>
      <c r="DT3935" s="416"/>
      <c r="DU3935" s="416"/>
      <c r="DV3935" s="416"/>
      <c r="DW3935" s="416"/>
      <c r="DX3935" s="416"/>
      <c r="DY3935" s="416"/>
      <c r="DZ3935" s="416"/>
      <c r="EA3935" s="416"/>
      <c r="EB3935" s="416"/>
      <c r="EC3935" s="416"/>
      <c r="ED3935" s="416"/>
      <c r="EE3935" s="416"/>
      <c r="EF3935" s="416"/>
      <c r="EG3935" s="416"/>
      <c r="EH3935" s="416"/>
      <c r="EI3935" s="416"/>
      <c r="EJ3935" s="416"/>
      <c r="EK3935" s="416"/>
      <c r="EL3935" s="417"/>
    </row>
    <row r="3936" spans="1:143" ht="15" customHeight="1" x14ac:dyDescent="0.25">
      <c r="A3936" s="60"/>
      <c r="B3936" s="60"/>
      <c r="C3936" s="796"/>
      <c r="D3936" s="789"/>
      <c r="E3936" s="790"/>
      <c r="F3936" s="791"/>
      <c r="G3936" s="702" t="s">
        <v>483</v>
      </c>
      <c r="H3936" s="702"/>
      <c r="I3936" s="177"/>
      <c r="J3936" s="700" t="s">
        <v>476</v>
      </c>
      <c r="K3936" s="700"/>
      <c r="L3936" s="700"/>
      <c r="M3936" s="700"/>
      <c r="N3936" s="700"/>
      <c r="O3936" s="701"/>
      <c r="P3936" s="555"/>
      <c r="Q3936" s="555"/>
      <c r="R3936" s="555"/>
      <c r="S3936" s="555"/>
      <c r="T3936" s="555"/>
      <c r="U3936" s="555"/>
      <c r="V3936" s="555"/>
      <c r="W3936" s="555"/>
      <c r="X3936" s="555"/>
      <c r="Y3936" s="555"/>
      <c r="Z3936" s="555"/>
      <c r="AA3936" s="555"/>
      <c r="AB3936" s="555"/>
      <c r="AC3936" s="555"/>
      <c r="AD3936" s="555"/>
      <c r="AE3936" s="60"/>
      <c r="AF3936" s="259"/>
      <c r="AG3936" s="374">
        <f t="shared" si="11517"/>
        <v>15</v>
      </c>
      <c r="AH3936" s="399"/>
      <c r="AK3936" s="375">
        <f t="shared" si="11518"/>
        <v>0</v>
      </c>
      <c r="AL3936" s="378">
        <f t="shared" si="11498"/>
        <v>0</v>
      </c>
      <c r="AM3936" s="374">
        <f t="shared" si="11519"/>
        <v>0</v>
      </c>
      <c r="AN3936" s="292">
        <f t="shared" si="11499"/>
        <v>0</v>
      </c>
      <c r="CA3936" s="303"/>
      <c r="CB3936" s="427"/>
      <c r="CC3936" s="375"/>
      <c r="CD3936" s="375"/>
      <c r="CE3936" s="375"/>
      <c r="CF3936" s="375"/>
      <c r="CG3936" s="375"/>
      <c r="CH3936" s="375"/>
      <c r="CI3936" s="375"/>
      <c r="CJ3936" s="375"/>
      <c r="CK3936" s="375"/>
      <c r="CL3936" s="375"/>
      <c r="CM3936" s="375"/>
      <c r="CN3936" s="305"/>
      <c r="CO3936" s="305"/>
      <c r="CP3936" s="305"/>
      <c r="CQ3936" s="311"/>
      <c r="CR3936" s="311"/>
      <c r="CS3936" s="311"/>
      <c r="CT3936" s="311"/>
      <c r="CU3936" s="311"/>
      <c r="CV3936" s="311"/>
      <c r="CW3936" s="311"/>
      <c r="CX3936" s="311"/>
      <c r="CY3936" s="311"/>
      <c r="CZ3936" s="311"/>
      <c r="DA3936" s="311"/>
      <c r="DB3936" s="311"/>
      <c r="DC3936" s="311"/>
      <c r="DD3936" s="311"/>
      <c r="DE3936" s="311"/>
      <c r="DG3936" s="612"/>
      <c r="DH3936" s="613"/>
      <c r="DI3936" s="415"/>
      <c r="DJ3936" s="416"/>
      <c r="DK3936" s="416"/>
      <c r="DL3936" s="416"/>
      <c r="DM3936" s="416"/>
      <c r="DN3936" s="416"/>
      <c r="DO3936" s="416"/>
      <c r="DP3936" s="416"/>
      <c r="DQ3936" s="416"/>
      <c r="DR3936" s="416"/>
      <c r="DS3936" s="416"/>
      <c r="DT3936" s="416"/>
      <c r="DU3936" s="416"/>
      <c r="DV3936" s="416"/>
      <c r="DW3936" s="416"/>
      <c r="DX3936" s="416"/>
      <c r="DY3936" s="416"/>
      <c r="DZ3936" s="416"/>
      <c r="EA3936" s="416"/>
      <c r="EB3936" s="416"/>
      <c r="EC3936" s="416"/>
      <c r="ED3936" s="416"/>
      <c r="EE3936" s="416"/>
      <c r="EF3936" s="416"/>
      <c r="EG3936" s="416"/>
      <c r="EH3936" s="416"/>
      <c r="EI3936" s="416"/>
      <c r="EJ3936" s="416"/>
      <c r="EK3936" s="416"/>
      <c r="EL3936" s="417"/>
    </row>
    <row r="3937" spans="1:142" ht="15" customHeight="1" x14ac:dyDescent="0.25">
      <c r="A3937" s="60"/>
      <c r="B3937" s="60"/>
      <c r="C3937" s="796"/>
      <c r="D3937" s="789"/>
      <c r="E3937" s="790"/>
      <c r="F3937" s="791"/>
      <c r="G3937" s="702" t="s">
        <v>484</v>
      </c>
      <c r="H3937" s="702"/>
      <c r="I3937" s="177"/>
      <c r="J3937" s="700" t="s">
        <v>477</v>
      </c>
      <c r="K3937" s="700"/>
      <c r="L3937" s="700"/>
      <c r="M3937" s="700"/>
      <c r="N3937" s="700"/>
      <c r="O3937" s="701"/>
      <c r="P3937" s="555"/>
      <c r="Q3937" s="555"/>
      <c r="R3937" s="555"/>
      <c r="S3937" s="555"/>
      <c r="T3937" s="555"/>
      <c r="U3937" s="555"/>
      <c r="V3937" s="555"/>
      <c r="W3937" s="555"/>
      <c r="X3937" s="555"/>
      <c r="Y3937" s="555"/>
      <c r="Z3937" s="555"/>
      <c r="AA3937" s="555"/>
      <c r="AB3937" s="555"/>
      <c r="AC3937" s="555"/>
      <c r="AD3937" s="555"/>
      <c r="AE3937" s="60"/>
      <c r="AF3937" s="259"/>
      <c r="AG3937" s="374">
        <f t="shared" si="11517"/>
        <v>15</v>
      </c>
      <c r="AH3937" s="399"/>
      <c r="AK3937" s="375">
        <f t="shared" si="11518"/>
        <v>0</v>
      </c>
      <c r="AL3937" s="378">
        <f t="shared" si="11498"/>
        <v>0</v>
      </c>
      <c r="AM3937" s="374">
        <f t="shared" si="11519"/>
        <v>0</v>
      </c>
      <c r="AN3937" s="292">
        <f t="shared" si="11499"/>
        <v>0</v>
      </c>
      <c r="CA3937" s="303"/>
      <c r="CB3937" s="427"/>
      <c r="CC3937" s="375"/>
      <c r="CD3937" s="375"/>
      <c r="CE3937" s="375"/>
      <c r="CF3937" s="375"/>
      <c r="CG3937" s="375"/>
      <c r="CH3937" s="375"/>
      <c r="CI3937" s="375"/>
      <c r="CJ3937" s="375"/>
      <c r="CK3937" s="375"/>
      <c r="CL3937" s="375"/>
      <c r="CM3937" s="375"/>
      <c r="CN3937" s="305"/>
      <c r="CO3937" s="305"/>
      <c r="CP3937" s="305"/>
      <c r="CQ3937" s="311"/>
      <c r="CR3937" s="311"/>
      <c r="CS3937" s="311"/>
      <c r="CT3937" s="311"/>
      <c r="CU3937" s="311"/>
      <c r="CV3937" s="311"/>
      <c r="CW3937" s="311"/>
      <c r="CX3937" s="311"/>
      <c r="CY3937" s="311"/>
      <c r="CZ3937" s="311"/>
      <c r="DA3937" s="311"/>
      <c r="DB3937" s="311"/>
      <c r="DC3937" s="311"/>
      <c r="DD3937" s="311"/>
      <c r="DE3937" s="311"/>
      <c r="DG3937" s="612"/>
      <c r="DH3937" s="613"/>
      <c r="DI3937" s="415"/>
      <c r="DJ3937" s="416"/>
      <c r="DK3937" s="416"/>
      <c r="DL3937" s="416"/>
      <c r="DM3937" s="416"/>
      <c r="DN3937" s="416"/>
      <c r="DO3937" s="416"/>
      <c r="DP3937" s="416"/>
      <c r="DQ3937" s="416"/>
      <c r="DR3937" s="416"/>
      <c r="DS3937" s="416"/>
      <c r="DT3937" s="416"/>
      <c r="DU3937" s="416"/>
      <c r="DV3937" s="416"/>
      <c r="DW3937" s="416"/>
      <c r="DX3937" s="416"/>
      <c r="DY3937" s="416"/>
      <c r="DZ3937" s="416"/>
      <c r="EA3937" s="416"/>
      <c r="EB3937" s="416"/>
      <c r="EC3937" s="416"/>
      <c r="ED3937" s="416"/>
      <c r="EE3937" s="416"/>
      <c r="EF3937" s="416"/>
      <c r="EG3937" s="416"/>
      <c r="EH3937" s="416"/>
      <c r="EI3937" s="416"/>
      <c r="EJ3937" s="416"/>
      <c r="EK3937" s="416"/>
      <c r="EL3937" s="417"/>
    </row>
    <row r="3938" spans="1:142" ht="36" customHeight="1" x14ac:dyDescent="0.25">
      <c r="A3938" s="60"/>
      <c r="B3938" s="60"/>
      <c r="C3938" s="796"/>
      <c r="D3938" s="789"/>
      <c r="E3938" s="790"/>
      <c r="F3938" s="791"/>
      <c r="G3938" s="702" t="s">
        <v>485</v>
      </c>
      <c r="H3938" s="702"/>
      <c r="I3938" s="177"/>
      <c r="J3938" s="700" t="s">
        <v>478</v>
      </c>
      <c r="K3938" s="700"/>
      <c r="L3938" s="700"/>
      <c r="M3938" s="700"/>
      <c r="N3938" s="700"/>
      <c r="O3938" s="701"/>
      <c r="P3938" s="555"/>
      <c r="Q3938" s="555"/>
      <c r="R3938" s="555"/>
      <c r="S3938" s="555"/>
      <c r="T3938" s="555"/>
      <c r="U3938" s="555"/>
      <c r="V3938" s="555"/>
      <c r="W3938" s="555"/>
      <c r="X3938" s="555"/>
      <c r="Y3938" s="555"/>
      <c r="Z3938" s="555"/>
      <c r="AA3938" s="555"/>
      <c r="AB3938" s="555"/>
      <c r="AC3938" s="555"/>
      <c r="AD3938" s="555"/>
      <c r="AE3938" s="60"/>
      <c r="AF3938" s="259"/>
      <c r="AG3938" s="374">
        <f t="shared" si="11517"/>
        <v>15</v>
      </c>
      <c r="AH3938" s="399"/>
      <c r="AK3938" s="375">
        <f t="shared" si="11518"/>
        <v>0</v>
      </c>
      <c r="AL3938" s="378">
        <f t="shared" si="11498"/>
        <v>0</v>
      </c>
      <c r="AM3938" s="374">
        <f t="shared" si="11519"/>
        <v>0</v>
      </c>
      <c r="AN3938" s="292">
        <f t="shared" si="11499"/>
        <v>0</v>
      </c>
      <c r="CA3938" s="303"/>
      <c r="CB3938" s="427"/>
      <c r="CC3938" s="375"/>
      <c r="CD3938" s="375"/>
      <c r="CE3938" s="375"/>
      <c r="CF3938" s="375"/>
      <c r="CG3938" s="375"/>
      <c r="CH3938" s="375"/>
      <c r="CI3938" s="375"/>
      <c r="CJ3938" s="375"/>
      <c r="CK3938" s="375"/>
      <c r="CL3938" s="375"/>
      <c r="CM3938" s="375"/>
      <c r="CN3938" s="307"/>
      <c r="CO3938" s="307"/>
      <c r="CP3938" s="307"/>
      <c r="CQ3938" s="307"/>
      <c r="CR3938" s="307"/>
      <c r="CS3938" s="307"/>
      <c r="CT3938" s="307"/>
      <c r="CU3938" s="307"/>
      <c r="CV3938" s="307"/>
      <c r="CW3938" s="307"/>
      <c r="CX3938" s="307"/>
      <c r="CY3938" s="307"/>
      <c r="CZ3938" s="307"/>
      <c r="DA3938" s="307"/>
      <c r="DB3938" s="307"/>
      <c r="DC3938" s="307"/>
      <c r="DD3938" s="307"/>
      <c r="DE3938" s="307"/>
      <c r="DG3938" s="612"/>
      <c r="DH3938" s="613"/>
      <c r="DI3938" s="415"/>
      <c r="DJ3938" s="416"/>
      <c r="DK3938" s="416"/>
      <c r="DL3938" s="416"/>
      <c r="DM3938" s="416"/>
      <c r="DN3938" s="416"/>
      <c r="DO3938" s="416"/>
      <c r="DP3938" s="416"/>
      <c r="DQ3938" s="416"/>
      <c r="DR3938" s="416"/>
      <c r="DS3938" s="416"/>
      <c r="DT3938" s="416"/>
      <c r="DU3938" s="416"/>
      <c r="DV3938" s="416"/>
      <c r="DW3938" s="416"/>
      <c r="DX3938" s="416"/>
      <c r="DY3938" s="416"/>
      <c r="DZ3938" s="416"/>
      <c r="EA3938" s="416"/>
      <c r="EB3938" s="416"/>
      <c r="EC3938" s="416"/>
      <c r="ED3938" s="416"/>
      <c r="EE3938" s="416"/>
      <c r="EF3938" s="416"/>
      <c r="EG3938" s="416"/>
      <c r="EH3938" s="416"/>
      <c r="EI3938" s="416"/>
      <c r="EJ3938" s="416"/>
      <c r="EK3938" s="416"/>
      <c r="EL3938" s="417"/>
    </row>
    <row r="3939" spans="1:142" ht="15" customHeight="1" x14ac:dyDescent="0.25">
      <c r="A3939" s="60"/>
      <c r="B3939" s="60"/>
      <c r="C3939" s="796"/>
      <c r="D3939" s="789"/>
      <c r="E3939" s="790"/>
      <c r="F3939" s="791"/>
      <c r="G3939" s="703" t="s">
        <v>486</v>
      </c>
      <c r="H3939" s="703"/>
      <c r="I3939" s="704" t="s">
        <v>243</v>
      </c>
      <c r="J3939" s="705"/>
      <c r="K3939" s="705"/>
      <c r="L3939" s="705"/>
      <c r="M3939" s="705"/>
      <c r="N3939" s="705"/>
      <c r="O3939" s="706"/>
      <c r="P3939" s="555"/>
      <c r="Q3939" s="555"/>
      <c r="R3939" s="555"/>
      <c r="S3939" s="555"/>
      <c r="T3939" s="555"/>
      <c r="U3939" s="555"/>
      <c r="V3939" s="555"/>
      <c r="W3939" s="555"/>
      <c r="X3939" s="555"/>
      <c r="Y3939" s="555"/>
      <c r="Z3939" s="555"/>
      <c r="AA3939" s="555"/>
      <c r="AB3939" s="555"/>
      <c r="AC3939" s="555"/>
      <c r="AD3939" s="555"/>
      <c r="AE3939" s="60"/>
      <c r="AF3939" s="259"/>
      <c r="AG3939" s="374">
        <f t="shared" si="11517"/>
        <v>15</v>
      </c>
      <c r="AH3939" s="399"/>
      <c r="AK3939" s="375">
        <f t="shared" si="11518"/>
        <v>0</v>
      </c>
      <c r="AL3939" s="378">
        <f t="shared" si="11498"/>
        <v>0</v>
      </c>
      <c r="AM3939" s="374">
        <f t="shared" si="11519"/>
        <v>0</v>
      </c>
      <c r="AN3939" s="292">
        <f t="shared" si="11499"/>
        <v>0</v>
      </c>
      <c r="CA3939" s="303"/>
      <c r="CB3939" s="427"/>
      <c r="CC3939" s="375"/>
      <c r="CD3939" s="375"/>
      <c r="CE3939" s="375"/>
      <c r="CF3939" s="375"/>
      <c r="CG3939" s="375"/>
      <c r="CH3939" s="375"/>
      <c r="CI3939" s="375"/>
      <c r="CJ3939" s="375"/>
      <c r="CK3939" s="375"/>
      <c r="CL3939" s="375"/>
      <c r="CM3939" s="375"/>
      <c r="CN3939" s="305"/>
      <c r="CO3939" s="305"/>
      <c r="CP3939" s="305"/>
      <c r="CQ3939" s="311"/>
      <c r="CR3939" s="311"/>
      <c r="CS3939" s="311"/>
      <c r="CT3939" s="311"/>
      <c r="CU3939" s="311"/>
      <c r="CV3939" s="311"/>
      <c r="CW3939" s="311"/>
      <c r="CX3939" s="311"/>
      <c r="CY3939" s="311"/>
      <c r="CZ3939" s="311"/>
      <c r="DA3939" s="311"/>
      <c r="DB3939" s="311"/>
      <c r="DC3939" s="311"/>
      <c r="DD3939" s="311"/>
      <c r="DE3939" s="311"/>
      <c r="DG3939" s="610"/>
      <c r="DH3939" s="611"/>
      <c r="DI3939" s="415"/>
      <c r="DJ3939" s="416"/>
      <c r="DK3939" s="416"/>
      <c r="DL3939" s="416"/>
      <c r="DM3939" s="416"/>
      <c r="DN3939" s="416"/>
      <c r="DO3939" s="416"/>
      <c r="DP3939" s="416"/>
      <c r="DQ3939" s="416"/>
      <c r="DR3939" s="416"/>
      <c r="DS3939" s="416"/>
      <c r="DT3939" s="416"/>
      <c r="DU3939" s="416"/>
      <c r="DV3939" s="416"/>
      <c r="DW3939" s="416"/>
      <c r="DX3939" s="416"/>
      <c r="DY3939" s="416"/>
      <c r="DZ3939" s="416"/>
      <c r="EA3939" s="416"/>
      <c r="EB3939" s="416"/>
      <c r="EC3939" s="416"/>
      <c r="ED3939" s="416"/>
      <c r="EE3939" s="416"/>
      <c r="EF3939" s="416"/>
      <c r="EG3939" s="416"/>
      <c r="EH3939" s="416"/>
      <c r="EI3939" s="416"/>
      <c r="EJ3939" s="416"/>
      <c r="EK3939" s="416"/>
      <c r="EL3939" s="417"/>
    </row>
    <row r="3940" spans="1:142" ht="24" customHeight="1" x14ac:dyDescent="0.25">
      <c r="A3940" s="60"/>
      <c r="B3940" s="60"/>
      <c r="C3940" s="796"/>
      <c r="D3940" s="789"/>
      <c r="E3940" s="790"/>
      <c r="F3940" s="791"/>
      <c r="G3940" s="703" t="s">
        <v>487</v>
      </c>
      <c r="H3940" s="703"/>
      <c r="I3940" s="704" t="s">
        <v>488</v>
      </c>
      <c r="J3940" s="705"/>
      <c r="K3940" s="705"/>
      <c r="L3940" s="705"/>
      <c r="M3940" s="705"/>
      <c r="N3940" s="705"/>
      <c r="O3940" s="706"/>
      <c r="P3940" s="555"/>
      <c r="Q3940" s="555"/>
      <c r="R3940" s="555"/>
      <c r="S3940" s="555"/>
      <c r="T3940" s="555"/>
      <c r="U3940" s="555"/>
      <c r="V3940" s="555"/>
      <c r="W3940" s="555"/>
      <c r="X3940" s="555"/>
      <c r="Y3940" s="555"/>
      <c r="Z3940" s="555"/>
      <c r="AA3940" s="555"/>
      <c r="AB3940" s="555"/>
      <c r="AC3940" s="555"/>
      <c r="AD3940" s="555"/>
      <c r="AE3940" s="60"/>
      <c r="AF3940" s="259"/>
      <c r="AG3940" s="374">
        <f t="shared" si="11517"/>
        <v>15</v>
      </c>
      <c r="AH3940" s="399"/>
      <c r="AK3940" s="375">
        <f t="shared" si="11518"/>
        <v>0</v>
      </c>
      <c r="AL3940" s="378">
        <f t="shared" si="11498"/>
        <v>0</v>
      </c>
      <c r="AM3940" s="374">
        <f t="shared" si="11519"/>
        <v>0</v>
      </c>
      <c r="AN3940" s="292">
        <f t="shared" si="11499"/>
        <v>0</v>
      </c>
      <c r="CA3940" s="303"/>
      <c r="CB3940" s="427"/>
      <c r="CC3940" s="375"/>
      <c r="CD3940" s="375"/>
      <c r="CE3940" s="375"/>
      <c r="CF3940" s="375"/>
      <c r="CG3940" s="375"/>
      <c r="CH3940" s="375"/>
      <c r="CI3940" s="375"/>
      <c r="CJ3940" s="375"/>
      <c r="CK3940" s="375"/>
      <c r="CL3940" s="375"/>
      <c r="CM3940" s="375"/>
      <c r="CN3940" s="305"/>
      <c r="CO3940" s="305"/>
      <c r="CP3940" s="305"/>
      <c r="CQ3940" s="311"/>
      <c r="CR3940" s="311"/>
      <c r="CS3940" s="311"/>
      <c r="CT3940" s="311"/>
      <c r="CU3940" s="311"/>
      <c r="CV3940" s="311"/>
      <c r="CW3940" s="311"/>
      <c r="CX3940" s="311"/>
      <c r="CY3940" s="311"/>
      <c r="CZ3940" s="311"/>
      <c r="DA3940" s="311"/>
      <c r="DB3940" s="311"/>
      <c r="DC3940" s="311"/>
      <c r="DD3940" s="311"/>
      <c r="DE3940" s="311"/>
      <c r="DG3940" s="610"/>
      <c r="DH3940" s="611"/>
      <c r="DI3940" s="415"/>
      <c r="DJ3940" s="416"/>
      <c r="DK3940" s="416"/>
      <c r="DL3940" s="416"/>
      <c r="DM3940" s="416"/>
      <c r="DN3940" s="416"/>
      <c r="DO3940" s="416"/>
      <c r="DP3940" s="416"/>
      <c r="DQ3940" s="416"/>
      <c r="DR3940" s="416"/>
      <c r="DS3940" s="416"/>
      <c r="DT3940" s="416"/>
      <c r="DU3940" s="416"/>
      <c r="DV3940" s="416"/>
      <c r="DW3940" s="416"/>
      <c r="DX3940" s="416"/>
      <c r="DY3940" s="416"/>
      <c r="DZ3940" s="416"/>
      <c r="EA3940" s="416"/>
      <c r="EB3940" s="416"/>
      <c r="EC3940" s="416"/>
      <c r="ED3940" s="416"/>
      <c r="EE3940" s="416"/>
      <c r="EF3940" s="416"/>
      <c r="EG3940" s="416"/>
      <c r="EH3940" s="416"/>
      <c r="EI3940" s="416"/>
      <c r="EJ3940" s="416"/>
      <c r="EK3940" s="416"/>
      <c r="EL3940" s="417"/>
    </row>
    <row r="3941" spans="1:142" ht="15" customHeight="1" x14ac:dyDescent="0.25">
      <c r="A3941" s="60"/>
      <c r="B3941" s="60"/>
      <c r="C3941" s="796"/>
      <c r="D3941" s="789"/>
      <c r="E3941" s="790"/>
      <c r="F3941" s="791"/>
      <c r="G3941" s="703" t="s">
        <v>489</v>
      </c>
      <c r="H3941" s="703"/>
      <c r="I3941" s="704" t="s">
        <v>490</v>
      </c>
      <c r="J3941" s="705"/>
      <c r="K3941" s="705"/>
      <c r="L3941" s="705"/>
      <c r="M3941" s="705"/>
      <c r="N3941" s="705"/>
      <c r="O3941" s="706"/>
      <c r="P3941" s="555"/>
      <c r="Q3941" s="555"/>
      <c r="R3941" s="555"/>
      <c r="S3941" s="555"/>
      <c r="T3941" s="555"/>
      <c r="U3941" s="555"/>
      <c r="V3941" s="555"/>
      <c r="W3941" s="555"/>
      <c r="X3941" s="555"/>
      <c r="Y3941" s="555"/>
      <c r="Z3941" s="555"/>
      <c r="AA3941" s="555"/>
      <c r="AB3941" s="555"/>
      <c r="AC3941" s="555"/>
      <c r="AD3941" s="555"/>
      <c r="AE3941" s="60"/>
      <c r="AF3941" s="259"/>
      <c r="AG3941" s="374">
        <f t="shared" si="11517"/>
        <v>15</v>
      </c>
      <c r="AH3941" s="399"/>
      <c r="AK3941" s="375">
        <f t="shared" si="11518"/>
        <v>0</v>
      </c>
      <c r="AL3941" s="378">
        <f t="shared" si="11498"/>
        <v>0</v>
      </c>
      <c r="AM3941" s="374">
        <f t="shared" si="11519"/>
        <v>0</v>
      </c>
      <c r="AN3941" s="292">
        <f t="shared" si="11499"/>
        <v>0</v>
      </c>
      <c r="CA3941" s="303"/>
      <c r="CB3941" s="421"/>
      <c r="CC3941" s="375"/>
      <c r="CD3941" s="375"/>
      <c r="CE3941" s="375"/>
      <c r="CF3941" s="375"/>
      <c r="CG3941" s="375"/>
      <c r="CH3941" s="375"/>
      <c r="CI3941" s="375"/>
      <c r="CJ3941" s="375"/>
      <c r="CK3941" s="375"/>
      <c r="CL3941" s="375"/>
      <c r="CM3941" s="375"/>
      <c r="CN3941" s="305"/>
      <c r="CO3941" s="305"/>
      <c r="CP3941" s="305"/>
      <c r="CQ3941" s="311"/>
      <c r="CR3941" s="311"/>
      <c r="CS3941" s="311"/>
      <c r="CT3941" s="311"/>
      <c r="CU3941" s="311"/>
      <c r="CV3941" s="311"/>
      <c r="CW3941" s="311"/>
      <c r="CX3941" s="311"/>
      <c r="CY3941" s="311"/>
      <c r="CZ3941" s="311"/>
      <c r="DA3941" s="311"/>
      <c r="DB3941" s="311"/>
      <c r="DC3941" s="311"/>
      <c r="DD3941" s="311"/>
      <c r="DE3941" s="311"/>
      <c r="DG3941" s="610"/>
      <c r="DH3941" s="611"/>
      <c r="DI3941" s="415"/>
      <c r="DJ3941" s="416"/>
      <c r="DK3941" s="416"/>
      <c r="DL3941" s="416"/>
      <c r="DM3941" s="416"/>
      <c r="DN3941" s="416"/>
      <c r="DO3941" s="416"/>
      <c r="DP3941" s="416"/>
      <c r="DQ3941" s="416"/>
      <c r="DR3941" s="416"/>
      <c r="DS3941" s="416"/>
      <c r="DT3941" s="416"/>
      <c r="DU3941" s="416"/>
      <c r="DV3941" s="416"/>
      <c r="DW3941" s="416"/>
      <c r="DX3941" s="416"/>
      <c r="DY3941" s="416"/>
      <c r="DZ3941" s="416"/>
      <c r="EA3941" s="416"/>
      <c r="EB3941" s="416"/>
      <c r="EC3941" s="416"/>
      <c r="ED3941" s="416"/>
      <c r="EE3941" s="416"/>
      <c r="EF3941" s="416"/>
      <c r="EG3941" s="416"/>
      <c r="EH3941" s="416"/>
      <c r="EI3941" s="416"/>
      <c r="EJ3941" s="416"/>
      <c r="EK3941" s="416"/>
      <c r="EL3941" s="417"/>
    </row>
    <row r="3942" spans="1:142" ht="36" customHeight="1" x14ac:dyDescent="0.25">
      <c r="A3942" s="60"/>
      <c r="B3942" s="60"/>
      <c r="C3942" s="796"/>
      <c r="D3942" s="789"/>
      <c r="E3942" s="790"/>
      <c r="F3942" s="791"/>
      <c r="G3942" s="703" t="s">
        <v>491</v>
      </c>
      <c r="H3942" s="703"/>
      <c r="I3942" s="704" t="s">
        <v>492</v>
      </c>
      <c r="J3942" s="705"/>
      <c r="K3942" s="705"/>
      <c r="L3942" s="705"/>
      <c r="M3942" s="705"/>
      <c r="N3942" s="705"/>
      <c r="O3942" s="706"/>
      <c r="P3942" s="555"/>
      <c r="Q3942" s="555"/>
      <c r="R3942" s="555"/>
      <c r="S3942" s="555"/>
      <c r="T3942" s="555"/>
      <c r="U3942" s="555"/>
      <c r="V3942" s="555"/>
      <c r="W3942" s="555"/>
      <c r="X3942" s="555"/>
      <c r="Y3942" s="555"/>
      <c r="Z3942" s="555"/>
      <c r="AA3942" s="555"/>
      <c r="AB3942" s="555"/>
      <c r="AC3942" s="555"/>
      <c r="AD3942" s="555"/>
      <c r="AE3942" s="60"/>
      <c r="AF3942" s="259"/>
      <c r="AG3942" s="374">
        <f t="shared" si="11517"/>
        <v>15</v>
      </c>
      <c r="AH3942" s="399"/>
      <c r="AK3942" s="375">
        <f t="shared" si="11518"/>
        <v>0</v>
      </c>
      <c r="AL3942" s="378">
        <f t="shared" si="11498"/>
        <v>0</v>
      </c>
      <c r="AM3942" s="374">
        <f t="shared" si="11519"/>
        <v>0</v>
      </c>
      <c r="AN3942" s="292">
        <f t="shared" si="11499"/>
        <v>0</v>
      </c>
      <c r="CA3942" s="299" t="s">
        <v>60</v>
      </c>
      <c r="CB3942" s="421"/>
      <c r="CC3942" s="375"/>
      <c r="CD3942" s="375"/>
      <c r="CE3942" s="375"/>
      <c r="CF3942" s="375"/>
      <c r="CG3942" s="375"/>
      <c r="CH3942" s="375"/>
      <c r="CI3942" s="375"/>
      <c r="CJ3942" s="375"/>
      <c r="CK3942" s="375"/>
      <c r="CL3942" s="375"/>
      <c r="CM3942" s="375"/>
      <c r="CN3942" s="300"/>
      <c r="CO3942" s="300"/>
      <c r="CP3942" s="300"/>
      <c r="CQ3942" s="423">
        <f t="shared" ref="CQ3942" si="11710">IF(P3942="",0,P3942)</f>
        <v>0</v>
      </c>
      <c r="CR3942" s="423">
        <f t="shared" ref="CR3942" si="11711">IF(Q3942="",0,Q3942)</f>
        <v>0</v>
      </c>
      <c r="CS3942" s="423">
        <f t="shared" ref="CS3942" si="11712">IF(R3942="",0,R3942)</f>
        <v>0</v>
      </c>
      <c r="CT3942" s="423">
        <f t="shared" ref="CT3942" si="11713">IF(S3942="",0,S3942)</f>
        <v>0</v>
      </c>
      <c r="CU3942" s="423">
        <f t="shared" ref="CU3942" si="11714">IF(T3942="",0,T3942)</f>
        <v>0</v>
      </c>
      <c r="CV3942" s="423">
        <f t="shared" ref="CV3942" si="11715">IF(U3942="",0,U3942)</f>
        <v>0</v>
      </c>
      <c r="CW3942" s="423">
        <f t="shared" ref="CW3942" si="11716">IF(V3942="",0,V3942)</f>
        <v>0</v>
      </c>
      <c r="CX3942" s="423">
        <f t="shared" ref="CX3942" si="11717">IF(W3942="",0,W3942)</f>
        <v>0</v>
      </c>
      <c r="CY3942" s="423">
        <f t="shared" ref="CY3942" si="11718">IF(X3942="",0,X3942)</f>
        <v>0</v>
      </c>
      <c r="CZ3942" s="423">
        <f t="shared" ref="CZ3942" si="11719">IF(Y3942="",0,Y3942)</f>
        <v>0</v>
      </c>
      <c r="DA3942" s="423">
        <f t="shared" ref="DA3942" si="11720">IF(Z3942="",0,Z3942)</f>
        <v>0</v>
      </c>
      <c r="DB3942" s="423">
        <f t="shared" ref="DB3942" si="11721">IF(AA3942="",0,AA3942)</f>
        <v>0</v>
      </c>
      <c r="DC3942" s="423">
        <f t="shared" ref="DC3942" si="11722">IF(AB3942="",0,AB3942)</f>
        <v>0</v>
      </c>
      <c r="DD3942" s="423">
        <f t="shared" ref="DD3942" si="11723">IF(AC3942="",0,AC3942)</f>
        <v>0</v>
      </c>
      <c r="DE3942" s="423">
        <f t="shared" ref="DE3942" si="11724">IF(AD3942="",0,AD3942)</f>
        <v>0</v>
      </c>
      <c r="DG3942" s="610"/>
      <c r="DH3942" s="611"/>
      <c r="DI3942" s="415"/>
      <c r="DJ3942" s="416"/>
      <c r="DK3942" s="416"/>
      <c r="DL3942" s="416"/>
      <c r="DM3942" s="416"/>
      <c r="DN3942" s="416"/>
      <c r="DO3942" s="416"/>
      <c r="DP3942" s="416"/>
      <c r="DQ3942" s="416"/>
      <c r="DR3942" s="416"/>
      <c r="DS3942" s="416"/>
      <c r="DT3942" s="416"/>
      <c r="DU3942" s="416"/>
      <c r="DV3942" s="416"/>
      <c r="DW3942" s="416"/>
      <c r="DX3942" s="416"/>
      <c r="DY3942" s="416"/>
      <c r="DZ3942" s="416"/>
      <c r="EA3942" s="416"/>
      <c r="EB3942" s="416"/>
      <c r="EC3942" s="416"/>
      <c r="ED3942" s="416"/>
      <c r="EE3942" s="416"/>
      <c r="EF3942" s="416"/>
      <c r="EG3942" s="416"/>
      <c r="EH3942" s="416"/>
      <c r="EI3942" s="416"/>
      <c r="EJ3942" s="416"/>
      <c r="EK3942" s="416"/>
      <c r="EL3942" s="417"/>
    </row>
    <row r="3943" spans="1:142" ht="15" customHeight="1" x14ac:dyDescent="0.25">
      <c r="A3943" s="60"/>
      <c r="B3943" s="60"/>
      <c r="C3943" s="796"/>
      <c r="D3943" s="789"/>
      <c r="E3943" s="790"/>
      <c r="F3943" s="791"/>
      <c r="G3943" s="716" t="s">
        <v>498</v>
      </c>
      <c r="H3943" s="716"/>
      <c r="I3943" s="177"/>
      <c r="J3943" s="700" t="s">
        <v>493</v>
      </c>
      <c r="K3943" s="700"/>
      <c r="L3943" s="700"/>
      <c r="M3943" s="700"/>
      <c r="N3943" s="700"/>
      <c r="O3943" s="701"/>
      <c r="P3943" s="555"/>
      <c r="Q3943" s="555"/>
      <c r="R3943" s="555"/>
      <c r="S3943" s="555"/>
      <c r="T3943" s="555"/>
      <c r="U3943" s="555"/>
      <c r="V3943" s="555"/>
      <c r="W3943" s="555"/>
      <c r="X3943" s="555"/>
      <c r="Y3943" s="555"/>
      <c r="Z3943" s="555"/>
      <c r="AA3943" s="555"/>
      <c r="AB3943" s="555"/>
      <c r="AC3943" s="555"/>
      <c r="AD3943" s="555"/>
      <c r="AE3943" s="60"/>
      <c r="AF3943" s="259"/>
      <c r="AG3943" s="374">
        <f t="shared" si="11517"/>
        <v>15</v>
      </c>
      <c r="AH3943" s="399"/>
      <c r="AK3943" s="375">
        <f t="shared" si="11518"/>
        <v>0</v>
      </c>
      <c r="AL3943" s="378">
        <f t="shared" ref="AL3943:AL3974" si="11725">COUNTIF(U3943:AD3943,"ns")</f>
        <v>0</v>
      </c>
      <c r="AM3943" s="374">
        <f t="shared" si="11519"/>
        <v>0</v>
      </c>
      <c r="AN3943" s="292">
        <f t="shared" ref="AN3943:AN3974" si="11726">IF($AG$3845=$AH$3845,0,IF(OR(AND(AK3943=0,AL3943&gt;0),AND(AK3943="ns",AM3943&gt;0),AND(AK3943="ns",AL3943=0,AM3943=0)),1,IF(OR(AND(AK3943&gt;0,AL3943=2),AND(AK3943="ns",AL3943=2),AND(AK3943="ns",AM3943=0,AL3943&gt;0),AK3943=AM3943),0,1)))</f>
        <v>0</v>
      </c>
      <c r="CA3943" s="299" t="s">
        <v>1917</v>
      </c>
      <c r="CB3943" s="421"/>
      <c r="CC3943" s="375"/>
      <c r="CD3943" s="375"/>
      <c r="CE3943" s="375"/>
      <c r="CF3943" s="375"/>
      <c r="CG3943" s="375"/>
      <c r="CH3943" s="375"/>
      <c r="CI3943" s="375"/>
      <c r="CJ3943" s="375"/>
      <c r="CK3943" s="375"/>
      <c r="CL3943" s="375"/>
      <c r="CM3943" s="375"/>
      <c r="CN3943" s="301"/>
      <c r="CO3943" s="301"/>
      <c r="CP3943" s="301"/>
      <c r="CQ3943" s="301">
        <f t="shared" ref="CQ3943" si="11727">SUM(P3943:P3947)</f>
        <v>0</v>
      </c>
      <c r="CR3943" s="301">
        <f t="shared" ref="CR3943" si="11728">SUM(Q3943:Q3947)</f>
        <v>0</v>
      </c>
      <c r="CS3943" s="301">
        <f t="shared" ref="CS3943" si="11729">SUM(R3943:R3947)</f>
        <v>0</v>
      </c>
      <c r="CT3943" s="301">
        <f t="shared" ref="CT3943" si="11730">SUM(S3943:S3947)</f>
        <v>0</v>
      </c>
      <c r="CU3943" s="301">
        <f t="shared" ref="CU3943" si="11731">SUM(T3943:T3947)</f>
        <v>0</v>
      </c>
      <c r="CV3943" s="301">
        <f t="shared" ref="CV3943" si="11732">SUM(U3943:U3947)</f>
        <v>0</v>
      </c>
      <c r="CW3943" s="301">
        <f t="shared" ref="CW3943" si="11733">SUM(V3943:V3947)</f>
        <v>0</v>
      </c>
      <c r="CX3943" s="301">
        <f t="shared" ref="CX3943" si="11734">SUM(W3943:W3947)</f>
        <v>0</v>
      </c>
      <c r="CY3943" s="301">
        <f t="shared" ref="CY3943" si="11735">SUM(X3943:X3947)</f>
        <v>0</v>
      </c>
      <c r="CZ3943" s="301">
        <f t="shared" ref="CZ3943" si="11736">SUM(Y3943:Y3947)</f>
        <v>0</v>
      </c>
      <c r="DA3943" s="301">
        <f t="shared" ref="DA3943" si="11737">SUM(Z3943:Z3947)</f>
        <v>0</v>
      </c>
      <c r="DB3943" s="301">
        <f t="shared" ref="DB3943" si="11738">SUM(AA3943:AA3947)</f>
        <v>0</v>
      </c>
      <c r="DC3943" s="301">
        <f t="shared" ref="DC3943" si="11739">SUM(AB3943:AB3947)</f>
        <v>0</v>
      </c>
      <c r="DD3943" s="301">
        <f t="shared" ref="DD3943" si="11740">SUM(AC3943:AC3947)</f>
        <v>0</v>
      </c>
      <c r="DE3943" s="301">
        <f t="shared" ref="DE3943" si="11741">SUM(AD3943:AD3947)</f>
        <v>0</v>
      </c>
      <c r="DG3943" s="616"/>
      <c r="DH3943" s="617"/>
      <c r="DI3943" s="415"/>
      <c r="DJ3943" s="416"/>
      <c r="DK3943" s="416"/>
      <c r="DL3943" s="416"/>
      <c r="DM3943" s="416"/>
      <c r="DN3943" s="416"/>
      <c r="DO3943" s="416"/>
      <c r="DP3943" s="416"/>
      <c r="DQ3943" s="416"/>
      <c r="DR3943" s="416"/>
      <c r="DS3943" s="416"/>
      <c r="DT3943" s="416"/>
      <c r="DU3943" s="416"/>
      <c r="DV3943" s="416"/>
      <c r="DW3943" s="416"/>
      <c r="DX3943" s="416"/>
      <c r="DY3943" s="416"/>
      <c r="DZ3943" s="416"/>
      <c r="EA3943" s="416"/>
      <c r="EB3943" s="416"/>
      <c r="EC3943" s="416"/>
      <c r="ED3943" s="416"/>
      <c r="EE3943" s="416"/>
      <c r="EF3943" s="416"/>
      <c r="EG3943" s="416"/>
      <c r="EH3943" s="416"/>
      <c r="EI3943" s="416"/>
      <c r="EJ3943" s="416"/>
      <c r="EK3943" s="416"/>
      <c r="EL3943" s="417"/>
    </row>
    <row r="3944" spans="1:142" ht="24" customHeight="1" x14ac:dyDescent="0.25">
      <c r="A3944" s="60"/>
      <c r="B3944" s="60"/>
      <c r="C3944" s="796"/>
      <c r="D3944" s="789"/>
      <c r="E3944" s="790"/>
      <c r="F3944" s="791"/>
      <c r="G3944" s="716" t="s">
        <v>499</v>
      </c>
      <c r="H3944" s="716"/>
      <c r="I3944" s="177"/>
      <c r="J3944" s="700" t="s">
        <v>494</v>
      </c>
      <c r="K3944" s="700"/>
      <c r="L3944" s="700"/>
      <c r="M3944" s="700"/>
      <c r="N3944" s="700"/>
      <c r="O3944" s="701"/>
      <c r="P3944" s="555"/>
      <c r="Q3944" s="555"/>
      <c r="R3944" s="555"/>
      <c r="S3944" s="555"/>
      <c r="T3944" s="555"/>
      <c r="U3944" s="555"/>
      <c r="V3944" s="555"/>
      <c r="W3944" s="555"/>
      <c r="X3944" s="555"/>
      <c r="Y3944" s="555"/>
      <c r="Z3944" s="555"/>
      <c r="AA3944" s="555"/>
      <c r="AB3944" s="555"/>
      <c r="AC3944" s="555"/>
      <c r="AD3944" s="555"/>
      <c r="AE3944" s="60"/>
      <c r="AF3944" s="259"/>
      <c r="AG3944" s="374">
        <f t="shared" si="11517"/>
        <v>15</v>
      </c>
      <c r="AH3944" s="399"/>
      <c r="AK3944" s="375">
        <f t="shared" si="11518"/>
        <v>0</v>
      </c>
      <c r="AL3944" s="378">
        <f t="shared" si="11725"/>
        <v>0</v>
      </c>
      <c r="AM3944" s="374">
        <f t="shared" si="11519"/>
        <v>0</v>
      </c>
      <c r="AN3944" s="292">
        <f t="shared" si="11726"/>
        <v>0</v>
      </c>
      <c r="CA3944" s="299" t="s">
        <v>1910</v>
      </c>
      <c r="CB3944" s="421"/>
      <c r="CC3944" s="375"/>
      <c r="CD3944" s="375"/>
      <c r="CE3944" s="375"/>
      <c r="CF3944" s="375"/>
      <c r="CG3944" s="375"/>
      <c r="CH3944" s="375"/>
      <c r="CI3944" s="375"/>
      <c r="CJ3944" s="375"/>
      <c r="CK3944" s="375"/>
      <c r="CL3944" s="375"/>
      <c r="CM3944" s="375"/>
      <c r="CN3944" s="300"/>
      <c r="CO3944" s="300"/>
      <c r="CP3944" s="300"/>
      <c r="CQ3944" s="422">
        <f t="shared" ref="CQ3944" si="11742">IF(CQ3942="NA",COUNTIF(P3943:P3947,"NA"),COUNTIF(P3943:P3947,"NS"))</f>
        <v>0</v>
      </c>
      <c r="CR3944" s="422">
        <f t="shared" ref="CR3944" si="11743">IF(CR3942="NA",COUNTIF(Q3943:Q3947,"NA"),COUNTIF(Q3943:Q3947,"NS"))</f>
        <v>0</v>
      </c>
      <c r="CS3944" s="422">
        <f t="shared" ref="CS3944" si="11744">IF(CS3942="NA",COUNTIF(R3943:R3947,"NA"),COUNTIF(R3943:R3947,"NS"))</f>
        <v>0</v>
      </c>
      <c r="CT3944" s="422">
        <f t="shared" ref="CT3944" si="11745">IF(CT3942="NA",COUNTIF(S3943:S3947,"NA"),COUNTIF(S3943:S3947,"NS"))</f>
        <v>0</v>
      </c>
      <c r="CU3944" s="422">
        <f t="shared" ref="CU3944" si="11746">IF(CU3942="NA",COUNTIF(T3943:T3947,"NA"),COUNTIF(T3943:T3947,"NS"))</f>
        <v>0</v>
      </c>
      <c r="CV3944" s="422">
        <f t="shared" ref="CV3944" si="11747">IF(CV3942="NA",COUNTIF(U3943:U3947,"NA"),COUNTIF(U3943:U3947,"NS"))</f>
        <v>0</v>
      </c>
      <c r="CW3944" s="422">
        <f t="shared" ref="CW3944" si="11748">IF(CW3942="NA",COUNTIF(V3943:V3947,"NA"),COUNTIF(V3943:V3947,"NS"))</f>
        <v>0</v>
      </c>
      <c r="CX3944" s="422">
        <f t="shared" ref="CX3944" si="11749">IF(CX3942="NA",COUNTIF(W3943:W3947,"NA"),COUNTIF(W3943:W3947,"NS"))</f>
        <v>0</v>
      </c>
      <c r="CY3944" s="422">
        <f t="shared" ref="CY3944" si="11750">IF(CY3942="NA",COUNTIF(X3943:X3947,"NA"),COUNTIF(X3943:X3947,"NS"))</f>
        <v>0</v>
      </c>
      <c r="CZ3944" s="422">
        <f t="shared" ref="CZ3944" si="11751">IF(CZ3942="NA",COUNTIF(Y3943:Y3947,"NA"),COUNTIF(Y3943:Y3947,"NS"))</f>
        <v>0</v>
      </c>
      <c r="DA3944" s="422">
        <f t="shared" ref="DA3944" si="11752">IF(DA3942="NA",COUNTIF(Z3943:Z3947,"NA"),COUNTIF(Z3943:Z3947,"NS"))</f>
        <v>0</v>
      </c>
      <c r="DB3944" s="422">
        <f t="shared" ref="DB3944" si="11753">IF(DB3942="NA",COUNTIF(AA3943:AA3947,"NA"),COUNTIF(AA3943:AA3947,"NS"))</f>
        <v>0</v>
      </c>
      <c r="DC3944" s="422">
        <f t="shared" ref="DC3944" si="11754">IF(DC3942="NA",COUNTIF(AB3943:AB3947,"NA"),COUNTIF(AB3943:AB3947,"NS"))</f>
        <v>0</v>
      </c>
      <c r="DD3944" s="422">
        <f t="shared" ref="DD3944" si="11755">IF(DD3942="NA",COUNTIF(AC3943:AC3947,"NA"),COUNTIF(AC3943:AC3947,"NS"))</f>
        <v>0</v>
      </c>
      <c r="DE3944" s="422">
        <f t="shared" ref="DE3944" si="11756">IF(DE3942="NA",COUNTIF(AD3943:AD3947,"NA"),COUNTIF(AD3943:AD3947,"NS"))</f>
        <v>0</v>
      </c>
      <c r="DG3944" s="616"/>
      <c r="DH3944" s="617"/>
      <c r="DI3944" s="415"/>
      <c r="DJ3944" s="416"/>
      <c r="DK3944" s="416"/>
      <c r="DL3944" s="416"/>
      <c r="DM3944" s="416"/>
      <c r="DN3944" s="416"/>
      <c r="DO3944" s="416"/>
      <c r="DP3944" s="416"/>
      <c r="DQ3944" s="416"/>
      <c r="DR3944" s="416"/>
      <c r="DS3944" s="416"/>
      <c r="DT3944" s="416"/>
      <c r="DU3944" s="416"/>
      <c r="DV3944" s="416"/>
      <c r="DW3944" s="416"/>
      <c r="DX3944" s="416"/>
      <c r="DY3944" s="416"/>
      <c r="DZ3944" s="416"/>
      <c r="EA3944" s="416"/>
      <c r="EB3944" s="416"/>
      <c r="EC3944" s="416"/>
      <c r="ED3944" s="416"/>
      <c r="EE3944" s="416"/>
      <c r="EF3944" s="416"/>
      <c r="EG3944" s="416"/>
      <c r="EH3944" s="416"/>
      <c r="EI3944" s="416"/>
      <c r="EJ3944" s="416"/>
      <c r="EK3944" s="416"/>
      <c r="EL3944" s="417"/>
    </row>
    <row r="3945" spans="1:142" ht="15" customHeight="1" x14ac:dyDescent="0.25">
      <c r="A3945" s="60"/>
      <c r="B3945" s="60"/>
      <c r="C3945" s="796"/>
      <c r="D3945" s="789"/>
      <c r="E3945" s="790"/>
      <c r="F3945" s="791"/>
      <c r="G3945" s="716" t="s">
        <v>500</v>
      </c>
      <c r="H3945" s="716"/>
      <c r="I3945" s="177"/>
      <c r="J3945" s="700" t="s">
        <v>495</v>
      </c>
      <c r="K3945" s="700"/>
      <c r="L3945" s="700"/>
      <c r="M3945" s="700"/>
      <c r="N3945" s="700"/>
      <c r="O3945" s="701"/>
      <c r="P3945" s="555"/>
      <c r="Q3945" s="555"/>
      <c r="R3945" s="555"/>
      <c r="S3945" s="555"/>
      <c r="T3945" s="555"/>
      <c r="U3945" s="555"/>
      <c r="V3945" s="555"/>
      <c r="W3945" s="555"/>
      <c r="X3945" s="555"/>
      <c r="Y3945" s="555"/>
      <c r="Z3945" s="555"/>
      <c r="AA3945" s="555"/>
      <c r="AB3945" s="555"/>
      <c r="AC3945" s="555"/>
      <c r="AD3945" s="555"/>
      <c r="AE3945" s="60"/>
      <c r="AF3945" s="259"/>
      <c r="AG3945" s="374">
        <f t="shared" si="11517"/>
        <v>15</v>
      </c>
      <c r="AH3945" s="399"/>
      <c r="AK3945" s="375">
        <f t="shared" si="11518"/>
        <v>0</v>
      </c>
      <c r="AL3945" s="378">
        <f t="shared" si="11725"/>
        <v>0</v>
      </c>
      <c r="AM3945" s="374">
        <f t="shared" si="11519"/>
        <v>0</v>
      </c>
      <c r="AN3945" s="292">
        <f t="shared" si="11726"/>
        <v>0</v>
      </c>
      <c r="CA3945" s="299" t="s">
        <v>1918</v>
      </c>
      <c r="CB3945" s="427"/>
      <c r="CC3945" s="375"/>
      <c r="CD3945" s="375"/>
      <c r="CE3945" s="375"/>
      <c r="CF3945" s="375"/>
      <c r="CG3945" s="375"/>
      <c r="CH3945" s="375"/>
      <c r="CI3945" s="375"/>
      <c r="CJ3945" s="375"/>
      <c r="CK3945" s="375"/>
      <c r="CL3945" s="375"/>
      <c r="CM3945" s="375"/>
      <c r="CN3945" s="302"/>
      <c r="CO3945" s="302"/>
      <c r="CP3945" s="302"/>
      <c r="CQ3945" s="425">
        <f t="shared" ref="CQ3945:DD3945" si="11757">IF(OR(AND(CQ3942=0,CQ3944&gt;0),AND(CQ3942="NS",CQ3943&gt;0),AND(CQ3942="NS",CQ3943=0,CQ3944=0)),1,IF(OR(AND(CQ3944&gt;=2,CQ3943&lt;CQ3942),AND(CQ3942="NS",CQ3943=0,CQ3944&gt;0),OR(CQ3942=CQ3943,AND(CQ3942="",CQ3944=0,CQ3943=0))),0,1))</f>
        <v>0</v>
      </c>
      <c r="CR3945" s="425">
        <f t="shared" si="11757"/>
        <v>0</v>
      </c>
      <c r="CS3945" s="425">
        <f t="shared" si="11757"/>
        <v>0</v>
      </c>
      <c r="CT3945" s="425">
        <f t="shared" si="11757"/>
        <v>0</v>
      </c>
      <c r="CU3945" s="425">
        <f t="shared" si="11757"/>
        <v>0</v>
      </c>
      <c r="CV3945" s="425">
        <f t="shared" si="11757"/>
        <v>0</v>
      </c>
      <c r="CW3945" s="425">
        <f t="shared" si="11757"/>
        <v>0</v>
      </c>
      <c r="CX3945" s="425">
        <f t="shared" si="11757"/>
        <v>0</v>
      </c>
      <c r="CY3945" s="425">
        <f t="shared" si="11757"/>
        <v>0</v>
      </c>
      <c r="CZ3945" s="425">
        <f t="shared" si="11757"/>
        <v>0</v>
      </c>
      <c r="DA3945" s="425">
        <f t="shared" si="11757"/>
        <v>0</v>
      </c>
      <c r="DB3945" s="425">
        <f t="shared" si="11757"/>
        <v>0</v>
      </c>
      <c r="DC3945" s="425">
        <f t="shared" si="11757"/>
        <v>0</v>
      </c>
      <c r="DD3945" s="425">
        <f t="shared" si="11757"/>
        <v>0</v>
      </c>
      <c r="DE3945" s="425">
        <f t="shared" ref="DE3945" si="11758">IF(OR(AND(DE3942=0,DE3944&gt;0),AND(DE3942="NS",DE3943&gt;0),AND(DE3942="NS",DE3943=0,DE3944=0)),1,IF(OR(AND(DE3944&gt;=2,DE3943&lt;DE3942),AND(DE3942="NS",DE3943=0,DE3944&gt;0),OR(DE3942=DE3943,AND(DE3942="",DE3944=0,DE3943=0))),0,1))</f>
        <v>0</v>
      </c>
      <c r="DF3945" s="400">
        <f>SUM(CQ3945:DE3945)</f>
        <v>0</v>
      </c>
      <c r="DG3945" s="616"/>
      <c r="DH3945" s="617"/>
      <c r="DI3945" s="415"/>
      <c r="DJ3945" s="416"/>
      <c r="DK3945" s="416"/>
      <c r="DL3945" s="416"/>
      <c r="DM3945" s="416"/>
      <c r="DN3945" s="416"/>
      <c r="DO3945" s="416"/>
      <c r="DP3945" s="416"/>
      <c r="DQ3945" s="416"/>
      <c r="DR3945" s="416"/>
      <c r="DS3945" s="416"/>
      <c r="DT3945" s="416"/>
      <c r="DU3945" s="416"/>
      <c r="DV3945" s="416"/>
      <c r="DW3945" s="416"/>
      <c r="DX3945" s="416"/>
      <c r="DY3945" s="416"/>
      <c r="DZ3945" s="416"/>
      <c r="EA3945" s="416"/>
      <c r="EB3945" s="416"/>
      <c r="EC3945" s="416"/>
      <c r="ED3945" s="416"/>
      <c r="EE3945" s="416"/>
      <c r="EF3945" s="416"/>
      <c r="EG3945" s="416"/>
      <c r="EH3945" s="416"/>
      <c r="EI3945" s="416"/>
      <c r="EJ3945" s="416"/>
      <c r="EK3945" s="416"/>
      <c r="EL3945" s="417"/>
    </row>
    <row r="3946" spans="1:142" ht="23.25" customHeight="1" x14ac:dyDescent="0.25">
      <c r="A3946" s="60"/>
      <c r="B3946" s="60"/>
      <c r="C3946" s="796"/>
      <c r="D3946" s="789"/>
      <c r="E3946" s="790"/>
      <c r="F3946" s="791"/>
      <c r="G3946" s="716" t="s">
        <v>501</v>
      </c>
      <c r="H3946" s="716"/>
      <c r="I3946" s="177"/>
      <c r="J3946" s="700" t="s">
        <v>496</v>
      </c>
      <c r="K3946" s="700"/>
      <c r="L3946" s="700"/>
      <c r="M3946" s="700"/>
      <c r="N3946" s="700"/>
      <c r="O3946" s="701"/>
      <c r="P3946" s="555"/>
      <c r="Q3946" s="555"/>
      <c r="R3946" s="555"/>
      <c r="S3946" s="555"/>
      <c r="T3946" s="555"/>
      <c r="U3946" s="555"/>
      <c r="V3946" s="555"/>
      <c r="W3946" s="555"/>
      <c r="X3946" s="555"/>
      <c r="Y3946" s="555"/>
      <c r="Z3946" s="555"/>
      <c r="AA3946" s="555"/>
      <c r="AB3946" s="555"/>
      <c r="AC3946" s="555"/>
      <c r="AD3946" s="555"/>
      <c r="AE3946" s="60"/>
      <c r="AF3946" s="259"/>
      <c r="AG3946" s="374">
        <f t="shared" si="11517"/>
        <v>15</v>
      </c>
      <c r="AH3946" s="399"/>
      <c r="AK3946" s="375">
        <f t="shared" si="11518"/>
        <v>0</v>
      </c>
      <c r="AL3946" s="378">
        <f t="shared" si="11725"/>
        <v>0</v>
      </c>
      <c r="AM3946" s="374">
        <f t="shared" si="11519"/>
        <v>0</v>
      </c>
      <c r="AN3946" s="292">
        <f t="shared" si="11726"/>
        <v>0</v>
      </c>
      <c r="CA3946" s="309"/>
      <c r="CB3946" s="427"/>
      <c r="CC3946" s="375"/>
      <c r="CD3946" s="375"/>
      <c r="CE3946" s="375"/>
      <c r="CF3946" s="375"/>
      <c r="CG3946" s="375"/>
      <c r="CH3946" s="375"/>
      <c r="CI3946" s="375"/>
      <c r="CJ3946" s="375"/>
      <c r="CK3946" s="375"/>
      <c r="CL3946" s="375"/>
      <c r="CM3946" s="375"/>
      <c r="CN3946" s="311"/>
      <c r="CO3946" s="311"/>
      <c r="CP3946" s="311"/>
      <c r="CQ3946" s="311"/>
      <c r="CR3946" s="311"/>
      <c r="CS3946" s="311"/>
      <c r="CT3946" s="311"/>
      <c r="CU3946" s="311"/>
      <c r="CV3946" s="311"/>
      <c r="CW3946" s="311"/>
      <c r="CX3946" s="311"/>
      <c r="CY3946" s="311"/>
      <c r="CZ3946" s="311"/>
      <c r="DA3946" s="311"/>
      <c r="DB3946" s="311"/>
      <c r="DC3946" s="311"/>
      <c r="DD3946" s="311"/>
      <c r="DE3946" s="311"/>
      <c r="DG3946" s="616"/>
      <c r="DH3946" s="617"/>
      <c r="DI3946" s="415"/>
      <c r="DJ3946" s="416"/>
      <c r="DK3946" s="416"/>
      <c r="DL3946" s="416"/>
      <c r="DM3946" s="416"/>
      <c r="DN3946" s="416"/>
      <c r="DO3946" s="416"/>
      <c r="DP3946" s="416"/>
      <c r="DQ3946" s="416"/>
      <c r="DR3946" s="416"/>
      <c r="DS3946" s="416"/>
      <c r="DT3946" s="416"/>
      <c r="DU3946" s="416"/>
      <c r="DV3946" s="416"/>
      <c r="DW3946" s="416"/>
      <c r="DX3946" s="416"/>
      <c r="DY3946" s="416"/>
      <c r="DZ3946" s="416"/>
      <c r="EA3946" s="416"/>
      <c r="EB3946" s="416"/>
      <c r="EC3946" s="416"/>
      <c r="ED3946" s="416"/>
      <c r="EE3946" s="416"/>
      <c r="EF3946" s="416"/>
      <c r="EG3946" s="416"/>
      <c r="EH3946" s="416"/>
      <c r="EI3946" s="416"/>
      <c r="EJ3946" s="416"/>
      <c r="EK3946" s="416"/>
      <c r="EL3946" s="417"/>
    </row>
    <row r="3947" spans="1:142" ht="23.25" customHeight="1" x14ac:dyDescent="0.25">
      <c r="A3947" s="60"/>
      <c r="B3947" s="60"/>
      <c r="C3947" s="796"/>
      <c r="D3947" s="789"/>
      <c r="E3947" s="790"/>
      <c r="F3947" s="791"/>
      <c r="G3947" s="716" t="s">
        <v>502</v>
      </c>
      <c r="H3947" s="716"/>
      <c r="I3947" s="177"/>
      <c r="J3947" s="700" t="s">
        <v>497</v>
      </c>
      <c r="K3947" s="700"/>
      <c r="L3947" s="700"/>
      <c r="M3947" s="700"/>
      <c r="N3947" s="700"/>
      <c r="O3947" s="701"/>
      <c r="P3947" s="555"/>
      <c r="Q3947" s="555"/>
      <c r="R3947" s="555"/>
      <c r="S3947" s="555"/>
      <c r="T3947" s="555"/>
      <c r="U3947" s="555"/>
      <c r="V3947" s="555"/>
      <c r="W3947" s="555"/>
      <c r="X3947" s="555"/>
      <c r="Y3947" s="555"/>
      <c r="Z3947" s="555"/>
      <c r="AA3947" s="555"/>
      <c r="AB3947" s="555"/>
      <c r="AC3947" s="555"/>
      <c r="AD3947" s="555"/>
      <c r="AE3947" s="60"/>
      <c r="AF3947" s="259"/>
      <c r="AG3947" s="374">
        <f t="shared" si="11517"/>
        <v>15</v>
      </c>
      <c r="AH3947" s="399"/>
      <c r="AK3947" s="375">
        <f t="shared" si="11518"/>
        <v>0</v>
      </c>
      <c r="AL3947" s="378">
        <f t="shared" si="11725"/>
        <v>0</v>
      </c>
      <c r="AM3947" s="374">
        <f t="shared" si="11519"/>
        <v>0</v>
      </c>
      <c r="AN3947" s="292">
        <f t="shared" si="11726"/>
        <v>0</v>
      </c>
      <c r="CA3947" s="309"/>
      <c r="CB3947" s="427"/>
      <c r="CC3947" s="375"/>
      <c r="CD3947" s="375"/>
      <c r="CE3947" s="375"/>
      <c r="CF3947" s="375"/>
      <c r="CG3947" s="375"/>
      <c r="CH3947" s="375"/>
      <c r="CI3947" s="375"/>
      <c r="CJ3947" s="375"/>
      <c r="CK3947" s="375"/>
      <c r="CL3947" s="375"/>
      <c r="CM3947" s="375"/>
      <c r="CN3947" s="311"/>
      <c r="CO3947" s="311"/>
      <c r="CP3947" s="311"/>
      <c r="CQ3947" s="311"/>
      <c r="CR3947" s="311"/>
      <c r="CS3947" s="311"/>
      <c r="CT3947" s="311"/>
      <c r="CU3947" s="311"/>
      <c r="CV3947" s="311"/>
      <c r="CW3947" s="311"/>
      <c r="CX3947" s="311"/>
      <c r="CY3947" s="311"/>
      <c r="CZ3947" s="311"/>
      <c r="DA3947" s="311"/>
      <c r="DB3947" s="311"/>
      <c r="DC3947" s="311"/>
      <c r="DD3947" s="311"/>
      <c r="DE3947" s="311"/>
      <c r="DG3947" s="616"/>
      <c r="DH3947" s="617"/>
      <c r="DI3947" s="415"/>
      <c r="DJ3947" s="416"/>
      <c r="DK3947" s="416"/>
      <c r="DL3947" s="416"/>
      <c r="DM3947" s="416"/>
      <c r="DN3947" s="416"/>
      <c r="DO3947" s="416"/>
      <c r="DP3947" s="416"/>
      <c r="DQ3947" s="416"/>
      <c r="DR3947" s="416"/>
      <c r="DS3947" s="416"/>
      <c r="DT3947" s="416"/>
      <c r="DU3947" s="416"/>
      <c r="DV3947" s="416"/>
      <c r="DW3947" s="416"/>
      <c r="DX3947" s="416"/>
      <c r="DY3947" s="416"/>
      <c r="DZ3947" s="416"/>
      <c r="EA3947" s="416"/>
      <c r="EB3947" s="416"/>
      <c r="EC3947" s="416"/>
      <c r="ED3947" s="416"/>
      <c r="EE3947" s="416"/>
      <c r="EF3947" s="416"/>
      <c r="EG3947" s="416"/>
      <c r="EH3947" s="416"/>
      <c r="EI3947" s="416"/>
      <c r="EJ3947" s="416"/>
      <c r="EK3947" s="416"/>
      <c r="EL3947" s="417"/>
    </row>
    <row r="3948" spans="1:142" ht="15" customHeight="1" x14ac:dyDescent="0.25">
      <c r="A3948" s="60"/>
      <c r="B3948" s="60"/>
      <c r="C3948" s="796"/>
      <c r="D3948" s="789"/>
      <c r="E3948" s="790"/>
      <c r="F3948" s="791"/>
      <c r="G3948" s="703" t="s">
        <v>503</v>
      </c>
      <c r="H3948" s="703"/>
      <c r="I3948" s="704" t="s">
        <v>504</v>
      </c>
      <c r="J3948" s="705"/>
      <c r="K3948" s="705"/>
      <c r="L3948" s="705"/>
      <c r="M3948" s="705"/>
      <c r="N3948" s="705"/>
      <c r="O3948" s="706"/>
      <c r="P3948" s="555"/>
      <c r="Q3948" s="555"/>
      <c r="R3948" s="555"/>
      <c r="S3948" s="555"/>
      <c r="T3948" s="555"/>
      <c r="U3948" s="555"/>
      <c r="V3948" s="555"/>
      <c r="W3948" s="555"/>
      <c r="X3948" s="555"/>
      <c r="Y3948" s="555"/>
      <c r="Z3948" s="555"/>
      <c r="AA3948" s="555"/>
      <c r="AB3948" s="555"/>
      <c r="AC3948" s="555"/>
      <c r="AD3948" s="555"/>
      <c r="AE3948" s="60"/>
      <c r="AF3948" s="259"/>
      <c r="AG3948" s="374">
        <f t="shared" si="11517"/>
        <v>15</v>
      </c>
      <c r="AH3948" s="399"/>
      <c r="AK3948" s="375">
        <f t="shared" si="11518"/>
        <v>0</v>
      </c>
      <c r="AL3948" s="378">
        <f t="shared" si="11725"/>
        <v>0</v>
      </c>
      <c r="AM3948" s="374">
        <f t="shared" si="11519"/>
        <v>0</v>
      </c>
      <c r="AN3948" s="292">
        <f t="shared" si="11726"/>
        <v>0</v>
      </c>
      <c r="CA3948" s="309"/>
      <c r="CB3948" s="427"/>
      <c r="CC3948" s="375"/>
      <c r="CD3948" s="375"/>
      <c r="CE3948" s="375"/>
      <c r="CF3948" s="375"/>
      <c r="CG3948" s="375"/>
      <c r="CH3948" s="375"/>
      <c r="CI3948" s="375"/>
      <c r="CJ3948" s="375"/>
      <c r="CK3948" s="375"/>
      <c r="CL3948" s="375"/>
      <c r="CM3948" s="375"/>
      <c r="CN3948" s="311"/>
      <c r="CO3948" s="311"/>
      <c r="CP3948" s="311"/>
      <c r="CQ3948" s="311"/>
      <c r="CR3948" s="311"/>
      <c r="CS3948" s="311"/>
      <c r="CT3948" s="311"/>
      <c r="CU3948" s="311"/>
      <c r="CV3948" s="311"/>
      <c r="CW3948" s="311"/>
      <c r="CX3948" s="311"/>
      <c r="CY3948" s="311"/>
      <c r="CZ3948" s="311"/>
      <c r="DA3948" s="311"/>
      <c r="DB3948" s="311"/>
      <c r="DC3948" s="311"/>
      <c r="DD3948" s="311"/>
      <c r="DE3948" s="311"/>
      <c r="DG3948" s="610"/>
      <c r="DH3948" s="611"/>
      <c r="DI3948" s="415"/>
      <c r="DJ3948" s="416"/>
      <c r="DK3948" s="416"/>
      <c r="DL3948" s="416"/>
      <c r="DM3948" s="416"/>
      <c r="DN3948" s="416"/>
      <c r="DO3948" s="416"/>
      <c r="DP3948" s="416"/>
      <c r="DQ3948" s="416"/>
      <c r="DR3948" s="416"/>
      <c r="DS3948" s="416"/>
      <c r="DT3948" s="416"/>
      <c r="DU3948" s="416"/>
      <c r="DV3948" s="416"/>
      <c r="DW3948" s="416"/>
      <c r="DX3948" s="416"/>
      <c r="DY3948" s="416"/>
      <c r="DZ3948" s="416"/>
      <c r="EA3948" s="416"/>
      <c r="EB3948" s="416"/>
      <c r="EC3948" s="416"/>
      <c r="ED3948" s="416"/>
      <c r="EE3948" s="416"/>
      <c r="EF3948" s="416"/>
      <c r="EG3948" s="416"/>
      <c r="EH3948" s="416"/>
      <c r="EI3948" s="416"/>
      <c r="EJ3948" s="416"/>
      <c r="EK3948" s="416"/>
      <c r="EL3948" s="417"/>
    </row>
    <row r="3949" spans="1:142" ht="15" customHeight="1" x14ac:dyDescent="0.25">
      <c r="A3949" s="60"/>
      <c r="B3949" s="60"/>
      <c r="C3949" s="796"/>
      <c r="D3949" s="789"/>
      <c r="E3949" s="790"/>
      <c r="F3949" s="791"/>
      <c r="G3949" s="703" t="s">
        <v>505</v>
      </c>
      <c r="H3949" s="703"/>
      <c r="I3949" s="704" t="s">
        <v>506</v>
      </c>
      <c r="J3949" s="705"/>
      <c r="K3949" s="705"/>
      <c r="L3949" s="705"/>
      <c r="M3949" s="705"/>
      <c r="N3949" s="705"/>
      <c r="O3949" s="706"/>
      <c r="P3949" s="555"/>
      <c r="Q3949" s="555"/>
      <c r="R3949" s="555"/>
      <c r="S3949" s="555"/>
      <c r="T3949" s="555"/>
      <c r="U3949" s="555"/>
      <c r="V3949" s="555"/>
      <c r="W3949" s="555"/>
      <c r="X3949" s="555"/>
      <c r="Y3949" s="555"/>
      <c r="Z3949" s="555"/>
      <c r="AA3949" s="555"/>
      <c r="AB3949" s="555"/>
      <c r="AC3949" s="555"/>
      <c r="AD3949" s="555"/>
      <c r="AE3949" s="60"/>
      <c r="AF3949" s="259"/>
      <c r="AG3949" s="374">
        <f t="shared" si="11517"/>
        <v>15</v>
      </c>
      <c r="AH3949" s="399"/>
      <c r="AK3949" s="375">
        <f t="shared" si="11518"/>
        <v>0</v>
      </c>
      <c r="AL3949" s="378">
        <f t="shared" si="11725"/>
        <v>0</v>
      </c>
      <c r="AM3949" s="374">
        <f t="shared" si="11519"/>
        <v>0</v>
      </c>
      <c r="AN3949" s="292">
        <f t="shared" si="11726"/>
        <v>0</v>
      </c>
      <c r="CA3949" s="309"/>
      <c r="CB3949" s="427"/>
      <c r="CC3949" s="375"/>
      <c r="CD3949" s="375"/>
      <c r="CE3949" s="375"/>
      <c r="CF3949" s="375"/>
      <c r="CG3949" s="375"/>
      <c r="CH3949" s="375"/>
      <c r="CI3949" s="375"/>
      <c r="CJ3949" s="375"/>
      <c r="CK3949" s="375"/>
      <c r="CL3949" s="375"/>
      <c r="CM3949" s="375"/>
      <c r="CN3949" s="311"/>
      <c r="CO3949" s="311"/>
      <c r="CP3949" s="311"/>
      <c r="CQ3949" s="311"/>
      <c r="CR3949" s="311"/>
      <c r="CS3949" s="311"/>
      <c r="CT3949" s="311"/>
      <c r="CU3949" s="311"/>
      <c r="CV3949" s="311"/>
      <c r="CW3949" s="311"/>
      <c r="CX3949" s="311"/>
      <c r="CY3949" s="311"/>
      <c r="CZ3949" s="311"/>
      <c r="DA3949" s="311"/>
      <c r="DB3949" s="311"/>
      <c r="DC3949" s="311"/>
      <c r="DD3949" s="311"/>
      <c r="DE3949" s="311"/>
      <c r="DG3949" s="610"/>
      <c r="DH3949" s="611"/>
      <c r="DI3949" s="415"/>
      <c r="DJ3949" s="416"/>
      <c r="DK3949" s="416"/>
      <c r="DL3949" s="416"/>
      <c r="DM3949" s="416"/>
      <c r="DN3949" s="416"/>
      <c r="DO3949" s="416"/>
      <c r="DP3949" s="416"/>
      <c r="DQ3949" s="416"/>
      <c r="DR3949" s="416"/>
      <c r="DS3949" s="416"/>
      <c r="DT3949" s="416"/>
      <c r="DU3949" s="416"/>
      <c r="DV3949" s="416"/>
      <c r="DW3949" s="416"/>
      <c r="DX3949" s="416"/>
      <c r="DY3949" s="416"/>
      <c r="DZ3949" s="416"/>
      <c r="EA3949" s="416"/>
      <c r="EB3949" s="416"/>
      <c r="EC3949" s="416"/>
      <c r="ED3949" s="416"/>
      <c r="EE3949" s="416"/>
      <c r="EF3949" s="416"/>
      <c r="EG3949" s="416"/>
      <c r="EH3949" s="416"/>
      <c r="EI3949" s="416"/>
      <c r="EJ3949" s="416"/>
      <c r="EK3949" s="416"/>
      <c r="EL3949" s="417"/>
    </row>
    <row r="3950" spans="1:142" ht="24" customHeight="1" x14ac:dyDescent="0.25">
      <c r="A3950" s="60"/>
      <c r="B3950" s="60"/>
      <c r="C3950" s="797"/>
      <c r="D3950" s="792"/>
      <c r="E3950" s="793"/>
      <c r="F3950" s="794"/>
      <c r="G3950" s="703" t="s">
        <v>507</v>
      </c>
      <c r="H3950" s="703"/>
      <c r="I3950" s="704" t="s">
        <v>508</v>
      </c>
      <c r="J3950" s="705"/>
      <c r="K3950" s="705"/>
      <c r="L3950" s="705"/>
      <c r="M3950" s="705"/>
      <c r="N3950" s="705"/>
      <c r="O3950" s="706"/>
      <c r="P3950" s="555"/>
      <c r="Q3950" s="555"/>
      <c r="R3950" s="555"/>
      <c r="S3950" s="555"/>
      <c r="T3950" s="555"/>
      <c r="U3950" s="555"/>
      <c r="V3950" s="555"/>
      <c r="W3950" s="555"/>
      <c r="X3950" s="555"/>
      <c r="Y3950" s="555"/>
      <c r="Z3950" s="555"/>
      <c r="AA3950" s="555"/>
      <c r="AB3950" s="555"/>
      <c r="AC3950" s="555"/>
      <c r="AD3950" s="555"/>
      <c r="AE3950" s="60"/>
      <c r="AF3950" s="259"/>
      <c r="AG3950" s="374">
        <f t="shared" si="11517"/>
        <v>15</v>
      </c>
      <c r="AH3950" s="399"/>
      <c r="AK3950" s="375">
        <f t="shared" si="11518"/>
        <v>0</v>
      </c>
      <c r="AL3950" s="378">
        <f t="shared" si="11725"/>
        <v>0</v>
      </c>
      <c r="AM3950" s="374">
        <f t="shared" si="11519"/>
        <v>0</v>
      </c>
      <c r="AN3950" s="292">
        <f t="shared" si="11726"/>
        <v>0</v>
      </c>
      <c r="CA3950" s="309"/>
      <c r="CB3950" s="421"/>
      <c r="CC3950" s="375"/>
      <c r="CD3950" s="375"/>
      <c r="CE3950" s="375"/>
      <c r="CF3950" s="375"/>
      <c r="CG3950" s="375"/>
      <c r="CH3950" s="375"/>
      <c r="CI3950" s="375"/>
      <c r="CJ3950" s="375"/>
      <c r="CK3950" s="375"/>
      <c r="CL3950" s="375"/>
      <c r="CM3950" s="375"/>
      <c r="CN3950" s="311"/>
      <c r="CO3950" s="311"/>
      <c r="CP3950" s="311"/>
      <c r="CQ3950" s="311"/>
      <c r="CR3950" s="311"/>
      <c r="CS3950" s="311"/>
      <c r="CT3950" s="311"/>
      <c r="CU3950" s="311"/>
      <c r="CV3950" s="311"/>
      <c r="CW3950" s="311"/>
      <c r="CX3950" s="311"/>
      <c r="CY3950" s="311"/>
      <c r="CZ3950" s="311"/>
      <c r="DA3950" s="311"/>
      <c r="DB3950" s="311"/>
      <c r="DC3950" s="311"/>
      <c r="DD3950" s="311"/>
      <c r="DE3950" s="311"/>
      <c r="DG3950" s="614" t="s">
        <v>507</v>
      </c>
      <c r="DH3950" s="615"/>
      <c r="DI3950" s="418" t="s">
        <v>1909</v>
      </c>
      <c r="DJ3950" s="419"/>
      <c r="DK3950" s="419"/>
      <c r="DL3950" s="419"/>
      <c r="DM3950" s="419"/>
      <c r="DN3950" s="419"/>
      <c r="DO3950" s="419"/>
      <c r="DP3950" s="419"/>
      <c r="DQ3950" s="419"/>
      <c r="DR3950" s="419"/>
      <c r="DS3950" s="419"/>
      <c r="DT3950" s="419"/>
      <c r="DU3950" s="419"/>
      <c r="DV3950" s="419"/>
      <c r="DW3950" s="419"/>
      <c r="DX3950" s="419">
        <f t="shared" ref="DX3950" si="11759">P3950</f>
        <v>0</v>
      </c>
      <c r="DY3950" s="419">
        <f t="shared" ref="DY3950" si="11760">Q3950</f>
        <v>0</v>
      </c>
      <c r="DZ3950" s="419">
        <f t="shared" ref="DZ3950" si="11761">R3950</f>
        <v>0</v>
      </c>
      <c r="EA3950" s="419">
        <f t="shared" ref="EA3950" si="11762">S3950</f>
        <v>0</v>
      </c>
      <c r="EB3950" s="419">
        <f t="shared" ref="EB3950" si="11763">T3950</f>
        <v>0</v>
      </c>
      <c r="EC3950" s="419">
        <f t="shared" ref="EC3950" si="11764">U3950</f>
        <v>0</v>
      </c>
      <c r="ED3950" s="419">
        <f t="shared" ref="ED3950" si="11765">V3950</f>
        <v>0</v>
      </c>
      <c r="EE3950" s="419">
        <f t="shared" ref="EE3950" si="11766">W3950</f>
        <v>0</v>
      </c>
      <c r="EF3950" s="419">
        <f t="shared" ref="EF3950" si="11767">X3950</f>
        <v>0</v>
      </c>
      <c r="EG3950" s="419">
        <f t="shared" ref="EG3950" si="11768">Y3950</f>
        <v>0</v>
      </c>
      <c r="EH3950" s="419">
        <f t="shared" ref="EH3950" si="11769">Z3950</f>
        <v>0</v>
      </c>
      <c r="EI3950" s="419">
        <f t="shared" ref="EI3950" si="11770">AA3950</f>
        <v>0</v>
      </c>
      <c r="EJ3950" s="419">
        <f t="shared" ref="EJ3950" si="11771">AB3950</f>
        <v>0</v>
      </c>
      <c r="EK3950" s="419">
        <f t="shared" ref="EK3950" si="11772">AC3950</f>
        <v>0</v>
      </c>
      <c r="EL3950" s="420">
        <f t="shared" ref="EL3950" si="11773">AD3950</f>
        <v>0</v>
      </c>
    </row>
    <row r="3951" spans="1:142" ht="15" customHeight="1" x14ac:dyDescent="0.25">
      <c r="A3951" s="60"/>
      <c r="B3951" s="60"/>
      <c r="C3951" s="781" t="s">
        <v>534</v>
      </c>
      <c r="D3951" s="786" t="s">
        <v>535</v>
      </c>
      <c r="E3951" s="787"/>
      <c r="F3951" s="788"/>
      <c r="G3951" s="703" t="s">
        <v>511</v>
      </c>
      <c r="H3951" s="703"/>
      <c r="I3951" s="704" t="s">
        <v>512</v>
      </c>
      <c r="J3951" s="705"/>
      <c r="K3951" s="705"/>
      <c r="L3951" s="705"/>
      <c r="M3951" s="705"/>
      <c r="N3951" s="705"/>
      <c r="O3951" s="706"/>
      <c r="P3951" s="555"/>
      <c r="Q3951" s="555"/>
      <c r="R3951" s="555"/>
      <c r="S3951" s="555"/>
      <c r="T3951" s="555"/>
      <c r="U3951" s="555"/>
      <c r="V3951" s="555"/>
      <c r="W3951" s="555"/>
      <c r="X3951" s="555"/>
      <c r="Y3951" s="555"/>
      <c r="Z3951" s="555"/>
      <c r="AA3951" s="555"/>
      <c r="AB3951" s="555"/>
      <c r="AC3951" s="555"/>
      <c r="AD3951" s="555"/>
      <c r="AE3951" s="60"/>
      <c r="AF3951" s="259"/>
      <c r="AG3951" s="374">
        <f t="shared" si="11517"/>
        <v>15</v>
      </c>
      <c r="AH3951" s="399"/>
      <c r="AK3951" s="375">
        <f t="shared" si="11518"/>
        <v>0</v>
      </c>
      <c r="AL3951" s="378">
        <f t="shared" si="11725"/>
        <v>0</v>
      </c>
      <c r="AM3951" s="374">
        <f t="shared" si="11519"/>
        <v>0</v>
      </c>
      <c r="AN3951" s="292">
        <f t="shared" si="11726"/>
        <v>0</v>
      </c>
      <c r="CA3951" s="299" t="s">
        <v>60</v>
      </c>
      <c r="CB3951" s="421"/>
      <c r="CC3951" s="375"/>
      <c r="CD3951" s="375"/>
      <c r="CE3951" s="375"/>
      <c r="CF3951" s="375"/>
      <c r="CG3951" s="375"/>
      <c r="CH3951" s="375"/>
      <c r="CI3951" s="375"/>
      <c r="CJ3951" s="375"/>
      <c r="CK3951" s="375"/>
      <c r="CL3951" s="375"/>
      <c r="CM3951" s="375"/>
      <c r="CN3951" s="300"/>
      <c r="CO3951" s="300"/>
      <c r="CP3951" s="300"/>
      <c r="CQ3951" s="423">
        <f t="shared" ref="CQ3951" si="11774">IF(P3951="",0,P3951)</f>
        <v>0</v>
      </c>
      <c r="CR3951" s="423">
        <f t="shared" ref="CR3951" si="11775">IF(Q3951="",0,Q3951)</f>
        <v>0</v>
      </c>
      <c r="CS3951" s="423">
        <f t="shared" ref="CS3951" si="11776">IF(R3951="",0,R3951)</f>
        <v>0</v>
      </c>
      <c r="CT3951" s="423">
        <f t="shared" ref="CT3951" si="11777">IF(S3951="",0,S3951)</f>
        <v>0</v>
      </c>
      <c r="CU3951" s="423">
        <f t="shared" ref="CU3951" si="11778">IF(T3951="",0,T3951)</f>
        <v>0</v>
      </c>
      <c r="CV3951" s="423">
        <f t="shared" ref="CV3951" si="11779">IF(U3951="",0,U3951)</f>
        <v>0</v>
      </c>
      <c r="CW3951" s="423">
        <f t="shared" ref="CW3951" si="11780">IF(V3951="",0,V3951)</f>
        <v>0</v>
      </c>
      <c r="CX3951" s="423">
        <f t="shared" ref="CX3951" si="11781">IF(W3951="",0,W3951)</f>
        <v>0</v>
      </c>
      <c r="CY3951" s="423">
        <f t="shared" ref="CY3951" si="11782">IF(X3951="",0,X3951)</f>
        <v>0</v>
      </c>
      <c r="CZ3951" s="423">
        <f t="shared" ref="CZ3951" si="11783">IF(Y3951="",0,Y3951)</f>
        <v>0</v>
      </c>
      <c r="DA3951" s="423">
        <f t="shared" ref="DA3951" si="11784">IF(Z3951="",0,Z3951)</f>
        <v>0</v>
      </c>
      <c r="DB3951" s="423">
        <f t="shared" ref="DB3951" si="11785">IF(AA3951="",0,AA3951)</f>
        <v>0</v>
      </c>
      <c r="DC3951" s="423">
        <f t="shared" ref="DC3951" si="11786">IF(AB3951="",0,AB3951)</f>
        <v>0</v>
      </c>
      <c r="DD3951" s="423">
        <f t="shared" ref="DD3951" si="11787">IF(AC3951="",0,AC3951)</f>
        <v>0</v>
      </c>
      <c r="DE3951" s="423">
        <f t="shared" ref="DE3951" si="11788">IF(AD3951="",0,AD3951)</f>
        <v>0</v>
      </c>
      <c r="DG3951" s="610"/>
      <c r="DH3951" s="611"/>
      <c r="DI3951" s="415" t="s">
        <v>1910</v>
      </c>
      <c r="DJ3951" s="416"/>
      <c r="DK3951" s="416"/>
      <c r="DL3951" s="416"/>
      <c r="DM3951" s="416"/>
      <c r="DN3951" s="416"/>
      <c r="DO3951" s="416"/>
      <c r="DP3951" s="416"/>
      <c r="DQ3951" s="416"/>
      <c r="DR3951" s="416"/>
      <c r="DS3951" s="416"/>
      <c r="DT3951" s="416"/>
      <c r="DU3951" s="416"/>
      <c r="DV3951" s="416"/>
      <c r="DW3951" s="416"/>
      <c r="DX3951" s="416">
        <f t="shared" ref="DX3951" si="11789">COUNTIF(P3948:P3949,"NS")+COUNTIF(P3939:P3942,"NS")+COUNTIF(P3931,"NS")+COUNTIF(P3925,"NS")</f>
        <v>0</v>
      </c>
      <c r="DY3951" s="416">
        <f t="shared" ref="DY3951" si="11790">COUNTIF(Q3948:Q3949,"NS")+COUNTIF(Q3939:Q3942,"NS")+COUNTIF(Q3931,"NS")+COUNTIF(Q3925,"NS")</f>
        <v>0</v>
      </c>
      <c r="DZ3951" s="416">
        <f t="shared" ref="DZ3951" si="11791">COUNTIF(R3948:R3949,"NS")+COUNTIF(R3939:R3942,"NS")+COUNTIF(R3931,"NS")+COUNTIF(R3925,"NS")</f>
        <v>0</v>
      </c>
      <c r="EA3951" s="416">
        <f t="shared" ref="EA3951" si="11792">COUNTIF(S3948:S3949,"NS")+COUNTIF(S3939:S3942,"NS")+COUNTIF(S3931,"NS")+COUNTIF(S3925,"NS")</f>
        <v>0</v>
      </c>
      <c r="EB3951" s="416">
        <f t="shared" ref="EB3951" si="11793">COUNTIF(T3948:T3949,"NS")+COUNTIF(T3939:T3942,"NS")+COUNTIF(T3931,"NS")+COUNTIF(T3925,"NS")</f>
        <v>0</v>
      </c>
      <c r="EC3951" s="416">
        <f t="shared" ref="EC3951" si="11794">COUNTIF(U3948:U3949,"NS")+COUNTIF(U3939:U3942,"NS")+COUNTIF(U3931,"NS")+COUNTIF(U3925,"NS")</f>
        <v>0</v>
      </c>
      <c r="ED3951" s="416">
        <f t="shared" ref="ED3951" si="11795">COUNTIF(V3948:V3949,"NS")+COUNTIF(V3939:V3942,"NS")+COUNTIF(V3931,"NS")+COUNTIF(V3925,"NS")</f>
        <v>0</v>
      </c>
      <c r="EE3951" s="416">
        <f t="shared" ref="EE3951" si="11796">COUNTIF(W3948:W3949,"NS")+COUNTIF(W3939:W3942,"NS")+COUNTIF(W3931,"NS")+COUNTIF(W3925,"NS")</f>
        <v>0</v>
      </c>
      <c r="EF3951" s="416">
        <f t="shared" ref="EF3951" si="11797">COUNTIF(X3948:X3949,"NS")+COUNTIF(X3939:X3942,"NS")+COUNTIF(X3931,"NS")+COUNTIF(X3925,"NS")</f>
        <v>0</v>
      </c>
      <c r="EG3951" s="416">
        <f t="shared" ref="EG3951" si="11798">COUNTIF(Y3948:Y3949,"NS")+COUNTIF(Y3939:Y3942,"NS")+COUNTIF(Y3931,"NS")+COUNTIF(Y3925,"NS")</f>
        <v>0</v>
      </c>
      <c r="EH3951" s="416">
        <f t="shared" ref="EH3951" si="11799">COUNTIF(Z3948:Z3949,"NS")+COUNTIF(Z3939:Z3942,"NS")+COUNTIF(Z3931,"NS")+COUNTIF(Z3925,"NS")</f>
        <v>0</v>
      </c>
      <c r="EI3951" s="416">
        <f t="shared" ref="EI3951" si="11800">COUNTIF(AA3948:AA3949,"NS")+COUNTIF(AA3939:AA3942,"NS")+COUNTIF(AA3931,"NS")+COUNTIF(AA3925,"NS")</f>
        <v>0</v>
      </c>
      <c r="EJ3951" s="416">
        <f t="shared" ref="EJ3951" si="11801">COUNTIF(AB3948:AB3949,"NS")+COUNTIF(AB3939:AB3942,"NS")+COUNTIF(AB3931,"NS")+COUNTIF(AB3925,"NS")</f>
        <v>0</v>
      </c>
      <c r="EK3951" s="416">
        <f t="shared" ref="EK3951" si="11802">COUNTIF(AC3948:AC3949,"NS")+COUNTIF(AC3939:AC3942,"NS")+COUNTIF(AC3931,"NS")+COUNTIF(AC3925,"NS")</f>
        <v>0</v>
      </c>
      <c r="EL3951" s="417">
        <f t="shared" ref="EL3951" si="11803">COUNTIF(AD3948:AD3949,"NS")+COUNTIF(AD3939:AD3942,"NS")+COUNTIF(AD3931,"NS")+COUNTIF(AD3925,"NS")</f>
        <v>0</v>
      </c>
    </row>
    <row r="3952" spans="1:142" ht="24" customHeight="1" x14ac:dyDescent="0.25">
      <c r="A3952" s="60"/>
      <c r="B3952" s="60"/>
      <c r="C3952" s="782"/>
      <c r="D3952" s="789"/>
      <c r="E3952" s="790"/>
      <c r="F3952" s="791"/>
      <c r="G3952" s="702" t="s">
        <v>513</v>
      </c>
      <c r="H3952" s="702"/>
      <c r="I3952" s="177"/>
      <c r="J3952" s="700" t="s">
        <v>241</v>
      </c>
      <c r="K3952" s="700"/>
      <c r="L3952" s="700"/>
      <c r="M3952" s="700"/>
      <c r="N3952" s="700"/>
      <c r="O3952" s="701"/>
      <c r="P3952" s="555"/>
      <c r="Q3952" s="555"/>
      <c r="R3952" s="555"/>
      <c r="S3952" s="555"/>
      <c r="T3952" s="555"/>
      <c r="U3952" s="555"/>
      <c r="V3952" s="555"/>
      <c r="W3952" s="555"/>
      <c r="X3952" s="555"/>
      <c r="Y3952" s="555"/>
      <c r="Z3952" s="555"/>
      <c r="AA3952" s="555"/>
      <c r="AB3952" s="555"/>
      <c r="AC3952" s="555"/>
      <c r="AD3952" s="555"/>
      <c r="AE3952" s="60"/>
      <c r="AF3952" s="259"/>
      <c r="AG3952" s="374">
        <f t="shared" si="11517"/>
        <v>15</v>
      </c>
      <c r="AH3952" s="399"/>
      <c r="AK3952" s="375">
        <f t="shared" si="11518"/>
        <v>0</v>
      </c>
      <c r="AL3952" s="378">
        <f t="shared" si="11725"/>
        <v>0</v>
      </c>
      <c r="AM3952" s="374">
        <f t="shared" si="11519"/>
        <v>0</v>
      </c>
      <c r="AN3952" s="292">
        <f t="shared" si="11726"/>
        <v>0</v>
      </c>
      <c r="CA3952" s="299" t="s">
        <v>1917</v>
      </c>
      <c r="CB3952" s="421"/>
      <c r="CC3952" s="375"/>
      <c r="CD3952" s="375"/>
      <c r="CE3952" s="375"/>
      <c r="CF3952" s="375"/>
      <c r="CG3952" s="375"/>
      <c r="CH3952" s="375"/>
      <c r="CI3952" s="375"/>
      <c r="CJ3952" s="375"/>
      <c r="CK3952" s="375"/>
      <c r="CL3952" s="375"/>
      <c r="CM3952" s="375"/>
      <c r="CN3952" s="301"/>
      <c r="CO3952" s="301"/>
      <c r="CP3952" s="301"/>
      <c r="CQ3952" s="301">
        <f t="shared" ref="CQ3952" si="11804">SUM(P3952:P3959)</f>
        <v>0</v>
      </c>
      <c r="CR3952" s="301">
        <f t="shared" ref="CR3952" si="11805">SUM(Q3952:Q3959)</f>
        <v>0</v>
      </c>
      <c r="CS3952" s="301">
        <f t="shared" ref="CS3952" si="11806">SUM(R3952:R3959)</f>
        <v>0</v>
      </c>
      <c r="CT3952" s="301">
        <f t="shared" ref="CT3952" si="11807">SUM(S3952:S3959)</f>
        <v>0</v>
      </c>
      <c r="CU3952" s="301">
        <f t="shared" ref="CU3952" si="11808">SUM(T3952:T3959)</f>
        <v>0</v>
      </c>
      <c r="CV3952" s="301">
        <f t="shared" ref="CV3952" si="11809">SUM(U3952:U3959)</f>
        <v>0</v>
      </c>
      <c r="CW3952" s="301">
        <f t="shared" ref="CW3952" si="11810">SUM(V3952:V3959)</f>
        <v>0</v>
      </c>
      <c r="CX3952" s="301">
        <f t="shared" ref="CX3952" si="11811">SUM(W3952:W3959)</f>
        <v>0</v>
      </c>
      <c r="CY3952" s="301">
        <f t="shared" ref="CY3952" si="11812">SUM(X3952:X3959)</f>
        <v>0</v>
      </c>
      <c r="CZ3952" s="301">
        <f t="shared" ref="CZ3952" si="11813">SUM(Y3952:Y3959)</f>
        <v>0</v>
      </c>
      <c r="DA3952" s="301">
        <f t="shared" ref="DA3952" si="11814">SUM(Z3952:Z3959)</f>
        <v>0</v>
      </c>
      <c r="DB3952" s="301">
        <f t="shared" ref="DB3952" si="11815">SUM(AA3952:AA3959)</f>
        <v>0</v>
      </c>
      <c r="DC3952" s="301">
        <f t="shared" ref="DC3952" si="11816">SUM(AB3952:AB3959)</f>
        <v>0</v>
      </c>
      <c r="DD3952" s="301">
        <f t="shared" ref="DD3952" si="11817">SUM(AC3952:AC3959)</f>
        <v>0</v>
      </c>
      <c r="DE3952" s="301">
        <f t="shared" ref="DE3952" si="11818">SUM(AD3952:AD3959)</f>
        <v>0</v>
      </c>
      <c r="DG3952" s="612"/>
      <c r="DH3952" s="613"/>
      <c r="DI3952" s="415" t="s">
        <v>1914</v>
      </c>
      <c r="DJ3952" s="416"/>
      <c r="DK3952" s="416"/>
      <c r="DL3952" s="416"/>
      <c r="DM3952" s="416"/>
      <c r="DN3952" s="416"/>
      <c r="DO3952" s="416"/>
      <c r="DP3952" s="416"/>
      <c r="DQ3952" s="416"/>
      <c r="DR3952" s="416"/>
      <c r="DS3952" s="416"/>
      <c r="DT3952" s="416"/>
      <c r="DU3952" s="416"/>
      <c r="DV3952" s="416"/>
      <c r="DW3952" s="416"/>
      <c r="DX3952" s="416">
        <f t="shared" ref="DX3952" si="11819">SUM(P3948:P3950,P3939:P3942,P3931,P3925)</f>
        <v>0</v>
      </c>
      <c r="DY3952" s="416">
        <f t="shared" ref="DY3952" si="11820">SUM(Q3948:Q3950,Q3939:Q3942,Q3931,Q3925)</f>
        <v>0</v>
      </c>
      <c r="DZ3952" s="416">
        <f t="shared" ref="DZ3952" si="11821">SUM(R3948:R3950,R3939:R3942,R3931,R3925)</f>
        <v>0</v>
      </c>
      <c r="EA3952" s="416">
        <f t="shared" ref="EA3952" si="11822">SUM(S3948:S3950,S3939:S3942,S3931,S3925)</f>
        <v>0</v>
      </c>
      <c r="EB3952" s="416">
        <f t="shared" ref="EB3952" si="11823">SUM(T3948:T3950,T3939:T3942,T3931,T3925)</f>
        <v>0</v>
      </c>
      <c r="EC3952" s="416">
        <f t="shared" ref="EC3952" si="11824">SUM(U3948:U3950,U3939:U3942,U3931,U3925)</f>
        <v>0</v>
      </c>
      <c r="ED3952" s="416">
        <f t="shared" ref="ED3952" si="11825">SUM(V3948:V3950,V3939:V3942,V3931,V3925)</f>
        <v>0</v>
      </c>
      <c r="EE3952" s="416">
        <f t="shared" ref="EE3952" si="11826">SUM(W3948:W3950,W3939:W3942,W3931,W3925)</f>
        <v>0</v>
      </c>
      <c r="EF3952" s="416">
        <f t="shared" ref="EF3952" si="11827">SUM(X3948:X3950,X3939:X3942,X3931,X3925)</f>
        <v>0</v>
      </c>
      <c r="EG3952" s="416">
        <f t="shared" ref="EG3952" si="11828">SUM(Y3948:Y3950,Y3939:Y3942,Y3931,Y3925)</f>
        <v>0</v>
      </c>
      <c r="EH3952" s="416">
        <f t="shared" ref="EH3952" si="11829">SUM(Z3948:Z3950,Z3939:Z3942,Z3931,Z3925)</f>
        <v>0</v>
      </c>
      <c r="EI3952" s="416">
        <f t="shared" ref="EI3952" si="11830">SUM(AA3948:AA3950,AA3939:AA3942,AA3931,AA3925)</f>
        <v>0</v>
      </c>
      <c r="EJ3952" s="416">
        <f t="shared" ref="EJ3952" si="11831">SUM(AB3948:AB3950,AB3939:AB3942,AB3931,AB3925)</f>
        <v>0</v>
      </c>
      <c r="EK3952" s="416">
        <f t="shared" ref="EK3952" si="11832">SUM(AC3948:AC3950,AC3939:AC3942,AC3931,AC3925)</f>
        <v>0</v>
      </c>
      <c r="EL3952" s="417">
        <f t="shared" ref="EL3952" si="11833">SUM(AD3948:AD3950,AD3939:AD3942,AD3931,AD3925)</f>
        <v>0</v>
      </c>
    </row>
    <row r="3953" spans="1:143" ht="15" customHeight="1" x14ac:dyDescent="0.25">
      <c r="A3953" s="60"/>
      <c r="B3953" s="60"/>
      <c r="C3953" s="782"/>
      <c r="D3953" s="789"/>
      <c r="E3953" s="790"/>
      <c r="F3953" s="791"/>
      <c r="G3953" s="702" t="s">
        <v>514</v>
      </c>
      <c r="H3953" s="702"/>
      <c r="I3953" s="177"/>
      <c r="J3953" s="700" t="s">
        <v>237</v>
      </c>
      <c r="K3953" s="700"/>
      <c r="L3953" s="700"/>
      <c r="M3953" s="700"/>
      <c r="N3953" s="700"/>
      <c r="O3953" s="701"/>
      <c r="P3953" s="555"/>
      <c r="Q3953" s="555"/>
      <c r="R3953" s="555"/>
      <c r="S3953" s="555"/>
      <c r="T3953" s="555"/>
      <c r="U3953" s="555"/>
      <c r="V3953" s="555"/>
      <c r="W3953" s="555"/>
      <c r="X3953" s="555"/>
      <c r="Y3953" s="555"/>
      <c r="Z3953" s="555"/>
      <c r="AA3953" s="555"/>
      <c r="AB3953" s="555"/>
      <c r="AC3953" s="555"/>
      <c r="AD3953" s="555"/>
      <c r="AE3953" s="60"/>
      <c r="AF3953" s="259"/>
      <c r="AG3953" s="374">
        <f t="shared" si="11517"/>
        <v>15</v>
      </c>
      <c r="AH3953" s="399"/>
      <c r="AK3953" s="375">
        <f t="shared" si="11518"/>
        <v>0</v>
      </c>
      <c r="AL3953" s="378">
        <f t="shared" si="11725"/>
        <v>0</v>
      </c>
      <c r="AM3953" s="374">
        <f t="shared" si="11519"/>
        <v>0</v>
      </c>
      <c r="AN3953" s="292">
        <f t="shared" si="11726"/>
        <v>0</v>
      </c>
      <c r="CA3953" s="299" t="s">
        <v>1910</v>
      </c>
      <c r="CB3953" s="421"/>
      <c r="CC3953" s="375"/>
      <c r="CD3953" s="375"/>
      <c r="CE3953" s="375"/>
      <c r="CF3953" s="375"/>
      <c r="CG3953" s="375"/>
      <c r="CH3953" s="375"/>
      <c r="CI3953" s="375"/>
      <c r="CJ3953" s="375"/>
      <c r="CK3953" s="375"/>
      <c r="CL3953" s="375"/>
      <c r="CM3953" s="375"/>
      <c r="CN3953" s="300"/>
      <c r="CO3953" s="300"/>
      <c r="CP3953" s="300"/>
      <c r="CQ3953" s="422">
        <f t="shared" ref="CQ3953" si="11834">IF(CQ3951="NA",COUNTIF(P3952:P3959,"NA"),COUNTIF(P3952:P3959,"NS"))</f>
        <v>0</v>
      </c>
      <c r="CR3953" s="422">
        <f t="shared" ref="CR3953" si="11835">IF(CR3951="NA",COUNTIF(Q3952:Q3959,"NA"),COUNTIF(Q3952:Q3959,"NS"))</f>
        <v>0</v>
      </c>
      <c r="CS3953" s="422">
        <f t="shared" ref="CS3953" si="11836">IF(CS3951="NA",COUNTIF(R3952:R3959,"NA"),COUNTIF(R3952:R3959,"NS"))</f>
        <v>0</v>
      </c>
      <c r="CT3953" s="422">
        <f t="shared" ref="CT3953" si="11837">IF(CT3951="NA",COUNTIF(S3952:S3959,"NA"),COUNTIF(S3952:S3959,"NS"))</f>
        <v>0</v>
      </c>
      <c r="CU3953" s="422">
        <f t="shared" ref="CU3953" si="11838">IF(CU3951="NA",COUNTIF(T3952:T3959,"NA"),COUNTIF(T3952:T3959,"NS"))</f>
        <v>0</v>
      </c>
      <c r="CV3953" s="422">
        <f t="shared" ref="CV3953" si="11839">IF(CV3951="NA",COUNTIF(U3952:U3959,"NA"),COUNTIF(U3952:U3959,"NS"))</f>
        <v>0</v>
      </c>
      <c r="CW3953" s="422">
        <f t="shared" ref="CW3953" si="11840">IF(CW3951="NA",COUNTIF(V3952:V3959,"NA"),COUNTIF(V3952:V3959,"NS"))</f>
        <v>0</v>
      </c>
      <c r="CX3953" s="422">
        <f t="shared" ref="CX3953" si="11841">IF(CX3951="NA",COUNTIF(W3952:W3959,"NA"),COUNTIF(W3952:W3959,"NS"))</f>
        <v>0</v>
      </c>
      <c r="CY3953" s="422">
        <f t="shared" ref="CY3953" si="11842">IF(CY3951="NA",COUNTIF(X3952:X3959,"NA"),COUNTIF(X3952:X3959,"NS"))</f>
        <v>0</v>
      </c>
      <c r="CZ3953" s="422">
        <f t="shared" ref="CZ3953" si="11843">IF(CZ3951="NA",COUNTIF(Y3952:Y3959,"NA"),COUNTIF(Y3952:Y3959,"NS"))</f>
        <v>0</v>
      </c>
      <c r="DA3953" s="422">
        <f t="shared" ref="DA3953" si="11844">IF(DA3951="NA",COUNTIF(Z3952:Z3959,"NA"),COUNTIF(Z3952:Z3959,"NS"))</f>
        <v>0</v>
      </c>
      <c r="DB3953" s="422">
        <f t="shared" ref="DB3953" si="11845">IF(DB3951="NA",COUNTIF(AA3952:AA3959,"NA"),COUNTIF(AA3952:AA3959,"NS"))</f>
        <v>0</v>
      </c>
      <c r="DC3953" s="422">
        <f t="shared" ref="DC3953" si="11846">IF(DC3951="NA",COUNTIF(AB3952:AB3959,"NA"),COUNTIF(AB3952:AB3959,"NS"))</f>
        <v>0</v>
      </c>
      <c r="DD3953" s="422">
        <f t="shared" ref="DD3953" si="11847">IF(DD3951="NA",COUNTIF(AC3952:AC3959,"NA"),COUNTIF(AC3952:AC3959,"NS"))</f>
        <v>0</v>
      </c>
      <c r="DE3953" s="422">
        <f t="shared" ref="DE3953" si="11848">IF(DE3951="NA",COUNTIF(AD3952:AD3959,"NA"),COUNTIF(AD3952:AD3959,"NS"))</f>
        <v>0</v>
      </c>
      <c r="DG3953" s="612"/>
      <c r="DH3953" s="613"/>
      <c r="DI3953" s="415" t="s">
        <v>1919</v>
      </c>
      <c r="DJ3953" s="298"/>
      <c r="DK3953" s="298"/>
      <c r="DL3953" s="298"/>
      <c r="DM3953" s="298"/>
      <c r="DN3953" s="298"/>
      <c r="DO3953" s="298"/>
      <c r="DP3953" s="298"/>
      <c r="DQ3953" s="298"/>
      <c r="DR3953" s="298"/>
      <c r="DS3953" s="298"/>
      <c r="DT3953" s="298"/>
      <c r="DU3953" s="298"/>
      <c r="DV3953" s="298"/>
      <c r="DW3953" s="298"/>
      <c r="DX3953" s="298">
        <f t="shared" ref="DX3953:DZ3953" si="11849">IF(OR(AND(DX3950="NS",DX3951=8),AND(DX3950="NA")),0,IF(OR(AND(IF(DX3950="NS",1,DX3950)&gt;DX3952*0.25,DX3951=0),AND(DX3950&gt;0,OR(DX3951=8,DX3952=0)),AND(DX3950&gt;0,DX3951=0,DX3952=0),AND(DX3950="NS",DX3951=0,DX3952=0)),1,0))</f>
        <v>0</v>
      </c>
      <c r="DY3953" s="298">
        <f t="shared" si="11849"/>
        <v>0</v>
      </c>
      <c r="DZ3953" s="298">
        <f t="shared" si="11849"/>
        <v>0</v>
      </c>
      <c r="EA3953" s="298">
        <f>IF(OR(AND(EA3950="NS",EA3951=8),AND(EA3950="NA")),0,IF(OR(AND(IF(EA3950="NS",1,EA3950)&gt;EA3952*0.25,EA3951=0),AND(EA3950&gt;0,OR(EA3951=8,EA3952=0)),AND(EA3950&gt;0,EA3951=0,EA3952=0),AND(EA3950="NS",EA3951=0,EA3952=0)),1,0))</f>
        <v>0</v>
      </c>
      <c r="EB3953" s="298">
        <f t="shared" ref="EB3953:EL3953" si="11850">IF(OR(AND(EB3950="NS",EB3951=8),AND(EB3950="NA")),0,IF(OR(AND(IF(EB3950="NS",1,EB3950)&gt;EB3952*0.25,EB3951=0),AND(EB3950&gt;0,OR(EB3951=8,EB3952=0)),AND(EB3950&gt;0,EB3951=0,EB3952=0),AND(EB3950="NS",EB3951=0,EB3952=0)),1,0))</f>
        <v>0</v>
      </c>
      <c r="EC3953" s="298">
        <f t="shared" si="11850"/>
        <v>0</v>
      </c>
      <c r="ED3953" s="298">
        <f t="shared" si="11850"/>
        <v>0</v>
      </c>
      <c r="EE3953" s="298">
        <f t="shared" si="11850"/>
        <v>0</v>
      </c>
      <c r="EF3953" s="298">
        <f t="shared" si="11850"/>
        <v>0</v>
      </c>
      <c r="EG3953" s="298">
        <f t="shared" si="11850"/>
        <v>0</v>
      </c>
      <c r="EH3953" s="298">
        <f t="shared" si="11850"/>
        <v>0</v>
      </c>
      <c r="EI3953" s="298">
        <f t="shared" si="11850"/>
        <v>0</v>
      </c>
      <c r="EJ3953" s="298">
        <f t="shared" si="11850"/>
        <v>0</v>
      </c>
      <c r="EK3953" s="298">
        <f t="shared" si="11850"/>
        <v>0</v>
      </c>
      <c r="EL3953" s="302">
        <f t="shared" si="11850"/>
        <v>0</v>
      </c>
      <c r="EM3953" s="375">
        <f>SUM(DX3953:EL3953)</f>
        <v>0</v>
      </c>
    </row>
    <row r="3954" spans="1:143" ht="15" customHeight="1" x14ac:dyDescent="0.25">
      <c r="A3954" s="60"/>
      <c r="B3954" s="60"/>
      <c r="C3954" s="782"/>
      <c r="D3954" s="789"/>
      <c r="E3954" s="790"/>
      <c r="F3954" s="791"/>
      <c r="G3954" s="702" t="s">
        <v>515</v>
      </c>
      <c r="H3954" s="702"/>
      <c r="I3954" s="177"/>
      <c r="J3954" s="700" t="s">
        <v>238</v>
      </c>
      <c r="K3954" s="700"/>
      <c r="L3954" s="700"/>
      <c r="M3954" s="700"/>
      <c r="N3954" s="700"/>
      <c r="O3954" s="701"/>
      <c r="P3954" s="555"/>
      <c r="Q3954" s="555"/>
      <c r="R3954" s="555"/>
      <c r="S3954" s="555"/>
      <c r="T3954" s="555"/>
      <c r="U3954" s="555"/>
      <c r="V3954" s="555"/>
      <c r="W3954" s="555"/>
      <c r="X3954" s="555"/>
      <c r="Y3954" s="555"/>
      <c r="Z3954" s="555"/>
      <c r="AA3954" s="555"/>
      <c r="AB3954" s="555"/>
      <c r="AC3954" s="555"/>
      <c r="AD3954" s="555"/>
      <c r="AE3954" s="60"/>
      <c r="AF3954" s="259"/>
      <c r="AG3954" s="374">
        <f t="shared" si="11517"/>
        <v>15</v>
      </c>
      <c r="AH3954" s="399"/>
      <c r="AK3954" s="375">
        <f t="shared" si="11518"/>
        <v>0</v>
      </c>
      <c r="AL3954" s="378">
        <f t="shared" si="11725"/>
        <v>0</v>
      </c>
      <c r="AM3954" s="374">
        <f t="shared" si="11519"/>
        <v>0</v>
      </c>
      <c r="AN3954" s="292">
        <f t="shared" si="11726"/>
        <v>0</v>
      </c>
      <c r="CA3954" s="299" t="s">
        <v>1918</v>
      </c>
      <c r="CB3954" s="427"/>
      <c r="CC3954" s="375"/>
      <c r="CD3954" s="375"/>
      <c r="CE3954" s="375"/>
      <c r="CF3954" s="375"/>
      <c r="CG3954" s="375"/>
      <c r="CH3954" s="375"/>
      <c r="CI3954" s="375"/>
      <c r="CJ3954" s="375"/>
      <c r="CK3954" s="375"/>
      <c r="CL3954" s="375"/>
      <c r="CM3954" s="375"/>
      <c r="CN3954" s="302"/>
      <c r="CO3954" s="302"/>
      <c r="CP3954" s="302"/>
      <c r="CQ3954" s="425">
        <f t="shared" ref="CQ3954:DD3954" si="11851">IF(OR(AND(CQ3951=0,CQ3953&gt;0),AND(CQ3951="NS",CQ3952&gt;0),AND(CQ3951="NS",CQ3952=0,CQ3953=0)),1,IF(OR(AND(CQ3953&gt;=2,CQ3952&lt;CQ3951),AND(CQ3951="NS",CQ3952=0,CQ3953&gt;0),OR(CQ3951=CQ3952,AND(CQ3951="",CQ3953=0,CQ3952=0))),0,1))</f>
        <v>0</v>
      </c>
      <c r="CR3954" s="425">
        <f t="shared" si="11851"/>
        <v>0</v>
      </c>
      <c r="CS3954" s="425">
        <f t="shared" si="11851"/>
        <v>0</v>
      </c>
      <c r="CT3954" s="425">
        <f t="shared" si="11851"/>
        <v>0</v>
      </c>
      <c r="CU3954" s="425">
        <f t="shared" si="11851"/>
        <v>0</v>
      </c>
      <c r="CV3954" s="425">
        <f t="shared" si="11851"/>
        <v>0</v>
      </c>
      <c r="CW3954" s="425">
        <f t="shared" si="11851"/>
        <v>0</v>
      </c>
      <c r="CX3954" s="425">
        <f t="shared" si="11851"/>
        <v>0</v>
      </c>
      <c r="CY3954" s="425">
        <f t="shared" si="11851"/>
        <v>0</v>
      </c>
      <c r="CZ3954" s="425">
        <f t="shared" si="11851"/>
        <v>0</v>
      </c>
      <c r="DA3954" s="425">
        <f t="shared" si="11851"/>
        <v>0</v>
      </c>
      <c r="DB3954" s="425">
        <f t="shared" si="11851"/>
        <v>0</v>
      </c>
      <c r="DC3954" s="425">
        <f t="shared" si="11851"/>
        <v>0</v>
      </c>
      <c r="DD3954" s="425">
        <f t="shared" si="11851"/>
        <v>0</v>
      </c>
      <c r="DE3954" s="425">
        <f t="shared" ref="DE3954" si="11852">IF(OR(AND(DE3951=0,DE3953&gt;0),AND(DE3951="NS",DE3952&gt;0),AND(DE3951="NS",DE3952=0,DE3953=0)),1,IF(OR(AND(DE3953&gt;=2,DE3952&lt;DE3951),AND(DE3951="NS",DE3952=0,DE3953&gt;0),OR(DE3951=DE3952,AND(DE3951="",DE3953=0,DE3952=0))),0,1))</f>
        <v>0</v>
      </c>
      <c r="DF3954" s="400">
        <f>SUM(CQ3954:DE3954)</f>
        <v>0</v>
      </c>
      <c r="DG3954" s="612"/>
      <c r="DH3954" s="613"/>
      <c r="DI3954" s="415"/>
      <c r="DJ3954" s="416"/>
      <c r="DK3954" s="416"/>
      <c r="DL3954" s="416"/>
      <c r="DM3954" s="416"/>
      <c r="DN3954" s="416"/>
      <c r="DO3954" s="416"/>
      <c r="DP3954" s="416"/>
      <c r="DQ3954" s="416"/>
      <c r="DR3954" s="416"/>
      <c r="DS3954" s="416"/>
      <c r="DT3954" s="416"/>
      <c r="DU3954" s="416"/>
      <c r="DV3954" s="416"/>
      <c r="DW3954" s="416"/>
      <c r="DX3954" s="416"/>
      <c r="DY3954" s="416"/>
      <c r="DZ3954" s="416"/>
      <c r="EA3954" s="416"/>
      <c r="EB3954" s="416"/>
      <c r="EC3954" s="416"/>
      <c r="ED3954" s="416"/>
      <c r="EE3954" s="416"/>
      <c r="EF3954" s="416"/>
      <c r="EG3954" s="416"/>
      <c r="EH3954" s="416"/>
      <c r="EI3954" s="416"/>
      <c r="EJ3954" s="416"/>
      <c r="EK3954" s="416"/>
      <c r="EL3954" s="417"/>
    </row>
    <row r="3955" spans="1:143" ht="15" customHeight="1" x14ac:dyDescent="0.25">
      <c r="A3955" s="60"/>
      <c r="B3955" s="60"/>
      <c r="C3955" s="782"/>
      <c r="D3955" s="789"/>
      <c r="E3955" s="790"/>
      <c r="F3955" s="791"/>
      <c r="G3955" s="702" t="s">
        <v>516</v>
      </c>
      <c r="H3955" s="702"/>
      <c r="I3955" s="177"/>
      <c r="J3955" s="700" t="s">
        <v>244</v>
      </c>
      <c r="K3955" s="700"/>
      <c r="L3955" s="700"/>
      <c r="M3955" s="700"/>
      <c r="N3955" s="700"/>
      <c r="O3955" s="701"/>
      <c r="P3955" s="555"/>
      <c r="Q3955" s="555"/>
      <c r="R3955" s="555"/>
      <c r="S3955" s="555"/>
      <c r="T3955" s="555"/>
      <c r="U3955" s="555"/>
      <c r="V3955" s="555"/>
      <c r="W3955" s="555"/>
      <c r="X3955" s="555"/>
      <c r="Y3955" s="555"/>
      <c r="Z3955" s="555"/>
      <c r="AA3955" s="555"/>
      <c r="AB3955" s="555"/>
      <c r="AC3955" s="555"/>
      <c r="AD3955" s="555"/>
      <c r="AE3955" s="60"/>
      <c r="AF3955" s="259"/>
      <c r="AG3955" s="374">
        <f t="shared" si="11517"/>
        <v>15</v>
      </c>
      <c r="AH3955" s="399"/>
      <c r="AK3955" s="375">
        <f t="shared" si="11518"/>
        <v>0</v>
      </c>
      <c r="AL3955" s="378">
        <f t="shared" si="11725"/>
        <v>0</v>
      </c>
      <c r="AM3955" s="374">
        <f t="shared" si="11519"/>
        <v>0</v>
      </c>
      <c r="AN3955" s="292">
        <f t="shared" si="11726"/>
        <v>0</v>
      </c>
      <c r="CA3955" s="303"/>
      <c r="CB3955" s="427"/>
      <c r="CC3955" s="375"/>
      <c r="CD3955" s="375"/>
      <c r="CE3955" s="375"/>
      <c r="CF3955" s="375"/>
      <c r="CG3955" s="375"/>
      <c r="CH3955" s="375"/>
      <c r="CI3955" s="375"/>
      <c r="CJ3955" s="375"/>
      <c r="CK3955" s="375"/>
      <c r="CL3955" s="375"/>
      <c r="CM3955" s="375"/>
      <c r="CN3955" s="305"/>
      <c r="CO3955" s="305"/>
      <c r="CP3955" s="305"/>
      <c r="CQ3955" s="311"/>
      <c r="CR3955" s="311"/>
      <c r="CS3955" s="311"/>
      <c r="CT3955" s="311"/>
      <c r="CU3955" s="311"/>
      <c r="CV3955" s="311"/>
      <c r="CW3955" s="311"/>
      <c r="CX3955" s="311"/>
      <c r="CY3955" s="311"/>
      <c r="CZ3955" s="311"/>
      <c r="DA3955" s="311"/>
      <c r="DB3955" s="311"/>
      <c r="DC3955" s="311"/>
      <c r="DD3955" s="311"/>
      <c r="DE3955" s="311"/>
      <c r="DG3955" s="612"/>
      <c r="DH3955" s="613"/>
      <c r="DI3955" s="415"/>
      <c r="DJ3955" s="416"/>
      <c r="DK3955" s="416"/>
      <c r="DL3955" s="416"/>
      <c r="DM3955" s="416"/>
      <c r="DN3955" s="416"/>
      <c r="DO3955" s="416"/>
      <c r="DP3955" s="416"/>
      <c r="DQ3955" s="416"/>
      <c r="DR3955" s="416"/>
      <c r="DS3955" s="416"/>
      <c r="DT3955" s="416"/>
      <c r="DU3955" s="416"/>
      <c r="DV3955" s="416"/>
      <c r="DW3955" s="416"/>
      <c r="DX3955" s="416"/>
      <c r="DY3955" s="416"/>
      <c r="DZ3955" s="416"/>
      <c r="EA3955" s="416"/>
      <c r="EB3955" s="416"/>
      <c r="EC3955" s="416"/>
      <c r="ED3955" s="416"/>
      <c r="EE3955" s="416"/>
      <c r="EF3955" s="416"/>
      <c r="EG3955" s="416"/>
      <c r="EH3955" s="416"/>
      <c r="EI3955" s="416"/>
      <c r="EJ3955" s="416"/>
      <c r="EK3955" s="416"/>
      <c r="EL3955" s="417"/>
    </row>
    <row r="3956" spans="1:143" ht="15" customHeight="1" x14ac:dyDescent="0.25">
      <c r="A3956" s="60"/>
      <c r="B3956" s="60"/>
      <c r="C3956" s="782"/>
      <c r="D3956" s="789"/>
      <c r="E3956" s="790"/>
      <c r="F3956" s="791"/>
      <c r="G3956" s="702" t="s">
        <v>517</v>
      </c>
      <c r="H3956" s="702"/>
      <c r="I3956" s="177"/>
      <c r="J3956" s="700" t="s">
        <v>242</v>
      </c>
      <c r="K3956" s="700"/>
      <c r="L3956" s="700"/>
      <c r="M3956" s="700"/>
      <c r="N3956" s="700"/>
      <c r="O3956" s="701"/>
      <c r="P3956" s="555"/>
      <c r="Q3956" s="555"/>
      <c r="R3956" s="555"/>
      <c r="S3956" s="555"/>
      <c r="T3956" s="555"/>
      <c r="U3956" s="555"/>
      <c r="V3956" s="555"/>
      <c r="W3956" s="555"/>
      <c r="X3956" s="555"/>
      <c r="Y3956" s="555"/>
      <c r="Z3956" s="555"/>
      <c r="AA3956" s="555"/>
      <c r="AB3956" s="555"/>
      <c r="AC3956" s="555"/>
      <c r="AD3956" s="555"/>
      <c r="AE3956" s="60"/>
      <c r="AF3956" s="259"/>
      <c r="AG3956" s="374">
        <f t="shared" si="11517"/>
        <v>15</v>
      </c>
      <c r="AH3956" s="399"/>
      <c r="AK3956" s="375">
        <f t="shared" si="11518"/>
        <v>0</v>
      </c>
      <c r="AL3956" s="378">
        <f t="shared" si="11725"/>
        <v>0</v>
      </c>
      <c r="AM3956" s="374">
        <f t="shared" si="11519"/>
        <v>0</v>
      </c>
      <c r="AN3956" s="292">
        <f t="shared" si="11726"/>
        <v>0</v>
      </c>
      <c r="CA3956" s="303"/>
      <c r="CB3956" s="427"/>
      <c r="CC3956" s="375"/>
      <c r="CD3956" s="375"/>
      <c r="CE3956" s="375"/>
      <c r="CF3956" s="375"/>
      <c r="CG3956" s="375"/>
      <c r="CH3956" s="375"/>
      <c r="CI3956" s="375"/>
      <c r="CJ3956" s="375"/>
      <c r="CK3956" s="375"/>
      <c r="CL3956" s="375"/>
      <c r="CM3956" s="375"/>
      <c r="CN3956" s="305"/>
      <c r="CO3956" s="305"/>
      <c r="CP3956" s="305"/>
      <c r="CQ3956" s="311"/>
      <c r="CR3956" s="311"/>
      <c r="CS3956" s="311"/>
      <c r="CT3956" s="311"/>
      <c r="CU3956" s="311"/>
      <c r="CV3956" s="311"/>
      <c r="CW3956" s="311"/>
      <c r="CX3956" s="311"/>
      <c r="CY3956" s="311"/>
      <c r="CZ3956" s="311"/>
      <c r="DA3956" s="311"/>
      <c r="DB3956" s="311"/>
      <c r="DC3956" s="311"/>
      <c r="DD3956" s="311"/>
      <c r="DE3956" s="311"/>
      <c r="DG3956" s="612"/>
      <c r="DH3956" s="613"/>
      <c r="DI3956" s="415"/>
      <c r="DJ3956" s="416"/>
      <c r="DK3956" s="416"/>
      <c r="DL3956" s="416"/>
      <c r="DM3956" s="416"/>
      <c r="DN3956" s="416"/>
      <c r="DO3956" s="416"/>
      <c r="DP3956" s="416"/>
      <c r="DQ3956" s="416"/>
      <c r="DR3956" s="416"/>
      <c r="DS3956" s="416"/>
      <c r="DT3956" s="416"/>
      <c r="DU3956" s="416"/>
      <c r="DV3956" s="416"/>
      <c r="DW3956" s="416"/>
      <c r="DX3956" s="416"/>
      <c r="DY3956" s="416"/>
      <c r="DZ3956" s="416"/>
      <c r="EA3956" s="416"/>
      <c r="EB3956" s="416"/>
      <c r="EC3956" s="416"/>
      <c r="ED3956" s="416"/>
      <c r="EE3956" s="416"/>
      <c r="EF3956" s="416"/>
      <c r="EG3956" s="416"/>
      <c r="EH3956" s="416"/>
      <c r="EI3956" s="416"/>
      <c r="EJ3956" s="416"/>
      <c r="EK3956" s="416"/>
      <c r="EL3956" s="417"/>
    </row>
    <row r="3957" spans="1:143" ht="15" customHeight="1" x14ac:dyDescent="0.25">
      <c r="A3957" s="60"/>
      <c r="B3957" s="60"/>
      <c r="C3957" s="782"/>
      <c r="D3957" s="789"/>
      <c r="E3957" s="790"/>
      <c r="F3957" s="791"/>
      <c r="G3957" s="702" t="s">
        <v>518</v>
      </c>
      <c r="H3957" s="702"/>
      <c r="I3957" s="177"/>
      <c r="J3957" s="700" t="s">
        <v>240</v>
      </c>
      <c r="K3957" s="700"/>
      <c r="L3957" s="700"/>
      <c r="M3957" s="700"/>
      <c r="N3957" s="700"/>
      <c r="O3957" s="701"/>
      <c r="P3957" s="555"/>
      <c r="Q3957" s="555"/>
      <c r="R3957" s="555"/>
      <c r="S3957" s="555"/>
      <c r="T3957" s="555"/>
      <c r="U3957" s="555"/>
      <c r="V3957" s="555"/>
      <c r="W3957" s="555"/>
      <c r="X3957" s="555"/>
      <c r="Y3957" s="555"/>
      <c r="Z3957" s="555"/>
      <c r="AA3957" s="555"/>
      <c r="AB3957" s="555"/>
      <c r="AC3957" s="555"/>
      <c r="AD3957" s="555"/>
      <c r="AE3957" s="60"/>
      <c r="AF3957" s="259"/>
      <c r="AG3957" s="374">
        <f t="shared" si="11517"/>
        <v>15</v>
      </c>
      <c r="AH3957" s="399"/>
      <c r="AK3957" s="375">
        <f t="shared" si="11518"/>
        <v>0</v>
      </c>
      <c r="AL3957" s="378">
        <f t="shared" si="11725"/>
        <v>0</v>
      </c>
      <c r="AM3957" s="374">
        <f t="shared" si="11519"/>
        <v>0</v>
      </c>
      <c r="AN3957" s="292">
        <f t="shared" si="11726"/>
        <v>0</v>
      </c>
      <c r="CA3957" s="303"/>
      <c r="CB3957" s="427"/>
      <c r="CC3957" s="375"/>
      <c r="CD3957" s="375"/>
      <c r="CE3957" s="375"/>
      <c r="CF3957" s="375"/>
      <c r="CG3957" s="375"/>
      <c r="CH3957" s="375"/>
      <c r="CI3957" s="375"/>
      <c r="CJ3957" s="375"/>
      <c r="CK3957" s="375"/>
      <c r="CL3957" s="375"/>
      <c r="CM3957" s="375"/>
      <c r="CN3957" s="307"/>
      <c r="CO3957" s="307"/>
      <c r="CP3957" s="307"/>
      <c r="CQ3957" s="307"/>
      <c r="CR3957" s="307"/>
      <c r="CS3957" s="307"/>
      <c r="CT3957" s="307"/>
      <c r="CU3957" s="307"/>
      <c r="CV3957" s="307"/>
      <c r="CW3957" s="307"/>
      <c r="CX3957" s="307"/>
      <c r="CY3957" s="307"/>
      <c r="CZ3957" s="307"/>
      <c r="DA3957" s="307"/>
      <c r="DB3957" s="307"/>
      <c r="DC3957" s="307"/>
      <c r="DD3957" s="307"/>
      <c r="DE3957" s="307"/>
      <c r="DG3957" s="612"/>
      <c r="DH3957" s="613"/>
      <c r="DI3957" s="415"/>
      <c r="DJ3957" s="416"/>
      <c r="DK3957" s="416"/>
      <c r="DL3957" s="416"/>
      <c r="DM3957" s="416"/>
      <c r="DN3957" s="416"/>
      <c r="DO3957" s="416"/>
      <c r="DP3957" s="416"/>
      <c r="DQ3957" s="416"/>
      <c r="DR3957" s="416"/>
      <c r="DS3957" s="416"/>
      <c r="DT3957" s="416"/>
      <c r="DU3957" s="416"/>
      <c r="DV3957" s="416"/>
      <c r="DW3957" s="416"/>
      <c r="DX3957" s="416"/>
      <c r="DY3957" s="416"/>
      <c r="DZ3957" s="416"/>
      <c r="EA3957" s="416"/>
      <c r="EB3957" s="416"/>
      <c r="EC3957" s="416"/>
      <c r="ED3957" s="416"/>
      <c r="EE3957" s="416"/>
      <c r="EF3957" s="416"/>
      <c r="EG3957" s="416"/>
      <c r="EH3957" s="416"/>
      <c r="EI3957" s="416"/>
      <c r="EJ3957" s="416"/>
      <c r="EK3957" s="416"/>
      <c r="EL3957" s="417"/>
    </row>
    <row r="3958" spans="1:143" ht="15" customHeight="1" x14ac:dyDescent="0.25">
      <c r="A3958" s="60"/>
      <c r="B3958" s="60"/>
      <c r="C3958" s="782"/>
      <c r="D3958" s="789"/>
      <c r="E3958" s="790"/>
      <c r="F3958" s="791"/>
      <c r="G3958" s="702" t="s">
        <v>519</v>
      </c>
      <c r="H3958" s="702"/>
      <c r="I3958" s="177"/>
      <c r="J3958" s="700" t="s">
        <v>245</v>
      </c>
      <c r="K3958" s="700"/>
      <c r="L3958" s="700"/>
      <c r="M3958" s="700"/>
      <c r="N3958" s="700"/>
      <c r="O3958" s="701"/>
      <c r="P3958" s="555"/>
      <c r="Q3958" s="555"/>
      <c r="R3958" s="555"/>
      <c r="S3958" s="555"/>
      <c r="T3958" s="555"/>
      <c r="U3958" s="555"/>
      <c r="V3958" s="555"/>
      <c r="W3958" s="555"/>
      <c r="X3958" s="555"/>
      <c r="Y3958" s="555"/>
      <c r="Z3958" s="555"/>
      <c r="AA3958" s="555"/>
      <c r="AB3958" s="555"/>
      <c r="AC3958" s="555"/>
      <c r="AD3958" s="555"/>
      <c r="AE3958" s="60"/>
      <c r="AF3958" s="259"/>
      <c r="AG3958" s="374">
        <f t="shared" si="11517"/>
        <v>15</v>
      </c>
      <c r="AH3958" s="399"/>
      <c r="AK3958" s="375">
        <f t="shared" si="11518"/>
        <v>0</v>
      </c>
      <c r="AL3958" s="378">
        <f t="shared" si="11725"/>
        <v>0</v>
      </c>
      <c r="AM3958" s="374">
        <f t="shared" si="11519"/>
        <v>0</v>
      </c>
      <c r="AN3958" s="292">
        <f t="shared" si="11726"/>
        <v>0</v>
      </c>
      <c r="CA3958" s="303"/>
      <c r="CB3958" s="427"/>
      <c r="CC3958" s="375"/>
      <c r="CD3958" s="375"/>
      <c r="CE3958" s="375"/>
      <c r="CF3958" s="375"/>
      <c r="CG3958" s="375"/>
      <c r="CH3958" s="375"/>
      <c r="CI3958" s="375"/>
      <c r="CJ3958" s="375"/>
      <c r="CK3958" s="375"/>
      <c r="CL3958" s="375"/>
      <c r="CM3958" s="375"/>
      <c r="CN3958" s="305"/>
      <c r="CO3958" s="305"/>
      <c r="CP3958" s="305"/>
      <c r="CQ3958" s="311"/>
      <c r="CR3958" s="311"/>
      <c r="CS3958" s="311"/>
      <c r="CT3958" s="311"/>
      <c r="CU3958" s="311"/>
      <c r="CV3958" s="311"/>
      <c r="CW3958" s="311"/>
      <c r="CX3958" s="311"/>
      <c r="CY3958" s="311"/>
      <c r="CZ3958" s="311"/>
      <c r="DA3958" s="311"/>
      <c r="DB3958" s="311"/>
      <c r="DC3958" s="311"/>
      <c r="DD3958" s="311"/>
      <c r="DE3958" s="311"/>
      <c r="DG3958" s="612"/>
      <c r="DH3958" s="613"/>
      <c r="DI3958" s="415"/>
      <c r="DJ3958" s="416"/>
      <c r="DK3958" s="416"/>
      <c r="DL3958" s="416"/>
      <c r="DM3958" s="416"/>
      <c r="DN3958" s="416"/>
      <c r="DO3958" s="416"/>
      <c r="DP3958" s="416"/>
      <c r="DQ3958" s="416"/>
      <c r="DR3958" s="416"/>
      <c r="DS3958" s="416"/>
      <c r="DT3958" s="416"/>
      <c r="DU3958" s="416"/>
      <c r="DV3958" s="416"/>
      <c r="DW3958" s="416"/>
      <c r="DX3958" s="416"/>
      <c r="DY3958" s="416"/>
      <c r="DZ3958" s="416"/>
      <c r="EA3958" s="416"/>
      <c r="EB3958" s="416"/>
      <c r="EC3958" s="416"/>
      <c r="ED3958" s="416"/>
      <c r="EE3958" s="416"/>
      <c r="EF3958" s="416"/>
      <c r="EG3958" s="416"/>
      <c r="EH3958" s="416"/>
      <c r="EI3958" s="416"/>
      <c r="EJ3958" s="416"/>
      <c r="EK3958" s="416"/>
      <c r="EL3958" s="417"/>
    </row>
    <row r="3959" spans="1:143" ht="24" customHeight="1" x14ac:dyDescent="0.25">
      <c r="A3959" s="60"/>
      <c r="B3959" s="60"/>
      <c r="C3959" s="782"/>
      <c r="D3959" s="789"/>
      <c r="E3959" s="790"/>
      <c r="F3959" s="791"/>
      <c r="G3959" s="702" t="s">
        <v>520</v>
      </c>
      <c r="H3959" s="702"/>
      <c r="I3959" s="177"/>
      <c r="J3959" s="700" t="s">
        <v>521</v>
      </c>
      <c r="K3959" s="700"/>
      <c r="L3959" s="700"/>
      <c r="M3959" s="700"/>
      <c r="N3959" s="700"/>
      <c r="O3959" s="701"/>
      <c r="P3959" s="555"/>
      <c r="Q3959" s="555"/>
      <c r="R3959" s="555"/>
      <c r="S3959" s="555"/>
      <c r="T3959" s="555"/>
      <c r="U3959" s="555"/>
      <c r="V3959" s="555"/>
      <c r="W3959" s="555"/>
      <c r="X3959" s="555"/>
      <c r="Y3959" s="555"/>
      <c r="Z3959" s="555"/>
      <c r="AA3959" s="555"/>
      <c r="AB3959" s="555"/>
      <c r="AC3959" s="555"/>
      <c r="AD3959" s="555"/>
      <c r="AE3959" s="60"/>
      <c r="AF3959" s="259"/>
      <c r="AG3959" s="374">
        <f t="shared" si="11517"/>
        <v>15</v>
      </c>
      <c r="AH3959" s="399"/>
      <c r="AK3959" s="375">
        <f t="shared" si="11518"/>
        <v>0</v>
      </c>
      <c r="AL3959" s="378">
        <f t="shared" si="11725"/>
        <v>0</v>
      </c>
      <c r="AM3959" s="374">
        <f t="shared" si="11519"/>
        <v>0</v>
      </c>
      <c r="AN3959" s="292">
        <f t="shared" si="11726"/>
        <v>0</v>
      </c>
      <c r="CA3959" s="303"/>
      <c r="CB3959" s="421"/>
      <c r="CC3959" s="375"/>
      <c r="CD3959" s="375"/>
      <c r="CE3959" s="375"/>
      <c r="CF3959" s="375"/>
      <c r="CG3959" s="375"/>
      <c r="CH3959" s="375"/>
      <c r="CI3959" s="375"/>
      <c r="CJ3959" s="375"/>
      <c r="CK3959" s="375"/>
      <c r="CL3959" s="375"/>
      <c r="CM3959" s="375"/>
      <c r="CN3959" s="305"/>
      <c r="CO3959" s="305"/>
      <c r="CP3959" s="305"/>
      <c r="CQ3959" s="311"/>
      <c r="CR3959" s="311"/>
      <c r="CS3959" s="311"/>
      <c r="CT3959" s="311"/>
      <c r="CU3959" s="311"/>
      <c r="CV3959" s="311"/>
      <c r="CW3959" s="311"/>
      <c r="CX3959" s="311"/>
      <c r="CY3959" s="311"/>
      <c r="CZ3959" s="311"/>
      <c r="DA3959" s="311"/>
      <c r="DB3959" s="311"/>
      <c r="DC3959" s="311"/>
      <c r="DD3959" s="311"/>
      <c r="DE3959" s="311"/>
      <c r="DG3959" s="612"/>
      <c r="DH3959" s="613"/>
      <c r="DI3959" s="415"/>
      <c r="DJ3959" s="416"/>
      <c r="DK3959" s="416"/>
      <c r="DL3959" s="416"/>
      <c r="DM3959" s="416"/>
      <c r="DN3959" s="416"/>
      <c r="DO3959" s="416"/>
      <c r="DP3959" s="416"/>
      <c r="DQ3959" s="416"/>
      <c r="DR3959" s="416"/>
      <c r="DS3959" s="416"/>
      <c r="DT3959" s="416"/>
      <c r="DU3959" s="416"/>
      <c r="DV3959" s="416"/>
      <c r="DW3959" s="416"/>
      <c r="DX3959" s="416"/>
      <c r="DY3959" s="416"/>
      <c r="DZ3959" s="416"/>
      <c r="EA3959" s="416"/>
      <c r="EB3959" s="416"/>
      <c r="EC3959" s="416"/>
      <c r="ED3959" s="416"/>
      <c r="EE3959" s="416"/>
      <c r="EF3959" s="416"/>
      <c r="EG3959" s="416"/>
      <c r="EH3959" s="416"/>
      <c r="EI3959" s="416"/>
      <c r="EJ3959" s="416"/>
      <c r="EK3959" s="416"/>
      <c r="EL3959" s="417"/>
    </row>
    <row r="3960" spans="1:143" ht="24" customHeight="1" x14ac:dyDescent="0.25">
      <c r="A3960" s="60"/>
      <c r="B3960" s="60"/>
      <c r="C3960" s="782"/>
      <c r="D3960" s="789"/>
      <c r="E3960" s="790"/>
      <c r="F3960" s="791"/>
      <c r="G3960" s="703" t="s">
        <v>522</v>
      </c>
      <c r="H3960" s="703"/>
      <c r="I3960" s="704" t="s">
        <v>523</v>
      </c>
      <c r="J3960" s="705"/>
      <c r="K3960" s="705"/>
      <c r="L3960" s="705"/>
      <c r="M3960" s="705"/>
      <c r="N3960" s="705"/>
      <c r="O3960" s="706"/>
      <c r="P3960" s="555"/>
      <c r="Q3960" s="555"/>
      <c r="R3960" s="555"/>
      <c r="S3960" s="555"/>
      <c r="T3960" s="555"/>
      <c r="U3960" s="555"/>
      <c r="V3960" s="555"/>
      <c r="W3960" s="555"/>
      <c r="X3960" s="555"/>
      <c r="Y3960" s="555"/>
      <c r="Z3960" s="555"/>
      <c r="AA3960" s="555"/>
      <c r="AB3960" s="555"/>
      <c r="AC3960" s="555"/>
      <c r="AD3960" s="555"/>
      <c r="AE3960" s="60"/>
      <c r="AF3960" s="259"/>
      <c r="AG3960" s="374">
        <f t="shared" si="11517"/>
        <v>15</v>
      </c>
      <c r="AH3960" s="399"/>
      <c r="AK3960" s="375">
        <f t="shared" si="11518"/>
        <v>0</v>
      </c>
      <c r="AL3960" s="378">
        <f t="shared" si="11725"/>
        <v>0</v>
      </c>
      <c r="AM3960" s="374">
        <f t="shared" si="11519"/>
        <v>0</v>
      </c>
      <c r="AN3960" s="292">
        <f t="shared" si="11726"/>
        <v>0</v>
      </c>
      <c r="CA3960" s="299" t="s">
        <v>60</v>
      </c>
      <c r="CB3960" s="421"/>
      <c r="CC3960" s="375"/>
      <c r="CD3960" s="375"/>
      <c r="CE3960" s="375"/>
      <c r="CF3960" s="375"/>
      <c r="CG3960" s="375"/>
      <c r="CH3960" s="375"/>
      <c r="CI3960" s="375"/>
      <c r="CJ3960" s="375"/>
      <c r="CK3960" s="375"/>
      <c r="CL3960" s="375"/>
      <c r="CM3960" s="375"/>
      <c r="CN3960" s="300"/>
      <c r="CO3960" s="300"/>
      <c r="CP3960" s="300"/>
      <c r="CQ3960" s="423">
        <f t="shared" ref="CQ3960" si="11853">IF(P3960="",0,P3960)</f>
        <v>0</v>
      </c>
      <c r="CR3960" s="423">
        <f t="shared" ref="CR3960" si="11854">IF(Q3960="",0,Q3960)</f>
        <v>0</v>
      </c>
      <c r="CS3960" s="423">
        <f t="shared" ref="CS3960" si="11855">IF(R3960="",0,R3960)</f>
        <v>0</v>
      </c>
      <c r="CT3960" s="423">
        <f t="shared" ref="CT3960" si="11856">IF(S3960="",0,S3960)</f>
        <v>0</v>
      </c>
      <c r="CU3960" s="423">
        <f t="shared" ref="CU3960" si="11857">IF(T3960="",0,T3960)</f>
        <v>0</v>
      </c>
      <c r="CV3960" s="423">
        <f t="shared" ref="CV3960" si="11858">IF(U3960="",0,U3960)</f>
        <v>0</v>
      </c>
      <c r="CW3960" s="423">
        <f t="shared" ref="CW3960" si="11859">IF(V3960="",0,V3960)</f>
        <v>0</v>
      </c>
      <c r="CX3960" s="423">
        <f t="shared" ref="CX3960" si="11860">IF(W3960="",0,W3960)</f>
        <v>0</v>
      </c>
      <c r="CY3960" s="423">
        <f t="shared" ref="CY3960" si="11861">IF(X3960="",0,X3960)</f>
        <v>0</v>
      </c>
      <c r="CZ3960" s="423">
        <f t="shared" ref="CZ3960" si="11862">IF(Y3960="",0,Y3960)</f>
        <v>0</v>
      </c>
      <c r="DA3960" s="423">
        <f t="shared" ref="DA3960" si="11863">IF(Z3960="",0,Z3960)</f>
        <v>0</v>
      </c>
      <c r="DB3960" s="423">
        <f t="shared" ref="DB3960" si="11864">IF(AA3960="",0,AA3960)</f>
        <v>0</v>
      </c>
      <c r="DC3960" s="423">
        <f t="shared" ref="DC3960" si="11865">IF(AB3960="",0,AB3960)</f>
        <v>0</v>
      </c>
      <c r="DD3960" s="423">
        <f t="shared" ref="DD3960" si="11866">IF(AC3960="",0,AC3960)</f>
        <v>0</v>
      </c>
      <c r="DE3960" s="423">
        <f t="shared" ref="DE3960" si="11867">IF(AD3960="",0,AD3960)</f>
        <v>0</v>
      </c>
      <c r="DG3960" s="610"/>
      <c r="DH3960" s="611"/>
      <c r="DI3960" s="415"/>
      <c r="DJ3960" s="416"/>
      <c r="DK3960" s="416"/>
      <c r="DL3960" s="416"/>
      <c r="DM3960" s="416"/>
      <c r="DN3960" s="416"/>
      <c r="DO3960" s="416"/>
      <c r="DP3960" s="416"/>
      <c r="DQ3960" s="416"/>
      <c r="DR3960" s="416"/>
      <c r="DS3960" s="416"/>
      <c r="DT3960" s="416"/>
      <c r="DU3960" s="416"/>
      <c r="DV3960" s="416"/>
      <c r="DW3960" s="416"/>
      <c r="DX3960" s="416"/>
      <c r="DY3960" s="416"/>
      <c r="DZ3960" s="416"/>
      <c r="EA3960" s="416"/>
      <c r="EB3960" s="416"/>
      <c r="EC3960" s="416"/>
      <c r="ED3960" s="416"/>
      <c r="EE3960" s="416"/>
      <c r="EF3960" s="416"/>
      <c r="EG3960" s="416"/>
      <c r="EH3960" s="416"/>
      <c r="EI3960" s="416"/>
      <c r="EJ3960" s="416"/>
      <c r="EK3960" s="416"/>
      <c r="EL3960" s="417"/>
    </row>
    <row r="3961" spans="1:143" ht="15" customHeight="1" x14ac:dyDescent="0.25">
      <c r="A3961" s="60"/>
      <c r="B3961" s="60"/>
      <c r="C3961" s="782"/>
      <c r="D3961" s="789"/>
      <c r="E3961" s="790"/>
      <c r="F3961" s="791"/>
      <c r="G3961" s="714" t="s">
        <v>526</v>
      </c>
      <c r="H3961" s="715"/>
      <c r="I3961" s="177"/>
      <c r="J3961" s="700" t="s">
        <v>524</v>
      </c>
      <c r="K3961" s="700"/>
      <c r="L3961" s="700"/>
      <c r="M3961" s="700"/>
      <c r="N3961" s="700"/>
      <c r="O3961" s="701"/>
      <c r="P3961" s="555"/>
      <c r="Q3961" s="555"/>
      <c r="R3961" s="555"/>
      <c r="S3961" s="555"/>
      <c r="T3961" s="555"/>
      <c r="U3961" s="555"/>
      <c r="V3961" s="555"/>
      <c r="W3961" s="555"/>
      <c r="X3961" s="555"/>
      <c r="Y3961" s="555"/>
      <c r="Z3961" s="555"/>
      <c r="AA3961" s="555"/>
      <c r="AB3961" s="555"/>
      <c r="AC3961" s="555"/>
      <c r="AD3961" s="555"/>
      <c r="AE3961" s="60"/>
      <c r="AF3961" s="259"/>
      <c r="AG3961" s="374">
        <f t="shared" si="11517"/>
        <v>15</v>
      </c>
      <c r="AH3961" s="399"/>
      <c r="AK3961" s="375">
        <f t="shared" si="11518"/>
        <v>0</v>
      </c>
      <c r="AL3961" s="378">
        <f t="shared" si="11725"/>
        <v>0</v>
      </c>
      <c r="AM3961" s="374">
        <f t="shared" si="11519"/>
        <v>0</v>
      </c>
      <c r="AN3961" s="292">
        <f t="shared" si="11726"/>
        <v>0</v>
      </c>
      <c r="CA3961" s="299" t="s">
        <v>1917</v>
      </c>
      <c r="CB3961" s="421"/>
      <c r="CC3961" s="375"/>
      <c r="CD3961" s="375"/>
      <c r="CE3961" s="375"/>
      <c r="CF3961" s="375"/>
      <c r="CG3961" s="375"/>
      <c r="CH3961" s="375"/>
      <c r="CI3961" s="375"/>
      <c r="CJ3961" s="375"/>
      <c r="CK3961" s="375"/>
      <c r="CL3961" s="375"/>
      <c r="CM3961" s="375"/>
      <c r="CN3961" s="301"/>
      <c r="CO3961" s="301"/>
      <c r="CP3961" s="301"/>
      <c r="CQ3961" s="301">
        <f t="shared" ref="CQ3961" si="11868">SUM(P3961:P3962)</f>
        <v>0</v>
      </c>
      <c r="CR3961" s="301">
        <f t="shared" ref="CR3961" si="11869">SUM(Q3961:Q3962)</f>
        <v>0</v>
      </c>
      <c r="CS3961" s="301">
        <f t="shared" ref="CS3961" si="11870">SUM(R3961:R3962)</f>
        <v>0</v>
      </c>
      <c r="CT3961" s="301">
        <f t="shared" ref="CT3961" si="11871">SUM(S3961:S3962)</f>
        <v>0</v>
      </c>
      <c r="CU3961" s="301">
        <f t="shared" ref="CU3961" si="11872">SUM(T3961:T3962)</f>
        <v>0</v>
      </c>
      <c r="CV3961" s="301">
        <f t="shared" ref="CV3961" si="11873">SUM(U3961:U3962)</f>
        <v>0</v>
      </c>
      <c r="CW3961" s="301">
        <f t="shared" ref="CW3961" si="11874">SUM(V3961:V3962)</f>
        <v>0</v>
      </c>
      <c r="CX3961" s="301">
        <f t="shared" ref="CX3961" si="11875">SUM(W3961:W3962)</f>
        <v>0</v>
      </c>
      <c r="CY3961" s="301">
        <f t="shared" ref="CY3961" si="11876">SUM(X3961:X3962)</f>
        <v>0</v>
      </c>
      <c r="CZ3961" s="301">
        <f t="shared" ref="CZ3961" si="11877">SUM(Y3961:Y3962)</f>
        <v>0</v>
      </c>
      <c r="DA3961" s="301">
        <f t="shared" ref="DA3961" si="11878">SUM(Z3961:Z3962)</f>
        <v>0</v>
      </c>
      <c r="DB3961" s="301">
        <f t="shared" ref="DB3961" si="11879">SUM(AA3961:AA3962)</f>
        <v>0</v>
      </c>
      <c r="DC3961" s="301">
        <f t="shared" ref="DC3961" si="11880">SUM(AB3961:AB3962)</f>
        <v>0</v>
      </c>
      <c r="DD3961" s="301">
        <f t="shared" ref="DD3961" si="11881">SUM(AC3961:AC3962)</f>
        <v>0</v>
      </c>
      <c r="DE3961" s="301">
        <f t="shared" ref="DE3961" si="11882">SUM(AD3961:AD3962)</f>
        <v>0</v>
      </c>
      <c r="DG3961" s="612"/>
      <c r="DH3961" s="613"/>
      <c r="DI3961" s="415"/>
      <c r="DJ3961" s="416"/>
      <c r="DK3961" s="416"/>
      <c r="DL3961" s="416"/>
      <c r="DM3961" s="416"/>
      <c r="DN3961" s="416"/>
      <c r="DO3961" s="416"/>
      <c r="DP3961" s="416"/>
      <c r="DQ3961" s="416"/>
      <c r="DR3961" s="416"/>
      <c r="DS3961" s="416"/>
      <c r="DT3961" s="416"/>
      <c r="DU3961" s="416"/>
      <c r="DV3961" s="416"/>
      <c r="DW3961" s="416"/>
      <c r="DX3961" s="416"/>
      <c r="DY3961" s="416"/>
      <c r="DZ3961" s="416"/>
      <c r="EA3961" s="416"/>
      <c r="EB3961" s="416"/>
      <c r="EC3961" s="416"/>
      <c r="ED3961" s="416"/>
      <c r="EE3961" s="416"/>
      <c r="EF3961" s="416"/>
      <c r="EG3961" s="416"/>
      <c r="EH3961" s="416"/>
      <c r="EI3961" s="416"/>
      <c r="EJ3961" s="416"/>
      <c r="EK3961" s="416"/>
      <c r="EL3961" s="417"/>
    </row>
    <row r="3962" spans="1:143" ht="24" customHeight="1" x14ac:dyDescent="0.25">
      <c r="A3962" s="60"/>
      <c r="B3962" s="60"/>
      <c r="C3962" s="782"/>
      <c r="D3962" s="789"/>
      <c r="E3962" s="790"/>
      <c r="F3962" s="791"/>
      <c r="G3962" s="714" t="s">
        <v>527</v>
      </c>
      <c r="H3962" s="715"/>
      <c r="I3962" s="177"/>
      <c r="J3962" s="700" t="s">
        <v>525</v>
      </c>
      <c r="K3962" s="700"/>
      <c r="L3962" s="700"/>
      <c r="M3962" s="700"/>
      <c r="N3962" s="700"/>
      <c r="O3962" s="701"/>
      <c r="P3962" s="555"/>
      <c r="Q3962" s="555"/>
      <c r="R3962" s="555"/>
      <c r="S3962" s="555"/>
      <c r="T3962" s="555"/>
      <c r="U3962" s="555"/>
      <c r="V3962" s="555"/>
      <c r="W3962" s="555"/>
      <c r="X3962" s="555"/>
      <c r="Y3962" s="555"/>
      <c r="Z3962" s="555"/>
      <c r="AA3962" s="555"/>
      <c r="AB3962" s="555"/>
      <c r="AC3962" s="555"/>
      <c r="AD3962" s="555"/>
      <c r="AE3962" s="60"/>
      <c r="AF3962" s="259"/>
      <c r="AG3962" s="374">
        <f t="shared" si="11517"/>
        <v>15</v>
      </c>
      <c r="AH3962" s="399"/>
      <c r="AK3962" s="375">
        <f t="shared" si="11518"/>
        <v>0</v>
      </c>
      <c r="AL3962" s="378">
        <f t="shared" si="11725"/>
        <v>0</v>
      </c>
      <c r="AM3962" s="374">
        <f t="shared" si="11519"/>
        <v>0</v>
      </c>
      <c r="AN3962" s="292">
        <f t="shared" si="11726"/>
        <v>0</v>
      </c>
      <c r="CA3962" s="299" t="s">
        <v>1910</v>
      </c>
      <c r="CB3962" s="421"/>
      <c r="CC3962" s="375"/>
      <c r="CD3962" s="375"/>
      <c r="CE3962" s="375"/>
      <c r="CF3962" s="375"/>
      <c r="CG3962" s="375"/>
      <c r="CH3962" s="375"/>
      <c r="CI3962" s="375"/>
      <c r="CJ3962" s="375"/>
      <c r="CK3962" s="375"/>
      <c r="CL3962" s="375"/>
      <c r="CM3962" s="375"/>
      <c r="CN3962" s="300"/>
      <c r="CO3962" s="300"/>
      <c r="CP3962" s="300"/>
      <c r="CQ3962" s="422">
        <f t="shared" ref="CQ3962" si="11883">IF(CQ3960="NA",COUNTIF(P3961:P3962,"NA"),COUNTIF(P3961:P3962,"NS"))</f>
        <v>0</v>
      </c>
      <c r="CR3962" s="422">
        <f t="shared" ref="CR3962" si="11884">IF(CR3960="NA",COUNTIF(Q3961:Q3962,"NA"),COUNTIF(Q3961:Q3962,"NS"))</f>
        <v>0</v>
      </c>
      <c r="CS3962" s="422">
        <f t="shared" ref="CS3962" si="11885">IF(CS3960="NA",COUNTIF(R3961:R3962,"NA"),COUNTIF(R3961:R3962,"NS"))</f>
        <v>0</v>
      </c>
      <c r="CT3962" s="422">
        <f t="shared" ref="CT3962" si="11886">IF(CT3960="NA",COUNTIF(S3961:S3962,"NA"),COUNTIF(S3961:S3962,"NS"))</f>
        <v>0</v>
      </c>
      <c r="CU3962" s="422">
        <f t="shared" ref="CU3962" si="11887">IF(CU3960="NA",COUNTIF(T3961:T3962,"NA"),COUNTIF(T3961:T3962,"NS"))</f>
        <v>0</v>
      </c>
      <c r="CV3962" s="422">
        <f t="shared" ref="CV3962" si="11888">IF(CV3960="NA",COUNTIF(U3961:U3962,"NA"),COUNTIF(U3961:U3962,"NS"))</f>
        <v>0</v>
      </c>
      <c r="CW3962" s="422">
        <f t="shared" ref="CW3962" si="11889">IF(CW3960="NA",COUNTIF(V3961:V3962,"NA"),COUNTIF(V3961:V3962,"NS"))</f>
        <v>0</v>
      </c>
      <c r="CX3962" s="422">
        <f t="shared" ref="CX3962" si="11890">IF(CX3960="NA",COUNTIF(W3961:W3962,"NA"),COUNTIF(W3961:W3962,"NS"))</f>
        <v>0</v>
      </c>
      <c r="CY3962" s="422">
        <f t="shared" ref="CY3962" si="11891">IF(CY3960="NA",COUNTIF(X3961:X3962,"NA"),COUNTIF(X3961:X3962,"NS"))</f>
        <v>0</v>
      </c>
      <c r="CZ3962" s="422">
        <f t="shared" ref="CZ3962" si="11892">IF(CZ3960="NA",COUNTIF(Y3961:Y3962,"NA"),COUNTIF(Y3961:Y3962,"NS"))</f>
        <v>0</v>
      </c>
      <c r="DA3962" s="422">
        <f t="shared" ref="DA3962" si="11893">IF(DA3960="NA",COUNTIF(Z3961:Z3962,"NA"),COUNTIF(Z3961:Z3962,"NS"))</f>
        <v>0</v>
      </c>
      <c r="DB3962" s="422">
        <f t="shared" ref="DB3962" si="11894">IF(DB3960="NA",COUNTIF(AA3961:AA3962,"NA"),COUNTIF(AA3961:AA3962,"NS"))</f>
        <v>0</v>
      </c>
      <c r="DC3962" s="422">
        <f t="shared" ref="DC3962" si="11895">IF(DC3960="NA",COUNTIF(AB3961:AB3962,"NA"),COUNTIF(AB3961:AB3962,"NS"))</f>
        <v>0</v>
      </c>
      <c r="DD3962" s="422">
        <f t="shared" ref="DD3962" si="11896">IF(DD3960="NA",COUNTIF(AC3961:AC3962,"NA"),COUNTIF(AC3961:AC3962,"NS"))</f>
        <v>0</v>
      </c>
      <c r="DE3962" s="422">
        <f t="shared" ref="DE3962" si="11897">IF(DE3960="NA",COUNTIF(AD3961:AD3962,"NA"),COUNTIF(AD3961:AD3962,"NS"))</f>
        <v>0</v>
      </c>
      <c r="DG3962" s="612"/>
      <c r="DH3962" s="613"/>
      <c r="DI3962" s="415"/>
      <c r="DJ3962" s="416"/>
      <c r="DK3962" s="416"/>
      <c r="DL3962" s="416"/>
      <c r="DM3962" s="416"/>
      <c r="DN3962" s="416"/>
      <c r="DO3962" s="416"/>
      <c r="DP3962" s="416"/>
      <c r="DQ3962" s="416"/>
      <c r="DR3962" s="416"/>
      <c r="DS3962" s="416"/>
      <c r="DT3962" s="416"/>
      <c r="DU3962" s="416"/>
      <c r="DV3962" s="416"/>
      <c r="DW3962" s="416"/>
      <c r="DX3962" s="416"/>
      <c r="DY3962" s="416"/>
      <c r="DZ3962" s="416"/>
      <c r="EA3962" s="416"/>
      <c r="EB3962" s="416"/>
      <c r="EC3962" s="416"/>
      <c r="ED3962" s="416"/>
      <c r="EE3962" s="416"/>
      <c r="EF3962" s="416"/>
      <c r="EG3962" s="416"/>
      <c r="EH3962" s="416"/>
      <c r="EI3962" s="416"/>
      <c r="EJ3962" s="416"/>
      <c r="EK3962" s="416"/>
      <c r="EL3962" s="417"/>
    </row>
    <row r="3963" spans="1:143" ht="15" customHeight="1" x14ac:dyDescent="0.25">
      <c r="A3963" s="60"/>
      <c r="B3963" s="60"/>
      <c r="C3963" s="782"/>
      <c r="D3963" s="789"/>
      <c r="E3963" s="790"/>
      <c r="F3963" s="791"/>
      <c r="G3963" s="703" t="s">
        <v>528</v>
      </c>
      <c r="H3963" s="703"/>
      <c r="I3963" s="704" t="s">
        <v>529</v>
      </c>
      <c r="J3963" s="705"/>
      <c r="K3963" s="705"/>
      <c r="L3963" s="705"/>
      <c r="M3963" s="705"/>
      <c r="N3963" s="705"/>
      <c r="O3963" s="706"/>
      <c r="P3963" s="555"/>
      <c r="Q3963" s="555"/>
      <c r="R3963" s="555"/>
      <c r="S3963" s="555"/>
      <c r="T3963" s="555"/>
      <c r="U3963" s="555"/>
      <c r="V3963" s="555"/>
      <c r="W3963" s="555"/>
      <c r="X3963" s="555"/>
      <c r="Y3963" s="555"/>
      <c r="Z3963" s="555"/>
      <c r="AA3963" s="555"/>
      <c r="AB3963" s="555"/>
      <c r="AC3963" s="555"/>
      <c r="AD3963" s="555"/>
      <c r="AE3963" s="60"/>
      <c r="AF3963" s="259"/>
      <c r="AG3963" s="374">
        <f t="shared" si="11517"/>
        <v>15</v>
      </c>
      <c r="AH3963" s="399"/>
      <c r="AK3963" s="375">
        <f t="shared" si="11518"/>
        <v>0</v>
      </c>
      <c r="AL3963" s="378">
        <f t="shared" si="11725"/>
        <v>0</v>
      </c>
      <c r="AM3963" s="374">
        <f t="shared" si="11519"/>
        <v>0</v>
      </c>
      <c r="AN3963" s="292">
        <f t="shared" si="11726"/>
        <v>0</v>
      </c>
      <c r="CA3963" s="308" t="s">
        <v>1918</v>
      </c>
      <c r="CB3963" s="427"/>
      <c r="CC3963" s="375"/>
      <c r="CD3963" s="375"/>
      <c r="CE3963" s="375"/>
      <c r="CF3963" s="375"/>
      <c r="CG3963" s="375"/>
      <c r="CH3963" s="375"/>
      <c r="CI3963" s="375"/>
      <c r="CJ3963" s="375"/>
      <c r="CK3963" s="375"/>
      <c r="CL3963" s="375"/>
      <c r="CM3963" s="375"/>
      <c r="CN3963" s="465"/>
      <c r="CO3963" s="465"/>
      <c r="CP3963" s="465"/>
      <c r="CQ3963" s="435">
        <f t="shared" ref="CQ3963:DD3963" si="11898">IF(OR(AND(CQ3960=0,CQ3962&gt;0),AND(CQ3960="NS",CQ3961&gt;0),AND(CQ3960="NS",CQ3962=0,CQ3961=0)),1,IF(OR(AND(CQ3960&gt;0,CQ3962=2),AND(CQ3960="NS",CQ3962=2),AND(CQ3960="NS",CQ3961=0,CQ3962&gt;0),OR(CQ3960=CQ3961,AND(CQ3960="",CQ3962=0,CQ3961=0))),0,1))</f>
        <v>0</v>
      </c>
      <c r="CR3963" s="435">
        <f t="shared" si="11898"/>
        <v>0</v>
      </c>
      <c r="CS3963" s="435">
        <f t="shared" si="11898"/>
        <v>0</v>
      </c>
      <c r="CT3963" s="435">
        <f t="shared" si="11898"/>
        <v>0</v>
      </c>
      <c r="CU3963" s="435">
        <f t="shared" si="11898"/>
        <v>0</v>
      </c>
      <c r="CV3963" s="435">
        <f t="shared" si="11898"/>
        <v>0</v>
      </c>
      <c r="CW3963" s="435">
        <f t="shared" si="11898"/>
        <v>0</v>
      </c>
      <c r="CX3963" s="435">
        <f t="shared" si="11898"/>
        <v>0</v>
      </c>
      <c r="CY3963" s="435">
        <f t="shared" si="11898"/>
        <v>0</v>
      </c>
      <c r="CZ3963" s="435">
        <f t="shared" si="11898"/>
        <v>0</v>
      </c>
      <c r="DA3963" s="435">
        <f t="shared" si="11898"/>
        <v>0</v>
      </c>
      <c r="DB3963" s="435">
        <f t="shared" si="11898"/>
        <v>0</v>
      </c>
      <c r="DC3963" s="435">
        <f t="shared" si="11898"/>
        <v>0</v>
      </c>
      <c r="DD3963" s="435">
        <f t="shared" si="11898"/>
        <v>0</v>
      </c>
      <c r="DE3963" s="435">
        <f t="shared" ref="DE3963" si="11899">IF(OR(AND(DE3960=0,DE3962&gt;0),AND(DE3960="NS",DE3961&gt;0),AND(DE3960="NS",DE3962=0,DE3961=0)),1,IF(OR(AND(DE3960&gt;0,DE3962=2),AND(DE3960="NS",DE3962=2),AND(DE3960="NS",DE3961=0,DE3962&gt;0),OR(DE3960=DE3961,AND(DE3960="",DE3962=0,DE3961=0))),0,1))</f>
        <v>0</v>
      </c>
      <c r="DF3963" s="400">
        <f>SUM(CQ3963:DE3963)</f>
        <v>0</v>
      </c>
      <c r="DG3963" s="610"/>
      <c r="DH3963" s="611"/>
      <c r="DI3963" s="415"/>
      <c r="DJ3963" s="416"/>
      <c r="DK3963" s="416"/>
      <c r="DL3963" s="416"/>
      <c r="DM3963" s="416"/>
      <c r="DN3963" s="416"/>
      <c r="DO3963" s="416"/>
      <c r="DP3963" s="416"/>
      <c r="DQ3963" s="416"/>
      <c r="DR3963" s="416"/>
      <c r="DS3963" s="416"/>
      <c r="DT3963" s="416"/>
      <c r="DU3963" s="416"/>
      <c r="DV3963" s="416"/>
      <c r="DW3963" s="416"/>
      <c r="DX3963" s="416"/>
      <c r="DY3963" s="416"/>
      <c r="DZ3963" s="416"/>
      <c r="EA3963" s="416"/>
      <c r="EB3963" s="416"/>
      <c r="EC3963" s="416"/>
      <c r="ED3963" s="416"/>
      <c r="EE3963" s="416"/>
      <c r="EF3963" s="416"/>
      <c r="EG3963" s="416"/>
      <c r="EH3963" s="416"/>
      <c r="EI3963" s="416"/>
      <c r="EJ3963" s="416"/>
      <c r="EK3963" s="416"/>
      <c r="EL3963" s="417"/>
    </row>
    <row r="3964" spans="1:143" ht="15" customHeight="1" x14ac:dyDescent="0.25">
      <c r="A3964" s="60"/>
      <c r="B3964" s="60"/>
      <c r="C3964" s="782"/>
      <c r="D3964" s="789"/>
      <c r="E3964" s="790"/>
      <c r="F3964" s="791"/>
      <c r="G3964" s="703" t="s">
        <v>530</v>
      </c>
      <c r="H3964" s="703"/>
      <c r="I3964" s="704" t="s">
        <v>531</v>
      </c>
      <c r="J3964" s="705"/>
      <c r="K3964" s="705"/>
      <c r="L3964" s="705"/>
      <c r="M3964" s="705"/>
      <c r="N3964" s="705"/>
      <c r="O3964" s="706"/>
      <c r="P3964" s="555"/>
      <c r="Q3964" s="555"/>
      <c r="R3964" s="555"/>
      <c r="S3964" s="555"/>
      <c r="T3964" s="555"/>
      <c r="U3964" s="555"/>
      <c r="V3964" s="555"/>
      <c r="W3964" s="555"/>
      <c r="X3964" s="555"/>
      <c r="Y3964" s="555"/>
      <c r="Z3964" s="555"/>
      <c r="AA3964" s="555"/>
      <c r="AB3964" s="555"/>
      <c r="AC3964" s="555"/>
      <c r="AD3964" s="555"/>
      <c r="AE3964" s="60"/>
      <c r="AF3964" s="259"/>
      <c r="AG3964" s="374">
        <f t="shared" si="11517"/>
        <v>15</v>
      </c>
      <c r="AH3964" s="399"/>
      <c r="AK3964" s="375">
        <f t="shared" si="11518"/>
        <v>0</v>
      </c>
      <c r="AL3964" s="378">
        <f t="shared" si="11725"/>
        <v>0</v>
      </c>
      <c r="AM3964" s="374">
        <f t="shared" si="11519"/>
        <v>0</v>
      </c>
      <c r="AN3964" s="292">
        <f t="shared" si="11726"/>
        <v>0</v>
      </c>
      <c r="CA3964" s="309"/>
      <c r="CB3964" s="427"/>
      <c r="CC3964" s="375"/>
      <c r="CD3964" s="375"/>
      <c r="CE3964" s="375"/>
      <c r="CF3964" s="375"/>
      <c r="CG3964" s="375"/>
      <c r="CH3964" s="375"/>
      <c r="CI3964" s="375"/>
      <c r="CJ3964" s="375"/>
      <c r="CK3964" s="375"/>
      <c r="CL3964" s="375"/>
      <c r="CM3964" s="375"/>
      <c r="CN3964" s="311"/>
      <c r="CO3964" s="311"/>
      <c r="CP3964" s="311"/>
      <c r="CQ3964" s="311"/>
      <c r="CR3964" s="311"/>
      <c r="CS3964" s="311"/>
      <c r="CT3964" s="311"/>
      <c r="CU3964" s="311"/>
      <c r="CV3964" s="311"/>
      <c r="CW3964" s="311"/>
      <c r="CX3964" s="311"/>
      <c r="CY3964" s="311"/>
      <c r="CZ3964" s="311"/>
      <c r="DA3964" s="311"/>
      <c r="DB3964" s="311"/>
      <c r="DC3964" s="311"/>
      <c r="DD3964" s="311"/>
      <c r="DE3964" s="311"/>
      <c r="DG3964" s="610"/>
      <c r="DH3964" s="611"/>
      <c r="DI3964" s="415"/>
      <c r="DJ3964" s="416"/>
      <c r="DK3964" s="416"/>
      <c r="DL3964" s="416"/>
      <c r="DM3964" s="416"/>
      <c r="DN3964" s="416"/>
      <c r="DO3964" s="416"/>
      <c r="DP3964" s="416"/>
      <c r="DQ3964" s="416"/>
      <c r="DR3964" s="416"/>
      <c r="DS3964" s="416"/>
      <c r="DT3964" s="416"/>
      <c r="DU3964" s="416"/>
      <c r="DV3964" s="416"/>
      <c r="DW3964" s="416"/>
      <c r="DX3964" s="416"/>
      <c r="DY3964" s="416"/>
      <c r="DZ3964" s="416"/>
      <c r="EA3964" s="416"/>
      <c r="EB3964" s="416"/>
      <c r="EC3964" s="416"/>
      <c r="ED3964" s="416"/>
      <c r="EE3964" s="416"/>
      <c r="EF3964" s="416"/>
      <c r="EG3964" s="416"/>
      <c r="EH3964" s="416"/>
      <c r="EI3964" s="416"/>
      <c r="EJ3964" s="416"/>
      <c r="EK3964" s="416"/>
      <c r="EL3964" s="417"/>
    </row>
    <row r="3965" spans="1:143" ht="24" customHeight="1" x14ac:dyDescent="0.25">
      <c r="A3965" s="60"/>
      <c r="B3965" s="60"/>
      <c r="C3965" s="783"/>
      <c r="D3965" s="792"/>
      <c r="E3965" s="793"/>
      <c r="F3965" s="794"/>
      <c r="G3965" s="703" t="s">
        <v>532</v>
      </c>
      <c r="H3965" s="703"/>
      <c r="I3965" s="704" t="s">
        <v>533</v>
      </c>
      <c r="J3965" s="705"/>
      <c r="K3965" s="705"/>
      <c r="L3965" s="705"/>
      <c r="M3965" s="705"/>
      <c r="N3965" s="705"/>
      <c r="O3965" s="706"/>
      <c r="P3965" s="555"/>
      <c r="Q3965" s="555"/>
      <c r="R3965" s="555"/>
      <c r="S3965" s="555"/>
      <c r="T3965" s="555"/>
      <c r="U3965" s="555"/>
      <c r="V3965" s="555"/>
      <c r="W3965" s="555"/>
      <c r="X3965" s="555"/>
      <c r="Y3965" s="555"/>
      <c r="Z3965" s="555"/>
      <c r="AA3965" s="555"/>
      <c r="AB3965" s="555"/>
      <c r="AC3965" s="555"/>
      <c r="AD3965" s="555"/>
      <c r="AE3965" s="60"/>
      <c r="AF3965" s="259"/>
      <c r="AG3965" s="374">
        <f t="shared" si="11517"/>
        <v>15</v>
      </c>
      <c r="AH3965" s="399"/>
      <c r="AK3965" s="375">
        <f t="shared" si="11518"/>
        <v>0</v>
      </c>
      <c r="AL3965" s="378">
        <f t="shared" si="11725"/>
        <v>0</v>
      </c>
      <c r="AM3965" s="374">
        <f t="shared" si="11519"/>
        <v>0</v>
      </c>
      <c r="AN3965" s="292">
        <f t="shared" si="11726"/>
        <v>0</v>
      </c>
      <c r="CA3965" s="309"/>
      <c r="CB3965" s="427"/>
      <c r="CC3965" s="375"/>
      <c r="CD3965" s="375"/>
      <c r="CE3965" s="375"/>
      <c r="CF3965" s="375"/>
      <c r="CG3965" s="375"/>
      <c r="CH3965" s="375"/>
      <c r="CI3965" s="375"/>
      <c r="CJ3965" s="375"/>
      <c r="CK3965" s="375"/>
      <c r="CL3965" s="375"/>
      <c r="CM3965" s="375"/>
      <c r="CN3965" s="311"/>
      <c r="CO3965" s="311"/>
      <c r="CP3965" s="311"/>
      <c r="CQ3965" s="311"/>
      <c r="CR3965" s="311"/>
      <c r="CS3965" s="311"/>
      <c r="CT3965" s="311"/>
      <c r="CU3965" s="311"/>
      <c r="CV3965" s="311"/>
      <c r="CW3965" s="311"/>
      <c r="CX3965" s="311"/>
      <c r="CY3965" s="311"/>
      <c r="CZ3965" s="311"/>
      <c r="DA3965" s="311"/>
      <c r="DB3965" s="311"/>
      <c r="DC3965" s="311"/>
      <c r="DD3965" s="311"/>
      <c r="DE3965" s="311"/>
      <c r="DG3965" s="614" t="s">
        <v>532</v>
      </c>
      <c r="DH3965" s="615"/>
      <c r="DI3965" s="418" t="s">
        <v>1909</v>
      </c>
      <c r="DJ3965" s="419"/>
      <c r="DK3965" s="419"/>
      <c r="DL3965" s="419"/>
      <c r="DM3965" s="419"/>
      <c r="DN3965" s="419"/>
      <c r="DO3965" s="419"/>
      <c r="DP3965" s="419"/>
      <c r="DQ3965" s="419"/>
      <c r="DR3965" s="419"/>
      <c r="DS3965" s="419"/>
      <c r="DT3965" s="419"/>
      <c r="DU3965" s="419"/>
      <c r="DV3965" s="419"/>
      <c r="DW3965" s="419"/>
      <c r="DX3965" s="419">
        <f t="shared" ref="DX3965" si="11900">P3965</f>
        <v>0</v>
      </c>
      <c r="DY3965" s="419">
        <f t="shared" ref="DY3965" si="11901">Q3965</f>
        <v>0</v>
      </c>
      <c r="DZ3965" s="419">
        <f t="shared" ref="DZ3965" si="11902">R3965</f>
        <v>0</v>
      </c>
      <c r="EA3965" s="419">
        <f t="shared" ref="EA3965" si="11903">S3965</f>
        <v>0</v>
      </c>
      <c r="EB3965" s="419">
        <f t="shared" ref="EB3965" si="11904">T3965</f>
        <v>0</v>
      </c>
      <c r="EC3965" s="419">
        <f t="shared" ref="EC3965" si="11905">U3965</f>
        <v>0</v>
      </c>
      <c r="ED3965" s="419">
        <f t="shared" ref="ED3965" si="11906">V3965</f>
        <v>0</v>
      </c>
      <c r="EE3965" s="419">
        <f t="shared" ref="EE3965" si="11907">W3965</f>
        <v>0</v>
      </c>
      <c r="EF3965" s="419">
        <f t="shared" ref="EF3965" si="11908">X3965</f>
        <v>0</v>
      </c>
      <c r="EG3965" s="419">
        <f t="shared" ref="EG3965" si="11909">Y3965</f>
        <v>0</v>
      </c>
      <c r="EH3965" s="419">
        <f t="shared" ref="EH3965" si="11910">Z3965</f>
        <v>0</v>
      </c>
      <c r="EI3965" s="419">
        <f t="shared" ref="EI3965" si="11911">AA3965</f>
        <v>0</v>
      </c>
      <c r="EJ3965" s="419">
        <f t="shared" ref="EJ3965" si="11912">AB3965</f>
        <v>0</v>
      </c>
      <c r="EK3965" s="419">
        <f t="shared" ref="EK3965" si="11913">AC3965</f>
        <v>0</v>
      </c>
      <c r="EL3965" s="420">
        <f t="shared" ref="EL3965" si="11914">AD3965</f>
        <v>0</v>
      </c>
    </row>
    <row r="3966" spans="1:143" ht="15" customHeight="1" x14ac:dyDescent="0.25">
      <c r="A3966" s="60"/>
      <c r="B3966" s="60"/>
      <c r="C3966" s="781" t="s">
        <v>596</v>
      </c>
      <c r="D3966" s="786" t="s">
        <v>597</v>
      </c>
      <c r="E3966" s="787"/>
      <c r="F3966" s="788"/>
      <c r="G3966" s="703" t="s">
        <v>536</v>
      </c>
      <c r="H3966" s="703"/>
      <c r="I3966" s="704" t="s">
        <v>537</v>
      </c>
      <c r="J3966" s="705"/>
      <c r="K3966" s="705"/>
      <c r="L3966" s="705"/>
      <c r="M3966" s="705"/>
      <c r="N3966" s="705"/>
      <c r="O3966" s="706"/>
      <c r="P3966" s="555"/>
      <c r="Q3966" s="555"/>
      <c r="R3966" s="555"/>
      <c r="S3966" s="555"/>
      <c r="T3966" s="555"/>
      <c r="U3966" s="555"/>
      <c r="V3966" s="555"/>
      <c r="W3966" s="555"/>
      <c r="X3966" s="555"/>
      <c r="Y3966" s="555"/>
      <c r="Z3966" s="555"/>
      <c r="AA3966" s="555"/>
      <c r="AB3966" s="555"/>
      <c r="AC3966" s="555"/>
      <c r="AD3966" s="555"/>
      <c r="AE3966" s="60"/>
      <c r="AF3966" s="259"/>
      <c r="AG3966" s="374">
        <f t="shared" si="11517"/>
        <v>15</v>
      </c>
      <c r="AH3966" s="399"/>
      <c r="AK3966" s="375">
        <f t="shared" si="11518"/>
        <v>0</v>
      </c>
      <c r="AL3966" s="378">
        <f t="shared" si="11725"/>
        <v>0</v>
      </c>
      <c r="AM3966" s="374">
        <f t="shared" si="11519"/>
        <v>0</v>
      </c>
      <c r="AN3966" s="292">
        <f t="shared" si="11726"/>
        <v>0</v>
      </c>
      <c r="CA3966" s="309"/>
      <c r="CB3966" s="427"/>
      <c r="CC3966" s="375"/>
      <c r="CD3966" s="375"/>
      <c r="CE3966" s="375"/>
      <c r="CF3966" s="375"/>
      <c r="CG3966" s="375"/>
      <c r="CH3966" s="375"/>
      <c r="CI3966" s="375"/>
      <c r="CJ3966" s="375"/>
      <c r="CK3966" s="375"/>
      <c r="CL3966" s="375"/>
      <c r="CM3966" s="375"/>
      <c r="CN3966" s="311"/>
      <c r="CO3966" s="311"/>
      <c r="CP3966" s="311"/>
      <c r="CQ3966" s="311"/>
      <c r="CR3966" s="311"/>
      <c r="CS3966" s="311"/>
      <c r="CT3966" s="311"/>
      <c r="CU3966" s="311"/>
      <c r="CV3966" s="311"/>
      <c r="CW3966" s="311"/>
      <c r="CX3966" s="311"/>
      <c r="CY3966" s="311"/>
      <c r="CZ3966" s="311"/>
      <c r="DA3966" s="311"/>
      <c r="DB3966" s="311"/>
      <c r="DC3966" s="311"/>
      <c r="DD3966" s="311"/>
      <c r="DE3966" s="311"/>
      <c r="DG3966" s="610"/>
      <c r="DH3966" s="611"/>
      <c r="DI3966" s="415" t="s">
        <v>1910</v>
      </c>
      <c r="DJ3966" s="416"/>
      <c r="DK3966" s="416"/>
      <c r="DL3966" s="416"/>
      <c r="DM3966" s="416"/>
      <c r="DN3966" s="416"/>
      <c r="DO3966" s="416"/>
      <c r="DP3966" s="416"/>
      <c r="DQ3966" s="416"/>
      <c r="DR3966" s="416"/>
      <c r="DS3966" s="416"/>
      <c r="DT3966" s="416"/>
      <c r="DU3966" s="416"/>
      <c r="DV3966" s="416"/>
      <c r="DW3966" s="416"/>
      <c r="DX3966" s="416">
        <f t="shared" ref="DX3966" si="11915">COUNTIF(P3963:P3964,"NS")+COUNTIF(P3960,"NS")+COUNTIF(P3951,"NS")</f>
        <v>0</v>
      </c>
      <c r="DY3966" s="416">
        <f t="shared" ref="DY3966" si="11916">COUNTIF(Q3963:Q3964,"NS")+COUNTIF(Q3960,"NS")+COUNTIF(Q3951,"NS")</f>
        <v>0</v>
      </c>
      <c r="DZ3966" s="416">
        <f t="shared" ref="DZ3966" si="11917">COUNTIF(R3963:R3964,"NS")+COUNTIF(R3960,"NS")+COUNTIF(R3951,"NS")</f>
        <v>0</v>
      </c>
      <c r="EA3966" s="416">
        <f t="shared" ref="EA3966" si="11918">COUNTIF(S3963:S3964,"NS")+COUNTIF(S3960,"NS")+COUNTIF(S3951,"NS")</f>
        <v>0</v>
      </c>
      <c r="EB3966" s="416">
        <f t="shared" ref="EB3966" si="11919">COUNTIF(T3963:T3964,"NS")+COUNTIF(T3960,"NS")+COUNTIF(T3951,"NS")</f>
        <v>0</v>
      </c>
      <c r="EC3966" s="416">
        <f t="shared" ref="EC3966" si="11920">COUNTIF(U3963:U3964,"NS")+COUNTIF(U3960,"NS")+COUNTIF(U3951,"NS")</f>
        <v>0</v>
      </c>
      <c r="ED3966" s="416">
        <f t="shared" ref="ED3966" si="11921">COUNTIF(V3963:V3964,"NS")+COUNTIF(V3960,"NS")+COUNTIF(V3951,"NS")</f>
        <v>0</v>
      </c>
      <c r="EE3966" s="416">
        <f t="shared" ref="EE3966" si="11922">COUNTIF(W3963:W3964,"NS")+COUNTIF(W3960,"NS")+COUNTIF(W3951,"NS")</f>
        <v>0</v>
      </c>
      <c r="EF3966" s="416">
        <f t="shared" ref="EF3966" si="11923">COUNTIF(X3963:X3964,"NS")+COUNTIF(X3960,"NS")+COUNTIF(X3951,"NS")</f>
        <v>0</v>
      </c>
      <c r="EG3966" s="416">
        <f t="shared" ref="EG3966" si="11924">COUNTIF(Y3963:Y3964,"NS")+COUNTIF(Y3960,"NS")+COUNTIF(Y3951,"NS")</f>
        <v>0</v>
      </c>
      <c r="EH3966" s="416">
        <f t="shared" ref="EH3966" si="11925">COUNTIF(Z3963:Z3964,"NS")+COUNTIF(Z3960,"NS")+COUNTIF(Z3951,"NS")</f>
        <v>0</v>
      </c>
      <c r="EI3966" s="416">
        <f t="shared" ref="EI3966" si="11926">COUNTIF(AA3963:AA3964,"NS")+COUNTIF(AA3960,"NS")+COUNTIF(AA3951,"NS")</f>
        <v>0</v>
      </c>
      <c r="EJ3966" s="416">
        <f t="shared" ref="EJ3966" si="11927">COUNTIF(AB3963:AB3964,"NS")+COUNTIF(AB3960,"NS")+COUNTIF(AB3951,"NS")</f>
        <v>0</v>
      </c>
      <c r="EK3966" s="416">
        <f t="shared" ref="EK3966" si="11928">COUNTIF(AC3963:AC3964,"NS")+COUNTIF(AC3960,"NS")+COUNTIF(AC3951,"NS")</f>
        <v>0</v>
      </c>
      <c r="EL3966" s="417">
        <f t="shared" ref="EL3966" si="11929">COUNTIF(AD3963:AD3964,"NS")+COUNTIF(AD3960,"NS")+COUNTIF(AD3951,"NS")</f>
        <v>0</v>
      </c>
    </row>
    <row r="3967" spans="1:143" ht="15" customHeight="1" x14ac:dyDescent="0.25">
      <c r="A3967" s="60"/>
      <c r="B3967" s="60"/>
      <c r="C3967" s="782"/>
      <c r="D3967" s="789"/>
      <c r="E3967" s="790"/>
      <c r="F3967" s="791"/>
      <c r="G3967" s="703" t="s">
        <v>538</v>
      </c>
      <c r="H3967" s="703"/>
      <c r="I3967" s="704" t="s">
        <v>539</v>
      </c>
      <c r="J3967" s="705"/>
      <c r="K3967" s="705"/>
      <c r="L3967" s="705"/>
      <c r="M3967" s="705"/>
      <c r="N3967" s="705"/>
      <c r="O3967" s="706"/>
      <c r="P3967" s="555"/>
      <c r="Q3967" s="555"/>
      <c r="R3967" s="555"/>
      <c r="S3967" s="555"/>
      <c r="T3967" s="555"/>
      <c r="U3967" s="555"/>
      <c r="V3967" s="555"/>
      <c r="W3967" s="555"/>
      <c r="X3967" s="555"/>
      <c r="Y3967" s="555"/>
      <c r="Z3967" s="555"/>
      <c r="AA3967" s="555"/>
      <c r="AB3967" s="555"/>
      <c r="AC3967" s="555"/>
      <c r="AD3967" s="555"/>
      <c r="AE3967" s="60"/>
      <c r="AF3967" s="259"/>
      <c r="AG3967" s="374">
        <f t="shared" si="11517"/>
        <v>15</v>
      </c>
      <c r="AH3967" s="399"/>
      <c r="AK3967" s="375">
        <f t="shared" si="11518"/>
        <v>0</v>
      </c>
      <c r="AL3967" s="378">
        <f t="shared" si="11725"/>
        <v>0</v>
      </c>
      <c r="AM3967" s="374">
        <f t="shared" si="11519"/>
        <v>0</v>
      </c>
      <c r="AN3967" s="292">
        <f t="shared" si="11726"/>
        <v>0</v>
      </c>
      <c r="CA3967" s="309"/>
      <c r="CB3967" s="427"/>
      <c r="CC3967" s="375"/>
      <c r="CD3967" s="375"/>
      <c r="CE3967" s="375"/>
      <c r="CF3967" s="375"/>
      <c r="CG3967" s="375"/>
      <c r="CH3967" s="375"/>
      <c r="CI3967" s="375"/>
      <c r="CJ3967" s="375"/>
      <c r="CK3967" s="375"/>
      <c r="CL3967" s="375"/>
      <c r="CM3967" s="375"/>
      <c r="CN3967" s="311"/>
      <c r="CO3967" s="311"/>
      <c r="CP3967" s="311"/>
      <c r="CQ3967" s="311"/>
      <c r="CR3967" s="311"/>
      <c r="CS3967" s="311"/>
      <c r="CT3967" s="311"/>
      <c r="CU3967" s="311"/>
      <c r="CV3967" s="311"/>
      <c r="CW3967" s="311"/>
      <c r="CX3967" s="311"/>
      <c r="CY3967" s="311"/>
      <c r="CZ3967" s="311"/>
      <c r="DA3967" s="311"/>
      <c r="DB3967" s="311"/>
      <c r="DC3967" s="311"/>
      <c r="DD3967" s="311"/>
      <c r="DE3967" s="311"/>
      <c r="DG3967" s="610"/>
      <c r="DH3967" s="611"/>
      <c r="DI3967" s="415" t="s">
        <v>1914</v>
      </c>
      <c r="DJ3967" s="416"/>
      <c r="DK3967" s="416"/>
      <c r="DL3967" s="416"/>
      <c r="DM3967" s="416"/>
      <c r="DN3967" s="416"/>
      <c r="DO3967" s="416"/>
      <c r="DP3967" s="416"/>
      <c r="DQ3967" s="416"/>
      <c r="DR3967" s="416"/>
      <c r="DS3967" s="416"/>
      <c r="DT3967" s="416"/>
      <c r="DU3967" s="416"/>
      <c r="DV3967" s="416"/>
      <c r="DW3967" s="416"/>
      <c r="DX3967" s="416">
        <f t="shared" ref="DX3967" si="11930">SUM(P3951,P3960,P3963:P3965)</f>
        <v>0</v>
      </c>
      <c r="DY3967" s="416">
        <f t="shared" ref="DY3967" si="11931">SUM(Q3951,Q3960,Q3963:Q3965)</f>
        <v>0</v>
      </c>
      <c r="DZ3967" s="416">
        <f t="shared" ref="DZ3967" si="11932">SUM(R3951,R3960,R3963:R3965)</f>
        <v>0</v>
      </c>
      <c r="EA3967" s="416">
        <f t="shared" ref="EA3967" si="11933">SUM(S3951,S3960,S3963:S3965)</f>
        <v>0</v>
      </c>
      <c r="EB3967" s="416">
        <f t="shared" ref="EB3967" si="11934">SUM(T3951,T3960,T3963:T3965)</f>
        <v>0</v>
      </c>
      <c r="EC3967" s="416">
        <f t="shared" ref="EC3967" si="11935">SUM(U3951,U3960,U3963:U3965)</f>
        <v>0</v>
      </c>
      <c r="ED3967" s="416">
        <f t="shared" ref="ED3967" si="11936">SUM(V3951,V3960,V3963:V3965)</f>
        <v>0</v>
      </c>
      <c r="EE3967" s="416">
        <f t="shared" ref="EE3967" si="11937">SUM(W3951,W3960,W3963:W3965)</f>
        <v>0</v>
      </c>
      <c r="EF3967" s="416">
        <f t="shared" ref="EF3967" si="11938">SUM(X3951,X3960,X3963:X3965)</f>
        <v>0</v>
      </c>
      <c r="EG3967" s="416">
        <f t="shared" ref="EG3967" si="11939">SUM(Y3951,Y3960,Y3963:Y3965)</f>
        <v>0</v>
      </c>
      <c r="EH3967" s="416">
        <f t="shared" ref="EH3967" si="11940">SUM(Z3951,Z3960,Z3963:Z3965)</f>
        <v>0</v>
      </c>
      <c r="EI3967" s="416">
        <f t="shared" ref="EI3967" si="11941">SUM(AA3951,AA3960,AA3963:AA3965)</f>
        <v>0</v>
      </c>
      <c r="EJ3967" s="416">
        <f t="shared" ref="EJ3967" si="11942">SUM(AB3951,AB3960,AB3963:AB3965)</f>
        <v>0</v>
      </c>
      <c r="EK3967" s="416">
        <f t="shared" ref="EK3967" si="11943">SUM(AC3951,AC3960,AC3963:AC3965)</f>
        <v>0</v>
      </c>
      <c r="EL3967" s="417">
        <f t="shared" ref="EL3967" si="11944">SUM(AD3951,AD3960,AD3963:AD3965)</f>
        <v>0</v>
      </c>
    </row>
    <row r="3968" spans="1:143" ht="15" customHeight="1" x14ac:dyDescent="0.25">
      <c r="A3968" s="60"/>
      <c r="B3968" s="60"/>
      <c r="C3968" s="782"/>
      <c r="D3968" s="789"/>
      <c r="E3968" s="790"/>
      <c r="F3968" s="791"/>
      <c r="G3968" s="703" t="s">
        <v>540</v>
      </c>
      <c r="H3968" s="703"/>
      <c r="I3968" s="704" t="s">
        <v>541</v>
      </c>
      <c r="J3968" s="705"/>
      <c r="K3968" s="705"/>
      <c r="L3968" s="705"/>
      <c r="M3968" s="705"/>
      <c r="N3968" s="705"/>
      <c r="O3968" s="706"/>
      <c r="P3968" s="555"/>
      <c r="Q3968" s="555"/>
      <c r="R3968" s="555"/>
      <c r="S3968" s="555"/>
      <c r="T3968" s="555"/>
      <c r="U3968" s="555"/>
      <c r="V3968" s="555"/>
      <c r="W3968" s="555"/>
      <c r="X3968" s="555"/>
      <c r="Y3968" s="555"/>
      <c r="Z3968" s="555"/>
      <c r="AA3968" s="555"/>
      <c r="AB3968" s="555"/>
      <c r="AC3968" s="555"/>
      <c r="AD3968" s="555"/>
      <c r="AE3968" s="60"/>
      <c r="AF3968" s="259"/>
      <c r="AG3968" s="374">
        <f t="shared" si="11517"/>
        <v>15</v>
      </c>
      <c r="AH3968" s="399"/>
      <c r="AK3968" s="375">
        <f t="shared" si="11518"/>
        <v>0</v>
      </c>
      <c r="AL3968" s="378">
        <f t="shared" si="11725"/>
        <v>0</v>
      </c>
      <c r="AM3968" s="374">
        <f t="shared" si="11519"/>
        <v>0</v>
      </c>
      <c r="AN3968" s="292">
        <f t="shared" si="11726"/>
        <v>0</v>
      </c>
      <c r="CA3968" s="309"/>
      <c r="CB3968" s="427"/>
      <c r="CC3968" s="375"/>
      <c r="CD3968" s="375"/>
      <c r="CE3968" s="375"/>
      <c r="CF3968" s="375"/>
      <c r="CG3968" s="375"/>
      <c r="CH3968" s="375"/>
      <c r="CI3968" s="375"/>
      <c r="CJ3968" s="375"/>
      <c r="CK3968" s="375"/>
      <c r="CL3968" s="375"/>
      <c r="CM3968" s="375"/>
      <c r="CN3968" s="311"/>
      <c r="CO3968" s="311"/>
      <c r="CP3968" s="311"/>
      <c r="CQ3968" s="311"/>
      <c r="CR3968" s="311"/>
      <c r="CS3968" s="311"/>
      <c r="CT3968" s="311"/>
      <c r="CU3968" s="311"/>
      <c r="CV3968" s="311"/>
      <c r="CW3968" s="311"/>
      <c r="CX3968" s="311"/>
      <c r="CY3968" s="311"/>
      <c r="CZ3968" s="311"/>
      <c r="DA3968" s="311"/>
      <c r="DB3968" s="311"/>
      <c r="DC3968" s="311"/>
      <c r="DD3968" s="311"/>
      <c r="DE3968" s="311"/>
      <c r="DG3968" s="610"/>
      <c r="DH3968" s="611"/>
      <c r="DI3968" s="415" t="s">
        <v>1919</v>
      </c>
      <c r="DJ3968" s="298"/>
      <c r="DK3968" s="298"/>
      <c r="DL3968" s="298"/>
      <c r="DM3968" s="298"/>
      <c r="DN3968" s="298"/>
      <c r="DO3968" s="298"/>
      <c r="DP3968" s="298"/>
      <c r="DQ3968" s="298"/>
      <c r="DR3968" s="298"/>
      <c r="DS3968" s="298"/>
      <c r="DT3968" s="298"/>
      <c r="DU3968" s="298"/>
      <c r="DV3968" s="298"/>
      <c r="DW3968" s="298"/>
      <c r="DX3968" s="298">
        <f t="shared" ref="DX3968:DZ3968" si="11945">IF(OR(AND(DX3965="NS",DX3966=4),AND(DX3965="NA")),0,IF(OR(AND(IF(DX3965="NS",1,DX3965)&gt;DX3967*0.25,DX3966=0),AND(DX3965&gt;0,OR(DX3966=4,DX3967=0)),AND(DX3965&gt;0,DX3966=0,DX3967=0),AND(DX3965="NS",DX3966=0,DX3967=0)),1,0))</f>
        <v>0</v>
      </c>
      <c r="DY3968" s="298">
        <f t="shared" si="11945"/>
        <v>0</v>
      </c>
      <c r="DZ3968" s="298">
        <f t="shared" si="11945"/>
        <v>0</v>
      </c>
      <c r="EA3968" s="298">
        <f>IF(OR(AND(EA3965="NS",EA3966=4),AND(EA3965="NA")),0,IF(OR(AND(IF(EA3965="NS",1,EA3965)&gt;EA3967*0.25,EA3966=0),AND(EA3965&gt;0,OR(EA3966=4,EA3967=0)),AND(EA3965&gt;0,EA3966=0,EA3967=0),AND(EA3965="NS",EA3966=0,EA3967=0)),1,0))</f>
        <v>0</v>
      </c>
      <c r="EB3968" s="298">
        <f t="shared" ref="EB3968:EL3968" si="11946">IF(OR(AND(EB3965="NS",EB3966=4),AND(EB3965="NA")),0,IF(OR(AND(IF(EB3965="NS",1,EB3965)&gt;EB3967*0.25,EB3966=0),AND(EB3965&gt;0,OR(EB3966=4,EB3967=0)),AND(EB3965&gt;0,EB3966=0,EB3967=0),AND(EB3965="NS",EB3966=0,EB3967=0)),1,0))</f>
        <v>0</v>
      </c>
      <c r="EC3968" s="298">
        <f t="shared" si="11946"/>
        <v>0</v>
      </c>
      <c r="ED3968" s="298">
        <f t="shared" si="11946"/>
        <v>0</v>
      </c>
      <c r="EE3968" s="298">
        <f t="shared" si="11946"/>
        <v>0</v>
      </c>
      <c r="EF3968" s="298">
        <f t="shared" si="11946"/>
        <v>0</v>
      </c>
      <c r="EG3968" s="298">
        <f t="shared" si="11946"/>
        <v>0</v>
      </c>
      <c r="EH3968" s="298">
        <f t="shared" si="11946"/>
        <v>0</v>
      </c>
      <c r="EI3968" s="298">
        <f t="shared" si="11946"/>
        <v>0</v>
      </c>
      <c r="EJ3968" s="298">
        <f t="shared" si="11946"/>
        <v>0</v>
      </c>
      <c r="EK3968" s="298">
        <f t="shared" si="11946"/>
        <v>0</v>
      </c>
      <c r="EL3968" s="302">
        <f t="shared" si="11946"/>
        <v>0</v>
      </c>
      <c r="EM3968" s="375">
        <f>SUM(DX3968:EL3968)</f>
        <v>0</v>
      </c>
    </row>
    <row r="3969" spans="1:142" ht="15" customHeight="1" x14ac:dyDescent="0.25">
      <c r="A3969" s="60"/>
      <c r="B3969" s="60"/>
      <c r="C3969" s="782"/>
      <c r="D3969" s="789"/>
      <c r="E3969" s="790"/>
      <c r="F3969" s="791"/>
      <c r="G3969" s="703" t="s">
        <v>542</v>
      </c>
      <c r="H3969" s="703"/>
      <c r="I3969" s="704" t="s">
        <v>543</v>
      </c>
      <c r="J3969" s="705"/>
      <c r="K3969" s="705"/>
      <c r="L3969" s="705"/>
      <c r="M3969" s="705"/>
      <c r="N3969" s="705"/>
      <c r="O3969" s="706"/>
      <c r="P3969" s="555"/>
      <c r="Q3969" s="555"/>
      <c r="R3969" s="555"/>
      <c r="S3969" s="555"/>
      <c r="T3969" s="555"/>
      <c r="U3969" s="555"/>
      <c r="V3969" s="555"/>
      <c r="W3969" s="555"/>
      <c r="X3969" s="555"/>
      <c r="Y3969" s="555"/>
      <c r="Z3969" s="555"/>
      <c r="AA3969" s="555"/>
      <c r="AB3969" s="555"/>
      <c r="AC3969" s="555"/>
      <c r="AD3969" s="555"/>
      <c r="AE3969" s="60"/>
      <c r="AF3969" s="259"/>
      <c r="AG3969" s="374">
        <f t="shared" si="11517"/>
        <v>15</v>
      </c>
      <c r="AH3969" s="399"/>
      <c r="AK3969" s="375">
        <f t="shared" si="11518"/>
        <v>0</v>
      </c>
      <c r="AL3969" s="378">
        <f t="shared" si="11725"/>
        <v>0</v>
      </c>
      <c r="AM3969" s="374">
        <f t="shared" si="11519"/>
        <v>0</v>
      </c>
      <c r="AN3969" s="292">
        <f t="shared" si="11726"/>
        <v>0</v>
      </c>
      <c r="CA3969" s="309"/>
      <c r="CB3969" s="421"/>
      <c r="CC3969" s="375"/>
      <c r="CD3969" s="375"/>
      <c r="CE3969" s="375"/>
      <c r="CF3969" s="375"/>
      <c r="CG3969" s="375"/>
      <c r="CH3969" s="375"/>
      <c r="CI3969" s="375"/>
      <c r="CJ3969" s="375"/>
      <c r="CK3969" s="375"/>
      <c r="CL3969" s="375"/>
      <c r="CM3969" s="375"/>
      <c r="CN3969" s="311"/>
      <c r="CO3969" s="311"/>
      <c r="CP3969" s="311"/>
      <c r="CQ3969" s="311"/>
      <c r="CR3969" s="311"/>
      <c r="CS3969" s="311"/>
      <c r="CT3969" s="311"/>
      <c r="CU3969" s="311"/>
      <c r="CV3969" s="311"/>
      <c r="CW3969" s="311"/>
      <c r="CX3969" s="311"/>
      <c r="CY3969" s="311"/>
      <c r="CZ3969" s="311"/>
      <c r="DA3969" s="311"/>
      <c r="DB3969" s="311"/>
      <c r="DC3969" s="311"/>
      <c r="DD3969" s="311"/>
      <c r="DE3969" s="311"/>
      <c r="DG3969" s="610"/>
      <c r="DH3969" s="611"/>
      <c r="DI3969" s="415"/>
      <c r="DJ3969" s="416"/>
      <c r="DK3969" s="416"/>
      <c r="DL3969" s="416"/>
      <c r="DM3969" s="416"/>
      <c r="DN3969" s="416"/>
      <c r="DO3969" s="416"/>
      <c r="DP3969" s="416"/>
      <c r="DQ3969" s="416"/>
      <c r="DR3969" s="416"/>
      <c r="DS3969" s="416"/>
      <c r="DT3969" s="416"/>
      <c r="DU3969" s="416"/>
      <c r="DV3969" s="416"/>
      <c r="DW3969" s="416"/>
      <c r="DX3969" s="416"/>
      <c r="DY3969" s="416"/>
      <c r="DZ3969" s="416"/>
      <c r="EA3969" s="416"/>
      <c r="EB3969" s="416"/>
      <c r="EC3969" s="416"/>
      <c r="ED3969" s="416"/>
      <c r="EE3969" s="416"/>
      <c r="EF3969" s="416"/>
      <c r="EG3969" s="416"/>
      <c r="EH3969" s="416"/>
      <c r="EI3969" s="416"/>
      <c r="EJ3969" s="416"/>
      <c r="EK3969" s="416"/>
      <c r="EL3969" s="417"/>
    </row>
    <row r="3970" spans="1:142" ht="36" customHeight="1" x14ac:dyDescent="0.25">
      <c r="A3970" s="60"/>
      <c r="B3970" s="60"/>
      <c r="C3970" s="782"/>
      <c r="D3970" s="789"/>
      <c r="E3970" s="790"/>
      <c r="F3970" s="791"/>
      <c r="G3970" s="703" t="s">
        <v>544</v>
      </c>
      <c r="H3970" s="703"/>
      <c r="I3970" s="704" t="s">
        <v>545</v>
      </c>
      <c r="J3970" s="705"/>
      <c r="K3970" s="705"/>
      <c r="L3970" s="705"/>
      <c r="M3970" s="705"/>
      <c r="N3970" s="705"/>
      <c r="O3970" s="706"/>
      <c r="P3970" s="555"/>
      <c r="Q3970" s="555"/>
      <c r="R3970" s="555"/>
      <c r="S3970" s="555"/>
      <c r="T3970" s="555"/>
      <c r="U3970" s="555"/>
      <c r="V3970" s="555"/>
      <c r="W3970" s="555"/>
      <c r="X3970" s="555"/>
      <c r="Y3970" s="555"/>
      <c r="Z3970" s="555"/>
      <c r="AA3970" s="555"/>
      <c r="AB3970" s="555"/>
      <c r="AC3970" s="555"/>
      <c r="AD3970" s="555"/>
      <c r="AE3970" s="60"/>
      <c r="AF3970" s="259"/>
      <c r="AG3970" s="374">
        <f t="shared" si="11517"/>
        <v>15</v>
      </c>
      <c r="AH3970" s="399"/>
      <c r="AK3970" s="375">
        <f t="shared" si="11518"/>
        <v>0</v>
      </c>
      <c r="AL3970" s="378">
        <f t="shared" si="11725"/>
        <v>0</v>
      </c>
      <c r="AM3970" s="374">
        <f t="shared" si="11519"/>
        <v>0</v>
      </c>
      <c r="AN3970" s="292">
        <f t="shared" si="11726"/>
        <v>0</v>
      </c>
      <c r="CA3970" s="299" t="s">
        <v>60</v>
      </c>
      <c r="CB3970" s="421"/>
      <c r="CC3970" s="375"/>
      <c r="CD3970" s="375"/>
      <c r="CE3970" s="375"/>
      <c r="CF3970" s="375"/>
      <c r="CG3970" s="375"/>
      <c r="CH3970" s="375"/>
      <c r="CI3970" s="375"/>
      <c r="CJ3970" s="375"/>
      <c r="CK3970" s="375"/>
      <c r="CL3970" s="375"/>
      <c r="CM3970" s="375"/>
      <c r="CN3970" s="300"/>
      <c r="CO3970" s="300"/>
      <c r="CP3970" s="300"/>
      <c r="CQ3970" s="423">
        <f t="shared" ref="CQ3970" si="11947">IF(P3970="",0,P3970)</f>
        <v>0</v>
      </c>
      <c r="CR3970" s="423">
        <f t="shared" ref="CR3970" si="11948">IF(Q3970="",0,Q3970)</f>
        <v>0</v>
      </c>
      <c r="CS3970" s="423">
        <f t="shared" ref="CS3970" si="11949">IF(R3970="",0,R3970)</f>
        <v>0</v>
      </c>
      <c r="CT3970" s="423">
        <f t="shared" ref="CT3970" si="11950">IF(S3970="",0,S3970)</f>
        <v>0</v>
      </c>
      <c r="CU3970" s="423">
        <f t="shared" ref="CU3970" si="11951">IF(T3970="",0,T3970)</f>
        <v>0</v>
      </c>
      <c r="CV3970" s="423">
        <f t="shared" ref="CV3970" si="11952">IF(U3970="",0,U3970)</f>
        <v>0</v>
      </c>
      <c r="CW3970" s="423">
        <f t="shared" ref="CW3970" si="11953">IF(V3970="",0,V3970)</f>
        <v>0</v>
      </c>
      <c r="CX3970" s="423">
        <f t="shared" ref="CX3970" si="11954">IF(W3970="",0,W3970)</f>
        <v>0</v>
      </c>
      <c r="CY3970" s="423">
        <f t="shared" ref="CY3970" si="11955">IF(X3970="",0,X3970)</f>
        <v>0</v>
      </c>
      <c r="CZ3970" s="423">
        <f t="shared" ref="CZ3970" si="11956">IF(Y3970="",0,Y3970)</f>
        <v>0</v>
      </c>
      <c r="DA3970" s="423">
        <f t="shared" ref="DA3970" si="11957">IF(Z3970="",0,Z3970)</f>
        <v>0</v>
      </c>
      <c r="DB3970" s="423">
        <f t="shared" ref="DB3970" si="11958">IF(AA3970="",0,AA3970)</f>
        <v>0</v>
      </c>
      <c r="DC3970" s="423">
        <f t="shared" ref="DC3970" si="11959">IF(AB3970="",0,AB3970)</f>
        <v>0</v>
      </c>
      <c r="DD3970" s="423">
        <f t="shared" ref="DD3970" si="11960">IF(AC3970="",0,AC3970)</f>
        <v>0</v>
      </c>
      <c r="DE3970" s="423">
        <f t="shared" ref="DE3970" si="11961">IF(AD3970="",0,AD3970)</f>
        <v>0</v>
      </c>
      <c r="DG3970" s="610"/>
      <c r="DH3970" s="611"/>
      <c r="DI3970" s="415"/>
      <c r="DJ3970" s="416"/>
      <c r="DK3970" s="416"/>
      <c r="DL3970" s="416"/>
      <c r="DM3970" s="416"/>
      <c r="DN3970" s="416"/>
      <c r="DO3970" s="416"/>
      <c r="DP3970" s="416"/>
      <c r="DQ3970" s="416"/>
      <c r="DR3970" s="416"/>
      <c r="DS3970" s="416"/>
      <c r="DT3970" s="416"/>
      <c r="DU3970" s="416"/>
      <c r="DV3970" s="416"/>
      <c r="DW3970" s="416"/>
      <c r="DX3970" s="416"/>
      <c r="DY3970" s="416"/>
      <c r="DZ3970" s="416"/>
      <c r="EA3970" s="416"/>
      <c r="EB3970" s="416"/>
      <c r="EC3970" s="416"/>
      <c r="ED3970" s="416"/>
      <c r="EE3970" s="416"/>
      <c r="EF3970" s="416"/>
      <c r="EG3970" s="416"/>
      <c r="EH3970" s="416"/>
      <c r="EI3970" s="416"/>
      <c r="EJ3970" s="416"/>
      <c r="EK3970" s="416"/>
      <c r="EL3970" s="417"/>
    </row>
    <row r="3971" spans="1:142" ht="48" customHeight="1" x14ac:dyDescent="0.25">
      <c r="A3971" s="60"/>
      <c r="B3971" s="60"/>
      <c r="C3971" s="782"/>
      <c r="D3971" s="789"/>
      <c r="E3971" s="790"/>
      <c r="F3971" s="791"/>
      <c r="G3971" s="702" t="s">
        <v>552</v>
      </c>
      <c r="H3971" s="702"/>
      <c r="I3971" s="177"/>
      <c r="J3971" s="700" t="s">
        <v>546</v>
      </c>
      <c r="K3971" s="700"/>
      <c r="L3971" s="700"/>
      <c r="M3971" s="700"/>
      <c r="N3971" s="700"/>
      <c r="O3971" s="701"/>
      <c r="P3971" s="555"/>
      <c r="Q3971" s="555"/>
      <c r="R3971" s="555"/>
      <c r="S3971" s="555"/>
      <c r="T3971" s="555"/>
      <c r="U3971" s="555"/>
      <c r="V3971" s="555"/>
      <c r="W3971" s="555"/>
      <c r="X3971" s="555"/>
      <c r="Y3971" s="555"/>
      <c r="Z3971" s="555"/>
      <c r="AA3971" s="555"/>
      <c r="AB3971" s="555"/>
      <c r="AC3971" s="555"/>
      <c r="AD3971" s="555"/>
      <c r="AE3971" s="60"/>
      <c r="AF3971" s="259"/>
      <c r="AG3971" s="374">
        <f t="shared" si="11517"/>
        <v>15</v>
      </c>
      <c r="AH3971" s="399"/>
      <c r="AK3971" s="375">
        <f t="shared" si="11518"/>
        <v>0</v>
      </c>
      <c r="AL3971" s="378">
        <f t="shared" si="11725"/>
        <v>0</v>
      </c>
      <c r="AM3971" s="374">
        <f t="shared" si="11519"/>
        <v>0</v>
      </c>
      <c r="AN3971" s="292">
        <f t="shared" si="11726"/>
        <v>0</v>
      </c>
      <c r="CA3971" s="299" t="s">
        <v>1917</v>
      </c>
      <c r="CB3971" s="421"/>
      <c r="CC3971" s="375"/>
      <c r="CD3971" s="375"/>
      <c r="CE3971" s="375"/>
      <c r="CF3971" s="375"/>
      <c r="CG3971" s="375"/>
      <c r="CH3971" s="375"/>
      <c r="CI3971" s="375"/>
      <c r="CJ3971" s="375"/>
      <c r="CK3971" s="375"/>
      <c r="CL3971" s="375"/>
      <c r="CM3971" s="375"/>
      <c r="CN3971" s="301"/>
      <c r="CO3971" s="301"/>
      <c r="CP3971" s="301"/>
      <c r="CQ3971" s="301">
        <f t="shared" ref="CQ3971" si="11962">SUM(P3971:P3976)</f>
        <v>0</v>
      </c>
      <c r="CR3971" s="301">
        <f t="shared" ref="CR3971" si="11963">SUM(Q3971:Q3976)</f>
        <v>0</v>
      </c>
      <c r="CS3971" s="301">
        <f t="shared" ref="CS3971" si="11964">SUM(R3971:R3976)</f>
        <v>0</v>
      </c>
      <c r="CT3971" s="301">
        <f t="shared" ref="CT3971" si="11965">SUM(S3971:S3976)</f>
        <v>0</v>
      </c>
      <c r="CU3971" s="301">
        <f t="shared" ref="CU3971" si="11966">SUM(T3971:T3976)</f>
        <v>0</v>
      </c>
      <c r="CV3971" s="301">
        <f t="shared" ref="CV3971" si="11967">SUM(U3971:U3976)</f>
        <v>0</v>
      </c>
      <c r="CW3971" s="301">
        <f t="shared" ref="CW3971" si="11968">SUM(V3971:V3976)</f>
        <v>0</v>
      </c>
      <c r="CX3971" s="301">
        <f t="shared" ref="CX3971" si="11969">SUM(W3971:W3976)</f>
        <v>0</v>
      </c>
      <c r="CY3971" s="301">
        <f t="shared" ref="CY3971" si="11970">SUM(X3971:X3976)</f>
        <v>0</v>
      </c>
      <c r="CZ3971" s="301">
        <f t="shared" ref="CZ3971" si="11971">SUM(Y3971:Y3976)</f>
        <v>0</v>
      </c>
      <c r="DA3971" s="301">
        <f t="shared" ref="DA3971" si="11972">SUM(Z3971:Z3976)</f>
        <v>0</v>
      </c>
      <c r="DB3971" s="301">
        <f t="shared" ref="DB3971" si="11973">SUM(AA3971:AA3976)</f>
        <v>0</v>
      </c>
      <c r="DC3971" s="301">
        <f t="shared" ref="DC3971" si="11974">SUM(AB3971:AB3976)</f>
        <v>0</v>
      </c>
      <c r="DD3971" s="301">
        <f t="shared" ref="DD3971" si="11975">SUM(AC3971:AC3976)</f>
        <v>0</v>
      </c>
      <c r="DE3971" s="301">
        <f t="shared" ref="DE3971" si="11976">SUM(AD3971:AD3976)</f>
        <v>0</v>
      </c>
      <c r="DG3971" s="612"/>
      <c r="DH3971" s="613"/>
      <c r="DI3971" s="415"/>
      <c r="DJ3971" s="416"/>
      <c r="DK3971" s="416"/>
      <c r="DL3971" s="416"/>
      <c r="DM3971" s="416"/>
      <c r="DN3971" s="416"/>
      <c r="DO3971" s="416"/>
      <c r="DP3971" s="416"/>
      <c r="DQ3971" s="416"/>
      <c r="DR3971" s="416"/>
      <c r="DS3971" s="416"/>
      <c r="DT3971" s="416"/>
      <c r="DU3971" s="416"/>
      <c r="DV3971" s="416"/>
      <c r="DW3971" s="416"/>
      <c r="DX3971" s="416"/>
      <c r="DY3971" s="416"/>
      <c r="DZ3971" s="416"/>
      <c r="EA3971" s="416"/>
      <c r="EB3971" s="416"/>
      <c r="EC3971" s="416"/>
      <c r="ED3971" s="416"/>
      <c r="EE3971" s="416"/>
      <c r="EF3971" s="416"/>
      <c r="EG3971" s="416"/>
      <c r="EH3971" s="416"/>
      <c r="EI3971" s="416"/>
      <c r="EJ3971" s="416"/>
      <c r="EK3971" s="416"/>
      <c r="EL3971" s="417"/>
    </row>
    <row r="3972" spans="1:142" ht="48" customHeight="1" x14ac:dyDescent="0.25">
      <c r="A3972" s="60"/>
      <c r="B3972" s="60"/>
      <c r="C3972" s="782"/>
      <c r="D3972" s="789"/>
      <c r="E3972" s="790"/>
      <c r="F3972" s="791"/>
      <c r="G3972" s="702" t="s">
        <v>553</v>
      </c>
      <c r="H3972" s="702"/>
      <c r="I3972" s="177"/>
      <c r="J3972" s="700" t="s">
        <v>547</v>
      </c>
      <c r="K3972" s="700"/>
      <c r="L3972" s="700"/>
      <c r="M3972" s="700"/>
      <c r="N3972" s="700"/>
      <c r="O3972" s="701"/>
      <c r="P3972" s="555"/>
      <c r="Q3972" s="555"/>
      <c r="R3972" s="555"/>
      <c r="S3972" s="555"/>
      <c r="T3972" s="555"/>
      <c r="U3972" s="555"/>
      <c r="V3972" s="555"/>
      <c r="W3972" s="555"/>
      <c r="X3972" s="555"/>
      <c r="Y3972" s="555"/>
      <c r="Z3972" s="555"/>
      <c r="AA3972" s="555"/>
      <c r="AB3972" s="555"/>
      <c r="AC3972" s="555"/>
      <c r="AD3972" s="555"/>
      <c r="AE3972" s="60"/>
      <c r="AF3972" s="259"/>
      <c r="AG3972" s="374">
        <f t="shared" si="11517"/>
        <v>15</v>
      </c>
      <c r="AH3972" s="399"/>
      <c r="AK3972" s="375">
        <f t="shared" si="11518"/>
        <v>0</v>
      </c>
      <c r="AL3972" s="378">
        <f t="shared" si="11725"/>
        <v>0</v>
      </c>
      <c r="AM3972" s="374">
        <f t="shared" si="11519"/>
        <v>0</v>
      </c>
      <c r="AN3972" s="292">
        <f t="shared" si="11726"/>
        <v>0</v>
      </c>
      <c r="CA3972" s="299" t="s">
        <v>1910</v>
      </c>
      <c r="CB3972" s="421"/>
      <c r="CC3972" s="375"/>
      <c r="CD3972" s="375"/>
      <c r="CE3972" s="375"/>
      <c r="CF3972" s="375"/>
      <c r="CG3972" s="375"/>
      <c r="CH3972" s="375"/>
      <c r="CI3972" s="375"/>
      <c r="CJ3972" s="375"/>
      <c r="CK3972" s="375"/>
      <c r="CL3972" s="375"/>
      <c r="CM3972" s="375"/>
      <c r="CN3972" s="300"/>
      <c r="CO3972" s="300"/>
      <c r="CP3972" s="300"/>
      <c r="CQ3972" s="422">
        <f t="shared" ref="CQ3972" si="11977">IF(CQ3970="NA",COUNTIF(P3971:P3976,"NA"),COUNTIF(P3971:P3976,"NS"))</f>
        <v>0</v>
      </c>
      <c r="CR3972" s="422">
        <f t="shared" ref="CR3972" si="11978">IF(CR3970="NA",COUNTIF(Q3971:Q3976,"NA"),COUNTIF(Q3971:Q3976,"NS"))</f>
        <v>0</v>
      </c>
      <c r="CS3972" s="422">
        <f t="shared" ref="CS3972" si="11979">IF(CS3970="NA",COUNTIF(R3971:R3976,"NA"),COUNTIF(R3971:R3976,"NS"))</f>
        <v>0</v>
      </c>
      <c r="CT3972" s="422">
        <f t="shared" ref="CT3972" si="11980">IF(CT3970="NA",COUNTIF(S3971:S3976,"NA"),COUNTIF(S3971:S3976,"NS"))</f>
        <v>0</v>
      </c>
      <c r="CU3972" s="422">
        <f t="shared" ref="CU3972" si="11981">IF(CU3970="NA",COUNTIF(T3971:T3976,"NA"),COUNTIF(T3971:T3976,"NS"))</f>
        <v>0</v>
      </c>
      <c r="CV3972" s="422">
        <f t="shared" ref="CV3972" si="11982">IF(CV3970="NA",COUNTIF(U3971:U3976,"NA"),COUNTIF(U3971:U3976,"NS"))</f>
        <v>0</v>
      </c>
      <c r="CW3972" s="422">
        <f t="shared" ref="CW3972" si="11983">IF(CW3970="NA",COUNTIF(V3971:V3976,"NA"),COUNTIF(V3971:V3976,"NS"))</f>
        <v>0</v>
      </c>
      <c r="CX3972" s="422">
        <f t="shared" ref="CX3972" si="11984">IF(CX3970="NA",COUNTIF(W3971:W3976,"NA"),COUNTIF(W3971:W3976,"NS"))</f>
        <v>0</v>
      </c>
      <c r="CY3972" s="422">
        <f t="shared" ref="CY3972" si="11985">IF(CY3970="NA",COUNTIF(X3971:X3976,"NA"),COUNTIF(X3971:X3976,"NS"))</f>
        <v>0</v>
      </c>
      <c r="CZ3972" s="422">
        <f t="shared" ref="CZ3972" si="11986">IF(CZ3970="NA",COUNTIF(Y3971:Y3976,"NA"),COUNTIF(Y3971:Y3976,"NS"))</f>
        <v>0</v>
      </c>
      <c r="DA3972" s="422">
        <f t="shared" ref="DA3972" si="11987">IF(DA3970="NA",COUNTIF(Z3971:Z3976,"NA"),COUNTIF(Z3971:Z3976,"NS"))</f>
        <v>0</v>
      </c>
      <c r="DB3972" s="422">
        <f t="shared" ref="DB3972" si="11988">IF(DB3970="NA",COUNTIF(AA3971:AA3976,"NA"),COUNTIF(AA3971:AA3976,"NS"))</f>
        <v>0</v>
      </c>
      <c r="DC3972" s="422">
        <f t="shared" ref="DC3972" si="11989">IF(DC3970="NA",COUNTIF(AB3971:AB3976,"NA"),COUNTIF(AB3971:AB3976,"NS"))</f>
        <v>0</v>
      </c>
      <c r="DD3972" s="422">
        <f t="shared" ref="DD3972" si="11990">IF(DD3970="NA",COUNTIF(AC3971:AC3976,"NA"),COUNTIF(AC3971:AC3976,"NS"))</f>
        <v>0</v>
      </c>
      <c r="DE3972" s="422">
        <f t="shared" ref="DE3972" si="11991">IF(DE3970="NA",COUNTIF(AD3971:AD3976,"NA"),COUNTIF(AD3971:AD3976,"NS"))</f>
        <v>0</v>
      </c>
      <c r="DG3972" s="612"/>
      <c r="DH3972" s="613"/>
      <c r="DI3972" s="415"/>
      <c r="DJ3972" s="416"/>
      <c r="DK3972" s="416"/>
      <c r="DL3972" s="416"/>
      <c r="DM3972" s="416"/>
      <c r="DN3972" s="416"/>
      <c r="DO3972" s="416"/>
      <c r="DP3972" s="416"/>
      <c r="DQ3972" s="416"/>
      <c r="DR3972" s="416"/>
      <c r="DS3972" s="416"/>
      <c r="DT3972" s="416"/>
      <c r="DU3972" s="416"/>
      <c r="DV3972" s="416"/>
      <c r="DW3972" s="416"/>
      <c r="DX3972" s="416"/>
      <c r="DY3972" s="416"/>
      <c r="DZ3972" s="416"/>
      <c r="EA3972" s="416"/>
      <c r="EB3972" s="416"/>
      <c r="EC3972" s="416"/>
      <c r="ED3972" s="416"/>
      <c r="EE3972" s="416"/>
      <c r="EF3972" s="416"/>
      <c r="EG3972" s="416"/>
      <c r="EH3972" s="416"/>
      <c r="EI3972" s="416"/>
      <c r="EJ3972" s="416"/>
      <c r="EK3972" s="416"/>
      <c r="EL3972" s="417"/>
    </row>
    <row r="3973" spans="1:142" ht="60" customHeight="1" x14ac:dyDescent="0.25">
      <c r="A3973" s="60"/>
      <c r="B3973" s="60"/>
      <c r="C3973" s="782"/>
      <c r="D3973" s="789"/>
      <c r="E3973" s="790"/>
      <c r="F3973" s="791"/>
      <c r="G3973" s="702" t="s">
        <v>554</v>
      </c>
      <c r="H3973" s="702"/>
      <c r="I3973" s="177"/>
      <c r="J3973" s="700" t="s">
        <v>548</v>
      </c>
      <c r="K3973" s="700"/>
      <c r="L3973" s="700"/>
      <c r="M3973" s="700"/>
      <c r="N3973" s="700"/>
      <c r="O3973" s="701"/>
      <c r="P3973" s="555"/>
      <c r="Q3973" s="555"/>
      <c r="R3973" s="555"/>
      <c r="S3973" s="555"/>
      <c r="T3973" s="555"/>
      <c r="U3973" s="555"/>
      <c r="V3973" s="555"/>
      <c r="W3973" s="555"/>
      <c r="X3973" s="555"/>
      <c r="Y3973" s="555"/>
      <c r="Z3973" s="555"/>
      <c r="AA3973" s="555"/>
      <c r="AB3973" s="555"/>
      <c r="AC3973" s="555"/>
      <c r="AD3973" s="555"/>
      <c r="AE3973" s="60"/>
      <c r="AF3973" s="259"/>
      <c r="AG3973" s="374">
        <f t="shared" si="11517"/>
        <v>15</v>
      </c>
      <c r="AH3973" s="399"/>
      <c r="AK3973" s="375">
        <f t="shared" si="11518"/>
        <v>0</v>
      </c>
      <c r="AL3973" s="378">
        <f t="shared" si="11725"/>
        <v>0</v>
      </c>
      <c r="AM3973" s="374">
        <f t="shared" si="11519"/>
        <v>0</v>
      </c>
      <c r="AN3973" s="292">
        <f t="shared" si="11726"/>
        <v>0</v>
      </c>
      <c r="CA3973" s="299" t="s">
        <v>1918</v>
      </c>
      <c r="CB3973" s="427"/>
      <c r="CC3973" s="375"/>
      <c r="CD3973" s="375"/>
      <c r="CE3973" s="375"/>
      <c r="CF3973" s="375"/>
      <c r="CG3973" s="375"/>
      <c r="CH3973" s="375"/>
      <c r="CI3973" s="375"/>
      <c r="CJ3973" s="375"/>
      <c r="CK3973" s="375"/>
      <c r="CL3973" s="375"/>
      <c r="CM3973" s="375"/>
      <c r="CN3973" s="302"/>
      <c r="CO3973" s="302"/>
      <c r="CP3973" s="302"/>
      <c r="CQ3973" s="425">
        <f t="shared" ref="CQ3973:DD3973" si="11992">IF(OR(AND(CQ3970=0,CQ3972&gt;0),AND(CQ3970="NS",CQ3971&gt;0),AND(CQ3970="NS",CQ3971=0,CQ3972=0)),1,IF(OR(AND(CQ3972&gt;=2,CQ3971&lt;CQ3970),AND(CQ3970="NS",CQ3971=0,CQ3972&gt;0),OR(CQ3970=CQ3971,AND(CQ3970="",CQ3972=0,CQ3971=0))),0,1))</f>
        <v>0</v>
      </c>
      <c r="CR3973" s="425">
        <f t="shared" si="11992"/>
        <v>0</v>
      </c>
      <c r="CS3973" s="425">
        <f t="shared" si="11992"/>
        <v>0</v>
      </c>
      <c r="CT3973" s="425">
        <f t="shared" si="11992"/>
        <v>0</v>
      </c>
      <c r="CU3973" s="425">
        <f t="shared" si="11992"/>
        <v>0</v>
      </c>
      <c r="CV3973" s="425">
        <f t="shared" si="11992"/>
        <v>0</v>
      </c>
      <c r="CW3973" s="425">
        <f t="shared" si="11992"/>
        <v>0</v>
      </c>
      <c r="CX3973" s="425">
        <f t="shared" si="11992"/>
        <v>0</v>
      </c>
      <c r="CY3973" s="425">
        <f t="shared" si="11992"/>
        <v>0</v>
      </c>
      <c r="CZ3973" s="425">
        <f t="shared" si="11992"/>
        <v>0</v>
      </c>
      <c r="DA3973" s="425">
        <f t="shared" si="11992"/>
        <v>0</v>
      </c>
      <c r="DB3973" s="425">
        <f t="shared" si="11992"/>
        <v>0</v>
      </c>
      <c r="DC3973" s="425">
        <f t="shared" si="11992"/>
        <v>0</v>
      </c>
      <c r="DD3973" s="425">
        <f t="shared" si="11992"/>
        <v>0</v>
      </c>
      <c r="DE3973" s="425">
        <f t="shared" ref="DE3973" si="11993">IF(OR(AND(DE3970=0,DE3972&gt;0),AND(DE3970="NS",DE3971&gt;0),AND(DE3970="NS",DE3971=0,DE3972=0)),1,IF(OR(AND(DE3972&gt;=2,DE3971&lt;DE3970),AND(DE3970="NS",DE3971=0,DE3972&gt;0),OR(DE3970=DE3971,AND(DE3970="",DE3972=0,DE3971=0))),0,1))</f>
        <v>0</v>
      </c>
      <c r="DF3973" s="400">
        <f>SUM(CQ3973:DE3973)</f>
        <v>0</v>
      </c>
      <c r="DG3973" s="612"/>
      <c r="DH3973" s="613"/>
      <c r="DI3973" s="415"/>
      <c r="DJ3973" s="416"/>
      <c r="DK3973" s="416"/>
      <c r="DL3973" s="416"/>
      <c r="DM3973" s="416"/>
      <c r="DN3973" s="416"/>
      <c r="DO3973" s="416"/>
      <c r="DP3973" s="416"/>
      <c r="DQ3973" s="416"/>
      <c r="DR3973" s="416"/>
      <c r="DS3973" s="416"/>
      <c r="DT3973" s="416"/>
      <c r="DU3973" s="416"/>
      <c r="DV3973" s="416"/>
      <c r="DW3973" s="416"/>
      <c r="DX3973" s="416"/>
      <c r="DY3973" s="416"/>
      <c r="DZ3973" s="416"/>
      <c r="EA3973" s="416"/>
      <c r="EB3973" s="416"/>
      <c r="EC3973" s="416"/>
      <c r="ED3973" s="416"/>
      <c r="EE3973" s="416"/>
      <c r="EF3973" s="416"/>
      <c r="EG3973" s="416"/>
      <c r="EH3973" s="416"/>
      <c r="EI3973" s="416"/>
      <c r="EJ3973" s="416"/>
      <c r="EK3973" s="416"/>
      <c r="EL3973" s="417"/>
    </row>
    <row r="3974" spans="1:142" ht="24" customHeight="1" x14ac:dyDescent="0.25">
      <c r="A3974" s="60"/>
      <c r="B3974" s="60"/>
      <c r="C3974" s="782"/>
      <c r="D3974" s="789"/>
      <c r="E3974" s="790"/>
      <c r="F3974" s="791"/>
      <c r="G3974" s="702" t="s">
        <v>555</v>
      </c>
      <c r="H3974" s="702"/>
      <c r="I3974" s="177"/>
      <c r="J3974" s="700" t="s">
        <v>549</v>
      </c>
      <c r="K3974" s="700"/>
      <c r="L3974" s="700"/>
      <c r="M3974" s="700"/>
      <c r="N3974" s="700"/>
      <c r="O3974" s="701"/>
      <c r="P3974" s="555"/>
      <c r="Q3974" s="555"/>
      <c r="R3974" s="555"/>
      <c r="S3974" s="555"/>
      <c r="T3974" s="555"/>
      <c r="U3974" s="555"/>
      <c r="V3974" s="555"/>
      <c r="W3974" s="555"/>
      <c r="X3974" s="555"/>
      <c r="Y3974" s="555"/>
      <c r="Z3974" s="555"/>
      <c r="AA3974" s="555"/>
      <c r="AB3974" s="555"/>
      <c r="AC3974" s="555"/>
      <c r="AD3974" s="555"/>
      <c r="AE3974" s="60"/>
      <c r="AF3974" s="259"/>
      <c r="AG3974" s="374">
        <f t="shared" si="11517"/>
        <v>15</v>
      </c>
      <c r="AH3974" s="399"/>
      <c r="AK3974" s="375">
        <f t="shared" si="11518"/>
        <v>0</v>
      </c>
      <c r="AL3974" s="378">
        <f t="shared" si="11725"/>
        <v>0</v>
      </c>
      <c r="AM3974" s="374">
        <f t="shared" si="11519"/>
        <v>0</v>
      </c>
      <c r="AN3974" s="292">
        <f t="shared" si="11726"/>
        <v>0</v>
      </c>
      <c r="CA3974" s="309"/>
      <c r="CB3974" s="427"/>
      <c r="CC3974" s="375"/>
      <c r="CD3974" s="375"/>
      <c r="CE3974" s="375"/>
      <c r="CF3974" s="375"/>
      <c r="CG3974" s="375"/>
      <c r="CH3974" s="375"/>
      <c r="CI3974" s="375"/>
      <c r="CJ3974" s="375"/>
      <c r="CK3974" s="375"/>
      <c r="CL3974" s="375"/>
      <c r="CM3974" s="375"/>
      <c r="CN3974" s="311"/>
      <c r="CO3974" s="311"/>
      <c r="CP3974" s="311"/>
      <c r="CQ3974" s="311"/>
      <c r="CR3974" s="311"/>
      <c r="CS3974" s="311"/>
      <c r="CT3974" s="311"/>
      <c r="CU3974" s="311"/>
      <c r="CV3974" s="311"/>
      <c r="CW3974" s="311"/>
      <c r="CX3974" s="311"/>
      <c r="CY3974" s="311"/>
      <c r="CZ3974" s="311"/>
      <c r="DA3974" s="311"/>
      <c r="DB3974" s="311"/>
      <c r="DC3974" s="311"/>
      <c r="DD3974" s="311"/>
      <c r="DE3974" s="311"/>
      <c r="DG3974" s="612"/>
      <c r="DH3974" s="613"/>
      <c r="DI3974" s="415"/>
      <c r="DJ3974" s="416"/>
      <c r="DK3974" s="416"/>
      <c r="DL3974" s="416"/>
      <c r="DM3974" s="416"/>
      <c r="DN3974" s="416"/>
      <c r="DO3974" s="416"/>
      <c r="DP3974" s="416"/>
      <c r="DQ3974" s="416"/>
      <c r="DR3974" s="416"/>
      <c r="DS3974" s="416"/>
      <c r="DT3974" s="416"/>
      <c r="DU3974" s="416"/>
      <c r="DV3974" s="416"/>
      <c r="DW3974" s="416"/>
      <c r="DX3974" s="416"/>
      <c r="DY3974" s="416"/>
      <c r="DZ3974" s="416"/>
      <c r="EA3974" s="416"/>
      <c r="EB3974" s="416"/>
      <c r="EC3974" s="416"/>
      <c r="ED3974" s="416"/>
      <c r="EE3974" s="416"/>
      <c r="EF3974" s="416"/>
      <c r="EG3974" s="416"/>
      <c r="EH3974" s="416"/>
      <c r="EI3974" s="416"/>
      <c r="EJ3974" s="416"/>
      <c r="EK3974" s="416"/>
      <c r="EL3974" s="417"/>
    </row>
    <row r="3975" spans="1:142" ht="24" customHeight="1" x14ac:dyDescent="0.25">
      <c r="A3975" s="60"/>
      <c r="B3975" s="60"/>
      <c r="C3975" s="782"/>
      <c r="D3975" s="789"/>
      <c r="E3975" s="790"/>
      <c r="F3975" s="791"/>
      <c r="G3975" s="702" t="s">
        <v>556</v>
      </c>
      <c r="H3975" s="702"/>
      <c r="I3975" s="177"/>
      <c r="J3975" s="700" t="s">
        <v>550</v>
      </c>
      <c r="K3975" s="700"/>
      <c r="L3975" s="700"/>
      <c r="M3975" s="700"/>
      <c r="N3975" s="700"/>
      <c r="O3975" s="701"/>
      <c r="P3975" s="555"/>
      <c r="Q3975" s="555"/>
      <c r="R3975" s="555"/>
      <c r="S3975" s="555"/>
      <c r="T3975" s="555"/>
      <c r="U3975" s="555"/>
      <c r="V3975" s="555"/>
      <c r="W3975" s="555"/>
      <c r="X3975" s="555"/>
      <c r="Y3975" s="555"/>
      <c r="Z3975" s="555"/>
      <c r="AA3975" s="555"/>
      <c r="AB3975" s="555"/>
      <c r="AC3975" s="555"/>
      <c r="AD3975" s="555"/>
      <c r="AE3975" s="60"/>
      <c r="AF3975" s="259"/>
      <c r="AG3975" s="374">
        <f t="shared" si="11517"/>
        <v>15</v>
      </c>
      <c r="AH3975" s="399"/>
      <c r="AK3975" s="375">
        <f t="shared" si="11518"/>
        <v>0</v>
      </c>
      <c r="AL3975" s="378">
        <f t="shared" ref="AL3975:AL3995" si="11994">COUNTIF(U3975:AD3975,"ns")</f>
        <v>0</v>
      </c>
      <c r="AM3975" s="374">
        <f t="shared" si="11519"/>
        <v>0</v>
      </c>
      <c r="AN3975" s="292">
        <f t="shared" ref="AN3975:AN3995" si="11995">IF($AG$3845=$AH$3845,0,IF(OR(AND(AK3975=0,AL3975&gt;0),AND(AK3975="ns",AM3975&gt;0),AND(AK3975="ns",AL3975=0,AM3975=0)),1,IF(OR(AND(AK3975&gt;0,AL3975=2),AND(AK3975="ns",AL3975=2),AND(AK3975="ns",AM3975=0,AL3975&gt;0),AK3975=AM3975),0,1)))</f>
        <v>0</v>
      </c>
      <c r="CA3975" s="436"/>
      <c r="CB3975" s="427"/>
      <c r="CC3975" s="375"/>
      <c r="CD3975" s="375"/>
      <c r="CE3975" s="375"/>
      <c r="CF3975" s="375"/>
      <c r="CG3975" s="375"/>
      <c r="CH3975" s="375"/>
      <c r="CI3975" s="375"/>
      <c r="CJ3975" s="375"/>
      <c r="CK3975" s="375"/>
      <c r="CL3975" s="375"/>
      <c r="CM3975" s="375"/>
      <c r="CN3975" s="439"/>
      <c r="CO3975" s="439"/>
      <c r="CP3975" s="439"/>
      <c r="CQ3975" s="439"/>
      <c r="CR3975" s="439"/>
      <c r="CS3975" s="439"/>
      <c r="CT3975" s="439"/>
      <c r="CU3975" s="439"/>
      <c r="CV3975" s="439"/>
      <c r="CW3975" s="439"/>
      <c r="CX3975" s="439"/>
      <c r="CY3975" s="439"/>
      <c r="CZ3975" s="439"/>
      <c r="DA3975" s="439"/>
      <c r="DB3975" s="439"/>
      <c r="DC3975" s="439"/>
      <c r="DD3975" s="439"/>
      <c r="DE3975" s="439"/>
      <c r="DG3975" s="612"/>
      <c r="DH3975" s="613"/>
      <c r="DI3975" s="415"/>
      <c r="DJ3975" s="416"/>
      <c r="DK3975" s="416"/>
      <c r="DL3975" s="416"/>
      <c r="DM3975" s="416"/>
      <c r="DN3975" s="416"/>
      <c r="DO3975" s="416"/>
      <c r="DP3975" s="416"/>
      <c r="DQ3975" s="416"/>
      <c r="DR3975" s="416"/>
      <c r="DS3975" s="416"/>
      <c r="DT3975" s="416"/>
      <c r="DU3975" s="416"/>
      <c r="DV3975" s="416"/>
      <c r="DW3975" s="416"/>
      <c r="DX3975" s="416"/>
      <c r="DY3975" s="416"/>
      <c r="DZ3975" s="416"/>
      <c r="EA3975" s="416"/>
      <c r="EB3975" s="416"/>
      <c r="EC3975" s="416"/>
      <c r="ED3975" s="416"/>
      <c r="EE3975" s="416"/>
      <c r="EF3975" s="416"/>
      <c r="EG3975" s="416"/>
      <c r="EH3975" s="416"/>
      <c r="EI3975" s="416"/>
      <c r="EJ3975" s="416"/>
      <c r="EK3975" s="416"/>
      <c r="EL3975" s="417"/>
    </row>
    <row r="3976" spans="1:142" ht="36" customHeight="1" x14ac:dyDescent="0.25">
      <c r="A3976" s="60"/>
      <c r="B3976" s="60"/>
      <c r="C3976" s="782"/>
      <c r="D3976" s="789"/>
      <c r="E3976" s="790"/>
      <c r="F3976" s="791"/>
      <c r="G3976" s="702" t="s">
        <v>557</v>
      </c>
      <c r="H3976" s="702"/>
      <c r="I3976" s="177"/>
      <c r="J3976" s="700" t="s">
        <v>551</v>
      </c>
      <c r="K3976" s="700"/>
      <c r="L3976" s="700"/>
      <c r="M3976" s="700"/>
      <c r="N3976" s="700"/>
      <c r="O3976" s="701"/>
      <c r="P3976" s="555"/>
      <c r="Q3976" s="555"/>
      <c r="R3976" s="555"/>
      <c r="S3976" s="555"/>
      <c r="T3976" s="555"/>
      <c r="U3976" s="555"/>
      <c r="V3976" s="555"/>
      <c r="W3976" s="555"/>
      <c r="X3976" s="555"/>
      <c r="Y3976" s="555"/>
      <c r="Z3976" s="555"/>
      <c r="AA3976" s="555"/>
      <c r="AB3976" s="555"/>
      <c r="AC3976" s="555"/>
      <c r="AD3976" s="555"/>
      <c r="AE3976" s="60"/>
      <c r="AF3976" s="259"/>
      <c r="AG3976" s="374">
        <f t="shared" ref="AG3976:AG3995" si="11996">IF(AND(P3976="NA",COUNTBLANK(U3976:AD3976)=10),12,COUNTBLANK(P3976:AD3976))</f>
        <v>15</v>
      </c>
      <c r="AH3976" s="399"/>
      <c r="AK3976" s="375">
        <f t="shared" ref="AK3976:AK3995" si="11997">P3976</f>
        <v>0</v>
      </c>
      <c r="AL3976" s="378">
        <f t="shared" si="11994"/>
        <v>0</v>
      </c>
      <c r="AM3976" s="374">
        <f t="shared" ref="AM3976:AM3995" si="11998">SUM(U3976:AD3976)</f>
        <v>0</v>
      </c>
      <c r="AN3976" s="292">
        <f t="shared" si="11995"/>
        <v>0</v>
      </c>
      <c r="CA3976" s="436"/>
      <c r="CB3976" s="427"/>
      <c r="CC3976" s="375"/>
      <c r="CD3976" s="375"/>
      <c r="CE3976" s="375"/>
      <c r="CF3976" s="375"/>
      <c r="CG3976" s="375"/>
      <c r="CH3976" s="375"/>
      <c r="CI3976" s="375"/>
      <c r="CJ3976" s="375"/>
      <c r="CK3976" s="375"/>
      <c r="CL3976" s="375"/>
      <c r="CM3976" s="375"/>
      <c r="CN3976" s="439"/>
      <c r="CO3976" s="439"/>
      <c r="CP3976" s="439"/>
      <c r="CQ3976" s="439"/>
      <c r="CR3976" s="439"/>
      <c r="CS3976" s="439"/>
      <c r="CT3976" s="439"/>
      <c r="CU3976" s="439"/>
      <c r="CV3976" s="439"/>
      <c r="CW3976" s="439"/>
      <c r="CX3976" s="439"/>
      <c r="CY3976" s="439"/>
      <c r="CZ3976" s="439"/>
      <c r="DA3976" s="439"/>
      <c r="DB3976" s="439"/>
      <c r="DC3976" s="439"/>
      <c r="DD3976" s="439"/>
      <c r="DE3976" s="439"/>
      <c r="DG3976" s="612"/>
      <c r="DH3976" s="613"/>
      <c r="DI3976" s="415"/>
      <c r="DJ3976" s="416"/>
      <c r="DK3976" s="416"/>
      <c r="DL3976" s="416"/>
      <c r="DM3976" s="416"/>
      <c r="DN3976" s="416"/>
      <c r="DO3976" s="416"/>
      <c r="DP3976" s="416"/>
      <c r="DQ3976" s="416"/>
      <c r="DR3976" s="416"/>
      <c r="DS3976" s="416"/>
      <c r="DT3976" s="416"/>
      <c r="DU3976" s="416"/>
      <c r="DV3976" s="416"/>
      <c r="DW3976" s="416"/>
      <c r="DX3976" s="416"/>
      <c r="DY3976" s="416"/>
      <c r="DZ3976" s="416"/>
      <c r="EA3976" s="416"/>
      <c r="EB3976" s="416"/>
      <c r="EC3976" s="416"/>
      <c r="ED3976" s="416"/>
      <c r="EE3976" s="416"/>
      <c r="EF3976" s="416"/>
      <c r="EG3976" s="416"/>
      <c r="EH3976" s="416"/>
      <c r="EI3976" s="416"/>
      <c r="EJ3976" s="416"/>
      <c r="EK3976" s="416"/>
      <c r="EL3976" s="417"/>
    </row>
    <row r="3977" spans="1:142" ht="24" customHeight="1" x14ac:dyDescent="0.25">
      <c r="A3977" s="60"/>
      <c r="B3977" s="60"/>
      <c r="C3977" s="782"/>
      <c r="D3977" s="789"/>
      <c r="E3977" s="790"/>
      <c r="F3977" s="791"/>
      <c r="G3977" s="703" t="s">
        <v>558</v>
      </c>
      <c r="H3977" s="703"/>
      <c r="I3977" s="704" t="s">
        <v>559</v>
      </c>
      <c r="J3977" s="705"/>
      <c r="K3977" s="705"/>
      <c r="L3977" s="705"/>
      <c r="M3977" s="705"/>
      <c r="N3977" s="705"/>
      <c r="O3977" s="706"/>
      <c r="P3977" s="555"/>
      <c r="Q3977" s="555"/>
      <c r="R3977" s="555"/>
      <c r="S3977" s="555"/>
      <c r="T3977" s="555"/>
      <c r="U3977" s="555"/>
      <c r="V3977" s="555"/>
      <c r="W3977" s="555"/>
      <c r="X3977" s="555"/>
      <c r="Y3977" s="555"/>
      <c r="Z3977" s="555"/>
      <c r="AA3977" s="555"/>
      <c r="AB3977" s="555"/>
      <c r="AC3977" s="555"/>
      <c r="AD3977" s="555"/>
      <c r="AE3977" s="60"/>
      <c r="AF3977" s="259"/>
      <c r="AG3977" s="374">
        <f t="shared" si="11996"/>
        <v>15</v>
      </c>
      <c r="AH3977" s="399"/>
      <c r="AK3977" s="375">
        <f t="shared" si="11997"/>
        <v>0</v>
      </c>
      <c r="AL3977" s="378">
        <f t="shared" si="11994"/>
        <v>0</v>
      </c>
      <c r="AM3977" s="374">
        <f t="shared" si="11998"/>
        <v>0</v>
      </c>
      <c r="AN3977" s="292">
        <f t="shared" si="11995"/>
        <v>0</v>
      </c>
      <c r="CA3977" s="436"/>
      <c r="CB3977" s="421"/>
      <c r="CC3977" s="375"/>
      <c r="CD3977" s="375"/>
      <c r="CE3977" s="375"/>
      <c r="CF3977" s="375"/>
      <c r="CG3977" s="375"/>
      <c r="CH3977" s="375"/>
      <c r="CI3977" s="375"/>
      <c r="CJ3977" s="375"/>
      <c r="CK3977" s="375"/>
      <c r="CL3977" s="375"/>
      <c r="CM3977" s="375"/>
      <c r="CN3977" s="439"/>
      <c r="CO3977" s="439"/>
      <c r="CP3977" s="439"/>
      <c r="CQ3977" s="439"/>
      <c r="CR3977" s="439"/>
      <c r="CS3977" s="439"/>
      <c r="CT3977" s="439"/>
      <c r="CU3977" s="439"/>
      <c r="CV3977" s="439"/>
      <c r="CW3977" s="439"/>
      <c r="CX3977" s="439"/>
      <c r="CY3977" s="439"/>
      <c r="CZ3977" s="439"/>
      <c r="DA3977" s="439"/>
      <c r="DB3977" s="439"/>
      <c r="DC3977" s="439"/>
      <c r="DD3977" s="439"/>
      <c r="DE3977" s="439"/>
      <c r="DG3977" s="610"/>
      <c r="DH3977" s="611"/>
      <c r="DI3977" s="415"/>
      <c r="DJ3977" s="416"/>
      <c r="DK3977" s="416"/>
      <c r="DL3977" s="416"/>
      <c r="DM3977" s="416"/>
      <c r="DN3977" s="416"/>
      <c r="DO3977" s="416"/>
      <c r="DP3977" s="416"/>
      <c r="DQ3977" s="416"/>
      <c r="DR3977" s="416"/>
      <c r="DS3977" s="416"/>
      <c r="DT3977" s="416"/>
      <c r="DU3977" s="416"/>
      <c r="DV3977" s="416"/>
      <c r="DW3977" s="416"/>
      <c r="DX3977" s="416"/>
      <c r="DY3977" s="416"/>
      <c r="DZ3977" s="416"/>
      <c r="EA3977" s="416"/>
      <c r="EB3977" s="416"/>
      <c r="EC3977" s="416"/>
      <c r="ED3977" s="416"/>
      <c r="EE3977" s="416"/>
      <c r="EF3977" s="416"/>
      <c r="EG3977" s="416"/>
      <c r="EH3977" s="416"/>
      <c r="EI3977" s="416"/>
      <c r="EJ3977" s="416"/>
      <c r="EK3977" s="416"/>
      <c r="EL3977" s="417"/>
    </row>
    <row r="3978" spans="1:142" ht="15" customHeight="1" x14ac:dyDescent="0.25">
      <c r="A3978" s="60"/>
      <c r="B3978" s="60"/>
      <c r="C3978" s="782"/>
      <c r="D3978" s="789"/>
      <c r="E3978" s="790"/>
      <c r="F3978" s="791"/>
      <c r="G3978" s="703" t="s">
        <v>560</v>
      </c>
      <c r="H3978" s="703"/>
      <c r="I3978" s="704" t="s">
        <v>561</v>
      </c>
      <c r="J3978" s="705"/>
      <c r="K3978" s="705"/>
      <c r="L3978" s="705"/>
      <c r="M3978" s="705"/>
      <c r="N3978" s="705"/>
      <c r="O3978" s="706"/>
      <c r="P3978" s="555"/>
      <c r="Q3978" s="555"/>
      <c r="R3978" s="555"/>
      <c r="S3978" s="555"/>
      <c r="T3978" s="555"/>
      <c r="U3978" s="555"/>
      <c r="V3978" s="555"/>
      <c r="W3978" s="555"/>
      <c r="X3978" s="555"/>
      <c r="Y3978" s="555"/>
      <c r="Z3978" s="555"/>
      <c r="AA3978" s="555"/>
      <c r="AB3978" s="555"/>
      <c r="AC3978" s="555"/>
      <c r="AD3978" s="555"/>
      <c r="AE3978" s="60"/>
      <c r="AF3978" s="259"/>
      <c r="AG3978" s="374">
        <f t="shared" si="11996"/>
        <v>15</v>
      </c>
      <c r="AH3978" s="399"/>
      <c r="AK3978" s="375">
        <f t="shared" si="11997"/>
        <v>0</v>
      </c>
      <c r="AL3978" s="378">
        <f t="shared" si="11994"/>
        <v>0</v>
      </c>
      <c r="AM3978" s="374">
        <f t="shared" si="11998"/>
        <v>0</v>
      </c>
      <c r="AN3978" s="292">
        <f t="shared" si="11995"/>
        <v>0</v>
      </c>
      <c r="CA3978" s="299" t="s">
        <v>60</v>
      </c>
      <c r="CB3978" s="421"/>
      <c r="CC3978" s="375"/>
      <c r="CD3978" s="375"/>
      <c r="CE3978" s="375"/>
      <c r="CF3978" s="375"/>
      <c r="CG3978" s="375"/>
      <c r="CH3978" s="375"/>
      <c r="CI3978" s="375"/>
      <c r="CJ3978" s="375"/>
      <c r="CK3978" s="375"/>
      <c r="CL3978" s="375"/>
      <c r="CM3978" s="375"/>
      <c r="CN3978" s="300"/>
      <c r="CO3978" s="300"/>
      <c r="CP3978" s="300"/>
      <c r="CQ3978" s="423">
        <f t="shared" ref="CQ3978" si="11999">IF(P3978="",0,P3978)</f>
        <v>0</v>
      </c>
      <c r="CR3978" s="423">
        <f t="shared" ref="CR3978" si="12000">IF(Q3978="",0,Q3978)</f>
        <v>0</v>
      </c>
      <c r="CS3978" s="423">
        <f t="shared" ref="CS3978" si="12001">IF(R3978="",0,R3978)</f>
        <v>0</v>
      </c>
      <c r="CT3978" s="423">
        <f t="shared" ref="CT3978" si="12002">IF(S3978="",0,S3978)</f>
        <v>0</v>
      </c>
      <c r="CU3978" s="423">
        <f t="shared" ref="CU3978" si="12003">IF(T3978="",0,T3978)</f>
        <v>0</v>
      </c>
      <c r="CV3978" s="423">
        <f t="shared" ref="CV3978" si="12004">IF(U3978="",0,U3978)</f>
        <v>0</v>
      </c>
      <c r="CW3978" s="423">
        <f t="shared" ref="CW3978" si="12005">IF(V3978="",0,V3978)</f>
        <v>0</v>
      </c>
      <c r="CX3978" s="423">
        <f t="shared" ref="CX3978" si="12006">IF(W3978="",0,W3978)</f>
        <v>0</v>
      </c>
      <c r="CY3978" s="423">
        <f t="shared" ref="CY3978" si="12007">IF(X3978="",0,X3978)</f>
        <v>0</v>
      </c>
      <c r="CZ3978" s="423">
        <f t="shared" ref="CZ3978" si="12008">IF(Y3978="",0,Y3978)</f>
        <v>0</v>
      </c>
      <c r="DA3978" s="423">
        <f t="shared" ref="DA3978" si="12009">IF(Z3978="",0,Z3978)</f>
        <v>0</v>
      </c>
      <c r="DB3978" s="423">
        <f t="shared" ref="DB3978" si="12010">IF(AA3978="",0,AA3978)</f>
        <v>0</v>
      </c>
      <c r="DC3978" s="423">
        <f t="shared" ref="DC3978" si="12011">IF(AB3978="",0,AB3978)</f>
        <v>0</v>
      </c>
      <c r="DD3978" s="423">
        <f t="shared" ref="DD3978" si="12012">IF(AC3978="",0,AC3978)</f>
        <v>0</v>
      </c>
      <c r="DE3978" s="423">
        <f t="shared" ref="DE3978" si="12013">IF(AD3978="",0,AD3978)</f>
        <v>0</v>
      </c>
      <c r="DG3978" s="610"/>
      <c r="DH3978" s="611"/>
      <c r="DI3978" s="415"/>
      <c r="DJ3978" s="416"/>
      <c r="DK3978" s="416"/>
      <c r="DL3978" s="416"/>
      <c r="DM3978" s="416"/>
      <c r="DN3978" s="416"/>
      <c r="DO3978" s="416"/>
      <c r="DP3978" s="416"/>
      <c r="DQ3978" s="416"/>
      <c r="DR3978" s="416"/>
      <c r="DS3978" s="416"/>
      <c r="DT3978" s="416"/>
      <c r="DU3978" s="416"/>
      <c r="DV3978" s="416"/>
      <c r="DW3978" s="416"/>
      <c r="DX3978" s="416"/>
      <c r="DY3978" s="416"/>
      <c r="DZ3978" s="416"/>
      <c r="EA3978" s="416"/>
      <c r="EB3978" s="416"/>
      <c r="EC3978" s="416"/>
      <c r="ED3978" s="416"/>
      <c r="EE3978" s="416"/>
      <c r="EF3978" s="416"/>
      <c r="EG3978" s="416"/>
      <c r="EH3978" s="416"/>
      <c r="EI3978" s="416"/>
      <c r="EJ3978" s="416"/>
      <c r="EK3978" s="416"/>
      <c r="EL3978" s="417"/>
    </row>
    <row r="3979" spans="1:142" ht="15" customHeight="1" x14ac:dyDescent="0.25">
      <c r="A3979" s="60"/>
      <c r="B3979" s="60"/>
      <c r="C3979" s="782"/>
      <c r="D3979" s="789"/>
      <c r="E3979" s="790"/>
      <c r="F3979" s="791"/>
      <c r="G3979" s="702" t="s">
        <v>564</v>
      </c>
      <c r="H3979" s="702"/>
      <c r="I3979" s="177"/>
      <c r="J3979" s="700" t="s">
        <v>562</v>
      </c>
      <c r="K3979" s="700"/>
      <c r="L3979" s="700"/>
      <c r="M3979" s="700"/>
      <c r="N3979" s="700"/>
      <c r="O3979" s="701"/>
      <c r="P3979" s="555"/>
      <c r="Q3979" s="555"/>
      <c r="R3979" s="555"/>
      <c r="S3979" s="555"/>
      <c r="T3979" s="555"/>
      <c r="U3979" s="555"/>
      <c r="V3979" s="555"/>
      <c r="W3979" s="555"/>
      <c r="X3979" s="555"/>
      <c r="Y3979" s="555"/>
      <c r="Z3979" s="555"/>
      <c r="AA3979" s="555"/>
      <c r="AB3979" s="555"/>
      <c r="AC3979" s="555"/>
      <c r="AD3979" s="555"/>
      <c r="AE3979" s="60"/>
      <c r="AF3979" s="259"/>
      <c r="AG3979" s="374">
        <f t="shared" si="11996"/>
        <v>15</v>
      </c>
      <c r="AH3979" s="399"/>
      <c r="AK3979" s="375">
        <f t="shared" si="11997"/>
        <v>0</v>
      </c>
      <c r="AL3979" s="378">
        <f t="shared" si="11994"/>
        <v>0</v>
      </c>
      <c r="AM3979" s="374">
        <f t="shared" si="11998"/>
        <v>0</v>
      </c>
      <c r="AN3979" s="292">
        <f t="shared" si="11995"/>
        <v>0</v>
      </c>
      <c r="CA3979" s="299" t="s">
        <v>1917</v>
      </c>
      <c r="CB3979" s="421"/>
      <c r="CC3979" s="375"/>
      <c r="CD3979" s="375"/>
      <c r="CE3979" s="375"/>
      <c r="CF3979" s="375"/>
      <c r="CG3979" s="375"/>
      <c r="CH3979" s="375"/>
      <c r="CI3979" s="375"/>
      <c r="CJ3979" s="375"/>
      <c r="CK3979" s="375"/>
      <c r="CL3979" s="375"/>
      <c r="CM3979" s="375"/>
      <c r="CN3979" s="301"/>
      <c r="CO3979" s="301"/>
      <c r="CP3979" s="301"/>
      <c r="CQ3979" s="301">
        <f t="shared" ref="CQ3979" si="12014">SUM(P3979:P3980)</f>
        <v>0</v>
      </c>
      <c r="CR3979" s="301">
        <f t="shared" ref="CR3979" si="12015">SUM(Q3979:Q3980)</f>
        <v>0</v>
      </c>
      <c r="CS3979" s="301">
        <f t="shared" ref="CS3979" si="12016">SUM(R3979:R3980)</f>
        <v>0</v>
      </c>
      <c r="CT3979" s="301">
        <f t="shared" ref="CT3979" si="12017">SUM(S3979:S3980)</f>
        <v>0</v>
      </c>
      <c r="CU3979" s="301">
        <f t="shared" ref="CU3979" si="12018">SUM(T3979:T3980)</f>
        <v>0</v>
      </c>
      <c r="CV3979" s="301">
        <f t="shared" ref="CV3979" si="12019">SUM(U3979:U3980)</f>
        <v>0</v>
      </c>
      <c r="CW3979" s="301">
        <f t="shared" ref="CW3979" si="12020">SUM(V3979:V3980)</f>
        <v>0</v>
      </c>
      <c r="CX3979" s="301">
        <f t="shared" ref="CX3979" si="12021">SUM(W3979:W3980)</f>
        <v>0</v>
      </c>
      <c r="CY3979" s="301">
        <f t="shared" ref="CY3979" si="12022">SUM(X3979:X3980)</f>
        <v>0</v>
      </c>
      <c r="CZ3979" s="301">
        <f t="shared" ref="CZ3979" si="12023">SUM(Y3979:Y3980)</f>
        <v>0</v>
      </c>
      <c r="DA3979" s="301">
        <f t="shared" ref="DA3979" si="12024">SUM(Z3979:Z3980)</f>
        <v>0</v>
      </c>
      <c r="DB3979" s="301">
        <f t="shared" ref="DB3979" si="12025">SUM(AA3979:AA3980)</f>
        <v>0</v>
      </c>
      <c r="DC3979" s="301">
        <f t="shared" ref="DC3979" si="12026">SUM(AB3979:AB3980)</f>
        <v>0</v>
      </c>
      <c r="DD3979" s="301">
        <f t="shared" ref="DD3979" si="12027">SUM(AC3979:AC3980)</f>
        <v>0</v>
      </c>
      <c r="DE3979" s="301">
        <f t="shared" ref="DE3979" si="12028">SUM(AD3979:AD3980)</f>
        <v>0</v>
      </c>
      <c r="DG3979" s="612"/>
      <c r="DH3979" s="613"/>
      <c r="DI3979" s="415"/>
      <c r="DJ3979" s="416"/>
      <c r="DK3979" s="416"/>
      <c r="DL3979" s="416"/>
      <c r="DM3979" s="416"/>
      <c r="DN3979" s="416"/>
      <c r="DO3979" s="416"/>
      <c r="DP3979" s="416"/>
      <c r="DQ3979" s="416"/>
      <c r="DR3979" s="416"/>
      <c r="DS3979" s="416"/>
      <c r="DT3979" s="416"/>
      <c r="DU3979" s="416"/>
      <c r="DV3979" s="416"/>
      <c r="DW3979" s="416"/>
      <c r="DX3979" s="416"/>
      <c r="DY3979" s="416"/>
      <c r="DZ3979" s="416"/>
      <c r="EA3979" s="416"/>
      <c r="EB3979" s="416"/>
      <c r="EC3979" s="416"/>
      <c r="ED3979" s="416"/>
      <c r="EE3979" s="416"/>
      <c r="EF3979" s="416"/>
      <c r="EG3979" s="416"/>
      <c r="EH3979" s="416"/>
      <c r="EI3979" s="416"/>
      <c r="EJ3979" s="416"/>
      <c r="EK3979" s="416"/>
      <c r="EL3979" s="417"/>
    </row>
    <row r="3980" spans="1:142" ht="24" customHeight="1" x14ac:dyDescent="0.25">
      <c r="A3980" s="60"/>
      <c r="B3980" s="60"/>
      <c r="C3980" s="782"/>
      <c r="D3980" s="789"/>
      <c r="E3980" s="790"/>
      <c r="F3980" s="791"/>
      <c r="G3980" s="702" t="s">
        <v>565</v>
      </c>
      <c r="H3980" s="702"/>
      <c r="I3980" s="177"/>
      <c r="J3980" s="700" t="s">
        <v>563</v>
      </c>
      <c r="K3980" s="700"/>
      <c r="L3980" s="700"/>
      <c r="M3980" s="700"/>
      <c r="N3980" s="700"/>
      <c r="O3980" s="701"/>
      <c r="P3980" s="555"/>
      <c r="Q3980" s="555"/>
      <c r="R3980" s="555"/>
      <c r="S3980" s="555"/>
      <c r="T3980" s="555"/>
      <c r="U3980" s="555"/>
      <c r="V3980" s="555"/>
      <c r="W3980" s="555"/>
      <c r="X3980" s="555"/>
      <c r="Y3980" s="555"/>
      <c r="Z3980" s="555"/>
      <c r="AA3980" s="555"/>
      <c r="AB3980" s="555"/>
      <c r="AC3980" s="555"/>
      <c r="AD3980" s="555"/>
      <c r="AE3980" s="60"/>
      <c r="AF3980" s="259"/>
      <c r="AG3980" s="374">
        <f t="shared" si="11996"/>
        <v>15</v>
      </c>
      <c r="AH3980" s="399"/>
      <c r="AK3980" s="375">
        <f t="shared" si="11997"/>
        <v>0</v>
      </c>
      <c r="AL3980" s="378">
        <f t="shared" si="11994"/>
        <v>0</v>
      </c>
      <c r="AM3980" s="374">
        <f t="shared" si="11998"/>
        <v>0</v>
      </c>
      <c r="AN3980" s="292">
        <f t="shared" si="11995"/>
        <v>0</v>
      </c>
      <c r="CA3980" s="299" t="s">
        <v>1910</v>
      </c>
      <c r="CB3980" s="421"/>
      <c r="CC3980" s="375"/>
      <c r="CD3980" s="375"/>
      <c r="CE3980" s="375"/>
      <c r="CF3980" s="375"/>
      <c r="CG3980" s="375"/>
      <c r="CH3980" s="375"/>
      <c r="CI3980" s="375"/>
      <c r="CJ3980" s="375"/>
      <c r="CK3980" s="375"/>
      <c r="CL3980" s="375"/>
      <c r="CM3980" s="375"/>
      <c r="CN3980" s="300"/>
      <c r="CO3980" s="300"/>
      <c r="CP3980" s="300"/>
      <c r="CQ3980" s="422">
        <f t="shared" ref="CQ3980" si="12029">IF(CQ3978="NA",COUNTIF(P3979:P3980,"NA"),COUNTIF(P3979:P3980,"NS"))</f>
        <v>0</v>
      </c>
      <c r="CR3980" s="422">
        <f t="shared" ref="CR3980" si="12030">IF(CR3978="NA",COUNTIF(Q3979:Q3980,"NA"),COUNTIF(Q3979:Q3980,"NS"))</f>
        <v>0</v>
      </c>
      <c r="CS3980" s="422">
        <f t="shared" ref="CS3980" si="12031">IF(CS3978="NA",COUNTIF(R3979:R3980,"NA"),COUNTIF(R3979:R3980,"NS"))</f>
        <v>0</v>
      </c>
      <c r="CT3980" s="422">
        <f t="shared" ref="CT3980" si="12032">IF(CT3978="NA",COUNTIF(S3979:S3980,"NA"),COUNTIF(S3979:S3980,"NS"))</f>
        <v>0</v>
      </c>
      <c r="CU3980" s="422">
        <f t="shared" ref="CU3980" si="12033">IF(CU3978="NA",COUNTIF(T3979:T3980,"NA"),COUNTIF(T3979:T3980,"NS"))</f>
        <v>0</v>
      </c>
      <c r="CV3980" s="422">
        <f t="shared" ref="CV3980" si="12034">IF(CV3978="NA",COUNTIF(U3979:U3980,"NA"),COUNTIF(U3979:U3980,"NS"))</f>
        <v>0</v>
      </c>
      <c r="CW3980" s="422">
        <f t="shared" ref="CW3980" si="12035">IF(CW3978="NA",COUNTIF(V3979:V3980,"NA"),COUNTIF(V3979:V3980,"NS"))</f>
        <v>0</v>
      </c>
      <c r="CX3980" s="422">
        <f t="shared" ref="CX3980" si="12036">IF(CX3978="NA",COUNTIF(W3979:W3980,"NA"),COUNTIF(W3979:W3980,"NS"))</f>
        <v>0</v>
      </c>
      <c r="CY3980" s="422">
        <f t="shared" ref="CY3980" si="12037">IF(CY3978="NA",COUNTIF(X3979:X3980,"NA"),COUNTIF(X3979:X3980,"NS"))</f>
        <v>0</v>
      </c>
      <c r="CZ3980" s="422">
        <f t="shared" ref="CZ3980" si="12038">IF(CZ3978="NA",COUNTIF(Y3979:Y3980,"NA"),COUNTIF(Y3979:Y3980,"NS"))</f>
        <v>0</v>
      </c>
      <c r="DA3980" s="422">
        <f t="shared" ref="DA3980" si="12039">IF(DA3978="NA",COUNTIF(Z3979:Z3980,"NA"),COUNTIF(Z3979:Z3980,"NS"))</f>
        <v>0</v>
      </c>
      <c r="DB3980" s="422">
        <f t="shared" ref="DB3980" si="12040">IF(DB3978="NA",COUNTIF(AA3979:AA3980,"NA"),COUNTIF(AA3979:AA3980,"NS"))</f>
        <v>0</v>
      </c>
      <c r="DC3980" s="422">
        <f t="shared" ref="DC3980" si="12041">IF(DC3978="NA",COUNTIF(AB3979:AB3980,"NA"),COUNTIF(AB3979:AB3980,"NS"))</f>
        <v>0</v>
      </c>
      <c r="DD3980" s="422">
        <f t="shared" ref="DD3980" si="12042">IF(DD3978="NA",COUNTIF(AC3979:AC3980,"NA"),COUNTIF(AC3979:AC3980,"NS"))</f>
        <v>0</v>
      </c>
      <c r="DE3980" s="422">
        <f t="shared" ref="DE3980" si="12043">IF(DE3978="NA",COUNTIF(AD3979:AD3980,"NA"),COUNTIF(AD3979:AD3980,"NS"))</f>
        <v>0</v>
      </c>
      <c r="DG3980" s="612"/>
      <c r="DH3980" s="613"/>
      <c r="DI3980" s="415"/>
      <c r="DJ3980" s="416"/>
      <c r="DK3980" s="416"/>
      <c r="DL3980" s="416"/>
      <c r="DM3980" s="416"/>
      <c r="DN3980" s="416"/>
      <c r="DO3980" s="416"/>
      <c r="DP3980" s="416"/>
      <c r="DQ3980" s="416"/>
      <c r="DR3980" s="416"/>
      <c r="DS3980" s="416"/>
      <c r="DT3980" s="416"/>
      <c r="DU3980" s="416"/>
      <c r="DV3980" s="416"/>
      <c r="DW3980" s="416"/>
      <c r="DX3980" s="416"/>
      <c r="DY3980" s="416"/>
      <c r="DZ3980" s="416"/>
      <c r="EA3980" s="416"/>
      <c r="EB3980" s="416"/>
      <c r="EC3980" s="416"/>
      <c r="ED3980" s="416"/>
      <c r="EE3980" s="416"/>
      <c r="EF3980" s="416"/>
      <c r="EG3980" s="416"/>
      <c r="EH3980" s="416"/>
      <c r="EI3980" s="416"/>
      <c r="EJ3980" s="416"/>
      <c r="EK3980" s="416"/>
      <c r="EL3980" s="417"/>
    </row>
    <row r="3981" spans="1:142" ht="24" customHeight="1" x14ac:dyDescent="0.25">
      <c r="A3981" s="60"/>
      <c r="B3981" s="60"/>
      <c r="C3981" s="782"/>
      <c r="D3981" s="789"/>
      <c r="E3981" s="790"/>
      <c r="F3981" s="791"/>
      <c r="G3981" s="703" t="s">
        <v>566</v>
      </c>
      <c r="H3981" s="703"/>
      <c r="I3981" s="704" t="s">
        <v>567</v>
      </c>
      <c r="J3981" s="705"/>
      <c r="K3981" s="705"/>
      <c r="L3981" s="705"/>
      <c r="M3981" s="705"/>
      <c r="N3981" s="705"/>
      <c r="O3981" s="706"/>
      <c r="P3981" s="555"/>
      <c r="Q3981" s="555"/>
      <c r="R3981" s="555"/>
      <c r="S3981" s="555"/>
      <c r="T3981" s="555"/>
      <c r="U3981" s="555"/>
      <c r="V3981" s="555"/>
      <c r="W3981" s="555"/>
      <c r="X3981" s="555"/>
      <c r="Y3981" s="555"/>
      <c r="Z3981" s="555"/>
      <c r="AA3981" s="555"/>
      <c r="AB3981" s="555"/>
      <c r="AC3981" s="555"/>
      <c r="AD3981" s="555"/>
      <c r="AE3981" s="60"/>
      <c r="AF3981" s="259"/>
      <c r="AG3981" s="374">
        <f t="shared" si="11996"/>
        <v>15</v>
      </c>
      <c r="AH3981" s="399"/>
      <c r="AK3981" s="375">
        <f t="shared" si="11997"/>
        <v>0</v>
      </c>
      <c r="AL3981" s="378">
        <f t="shared" si="11994"/>
        <v>0</v>
      </c>
      <c r="AM3981" s="374">
        <f t="shared" si="11998"/>
        <v>0</v>
      </c>
      <c r="AN3981" s="292">
        <f t="shared" si="11995"/>
        <v>0</v>
      </c>
      <c r="CA3981" s="308" t="s">
        <v>1918</v>
      </c>
      <c r="CB3981" s="427"/>
      <c r="CC3981" s="375"/>
      <c r="CD3981" s="375"/>
      <c r="CE3981" s="375"/>
      <c r="CF3981" s="375"/>
      <c r="CG3981" s="375"/>
      <c r="CH3981" s="375"/>
      <c r="CI3981" s="375"/>
      <c r="CJ3981" s="375"/>
      <c r="CK3981" s="375"/>
      <c r="CL3981" s="375"/>
      <c r="CM3981" s="375"/>
      <c r="CN3981" s="465"/>
      <c r="CO3981" s="465"/>
      <c r="CP3981" s="465"/>
      <c r="CQ3981" s="435">
        <f t="shared" ref="CQ3981:DD3981" si="12044">IF(OR(AND(CQ3978=0,CQ3980&gt;0),AND(CQ3978="NS",CQ3979&gt;0),AND(CQ3978="NS",CQ3980=0,CQ3979=0)),1,IF(OR(AND(CQ3978&gt;0,CQ3980=2),AND(CQ3978="NS",CQ3980=2),AND(CQ3978="NS",CQ3979=0,CQ3980&gt;0),OR(CQ3978=CQ3979,AND(CQ3978="",CQ3980=0,CQ3979=0))),0,1))</f>
        <v>0</v>
      </c>
      <c r="CR3981" s="435">
        <f t="shared" si="12044"/>
        <v>0</v>
      </c>
      <c r="CS3981" s="435">
        <f t="shared" si="12044"/>
        <v>0</v>
      </c>
      <c r="CT3981" s="435">
        <f t="shared" si="12044"/>
        <v>0</v>
      </c>
      <c r="CU3981" s="435">
        <f t="shared" si="12044"/>
        <v>0</v>
      </c>
      <c r="CV3981" s="435">
        <f t="shared" si="12044"/>
        <v>0</v>
      </c>
      <c r="CW3981" s="435">
        <f t="shared" si="12044"/>
        <v>0</v>
      </c>
      <c r="CX3981" s="435">
        <f t="shared" si="12044"/>
        <v>0</v>
      </c>
      <c r="CY3981" s="435">
        <f t="shared" si="12044"/>
        <v>0</v>
      </c>
      <c r="CZ3981" s="435">
        <f t="shared" si="12044"/>
        <v>0</v>
      </c>
      <c r="DA3981" s="435">
        <f t="shared" si="12044"/>
        <v>0</v>
      </c>
      <c r="DB3981" s="435">
        <f t="shared" si="12044"/>
        <v>0</v>
      </c>
      <c r="DC3981" s="435">
        <f t="shared" si="12044"/>
        <v>0</v>
      </c>
      <c r="DD3981" s="435">
        <f t="shared" si="12044"/>
        <v>0</v>
      </c>
      <c r="DE3981" s="435">
        <f t="shared" ref="DE3981" si="12045">IF(OR(AND(DE3978=0,DE3980&gt;0),AND(DE3978="NS",DE3979&gt;0),AND(DE3978="NS",DE3980=0,DE3979=0)),1,IF(OR(AND(DE3978&gt;0,DE3980=2),AND(DE3978="NS",DE3980=2),AND(DE3978="NS",DE3979=0,DE3980&gt;0),OR(DE3978=DE3979,AND(DE3978="",DE3980=0,DE3979=0))),0,1))</f>
        <v>0</v>
      </c>
      <c r="DF3981" s="400">
        <f>SUM(CQ3981:DE3981)</f>
        <v>0</v>
      </c>
      <c r="DG3981" s="610"/>
      <c r="DH3981" s="611"/>
      <c r="DI3981" s="415"/>
      <c r="DJ3981" s="416"/>
      <c r="DK3981" s="416"/>
      <c r="DL3981" s="416"/>
      <c r="DM3981" s="416"/>
      <c r="DN3981" s="416"/>
      <c r="DO3981" s="416"/>
      <c r="DP3981" s="416"/>
      <c r="DQ3981" s="416"/>
      <c r="DR3981" s="416"/>
      <c r="DS3981" s="416"/>
      <c r="DT3981" s="416"/>
      <c r="DU3981" s="416"/>
      <c r="DV3981" s="416"/>
      <c r="DW3981" s="416"/>
      <c r="DX3981" s="416"/>
      <c r="DY3981" s="416"/>
      <c r="DZ3981" s="416"/>
      <c r="EA3981" s="416"/>
      <c r="EB3981" s="416"/>
      <c r="EC3981" s="416"/>
      <c r="ED3981" s="416"/>
      <c r="EE3981" s="416"/>
      <c r="EF3981" s="416"/>
      <c r="EG3981" s="416"/>
      <c r="EH3981" s="416"/>
      <c r="EI3981" s="416"/>
      <c r="EJ3981" s="416"/>
      <c r="EK3981" s="416"/>
      <c r="EL3981" s="417"/>
    </row>
    <row r="3982" spans="1:142" ht="36" customHeight="1" x14ac:dyDescent="0.25">
      <c r="A3982" s="60"/>
      <c r="B3982" s="60"/>
      <c r="C3982" s="782"/>
      <c r="D3982" s="789"/>
      <c r="E3982" s="790"/>
      <c r="F3982" s="791"/>
      <c r="G3982" s="703" t="s">
        <v>568</v>
      </c>
      <c r="H3982" s="703"/>
      <c r="I3982" s="704" t="s">
        <v>569</v>
      </c>
      <c r="J3982" s="705"/>
      <c r="K3982" s="705"/>
      <c r="L3982" s="705"/>
      <c r="M3982" s="705"/>
      <c r="N3982" s="705"/>
      <c r="O3982" s="706"/>
      <c r="P3982" s="555"/>
      <c r="Q3982" s="555"/>
      <c r="R3982" s="555"/>
      <c r="S3982" s="555"/>
      <c r="T3982" s="555"/>
      <c r="U3982" s="555"/>
      <c r="V3982" s="555"/>
      <c r="W3982" s="555"/>
      <c r="X3982" s="555"/>
      <c r="Y3982" s="555"/>
      <c r="Z3982" s="555"/>
      <c r="AA3982" s="555"/>
      <c r="AB3982" s="555"/>
      <c r="AC3982" s="555"/>
      <c r="AD3982" s="555"/>
      <c r="AE3982" s="60"/>
      <c r="AF3982" s="259"/>
      <c r="AG3982" s="374">
        <f t="shared" si="11996"/>
        <v>15</v>
      </c>
      <c r="AH3982" s="399"/>
      <c r="AK3982" s="375">
        <f t="shared" si="11997"/>
        <v>0</v>
      </c>
      <c r="AL3982" s="378">
        <f t="shared" si="11994"/>
        <v>0</v>
      </c>
      <c r="AM3982" s="374">
        <f t="shared" si="11998"/>
        <v>0</v>
      </c>
      <c r="AN3982" s="292">
        <f t="shared" si="11995"/>
        <v>0</v>
      </c>
      <c r="CA3982" s="436"/>
      <c r="CB3982" s="427"/>
      <c r="CC3982" s="375"/>
      <c r="CD3982" s="375"/>
      <c r="CE3982" s="375"/>
      <c r="CF3982" s="375"/>
      <c r="CG3982" s="375"/>
      <c r="CH3982" s="375"/>
      <c r="CI3982" s="375"/>
      <c r="CJ3982" s="375"/>
      <c r="CK3982" s="375"/>
      <c r="CL3982" s="375"/>
      <c r="CM3982" s="375"/>
      <c r="CN3982" s="439"/>
      <c r="CO3982" s="439"/>
      <c r="CP3982" s="439"/>
      <c r="CQ3982" s="439"/>
      <c r="CR3982" s="439"/>
      <c r="CS3982" s="439"/>
      <c r="CT3982" s="439"/>
      <c r="CU3982" s="439"/>
      <c r="CV3982" s="439"/>
      <c r="CW3982" s="439"/>
      <c r="CX3982" s="439"/>
      <c r="CY3982" s="439"/>
      <c r="CZ3982" s="439"/>
      <c r="DA3982" s="439"/>
      <c r="DB3982" s="439"/>
      <c r="DC3982" s="439"/>
      <c r="DD3982" s="439"/>
      <c r="DE3982" s="439"/>
      <c r="DG3982" s="610"/>
      <c r="DH3982" s="611"/>
      <c r="DI3982" s="415"/>
      <c r="DJ3982" s="416"/>
      <c r="DK3982" s="416"/>
      <c r="DL3982" s="416"/>
      <c r="DM3982" s="416"/>
      <c r="DN3982" s="416"/>
      <c r="DO3982" s="416"/>
      <c r="DP3982" s="416"/>
      <c r="DQ3982" s="416"/>
      <c r="DR3982" s="416"/>
      <c r="DS3982" s="416"/>
      <c r="DT3982" s="416"/>
      <c r="DU3982" s="416"/>
      <c r="DV3982" s="416"/>
      <c r="DW3982" s="416"/>
      <c r="DX3982" s="416"/>
      <c r="DY3982" s="416"/>
      <c r="DZ3982" s="416"/>
      <c r="EA3982" s="416"/>
      <c r="EB3982" s="416"/>
      <c r="EC3982" s="416"/>
      <c r="ED3982" s="416"/>
      <c r="EE3982" s="416"/>
      <c r="EF3982" s="416"/>
      <c r="EG3982" s="416"/>
      <c r="EH3982" s="416"/>
      <c r="EI3982" s="416"/>
      <c r="EJ3982" s="416"/>
      <c r="EK3982" s="416"/>
      <c r="EL3982" s="417"/>
    </row>
    <row r="3983" spans="1:142" ht="24" customHeight="1" x14ac:dyDescent="0.25">
      <c r="A3983" s="60"/>
      <c r="B3983" s="60"/>
      <c r="C3983" s="782"/>
      <c r="D3983" s="789"/>
      <c r="E3983" s="790"/>
      <c r="F3983" s="791"/>
      <c r="G3983" s="703" t="s">
        <v>570</v>
      </c>
      <c r="H3983" s="703"/>
      <c r="I3983" s="704" t="s">
        <v>571</v>
      </c>
      <c r="J3983" s="705"/>
      <c r="K3983" s="705"/>
      <c r="L3983" s="705"/>
      <c r="M3983" s="705"/>
      <c r="N3983" s="705"/>
      <c r="O3983" s="706"/>
      <c r="P3983" s="555"/>
      <c r="Q3983" s="555"/>
      <c r="R3983" s="555"/>
      <c r="S3983" s="555"/>
      <c r="T3983" s="555"/>
      <c r="U3983" s="555"/>
      <c r="V3983" s="555"/>
      <c r="W3983" s="555"/>
      <c r="X3983" s="555"/>
      <c r="Y3983" s="555"/>
      <c r="Z3983" s="555"/>
      <c r="AA3983" s="555"/>
      <c r="AB3983" s="555"/>
      <c r="AC3983" s="555"/>
      <c r="AD3983" s="555"/>
      <c r="AE3983" s="60"/>
      <c r="AF3983" s="259"/>
      <c r="AG3983" s="374">
        <f t="shared" si="11996"/>
        <v>15</v>
      </c>
      <c r="AH3983" s="399"/>
      <c r="AK3983" s="375">
        <f t="shared" si="11997"/>
        <v>0</v>
      </c>
      <c r="AL3983" s="378">
        <f t="shared" si="11994"/>
        <v>0</v>
      </c>
      <c r="AM3983" s="374">
        <f t="shared" si="11998"/>
        <v>0</v>
      </c>
      <c r="AN3983" s="292">
        <f t="shared" si="11995"/>
        <v>0</v>
      </c>
      <c r="CA3983" s="436"/>
      <c r="CB3983" s="427"/>
      <c r="CC3983" s="375"/>
      <c r="CD3983" s="375"/>
      <c r="CE3983" s="375"/>
      <c r="CF3983" s="375"/>
      <c r="CG3983" s="375"/>
      <c r="CH3983" s="375"/>
      <c r="CI3983" s="375"/>
      <c r="CJ3983" s="375"/>
      <c r="CK3983" s="375"/>
      <c r="CL3983" s="375"/>
      <c r="CM3983" s="375"/>
      <c r="CN3983" s="439"/>
      <c r="CO3983" s="439"/>
      <c r="CP3983" s="439"/>
      <c r="CQ3983" s="439"/>
      <c r="CR3983" s="439"/>
      <c r="CS3983" s="439"/>
      <c r="CT3983" s="439"/>
      <c r="CU3983" s="439"/>
      <c r="CV3983" s="439"/>
      <c r="CW3983" s="439"/>
      <c r="CX3983" s="439"/>
      <c r="CY3983" s="439"/>
      <c r="CZ3983" s="439"/>
      <c r="DA3983" s="439"/>
      <c r="DB3983" s="439"/>
      <c r="DC3983" s="439"/>
      <c r="DD3983" s="439"/>
      <c r="DE3983" s="439"/>
      <c r="DG3983" s="610"/>
      <c r="DH3983" s="611"/>
      <c r="DI3983" s="415"/>
      <c r="DJ3983" s="416"/>
      <c r="DK3983" s="416"/>
      <c r="DL3983" s="416"/>
      <c r="DM3983" s="416"/>
      <c r="DN3983" s="416"/>
      <c r="DO3983" s="416"/>
      <c r="DP3983" s="416"/>
      <c r="DQ3983" s="416"/>
      <c r="DR3983" s="416"/>
      <c r="DS3983" s="416"/>
      <c r="DT3983" s="416"/>
      <c r="DU3983" s="416"/>
      <c r="DV3983" s="416"/>
      <c r="DW3983" s="416"/>
      <c r="DX3983" s="416"/>
      <c r="DY3983" s="416"/>
      <c r="DZ3983" s="416"/>
      <c r="EA3983" s="416"/>
      <c r="EB3983" s="416"/>
      <c r="EC3983" s="416"/>
      <c r="ED3983" s="416"/>
      <c r="EE3983" s="416"/>
      <c r="EF3983" s="416"/>
      <c r="EG3983" s="416"/>
      <c r="EH3983" s="416"/>
      <c r="EI3983" s="416"/>
      <c r="EJ3983" s="416"/>
      <c r="EK3983" s="416"/>
      <c r="EL3983" s="417"/>
    </row>
    <row r="3984" spans="1:142" ht="24" customHeight="1" x14ac:dyDescent="0.25">
      <c r="A3984" s="60"/>
      <c r="B3984" s="60"/>
      <c r="C3984" s="782"/>
      <c r="D3984" s="789"/>
      <c r="E3984" s="790"/>
      <c r="F3984" s="791"/>
      <c r="G3984" s="703" t="s">
        <v>572</v>
      </c>
      <c r="H3984" s="703"/>
      <c r="I3984" s="704" t="s">
        <v>573</v>
      </c>
      <c r="J3984" s="705"/>
      <c r="K3984" s="705"/>
      <c r="L3984" s="705"/>
      <c r="M3984" s="705"/>
      <c r="N3984" s="705"/>
      <c r="O3984" s="706"/>
      <c r="P3984" s="555"/>
      <c r="Q3984" s="555"/>
      <c r="R3984" s="555"/>
      <c r="S3984" s="555"/>
      <c r="T3984" s="555"/>
      <c r="U3984" s="555"/>
      <c r="V3984" s="555"/>
      <c r="W3984" s="555"/>
      <c r="X3984" s="555"/>
      <c r="Y3984" s="555"/>
      <c r="Z3984" s="555"/>
      <c r="AA3984" s="555"/>
      <c r="AB3984" s="555"/>
      <c r="AC3984" s="555"/>
      <c r="AD3984" s="555"/>
      <c r="AE3984" s="60"/>
      <c r="AF3984" s="259"/>
      <c r="AG3984" s="374">
        <f t="shared" si="11996"/>
        <v>15</v>
      </c>
      <c r="AH3984" s="399"/>
      <c r="AK3984" s="375">
        <f t="shared" si="11997"/>
        <v>0</v>
      </c>
      <c r="AL3984" s="378">
        <f t="shared" si="11994"/>
        <v>0</v>
      </c>
      <c r="AM3984" s="374">
        <f t="shared" si="11998"/>
        <v>0</v>
      </c>
      <c r="AN3984" s="292">
        <f t="shared" si="11995"/>
        <v>0</v>
      </c>
      <c r="CA3984" s="436"/>
      <c r="CB3984" s="427"/>
      <c r="CC3984" s="375"/>
      <c r="CD3984" s="375"/>
      <c r="CE3984" s="375"/>
      <c r="CF3984" s="375"/>
      <c r="CG3984" s="375"/>
      <c r="CH3984" s="375"/>
      <c r="CI3984" s="375"/>
      <c r="CJ3984" s="375"/>
      <c r="CK3984" s="375"/>
      <c r="CL3984" s="375"/>
      <c r="CM3984" s="375"/>
      <c r="CN3984" s="439"/>
      <c r="CO3984" s="439"/>
      <c r="CP3984" s="439"/>
      <c r="CQ3984" s="439"/>
      <c r="CR3984" s="439"/>
      <c r="CS3984" s="439"/>
      <c r="CT3984" s="439"/>
      <c r="CU3984" s="439"/>
      <c r="CV3984" s="439"/>
      <c r="CW3984" s="439"/>
      <c r="CX3984" s="439"/>
      <c r="CY3984" s="439"/>
      <c r="CZ3984" s="439"/>
      <c r="DA3984" s="439"/>
      <c r="DB3984" s="439"/>
      <c r="DC3984" s="439"/>
      <c r="DD3984" s="439"/>
      <c r="DE3984" s="439"/>
      <c r="DG3984" s="610"/>
      <c r="DH3984" s="611"/>
      <c r="DI3984" s="415"/>
      <c r="DJ3984" s="416"/>
      <c r="DK3984" s="416"/>
      <c r="DL3984" s="416"/>
      <c r="DM3984" s="416"/>
      <c r="DN3984" s="416"/>
      <c r="DO3984" s="416"/>
      <c r="DP3984" s="416"/>
      <c r="DQ3984" s="416"/>
      <c r="DR3984" s="416"/>
      <c r="DS3984" s="416"/>
      <c r="DT3984" s="416"/>
      <c r="DU3984" s="416"/>
      <c r="DV3984" s="416"/>
      <c r="DW3984" s="416"/>
      <c r="DX3984" s="416"/>
      <c r="DY3984" s="416"/>
      <c r="DZ3984" s="416"/>
      <c r="EA3984" s="416"/>
      <c r="EB3984" s="416"/>
      <c r="EC3984" s="416"/>
      <c r="ED3984" s="416"/>
      <c r="EE3984" s="416"/>
      <c r="EF3984" s="416"/>
      <c r="EG3984" s="416"/>
      <c r="EH3984" s="416"/>
      <c r="EI3984" s="416"/>
      <c r="EJ3984" s="416"/>
      <c r="EK3984" s="416"/>
      <c r="EL3984" s="417"/>
    </row>
    <row r="3985" spans="1:143" ht="15" customHeight="1" x14ac:dyDescent="0.25">
      <c r="A3985" s="60"/>
      <c r="B3985" s="60"/>
      <c r="C3985" s="782"/>
      <c r="D3985" s="789"/>
      <c r="E3985" s="790"/>
      <c r="F3985" s="791"/>
      <c r="G3985" s="703" t="s">
        <v>574</v>
      </c>
      <c r="H3985" s="703"/>
      <c r="I3985" s="704" t="s">
        <v>575</v>
      </c>
      <c r="J3985" s="705"/>
      <c r="K3985" s="705"/>
      <c r="L3985" s="705"/>
      <c r="M3985" s="705"/>
      <c r="N3985" s="705"/>
      <c r="O3985" s="706"/>
      <c r="P3985" s="555"/>
      <c r="Q3985" s="555"/>
      <c r="R3985" s="555"/>
      <c r="S3985" s="555"/>
      <c r="T3985" s="555"/>
      <c r="U3985" s="555"/>
      <c r="V3985" s="555"/>
      <c r="W3985" s="555"/>
      <c r="X3985" s="555"/>
      <c r="Y3985" s="555"/>
      <c r="Z3985" s="555"/>
      <c r="AA3985" s="555"/>
      <c r="AB3985" s="555"/>
      <c r="AC3985" s="555"/>
      <c r="AD3985" s="555"/>
      <c r="AE3985" s="60"/>
      <c r="AF3985" s="259"/>
      <c r="AG3985" s="374">
        <f t="shared" si="11996"/>
        <v>15</v>
      </c>
      <c r="AH3985" s="399"/>
      <c r="AK3985" s="375">
        <f t="shared" si="11997"/>
        <v>0</v>
      </c>
      <c r="AL3985" s="378">
        <f t="shared" si="11994"/>
        <v>0</v>
      </c>
      <c r="AM3985" s="374">
        <f t="shared" si="11998"/>
        <v>0</v>
      </c>
      <c r="AN3985" s="292">
        <f t="shared" si="11995"/>
        <v>0</v>
      </c>
      <c r="CA3985" s="436"/>
      <c r="CB3985" s="427"/>
      <c r="CC3985" s="375"/>
      <c r="CD3985" s="375"/>
      <c r="CE3985" s="375"/>
      <c r="CF3985" s="375"/>
      <c r="CG3985" s="375"/>
      <c r="CH3985" s="375"/>
      <c r="CI3985" s="375"/>
      <c r="CJ3985" s="375"/>
      <c r="CK3985" s="375"/>
      <c r="CL3985" s="375"/>
      <c r="CM3985" s="375"/>
      <c r="CN3985" s="439"/>
      <c r="CO3985" s="439"/>
      <c r="CP3985" s="439"/>
      <c r="CQ3985" s="439"/>
      <c r="CR3985" s="439"/>
      <c r="CS3985" s="439"/>
      <c r="CT3985" s="439"/>
      <c r="CU3985" s="439"/>
      <c r="CV3985" s="439"/>
      <c r="CW3985" s="439"/>
      <c r="CX3985" s="439"/>
      <c r="CY3985" s="439"/>
      <c r="CZ3985" s="439"/>
      <c r="DA3985" s="439"/>
      <c r="DB3985" s="439"/>
      <c r="DC3985" s="439"/>
      <c r="DD3985" s="439"/>
      <c r="DE3985" s="439"/>
      <c r="DG3985" s="610"/>
      <c r="DH3985" s="611"/>
      <c r="DI3985" s="415"/>
      <c r="DJ3985" s="416"/>
      <c r="DK3985" s="416"/>
      <c r="DL3985" s="416"/>
      <c r="DM3985" s="416"/>
      <c r="DN3985" s="416"/>
      <c r="DO3985" s="416"/>
      <c r="DP3985" s="416"/>
      <c r="DQ3985" s="416"/>
      <c r="DR3985" s="416"/>
      <c r="DS3985" s="416"/>
      <c r="DT3985" s="416"/>
      <c r="DU3985" s="416"/>
      <c r="DV3985" s="416"/>
      <c r="DW3985" s="416"/>
      <c r="DX3985" s="416"/>
      <c r="DY3985" s="416"/>
      <c r="DZ3985" s="416"/>
      <c r="EA3985" s="416"/>
      <c r="EB3985" s="416"/>
      <c r="EC3985" s="416"/>
      <c r="ED3985" s="416"/>
      <c r="EE3985" s="416"/>
      <c r="EF3985" s="416"/>
      <c r="EG3985" s="416"/>
      <c r="EH3985" s="416"/>
      <c r="EI3985" s="416"/>
      <c r="EJ3985" s="416"/>
      <c r="EK3985" s="416"/>
      <c r="EL3985" s="417"/>
    </row>
    <row r="3986" spans="1:143" ht="24" customHeight="1" x14ac:dyDescent="0.25">
      <c r="A3986" s="60"/>
      <c r="B3986" s="60"/>
      <c r="C3986" s="782"/>
      <c r="D3986" s="789"/>
      <c r="E3986" s="790"/>
      <c r="F3986" s="791"/>
      <c r="G3986" s="703" t="s">
        <v>576</v>
      </c>
      <c r="H3986" s="703"/>
      <c r="I3986" s="704" t="s">
        <v>577</v>
      </c>
      <c r="J3986" s="705"/>
      <c r="K3986" s="705"/>
      <c r="L3986" s="705"/>
      <c r="M3986" s="705"/>
      <c r="N3986" s="705"/>
      <c r="O3986" s="706"/>
      <c r="P3986" s="555"/>
      <c r="Q3986" s="555"/>
      <c r="R3986" s="555"/>
      <c r="S3986" s="555"/>
      <c r="T3986" s="555"/>
      <c r="U3986" s="555"/>
      <c r="V3986" s="555"/>
      <c r="W3986" s="555"/>
      <c r="X3986" s="555"/>
      <c r="Y3986" s="555"/>
      <c r="Z3986" s="555"/>
      <c r="AA3986" s="555"/>
      <c r="AB3986" s="555"/>
      <c r="AC3986" s="555"/>
      <c r="AD3986" s="555"/>
      <c r="AE3986" s="60"/>
      <c r="AF3986" s="259"/>
      <c r="AG3986" s="374">
        <f t="shared" si="11996"/>
        <v>15</v>
      </c>
      <c r="AH3986" s="399"/>
      <c r="AK3986" s="375">
        <f t="shared" si="11997"/>
        <v>0</v>
      </c>
      <c r="AL3986" s="378">
        <f t="shared" si="11994"/>
        <v>0</v>
      </c>
      <c r="AM3986" s="374">
        <f t="shared" si="11998"/>
        <v>0</v>
      </c>
      <c r="AN3986" s="292">
        <f t="shared" si="11995"/>
        <v>0</v>
      </c>
      <c r="CA3986" s="436"/>
      <c r="CB3986" s="427"/>
      <c r="CC3986" s="375"/>
      <c r="CD3986" s="375"/>
      <c r="CE3986" s="375"/>
      <c r="CF3986" s="375"/>
      <c r="CG3986" s="375"/>
      <c r="CH3986" s="375"/>
      <c r="CI3986" s="375"/>
      <c r="CJ3986" s="375"/>
      <c r="CK3986" s="375"/>
      <c r="CL3986" s="375"/>
      <c r="CM3986" s="375"/>
      <c r="CN3986" s="439"/>
      <c r="CO3986" s="439"/>
      <c r="CP3986" s="439"/>
      <c r="CQ3986" s="439"/>
      <c r="CR3986" s="439"/>
      <c r="CS3986" s="439"/>
      <c r="CT3986" s="439"/>
      <c r="CU3986" s="439"/>
      <c r="CV3986" s="439"/>
      <c r="CW3986" s="439"/>
      <c r="CX3986" s="439"/>
      <c r="CY3986" s="439"/>
      <c r="CZ3986" s="439"/>
      <c r="DA3986" s="439"/>
      <c r="DB3986" s="439"/>
      <c r="DC3986" s="439"/>
      <c r="DD3986" s="439"/>
      <c r="DE3986" s="439"/>
      <c r="DG3986" s="610"/>
      <c r="DH3986" s="611"/>
      <c r="DI3986" s="415"/>
      <c r="DJ3986" s="416"/>
      <c r="DK3986" s="416"/>
      <c r="DL3986" s="416"/>
      <c r="DM3986" s="416"/>
      <c r="DN3986" s="416"/>
      <c r="DO3986" s="416"/>
      <c r="DP3986" s="416"/>
      <c r="DQ3986" s="416"/>
      <c r="DR3986" s="416"/>
      <c r="DS3986" s="416"/>
      <c r="DT3986" s="416"/>
      <c r="DU3986" s="416"/>
      <c r="DV3986" s="416"/>
      <c r="DW3986" s="416"/>
      <c r="DX3986" s="416"/>
      <c r="DY3986" s="416"/>
      <c r="DZ3986" s="416"/>
      <c r="EA3986" s="416"/>
      <c r="EB3986" s="416"/>
      <c r="EC3986" s="416"/>
      <c r="ED3986" s="416"/>
      <c r="EE3986" s="416"/>
      <c r="EF3986" s="416"/>
      <c r="EG3986" s="416"/>
      <c r="EH3986" s="416"/>
      <c r="EI3986" s="416"/>
      <c r="EJ3986" s="416"/>
      <c r="EK3986" s="416"/>
      <c r="EL3986" s="417"/>
    </row>
    <row r="3987" spans="1:143" ht="15" customHeight="1" x14ac:dyDescent="0.25">
      <c r="A3987" s="60"/>
      <c r="B3987" s="60"/>
      <c r="C3987" s="782"/>
      <c r="D3987" s="789"/>
      <c r="E3987" s="790"/>
      <c r="F3987" s="791"/>
      <c r="G3987" s="703" t="s">
        <v>578</v>
      </c>
      <c r="H3987" s="703"/>
      <c r="I3987" s="704" t="s">
        <v>579</v>
      </c>
      <c r="J3987" s="705"/>
      <c r="K3987" s="705"/>
      <c r="L3987" s="705"/>
      <c r="M3987" s="705"/>
      <c r="N3987" s="705"/>
      <c r="O3987" s="706"/>
      <c r="P3987" s="555"/>
      <c r="Q3987" s="555"/>
      <c r="R3987" s="555"/>
      <c r="S3987" s="555"/>
      <c r="T3987" s="555"/>
      <c r="U3987" s="555"/>
      <c r="V3987" s="555"/>
      <c r="W3987" s="555"/>
      <c r="X3987" s="555"/>
      <c r="Y3987" s="555"/>
      <c r="Z3987" s="555"/>
      <c r="AA3987" s="555"/>
      <c r="AB3987" s="555"/>
      <c r="AC3987" s="555"/>
      <c r="AD3987" s="555"/>
      <c r="AE3987" s="60"/>
      <c r="AF3987" s="259"/>
      <c r="AG3987" s="374">
        <f t="shared" si="11996"/>
        <v>15</v>
      </c>
      <c r="AH3987" s="399"/>
      <c r="AK3987" s="375">
        <f t="shared" si="11997"/>
        <v>0</v>
      </c>
      <c r="AL3987" s="378">
        <f t="shared" si="11994"/>
        <v>0</v>
      </c>
      <c r="AM3987" s="374">
        <f t="shared" si="11998"/>
        <v>0</v>
      </c>
      <c r="AN3987" s="292">
        <f t="shared" si="11995"/>
        <v>0</v>
      </c>
      <c r="CA3987" s="436"/>
      <c r="CB3987" s="427"/>
      <c r="CC3987" s="375"/>
      <c r="CD3987" s="375"/>
      <c r="CE3987" s="375"/>
      <c r="CF3987" s="375"/>
      <c r="CG3987" s="375"/>
      <c r="CH3987" s="375"/>
      <c r="CI3987" s="375"/>
      <c r="CJ3987" s="375"/>
      <c r="CK3987" s="375"/>
      <c r="CL3987" s="375"/>
      <c r="CM3987" s="375"/>
      <c r="CN3987" s="439"/>
      <c r="CO3987" s="439"/>
      <c r="CP3987" s="439"/>
      <c r="CQ3987" s="439"/>
      <c r="CR3987" s="439"/>
      <c r="CS3987" s="439"/>
      <c r="CT3987" s="439"/>
      <c r="CU3987" s="439"/>
      <c r="CV3987" s="439"/>
      <c r="CW3987" s="439"/>
      <c r="CX3987" s="439"/>
      <c r="CY3987" s="439"/>
      <c r="CZ3987" s="439"/>
      <c r="DA3987" s="439"/>
      <c r="DB3987" s="439"/>
      <c r="DC3987" s="439"/>
      <c r="DD3987" s="439"/>
      <c r="DE3987" s="439"/>
      <c r="DG3987" s="610"/>
      <c r="DH3987" s="611"/>
      <c r="DI3987" s="415"/>
      <c r="DJ3987" s="416"/>
      <c r="DK3987" s="416"/>
      <c r="DL3987" s="416"/>
      <c r="DM3987" s="416"/>
      <c r="DN3987" s="416"/>
      <c r="DO3987" s="416"/>
      <c r="DP3987" s="416"/>
      <c r="DQ3987" s="416"/>
      <c r="DR3987" s="416"/>
      <c r="DS3987" s="416"/>
      <c r="DT3987" s="416"/>
      <c r="DU3987" s="416"/>
      <c r="DV3987" s="416"/>
      <c r="DW3987" s="416"/>
      <c r="DX3987" s="416"/>
      <c r="DY3987" s="416"/>
      <c r="DZ3987" s="416"/>
      <c r="EA3987" s="416"/>
      <c r="EB3987" s="416"/>
      <c r="EC3987" s="416"/>
      <c r="ED3987" s="416"/>
      <c r="EE3987" s="416"/>
      <c r="EF3987" s="416"/>
      <c r="EG3987" s="416"/>
      <c r="EH3987" s="416"/>
      <c r="EI3987" s="416"/>
      <c r="EJ3987" s="416"/>
      <c r="EK3987" s="416"/>
      <c r="EL3987" s="417"/>
    </row>
    <row r="3988" spans="1:143" ht="24" customHeight="1" x14ac:dyDescent="0.25">
      <c r="A3988" s="60"/>
      <c r="B3988" s="60"/>
      <c r="C3988" s="782"/>
      <c r="D3988" s="789"/>
      <c r="E3988" s="790"/>
      <c r="F3988" s="791"/>
      <c r="G3988" s="703" t="s">
        <v>580</v>
      </c>
      <c r="H3988" s="703"/>
      <c r="I3988" s="704" t="s">
        <v>581</v>
      </c>
      <c r="J3988" s="705"/>
      <c r="K3988" s="705"/>
      <c r="L3988" s="705"/>
      <c r="M3988" s="705"/>
      <c r="N3988" s="705"/>
      <c r="O3988" s="706"/>
      <c r="P3988" s="555"/>
      <c r="Q3988" s="555"/>
      <c r="R3988" s="555"/>
      <c r="S3988" s="555"/>
      <c r="T3988" s="555"/>
      <c r="U3988" s="555"/>
      <c r="V3988" s="555"/>
      <c r="W3988" s="555"/>
      <c r="X3988" s="555"/>
      <c r="Y3988" s="555"/>
      <c r="Z3988" s="555"/>
      <c r="AA3988" s="555"/>
      <c r="AB3988" s="555"/>
      <c r="AC3988" s="555"/>
      <c r="AD3988" s="555"/>
      <c r="AE3988" s="60"/>
      <c r="AF3988" s="259"/>
      <c r="AG3988" s="374">
        <f t="shared" si="11996"/>
        <v>15</v>
      </c>
      <c r="AH3988" s="399"/>
      <c r="AK3988" s="375">
        <f t="shared" si="11997"/>
        <v>0</v>
      </c>
      <c r="AL3988" s="378">
        <f t="shared" si="11994"/>
        <v>0</v>
      </c>
      <c r="AM3988" s="374">
        <f t="shared" si="11998"/>
        <v>0</v>
      </c>
      <c r="AN3988" s="292">
        <f t="shared" si="11995"/>
        <v>0</v>
      </c>
      <c r="CA3988" s="436"/>
      <c r="CB3988" s="421"/>
      <c r="CC3988" s="375"/>
      <c r="CD3988" s="375"/>
      <c r="CE3988" s="375"/>
      <c r="CF3988" s="375"/>
      <c r="CG3988" s="375"/>
      <c r="CH3988" s="375"/>
      <c r="CI3988" s="375"/>
      <c r="CJ3988" s="375"/>
      <c r="CK3988" s="375"/>
      <c r="CL3988" s="375"/>
      <c r="CM3988" s="375"/>
      <c r="CN3988" s="439"/>
      <c r="CO3988" s="439"/>
      <c r="CP3988" s="439"/>
      <c r="CQ3988" s="439"/>
      <c r="CR3988" s="439"/>
      <c r="CS3988" s="439"/>
      <c r="CT3988" s="439"/>
      <c r="CU3988" s="439"/>
      <c r="CV3988" s="439"/>
      <c r="CW3988" s="439"/>
      <c r="CX3988" s="439"/>
      <c r="CY3988" s="439"/>
      <c r="CZ3988" s="439"/>
      <c r="DA3988" s="439"/>
      <c r="DB3988" s="439"/>
      <c r="DC3988" s="439"/>
      <c r="DD3988" s="439"/>
      <c r="DE3988" s="439"/>
      <c r="DG3988" s="610"/>
      <c r="DH3988" s="611"/>
      <c r="DI3988" s="415"/>
      <c r="DJ3988" s="416"/>
      <c r="DK3988" s="416"/>
      <c r="DL3988" s="416"/>
      <c r="DM3988" s="416"/>
      <c r="DN3988" s="416"/>
      <c r="DO3988" s="416"/>
      <c r="DP3988" s="416"/>
      <c r="DQ3988" s="416"/>
      <c r="DR3988" s="416"/>
      <c r="DS3988" s="416"/>
      <c r="DT3988" s="416"/>
      <c r="DU3988" s="416"/>
      <c r="DV3988" s="416"/>
      <c r="DW3988" s="416"/>
      <c r="DX3988" s="416"/>
      <c r="DY3988" s="416"/>
      <c r="DZ3988" s="416"/>
      <c r="EA3988" s="416"/>
      <c r="EB3988" s="416"/>
      <c r="EC3988" s="416"/>
      <c r="ED3988" s="416"/>
      <c r="EE3988" s="416"/>
      <c r="EF3988" s="416"/>
      <c r="EG3988" s="416"/>
      <c r="EH3988" s="416"/>
      <c r="EI3988" s="416"/>
      <c r="EJ3988" s="416"/>
      <c r="EK3988" s="416"/>
      <c r="EL3988" s="417"/>
    </row>
    <row r="3989" spans="1:143" ht="36" customHeight="1" x14ac:dyDescent="0.25">
      <c r="A3989" s="60"/>
      <c r="B3989" s="60"/>
      <c r="C3989" s="782"/>
      <c r="D3989" s="789"/>
      <c r="E3989" s="790"/>
      <c r="F3989" s="791"/>
      <c r="G3989" s="703" t="s">
        <v>582</v>
      </c>
      <c r="H3989" s="703"/>
      <c r="I3989" s="704" t="s">
        <v>583</v>
      </c>
      <c r="J3989" s="705"/>
      <c r="K3989" s="705"/>
      <c r="L3989" s="705"/>
      <c r="M3989" s="705"/>
      <c r="N3989" s="705"/>
      <c r="O3989" s="706"/>
      <c r="P3989" s="555"/>
      <c r="Q3989" s="555"/>
      <c r="R3989" s="555"/>
      <c r="S3989" s="555"/>
      <c r="T3989" s="555"/>
      <c r="U3989" s="555"/>
      <c r="V3989" s="555"/>
      <c r="W3989" s="555"/>
      <c r="X3989" s="555"/>
      <c r="Y3989" s="555"/>
      <c r="Z3989" s="555"/>
      <c r="AA3989" s="555"/>
      <c r="AB3989" s="555"/>
      <c r="AC3989" s="555"/>
      <c r="AD3989" s="555"/>
      <c r="AE3989" s="60"/>
      <c r="AF3989" s="259"/>
      <c r="AG3989" s="374">
        <f t="shared" si="11996"/>
        <v>15</v>
      </c>
      <c r="AH3989" s="399"/>
      <c r="AK3989" s="375">
        <f t="shared" si="11997"/>
        <v>0</v>
      </c>
      <c r="AL3989" s="378">
        <f t="shared" si="11994"/>
        <v>0</v>
      </c>
      <c r="AM3989" s="374">
        <f t="shared" si="11998"/>
        <v>0</v>
      </c>
      <c r="AN3989" s="292">
        <f t="shared" si="11995"/>
        <v>0</v>
      </c>
      <c r="CA3989" s="299" t="s">
        <v>60</v>
      </c>
      <c r="CB3989" s="421"/>
      <c r="CC3989" s="375"/>
      <c r="CD3989" s="375"/>
      <c r="CE3989" s="375"/>
      <c r="CF3989" s="375"/>
      <c r="CG3989" s="375"/>
      <c r="CH3989" s="375"/>
      <c r="CI3989" s="375"/>
      <c r="CJ3989" s="375"/>
      <c r="CK3989" s="375"/>
      <c r="CL3989" s="375"/>
      <c r="CM3989" s="375"/>
      <c r="CN3989" s="300"/>
      <c r="CO3989" s="300"/>
      <c r="CP3989" s="300"/>
      <c r="CQ3989" s="423">
        <f t="shared" ref="CQ3989" si="12046">IF(P3989="",0,P3989)</f>
        <v>0</v>
      </c>
      <c r="CR3989" s="423">
        <f t="shared" ref="CR3989" si="12047">IF(Q3989="",0,Q3989)</f>
        <v>0</v>
      </c>
      <c r="CS3989" s="423">
        <f t="shared" ref="CS3989" si="12048">IF(R3989="",0,R3989)</f>
        <v>0</v>
      </c>
      <c r="CT3989" s="423">
        <f t="shared" ref="CT3989" si="12049">IF(S3989="",0,S3989)</f>
        <v>0</v>
      </c>
      <c r="CU3989" s="423">
        <f t="shared" ref="CU3989" si="12050">IF(T3989="",0,T3989)</f>
        <v>0</v>
      </c>
      <c r="CV3989" s="423">
        <f t="shared" ref="CV3989" si="12051">IF(U3989="",0,U3989)</f>
        <v>0</v>
      </c>
      <c r="CW3989" s="423">
        <f t="shared" ref="CW3989" si="12052">IF(V3989="",0,V3989)</f>
        <v>0</v>
      </c>
      <c r="CX3989" s="423">
        <f t="shared" ref="CX3989" si="12053">IF(W3989="",0,W3989)</f>
        <v>0</v>
      </c>
      <c r="CY3989" s="423">
        <f t="shared" ref="CY3989" si="12054">IF(X3989="",0,X3989)</f>
        <v>0</v>
      </c>
      <c r="CZ3989" s="423">
        <f t="shared" ref="CZ3989" si="12055">IF(Y3989="",0,Y3989)</f>
        <v>0</v>
      </c>
      <c r="DA3989" s="423">
        <f t="shared" ref="DA3989" si="12056">IF(Z3989="",0,Z3989)</f>
        <v>0</v>
      </c>
      <c r="DB3989" s="423">
        <f t="shared" ref="DB3989" si="12057">IF(AA3989="",0,AA3989)</f>
        <v>0</v>
      </c>
      <c r="DC3989" s="423">
        <f t="shared" ref="DC3989" si="12058">IF(AB3989="",0,AB3989)</f>
        <v>0</v>
      </c>
      <c r="DD3989" s="423">
        <f t="shared" ref="DD3989" si="12059">IF(AC3989="",0,AC3989)</f>
        <v>0</v>
      </c>
      <c r="DE3989" s="423">
        <f t="shared" ref="DE3989" si="12060">IF(AD3989="",0,AD3989)</f>
        <v>0</v>
      </c>
      <c r="DG3989" s="610"/>
      <c r="DH3989" s="611"/>
      <c r="DI3989" s="415"/>
      <c r="DJ3989" s="416"/>
      <c r="DK3989" s="416"/>
      <c r="DL3989" s="416"/>
      <c r="DM3989" s="416"/>
      <c r="DN3989" s="416"/>
      <c r="DO3989" s="416"/>
      <c r="DP3989" s="416"/>
      <c r="DQ3989" s="416"/>
      <c r="DR3989" s="416"/>
      <c r="DS3989" s="416"/>
      <c r="DT3989" s="416"/>
      <c r="DU3989" s="416"/>
      <c r="DV3989" s="416"/>
      <c r="DW3989" s="416"/>
      <c r="DX3989" s="416"/>
      <c r="DY3989" s="416"/>
      <c r="DZ3989" s="416"/>
      <c r="EA3989" s="416"/>
      <c r="EB3989" s="416"/>
      <c r="EC3989" s="416"/>
      <c r="ED3989" s="416"/>
      <c r="EE3989" s="416"/>
      <c r="EF3989" s="416"/>
      <c r="EG3989" s="416"/>
      <c r="EH3989" s="416"/>
      <c r="EI3989" s="416"/>
      <c r="EJ3989" s="416"/>
      <c r="EK3989" s="416"/>
      <c r="EL3989" s="417"/>
    </row>
    <row r="3990" spans="1:143" ht="27.75" customHeight="1" x14ac:dyDescent="0.25">
      <c r="C3990" s="782"/>
      <c r="D3990" s="789"/>
      <c r="E3990" s="790"/>
      <c r="F3990" s="791"/>
      <c r="G3990" s="714" t="s">
        <v>588</v>
      </c>
      <c r="H3990" s="715"/>
      <c r="I3990" s="177"/>
      <c r="J3990" s="700" t="s">
        <v>584</v>
      </c>
      <c r="K3990" s="700"/>
      <c r="L3990" s="700"/>
      <c r="M3990" s="700"/>
      <c r="N3990" s="700"/>
      <c r="O3990" s="701"/>
      <c r="P3990" s="555"/>
      <c r="Q3990" s="555"/>
      <c r="R3990" s="555"/>
      <c r="S3990" s="555"/>
      <c r="T3990" s="555"/>
      <c r="U3990" s="555"/>
      <c r="V3990" s="555"/>
      <c r="W3990" s="555"/>
      <c r="X3990" s="555"/>
      <c r="Y3990" s="555"/>
      <c r="Z3990" s="555"/>
      <c r="AA3990" s="555"/>
      <c r="AB3990" s="555"/>
      <c r="AC3990" s="555"/>
      <c r="AD3990" s="555"/>
      <c r="AE3990" s="60"/>
      <c r="AF3990" s="259"/>
      <c r="AG3990" s="374">
        <f t="shared" si="11996"/>
        <v>15</v>
      </c>
      <c r="AH3990" s="399"/>
      <c r="AK3990" s="375">
        <f t="shared" si="11997"/>
        <v>0</v>
      </c>
      <c r="AL3990" s="378">
        <f t="shared" si="11994"/>
        <v>0</v>
      </c>
      <c r="AM3990" s="374">
        <f t="shared" si="11998"/>
        <v>0</v>
      </c>
      <c r="AN3990" s="292">
        <f t="shared" si="11995"/>
        <v>0</v>
      </c>
      <c r="CA3990" s="299" t="s">
        <v>1917</v>
      </c>
      <c r="CB3990" s="421"/>
      <c r="CC3990" s="375"/>
      <c r="CD3990" s="375"/>
      <c r="CE3990" s="375"/>
      <c r="CF3990" s="375"/>
      <c r="CG3990" s="375"/>
      <c r="CH3990" s="375"/>
      <c r="CI3990" s="375"/>
      <c r="CJ3990" s="375"/>
      <c r="CK3990" s="375"/>
      <c r="CL3990" s="375"/>
      <c r="CM3990" s="375"/>
      <c r="CN3990" s="301"/>
      <c r="CO3990" s="301"/>
      <c r="CP3990" s="301"/>
      <c r="CQ3990" s="301">
        <f t="shared" ref="CQ3990" si="12061">SUM(P3990:P3993)</f>
        <v>0</v>
      </c>
      <c r="CR3990" s="301">
        <f t="shared" ref="CR3990" si="12062">SUM(Q3990:Q3993)</f>
        <v>0</v>
      </c>
      <c r="CS3990" s="301">
        <f t="shared" ref="CS3990" si="12063">SUM(R3990:R3993)</f>
        <v>0</v>
      </c>
      <c r="CT3990" s="301">
        <f t="shared" ref="CT3990" si="12064">SUM(S3990:S3993)</f>
        <v>0</v>
      </c>
      <c r="CU3990" s="301">
        <f t="shared" ref="CU3990" si="12065">SUM(T3990:T3993)</f>
        <v>0</v>
      </c>
      <c r="CV3990" s="301">
        <f t="shared" ref="CV3990" si="12066">SUM(U3990:U3993)</f>
        <v>0</v>
      </c>
      <c r="CW3990" s="301">
        <f t="shared" ref="CW3990" si="12067">SUM(V3990:V3993)</f>
        <v>0</v>
      </c>
      <c r="CX3990" s="301">
        <f t="shared" ref="CX3990" si="12068">SUM(W3990:W3993)</f>
        <v>0</v>
      </c>
      <c r="CY3990" s="301">
        <f t="shared" ref="CY3990" si="12069">SUM(X3990:X3993)</f>
        <v>0</v>
      </c>
      <c r="CZ3990" s="301">
        <f t="shared" ref="CZ3990" si="12070">SUM(Y3990:Y3993)</f>
        <v>0</v>
      </c>
      <c r="DA3990" s="301">
        <f t="shared" ref="DA3990" si="12071">SUM(Z3990:Z3993)</f>
        <v>0</v>
      </c>
      <c r="DB3990" s="301">
        <f t="shared" ref="DB3990" si="12072">SUM(AA3990:AA3993)</f>
        <v>0</v>
      </c>
      <c r="DC3990" s="301">
        <f t="shared" ref="DC3990" si="12073">SUM(AB3990:AB3993)</f>
        <v>0</v>
      </c>
      <c r="DD3990" s="301">
        <f t="shared" ref="DD3990" si="12074">SUM(AC3990:AC3993)</f>
        <v>0</v>
      </c>
      <c r="DE3990" s="301">
        <f t="shared" ref="DE3990" si="12075">SUM(AD3990:AD3993)</f>
        <v>0</v>
      </c>
      <c r="DG3990" s="612"/>
      <c r="DH3990" s="613"/>
      <c r="DI3990" s="415"/>
      <c r="DJ3990" s="416"/>
      <c r="DK3990" s="416"/>
      <c r="DL3990" s="416"/>
      <c r="DM3990" s="416"/>
      <c r="DN3990" s="416"/>
      <c r="DO3990" s="416"/>
      <c r="DP3990" s="416"/>
      <c r="DQ3990" s="416"/>
      <c r="DR3990" s="416"/>
      <c r="DS3990" s="416"/>
      <c r="DT3990" s="416"/>
      <c r="DU3990" s="416"/>
      <c r="DV3990" s="416"/>
      <c r="DW3990" s="416"/>
      <c r="DX3990" s="416"/>
      <c r="DY3990" s="416"/>
      <c r="DZ3990" s="416"/>
      <c r="EA3990" s="416"/>
      <c r="EB3990" s="416"/>
      <c r="EC3990" s="416"/>
      <c r="ED3990" s="416"/>
      <c r="EE3990" s="416"/>
      <c r="EF3990" s="416"/>
      <c r="EG3990" s="416"/>
      <c r="EH3990" s="416"/>
      <c r="EI3990" s="416"/>
      <c r="EJ3990" s="416"/>
      <c r="EK3990" s="416"/>
      <c r="EL3990" s="417"/>
    </row>
    <row r="3991" spans="1:143" ht="15" customHeight="1" x14ac:dyDescent="0.25">
      <c r="C3991" s="782"/>
      <c r="D3991" s="789"/>
      <c r="E3991" s="790"/>
      <c r="F3991" s="791"/>
      <c r="G3991" s="714" t="s">
        <v>589</v>
      </c>
      <c r="H3991" s="715"/>
      <c r="I3991" s="177"/>
      <c r="J3991" s="700" t="s">
        <v>585</v>
      </c>
      <c r="K3991" s="700"/>
      <c r="L3991" s="700"/>
      <c r="M3991" s="700"/>
      <c r="N3991" s="700"/>
      <c r="O3991" s="701"/>
      <c r="P3991" s="555"/>
      <c r="Q3991" s="555"/>
      <c r="R3991" s="555"/>
      <c r="S3991" s="555"/>
      <c r="T3991" s="555"/>
      <c r="U3991" s="555"/>
      <c r="V3991" s="555"/>
      <c r="W3991" s="555"/>
      <c r="X3991" s="555"/>
      <c r="Y3991" s="555"/>
      <c r="Z3991" s="555"/>
      <c r="AA3991" s="555"/>
      <c r="AB3991" s="555"/>
      <c r="AC3991" s="555"/>
      <c r="AD3991" s="555"/>
      <c r="AE3991" s="60"/>
      <c r="AF3991" s="259"/>
      <c r="AG3991" s="374">
        <f t="shared" si="11996"/>
        <v>15</v>
      </c>
      <c r="AH3991" s="399"/>
      <c r="AK3991" s="375">
        <f t="shared" si="11997"/>
        <v>0</v>
      </c>
      <c r="AL3991" s="378">
        <f t="shared" si="11994"/>
        <v>0</v>
      </c>
      <c r="AM3991" s="374">
        <f t="shared" si="11998"/>
        <v>0</v>
      </c>
      <c r="AN3991" s="292">
        <f t="shared" si="11995"/>
        <v>0</v>
      </c>
      <c r="CA3991" s="299" t="s">
        <v>1910</v>
      </c>
      <c r="CB3991" s="421"/>
      <c r="CC3991" s="375"/>
      <c r="CD3991" s="375"/>
      <c r="CE3991" s="375"/>
      <c r="CF3991" s="375"/>
      <c r="CG3991" s="375"/>
      <c r="CH3991" s="375"/>
      <c r="CI3991" s="375"/>
      <c r="CJ3991" s="375"/>
      <c r="CK3991" s="375"/>
      <c r="CL3991" s="375"/>
      <c r="CM3991" s="375"/>
      <c r="CN3991" s="300"/>
      <c r="CO3991" s="300"/>
      <c r="CP3991" s="300"/>
      <c r="CQ3991" s="422">
        <f t="shared" ref="CQ3991" si="12076">IF(CQ3989="NA",COUNTIF(P3990:P3993,"NA"),COUNTIF(P3990:P3993,"NS"))</f>
        <v>0</v>
      </c>
      <c r="CR3991" s="422">
        <f t="shared" ref="CR3991" si="12077">IF(CR3989="NA",COUNTIF(Q3990:Q3993,"NA"),COUNTIF(Q3990:Q3993,"NS"))</f>
        <v>0</v>
      </c>
      <c r="CS3991" s="422">
        <f t="shared" ref="CS3991" si="12078">IF(CS3989="NA",COUNTIF(R3990:R3993,"NA"),COUNTIF(R3990:R3993,"NS"))</f>
        <v>0</v>
      </c>
      <c r="CT3991" s="422">
        <f t="shared" ref="CT3991" si="12079">IF(CT3989="NA",COUNTIF(S3990:S3993,"NA"),COUNTIF(S3990:S3993,"NS"))</f>
        <v>0</v>
      </c>
      <c r="CU3991" s="422">
        <f t="shared" ref="CU3991" si="12080">IF(CU3989="NA",COUNTIF(T3990:T3993,"NA"),COUNTIF(T3990:T3993,"NS"))</f>
        <v>0</v>
      </c>
      <c r="CV3991" s="422">
        <f t="shared" ref="CV3991" si="12081">IF(CV3989="NA",COUNTIF(U3990:U3993,"NA"),COUNTIF(U3990:U3993,"NS"))</f>
        <v>0</v>
      </c>
      <c r="CW3991" s="422">
        <f t="shared" ref="CW3991" si="12082">IF(CW3989="NA",COUNTIF(V3990:V3993,"NA"),COUNTIF(V3990:V3993,"NS"))</f>
        <v>0</v>
      </c>
      <c r="CX3991" s="422">
        <f t="shared" ref="CX3991" si="12083">IF(CX3989="NA",COUNTIF(W3990:W3993,"NA"),COUNTIF(W3990:W3993,"NS"))</f>
        <v>0</v>
      </c>
      <c r="CY3991" s="422">
        <f t="shared" ref="CY3991" si="12084">IF(CY3989="NA",COUNTIF(X3990:X3993,"NA"),COUNTIF(X3990:X3993,"NS"))</f>
        <v>0</v>
      </c>
      <c r="CZ3991" s="422">
        <f t="shared" ref="CZ3991" si="12085">IF(CZ3989="NA",COUNTIF(Y3990:Y3993,"NA"),COUNTIF(Y3990:Y3993,"NS"))</f>
        <v>0</v>
      </c>
      <c r="DA3991" s="422">
        <f t="shared" ref="DA3991" si="12086">IF(DA3989="NA",COUNTIF(Z3990:Z3993,"NA"),COUNTIF(Z3990:Z3993,"NS"))</f>
        <v>0</v>
      </c>
      <c r="DB3991" s="422">
        <f t="shared" ref="DB3991" si="12087">IF(DB3989="NA",COUNTIF(AA3990:AA3993,"NA"),COUNTIF(AA3990:AA3993,"NS"))</f>
        <v>0</v>
      </c>
      <c r="DC3991" s="422">
        <f t="shared" ref="DC3991" si="12088">IF(DC3989="NA",COUNTIF(AB3990:AB3993,"NA"),COUNTIF(AB3990:AB3993,"NS"))</f>
        <v>0</v>
      </c>
      <c r="DD3991" s="422">
        <f t="shared" ref="DD3991" si="12089">IF(DD3989="NA",COUNTIF(AC3990:AC3993,"NA"),COUNTIF(AC3990:AC3993,"NS"))</f>
        <v>0</v>
      </c>
      <c r="DE3991" s="422">
        <f t="shared" ref="DE3991" si="12090">IF(DE3989="NA",COUNTIF(AD3990:AD3993,"NA"),COUNTIF(AD3990:AD3993,"NS"))</f>
        <v>0</v>
      </c>
      <c r="DG3991" s="612"/>
      <c r="DH3991" s="613"/>
      <c r="DI3991" s="415"/>
      <c r="DJ3991" s="416"/>
      <c r="DK3991" s="416"/>
      <c r="DL3991" s="416"/>
      <c r="DM3991" s="416"/>
      <c r="DN3991" s="416"/>
      <c r="DO3991" s="416"/>
      <c r="DP3991" s="416"/>
      <c r="DQ3991" s="416"/>
      <c r="DR3991" s="416"/>
      <c r="DS3991" s="416"/>
      <c r="DT3991" s="416"/>
      <c r="DU3991" s="416"/>
      <c r="DV3991" s="416"/>
      <c r="DW3991" s="416"/>
      <c r="DX3991" s="416"/>
      <c r="DY3991" s="416"/>
      <c r="DZ3991" s="416"/>
      <c r="EA3991" s="416"/>
      <c r="EB3991" s="416"/>
      <c r="EC3991" s="416"/>
      <c r="ED3991" s="416"/>
      <c r="EE3991" s="416"/>
      <c r="EF3991" s="416"/>
      <c r="EG3991" s="416"/>
      <c r="EH3991" s="416"/>
      <c r="EI3991" s="416"/>
      <c r="EJ3991" s="416"/>
      <c r="EK3991" s="416"/>
      <c r="EL3991" s="417"/>
    </row>
    <row r="3992" spans="1:143" ht="36" customHeight="1" x14ac:dyDescent="0.25">
      <c r="C3992" s="782"/>
      <c r="D3992" s="789"/>
      <c r="E3992" s="790"/>
      <c r="F3992" s="791"/>
      <c r="G3992" s="714" t="s">
        <v>590</v>
      </c>
      <c r="H3992" s="715"/>
      <c r="I3992" s="177"/>
      <c r="J3992" s="700" t="s">
        <v>586</v>
      </c>
      <c r="K3992" s="700"/>
      <c r="L3992" s="700"/>
      <c r="M3992" s="700"/>
      <c r="N3992" s="700"/>
      <c r="O3992" s="701"/>
      <c r="P3992" s="555"/>
      <c r="Q3992" s="555"/>
      <c r="R3992" s="555"/>
      <c r="S3992" s="555"/>
      <c r="T3992" s="555"/>
      <c r="U3992" s="555"/>
      <c r="V3992" s="555"/>
      <c r="W3992" s="555"/>
      <c r="X3992" s="555"/>
      <c r="Y3992" s="555"/>
      <c r="Z3992" s="555"/>
      <c r="AA3992" s="555"/>
      <c r="AB3992" s="555"/>
      <c r="AC3992" s="555"/>
      <c r="AD3992" s="555"/>
      <c r="AE3992" s="60"/>
      <c r="AF3992" s="259"/>
      <c r="AG3992" s="374">
        <f t="shared" si="11996"/>
        <v>15</v>
      </c>
      <c r="AH3992" s="399"/>
      <c r="AK3992" s="375">
        <f t="shared" si="11997"/>
        <v>0</v>
      </c>
      <c r="AL3992" s="378">
        <f t="shared" si="11994"/>
        <v>0</v>
      </c>
      <c r="AM3992" s="374">
        <f t="shared" si="11998"/>
        <v>0</v>
      </c>
      <c r="AN3992" s="292">
        <f t="shared" si="11995"/>
        <v>0</v>
      </c>
      <c r="CA3992" s="299" t="s">
        <v>1918</v>
      </c>
      <c r="CB3992" s="398"/>
      <c r="CC3992" s="375"/>
      <c r="CD3992" s="375"/>
      <c r="CE3992" s="375"/>
      <c r="CF3992" s="375"/>
      <c r="CG3992" s="375"/>
      <c r="CH3992" s="375"/>
      <c r="CI3992" s="375"/>
      <c r="CJ3992" s="375"/>
      <c r="CK3992" s="375"/>
      <c r="CL3992" s="375"/>
      <c r="CM3992" s="375"/>
      <c r="CN3992" s="302"/>
      <c r="CO3992" s="302"/>
      <c r="CP3992" s="302"/>
      <c r="CQ3992" s="425">
        <f t="shared" ref="CQ3992:DD3992" si="12091">IF(OR(AND(CQ3989=0,CQ3991&gt;0),AND(CQ3989="NS",CQ3990&gt;0),AND(CQ3989="NS",CQ3990=0,CQ3991=0)),1,IF(OR(AND(CQ3991&gt;=2,CQ3990&lt;CQ3989),AND(CQ3989="NS",CQ3990=0,CQ3991&gt;0),OR(CQ3989=CQ3990,AND(CQ3989="",CQ3991=0,CQ3990=0))),0,1))</f>
        <v>0</v>
      </c>
      <c r="CR3992" s="425">
        <f t="shared" si="12091"/>
        <v>0</v>
      </c>
      <c r="CS3992" s="425">
        <f t="shared" si="12091"/>
        <v>0</v>
      </c>
      <c r="CT3992" s="425">
        <f t="shared" si="12091"/>
        <v>0</v>
      </c>
      <c r="CU3992" s="425">
        <f t="shared" si="12091"/>
        <v>0</v>
      </c>
      <c r="CV3992" s="425">
        <f t="shared" si="12091"/>
        <v>0</v>
      </c>
      <c r="CW3992" s="425">
        <f t="shared" si="12091"/>
        <v>0</v>
      </c>
      <c r="CX3992" s="425">
        <f t="shared" si="12091"/>
        <v>0</v>
      </c>
      <c r="CY3992" s="425">
        <f t="shared" si="12091"/>
        <v>0</v>
      </c>
      <c r="CZ3992" s="425">
        <f t="shared" si="12091"/>
        <v>0</v>
      </c>
      <c r="DA3992" s="425">
        <f t="shared" si="12091"/>
        <v>0</v>
      </c>
      <c r="DB3992" s="425">
        <f t="shared" si="12091"/>
        <v>0</v>
      </c>
      <c r="DC3992" s="425">
        <f t="shared" si="12091"/>
        <v>0</v>
      </c>
      <c r="DD3992" s="425">
        <f t="shared" si="12091"/>
        <v>0</v>
      </c>
      <c r="DE3992" s="425">
        <f t="shared" ref="DE3992" si="12092">IF(OR(AND(DE3989=0,DE3991&gt;0),AND(DE3989="NS",DE3990&gt;0),AND(DE3989="NS",DE3990=0,DE3991=0)),1,IF(OR(AND(DE3991&gt;=2,DE3990&lt;DE3989),AND(DE3989="NS",DE3990=0,DE3991&gt;0),OR(DE3989=DE3990,AND(DE3989="",DE3991=0,DE3990=0))),0,1))</f>
        <v>0</v>
      </c>
      <c r="DF3992" s="400">
        <f>SUM(CQ3992:DE3992)</f>
        <v>0</v>
      </c>
      <c r="DG3992" s="651" t="s">
        <v>594</v>
      </c>
      <c r="DH3992" s="652"/>
      <c r="DI3992" s="418" t="s">
        <v>1909</v>
      </c>
      <c r="DJ3992" s="419"/>
      <c r="DK3992" s="419"/>
      <c r="DL3992" s="419"/>
      <c r="DM3992" s="419"/>
      <c r="DN3992" s="419"/>
      <c r="DO3992" s="419"/>
      <c r="DP3992" s="419"/>
      <c r="DQ3992" s="419"/>
      <c r="DR3992" s="419"/>
      <c r="DS3992" s="419"/>
      <c r="DT3992" s="419"/>
      <c r="DU3992" s="419"/>
      <c r="DV3992" s="419"/>
      <c r="DW3992" s="419"/>
      <c r="DX3992" s="419">
        <f t="shared" ref="DX3992" si="12093">P3995</f>
        <v>0</v>
      </c>
      <c r="DY3992" s="419">
        <f t="shared" ref="DY3992" si="12094">Q3995</f>
        <v>0</v>
      </c>
      <c r="DZ3992" s="419">
        <f t="shared" ref="DZ3992" si="12095">R3995</f>
        <v>0</v>
      </c>
      <c r="EA3992" s="419">
        <f t="shared" ref="EA3992" si="12096">S3995</f>
        <v>0</v>
      </c>
      <c r="EB3992" s="419">
        <f t="shared" ref="EB3992" si="12097">T3995</f>
        <v>0</v>
      </c>
      <c r="EC3992" s="419">
        <f t="shared" ref="EC3992" si="12098">U3995</f>
        <v>0</v>
      </c>
      <c r="ED3992" s="419">
        <f t="shared" ref="ED3992" si="12099">V3995</f>
        <v>0</v>
      </c>
      <c r="EE3992" s="419">
        <f t="shared" ref="EE3992" si="12100">W3995</f>
        <v>0</v>
      </c>
      <c r="EF3992" s="419">
        <f t="shared" ref="EF3992" si="12101">X3995</f>
        <v>0</v>
      </c>
      <c r="EG3992" s="419">
        <f t="shared" ref="EG3992" si="12102">Y3995</f>
        <v>0</v>
      </c>
      <c r="EH3992" s="419">
        <f t="shared" ref="EH3992" si="12103">Z3995</f>
        <v>0</v>
      </c>
      <c r="EI3992" s="419">
        <f t="shared" ref="EI3992" si="12104">AA3995</f>
        <v>0</v>
      </c>
      <c r="EJ3992" s="419">
        <f t="shared" ref="EJ3992" si="12105">AB3995</f>
        <v>0</v>
      </c>
      <c r="EK3992" s="419">
        <f t="shared" ref="EK3992" si="12106">AC3995</f>
        <v>0</v>
      </c>
      <c r="EL3992" s="420">
        <f t="shared" ref="EL3992" si="12107">AD3995</f>
        <v>0</v>
      </c>
    </row>
    <row r="3993" spans="1:143" ht="48" customHeight="1" x14ac:dyDescent="0.25">
      <c r="C3993" s="782"/>
      <c r="D3993" s="789"/>
      <c r="E3993" s="790"/>
      <c r="F3993" s="791"/>
      <c r="G3993" s="714" t="s">
        <v>591</v>
      </c>
      <c r="H3993" s="715"/>
      <c r="I3993" s="177"/>
      <c r="J3993" s="700" t="s">
        <v>587</v>
      </c>
      <c r="K3993" s="700"/>
      <c r="L3993" s="700"/>
      <c r="M3993" s="700"/>
      <c r="N3993" s="700"/>
      <c r="O3993" s="701"/>
      <c r="P3993" s="555"/>
      <c r="Q3993" s="555"/>
      <c r="R3993" s="555"/>
      <c r="S3993" s="555"/>
      <c r="T3993" s="555"/>
      <c r="U3993" s="555"/>
      <c r="V3993" s="555"/>
      <c r="W3993" s="555"/>
      <c r="X3993" s="555"/>
      <c r="Y3993" s="555"/>
      <c r="Z3993" s="555"/>
      <c r="AA3993" s="555"/>
      <c r="AB3993" s="555"/>
      <c r="AC3993" s="555"/>
      <c r="AD3993" s="555"/>
      <c r="AE3993" s="60"/>
      <c r="AF3993" s="259"/>
      <c r="AG3993" s="374">
        <f t="shared" si="11996"/>
        <v>15</v>
      </c>
      <c r="AH3993" s="399"/>
      <c r="AK3993" s="375">
        <f t="shared" si="11997"/>
        <v>0</v>
      </c>
      <c r="AL3993" s="378">
        <f t="shared" si="11994"/>
        <v>0</v>
      </c>
      <c r="AM3993" s="374">
        <f t="shared" si="11998"/>
        <v>0</v>
      </c>
      <c r="AN3993" s="292">
        <f t="shared" si="11995"/>
        <v>0</v>
      </c>
      <c r="CA3993" s="413"/>
      <c r="CB3993" s="398"/>
      <c r="CC3993" s="398"/>
      <c r="CD3993" s="398"/>
      <c r="CE3993" s="398"/>
      <c r="CF3993" s="398"/>
      <c r="CG3993" s="398"/>
      <c r="CH3993" s="398"/>
      <c r="CI3993" s="398"/>
      <c r="CJ3993" s="398"/>
      <c r="CK3993" s="398"/>
      <c r="CL3993" s="398"/>
      <c r="CM3993" s="398"/>
      <c r="CN3993" s="398"/>
      <c r="CO3993" s="398"/>
      <c r="CP3993" s="398"/>
      <c r="CQ3993" s="398"/>
      <c r="CR3993" s="398"/>
      <c r="CS3993" s="398"/>
      <c r="CT3993" s="398"/>
      <c r="CU3993" s="398"/>
      <c r="CV3993" s="398"/>
      <c r="CW3993" s="398"/>
      <c r="CX3993" s="398"/>
      <c r="CY3993" s="398"/>
      <c r="CZ3993" s="398"/>
      <c r="DA3993" s="398"/>
      <c r="DB3993" s="398"/>
      <c r="DC3993" s="398"/>
      <c r="DD3993" s="398"/>
      <c r="DE3993" s="414"/>
      <c r="DG3993" s="440"/>
      <c r="DH3993" s="441"/>
      <c r="DI3993" s="415" t="s">
        <v>1910</v>
      </c>
      <c r="DJ3993" s="416"/>
      <c r="DK3993" s="416"/>
      <c r="DL3993" s="416"/>
      <c r="DM3993" s="416"/>
      <c r="DN3993" s="416"/>
      <c r="DO3993" s="416"/>
      <c r="DP3993" s="416"/>
      <c r="DQ3993" s="416"/>
      <c r="DR3993" s="416"/>
      <c r="DS3993" s="416"/>
      <c r="DT3993" s="416"/>
      <c r="DU3993" s="416"/>
      <c r="DV3993" s="416"/>
      <c r="DW3993" s="416"/>
      <c r="DX3993" s="416">
        <f t="shared" ref="DX3993" si="12108">COUNTIF(P3994,"NS")+COUNTIF(P3981:P3989,"NS")+COUNTIF(P3977:P3978,"NS")+COUNTIF(P3966:P3970,"NS")</f>
        <v>0</v>
      </c>
      <c r="DY3993" s="416">
        <f t="shared" ref="DY3993" si="12109">COUNTIF(Q3994,"NS")+COUNTIF(Q3981:Q3989,"NS")+COUNTIF(Q3977:Q3978,"NS")+COUNTIF(Q3966:Q3970,"NS")</f>
        <v>0</v>
      </c>
      <c r="DZ3993" s="416">
        <f t="shared" ref="DZ3993" si="12110">COUNTIF(R3994,"NS")+COUNTIF(R3981:R3989,"NS")+COUNTIF(R3977:R3978,"NS")+COUNTIF(R3966:R3970,"NS")</f>
        <v>0</v>
      </c>
      <c r="EA3993" s="416">
        <f t="shared" ref="EA3993" si="12111">COUNTIF(S3994,"NS")+COUNTIF(S3981:S3989,"NS")+COUNTIF(S3977:S3978,"NS")+COUNTIF(S3966:S3970,"NS")</f>
        <v>0</v>
      </c>
      <c r="EB3993" s="416">
        <f t="shared" ref="EB3993" si="12112">COUNTIF(T3994,"NS")+COUNTIF(T3981:T3989,"NS")+COUNTIF(T3977:T3978,"NS")+COUNTIF(T3966:T3970,"NS")</f>
        <v>0</v>
      </c>
      <c r="EC3993" s="416">
        <f t="shared" ref="EC3993" si="12113">COUNTIF(U3994,"NS")+COUNTIF(U3981:U3989,"NS")+COUNTIF(U3977:U3978,"NS")+COUNTIF(U3966:U3970,"NS")</f>
        <v>0</v>
      </c>
      <c r="ED3993" s="416">
        <f t="shared" ref="ED3993" si="12114">COUNTIF(V3994,"NS")+COUNTIF(V3981:V3989,"NS")+COUNTIF(V3977:V3978,"NS")+COUNTIF(V3966:V3970,"NS")</f>
        <v>0</v>
      </c>
      <c r="EE3993" s="416">
        <f t="shared" ref="EE3993" si="12115">COUNTIF(W3994,"NS")+COUNTIF(W3981:W3989,"NS")+COUNTIF(W3977:W3978,"NS")+COUNTIF(W3966:W3970,"NS")</f>
        <v>0</v>
      </c>
      <c r="EF3993" s="416">
        <f t="shared" ref="EF3993" si="12116">COUNTIF(X3994,"NS")+COUNTIF(X3981:X3989,"NS")+COUNTIF(X3977:X3978,"NS")+COUNTIF(X3966:X3970,"NS")</f>
        <v>0</v>
      </c>
      <c r="EG3993" s="416">
        <f t="shared" ref="EG3993" si="12117">COUNTIF(Y3994,"NS")+COUNTIF(Y3981:Y3989,"NS")+COUNTIF(Y3977:Y3978,"NS")+COUNTIF(Y3966:Y3970,"NS")</f>
        <v>0</v>
      </c>
      <c r="EH3993" s="416">
        <f t="shared" ref="EH3993" si="12118">COUNTIF(Z3994,"NS")+COUNTIF(Z3981:Z3989,"NS")+COUNTIF(Z3977:Z3978,"NS")+COUNTIF(Z3966:Z3970,"NS")</f>
        <v>0</v>
      </c>
      <c r="EI3993" s="416">
        <f t="shared" ref="EI3993" si="12119">COUNTIF(AA3994,"NS")+COUNTIF(AA3981:AA3989,"NS")+COUNTIF(AA3977:AA3978,"NS")+COUNTIF(AA3966:AA3970,"NS")</f>
        <v>0</v>
      </c>
      <c r="EJ3993" s="416">
        <f t="shared" ref="EJ3993" si="12120">COUNTIF(AB3994,"NS")+COUNTIF(AB3981:AB3989,"NS")+COUNTIF(AB3977:AB3978,"NS")+COUNTIF(AB3966:AB3970,"NS")</f>
        <v>0</v>
      </c>
      <c r="EK3993" s="416">
        <f t="shared" ref="EK3993" si="12121">COUNTIF(AC3994,"NS")+COUNTIF(AC3981:AC3989,"NS")+COUNTIF(AC3977:AC3978,"NS")+COUNTIF(AC3966:AC3970,"NS")</f>
        <v>0</v>
      </c>
      <c r="EL3993" s="417">
        <f t="shared" ref="EL3993" si="12122">COUNTIF(AD3994,"NS")+COUNTIF(AD3981:AD3989,"NS")+COUNTIF(AD3977:AD3978,"NS")+COUNTIF(AD3966:AD3970,"NS")</f>
        <v>0</v>
      </c>
    </row>
    <row r="3994" spans="1:143" ht="24" customHeight="1" thickBot="1" x14ac:dyDescent="0.3">
      <c r="C3994" s="782"/>
      <c r="D3994" s="789"/>
      <c r="E3994" s="790"/>
      <c r="F3994" s="791"/>
      <c r="G3994" s="703" t="s">
        <v>592</v>
      </c>
      <c r="H3994" s="703"/>
      <c r="I3994" s="704" t="s">
        <v>593</v>
      </c>
      <c r="J3994" s="705"/>
      <c r="K3994" s="705"/>
      <c r="L3994" s="705"/>
      <c r="M3994" s="705"/>
      <c r="N3994" s="705"/>
      <c r="O3994" s="706"/>
      <c r="P3994" s="555"/>
      <c r="Q3994" s="555"/>
      <c r="R3994" s="555"/>
      <c r="S3994" s="555"/>
      <c r="T3994" s="555"/>
      <c r="U3994" s="555"/>
      <c r="V3994" s="555"/>
      <c r="W3994" s="555"/>
      <c r="X3994" s="555"/>
      <c r="Y3994" s="555"/>
      <c r="Z3994" s="555"/>
      <c r="AA3994" s="555"/>
      <c r="AB3994" s="555"/>
      <c r="AC3994" s="555"/>
      <c r="AD3994" s="555"/>
      <c r="AE3994" s="60"/>
      <c r="AF3994" s="259"/>
      <c r="AG3994" s="374">
        <f t="shared" si="11996"/>
        <v>15</v>
      </c>
      <c r="AH3994" s="399"/>
      <c r="AK3994" s="375">
        <f t="shared" si="11997"/>
        <v>0</v>
      </c>
      <c r="AL3994" s="378">
        <f t="shared" si="11994"/>
        <v>0</v>
      </c>
      <c r="AM3994" s="374">
        <f t="shared" si="11998"/>
        <v>0</v>
      </c>
      <c r="AN3994" s="292">
        <f t="shared" si="11995"/>
        <v>0</v>
      </c>
      <c r="CA3994" s="413"/>
      <c r="CB3994" s="443"/>
      <c r="CC3994" s="398"/>
      <c r="CD3994" s="398"/>
      <c r="CE3994" s="398"/>
      <c r="CF3994" s="398"/>
      <c r="CG3994" s="398"/>
      <c r="CH3994" s="398"/>
      <c r="CI3994" s="398"/>
      <c r="CJ3994" s="398"/>
      <c r="CK3994" s="398"/>
      <c r="CL3994" s="398"/>
      <c r="CM3994" s="398"/>
      <c r="CN3994" s="398"/>
      <c r="CO3994" s="398"/>
      <c r="CP3994" s="398"/>
      <c r="CQ3994" s="398"/>
      <c r="CR3994" s="398"/>
      <c r="CS3994" s="398"/>
      <c r="CT3994" s="398"/>
      <c r="CU3994" s="398"/>
      <c r="CV3994" s="398"/>
      <c r="CW3994" s="398"/>
      <c r="CX3994" s="398"/>
      <c r="CY3994" s="398"/>
      <c r="CZ3994" s="398"/>
      <c r="DA3994" s="398"/>
      <c r="DB3994" s="398"/>
      <c r="DC3994" s="398"/>
      <c r="DD3994" s="398"/>
      <c r="DE3994" s="414"/>
      <c r="DG3994" s="440"/>
      <c r="DH3994" s="441"/>
      <c r="DI3994" s="415" t="s">
        <v>1914</v>
      </c>
      <c r="DJ3994" s="416"/>
      <c r="DK3994" s="416"/>
      <c r="DL3994" s="416"/>
      <c r="DM3994" s="416"/>
      <c r="DN3994" s="416"/>
      <c r="DO3994" s="416"/>
      <c r="DP3994" s="416"/>
      <c r="DQ3994" s="416"/>
      <c r="DR3994" s="416"/>
      <c r="DS3994" s="416"/>
      <c r="DT3994" s="416"/>
      <c r="DU3994" s="416"/>
      <c r="DV3994" s="416"/>
      <c r="DW3994" s="416"/>
      <c r="DX3994" s="416">
        <f t="shared" ref="DX3994" si="12123">SUM(P3994:P3995,P3981:P3989,P3977:P3978,P3966:P3970)</f>
        <v>0</v>
      </c>
      <c r="DY3994" s="416">
        <f t="shared" ref="DY3994" si="12124">SUM(Q3994:Q3995,Q3981:Q3989,Q3977:Q3978,Q3966:Q3970)</f>
        <v>0</v>
      </c>
      <c r="DZ3994" s="416">
        <f t="shared" ref="DZ3994" si="12125">SUM(R3994:R3995,R3981:R3989,R3977:R3978,R3966:R3970)</f>
        <v>0</v>
      </c>
      <c r="EA3994" s="416">
        <f>SUM(S3994:S3995,S3981:S3989,S3977:S3978,S3966:S3970)</f>
        <v>0</v>
      </c>
      <c r="EB3994" s="416">
        <f t="shared" ref="EB3994" si="12126">SUM(T3994,T3981:T3989,T3977:T3978,T3966:T3970)</f>
        <v>0</v>
      </c>
      <c r="EC3994" s="416">
        <f t="shared" ref="EC3994" si="12127">SUM(U3994,U3981:U3989,U3977:U3978,U3966:U3970)</f>
        <v>0</v>
      </c>
      <c r="ED3994" s="416">
        <f t="shared" ref="ED3994" si="12128">SUM(V3994,V3981:V3989,V3977:V3978,V3966:V3970)</f>
        <v>0</v>
      </c>
      <c r="EE3994" s="416">
        <f t="shared" ref="EE3994" si="12129">SUM(W3994,W3981:W3989,W3977:W3978,W3966:W3970)</f>
        <v>0</v>
      </c>
      <c r="EF3994" s="416">
        <f t="shared" ref="EF3994" si="12130">SUM(X3994,X3981:X3989,X3977:X3978,X3966:X3970)</f>
        <v>0</v>
      </c>
      <c r="EG3994" s="416">
        <f t="shared" ref="EG3994" si="12131">SUM(Y3994,Y3981:Y3989,Y3977:Y3978,Y3966:Y3970)</f>
        <v>0</v>
      </c>
      <c r="EH3994" s="416">
        <f t="shared" ref="EH3994" si="12132">SUM(Z3994,Z3981:Z3989,Z3977:Z3978,Z3966:Z3970)</f>
        <v>0</v>
      </c>
      <c r="EI3994" s="416">
        <f t="shared" ref="EI3994" si="12133">SUM(AA3994,AA3981:AA3989,AA3977:AA3978,AA3966:AA3970)</f>
        <v>0</v>
      </c>
      <c r="EJ3994" s="416">
        <f t="shared" ref="EJ3994" si="12134">SUM(AB3994,AB3981:AB3989,AB3977:AB3978,AB3966:AB3970)</f>
        <v>0</v>
      </c>
      <c r="EK3994" s="416">
        <f t="shared" ref="EK3994" si="12135">SUM(AC3994,AC3981:AC3989,AC3977:AC3978,AC3966:AC3970)</f>
        <v>0</v>
      </c>
      <c r="EL3994" s="417">
        <f t="shared" ref="EL3994" si="12136">SUM(AD3994,AD3981:AD3989,AD3977:AD3978,AD3966:AD3970)</f>
        <v>0</v>
      </c>
    </row>
    <row r="3995" spans="1:143" ht="15" customHeight="1" thickBot="1" x14ac:dyDescent="0.3">
      <c r="C3995" s="783"/>
      <c r="D3995" s="792"/>
      <c r="E3995" s="793"/>
      <c r="F3995" s="794"/>
      <c r="G3995" s="703" t="s">
        <v>594</v>
      </c>
      <c r="H3995" s="703"/>
      <c r="I3995" s="704" t="s">
        <v>595</v>
      </c>
      <c r="J3995" s="705"/>
      <c r="K3995" s="705"/>
      <c r="L3995" s="705"/>
      <c r="M3995" s="705"/>
      <c r="N3995" s="705"/>
      <c r="O3995" s="706"/>
      <c r="P3995" s="555"/>
      <c r="Q3995" s="555"/>
      <c r="R3995" s="555"/>
      <c r="S3995" s="555"/>
      <c r="T3995" s="555"/>
      <c r="U3995" s="555"/>
      <c r="V3995" s="555"/>
      <c r="W3995" s="555"/>
      <c r="X3995" s="555"/>
      <c r="Y3995" s="555"/>
      <c r="Z3995" s="555"/>
      <c r="AA3995" s="555"/>
      <c r="AB3995" s="555"/>
      <c r="AC3995" s="555"/>
      <c r="AD3995" s="555"/>
      <c r="AE3995" s="60"/>
      <c r="AF3995" s="259"/>
      <c r="AG3995" s="374">
        <f t="shared" si="11996"/>
        <v>15</v>
      </c>
      <c r="AH3995" s="399"/>
      <c r="AK3995" s="375">
        <f t="shared" si="11997"/>
        <v>0</v>
      </c>
      <c r="AL3995" s="378">
        <f t="shared" si="11994"/>
        <v>0</v>
      </c>
      <c r="AM3995" s="374">
        <f t="shared" si="11998"/>
        <v>0</v>
      </c>
      <c r="AN3995" s="292">
        <f t="shared" si="11995"/>
        <v>0</v>
      </c>
      <c r="CA3995" s="442"/>
      <c r="CC3995" s="443"/>
      <c r="CD3995" s="443"/>
      <c r="CE3995" s="443"/>
      <c r="CF3995" s="443"/>
      <c r="CG3995" s="443"/>
      <c r="CH3995" s="443"/>
      <c r="CI3995" s="443"/>
      <c r="CJ3995" s="443"/>
      <c r="CK3995" s="443"/>
      <c r="CL3995" s="443"/>
      <c r="CM3995" s="443"/>
      <c r="CN3995" s="443"/>
      <c r="CO3995" s="443"/>
      <c r="CP3995" s="443"/>
      <c r="CQ3995" s="443"/>
      <c r="CR3995" s="443"/>
      <c r="CS3995" s="443"/>
      <c r="CT3995" s="443"/>
      <c r="CU3995" s="443"/>
      <c r="CV3995" s="443"/>
      <c r="CW3995" s="443"/>
      <c r="CX3995" s="443"/>
      <c r="CY3995" s="443"/>
      <c r="CZ3995" s="443"/>
      <c r="DA3995" s="443"/>
      <c r="DB3995" s="443"/>
      <c r="DC3995" s="443"/>
      <c r="DD3995" s="443"/>
      <c r="DE3995" s="444"/>
      <c r="DG3995" s="445"/>
      <c r="DH3995" s="446"/>
      <c r="DI3995" s="447" t="s">
        <v>1919</v>
      </c>
      <c r="DJ3995" s="313"/>
      <c r="DK3995" s="313"/>
      <c r="DL3995" s="313"/>
      <c r="DM3995" s="313"/>
      <c r="DN3995" s="313"/>
      <c r="DO3995" s="313"/>
      <c r="DP3995" s="313"/>
      <c r="DQ3995" s="313"/>
      <c r="DR3995" s="313"/>
      <c r="DS3995" s="313"/>
      <c r="DT3995" s="313"/>
      <c r="DU3995" s="313"/>
      <c r="DV3995" s="313"/>
      <c r="DW3995" s="313"/>
      <c r="DX3995" s="313">
        <f t="shared" ref="DX3995:DZ3995" si="12137">IF(OR(AND(DX3992="NS",DX3993=17),AND(DX3992="NA")),0,IF(OR(AND(IF(DX3992="NS",1,DX3992)&gt;DX3994*0.25,DX3993=0),AND(DX3992&gt;0,OR(DX3993=17,DX3994=0)),AND(DX3992&gt;0,DX3993=0,DX3994=0),AND(DX3992="NS",DX3993=0,DX3994=0)),1,0))</f>
        <v>0</v>
      </c>
      <c r="DY3995" s="313">
        <f t="shared" si="12137"/>
        <v>0</v>
      </c>
      <c r="DZ3995" s="313">
        <f t="shared" si="12137"/>
        <v>0</v>
      </c>
      <c r="EA3995" s="313">
        <f>IF(OR(AND(EA3992="NS",EA3993=17),AND(EA3992="NA")),0,IF(OR(AND(IF(EA3992="NS",1,EA3992)&gt;EA3994*0.25,EA3993=0),AND(EA3992&gt;0,OR(EA3993=17,EA3994=0)),AND(EA3992&gt;0,EA3993=0,EA3994=0),AND(EA3992="NS",EA3993=0,EA3994=0)),1,0))</f>
        <v>0</v>
      </c>
      <c r="EB3995" s="313">
        <f t="shared" ref="EB3995:EL3995" si="12138">IF(OR(AND(EB3992="NS",EB3993=4),AND(EB3992="NA")),0,IF(OR(AND(IF(EB3992="NS",1,EB3992)&gt;EB3994*0.25,EB3993=0),AND(EB3992&gt;0,OR(EB3993=4,EB3994=0)),AND(EB3992&gt;0,EB3993=0,EB3994=0),AND(EB3992="NS",EB3993=0,EB3994=0)),1,0))</f>
        <v>0</v>
      </c>
      <c r="EC3995" s="313">
        <f t="shared" si="12138"/>
        <v>0</v>
      </c>
      <c r="ED3995" s="313">
        <f t="shared" si="12138"/>
        <v>0</v>
      </c>
      <c r="EE3995" s="313">
        <f t="shared" si="12138"/>
        <v>0</v>
      </c>
      <c r="EF3995" s="313">
        <f t="shared" si="12138"/>
        <v>0</v>
      </c>
      <c r="EG3995" s="313">
        <f t="shared" si="12138"/>
        <v>0</v>
      </c>
      <c r="EH3995" s="313">
        <f t="shared" si="12138"/>
        <v>0</v>
      </c>
      <c r="EI3995" s="313">
        <f t="shared" si="12138"/>
        <v>0</v>
      </c>
      <c r="EJ3995" s="313">
        <f t="shared" si="12138"/>
        <v>0</v>
      </c>
      <c r="EK3995" s="313">
        <f t="shared" si="12138"/>
        <v>0</v>
      </c>
      <c r="EL3995" s="312">
        <f t="shared" si="12138"/>
        <v>0</v>
      </c>
      <c r="EM3995" s="375">
        <f>SUM(DX3995:EL3995)</f>
        <v>0</v>
      </c>
    </row>
    <row r="3996" spans="1:143" ht="15" customHeight="1" x14ac:dyDescent="0.25">
      <c r="O3996" s="82" t="s">
        <v>64</v>
      </c>
      <c r="P3996" s="784">
        <f t="shared" ref="P3996" si="12139">IF(AND(SUM(COUNTIF(P3847:P3857,"NS"),COUNTIF(P3863:P3867,"NS"),COUNTIF(P3872:P3875,"NS"),COUNTIF(P3893,"NS"),COUNTIF(P3898:P3900,"NS"),COUNTIF(P3903:P3909,"NS"),COUNTIF(P3916,"NS"),COUNTIF(P3921:P3925,"NS"),COUNTIF(P3931,"NS"),COUNTIF(P3939:P3942,"NS"),COUNTIF(P3948:P3951,"NS"),COUNTIF(P3960,"NS"),COUNTIF(P3963:P3970,"NS"),COUNTIF(P3977:P3978,"NS"),COUNTIF(P3981:P3989,"NS"),COUNTIF(P3994:P3995,"NS"))&gt;0,SUM(P3847:P3857,P3863:P3867,P3872:P3875,P3893,P3898:P3900,P3903:P3909,P3916,P3921:P3925,P3931,P3939:P3942,P3948:P3951,P3960,P3963:P3970,P3977:P3978,P3981:P3989,P3994:P3995)=0),"NS",SUM(P3847:P3857,P3863:P3867,P3872:P3875,P3893,P3898:P3900,P3903:P3909,P3916,P3921:P3925,P3931,P3939:P3942,P3948:P3951,P3960,P3963:P3970,P3977:P3978,P3981:P3989,P3994:P3995))</f>
        <v>0</v>
      </c>
      <c r="Q3996" s="784"/>
      <c r="R3996" s="784"/>
      <c r="S3996" s="784"/>
      <c r="T3996" s="784"/>
      <c r="U3996" s="784">
        <f t="shared" ref="U3996" si="12140">IF(AND(SUM(COUNTIF(U3847:U3857,"NS"),COUNTIF(U3863:U3867,"NS"),COUNTIF(U3872:U3875,"NS"),COUNTIF(U3893,"NS"),COUNTIF(U3898:U3900,"NS"),COUNTIF(U3903:U3909,"NS"),COUNTIF(U3916,"NS"),COUNTIF(U3921:U3925,"NS"),COUNTIF(U3931,"NS"),COUNTIF(U3939:U3942,"NS"),COUNTIF(U3948:U3951,"NS"),COUNTIF(U3960,"NS"),COUNTIF(U3963:U3970,"NS"),COUNTIF(U3977:U3978,"NS"),COUNTIF(U3981:U3989,"NS"),COUNTIF(U3994:U3995,"NS"))&gt;0,SUM(U3847:U3857,U3863:U3867,U3872:U3875,U3893,U3898:U3900,U3903:U3909,U3916,U3921:U3925,U3931,U3939:U3942,U3948:U3951,U3960,U3963:U3970,U3977:U3978,U3981:U3989,U3994:U3995)=0),"NS",SUM(U3847:U3857,U3863:U3867,U3872:U3875,U3893,U3898:U3900,U3903:U3909,U3916,U3921:U3925,U3931,U3939:U3942,U3948:U3951,U3960,U3963:U3970,U3977:U3978,U3981:U3989,U3994:U3995))</f>
        <v>0</v>
      </c>
      <c r="V3996" s="784"/>
      <c r="W3996" s="784"/>
      <c r="X3996" s="784"/>
      <c r="Y3996" s="784"/>
      <c r="Z3996" s="784">
        <f t="shared" ref="Z3996" si="12141">IF(AND(SUM(COUNTIF(Z3847:Z3857,"NS"),COUNTIF(Z3863:Z3867,"NS"),COUNTIF(Z3872:Z3875,"NS"),COUNTIF(Z3893,"NS"),COUNTIF(Z3898:Z3900,"NS"),COUNTIF(Z3903:Z3909,"NS"),COUNTIF(Z3916,"NS"),COUNTIF(Z3921:Z3925,"NS"),COUNTIF(Z3931,"NS"),COUNTIF(Z3939:Z3942,"NS"),COUNTIF(Z3948:Z3951,"NS"),COUNTIF(Z3960,"NS"),COUNTIF(Z3963:Z3970,"NS"),COUNTIF(Z3977:Z3978,"NS"),COUNTIF(Z3981:Z3989,"NS"),COUNTIF(Z3994:Z3995,"NS"))&gt;0,SUM(Z3847:Z3857,Z3863:Z3867,Z3872:Z3875,Z3893,Z3898:Z3900,Z3903:Z3909,Z3916,Z3921:Z3925,Z3931,Z3939:Z3942,Z3948:Z3951,Z3960,Z3963:Z3970,Z3977:Z3978,Z3981:Z3989,Z3994:Z3995)=0),"NS",SUM(Z3847:Z3857,Z3863:Z3867,Z3872:Z3875,Z3893,Z3898:Z3900,Z3903:Z3909,Z3916,Z3921:Z3925,Z3931,Z3939:Z3942,Z3948:Z3951,Z3960,Z3963:Z3970,Z3977:Z3978,Z3981:Z3989,Z3994:Z3995))</f>
        <v>0</v>
      </c>
      <c r="AA3996" s="784"/>
      <c r="AB3996" s="784"/>
      <c r="AC3996" s="784"/>
      <c r="AD3996" s="784"/>
      <c r="AE3996" s="60"/>
      <c r="AF3996" s="259"/>
      <c r="AG3996" s="387">
        <f>SUM(AG3847:AG3995)</f>
        <v>2235</v>
      </c>
      <c r="AH3996" s="399"/>
      <c r="AK3996" s="375"/>
      <c r="AL3996" s="378"/>
      <c r="AM3996" s="374"/>
      <c r="AN3996" s="318">
        <f>SUM(AN3847:AN3995)</f>
        <v>0</v>
      </c>
      <c r="DF3996" s="377">
        <f>SUM(DF3860:DF3995)</f>
        <v>0</v>
      </c>
      <c r="EM3996" s="377">
        <f>SUM(EM3854:EM3995)</f>
        <v>0</v>
      </c>
    </row>
    <row r="3997" spans="1:143" ht="15" customHeight="1" x14ac:dyDescent="0.25">
      <c r="AE3997" s="60"/>
      <c r="AF3997" s="259"/>
      <c r="AG3997" s="375"/>
      <c r="AH3997" s="399"/>
    </row>
    <row r="3998" spans="1:143" ht="24" customHeight="1" x14ac:dyDescent="0.25">
      <c r="C3998" s="676" t="s">
        <v>870</v>
      </c>
      <c r="D3998" s="676"/>
      <c r="E3998" s="676"/>
      <c r="F3998" s="676"/>
      <c r="G3998" s="676"/>
      <c r="H3998" s="676"/>
      <c r="I3998" s="676"/>
      <c r="J3998" s="676"/>
      <c r="K3998" s="676"/>
      <c r="L3998" s="676"/>
      <c r="M3998" s="676"/>
      <c r="N3998" s="676"/>
      <c r="O3998" s="676"/>
      <c r="P3998" s="676"/>
      <c r="Q3998" s="676"/>
      <c r="R3998" s="676"/>
      <c r="S3998" s="676"/>
      <c r="T3998" s="676"/>
      <c r="U3998" s="676"/>
      <c r="V3998" s="676"/>
      <c r="W3998" s="676"/>
      <c r="X3998" s="676"/>
      <c r="Y3998" s="676"/>
      <c r="Z3998" s="676"/>
      <c r="AA3998" s="676"/>
      <c r="AB3998" s="676"/>
      <c r="AC3998" s="676"/>
      <c r="AD3998" s="676"/>
      <c r="AE3998" s="60"/>
      <c r="AF3998" s="259"/>
      <c r="AG3998" s="375"/>
      <c r="AH3998" s="399"/>
      <c r="BM3998" s="449" t="s">
        <v>60</v>
      </c>
      <c r="BN3998" s="450" t="s">
        <v>61</v>
      </c>
      <c r="BO3998" s="450" t="s">
        <v>62</v>
      </c>
    </row>
    <row r="3999" spans="1:143" ht="60" customHeight="1" x14ac:dyDescent="0.25">
      <c r="C3999" s="663"/>
      <c r="D3999" s="663"/>
      <c r="E3999" s="663"/>
      <c r="F3999" s="663"/>
      <c r="G3999" s="663"/>
      <c r="H3999" s="663"/>
      <c r="I3999" s="663"/>
      <c r="J3999" s="663"/>
      <c r="K3999" s="663"/>
      <c r="L3999" s="663"/>
      <c r="M3999" s="663"/>
      <c r="N3999" s="663"/>
      <c r="O3999" s="663"/>
      <c r="P3999" s="663"/>
      <c r="Q3999" s="663"/>
      <c r="R3999" s="663"/>
      <c r="S3999" s="663"/>
      <c r="T3999" s="663"/>
      <c r="U3999" s="663"/>
      <c r="V3999" s="663"/>
      <c r="W3999" s="663"/>
      <c r="X3999" s="663"/>
      <c r="Y3999" s="663"/>
      <c r="Z3999" s="663"/>
      <c r="AA3999" s="663"/>
      <c r="AB3999" s="663"/>
      <c r="AC3999" s="663"/>
      <c r="AD3999" s="663"/>
      <c r="AE3999" s="60"/>
      <c r="AF3999" s="259"/>
      <c r="AG3999" s="375"/>
      <c r="AH3999" s="399"/>
      <c r="BL3999" s="509" t="s">
        <v>1927</v>
      </c>
      <c r="BM3999" s="400">
        <f>$M$3828</f>
        <v>0</v>
      </c>
      <c r="BN3999" s="400">
        <f>$S$3828</f>
        <v>0</v>
      </c>
      <c r="BO3999" s="400">
        <f>$Y$3828</f>
        <v>0</v>
      </c>
      <c r="BP3999" s="375"/>
      <c r="BS3999" s="375"/>
      <c r="BT3999" s="375"/>
      <c r="BU3999" s="375"/>
      <c r="BV3999" s="375"/>
      <c r="BW3999" s="375"/>
    </row>
    <row r="4000" spans="1:143" ht="15" customHeight="1" x14ac:dyDescent="0.25">
      <c r="B4000" s="543" t="str">
        <f>IF(SUM(BM4002:BO4002)&gt;=1,"Error: Verificar la consistencia con la pregunta anterior","")</f>
        <v/>
      </c>
      <c r="C4000" s="543"/>
      <c r="D4000" s="543"/>
      <c r="E4000" s="543"/>
      <c r="F4000" s="543"/>
      <c r="G4000" s="543"/>
      <c r="H4000" s="543"/>
      <c r="I4000" s="543"/>
      <c r="J4000" s="543"/>
      <c r="K4000" s="543"/>
      <c r="L4000" s="543"/>
      <c r="M4000" s="543"/>
      <c r="N4000" s="543"/>
      <c r="O4000" s="543"/>
      <c r="P4000" s="543"/>
      <c r="Q4000" s="543" t="str">
        <f>IF(SUM(DF3996)&gt;=1,"Error: Verificar la suma por desagregados ","")</f>
        <v/>
      </c>
      <c r="R4000" s="543"/>
      <c r="S4000" s="543"/>
      <c r="T4000" s="543"/>
      <c r="U4000" s="543"/>
      <c r="V4000" s="543"/>
      <c r="W4000" s="543"/>
      <c r="X4000" s="543"/>
      <c r="Y4000" s="543"/>
      <c r="Z4000" s="543"/>
      <c r="AA4000" s="543"/>
      <c r="AB4000" s="543"/>
      <c r="AC4000" s="543"/>
      <c r="AD4000" s="543"/>
      <c r="AE4000" s="60"/>
      <c r="AF4000" s="259"/>
      <c r="AG4000" s="375"/>
      <c r="AH4000" s="399"/>
      <c r="BL4000" s="509" t="s">
        <v>1926</v>
      </c>
      <c r="BM4000" s="400">
        <f>SUM(COUNTIF(P3847:P3857,"NS"),COUNTIF(P3863:P3867,"NS"),COUNTIF(P3872:P3875,"NS"),COUNTIF(P3893,"NS"),COUNTIF(P3898:P3900,"NS"),COUNTIF(P3903:P3909,"NS"),COUNTIF(P3916,"NS"),COUNTIF(P3921:P3925,"NS"),COUNTIF(P3931,"NS"),COUNTIF(P3939:P3942,"NS"),COUNTIF(P3948:P3951,"NS"),COUNTIF(P3960,"NS"),COUNTIF(P3963:P3970,"NS"),COUNTIF(P3977:P3978,"NS"),COUNTIF(P3981:P3989,"NS"),COUNTIF(P3994:P3995,"NS"))</f>
        <v>0</v>
      </c>
      <c r="BN4000" s="400">
        <f>SUM(COUNTIF(U3847:U3857,"NS"),COUNTIF(U3863:U3867,"NS"),COUNTIF(U3872:U3875,"NS"),COUNTIF(U3893,"NS"),COUNTIF(U3898:U3900,"NS"),COUNTIF(U3903:U3909,"NS"),COUNTIF(U3916,"NS"),COUNTIF(U3921:U3925,"NS"),COUNTIF(U3931,"NS"),COUNTIF(U3939:U3942,"NS"),COUNTIF(U3948:U3951,"NS"),COUNTIF(U3960,"NS"),COUNTIF(U3963:U3970,"NS"),COUNTIF(U3977:U3978,"NS"),COUNTIF(U3981:U3989,"NS"),COUNTIF(U3994:U3995,"NS"))</f>
        <v>0</v>
      </c>
      <c r="BO4000" s="400">
        <f>SUM(COUNTIF(Z3847:Z3857,"NS"),COUNTIF(Z3863:Z3867,"NS"),COUNTIF(Z3872:Z3875,"NS"),COUNTIF(Z3893,"NS"),COUNTIF(Z3898:Z3900,"NS"),COUNTIF(Z3903:Z3909,"NS"),COUNTIF(Z3916,"NS"),COUNTIF(Z3921:Z3925,"NS"),COUNTIF(Z3931,"NS"),COUNTIF(Z3939:Z3942,"NS"),COUNTIF(Z3948:Z3951,"NS"),COUNTIF(Z3960,"NS"),COUNTIF(Z3963:Z3970,"NS"),COUNTIF(Z3977:Z3978,"NS"),COUNTIF(Z3981:Z3989,"NS"),COUNTIF(Z3994:Z3995,"NS"))</f>
        <v>0</v>
      </c>
      <c r="BP4000" s="375"/>
      <c r="BQ4000" s="375"/>
      <c r="BS4000" s="375"/>
      <c r="BT4000" s="375"/>
      <c r="BU4000" s="375"/>
      <c r="BV4000" s="375"/>
      <c r="BW4000" s="375"/>
    </row>
    <row r="4001" spans="1:142" ht="15" customHeight="1" x14ac:dyDescent="0.25">
      <c r="B4001" s="543" t="str">
        <f>IF(SUM(AN3996)&gt;=1,"Error: Verificar la suma de totales por fila ","")</f>
        <v/>
      </c>
      <c r="C4001" s="543"/>
      <c r="D4001" s="543"/>
      <c r="E4001" s="543"/>
      <c r="F4001" s="543"/>
      <c r="G4001" s="543"/>
      <c r="H4001" s="543"/>
      <c r="I4001" s="543"/>
      <c r="J4001" s="543"/>
      <c r="K4001" s="543"/>
      <c r="L4001" s="543"/>
      <c r="M4001" s="543"/>
      <c r="N4001" s="543"/>
      <c r="O4001" s="543"/>
      <c r="P4001" s="543"/>
      <c r="Q4001" s="543"/>
      <c r="R4001" s="543"/>
      <c r="S4001" s="543"/>
      <c r="T4001" s="543"/>
      <c r="U4001" s="543"/>
      <c r="V4001" s="543"/>
      <c r="W4001" s="543"/>
      <c r="X4001" s="543"/>
      <c r="Y4001" s="543"/>
      <c r="Z4001" s="543"/>
      <c r="AA4001" s="543"/>
      <c r="AB4001" s="543"/>
      <c r="AC4001" s="543"/>
      <c r="AD4001" s="543"/>
      <c r="AE4001" s="60"/>
      <c r="AF4001" s="259"/>
      <c r="AG4001" s="375"/>
      <c r="AH4001" s="399"/>
      <c r="BL4001" s="509" t="s">
        <v>1911</v>
      </c>
      <c r="BM4001" s="400">
        <f>SUM(P3847:P3857,P3863:P3867,P3872:P3875,P3893,P3898:P3900,P3903:P3909,P3916,P3921:P3925,P3931,P3939:P3942,P3948:P3951,P3960,P3963:P3970,P3977:P3978,P3981:P3989,P3994:P3995)</f>
        <v>0</v>
      </c>
      <c r="BN4001" s="400">
        <f>SUM(U3847:U3857,U3863:U3867,U3872:U3875,U3893,U3898:U3900,U3903:U3909,U3916,U3921:U3925,U3931,U3939:U3942,U3948:U3951,U3960,U3963:U3970,U3977:U3978,U3981:U3989,U3994:U3995)</f>
        <v>0</v>
      </c>
      <c r="BO4001" s="400">
        <f>SUM(Z3847:Z3857,Z3863:Z3867,Z3872:Z3875,Z3893,Z3898:Z3900,Z3903:Z3909,Z3916,Z3921:Z3925,Z3931,Z3939:Z3942,Z3948:Z3951,Z3960,Z3963:Z3970,Z3977:Z3978,Z3981:Z3989,Z3994:Z3995)</f>
        <v>0</v>
      </c>
      <c r="BP4001" s="375"/>
      <c r="BQ4001" s="375"/>
      <c r="BS4001" s="375"/>
      <c r="BT4001" s="375"/>
      <c r="BU4001" s="375"/>
      <c r="BV4001" s="375"/>
      <c r="BW4001" s="375"/>
    </row>
    <row r="4002" spans="1:142" ht="15" customHeight="1" x14ac:dyDescent="0.25">
      <c r="B4002" s="544" t="str">
        <f>IF(AND(SUM(EM3996)&gt;=1,C3999=""),"si la opción Otro es mayor al 25% del total, justifíque en el recuadro","")</f>
        <v/>
      </c>
      <c r="C4002" s="544"/>
      <c r="D4002" s="544"/>
      <c r="E4002" s="544"/>
      <c r="F4002" s="544"/>
      <c r="G4002" s="544"/>
      <c r="H4002" s="544"/>
      <c r="I4002" s="544"/>
      <c r="J4002" s="544"/>
      <c r="K4002" s="544"/>
      <c r="L4002" s="544"/>
      <c r="M4002" s="544"/>
      <c r="N4002" s="544"/>
      <c r="O4002" s="544"/>
      <c r="P4002" s="544"/>
      <c r="Q4002" s="545" t="str">
        <f>IF(OR(AG3845=AH3845,AG3845=AI3845),"","Error: Debe completar toda la información requerida.")</f>
        <v/>
      </c>
      <c r="R4002" s="545"/>
      <c r="S4002" s="545"/>
      <c r="T4002" s="545"/>
      <c r="U4002" s="545"/>
      <c r="V4002" s="545"/>
      <c r="W4002" s="545"/>
      <c r="X4002" s="545"/>
      <c r="Y4002" s="545"/>
      <c r="Z4002" s="545"/>
      <c r="AA4002" s="545"/>
      <c r="AB4002" s="545"/>
      <c r="AC4002" s="545"/>
      <c r="AD4002" s="545"/>
      <c r="AE4002" s="60"/>
      <c r="AF4002" s="259"/>
      <c r="AG4002" s="375"/>
      <c r="AH4002" s="399"/>
      <c r="BL4002" s="509" t="s">
        <v>1940</v>
      </c>
      <c r="BM4002" s="317">
        <f>IF($AG$3845=$AH$3845,0,IF(OR(AND(BM3999=0,BM4000&gt;0),AND(BM3999="NS",BM4001&gt;0),AND(BM3999="NS",BM4001=0,BM4000=0)),1,IF(OR(AND(BM4000&gt;=2,BM4001&lt;BM3999),AND(BM3999="NS",BM4001=0,BM4000&gt;0),BM3999=BM4001),0,1)))</f>
        <v>0</v>
      </c>
      <c r="BN4002" s="317">
        <f>IF($AG$3845=$AH$3845,0,IF(OR(AND(BN3999=0,BN4000&gt;0),AND(BN3999="NS",BN4001&gt;0),AND(BN3999="NS",BN4001=0,BN4000=0)),1,IF(OR(AND(BN4000&gt;=2,BN4001&lt;BN3999),AND(BN3999="NS",BN4001=0,BN4000&gt;0),BN3999=BN4001),0,1)))</f>
        <v>0</v>
      </c>
      <c r="BO4002" s="317">
        <f>IF($AG$3845=$AH$3845,0,IF(OR(AND(BO3999=0,BO4000&gt;0),AND(BO3999="NS",BO4001&gt;0),AND(BO3999="NS",BO4001=0,BO4000=0)),1,IF(OR(AND(BO4000&gt;=2,BO4001&lt;BO3999),AND(BO3999="NS",BO4001=0,BO4000&gt;0),BO3999=BO4001),0,1)))</f>
        <v>0</v>
      </c>
      <c r="BP4002" s="375"/>
      <c r="BQ4002" s="375"/>
      <c r="BS4002" s="375"/>
      <c r="BT4002" s="375"/>
      <c r="BU4002" s="375"/>
      <c r="BV4002" s="375"/>
      <c r="BW4002" s="375"/>
    </row>
    <row r="4003" spans="1:142" ht="24" customHeight="1" x14ac:dyDescent="0.25">
      <c r="A4003" s="114" t="s">
        <v>1499</v>
      </c>
      <c r="B4003" s="573" t="s">
        <v>1802</v>
      </c>
      <c r="C4003" s="573"/>
      <c r="D4003" s="573"/>
      <c r="E4003" s="573"/>
      <c r="F4003" s="573"/>
      <c r="G4003" s="573"/>
      <c r="H4003" s="573"/>
      <c r="I4003" s="573"/>
      <c r="J4003" s="573"/>
      <c r="K4003" s="573"/>
      <c r="L4003" s="573"/>
      <c r="M4003" s="573"/>
      <c r="N4003" s="573"/>
      <c r="O4003" s="573"/>
      <c r="P4003" s="573"/>
      <c r="Q4003" s="573"/>
      <c r="R4003" s="573"/>
      <c r="S4003" s="573"/>
      <c r="T4003" s="573"/>
      <c r="U4003" s="573"/>
      <c r="V4003" s="573"/>
      <c r="W4003" s="573"/>
      <c r="X4003" s="573"/>
      <c r="Y4003" s="573"/>
      <c r="Z4003" s="573"/>
      <c r="AA4003" s="573"/>
      <c r="AB4003" s="573"/>
      <c r="AC4003" s="573"/>
      <c r="AD4003" s="573"/>
      <c r="AE4003" s="60"/>
      <c r="AF4003" s="259"/>
      <c r="AG4003" s="375"/>
      <c r="AH4003" s="399"/>
    </row>
    <row r="4004" spans="1:142" ht="36" customHeight="1" x14ac:dyDescent="0.25">
      <c r="C4004" s="785" t="s">
        <v>1801</v>
      </c>
      <c r="D4004" s="785"/>
      <c r="E4004" s="785"/>
      <c r="F4004" s="785"/>
      <c r="G4004" s="785"/>
      <c r="H4004" s="785"/>
      <c r="I4004" s="785"/>
      <c r="J4004" s="785"/>
      <c r="K4004" s="785"/>
      <c r="L4004" s="785"/>
      <c r="M4004" s="785"/>
      <c r="N4004" s="785"/>
      <c r="O4004" s="785"/>
      <c r="P4004" s="785"/>
      <c r="Q4004" s="785"/>
      <c r="R4004" s="785"/>
      <c r="S4004" s="785"/>
      <c r="T4004" s="785"/>
      <c r="U4004" s="785"/>
      <c r="V4004" s="785"/>
      <c r="W4004" s="785"/>
      <c r="X4004" s="785"/>
      <c r="Y4004" s="785"/>
      <c r="Z4004" s="785"/>
      <c r="AA4004" s="785"/>
      <c r="AB4004" s="785"/>
      <c r="AC4004" s="785"/>
      <c r="AD4004" s="785"/>
      <c r="AE4004" s="60"/>
      <c r="AF4004" s="259"/>
      <c r="AG4004" s="375"/>
      <c r="AH4004" s="399"/>
    </row>
    <row r="4005" spans="1:142" ht="24" customHeight="1" x14ac:dyDescent="0.25">
      <c r="C4005" s="785" t="s">
        <v>936</v>
      </c>
      <c r="D4005" s="785"/>
      <c r="E4005" s="785"/>
      <c r="F4005" s="785"/>
      <c r="G4005" s="785"/>
      <c r="H4005" s="785"/>
      <c r="I4005" s="785"/>
      <c r="J4005" s="785"/>
      <c r="K4005" s="785"/>
      <c r="L4005" s="785"/>
      <c r="M4005" s="785"/>
      <c r="N4005" s="785"/>
      <c r="O4005" s="785"/>
      <c r="P4005" s="785"/>
      <c r="Q4005" s="785"/>
      <c r="R4005" s="785"/>
      <c r="S4005" s="785"/>
      <c r="T4005" s="785"/>
      <c r="U4005" s="785"/>
      <c r="V4005" s="785"/>
      <c r="W4005" s="785"/>
      <c r="X4005" s="785"/>
      <c r="Y4005" s="785"/>
      <c r="Z4005" s="785"/>
      <c r="AA4005" s="785"/>
      <c r="AB4005" s="785"/>
      <c r="AC4005" s="785"/>
      <c r="AD4005" s="785"/>
      <c r="AE4005" s="60"/>
      <c r="AF4005" s="259"/>
      <c r="AG4005" s="375"/>
      <c r="AH4005" s="399"/>
    </row>
    <row r="4006" spans="1:142" ht="24" customHeight="1" x14ac:dyDescent="0.25">
      <c r="C4006" s="785" t="s">
        <v>1783</v>
      </c>
      <c r="D4006" s="785"/>
      <c r="E4006" s="785"/>
      <c r="F4006" s="785"/>
      <c r="G4006" s="785"/>
      <c r="H4006" s="785"/>
      <c r="I4006" s="785"/>
      <c r="J4006" s="785"/>
      <c r="K4006" s="785"/>
      <c r="L4006" s="785"/>
      <c r="M4006" s="785"/>
      <c r="N4006" s="785"/>
      <c r="O4006" s="785"/>
      <c r="P4006" s="785"/>
      <c r="Q4006" s="785"/>
      <c r="R4006" s="785"/>
      <c r="S4006" s="785"/>
      <c r="T4006" s="785"/>
      <c r="U4006" s="785"/>
      <c r="V4006" s="785"/>
      <c r="W4006" s="785"/>
      <c r="X4006" s="785"/>
      <c r="Y4006" s="785"/>
      <c r="Z4006" s="785"/>
      <c r="AA4006" s="785"/>
      <c r="AB4006" s="785"/>
      <c r="AC4006" s="785"/>
      <c r="AD4006" s="785"/>
      <c r="AE4006" s="60"/>
      <c r="AF4006" s="259"/>
      <c r="AG4006" s="375"/>
      <c r="AH4006" s="399"/>
    </row>
    <row r="4007" spans="1:142" ht="24" customHeight="1" x14ac:dyDescent="0.25">
      <c r="C4007" s="785" t="s">
        <v>1069</v>
      </c>
      <c r="D4007" s="785"/>
      <c r="E4007" s="785"/>
      <c r="F4007" s="785"/>
      <c r="G4007" s="785"/>
      <c r="H4007" s="785"/>
      <c r="I4007" s="785"/>
      <c r="J4007" s="785"/>
      <c r="K4007" s="785"/>
      <c r="L4007" s="785"/>
      <c r="M4007" s="785"/>
      <c r="N4007" s="785"/>
      <c r="O4007" s="785"/>
      <c r="P4007" s="785"/>
      <c r="Q4007" s="785"/>
      <c r="R4007" s="785"/>
      <c r="S4007" s="785"/>
      <c r="T4007" s="785"/>
      <c r="U4007" s="785"/>
      <c r="V4007" s="785"/>
      <c r="W4007" s="785"/>
      <c r="X4007" s="785"/>
      <c r="Y4007" s="785"/>
      <c r="Z4007" s="785"/>
      <c r="AA4007" s="785"/>
      <c r="AB4007" s="785"/>
      <c r="AC4007" s="785"/>
      <c r="AD4007" s="785"/>
      <c r="AE4007" s="60"/>
      <c r="AF4007" s="259"/>
      <c r="AG4007" s="375"/>
      <c r="AH4007" s="399"/>
    </row>
    <row r="4008" spans="1:142" ht="24" customHeight="1" x14ac:dyDescent="0.25">
      <c r="C4008" s="846" t="s">
        <v>1770</v>
      </c>
      <c r="D4008" s="846"/>
      <c r="E4008" s="846"/>
      <c r="F4008" s="846"/>
      <c r="G4008" s="846"/>
      <c r="H4008" s="846"/>
      <c r="I4008" s="846"/>
      <c r="J4008" s="846"/>
      <c r="K4008" s="846"/>
      <c r="L4008" s="846"/>
      <c r="M4008" s="846"/>
      <c r="N4008" s="846"/>
      <c r="O4008" s="846"/>
      <c r="P4008" s="846"/>
      <c r="Q4008" s="846"/>
      <c r="R4008" s="846"/>
      <c r="S4008" s="846"/>
      <c r="T4008" s="846"/>
      <c r="U4008" s="846"/>
      <c r="V4008" s="846"/>
      <c r="W4008" s="846"/>
      <c r="X4008" s="846"/>
      <c r="Y4008" s="846"/>
      <c r="Z4008" s="846"/>
      <c r="AA4008" s="846"/>
      <c r="AB4008" s="846"/>
      <c r="AC4008" s="846"/>
      <c r="AD4008" s="846"/>
      <c r="AE4008" s="60"/>
      <c r="AF4008" s="259"/>
      <c r="AG4008" s="375"/>
      <c r="AH4008" s="399"/>
    </row>
    <row r="4009" spans="1:142" ht="24" customHeight="1" x14ac:dyDescent="0.25">
      <c r="C4009" s="785" t="s">
        <v>1771</v>
      </c>
      <c r="D4009" s="785"/>
      <c r="E4009" s="785"/>
      <c r="F4009" s="785"/>
      <c r="G4009" s="785"/>
      <c r="H4009" s="785"/>
      <c r="I4009" s="785"/>
      <c r="J4009" s="785"/>
      <c r="K4009" s="785"/>
      <c r="L4009" s="785"/>
      <c r="M4009" s="785"/>
      <c r="N4009" s="785"/>
      <c r="O4009" s="785"/>
      <c r="P4009" s="785"/>
      <c r="Q4009" s="785"/>
      <c r="R4009" s="785"/>
      <c r="S4009" s="785"/>
      <c r="T4009" s="785"/>
      <c r="U4009" s="785"/>
      <c r="V4009" s="785"/>
      <c r="W4009" s="785"/>
      <c r="X4009" s="785"/>
      <c r="Y4009" s="785"/>
      <c r="Z4009" s="785"/>
      <c r="AA4009" s="785"/>
      <c r="AB4009" s="785"/>
      <c r="AC4009" s="785"/>
      <c r="AD4009" s="785"/>
      <c r="AE4009" s="60"/>
      <c r="AF4009" s="259"/>
      <c r="AG4009" s="375"/>
      <c r="AH4009" s="399"/>
    </row>
    <row r="4010" spans="1:142" ht="15" customHeight="1" thickBot="1" x14ac:dyDescent="0.3">
      <c r="C4010" s="176"/>
      <c r="D4010" s="176"/>
      <c r="E4010" s="176"/>
      <c r="F4010" s="176"/>
      <c r="G4010" s="176"/>
      <c r="H4010" s="176"/>
      <c r="I4010" s="176"/>
      <c r="J4010" s="176"/>
      <c r="K4010" s="176"/>
      <c r="L4010" s="176"/>
      <c r="M4010" s="176"/>
      <c r="N4010" s="176"/>
      <c r="O4010" s="176"/>
      <c r="P4010" s="176"/>
      <c r="Q4010" s="176"/>
      <c r="R4010" s="176"/>
      <c r="S4010" s="176"/>
      <c r="T4010" s="176"/>
      <c r="U4010" s="176"/>
      <c r="V4010" s="176"/>
      <c r="W4010" s="176"/>
      <c r="X4010" s="176"/>
      <c r="Y4010" s="176"/>
      <c r="Z4010" s="176"/>
      <c r="AA4010" s="176"/>
      <c r="AB4010" s="176"/>
      <c r="AC4010" s="176"/>
      <c r="AD4010" s="176"/>
      <c r="AE4010" s="60"/>
      <c r="AF4010" s="259"/>
      <c r="AG4010" s="285" t="s">
        <v>1908</v>
      </c>
      <c r="AH4010" s="285"/>
      <c r="AI4010" s="285"/>
      <c r="AJ4010" s="374"/>
      <c r="AK4010" s="374"/>
      <c r="AL4010" s="374"/>
      <c r="AM4010" s="374"/>
      <c r="AN4010" s="374"/>
    </row>
    <row r="4011" spans="1:142" ht="24" customHeight="1" thickBot="1" x14ac:dyDescent="0.3">
      <c r="C4011" s="801" t="s">
        <v>287</v>
      </c>
      <c r="D4011" s="801"/>
      <c r="E4011" s="801"/>
      <c r="F4011" s="801"/>
      <c r="G4011" s="801" t="s">
        <v>288</v>
      </c>
      <c r="H4011" s="801"/>
      <c r="I4011" s="758" t="s">
        <v>289</v>
      </c>
      <c r="J4011" s="759"/>
      <c r="K4011" s="759"/>
      <c r="L4011" s="759"/>
      <c r="M4011" s="759"/>
      <c r="N4011" s="759"/>
      <c r="O4011" s="760"/>
      <c r="P4011" s="556" t="s">
        <v>1605</v>
      </c>
      <c r="Q4011" s="557"/>
      <c r="R4011" s="557"/>
      <c r="S4011" s="557"/>
      <c r="T4011" s="557"/>
      <c r="U4011" s="557"/>
      <c r="V4011" s="557"/>
      <c r="W4011" s="557"/>
      <c r="X4011" s="557"/>
      <c r="Y4011" s="557"/>
      <c r="Z4011" s="557"/>
      <c r="AA4011" s="557"/>
      <c r="AB4011" s="557"/>
      <c r="AC4011" s="557"/>
      <c r="AD4011" s="558"/>
      <c r="AE4011" s="60"/>
      <c r="AF4011" s="259"/>
      <c r="AG4011" s="285">
        <f>SUM(AG4013:AG4161)</f>
        <v>2235</v>
      </c>
      <c r="AH4011" s="285">
        <v>2235</v>
      </c>
      <c r="AI4011" s="285">
        <v>1788</v>
      </c>
      <c r="AJ4011" s="374"/>
      <c r="AK4011" s="374"/>
      <c r="AL4011" s="374"/>
      <c r="AM4011" s="374"/>
      <c r="AN4011" s="374"/>
      <c r="CB4011" s="410"/>
    </row>
    <row r="4012" spans="1:142" ht="15" customHeight="1" x14ac:dyDescent="0.25">
      <c r="A4012" s="60"/>
      <c r="B4012" s="60"/>
      <c r="C4012" s="801"/>
      <c r="D4012" s="801"/>
      <c r="E4012" s="801"/>
      <c r="F4012" s="801"/>
      <c r="G4012" s="801"/>
      <c r="H4012" s="801"/>
      <c r="I4012" s="761"/>
      <c r="J4012" s="762"/>
      <c r="K4012" s="762"/>
      <c r="L4012" s="762"/>
      <c r="M4012" s="762"/>
      <c r="N4012" s="762"/>
      <c r="O4012" s="763"/>
      <c r="P4012" s="556" t="s">
        <v>60</v>
      </c>
      <c r="Q4012" s="557"/>
      <c r="R4012" s="557"/>
      <c r="S4012" s="557"/>
      <c r="T4012" s="558"/>
      <c r="U4012" s="559" t="s">
        <v>61</v>
      </c>
      <c r="V4012" s="560"/>
      <c r="W4012" s="560"/>
      <c r="X4012" s="560"/>
      <c r="Y4012" s="561"/>
      <c r="Z4012" s="559" t="s">
        <v>62</v>
      </c>
      <c r="AA4012" s="560"/>
      <c r="AB4012" s="560"/>
      <c r="AC4012" s="560"/>
      <c r="AD4012" s="561"/>
      <c r="AE4012" s="60"/>
      <c r="AF4012" s="259"/>
      <c r="AG4012" s="374" t="s">
        <v>1930</v>
      </c>
      <c r="AH4012" s="374"/>
      <c r="AI4012" s="374"/>
      <c r="AJ4012" s="374"/>
      <c r="AK4012" s="375" t="s">
        <v>1913</v>
      </c>
      <c r="AL4012" s="378" t="s">
        <v>1910</v>
      </c>
      <c r="AM4012" s="374" t="s">
        <v>1914</v>
      </c>
      <c r="AN4012" s="374" t="s">
        <v>1915</v>
      </c>
      <c r="CA4012" s="409"/>
      <c r="CB4012" s="398"/>
      <c r="CC4012" s="410"/>
      <c r="CD4012" s="410"/>
      <c r="CE4012" s="410"/>
      <c r="CF4012" s="410"/>
      <c r="CG4012" s="410"/>
      <c r="CH4012" s="410"/>
      <c r="CI4012" s="410"/>
      <c r="CJ4012" s="410"/>
      <c r="CK4012" s="410"/>
      <c r="CL4012" s="410"/>
      <c r="CM4012" s="410"/>
      <c r="CN4012" s="410"/>
      <c r="CO4012" s="410"/>
      <c r="CP4012" s="410"/>
      <c r="CQ4012" s="410"/>
      <c r="CR4012" s="410"/>
      <c r="CS4012" s="410"/>
      <c r="CT4012" s="410"/>
      <c r="CU4012" s="410"/>
      <c r="CV4012" s="410"/>
      <c r="CW4012" s="410"/>
      <c r="CX4012" s="410"/>
      <c r="CY4012" s="410"/>
      <c r="CZ4012" s="410"/>
      <c r="DA4012" s="410"/>
      <c r="DB4012" s="410"/>
      <c r="DC4012" s="410"/>
      <c r="DD4012" s="410"/>
      <c r="DE4012" s="411"/>
      <c r="DG4012" s="409"/>
      <c r="DH4012" s="410"/>
      <c r="DI4012" s="410"/>
      <c r="DJ4012" s="410"/>
      <c r="DK4012" s="410"/>
      <c r="DL4012" s="410"/>
      <c r="DM4012" s="410"/>
      <c r="DN4012" s="410"/>
      <c r="DO4012" s="410"/>
      <c r="DP4012" s="410"/>
      <c r="DQ4012" s="410"/>
      <c r="DR4012" s="410"/>
      <c r="DS4012" s="410"/>
      <c r="DT4012" s="410"/>
      <c r="DU4012" s="410"/>
      <c r="DV4012" s="410"/>
      <c r="DW4012" s="410"/>
      <c r="DX4012" s="410"/>
      <c r="DY4012" s="410"/>
      <c r="DZ4012" s="410"/>
      <c r="EA4012" s="410"/>
      <c r="EB4012" s="410"/>
      <c r="EC4012" s="410"/>
      <c r="ED4012" s="410"/>
      <c r="EE4012" s="410"/>
      <c r="EF4012" s="410"/>
      <c r="EG4012" s="410"/>
      <c r="EH4012" s="410"/>
      <c r="EI4012" s="410"/>
      <c r="EJ4012" s="410"/>
      <c r="EK4012" s="410"/>
      <c r="EL4012" s="411"/>
    </row>
    <row r="4013" spans="1:142" ht="15" customHeight="1" x14ac:dyDescent="0.25">
      <c r="A4013" s="60"/>
      <c r="B4013" s="60"/>
      <c r="C4013" s="795" t="s">
        <v>301</v>
      </c>
      <c r="D4013" s="802" t="s">
        <v>300</v>
      </c>
      <c r="E4013" s="803"/>
      <c r="F4013" s="804"/>
      <c r="G4013" s="703" t="s">
        <v>290</v>
      </c>
      <c r="H4013" s="703"/>
      <c r="I4013" s="704" t="s">
        <v>295</v>
      </c>
      <c r="J4013" s="705"/>
      <c r="K4013" s="705"/>
      <c r="L4013" s="705"/>
      <c r="M4013" s="705"/>
      <c r="N4013" s="705"/>
      <c r="O4013" s="706"/>
      <c r="P4013" s="555"/>
      <c r="Q4013" s="555"/>
      <c r="R4013" s="555"/>
      <c r="S4013" s="555"/>
      <c r="T4013" s="555"/>
      <c r="U4013" s="555"/>
      <c r="V4013" s="555"/>
      <c r="W4013" s="555"/>
      <c r="X4013" s="555"/>
      <c r="Y4013" s="555"/>
      <c r="Z4013" s="555"/>
      <c r="AA4013" s="555"/>
      <c r="AB4013" s="555"/>
      <c r="AC4013" s="555"/>
      <c r="AD4013" s="555"/>
      <c r="AE4013" s="60"/>
      <c r="AF4013" s="259"/>
      <c r="AG4013" s="374">
        <f>IF(AND(P4013="NA",COUNTBLANK(U4013:AD4013)=10),12,COUNTBLANK(P4013:AD4013))</f>
        <v>15</v>
      </c>
      <c r="AH4013" s="374"/>
      <c r="AI4013" s="374"/>
      <c r="AJ4013" s="374"/>
      <c r="AK4013" s="375">
        <f>P4013</f>
        <v>0</v>
      </c>
      <c r="AL4013" s="378">
        <f t="shared" ref="AL4013:AL4044" si="12142">COUNTIF(U4013:AD4013,"ns")</f>
        <v>0</v>
      </c>
      <c r="AM4013" s="374">
        <f>SUM(U4013:AD4013)</f>
        <v>0</v>
      </c>
      <c r="AN4013" s="292">
        <f t="shared" ref="AN4013:AN4044" si="12143">IF($AG$4011=$AH$4011,0,IF(OR(AND(AK4013=0,AL4013&gt;0),AND(AK4013="ns",AM4013&gt;0),AND(AK4013="ns",AL4013=0,AM4013=0)),1,IF(OR(AND(AK4013&gt;0,AL4013=2),AND(AK4013="ns",AL4013=2),AND(AK4013="ns",AM4013=0,AL4013&gt;0),AK4013=AM4013),0,1)))</f>
        <v>0</v>
      </c>
      <c r="CA4013" s="413"/>
      <c r="CB4013" s="398"/>
      <c r="CC4013" s="398"/>
      <c r="CD4013" s="398"/>
      <c r="CE4013" s="398"/>
      <c r="CF4013" s="398"/>
      <c r="CG4013" s="398"/>
      <c r="CH4013" s="398"/>
      <c r="CI4013" s="398"/>
      <c r="CJ4013" s="398"/>
      <c r="CK4013" s="398"/>
      <c r="CL4013" s="398"/>
      <c r="CM4013" s="398"/>
      <c r="CN4013" s="398"/>
      <c r="CO4013" s="398"/>
      <c r="CP4013" s="398"/>
      <c r="CQ4013" s="398"/>
      <c r="CR4013" s="398"/>
      <c r="CS4013" s="398"/>
      <c r="CT4013" s="398"/>
      <c r="CU4013" s="398"/>
      <c r="CV4013" s="398"/>
      <c r="CW4013" s="398"/>
      <c r="CX4013" s="398"/>
      <c r="CY4013" s="398"/>
      <c r="CZ4013" s="398"/>
      <c r="DA4013" s="398"/>
      <c r="DB4013" s="398"/>
      <c r="DC4013" s="398"/>
      <c r="DD4013" s="398"/>
      <c r="DE4013" s="414"/>
      <c r="DG4013" s="610"/>
      <c r="DH4013" s="611"/>
      <c r="DI4013" s="415"/>
      <c r="DJ4013" s="416"/>
      <c r="DK4013" s="416"/>
      <c r="DL4013" s="416"/>
      <c r="DM4013" s="416"/>
      <c r="DN4013" s="416"/>
      <c r="DO4013" s="416"/>
      <c r="DP4013" s="416"/>
      <c r="DQ4013" s="416"/>
      <c r="DR4013" s="416"/>
      <c r="DS4013" s="416"/>
      <c r="DT4013" s="416"/>
      <c r="DU4013" s="416"/>
      <c r="DV4013" s="416"/>
      <c r="DW4013" s="416"/>
      <c r="DX4013" s="416"/>
      <c r="DY4013" s="416"/>
      <c r="DZ4013" s="416"/>
      <c r="EA4013" s="416"/>
      <c r="EB4013" s="416"/>
      <c r="EC4013" s="416"/>
      <c r="ED4013" s="416"/>
      <c r="EE4013" s="416"/>
      <c r="EF4013" s="416"/>
      <c r="EG4013" s="416"/>
      <c r="EH4013" s="416"/>
      <c r="EI4013" s="416"/>
      <c r="EJ4013" s="416"/>
      <c r="EK4013" s="416"/>
      <c r="EL4013" s="417"/>
    </row>
    <row r="4014" spans="1:142" ht="15" customHeight="1" x14ac:dyDescent="0.25">
      <c r="A4014" s="60"/>
      <c r="B4014" s="60"/>
      <c r="C4014" s="796"/>
      <c r="D4014" s="805"/>
      <c r="E4014" s="806"/>
      <c r="F4014" s="807"/>
      <c r="G4014" s="703" t="s">
        <v>291</v>
      </c>
      <c r="H4014" s="703"/>
      <c r="I4014" s="704" t="s">
        <v>296</v>
      </c>
      <c r="J4014" s="705"/>
      <c r="K4014" s="705"/>
      <c r="L4014" s="705"/>
      <c r="M4014" s="705"/>
      <c r="N4014" s="705"/>
      <c r="O4014" s="706"/>
      <c r="P4014" s="555"/>
      <c r="Q4014" s="555"/>
      <c r="R4014" s="555"/>
      <c r="S4014" s="555"/>
      <c r="T4014" s="555"/>
      <c r="U4014" s="555"/>
      <c r="V4014" s="555"/>
      <c r="W4014" s="555"/>
      <c r="X4014" s="555"/>
      <c r="Y4014" s="555"/>
      <c r="Z4014" s="555"/>
      <c r="AA4014" s="555"/>
      <c r="AB4014" s="555"/>
      <c r="AC4014" s="555"/>
      <c r="AD4014" s="555"/>
      <c r="AE4014" s="60"/>
      <c r="AF4014" s="259"/>
      <c r="AG4014" s="374">
        <f t="shared" ref="AG4014:AG4077" si="12144">IF(AND(P4014="NA",COUNTBLANK(U4014:AD4014)=10),12,COUNTBLANK(P4014:AD4014))</f>
        <v>15</v>
      </c>
      <c r="AH4014" s="399"/>
      <c r="AK4014" s="375">
        <f t="shared" ref="AK4014:AK4077" si="12145">P4014</f>
        <v>0</v>
      </c>
      <c r="AL4014" s="378">
        <f t="shared" si="12142"/>
        <v>0</v>
      </c>
      <c r="AM4014" s="374">
        <f t="shared" ref="AM4014:AM4077" si="12146">SUM(U4014:AD4014)</f>
        <v>0</v>
      </c>
      <c r="AN4014" s="292">
        <f t="shared" si="12143"/>
        <v>0</v>
      </c>
      <c r="CA4014" s="413"/>
      <c r="CB4014" s="398"/>
      <c r="CC4014" s="398"/>
      <c r="CD4014" s="398"/>
      <c r="CE4014" s="398"/>
      <c r="CF4014" s="398"/>
      <c r="CG4014" s="398"/>
      <c r="CH4014" s="398"/>
      <c r="CI4014" s="398"/>
      <c r="CJ4014" s="398"/>
      <c r="CK4014" s="398"/>
      <c r="CL4014" s="398"/>
      <c r="CM4014" s="398"/>
      <c r="CN4014" s="398"/>
      <c r="CO4014" s="398"/>
      <c r="CP4014" s="398"/>
      <c r="CQ4014" s="398"/>
      <c r="CR4014" s="398"/>
      <c r="CS4014" s="398"/>
      <c r="CT4014" s="398"/>
      <c r="CU4014" s="398"/>
      <c r="CV4014" s="398"/>
      <c r="CW4014" s="398"/>
      <c r="CX4014" s="398"/>
      <c r="CY4014" s="398"/>
      <c r="CZ4014" s="398"/>
      <c r="DA4014" s="398"/>
      <c r="DB4014" s="398"/>
      <c r="DC4014" s="398"/>
      <c r="DD4014" s="398"/>
      <c r="DE4014" s="414"/>
      <c r="DG4014" s="610"/>
      <c r="DH4014" s="611"/>
      <c r="DI4014" s="415"/>
      <c r="DJ4014" s="416"/>
      <c r="DK4014" s="416"/>
      <c r="DL4014" s="416"/>
      <c r="DM4014" s="416"/>
      <c r="DN4014" s="416"/>
      <c r="DO4014" s="416"/>
      <c r="DP4014" s="416"/>
      <c r="DQ4014" s="416"/>
      <c r="DR4014" s="416"/>
      <c r="DS4014" s="416"/>
      <c r="DT4014" s="416"/>
      <c r="DU4014" s="416"/>
      <c r="DV4014" s="416"/>
      <c r="DW4014" s="416"/>
      <c r="DX4014" s="416"/>
      <c r="DY4014" s="416"/>
      <c r="DZ4014" s="416"/>
      <c r="EA4014" s="416"/>
      <c r="EB4014" s="416"/>
      <c r="EC4014" s="416"/>
      <c r="ED4014" s="416"/>
      <c r="EE4014" s="416"/>
      <c r="EF4014" s="416"/>
      <c r="EG4014" s="416"/>
      <c r="EH4014" s="416"/>
      <c r="EI4014" s="416"/>
      <c r="EJ4014" s="416"/>
      <c r="EK4014" s="416"/>
      <c r="EL4014" s="417"/>
    </row>
    <row r="4015" spans="1:142" ht="15" customHeight="1" x14ac:dyDescent="0.25">
      <c r="A4015" s="60"/>
      <c r="B4015" s="60"/>
      <c r="C4015" s="796"/>
      <c r="D4015" s="805"/>
      <c r="E4015" s="806"/>
      <c r="F4015" s="807"/>
      <c r="G4015" s="703" t="s">
        <v>292</v>
      </c>
      <c r="H4015" s="703"/>
      <c r="I4015" s="704" t="s">
        <v>297</v>
      </c>
      <c r="J4015" s="705"/>
      <c r="K4015" s="705"/>
      <c r="L4015" s="705"/>
      <c r="M4015" s="705"/>
      <c r="N4015" s="705"/>
      <c r="O4015" s="706"/>
      <c r="P4015" s="555"/>
      <c r="Q4015" s="555"/>
      <c r="R4015" s="555"/>
      <c r="S4015" s="555"/>
      <c r="T4015" s="555"/>
      <c r="U4015" s="555"/>
      <c r="V4015" s="555"/>
      <c r="W4015" s="555"/>
      <c r="X4015" s="555"/>
      <c r="Y4015" s="555"/>
      <c r="Z4015" s="555"/>
      <c r="AA4015" s="555"/>
      <c r="AB4015" s="555"/>
      <c r="AC4015" s="555"/>
      <c r="AD4015" s="555"/>
      <c r="AE4015" s="60"/>
      <c r="AF4015" s="259"/>
      <c r="AG4015" s="374">
        <f t="shared" si="12144"/>
        <v>15</v>
      </c>
      <c r="AH4015" s="399"/>
      <c r="AK4015" s="375">
        <f t="shared" si="12145"/>
        <v>0</v>
      </c>
      <c r="AL4015" s="378">
        <f t="shared" si="12142"/>
        <v>0</v>
      </c>
      <c r="AM4015" s="374">
        <f t="shared" si="12146"/>
        <v>0</v>
      </c>
      <c r="AN4015" s="292">
        <f t="shared" si="12143"/>
        <v>0</v>
      </c>
      <c r="CA4015" s="413"/>
      <c r="CB4015" s="398"/>
      <c r="CC4015" s="398"/>
      <c r="CD4015" s="398"/>
      <c r="CE4015" s="398"/>
      <c r="CF4015" s="398"/>
      <c r="CG4015" s="398"/>
      <c r="CH4015" s="398"/>
      <c r="CI4015" s="398"/>
      <c r="CJ4015" s="398"/>
      <c r="CK4015" s="398"/>
      <c r="CL4015" s="398"/>
      <c r="CM4015" s="398"/>
      <c r="CN4015" s="398"/>
      <c r="CO4015" s="398"/>
      <c r="CP4015" s="398"/>
      <c r="CQ4015" s="398"/>
      <c r="CR4015" s="398"/>
      <c r="CS4015" s="398"/>
      <c r="CT4015" s="398"/>
      <c r="CU4015" s="398"/>
      <c r="CV4015" s="398"/>
      <c r="CW4015" s="398"/>
      <c r="CX4015" s="398"/>
      <c r="CY4015" s="398"/>
      <c r="CZ4015" s="398"/>
      <c r="DA4015" s="398"/>
      <c r="DB4015" s="398"/>
      <c r="DC4015" s="398"/>
      <c r="DD4015" s="398"/>
      <c r="DE4015" s="414"/>
      <c r="DG4015" s="610"/>
      <c r="DH4015" s="611"/>
      <c r="DI4015" s="415"/>
      <c r="DJ4015" s="416"/>
      <c r="DK4015" s="416"/>
      <c r="DL4015" s="416"/>
      <c r="DM4015" s="416"/>
      <c r="DN4015" s="416"/>
      <c r="DO4015" s="416"/>
      <c r="DP4015" s="416"/>
      <c r="DQ4015" s="416"/>
      <c r="DR4015" s="416"/>
      <c r="DS4015" s="416"/>
      <c r="DT4015" s="416"/>
      <c r="DU4015" s="416"/>
      <c r="DV4015" s="416"/>
      <c r="DW4015" s="416"/>
      <c r="DX4015" s="416"/>
      <c r="DY4015" s="416"/>
      <c r="DZ4015" s="416"/>
      <c r="EA4015" s="416"/>
      <c r="EB4015" s="416"/>
      <c r="EC4015" s="416"/>
      <c r="ED4015" s="416"/>
      <c r="EE4015" s="416"/>
      <c r="EF4015" s="416"/>
      <c r="EG4015" s="416"/>
      <c r="EH4015" s="416"/>
      <c r="EI4015" s="416"/>
      <c r="EJ4015" s="416"/>
      <c r="EK4015" s="416"/>
      <c r="EL4015" s="417"/>
    </row>
    <row r="4016" spans="1:142" ht="15" customHeight="1" x14ac:dyDescent="0.25">
      <c r="A4016" s="60"/>
      <c r="B4016" s="60"/>
      <c r="C4016" s="796"/>
      <c r="D4016" s="805"/>
      <c r="E4016" s="806"/>
      <c r="F4016" s="807"/>
      <c r="G4016" s="703" t="s">
        <v>293</v>
      </c>
      <c r="H4016" s="703"/>
      <c r="I4016" s="704" t="s">
        <v>298</v>
      </c>
      <c r="J4016" s="705"/>
      <c r="K4016" s="705"/>
      <c r="L4016" s="705"/>
      <c r="M4016" s="705"/>
      <c r="N4016" s="705"/>
      <c r="O4016" s="706"/>
      <c r="P4016" s="555"/>
      <c r="Q4016" s="555"/>
      <c r="R4016" s="555"/>
      <c r="S4016" s="555"/>
      <c r="T4016" s="555"/>
      <c r="U4016" s="555"/>
      <c r="V4016" s="555"/>
      <c r="W4016" s="555"/>
      <c r="X4016" s="555"/>
      <c r="Y4016" s="555"/>
      <c r="Z4016" s="555"/>
      <c r="AA4016" s="555"/>
      <c r="AB4016" s="555"/>
      <c r="AC4016" s="555"/>
      <c r="AD4016" s="555"/>
      <c r="AE4016" s="60"/>
      <c r="AF4016" s="259"/>
      <c r="AG4016" s="374">
        <f t="shared" si="12144"/>
        <v>15</v>
      </c>
      <c r="AH4016" s="399"/>
      <c r="AK4016" s="375">
        <f t="shared" si="12145"/>
        <v>0</v>
      </c>
      <c r="AL4016" s="378">
        <f t="shared" si="12142"/>
        <v>0</v>
      </c>
      <c r="AM4016" s="374">
        <f t="shared" si="12146"/>
        <v>0</v>
      </c>
      <c r="AN4016" s="292">
        <f t="shared" si="12143"/>
        <v>0</v>
      </c>
      <c r="CA4016" s="413"/>
      <c r="CB4016" s="398"/>
      <c r="CC4016" s="398"/>
      <c r="CD4016" s="398"/>
      <c r="CE4016" s="398"/>
      <c r="CF4016" s="398"/>
      <c r="CG4016" s="398"/>
      <c r="CH4016" s="398"/>
      <c r="CI4016" s="398"/>
      <c r="CJ4016" s="398"/>
      <c r="CK4016" s="398"/>
      <c r="CL4016" s="398"/>
      <c r="CM4016" s="398"/>
      <c r="CN4016" s="398"/>
      <c r="CO4016" s="398"/>
      <c r="CP4016" s="398"/>
      <c r="CQ4016" s="398"/>
      <c r="CR4016" s="398"/>
      <c r="CS4016" s="398"/>
      <c r="CT4016" s="398"/>
      <c r="CU4016" s="398"/>
      <c r="CV4016" s="398"/>
      <c r="CW4016" s="398"/>
      <c r="CX4016" s="398"/>
      <c r="CY4016" s="398"/>
      <c r="CZ4016" s="398"/>
      <c r="DA4016" s="398"/>
      <c r="DB4016" s="398"/>
      <c r="DC4016" s="398"/>
      <c r="DD4016" s="398"/>
      <c r="DE4016" s="414"/>
      <c r="DG4016" s="610"/>
      <c r="DH4016" s="611"/>
      <c r="DI4016" s="415"/>
      <c r="DJ4016" s="416"/>
      <c r="DK4016" s="416"/>
      <c r="DL4016" s="416"/>
      <c r="DM4016" s="416"/>
      <c r="DN4016" s="416"/>
      <c r="DO4016" s="416"/>
      <c r="DP4016" s="416"/>
      <c r="DQ4016" s="416"/>
      <c r="DR4016" s="416"/>
      <c r="DS4016" s="416"/>
      <c r="DT4016" s="416"/>
      <c r="DU4016" s="416"/>
      <c r="DV4016" s="416"/>
      <c r="DW4016" s="416"/>
      <c r="DX4016" s="416"/>
      <c r="DY4016" s="416"/>
      <c r="DZ4016" s="416"/>
      <c r="EA4016" s="416"/>
      <c r="EB4016" s="416"/>
      <c r="EC4016" s="416"/>
      <c r="ED4016" s="416"/>
      <c r="EE4016" s="416"/>
      <c r="EF4016" s="416"/>
      <c r="EG4016" s="416"/>
      <c r="EH4016" s="416"/>
      <c r="EI4016" s="416"/>
      <c r="EJ4016" s="416"/>
      <c r="EK4016" s="416"/>
      <c r="EL4016" s="417"/>
    </row>
    <row r="4017" spans="1:142" ht="24" customHeight="1" x14ac:dyDescent="0.25">
      <c r="A4017" s="60"/>
      <c r="B4017" s="60"/>
      <c r="C4017" s="797"/>
      <c r="D4017" s="808"/>
      <c r="E4017" s="809"/>
      <c r="F4017" s="810"/>
      <c r="G4017" s="767" t="s">
        <v>294</v>
      </c>
      <c r="H4017" s="767"/>
      <c r="I4017" s="704" t="s">
        <v>299</v>
      </c>
      <c r="J4017" s="705"/>
      <c r="K4017" s="705"/>
      <c r="L4017" s="705"/>
      <c r="M4017" s="705"/>
      <c r="N4017" s="705"/>
      <c r="O4017" s="706"/>
      <c r="P4017" s="555"/>
      <c r="Q4017" s="555"/>
      <c r="R4017" s="555"/>
      <c r="S4017" s="555"/>
      <c r="T4017" s="555"/>
      <c r="U4017" s="555"/>
      <c r="V4017" s="555"/>
      <c r="W4017" s="555"/>
      <c r="X4017" s="555"/>
      <c r="Y4017" s="555"/>
      <c r="Z4017" s="555"/>
      <c r="AA4017" s="555"/>
      <c r="AB4017" s="555"/>
      <c r="AC4017" s="555"/>
      <c r="AD4017" s="555"/>
      <c r="AE4017" s="60"/>
      <c r="AF4017" s="259"/>
      <c r="AG4017" s="374">
        <f t="shared" si="12144"/>
        <v>15</v>
      </c>
      <c r="AH4017" s="399"/>
      <c r="AK4017" s="375">
        <f t="shared" si="12145"/>
        <v>0</v>
      </c>
      <c r="AL4017" s="378">
        <f t="shared" si="12142"/>
        <v>0</v>
      </c>
      <c r="AM4017" s="374">
        <f t="shared" si="12146"/>
        <v>0</v>
      </c>
      <c r="AN4017" s="292">
        <f t="shared" si="12143"/>
        <v>0</v>
      </c>
      <c r="CA4017" s="413"/>
      <c r="CB4017" s="398"/>
      <c r="CC4017" s="398"/>
      <c r="CD4017" s="398"/>
      <c r="CE4017" s="398"/>
      <c r="CF4017" s="398"/>
      <c r="CG4017" s="398"/>
      <c r="CH4017" s="398"/>
      <c r="CI4017" s="398"/>
      <c r="CJ4017" s="398"/>
      <c r="CK4017" s="398"/>
      <c r="CL4017" s="398"/>
      <c r="CM4017" s="398"/>
      <c r="CN4017" s="398"/>
      <c r="CO4017" s="398"/>
      <c r="CP4017" s="398"/>
      <c r="CQ4017" s="398"/>
      <c r="CR4017" s="398"/>
      <c r="CS4017" s="398"/>
      <c r="CT4017" s="398"/>
      <c r="CU4017" s="398"/>
      <c r="CV4017" s="398"/>
      <c r="CW4017" s="398"/>
      <c r="CX4017" s="398"/>
      <c r="CY4017" s="398"/>
      <c r="CZ4017" s="398"/>
      <c r="DA4017" s="398"/>
      <c r="DB4017" s="398"/>
      <c r="DC4017" s="398"/>
      <c r="DD4017" s="398"/>
      <c r="DE4017" s="414"/>
      <c r="DG4017" s="614" t="s">
        <v>294</v>
      </c>
      <c r="DH4017" s="615"/>
      <c r="DI4017" s="418" t="s">
        <v>1920</v>
      </c>
      <c r="DJ4017" s="419"/>
      <c r="DK4017" s="419"/>
      <c r="DL4017" s="419"/>
      <c r="DM4017" s="419"/>
      <c r="DN4017" s="419"/>
      <c r="DO4017" s="419"/>
      <c r="DP4017" s="419"/>
      <c r="DQ4017" s="419"/>
      <c r="DR4017" s="419"/>
      <c r="DS4017" s="419"/>
      <c r="DT4017" s="419"/>
      <c r="DU4017" s="419"/>
      <c r="DV4017" s="419"/>
      <c r="DW4017" s="419"/>
      <c r="DX4017" s="419">
        <f t="shared" ref="DX4017" si="12147">P4017</f>
        <v>0</v>
      </c>
      <c r="DY4017" s="419">
        <f t="shared" ref="DY4017" si="12148">Q4017</f>
        <v>0</v>
      </c>
      <c r="DZ4017" s="419">
        <f t="shared" ref="DZ4017" si="12149">R4017</f>
        <v>0</v>
      </c>
      <c r="EA4017" s="419">
        <f t="shared" ref="EA4017" si="12150">S4017</f>
        <v>0</v>
      </c>
      <c r="EB4017" s="419">
        <f t="shared" ref="EB4017" si="12151">T4017</f>
        <v>0</v>
      </c>
      <c r="EC4017" s="419">
        <f t="shared" ref="EC4017" si="12152">U4017</f>
        <v>0</v>
      </c>
      <c r="ED4017" s="419">
        <f t="shared" ref="ED4017" si="12153">V4017</f>
        <v>0</v>
      </c>
      <c r="EE4017" s="419">
        <f t="shared" ref="EE4017" si="12154">W4017</f>
        <v>0</v>
      </c>
      <c r="EF4017" s="419">
        <f t="shared" ref="EF4017" si="12155">X4017</f>
        <v>0</v>
      </c>
      <c r="EG4017" s="419">
        <f t="shared" ref="EG4017" si="12156">Y4017</f>
        <v>0</v>
      </c>
      <c r="EH4017" s="419">
        <f t="shared" ref="EH4017" si="12157">Z4017</f>
        <v>0</v>
      </c>
      <c r="EI4017" s="419">
        <f t="shared" ref="EI4017" si="12158">AA4017</f>
        <v>0</v>
      </c>
      <c r="EJ4017" s="419">
        <f t="shared" ref="EJ4017" si="12159">AB4017</f>
        <v>0</v>
      </c>
      <c r="EK4017" s="419">
        <f t="shared" ref="EK4017" si="12160">AC4017</f>
        <v>0</v>
      </c>
      <c r="EL4017" s="420">
        <f t="shared" ref="EL4017" si="12161">AD4017</f>
        <v>0</v>
      </c>
    </row>
    <row r="4018" spans="1:142" ht="15" customHeight="1" x14ac:dyDescent="0.25">
      <c r="A4018" s="60"/>
      <c r="B4018" s="60"/>
      <c r="C4018" s="795" t="s">
        <v>326</v>
      </c>
      <c r="D4018" s="786" t="s">
        <v>327</v>
      </c>
      <c r="E4018" s="787"/>
      <c r="F4018" s="787"/>
      <c r="G4018" s="648" t="s">
        <v>302</v>
      </c>
      <c r="H4018" s="648"/>
      <c r="I4018" s="704" t="s">
        <v>308</v>
      </c>
      <c r="J4018" s="705"/>
      <c r="K4018" s="705"/>
      <c r="L4018" s="705"/>
      <c r="M4018" s="705"/>
      <c r="N4018" s="705"/>
      <c r="O4018" s="706"/>
      <c r="P4018" s="555"/>
      <c r="Q4018" s="555"/>
      <c r="R4018" s="555"/>
      <c r="S4018" s="555"/>
      <c r="T4018" s="555"/>
      <c r="U4018" s="555"/>
      <c r="V4018" s="555"/>
      <c r="W4018" s="555"/>
      <c r="X4018" s="555"/>
      <c r="Y4018" s="555"/>
      <c r="Z4018" s="555"/>
      <c r="AA4018" s="555"/>
      <c r="AB4018" s="555"/>
      <c r="AC4018" s="555"/>
      <c r="AD4018" s="555"/>
      <c r="AE4018" s="60"/>
      <c r="AF4018" s="259"/>
      <c r="AG4018" s="374">
        <f t="shared" si="12144"/>
        <v>15</v>
      </c>
      <c r="AH4018" s="399"/>
      <c r="AK4018" s="375">
        <f t="shared" si="12145"/>
        <v>0</v>
      </c>
      <c r="AL4018" s="378">
        <f t="shared" si="12142"/>
        <v>0</v>
      </c>
      <c r="AM4018" s="374">
        <f t="shared" si="12146"/>
        <v>0</v>
      </c>
      <c r="AN4018" s="292">
        <f t="shared" si="12143"/>
        <v>0</v>
      </c>
      <c r="CA4018" s="413"/>
      <c r="CB4018" s="398"/>
      <c r="CC4018" s="398"/>
      <c r="CD4018" s="398"/>
      <c r="CE4018" s="398"/>
      <c r="CF4018" s="398"/>
      <c r="CG4018" s="398"/>
      <c r="CH4018" s="398"/>
      <c r="CI4018" s="398"/>
      <c r="CJ4018" s="398"/>
      <c r="CK4018" s="398"/>
      <c r="CL4018" s="398"/>
      <c r="CM4018" s="398"/>
      <c r="CN4018" s="398"/>
      <c r="CO4018" s="398"/>
      <c r="CP4018" s="398"/>
      <c r="CQ4018" s="398"/>
      <c r="CR4018" s="398"/>
      <c r="CS4018" s="398"/>
      <c r="CT4018" s="398"/>
      <c r="CU4018" s="398"/>
      <c r="CV4018" s="398"/>
      <c r="CW4018" s="398"/>
      <c r="CX4018" s="398"/>
      <c r="CY4018" s="398"/>
      <c r="CZ4018" s="398"/>
      <c r="DA4018" s="398"/>
      <c r="DB4018" s="398"/>
      <c r="DC4018" s="398"/>
      <c r="DD4018" s="398"/>
      <c r="DE4018" s="414"/>
      <c r="DG4018" s="647"/>
      <c r="DH4018" s="648"/>
      <c r="DI4018" s="415" t="s">
        <v>1910</v>
      </c>
      <c r="DJ4018" s="416"/>
      <c r="DK4018" s="416"/>
      <c r="DL4018" s="416"/>
      <c r="DM4018" s="416"/>
      <c r="DN4018" s="416"/>
      <c r="DO4018" s="416"/>
      <c r="DP4018" s="416"/>
      <c r="DQ4018" s="416"/>
      <c r="DR4018" s="416"/>
      <c r="DS4018" s="416"/>
      <c r="DT4018" s="416"/>
      <c r="DU4018" s="416"/>
      <c r="DV4018" s="416"/>
      <c r="DW4018" s="416"/>
      <c r="DX4018" s="416">
        <f t="shared" ref="DX4018" si="12162">COUNTIF(P4013:P4016,"NS")</f>
        <v>0</v>
      </c>
      <c r="DY4018" s="416">
        <f t="shared" ref="DY4018" si="12163">COUNTIF(Q4013:Q4016,"NS")</f>
        <v>0</v>
      </c>
      <c r="DZ4018" s="416">
        <f t="shared" ref="DZ4018" si="12164">COUNTIF(R4013:R4016,"NS")</f>
        <v>0</v>
      </c>
      <c r="EA4018" s="416">
        <f t="shared" ref="EA4018" si="12165">COUNTIF(S4013:S4016,"NS")</f>
        <v>0</v>
      </c>
      <c r="EB4018" s="416">
        <f t="shared" ref="EB4018" si="12166">COUNTIF(T4013:T4016,"NS")</f>
        <v>0</v>
      </c>
      <c r="EC4018" s="416">
        <f t="shared" ref="EC4018" si="12167">COUNTIF(U4013:U4016,"NS")</f>
        <v>0</v>
      </c>
      <c r="ED4018" s="416">
        <f t="shared" ref="ED4018" si="12168">COUNTIF(V4013:V4016,"NS")</f>
        <v>0</v>
      </c>
      <c r="EE4018" s="416">
        <f t="shared" ref="EE4018" si="12169">COUNTIF(W4013:W4016,"NS")</f>
        <v>0</v>
      </c>
      <c r="EF4018" s="416">
        <f t="shared" ref="EF4018" si="12170">COUNTIF(X4013:X4016,"NS")</f>
        <v>0</v>
      </c>
      <c r="EG4018" s="416">
        <f t="shared" ref="EG4018" si="12171">COUNTIF(Y4013:Y4016,"NS")</f>
        <v>0</v>
      </c>
      <c r="EH4018" s="416">
        <f t="shared" ref="EH4018" si="12172">COUNTIF(Z4013:Z4016,"NS")</f>
        <v>0</v>
      </c>
      <c r="EI4018" s="416">
        <f t="shared" ref="EI4018" si="12173">COUNTIF(AA4013:AA4016,"NS")</f>
        <v>0</v>
      </c>
      <c r="EJ4018" s="416">
        <f t="shared" ref="EJ4018" si="12174">COUNTIF(AB4013:AB4016,"NS")</f>
        <v>0</v>
      </c>
      <c r="EK4018" s="416">
        <f t="shared" ref="EK4018" si="12175">COUNTIF(AC4013:AC4016,"NS")</f>
        <v>0</v>
      </c>
      <c r="EL4018" s="417">
        <f t="shared" ref="EL4018" si="12176">COUNTIF(AD4013:AD4016,"NS")</f>
        <v>0</v>
      </c>
    </row>
    <row r="4019" spans="1:142" ht="15" customHeight="1" x14ac:dyDescent="0.25">
      <c r="A4019" s="60"/>
      <c r="B4019" s="60"/>
      <c r="C4019" s="796"/>
      <c r="D4019" s="789"/>
      <c r="E4019" s="790"/>
      <c r="F4019" s="790"/>
      <c r="G4019" s="648" t="s">
        <v>303</v>
      </c>
      <c r="H4019" s="648"/>
      <c r="I4019" s="704" t="s">
        <v>309</v>
      </c>
      <c r="J4019" s="705"/>
      <c r="K4019" s="705"/>
      <c r="L4019" s="705"/>
      <c r="M4019" s="705"/>
      <c r="N4019" s="705"/>
      <c r="O4019" s="706"/>
      <c r="P4019" s="555"/>
      <c r="Q4019" s="555"/>
      <c r="R4019" s="555"/>
      <c r="S4019" s="555"/>
      <c r="T4019" s="555"/>
      <c r="U4019" s="555"/>
      <c r="V4019" s="555"/>
      <c r="W4019" s="555"/>
      <c r="X4019" s="555"/>
      <c r="Y4019" s="555"/>
      <c r="Z4019" s="555"/>
      <c r="AA4019" s="555"/>
      <c r="AB4019" s="555"/>
      <c r="AC4019" s="555"/>
      <c r="AD4019" s="555"/>
      <c r="AE4019" s="60"/>
      <c r="AF4019" s="259"/>
      <c r="AG4019" s="374">
        <f t="shared" si="12144"/>
        <v>15</v>
      </c>
      <c r="AH4019" s="399"/>
      <c r="AK4019" s="375">
        <f t="shared" si="12145"/>
        <v>0</v>
      </c>
      <c r="AL4019" s="378">
        <f t="shared" si="12142"/>
        <v>0</v>
      </c>
      <c r="AM4019" s="374">
        <f t="shared" si="12146"/>
        <v>0</v>
      </c>
      <c r="AN4019" s="292">
        <f t="shared" si="12143"/>
        <v>0</v>
      </c>
      <c r="CA4019" s="413"/>
      <c r="CB4019" s="398"/>
      <c r="CC4019" s="398"/>
      <c r="CD4019" s="398"/>
      <c r="CE4019" s="398"/>
      <c r="CF4019" s="398"/>
      <c r="CG4019" s="398"/>
      <c r="CH4019" s="398"/>
      <c r="CI4019" s="398"/>
      <c r="CJ4019" s="398"/>
      <c r="CK4019" s="398"/>
      <c r="CL4019" s="398"/>
      <c r="CM4019" s="398"/>
      <c r="CN4019" s="398"/>
      <c r="CO4019" s="398"/>
      <c r="CP4019" s="398"/>
      <c r="CQ4019" s="398"/>
      <c r="CR4019" s="398"/>
      <c r="CS4019" s="398"/>
      <c r="CT4019" s="398"/>
      <c r="CU4019" s="398"/>
      <c r="CV4019" s="398"/>
      <c r="CW4019" s="398"/>
      <c r="CX4019" s="398"/>
      <c r="CY4019" s="398"/>
      <c r="CZ4019" s="398"/>
      <c r="DA4019" s="398"/>
      <c r="DB4019" s="398"/>
      <c r="DC4019" s="398"/>
      <c r="DD4019" s="398"/>
      <c r="DE4019" s="414"/>
      <c r="DG4019" s="647"/>
      <c r="DH4019" s="648"/>
      <c r="DI4019" s="415" t="s">
        <v>1914</v>
      </c>
      <c r="DJ4019" s="416"/>
      <c r="DK4019" s="416"/>
      <c r="DL4019" s="416"/>
      <c r="DM4019" s="416"/>
      <c r="DN4019" s="416"/>
      <c r="DO4019" s="416"/>
      <c r="DP4019" s="416"/>
      <c r="DQ4019" s="416"/>
      <c r="DR4019" s="416"/>
      <c r="DS4019" s="416"/>
      <c r="DT4019" s="416"/>
      <c r="DU4019" s="416"/>
      <c r="DV4019" s="416"/>
      <c r="DW4019" s="416"/>
      <c r="DX4019" s="416">
        <f t="shared" ref="DX4019" si="12177">SUM(P4013:P4017)</f>
        <v>0</v>
      </c>
      <c r="DY4019" s="416">
        <f t="shared" ref="DY4019" si="12178">SUM(Q4013:Q4017)</f>
        <v>0</v>
      </c>
      <c r="DZ4019" s="416">
        <f t="shared" ref="DZ4019" si="12179">SUM(R4013:R4017)</f>
        <v>0</v>
      </c>
      <c r="EA4019" s="416">
        <f t="shared" ref="EA4019" si="12180">SUM(S4013:S4017)</f>
        <v>0</v>
      </c>
      <c r="EB4019" s="416">
        <f t="shared" ref="EB4019" si="12181">SUM(T4013:T4017)</f>
        <v>0</v>
      </c>
      <c r="EC4019" s="416">
        <f t="shared" ref="EC4019" si="12182">SUM(U4013:U4017)</f>
        <v>0</v>
      </c>
      <c r="ED4019" s="416">
        <f t="shared" ref="ED4019" si="12183">SUM(V4013:V4017)</f>
        <v>0</v>
      </c>
      <c r="EE4019" s="416">
        <f t="shared" ref="EE4019" si="12184">SUM(W4013:W4017)</f>
        <v>0</v>
      </c>
      <c r="EF4019" s="416">
        <f t="shared" ref="EF4019" si="12185">SUM(X4013:X4017)</f>
        <v>0</v>
      </c>
      <c r="EG4019" s="416">
        <f t="shared" ref="EG4019" si="12186">SUM(Y4013:Y4017)</f>
        <v>0</v>
      </c>
      <c r="EH4019" s="416">
        <f t="shared" ref="EH4019" si="12187">SUM(Z4013:Z4017)</f>
        <v>0</v>
      </c>
      <c r="EI4019" s="416">
        <f t="shared" ref="EI4019" si="12188">SUM(AA4013:AA4017)</f>
        <v>0</v>
      </c>
      <c r="EJ4019" s="416">
        <f t="shared" ref="EJ4019" si="12189">SUM(AB4013:AB4017)</f>
        <v>0</v>
      </c>
      <c r="EK4019" s="416">
        <f t="shared" ref="EK4019" si="12190">SUM(AC4013:AC4017)</f>
        <v>0</v>
      </c>
      <c r="EL4019" s="417">
        <f t="shared" ref="EL4019" si="12191">SUM(AD4013:AD4017)</f>
        <v>0</v>
      </c>
    </row>
    <row r="4020" spans="1:142" ht="24" customHeight="1" x14ac:dyDescent="0.25">
      <c r="A4020" s="60"/>
      <c r="B4020" s="60"/>
      <c r="C4020" s="796"/>
      <c r="D4020" s="789"/>
      <c r="E4020" s="790"/>
      <c r="F4020" s="790"/>
      <c r="G4020" s="648" t="s">
        <v>304</v>
      </c>
      <c r="H4020" s="648"/>
      <c r="I4020" s="704" t="s">
        <v>310</v>
      </c>
      <c r="J4020" s="705"/>
      <c r="K4020" s="705"/>
      <c r="L4020" s="705"/>
      <c r="M4020" s="705"/>
      <c r="N4020" s="705"/>
      <c r="O4020" s="706"/>
      <c r="P4020" s="555"/>
      <c r="Q4020" s="555"/>
      <c r="R4020" s="555"/>
      <c r="S4020" s="555"/>
      <c r="T4020" s="555"/>
      <c r="U4020" s="555"/>
      <c r="V4020" s="555"/>
      <c r="W4020" s="555"/>
      <c r="X4020" s="555"/>
      <c r="Y4020" s="555"/>
      <c r="Z4020" s="555"/>
      <c r="AA4020" s="555"/>
      <c r="AB4020" s="555"/>
      <c r="AC4020" s="555"/>
      <c r="AD4020" s="555"/>
      <c r="AE4020" s="60"/>
      <c r="AF4020" s="259"/>
      <c r="AG4020" s="374">
        <f t="shared" si="12144"/>
        <v>15</v>
      </c>
      <c r="AH4020" s="399"/>
      <c r="AK4020" s="375">
        <f t="shared" si="12145"/>
        <v>0</v>
      </c>
      <c r="AL4020" s="378">
        <f t="shared" si="12142"/>
        <v>0</v>
      </c>
      <c r="AM4020" s="374">
        <f t="shared" si="12146"/>
        <v>0</v>
      </c>
      <c r="AN4020" s="292">
        <f t="shared" si="12143"/>
        <v>0</v>
      </c>
      <c r="CA4020" s="413"/>
      <c r="CB4020" s="398"/>
      <c r="CC4020" s="398"/>
      <c r="CD4020" s="398"/>
      <c r="CE4020" s="398"/>
      <c r="CF4020" s="398"/>
      <c r="CG4020" s="398"/>
      <c r="CH4020" s="398"/>
      <c r="CI4020" s="398"/>
      <c r="CJ4020" s="398"/>
      <c r="CK4020" s="398"/>
      <c r="CL4020" s="398"/>
      <c r="CM4020" s="398"/>
      <c r="CN4020" s="398"/>
      <c r="CO4020" s="398"/>
      <c r="CP4020" s="398"/>
      <c r="CQ4020" s="398"/>
      <c r="CR4020" s="398"/>
      <c r="CS4020" s="398"/>
      <c r="CT4020" s="398"/>
      <c r="CU4020" s="398"/>
      <c r="CV4020" s="398"/>
      <c r="CW4020" s="398"/>
      <c r="CX4020" s="398"/>
      <c r="CY4020" s="398"/>
      <c r="CZ4020" s="398"/>
      <c r="DA4020" s="398"/>
      <c r="DB4020" s="398"/>
      <c r="DC4020" s="398"/>
      <c r="DD4020" s="398"/>
      <c r="DE4020" s="414"/>
      <c r="DG4020" s="647"/>
      <c r="DH4020" s="648"/>
      <c r="DI4020" s="415" t="s">
        <v>1919</v>
      </c>
      <c r="DJ4020" s="298"/>
      <c r="DK4020" s="298"/>
      <c r="DL4020" s="298"/>
      <c r="DM4020" s="298"/>
      <c r="DN4020" s="298"/>
      <c r="DO4020" s="298"/>
      <c r="DP4020" s="298"/>
      <c r="DQ4020" s="298"/>
      <c r="DR4020" s="298"/>
      <c r="DS4020" s="298"/>
      <c r="DT4020" s="298"/>
      <c r="DU4020" s="298"/>
      <c r="DV4020" s="298"/>
      <c r="DW4020" s="298"/>
      <c r="DX4020" s="298">
        <f t="shared" ref="DX4020:DZ4020" si="12192">IF(OR(AND(DX4017="NS",DX4018=4),AND(DX4017="NA")),0,IF(OR(AND(IF(DX4017="NS",1,DX4017)&gt;DX4019*0.25,DX4018=0),AND(DX4017&gt;0,OR(DX4018=4,DX4019=0)),AND(DX4017&gt;0,DX4018=0,DX4019=0),AND(DX4017="NS",DX4018=0,DX4019=0)),1,0))</f>
        <v>0</v>
      </c>
      <c r="DY4020" s="298">
        <f t="shared" si="12192"/>
        <v>0</v>
      </c>
      <c r="DZ4020" s="298">
        <f t="shared" si="12192"/>
        <v>0</v>
      </c>
      <c r="EA4020" s="298">
        <f>IF(OR(AND(EA4017="NS",EA4018=4),AND(EA4017="NA")),0,IF(OR(AND(IF(EA4017="NS",1,EA4017)&gt;EA4019*0.25,EA4018=0),AND(EA4017&gt;0,OR(EA4018=4,EA4019=0)),AND(EA4017&gt;0,EA4018=0,EA4019=0),AND(EA4017="NS",EA4018=0,EA4019=0)),1,0))</f>
        <v>0</v>
      </c>
      <c r="EB4020" s="298">
        <f t="shared" ref="EB4020:EL4020" si="12193">IF(OR(AND(EB4017="NS",EB4018=4),AND(EB4017="NA")),0,IF(OR(AND(IF(EB4017="NS",1,EB4017)&gt;EB4019*0.25,EB4018=0),AND(EB4017&gt;0,OR(EB4018=4,EB4019=0)),AND(EB4017&gt;0,EB4018=0,EB4019=0),AND(EB4017="NS",EB4018=0,EB4019=0)),1,0))</f>
        <v>0</v>
      </c>
      <c r="EC4020" s="298">
        <f t="shared" si="12193"/>
        <v>0</v>
      </c>
      <c r="ED4020" s="298">
        <f t="shared" si="12193"/>
        <v>0</v>
      </c>
      <c r="EE4020" s="298">
        <f t="shared" si="12193"/>
        <v>0</v>
      </c>
      <c r="EF4020" s="298">
        <f t="shared" si="12193"/>
        <v>0</v>
      </c>
      <c r="EG4020" s="298">
        <f t="shared" si="12193"/>
        <v>0</v>
      </c>
      <c r="EH4020" s="298">
        <f t="shared" si="12193"/>
        <v>0</v>
      </c>
      <c r="EI4020" s="298">
        <f t="shared" si="12193"/>
        <v>0</v>
      </c>
      <c r="EJ4020" s="298">
        <f t="shared" si="12193"/>
        <v>0</v>
      </c>
      <c r="EK4020" s="298">
        <f t="shared" si="12193"/>
        <v>0</v>
      </c>
      <c r="EL4020" s="302">
        <f t="shared" si="12193"/>
        <v>0</v>
      </c>
    </row>
    <row r="4021" spans="1:142" ht="15" customHeight="1" x14ac:dyDescent="0.25">
      <c r="A4021" s="60"/>
      <c r="B4021" s="60"/>
      <c r="C4021" s="796"/>
      <c r="D4021" s="789"/>
      <c r="E4021" s="790"/>
      <c r="F4021" s="790"/>
      <c r="G4021" s="648" t="s">
        <v>305</v>
      </c>
      <c r="H4021" s="648"/>
      <c r="I4021" s="704" t="s">
        <v>311</v>
      </c>
      <c r="J4021" s="705"/>
      <c r="K4021" s="705"/>
      <c r="L4021" s="705"/>
      <c r="M4021" s="705"/>
      <c r="N4021" s="705"/>
      <c r="O4021" s="706"/>
      <c r="P4021" s="555"/>
      <c r="Q4021" s="555"/>
      <c r="R4021" s="555"/>
      <c r="S4021" s="555"/>
      <c r="T4021" s="555"/>
      <c r="U4021" s="555"/>
      <c r="V4021" s="555"/>
      <c r="W4021" s="555"/>
      <c r="X4021" s="555"/>
      <c r="Y4021" s="555"/>
      <c r="Z4021" s="555"/>
      <c r="AA4021" s="555"/>
      <c r="AB4021" s="555"/>
      <c r="AC4021" s="555"/>
      <c r="AD4021" s="555"/>
      <c r="AE4021" s="60"/>
      <c r="AF4021" s="259"/>
      <c r="AG4021" s="374">
        <f t="shared" si="12144"/>
        <v>15</v>
      </c>
      <c r="AH4021" s="399"/>
      <c r="AK4021" s="375">
        <f t="shared" si="12145"/>
        <v>0</v>
      </c>
      <c r="AL4021" s="378">
        <f t="shared" si="12142"/>
        <v>0</v>
      </c>
      <c r="AM4021" s="374">
        <f t="shared" si="12146"/>
        <v>0</v>
      </c>
      <c r="AN4021" s="292">
        <f t="shared" si="12143"/>
        <v>0</v>
      </c>
      <c r="CA4021" s="413"/>
      <c r="CB4021" s="398"/>
      <c r="CC4021" s="398"/>
      <c r="CD4021" s="398"/>
      <c r="CE4021" s="398"/>
      <c r="CF4021" s="398"/>
      <c r="CG4021" s="398"/>
      <c r="CH4021" s="398"/>
      <c r="CI4021" s="398"/>
      <c r="CJ4021" s="398"/>
      <c r="CK4021" s="398"/>
      <c r="CL4021" s="398"/>
      <c r="CM4021" s="398"/>
      <c r="CN4021" s="398"/>
      <c r="CO4021" s="398"/>
      <c r="CP4021" s="398"/>
      <c r="CQ4021" s="398"/>
      <c r="CR4021" s="398"/>
      <c r="CS4021" s="398"/>
      <c r="CT4021" s="398"/>
      <c r="CU4021" s="398"/>
      <c r="CV4021" s="398"/>
      <c r="CW4021" s="398"/>
      <c r="CX4021" s="398"/>
      <c r="CY4021" s="398"/>
      <c r="CZ4021" s="398"/>
      <c r="DA4021" s="398"/>
      <c r="DB4021" s="398"/>
      <c r="DC4021" s="398"/>
      <c r="DD4021" s="398"/>
      <c r="DE4021" s="414"/>
      <c r="DG4021" s="647"/>
      <c r="DH4021" s="648"/>
      <c r="DI4021" s="415" t="s">
        <v>311</v>
      </c>
      <c r="DJ4021" s="416"/>
      <c r="DK4021" s="416"/>
      <c r="DL4021" s="416"/>
      <c r="DM4021" s="416"/>
      <c r="DN4021" s="416"/>
      <c r="DO4021" s="416"/>
      <c r="DP4021" s="416"/>
      <c r="DQ4021" s="416"/>
      <c r="DR4021" s="416"/>
      <c r="DS4021" s="416"/>
      <c r="DT4021" s="416"/>
      <c r="DU4021" s="416"/>
      <c r="DV4021" s="416"/>
      <c r="DW4021" s="416"/>
      <c r="DX4021" s="416"/>
      <c r="DY4021" s="416"/>
      <c r="DZ4021" s="416"/>
      <c r="EA4021" s="416"/>
      <c r="EB4021" s="416"/>
      <c r="EC4021" s="416"/>
      <c r="ED4021" s="416"/>
      <c r="EE4021" s="416"/>
      <c r="EF4021" s="416"/>
      <c r="EG4021" s="416"/>
      <c r="EH4021" s="416"/>
      <c r="EI4021" s="416"/>
      <c r="EJ4021" s="416"/>
      <c r="EK4021" s="416"/>
      <c r="EL4021" s="417"/>
    </row>
    <row r="4022" spans="1:142" ht="15" customHeight="1" x14ac:dyDescent="0.25">
      <c r="A4022" s="60"/>
      <c r="B4022" s="60"/>
      <c r="C4022" s="796"/>
      <c r="D4022" s="789"/>
      <c r="E4022" s="790"/>
      <c r="F4022" s="790"/>
      <c r="G4022" s="648" t="s">
        <v>306</v>
      </c>
      <c r="H4022" s="648"/>
      <c r="I4022" s="704" t="s">
        <v>312</v>
      </c>
      <c r="J4022" s="705"/>
      <c r="K4022" s="705"/>
      <c r="L4022" s="705"/>
      <c r="M4022" s="705"/>
      <c r="N4022" s="705"/>
      <c r="O4022" s="706"/>
      <c r="P4022" s="555"/>
      <c r="Q4022" s="555"/>
      <c r="R4022" s="555"/>
      <c r="S4022" s="555"/>
      <c r="T4022" s="555"/>
      <c r="U4022" s="555"/>
      <c r="V4022" s="555"/>
      <c r="W4022" s="555"/>
      <c r="X4022" s="555"/>
      <c r="Y4022" s="555"/>
      <c r="Z4022" s="555"/>
      <c r="AA4022" s="555"/>
      <c r="AB4022" s="555"/>
      <c r="AC4022" s="555"/>
      <c r="AD4022" s="555"/>
      <c r="AE4022" s="60"/>
      <c r="AF4022" s="259"/>
      <c r="AG4022" s="374">
        <f t="shared" si="12144"/>
        <v>15</v>
      </c>
      <c r="AH4022" s="399"/>
      <c r="AK4022" s="375">
        <f t="shared" si="12145"/>
        <v>0</v>
      </c>
      <c r="AL4022" s="378">
        <f t="shared" si="12142"/>
        <v>0</v>
      </c>
      <c r="AM4022" s="374">
        <f t="shared" si="12146"/>
        <v>0</v>
      </c>
      <c r="AN4022" s="292">
        <f t="shared" si="12143"/>
        <v>0</v>
      </c>
      <c r="CA4022" s="413"/>
      <c r="CB4022" s="421"/>
      <c r="CC4022" s="398"/>
      <c r="CD4022" s="398"/>
      <c r="CE4022" s="398"/>
      <c r="CF4022" s="398"/>
      <c r="CG4022" s="398"/>
      <c r="CH4022" s="398"/>
      <c r="CI4022" s="398"/>
      <c r="CJ4022" s="398"/>
      <c r="CK4022" s="398"/>
      <c r="CL4022" s="398"/>
      <c r="CM4022" s="398"/>
      <c r="CN4022" s="398"/>
      <c r="CO4022" s="398"/>
      <c r="CP4022" s="398"/>
      <c r="CQ4022" s="398"/>
      <c r="CR4022" s="398"/>
      <c r="CS4022" s="398"/>
      <c r="CT4022" s="398"/>
      <c r="CU4022" s="398"/>
      <c r="CV4022" s="398"/>
      <c r="CW4022" s="398"/>
      <c r="CX4022" s="398"/>
      <c r="CY4022" s="398"/>
      <c r="CZ4022" s="398"/>
      <c r="DA4022" s="398"/>
      <c r="DB4022" s="398"/>
      <c r="DC4022" s="398"/>
      <c r="DD4022" s="398"/>
      <c r="DE4022" s="414"/>
      <c r="DG4022" s="647"/>
      <c r="DH4022" s="648"/>
      <c r="DI4022" s="415"/>
      <c r="DJ4022" s="416"/>
      <c r="DK4022" s="416"/>
      <c r="DL4022" s="416"/>
      <c r="DM4022" s="416"/>
      <c r="DN4022" s="416"/>
      <c r="DO4022" s="416"/>
      <c r="DP4022" s="416"/>
      <c r="DQ4022" s="416"/>
      <c r="DR4022" s="416"/>
      <c r="DS4022" s="416"/>
      <c r="DT4022" s="416"/>
      <c r="DU4022" s="416"/>
      <c r="DV4022" s="416"/>
      <c r="DW4022" s="416"/>
      <c r="DX4022" s="416"/>
      <c r="DY4022" s="416"/>
      <c r="DZ4022" s="416"/>
      <c r="EA4022" s="416"/>
      <c r="EB4022" s="416"/>
      <c r="EC4022" s="416"/>
      <c r="ED4022" s="416"/>
      <c r="EE4022" s="416"/>
      <c r="EF4022" s="416"/>
      <c r="EG4022" s="416"/>
      <c r="EH4022" s="416"/>
      <c r="EI4022" s="416"/>
      <c r="EJ4022" s="416"/>
      <c r="EK4022" s="416"/>
      <c r="EL4022" s="417"/>
    </row>
    <row r="4023" spans="1:142" ht="15" customHeight="1" x14ac:dyDescent="0.25">
      <c r="A4023" s="60"/>
      <c r="B4023" s="60"/>
      <c r="C4023" s="796"/>
      <c r="D4023" s="789"/>
      <c r="E4023" s="790"/>
      <c r="F4023" s="790"/>
      <c r="G4023" s="648" t="s">
        <v>307</v>
      </c>
      <c r="H4023" s="648"/>
      <c r="I4023" s="704" t="s">
        <v>313</v>
      </c>
      <c r="J4023" s="705"/>
      <c r="K4023" s="705"/>
      <c r="L4023" s="705"/>
      <c r="M4023" s="705"/>
      <c r="N4023" s="705"/>
      <c r="O4023" s="706"/>
      <c r="P4023" s="555"/>
      <c r="Q4023" s="555"/>
      <c r="R4023" s="555"/>
      <c r="S4023" s="555"/>
      <c r="T4023" s="555"/>
      <c r="U4023" s="555"/>
      <c r="V4023" s="555"/>
      <c r="W4023" s="555"/>
      <c r="X4023" s="555"/>
      <c r="Y4023" s="555"/>
      <c r="Z4023" s="555"/>
      <c r="AA4023" s="555"/>
      <c r="AB4023" s="555"/>
      <c r="AC4023" s="555"/>
      <c r="AD4023" s="555"/>
      <c r="AE4023" s="60"/>
      <c r="AF4023" s="259"/>
      <c r="AG4023" s="374">
        <f t="shared" si="12144"/>
        <v>15</v>
      </c>
      <c r="AH4023" s="399"/>
      <c r="AK4023" s="375">
        <f t="shared" si="12145"/>
        <v>0</v>
      </c>
      <c r="AL4023" s="378">
        <f t="shared" si="12142"/>
        <v>0</v>
      </c>
      <c r="AM4023" s="374">
        <f t="shared" si="12146"/>
        <v>0</v>
      </c>
      <c r="AN4023" s="292">
        <f t="shared" si="12143"/>
        <v>0</v>
      </c>
      <c r="CA4023" s="299" t="s">
        <v>60</v>
      </c>
      <c r="CB4023" s="421"/>
      <c r="CC4023" s="375"/>
      <c r="CD4023" s="375"/>
      <c r="CE4023" s="375"/>
      <c r="CF4023" s="375"/>
      <c r="CG4023" s="375"/>
      <c r="CH4023" s="375"/>
      <c r="CI4023" s="375"/>
      <c r="CJ4023" s="375"/>
      <c r="CK4023" s="375"/>
      <c r="CL4023" s="375"/>
      <c r="CM4023" s="375"/>
      <c r="CN4023" s="300"/>
      <c r="CO4023" s="300"/>
      <c r="CP4023" s="300"/>
      <c r="CQ4023" s="423">
        <f t="shared" ref="CQ4023" si="12194">IF(P4023="",0,P4023)</f>
        <v>0</v>
      </c>
      <c r="CR4023" s="423">
        <f t="shared" ref="CR4023" si="12195">IF(Q4023="",0,Q4023)</f>
        <v>0</v>
      </c>
      <c r="CS4023" s="423">
        <f t="shared" ref="CS4023" si="12196">IF(R4023="",0,R4023)</f>
        <v>0</v>
      </c>
      <c r="CT4023" s="423">
        <f t="shared" ref="CT4023" si="12197">IF(S4023="",0,S4023)</f>
        <v>0</v>
      </c>
      <c r="CU4023" s="423">
        <f t="shared" ref="CU4023" si="12198">IF(T4023="",0,T4023)</f>
        <v>0</v>
      </c>
      <c r="CV4023" s="423">
        <f t="shared" ref="CV4023" si="12199">IF(U4023="",0,U4023)</f>
        <v>0</v>
      </c>
      <c r="CW4023" s="423">
        <f t="shared" ref="CW4023" si="12200">IF(V4023="",0,V4023)</f>
        <v>0</v>
      </c>
      <c r="CX4023" s="423">
        <f t="shared" ref="CX4023" si="12201">IF(W4023="",0,W4023)</f>
        <v>0</v>
      </c>
      <c r="CY4023" s="423">
        <f t="shared" ref="CY4023" si="12202">IF(X4023="",0,X4023)</f>
        <v>0</v>
      </c>
      <c r="CZ4023" s="423">
        <f t="shared" ref="CZ4023" si="12203">IF(Y4023="",0,Y4023)</f>
        <v>0</v>
      </c>
      <c r="DA4023" s="423">
        <f t="shared" ref="DA4023" si="12204">IF(Z4023="",0,Z4023)</f>
        <v>0</v>
      </c>
      <c r="DB4023" s="423">
        <f t="shared" ref="DB4023" si="12205">IF(AA4023="",0,AA4023)</f>
        <v>0</v>
      </c>
      <c r="DC4023" s="423">
        <f t="shared" ref="DC4023" si="12206">IF(AB4023="",0,AB4023)</f>
        <v>0</v>
      </c>
      <c r="DD4023" s="423">
        <f t="shared" ref="DD4023" si="12207">IF(AC4023="",0,AC4023)</f>
        <v>0</v>
      </c>
      <c r="DE4023" s="423">
        <f t="shared" ref="DE4023" si="12208">IF(AD4023="",0,AD4023)</f>
        <v>0</v>
      </c>
      <c r="DG4023" s="647"/>
      <c r="DH4023" s="648"/>
      <c r="DI4023" s="415"/>
      <c r="DJ4023" s="416"/>
      <c r="DK4023" s="416"/>
      <c r="DL4023" s="416"/>
      <c r="DM4023" s="416"/>
      <c r="DN4023" s="416"/>
      <c r="DO4023" s="416"/>
      <c r="DP4023" s="416"/>
      <c r="DQ4023" s="416"/>
      <c r="DR4023" s="416"/>
      <c r="DS4023" s="416"/>
      <c r="DT4023" s="416"/>
      <c r="DU4023" s="416"/>
      <c r="DV4023" s="416"/>
      <c r="DW4023" s="416"/>
      <c r="DX4023" s="416"/>
      <c r="DY4023" s="416"/>
      <c r="DZ4023" s="416"/>
      <c r="EA4023" s="416"/>
      <c r="EB4023" s="416"/>
      <c r="EC4023" s="416"/>
      <c r="ED4023" s="416"/>
      <c r="EE4023" s="416"/>
      <c r="EF4023" s="416"/>
      <c r="EG4023" s="416"/>
      <c r="EH4023" s="416"/>
      <c r="EI4023" s="416"/>
      <c r="EJ4023" s="416"/>
      <c r="EK4023" s="416"/>
      <c r="EL4023" s="417"/>
    </row>
    <row r="4024" spans="1:142" ht="15" customHeight="1" x14ac:dyDescent="0.25">
      <c r="A4024" s="60"/>
      <c r="B4024" s="60"/>
      <c r="C4024" s="796"/>
      <c r="D4024" s="789"/>
      <c r="E4024" s="790"/>
      <c r="F4024" s="790"/>
      <c r="G4024" s="716" t="s">
        <v>319</v>
      </c>
      <c r="H4024" s="716"/>
      <c r="I4024" s="64"/>
      <c r="J4024" s="705" t="s">
        <v>314</v>
      </c>
      <c r="K4024" s="705"/>
      <c r="L4024" s="705"/>
      <c r="M4024" s="705"/>
      <c r="N4024" s="705"/>
      <c r="O4024" s="706"/>
      <c r="P4024" s="555"/>
      <c r="Q4024" s="555"/>
      <c r="R4024" s="555"/>
      <c r="S4024" s="555"/>
      <c r="T4024" s="555"/>
      <c r="U4024" s="555"/>
      <c r="V4024" s="555"/>
      <c r="W4024" s="555"/>
      <c r="X4024" s="555"/>
      <c r="Y4024" s="555"/>
      <c r="Z4024" s="555"/>
      <c r="AA4024" s="555"/>
      <c r="AB4024" s="555"/>
      <c r="AC4024" s="555"/>
      <c r="AD4024" s="555"/>
      <c r="AE4024" s="60"/>
      <c r="AF4024" s="259"/>
      <c r="AG4024" s="374">
        <f t="shared" si="12144"/>
        <v>15</v>
      </c>
      <c r="AH4024" s="399"/>
      <c r="AK4024" s="375">
        <f t="shared" si="12145"/>
        <v>0</v>
      </c>
      <c r="AL4024" s="378">
        <f t="shared" si="12142"/>
        <v>0</v>
      </c>
      <c r="AM4024" s="374">
        <f t="shared" si="12146"/>
        <v>0</v>
      </c>
      <c r="AN4024" s="292">
        <f t="shared" si="12143"/>
        <v>0</v>
      </c>
      <c r="CA4024" s="299" t="s">
        <v>1917</v>
      </c>
      <c r="CB4024" s="421"/>
      <c r="CC4024" s="375"/>
      <c r="CD4024" s="375"/>
      <c r="CE4024" s="375"/>
      <c r="CF4024" s="375"/>
      <c r="CG4024" s="375"/>
      <c r="CH4024" s="375"/>
      <c r="CI4024" s="375"/>
      <c r="CJ4024" s="375"/>
      <c r="CK4024" s="375"/>
      <c r="CL4024" s="375"/>
      <c r="CM4024" s="375"/>
      <c r="CN4024" s="301"/>
      <c r="CO4024" s="301"/>
      <c r="CP4024" s="301"/>
      <c r="CQ4024" s="301">
        <f t="shared" ref="CQ4024" si="12209">SUM(P4024:P4028)</f>
        <v>0</v>
      </c>
      <c r="CR4024" s="301">
        <f t="shared" ref="CR4024" si="12210">SUM(Q4024:Q4028)</f>
        <v>0</v>
      </c>
      <c r="CS4024" s="301">
        <f t="shared" ref="CS4024" si="12211">SUM(R4024:R4028)</f>
        <v>0</v>
      </c>
      <c r="CT4024" s="301">
        <f t="shared" ref="CT4024" si="12212">SUM(S4024:S4028)</f>
        <v>0</v>
      </c>
      <c r="CU4024" s="301">
        <f t="shared" ref="CU4024" si="12213">SUM(T4024:T4028)</f>
        <v>0</v>
      </c>
      <c r="CV4024" s="301">
        <f t="shared" ref="CV4024" si="12214">SUM(U4024:U4028)</f>
        <v>0</v>
      </c>
      <c r="CW4024" s="301">
        <f t="shared" ref="CW4024" si="12215">SUM(V4024:V4028)</f>
        <v>0</v>
      </c>
      <c r="CX4024" s="301">
        <f t="shared" ref="CX4024" si="12216">SUM(W4024:W4028)</f>
        <v>0</v>
      </c>
      <c r="CY4024" s="301">
        <f t="shared" ref="CY4024" si="12217">SUM(X4024:X4028)</f>
        <v>0</v>
      </c>
      <c r="CZ4024" s="301">
        <f t="shared" ref="CZ4024" si="12218">SUM(Y4024:Y4028)</f>
        <v>0</v>
      </c>
      <c r="DA4024" s="301">
        <f t="shared" ref="DA4024" si="12219">SUM(Z4024:Z4028)</f>
        <v>0</v>
      </c>
      <c r="DB4024" s="301">
        <f t="shared" ref="DB4024" si="12220">SUM(AA4024:AA4028)</f>
        <v>0</v>
      </c>
      <c r="DC4024" s="301">
        <f t="shared" ref="DC4024" si="12221">SUM(AB4024:AB4028)</f>
        <v>0</v>
      </c>
      <c r="DD4024" s="301">
        <f t="shared" ref="DD4024" si="12222">SUM(AC4024:AC4028)</f>
        <v>0</v>
      </c>
      <c r="DE4024" s="301">
        <f t="shared" ref="DE4024" si="12223">SUM(AD4024:AD4028)</f>
        <v>0</v>
      </c>
      <c r="DG4024" s="616"/>
      <c r="DH4024" s="617"/>
      <c r="DI4024" s="415"/>
      <c r="DJ4024" s="416"/>
      <c r="DK4024" s="416"/>
      <c r="DL4024" s="416"/>
      <c r="DM4024" s="416"/>
      <c r="DN4024" s="416"/>
      <c r="DO4024" s="416"/>
      <c r="DP4024" s="416"/>
      <c r="DQ4024" s="416"/>
      <c r="DR4024" s="416"/>
      <c r="DS4024" s="416"/>
      <c r="DT4024" s="416"/>
      <c r="DU4024" s="416"/>
      <c r="DV4024" s="416"/>
      <c r="DW4024" s="416"/>
      <c r="DX4024" s="416"/>
      <c r="DY4024" s="416"/>
      <c r="DZ4024" s="416"/>
      <c r="EA4024" s="416"/>
      <c r="EB4024" s="416"/>
      <c r="EC4024" s="416"/>
      <c r="ED4024" s="416"/>
      <c r="EE4024" s="416"/>
      <c r="EF4024" s="416"/>
      <c r="EG4024" s="416"/>
      <c r="EH4024" s="416"/>
      <c r="EI4024" s="416"/>
      <c r="EJ4024" s="416"/>
      <c r="EK4024" s="416"/>
      <c r="EL4024" s="417"/>
    </row>
    <row r="4025" spans="1:142" ht="15" customHeight="1" x14ac:dyDescent="0.25">
      <c r="A4025" s="60"/>
      <c r="B4025" s="60"/>
      <c r="C4025" s="796"/>
      <c r="D4025" s="789"/>
      <c r="E4025" s="790"/>
      <c r="F4025" s="790"/>
      <c r="G4025" s="716" t="s">
        <v>320</v>
      </c>
      <c r="H4025" s="716"/>
      <c r="I4025" s="64"/>
      <c r="J4025" s="705" t="s">
        <v>315</v>
      </c>
      <c r="K4025" s="705"/>
      <c r="L4025" s="705"/>
      <c r="M4025" s="705"/>
      <c r="N4025" s="705"/>
      <c r="O4025" s="706"/>
      <c r="P4025" s="555"/>
      <c r="Q4025" s="555"/>
      <c r="R4025" s="555"/>
      <c r="S4025" s="555"/>
      <c r="T4025" s="555"/>
      <c r="U4025" s="555"/>
      <c r="V4025" s="555"/>
      <c r="W4025" s="555"/>
      <c r="X4025" s="555"/>
      <c r="Y4025" s="555"/>
      <c r="Z4025" s="555"/>
      <c r="AA4025" s="555"/>
      <c r="AB4025" s="555"/>
      <c r="AC4025" s="555"/>
      <c r="AD4025" s="555"/>
      <c r="AE4025" s="60"/>
      <c r="AF4025" s="259"/>
      <c r="AG4025" s="374">
        <f t="shared" si="12144"/>
        <v>15</v>
      </c>
      <c r="AH4025" s="399"/>
      <c r="AK4025" s="375">
        <f t="shared" si="12145"/>
        <v>0</v>
      </c>
      <c r="AL4025" s="378">
        <f t="shared" si="12142"/>
        <v>0</v>
      </c>
      <c r="AM4025" s="374">
        <f t="shared" si="12146"/>
        <v>0</v>
      </c>
      <c r="AN4025" s="292">
        <f t="shared" si="12143"/>
        <v>0</v>
      </c>
      <c r="CA4025" s="299" t="s">
        <v>1910</v>
      </c>
      <c r="CB4025" s="421"/>
      <c r="CC4025" s="375"/>
      <c r="CD4025" s="375"/>
      <c r="CE4025" s="375"/>
      <c r="CF4025" s="375"/>
      <c r="CG4025" s="375"/>
      <c r="CH4025" s="375"/>
      <c r="CI4025" s="375"/>
      <c r="CJ4025" s="375"/>
      <c r="CK4025" s="375"/>
      <c r="CL4025" s="375"/>
      <c r="CM4025" s="375"/>
      <c r="CN4025" s="300"/>
      <c r="CO4025" s="300"/>
      <c r="CP4025" s="300"/>
      <c r="CQ4025" s="422">
        <f t="shared" ref="CQ4025" si="12224">IF(CQ4023="NA",COUNTIF(P4024:P4028,"NA"),COUNTIF(P4024:P4028,"NS"))</f>
        <v>0</v>
      </c>
      <c r="CR4025" s="422">
        <f t="shared" ref="CR4025" si="12225">IF(CR4023="NA",COUNTIF(Q4024:Q4028,"NA"),COUNTIF(Q4024:Q4028,"NS"))</f>
        <v>0</v>
      </c>
      <c r="CS4025" s="422">
        <f t="shared" ref="CS4025" si="12226">IF(CS4023="NA",COUNTIF(R4024:R4028,"NA"),COUNTIF(R4024:R4028,"NS"))</f>
        <v>0</v>
      </c>
      <c r="CT4025" s="422">
        <f t="shared" ref="CT4025" si="12227">IF(CT4023="NA",COUNTIF(S4024:S4028,"NA"),COUNTIF(S4024:S4028,"NS"))</f>
        <v>0</v>
      </c>
      <c r="CU4025" s="422">
        <f t="shared" ref="CU4025" si="12228">IF(CU4023="NA",COUNTIF(T4024:T4028,"NA"),COUNTIF(T4024:T4028,"NS"))</f>
        <v>0</v>
      </c>
      <c r="CV4025" s="422">
        <f t="shared" ref="CV4025" si="12229">IF(CV4023="NA",COUNTIF(U4024:U4028,"NA"),COUNTIF(U4024:U4028,"NS"))</f>
        <v>0</v>
      </c>
      <c r="CW4025" s="422">
        <f t="shared" ref="CW4025" si="12230">IF(CW4023="NA",COUNTIF(V4024:V4028,"NA"),COUNTIF(V4024:V4028,"NS"))</f>
        <v>0</v>
      </c>
      <c r="CX4025" s="422">
        <f t="shared" ref="CX4025" si="12231">IF(CX4023="NA",COUNTIF(W4024:W4028,"NA"),COUNTIF(W4024:W4028,"NS"))</f>
        <v>0</v>
      </c>
      <c r="CY4025" s="422">
        <f t="shared" ref="CY4025" si="12232">IF(CY4023="NA",COUNTIF(X4024:X4028,"NA"),COUNTIF(X4024:X4028,"NS"))</f>
        <v>0</v>
      </c>
      <c r="CZ4025" s="422">
        <f t="shared" ref="CZ4025" si="12233">IF(CZ4023="NA",COUNTIF(Y4024:Y4028,"NA"),COUNTIF(Y4024:Y4028,"NS"))</f>
        <v>0</v>
      </c>
      <c r="DA4025" s="422">
        <f t="shared" ref="DA4025" si="12234">IF(DA4023="NA",COUNTIF(Z4024:Z4028,"NA"),COUNTIF(Z4024:Z4028,"NS"))</f>
        <v>0</v>
      </c>
      <c r="DB4025" s="422">
        <f t="shared" ref="DB4025" si="12235">IF(DB4023="NA",COUNTIF(AA4024:AA4028,"NA"),COUNTIF(AA4024:AA4028,"NS"))</f>
        <v>0</v>
      </c>
      <c r="DC4025" s="422">
        <f t="shared" ref="DC4025" si="12236">IF(DC4023="NA",COUNTIF(AB4024:AB4028,"NA"),COUNTIF(AB4024:AB4028,"NS"))</f>
        <v>0</v>
      </c>
      <c r="DD4025" s="422">
        <f t="shared" ref="DD4025" si="12237">IF(DD4023="NA",COUNTIF(AC4024:AC4028,"NA"),COUNTIF(AC4024:AC4028,"NS"))</f>
        <v>0</v>
      </c>
      <c r="DE4025" s="422">
        <f t="shared" ref="DE4025" si="12238">IF(DE4023="NA",COUNTIF(AD4024:AD4028,"NA"),COUNTIF(AD4024:AD4028,"NS"))</f>
        <v>0</v>
      </c>
      <c r="DG4025" s="616"/>
      <c r="DH4025" s="617"/>
      <c r="DI4025" s="415"/>
      <c r="DJ4025" s="416"/>
      <c r="DK4025" s="416"/>
      <c r="DL4025" s="416"/>
      <c r="DM4025" s="416"/>
      <c r="DN4025" s="416"/>
      <c r="DO4025" s="416"/>
      <c r="DP4025" s="416"/>
      <c r="DQ4025" s="416"/>
      <c r="DR4025" s="416"/>
      <c r="DS4025" s="416"/>
      <c r="DT4025" s="416"/>
      <c r="DU4025" s="416"/>
      <c r="DV4025" s="416"/>
      <c r="DW4025" s="416"/>
      <c r="DX4025" s="416"/>
      <c r="DY4025" s="416"/>
      <c r="DZ4025" s="416"/>
      <c r="EA4025" s="416"/>
      <c r="EB4025" s="416"/>
      <c r="EC4025" s="416"/>
      <c r="ED4025" s="416"/>
      <c r="EE4025" s="416"/>
      <c r="EF4025" s="416"/>
      <c r="EG4025" s="416"/>
      <c r="EH4025" s="416"/>
      <c r="EI4025" s="416"/>
      <c r="EJ4025" s="416"/>
      <c r="EK4025" s="416"/>
      <c r="EL4025" s="417"/>
    </row>
    <row r="4026" spans="1:142" ht="15" customHeight="1" x14ac:dyDescent="0.25">
      <c r="A4026" s="60"/>
      <c r="B4026" s="60"/>
      <c r="C4026" s="796"/>
      <c r="D4026" s="789"/>
      <c r="E4026" s="790"/>
      <c r="F4026" s="790"/>
      <c r="G4026" s="716" t="s">
        <v>321</v>
      </c>
      <c r="H4026" s="716"/>
      <c r="I4026" s="64"/>
      <c r="J4026" s="705" t="s">
        <v>316</v>
      </c>
      <c r="K4026" s="705"/>
      <c r="L4026" s="705"/>
      <c r="M4026" s="705"/>
      <c r="N4026" s="705"/>
      <c r="O4026" s="706"/>
      <c r="P4026" s="555"/>
      <c r="Q4026" s="555"/>
      <c r="R4026" s="555"/>
      <c r="S4026" s="555"/>
      <c r="T4026" s="555"/>
      <c r="U4026" s="555"/>
      <c r="V4026" s="555"/>
      <c r="W4026" s="555"/>
      <c r="X4026" s="555"/>
      <c r="Y4026" s="555"/>
      <c r="Z4026" s="555"/>
      <c r="AA4026" s="555"/>
      <c r="AB4026" s="555"/>
      <c r="AC4026" s="555"/>
      <c r="AD4026" s="555"/>
      <c r="AE4026" s="60"/>
      <c r="AF4026" s="259"/>
      <c r="AG4026" s="374">
        <f t="shared" si="12144"/>
        <v>15</v>
      </c>
      <c r="AH4026" s="399"/>
      <c r="AK4026" s="375">
        <f t="shared" si="12145"/>
        <v>0</v>
      </c>
      <c r="AL4026" s="378">
        <f t="shared" si="12142"/>
        <v>0</v>
      </c>
      <c r="AM4026" s="374">
        <f t="shared" si="12146"/>
        <v>0</v>
      </c>
      <c r="AN4026" s="292">
        <f t="shared" si="12143"/>
        <v>0</v>
      </c>
      <c r="CA4026" s="299" t="s">
        <v>1918</v>
      </c>
      <c r="CB4026" s="427"/>
      <c r="CC4026" s="375"/>
      <c r="CD4026" s="375"/>
      <c r="CE4026" s="375"/>
      <c r="CF4026" s="375"/>
      <c r="CG4026" s="375"/>
      <c r="CH4026" s="375"/>
      <c r="CI4026" s="375"/>
      <c r="CJ4026" s="375"/>
      <c r="CK4026" s="375"/>
      <c r="CL4026" s="375"/>
      <c r="CM4026" s="375"/>
      <c r="CN4026" s="302"/>
      <c r="CO4026" s="302"/>
      <c r="CP4026" s="302"/>
      <c r="CQ4026" s="425">
        <f t="shared" ref="CQ4026:DD4026" si="12239">IF(OR(AND(CQ4023=0,CQ4025&gt;0),AND(CQ4023="NS",CQ4024&gt;0),AND(CQ4023="NS",CQ4024=0,CQ4025=0)),1,IF(OR(AND(CQ4025&gt;=2,CQ4024&lt;CQ4023),AND(CQ4023="NS",CQ4024=0,CQ4025&gt;0),OR(CQ4023=CQ4024,AND(CQ4023="",CQ4025=0,CQ4024=0))),0,1))</f>
        <v>0</v>
      </c>
      <c r="CR4026" s="425">
        <f t="shared" si="12239"/>
        <v>0</v>
      </c>
      <c r="CS4026" s="425">
        <f t="shared" si="12239"/>
        <v>0</v>
      </c>
      <c r="CT4026" s="425">
        <f t="shared" si="12239"/>
        <v>0</v>
      </c>
      <c r="CU4026" s="425">
        <f t="shared" si="12239"/>
        <v>0</v>
      </c>
      <c r="CV4026" s="425">
        <f t="shared" si="12239"/>
        <v>0</v>
      </c>
      <c r="CW4026" s="425">
        <f t="shared" si="12239"/>
        <v>0</v>
      </c>
      <c r="CX4026" s="425">
        <f t="shared" si="12239"/>
        <v>0</v>
      </c>
      <c r="CY4026" s="425">
        <f t="shared" si="12239"/>
        <v>0</v>
      </c>
      <c r="CZ4026" s="425">
        <f t="shared" si="12239"/>
        <v>0</v>
      </c>
      <c r="DA4026" s="425">
        <f t="shared" si="12239"/>
        <v>0</v>
      </c>
      <c r="DB4026" s="425">
        <f t="shared" si="12239"/>
        <v>0</v>
      </c>
      <c r="DC4026" s="425">
        <f t="shared" si="12239"/>
        <v>0</v>
      </c>
      <c r="DD4026" s="425">
        <f t="shared" si="12239"/>
        <v>0</v>
      </c>
      <c r="DE4026" s="425">
        <f t="shared" ref="DE4026" si="12240">IF(OR(AND(DE4023=0,DE4025&gt;0),AND(DE4023="NS",DE4024&gt;0),AND(DE4023="NS",DE4024=0,DE4025=0)),1,IF(OR(AND(DE4025&gt;=2,DE4024&lt;DE4023),AND(DE4023="NS",DE4024=0,DE4025&gt;0),OR(DE4023=DE4024,AND(DE4023="",DE4025=0,DE4024=0))),0,1))</f>
        <v>0</v>
      </c>
      <c r="DG4026" s="616"/>
      <c r="DH4026" s="617"/>
      <c r="DI4026" s="415"/>
      <c r="DJ4026" s="416"/>
      <c r="DK4026" s="416"/>
      <c r="DL4026" s="416"/>
      <c r="DM4026" s="416"/>
      <c r="DN4026" s="416"/>
      <c r="DO4026" s="416"/>
      <c r="DP4026" s="416"/>
      <c r="DQ4026" s="416"/>
      <c r="DR4026" s="416"/>
      <c r="DS4026" s="416"/>
      <c r="DT4026" s="416"/>
      <c r="DU4026" s="416"/>
      <c r="DV4026" s="416"/>
      <c r="DW4026" s="416"/>
      <c r="DX4026" s="416"/>
      <c r="DY4026" s="416"/>
      <c r="DZ4026" s="416"/>
      <c r="EA4026" s="416"/>
      <c r="EB4026" s="416"/>
      <c r="EC4026" s="416"/>
      <c r="ED4026" s="416"/>
      <c r="EE4026" s="416"/>
      <c r="EF4026" s="416"/>
      <c r="EG4026" s="416"/>
      <c r="EH4026" s="416"/>
      <c r="EI4026" s="416"/>
      <c r="EJ4026" s="416"/>
      <c r="EK4026" s="416"/>
      <c r="EL4026" s="417"/>
    </row>
    <row r="4027" spans="1:142" ht="15" customHeight="1" x14ac:dyDescent="0.25">
      <c r="A4027" s="60"/>
      <c r="B4027" s="60"/>
      <c r="C4027" s="796"/>
      <c r="D4027" s="789"/>
      <c r="E4027" s="790"/>
      <c r="F4027" s="790"/>
      <c r="G4027" s="716" t="s">
        <v>322</v>
      </c>
      <c r="H4027" s="716"/>
      <c r="I4027" s="64"/>
      <c r="J4027" s="705" t="s">
        <v>317</v>
      </c>
      <c r="K4027" s="705"/>
      <c r="L4027" s="705"/>
      <c r="M4027" s="705"/>
      <c r="N4027" s="705"/>
      <c r="O4027" s="706"/>
      <c r="P4027" s="555"/>
      <c r="Q4027" s="555"/>
      <c r="R4027" s="555"/>
      <c r="S4027" s="555"/>
      <c r="T4027" s="555"/>
      <c r="U4027" s="555"/>
      <c r="V4027" s="555"/>
      <c r="W4027" s="555"/>
      <c r="X4027" s="555"/>
      <c r="Y4027" s="555"/>
      <c r="Z4027" s="555"/>
      <c r="AA4027" s="555"/>
      <c r="AB4027" s="555"/>
      <c r="AC4027" s="555"/>
      <c r="AD4027" s="555"/>
      <c r="AE4027" s="60"/>
      <c r="AF4027" s="259"/>
      <c r="AG4027" s="374">
        <f t="shared" si="12144"/>
        <v>15</v>
      </c>
      <c r="AH4027" s="399"/>
      <c r="AK4027" s="375">
        <f t="shared" si="12145"/>
        <v>0</v>
      </c>
      <c r="AL4027" s="378">
        <f t="shared" si="12142"/>
        <v>0</v>
      </c>
      <c r="AM4027" s="374">
        <f t="shared" si="12146"/>
        <v>0</v>
      </c>
      <c r="AN4027" s="292">
        <f t="shared" si="12143"/>
        <v>0</v>
      </c>
      <c r="CA4027" s="426"/>
      <c r="CB4027" s="427"/>
      <c r="CC4027" s="375"/>
      <c r="CD4027" s="375"/>
      <c r="CE4027" s="375"/>
      <c r="CF4027" s="375"/>
      <c r="CG4027" s="375"/>
      <c r="CH4027" s="375"/>
      <c r="CI4027" s="375"/>
      <c r="CJ4027" s="375"/>
      <c r="CK4027" s="375"/>
      <c r="CL4027" s="375"/>
      <c r="CM4027" s="375"/>
      <c r="CN4027" s="430"/>
      <c r="CO4027" s="430"/>
      <c r="CP4027" s="430"/>
      <c r="CQ4027" s="430"/>
      <c r="CR4027" s="430"/>
      <c r="CS4027" s="430"/>
      <c r="CT4027" s="430"/>
      <c r="CU4027" s="430"/>
      <c r="CV4027" s="430"/>
      <c r="CW4027" s="430"/>
      <c r="CX4027" s="430"/>
      <c r="CY4027" s="430"/>
      <c r="CZ4027" s="430"/>
      <c r="DA4027" s="430"/>
      <c r="DB4027" s="430"/>
      <c r="DC4027" s="430"/>
      <c r="DD4027" s="430"/>
      <c r="DE4027" s="430"/>
      <c r="DG4027" s="616"/>
      <c r="DH4027" s="617"/>
      <c r="DI4027" s="415"/>
      <c r="DJ4027" s="416"/>
      <c r="DK4027" s="416"/>
      <c r="DL4027" s="416"/>
      <c r="DM4027" s="416"/>
      <c r="DN4027" s="416"/>
      <c r="DO4027" s="416"/>
      <c r="DP4027" s="416"/>
      <c r="DQ4027" s="416"/>
      <c r="DR4027" s="416"/>
      <c r="DS4027" s="416"/>
      <c r="DT4027" s="416"/>
      <c r="DU4027" s="416"/>
      <c r="DV4027" s="416"/>
      <c r="DW4027" s="416"/>
      <c r="DX4027" s="416"/>
      <c r="DY4027" s="416"/>
      <c r="DZ4027" s="416"/>
      <c r="EA4027" s="416"/>
      <c r="EB4027" s="416"/>
      <c r="EC4027" s="416"/>
      <c r="ED4027" s="416"/>
      <c r="EE4027" s="416"/>
      <c r="EF4027" s="416"/>
      <c r="EG4027" s="416"/>
      <c r="EH4027" s="416"/>
      <c r="EI4027" s="416"/>
      <c r="EJ4027" s="416"/>
      <c r="EK4027" s="416"/>
      <c r="EL4027" s="417"/>
    </row>
    <row r="4028" spans="1:142" ht="15" customHeight="1" x14ac:dyDescent="0.25">
      <c r="A4028" s="60"/>
      <c r="B4028" s="60"/>
      <c r="C4028" s="796"/>
      <c r="D4028" s="789"/>
      <c r="E4028" s="790"/>
      <c r="F4028" s="790"/>
      <c r="G4028" s="716" t="s">
        <v>323</v>
      </c>
      <c r="H4028" s="716"/>
      <c r="I4028" s="64"/>
      <c r="J4028" s="705" t="s">
        <v>318</v>
      </c>
      <c r="K4028" s="705"/>
      <c r="L4028" s="705"/>
      <c r="M4028" s="705"/>
      <c r="N4028" s="705"/>
      <c r="O4028" s="706"/>
      <c r="P4028" s="555"/>
      <c r="Q4028" s="555"/>
      <c r="R4028" s="555"/>
      <c r="S4028" s="555"/>
      <c r="T4028" s="555"/>
      <c r="U4028" s="555"/>
      <c r="V4028" s="555"/>
      <c r="W4028" s="555"/>
      <c r="X4028" s="555"/>
      <c r="Y4028" s="555"/>
      <c r="Z4028" s="555"/>
      <c r="AA4028" s="555"/>
      <c r="AB4028" s="555"/>
      <c r="AC4028" s="555"/>
      <c r="AD4028" s="555"/>
      <c r="AE4028" s="60"/>
      <c r="AF4028" s="259"/>
      <c r="AG4028" s="374">
        <f t="shared" si="12144"/>
        <v>15</v>
      </c>
      <c r="AH4028" s="399"/>
      <c r="AK4028" s="375">
        <f t="shared" si="12145"/>
        <v>0</v>
      </c>
      <c r="AL4028" s="378">
        <f t="shared" si="12142"/>
        <v>0</v>
      </c>
      <c r="AM4028" s="374">
        <f t="shared" si="12146"/>
        <v>0</v>
      </c>
      <c r="AN4028" s="292">
        <f t="shared" si="12143"/>
        <v>0</v>
      </c>
      <c r="CA4028" s="303"/>
      <c r="CB4028" s="427"/>
      <c r="CC4028" s="375"/>
      <c r="CD4028" s="375"/>
      <c r="CE4028" s="375"/>
      <c r="CF4028" s="375"/>
      <c r="CG4028" s="375"/>
      <c r="CH4028" s="375"/>
      <c r="CI4028" s="375"/>
      <c r="CJ4028" s="375"/>
      <c r="CK4028" s="375"/>
      <c r="CL4028" s="375"/>
      <c r="CM4028" s="375"/>
      <c r="CN4028" s="305"/>
      <c r="CO4028" s="305"/>
      <c r="CP4028" s="305"/>
      <c r="CQ4028" s="311"/>
      <c r="CR4028" s="311"/>
      <c r="CS4028" s="311"/>
      <c r="CT4028" s="311"/>
      <c r="CU4028" s="311"/>
      <c r="CV4028" s="311"/>
      <c r="CW4028" s="311"/>
      <c r="CX4028" s="311"/>
      <c r="CY4028" s="311"/>
      <c r="CZ4028" s="311"/>
      <c r="DA4028" s="311"/>
      <c r="DB4028" s="311"/>
      <c r="DC4028" s="311"/>
      <c r="DD4028" s="311"/>
      <c r="DE4028" s="311"/>
      <c r="DG4028" s="616"/>
      <c r="DH4028" s="617"/>
      <c r="DI4028" s="415"/>
      <c r="DJ4028" s="416"/>
      <c r="DK4028" s="416"/>
      <c r="DL4028" s="416"/>
      <c r="DM4028" s="416"/>
      <c r="DN4028" s="416"/>
      <c r="DO4028" s="416"/>
      <c r="DP4028" s="416"/>
      <c r="DQ4028" s="416"/>
      <c r="DR4028" s="416"/>
      <c r="DS4028" s="416"/>
      <c r="DT4028" s="416"/>
      <c r="DU4028" s="416"/>
      <c r="DV4028" s="416"/>
      <c r="DW4028" s="416"/>
      <c r="DX4028" s="416"/>
      <c r="DY4028" s="416"/>
      <c r="DZ4028" s="416"/>
      <c r="EA4028" s="416"/>
      <c r="EB4028" s="416"/>
      <c r="EC4028" s="416"/>
      <c r="ED4028" s="416"/>
      <c r="EE4028" s="416"/>
      <c r="EF4028" s="416"/>
      <c r="EG4028" s="416"/>
      <c r="EH4028" s="416"/>
      <c r="EI4028" s="416"/>
      <c r="EJ4028" s="416"/>
      <c r="EK4028" s="416"/>
      <c r="EL4028" s="417"/>
    </row>
    <row r="4029" spans="1:142" ht="24" customHeight="1" x14ac:dyDescent="0.25">
      <c r="A4029" s="60"/>
      <c r="B4029" s="60"/>
      <c r="C4029" s="797"/>
      <c r="D4029" s="792"/>
      <c r="E4029" s="793"/>
      <c r="F4029" s="793"/>
      <c r="G4029" s="703" t="s">
        <v>324</v>
      </c>
      <c r="H4029" s="703"/>
      <c r="I4029" s="704" t="s">
        <v>325</v>
      </c>
      <c r="J4029" s="705"/>
      <c r="K4029" s="705"/>
      <c r="L4029" s="705"/>
      <c r="M4029" s="705"/>
      <c r="N4029" s="705"/>
      <c r="O4029" s="706"/>
      <c r="P4029" s="555"/>
      <c r="Q4029" s="555"/>
      <c r="R4029" s="555"/>
      <c r="S4029" s="555"/>
      <c r="T4029" s="555"/>
      <c r="U4029" s="555"/>
      <c r="V4029" s="555"/>
      <c r="W4029" s="555"/>
      <c r="X4029" s="555"/>
      <c r="Y4029" s="555"/>
      <c r="Z4029" s="555"/>
      <c r="AA4029" s="555"/>
      <c r="AB4029" s="555"/>
      <c r="AC4029" s="555"/>
      <c r="AD4029" s="555"/>
      <c r="AE4029" s="60"/>
      <c r="AF4029" s="259"/>
      <c r="AG4029" s="374">
        <f t="shared" si="12144"/>
        <v>15</v>
      </c>
      <c r="AH4029" s="399"/>
      <c r="AK4029" s="375">
        <f t="shared" si="12145"/>
        <v>0</v>
      </c>
      <c r="AL4029" s="378">
        <f t="shared" si="12142"/>
        <v>0</v>
      </c>
      <c r="AM4029" s="374">
        <f t="shared" si="12146"/>
        <v>0</v>
      </c>
      <c r="AN4029" s="292">
        <f t="shared" si="12143"/>
        <v>0</v>
      </c>
      <c r="CA4029" s="303"/>
      <c r="CB4029" s="427"/>
      <c r="CC4029" s="375"/>
      <c r="CD4029" s="375"/>
      <c r="CE4029" s="375"/>
      <c r="CF4029" s="375"/>
      <c r="CG4029" s="375"/>
      <c r="CH4029" s="375"/>
      <c r="CI4029" s="375"/>
      <c r="CJ4029" s="375"/>
      <c r="CK4029" s="375"/>
      <c r="CL4029" s="375"/>
      <c r="CM4029" s="375"/>
      <c r="CN4029" s="305"/>
      <c r="CO4029" s="305"/>
      <c r="CP4029" s="305"/>
      <c r="CQ4029" s="311"/>
      <c r="CR4029" s="311"/>
      <c r="CS4029" s="311"/>
      <c r="CT4029" s="311"/>
      <c r="CU4029" s="311"/>
      <c r="CV4029" s="311"/>
      <c r="CW4029" s="311"/>
      <c r="CX4029" s="311"/>
      <c r="CY4029" s="311"/>
      <c r="CZ4029" s="311"/>
      <c r="DA4029" s="311"/>
      <c r="DB4029" s="311"/>
      <c r="DC4029" s="311"/>
      <c r="DD4029" s="311"/>
      <c r="DE4029" s="311"/>
      <c r="DG4029" s="614" t="s">
        <v>324</v>
      </c>
      <c r="DH4029" s="615"/>
      <c r="DI4029" s="418" t="s">
        <v>1909</v>
      </c>
      <c r="DJ4029" s="419"/>
      <c r="DK4029" s="419"/>
      <c r="DL4029" s="419"/>
      <c r="DM4029" s="419"/>
      <c r="DN4029" s="419"/>
      <c r="DO4029" s="419"/>
      <c r="DP4029" s="419"/>
      <c r="DQ4029" s="419"/>
      <c r="DR4029" s="419"/>
      <c r="DS4029" s="419"/>
      <c r="DT4029" s="419"/>
      <c r="DU4029" s="419"/>
      <c r="DV4029" s="419"/>
      <c r="DW4029" s="419"/>
      <c r="DX4029" s="419">
        <f t="shared" ref="DX4029" si="12241">P4029</f>
        <v>0</v>
      </c>
      <c r="DY4029" s="419">
        <f t="shared" ref="DY4029" si="12242">Q4029</f>
        <v>0</v>
      </c>
      <c r="DZ4029" s="419">
        <f t="shared" ref="DZ4029" si="12243">R4029</f>
        <v>0</v>
      </c>
      <c r="EA4029" s="419">
        <f t="shared" ref="EA4029" si="12244">S4029</f>
        <v>0</v>
      </c>
      <c r="EB4029" s="419">
        <f t="shared" ref="EB4029" si="12245">T4029</f>
        <v>0</v>
      </c>
      <c r="EC4029" s="419">
        <f t="shared" ref="EC4029" si="12246">U4029</f>
        <v>0</v>
      </c>
      <c r="ED4029" s="419">
        <f t="shared" ref="ED4029" si="12247">V4029</f>
        <v>0</v>
      </c>
      <c r="EE4029" s="419">
        <f t="shared" ref="EE4029" si="12248">W4029</f>
        <v>0</v>
      </c>
      <c r="EF4029" s="419">
        <f t="shared" ref="EF4029" si="12249">X4029</f>
        <v>0</v>
      </c>
      <c r="EG4029" s="419">
        <f t="shared" ref="EG4029" si="12250">Y4029</f>
        <v>0</v>
      </c>
      <c r="EH4029" s="419">
        <f t="shared" ref="EH4029" si="12251">Z4029</f>
        <v>0</v>
      </c>
      <c r="EI4029" s="419">
        <f t="shared" ref="EI4029" si="12252">AA4029</f>
        <v>0</v>
      </c>
      <c r="EJ4029" s="419">
        <f t="shared" ref="EJ4029" si="12253">AB4029</f>
        <v>0</v>
      </c>
      <c r="EK4029" s="419">
        <f t="shared" ref="EK4029" si="12254">AC4029</f>
        <v>0</v>
      </c>
      <c r="EL4029" s="420">
        <f t="shared" ref="EL4029" si="12255">AD4029</f>
        <v>0</v>
      </c>
    </row>
    <row r="4030" spans="1:142" ht="15" customHeight="1" x14ac:dyDescent="0.25">
      <c r="A4030" s="60"/>
      <c r="B4030" s="60"/>
      <c r="C4030" s="795" t="s">
        <v>350</v>
      </c>
      <c r="D4030" s="786" t="s">
        <v>351</v>
      </c>
      <c r="E4030" s="787"/>
      <c r="F4030" s="788"/>
      <c r="G4030" s="703" t="s">
        <v>328</v>
      </c>
      <c r="H4030" s="703"/>
      <c r="I4030" s="704" t="s">
        <v>332</v>
      </c>
      <c r="J4030" s="705"/>
      <c r="K4030" s="705"/>
      <c r="L4030" s="705"/>
      <c r="M4030" s="705"/>
      <c r="N4030" s="705"/>
      <c r="O4030" s="706"/>
      <c r="P4030" s="555"/>
      <c r="Q4030" s="555"/>
      <c r="R4030" s="555"/>
      <c r="S4030" s="555"/>
      <c r="T4030" s="555"/>
      <c r="U4030" s="555"/>
      <c r="V4030" s="555"/>
      <c r="W4030" s="555"/>
      <c r="X4030" s="555"/>
      <c r="Y4030" s="555"/>
      <c r="Z4030" s="555"/>
      <c r="AA4030" s="555"/>
      <c r="AB4030" s="555"/>
      <c r="AC4030" s="555"/>
      <c r="AD4030" s="555"/>
      <c r="AE4030" s="60"/>
      <c r="AF4030" s="259"/>
      <c r="AG4030" s="374">
        <f t="shared" si="12144"/>
        <v>15</v>
      </c>
      <c r="AH4030" s="399"/>
      <c r="AK4030" s="375">
        <f t="shared" si="12145"/>
        <v>0</v>
      </c>
      <c r="AL4030" s="378">
        <f t="shared" si="12142"/>
        <v>0</v>
      </c>
      <c r="AM4030" s="374">
        <f t="shared" si="12146"/>
        <v>0</v>
      </c>
      <c r="AN4030" s="292">
        <f t="shared" si="12143"/>
        <v>0</v>
      </c>
      <c r="CA4030" s="303"/>
      <c r="CB4030" s="427"/>
      <c r="CC4030" s="375"/>
      <c r="CD4030" s="375"/>
      <c r="CE4030" s="375"/>
      <c r="CF4030" s="375"/>
      <c r="CG4030" s="375"/>
      <c r="CH4030" s="375"/>
      <c r="CI4030" s="375"/>
      <c r="CJ4030" s="375"/>
      <c r="CK4030" s="375"/>
      <c r="CL4030" s="375"/>
      <c r="CM4030" s="375"/>
      <c r="CN4030" s="305"/>
      <c r="CO4030" s="305"/>
      <c r="CP4030" s="305"/>
      <c r="CQ4030" s="311"/>
      <c r="CR4030" s="311"/>
      <c r="CS4030" s="311"/>
      <c r="CT4030" s="311"/>
      <c r="CU4030" s="311"/>
      <c r="CV4030" s="311"/>
      <c r="CW4030" s="311"/>
      <c r="CX4030" s="311"/>
      <c r="CY4030" s="311"/>
      <c r="CZ4030" s="311"/>
      <c r="DA4030" s="311"/>
      <c r="DB4030" s="311"/>
      <c r="DC4030" s="311"/>
      <c r="DD4030" s="311"/>
      <c r="DE4030" s="311"/>
      <c r="DG4030" s="610"/>
      <c r="DH4030" s="611"/>
      <c r="DI4030" s="415" t="s">
        <v>1910</v>
      </c>
      <c r="DJ4030" s="416"/>
      <c r="DK4030" s="416"/>
      <c r="DL4030" s="416"/>
      <c r="DM4030" s="416"/>
      <c r="DN4030" s="416"/>
      <c r="DO4030" s="416"/>
      <c r="DP4030" s="416"/>
      <c r="DQ4030" s="416"/>
      <c r="DR4030" s="416"/>
      <c r="DS4030" s="416"/>
      <c r="DT4030" s="416"/>
      <c r="DU4030" s="416"/>
      <c r="DV4030" s="416"/>
      <c r="DW4030" s="416"/>
      <c r="DX4030" s="416">
        <f t="shared" ref="DX4030" si="12256">COUNTIF(P4018:P4023,"NS")</f>
        <v>0</v>
      </c>
      <c r="DY4030" s="416">
        <f t="shared" ref="DY4030" si="12257">COUNTIF(Q4018:Q4023,"NS")</f>
        <v>0</v>
      </c>
      <c r="DZ4030" s="416">
        <f t="shared" ref="DZ4030" si="12258">COUNTIF(R4018:R4023,"NS")</f>
        <v>0</v>
      </c>
      <c r="EA4030" s="416">
        <f t="shared" ref="EA4030" si="12259">COUNTIF(S4018:S4023,"NS")</f>
        <v>0</v>
      </c>
      <c r="EB4030" s="416">
        <f t="shared" ref="EB4030" si="12260">COUNTIF(T4018:T4023,"NS")</f>
        <v>0</v>
      </c>
      <c r="EC4030" s="416">
        <f t="shared" ref="EC4030" si="12261">COUNTIF(U4018:U4023,"NS")</f>
        <v>0</v>
      </c>
      <c r="ED4030" s="416">
        <f t="shared" ref="ED4030" si="12262">COUNTIF(V4018:V4023,"NS")</f>
        <v>0</v>
      </c>
      <c r="EE4030" s="416">
        <f t="shared" ref="EE4030" si="12263">COUNTIF(W4018:W4023,"NS")</f>
        <v>0</v>
      </c>
      <c r="EF4030" s="416">
        <f t="shared" ref="EF4030" si="12264">COUNTIF(X4018:X4023,"NS")</f>
        <v>0</v>
      </c>
      <c r="EG4030" s="416">
        <f t="shared" ref="EG4030" si="12265">COUNTIF(Y4018:Y4023,"NS")</f>
        <v>0</v>
      </c>
      <c r="EH4030" s="416">
        <f t="shared" ref="EH4030" si="12266">COUNTIF(Z4018:Z4023,"NS")</f>
        <v>0</v>
      </c>
      <c r="EI4030" s="416">
        <f t="shared" ref="EI4030" si="12267">COUNTIF(AA4018:AA4023,"NS")</f>
        <v>0</v>
      </c>
      <c r="EJ4030" s="416">
        <f t="shared" ref="EJ4030" si="12268">COUNTIF(AB4018:AB4023,"NS")</f>
        <v>0</v>
      </c>
      <c r="EK4030" s="416">
        <f t="shared" ref="EK4030" si="12269">COUNTIF(AC4018:AC4023,"NS")</f>
        <v>0</v>
      </c>
      <c r="EL4030" s="417">
        <f t="shared" ref="EL4030" si="12270">COUNTIF(AD4018:AD4023,"NS")</f>
        <v>0</v>
      </c>
    </row>
    <row r="4031" spans="1:142" ht="15" customHeight="1" x14ac:dyDescent="0.25">
      <c r="A4031" s="60"/>
      <c r="B4031" s="60"/>
      <c r="C4031" s="796"/>
      <c r="D4031" s="789"/>
      <c r="E4031" s="790"/>
      <c r="F4031" s="791"/>
      <c r="G4031" s="703" t="s">
        <v>329</v>
      </c>
      <c r="H4031" s="703"/>
      <c r="I4031" s="704" t="s">
        <v>333</v>
      </c>
      <c r="J4031" s="705"/>
      <c r="K4031" s="705"/>
      <c r="L4031" s="705"/>
      <c r="M4031" s="705"/>
      <c r="N4031" s="705"/>
      <c r="O4031" s="706"/>
      <c r="P4031" s="555"/>
      <c r="Q4031" s="555"/>
      <c r="R4031" s="555"/>
      <c r="S4031" s="555"/>
      <c r="T4031" s="555"/>
      <c r="U4031" s="555"/>
      <c r="V4031" s="555"/>
      <c r="W4031" s="555"/>
      <c r="X4031" s="555"/>
      <c r="Y4031" s="555"/>
      <c r="Z4031" s="555"/>
      <c r="AA4031" s="555"/>
      <c r="AB4031" s="555"/>
      <c r="AC4031" s="555"/>
      <c r="AD4031" s="555"/>
      <c r="AE4031" s="60"/>
      <c r="AF4031" s="259"/>
      <c r="AG4031" s="374">
        <f t="shared" si="12144"/>
        <v>15</v>
      </c>
      <c r="AH4031" s="399"/>
      <c r="AK4031" s="375">
        <f t="shared" si="12145"/>
        <v>0</v>
      </c>
      <c r="AL4031" s="378">
        <f t="shared" si="12142"/>
        <v>0</v>
      </c>
      <c r="AM4031" s="374">
        <f t="shared" si="12146"/>
        <v>0</v>
      </c>
      <c r="AN4031" s="292">
        <f t="shared" si="12143"/>
        <v>0</v>
      </c>
      <c r="CA4031" s="303"/>
      <c r="CB4031" s="427"/>
      <c r="CC4031" s="375"/>
      <c r="CD4031" s="375"/>
      <c r="CE4031" s="375"/>
      <c r="CF4031" s="375"/>
      <c r="CG4031" s="375"/>
      <c r="CH4031" s="375"/>
      <c r="CI4031" s="375"/>
      <c r="CJ4031" s="375"/>
      <c r="CK4031" s="375"/>
      <c r="CL4031" s="375"/>
      <c r="CM4031" s="375"/>
      <c r="CN4031" s="305"/>
      <c r="CO4031" s="305"/>
      <c r="CP4031" s="305"/>
      <c r="CQ4031" s="311"/>
      <c r="CR4031" s="311"/>
      <c r="CS4031" s="311"/>
      <c r="CT4031" s="311"/>
      <c r="CU4031" s="311"/>
      <c r="CV4031" s="311"/>
      <c r="CW4031" s="311"/>
      <c r="CX4031" s="311"/>
      <c r="CY4031" s="311"/>
      <c r="CZ4031" s="311"/>
      <c r="DA4031" s="311"/>
      <c r="DB4031" s="311"/>
      <c r="DC4031" s="311"/>
      <c r="DD4031" s="311"/>
      <c r="DE4031" s="311"/>
      <c r="DG4031" s="610"/>
      <c r="DH4031" s="611"/>
      <c r="DI4031" s="415" t="s">
        <v>1914</v>
      </c>
      <c r="DJ4031" s="416"/>
      <c r="DK4031" s="416"/>
      <c r="DL4031" s="416"/>
      <c r="DM4031" s="416"/>
      <c r="DN4031" s="416"/>
      <c r="DO4031" s="416"/>
      <c r="DP4031" s="416"/>
      <c r="DQ4031" s="416"/>
      <c r="DR4031" s="416"/>
      <c r="DS4031" s="416"/>
      <c r="DT4031" s="416"/>
      <c r="DU4031" s="416"/>
      <c r="DV4031" s="416"/>
      <c r="DW4031" s="416"/>
      <c r="DX4031" s="416">
        <f t="shared" ref="DX4031" si="12271">SUM(P4018:P4023,P4029)</f>
        <v>0</v>
      </c>
      <c r="DY4031" s="416">
        <f t="shared" ref="DY4031" si="12272">SUM(Q4018:Q4023,Q4029)</f>
        <v>0</v>
      </c>
      <c r="DZ4031" s="416">
        <f t="shared" ref="DZ4031" si="12273">SUM(R4018:R4023,R4029)</f>
        <v>0</v>
      </c>
      <c r="EA4031" s="416">
        <f t="shared" ref="EA4031" si="12274">SUM(S4018:S4023,S4029)</f>
        <v>0</v>
      </c>
      <c r="EB4031" s="416">
        <f t="shared" ref="EB4031" si="12275">SUM(T4018:T4023,T4029)</f>
        <v>0</v>
      </c>
      <c r="EC4031" s="416">
        <f t="shared" ref="EC4031" si="12276">SUM(U4018:U4023,U4029)</f>
        <v>0</v>
      </c>
      <c r="ED4031" s="416">
        <f t="shared" ref="ED4031" si="12277">SUM(V4018:V4023,V4029)</f>
        <v>0</v>
      </c>
      <c r="EE4031" s="416">
        <f t="shared" ref="EE4031" si="12278">SUM(W4018:W4023,W4029)</f>
        <v>0</v>
      </c>
      <c r="EF4031" s="416">
        <f t="shared" ref="EF4031" si="12279">SUM(X4018:X4023,X4029)</f>
        <v>0</v>
      </c>
      <c r="EG4031" s="416">
        <f t="shared" ref="EG4031" si="12280">SUM(Y4018:Y4023,Y4029)</f>
        <v>0</v>
      </c>
      <c r="EH4031" s="416">
        <f t="shared" ref="EH4031" si="12281">SUM(Z4018:Z4023,Z4029)</f>
        <v>0</v>
      </c>
      <c r="EI4031" s="416">
        <f t="shared" ref="EI4031" si="12282">SUM(AA4018:AA4023,AA4029)</f>
        <v>0</v>
      </c>
      <c r="EJ4031" s="416">
        <f t="shared" ref="EJ4031" si="12283">SUM(AB4018:AB4023,AB4029)</f>
        <v>0</v>
      </c>
      <c r="EK4031" s="416">
        <f t="shared" ref="EK4031" si="12284">SUM(AC4018:AC4023,AC4029)</f>
        <v>0</v>
      </c>
      <c r="EL4031" s="417">
        <f t="shared" ref="EL4031" si="12285">SUM(AD4018:AD4023,AD4029)</f>
        <v>0</v>
      </c>
    </row>
    <row r="4032" spans="1:142" ht="15" customHeight="1" x14ac:dyDescent="0.25">
      <c r="A4032" s="60"/>
      <c r="B4032" s="60"/>
      <c r="C4032" s="796"/>
      <c r="D4032" s="789"/>
      <c r="E4032" s="790"/>
      <c r="F4032" s="791"/>
      <c r="G4032" s="703" t="s">
        <v>330</v>
      </c>
      <c r="H4032" s="703"/>
      <c r="I4032" s="704" t="s">
        <v>334</v>
      </c>
      <c r="J4032" s="705"/>
      <c r="K4032" s="705"/>
      <c r="L4032" s="705"/>
      <c r="M4032" s="705"/>
      <c r="N4032" s="705"/>
      <c r="O4032" s="706"/>
      <c r="P4032" s="555"/>
      <c r="Q4032" s="555"/>
      <c r="R4032" s="555"/>
      <c r="S4032" s="555"/>
      <c r="T4032" s="555"/>
      <c r="U4032" s="555"/>
      <c r="V4032" s="555"/>
      <c r="W4032" s="555"/>
      <c r="X4032" s="555"/>
      <c r="Y4032" s="555"/>
      <c r="Z4032" s="555"/>
      <c r="AA4032" s="555"/>
      <c r="AB4032" s="555"/>
      <c r="AC4032" s="555"/>
      <c r="AD4032" s="555"/>
      <c r="AE4032" s="60"/>
      <c r="AF4032" s="259"/>
      <c r="AG4032" s="374">
        <f t="shared" si="12144"/>
        <v>15</v>
      </c>
      <c r="AH4032" s="399"/>
      <c r="AK4032" s="375">
        <f t="shared" si="12145"/>
        <v>0</v>
      </c>
      <c r="AL4032" s="378">
        <f t="shared" si="12142"/>
        <v>0</v>
      </c>
      <c r="AM4032" s="374">
        <f t="shared" si="12146"/>
        <v>0</v>
      </c>
      <c r="AN4032" s="292">
        <f t="shared" si="12143"/>
        <v>0</v>
      </c>
      <c r="CA4032" s="303"/>
      <c r="CB4032" s="421"/>
      <c r="CC4032" s="375"/>
      <c r="CD4032" s="375"/>
      <c r="CE4032" s="375"/>
      <c r="CF4032" s="375"/>
      <c r="CG4032" s="375"/>
      <c r="CH4032" s="375"/>
      <c r="CI4032" s="375"/>
      <c r="CJ4032" s="375"/>
      <c r="CK4032" s="375"/>
      <c r="CL4032" s="375"/>
      <c r="CM4032" s="375"/>
      <c r="CN4032" s="305"/>
      <c r="CO4032" s="305"/>
      <c r="CP4032" s="305"/>
      <c r="CQ4032" s="311"/>
      <c r="CR4032" s="311"/>
      <c r="CS4032" s="311"/>
      <c r="CT4032" s="311"/>
      <c r="CU4032" s="311"/>
      <c r="CV4032" s="311"/>
      <c r="CW4032" s="311"/>
      <c r="CX4032" s="311"/>
      <c r="CY4032" s="311"/>
      <c r="CZ4032" s="311"/>
      <c r="DA4032" s="311"/>
      <c r="DB4032" s="311"/>
      <c r="DC4032" s="311"/>
      <c r="DD4032" s="311"/>
      <c r="DE4032" s="311"/>
      <c r="DG4032" s="610"/>
      <c r="DH4032" s="611"/>
      <c r="DI4032" s="415" t="s">
        <v>1919</v>
      </c>
      <c r="DJ4032" s="298"/>
      <c r="DK4032" s="298"/>
      <c r="DL4032" s="298"/>
      <c r="DM4032" s="298"/>
      <c r="DN4032" s="298"/>
      <c r="DO4032" s="298"/>
      <c r="DP4032" s="298"/>
      <c r="DQ4032" s="298"/>
      <c r="DR4032" s="298"/>
      <c r="DS4032" s="298"/>
      <c r="DT4032" s="298"/>
      <c r="DU4032" s="298"/>
      <c r="DV4032" s="298"/>
      <c r="DW4032" s="298"/>
      <c r="DX4032" s="298">
        <f t="shared" ref="DX4032:DZ4032" si="12286">IF(OR(AND(DX4029="NS",DX4030=6),AND(DX4029="NA")),0,IF(OR(
AND(IF(DX4029="NS",1,DX4029)&gt;DX4031*0.25,DX4030=0),
AND(DX4029&gt;0,OR(DX4030=6,DX4031=0)),
AND(DX4029&gt;0,DX4030=0,DX4031=0),
AND(DX4029="NS",DX4030=0,DX4031=0)),1,0))</f>
        <v>0</v>
      </c>
      <c r="DY4032" s="298">
        <f t="shared" si="12286"/>
        <v>0</v>
      </c>
      <c r="DZ4032" s="298">
        <f t="shared" si="12286"/>
        <v>0</v>
      </c>
      <c r="EA4032" s="298">
        <f>IF(OR(AND(EA4029="NS",EA4030=6),AND(EA4029="NA")),0,IF(OR(
AND(IF(EA4029="NS",1,EA4029)&gt;EA4031*0.25,EA4030=0),
AND(EA4029&gt;0,OR(EA4030=6,EA4031=0)),
AND(EA4029&gt;0,EA4030=0,EA4031=0),
AND(EA4029="NS",EA4030=0,EA4031=0)),1,0))</f>
        <v>0</v>
      </c>
      <c r="EB4032" s="298">
        <f t="shared" ref="EB4032:EL4032" si="12287">IF(OR(AND(EB4029="NS",EB4030=6),AND(EB4029="NA")),0,IF(OR(
AND(IF(EB4029="NS",1,EB4029)&gt;EB4031*0.25,EB4030=0),
AND(EB4029&gt;0,OR(EB4030=6,EB4031=0)),
AND(EB4029&gt;0,EB4030=0,EB4031=0),
AND(EB4029="NS",EB4030=0,EB4031=0)),1,0))</f>
        <v>0</v>
      </c>
      <c r="EC4032" s="298">
        <f t="shared" si="12287"/>
        <v>0</v>
      </c>
      <c r="ED4032" s="298">
        <f t="shared" si="12287"/>
        <v>0</v>
      </c>
      <c r="EE4032" s="298">
        <f t="shared" si="12287"/>
        <v>0</v>
      </c>
      <c r="EF4032" s="298">
        <f t="shared" si="12287"/>
        <v>0</v>
      </c>
      <c r="EG4032" s="298">
        <f t="shared" si="12287"/>
        <v>0</v>
      </c>
      <c r="EH4032" s="298">
        <f t="shared" si="12287"/>
        <v>0</v>
      </c>
      <c r="EI4032" s="298">
        <f t="shared" si="12287"/>
        <v>0</v>
      </c>
      <c r="EJ4032" s="298">
        <f t="shared" si="12287"/>
        <v>0</v>
      </c>
      <c r="EK4032" s="298">
        <f t="shared" si="12287"/>
        <v>0</v>
      </c>
      <c r="EL4032" s="302">
        <f t="shared" si="12287"/>
        <v>0</v>
      </c>
    </row>
    <row r="4033" spans="1:142" ht="15" customHeight="1" x14ac:dyDescent="0.25">
      <c r="A4033" s="60"/>
      <c r="B4033" s="60"/>
      <c r="C4033" s="796"/>
      <c r="D4033" s="789"/>
      <c r="E4033" s="790"/>
      <c r="F4033" s="791"/>
      <c r="G4033" s="703" t="s">
        <v>331</v>
      </c>
      <c r="H4033" s="703"/>
      <c r="I4033" s="704" t="s">
        <v>335</v>
      </c>
      <c r="J4033" s="705"/>
      <c r="K4033" s="705"/>
      <c r="L4033" s="705"/>
      <c r="M4033" s="705"/>
      <c r="N4033" s="705"/>
      <c r="O4033" s="706"/>
      <c r="P4033" s="555"/>
      <c r="Q4033" s="555"/>
      <c r="R4033" s="555"/>
      <c r="S4033" s="555"/>
      <c r="T4033" s="555"/>
      <c r="U4033" s="555"/>
      <c r="V4033" s="555"/>
      <c r="W4033" s="555"/>
      <c r="X4033" s="555"/>
      <c r="Y4033" s="555"/>
      <c r="Z4033" s="555"/>
      <c r="AA4033" s="555"/>
      <c r="AB4033" s="555"/>
      <c r="AC4033" s="555"/>
      <c r="AD4033" s="555"/>
      <c r="AE4033" s="60"/>
      <c r="AF4033" s="259"/>
      <c r="AG4033" s="374">
        <f t="shared" si="12144"/>
        <v>15</v>
      </c>
      <c r="AH4033" s="399"/>
      <c r="AK4033" s="375">
        <f t="shared" si="12145"/>
        <v>0</v>
      </c>
      <c r="AL4033" s="378">
        <f t="shared" si="12142"/>
        <v>0</v>
      </c>
      <c r="AM4033" s="374">
        <f t="shared" si="12146"/>
        <v>0</v>
      </c>
      <c r="AN4033" s="292">
        <f t="shared" si="12143"/>
        <v>0</v>
      </c>
      <c r="CA4033" s="299" t="s">
        <v>60</v>
      </c>
      <c r="CB4033" s="421"/>
      <c r="CC4033" s="375"/>
      <c r="CD4033" s="375"/>
      <c r="CE4033" s="375"/>
      <c r="CF4033" s="375"/>
      <c r="CG4033" s="375"/>
      <c r="CH4033" s="375"/>
      <c r="CI4033" s="375"/>
      <c r="CJ4033" s="375"/>
      <c r="CK4033" s="375"/>
      <c r="CL4033" s="375"/>
      <c r="CM4033" s="375"/>
      <c r="CN4033" s="300"/>
      <c r="CO4033" s="300"/>
      <c r="CP4033" s="300"/>
      <c r="CQ4033" s="423">
        <f t="shared" ref="CQ4033" si="12288">IF(P4033="",0,P4033)</f>
        <v>0</v>
      </c>
      <c r="CR4033" s="423">
        <f t="shared" ref="CR4033" si="12289">IF(Q4033="",0,Q4033)</f>
        <v>0</v>
      </c>
      <c r="CS4033" s="423">
        <f t="shared" ref="CS4033" si="12290">IF(R4033="",0,R4033)</f>
        <v>0</v>
      </c>
      <c r="CT4033" s="423">
        <f t="shared" ref="CT4033" si="12291">IF(S4033="",0,S4033)</f>
        <v>0</v>
      </c>
      <c r="CU4033" s="423">
        <f t="shared" ref="CU4033" si="12292">IF(T4033="",0,T4033)</f>
        <v>0</v>
      </c>
      <c r="CV4033" s="423">
        <f t="shared" ref="CV4033" si="12293">IF(U4033="",0,U4033)</f>
        <v>0</v>
      </c>
      <c r="CW4033" s="423">
        <f t="shared" ref="CW4033" si="12294">IF(V4033="",0,V4033)</f>
        <v>0</v>
      </c>
      <c r="CX4033" s="423">
        <f t="shared" ref="CX4033" si="12295">IF(W4033="",0,W4033)</f>
        <v>0</v>
      </c>
      <c r="CY4033" s="423">
        <f t="shared" ref="CY4033" si="12296">IF(X4033="",0,X4033)</f>
        <v>0</v>
      </c>
      <c r="CZ4033" s="423">
        <f t="shared" ref="CZ4033" si="12297">IF(Y4033="",0,Y4033)</f>
        <v>0</v>
      </c>
      <c r="DA4033" s="423">
        <f t="shared" ref="DA4033" si="12298">IF(Z4033="",0,Z4033)</f>
        <v>0</v>
      </c>
      <c r="DB4033" s="423">
        <f t="shared" ref="DB4033" si="12299">IF(AA4033="",0,AA4033)</f>
        <v>0</v>
      </c>
      <c r="DC4033" s="423">
        <f t="shared" ref="DC4033" si="12300">IF(AB4033="",0,AB4033)</f>
        <v>0</v>
      </c>
      <c r="DD4033" s="423">
        <f t="shared" ref="DD4033" si="12301">IF(AC4033="",0,AC4033)</f>
        <v>0</v>
      </c>
      <c r="DE4033" s="423">
        <f t="shared" ref="DE4033" si="12302">IF(AD4033="",0,AD4033)</f>
        <v>0</v>
      </c>
      <c r="DG4033" s="610"/>
      <c r="DH4033" s="611"/>
      <c r="DI4033" s="415"/>
      <c r="DJ4033" s="416"/>
      <c r="DK4033" s="416"/>
      <c r="DL4033" s="416"/>
      <c r="DM4033" s="416"/>
      <c r="DN4033" s="416"/>
      <c r="DO4033" s="416"/>
      <c r="DP4033" s="416"/>
      <c r="DQ4033" s="416"/>
      <c r="DR4033" s="416"/>
      <c r="DS4033" s="416"/>
      <c r="DT4033" s="416"/>
      <c r="DU4033" s="416"/>
      <c r="DV4033" s="416"/>
      <c r="DW4033" s="416"/>
      <c r="DX4033" s="416"/>
      <c r="DY4033" s="416"/>
      <c r="DZ4033" s="416"/>
      <c r="EA4033" s="416"/>
      <c r="EB4033" s="416"/>
      <c r="EC4033" s="416"/>
      <c r="ED4033" s="416"/>
      <c r="EE4033" s="416"/>
      <c r="EF4033" s="416"/>
      <c r="EG4033" s="416"/>
      <c r="EH4033" s="416"/>
      <c r="EI4033" s="416"/>
      <c r="EJ4033" s="416"/>
      <c r="EK4033" s="416"/>
      <c r="EL4033" s="417"/>
    </row>
    <row r="4034" spans="1:142" ht="15" customHeight="1" x14ac:dyDescent="0.25">
      <c r="A4034" s="60"/>
      <c r="B4034" s="60"/>
      <c r="C4034" s="796"/>
      <c r="D4034" s="789"/>
      <c r="E4034" s="790"/>
      <c r="F4034" s="791"/>
      <c r="G4034" s="702" t="s">
        <v>340</v>
      </c>
      <c r="H4034" s="702"/>
      <c r="I4034" s="177"/>
      <c r="J4034" s="700" t="s">
        <v>336</v>
      </c>
      <c r="K4034" s="700"/>
      <c r="L4034" s="700"/>
      <c r="M4034" s="700"/>
      <c r="N4034" s="700"/>
      <c r="O4034" s="701"/>
      <c r="P4034" s="555"/>
      <c r="Q4034" s="555"/>
      <c r="R4034" s="555"/>
      <c r="S4034" s="555"/>
      <c r="T4034" s="555"/>
      <c r="U4034" s="555"/>
      <c r="V4034" s="555"/>
      <c r="W4034" s="555"/>
      <c r="X4034" s="555"/>
      <c r="Y4034" s="555"/>
      <c r="Z4034" s="555"/>
      <c r="AA4034" s="555"/>
      <c r="AB4034" s="555"/>
      <c r="AC4034" s="555"/>
      <c r="AD4034" s="555"/>
      <c r="AE4034" s="60"/>
      <c r="AF4034" s="259"/>
      <c r="AG4034" s="374">
        <f t="shared" si="12144"/>
        <v>15</v>
      </c>
      <c r="AH4034" s="399"/>
      <c r="AK4034" s="375">
        <f t="shared" si="12145"/>
        <v>0</v>
      </c>
      <c r="AL4034" s="378">
        <f t="shared" si="12142"/>
        <v>0</v>
      </c>
      <c r="AM4034" s="374">
        <f t="shared" si="12146"/>
        <v>0</v>
      </c>
      <c r="AN4034" s="292">
        <f t="shared" si="12143"/>
        <v>0</v>
      </c>
      <c r="CA4034" s="299" t="s">
        <v>1917</v>
      </c>
      <c r="CB4034" s="421"/>
      <c r="CC4034" s="375"/>
      <c r="CD4034" s="375"/>
      <c r="CE4034" s="375"/>
      <c r="CF4034" s="375"/>
      <c r="CG4034" s="375"/>
      <c r="CH4034" s="375"/>
      <c r="CI4034" s="375"/>
      <c r="CJ4034" s="375"/>
      <c r="CK4034" s="375"/>
      <c r="CL4034" s="375"/>
      <c r="CM4034" s="375"/>
      <c r="CN4034" s="301"/>
      <c r="CO4034" s="301"/>
      <c r="CP4034" s="301"/>
      <c r="CQ4034" s="301">
        <f t="shared" ref="CQ4034" si="12303">SUM(P4034:P4037)</f>
        <v>0</v>
      </c>
      <c r="CR4034" s="301">
        <f t="shared" ref="CR4034" si="12304">SUM(Q4034:Q4037)</f>
        <v>0</v>
      </c>
      <c r="CS4034" s="301">
        <f t="shared" ref="CS4034" si="12305">SUM(R4034:R4037)</f>
        <v>0</v>
      </c>
      <c r="CT4034" s="301">
        <f t="shared" ref="CT4034" si="12306">SUM(S4034:S4037)</f>
        <v>0</v>
      </c>
      <c r="CU4034" s="301">
        <f t="shared" ref="CU4034" si="12307">SUM(T4034:T4037)</f>
        <v>0</v>
      </c>
      <c r="CV4034" s="301">
        <f t="shared" ref="CV4034" si="12308">SUM(U4034:U4037)</f>
        <v>0</v>
      </c>
      <c r="CW4034" s="301">
        <f t="shared" ref="CW4034" si="12309">SUM(V4034:V4037)</f>
        <v>0</v>
      </c>
      <c r="CX4034" s="301">
        <f t="shared" ref="CX4034" si="12310">SUM(W4034:W4037)</f>
        <v>0</v>
      </c>
      <c r="CY4034" s="301">
        <f t="shared" ref="CY4034" si="12311">SUM(X4034:X4037)</f>
        <v>0</v>
      </c>
      <c r="CZ4034" s="301">
        <f t="shared" ref="CZ4034" si="12312">SUM(Y4034:Y4037)</f>
        <v>0</v>
      </c>
      <c r="DA4034" s="301">
        <f t="shared" ref="DA4034" si="12313">SUM(Z4034:Z4037)</f>
        <v>0</v>
      </c>
      <c r="DB4034" s="301">
        <f t="shared" ref="DB4034" si="12314">SUM(AA4034:AA4037)</f>
        <v>0</v>
      </c>
      <c r="DC4034" s="301">
        <f t="shared" ref="DC4034" si="12315">SUM(AB4034:AB4037)</f>
        <v>0</v>
      </c>
      <c r="DD4034" s="301">
        <f t="shared" ref="DD4034" si="12316">SUM(AC4034:AC4037)</f>
        <v>0</v>
      </c>
      <c r="DE4034" s="301">
        <f t="shared" ref="DE4034" si="12317">SUM(AD4034:AD4037)</f>
        <v>0</v>
      </c>
      <c r="DG4034" s="612"/>
      <c r="DH4034" s="613"/>
      <c r="DI4034" s="415"/>
      <c r="DJ4034" s="416"/>
      <c r="DK4034" s="416"/>
      <c r="DL4034" s="416"/>
      <c r="DM4034" s="416"/>
      <c r="DN4034" s="416"/>
      <c r="DO4034" s="416"/>
      <c r="DP4034" s="416"/>
      <c r="DQ4034" s="416"/>
      <c r="DR4034" s="416"/>
      <c r="DS4034" s="416"/>
      <c r="DT4034" s="416"/>
      <c r="DU4034" s="416"/>
      <c r="DV4034" s="416"/>
      <c r="DW4034" s="416"/>
      <c r="DX4034" s="416"/>
      <c r="DY4034" s="416"/>
      <c r="DZ4034" s="416"/>
      <c r="EA4034" s="416"/>
      <c r="EB4034" s="416"/>
      <c r="EC4034" s="416"/>
      <c r="ED4034" s="416"/>
      <c r="EE4034" s="416"/>
      <c r="EF4034" s="416"/>
      <c r="EG4034" s="416"/>
      <c r="EH4034" s="416"/>
      <c r="EI4034" s="416"/>
      <c r="EJ4034" s="416"/>
      <c r="EK4034" s="416"/>
      <c r="EL4034" s="417"/>
    </row>
    <row r="4035" spans="1:142" ht="60" customHeight="1" x14ac:dyDescent="0.25">
      <c r="A4035" s="60"/>
      <c r="B4035" s="60"/>
      <c r="C4035" s="796"/>
      <c r="D4035" s="789"/>
      <c r="E4035" s="790"/>
      <c r="F4035" s="791"/>
      <c r="G4035" s="702" t="s">
        <v>341</v>
      </c>
      <c r="H4035" s="702"/>
      <c r="I4035" s="177"/>
      <c r="J4035" s="700" t="s">
        <v>337</v>
      </c>
      <c r="K4035" s="700"/>
      <c r="L4035" s="700"/>
      <c r="M4035" s="700"/>
      <c r="N4035" s="700"/>
      <c r="O4035" s="701"/>
      <c r="P4035" s="555"/>
      <c r="Q4035" s="555"/>
      <c r="R4035" s="555"/>
      <c r="S4035" s="555"/>
      <c r="T4035" s="555"/>
      <c r="U4035" s="555"/>
      <c r="V4035" s="555"/>
      <c r="W4035" s="555"/>
      <c r="X4035" s="555"/>
      <c r="Y4035" s="555"/>
      <c r="Z4035" s="555"/>
      <c r="AA4035" s="555"/>
      <c r="AB4035" s="555"/>
      <c r="AC4035" s="555"/>
      <c r="AD4035" s="555"/>
      <c r="AE4035" s="60"/>
      <c r="AF4035" s="259"/>
      <c r="AG4035" s="374">
        <f t="shared" si="12144"/>
        <v>15</v>
      </c>
      <c r="AH4035" s="399"/>
      <c r="AK4035" s="375">
        <f t="shared" si="12145"/>
        <v>0</v>
      </c>
      <c r="AL4035" s="378">
        <f t="shared" si="12142"/>
        <v>0</v>
      </c>
      <c r="AM4035" s="374">
        <f t="shared" si="12146"/>
        <v>0</v>
      </c>
      <c r="AN4035" s="292">
        <f t="shared" si="12143"/>
        <v>0</v>
      </c>
      <c r="CA4035" s="299" t="s">
        <v>1910</v>
      </c>
      <c r="CB4035" s="421"/>
      <c r="CC4035" s="375"/>
      <c r="CD4035" s="375"/>
      <c r="CE4035" s="375"/>
      <c r="CF4035" s="375"/>
      <c r="CG4035" s="375"/>
      <c r="CH4035" s="375"/>
      <c r="CI4035" s="375"/>
      <c r="CJ4035" s="375"/>
      <c r="CK4035" s="375"/>
      <c r="CL4035" s="375"/>
      <c r="CM4035" s="375"/>
      <c r="CN4035" s="300"/>
      <c r="CO4035" s="300"/>
      <c r="CP4035" s="300"/>
      <c r="CQ4035" s="423">
        <f t="shared" ref="CQ4035" si="12318">COUNTIF(P4034:P4037,"NS")</f>
        <v>0</v>
      </c>
      <c r="CR4035" s="423">
        <f t="shared" ref="CR4035" si="12319">COUNTIF(Q4034:Q4037,"NS")</f>
        <v>0</v>
      </c>
      <c r="CS4035" s="423">
        <f t="shared" ref="CS4035" si="12320">COUNTIF(R4034:R4037,"NS")</f>
        <v>0</v>
      </c>
      <c r="CT4035" s="423">
        <f t="shared" ref="CT4035" si="12321">COUNTIF(S4034:S4037,"NS")</f>
        <v>0</v>
      </c>
      <c r="CU4035" s="423">
        <f t="shared" ref="CU4035" si="12322">COUNTIF(T4034:T4037,"NS")</f>
        <v>0</v>
      </c>
      <c r="CV4035" s="423">
        <f t="shared" ref="CV4035" si="12323">COUNTIF(U4034:U4037,"NS")</f>
        <v>0</v>
      </c>
      <c r="CW4035" s="423">
        <f t="shared" ref="CW4035" si="12324">COUNTIF(V4034:V4037,"NS")</f>
        <v>0</v>
      </c>
      <c r="CX4035" s="423">
        <f t="shared" ref="CX4035" si="12325">COUNTIF(W4034:W4037,"NS")</f>
        <v>0</v>
      </c>
      <c r="CY4035" s="423">
        <f t="shared" ref="CY4035" si="12326">COUNTIF(X4034:X4037,"NS")</f>
        <v>0</v>
      </c>
      <c r="CZ4035" s="423">
        <f t="shared" ref="CZ4035" si="12327">COUNTIF(Y4034:Y4037,"NS")</f>
        <v>0</v>
      </c>
      <c r="DA4035" s="423">
        <f t="shared" ref="DA4035" si="12328">COUNTIF(Z4034:Z4037,"NS")</f>
        <v>0</v>
      </c>
      <c r="DB4035" s="423">
        <f t="shared" ref="DB4035" si="12329">COUNTIF(AA4034:AA4037,"NS")</f>
        <v>0</v>
      </c>
      <c r="DC4035" s="423">
        <f t="shared" ref="DC4035" si="12330">COUNTIF(AB4034:AB4037,"NS")</f>
        <v>0</v>
      </c>
      <c r="DD4035" s="423">
        <f t="shared" ref="DD4035" si="12331">COUNTIF(AC4034:AC4037,"NS")</f>
        <v>0</v>
      </c>
      <c r="DE4035" s="423">
        <f t="shared" ref="DE4035" si="12332">COUNTIF(AD4034:AD4037,"NS")</f>
        <v>0</v>
      </c>
      <c r="DG4035" s="612"/>
      <c r="DH4035" s="613"/>
      <c r="DI4035" s="415"/>
      <c r="DJ4035" s="416"/>
      <c r="DK4035" s="416"/>
      <c r="DL4035" s="416"/>
      <c r="DM4035" s="416"/>
      <c r="DN4035" s="416"/>
      <c r="DO4035" s="416"/>
      <c r="DP4035" s="416"/>
      <c r="DQ4035" s="416"/>
      <c r="DR4035" s="416"/>
      <c r="DS4035" s="416"/>
      <c r="DT4035" s="416"/>
      <c r="DU4035" s="416"/>
      <c r="DV4035" s="416"/>
      <c r="DW4035" s="416"/>
      <c r="DX4035" s="416"/>
      <c r="DY4035" s="416"/>
      <c r="DZ4035" s="416"/>
      <c r="EA4035" s="416"/>
      <c r="EB4035" s="416"/>
      <c r="EC4035" s="416"/>
      <c r="ED4035" s="416"/>
      <c r="EE4035" s="416"/>
      <c r="EF4035" s="416"/>
      <c r="EG4035" s="416"/>
      <c r="EH4035" s="416"/>
      <c r="EI4035" s="416"/>
      <c r="EJ4035" s="416"/>
      <c r="EK4035" s="416"/>
      <c r="EL4035" s="417"/>
    </row>
    <row r="4036" spans="1:142" ht="24" customHeight="1" x14ac:dyDescent="0.25">
      <c r="A4036" s="60"/>
      <c r="B4036" s="60"/>
      <c r="C4036" s="796"/>
      <c r="D4036" s="789"/>
      <c r="E4036" s="790"/>
      <c r="F4036" s="791"/>
      <c r="G4036" s="702" t="s">
        <v>342</v>
      </c>
      <c r="H4036" s="702"/>
      <c r="I4036" s="133"/>
      <c r="J4036" s="700" t="s">
        <v>338</v>
      </c>
      <c r="K4036" s="700"/>
      <c r="L4036" s="700"/>
      <c r="M4036" s="700"/>
      <c r="N4036" s="700"/>
      <c r="O4036" s="701"/>
      <c r="P4036" s="555"/>
      <c r="Q4036" s="555"/>
      <c r="R4036" s="555"/>
      <c r="S4036" s="555"/>
      <c r="T4036" s="555"/>
      <c r="U4036" s="555"/>
      <c r="V4036" s="555"/>
      <c r="W4036" s="555"/>
      <c r="X4036" s="555"/>
      <c r="Y4036" s="555"/>
      <c r="Z4036" s="555"/>
      <c r="AA4036" s="555"/>
      <c r="AB4036" s="555"/>
      <c r="AC4036" s="555"/>
      <c r="AD4036" s="555"/>
      <c r="AE4036" s="60"/>
      <c r="AF4036" s="259"/>
      <c r="AG4036" s="374">
        <f t="shared" si="12144"/>
        <v>15</v>
      </c>
      <c r="AH4036" s="399"/>
      <c r="AK4036" s="375">
        <f t="shared" si="12145"/>
        <v>0</v>
      </c>
      <c r="AL4036" s="378">
        <f t="shared" si="12142"/>
        <v>0</v>
      </c>
      <c r="AM4036" s="374">
        <f t="shared" si="12146"/>
        <v>0</v>
      </c>
      <c r="AN4036" s="292">
        <f t="shared" si="12143"/>
        <v>0</v>
      </c>
      <c r="CA4036" s="299" t="s">
        <v>1918</v>
      </c>
      <c r="CB4036" s="427"/>
      <c r="CC4036" s="375"/>
      <c r="CD4036" s="375"/>
      <c r="CE4036" s="375"/>
      <c r="CF4036" s="375"/>
      <c r="CG4036" s="375"/>
      <c r="CH4036" s="375"/>
      <c r="CI4036" s="375"/>
      <c r="CJ4036" s="375"/>
      <c r="CK4036" s="375"/>
      <c r="CL4036" s="375"/>
      <c r="CM4036" s="375"/>
      <c r="CN4036" s="302"/>
      <c r="CO4036" s="302"/>
      <c r="CP4036" s="302"/>
      <c r="CQ4036" s="425">
        <f t="shared" ref="CQ4036:DD4036" si="12333">IF(OR(AND(CQ4033=0,CQ4035&gt;0),AND(CQ4033="NS",CQ4034&gt;0),AND(CQ4033="NS",CQ4034=0,CQ4035=0)),1,IF(OR(AND(CQ4035&gt;=2,CQ4034&lt;CQ4033),AND(CQ4033="NS",CQ4034=0,CQ4035&gt;0),OR(CQ4033=CQ4034,AND(CQ4033="",CQ4035=0,CQ4034=0))),0,1))</f>
        <v>0</v>
      </c>
      <c r="CR4036" s="425">
        <f t="shared" si="12333"/>
        <v>0</v>
      </c>
      <c r="CS4036" s="425">
        <f t="shared" si="12333"/>
        <v>0</v>
      </c>
      <c r="CT4036" s="425">
        <f t="shared" si="12333"/>
        <v>0</v>
      </c>
      <c r="CU4036" s="425">
        <f t="shared" si="12333"/>
        <v>0</v>
      </c>
      <c r="CV4036" s="425">
        <f t="shared" si="12333"/>
        <v>0</v>
      </c>
      <c r="CW4036" s="425">
        <f t="shared" si="12333"/>
        <v>0</v>
      </c>
      <c r="CX4036" s="425">
        <f t="shared" si="12333"/>
        <v>0</v>
      </c>
      <c r="CY4036" s="425">
        <f t="shared" si="12333"/>
        <v>0</v>
      </c>
      <c r="CZ4036" s="425">
        <f t="shared" si="12333"/>
        <v>0</v>
      </c>
      <c r="DA4036" s="425">
        <f t="shared" si="12333"/>
        <v>0</v>
      </c>
      <c r="DB4036" s="425">
        <f t="shared" si="12333"/>
        <v>0</v>
      </c>
      <c r="DC4036" s="425">
        <f t="shared" si="12333"/>
        <v>0</v>
      </c>
      <c r="DD4036" s="425">
        <f t="shared" si="12333"/>
        <v>0</v>
      </c>
      <c r="DE4036" s="425">
        <f t="shared" ref="DE4036" si="12334">IF(OR(AND(DE4033=0,DE4035&gt;0),AND(DE4033="NS",DE4034&gt;0),AND(DE4033="NS",DE4034=0,DE4035=0)),1,IF(OR(AND(DE4035&gt;=2,DE4034&lt;DE4033),AND(DE4033="NS",DE4034=0,DE4035&gt;0),OR(DE4033=DE4034,AND(DE4033="",DE4035=0,DE4034=0))),0,1))</f>
        <v>0</v>
      </c>
      <c r="DG4036" s="612"/>
      <c r="DH4036" s="613"/>
      <c r="DI4036" s="415"/>
      <c r="DJ4036" s="416"/>
      <c r="DK4036" s="416"/>
      <c r="DL4036" s="416"/>
      <c r="DM4036" s="416"/>
      <c r="DN4036" s="416"/>
      <c r="DO4036" s="416"/>
      <c r="DP4036" s="416"/>
      <c r="DQ4036" s="416"/>
      <c r="DR4036" s="416"/>
      <c r="DS4036" s="416"/>
      <c r="DT4036" s="416"/>
      <c r="DU4036" s="416"/>
      <c r="DV4036" s="416"/>
      <c r="DW4036" s="416"/>
      <c r="DX4036" s="416"/>
      <c r="DY4036" s="416"/>
      <c r="DZ4036" s="416"/>
      <c r="EA4036" s="416"/>
      <c r="EB4036" s="416"/>
      <c r="EC4036" s="416"/>
      <c r="ED4036" s="416"/>
      <c r="EE4036" s="416"/>
      <c r="EF4036" s="416"/>
      <c r="EG4036" s="416"/>
      <c r="EH4036" s="416"/>
      <c r="EI4036" s="416"/>
      <c r="EJ4036" s="416"/>
      <c r="EK4036" s="416"/>
      <c r="EL4036" s="417"/>
    </row>
    <row r="4037" spans="1:142" ht="15" customHeight="1" x14ac:dyDescent="0.25">
      <c r="A4037" s="60"/>
      <c r="B4037" s="60"/>
      <c r="C4037" s="796"/>
      <c r="D4037" s="789"/>
      <c r="E4037" s="790"/>
      <c r="F4037" s="791"/>
      <c r="G4037" s="702" t="s">
        <v>343</v>
      </c>
      <c r="H4037" s="702"/>
      <c r="I4037" s="177"/>
      <c r="J4037" s="700" t="s">
        <v>339</v>
      </c>
      <c r="K4037" s="700"/>
      <c r="L4037" s="700"/>
      <c r="M4037" s="700"/>
      <c r="N4037" s="700"/>
      <c r="O4037" s="701"/>
      <c r="P4037" s="555"/>
      <c r="Q4037" s="555"/>
      <c r="R4037" s="555"/>
      <c r="S4037" s="555"/>
      <c r="T4037" s="555"/>
      <c r="U4037" s="555"/>
      <c r="V4037" s="555"/>
      <c r="W4037" s="555"/>
      <c r="X4037" s="555"/>
      <c r="Y4037" s="555"/>
      <c r="Z4037" s="555"/>
      <c r="AA4037" s="555"/>
      <c r="AB4037" s="555"/>
      <c r="AC4037" s="555"/>
      <c r="AD4037" s="555"/>
      <c r="AE4037" s="60"/>
      <c r="AF4037" s="259"/>
      <c r="AG4037" s="374">
        <f t="shared" si="12144"/>
        <v>15</v>
      </c>
      <c r="AH4037" s="399"/>
      <c r="AK4037" s="375">
        <f t="shared" si="12145"/>
        <v>0</v>
      </c>
      <c r="AL4037" s="378">
        <f t="shared" si="12142"/>
        <v>0</v>
      </c>
      <c r="AM4037" s="374">
        <f t="shared" si="12146"/>
        <v>0</v>
      </c>
      <c r="AN4037" s="292">
        <f t="shared" si="12143"/>
        <v>0</v>
      </c>
      <c r="CA4037" s="303"/>
      <c r="CB4037" s="427"/>
      <c r="CC4037" s="375"/>
      <c r="CD4037" s="375"/>
      <c r="CE4037" s="375"/>
      <c r="CF4037" s="375"/>
      <c r="CG4037" s="375"/>
      <c r="CH4037" s="375"/>
      <c r="CI4037" s="375"/>
      <c r="CJ4037" s="375"/>
      <c r="CK4037" s="375"/>
      <c r="CL4037" s="375"/>
      <c r="CM4037" s="375"/>
      <c r="CN4037" s="305"/>
      <c r="CO4037" s="305"/>
      <c r="CP4037" s="305"/>
      <c r="CQ4037" s="311"/>
      <c r="CR4037" s="311"/>
      <c r="CS4037" s="311"/>
      <c r="CT4037" s="311"/>
      <c r="CU4037" s="311"/>
      <c r="CV4037" s="311"/>
      <c r="CW4037" s="311"/>
      <c r="CX4037" s="311"/>
      <c r="CY4037" s="311"/>
      <c r="CZ4037" s="311"/>
      <c r="DA4037" s="311"/>
      <c r="DB4037" s="311"/>
      <c r="DC4037" s="311"/>
      <c r="DD4037" s="311"/>
      <c r="DE4037" s="311"/>
      <c r="DG4037" s="612"/>
      <c r="DH4037" s="613"/>
      <c r="DI4037" s="415"/>
      <c r="DJ4037" s="416"/>
      <c r="DK4037" s="416"/>
      <c r="DL4037" s="416"/>
      <c r="DM4037" s="416"/>
      <c r="DN4037" s="416"/>
      <c r="DO4037" s="416"/>
      <c r="DP4037" s="416"/>
      <c r="DQ4037" s="416"/>
      <c r="DR4037" s="416"/>
      <c r="DS4037" s="416"/>
      <c r="DT4037" s="416"/>
      <c r="DU4037" s="416"/>
      <c r="DV4037" s="416"/>
      <c r="DW4037" s="416"/>
      <c r="DX4037" s="416"/>
      <c r="DY4037" s="416"/>
      <c r="DZ4037" s="416"/>
      <c r="EA4037" s="416"/>
      <c r="EB4037" s="416"/>
      <c r="EC4037" s="416"/>
      <c r="ED4037" s="416"/>
      <c r="EE4037" s="416"/>
      <c r="EF4037" s="416"/>
      <c r="EG4037" s="416"/>
      <c r="EH4037" s="416"/>
      <c r="EI4037" s="416"/>
      <c r="EJ4037" s="416"/>
      <c r="EK4037" s="416"/>
      <c r="EL4037" s="417"/>
    </row>
    <row r="4038" spans="1:142" ht="15" customHeight="1" x14ac:dyDescent="0.25">
      <c r="A4038" s="60"/>
      <c r="B4038" s="60"/>
      <c r="C4038" s="796"/>
      <c r="D4038" s="789"/>
      <c r="E4038" s="790"/>
      <c r="F4038" s="791"/>
      <c r="G4038" s="703" t="s">
        <v>344</v>
      </c>
      <c r="H4038" s="703"/>
      <c r="I4038" s="704" t="s">
        <v>347</v>
      </c>
      <c r="J4038" s="705"/>
      <c r="K4038" s="705"/>
      <c r="L4038" s="705"/>
      <c r="M4038" s="705"/>
      <c r="N4038" s="705"/>
      <c r="O4038" s="706"/>
      <c r="P4038" s="555"/>
      <c r="Q4038" s="555"/>
      <c r="R4038" s="555"/>
      <c r="S4038" s="555"/>
      <c r="T4038" s="555"/>
      <c r="U4038" s="555"/>
      <c r="V4038" s="555"/>
      <c r="W4038" s="555"/>
      <c r="X4038" s="555"/>
      <c r="Y4038" s="555"/>
      <c r="Z4038" s="555"/>
      <c r="AA4038" s="555"/>
      <c r="AB4038" s="555"/>
      <c r="AC4038" s="555"/>
      <c r="AD4038" s="555"/>
      <c r="AE4038" s="60"/>
      <c r="AF4038" s="259"/>
      <c r="AG4038" s="374">
        <f t="shared" si="12144"/>
        <v>15</v>
      </c>
      <c r="AH4038" s="399"/>
      <c r="AK4038" s="375">
        <f t="shared" si="12145"/>
        <v>0</v>
      </c>
      <c r="AL4038" s="378">
        <f t="shared" si="12142"/>
        <v>0</v>
      </c>
      <c r="AM4038" s="374">
        <f t="shared" si="12146"/>
        <v>0</v>
      </c>
      <c r="AN4038" s="292">
        <f t="shared" si="12143"/>
        <v>0</v>
      </c>
      <c r="CA4038" s="303"/>
      <c r="CB4038" s="427"/>
      <c r="CC4038" s="375"/>
      <c r="CD4038" s="375"/>
      <c r="CE4038" s="375"/>
      <c r="CF4038" s="375"/>
      <c r="CG4038" s="375"/>
      <c r="CH4038" s="375"/>
      <c r="CI4038" s="375"/>
      <c r="CJ4038" s="375"/>
      <c r="CK4038" s="375"/>
      <c r="CL4038" s="375"/>
      <c r="CM4038" s="375"/>
      <c r="CN4038" s="305"/>
      <c r="CO4038" s="305"/>
      <c r="CP4038" s="305"/>
      <c r="CQ4038" s="311"/>
      <c r="CR4038" s="311"/>
      <c r="CS4038" s="311"/>
      <c r="CT4038" s="311"/>
      <c r="CU4038" s="311"/>
      <c r="CV4038" s="311"/>
      <c r="CW4038" s="311"/>
      <c r="CX4038" s="311"/>
      <c r="CY4038" s="311"/>
      <c r="CZ4038" s="311"/>
      <c r="DA4038" s="311"/>
      <c r="DB4038" s="311"/>
      <c r="DC4038" s="311"/>
      <c r="DD4038" s="311"/>
      <c r="DE4038" s="311"/>
      <c r="DG4038" s="610"/>
      <c r="DH4038" s="611"/>
      <c r="DI4038" s="415"/>
      <c r="DJ4038" s="416"/>
      <c r="DK4038" s="416"/>
      <c r="DL4038" s="416"/>
      <c r="DM4038" s="416"/>
      <c r="DN4038" s="416"/>
      <c r="DO4038" s="416"/>
      <c r="DP4038" s="416"/>
      <c r="DQ4038" s="416"/>
      <c r="DR4038" s="416"/>
      <c r="DS4038" s="416"/>
      <c r="DT4038" s="416"/>
      <c r="DU4038" s="416"/>
      <c r="DV4038" s="416"/>
      <c r="DW4038" s="416"/>
      <c r="DX4038" s="416"/>
      <c r="DY4038" s="416"/>
      <c r="DZ4038" s="416"/>
      <c r="EA4038" s="416"/>
      <c r="EB4038" s="416"/>
      <c r="EC4038" s="416"/>
      <c r="ED4038" s="416"/>
      <c r="EE4038" s="416"/>
      <c r="EF4038" s="416"/>
      <c r="EG4038" s="416"/>
      <c r="EH4038" s="416"/>
      <c r="EI4038" s="416"/>
      <c r="EJ4038" s="416"/>
      <c r="EK4038" s="416"/>
      <c r="EL4038" s="417"/>
    </row>
    <row r="4039" spans="1:142" ht="15" customHeight="1" x14ac:dyDescent="0.25">
      <c r="A4039" s="60"/>
      <c r="B4039" s="60"/>
      <c r="C4039" s="796"/>
      <c r="D4039" s="789"/>
      <c r="E4039" s="790"/>
      <c r="F4039" s="791"/>
      <c r="G4039" s="703" t="s">
        <v>345</v>
      </c>
      <c r="H4039" s="703"/>
      <c r="I4039" s="704" t="s">
        <v>348</v>
      </c>
      <c r="J4039" s="705"/>
      <c r="K4039" s="705"/>
      <c r="L4039" s="705"/>
      <c r="M4039" s="705"/>
      <c r="N4039" s="705"/>
      <c r="O4039" s="706"/>
      <c r="P4039" s="555"/>
      <c r="Q4039" s="555"/>
      <c r="R4039" s="555"/>
      <c r="S4039" s="555"/>
      <c r="T4039" s="555"/>
      <c r="U4039" s="555"/>
      <c r="V4039" s="555"/>
      <c r="W4039" s="555"/>
      <c r="X4039" s="555"/>
      <c r="Y4039" s="555"/>
      <c r="Z4039" s="555"/>
      <c r="AA4039" s="555"/>
      <c r="AB4039" s="555"/>
      <c r="AC4039" s="555"/>
      <c r="AD4039" s="555"/>
      <c r="AE4039" s="60"/>
      <c r="AF4039" s="259"/>
      <c r="AG4039" s="374">
        <f t="shared" si="12144"/>
        <v>15</v>
      </c>
      <c r="AH4039" s="399"/>
      <c r="AK4039" s="375">
        <f t="shared" si="12145"/>
        <v>0</v>
      </c>
      <c r="AL4039" s="378">
        <f t="shared" si="12142"/>
        <v>0</v>
      </c>
      <c r="AM4039" s="374">
        <f t="shared" si="12146"/>
        <v>0</v>
      </c>
      <c r="AN4039" s="292">
        <f t="shared" si="12143"/>
        <v>0</v>
      </c>
      <c r="CA4039" s="303"/>
      <c r="CB4039" s="427"/>
      <c r="CC4039" s="375"/>
      <c r="CD4039" s="375"/>
      <c r="CE4039" s="375"/>
      <c r="CF4039" s="375"/>
      <c r="CG4039" s="375"/>
      <c r="CH4039" s="375"/>
      <c r="CI4039" s="375"/>
      <c r="CJ4039" s="375"/>
      <c r="CK4039" s="375"/>
      <c r="CL4039" s="375"/>
      <c r="CM4039" s="375"/>
      <c r="CN4039" s="307"/>
      <c r="CO4039" s="307"/>
      <c r="CP4039" s="307"/>
      <c r="CQ4039" s="307"/>
      <c r="CR4039" s="307"/>
      <c r="CS4039" s="307"/>
      <c r="CT4039" s="307"/>
      <c r="CU4039" s="307"/>
      <c r="CV4039" s="307"/>
      <c r="CW4039" s="307"/>
      <c r="CX4039" s="307"/>
      <c r="CY4039" s="307"/>
      <c r="CZ4039" s="307"/>
      <c r="DA4039" s="307"/>
      <c r="DB4039" s="307"/>
      <c r="DC4039" s="307"/>
      <c r="DD4039" s="307"/>
      <c r="DE4039" s="307"/>
      <c r="DG4039" s="610"/>
      <c r="DH4039" s="611"/>
      <c r="DI4039" s="415"/>
      <c r="DJ4039" s="416"/>
      <c r="DK4039" s="416"/>
      <c r="DL4039" s="416"/>
      <c r="DM4039" s="416"/>
      <c r="DN4039" s="416"/>
      <c r="DO4039" s="416"/>
      <c r="DP4039" s="416"/>
      <c r="DQ4039" s="416"/>
      <c r="DR4039" s="416"/>
      <c r="DS4039" s="416"/>
      <c r="DT4039" s="416"/>
      <c r="DU4039" s="416"/>
      <c r="DV4039" s="416"/>
      <c r="DW4039" s="416"/>
      <c r="DX4039" s="416"/>
      <c r="DY4039" s="416"/>
      <c r="DZ4039" s="416"/>
      <c r="EA4039" s="416"/>
      <c r="EB4039" s="416"/>
      <c r="EC4039" s="416"/>
      <c r="ED4039" s="416"/>
      <c r="EE4039" s="416"/>
      <c r="EF4039" s="416"/>
      <c r="EG4039" s="416"/>
      <c r="EH4039" s="416"/>
      <c r="EI4039" s="416"/>
      <c r="EJ4039" s="416"/>
      <c r="EK4039" s="416"/>
      <c r="EL4039" s="417"/>
    </row>
    <row r="4040" spans="1:142" ht="24" customHeight="1" x14ac:dyDescent="0.25">
      <c r="A4040" s="60"/>
      <c r="B4040" s="60"/>
      <c r="C4040" s="797"/>
      <c r="D4040" s="792"/>
      <c r="E4040" s="793"/>
      <c r="F4040" s="794"/>
      <c r="G4040" s="703" t="s">
        <v>346</v>
      </c>
      <c r="H4040" s="703"/>
      <c r="I4040" s="704" t="s">
        <v>349</v>
      </c>
      <c r="J4040" s="705"/>
      <c r="K4040" s="705"/>
      <c r="L4040" s="705"/>
      <c r="M4040" s="705"/>
      <c r="N4040" s="705"/>
      <c r="O4040" s="706"/>
      <c r="P4040" s="555"/>
      <c r="Q4040" s="555"/>
      <c r="R4040" s="555"/>
      <c r="S4040" s="555"/>
      <c r="T4040" s="555"/>
      <c r="U4040" s="555"/>
      <c r="V4040" s="555"/>
      <c r="W4040" s="555"/>
      <c r="X4040" s="555"/>
      <c r="Y4040" s="555"/>
      <c r="Z4040" s="555"/>
      <c r="AA4040" s="555"/>
      <c r="AB4040" s="555"/>
      <c r="AC4040" s="555"/>
      <c r="AD4040" s="555"/>
      <c r="AE4040" s="60"/>
      <c r="AF4040" s="259"/>
      <c r="AG4040" s="374">
        <f t="shared" si="12144"/>
        <v>15</v>
      </c>
      <c r="AH4040" s="399"/>
      <c r="AK4040" s="375">
        <f t="shared" si="12145"/>
        <v>0</v>
      </c>
      <c r="AL4040" s="378">
        <f t="shared" si="12142"/>
        <v>0</v>
      </c>
      <c r="AM4040" s="374">
        <f t="shared" si="12146"/>
        <v>0</v>
      </c>
      <c r="AN4040" s="292">
        <f t="shared" si="12143"/>
        <v>0</v>
      </c>
      <c r="CA4040" s="303"/>
      <c r="CB4040" s="421"/>
      <c r="CC4040" s="375"/>
      <c r="CD4040" s="375"/>
      <c r="CE4040" s="375"/>
      <c r="CF4040" s="375"/>
      <c r="CG4040" s="375"/>
      <c r="CH4040" s="375"/>
      <c r="CI4040" s="375"/>
      <c r="CJ4040" s="375"/>
      <c r="CK4040" s="375"/>
      <c r="CL4040" s="375"/>
      <c r="CM4040" s="375"/>
      <c r="CN4040" s="305"/>
      <c r="CO4040" s="305"/>
      <c r="CP4040" s="305"/>
      <c r="CQ4040" s="311"/>
      <c r="CR4040" s="311"/>
      <c r="CS4040" s="311"/>
      <c r="CT4040" s="311"/>
      <c r="CU4040" s="311"/>
      <c r="CV4040" s="311"/>
      <c r="CW4040" s="311"/>
      <c r="CX4040" s="311"/>
      <c r="CY4040" s="311"/>
      <c r="CZ4040" s="311"/>
      <c r="DA4040" s="311"/>
      <c r="DB4040" s="311"/>
      <c r="DC4040" s="311"/>
      <c r="DD4040" s="311"/>
      <c r="DE4040" s="311"/>
      <c r="DG4040" s="614" t="s">
        <v>346</v>
      </c>
      <c r="DH4040" s="615"/>
      <c r="DI4040" s="418" t="s">
        <v>1909</v>
      </c>
      <c r="DJ4040" s="419"/>
      <c r="DK4040" s="419"/>
      <c r="DL4040" s="419"/>
      <c r="DM4040" s="419"/>
      <c r="DN4040" s="419"/>
      <c r="DO4040" s="419"/>
      <c r="DP4040" s="419"/>
      <c r="DQ4040" s="419"/>
      <c r="DR4040" s="419"/>
      <c r="DS4040" s="419"/>
      <c r="DT4040" s="419"/>
      <c r="DU4040" s="419"/>
      <c r="DV4040" s="419"/>
      <c r="DW4040" s="419"/>
      <c r="DX4040" s="419">
        <f t="shared" ref="DX4040" si="12335">P4040</f>
        <v>0</v>
      </c>
      <c r="DY4040" s="419">
        <f t="shared" ref="DY4040" si="12336">Q4040</f>
        <v>0</v>
      </c>
      <c r="DZ4040" s="419">
        <f t="shared" ref="DZ4040" si="12337">R4040</f>
        <v>0</v>
      </c>
      <c r="EA4040" s="419">
        <f t="shared" ref="EA4040" si="12338">S4040</f>
        <v>0</v>
      </c>
      <c r="EB4040" s="419">
        <f t="shared" ref="EB4040" si="12339">T4040</f>
        <v>0</v>
      </c>
      <c r="EC4040" s="419">
        <f t="shared" ref="EC4040" si="12340">U4040</f>
        <v>0</v>
      </c>
      <c r="ED4040" s="419">
        <f t="shared" ref="ED4040" si="12341">V4040</f>
        <v>0</v>
      </c>
      <c r="EE4040" s="419">
        <f t="shared" ref="EE4040" si="12342">W4040</f>
        <v>0</v>
      </c>
      <c r="EF4040" s="419">
        <f t="shared" ref="EF4040" si="12343">X4040</f>
        <v>0</v>
      </c>
      <c r="EG4040" s="419">
        <f t="shared" ref="EG4040" si="12344">Y4040</f>
        <v>0</v>
      </c>
      <c r="EH4040" s="419">
        <f t="shared" ref="EH4040" si="12345">Z4040</f>
        <v>0</v>
      </c>
      <c r="EI4040" s="419">
        <f t="shared" ref="EI4040" si="12346">AA4040</f>
        <v>0</v>
      </c>
      <c r="EJ4040" s="419">
        <f t="shared" ref="EJ4040" si="12347">AB4040</f>
        <v>0</v>
      </c>
      <c r="EK4040" s="419">
        <f t="shared" ref="EK4040" si="12348">AC4040</f>
        <v>0</v>
      </c>
      <c r="EL4040" s="420">
        <f t="shared" ref="EL4040" si="12349">AD4040</f>
        <v>0</v>
      </c>
    </row>
    <row r="4041" spans="1:142" ht="15" customHeight="1" x14ac:dyDescent="0.25">
      <c r="A4041" s="60"/>
      <c r="B4041" s="60"/>
      <c r="C4041" s="781" t="s">
        <v>414</v>
      </c>
      <c r="D4041" s="786" t="s">
        <v>415</v>
      </c>
      <c r="E4041" s="787"/>
      <c r="F4041" s="788"/>
      <c r="G4041" s="703" t="s">
        <v>352</v>
      </c>
      <c r="H4041" s="703"/>
      <c r="I4041" s="704" t="s">
        <v>353</v>
      </c>
      <c r="J4041" s="705"/>
      <c r="K4041" s="705"/>
      <c r="L4041" s="705"/>
      <c r="M4041" s="705"/>
      <c r="N4041" s="705"/>
      <c r="O4041" s="706"/>
      <c r="P4041" s="555"/>
      <c r="Q4041" s="555"/>
      <c r="R4041" s="555"/>
      <c r="S4041" s="555"/>
      <c r="T4041" s="555"/>
      <c r="U4041" s="555"/>
      <c r="V4041" s="555"/>
      <c r="W4041" s="555"/>
      <c r="X4041" s="555"/>
      <c r="Y4041" s="555"/>
      <c r="Z4041" s="555"/>
      <c r="AA4041" s="555"/>
      <c r="AB4041" s="555"/>
      <c r="AC4041" s="555"/>
      <c r="AD4041" s="555"/>
      <c r="AE4041" s="60"/>
      <c r="AF4041" s="259"/>
      <c r="AG4041" s="374">
        <f t="shared" si="12144"/>
        <v>15</v>
      </c>
      <c r="AH4041" s="399"/>
      <c r="AK4041" s="375">
        <f t="shared" si="12145"/>
        <v>0</v>
      </c>
      <c r="AL4041" s="378">
        <f t="shared" si="12142"/>
        <v>0</v>
      </c>
      <c r="AM4041" s="374">
        <f t="shared" si="12146"/>
        <v>0</v>
      </c>
      <c r="AN4041" s="292">
        <f t="shared" si="12143"/>
        <v>0</v>
      </c>
      <c r="CA4041" s="299" t="s">
        <v>60</v>
      </c>
      <c r="CB4041" s="421"/>
      <c r="CC4041" s="375"/>
      <c r="CD4041" s="375"/>
      <c r="CE4041" s="375"/>
      <c r="CF4041" s="375"/>
      <c r="CG4041" s="375"/>
      <c r="CH4041" s="375"/>
      <c r="CI4041" s="375"/>
      <c r="CJ4041" s="375"/>
      <c r="CK4041" s="375"/>
      <c r="CL4041" s="375"/>
      <c r="CM4041" s="375"/>
      <c r="CN4041" s="300"/>
      <c r="CO4041" s="300"/>
      <c r="CP4041" s="300"/>
      <c r="CQ4041" s="423">
        <f t="shared" ref="CQ4041" si="12350">IF(P4041="",0,P4041)</f>
        <v>0</v>
      </c>
      <c r="CR4041" s="423">
        <f t="shared" ref="CR4041" si="12351">IF(Q4041="",0,Q4041)</f>
        <v>0</v>
      </c>
      <c r="CS4041" s="423">
        <f t="shared" ref="CS4041" si="12352">IF(R4041="",0,R4041)</f>
        <v>0</v>
      </c>
      <c r="CT4041" s="423">
        <f t="shared" ref="CT4041" si="12353">IF(S4041="",0,S4041)</f>
        <v>0</v>
      </c>
      <c r="CU4041" s="423">
        <f t="shared" ref="CU4041" si="12354">IF(T4041="",0,T4041)</f>
        <v>0</v>
      </c>
      <c r="CV4041" s="423">
        <f t="shared" ref="CV4041" si="12355">IF(U4041="",0,U4041)</f>
        <v>0</v>
      </c>
      <c r="CW4041" s="423">
        <f t="shared" ref="CW4041" si="12356">IF(V4041="",0,V4041)</f>
        <v>0</v>
      </c>
      <c r="CX4041" s="423">
        <f t="shared" ref="CX4041" si="12357">IF(W4041="",0,W4041)</f>
        <v>0</v>
      </c>
      <c r="CY4041" s="423">
        <f t="shared" ref="CY4041" si="12358">IF(X4041="",0,X4041)</f>
        <v>0</v>
      </c>
      <c r="CZ4041" s="423">
        <f t="shared" ref="CZ4041" si="12359">IF(Y4041="",0,Y4041)</f>
        <v>0</v>
      </c>
      <c r="DA4041" s="423">
        <f t="shared" ref="DA4041" si="12360">IF(Z4041="",0,Z4041)</f>
        <v>0</v>
      </c>
      <c r="DB4041" s="423">
        <f t="shared" ref="DB4041" si="12361">IF(AA4041="",0,AA4041)</f>
        <v>0</v>
      </c>
      <c r="DC4041" s="423">
        <f t="shared" ref="DC4041" si="12362">IF(AB4041="",0,AB4041)</f>
        <v>0</v>
      </c>
      <c r="DD4041" s="423">
        <f t="shared" ref="DD4041" si="12363">IF(AC4041="",0,AC4041)</f>
        <v>0</v>
      </c>
      <c r="DE4041" s="423">
        <f t="shared" ref="DE4041" si="12364">IF(AD4041="",0,AD4041)</f>
        <v>0</v>
      </c>
      <c r="DG4041" s="610"/>
      <c r="DH4041" s="611"/>
      <c r="DI4041" s="415" t="s">
        <v>1910</v>
      </c>
      <c r="DJ4041" s="416"/>
      <c r="DK4041" s="416"/>
      <c r="DL4041" s="416"/>
      <c r="DM4041" s="416"/>
      <c r="DN4041" s="416"/>
      <c r="DO4041" s="416"/>
      <c r="DP4041" s="416"/>
      <c r="DQ4041" s="416"/>
      <c r="DR4041" s="416"/>
      <c r="DS4041" s="416"/>
      <c r="DT4041" s="416"/>
      <c r="DU4041" s="416"/>
      <c r="DV4041" s="416"/>
      <c r="DW4041" s="416"/>
      <c r="DX4041" s="416">
        <f t="shared" ref="DX4041" si="12365">COUNTIF(P4030:P4033,"NS")+COUNTIF(P4038:P4039,"NS")</f>
        <v>0</v>
      </c>
      <c r="DY4041" s="416">
        <f t="shared" ref="DY4041" si="12366">COUNTIF(Q4030:Q4033,"NS")+COUNTIF(Q4038:Q4039,"NS")</f>
        <v>0</v>
      </c>
      <c r="DZ4041" s="416">
        <f t="shared" ref="DZ4041" si="12367">COUNTIF(R4030:R4033,"NS")+COUNTIF(R4038:R4039,"NS")</f>
        <v>0</v>
      </c>
      <c r="EA4041" s="416">
        <f t="shared" ref="EA4041" si="12368">COUNTIF(S4030:S4033,"NS")+COUNTIF(S4038:S4039,"NS")</f>
        <v>0</v>
      </c>
      <c r="EB4041" s="416">
        <f t="shared" ref="EB4041" si="12369">COUNTIF(T4030:T4033,"NS")+COUNTIF(T4038:T4039,"NS")</f>
        <v>0</v>
      </c>
      <c r="EC4041" s="416">
        <f t="shared" ref="EC4041" si="12370">COUNTIF(U4030:U4033,"NS")+COUNTIF(U4038:U4039,"NS")</f>
        <v>0</v>
      </c>
      <c r="ED4041" s="416">
        <f t="shared" ref="ED4041" si="12371">COUNTIF(V4030:V4033,"NS")+COUNTIF(V4038:V4039,"NS")</f>
        <v>0</v>
      </c>
      <c r="EE4041" s="416">
        <f t="shared" ref="EE4041" si="12372">COUNTIF(W4030:W4033,"NS")+COUNTIF(W4038:W4039,"NS")</f>
        <v>0</v>
      </c>
      <c r="EF4041" s="416">
        <f t="shared" ref="EF4041" si="12373">COUNTIF(X4030:X4033,"NS")+COUNTIF(X4038:X4039,"NS")</f>
        <v>0</v>
      </c>
      <c r="EG4041" s="416">
        <f t="shared" ref="EG4041" si="12374">COUNTIF(Y4030:Y4033,"NS")+COUNTIF(Y4038:Y4039,"NS")</f>
        <v>0</v>
      </c>
      <c r="EH4041" s="416">
        <f t="shared" ref="EH4041" si="12375">COUNTIF(Z4030:Z4033,"NS")+COUNTIF(Z4038:Z4039,"NS")</f>
        <v>0</v>
      </c>
      <c r="EI4041" s="416">
        <f t="shared" ref="EI4041" si="12376">COUNTIF(AA4030:AA4033,"NS")+COUNTIF(AA4038:AA4039,"NS")</f>
        <v>0</v>
      </c>
      <c r="EJ4041" s="416">
        <f t="shared" ref="EJ4041" si="12377">COUNTIF(AB4030:AB4033,"NS")+COUNTIF(AB4038:AB4039,"NS")</f>
        <v>0</v>
      </c>
      <c r="EK4041" s="416">
        <f t="shared" ref="EK4041" si="12378">COUNTIF(AC4030:AC4033,"NS")+COUNTIF(AC4038:AC4039,"NS")</f>
        <v>0</v>
      </c>
      <c r="EL4041" s="417">
        <f t="shared" ref="EL4041" si="12379">COUNTIF(AD4030:AD4033,"NS")+COUNTIF(AD4038:AD4039,"NS")</f>
        <v>0</v>
      </c>
    </row>
    <row r="4042" spans="1:142" ht="15" customHeight="1" x14ac:dyDescent="0.25">
      <c r="A4042" s="60"/>
      <c r="B4042" s="60"/>
      <c r="C4042" s="782"/>
      <c r="D4042" s="789"/>
      <c r="E4042" s="790"/>
      <c r="F4042" s="791"/>
      <c r="G4042" s="702" t="s">
        <v>371</v>
      </c>
      <c r="H4042" s="702"/>
      <c r="I4042" s="177"/>
      <c r="J4042" s="700" t="s">
        <v>354</v>
      </c>
      <c r="K4042" s="700"/>
      <c r="L4042" s="700"/>
      <c r="M4042" s="700"/>
      <c r="N4042" s="700"/>
      <c r="O4042" s="701"/>
      <c r="P4042" s="555"/>
      <c r="Q4042" s="555"/>
      <c r="R4042" s="555"/>
      <c r="S4042" s="555"/>
      <c r="T4042" s="555"/>
      <c r="U4042" s="555"/>
      <c r="V4042" s="555"/>
      <c r="W4042" s="555"/>
      <c r="X4042" s="555"/>
      <c r="Y4042" s="555"/>
      <c r="Z4042" s="555"/>
      <c r="AA4042" s="555"/>
      <c r="AB4042" s="555"/>
      <c r="AC4042" s="555"/>
      <c r="AD4042" s="555"/>
      <c r="AE4042" s="60"/>
      <c r="AF4042" s="259"/>
      <c r="AG4042" s="374">
        <f t="shared" si="12144"/>
        <v>15</v>
      </c>
      <c r="AH4042" s="399"/>
      <c r="AK4042" s="375">
        <f t="shared" si="12145"/>
        <v>0</v>
      </c>
      <c r="AL4042" s="378">
        <f t="shared" si="12142"/>
        <v>0</v>
      </c>
      <c r="AM4042" s="374">
        <f t="shared" si="12146"/>
        <v>0</v>
      </c>
      <c r="AN4042" s="292">
        <f t="shared" si="12143"/>
        <v>0</v>
      </c>
      <c r="CA4042" s="299" t="s">
        <v>1917</v>
      </c>
      <c r="CB4042" s="421"/>
      <c r="CC4042" s="375"/>
      <c r="CD4042" s="375"/>
      <c r="CE4042" s="375"/>
      <c r="CF4042" s="375"/>
      <c r="CG4042" s="375"/>
      <c r="CH4042" s="375"/>
      <c r="CI4042" s="375"/>
      <c r="CJ4042" s="375"/>
      <c r="CK4042" s="375"/>
      <c r="CL4042" s="375"/>
      <c r="CM4042" s="375"/>
      <c r="CN4042" s="301"/>
      <c r="CO4042" s="301"/>
      <c r="CP4042" s="301"/>
      <c r="CQ4042" s="301">
        <f t="shared" ref="CQ4042" si="12380">SUM(P4042:P4058)</f>
        <v>0</v>
      </c>
      <c r="CR4042" s="301">
        <f t="shared" ref="CR4042" si="12381">SUM(Q4042:Q4058)</f>
        <v>0</v>
      </c>
      <c r="CS4042" s="301">
        <f t="shared" ref="CS4042" si="12382">SUM(R4042:R4058)</f>
        <v>0</v>
      </c>
      <c r="CT4042" s="301">
        <f t="shared" ref="CT4042" si="12383">SUM(S4042:S4058)</f>
        <v>0</v>
      </c>
      <c r="CU4042" s="301">
        <f t="shared" ref="CU4042" si="12384">SUM(T4042:T4058)</f>
        <v>0</v>
      </c>
      <c r="CV4042" s="301">
        <f t="shared" ref="CV4042" si="12385">SUM(U4042:U4058)</f>
        <v>0</v>
      </c>
      <c r="CW4042" s="301">
        <f t="shared" ref="CW4042" si="12386">SUM(V4042:V4058)</f>
        <v>0</v>
      </c>
      <c r="CX4042" s="301">
        <f t="shared" ref="CX4042" si="12387">SUM(W4042:W4058)</f>
        <v>0</v>
      </c>
      <c r="CY4042" s="301">
        <f t="shared" ref="CY4042" si="12388">SUM(X4042:X4058)</f>
        <v>0</v>
      </c>
      <c r="CZ4042" s="301">
        <f t="shared" ref="CZ4042" si="12389">SUM(Y4042:Y4058)</f>
        <v>0</v>
      </c>
      <c r="DA4042" s="301">
        <f t="shared" ref="DA4042" si="12390">SUM(Z4042:Z4058)</f>
        <v>0</v>
      </c>
      <c r="DB4042" s="301">
        <f t="shared" ref="DB4042" si="12391">SUM(AA4042:AA4058)</f>
        <v>0</v>
      </c>
      <c r="DC4042" s="301">
        <f t="shared" ref="DC4042" si="12392">SUM(AB4042:AB4058)</f>
        <v>0</v>
      </c>
      <c r="DD4042" s="301">
        <f t="shared" ref="DD4042" si="12393">SUM(AC4042:AC4058)</f>
        <v>0</v>
      </c>
      <c r="DE4042" s="301">
        <f t="shared" ref="DE4042" si="12394">SUM(AD4042:AD4058)</f>
        <v>0</v>
      </c>
      <c r="DG4042" s="612"/>
      <c r="DH4042" s="613"/>
      <c r="DI4042" s="415" t="s">
        <v>1914</v>
      </c>
      <c r="DJ4042" s="416"/>
      <c r="DK4042" s="416"/>
      <c r="DL4042" s="416"/>
      <c r="DM4042" s="416"/>
      <c r="DN4042" s="416"/>
      <c r="DO4042" s="416"/>
      <c r="DP4042" s="416"/>
      <c r="DQ4042" s="416"/>
      <c r="DR4042" s="416"/>
      <c r="DS4042" s="416"/>
      <c r="DT4042" s="416"/>
      <c r="DU4042" s="416"/>
      <c r="DV4042" s="416"/>
      <c r="DW4042" s="416"/>
      <c r="DX4042" s="416">
        <f t="shared" ref="DX4042" si="12395">SUM(P4030:P4033,P4038:P4040)</f>
        <v>0</v>
      </c>
      <c r="DY4042" s="416">
        <f t="shared" ref="DY4042" si="12396">SUM(Q4030:Q4033,Q4038:Q4040)</f>
        <v>0</v>
      </c>
      <c r="DZ4042" s="416">
        <f t="shared" ref="DZ4042" si="12397">SUM(R4030:R4033,R4038:R4040)</f>
        <v>0</v>
      </c>
      <c r="EA4042" s="416">
        <f t="shared" ref="EA4042" si="12398">SUM(S4030:S4033,S4038:S4040)</f>
        <v>0</v>
      </c>
      <c r="EB4042" s="416">
        <f t="shared" ref="EB4042" si="12399">SUM(T4030:T4033,T4038:T4040)</f>
        <v>0</v>
      </c>
      <c r="EC4042" s="416">
        <f t="shared" ref="EC4042" si="12400">SUM(U4030:U4033,U4038:U4040)</f>
        <v>0</v>
      </c>
      <c r="ED4042" s="416">
        <f t="shared" ref="ED4042" si="12401">SUM(V4030:V4033,V4038:V4040)</f>
        <v>0</v>
      </c>
      <c r="EE4042" s="416">
        <f t="shared" ref="EE4042" si="12402">SUM(W4030:W4033,W4038:W4040)</f>
        <v>0</v>
      </c>
      <c r="EF4042" s="416">
        <f t="shared" ref="EF4042" si="12403">SUM(X4030:X4033,X4038:X4040)</f>
        <v>0</v>
      </c>
      <c r="EG4042" s="416">
        <f t="shared" ref="EG4042" si="12404">SUM(Y4030:Y4033,Y4038:Y4040)</f>
        <v>0</v>
      </c>
      <c r="EH4042" s="416">
        <f t="shared" ref="EH4042" si="12405">SUM(Z4030:Z4033,Z4038:Z4040)</f>
        <v>0</v>
      </c>
      <c r="EI4042" s="416">
        <f t="shared" ref="EI4042" si="12406">SUM(AA4030:AA4033,AA4038:AA4040)</f>
        <v>0</v>
      </c>
      <c r="EJ4042" s="416">
        <f t="shared" ref="EJ4042" si="12407">SUM(AB4030:AB4033,AB4038:AB4040)</f>
        <v>0</v>
      </c>
      <c r="EK4042" s="416">
        <f t="shared" ref="EK4042" si="12408">SUM(AC4030:AC4033,AC4038:AC4040)</f>
        <v>0</v>
      </c>
      <c r="EL4042" s="417">
        <f t="shared" ref="EL4042" si="12409">SUM(AD4030:AD4033,AD4038:AD4040)</f>
        <v>0</v>
      </c>
    </row>
    <row r="4043" spans="1:142" ht="15" customHeight="1" x14ac:dyDescent="0.25">
      <c r="A4043" s="60"/>
      <c r="B4043" s="60"/>
      <c r="C4043" s="782"/>
      <c r="D4043" s="789"/>
      <c r="E4043" s="790"/>
      <c r="F4043" s="791"/>
      <c r="G4043" s="716" t="s">
        <v>372</v>
      </c>
      <c r="H4043" s="716"/>
      <c r="I4043" s="177"/>
      <c r="J4043" s="700" t="s">
        <v>355</v>
      </c>
      <c r="K4043" s="700"/>
      <c r="L4043" s="700"/>
      <c r="M4043" s="700"/>
      <c r="N4043" s="700"/>
      <c r="O4043" s="701"/>
      <c r="P4043" s="555"/>
      <c r="Q4043" s="555"/>
      <c r="R4043" s="555"/>
      <c r="S4043" s="555"/>
      <c r="T4043" s="555"/>
      <c r="U4043" s="555"/>
      <c r="V4043" s="555"/>
      <c r="W4043" s="555"/>
      <c r="X4043" s="555"/>
      <c r="Y4043" s="555"/>
      <c r="Z4043" s="555"/>
      <c r="AA4043" s="555"/>
      <c r="AB4043" s="555"/>
      <c r="AC4043" s="555"/>
      <c r="AD4043" s="555"/>
      <c r="AE4043" s="60"/>
      <c r="AF4043" s="259"/>
      <c r="AG4043" s="374">
        <f t="shared" si="12144"/>
        <v>15</v>
      </c>
      <c r="AH4043" s="399"/>
      <c r="AK4043" s="375">
        <f t="shared" si="12145"/>
        <v>0</v>
      </c>
      <c r="AL4043" s="378">
        <f t="shared" si="12142"/>
        <v>0</v>
      </c>
      <c r="AM4043" s="374">
        <f t="shared" si="12146"/>
        <v>0</v>
      </c>
      <c r="AN4043" s="292">
        <f t="shared" si="12143"/>
        <v>0</v>
      </c>
      <c r="CA4043" s="299" t="s">
        <v>1910</v>
      </c>
      <c r="CB4043" s="421"/>
      <c r="CC4043" s="375"/>
      <c r="CD4043" s="375"/>
      <c r="CE4043" s="375"/>
      <c r="CF4043" s="375"/>
      <c r="CG4043" s="375"/>
      <c r="CH4043" s="375"/>
      <c r="CI4043" s="375"/>
      <c r="CJ4043" s="375"/>
      <c r="CK4043" s="375"/>
      <c r="CL4043" s="375"/>
      <c r="CM4043" s="375"/>
      <c r="CN4043" s="300"/>
      <c r="CO4043" s="300"/>
      <c r="CP4043" s="300"/>
      <c r="CQ4043" s="422">
        <f t="shared" ref="CQ4043" si="12410">IF(CQ4041="NA",COUNTIF(P4042:P4058,"NA"),COUNTIF(P4042:P4058,"NS"))</f>
        <v>0</v>
      </c>
      <c r="CR4043" s="422">
        <f t="shared" ref="CR4043" si="12411">IF(CR4041="NA",COUNTIF(Q4042:Q4058,"NA"),COUNTIF(Q4042:Q4058,"NS"))</f>
        <v>0</v>
      </c>
      <c r="CS4043" s="422">
        <f t="shared" ref="CS4043" si="12412">IF(CS4041="NA",COUNTIF(R4042:R4058,"NA"),COUNTIF(R4042:R4058,"NS"))</f>
        <v>0</v>
      </c>
      <c r="CT4043" s="422">
        <f t="shared" ref="CT4043" si="12413">IF(CT4041="NA",COUNTIF(S4042:S4058,"NA"),COUNTIF(S4042:S4058,"NS"))</f>
        <v>0</v>
      </c>
      <c r="CU4043" s="422">
        <f t="shared" ref="CU4043" si="12414">IF(CU4041="NA",COUNTIF(T4042:T4058,"NA"),COUNTIF(T4042:T4058,"NS"))</f>
        <v>0</v>
      </c>
      <c r="CV4043" s="422">
        <f t="shared" ref="CV4043" si="12415">IF(CV4041="NA",COUNTIF(U4042:U4058,"NA"),COUNTIF(U4042:U4058,"NS"))</f>
        <v>0</v>
      </c>
      <c r="CW4043" s="422">
        <f t="shared" ref="CW4043" si="12416">IF(CW4041="NA",COUNTIF(V4042:V4058,"NA"),COUNTIF(V4042:V4058,"NS"))</f>
        <v>0</v>
      </c>
      <c r="CX4043" s="422">
        <f t="shared" ref="CX4043" si="12417">IF(CX4041="NA",COUNTIF(W4042:W4058,"NA"),COUNTIF(W4042:W4058,"NS"))</f>
        <v>0</v>
      </c>
      <c r="CY4043" s="422">
        <f t="shared" ref="CY4043" si="12418">IF(CY4041="NA",COUNTIF(X4042:X4058,"NA"),COUNTIF(X4042:X4058,"NS"))</f>
        <v>0</v>
      </c>
      <c r="CZ4043" s="422">
        <f t="shared" ref="CZ4043" si="12419">IF(CZ4041="NA",COUNTIF(Y4042:Y4058,"NA"),COUNTIF(Y4042:Y4058,"NS"))</f>
        <v>0</v>
      </c>
      <c r="DA4043" s="422">
        <f t="shared" ref="DA4043" si="12420">IF(DA4041="NA",COUNTIF(Z4042:Z4058,"NA"),COUNTIF(Z4042:Z4058,"NS"))</f>
        <v>0</v>
      </c>
      <c r="DB4043" s="422">
        <f t="shared" ref="DB4043" si="12421">IF(DB4041="NA",COUNTIF(AA4042:AA4058,"NA"),COUNTIF(AA4042:AA4058,"NS"))</f>
        <v>0</v>
      </c>
      <c r="DC4043" s="422">
        <f t="shared" ref="DC4043" si="12422">IF(DC4041="NA",COUNTIF(AB4042:AB4058,"NA"),COUNTIF(AB4042:AB4058,"NS"))</f>
        <v>0</v>
      </c>
      <c r="DD4043" s="422">
        <f t="shared" ref="DD4043" si="12423">IF(DD4041="NA",COUNTIF(AC4042:AC4058,"NA"),COUNTIF(AC4042:AC4058,"NS"))</f>
        <v>0</v>
      </c>
      <c r="DE4043" s="422">
        <f t="shared" ref="DE4043" si="12424">IF(DE4041="NA",COUNTIF(AD4042:AD4058,"NA"),COUNTIF(AD4042:AD4058,"NS"))</f>
        <v>0</v>
      </c>
      <c r="DG4043" s="616"/>
      <c r="DH4043" s="617"/>
      <c r="DI4043" s="415" t="s">
        <v>1919</v>
      </c>
      <c r="DJ4043" s="298"/>
      <c r="DK4043" s="298"/>
      <c r="DL4043" s="298"/>
      <c r="DM4043" s="298"/>
      <c r="DN4043" s="298"/>
      <c r="DO4043" s="298"/>
      <c r="DP4043" s="298"/>
      <c r="DQ4043" s="298"/>
      <c r="DR4043" s="298"/>
      <c r="DS4043" s="298"/>
      <c r="DT4043" s="298"/>
      <c r="DU4043" s="298"/>
      <c r="DV4043" s="298"/>
      <c r="DW4043" s="298"/>
      <c r="DX4043" s="298">
        <f t="shared" ref="DX4043:DZ4043" si="12425">IF(OR(AND(DX4040="NS",DX4041=6),AND(DX4040="NA")),0,IF(OR(AND(IF(DX4040="NS",1,DX4040)&gt;DX4042*0.25,DX4041=0),AND(DX4040&gt;0,OR(DX4041=6,DX4042=0)),AND(DX4040&gt;0,DX4041=0,DX4042=0),AND(DX4040="NS",DX4041=0,DX4042=0)),1,0))</f>
        <v>0</v>
      </c>
      <c r="DY4043" s="298">
        <f t="shared" si="12425"/>
        <v>0</v>
      </c>
      <c r="DZ4043" s="298">
        <f t="shared" si="12425"/>
        <v>0</v>
      </c>
      <c r="EA4043" s="298">
        <f>IF(OR(AND(EA4040="NS",EA4041=6),AND(EA4040="NA")),0,IF(OR(AND(IF(EA4040="NS",1,EA4040)&gt;EA4042*0.25,EA4041=0),AND(EA4040&gt;0,OR(EA4041=6,EA4042=0)),AND(EA4040&gt;0,EA4041=0,EA4042=0),AND(EA4040="NS",EA4041=0,EA4042=0)),1,0))</f>
        <v>0</v>
      </c>
      <c r="EB4043" s="298">
        <f t="shared" ref="EB4043:EL4043" si="12426">IF(OR(AND(EB4040="NS",EB4041=6),AND(EB4040="NA")),0,IF(OR(AND(IF(EB4040="NS",1,EB4040)&gt;EB4042*0.25,EB4041=0),AND(EB4040&gt;0,OR(EB4041=6,EB4042=0)),AND(EB4040&gt;0,EB4041=0,EB4042=0),AND(EB4040="NS",EB4041=0,EB4042=0)),1,0))</f>
        <v>0</v>
      </c>
      <c r="EC4043" s="298">
        <f t="shared" si="12426"/>
        <v>0</v>
      </c>
      <c r="ED4043" s="298">
        <f t="shared" si="12426"/>
        <v>0</v>
      </c>
      <c r="EE4043" s="298">
        <f t="shared" si="12426"/>
        <v>0</v>
      </c>
      <c r="EF4043" s="298">
        <f t="shared" si="12426"/>
        <v>0</v>
      </c>
      <c r="EG4043" s="298">
        <f t="shared" si="12426"/>
        <v>0</v>
      </c>
      <c r="EH4043" s="298">
        <f t="shared" si="12426"/>
        <v>0</v>
      </c>
      <c r="EI4043" s="298">
        <f t="shared" si="12426"/>
        <v>0</v>
      </c>
      <c r="EJ4043" s="298">
        <f t="shared" si="12426"/>
        <v>0</v>
      </c>
      <c r="EK4043" s="298">
        <f t="shared" si="12426"/>
        <v>0</v>
      </c>
      <c r="EL4043" s="302">
        <f t="shared" si="12426"/>
        <v>0</v>
      </c>
    </row>
    <row r="4044" spans="1:142" ht="15" customHeight="1" x14ac:dyDescent="0.25">
      <c r="A4044" s="60"/>
      <c r="B4044" s="60"/>
      <c r="C4044" s="782"/>
      <c r="D4044" s="789"/>
      <c r="E4044" s="790"/>
      <c r="F4044" s="791"/>
      <c r="G4044" s="716" t="s">
        <v>373</v>
      </c>
      <c r="H4044" s="716"/>
      <c r="I4044" s="177"/>
      <c r="J4044" s="700" t="s">
        <v>356</v>
      </c>
      <c r="K4044" s="700"/>
      <c r="L4044" s="700"/>
      <c r="M4044" s="700"/>
      <c r="N4044" s="700"/>
      <c r="O4044" s="701"/>
      <c r="P4044" s="555"/>
      <c r="Q4044" s="555"/>
      <c r="R4044" s="555"/>
      <c r="S4044" s="555"/>
      <c r="T4044" s="555"/>
      <c r="U4044" s="555"/>
      <c r="V4044" s="555"/>
      <c r="W4044" s="555"/>
      <c r="X4044" s="555"/>
      <c r="Y4044" s="555"/>
      <c r="Z4044" s="555"/>
      <c r="AA4044" s="555"/>
      <c r="AB4044" s="555"/>
      <c r="AC4044" s="555"/>
      <c r="AD4044" s="555"/>
      <c r="AE4044" s="60"/>
      <c r="AF4044" s="259"/>
      <c r="AG4044" s="374">
        <f t="shared" si="12144"/>
        <v>15</v>
      </c>
      <c r="AH4044" s="399"/>
      <c r="AK4044" s="375">
        <f t="shared" si="12145"/>
        <v>0</v>
      </c>
      <c r="AL4044" s="378">
        <f t="shared" si="12142"/>
        <v>0</v>
      </c>
      <c r="AM4044" s="374">
        <f t="shared" si="12146"/>
        <v>0</v>
      </c>
      <c r="AN4044" s="292">
        <f t="shared" si="12143"/>
        <v>0</v>
      </c>
      <c r="CA4044" s="299" t="s">
        <v>1918</v>
      </c>
      <c r="CB4044" s="427"/>
      <c r="CC4044" s="375"/>
      <c r="CD4044" s="375"/>
      <c r="CE4044" s="375"/>
      <c r="CF4044" s="375"/>
      <c r="CG4044" s="375"/>
      <c r="CH4044" s="375"/>
      <c r="CI4044" s="375"/>
      <c r="CJ4044" s="375"/>
      <c r="CK4044" s="375"/>
      <c r="CL4044" s="375"/>
      <c r="CM4044" s="375"/>
      <c r="CN4044" s="302"/>
      <c r="CO4044" s="302"/>
      <c r="CP4044" s="302"/>
      <c r="CQ4044" s="425">
        <f t="shared" ref="CQ4044:DD4044" si="12427">IF(OR(AND(CQ4041=0,CQ4043&gt;0),AND(CQ4041="NS",CQ4042&gt;0),AND(CQ4041="NS",CQ4042=0,CQ4043=0)),1,IF(OR(AND(CQ4043&gt;=2,CQ4042&lt;CQ4041),AND(CQ4041="NS",CQ4042=0,CQ4043&gt;0),OR(CQ4041=CQ4042,AND(CQ4041="",CQ4043=0,CQ4042=0))),0,1))</f>
        <v>0</v>
      </c>
      <c r="CR4044" s="425">
        <f t="shared" si="12427"/>
        <v>0</v>
      </c>
      <c r="CS4044" s="425">
        <f t="shared" si="12427"/>
        <v>0</v>
      </c>
      <c r="CT4044" s="425">
        <f t="shared" si="12427"/>
        <v>0</v>
      </c>
      <c r="CU4044" s="425">
        <f t="shared" si="12427"/>
        <v>0</v>
      </c>
      <c r="CV4044" s="425">
        <f t="shared" si="12427"/>
        <v>0</v>
      </c>
      <c r="CW4044" s="425">
        <f t="shared" si="12427"/>
        <v>0</v>
      </c>
      <c r="CX4044" s="425">
        <f t="shared" si="12427"/>
        <v>0</v>
      </c>
      <c r="CY4044" s="425">
        <f t="shared" si="12427"/>
        <v>0</v>
      </c>
      <c r="CZ4044" s="425">
        <f t="shared" si="12427"/>
        <v>0</v>
      </c>
      <c r="DA4044" s="425">
        <f t="shared" si="12427"/>
        <v>0</v>
      </c>
      <c r="DB4044" s="425">
        <f t="shared" si="12427"/>
        <v>0</v>
      </c>
      <c r="DC4044" s="425">
        <f t="shared" si="12427"/>
        <v>0</v>
      </c>
      <c r="DD4044" s="425">
        <f t="shared" si="12427"/>
        <v>0</v>
      </c>
      <c r="DE4044" s="425">
        <f t="shared" ref="DE4044" si="12428">IF(OR(AND(DE4041=0,DE4043&gt;0),AND(DE4041="NS",DE4042&gt;0),AND(DE4041="NS",DE4042=0,DE4043=0)),1,IF(OR(AND(DE4043&gt;=2,DE4042&lt;DE4041),AND(DE4041="NS",DE4042=0,DE4043&gt;0),OR(DE4041=DE4042,AND(DE4041="",DE4043=0,DE4042=0))),0,1))</f>
        <v>0</v>
      </c>
      <c r="DG4044" s="616"/>
      <c r="DH4044" s="617"/>
      <c r="DI4044" s="415"/>
      <c r="DJ4044" s="416"/>
      <c r="DK4044" s="416"/>
      <c r="DL4044" s="416"/>
      <c r="DM4044" s="416"/>
      <c r="DN4044" s="416"/>
      <c r="DO4044" s="416"/>
      <c r="DP4044" s="416"/>
      <c r="DQ4044" s="416"/>
      <c r="DR4044" s="416"/>
      <c r="DS4044" s="416"/>
      <c r="DT4044" s="416"/>
      <c r="DU4044" s="416"/>
      <c r="DV4044" s="416"/>
      <c r="DW4044" s="416"/>
      <c r="DX4044" s="416"/>
      <c r="DY4044" s="416"/>
      <c r="DZ4044" s="416"/>
      <c r="EA4044" s="416"/>
      <c r="EB4044" s="416"/>
      <c r="EC4044" s="416"/>
      <c r="ED4044" s="416"/>
      <c r="EE4044" s="416"/>
      <c r="EF4044" s="416"/>
      <c r="EG4044" s="416"/>
      <c r="EH4044" s="416"/>
      <c r="EI4044" s="416"/>
      <c r="EJ4044" s="416"/>
      <c r="EK4044" s="416"/>
      <c r="EL4044" s="417"/>
    </row>
    <row r="4045" spans="1:142" ht="15" customHeight="1" x14ac:dyDescent="0.25">
      <c r="A4045" s="60"/>
      <c r="B4045" s="60"/>
      <c r="C4045" s="782"/>
      <c r="D4045" s="789"/>
      <c r="E4045" s="790"/>
      <c r="F4045" s="791"/>
      <c r="G4045" s="716" t="s">
        <v>374</v>
      </c>
      <c r="H4045" s="716"/>
      <c r="I4045" s="177"/>
      <c r="J4045" s="700" t="s">
        <v>357</v>
      </c>
      <c r="K4045" s="700"/>
      <c r="L4045" s="700"/>
      <c r="M4045" s="700"/>
      <c r="N4045" s="700"/>
      <c r="O4045" s="701"/>
      <c r="P4045" s="555"/>
      <c r="Q4045" s="555"/>
      <c r="R4045" s="555"/>
      <c r="S4045" s="555"/>
      <c r="T4045" s="555"/>
      <c r="U4045" s="555"/>
      <c r="V4045" s="555"/>
      <c r="W4045" s="555"/>
      <c r="X4045" s="555"/>
      <c r="Y4045" s="555"/>
      <c r="Z4045" s="555"/>
      <c r="AA4045" s="555"/>
      <c r="AB4045" s="555"/>
      <c r="AC4045" s="555"/>
      <c r="AD4045" s="555"/>
      <c r="AE4045" s="60"/>
      <c r="AF4045" s="259"/>
      <c r="AG4045" s="374">
        <f t="shared" si="12144"/>
        <v>15</v>
      </c>
      <c r="AH4045" s="399"/>
      <c r="AK4045" s="375">
        <f t="shared" si="12145"/>
        <v>0</v>
      </c>
      <c r="AL4045" s="378">
        <f t="shared" ref="AL4045:AL4076" si="12429">COUNTIF(U4045:AD4045,"ns")</f>
        <v>0</v>
      </c>
      <c r="AM4045" s="374">
        <f t="shared" si="12146"/>
        <v>0</v>
      </c>
      <c r="AN4045" s="292">
        <f t="shared" ref="AN4045:AN4076" si="12430">IF($AG$4011=$AH$4011,0,IF(OR(AND(AK4045=0,AL4045&gt;0),AND(AK4045="ns",AM4045&gt;0),AND(AK4045="ns",AL4045=0,AM4045=0)),1,IF(OR(AND(AK4045&gt;0,AL4045=2),AND(AK4045="ns",AL4045=2),AND(AK4045="ns",AM4045=0,AL4045&gt;0),AK4045=AM4045),0,1)))</f>
        <v>0</v>
      </c>
      <c r="CA4045" s="303"/>
      <c r="CB4045" s="427"/>
      <c r="CC4045" s="375"/>
      <c r="CD4045" s="375"/>
      <c r="CE4045" s="375"/>
      <c r="CF4045" s="375"/>
      <c r="CG4045" s="375"/>
      <c r="CH4045" s="375"/>
      <c r="CI4045" s="375"/>
      <c r="CJ4045" s="375"/>
      <c r="CK4045" s="375"/>
      <c r="CL4045" s="375"/>
      <c r="CM4045" s="375"/>
      <c r="CN4045" s="305"/>
      <c r="CO4045" s="305"/>
      <c r="CP4045" s="305"/>
      <c r="CQ4045" s="311"/>
      <c r="CR4045" s="311"/>
      <c r="CS4045" s="311"/>
      <c r="CT4045" s="311"/>
      <c r="CU4045" s="311"/>
      <c r="CV4045" s="311"/>
      <c r="CW4045" s="311"/>
      <c r="CX4045" s="311"/>
      <c r="CY4045" s="311"/>
      <c r="CZ4045" s="311"/>
      <c r="DA4045" s="311"/>
      <c r="DB4045" s="311"/>
      <c r="DC4045" s="311"/>
      <c r="DD4045" s="311"/>
      <c r="DE4045" s="311"/>
      <c r="DG4045" s="616"/>
      <c r="DH4045" s="617"/>
      <c r="DI4045" s="415"/>
      <c r="DJ4045" s="416"/>
      <c r="DK4045" s="416"/>
      <c r="DL4045" s="416"/>
      <c r="DM4045" s="416"/>
      <c r="DN4045" s="416"/>
      <c r="DO4045" s="416"/>
      <c r="DP4045" s="416"/>
      <c r="DQ4045" s="416"/>
      <c r="DR4045" s="416"/>
      <c r="DS4045" s="416"/>
      <c r="DT4045" s="416"/>
      <c r="DU4045" s="416"/>
      <c r="DV4045" s="416"/>
      <c r="DW4045" s="416"/>
      <c r="DX4045" s="416"/>
      <c r="DY4045" s="416"/>
      <c r="DZ4045" s="416"/>
      <c r="EA4045" s="416"/>
      <c r="EB4045" s="416"/>
      <c r="EC4045" s="416"/>
      <c r="ED4045" s="416"/>
      <c r="EE4045" s="416"/>
      <c r="EF4045" s="416"/>
      <c r="EG4045" s="416"/>
      <c r="EH4045" s="416"/>
      <c r="EI4045" s="416"/>
      <c r="EJ4045" s="416"/>
      <c r="EK4045" s="416"/>
      <c r="EL4045" s="417"/>
    </row>
    <row r="4046" spans="1:142" ht="24" customHeight="1" x14ac:dyDescent="0.25">
      <c r="A4046" s="60"/>
      <c r="B4046" s="60"/>
      <c r="C4046" s="782"/>
      <c r="D4046" s="789"/>
      <c r="E4046" s="790"/>
      <c r="F4046" s="791"/>
      <c r="G4046" s="716" t="s">
        <v>375</v>
      </c>
      <c r="H4046" s="716"/>
      <c r="I4046" s="177"/>
      <c r="J4046" s="700" t="s">
        <v>358</v>
      </c>
      <c r="K4046" s="700"/>
      <c r="L4046" s="700"/>
      <c r="M4046" s="700"/>
      <c r="N4046" s="700"/>
      <c r="O4046" s="701"/>
      <c r="P4046" s="555"/>
      <c r="Q4046" s="555"/>
      <c r="R4046" s="555"/>
      <c r="S4046" s="555"/>
      <c r="T4046" s="555"/>
      <c r="U4046" s="555"/>
      <c r="V4046" s="555"/>
      <c r="W4046" s="555"/>
      <c r="X4046" s="555"/>
      <c r="Y4046" s="555"/>
      <c r="Z4046" s="555"/>
      <c r="AA4046" s="555"/>
      <c r="AB4046" s="555"/>
      <c r="AC4046" s="555"/>
      <c r="AD4046" s="555"/>
      <c r="AE4046" s="60"/>
      <c r="AF4046" s="259"/>
      <c r="AG4046" s="374">
        <f t="shared" si="12144"/>
        <v>15</v>
      </c>
      <c r="AH4046" s="399"/>
      <c r="AK4046" s="375">
        <f t="shared" si="12145"/>
        <v>0</v>
      </c>
      <c r="AL4046" s="378">
        <f t="shared" si="12429"/>
        <v>0</v>
      </c>
      <c r="AM4046" s="374">
        <f t="shared" si="12146"/>
        <v>0</v>
      </c>
      <c r="AN4046" s="292">
        <f t="shared" si="12430"/>
        <v>0</v>
      </c>
      <c r="CA4046" s="303"/>
      <c r="CB4046" s="427"/>
      <c r="CC4046" s="375"/>
      <c r="CD4046" s="375"/>
      <c r="CE4046" s="375"/>
      <c r="CF4046" s="375"/>
      <c r="CG4046" s="375"/>
      <c r="CH4046" s="375"/>
      <c r="CI4046" s="375"/>
      <c r="CJ4046" s="375"/>
      <c r="CK4046" s="375"/>
      <c r="CL4046" s="375"/>
      <c r="CM4046" s="375"/>
      <c r="CN4046" s="305"/>
      <c r="CO4046" s="305"/>
      <c r="CP4046" s="305"/>
      <c r="CQ4046" s="311"/>
      <c r="CR4046" s="311"/>
      <c r="CS4046" s="311"/>
      <c r="CT4046" s="311"/>
      <c r="CU4046" s="311"/>
      <c r="CV4046" s="311"/>
      <c r="CW4046" s="311"/>
      <c r="CX4046" s="311"/>
      <c r="CY4046" s="311"/>
      <c r="CZ4046" s="311"/>
      <c r="DA4046" s="311"/>
      <c r="DB4046" s="311"/>
      <c r="DC4046" s="311"/>
      <c r="DD4046" s="311"/>
      <c r="DE4046" s="311"/>
      <c r="DG4046" s="616"/>
      <c r="DH4046" s="617"/>
      <c r="DI4046" s="415"/>
      <c r="DJ4046" s="416"/>
      <c r="DK4046" s="416"/>
      <c r="DL4046" s="416"/>
      <c r="DM4046" s="416"/>
      <c r="DN4046" s="416"/>
      <c r="DO4046" s="416"/>
      <c r="DP4046" s="416"/>
      <c r="DQ4046" s="416"/>
      <c r="DR4046" s="416"/>
      <c r="DS4046" s="416"/>
      <c r="DT4046" s="416"/>
      <c r="DU4046" s="416"/>
      <c r="DV4046" s="416"/>
      <c r="DW4046" s="416"/>
      <c r="DX4046" s="416"/>
      <c r="DY4046" s="416"/>
      <c r="DZ4046" s="416"/>
      <c r="EA4046" s="416"/>
      <c r="EB4046" s="416"/>
      <c r="EC4046" s="416"/>
      <c r="ED4046" s="416"/>
      <c r="EE4046" s="416"/>
      <c r="EF4046" s="416"/>
      <c r="EG4046" s="416"/>
      <c r="EH4046" s="416"/>
      <c r="EI4046" s="416"/>
      <c r="EJ4046" s="416"/>
      <c r="EK4046" s="416"/>
      <c r="EL4046" s="417"/>
    </row>
    <row r="4047" spans="1:142" ht="24" customHeight="1" x14ac:dyDescent="0.25">
      <c r="A4047" s="60"/>
      <c r="B4047" s="60"/>
      <c r="C4047" s="782"/>
      <c r="D4047" s="789"/>
      <c r="E4047" s="790"/>
      <c r="F4047" s="791"/>
      <c r="G4047" s="716" t="s">
        <v>376</v>
      </c>
      <c r="H4047" s="716"/>
      <c r="I4047" s="177"/>
      <c r="J4047" s="700" t="s">
        <v>359</v>
      </c>
      <c r="K4047" s="700"/>
      <c r="L4047" s="700"/>
      <c r="M4047" s="700"/>
      <c r="N4047" s="700"/>
      <c r="O4047" s="701"/>
      <c r="P4047" s="555"/>
      <c r="Q4047" s="555"/>
      <c r="R4047" s="555"/>
      <c r="S4047" s="555"/>
      <c r="T4047" s="555"/>
      <c r="U4047" s="555"/>
      <c r="V4047" s="555"/>
      <c r="W4047" s="555"/>
      <c r="X4047" s="555"/>
      <c r="Y4047" s="555"/>
      <c r="Z4047" s="555"/>
      <c r="AA4047" s="555"/>
      <c r="AB4047" s="555"/>
      <c r="AC4047" s="555"/>
      <c r="AD4047" s="555"/>
      <c r="AE4047" s="60"/>
      <c r="AF4047" s="259"/>
      <c r="AG4047" s="374">
        <f t="shared" si="12144"/>
        <v>15</v>
      </c>
      <c r="AH4047" s="399"/>
      <c r="AK4047" s="375">
        <f t="shared" si="12145"/>
        <v>0</v>
      </c>
      <c r="AL4047" s="378">
        <f t="shared" si="12429"/>
        <v>0</v>
      </c>
      <c r="AM4047" s="374">
        <f t="shared" si="12146"/>
        <v>0</v>
      </c>
      <c r="AN4047" s="292">
        <f t="shared" si="12430"/>
        <v>0</v>
      </c>
      <c r="CA4047" s="303"/>
      <c r="CB4047" s="427"/>
      <c r="CC4047" s="375"/>
      <c r="CD4047" s="375"/>
      <c r="CE4047" s="375"/>
      <c r="CF4047" s="375"/>
      <c r="CG4047" s="375"/>
      <c r="CH4047" s="375"/>
      <c r="CI4047" s="375"/>
      <c r="CJ4047" s="375"/>
      <c r="CK4047" s="375"/>
      <c r="CL4047" s="375"/>
      <c r="CM4047" s="375"/>
      <c r="CN4047" s="305"/>
      <c r="CO4047" s="305"/>
      <c r="CP4047" s="305"/>
      <c r="CQ4047" s="311"/>
      <c r="CR4047" s="311"/>
      <c r="CS4047" s="311"/>
      <c r="CT4047" s="311"/>
      <c r="CU4047" s="311"/>
      <c r="CV4047" s="311"/>
      <c r="CW4047" s="311"/>
      <c r="CX4047" s="311"/>
      <c r="CY4047" s="311"/>
      <c r="CZ4047" s="311"/>
      <c r="DA4047" s="311"/>
      <c r="DB4047" s="311"/>
      <c r="DC4047" s="311"/>
      <c r="DD4047" s="311"/>
      <c r="DE4047" s="311"/>
      <c r="DG4047" s="616"/>
      <c r="DH4047" s="617"/>
      <c r="DI4047" s="415"/>
      <c r="DJ4047" s="416"/>
      <c r="DK4047" s="416"/>
      <c r="DL4047" s="416"/>
      <c r="DM4047" s="416"/>
      <c r="DN4047" s="416"/>
      <c r="DO4047" s="416"/>
      <c r="DP4047" s="416"/>
      <c r="DQ4047" s="416"/>
      <c r="DR4047" s="416"/>
      <c r="DS4047" s="416"/>
      <c r="DT4047" s="416"/>
      <c r="DU4047" s="416"/>
      <c r="DV4047" s="416"/>
      <c r="DW4047" s="416"/>
      <c r="DX4047" s="416"/>
      <c r="DY4047" s="416"/>
      <c r="DZ4047" s="416"/>
      <c r="EA4047" s="416"/>
      <c r="EB4047" s="416"/>
      <c r="EC4047" s="416"/>
      <c r="ED4047" s="416"/>
      <c r="EE4047" s="416"/>
      <c r="EF4047" s="416"/>
      <c r="EG4047" s="416"/>
      <c r="EH4047" s="416"/>
      <c r="EI4047" s="416"/>
      <c r="EJ4047" s="416"/>
      <c r="EK4047" s="416"/>
      <c r="EL4047" s="417"/>
    </row>
    <row r="4048" spans="1:142" ht="24" customHeight="1" x14ac:dyDescent="0.25">
      <c r="A4048" s="60"/>
      <c r="B4048" s="60"/>
      <c r="C4048" s="782"/>
      <c r="D4048" s="789"/>
      <c r="E4048" s="790"/>
      <c r="F4048" s="791"/>
      <c r="G4048" s="716" t="s">
        <v>377</v>
      </c>
      <c r="H4048" s="716"/>
      <c r="I4048" s="177"/>
      <c r="J4048" s="700" t="s">
        <v>360</v>
      </c>
      <c r="K4048" s="700"/>
      <c r="L4048" s="700"/>
      <c r="M4048" s="700"/>
      <c r="N4048" s="700"/>
      <c r="O4048" s="701"/>
      <c r="P4048" s="555"/>
      <c r="Q4048" s="555"/>
      <c r="R4048" s="555"/>
      <c r="S4048" s="555"/>
      <c r="T4048" s="555"/>
      <c r="U4048" s="555"/>
      <c r="V4048" s="555"/>
      <c r="W4048" s="555"/>
      <c r="X4048" s="555"/>
      <c r="Y4048" s="555"/>
      <c r="Z4048" s="555"/>
      <c r="AA4048" s="555"/>
      <c r="AB4048" s="555"/>
      <c r="AC4048" s="555"/>
      <c r="AD4048" s="555"/>
      <c r="AE4048" s="60"/>
      <c r="AF4048" s="259"/>
      <c r="AG4048" s="374">
        <f t="shared" si="12144"/>
        <v>15</v>
      </c>
      <c r="AH4048" s="399"/>
      <c r="AK4048" s="375">
        <f t="shared" si="12145"/>
        <v>0</v>
      </c>
      <c r="AL4048" s="378">
        <f t="shared" si="12429"/>
        <v>0</v>
      </c>
      <c r="AM4048" s="374">
        <f t="shared" si="12146"/>
        <v>0</v>
      </c>
      <c r="AN4048" s="292">
        <f t="shared" si="12430"/>
        <v>0</v>
      </c>
      <c r="CA4048" s="303"/>
      <c r="CB4048" s="427"/>
      <c r="CC4048" s="375"/>
      <c r="CD4048" s="375"/>
      <c r="CE4048" s="375"/>
      <c r="CF4048" s="375"/>
      <c r="CG4048" s="375"/>
      <c r="CH4048" s="375"/>
      <c r="CI4048" s="375"/>
      <c r="CJ4048" s="375"/>
      <c r="CK4048" s="375"/>
      <c r="CL4048" s="375"/>
      <c r="CM4048" s="375"/>
      <c r="CN4048" s="305"/>
      <c r="CO4048" s="305"/>
      <c r="CP4048" s="305"/>
      <c r="CQ4048" s="311"/>
      <c r="CR4048" s="311"/>
      <c r="CS4048" s="311"/>
      <c r="CT4048" s="311"/>
      <c r="CU4048" s="311"/>
      <c r="CV4048" s="311"/>
      <c r="CW4048" s="311"/>
      <c r="CX4048" s="311"/>
      <c r="CY4048" s="311"/>
      <c r="CZ4048" s="311"/>
      <c r="DA4048" s="311"/>
      <c r="DB4048" s="311"/>
      <c r="DC4048" s="311"/>
      <c r="DD4048" s="311"/>
      <c r="DE4048" s="311"/>
      <c r="DG4048" s="616"/>
      <c r="DH4048" s="617"/>
      <c r="DI4048" s="415"/>
      <c r="DJ4048" s="416"/>
      <c r="DK4048" s="416"/>
      <c r="DL4048" s="416"/>
      <c r="DM4048" s="416"/>
      <c r="DN4048" s="416"/>
      <c r="DO4048" s="416"/>
      <c r="DP4048" s="416"/>
      <c r="DQ4048" s="416"/>
      <c r="DR4048" s="416"/>
      <c r="DS4048" s="416"/>
      <c r="DT4048" s="416"/>
      <c r="DU4048" s="416"/>
      <c r="DV4048" s="416"/>
      <c r="DW4048" s="416"/>
      <c r="DX4048" s="416"/>
      <c r="DY4048" s="416"/>
      <c r="DZ4048" s="416"/>
      <c r="EA4048" s="416"/>
      <c r="EB4048" s="416"/>
      <c r="EC4048" s="416"/>
      <c r="ED4048" s="416"/>
      <c r="EE4048" s="416"/>
      <c r="EF4048" s="416"/>
      <c r="EG4048" s="416"/>
      <c r="EH4048" s="416"/>
      <c r="EI4048" s="416"/>
      <c r="EJ4048" s="416"/>
      <c r="EK4048" s="416"/>
      <c r="EL4048" s="417"/>
    </row>
    <row r="4049" spans="1:142" ht="15" customHeight="1" x14ac:dyDescent="0.25">
      <c r="A4049" s="60"/>
      <c r="B4049" s="60"/>
      <c r="C4049" s="782"/>
      <c r="D4049" s="789"/>
      <c r="E4049" s="790"/>
      <c r="F4049" s="791"/>
      <c r="G4049" s="716" t="s">
        <v>378</v>
      </c>
      <c r="H4049" s="716"/>
      <c r="I4049" s="177"/>
      <c r="J4049" s="700" t="s">
        <v>361</v>
      </c>
      <c r="K4049" s="700"/>
      <c r="L4049" s="700"/>
      <c r="M4049" s="700"/>
      <c r="N4049" s="700"/>
      <c r="O4049" s="701"/>
      <c r="P4049" s="555"/>
      <c r="Q4049" s="555"/>
      <c r="R4049" s="555"/>
      <c r="S4049" s="555"/>
      <c r="T4049" s="555"/>
      <c r="U4049" s="555"/>
      <c r="V4049" s="555"/>
      <c r="W4049" s="555"/>
      <c r="X4049" s="555"/>
      <c r="Y4049" s="555"/>
      <c r="Z4049" s="555"/>
      <c r="AA4049" s="555"/>
      <c r="AB4049" s="555"/>
      <c r="AC4049" s="555"/>
      <c r="AD4049" s="555"/>
      <c r="AE4049" s="60"/>
      <c r="AF4049" s="259"/>
      <c r="AG4049" s="374">
        <f t="shared" si="12144"/>
        <v>15</v>
      </c>
      <c r="AH4049" s="399"/>
      <c r="AK4049" s="375">
        <f t="shared" si="12145"/>
        <v>0</v>
      </c>
      <c r="AL4049" s="378">
        <f t="shared" si="12429"/>
        <v>0</v>
      </c>
      <c r="AM4049" s="374">
        <f t="shared" si="12146"/>
        <v>0</v>
      </c>
      <c r="AN4049" s="292">
        <f t="shared" si="12430"/>
        <v>0</v>
      </c>
      <c r="CA4049" s="303"/>
      <c r="CB4049" s="427"/>
      <c r="CC4049" s="375"/>
      <c r="CD4049" s="375"/>
      <c r="CE4049" s="375"/>
      <c r="CF4049" s="375"/>
      <c r="CG4049" s="375"/>
      <c r="CH4049" s="375"/>
      <c r="CI4049" s="375"/>
      <c r="CJ4049" s="375"/>
      <c r="CK4049" s="375"/>
      <c r="CL4049" s="375"/>
      <c r="CM4049" s="375"/>
      <c r="CN4049" s="305"/>
      <c r="CO4049" s="305"/>
      <c r="CP4049" s="305"/>
      <c r="CQ4049" s="311"/>
      <c r="CR4049" s="311"/>
      <c r="CS4049" s="311"/>
      <c r="CT4049" s="311"/>
      <c r="CU4049" s="311"/>
      <c r="CV4049" s="311"/>
      <c r="CW4049" s="311"/>
      <c r="CX4049" s="311"/>
      <c r="CY4049" s="311"/>
      <c r="CZ4049" s="311"/>
      <c r="DA4049" s="311"/>
      <c r="DB4049" s="311"/>
      <c r="DC4049" s="311"/>
      <c r="DD4049" s="311"/>
      <c r="DE4049" s="311"/>
      <c r="DG4049" s="616"/>
      <c r="DH4049" s="617"/>
      <c r="DI4049" s="415"/>
      <c r="DJ4049" s="416"/>
      <c r="DK4049" s="416"/>
      <c r="DL4049" s="416"/>
      <c r="DM4049" s="416"/>
      <c r="DN4049" s="416"/>
      <c r="DO4049" s="416"/>
      <c r="DP4049" s="416"/>
      <c r="DQ4049" s="416"/>
      <c r="DR4049" s="416"/>
      <c r="DS4049" s="416"/>
      <c r="DT4049" s="416"/>
      <c r="DU4049" s="416"/>
      <c r="DV4049" s="416"/>
      <c r="DW4049" s="416"/>
      <c r="DX4049" s="416"/>
      <c r="DY4049" s="416"/>
      <c r="DZ4049" s="416"/>
      <c r="EA4049" s="416"/>
      <c r="EB4049" s="416"/>
      <c r="EC4049" s="416"/>
      <c r="ED4049" s="416"/>
      <c r="EE4049" s="416"/>
      <c r="EF4049" s="416"/>
      <c r="EG4049" s="416"/>
      <c r="EH4049" s="416"/>
      <c r="EI4049" s="416"/>
      <c r="EJ4049" s="416"/>
      <c r="EK4049" s="416"/>
      <c r="EL4049" s="417"/>
    </row>
    <row r="4050" spans="1:142" ht="24" customHeight="1" x14ac:dyDescent="0.25">
      <c r="A4050" s="60"/>
      <c r="B4050" s="60"/>
      <c r="C4050" s="782"/>
      <c r="D4050" s="789"/>
      <c r="E4050" s="790"/>
      <c r="F4050" s="791"/>
      <c r="G4050" s="716" t="s">
        <v>379</v>
      </c>
      <c r="H4050" s="716"/>
      <c r="I4050" s="177"/>
      <c r="J4050" s="700" t="s">
        <v>362</v>
      </c>
      <c r="K4050" s="700"/>
      <c r="L4050" s="700"/>
      <c r="M4050" s="700"/>
      <c r="N4050" s="700"/>
      <c r="O4050" s="701"/>
      <c r="P4050" s="555"/>
      <c r="Q4050" s="555"/>
      <c r="R4050" s="555"/>
      <c r="S4050" s="555"/>
      <c r="T4050" s="555"/>
      <c r="U4050" s="555"/>
      <c r="V4050" s="555"/>
      <c r="W4050" s="555"/>
      <c r="X4050" s="555"/>
      <c r="Y4050" s="555"/>
      <c r="Z4050" s="555"/>
      <c r="AA4050" s="555"/>
      <c r="AB4050" s="555"/>
      <c r="AC4050" s="555"/>
      <c r="AD4050" s="555"/>
      <c r="AE4050" s="60"/>
      <c r="AF4050" s="259"/>
      <c r="AG4050" s="374">
        <f t="shared" si="12144"/>
        <v>15</v>
      </c>
      <c r="AH4050" s="399"/>
      <c r="AK4050" s="375">
        <f t="shared" si="12145"/>
        <v>0</v>
      </c>
      <c r="AL4050" s="378">
        <f t="shared" si="12429"/>
        <v>0</v>
      </c>
      <c r="AM4050" s="374">
        <f t="shared" si="12146"/>
        <v>0</v>
      </c>
      <c r="AN4050" s="292">
        <f t="shared" si="12430"/>
        <v>0</v>
      </c>
      <c r="CA4050" s="303"/>
      <c r="CB4050" s="427"/>
      <c r="CC4050" s="375"/>
      <c r="CD4050" s="375"/>
      <c r="CE4050" s="375"/>
      <c r="CF4050" s="375"/>
      <c r="CG4050" s="375"/>
      <c r="CH4050" s="375"/>
      <c r="CI4050" s="375"/>
      <c r="CJ4050" s="375"/>
      <c r="CK4050" s="375"/>
      <c r="CL4050" s="375"/>
      <c r="CM4050" s="375"/>
      <c r="CN4050" s="305"/>
      <c r="CO4050" s="305"/>
      <c r="CP4050" s="305"/>
      <c r="CQ4050" s="311"/>
      <c r="CR4050" s="311"/>
      <c r="CS4050" s="311"/>
      <c r="CT4050" s="311"/>
      <c r="CU4050" s="311"/>
      <c r="CV4050" s="311"/>
      <c r="CW4050" s="311"/>
      <c r="CX4050" s="311"/>
      <c r="CY4050" s="311"/>
      <c r="CZ4050" s="311"/>
      <c r="DA4050" s="311"/>
      <c r="DB4050" s="311"/>
      <c r="DC4050" s="311"/>
      <c r="DD4050" s="311"/>
      <c r="DE4050" s="311"/>
      <c r="DG4050" s="616"/>
      <c r="DH4050" s="617"/>
      <c r="DI4050" s="415"/>
      <c r="DJ4050" s="416"/>
      <c r="DK4050" s="416"/>
      <c r="DL4050" s="416"/>
      <c r="DM4050" s="416"/>
      <c r="DN4050" s="416"/>
      <c r="DO4050" s="416"/>
      <c r="DP4050" s="416"/>
      <c r="DQ4050" s="416"/>
      <c r="DR4050" s="416"/>
      <c r="DS4050" s="416"/>
      <c r="DT4050" s="416"/>
      <c r="DU4050" s="416"/>
      <c r="DV4050" s="416"/>
      <c r="DW4050" s="416"/>
      <c r="DX4050" s="416"/>
      <c r="DY4050" s="416"/>
      <c r="DZ4050" s="416"/>
      <c r="EA4050" s="416"/>
      <c r="EB4050" s="416"/>
      <c r="EC4050" s="416"/>
      <c r="ED4050" s="416"/>
      <c r="EE4050" s="416"/>
      <c r="EF4050" s="416"/>
      <c r="EG4050" s="416"/>
      <c r="EH4050" s="416"/>
      <c r="EI4050" s="416"/>
      <c r="EJ4050" s="416"/>
      <c r="EK4050" s="416"/>
      <c r="EL4050" s="417"/>
    </row>
    <row r="4051" spans="1:142" ht="24" customHeight="1" x14ac:dyDescent="0.25">
      <c r="A4051" s="60"/>
      <c r="B4051" s="60"/>
      <c r="C4051" s="782"/>
      <c r="D4051" s="789"/>
      <c r="E4051" s="790"/>
      <c r="F4051" s="791"/>
      <c r="G4051" s="716" t="s">
        <v>380</v>
      </c>
      <c r="H4051" s="716"/>
      <c r="I4051" s="177"/>
      <c r="J4051" s="700" t="s">
        <v>363</v>
      </c>
      <c r="K4051" s="700"/>
      <c r="L4051" s="700"/>
      <c r="M4051" s="700"/>
      <c r="N4051" s="700"/>
      <c r="O4051" s="701"/>
      <c r="P4051" s="555"/>
      <c r="Q4051" s="555"/>
      <c r="R4051" s="555"/>
      <c r="S4051" s="555"/>
      <c r="T4051" s="555"/>
      <c r="U4051" s="555"/>
      <c r="V4051" s="555"/>
      <c r="W4051" s="555"/>
      <c r="X4051" s="555"/>
      <c r="Y4051" s="555"/>
      <c r="Z4051" s="555"/>
      <c r="AA4051" s="555"/>
      <c r="AB4051" s="555"/>
      <c r="AC4051" s="555"/>
      <c r="AD4051" s="555"/>
      <c r="AE4051" s="60"/>
      <c r="AF4051" s="259"/>
      <c r="AG4051" s="374">
        <f t="shared" si="12144"/>
        <v>15</v>
      </c>
      <c r="AH4051" s="399"/>
      <c r="AK4051" s="375">
        <f t="shared" si="12145"/>
        <v>0</v>
      </c>
      <c r="AL4051" s="378">
        <f t="shared" si="12429"/>
        <v>0</v>
      </c>
      <c r="AM4051" s="374">
        <f t="shared" si="12146"/>
        <v>0</v>
      </c>
      <c r="AN4051" s="292">
        <f t="shared" si="12430"/>
        <v>0</v>
      </c>
      <c r="CA4051" s="303"/>
      <c r="CB4051" s="427"/>
      <c r="CC4051" s="375"/>
      <c r="CD4051" s="375"/>
      <c r="CE4051" s="375"/>
      <c r="CF4051" s="375"/>
      <c r="CG4051" s="375"/>
      <c r="CH4051" s="375"/>
      <c r="CI4051" s="375"/>
      <c r="CJ4051" s="375"/>
      <c r="CK4051" s="375"/>
      <c r="CL4051" s="375"/>
      <c r="CM4051" s="375"/>
      <c r="CN4051" s="305"/>
      <c r="CO4051" s="305"/>
      <c r="CP4051" s="305"/>
      <c r="CQ4051" s="311"/>
      <c r="CR4051" s="311"/>
      <c r="CS4051" s="311"/>
      <c r="CT4051" s="311"/>
      <c r="CU4051" s="311"/>
      <c r="CV4051" s="311"/>
      <c r="CW4051" s="311"/>
      <c r="CX4051" s="311"/>
      <c r="CY4051" s="311"/>
      <c r="CZ4051" s="311"/>
      <c r="DA4051" s="311"/>
      <c r="DB4051" s="311"/>
      <c r="DC4051" s="311"/>
      <c r="DD4051" s="311"/>
      <c r="DE4051" s="311"/>
      <c r="DG4051" s="616"/>
      <c r="DH4051" s="617"/>
      <c r="DI4051" s="415"/>
      <c r="DJ4051" s="416"/>
      <c r="DK4051" s="416"/>
      <c r="DL4051" s="416"/>
      <c r="DM4051" s="416"/>
      <c r="DN4051" s="416"/>
      <c r="DO4051" s="416"/>
      <c r="DP4051" s="416"/>
      <c r="DQ4051" s="416"/>
      <c r="DR4051" s="416"/>
      <c r="DS4051" s="416"/>
      <c r="DT4051" s="416"/>
      <c r="DU4051" s="416"/>
      <c r="DV4051" s="416"/>
      <c r="DW4051" s="416"/>
      <c r="DX4051" s="416"/>
      <c r="DY4051" s="416"/>
      <c r="DZ4051" s="416"/>
      <c r="EA4051" s="416"/>
      <c r="EB4051" s="416"/>
      <c r="EC4051" s="416"/>
      <c r="ED4051" s="416"/>
      <c r="EE4051" s="416"/>
      <c r="EF4051" s="416"/>
      <c r="EG4051" s="416"/>
      <c r="EH4051" s="416"/>
      <c r="EI4051" s="416"/>
      <c r="EJ4051" s="416"/>
      <c r="EK4051" s="416"/>
      <c r="EL4051" s="417"/>
    </row>
    <row r="4052" spans="1:142" ht="15" customHeight="1" x14ac:dyDescent="0.25">
      <c r="A4052" s="60"/>
      <c r="B4052" s="60"/>
      <c r="C4052" s="782"/>
      <c r="D4052" s="789"/>
      <c r="E4052" s="790"/>
      <c r="F4052" s="791"/>
      <c r="G4052" s="716" t="s">
        <v>381</v>
      </c>
      <c r="H4052" s="716"/>
      <c r="I4052" s="177"/>
      <c r="J4052" s="700" t="s">
        <v>364</v>
      </c>
      <c r="K4052" s="700"/>
      <c r="L4052" s="700"/>
      <c r="M4052" s="700"/>
      <c r="N4052" s="700"/>
      <c r="O4052" s="701"/>
      <c r="P4052" s="555"/>
      <c r="Q4052" s="555"/>
      <c r="R4052" s="555"/>
      <c r="S4052" s="555"/>
      <c r="T4052" s="555"/>
      <c r="U4052" s="555"/>
      <c r="V4052" s="555"/>
      <c r="W4052" s="555"/>
      <c r="X4052" s="555"/>
      <c r="Y4052" s="555"/>
      <c r="Z4052" s="555"/>
      <c r="AA4052" s="555"/>
      <c r="AB4052" s="555"/>
      <c r="AC4052" s="555"/>
      <c r="AD4052" s="555"/>
      <c r="AE4052" s="60"/>
      <c r="AF4052" s="259"/>
      <c r="AG4052" s="374">
        <f t="shared" si="12144"/>
        <v>15</v>
      </c>
      <c r="AH4052" s="399"/>
      <c r="AK4052" s="375">
        <f t="shared" si="12145"/>
        <v>0</v>
      </c>
      <c r="AL4052" s="378">
        <f t="shared" si="12429"/>
        <v>0</v>
      </c>
      <c r="AM4052" s="374">
        <f t="shared" si="12146"/>
        <v>0</v>
      </c>
      <c r="AN4052" s="292">
        <f t="shared" si="12430"/>
        <v>0</v>
      </c>
      <c r="CA4052" s="303"/>
      <c r="CB4052" s="427"/>
      <c r="CC4052" s="375"/>
      <c r="CD4052" s="375"/>
      <c r="CE4052" s="375"/>
      <c r="CF4052" s="375"/>
      <c r="CG4052" s="375"/>
      <c r="CH4052" s="375"/>
      <c r="CI4052" s="375"/>
      <c r="CJ4052" s="375"/>
      <c r="CK4052" s="375"/>
      <c r="CL4052" s="375"/>
      <c r="CM4052" s="375"/>
      <c r="CN4052" s="305"/>
      <c r="CO4052" s="305"/>
      <c r="CP4052" s="305"/>
      <c r="CQ4052" s="311"/>
      <c r="CR4052" s="311"/>
      <c r="CS4052" s="311"/>
      <c r="CT4052" s="311"/>
      <c r="CU4052" s="311"/>
      <c r="CV4052" s="311"/>
      <c r="CW4052" s="311"/>
      <c r="CX4052" s="311"/>
      <c r="CY4052" s="311"/>
      <c r="CZ4052" s="311"/>
      <c r="DA4052" s="311"/>
      <c r="DB4052" s="311"/>
      <c r="DC4052" s="311"/>
      <c r="DD4052" s="311"/>
      <c r="DE4052" s="311"/>
      <c r="DG4052" s="616"/>
      <c r="DH4052" s="617"/>
      <c r="DI4052" s="415"/>
      <c r="DJ4052" s="416"/>
      <c r="DK4052" s="416"/>
      <c r="DL4052" s="416"/>
      <c r="DM4052" s="416"/>
      <c r="DN4052" s="416"/>
      <c r="DO4052" s="416"/>
      <c r="DP4052" s="416"/>
      <c r="DQ4052" s="416"/>
      <c r="DR4052" s="416"/>
      <c r="DS4052" s="416"/>
      <c r="DT4052" s="416"/>
      <c r="DU4052" s="416"/>
      <c r="DV4052" s="416"/>
      <c r="DW4052" s="416"/>
      <c r="DX4052" s="416"/>
      <c r="DY4052" s="416"/>
      <c r="DZ4052" s="416"/>
      <c r="EA4052" s="416"/>
      <c r="EB4052" s="416"/>
      <c r="EC4052" s="416"/>
      <c r="ED4052" s="416"/>
      <c r="EE4052" s="416"/>
      <c r="EF4052" s="416"/>
      <c r="EG4052" s="416"/>
      <c r="EH4052" s="416"/>
      <c r="EI4052" s="416"/>
      <c r="EJ4052" s="416"/>
      <c r="EK4052" s="416"/>
      <c r="EL4052" s="417"/>
    </row>
    <row r="4053" spans="1:142" ht="15" customHeight="1" x14ac:dyDescent="0.25">
      <c r="A4053" s="60"/>
      <c r="B4053" s="60"/>
      <c r="C4053" s="782"/>
      <c r="D4053" s="789"/>
      <c r="E4053" s="790"/>
      <c r="F4053" s="791"/>
      <c r="G4053" s="716" t="s">
        <v>382</v>
      </c>
      <c r="H4053" s="716"/>
      <c r="I4053" s="177"/>
      <c r="J4053" s="700" t="s">
        <v>365</v>
      </c>
      <c r="K4053" s="700"/>
      <c r="L4053" s="700"/>
      <c r="M4053" s="700"/>
      <c r="N4053" s="700"/>
      <c r="O4053" s="701"/>
      <c r="P4053" s="555"/>
      <c r="Q4053" s="555"/>
      <c r="R4053" s="555"/>
      <c r="S4053" s="555"/>
      <c r="T4053" s="555"/>
      <c r="U4053" s="555"/>
      <c r="V4053" s="555"/>
      <c r="W4053" s="555"/>
      <c r="X4053" s="555"/>
      <c r="Y4053" s="555"/>
      <c r="Z4053" s="555"/>
      <c r="AA4053" s="555"/>
      <c r="AB4053" s="555"/>
      <c r="AC4053" s="555"/>
      <c r="AD4053" s="555"/>
      <c r="AE4053" s="60"/>
      <c r="AF4053" s="259"/>
      <c r="AG4053" s="374">
        <f t="shared" si="12144"/>
        <v>15</v>
      </c>
      <c r="AH4053" s="399"/>
      <c r="AK4053" s="375">
        <f t="shared" si="12145"/>
        <v>0</v>
      </c>
      <c r="AL4053" s="378">
        <f t="shared" si="12429"/>
        <v>0</v>
      </c>
      <c r="AM4053" s="374">
        <f t="shared" si="12146"/>
        <v>0</v>
      </c>
      <c r="AN4053" s="292">
        <f t="shared" si="12430"/>
        <v>0</v>
      </c>
      <c r="CA4053" s="303"/>
      <c r="CB4053" s="427"/>
      <c r="CC4053" s="375"/>
      <c r="CD4053" s="375"/>
      <c r="CE4053" s="375"/>
      <c r="CF4053" s="375"/>
      <c r="CG4053" s="375"/>
      <c r="CH4053" s="375"/>
      <c r="CI4053" s="375"/>
      <c r="CJ4053" s="375"/>
      <c r="CK4053" s="375"/>
      <c r="CL4053" s="375"/>
      <c r="CM4053" s="375"/>
      <c r="CN4053" s="305"/>
      <c r="CO4053" s="305"/>
      <c r="CP4053" s="305"/>
      <c r="CQ4053" s="311"/>
      <c r="CR4053" s="311"/>
      <c r="CS4053" s="311"/>
      <c r="CT4053" s="311"/>
      <c r="CU4053" s="311"/>
      <c r="CV4053" s="311"/>
      <c r="CW4053" s="311"/>
      <c r="CX4053" s="311"/>
      <c r="CY4053" s="311"/>
      <c r="CZ4053" s="311"/>
      <c r="DA4053" s="311"/>
      <c r="DB4053" s="311"/>
      <c r="DC4053" s="311"/>
      <c r="DD4053" s="311"/>
      <c r="DE4053" s="311"/>
      <c r="DG4053" s="616"/>
      <c r="DH4053" s="617"/>
      <c r="DI4053" s="415"/>
      <c r="DJ4053" s="416"/>
      <c r="DK4053" s="416"/>
      <c r="DL4053" s="416"/>
      <c r="DM4053" s="416"/>
      <c r="DN4053" s="416"/>
      <c r="DO4053" s="416"/>
      <c r="DP4053" s="416"/>
      <c r="DQ4053" s="416"/>
      <c r="DR4053" s="416"/>
      <c r="DS4053" s="416"/>
      <c r="DT4053" s="416"/>
      <c r="DU4053" s="416"/>
      <c r="DV4053" s="416"/>
      <c r="DW4053" s="416"/>
      <c r="DX4053" s="416"/>
      <c r="DY4053" s="416"/>
      <c r="DZ4053" s="416"/>
      <c r="EA4053" s="416"/>
      <c r="EB4053" s="416"/>
      <c r="EC4053" s="416"/>
      <c r="ED4053" s="416"/>
      <c r="EE4053" s="416"/>
      <c r="EF4053" s="416"/>
      <c r="EG4053" s="416"/>
      <c r="EH4053" s="416"/>
      <c r="EI4053" s="416"/>
      <c r="EJ4053" s="416"/>
      <c r="EK4053" s="416"/>
      <c r="EL4053" s="417"/>
    </row>
    <row r="4054" spans="1:142" ht="15" customHeight="1" x14ac:dyDescent="0.25">
      <c r="A4054" s="60"/>
      <c r="B4054" s="60"/>
      <c r="C4054" s="782"/>
      <c r="D4054" s="789"/>
      <c r="E4054" s="790"/>
      <c r="F4054" s="791"/>
      <c r="G4054" s="716" t="s">
        <v>383</v>
      </c>
      <c r="H4054" s="716"/>
      <c r="I4054" s="177"/>
      <c r="J4054" s="700" t="s">
        <v>366</v>
      </c>
      <c r="K4054" s="700"/>
      <c r="L4054" s="700"/>
      <c r="M4054" s="700"/>
      <c r="N4054" s="700"/>
      <c r="O4054" s="701"/>
      <c r="P4054" s="555"/>
      <c r="Q4054" s="555"/>
      <c r="R4054" s="555"/>
      <c r="S4054" s="555"/>
      <c r="T4054" s="555"/>
      <c r="U4054" s="555"/>
      <c r="V4054" s="555"/>
      <c r="W4054" s="555"/>
      <c r="X4054" s="555"/>
      <c r="Y4054" s="555"/>
      <c r="Z4054" s="555"/>
      <c r="AA4054" s="555"/>
      <c r="AB4054" s="555"/>
      <c r="AC4054" s="555"/>
      <c r="AD4054" s="555"/>
      <c r="AE4054" s="60"/>
      <c r="AF4054" s="259"/>
      <c r="AG4054" s="374">
        <f t="shared" si="12144"/>
        <v>15</v>
      </c>
      <c r="AH4054" s="399"/>
      <c r="AK4054" s="375">
        <f t="shared" si="12145"/>
        <v>0</v>
      </c>
      <c r="AL4054" s="378">
        <f t="shared" si="12429"/>
        <v>0</v>
      </c>
      <c r="AM4054" s="374">
        <f t="shared" si="12146"/>
        <v>0</v>
      </c>
      <c r="AN4054" s="292">
        <f t="shared" si="12430"/>
        <v>0</v>
      </c>
      <c r="CA4054" s="303"/>
      <c r="CB4054" s="427"/>
      <c r="CC4054" s="375"/>
      <c r="CD4054" s="375"/>
      <c r="CE4054" s="375"/>
      <c r="CF4054" s="375"/>
      <c r="CG4054" s="375"/>
      <c r="CH4054" s="375"/>
      <c r="CI4054" s="375"/>
      <c r="CJ4054" s="375"/>
      <c r="CK4054" s="375"/>
      <c r="CL4054" s="375"/>
      <c r="CM4054" s="375"/>
      <c r="CN4054" s="305"/>
      <c r="CO4054" s="305"/>
      <c r="CP4054" s="305"/>
      <c r="CQ4054" s="311"/>
      <c r="CR4054" s="311"/>
      <c r="CS4054" s="311"/>
      <c r="CT4054" s="311"/>
      <c r="CU4054" s="311"/>
      <c r="CV4054" s="311"/>
      <c r="CW4054" s="311"/>
      <c r="CX4054" s="311"/>
      <c r="CY4054" s="311"/>
      <c r="CZ4054" s="311"/>
      <c r="DA4054" s="311"/>
      <c r="DB4054" s="311"/>
      <c r="DC4054" s="311"/>
      <c r="DD4054" s="311"/>
      <c r="DE4054" s="311"/>
      <c r="DG4054" s="616"/>
      <c r="DH4054" s="617"/>
      <c r="DI4054" s="415"/>
      <c r="DJ4054" s="416"/>
      <c r="DK4054" s="416"/>
      <c r="DL4054" s="416"/>
      <c r="DM4054" s="416"/>
      <c r="DN4054" s="416"/>
      <c r="DO4054" s="416"/>
      <c r="DP4054" s="416"/>
      <c r="DQ4054" s="416"/>
      <c r="DR4054" s="416"/>
      <c r="DS4054" s="416"/>
      <c r="DT4054" s="416"/>
      <c r="DU4054" s="416"/>
      <c r="DV4054" s="416"/>
      <c r="DW4054" s="416"/>
      <c r="DX4054" s="416"/>
      <c r="DY4054" s="416"/>
      <c r="DZ4054" s="416"/>
      <c r="EA4054" s="416"/>
      <c r="EB4054" s="416"/>
      <c r="EC4054" s="416"/>
      <c r="ED4054" s="416"/>
      <c r="EE4054" s="416"/>
      <c r="EF4054" s="416"/>
      <c r="EG4054" s="416"/>
      <c r="EH4054" s="416"/>
      <c r="EI4054" s="416"/>
      <c r="EJ4054" s="416"/>
      <c r="EK4054" s="416"/>
      <c r="EL4054" s="417"/>
    </row>
    <row r="4055" spans="1:142" ht="15" customHeight="1" x14ac:dyDescent="0.25">
      <c r="A4055" s="60"/>
      <c r="B4055" s="60"/>
      <c r="C4055" s="782"/>
      <c r="D4055" s="789"/>
      <c r="E4055" s="790"/>
      <c r="F4055" s="791"/>
      <c r="G4055" s="716" t="s">
        <v>384</v>
      </c>
      <c r="H4055" s="716"/>
      <c r="I4055" s="177"/>
      <c r="J4055" s="700" t="s">
        <v>367</v>
      </c>
      <c r="K4055" s="700"/>
      <c r="L4055" s="700"/>
      <c r="M4055" s="700"/>
      <c r="N4055" s="700"/>
      <c r="O4055" s="701"/>
      <c r="P4055" s="555"/>
      <c r="Q4055" s="555"/>
      <c r="R4055" s="555"/>
      <c r="S4055" s="555"/>
      <c r="T4055" s="555"/>
      <c r="U4055" s="555"/>
      <c r="V4055" s="555"/>
      <c r="W4055" s="555"/>
      <c r="X4055" s="555"/>
      <c r="Y4055" s="555"/>
      <c r="Z4055" s="555"/>
      <c r="AA4055" s="555"/>
      <c r="AB4055" s="555"/>
      <c r="AC4055" s="555"/>
      <c r="AD4055" s="555"/>
      <c r="AE4055" s="60"/>
      <c r="AF4055" s="259"/>
      <c r="AG4055" s="374">
        <f t="shared" si="12144"/>
        <v>15</v>
      </c>
      <c r="AH4055" s="399"/>
      <c r="AK4055" s="375">
        <f t="shared" si="12145"/>
        <v>0</v>
      </c>
      <c r="AL4055" s="378">
        <f t="shared" si="12429"/>
        <v>0</v>
      </c>
      <c r="AM4055" s="374">
        <f t="shared" si="12146"/>
        <v>0</v>
      </c>
      <c r="AN4055" s="292">
        <f t="shared" si="12430"/>
        <v>0</v>
      </c>
      <c r="CA4055" s="303"/>
      <c r="CB4055" s="427"/>
      <c r="CC4055" s="375"/>
      <c r="CD4055" s="375"/>
      <c r="CE4055" s="375"/>
      <c r="CF4055" s="375"/>
      <c r="CG4055" s="375"/>
      <c r="CH4055" s="375"/>
      <c r="CI4055" s="375"/>
      <c r="CJ4055" s="375"/>
      <c r="CK4055" s="375"/>
      <c r="CL4055" s="375"/>
      <c r="CM4055" s="375"/>
      <c r="CN4055" s="305"/>
      <c r="CO4055" s="305"/>
      <c r="CP4055" s="305"/>
      <c r="CQ4055" s="311"/>
      <c r="CR4055" s="311"/>
      <c r="CS4055" s="311"/>
      <c r="CT4055" s="311"/>
      <c r="CU4055" s="311"/>
      <c r="CV4055" s="311"/>
      <c r="CW4055" s="311"/>
      <c r="CX4055" s="311"/>
      <c r="CY4055" s="311"/>
      <c r="CZ4055" s="311"/>
      <c r="DA4055" s="311"/>
      <c r="DB4055" s="311"/>
      <c r="DC4055" s="311"/>
      <c r="DD4055" s="311"/>
      <c r="DE4055" s="311"/>
      <c r="DG4055" s="616"/>
      <c r="DH4055" s="617"/>
      <c r="DI4055" s="415"/>
      <c r="DJ4055" s="416"/>
      <c r="DK4055" s="416"/>
      <c r="DL4055" s="416"/>
      <c r="DM4055" s="416"/>
      <c r="DN4055" s="416"/>
      <c r="DO4055" s="416"/>
      <c r="DP4055" s="416"/>
      <c r="DQ4055" s="416"/>
      <c r="DR4055" s="416"/>
      <c r="DS4055" s="416"/>
      <c r="DT4055" s="416"/>
      <c r="DU4055" s="416"/>
      <c r="DV4055" s="416"/>
      <c r="DW4055" s="416"/>
      <c r="DX4055" s="416"/>
      <c r="DY4055" s="416"/>
      <c r="DZ4055" s="416"/>
      <c r="EA4055" s="416"/>
      <c r="EB4055" s="416"/>
      <c r="EC4055" s="416"/>
      <c r="ED4055" s="416"/>
      <c r="EE4055" s="416"/>
      <c r="EF4055" s="416"/>
      <c r="EG4055" s="416"/>
      <c r="EH4055" s="416"/>
      <c r="EI4055" s="416"/>
      <c r="EJ4055" s="416"/>
      <c r="EK4055" s="416"/>
      <c r="EL4055" s="417"/>
    </row>
    <row r="4056" spans="1:142" ht="15" customHeight="1" x14ac:dyDescent="0.25">
      <c r="A4056" s="60"/>
      <c r="B4056" s="60"/>
      <c r="C4056" s="782"/>
      <c r="D4056" s="789"/>
      <c r="E4056" s="790"/>
      <c r="F4056" s="791"/>
      <c r="G4056" s="716" t="s">
        <v>385</v>
      </c>
      <c r="H4056" s="716"/>
      <c r="I4056" s="177"/>
      <c r="J4056" s="700" t="s">
        <v>368</v>
      </c>
      <c r="K4056" s="700"/>
      <c r="L4056" s="700"/>
      <c r="M4056" s="700"/>
      <c r="N4056" s="700"/>
      <c r="O4056" s="701"/>
      <c r="P4056" s="555"/>
      <c r="Q4056" s="555"/>
      <c r="R4056" s="555"/>
      <c r="S4056" s="555"/>
      <c r="T4056" s="555"/>
      <c r="U4056" s="555"/>
      <c r="V4056" s="555"/>
      <c r="W4056" s="555"/>
      <c r="X4056" s="555"/>
      <c r="Y4056" s="555"/>
      <c r="Z4056" s="555"/>
      <c r="AA4056" s="555"/>
      <c r="AB4056" s="555"/>
      <c r="AC4056" s="555"/>
      <c r="AD4056" s="555"/>
      <c r="AE4056" s="60"/>
      <c r="AF4056" s="259"/>
      <c r="AG4056" s="374">
        <f t="shared" si="12144"/>
        <v>15</v>
      </c>
      <c r="AH4056" s="399"/>
      <c r="AK4056" s="375">
        <f t="shared" si="12145"/>
        <v>0</v>
      </c>
      <c r="AL4056" s="378">
        <f t="shared" si="12429"/>
        <v>0</v>
      </c>
      <c r="AM4056" s="374">
        <f t="shared" si="12146"/>
        <v>0</v>
      </c>
      <c r="AN4056" s="292">
        <f t="shared" si="12430"/>
        <v>0</v>
      </c>
      <c r="CA4056" s="303"/>
      <c r="CB4056" s="427"/>
      <c r="CC4056" s="375"/>
      <c r="CD4056" s="375"/>
      <c r="CE4056" s="375"/>
      <c r="CF4056" s="375"/>
      <c r="CG4056" s="375"/>
      <c r="CH4056" s="375"/>
      <c r="CI4056" s="375"/>
      <c r="CJ4056" s="375"/>
      <c r="CK4056" s="375"/>
      <c r="CL4056" s="375"/>
      <c r="CM4056" s="375"/>
      <c r="CN4056" s="305"/>
      <c r="CO4056" s="305"/>
      <c r="CP4056" s="305"/>
      <c r="CQ4056" s="311"/>
      <c r="CR4056" s="311"/>
      <c r="CS4056" s="311"/>
      <c r="CT4056" s="311"/>
      <c r="CU4056" s="311"/>
      <c r="CV4056" s="311"/>
      <c r="CW4056" s="311"/>
      <c r="CX4056" s="311"/>
      <c r="CY4056" s="311"/>
      <c r="CZ4056" s="311"/>
      <c r="DA4056" s="311"/>
      <c r="DB4056" s="311"/>
      <c r="DC4056" s="311"/>
      <c r="DD4056" s="311"/>
      <c r="DE4056" s="311"/>
      <c r="DG4056" s="616"/>
      <c r="DH4056" s="617"/>
      <c r="DI4056" s="415"/>
      <c r="DJ4056" s="416"/>
      <c r="DK4056" s="416"/>
      <c r="DL4056" s="416"/>
      <c r="DM4056" s="416"/>
      <c r="DN4056" s="416"/>
      <c r="DO4056" s="416"/>
      <c r="DP4056" s="416"/>
      <c r="DQ4056" s="416"/>
      <c r="DR4056" s="416"/>
      <c r="DS4056" s="416"/>
      <c r="DT4056" s="416"/>
      <c r="DU4056" s="416"/>
      <c r="DV4056" s="416"/>
      <c r="DW4056" s="416"/>
      <c r="DX4056" s="416"/>
      <c r="DY4056" s="416"/>
      <c r="DZ4056" s="416"/>
      <c r="EA4056" s="416"/>
      <c r="EB4056" s="416"/>
      <c r="EC4056" s="416"/>
      <c r="ED4056" s="416"/>
      <c r="EE4056" s="416"/>
      <c r="EF4056" s="416"/>
      <c r="EG4056" s="416"/>
      <c r="EH4056" s="416"/>
      <c r="EI4056" s="416"/>
      <c r="EJ4056" s="416"/>
      <c r="EK4056" s="416"/>
      <c r="EL4056" s="417"/>
    </row>
    <row r="4057" spans="1:142" ht="15" customHeight="1" x14ac:dyDescent="0.25">
      <c r="A4057" s="60"/>
      <c r="B4057" s="60"/>
      <c r="C4057" s="782"/>
      <c r="D4057" s="789"/>
      <c r="E4057" s="790"/>
      <c r="F4057" s="791"/>
      <c r="G4057" s="716" t="s">
        <v>386</v>
      </c>
      <c r="H4057" s="716"/>
      <c r="I4057" s="177"/>
      <c r="J4057" s="700" t="s">
        <v>369</v>
      </c>
      <c r="K4057" s="700"/>
      <c r="L4057" s="700"/>
      <c r="M4057" s="700"/>
      <c r="N4057" s="700"/>
      <c r="O4057" s="701"/>
      <c r="P4057" s="555"/>
      <c r="Q4057" s="555"/>
      <c r="R4057" s="555"/>
      <c r="S4057" s="555"/>
      <c r="T4057" s="555"/>
      <c r="U4057" s="555"/>
      <c r="V4057" s="555"/>
      <c r="W4057" s="555"/>
      <c r="X4057" s="555"/>
      <c r="Y4057" s="555"/>
      <c r="Z4057" s="555"/>
      <c r="AA4057" s="555"/>
      <c r="AB4057" s="555"/>
      <c r="AC4057" s="555"/>
      <c r="AD4057" s="555"/>
      <c r="AE4057" s="60"/>
      <c r="AF4057" s="259"/>
      <c r="AG4057" s="374">
        <f t="shared" si="12144"/>
        <v>15</v>
      </c>
      <c r="AH4057" s="399"/>
      <c r="AK4057" s="375">
        <f t="shared" si="12145"/>
        <v>0</v>
      </c>
      <c r="AL4057" s="378">
        <f t="shared" si="12429"/>
        <v>0</v>
      </c>
      <c r="AM4057" s="374">
        <f t="shared" si="12146"/>
        <v>0</v>
      </c>
      <c r="AN4057" s="292">
        <f t="shared" si="12430"/>
        <v>0</v>
      </c>
      <c r="CA4057" s="303"/>
      <c r="CB4057" s="427"/>
      <c r="CC4057" s="375"/>
      <c r="CD4057" s="375"/>
      <c r="CE4057" s="375"/>
      <c r="CF4057" s="375"/>
      <c r="CG4057" s="375"/>
      <c r="CH4057" s="375"/>
      <c r="CI4057" s="375"/>
      <c r="CJ4057" s="375"/>
      <c r="CK4057" s="375"/>
      <c r="CL4057" s="375"/>
      <c r="CM4057" s="375"/>
      <c r="CN4057" s="305"/>
      <c r="CO4057" s="305"/>
      <c r="CP4057" s="305"/>
      <c r="CQ4057" s="311"/>
      <c r="CR4057" s="311"/>
      <c r="CS4057" s="311"/>
      <c r="CT4057" s="311"/>
      <c r="CU4057" s="311"/>
      <c r="CV4057" s="311"/>
      <c r="CW4057" s="311"/>
      <c r="CX4057" s="311"/>
      <c r="CY4057" s="311"/>
      <c r="CZ4057" s="311"/>
      <c r="DA4057" s="311"/>
      <c r="DB4057" s="311"/>
      <c r="DC4057" s="311"/>
      <c r="DD4057" s="311"/>
      <c r="DE4057" s="311"/>
      <c r="DG4057" s="616"/>
      <c r="DH4057" s="617"/>
      <c r="DI4057" s="415"/>
      <c r="DJ4057" s="416"/>
      <c r="DK4057" s="416"/>
      <c r="DL4057" s="416"/>
      <c r="DM4057" s="416"/>
      <c r="DN4057" s="416"/>
      <c r="DO4057" s="416"/>
      <c r="DP4057" s="416"/>
      <c r="DQ4057" s="416"/>
      <c r="DR4057" s="416"/>
      <c r="DS4057" s="416"/>
      <c r="DT4057" s="416"/>
      <c r="DU4057" s="416"/>
      <c r="DV4057" s="416"/>
      <c r="DW4057" s="416"/>
      <c r="DX4057" s="416"/>
      <c r="DY4057" s="416"/>
      <c r="DZ4057" s="416"/>
      <c r="EA4057" s="416"/>
      <c r="EB4057" s="416"/>
      <c r="EC4057" s="416"/>
      <c r="ED4057" s="416"/>
      <c r="EE4057" s="416"/>
      <c r="EF4057" s="416"/>
      <c r="EG4057" s="416"/>
      <c r="EH4057" s="416"/>
      <c r="EI4057" s="416"/>
      <c r="EJ4057" s="416"/>
      <c r="EK4057" s="416"/>
      <c r="EL4057" s="417"/>
    </row>
    <row r="4058" spans="1:142" ht="15" customHeight="1" x14ac:dyDescent="0.25">
      <c r="A4058" s="60"/>
      <c r="B4058" s="60"/>
      <c r="C4058" s="782"/>
      <c r="D4058" s="789"/>
      <c r="E4058" s="790"/>
      <c r="F4058" s="791"/>
      <c r="G4058" s="716" t="s">
        <v>387</v>
      </c>
      <c r="H4058" s="716"/>
      <c r="I4058" s="177"/>
      <c r="J4058" s="700" t="s">
        <v>370</v>
      </c>
      <c r="K4058" s="700"/>
      <c r="L4058" s="700"/>
      <c r="M4058" s="700"/>
      <c r="N4058" s="700"/>
      <c r="O4058" s="701"/>
      <c r="P4058" s="555"/>
      <c r="Q4058" s="555"/>
      <c r="R4058" s="555"/>
      <c r="S4058" s="555"/>
      <c r="T4058" s="555"/>
      <c r="U4058" s="555"/>
      <c r="V4058" s="555"/>
      <c r="W4058" s="555"/>
      <c r="X4058" s="555"/>
      <c r="Y4058" s="555"/>
      <c r="Z4058" s="555"/>
      <c r="AA4058" s="555"/>
      <c r="AB4058" s="555"/>
      <c r="AC4058" s="555"/>
      <c r="AD4058" s="555"/>
      <c r="AE4058" s="60"/>
      <c r="AF4058" s="259"/>
      <c r="AG4058" s="374">
        <f t="shared" si="12144"/>
        <v>15</v>
      </c>
      <c r="AH4058" s="399"/>
      <c r="AK4058" s="375">
        <f t="shared" si="12145"/>
        <v>0</v>
      </c>
      <c r="AL4058" s="378">
        <f t="shared" si="12429"/>
        <v>0</v>
      </c>
      <c r="AM4058" s="374">
        <f t="shared" si="12146"/>
        <v>0</v>
      </c>
      <c r="AN4058" s="292">
        <f t="shared" si="12430"/>
        <v>0</v>
      </c>
      <c r="CA4058" s="303"/>
      <c r="CB4058" s="421"/>
      <c r="CC4058" s="375"/>
      <c r="CD4058" s="375"/>
      <c r="CE4058" s="375"/>
      <c r="CF4058" s="375"/>
      <c r="CG4058" s="375"/>
      <c r="CH4058" s="375"/>
      <c r="CI4058" s="375"/>
      <c r="CJ4058" s="375"/>
      <c r="CK4058" s="375"/>
      <c r="CL4058" s="375"/>
      <c r="CM4058" s="375"/>
      <c r="CN4058" s="305"/>
      <c r="CO4058" s="305"/>
      <c r="CP4058" s="305"/>
      <c r="CQ4058" s="311"/>
      <c r="CR4058" s="311"/>
      <c r="CS4058" s="311"/>
      <c r="CT4058" s="311"/>
      <c r="CU4058" s="311"/>
      <c r="CV4058" s="311"/>
      <c r="CW4058" s="311"/>
      <c r="CX4058" s="311"/>
      <c r="CY4058" s="311"/>
      <c r="CZ4058" s="311"/>
      <c r="DA4058" s="311"/>
      <c r="DB4058" s="311"/>
      <c r="DC4058" s="311"/>
      <c r="DD4058" s="311"/>
      <c r="DE4058" s="311"/>
      <c r="DG4058" s="616"/>
      <c r="DH4058" s="617"/>
      <c r="DI4058" s="415"/>
      <c r="DJ4058" s="416"/>
      <c r="DK4058" s="416"/>
      <c r="DL4058" s="416"/>
      <c r="DM4058" s="416"/>
      <c r="DN4058" s="416"/>
      <c r="DO4058" s="416"/>
      <c r="DP4058" s="416"/>
      <c r="DQ4058" s="416"/>
      <c r="DR4058" s="416"/>
      <c r="DS4058" s="416"/>
      <c r="DT4058" s="416"/>
      <c r="DU4058" s="416"/>
      <c r="DV4058" s="416"/>
      <c r="DW4058" s="416"/>
      <c r="DX4058" s="416"/>
      <c r="DY4058" s="416"/>
      <c r="DZ4058" s="416"/>
      <c r="EA4058" s="416"/>
      <c r="EB4058" s="416"/>
      <c r="EC4058" s="416"/>
      <c r="ED4058" s="416"/>
      <c r="EE4058" s="416"/>
      <c r="EF4058" s="416"/>
      <c r="EG4058" s="416"/>
      <c r="EH4058" s="416"/>
      <c r="EI4058" s="416"/>
      <c r="EJ4058" s="416"/>
      <c r="EK4058" s="416"/>
      <c r="EL4058" s="417"/>
    </row>
    <row r="4059" spans="1:142" ht="24" customHeight="1" x14ac:dyDescent="0.25">
      <c r="A4059" s="60"/>
      <c r="B4059" s="60"/>
      <c r="C4059" s="782"/>
      <c r="D4059" s="789"/>
      <c r="E4059" s="790"/>
      <c r="F4059" s="791"/>
      <c r="G4059" s="703" t="s">
        <v>388</v>
      </c>
      <c r="H4059" s="703"/>
      <c r="I4059" s="704" t="s">
        <v>389</v>
      </c>
      <c r="J4059" s="705"/>
      <c r="K4059" s="705"/>
      <c r="L4059" s="705"/>
      <c r="M4059" s="705"/>
      <c r="N4059" s="705"/>
      <c r="O4059" s="706"/>
      <c r="P4059" s="555"/>
      <c r="Q4059" s="555"/>
      <c r="R4059" s="555"/>
      <c r="S4059" s="555"/>
      <c r="T4059" s="555"/>
      <c r="U4059" s="555"/>
      <c r="V4059" s="555"/>
      <c r="W4059" s="555"/>
      <c r="X4059" s="555"/>
      <c r="Y4059" s="555"/>
      <c r="Z4059" s="555"/>
      <c r="AA4059" s="555"/>
      <c r="AB4059" s="555"/>
      <c r="AC4059" s="555"/>
      <c r="AD4059" s="555"/>
      <c r="AE4059" s="60"/>
      <c r="AF4059" s="259"/>
      <c r="AG4059" s="374">
        <f t="shared" si="12144"/>
        <v>15</v>
      </c>
      <c r="AH4059" s="399"/>
      <c r="AK4059" s="375">
        <f t="shared" si="12145"/>
        <v>0</v>
      </c>
      <c r="AL4059" s="378">
        <f t="shared" si="12429"/>
        <v>0</v>
      </c>
      <c r="AM4059" s="374">
        <f t="shared" si="12146"/>
        <v>0</v>
      </c>
      <c r="AN4059" s="292">
        <f t="shared" si="12430"/>
        <v>0</v>
      </c>
      <c r="CA4059" s="299" t="s">
        <v>60</v>
      </c>
      <c r="CB4059" s="421"/>
      <c r="CC4059" s="375"/>
      <c r="CD4059" s="375"/>
      <c r="CE4059" s="375"/>
      <c r="CF4059" s="375"/>
      <c r="CG4059" s="375"/>
      <c r="CH4059" s="375"/>
      <c r="CI4059" s="375"/>
      <c r="CJ4059" s="375"/>
      <c r="CK4059" s="375"/>
      <c r="CL4059" s="375"/>
      <c r="CM4059" s="375"/>
      <c r="CN4059" s="300"/>
      <c r="CO4059" s="300"/>
      <c r="CP4059" s="300"/>
      <c r="CQ4059" s="423">
        <f t="shared" ref="CQ4059" si="12431">IF(P4059="",0,P4059)</f>
        <v>0</v>
      </c>
      <c r="CR4059" s="423">
        <f t="shared" ref="CR4059" si="12432">IF(Q4059="",0,Q4059)</f>
        <v>0</v>
      </c>
      <c r="CS4059" s="423">
        <f t="shared" ref="CS4059" si="12433">IF(R4059="",0,R4059)</f>
        <v>0</v>
      </c>
      <c r="CT4059" s="423">
        <f t="shared" ref="CT4059" si="12434">IF(S4059="",0,S4059)</f>
        <v>0</v>
      </c>
      <c r="CU4059" s="423">
        <f t="shared" ref="CU4059" si="12435">IF(T4059="",0,T4059)</f>
        <v>0</v>
      </c>
      <c r="CV4059" s="423">
        <f t="shared" ref="CV4059" si="12436">IF(U4059="",0,U4059)</f>
        <v>0</v>
      </c>
      <c r="CW4059" s="423">
        <f t="shared" ref="CW4059" si="12437">IF(V4059="",0,V4059)</f>
        <v>0</v>
      </c>
      <c r="CX4059" s="423">
        <f t="shared" ref="CX4059" si="12438">IF(W4059="",0,W4059)</f>
        <v>0</v>
      </c>
      <c r="CY4059" s="423">
        <f t="shared" ref="CY4059" si="12439">IF(X4059="",0,X4059)</f>
        <v>0</v>
      </c>
      <c r="CZ4059" s="423">
        <f t="shared" ref="CZ4059" si="12440">IF(Y4059="",0,Y4059)</f>
        <v>0</v>
      </c>
      <c r="DA4059" s="423">
        <f t="shared" ref="DA4059" si="12441">IF(Z4059="",0,Z4059)</f>
        <v>0</v>
      </c>
      <c r="DB4059" s="423">
        <f t="shared" ref="DB4059" si="12442">IF(AA4059="",0,AA4059)</f>
        <v>0</v>
      </c>
      <c r="DC4059" s="423">
        <f t="shared" ref="DC4059" si="12443">IF(AB4059="",0,AB4059)</f>
        <v>0</v>
      </c>
      <c r="DD4059" s="423">
        <f t="shared" ref="DD4059" si="12444">IF(AC4059="",0,AC4059)</f>
        <v>0</v>
      </c>
      <c r="DE4059" s="423">
        <f t="shared" ref="DE4059" si="12445">IF(AD4059="",0,AD4059)</f>
        <v>0</v>
      </c>
      <c r="DG4059" s="610"/>
      <c r="DH4059" s="611"/>
      <c r="DI4059" s="415"/>
      <c r="DJ4059" s="416"/>
      <c r="DK4059" s="416"/>
      <c r="DL4059" s="416"/>
      <c r="DM4059" s="416"/>
      <c r="DN4059" s="416"/>
      <c r="DO4059" s="416"/>
      <c r="DP4059" s="416"/>
      <c r="DQ4059" s="416"/>
      <c r="DR4059" s="416"/>
      <c r="DS4059" s="416"/>
      <c r="DT4059" s="416"/>
      <c r="DU4059" s="416"/>
      <c r="DV4059" s="416"/>
      <c r="DW4059" s="416"/>
      <c r="DX4059" s="416"/>
      <c r="DY4059" s="416"/>
      <c r="DZ4059" s="416"/>
      <c r="EA4059" s="416"/>
      <c r="EB4059" s="416"/>
      <c r="EC4059" s="416"/>
      <c r="ED4059" s="416"/>
      <c r="EE4059" s="416"/>
      <c r="EF4059" s="416"/>
      <c r="EG4059" s="416"/>
      <c r="EH4059" s="416"/>
      <c r="EI4059" s="416"/>
      <c r="EJ4059" s="416"/>
      <c r="EK4059" s="416"/>
      <c r="EL4059" s="417"/>
    </row>
    <row r="4060" spans="1:142" ht="24" customHeight="1" x14ac:dyDescent="0.25">
      <c r="A4060" s="60"/>
      <c r="B4060" s="60"/>
      <c r="C4060" s="782"/>
      <c r="D4060" s="789"/>
      <c r="E4060" s="790"/>
      <c r="F4060" s="791"/>
      <c r="G4060" s="702" t="s">
        <v>390</v>
      </c>
      <c r="H4060" s="702"/>
      <c r="I4060" s="177"/>
      <c r="J4060" s="700" t="s">
        <v>394</v>
      </c>
      <c r="K4060" s="700"/>
      <c r="L4060" s="700"/>
      <c r="M4060" s="700"/>
      <c r="N4060" s="700"/>
      <c r="O4060" s="701"/>
      <c r="P4060" s="555"/>
      <c r="Q4060" s="555"/>
      <c r="R4060" s="555"/>
      <c r="S4060" s="555"/>
      <c r="T4060" s="555"/>
      <c r="U4060" s="555"/>
      <c r="V4060" s="555"/>
      <c r="W4060" s="555"/>
      <c r="X4060" s="555"/>
      <c r="Y4060" s="555"/>
      <c r="Z4060" s="555"/>
      <c r="AA4060" s="555"/>
      <c r="AB4060" s="555"/>
      <c r="AC4060" s="555"/>
      <c r="AD4060" s="555"/>
      <c r="AE4060" s="60"/>
      <c r="AF4060" s="259"/>
      <c r="AG4060" s="374">
        <f t="shared" si="12144"/>
        <v>15</v>
      </c>
      <c r="AH4060" s="399"/>
      <c r="AK4060" s="375">
        <f t="shared" si="12145"/>
        <v>0</v>
      </c>
      <c r="AL4060" s="378">
        <f t="shared" si="12429"/>
        <v>0</v>
      </c>
      <c r="AM4060" s="374">
        <f t="shared" si="12146"/>
        <v>0</v>
      </c>
      <c r="AN4060" s="292">
        <f t="shared" si="12430"/>
        <v>0</v>
      </c>
      <c r="CA4060" s="299" t="s">
        <v>1917</v>
      </c>
      <c r="CB4060" s="421"/>
      <c r="CC4060" s="375"/>
      <c r="CD4060" s="375"/>
      <c r="CE4060" s="375"/>
      <c r="CF4060" s="375"/>
      <c r="CG4060" s="375"/>
      <c r="CH4060" s="375"/>
      <c r="CI4060" s="375"/>
      <c r="CJ4060" s="375"/>
      <c r="CK4060" s="375"/>
      <c r="CL4060" s="375"/>
      <c r="CM4060" s="375"/>
      <c r="CN4060" s="301"/>
      <c r="CO4060" s="301"/>
      <c r="CP4060" s="301"/>
      <c r="CQ4060" s="301">
        <f t="shared" ref="CQ4060" si="12446">SUM(P4060:P4063)</f>
        <v>0</v>
      </c>
      <c r="CR4060" s="301">
        <f t="shared" ref="CR4060" si="12447">SUM(Q4060:Q4063)</f>
        <v>0</v>
      </c>
      <c r="CS4060" s="301">
        <f t="shared" ref="CS4060" si="12448">SUM(R4060:R4063)</f>
        <v>0</v>
      </c>
      <c r="CT4060" s="301">
        <f t="shared" ref="CT4060" si="12449">SUM(S4060:S4063)</f>
        <v>0</v>
      </c>
      <c r="CU4060" s="301">
        <f t="shared" ref="CU4060" si="12450">SUM(T4060:T4063)</f>
        <v>0</v>
      </c>
      <c r="CV4060" s="301">
        <f t="shared" ref="CV4060" si="12451">SUM(U4060:U4063)</f>
        <v>0</v>
      </c>
      <c r="CW4060" s="301">
        <f t="shared" ref="CW4060" si="12452">SUM(V4060:V4063)</f>
        <v>0</v>
      </c>
      <c r="CX4060" s="301">
        <f t="shared" ref="CX4060" si="12453">SUM(W4060:W4063)</f>
        <v>0</v>
      </c>
      <c r="CY4060" s="301">
        <f t="shared" ref="CY4060" si="12454">SUM(X4060:X4063)</f>
        <v>0</v>
      </c>
      <c r="CZ4060" s="301">
        <f t="shared" ref="CZ4060" si="12455">SUM(Y4060:Y4063)</f>
        <v>0</v>
      </c>
      <c r="DA4060" s="301">
        <f t="shared" ref="DA4060" si="12456">SUM(Z4060:Z4063)</f>
        <v>0</v>
      </c>
      <c r="DB4060" s="301">
        <f t="shared" ref="DB4060" si="12457">SUM(AA4060:AA4063)</f>
        <v>0</v>
      </c>
      <c r="DC4060" s="301">
        <f t="shared" ref="DC4060" si="12458">SUM(AB4060:AB4063)</f>
        <v>0</v>
      </c>
      <c r="DD4060" s="301">
        <f t="shared" ref="DD4060" si="12459">SUM(AC4060:AC4063)</f>
        <v>0</v>
      </c>
      <c r="DE4060" s="301">
        <f t="shared" ref="DE4060" si="12460">SUM(AD4060:AD4063)</f>
        <v>0</v>
      </c>
      <c r="DG4060" s="612"/>
      <c r="DH4060" s="613"/>
      <c r="DI4060" s="415"/>
      <c r="DJ4060" s="416"/>
      <c r="DK4060" s="416"/>
      <c r="DL4060" s="416"/>
      <c r="DM4060" s="416"/>
      <c r="DN4060" s="416"/>
      <c r="DO4060" s="416"/>
      <c r="DP4060" s="416"/>
      <c r="DQ4060" s="416"/>
      <c r="DR4060" s="416"/>
      <c r="DS4060" s="416"/>
      <c r="DT4060" s="416"/>
      <c r="DU4060" s="416"/>
      <c r="DV4060" s="416"/>
      <c r="DW4060" s="416"/>
      <c r="DX4060" s="416"/>
      <c r="DY4060" s="416"/>
      <c r="DZ4060" s="416"/>
      <c r="EA4060" s="416"/>
      <c r="EB4060" s="416"/>
      <c r="EC4060" s="416"/>
      <c r="ED4060" s="416"/>
      <c r="EE4060" s="416"/>
      <c r="EF4060" s="416"/>
      <c r="EG4060" s="416"/>
      <c r="EH4060" s="416"/>
      <c r="EI4060" s="416"/>
      <c r="EJ4060" s="416"/>
      <c r="EK4060" s="416"/>
      <c r="EL4060" s="417"/>
    </row>
    <row r="4061" spans="1:142" ht="24" customHeight="1" x14ac:dyDescent="0.25">
      <c r="A4061" s="60"/>
      <c r="B4061" s="60"/>
      <c r="C4061" s="782"/>
      <c r="D4061" s="789"/>
      <c r="E4061" s="790"/>
      <c r="F4061" s="791"/>
      <c r="G4061" s="702" t="s">
        <v>391</v>
      </c>
      <c r="H4061" s="702"/>
      <c r="I4061" s="177"/>
      <c r="J4061" s="700" t="s">
        <v>395</v>
      </c>
      <c r="K4061" s="700"/>
      <c r="L4061" s="700"/>
      <c r="M4061" s="700"/>
      <c r="N4061" s="700"/>
      <c r="O4061" s="701"/>
      <c r="P4061" s="555"/>
      <c r="Q4061" s="555"/>
      <c r="R4061" s="555"/>
      <c r="S4061" s="555"/>
      <c r="T4061" s="555"/>
      <c r="U4061" s="555"/>
      <c r="V4061" s="555"/>
      <c r="W4061" s="555"/>
      <c r="X4061" s="555"/>
      <c r="Y4061" s="555"/>
      <c r="Z4061" s="555"/>
      <c r="AA4061" s="555"/>
      <c r="AB4061" s="555"/>
      <c r="AC4061" s="555"/>
      <c r="AD4061" s="555"/>
      <c r="AE4061" s="60"/>
      <c r="AF4061" s="259"/>
      <c r="AG4061" s="374">
        <f t="shared" si="12144"/>
        <v>15</v>
      </c>
      <c r="AH4061" s="399"/>
      <c r="AK4061" s="375">
        <f t="shared" si="12145"/>
        <v>0</v>
      </c>
      <c r="AL4061" s="378">
        <f t="shared" si="12429"/>
        <v>0</v>
      </c>
      <c r="AM4061" s="374">
        <f t="shared" si="12146"/>
        <v>0</v>
      </c>
      <c r="AN4061" s="292">
        <f t="shared" si="12430"/>
        <v>0</v>
      </c>
      <c r="CA4061" s="299" t="s">
        <v>1910</v>
      </c>
      <c r="CB4061" s="421"/>
      <c r="CC4061" s="375"/>
      <c r="CD4061" s="375"/>
      <c r="CE4061" s="375"/>
      <c r="CF4061" s="375"/>
      <c r="CG4061" s="375"/>
      <c r="CH4061" s="375"/>
      <c r="CI4061" s="375"/>
      <c r="CJ4061" s="375"/>
      <c r="CK4061" s="375"/>
      <c r="CL4061" s="375"/>
      <c r="CM4061" s="375"/>
      <c r="CN4061" s="300"/>
      <c r="CO4061" s="300"/>
      <c r="CP4061" s="300"/>
      <c r="CQ4061" s="422">
        <f t="shared" ref="CQ4061" si="12461">IF(CQ4059="NA",COUNTIF(P4060:P4063,"NA"),COUNTIF(P4060:P4063,"NS"))</f>
        <v>0</v>
      </c>
      <c r="CR4061" s="422">
        <f t="shared" ref="CR4061" si="12462">IF(CR4059="NA",COUNTIF(Q4060:Q4063,"NA"),COUNTIF(Q4060:Q4063,"NS"))</f>
        <v>0</v>
      </c>
      <c r="CS4061" s="422">
        <f t="shared" ref="CS4061" si="12463">IF(CS4059="NA",COUNTIF(R4060:R4063,"NA"),COUNTIF(R4060:R4063,"NS"))</f>
        <v>0</v>
      </c>
      <c r="CT4061" s="422">
        <f t="shared" ref="CT4061" si="12464">IF(CT4059="NA",COUNTIF(S4060:S4063,"NA"),COUNTIF(S4060:S4063,"NS"))</f>
        <v>0</v>
      </c>
      <c r="CU4061" s="422">
        <f t="shared" ref="CU4061" si="12465">IF(CU4059="NA",COUNTIF(T4060:T4063,"NA"),COUNTIF(T4060:T4063,"NS"))</f>
        <v>0</v>
      </c>
      <c r="CV4061" s="422">
        <f t="shared" ref="CV4061" si="12466">IF(CV4059="NA",COUNTIF(U4060:U4063,"NA"),COUNTIF(U4060:U4063,"NS"))</f>
        <v>0</v>
      </c>
      <c r="CW4061" s="422">
        <f t="shared" ref="CW4061" si="12467">IF(CW4059="NA",COUNTIF(V4060:V4063,"NA"),COUNTIF(V4060:V4063,"NS"))</f>
        <v>0</v>
      </c>
      <c r="CX4061" s="422">
        <f t="shared" ref="CX4061" si="12468">IF(CX4059="NA",COUNTIF(W4060:W4063,"NA"),COUNTIF(W4060:W4063,"NS"))</f>
        <v>0</v>
      </c>
      <c r="CY4061" s="422">
        <f t="shared" ref="CY4061" si="12469">IF(CY4059="NA",COUNTIF(X4060:X4063,"NA"),COUNTIF(X4060:X4063,"NS"))</f>
        <v>0</v>
      </c>
      <c r="CZ4061" s="422">
        <f t="shared" ref="CZ4061" si="12470">IF(CZ4059="NA",COUNTIF(Y4060:Y4063,"NA"),COUNTIF(Y4060:Y4063,"NS"))</f>
        <v>0</v>
      </c>
      <c r="DA4061" s="422">
        <f t="shared" ref="DA4061" si="12471">IF(DA4059="NA",COUNTIF(Z4060:Z4063,"NA"),COUNTIF(Z4060:Z4063,"NS"))</f>
        <v>0</v>
      </c>
      <c r="DB4061" s="422">
        <f t="shared" ref="DB4061" si="12472">IF(DB4059="NA",COUNTIF(AA4060:AA4063,"NA"),COUNTIF(AA4060:AA4063,"NS"))</f>
        <v>0</v>
      </c>
      <c r="DC4061" s="422">
        <f t="shared" ref="DC4061" si="12473">IF(DC4059="NA",COUNTIF(AB4060:AB4063,"NA"),COUNTIF(AB4060:AB4063,"NS"))</f>
        <v>0</v>
      </c>
      <c r="DD4061" s="422">
        <f t="shared" ref="DD4061" si="12474">IF(DD4059="NA",COUNTIF(AC4060:AC4063,"NA"),COUNTIF(AC4060:AC4063,"NS"))</f>
        <v>0</v>
      </c>
      <c r="DE4061" s="422">
        <f t="shared" ref="DE4061" si="12475">IF(DE4059="NA",COUNTIF(AD4060:AD4063,"NA"),COUNTIF(AD4060:AD4063,"NS"))</f>
        <v>0</v>
      </c>
      <c r="DG4061" s="612"/>
      <c r="DH4061" s="613"/>
      <c r="DI4061" s="415"/>
      <c r="DJ4061" s="416"/>
      <c r="DK4061" s="416"/>
      <c r="DL4061" s="416"/>
      <c r="DM4061" s="416"/>
      <c r="DN4061" s="416"/>
      <c r="DO4061" s="416"/>
      <c r="DP4061" s="416"/>
      <c r="DQ4061" s="416"/>
      <c r="DR4061" s="416"/>
      <c r="DS4061" s="416"/>
      <c r="DT4061" s="416"/>
      <c r="DU4061" s="416"/>
      <c r="DV4061" s="416"/>
      <c r="DW4061" s="416"/>
      <c r="DX4061" s="416"/>
      <c r="DY4061" s="416"/>
      <c r="DZ4061" s="416"/>
      <c r="EA4061" s="416"/>
      <c r="EB4061" s="416"/>
      <c r="EC4061" s="416"/>
      <c r="ED4061" s="416"/>
      <c r="EE4061" s="416"/>
      <c r="EF4061" s="416"/>
      <c r="EG4061" s="416"/>
      <c r="EH4061" s="416"/>
      <c r="EI4061" s="416"/>
      <c r="EJ4061" s="416"/>
      <c r="EK4061" s="416"/>
      <c r="EL4061" s="417"/>
    </row>
    <row r="4062" spans="1:142" ht="24" customHeight="1" x14ac:dyDescent="0.25">
      <c r="A4062" s="60"/>
      <c r="B4062" s="60"/>
      <c r="C4062" s="782"/>
      <c r="D4062" s="789"/>
      <c r="E4062" s="790"/>
      <c r="F4062" s="791"/>
      <c r="G4062" s="702" t="s">
        <v>392</v>
      </c>
      <c r="H4062" s="702"/>
      <c r="I4062" s="177"/>
      <c r="J4062" s="700" t="s">
        <v>396</v>
      </c>
      <c r="K4062" s="700"/>
      <c r="L4062" s="700"/>
      <c r="M4062" s="700"/>
      <c r="N4062" s="700"/>
      <c r="O4062" s="701"/>
      <c r="P4062" s="555"/>
      <c r="Q4062" s="555"/>
      <c r="R4062" s="555"/>
      <c r="S4062" s="555"/>
      <c r="T4062" s="555"/>
      <c r="U4062" s="555"/>
      <c r="V4062" s="555"/>
      <c r="W4062" s="555"/>
      <c r="X4062" s="555"/>
      <c r="Y4062" s="555"/>
      <c r="Z4062" s="555"/>
      <c r="AA4062" s="555"/>
      <c r="AB4062" s="555"/>
      <c r="AC4062" s="555"/>
      <c r="AD4062" s="555"/>
      <c r="AE4062" s="60"/>
      <c r="AF4062" s="259"/>
      <c r="AG4062" s="374">
        <f t="shared" si="12144"/>
        <v>15</v>
      </c>
      <c r="AH4062" s="399"/>
      <c r="AK4062" s="375">
        <f t="shared" si="12145"/>
        <v>0</v>
      </c>
      <c r="AL4062" s="378">
        <f t="shared" si="12429"/>
        <v>0</v>
      </c>
      <c r="AM4062" s="374">
        <f t="shared" si="12146"/>
        <v>0</v>
      </c>
      <c r="AN4062" s="292">
        <f t="shared" si="12430"/>
        <v>0</v>
      </c>
      <c r="CA4062" s="299" t="s">
        <v>1918</v>
      </c>
      <c r="CB4062" s="427"/>
      <c r="CC4062" s="375"/>
      <c r="CD4062" s="375"/>
      <c r="CE4062" s="375"/>
      <c r="CF4062" s="375"/>
      <c r="CG4062" s="375"/>
      <c r="CH4062" s="375"/>
      <c r="CI4062" s="375"/>
      <c r="CJ4062" s="375"/>
      <c r="CK4062" s="375"/>
      <c r="CL4062" s="375"/>
      <c r="CM4062" s="375"/>
      <c r="CN4062" s="302"/>
      <c r="CO4062" s="302"/>
      <c r="CP4062" s="302"/>
      <c r="CQ4062" s="425">
        <f t="shared" ref="CQ4062:DD4062" si="12476">IF(OR(AND(CQ4059=0,CQ4061&gt;0),AND(CQ4059="NS",CQ4060&gt;0),AND(CQ4059="NS",CQ4060=0,CQ4061=0)),1,IF(OR(AND(CQ4061&gt;=2,CQ4060&lt;CQ4059),AND(CQ4059="NS",CQ4060=0,CQ4061&gt;0),OR(CQ4059=CQ4060,AND(CQ4059="",CQ4061=0,CQ4060=0))),0,1))</f>
        <v>0</v>
      </c>
      <c r="CR4062" s="425">
        <f t="shared" si="12476"/>
        <v>0</v>
      </c>
      <c r="CS4062" s="425">
        <f t="shared" si="12476"/>
        <v>0</v>
      </c>
      <c r="CT4062" s="425">
        <f t="shared" si="12476"/>
        <v>0</v>
      </c>
      <c r="CU4062" s="425">
        <f t="shared" si="12476"/>
        <v>0</v>
      </c>
      <c r="CV4062" s="425">
        <f t="shared" si="12476"/>
        <v>0</v>
      </c>
      <c r="CW4062" s="425">
        <f t="shared" si="12476"/>
        <v>0</v>
      </c>
      <c r="CX4062" s="425">
        <f t="shared" si="12476"/>
        <v>0</v>
      </c>
      <c r="CY4062" s="425">
        <f t="shared" si="12476"/>
        <v>0</v>
      </c>
      <c r="CZ4062" s="425">
        <f t="shared" si="12476"/>
        <v>0</v>
      </c>
      <c r="DA4062" s="425">
        <f t="shared" si="12476"/>
        <v>0</v>
      </c>
      <c r="DB4062" s="425">
        <f t="shared" si="12476"/>
        <v>0</v>
      </c>
      <c r="DC4062" s="425">
        <f t="shared" si="12476"/>
        <v>0</v>
      </c>
      <c r="DD4062" s="425">
        <f t="shared" si="12476"/>
        <v>0</v>
      </c>
      <c r="DE4062" s="425">
        <f t="shared" ref="DE4062" si="12477">IF(OR(AND(DE4059=0,DE4061&gt;0),AND(DE4059="NS",DE4060&gt;0),AND(DE4059="NS",DE4060=0,DE4061=0)),1,IF(OR(AND(DE4061&gt;=2,DE4060&lt;DE4059),AND(DE4059="NS",DE4060=0,DE4061&gt;0),OR(DE4059=DE4060,AND(DE4059="",DE4061=0,DE4060=0))),0,1))</f>
        <v>0</v>
      </c>
      <c r="DG4062" s="612"/>
      <c r="DH4062" s="613"/>
      <c r="DI4062" s="415"/>
      <c r="DJ4062" s="416"/>
      <c r="DK4062" s="416"/>
      <c r="DL4062" s="416"/>
      <c r="DM4062" s="416"/>
      <c r="DN4062" s="416"/>
      <c r="DO4062" s="416"/>
      <c r="DP4062" s="416"/>
      <c r="DQ4062" s="416"/>
      <c r="DR4062" s="416"/>
      <c r="DS4062" s="416"/>
      <c r="DT4062" s="416"/>
      <c r="DU4062" s="416"/>
      <c r="DV4062" s="416"/>
      <c r="DW4062" s="416"/>
      <c r="DX4062" s="416"/>
      <c r="DY4062" s="416"/>
      <c r="DZ4062" s="416"/>
      <c r="EA4062" s="416"/>
      <c r="EB4062" s="416"/>
      <c r="EC4062" s="416"/>
      <c r="ED4062" s="416"/>
      <c r="EE4062" s="416"/>
      <c r="EF4062" s="416"/>
      <c r="EG4062" s="416"/>
      <c r="EH4062" s="416"/>
      <c r="EI4062" s="416"/>
      <c r="EJ4062" s="416"/>
      <c r="EK4062" s="416"/>
      <c r="EL4062" s="417"/>
    </row>
    <row r="4063" spans="1:142" ht="24" customHeight="1" x14ac:dyDescent="0.25">
      <c r="A4063" s="60"/>
      <c r="B4063" s="60"/>
      <c r="C4063" s="782"/>
      <c r="D4063" s="789"/>
      <c r="E4063" s="790"/>
      <c r="F4063" s="791"/>
      <c r="G4063" s="702" t="s">
        <v>393</v>
      </c>
      <c r="H4063" s="702"/>
      <c r="I4063" s="177"/>
      <c r="J4063" s="700" t="s">
        <v>397</v>
      </c>
      <c r="K4063" s="700"/>
      <c r="L4063" s="700"/>
      <c r="M4063" s="700"/>
      <c r="N4063" s="700"/>
      <c r="O4063" s="701"/>
      <c r="P4063" s="555"/>
      <c r="Q4063" s="555"/>
      <c r="R4063" s="555"/>
      <c r="S4063" s="555"/>
      <c r="T4063" s="555"/>
      <c r="U4063" s="555"/>
      <c r="V4063" s="555"/>
      <c r="W4063" s="555"/>
      <c r="X4063" s="555"/>
      <c r="Y4063" s="555"/>
      <c r="Z4063" s="555"/>
      <c r="AA4063" s="555"/>
      <c r="AB4063" s="555"/>
      <c r="AC4063" s="555"/>
      <c r="AD4063" s="555"/>
      <c r="AE4063" s="60"/>
      <c r="AF4063" s="259"/>
      <c r="AG4063" s="374">
        <f t="shared" si="12144"/>
        <v>15</v>
      </c>
      <c r="AH4063" s="399"/>
      <c r="AK4063" s="375">
        <f t="shared" si="12145"/>
        <v>0</v>
      </c>
      <c r="AL4063" s="378">
        <f t="shared" si="12429"/>
        <v>0</v>
      </c>
      <c r="AM4063" s="374">
        <f t="shared" si="12146"/>
        <v>0</v>
      </c>
      <c r="AN4063" s="292">
        <f t="shared" si="12430"/>
        <v>0</v>
      </c>
      <c r="CA4063" s="303"/>
      <c r="CB4063" s="427"/>
      <c r="CC4063" s="375"/>
      <c r="CD4063" s="375"/>
      <c r="CE4063" s="375"/>
      <c r="CF4063" s="375"/>
      <c r="CG4063" s="375"/>
      <c r="CH4063" s="375"/>
      <c r="CI4063" s="375"/>
      <c r="CJ4063" s="375"/>
      <c r="CK4063" s="375"/>
      <c r="CL4063" s="375"/>
      <c r="CM4063" s="375"/>
      <c r="CN4063" s="305"/>
      <c r="CO4063" s="305"/>
      <c r="CP4063" s="305"/>
      <c r="CQ4063" s="311"/>
      <c r="CR4063" s="311"/>
      <c r="CS4063" s="311"/>
      <c r="CT4063" s="311"/>
      <c r="CU4063" s="311"/>
      <c r="CV4063" s="311"/>
      <c r="CW4063" s="311"/>
      <c r="CX4063" s="311"/>
      <c r="CY4063" s="311"/>
      <c r="CZ4063" s="311"/>
      <c r="DA4063" s="311"/>
      <c r="DB4063" s="311"/>
      <c r="DC4063" s="311"/>
      <c r="DD4063" s="311"/>
      <c r="DE4063" s="311"/>
      <c r="DG4063" s="612"/>
      <c r="DH4063" s="613"/>
      <c r="DI4063" s="415"/>
      <c r="DJ4063" s="416"/>
      <c r="DK4063" s="416"/>
      <c r="DL4063" s="416"/>
      <c r="DM4063" s="416"/>
      <c r="DN4063" s="416"/>
      <c r="DO4063" s="416"/>
      <c r="DP4063" s="416"/>
      <c r="DQ4063" s="416"/>
      <c r="DR4063" s="416"/>
      <c r="DS4063" s="416"/>
      <c r="DT4063" s="416"/>
      <c r="DU4063" s="416"/>
      <c r="DV4063" s="416"/>
      <c r="DW4063" s="416"/>
      <c r="DX4063" s="416"/>
      <c r="DY4063" s="416"/>
      <c r="DZ4063" s="416"/>
      <c r="EA4063" s="416"/>
      <c r="EB4063" s="416"/>
      <c r="EC4063" s="416"/>
      <c r="ED4063" s="416"/>
      <c r="EE4063" s="416"/>
      <c r="EF4063" s="416"/>
      <c r="EG4063" s="416"/>
      <c r="EH4063" s="416"/>
      <c r="EI4063" s="416"/>
      <c r="EJ4063" s="416"/>
      <c r="EK4063" s="416"/>
      <c r="EL4063" s="417"/>
    </row>
    <row r="4064" spans="1:142" ht="15" customHeight="1" x14ac:dyDescent="0.25">
      <c r="A4064" s="60"/>
      <c r="B4064" s="60"/>
      <c r="C4064" s="782"/>
      <c r="D4064" s="789"/>
      <c r="E4064" s="790"/>
      <c r="F4064" s="791"/>
      <c r="G4064" s="703" t="s">
        <v>398</v>
      </c>
      <c r="H4064" s="703"/>
      <c r="I4064" s="704" t="s">
        <v>399</v>
      </c>
      <c r="J4064" s="705"/>
      <c r="K4064" s="705"/>
      <c r="L4064" s="705"/>
      <c r="M4064" s="705"/>
      <c r="N4064" s="705"/>
      <c r="O4064" s="706"/>
      <c r="P4064" s="555"/>
      <c r="Q4064" s="555"/>
      <c r="R4064" s="555"/>
      <c r="S4064" s="555"/>
      <c r="T4064" s="555"/>
      <c r="U4064" s="555"/>
      <c r="V4064" s="555"/>
      <c r="W4064" s="555"/>
      <c r="X4064" s="555"/>
      <c r="Y4064" s="555"/>
      <c r="Z4064" s="555"/>
      <c r="AA4064" s="555"/>
      <c r="AB4064" s="555"/>
      <c r="AC4064" s="555"/>
      <c r="AD4064" s="555"/>
      <c r="AE4064" s="60"/>
      <c r="AF4064" s="259"/>
      <c r="AG4064" s="374">
        <f t="shared" si="12144"/>
        <v>15</v>
      </c>
      <c r="AH4064" s="399"/>
      <c r="AK4064" s="375">
        <f t="shared" si="12145"/>
        <v>0</v>
      </c>
      <c r="AL4064" s="378">
        <f t="shared" si="12429"/>
        <v>0</v>
      </c>
      <c r="AM4064" s="374">
        <f t="shared" si="12146"/>
        <v>0</v>
      </c>
      <c r="AN4064" s="292">
        <f t="shared" si="12430"/>
        <v>0</v>
      </c>
      <c r="CA4064" s="303"/>
      <c r="CB4064" s="427"/>
      <c r="CC4064" s="375"/>
      <c r="CD4064" s="375"/>
      <c r="CE4064" s="375"/>
      <c r="CF4064" s="375"/>
      <c r="CG4064" s="375"/>
      <c r="CH4064" s="375"/>
      <c r="CI4064" s="375"/>
      <c r="CJ4064" s="375"/>
      <c r="CK4064" s="375"/>
      <c r="CL4064" s="375"/>
      <c r="CM4064" s="375"/>
      <c r="CN4064" s="305"/>
      <c r="CO4064" s="305"/>
      <c r="CP4064" s="305"/>
      <c r="CQ4064" s="311"/>
      <c r="CR4064" s="311"/>
      <c r="CS4064" s="311"/>
      <c r="CT4064" s="311"/>
      <c r="CU4064" s="311"/>
      <c r="CV4064" s="311"/>
      <c r="CW4064" s="311"/>
      <c r="CX4064" s="311"/>
      <c r="CY4064" s="311"/>
      <c r="CZ4064" s="311"/>
      <c r="DA4064" s="311"/>
      <c r="DB4064" s="311"/>
      <c r="DC4064" s="311"/>
      <c r="DD4064" s="311"/>
      <c r="DE4064" s="311"/>
      <c r="DG4064" s="610"/>
      <c r="DH4064" s="611"/>
      <c r="DI4064" s="415"/>
      <c r="DJ4064" s="416"/>
      <c r="DK4064" s="416"/>
      <c r="DL4064" s="416"/>
      <c r="DM4064" s="416"/>
      <c r="DN4064" s="416"/>
      <c r="DO4064" s="416"/>
      <c r="DP4064" s="416"/>
      <c r="DQ4064" s="416"/>
      <c r="DR4064" s="416"/>
      <c r="DS4064" s="416"/>
      <c r="DT4064" s="416"/>
      <c r="DU4064" s="416"/>
      <c r="DV4064" s="416"/>
      <c r="DW4064" s="416"/>
      <c r="DX4064" s="416"/>
      <c r="DY4064" s="416"/>
      <c r="DZ4064" s="416"/>
      <c r="EA4064" s="416"/>
      <c r="EB4064" s="416"/>
      <c r="EC4064" s="416"/>
      <c r="ED4064" s="416"/>
      <c r="EE4064" s="416"/>
      <c r="EF4064" s="416"/>
      <c r="EG4064" s="416"/>
      <c r="EH4064" s="416"/>
      <c r="EI4064" s="416"/>
      <c r="EJ4064" s="416"/>
      <c r="EK4064" s="416"/>
      <c r="EL4064" s="417"/>
    </row>
    <row r="4065" spans="1:142" ht="15" customHeight="1" x14ac:dyDescent="0.25">
      <c r="A4065" s="60"/>
      <c r="B4065" s="60"/>
      <c r="C4065" s="782"/>
      <c r="D4065" s="789"/>
      <c r="E4065" s="790"/>
      <c r="F4065" s="791"/>
      <c r="G4065" s="703" t="s">
        <v>400</v>
      </c>
      <c r="H4065" s="703"/>
      <c r="I4065" s="704" t="s">
        <v>401</v>
      </c>
      <c r="J4065" s="705"/>
      <c r="K4065" s="705"/>
      <c r="L4065" s="705"/>
      <c r="M4065" s="705"/>
      <c r="N4065" s="705"/>
      <c r="O4065" s="706"/>
      <c r="P4065" s="555"/>
      <c r="Q4065" s="555"/>
      <c r="R4065" s="555"/>
      <c r="S4065" s="555"/>
      <c r="T4065" s="555"/>
      <c r="U4065" s="555"/>
      <c r="V4065" s="555"/>
      <c r="W4065" s="555"/>
      <c r="X4065" s="555"/>
      <c r="Y4065" s="555"/>
      <c r="Z4065" s="555"/>
      <c r="AA4065" s="555"/>
      <c r="AB4065" s="555"/>
      <c r="AC4065" s="555"/>
      <c r="AD4065" s="555"/>
      <c r="AE4065" s="60"/>
      <c r="AF4065" s="259"/>
      <c r="AG4065" s="374">
        <f t="shared" si="12144"/>
        <v>15</v>
      </c>
      <c r="AH4065" s="399"/>
      <c r="AK4065" s="375">
        <f t="shared" si="12145"/>
        <v>0</v>
      </c>
      <c r="AL4065" s="378">
        <f t="shared" si="12429"/>
        <v>0</v>
      </c>
      <c r="AM4065" s="374">
        <f t="shared" si="12146"/>
        <v>0</v>
      </c>
      <c r="AN4065" s="292">
        <f t="shared" si="12430"/>
        <v>0</v>
      </c>
      <c r="CA4065" s="303"/>
      <c r="CB4065" s="421"/>
      <c r="CC4065" s="375"/>
      <c r="CD4065" s="375"/>
      <c r="CE4065" s="375"/>
      <c r="CF4065" s="375"/>
      <c r="CG4065" s="375"/>
      <c r="CH4065" s="375"/>
      <c r="CI4065" s="375"/>
      <c r="CJ4065" s="375"/>
      <c r="CK4065" s="375"/>
      <c r="CL4065" s="375"/>
      <c r="CM4065" s="375"/>
      <c r="CN4065" s="305"/>
      <c r="CO4065" s="305"/>
      <c r="CP4065" s="305"/>
      <c r="CQ4065" s="311"/>
      <c r="CR4065" s="311"/>
      <c r="CS4065" s="311"/>
      <c r="CT4065" s="311"/>
      <c r="CU4065" s="311"/>
      <c r="CV4065" s="311"/>
      <c r="CW4065" s="311"/>
      <c r="CX4065" s="311"/>
      <c r="CY4065" s="311"/>
      <c r="CZ4065" s="311"/>
      <c r="DA4065" s="311"/>
      <c r="DB4065" s="311"/>
      <c r="DC4065" s="311"/>
      <c r="DD4065" s="311"/>
      <c r="DE4065" s="311"/>
      <c r="DG4065" s="610"/>
      <c r="DH4065" s="611"/>
      <c r="DI4065" s="415"/>
      <c r="DJ4065" s="416"/>
      <c r="DK4065" s="416"/>
      <c r="DL4065" s="416"/>
      <c r="DM4065" s="416"/>
      <c r="DN4065" s="416"/>
      <c r="DO4065" s="416"/>
      <c r="DP4065" s="416"/>
      <c r="DQ4065" s="416"/>
      <c r="DR4065" s="416"/>
      <c r="DS4065" s="416"/>
      <c r="DT4065" s="416"/>
      <c r="DU4065" s="416"/>
      <c r="DV4065" s="416"/>
      <c r="DW4065" s="416"/>
      <c r="DX4065" s="416"/>
      <c r="DY4065" s="416"/>
      <c r="DZ4065" s="416"/>
      <c r="EA4065" s="416"/>
      <c r="EB4065" s="416"/>
      <c r="EC4065" s="416"/>
      <c r="ED4065" s="416"/>
      <c r="EE4065" s="416"/>
      <c r="EF4065" s="416"/>
      <c r="EG4065" s="416"/>
      <c r="EH4065" s="416"/>
      <c r="EI4065" s="416"/>
      <c r="EJ4065" s="416"/>
      <c r="EK4065" s="416"/>
      <c r="EL4065" s="417"/>
    </row>
    <row r="4066" spans="1:142" ht="15" customHeight="1" x14ac:dyDescent="0.25">
      <c r="A4066" s="60"/>
      <c r="B4066" s="60"/>
      <c r="C4066" s="782"/>
      <c r="D4066" s="789"/>
      <c r="E4066" s="790"/>
      <c r="F4066" s="791"/>
      <c r="G4066" s="703" t="s">
        <v>402</v>
      </c>
      <c r="H4066" s="703"/>
      <c r="I4066" s="704" t="s">
        <v>403</v>
      </c>
      <c r="J4066" s="705"/>
      <c r="K4066" s="705"/>
      <c r="L4066" s="705"/>
      <c r="M4066" s="705"/>
      <c r="N4066" s="705"/>
      <c r="O4066" s="706"/>
      <c r="P4066" s="555"/>
      <c r="Q4066" s="555"/>
      <c r="R4066" s="555"/>
      <c r="S4066" s="555"/>
      <c r="T4066" s="555"/>
      <c r="U4066" s="555"/>
      <c r="V4066" s="555"/>
      <c r="W4066" s="555"/>
      <c r="X4066" s="555"/>
      <c r="Y4066" s="555"/>
      <c r="Z4066" s="555"/>
      <c r="AA4066" s="555"/>
      <c r="AB4066" s="555"/>
      <c r="AC4066" s="555"/>
      <c r="AD4066" s="555"/>
      <c r="AE4066" s="60"/>
      <c r="AF4066" s="259"/>
      <c r="AG4066" s="374">
        <f t="shared" si="12144"/>
        <v>15</v>
      </c>
      <c r="AH4066" s="399"/>
      <c r="AK4066" s="375">
        <f t="shared" si="12145"/>
        <v>0</v>
      </c>
      <c r="AL4066" s="378">
        <f t="shared" si="12429"/>
        <v>0</v>
      </c>
      <c r="AM4066" s="374">
        <f t="shared" si="12146"/>
        <v>0</v>
      </c>
      <c r="AN4066" s="292">
        <f t="shared" si="12430"/>
        <v>0</v>
      </c>
      <c r="CA4066" s="299" t="s">
        <v>60</v>
      </c>
      <c r="CB4066" s="421"/>
      <c r="CC4066" s="375"/>
      <c r="CD4066" s="375"/>
      <c r="CE4066" s="375"/>
      <c r="CF4066" s="375"/>
      <c r="CG4066" s="375"/>
      <c r="CH4066" s="375"/>
      <c r="CI4066" s="375"/>
      <c r="CJ4066" s="375"/>
      <c r="CK4066" s="375"/>
      <c r="CL4066" s="375"/>
      <c r="CM4066" s="375"/>
      <c r="CN4066" s="300"/>
      <c r="CO4066" s="300"/>
      <c r="CP4066" s="300"/>
      <c r="CQ4066" s="423">
        <f t="shared" ref="CQ4066" si="12478">IF(P4066="",0,P4066)</f>
        <v>0</v>
      </c>
      <c r="CR4066" s="423">
        <f t="shared" ref="CR4066" si="12479">IF(Q4066="",0,Q4066)</f>
        <v>0</v>
      </c>
      <c r="CS4066" s="423">
        <f t="shared" ref="CS4066" si="12480">IF(R4066="",0,R4066)</f>
        <v>0</v>
      </c>
      <c r="CT4066" s="423">
        <f t="shared" ref="CT4066" si="12481">IF(S4066="",0,S4066)</f>
        <v>0</v>
      </c>
      <c r="CU4066" s="423">
        <f t="shared" ref="CU4066" si="12482">IF(T4066="",0,T4066)</f>
        <v>0</v>
      </c>
      <c r="CV4066" s="423">
        <f t="shared" ref="CV4066" si="12483">IF(U4066="",0,U4066)</f>
        <v>0</v>
      </c>
      <c r="CW4066" s="423">
        <f t="shared" ref="CW4066" si="12484">IF(V4066="",0,V4066)</f>
        <v>0</v>
      </c>
      <c r="CX4066" s="423">
        <f t="shared" ref="CX4066" si="12485">IF(W4066="",0,W4066)</f>
        <v>0</v>
      </c>
      <c r="CY4066" s="423">
        <f t="shared" ref="CY4066" si="12486">IF(X4066="",0,X4066)</f>
        <v>0</v>
      </c>
      <c r="CZ4066" s="423">
        <f t="shared" ref="CZ4066" si="12487">IF(Y4066="",0,Y4066)</f>
        <v>0</v>
      </c>
      <c r="DA4066" s="423">
        <f t="shared" ref="DA4066" si="12488">IF(Z4066="",0,Z4066)</f>
        <v>0</v>
      </c>
      <c r="DB4066" s="423">
        <f t="shared" ref="DB4066" si="12489">IF(AA4066="",0,AA4066)</f>
        <v>0</v>
      </c>
      <c r="DC4066" s="423">
        <f t="shared" ref="DC4066" si="12490">IF(AB4066="",0,AB4066)</f>
        <v>0</v>
      </c>
      <c r="DD4066" s="423">
        <f t="shared" ref="DD4066" si="12491">IF(AC4066="",0,AC4066)</f>
        <v>0</v>
      </c>
      <c r="DE4066" s="423">
        <f t="shared" ref="DE4066" si="12492">IF(AD4066="",0,AD4066)</f>
        <v>0</v>
      </c>
      <c r="DG4066" s="610"/>
      <c r="DH4066" s="611"/>
      <c r="DI4066" s="415"/>
      <c r="DJ4066" s="416"/>
      <c r="DK4066" s="416"/>
      <c r="DL4066" s="416"/>
      <c r="DM4066" s="416"/>
      <c r="DN4066" s="416"/>
      <c r="DO4066" s="416"/>
      <c r="DP4066" s="416"/>
      <c r="DQ4066" s="416"/>
      <c r="DR4066" s="416"/>
      <c r="DS4066" s="416"/>
      <c r="DT4066" s="416"/>
      <c r="DU4066" s="416"/>
      <c r="DV4066" s="416"/>
      <c r="DW4066" s="416"/>
      <c r="DX4066" s="416"/>
      <c r="DY4066" s="416"/>
      <c r="DZ4066" s="416"/>
      <c r="EA4066" s="416"/>
      <c r="EB4066" s="416"/>
      <c r="EC4066" s="416"/>
      <c r="ED4066" s="416"/>
      <c r="EE4066" s="416"/>
      <c r="EF4066" s="416"/>
      <c r="EG4066" s="416"/>
      <c r="EH4066" s="416"/>
      <c r="EI4066" s="416"/>
      <c r="EJ4066" s="416"/>
      <c r="EK4066" s="416"/>
      <c r="EL4066" s="417"/>
    </row>
    <row r="4067" spans="1:142" ht="48" customHeight="1" x14ac:dyDescent="0.25">
      <c r="A4067" s="60"/>
      <c r="B4067" s="60"/>
      <c r="C4067" s="782"/>
      <c r="D4067" s="789"/>
      <c r="E4067" s="790"/>
      <c r="F4067" s="791"/>
      <c r="G4067" s="716" t="s">
        <v>404</v>
      </c>
      <c r="H4067" s="716"/>
      <c r="I4067" s="177"/>
      <c r="J4067" s="700" t="s">
        <v>405</v>
      </c>
      <c r="K4067" s="700"/>
      <c r="L4067" s="700"/>
      <c r="M4067" s="700"/>
      <c r="N4067" s="700"/>
      <c r="O4067" s="701"/>
      <c r="P4067" s="555"/>
      <c r="Q4067" s="555"/>
      <c r="R4067" s="555"/>
      <c r="S4067" s="555"/>
      <c r="T4067" s="555"/>
      <c r="U4067" s="555"/>
      <c r="V4067" s="555"/>
      <c r="W4067" s="555"/>
      <c r="X4067" s="555"/>
      <c r="Y4067" s="555"/>
      <c r="Z4067" s="555"/>
      <c r="AA4067" s="555"/>
      <c r="AB4067" s="555"/>
      <c r="AC4067" s="555"/>
      <c r="AD4067" s="555"/>
      <c r="AE4067" s="60"/>
      <c r="AF4067" s="259"/>
      <c r="AG4067" s="374">
        <f t="shared" si="12144"/>
        <v>15</v>
      </c>
      <c r="AH4067" s="399"/>
      <c r="AK4067" s="375">
        <f t="shared" si="12145"/>
        <v>0</v>
      </c>
      <c r="AL4067" s="378">
        <f t="shared" si="12429"/>
        <v>0</v>
      </c>
      <c r="AM4067" s="374">
        <f t="shared" si="12146"/>
        <v>0</v>
      </c>
      <c r="AN4067" s="292">
        <f t="shared" si="12430"/>
        <v>0</v>
      </c>
      <c r="CA4067" s="299" t="s">
        <v>1917</v>
      </c>
      <c r="CB4067" s="421"/>
      <c r="CC4067" s="375"/>
      <c r="CD4067" s="375"/>
      <c r="CE4067" s="375"/>
      <c r="CF4067" s="375"/>
      <c r="CG4067" s="375"/>
      <c r="CH4067" s="375"/>
      <c r="CI4067" s="375"/>
      <c r="CJ4067" s="375"/>
      <c r="CK4067" s="375"/>
      <c r="CL4067" s="375"/>
      <c r="CM4067" s="375"/>
      <c r="CN4067" s="301"/>
      <c r="CO4067" s="301"/>
      <c r="CP4067" s="301"/>
      <c r="CQ4067" s="301">
        <f t="shared" ref="CQ4067" si="12493">SUM(P4067:P4068)</f>
        <v>0</v>
      </c>
      <c r="CR4067" s="301">
        <f t="shared" ref="CR4067" si="12494">SUM(Q4067:Q4068)</f>
        <v>0</v>
      </c>
      <c r="CS4067" s="301">
        <f t="shared" ref="CS4067" si="12495">SUM(R4067:R4068)</f>
        <v>0</v>
      </c>
      <c r="CT4067" s="301">
        <f t="shared" ref="CT4067" si="12496">SUM(S4067:S4068)</f>
        <v>0</v>
      </c>
      <c r="CU4067" s="301">
        <f t="shared" ref="CU4067" si="12497">SUM(T4067:T4068)</f>
        <v>0</v>
      </c>
      <c r="CV4067" s="301">
        <f t="shared" ref="CV4067" si="12498">SUM(U4067:U4068)</f>
        <v>0</v>
      </c>
      <c r="CW4067" s="301">
        <f t="shared" ref="CW4067" si="12499">SUM(V4067:V4068)</f>
        <v>0</v>
      </c>
      <c r="CX4067" s="301">
        <f t="shared" ref="CX4067" si="12500">SUM(W4067:W4068)</f>
        <v>0</v>
      </c>
      <c r="CY4067" s="301">
        <f t="shared" ref="CY4067" si="12501">SUM(X4067:X4068)</f>
        <v>0</v>
      </c>
      <c r="CZ4067" s="301">
        <f t="shared" ref="CZ4067" si="12502">SUM(Y4067:Y4068)</f>
        <v>0</v>
      </c>
      <c r="DA4067" s="301">
        <f t="shared" ref="DA4067" si="12503">SUM(Z4067:Z4068)</f>
        <v>0</v>
      </c>
      <c r="DB4067" s="301">
        <f t="shared" ref="DB4067" si="12504">SUM(AA4067:AA4068)</f>
        <v>0</v>
      </c>
      <c r="DC4067" s="301">
        <f t="shared" ref="DC4067" si="12505">SUM(AB4067:AB4068)</f>
        <v>0</v>
      </c>
      <c r="DD4067" s="301">
        <f t="shared" ref="DD4067" si="12506">SUM(AC4067:AC4068)</f>
        <v>0</v>
      </c>
      <c r="DE4067" s="301">
        <f t="shared" ref="DE4067" si="12507">SUM(AD4067:AD4068)</f>
        <v>0</v>
      </c>
      <c r="DG4067" s="616"/>
      <c r="DH4067" s="617"/>
      <c r="DI4067" s="415"/>
      <c r="DJ4067" s="416"/>
      <c r="DK4067" s="416"/>
      <c r="DL4067" s="416"/>
      <c r="DM4067" s="416"/>
      <c r="DN4067" s="416"/>
      <c r="DO4067" s="416"/>
      <c r="DP4067" s="416"/>
      <c r="DQ4067" s="416"/>
      <c r="DR4067" s="416"/>
      <c r="DS4067" s="416"/>
      <c r="DT4067" s="416"/>
      <c r="DU4067" s="416"/>
      <c r="DV4067" s="416"/>
      <c r="DW4067" s="416"/>
      <c r="DX4067" s="416"/>
      <c r="DY4067" s="416"/>
      <c r="DZ4067" s="416"/>
      <c r="EA4067" s="416"/>
      <c r="EB4067" s="416"/>
      <c r="EC4067" s="416"/>
      <c r="ED4067" s="416"/>
      <c r="EE4067" s="416"/>
      <c r="EF4067" s="416"/>
      <c r="EG4067" s="416"/>
      <c r="EH4067" s="416"/>
      <c r="EI4067" s="416"/>
      <c r="EJ4067" s="416"/>
      <c r="EK4067" s="416"/>
      <c r="EL4067" s="417"/>
    </row>
    <row r="4068" spans="1:142" ht="15" customHeight="1" x14ac:dyDescent="0.25">
      <c r="A4068" s="60"/>
      <c r="B4068" s="60"/>
      <c r="C4068" s="782"/>
      <c r="D4068" s="789"/>
      <c r="E4068" s="790"/>
      <c r="F4068" s="791"/>
      <c r="G4068" s="716" t="s">
        <v>406</v>
      </c>
      <c r="H4068" s="716"/>
      <c r="I4068" s="177"/>
      <c r="J4068" s="700" t="s">
        <v>407</v>
      </c>
      <c r="K4068" s="700"/>
      <c r="L4068" s="700"/>
      <c r="M4068" s="700"/>
      <c r="N4068" s="700"/>
      <c r="O4068" s="701"/>
      <c r="P4068" s="555"/>
      <c r="Q4068" s="555"/>
      <c r="R4068" s="555"/>
      <c r="S4068" s="555"/>
      <c r="T4068" s="555"/>
      <c r="U4068" s="555"/>
      <c r="V4068" s="555"/>
      <c r="W4068" s="555"/>
      <c r="X4068" s="555"/>
      <c r="Y4068" s="555"/>
      <c r="Z4068" s="555"/>
      <c r="AA4068" s="555"/>
      <c r="AB4068" s="555"/>
      <c r="AC4068" s="555"/>
      <c r="AD4068" s="555"/>
      <c r="AE4068" s="60"/>
      <c r="AF4068" s="259"/>
      <c r="AG4068" s="374">
        <f t="shared" si="12144"/>
        <v>15</v>
      </c>
      <c r="AH4068" s="399"/>
      <c r="AK4068" s="375">
        <f t="shared" si="12145"/>
        <v>0</v>
      </c>
      <c r="AL4068" s="378">
        <f t="shared" si="12429"/>
        <v>0</v>
      </c>
      <c r="AM4068" s="374">
        <f t="shared" si="12146"/>
        <v>0</v>
      </c>
      <c r="AN4068" s="292">
        <f t="shared" si="12430"/>
        <v>0</v>
      </c>
      <c r="CA4068" s="299" t="s">
        <v>1910</v>
      </c>
      <c r="CB4068" s="421"/>
      <c r="CC4068" s="375"/>
      <c r="CD4068" s="375"/>
      <c r="CE4068" s="375"/>
      <c r="CF4068" s="375"/>
      <c r="CG4068" s="375"/>
      <c r="CH4068" s="375"/>
      <c r="CI4068" s="375"/>
      <c r="CJ4068" s="375"/>
      <c r="CK4068" s="375"/>
      <c r="CL4068" s="375"/>
      <c r="CM4068" s="375"/>
      <c r="CN4068" s="300"/>
      <c r="CO4068" s="300"/>
      <c r="CP4068" s="300"/>
      <c r="CQ4068" s="422">
        <f t="shared" ref="CQ4068" si="12508">IF(CQ4066="NA",COUNTIF(P4067:P4068,"NA"),COUNTIF(P4067:P4068,"NS"))</f>
        <v>0</v>
      </c>
      <c r="CR4068" s="422">
        <f t="shared" ref="CR4068" si="12509">IF(CR4066="NA",COUNTIF(Q4067:Q4068,"NA"),COUNTIF(Q4067:Q4068,"NS"))</f>
        <v>0</v>
      </c>
      <c r="CS4068" s="422">
        <f t="shared" ref="CS4068" si="12510">IF(CS4066="NA",COUNTIF(R4067:R4068,"NA"),COUNTIF(R4067:R4068,"NS"))</f>
        <v>0</v>
      </c>
      <c r="CT4068" s="422">
        <f t="shared" ref="CT4068" si="12511">IF(CT4066="NA",COUNTIF(S4067:S4068,"NA"),COUNTIF(S4067:S4068,"NS"))</f>
        <v>0</v>
      </c>
      <c r="CU4068" s="422">
        <f t="shared" ref="CU4068" si="12512">IF(CU4066="NA",COUNTIF(T4067:T4068,"NA"),COUNTIF(T4067:T4068,"NS"))</f>
        <v>0</v>
      </c>
      <c r="CV4068" s="422">
        <f t="shared" ref="CV4068" si="12513">IF(CV4066="NA",COUNTIF(U4067:U4068,"NA"),COUNTIF(U4067:U4068,"NS"))</f>
        <v>0</v>
      </c>
      <c r="CW4068" s="422">
        <f t="shared" ref="CW4068" si="12514">IF(CW4066="NA",COUNTIF(V4067:V4068,"NA"),COUNTIF(V4067:V4068,"NS"))</f>
        <v>0</v>
      </c>
      <c r="CX4068" s="422">
        <f t="shared" ref="CX4068" si="12515">IF(CX4066="NA",COUNTIF(W4067:W4068,"NA"),COUNTIF(W4067:W4068,"NS"))</f>
        <v>0</v>
      </c>
      <c r="CY4068" s="422">
        <f t="shared" ref="CY4068" si="12516">IF(CY4066="NA",COUNTIF(X4067:X4068,"NA"),COUNTIF(X4067:X4068,"NS"))</f>
        <v>0</v>
      </c>
      <c r="CZ4068" s="422">
        <f t="shared" ref="CZ4068" si="12517">IF(CZ4066="NA",COUNTIF(Y4067:Y4068,"NA"),COUNTIF(Y4067:Y4068,"NS"))</f>
        <v>0</v>
      </c>
      <c r="DA4068" s="422">
        <f t="shared" ref="DA4068" si="12518">IF(DA4066="NA",COUNTIF(Z4067:Z4068,"NA"),COUNTIF(Z4067:Z4068,"NS"))</f>
        <v>0</v>
      </c>
      <c r="DB4068" s="422">
        <f t="shared" ref="DB4068" si="12519">IF(DB4066="NA",COUNTIF(AA4067:AA4068,"NA"),COUNTIF(AA4067:AA4068,"NS"))</f>
        <v>0</v>
      </c>
      <c r="DC4068" s="422">
        <f t="shared" ref="DC4068" si="12520">IF(DC4066="NA",COUNTIF(AB4067:AB4068,"NA"),COUNTIF(AB4067:AB4068,"NS"))</f>
        <v>0</v>
      </c>
      <c r="DD4068" s="422">
        <f t="shared" ref="DD4068" si="12521">IF(DD4066="NA",COUNTIF(AC4067:AC4068,"NA"),COUNTIF(AC4067:AC4068,"NS"))</f>
        <v>0</v>
      </c>
      <c r="DE4068" s="422">
        <f t="shared" ref="DE4068" si="12522">IF(DE4066="NA",COUNTIF(AD4067:AD4068,"NA"),COUNTIF(AD4067:AD4068,"NS"))</f>
        <v>0</v>
      </c>
      <c r="DG4068" s="616"/>
      <c r="DH4068" s="617"/>
      <c r="DI4068" s="415"/>
      <c r="DJ4068" s="416"/>
      <c r="DK4068" s="416"/>
      <c r="DL4068" s="416"/>
      <c r="DM4068" s="416"/>
      <c r="DN4068" s="416"/>
      <c r="DO4068" s="416"/>
      <c r="DP4068" s="416"/>
      <c r="DQ4068" s="416"/>
      <c r="DR4068" s="416"/>
      <c r="DS4068" s="416"/>
      <c r="DT4068" s="416"/>
      <c r="DU4068" s="416"/>
      <c r="DV4068" s="416"/>
      <c r="DW4068" s="416"/>
      <c r="DX4068" s="416"/>
      <c r="DY4068" s="416"/>
      <c r="DZ4068" s="416"/>
      <c r="EA4068" s="416"/>
      <c r="EB4068" s="416"/>
      <c r="EC4068" s="416"/>
      <c r="ED4068" s="416"/>
      <c r="EE4068" s="416"/>
      <c r="EF4068" s="416"/>
      <c r="EG4068" s="416"/>
      <c r="EH4068" s="416"/>
      <c r="EI4068" s="416"/>
      <c r="EJ4068" s="416"/>
      <c r="EK4068" s="416"/>
      <c r="EL4068" s="417"/>
    </row>
    <row r="4069" spans="1:142" ht="15" customHeight="1" x14ac:dyDescent="0.25">
      <c r="A4069" s="60"/>
      <c r="B4069" s="60"/>
      <c r="C4069" s="782"/>
      <c r="D4069" s="789"/>
      <c r="E4069" s="790"/>
      <c r="F4069" s="791"/>
      <c r="G4069" s="703" t="s">
        <v>408</v>
      </c>
      <c r="H4069" s="703"/>
      <c r="I4069" s="704" t="s">
        <v>409</v>
      </c>
      <c r="J4069" s="705"/>
      <c r="K4069" s="705"/>
      <c r="L4069" s="705"/>
      <c r="M4069" s="705"/>
      <c r="N4069" s="705"/>
      <c r="O4069" s="706"/>
      <c r="P4069" s="555"/>
      <c r="Q4069" s="555"/>
      <c r="R4069" s="555"/>
      <c r="S4069" s="555"/>
      <c r="T4069" s="555"/>
      <c r="U4069" s="555"/>
      <c r="V4069" s="555"/>
      <c r="W4069" s="555"/>
      <c r="X4069" s="555"/>
      <c r="Y4069" s="555"/>
      <c r="Z4069" s="555"/>
      <c r="AA4069" s="555"/>
      <c r="AB4069" s="555"/>
      <c r="AC4069" s="555"/>
      <c r="AD4069" s="555"/>
      <c r="AE4069" s="60"/>
      <c r="AF4069" s="259"/>
      <c r="AG4069" s="374">
        <f t="shared" si="12144"/>
        <v>15</v>
      </c>
      <c r="AH4069" s="399"/>
      <c r="AK4069" s="375">
        <f t="shared" si="12145"/>
        <v>0</v>
      </c>
      <c r="AL4069" s="378">
        <f t="shared" si="12429"/>
        <v>0</v>
      </c>
      <c r="AM4069" s="374">
        <f t="shared" si="12146"/>
        <v>0</v>
      </c>
      <c r="AN4069" s="292">
        <f t="shared" si="12430"/>
        <v>0</v>
      </c>
      <c r="CA4069" s="308" t="s">
        <v>1918</v>
      </c>
      <c r="CB4069" s="427"/>
      <c r="CC4069" s="375"/>
      <c r="CD4069" s="375"/>
      <c r="CE4069" s="375"/>
      <c r="CF4069" s="375"/>
      <c r="CG4069" s="375"/>
      <c r="CH4069" s="375"/>
      <c r="CI4069" s="375"/>
      <c r="CJ4069" s="375"/>
      <c r="CK4069" s="375"/>
      <c r="CL4069" s="375"/>
      <c r="CM4069" s="375"/>
      <c r="CN4069" s="465"/>
      <c r="CO4069" s="465"/>
      <c r="CP4069" s="465"/>
      <c r="CQ4069" s="435">
        <f t="shared" ref="CQ4069:DD4069" si="12523">IF(OR(AND(CQ4066=0,CQ4068&gt;0),AND(CQ4066="NS",CQ4067&gt;0),AND(CQ4066="NS",CQ4068=0,CQ4067=0)),1,IF(OR(AND(CQ4066&gt;0,CQ4068=2),AND(CQ4066="NS",CQ4068=2),AND(CQ4066="NS",CQ4067=0,CQ4068&gt;0),OR(CQ4066=CQ4067,AND(CQ4066="",CQ4068=0,CQ4067=0))),0,1))</f>
        <v>0</v>
      </c>
      <c r="CR4069" s="435">
        <f t="shared" si="12523"/>
        <v>0</v>
      </c>
      <c r="CS4069" s="435">
        <f t="shared" si="12523"/>
        <v>0</v>
      </c>
      <c r="CT4069" s="435">
        <f t="shared" si="12523"/>
        <v>0</v>
      </c>
      <c r="CU4069" s="435">
        <f t="shared" si="12523"/>
        <v>0</v>
      </c>
      <c r="CV4069" s="435">
        <f t="shared" si="12523"/>
        <v>0</v>
      </c>
      <c r="CW4069" s="435">
        <f t="shared" si="12523"/>
        <v>0</v>
      </c>
      <c r="CX4069" s="435">
        <f t="shared" si="12523"/>
        <v>0</v>
      </c>
      <c r="CY4069" s="435">
        <f t="shared" si="12523"/>
        <v>0</v>
      </c>
      <c r="CZ4069" s="435">
        <f t="shared" si="12523"/>
        <v>0</v>
      </c>
      <c r="DA4069" s="435">
        <f t="shared" si="12523"/>
        <v>0</v>
      </c>
      <c r="DB4069" s="435">
        <f t="shared" si="12523"/>
        <v>0</v>
      </c>
      <c r="DC4069" s="435">
        <f t="shared" si="12523"/>
        <v>0</v>
      </c>
      <c r="DD4069" s="435">
        <f t="shared" si="12523"/>
        <v>0</v>
      </c>
      <c r="DE4069" s="435">
        <f t="shared" ref="DE4069" si="12524">IF(OR(AND(DE4066=0,DE4068&gt;0),AND(DE4066="NS",DE4067&gt;0),AND(DE4066="NS",DE4068=0,DE4067=0)),1,IF(OR(AND(DE4066&gt;0,DE4068=2),AND(DE4066="NS",DE4068=2),AND(DE4066="NS",DE4067=0,DE4068&gt;0),OR(DE4066=DE4067,AND(DE4066="",DE4068=0,DE4067=0))),0,1))</f>
        <v>0</v>
      </c>
      <c r="DG4069" s="610"/>
      <c r="DH4069" s="611"/>
      <c r="DI4069" s="415"/>
      <c r="DJ4069" s="416"/>
      <c r="DK4069" s="416"/>
      <c r="DL4069" s="416"/>
      <c r="DM4069" s="416"/>
      <c r="DN4069" s="416"/>
      <c r="DO4069" s="416"/>
      <c r="DP4069" s="416"/>
      <c r="DQ4069" s="416"/>
      <c r="DR4069" s="416"/>
      <c r="DS4069" s="416"/>
      <c r="DT4069" s="416"/>
      <c r="DU4069" s="416"/>
      <c r="DV4069" s="416"/>
      <c r="DW4069" s="416"/>
      <c r="DX4069" s="416"/>
      <c r="DY4069" s="416"/>
      <c r="DZ4069" s="416"/>
      <c r="EA4069" s="416"/>
      <c r="EB4069" s="416"/>
      <c r="EC4069" s="416"/>
      <c r="ED4069" s="416"/>
      <c r="EE4069" s="416"/>
      <c r="EF4069" s="416"/>
      <c r="EG4069" s="416"/>
      <c r="EH4069" s="416"/>
      <c r="EI4069" s="416"/>
      <c r="EJ4069" s="416"/>
      <c r="EK4069" s="416"/>
      <c r="EL4069" s="417"/>
    </row>
    <row r="4070" spans="1:142" ht="15" customHeight="1" x14ac:dyDescent="0.25">
      <c r="A4070" s="60"/>
      <c r="B4070" s="60"/>
      <c r="C4070" s="782"/>
      <c r="D4070" s="789"/>
      <c r="E4070" s="790"/>
      <c r="F4070" s="791"/>
      <c r="G4070" s="703" t="s">
        <v>410</v>
      </c>
      <c r="H4070" s="703"/>
      <c r="I4070" s="704" t="s">
        <v>411</v>
      </c>
      <c r="J4070" s="705"/>
      <c r="K4070" s="705"/>
      <c r="L4070" s="705"/>
      <c r="M4070" s="705"/>
      <c r="N4070" s="705"/>
      <c r="O4070" s="706"/>
      <c r="P4070" s="555"/>
      <c r="Q4070" s="555"/>
      <c r="R4070" s="555"/>
      <c r="S4070" s="555"/>
      <c r="T4070" s="555"/>
      <c r="U4070" s="555"/>
      <c r="V4070" s="555"/>
      <c r="W4070" s="555"/>
      <c r="X4070" s="555"/>
      <c r="Y4070" s="555"/>
      <c r="Z4070" s="555"/>
      <c r="AA4070" s="555"/>
      <c r="AB4070" s="555"/>
      <c r="AC4070" s="555"/>
      <c r="AD4070" s="555"/>
      <c r="AE4070" s="60"/>
      <c r="AF4070" s="259"/>
      <c r="AG4070" s="374">
        <f t="shared" si="12144"/>
        <v>15</v>
      </c>
      <c r="AH4070" s="399"/>
      <c r="AK4070" s="375">
        <f t="shared" si="12145"/>
        <v>0</v>
      </c>
      <c r="AL4070" s="378">
        <f t="shared" si="12429"/>
        <v>0</v>
      </c>
      <c r="AM4070" s="374">
        <f t="shared" si="12146"/>
        <v>0</v>
      </c>
      <c r="AN4070" s="292">
        <f t="shared" si="12430"/>
        <v>0</v>
      </c>
      <c r="CA4070" s="303"/>
      <c r="CB4070" s="427"/>
      <c r="CC4070" s="375"/>
      <c r="CD4070" s="375"/>
      <c r="CE4070" s="375"/>
      <c r="CF4070" s="375"/>
      <c r="CG4070" s="375"/>
      <c r="CH4070" s="375"/>
      <c r="CI4070" s="375"/>
      <c r="CJ4070" s="375"/>
      <c r="CK4070" s="375"/>
      <c r="CL4070" s="375"/>
      <c r="CM4070" s="375"/>
      <c r="CN4070" s="305"/>
      <c r="CO4070" s="305"/>
      <c r="CP4070" s="305"/>
      <c r="CQ4070" s="311"/>
      <c r="CR4070" s="311"/>
      <c r="CS4070" s="311"/>
      <c r="CT4070" s="311"/>
      <c r="CU4070" s="311"/>
      <c r="CV4070" s="311"/>
      <c r="CW4070" s="311"/>
      <c r="CX4070" s="311"/>
      <c r="CY4070" s="311"/>
      <c r="CZ4070" s="311"/>
      <c r="DA4070" s="311"/>
      <c r="DB4070" s="311"/>
      <c r="DC4070" s="311"/>
      <c r="DD4070" s="311"/>
      <c r="DE4070" s="311"/>
      <c r="DG4070" s="614" t="s">
        <v>412</v>
      </c>
      <c r="DH4070" s="615"/>
      <c r="DI4070" s="418" t="s">
        <v>1909</v>
      </c>
      <c r="DJ4070" s="419"/>
      <c r="DK4070" s="419"/>
      <c r="DL4070" s="419"/>
      <c r="DM4070" s="419"/>
      <c r="DN4070" s="419"/>
      <c r="DO4070" s="419"/>
      <c r="DP4070" s="419"/>
      <c r="DQ4070" s="419"/>
      <c r="DR4070" s="419"/>
      <c r="DS4070" s="419"/>
      <c r="DT4070" s="419"/>
      <c r="DU4070" s="419"/>
      <c r="DV4070" s="419"/>
      <c r="DW4070" s="419"/>
      <c r="DX4070" s="419">
        <f t="shared" ref="DX4070" si="12525">P4071</f>
        <v>0</v>
      </c>
      <c r="DY4070" s="419">
        <f t="shared" ref="DY4070" si="12526">Q4071</f>
        <v>0</v>
      </c>
      <c r="DZ4070" s="419">
        <f t="shared" ref="DZ4070" si="12527">R4071</f>
        <v>0</v>
      </c>
      <c r="EA4070" s="419">
        <f t="shared" ref="EA4070" si="12528">S4071</f>
        <v>0</v>
      </c>
      <c r="EB4070" s="419">
        <f t="shared" ref="EB4070" si="12529">T4071</f>
        <v>0</v>
      </c>
      <c r="EC4070" s="419">
        <f t="shared" ref="EC4070" si="12530">U4071</f>
        <v>0</v>
      </c>
      <c r="ED4070" s="419">
        <f t="shared" ref="ED4070" si="12531">V4071</f>
        <v>0</v>
      </c>
      <c r="EE4070" s="419">
        <f t="shared" ref="EE4070" si="12532">W4071</f>
        <v>0</v>
      </c>
      <c r="EF4070" s="419">
        <f t="shared" ref="EF4070" si="12533">X4071</f>
        <v>0</v>
      </c>
      <c r="EG4070" s="419">
        <f t="shared" ref="EG4070" si="12534">Y4071</f>
        <v>0</v>
      </c>
      <c r="EH4070" s="419">
        <f t="shared" ref="EH4070" si="12535">Z4071</f>
        <v>0</v>
      </c>
      <c r="EI4070" s="419">
        <f t="shared" ref="EI4070" si="12536">AA4071</f>
        <v>0</v>
      </c>
      <c r="EJ4070" s="419">
        <f t="shared" ref="EJ4070" si="12537">AB4071</f>
        <v>0</v>
      </c>
      <c r="EK4070" s="419">
        <f t="shared" ref="EK4070" si="12538">AC4071</f>
        <v>0</v>
      </c>
      <c r="EL4070" s="420">
        <f t="shared" ref="EL4070" si="12539">AD4071</f>
        <v>0</v>
      </c>
    </row>
    <row r="4071" spans="1:142" ht="24" customHeight="1" x14ac:dyDescent="0.25">
      <c r="A4071" s="60"/>
      <c r="B4071" s="60"/>
      <c r="C4071" s="783"/>
      <c r="D4071" s="792"/>
      <c r="E4071" s="793"/>
      <c r="F4071" s="794"/>
      <c r="G4071" s="703" t="s">
        <v>412</v>
      </c>
      <c r="H4071" s="703"/>
      <c r="I4071" s="704" t="s">
        <v>413</v>
      </c>
      <c r="J4071" s="705"/>
      <c r="K4071" s="705"/>
      <c r="L4071" s="705"/>
      <c r="M4071" s="705"/>
      <c r="N4071" s="705"/>
      <c r="O4071" s="706"/>
      <c r="P4071" s="555"/>
      <c r="Q4071" s="555"/>
      <c r="R4071" s="555"/>
      <c r="S4071" s="555"/>
      <c r="T4071" s="555"/>
      <c r="U4071" s="555"/>
      <c r="V4071" s="555"/>
      <c r="W4071" s="555"/>
      <c r="X4071" s="555"/>
      <c r="Y4071" s="555"/>
      <c r="Z4071" s="555"/>
      <c r="AA4071" s="555"/>
      <c r="AB4071" s="555"/>
      <c r="AC4071" s="555"/>
      <c r="AD4071" s="555"/>
      <c r="AE4071" s="60"/>
      <c r="AF4071" s="259"/>
      <c r="AG4071" s="374">
        <f t="shared" si="12144"/>
        <v>15</v>
      </c>
      <c r="AH4071" s="399"/>
      <c r="AK4071" s="375">
        <f t="shared" si="12145"/>
        <v>0</v>
      </c>
      <c r="AL4071" s="378">
        <f t="shared" si="12429"/>
        <v>0</v>
      </c>
      <c r="AM4071" s="374">
        <f t="shared" si="12146"/>
        <v>0</v>
      </c>
      <c r="AN4071" s="292">
        <f t="shared" si="12430"/>
        <v>0</v>
      </c>
      <c r="CA4071" s="303"/>
      <c r="CB4071" s="427"/>
      <c r="CC4071" s="375"/>
      <c r="CD4071" s="375"/>
      <c r="CE4071" s="375"/>
      <c r="CF4071" s="375"/>
      <c r="CG4071" s="375"/>
      <c r="CH4071" s="375"/>
      <c r="CI4071" s="375"/>
      <c r="CJ4071" s="375"/>
      <c r="CK4071" s="375"/>
      <c r="CL4071" s="375"/>
      <c r="CM4071" s="375"/>
      <c r="CN4071" s="305"/>
      <c r="CO4071" s="305"/>
      <c r="CP4071" s="305"/>
      <c r="CQ4071" s="311"/>
      <c r="CR4071" s="311"/>
      <c r="CS4071" s="311"/>
      <c r="CT4071" s="311"/>
      <c r="CU4071" s="311"/>
      <c r="CV4071" s="311"/>
      <c r="CW4071" s="311"/>
      <c r="CX4071" s="311"/>
      <c r="CY4071" s="311"/>
      <c r="CZ4071" s="311"/>
      <c r="DA4071" s="311"/>
      <c r="DB4071" s="311"/>
      <c r="DC4071" s="311"/>
      <c r="DD4071" s="311"/>
      <c r="DE4071" s="311"/>
      <c r="DG4071" s="413"/>
      <c r="DH4071" s="398"/>
      <c r="DI4071" s="415" t="s">
        <v>1910</v>
      </c>
      <c r="DJ4071" s="416"/>
      <c r="DK4071" s="416"/>
      <c r="DL4071" s="416"/>
      <c r="DM4071" s="416"/>
      <c r="DN4071" s="416"/>
      <c r="DO4071" s="416"/>
      <c r="DP4071" s="416"/>
      <c r="DQ4071" s="416"/>
      <c r="DR4071" s="416"/>
      <c r="DS4071" s="416"/>
      <c r="DT4071" s="416"/>
      <c r="DU4071" s="416"/>
      <c r="DV4071" s="416"/>
      <c r="DW4071" s="416"/>
      <c r="DX4071" s="416">
        <f t="shared" ref="DX4071" si="12540">COUNTIF(P4064:P4066,"NS")+COUNTIF(P4069:P4070,"NS")+COUNTIF(P4059,"NS")+COUNTIF(P4041,"NS")</f>
        <v>0</v>
      </c>
      <c r="DY4071" s="416">
        <f t="shared" ref="DY4071" si="12541">COUNTIF(Q4064:Q4066,"NS")+COUNTIF(Q4069:Q4070,"NS")+COUNTIF(Q4059,"NS")+COUNTIF(Q4041,"NS")</f>
        <v>0</v>
      </c>
      <c r="DZ4071" s="416">
        <f t="shared" ref="DZ4071" si="12542">COUNTIF(R4064:R4066,"NS")+COUNTIF(R4069:R4070,"NS")+COUNTIF(R4059,"NS")+COUNTIF(R4041,"NS")</f>
        <v>0</v>
      </c>
      <c r="EA4071" s="416">
        <f t="shared" ref="EA4071" si="12543">COUNTIF(S4064:S4066,"NS")+COUNTIF(S4069:S4070,"NS")+COUNTIF(S4059,"NS")+COUNTIF(S4041,"NS")</f>
        <v>0</v>
      </c>
      <c r="EB4071" s="416">
        <f t="shared" ref="EB4071" si="12544">COUNTIF(T4064:T4066,"NS")+COUNTIF(T4069:T4070,"NS")+COUNTIF(T4059,"NS")+COUNTIF(T4041,"NS")</f>
        <v>0</v>
      </c>
      <c r="EC4071" s="416">
        <f t="shared" ref="EC4071" si="12545">COUNTIF(U4064:U4066,"NS")+COUNTIF(U4069:U4070,"NS")+COUNTIF(U4059,"NS")+COUNTIF(U4041,"NS")</f>
        <v>0</v>
      </c>
      <c r="ED4071" s="416">
        <f t="shared" ref="ED4071" si="12546">COUNTIF(V4064:V4066,"NS")+COUNTIF(V4069:V4070,"NS")+COUNTIF(V4059,"NS")+COUNTIF(V4041,"NS")</f>
        <v>0</v>
      </c>
      <c r="EE4071" s="416">
        <f t="shared" ref="EE4071" si="12547">COUNTIF(W4064:W4066,"NS")+COUNTIF(W4069:W4070,"NS")+COUNTIF(W4059,"NS")+COUNTIF(W4041,"NS")</f>
        <v>0</v>
      </c>
      <c r="EF4071" s="416">
        <f t="shared" ref="EF4071" si="12548">COUNTIF(X4064:X4066,"NS")+COUNTIF(X4069:X4070,"NS")+COUNTIF(X4059,"NS")+COUNTIF(X4041,"NS")</f>
        <v>0</v>
      </c>
      <c r="EG4071" s="416">
        <f t="shared" ref="EG4071" si="12549">COUNTIF(Y4064:Y4066,"NS")+COUNTIF(Y4069:Y4070,"NS")+COUNTIF(Y4059,"NS")+COUNTIF(Y4041,"NS")</f>
        <v>0</v>
      </c>
      <c r="EH4071" s="416">
        <f t="shared" ref="EH4071" si="12550">COUNTIF(Z4064:Z4066,"NS")+COUNTIF(Z4069:Z4070,"NS")+COUNTIF(Z4059,"NS")+COUNTIF(Z4041,"NS")</f>
        <v>0</v>
      </c>
      <c r="EI4071" s="416">
        <f t="shared" ref="EI4071" si="12551">COUNTIF(AA4064:AA4066,"NS")+COUNTIF(AA4069:AA4070,"NS")+COUNTIF(AA4059,"NS")+COUNTIF(AA4041,"NS")</f>
        <v>0</v>
      </c>
      <c r="EJ4071" s="416">
        <f t="shared" ref="EJ4071" si="12552">COUNTIF(AB4064:AB4066,"NS")+COUNTIF(AB4069:AB4070,"NS")+COUNTIF(AB4059,"NS")+COUNTIF(AB4041,"NS")</f>
        <v>0</v>
      </c>
      <c r="EK4071" s="416">
        <f t="shared" ref="EK4071" si="12553">COUNTIF(AC4064:AC4066,"NS")+COUNTIF(AC4069:AC4070,"NS")+COUNTIF(AC4059,"NS")+COUNTIF(AC4041,"NS")</f>
        <v>0</v>
      </c>
      <c r="EL4071" s="417">
        <f t="shared" ref="EL4071" si="12554">COUNTIF(AD4064:AD4066,"NS")+COUNTIF(AD4069:AD4070,"NS")+COUNTIF(AD4059,"NS")+COUNTIF(AD4041,"NS")</f>
        <v>0</v>
      </c>
    </row>
    <row r="4072" spans="1:142" ht="15" customHeight="1" x14ac:dyDescent="0.25">
      <c r="A4072" s="60"/>
      <c r="B4072" s="60"/>
      <c r="C4072" s="795" t="s">
        <v>422</v>
      </c>
      <c r="D4072" s="786" t="s">
        <v>423</v>
      </c>
      <c r="E4072" s="787"/>
      <c r="F4072" s="788"/>
      <c r="G4072" s="703" t="s">
        <v>416</v>
      </c>
      <c r="H4072" s="703"/>
      <c r="I4072" s="704" t="s">
        <v>417</v>
      </c>
      <c r="J4072" s="705"/>
      <c r="K4072" s="705"/>
      <c r="L4072" s="705"/>
      <c r="M4072" s="705"/>
      <c r="N4072" s="705"/>
      <c r="O4072" s="706"/>
      <c r="P4072" s="555"/>
      <c r="Q4072" s="555"/>
      <c r="R4072" s="555"/>
      <c r="S4072" s="555"/>
      <c r="T4072" s="555"/>
      <c r="U4072" s="555"/>
      <c r="V4072" s="555"/>
      <c r="W4072" s="555"/>
      <c r="X4072" s="555"/>
      <c r="Y4072" s="555"/>
      <c r="Z4072" s="555"/>
      <c r="AA4072" s="555"/>
      <c r="AB4072" s="555"/>
      <c r="AC4072" s="555"/>
      <c r="AD4072" s="555"/>
      <c r="AE4072" s="60"/>
      <c r="AF4072" s="259"/>
      <c r="AG4072" s="374">
        <f t="shared" si="12144"/>
        <v>15</v>
      </c>
      <c r="AH4072" s="399"/>
      <c r="AK4072" s="375">
        <f t="shared" si="12145"/>
        <v>0</v>
      </c>
      <c r="AL4072" s="378">
        <f t="shared" si="12429"/>
        <v>0</v>
      </c>
      <c r="AM4072" s="374">
        <f t="shared" si="12146"/>
        <v>0</v>
      </c>
      <c r="AN4072" s="292">
        <f t="shared" si="12430"/>
        <v>0</v>
      </c>
      <c r="CA4072" s="303"/>
      <c r="CB4072" s="427"/>
      <c r="CC4072" s="375"/>
      <c r="CD4072" s="375"/>
      <c r="CE4072" s="375"/>
      <c r="CF4072" s="375"/>
      <c r="CG4072" s="375"/>
      <c r="CH4072" s="375"/>
      <c r="CI4072" s="375"/>
      <c r="CJ4072" s="375"/>
      <c r="CK4072" s="375"/>
      <c r="CL4072" s="375"/>
      <c r="CM4072" s="375"/>
      <c r="CN4072" s="305"/>
      <c r="CO4072" s="305"/>
      <c r="CP4072" s="305"/>
      <c r="CQ4072" s="311"/>
      <c r="CR4072" s="311"/>
      <c r="CS4072" s="311"/>
      <c r="CT4072" s="311"/>
      <c r="CU4072" s="311"/>
      <c r="CV4072" s="311"/>
      <c r="CW4072" s="311"/>
      <c r="CX4072" s="311"/>
      <c r="CY4072" s="311"/>
      <c r="CZ4072" s="311"/>
      <c r="DA4072" s="311"/>
      <c r="DB4072" s="311"/>
      <c r="DC4072" s="311"/>
      <c r="DD4072" s="311"/>
      <c r="DE4072" s="311"/>
      <c r="DG4072" s="610"/>
      <c r="DH4072" s="611"/>
      <c r="DI4072" s="415" t="s">
        <v>1914</v>
      </c>
      <c r="DJ4072" s="416"/>
      <c r="DK4072" s="416"/>
      <c r="DL4072" s="416"/>
      <c r="DM4072" s="416"/>
      <c r="DN4072" s="416"/>
      <c r="DO4072" s="416"/>
      <c r="DP4072" s="416"/>
      <c r="DQ4072" s="416"/>
      <c r="DR4072" s="416"/>
      <c r="DS4072" s="416"/>
      <c r="DT4072" s="416"/>
      <c r="DU4072" s="416"/>
      <c r="DV4072" s="416"/>
      <c r="DW4072" s="416"/>
      <c r="DX4072" s="416">
        <f t="shared" ref="DX4072" si="12555">SUM(P4069:P4071,P4064:P4066,P4059,P4041)</f>
        <v>0</v>
      </c>
      <c r="DY4072" s="416">
        <f t="shared" ref="DY4072" si="12556">SUM(Q4069:Q4071,Q4064:Q4066,Q4059,Q4041)</f>
        <v>0</v>
      </c>
      <c r="DZ4072" s="416">
        <f t="shared" ref="DZ4072" si="12557">SUM(R4069:R4071,R4064:R4066,R4059,R4041)</f>
        <v>0</v>
      </c>
      <c r="EA4072" s="416">
        <f t="shared" ref="EA4072" si="12558">SUM(S4069:S4071,S4064:S4066,S4059,S4041)</f>
        <v>0</v>
      </c>
      <c r="EB4072" s="416">
        <f t="shared" ref="EB4072" si="12559">SUM(T4069:T4071,T4064:T4066,T4059,T4041)</f>
        <v>0</v>
      </c>
      <c r="EC4072" s="416">
        <f t="shared" ref="EC4072" si="12560">SUM(U4069:U4071,U4064:U4066,U4059,U4041)</f>
        <v>0</v>
      </c>
      <c r="ED4072" s="416">
        <f t="shared" ref="ED4072" si="12561">SUM(V4069:V4071,V4064:V4066,V4059,V4041)</f>
        <v>0</v>
      </c>
      <c r="EE4072" s="416">
        <f t="shared" ref="EE4072" si="12562">SUM(W4069:W4071,W4064:W4066,W4059,W4041)</f>
        <v>0</v>
      </c>
      <c r="EF4072" s="416">
        <f t="shared" ref="EF4072" si="12563">SUM(X4069:X4071,X4064:X4066,X4059,X4041)</f>
        <v>0</v>
      </c>
      <c r="EG4072" s="416">
        <f t="shared" ref="EG4072" si="12564">SUM(Y4069:Y4071,Y4064:Y4066,Y4059,Y4041)</f>
        <v>0</v>
      </c>
      <c r="EH4072" s="416">
        <f t="shared" ref="EH4072" si="12565">SUM(Z4069:Z4071,Z4064:Z4066,Z4059,Z4041)</f>
        <v>0</v>
      </c>
      <c r="EI4072" s="416">
        <f t="shared" ref="EI4072" si="12566">SUM(AA4069:AA4071,AA4064:AA4066,AA4059,AA4041)</f>
        <v>0</v>
      </c>
      <c r="EJ4072" s="416">
        <f t="shared" ref="EJ4072" si="12567">SUM(AB4069:AB4071,AB4064:AB4066,AB4059,AB4041)</f>
        <v>0</v>
      </c>
      <c r="EK4072" s="416">
        <f t="shared" ref="EK4072" si="12568">SUM(AC4069:AC4071,AC4064:AC4066,AC4059,AC4041)</f>
        <v>0</v>
      </c>
      <c r="EL4072" s="417">
        <f t="shared" ref="EL4072" si="12569">SUM(AD4069:AD4071,AD4064:AD4066,AD4059,AD4041)</f>
        <v>0</v>
      </c>
    </row>
    <row r="4073" spans="1:142" ht="24" customHeight="1" x14ac:dyDescent="0.25">
      <c r="A4073" s="60"/>
      <c r="B4073" s="60"/>
      <c r="C4073" s="796"/>
      <c r="D4073" s="789"/>
      <c r="E4073" s="790"/>
      <c r="F4073" s="791"/>
      <c r="G4073" s="703" t="s">
        <v>418</v>
      </c>
      <c r="H4073" s="703"/>
      <c r="I4073" s="704" t="s">
        <v>419</v>
      </c>
      <c r="J4073" s="705"/>
      <c r="K4073" s="705"/>
      <c r="L4073" s="705"/>
      <c r="M4073" s="705"/>
      <c r="N4073" s="705"/>
      <c r="O4073" s="706"/>
      <c r="P4073" s="555"/>
      <c r="Q4073" s="555"/>
      <c r="R4073" s="555"/>
      <c r="S4073" s="555"/>
      <c r="T4073" s="555"/>
      <c r="U4073" s="555"/>
      <c r="V4073" s="555"/>
      <c r="W4073" s="555"/>
      <c r="X4073" s="555"/>
      <c r="Y4073" s="555"/>
      <c r="Z4073" s="555"/>
      <c r="AA4073" s="555"/>
      <c r="AB4073" s="555"/>
      <c r="AC4073" s="555"/>
      <c r="AD4073" s="555"/>
      <c r="AE4073" s="60"/>
      <c r="AF4073" s="259"/>
      <c r="AG4073" s="374">
        <f t="shared" si="12144"/>
        <v>15</v>
      </c>
      <c r="AH4073" s="399"/>
      <c r="AK4073" s="375">
        <f t="shared" si="12145"/>
        <v>0</v>
      </c>
      <c r="AL4073" s="378">
        <f t="shared" si="12429"/>
        <v>0</v>
      </c>
      <c r="AM4073" s="374">
        <f t="shared" si="12146"/>
        <v>0</v>
      </c>
      <c r="AN4073" s="292">
        <f t="shared" si="12430"/>
        <v>0</v>
      </c>
      <c r="CA4073" s="303"/>
      <c r="CB4073" s="427"/>
      <c r="CC4073" s="375"/>
      <c r="CD4073" s="375"/>
      <c r="CE4073" s="375"/>
      <c r="CF4073" s="375"/>
      <c r="CG4073" s="375"/>
      <c r="CH4073" s="375"/>
      <c r="CI4073" s="375"/>
      <c r="CJ4073" s="375"/>
      <c r="CK4073" s="375"/>
      <c r="CL4073" s="375"/>
      <c r="CM4073" s="375"/>
      <c r="CN4073" s="305"/>
      <c r="CO4073" s="305"/>
      <c r="CP4073" s="305"/>
      <c r="CQ4073" s="311"/>
      <c r="CR4073" s="311"/>
      <c r="CS4073" s="311"/>
      <c r="CT4073" s="311"/>
      <c r="CU4073" s="311"/>
      <c r="CV4073" s="311"/>
      <c r="CW4073" s="311"/>
      <c r="CX4073" s="311"/>
      <c r="CY4073" s="311"/>
      <c r="CZ4073" s="311"/>
      <c r="DA4073" s="311"/>
      <c r="DB4073" s="311"/>
      <c r="DC4073" s="311"/>
      <c r="DD4073" s="311"/>
      <c r="DE4073" s="311"/>
      <c r="DG4073" s="610"/>
      <c r="DH4073" s="611"/>
      <c r="DI4073" s="415" t="s">
        <v>1919</v>
      </c>
      <c r="DJ4073" s="298"/>
      <c r="DK4073" s="298"/>
      <c r="DL4073" s="298"/>
      <c r="DM4073" s="298"/>
      <c r="DN4073" s="298"/>
      <c r="DO4073" s="298"/>
      <c r="DP4073" s="298"/>
      <c r="DQ4073" s="298"/>
      <c r="DR4073" s="298"/>
      <c r="DS4073" s="298"/>
      <c r="DT4073" s="298"/>
      <c r="DU4073" s="298"/>
      <c r="DV4073" s="298"/>
      <c r="DW4073" s="298"/>
      <c r="DX4073" s="298">
        <f t="shared" ref="DX4073:DZ4073" si="12570">IF(OR(AND(DX4070="NS",DX4071=7),AND(DX4070="NA")),0,IF(OR(AND(IF(DX4070="NS",1,DX4070)&gt;DX4072*0.25,DX4071=0),AND(DX4070&gt;0,OR(DX4071=7,DX4072=0)),AND(DX4070&gt;0,DX4071=0,DX4072=0),AND(DX4070="NS",DX4071=0,DX4072=0)),1,0))</f>
        <v>0</v>
      </c>
      <c r="DY4073" s="298">
        <f t="shared" si="12570"/>
        <v>0</v>
      </c>
      <c r="DZ4073" s="298">
        <f t="shared" si="12570"/>
        <v>0</v>
      </c>
      <c r="EA4073" s="298">
        <f>IF(OR(AND(EA4070="NS",EA4071=7),AND(EA4070="NA")),0,IF(OR(AND(IF(EA4070="NS",1,EA4070)&gt;EA4072*0.25,EA4071=0),AND(EA4070&gt;0,OR(EA4071=7,EA4072=0)),AND(EA4070&gt;0,EA4071=0,EA4072=0),AND(EA4070="NS",EA4071=0,EA4072=0)),1,0))</f>
        <v>0</v>
      </c>
      <c r="EB4073" s="298">
        <f t="shared" ref="EB4073:EL4073" si="12571">IF(OR(AND(EB4070="NS",EB4071=7),AND(EB4070="NA")),0,IF(OR(AND(IF(EB4070="NS",1,EB4070)&gt;EB4072*0.25,EB4071=0),AND(EB4070&gt;0,OR(EB4071=7,EB4072=0)),AND(EB4070&gt;0,EB4071=0,EB4072=0),AND(EB4070="NS",EB4071=0,EB4072=0)),1,0))</f>
        <v>0</v>
      </c>
      <c r="EC4073" s="298">
        <f t="shared" si="12571"/>
        <v>0</v>
      </c>
      <c r="ED4073" s="298">
        <f t="shared" si="12571"/>
        <v>0</v>
      </c>
      <c r="EE4073" s="298">
        <f t="shared" si="12571"/>
        <v>0</v>
      </c>
      <c r="EF4073" s="298">
        <f t="shared" si="12571"/>
        <v>0</v>
      </c>
      <c r="EG4073" s="298">
        <f t="shared" si="12571"/>
        <v>0</v>
      </c>
      <c r="EH4073" s="298">
        <f t="shared" si="12571"/>
        <v>0</v>
      </c>
      <c r="EI4073" s="298">
        <f t="shared" si="12571"/>
        <v>0</v>
      </c>
      <c r="EJ4073" s="298">
        <f t="shared" si="12571"/>
        <v>0</v>
      </c>
      <c r="EK4073" s="298">
        <f t="shared" si="12571"/>
        <v>0</v>
      </c>
      <c r="EL4073" s="302">
        <f t="shared" si="12571"/>
        <v>0</v>
      </c>
    </row>
    <row r="4074" spans="1:142" ht="15" customHeight="1" x14ac:dyDescent="0.25">
      <c r="A4074" s="60"/>
      <c r="B4074" s="60"/>
      <c r="C4074" s="797"/>
      <c r="D4074" s="792"/>
      <c r="E4074" s="793"/>
      <c r="F4074" s="794"/>
      <c r="G4074" s="703" t="s">
        <v>420</v>
      </c>
      <c r="H4074" s="703"/>
      <c r="I4074" s="704" t="s">
        <v>421</v>
      </c>
      <c r="J4074" s="705"/>
      <c r="K4074" s="705"/>
      <c r="L4074" s="705"/>
      <c r="M4074" s="705"/>
      <c r="N4074" s="705"/>
      <c r="O4074" s="706"/>
      <c r="P4074" s="555"/>
      <c r="Q4074" s="555"/>
      <c r="R4074" s="555"/>
      <c r="S4074" s="555"/>
      <c r="T4074" s="555"/>
      <c r="U4074" s="555"/>
      <c r="V4074" s="555"/>
      <c r="W4074" s="555"/>
      <c r="X4074" s="555"/>
      <c r="Y4074" s="555"/>
      <c r="Z4074" s="555"/>
      <c r="AA4074" s="555"/>
      <c r="AB4074" s="555"/>
      <c r="AC4074" s="555"/>
      <c r="AD4074" s="555"/>
      <c r="AE4074" s="60"/>
      <c r="AF4074" s="259"/>
      <c r="AG4074" s="374">
        <f t="shared" si="12144"/>
        <v>15</v>
      </c>
      <c r="AH4074" s="399"/>
      <c r="AK4074" s="375">
        <f t="shared" si="12145"/>
        <v>0</v>
      </c>
      <c r="AL4074" s="378">
        <f t="shared" si="12429"/>
        <v>0</v>
      </c>
      <c r="AM4074" s="374">
        <f t="shared" si="12146"/>
        <v>0</v>
      </c>
      <c r="AN4074" s="292">
        <f t="shared" si="12430"/>
        <v>0</v>
      </c>
      <c r="CA4074" s="303"/>
      <c r="CB4074" s="421"/>
      <c r="CC4074" s="375"/>
      <c r="CD4074" s="375"/>
      <c r="CE4074" s="375"/>
      <c r="CF4074" s="375"/>
      <c r="CG4074" s="375"/>
      <c r="CH4074" s="375"/>
      <c r="CI4074" s="375"/>
      <c r="CJ4074" s="375"/>
      <c r="CK4074" s="375"/>
      <c r="CL4074" s="375"/>
      <c r="CM4074" s="375"/>
      <c r="CN4074" s="305"/>
      <c r="CO4074" s="305"/>
      <c r="CP4074" s="305"/>
      <c r="CQ4074" s="311"/>
      <c r="CR4074" s="311"/>
      <c r="CS4074" s="311"/>
      <c r="CT4074" s="311"/>
      <c r="CU4074" s="311"/>
      <c r="CV4074" s="311"/>
      <c r="CW4074" s="311"/>
      <c r="CX4074" s="311"/>
      <c r="CY4074" s="311"/>
      <c r="CZ4074" s="311"/>
      <c r="DA4074" s="311"/>
      <c r="DB4074" s="311"/>
      <c r="DC4074" s="311"/>
      <c r="DD4074" s="311"/>
      <c r="DE4074" s="311"/>
      <c r="DG4074" s="614" t="s">
        <v>420</v>
      </c>
      <c r="DH4074" s="615"/>
      <c r="DI4074" s="418" t="s">
        <v>1909</v>
      </c>
      <c r="DJ4074" s="419"/>
      <c r="DK4074" s="419"/>
      <c r="DL4074" s="419"/>
      <c r="DM4074" s="419"/>
      <c r="DN4074" s="419"/>
      <c r="DO4074" s="419"/>
      <c r="DP4074" s="419"/>
      <c r="DQ4074" s="419"/>
      <c r="DR4074" s="419"/>
      <c r="DS4074" s="419"/>
      <c r="DT4074" s="419"/>
      <c r="DU4074" s="419"/>
      <c r="DV4074" s="419"/>
      <c r="DW4074" s="419"/>
      <c r="DX4074" s="419">
        <f t="shared" ref="DX4074" si="12572">P4074</f>
        <v>0</v>
      </c>
      <c r="DY4074" s="419">
        <f t="shared" ref="DY4074" si="12573">Q4074</f>
        <v>0</v>
      </c>
      <c r="DZ4074" s="419">
        <f t="shared" ref="DZ4074" si="12574">R4074</f>
        <v>0</v>
      </c>
      <c r="EA4074" s="419">
        <f t="shared" ref="EA4074" si="12575">S4074</f>
        <v>0</v>
      </c>
      <c r="EB4074" s="419">
        <f t="shared" ref="EB4074" si="12576">T4074</f>
        <v>0</v>
      </c>
      <c r="EC4074" s="419">
        <f t="shared" ref="EC4074" si="12577">U4074</f>
        <v>0</v>
      </c>
      <c r="ED4074" s="419">
        <f t="shared" ref="ED4074" si="12578">V4074</f>
        <v>0</v>
      </c>
      <c r="EE4074" s="419">
        <f t="shared" ref="EE4074" si="12579">W4074</f>
        <v>0</v>
      </c>
      <c r="EF4074" s="419">
        <f t="shared" ref="EF4074" si="12580">X4074</f>
        <v>0</v>
      </c>
      <c r="EG4074" s="419">
        <f t="shared" ref="EG4074" si="12581">Y4074</f>
        <v>0</v>
      </c>
      <c r="EH4074" s="419">
        <f t="shared" ref="EH4074" si="12582">Z4074</f>
        <v>0</v>
      </c>
      <c r="EI4074" s="419">
        <f t="shared" ref="EI4074" si="12583">AA4074</f>
        <v>0</v>
      </c>
      <c r="EJ4074" s="419">
        <f t="shared" ref="EJ4074" si="12584">AB4074</f>
        <v>0</v>
      </c>
      <c r="EK4074" s="419">
        <f t="shared" ref="EK4074" si="12585">AC4074</f>
        <v>0</v>
      </c>
      <c r="EL4074" s="420">
        <f t="shared" ref="EL4074" si="12586">AD4074</f>
        <v>0</v>
      </c>
    </row>
    <row r="4075" spans="1:142" ht="24" customHeight="1" x14ac:dyDescent="0.25">
      <c r="A4075" s="60"/>
      <c r="B4075" s="60"/>
      <c r="C4075" s="795" t="s">
        <v>458</v>
      </c>
      <c r="D4075" s="786" t="s">
        <v>459</v>
      </c>
      <c r="E4075" s="787"/>
      <c r="F4075" s="788"/>
      <c r="G4075" s="703" t="s">
        <v>424</v>
      </c>
      <c r="H4075" s="703"/>
      <c r="I4075" s="704" t="s">
        <v>425</v>
      </c>
      <c r="J4075" s="705"/>
      <c r="K4075" s="705"/>
      <c r="L4075" s="705"/>
      <c r="M4075" s="705"/>
      <c r="N4075" s="705"/>
      <c r="O4075" s="706"/>
      <c r="P4075" s="555"/>
      <c r="Q4075" s="555"/>
      <c r="R4075" s="555"/>
      <c r="S4075" s="555"/>
      <c r="T4075" s="555"/>
      <c r="U4075" s="555"/>
      <c r="V4075" s="555"/>
      <c r="W4075" s="555"/>
      <c r="X4075" s="555"/>
      <c r="Y4075" s="555"/>
      <c r="Z4075" s="555"/>
      <c r="AA4075" s="555"/>
      <c r="AB4075" s="555"/>
      <c r="AC4075" s="555"/>
      <c r="AD4075" s="555"/>
      <c r="AE4075" s="60"/>
      <c r="AF4075" s="259"/>
      <c r="AG4075" s="374">
        <f t="shared" si="12144"/>
        <v>15</v>
      </c>
      <c r="AH4075" s="399"/>
      <c r="AK4075" s="375">
        <f t="shared" si="12145"/>
        <v>0</v>
      </c>
      <c r="AL4075" s="378">
        <f t="shared" si="12429"/>
        <v>0</v>
      </c>
      <c r="AM4075" s="374">
        <f t="shared" si="12146"/>
        <v>0</v>
      </c>
      <c r="AN4075" s="292">
        <f t="shared" si="12430"/>
        <v>0</v>
      </c>
      <c r="CA4075" s="299" t="s">
        <v>60</v>
      </c>
      <c r="CB4075" s="421"/>
      <c r="CC4075" s="375"/>
      <c r="CD4075" s="375"/>
      <c r="CE4075" s="375"/>
      <c r="CF4075" s="375"/>
      <c r="CG4075" s="375"/>
      <c r="CH4075" s="375"/>
      <c r="CI4075" s="375"/>
      <c r="CJ4075" s="375"/>
      <c r="CK4075" s="375"/>
      <c r="CL4075" s="375"/>
      <c r="CM4075" s="375"/>
      <c r="CN4075" s="300"/>
      <c r="CO4075" s="300"/>
      <c r="CP4075" s="300"/>
      <c r="CQ4075" s="423">
        <f t="shared" ref="CQ4075" si="12587">IF(P4075="",0,P4075)</f>
        <v>0</v>
      </c>
      <c r="CR4075" s="423">
        <f t="shared" ref="CR4075" si="12588">IF(Q4075="",0,Q4075)</f>
        <v>0</v>
      </c>
      <c r="CS4075" s="423">
        <f t="shared" ref="CS4075" si="12589">IF(R4075="",0,R4075)</f>
        <v>0</v>
      </c>
      <c r="CT4075" s="423">
        <f t="shared" ref="CT4075" si="12590">IF(S4075="",0,S4075)</f>
        <v>0</v>
      </c>
      <c r="CU4075" s="423">
        <f t="shared" ref="CU4075" si="12591">IF(T4075="",0,T4075)</f>
        <v>0</v>
      </c>
      <c r="CV4075" s="423">
        <f t="shared" ref="CV4075" si="12592">IF(U4075="",0,U4075)</f>
        <v>0</v>
      </c>
      <c r="CW4075" s="423">
        <f t="shared" ref="CW4075" si="12593">IF(V4075="",0,V4075)</f>
        <v>0</v>
      </c>
      <c r="CX4075" s="423">
        <f t="shared" ref="CX4075" si="12594">IF(W4075="",0,W4075)</f>
        <v>0</v>
      </c>
      <c r="CY4075" s="423">
        <f t="shared" ref="CY4075" si="12595">IF(X4075="",0,X4075)</f>
        <v>0</v>
      </c>
      <c r="CZ4075" s="423">
        <f t="shared" ref="CZ4075" si="12596">IF(Y4075="",0,Y4075)</f>
        <v>0</v>
      </c>
      <c r="DA4075" s="423">
        <f t="shared" ref="DA4075" si="12597">IF(Z4075="",0,Z4075)</f>
        <v>0</v>
      </c>
      <c r="DB4075" s="423">
        <f t="shared" ref="DB4075" si="12598">IF(AA4075="",0,AA4075)</f>
        <v>0</v>
      </c>
      <c r="DC4075" s="423">
        <f t="shared" ref="DC4075" si="12599">IF(AB4075="",0,AB4075)</f>
        <v>0</v>
      </c>
      <c r="DD4075" s="423">
        <f t="shared" ref="DD4075" si="12600">IF(AC4075="",0,AC4075)</f>
        <v>0</v>
      </c>
      <c r="DE4075" s="423">
        <f t="shared" ref="DE4075" si="12601">IF(AD4075="",0,AD4075)</f>
        <v>0</v>
      </c>
      <c r="DG4075" s="610"/>
      <c r="DH4075" s="611"/>
      <c r="DI4075" s="415" t="s">
        <v>1910</v>
      </c>
      <c r="DJ4075" s="416"/>
      <c r="DK4075" s="416"/>
      <c r="DL4075" s="416"/>
      <c r="DM4075" s="416"/>
      <c r="DN4075" s="416"/>
      <c r="DO4075" s="416"/>
      <c r="DP4075" s="416"/>
      <c r="DQ4075" s="416"/>
      <c r="DR4075" s="416"/>
      <c r="DS4075" s="416"/>
      <c r="DT4075" s="416"/>
      <c r="DU4075" s="416"/>
      <c r="DV4075" s="416"/>
      <c r="DW4075" s="416"/>
      <c r="DX4075" s="416">
        <f t="shared" ref="DX4075" si="12602">COUNTIF(P4072:P4073,"NS")</f>
        <v>0</v>
      </c>
      <c r="DY4075" s="416">
        <f t="shared" ref="DY4075" si="12603">COUNTIF(Q4072:Q4073,"NS")</f>
        <v>0</v>
      </c>
      <c r="DZ4075" s="416">
        <f t="shared" ref="DZ4075" si="12604">COUNTIF(R4072:R4073,"NS")</f>
        <v>0</v>
      </c>
      <c r="EA4075" s="416">
        <f t="shared" ref="EA4075" si="12605">COUNTIF(S4072:S4073,"NS")</f>
        <v>0</v>
      </c>
      <c r="EB4075" s="416">
        <f t="shared" ref="EB4075" si="12606">COUNTIF(T4072:T4073,"NS")</f>
        <v>0</v>
      </c>
      <c r="EC4075" s="416">
        <f t="shared" ref="EC4075" si="12607">COUNTIF(U4072:U4073,"NS")</f>
        <v>0</v>
      </c>
      <c r="ED4075" s="416">
        <f t="shared" ref="ED4075" si="12608">COUNTIF(V4072:V4073,"NS")</f>
        <v>0</v>
      </c>
      <c r="EE4075" s="416">
        <f t="shared" ref="EE4075" si="12609">COUNTIF(W4072:W4073,"NS")</f>
        <v>0</v>
      </c>
      <c r="EF4075" s="416">
        <f t="shared" ref="EF4075" si="12610">COUNTIF(X4072:X4073,"NS")</f>
        <v>0</v>
      </c>
      <c r="EG4075" s="416">
        <f t="shared" ref="EG4075" si="12611">COUNTIF(Y4072:Y4073,"NS")</f>
        <v>0</v>
      </c>
      <c r="EH4075" s="416">
        <f t="shared" ref="EH4075" si="12612">COUNTIF(Z4072:Z4073,"NS")</f>
        <v>0</v>
      </c>
      <c r="EI4075" s="416">
        <f t="shared" ref="EI4075" si="12613">COUNTIF(AA4072:AA4073,"NS")</f>
        <v>0</v>
      </c>
      <c r="EJ4075" s="416">
        <f t="shared" ref="EJ4075" si="12614">COUNTIF(AB4072:AB4073,"NS")</f>
        <v>0</v>
      </c>
      <c r="EK4075" s="416">
        <f t="shared" ref="EK4075" si="12615">COUNTIF(AC4072:AC4073,"NS")</f>
        <v>0</v>
      </c>
      <c r="EL4075" s="417">
        <f t="shared" ref="EL4075" si="12616">COUNTIF(AD4072:AD4073,"NS")</f>
        <v>0</v>
      </c>
    </row>
    <row r="4076" spans="1:142" ht="24" customHeight="1" x14ac:dyDescent="0.25">
      <c r="A4076" s="60"/>
      <c r="B4076" s="60"/>
      <c r="C4076" s="796"/>
      <c r="D4076" s="789"/>
      <c r="E4076" s="790"/>
      <c r="F4076" s="791"/>
      <c r="G4076" s="702" t="s">
        <v>432</v>
      </c>
      <c r="H4076" s="702"/>
      <c r="I4076" s="177"/>
      <c r="J4076" s="700" t="s">
        <v>426</v>
      </c>
      <c r="K4076" s="700"/>
      <c r="L4076" s="700"/>
      <c r="M4076" s="700"/>
      <c r="N4076" s="700"/>
      <c r="O4076" s="701"/>
      <c r="P4076" s="555"/>
      <c r="Q4076" s="555"/>
      <c r="R4076" s="555"/>
      <c r="S4076" s="555"/>
      <c r="T4076" s="555"/>
      <c r="U4076" s="555"/>
      <c r="V4076" s="555"/>
      <c r="W4076" s="555"/>
      <c r="X4076" s="555"/>
      <c r="Y4076" s="555"/>
      <c r="Z4076" s="555"/>
      <c r="AA4076" s="555"/>
      <c r="AB4076" s="555"/>
      <c r="AC4076" s="555"/>
      <c r="AD4076" s="555"/>
      <c r="AE4076" s="60"/>
      <c r="AF4076" s="259"/>
      <c r="AG4076" s="374">
        <f t="shared" si="12144"/>
        <v>15</v>
      </c>
      <c r="AH4076" s="399"/>
      <c r="AK4076" s="375">
        <f t="shared" si="12145"/>
        <v>0</v>
      </c>
      <c r="AL4076" s="378">
        <f t="shared" si="12429"/>
        <v>0</v>
      </c>
      <c r="AM4076" s="374">
        <f t="shared" si="12146"/>
        <v>0</v>
      </c>
      <c r="AN4076" s="292">
        <f t="shared" si="12430"/>
        <v>0</v>
      </c>
      <c r="CA4076" s="299" t="s">
        <v>1917</v>
      </c>
      <c r="CB4076" s="421"/>
      <c r="CC4076" s="375"/>
      <c r="CD4076" s="375"/>
      <c r="CE4076" s="375"/>
      <c r="CF4076" s="375"/>
      <c r="CG4076" s="375"/>
      <c r="CH4076" s="375"/>
      <c r="CI4076" s="375"/>
      <c r="CJ4076" s="375"/>
      <c r="CK4076" s="375"/>
      <c r="CL4076" s="375"/>
      <c r="CM4076" s="375"/>
      <c r="CN4076" s="301"/>
      <c r="CO4076" s="301"/>
      <c r="CP4076" s="301"/>
      <c r="CQ4076" s="301">
        <f t="shared" ref="CQ4076" si="12617">SUM(P4076:P4081)</f>
        <v>0</v>
      </c>
      <c r="CR4076" s="301">
        <f t="shared" ref="CR4076" si="12618">SUM(Q4076:Q4081)</f>
        <v>0</v>
      </c>
      <c r="CS4076" s="301">
        <f t="shared" ref="CS4076" si="12619">SUM(R4076:R4081)</f>
        <v>0</v>
      </c>
      <c r="CT4076" s="301">
        <f t="shared" ref="CT4076" si="12620">SUM(S4076:S4081)</f>
        <v>0</v>
      </c>
      <c r="CU4076" s="301">
        <f t="shared" ref="CU4076" si="12621">SUM(T4076:T4081)</f>
        <v>0</v>
      </c>
      <c r="CV4076" s="301">
        <f t="shared" ref="CV4076" si="12622">SUM(U4076:U4081)</f>
        <v>0</v>
      </c>
      <c r="CW4076" s="301">
        <f t="shared" ref="CW4076" si="12623">SUM(V4076:V4081)</f>
        <v>0</v>
      </c>
      <c r="CX4076" s="301">
        <f t="shared" ref="CX4076" si="12624">SUM(W4076:W4081)</f>
        <v>0</v>
      </c>
      <c r="CY4076" s="301">
        <f t="shared" ref="CY4076" si="12625">SUM(X4076:X4081)</f>
        <v>0</v>
      </c>
      <c r="CZ4076" s="301">
        <f t="shared" ref="CZ4076" si="12626">SUM(Y4076:Y4081)</f>
        <v>0</v>
      </c>
      <c r="DA4076" s="301">
        <f t="shared" ref="DA4076" si="12627">SUM(Z4076:Z4081)</f>
        <v>0</v>
      </c>
      <c r="DB4076" s="301">
        <f t="shared" ref="DB4076" si="12628">SUM(AA4076:AA4081)</f>
        <v>0</v>
      </c>
      <c r="DC4076" s="301">
        <f t="shared" ref="DC4076" si="12629">SUM(AB4076:AB4081)</f>
        <v>0</v>
      </c>
      <c r="DD4076" s="301">
        <f t="shared" ref="DD4076" si="12630">SUM(AC4076:AC4081)</f>
        <v>0</v>
      </c>
      <c r="DE4076" s="301">
        <f t="shared" ref="DE4076" si="12631">SUM(AD4076:AD4081)</f>
        <v>0</v>
      </c>
      <c r="DG4076" s="612"/>
      <c r="DH4076" s="613"/>
      <c r="DI4076" s="415" t="s">
        <v>1914</v>
      </c>
      <c r="DJ4076" s="416"/>
      <c r="DK4076" s="416"/>
      <c r="DL4076" s="416"/>
      <c r="DM4076" s="416"/>
      <c r="DN4076" s="416"/>
      <c r="DO4076" s="416"/>
      <c r="DP4076" s="416"/>
      <c r="DQ4076" s="416"/>
      <c r="DR4076" s="416"/>
      <c r="DS4076" s="416"/>
      <c r="DT4076" s="416"/>
      <c r="DU4076" s="416"/>
      <c r="DV4076" s="416"/>
      <c r="DW4076" s="416"/>
      <c r="DX4076" s="416">
        <f t="shared" ref="DX4076" si="12632">SUM(P4072:P4074)</f>
        <v>0</v>
      </c>
      <c r="DY4076" s="416">
        <f t="shared" ref="DY4076" si="12633">SUM(Q4072:Q4074)</f>
        <v>0</v>
      </c>
      <c r="DZ4076" s="416">
        <f t="shared" ref="DZ4076" si="12634">SUM(R4072:R4074)</f>
        <v>0</v>
      </c>
      <c r="EA4076" s="416">
        <f t="shared" ref="EA4076" si="12635">SUM(S4072:S4074)</f>
        <v>0</v>
      </c>
      <c r="EB4076" s="416">
        <f t="shared" ref="EB4076" si="12636">SUM(T4072:T4074)</f>
        <v>0</v>
      </c>
      <c r="EC4076" s="416">
        <f t="shared" ref="EC4076" si="12637">SUM(U4072:U4074)</f>
        <v>0</v>
      </c>
      <c r="ED4076" s="416">
        <f t="shared" ref="ED4076" si="12638">SUM(V4072:V4074)</f>
        <v>0</v>
      </c>
      <c r="EE4076" s="416">
        <f t="shared" ref="EE4076" si="12639">SUM(W4072:W4074)</f>
        <v>0</v>
      </c>
      <c r="EF4076" s="416">
        <f t="shared" ref="EF4076" si="12640">SUM(X4072:X4074)</f>
        <v>0</v>
      </c>
      <c r="EG4076" s="416">
        <f t="shared" ref="EG4076" si="12641">SUM(Y4072:Y4074)</f>
        <v>0</v>
      </c>
      <c r="EH4076" s="416">
        <f t="shared" ref="EH4076" si="12642">SUM(Z4072:Z4074)</f>
        <v>0</v>
      </c>
      <c r="EI4076" s="416">
        <f t="shared" ref="EI4076" si="12643">SUM(AA4072:AA4074)</f>
        <v>0</v>
      </c>
      <c r="EJ4076" s="416">
        <f t="shared" ref="EJ4076" si="12644">SUM(AB4072:AB4074)</f>
        <v>0</v>
      </c>
      <c r="EK4076" s="416">
        <f t="shared" ref="EK4076" si="12645">SUM(AC4072:AC4074)</f>
        <v>0</v>
      </c>
      <c r="EL4076" s="417">
        <f t="shared" ref="EL4076" si="12646">SUM(AD4072:AD4074)</f>
        <v>0</v>
      </c>
    </row>
    <row r="4077" spans="1:142" ht="24" customHeight="1" x14ac:dyDescent="0.25">
      <c r="A4077" s="60"/>
      <c r="B4077" s="60"/>
      <c r="C4077" s="796"/>
      <c r="D4077" s="789"/>
      <c r="E4077" s="790"/>
      <c r="F4077" s="791"/>
      <c r="G4077" s="702" t="s">
        <v>433</v>
      </c>
      <c r="H4077" s="702"/>
      <c r="I4077" s="177"/>
      <c r="J4077" s="700" t="s">
        <v>427</v>
      </c>
      <c r="K4077" s="700"/>
      <c r="L4077" s="700"/>
      <c r="M4077" s="700"/>
      <c r="N4077" s="700"/>
      <c r="O4077" s="701"/>
      <c r="P4077" s="555"/>
      <c r="Q4077" s="555"/>
      <c r="R4077" s="555"/>
      <c r="S4077" s="555"/>
      <c r="T4077" s="555"/>
      <c r="U4077" s="555"/>
      <c r="V4077" s="555"/>
      <c r="W4077" s="555"/>
      <c r="X4077" s="555"/>
      <c r="Y4077" s="555"/>
      <c r="Z4077" s="555"/>
      <c r="AA4077" s="555"/>
      <c r="AB4077" s="555"/>
      <c r="AC4077" s="555"/>
      <c r="AD4077" s="555"/>
      <c r="AE4077" s="60"/>
      <c r="AF4077" s="259"/>
      <c r="AG4077" s="374">
        <f t="shared" si="12144"/>
        <v>15</v>
      </c>
      <c r="AH4077" s="399"/>
      <c r="AK4077" s="375">
        <f t="shared" si="12145"/>
        <v>0</v>
      </c>
      <c r="AL4077" s="378">
        <f t="shared" ref="AL4077:AL4108" si="12647">COUNTIF(U4077:AD4077,"ns")</f>
        <v>0</v>
      </c>
      <c r="AM4077" s="374">
        <f t="shared" si="12146"/>
        <v>0</v>
      </c>
      <c r="AN4077" s="292">
        <f t="shared" ref="AN4077:AN4108" si="12648">IF($AG$4011=$AH$4011,0,IF(OR(AND(AK4077=0,AL4077&gt;0),AND(AK4077="ns",AM4077&gt;0),AND(AK4077="ns",AL4077=0,AM4077=0)),1,IF(OR(AND(AK4077&gt;0,AL4077=2),AND(AK4077="ns",AL4077=2),AND(AK4077="ns",AM4077=0,AL4077&gt;0),AK4077=AM4077),0,1)))</f>
        <v>0</v>
      </c>
      <c r="CA4077" s="299" t="s">
        <v>1910</v>
      </c>
      <c r="CB4077" s="421"/>
      <c r="CC4077" s="375"/>
      <c r="CD4077" s="375"/>
      <c r="CE4077" s="375"/>
      <c r="CF4077" s="375"/>
      <c r="CG4077" s="375"/>
      <c r="CH4077" s="375"/>
      <c r="CI4077" s="375"/>
      <c r="CJ4077" s="375"/>
      <c r="CK4077" s="375"/>
      <c r="CL4077" s="375"/>
      <c r="CM4077" s="375"/>
      <c r="CN4077" s="300"/>
      <c r="CO4077" s="300"/>
      <c r="CP4077" s="300"/>
      <c r="CQ4077" s="422">
        <f t="shared" ref="CQ4077" si="12649">IF(CQ4075="NA",COUNTIF(P4076:P4081,"NA"),COUNTIF(P4076:P4081,"NS"))</f>
        <v>0</v>
      </c>
      <c r="CR4077" s="422">
        <f t="shared" ref="CR4077" si="12650">IF(CR4075="NA",COUNTIF(Q4076:Q4081,"NA"),COUNTIF(Q4076:Q4081,"NS"))</f>
        <v>0</v>
      </c>
      <c r="CS4077" s="422">
        <f t="shared" ref="CS4077" si="12651">IF(CS4075="NA",COUNTIF(R4076:R4081,"NA"),COUNTIF(R4076:R4081,"NS"))</f>
        <v>0</v>
      </c>
      <c r="CT4077" s="422">
        <f t="shared" ref="CT4077" si="12652">IF(CT4075="NA",COUNTIF(S4076:S4081,"NA"),COUNTIF(S4076:S4081,"NS"))</f>
        <v>0</v>
      </c>
      <c r="CU4077" s="422">
        <f t="shared" ref="CU4077" si="12653">IF(CU4075="NA",COUNTIF(T4076:T4081,"NA"),COUNTIF(T4076:T4081,"NS"))</f>
        <v>0</v>
      </c>
      <c r="CV4077" s="422">
        <f t="shared" ref="CV4077" si="12654">IF(CV4075="NA",COUNTIF(U4076:U4081,"NA"),COUNTIF(U4076:U4081,"NS"))</f>
        <v>0</v>
      </c>
      <c r="CW4077" s="422">
        <f t="shared" ref="CW4077" si="12655">IF(CW4075="NA",COUNTIF(V4076:V4081,"NA"),COUNTIF(V4076:V4081,"NS"))</f>
        <v>0</v>
      </c>
      <c r="CX4077" s="422">
        <f t="shared" ref="CX4077" si="12656">IF(CX4075="NA",COUNTIF(W4076:W4081,"NA"),COUNTIF(W4076:W4081,"NS"))</f>
        <v>0</v>
      </c>
      <c r="CY4077" s="422">
        <f t="shared" ref="CY4077" si="12657">IF(CY4075="NA",COUNTIF(X4076:X4081,"NA"),COUNTIF(X4076:X4081,"NS"))</f>
        <v>0</v>
      </c>
      <c r="CZ4077" s="422">
        <f t="shared" ref="CZ4077" si="12658">IF(CZ4075="NA",COUNTIF(Y4076:Y4081,"NA"),COUNTIF(Y4076:Y4081,"NS"))</f>
        <v>0</v>
      </c>
      <c r="DA4077" s="422">
        <f t="shared" ref="DA4077" si="12659">IF(DA4075="NA",COUNTIF(Z4076:Z4081,"NA"),COUNTIF(Z4076:Z4081,"NS"))</f>
        <v>0</v>
      </c>
      <c r="DB4077" s="422">
        <f t="shared" ref="DB4077" si="12660">IF(DB4075="NA",COUNTIF(AA4076:AA4081,"NA"),COUNTIF(AA4076:AA4081,"NS"))</f>
        <v>0</v>
      </c>
      <c r="DC4077" s="422">
        <f t="shared" ref="DC4077" si="12661">IF(DC4075="NA",COUNTIF(AB4076:AB4081,"NA"),COUNTIF(AB4076:AB4081,"NS"))</f>
        <v>0</v>
      </c>
      <c r="DD4077" s="422">
        <f t="shared" ref="DD4077" si="12662">IF(DD4075="NA",COUNTIF(AC4076:AC4081,"NA"),COUNTIF(AC4076:AC4081,"NS"))</f>
        <v>0</v>
      </c>
      <c r="DE4077" s="422">
        <f t="shared" ref="DE4077" si="12663">IF(DE4075="NA",COUNTIF(AD4076:AD4081,"NA"),COUNTIF(AD4076:AD4081,"NS"))</f>
        <v>0</v>
      </c>
      <c r="DG4077" s="612"/>
      <c r="DH4077" s="613"/>
      <c r="DI4077" s="415" t="s">
        <v>1919</v>
      </c>
      <c r="DJ4077" s="298"/>
      <c r="DK4077" s="298"/>
      <c r="DL4077" s="298"/>
      <c r="DM4077" s="298"/>
      <c r="DN4077" s="298"/>
      <c r="DO4077" s="298"/>
      <c r="DP4077" s="298"/>
      <c r="DQ4077" s="298"/>
      <c r="DR4077" s="298"/>
      <c r="DS4077" s="298"/>
      <c r="DT4077" s="298"/>
      <c r="DU4077" s="298"/>
      <c r="DV4077" s="298"/>
      <c r="DW4077" s="298"/>
      <c r="DX4077" s="298">
        <f t="shared" ref="DX4077:DZ4077" si="12664">IF(OR(AND(DX4074="NS",DX4075=2),AND(DX4074="NA")),0,IF(OR(AND(IF(DX4074="NS",1,DX4074)&gt;DX4076*0.25,DX4075=0),AND(DX4074&gt;0,OR(DX4075=2,DX4076=0)),AND(DX4074&gt;0,DX4075=0,DX4076=0),AND(DX4074="NS",DX4075=0,DX4076=0)),1,0))</f>
        <v>0</v>
      </c>
      <c r="DY4077" s="298">
        <f t="shared" si="12664"/>
        <v>0</v>
      </c>
      <c r="DZ4077" s="298">
        <f t="shared" si="12664"/>
        <v>0</v>
      </c>
      <c r="EA4077" s="298">
        <f>IF(OR(AND(EA4074="NS",EA4075=2),AND(EA4074="NA")),0,IF(OR(AND(IF(EA4074="NS",1,EA4074)&gt;EA4076*0.25,EA4075=0),AND(EA4074&gt;0,OR(EA4075=2,EA4076=0)),AND(EA4074&gt;0,EA4075=0,EA4076=0),AND(EA4074="NS",EA4075=0,EA4076=0)),1,0))</f>
        <v>0</v>
      </c>
      <c r="EB4077" s="298">
        <f t="shared" ref="EB4077:EL4077" si="12665">IF(OR(AND(EB4074="NS",EB4075=2),AND(EB4074="NA")),0,IF(OR(AND(IF(EB4074="NS",1,EB4074)&gt;EB4076*0.25,EB4075=0),AND(EB4074&gt;0,OR(EB4075=2,EB4076=0)),AND(EB4074&gt;0,EB4075=0,EB4076=0),AND(EB4074="NS",EB4075=0,EB4076=0)),1,0))</f>
        <v>0</v>
      </c>
      <c r="EC4077" s="298">
        <f t="shared" si="12665"/>
        <v>0</v>
      </c>
      <c r="ED4077" s="298">
        <f t="shared" si="12665"/>
        <v>0</v>
      </c>
      <c r="EE4077" s="298">
        <f t="shared" si="12665"/>
        <v>0</v>
      </c>
      <c r="EF4077" s="298">
        <f t="shared" si="12665"/>
        <v>0</v>
      </c>
      <c r="EG4077" s="298">
        <f t="shared" si="12665"/>
        <v>0</v>
      </c>
      <c r="EH4077" s="298">
        <f t="shared" si="12665"/>
        <v>0</v>
      </c>
      <c r="EI4077" s="298">
        <f t="shared" si="12665"/>
        <v>0</v>
      </c>
      <c r="EJ4077" s="298">
        <f t="shared" si="12665"/>
        <v>0</v>
      </c>
      <c r="EK4077" s="298">
        <f t="shared" si="12665"/>
        <v>0</v>
      </c>
      <c r="EL4077" s="302">
        <f t="shared" si="12665"/>
        <v>0</v>
      </c>
    </row>
    <row r="4078" spans="1:142" ht="15" customHeight="1" x14ac:dyDescent="0.25">
      <c r="A4078" s="60"/>
      <c r="B4078" s="60"/>
      <c r="C4078" s="796"/>
      <c r="D4078" s="789"/>
      <c r="E4078" s="790"/>
      <c r="F4078" s="791"/>
      <c r="G4078" s="702" t="s">
        <v>434</v>
      </c>
      <c r="H4078" s="702"/>
      <c r="I4078" s="177"/>
      <c r="J4078" s="700" t="s">
        <v>428</v>
      </c>
      <c r="K4078" s="700"/>
      <c r="L4078" s="700"/>
      <c r="M4078" s="700"/>
      <c r="N4078" s="700"/>
      <c r="O4078" s="701"/>
      <c r="P4078" s="555"/>
      <c r="Q4078" s="555"/>
      <c r="R4078" s="555"/>
      <c r="S4078" s="555"/>
      <c r="T4078" s="555"/>
      <c r="U4078" s="555"/>
      <c r="V4078" s="555"/>
      <c r="W4078" s="555"/>
      <c r="X4078" s="555"/>
      <c r="Y4078" s="555"/>
      <c r="Z4078" s="555"/>
      <c r="AA4078" s="555"/>
      <c r="AB4078" s="555"/>
      <c r="AC4078" s="555"/>
      <c r="AD4078" s="555"/>
      <c r="AE4078" s="60"/>
      <c r="AF4078" s="259"/>
      <c r="AG4078" s="374">
        <f t="shared" ref="AG4078:AG4141" si="12666">IF(AND(P4078="NA",COUNTBLANK(U4078:AD4078)=10),12,COUNTBLANK(P4078:AD4078))</f>
        <v>15</v>
      </c>
      <c r="AH4078" s="399"/>
      <c r="AK4078" s="375">
        <f t="shared" ref="AK4078:AK4141" si="12667">P4078</f>
        <v>0</v>
      </c>
      <c r="AL4078" s="378">
        <f t="shared" si="12647"/>
        <v>0</v>
      </c>
      <c r="AM4078" s="374">
        <f t="shared" ref="AM4078:AM4141" si="12668">SUM(U4078:AD4078)</f>
        <v>0</v>
      </c>
      <c r="AN4078" s="292">
        <f t="shared" si="12648"/>
        <v>0</v>
      </c>
      <c r="CA4078" s="299" t="s">
        <v>1918</v>
      </c>
      <c r="CB4078" s="427"/>
      <c r="CC4078" s="375"/>
      <c r="CD4078" s="375"/>
      <c r="CE4078" s="375"/>
      <c r="CF4078" s="375"/>
      <c r="CG4078" s="375"/>
      <c r="CH4078" s="375"/>
      <c r="CI4078" s="375"/>
      <c r="CJ4078" s="375"/>
      <c r="CK4078" s="375"/>
      <c r="CL4078" s="375"/>
      <c r="CM4078" s="375"/>
      <c r="CN4078" s="302"/>
      <c r="CO4078" s="302"/>
      <c r="CP4078" s="302"/>
      <c r="CQ4078" s="425">
        <f t="shared" ref="CQ4078:DD4078" si="12669">IF(OR(AND(CQ4075=0,CQ4077&gt;0),AND(CQ4075="NS",CQ4076&gt;0),AND(CQ4075="NS",CQ4076=0,CQ4077=0)),1,IF(OR(AND(CQ4077&gt;=2,CQ4076&lt;CQ4075),AND(CQ4075="NS",CQ4076=0,CQ4077&gt;0),OR(CQ4075=CQ4076,AND(CQ4075="",CQ4077=0,CQ4076=0))),0,1))</f>
        <v>0</v>
      </c>
      <c r="CR4078" s="425">
        <f t="shared" si="12669"/>
        <v>0</v>
      </c>
      <c r="CS4078" s="425">
        <f t="shared" si="12669"/>
        <v>0</v>
      </c>
      <c r="CT4078" s="425">
        <f t="shared" si="12669"/>
        <v>0</v>
      </c>
      <c r="CU4078" s="425">
        <f t="shared" si="12669"/>
        <v>0</v>
      </c>
      <c r="CV4078" s="425">
        <f t="shared" si="12669"/>
        <v>0</v>
      </c>
      <c r="CW4078" s="425">
        <f t="shared" si="12669"/>
        <v>0</v>
      </c>
      <c r="CX4078" s="425">
        <f t="shared" si="12669"/>
        <v>0</v>
      </c>
      <c r="CY4078" s="425">
        <f t="shared" si="12669"/>
        <v>0</v>
      </c>
      <c r="CZ4078" s="425">
        <f t="shared" si="12669"/>
        <v>0</v>
      </c>
      <c r="DA4078" s="425">
        <f t="shared" si="12669"/>
        <v>0</v>
      </c>
      <c r="DB4078" s="425">
        <f t="shared" si="12669"/>
        <v>0</v>
      </c>
      <c r="DC4078" s="425">
        <f t="shared" si="12669"/>
        <v>0</v>
      </c>
      <c r="DD4078" s="425">
        <f t="shared" si="12669"/>
        <v>0</v>
      </c>
      <c r="DE4078" s="425">
        <f t="shared" ref="DE4078" si="12670">IF(OR(AND(DE4075=0,DE4077&gt;0),AND(DE4075="NS",DE4076&gt;0),AND(DE4075="NS",DE4076=0,DE4077=0)),1,IF(OR(AND(DE4077&gt;=2,DE4076&lt;DE4075),AND(DE4075="NS",DE4076=0,DE4077&gt;0),OR(DE4075=DE4076,AND(DE4075="",DE4077=0,DE4076=0))),0,1))</f>
        <v>0</v>
      </c>
      <c r="DG4078" s="612"/>
      <c r="DH4078" s="613"/>
      <c r="DI4078" s="415"/>
      <c r="DJ4078" s="416"/>
      <c r="DK4078" s="416"/>
      <c r="DL4078" s="416"/>
      <c r="DM4078" s="416"/>
      <c r="DN4078" s="416"/>
      <c r="DO4078" s="416"/>
      <c r="DP4078" s="416"/>
      <c r="DQ4078" s="416"/>
      <c r="DR4078" s="416"/>
      <c r="DS4078" s="416"/>
      <c r="DT4078" s="416"/>
      <c r="DU4078" s="416"/>
      <c r="DV4078" s="416"/>
      <c r="DW4078" s="416"/>
      <c r="DX4078" s="416"/>
      <c r="DY4078" s="416"/>
      <c r="DZ4078" s="416"/>
      <c r="EA4078" s="416"/>
      <c r="EB4078" s="416"/>
      <c r="EC4078" s="416"/>
      <c r="ED4078" s="416"/>
      <c r="EE4078" s="416"/>
      <c r="EF4078" s="416"/>
      <c r="EG4078" s="416"/>
      <c r="EH4078" s="416"/>
      <c r="EI4078" s="416"/>
      <c r="EJ4078" s="416"/>
      <c r="EK4078" s="416"/>
      <c r="EL4078" s="417"/>
    </row>
    <row r="4079" spans="1:142" ht="15" customHeight="1" x14ac:dyDescent="0.25">
      <c r="A4079" s="60"/>
      <c r="B4079" s="60"/>
      <c r="C4079" s="796"/>
      <c r="D4079" s="789"/>
      <c r="E4079" s="790"/>
      <c r="F4079" s="791"/>
      <c r="G4079" s="702" t="s">
        <v>435</v>
      </c>
      <c r="H4079" s="702"/>
      <c r="I4079" s="177"/>
      <c r="J4079" s="700" t="s">
        <v>429</v>
      </c>
      <c r="K4079" s="700"/>
      <c r="L4079" s="700"/>
      <c r="M4079" s="700"/>
      <c r="N4079" s="700"/>
      <c r="O4079" s="701"/>
      <c r="P4079" s="555"/>
      <c r="Q4079" s="555"/>
      <c r="R4079" s="555"/>
      <c r="S4079" s="555"/>
      <c r="T4079" s="555"/>
      <c r="U4079" s="555"/>
      <c r="V4079" s="555"/>
      <c r="W4079" s="555"/>
      <c r="X4079" s="555"/>
      <c r="Y4079" s="555"/>
      <c r="Z4079" s="555"/>
      <c r="AA4079" s="555"/>
      <c r="AB4079" s="555"/>
      <c r="AC4079" s="555"/>
      <c r="AD4079" s="555"/>
      <c r="AE4079" s="60"/>
      <c r="AF4079" s="259"/>
      <c r="AG4079" s="374">
        <f t="shared" si="12666"/>
        <v>15</v>
      </c>
      <c r="AH4079" s="399"/>
      <c r="AK4079" s="375">
        <f t="shared" si="12667"/>
        <v>0</v>
      </c>
      <c r="AL4079" s="378">
        <f t="shared" si="12647"/>
        <v>0</v>
      </c>
      <c r="AM4079" s="374">
        <f t="shared" si="12668"/>
        <v>0</v>
      </c>
      <c r="AN4079" s="292">
        <f t="shared" si="12648"/>
        <v>0</v>
      </c>
      <c r="CA4079" s="303"/>
      <c r="CB4079" s="427"/>
      <c r="CC4079" s="375"/>
      <c r="CD4079" s="375"/>
      <c r="CE4079" s="375"/>
      <c r="CF4079" s="375"/>
      <c r="CG4079" s="375"/>
      <c r="CH4079" s="375"/>
      <c r="CI4079" s="375"/>
      <c r="CJ4079" s="375"/>
      <c r="CK4079" s="375"/>
      <c r="CL4079" s="375"/>
      <c r="CM4079" s="375"/>
      <c r="CN4079" s="305"/>
      <c r="CO4079" s="305"/>
      <c r="CP4079" s="305"/>
      <c r="CQ4079" s="311"/>
      <c r="CR4079" s="311"/>
      <c r="CS4079" s="311"/>
      <c r="CT4079" s="311"/>
      <c r="CU4079" s="311"/>
      <c r="CV4079" s="311"/>
      <c r="CW4079" s="311"/>
      <c r="CX4079" s="311"/>
      <c r="CY4079" s="311"/>
      <c r="CZ4079" s="311"/>
      <c r="DA4079" s="311"/>
      <c r="DB4079" s="311"/>
      <c r="DC4079" s="311"/>
      <c r="DD4079" s="311"/>
      <c r="DE4079" s="311"/>
      <c r="DG4079" s="612"/>
      <c r="DH4079" s="613"/>
      <c r="DI4079" s="415"/>
      <c r="DJ4079" s="416"/>
      <c r="DK4079" s="416"/>
      <c r="DL4079" s="416"/>
      <c r="DM4079" s="416"/>
      <c r="DN4079" s="416"/>
      <c r="DO4079" s="416"/>
      <c r="DP4079" s="416"/>
      <c r="DQ4079" s="416"/>
      <c r="DR4079" s="416"/>
      <c r="DS4079" s="416"/>
      <c r="DT4079" s="416"/>
      <c r="DU4079" s="416"/>
      <c r="DV4079" s="416"/>
      <c r="DW4079" s="416"/>
      <c r="DX4079" s="416"/>
      <c r="DY4079" s="416"/>
      <c r="DZ4079" s="416"/>
      <c r="EA4079" s="416"/>
      <c r="EB4079" s="416"/>
      <c r="EC4079" s="416"/>
      <c r="ED4079" s="416"/>
      <c r="EE4079" s="416"/>
      <c r="EF4079" s="416"/>
      <c r="EG4079" s="416"/>
      <c r="EH4079" s="416"/>
      <c r="EI4079" s="416"/>
      <c r="EJ4079" s="416"/>
      <c r="EK4079" s="416"/>
      <c r="EL4079" s="417"/>
    </row>
    <row r="4080" spans="1:142" ht="15" customHeight="1" x14ac:dyDescent="0.25">
      <c r="A4080" s="60"/>
      <c r="B4080" s="60"/>
      <c r="C4080" s="796"/>
      <c r="D4080" s="789"/>
      <c r="E4080" s="790"/>
      <c r="F4080" s="791"/>
      <c r="G4080" s="702" t="s">
        <v>436</v>
      </c>
      <c r="H4080" s="702"/>
      <c r="I4080" s="177"/>
      <c r="J4080" s="700" t="s">
        <v>430</v>
      </c>
      <c r="K4080" s="700"/>
      <c r="L4080" s="700"/>
      <c r="M4080" s="700"/>
      <c r="N4080" s="700"/>
      <c r="O4080" s="701"/>
      <c r="P4080" s="555"/>
      <c r="Q4080" s="555"/>
      <c r="R4080" s="555"/>
      <c r="S4080" s="555"/>
      <c r="T4080" s="555"/>
      <c r="U4080" s="555"/>
      <c r="V4080" s="555"/>
      <c r="W4080" s="555"/>
      <c r="X4080" s="555"/>
      <c r="Y4080" s="555"/>
      <c r="Z4080" s="555"/>
      <c r="AA4080" s="555"/>
      <c r="AB4080" s="555"/>
      <c r="AC4080" s="555"/>
      <c r="AD4080" s="555"/>
      <c r="AE4080" s="60"/>
      <c r="AF4080" s="259"/>
      <c r="AG4080" s="374">
        <f t="shared" si="12666"/>
        <v>15</v>
      </c>
      <c r="AH4080" s="399"/>
      <c r="AK4080" s="375">
        <f t="shared" si="12667"/>
        <v>0</v>
      </c>
      <c r="AL4080" s="378">
        <f t="shared" si="12647"/>
        <v>0</v>
      </c>
      <c r="AM4080" s="374">
        <f t="shared" si="12668"/>
        <v>0</v>
      </c>
      <c r="AN4080" s="292">
        <f t="shared" si="12648"/>
        <v>0</v>
      </c>
      <c r="CA4080" s="303"/>
      <c r="CB4080" s="427"/>
      <c r="CC4080" s="375"/>
      <c r="CD4080" s="375"/>
      <c r="CE4080" s="375"/>
      <c r="CF4080" s="375"/>
      <c r="CG4080" s="375"/>
      <c r="CH4080" s="375"/>
      <c r="CI4080" s="375"/>
      <c r="CJ4080" s="375"/>
      <c r="CK4080" s="375"/>
      <c r="CL4080" s="375"/>
      <c r="CM4080" s="375"/>
      <c r="CN4080" s="305"/>
      <c r="CO4080" s="305"/>
      <c r="CP4080" s="305"/>
      <c r="CQ4080" s="311"/>
      <c r="CR4080" s="311"/>
      <c r="CS4080" s="311"/>
      <c r="CT4080" s="311"/>
      <c r="CU4080" s="311"/>
      <c r="CV4080" s="311"/>
      <c r="CW4080" s="311"/>
      <c r="CX4080" s="311"/>
      <c r="CY4080" s="311"/>
      <c r="CZ4080" s="311"/>
      <c r="DA4080" s="311"/>
      <c r="DB4080" s="311"/>
      <c r="DC4080" s="311"/>
      <c r="DD4080" s="311"/>
      <c r="DE4080" s="311"/>
      <c r="DG4080" s="612"/>
      <c r="DH4080" s="613"/>
      <c r="DI4080" s="415"/>
      <c r="DJ4080" s="416"/>
      <c r="DK4080" s="416"/>
      <c r="DL4080" s="416"/>
      <c r="DM4080" s="416"/>
      <c r="DN4080" s="416"/>
      <c r="DO4080" s="416"/>
      <c r="DP4080" s="416"/>
      <c r="DQ4080" s="416"/>
      <c r="DR4080" s="416"/>
      <c r="DS4080" s="416"/>
      <c r="DT4080" s="416"/>
      <c r="DU4080" s="416"/>
      <c r="DV4080" s="416"/>
      <c r="DW4080" s="416"/>
      <c r="DX4080" s="416"/>
      <c r="DY4080" s="416"/>
      <c r="DZ4080" s="416"/>
      <c r="EA4080" s="416"/>
      <c r="EB4080" s="416"/>
      <c r="EC4080" s="416"/>
      <c r="ED4080" s="416"/>
      <c r="EE4080" s="416"/>
      <c r="EF4080" s="416"/>
      <c r="EG4080" s="416"/>
      <c r="EH4080" s="416"/>
      <c r="EI4080" s="416"/>
      <c r="EJ4080" s="416"/>
      <c r="EK4080" s="416"/>
      <c r="EL4080" s="417"/>
    </row>
    <row r="4081" spans="1:142" ht="24" customHeight="1" x14ac:dyDescent="0.25">
      <c r="A4081" s="60"/>
      <c r="B4081" s="60"/>
      <c r="C4081" s="796"/>
      <c r="D4081" s="789"/>
      <c r="E4081" s="790"/>
      <c r="F4081" s="791"/>
      <c r="G4081" s="702" t="s">
        <v>437</v>
      </c>
      <c r="H4081" s="702"/>
      <c r="I4081" s="177"/>
      <c r="J4081" s="700" t="s">
        <v>431</v>
      </c>
      <c r="K4081" s="700"/>
      <c r="L4081" s="700"/>
      <c r="M4081" s="700"/>
      <c r="N4081" s="700"/>
      <c r="O4081" s="701"/>
      <c r="P4081" s="555"/>
      <c r="Q4081" s="555"/>
      <c r="R4081" s="555"/>
      <c r="S4081" s="555"/>
      <c r="T4081" s="555"/>
      <c r="U4081" s="555"/>
      <c r="V4081" s="555"/>
      <c r="W4081" s="555"/>
      <c r="X4081" s="555"/>
      <c r="Y4081" s="555"/>
      <c r="Z4081" s="555"/>
      <c r="AA4081" s="555"/>
      <c r="AB4081" s="555"/>
      <c r="AC4081" s="555"/>
      <c r="AD4081" s="555"/>
      <c r="AE4081" s="60"/>
      <c r="AF4081" s="259"/>
      <c r="AG4081" s="374">
        <f t="shared" si="12666"/>
        <v>15</v>
      </c>
      <c r="AH4081" s="399"/>
      <c r="AK4081" s="375">
        <f t="shared" si="12667"/>
        <v>0</v>
      </c>
      <c r="AL4081" s="378">
        <f t="shared" si="12647"/>
        <v>0</v>
      </c>
      <c r="AM4081" s="374">
        <f t="shared" si="12668"/>
        <v>0</v>
      </c>
      <c r="AN4081" s="292">
        <f t="shared" si="12648"/>
        <v>0</v>
      </c>
      <c r="CA4081" s="303"/>
      <c r="CB4081" s="421"/>
      <c r="CC4081" s="375"/>
      <c r="CD4081" s="375"/>
      <c r="CE4081" s="375"/>
      <c r="CF4081" s="375"/>
      <c r="CG4081" s="375"/>
      <c r="CH4081" s="375"/>
      <c r="CI4081" s="375"/>
      <c r="CJ4081" s="375"/>
      <c r="CK4081" s="375"/>
      <c r="CL4081" s="375"/>
      <c r="CM4081" s="375"/>
      <c r="CN4081" s="305"/>
      <c r="CO4081" s="305"/>
      <c r="CP4081" s="305"/>
      <c r="CQ4081" s="311"/>
      <c r="CR4081" s="311"/>
      <c r="CS4081" s="311"/>
      <c r="CT4081" s="311"/>
      <c r="CU4081" s="311"/>
      <c r="CV4081" s="311"/>
      <c r="CW4081" s="311"/>
      <c r="CX4081" s="311"/>
      <c r="CY4081" s="311"/>
      <c r="CZ4081" s="311"/>
      <c r="DA4081" s="311"/>
      <c r="DB4081" s="311"/>
      <c r="DC4081" s="311"/>
      <c r="DD4081" s="311"/>
      <c r="DE4081" s="311"/>
      <c r="DG4081" s="612"/>
      <c r="DH4081" s="613"/>
      <c r="DI4081" s="415"/>
      <c r="DJ4081" s="416"/>
      <c r="DK4081" s="416"/>
      <c r="DL4081" s="416"/>
      <c r="DM4081" s="416"/>
      <c r="DN4081" s="416"/>
      <c r="DO4081" s="416"/>
      <c r="DP4081" s="416"/>
      <c r="DQ4081" s="416"/>
      <c r="DR4081" s="416"/>
      <c r="DS4081" s="416"/>
      <c r="DT4081" s="416"/>
      <c r="DU4081" s="416"/>
      <c r="DV4081" s="416"/>
      <c r="DW4081" s="416"/>
      <c r="DX4081" s="416"/>
      <c r="DY4081" s="416"/>
      <c r="DZ4081" s="416"/>
      <c r="EA4081" s="416"/>
      <c r="EB4081" s="416"/>
      <c r="EC4081" s="416"/>
      <c r="ED4081" s="416"/>
      <c r="EE4081" s="416"/>
      <c r="EF4081" s="416"/>
      <c r="EG4081" s="416"/>
      <c r="EH4081" s="416"/>
      <c r="EI4081" s="416"/>
      <c r="EJ4081" s="416"/>
      <c r="EK4081" s="416"/>
      <c r="EL4081" s="417"/>
    </row>
    <row r="4082" spans="1:142" ht="15" customHeight="1" x14ac:dyDescent="0.25">
      <c r="A4082" s="60"/>
      <c r="B4082" s="60"/>
      <c r="C4082" s="796"/>
      <c r="D4082" s="789"/>
      <c r="E4082" s="790"/>
      <c r="F4082" s="791"/>
      <c r="G4082" s="712" t="s">
        <v>438</v>
      </c>
      <c r="H4082" s="713"/>
      <c r="I4082" s="704" t="s">
        <v>439</v>
      </c>
      <c r="J4082" s="705"/>
      <c r="K4082" s="705"/>
      <c r="L4082" s="705"/>
      <c r="M4082" s="705"/>
      <c r="N4082" s="705"/>
      <c r="O4082" s="706"/>
      <c r="P4082" s="555"/>
      <c r="Q4082" s="555"/>
      <c r="R4082" s="555"/>
      <c r="S4082" s="555"/>
      <c r="T4082" s="555"/>
      <c r="U4082" s="555"/>
      <c r="V4082" s="555"/>
      <c r="W4082" s="555"/>
      <c r="X4082" s="555"/>
      <c r="Y4082" s="555"/>
      <c r="Z4082" s="555"/>
      <c r="AA4082" s="555"/>
      <c r="AB4082" s="555"/>
      <c r="AC4082" s="555"/>
      <c r="AD4082" s="555"/>
      <c r="AE4082" s="60"/>
      <c r="AF4082" s="259"/>
      <c r="AG4082" s="374">
        <f t="shared" si="12666"/>
        <v>15</v>
      </c>
      <c r="AH4082" s="399"/>
      <c r="AK4082" s="375">
        <f t="shared" si="12667"/>
        <v>0</v>
      </c>
      <c r="AL4082" s="378">
        <f t="shared" si="12647"/>
        <v>0</v>
      </c>
      <c r="AM4082" s="374">
        <f t="shared" si="12668"/>
        <v>0</v>
      </c>
      <c r="AN4082" s="292">
        <f t="shared" si="12648"/>
        <v>0</v>
      </c>
      <c r="CA4082" s="299" t="s">
        <v>60</v>
      </c>
      <c r="CB4082" s="421"/>
      <c r="CC4082" s="375"/>
      <c r="CD4082" s="375"/>
      <c r="CE4082" s="375"/>
      <c r="CF4082" s="375"/>
      <c r="CG4082" s="375"/>
      <c r="CH4082" s="375"/>
      <c r="CI4082" s="375"/>
      <c r="CJ4082" s="375"/>
      <c r="CK4082" s="375"/>
      <c r="CL4082" s="375"/>
      <c r="CM4082" s="375"/>
      <c r="CN4082" s="300"/>
      <c r="CO4082" s="300"/>
      <c r="CP4082" s="300"/>
      <c r="CQ4082" s="423">
        <f t="shared" ref="CQ4082" si="12671">IF(P4082="",0,P4082)</f>
        <v>0</v>
      </c>
      <c r="CR4082" s="423">
        <f t="shared" ref="CR4082" si="12672">IF(Q4082="",0,Q4082)</f>
        <v>0</v>
      </c>
      <c r="CS4082" s="423">
        <f t="shared" ref="CS4082" si="12673">IF(R4082="",0,R4082)</f>
        <v>0</v>
      </c>
      <c r="CT4082" s="423">
        <f t="shared" ref="CT4082" si="12674">IF(S4082="",0,S4082)</f>
        <v>0</v>
      </c>
      <c r="CU4082" s="423">
        <f t="shared" ref="CU4082" si="12675">IF(T4082="",0,T4082)</f>
        <v>0</v>
      </c>
      <c r="CV4082" s="423">
        <f t="shared" ref="CV4082" si="12676">IF(U4082="",0,U4082)</f>
        <v>0</v>
      </c>
      <c r="CW4082" s="423">
        <f t="shared" ref="CW4082" si="12677">IF(V4082="",0,V4082)</f>
        <v>0</v>
      </c>
      <c r="CX4082" s="423">
        <f t="shared" ref="CX4082" si="12678">IF(W4082="",0,W4082)</f>
        <v>0</v>
      </c>
      <c r="CY4082" s="423">
        <f t="shared" ref="CY4082" si="12679">IF(X4082="",0,X4082)</f>
        <v>0</v>
      </c>
      <c r="CZ4082" s="423">
        <f t="shared" ref="CZ4082" si="12680">IF(Y4082="",0,Y4082)</f>
        <v>0</v>
      </c>
      <c r="DA4082" s="423">
        <f t="shared" ref="DA4082" si="12681">IF(Z4082="",0,Z4082)</f>
        <v>0</v>
      </c>
      <c r="DB4082" s="423">
        <f t="shared" ref="DB4082" si="12682">IF(AA4082="",0,AA4082)</f>
        <v>0</v>
      </c>
      <c r="DC4082" s="423">
        <f t="shared" ref="DC4082" si="12683">IF(AB4082="",0,AB4082)</f>
        <v>0</v>
      </c>
      <c r="DD4082" s="423">
        <f t="shared" ref="DD4082" si="12684">IF(AC4082="",0,AC4082)</f>
        <v>0</v>
      </c>
      <c r="DE4082" s="423">
        <f t="shared" ref="DE4082" si="12685">IF(AD4082="",0,AD4082)</f>
        <v>0</v>
      </c>
      <c r="DG4082" s="610"/>
      <c r="DH4082" s="611"/>
      <c r="DI4082" s="415"/>
      <c r="DJ4082" s="416"/>
      <c r="DK4082" s="416"/>
      <c r="DL4082" s="416"/>
      <c r="DM4082" s="416"/>
      <c r="DN4082" s="416"/>
      <c r="DO4082" s="416"/>
      <c r="DP4082" s="416"/>
      <c r="DQ4082" s="416"/>
      <c r="DR4082" s="416"/>
      <c r="DS4082" s="416"/>
      <c r="DT4082" s="416"/>
      <c r="DU4082" s="416"/>
      <c r="DV4082" s="416"/>
      <c r="DW4082" s="416"/>
      <c r="DX4082" s="416"/>
      <c r="DY4082" s="416"/>
      <c r="DZ4082" s="416"/>
      <c r="EA4082" s="416"/>
      <c r="EB4082" s="416"/>
      <c r="EC4082" s="416"/>
      <c r="ED4082" s="416"/>
      <c r="EE4082" s="416"/>
      <c r="EF4082" s="416"/>
      <c r="EG4082" s="416"/>
      <c r="EH4082" s="416"/>
      <c r="EI4082" s="416"/>
      <c r="EJ4082" s="416"/>
      <c r="EK4082" s="416"/>
      <c r="EL4082" s="417"/>
    </row>
    <row r="4083" spans="1:142" ht="24" customHeight="1" x14ac:dyDescent="0.25">
      <c r="A4083" s="60"/>
      <c r="B4083" s="60"/>
      <c r="C4083" s="796"/>
      <c r="D4083" s="789"/>
      <c r="E4083" s="790"/>
      <c r="F4083" s="791"/>
      <c r="G4083" s="714" t="s">
        <v>444</v>
      </c>
      <c r="H4083" s="715"/>
      <c r="I4083" s="177"/>
      <c r="J4083" s="700" t="s">
        <v>440</v>
      </c>
      <c r="K4083" s="700"/>
      <c r="L4083" s="700"/>
      <c r="M4083" s="700"/>
      <c r="N4083" s="700"/>
      <c r="O4083" s="701"/>
      <c r="P4083" s="555"/>
      <c r="Q4083" s="555"/>
      <c r="R4083" s="555"/>
      <c r="S4083" s="555"/>
      <c r="T4083" s="555"/>
      <c r="U4083" s="555"/>
      <c r="V4083" s="555"/>
      <c r="W4083" s="555"/>
      <c r="X4083" s="555"/>
      <c r="Y4083" s="555"/>
      <c r="Z4083" s="555"/>
      <c r="AA4083" s="555"/>
      <c r="AB4083" s="555"/>
      <c r="AC4083" s="555"/>
      <c r="AD4083" s="555"/>
      <c r="AE4083" s="60"/>
      <c r="AF4083" s="259"/>
      <c r="AG4083" s="374">
        <f t="shared" si="12666"/>
        <v>15</v>
      </c>
      <c r="AH4083" s="399"/>
      <c r="AK4083" s="375">
        <f t="shared" si="12667"/>
        <v>0</v>
      </c>
      <c r="AL4083" s="378">
        <f t="shared" si="12647"/>
        <v>0</v>
      </c>
      <c r="AM4083" s="374">
        <f t="shared" si="12668"/>
        <v>0</v>
      </c>
      <c r="AN4083" s="292">
        <f t="shared" si="12648"/>
        <v>0</v>
      </c>
      <c r="CA4083" s="299" t="s">
        <v>1917</v>
      </c>
      <c r="CB4083" s="421"/>
      <c r="CC4083" s="375"/>
      <c r="CD4083" s="375"/>
      <c r="CE4083" s="375"/>
      <c r="CF4083" s="375"/>
      <c r="CG4083" s="375"/>
      <c r="CH4083" s="375"/>
      <c r="CI4083" s="375"/>
      <c r="CJ4083" s="375"/>
      <c r="CK4083" s="375"/>
      <c r="CL4083" s="375"/>
      <c r="CM4083" s="375"/>
      <c r="CN4083" s="301"/>
      <c r="CO4083" s="301"/>
      <c r="CP4083" s="301"/>
      <c r="CQ4083" s="301">
        <f t="shared" ref="CQ4083" si="12686">SUM(P4083:P4086)</f>
        <v>0</v>
      </c>
      <c r="CR4083" s="301">
        <f t="shared" ref="CR4083" si="12687">SUM(Q4083:Q4086)</f>
        <v>0</v>
      </c>
      <c r="CS4083" s="301">
        <f t="shared" ref="CS4083" si="12688">SUM(R4083:R4086)</f>
        <v>0</v>
      </c>
      <c r="CT4083" s="301">
        <f t="shared" ref="CT4083" si="12689">SUM(S4083:S4086)</f>
        <v>0</v>
      </c>
      <c r="CU4083" s="301">
        <f t="shared" ref="CU4083" si="12690">SUM(T4083:T4086)</f>
        <v>0</v>
      </c>
      <c r="CV4083" s="301">
        <f t="shared" ref="CV4083" si="12691">SUM(U4083:U4086)</f>
        <v>0</v>
      </c>
      <c r="CW4083" s="301">
        <f t="shared" ref="CW4083" si="12692">SUM(V4083:V4086)</f>
        <v>0</v>
      </c>
      <c r="CX4083" s="301">
        <f t="shared" ref="CX4083" si="12693">SUM(W4083:W4086)</f>
        <v>0</v>
      </c>
      <c r="CY4083" s="301">
        <f t="shared" ref="CY4083" si="12694">SUM(X4083:X4086)</f>
        <v>0</v>
      </c>
      <c r="CZ4083" s="301">
        <f t="shared" ref="CZ4083" si="12695">SUM(Y4083:Y4086)</f>
        <v>0</v>
      </c>
      <c r="DA4083" s="301">
        <f t="shared" ref="DA4083" si="12696">SUM(Z4083:Z4086)</f>
        <v>0</v>
      </c>
      <c r="DB4083" s="301">
        <f t="shared" ref="DB4083" si="12697">SUM(AA4083:AA4086)</f>
        <v>0</v>
      </c>
      <c r="DC4083" s="301">
        <f t="shared" ref="DC4083" si="12698">SUM(AB4083:AB4086)</f>
        <v>0</v>
      </c>
      <c r="DD4083" s="301">
        <f t="shared" ref="DD4083" si="12699">SUM(AC4083:AC4086)</f>
        <v>0</v>
      </c>
      <c r="DE4083" s="301">
        <f t="shared" ref="DE4083" si="12700">SUM(AD4083:AD4086)</f>
        <v>0</v>
      </c>
      <c r="DG4083" s="612"/>
      <c r="DH4083" s="613"/>
      <c r="DI4083" s="415"/>
      <c r="DJ4083" s="416"/>
      <c r="DK4083" s="416"/>
      <c r="DL4083" s="416"/>
      <c r="DM4083" s="416"/>
      <c r="DN4083" s="416"/>
      <c r="DO4083" s="416"/>
      <c r="DP4083" s="416"/>
      <c r="DQ4083" s="416"/>
      <c r="DR4083" s="416"/>
      <c r="DS4083" s="416"/>
      <c r="DT4083" s="416"/>
      <c r="DU4083" s="416"/>
      <c r="DV4083" s="416"/>
      <c r="DW4083" s="416"/>
      <c r="DX4083" s="416"/>
      <c r="DY4083" s="416"/>
      <c r="DZ4083" s="416"/>
      <c r="EA4083" s="416"/>
      <c r="EB4083" s="416"/>
      <c r="EC4083" s="416"/>
      <c r="ED4083" s="416"/>
      <c r="EE4083" s="416"/>
      <c r="EF4083" s="416"/>
      <c r="EG4083" s="416"/>
      <c r="EH4083" s="416"/>
      <c r="EI4083" s="416"/>
      <c r="EJ4083" s="416"/>
      <c r="EK4083" s="416"/>
      <c r="EL4083" s="417"/>
    </row>
    <row r="4084" spans="1:142" ht="24" customHeight="1" x14ac:dyDescent="0.25">
      <c r="A4084" s="60"/>
      <c r="B4084" s="60"/>
      <c r="C4084" s="796"/>
      <c r="D4084" s="789"/>
      <c r="E4084" s="790"/>
      <c r="F4084" s="791"/>
      <c r="G4084" s="714" t="s">
        <v>445</v>
      </c>
      <c r="H4084" s="715"/>
      <c r="I4084" s="177"/>
      <c r="J4084" s="700" t="s">
        <v>441</v>
      </c>
      <c r="K4084" s="700"/>
      <c r="L4084" s="700"/>
      <c r="M4084" s="700"/>
      <c r="N4084" s="700"/>
      <c r="O4084" s="701"/>
      <c r="P4084" s="555"/>
      <c r="Q4084" s="555"/>
      <c r="R4084" s="555"/>
      <c r="S4084" s="555"/>
      <c r="T4084" s="555"/>
      <c r="U4084" s="555"/>
      <c r="V4084" s="555"/>
      <c r="W4084" s="555"/>
      <c r="X4084" s="555"/>
      <c r="Y4084" s="555"/>
      <c r="Z4084" s="555"/>
      <c r="AA4084" s="555"/>
      <c r="AB4084" s="555"/>
      <c r="AC4084" s="555"/>
      <c r="AD4084" s="555"/>
      <c r="AE4084" s="60"/>
      <c r="AF4084" s="259"/>
      <c r="AG4084" s="374">
        <f t="shared" si="12666"/>
        <v>15</v>
      </c>
      <c r="AH4084" s="399"/>
      <c r="AK4084" s="375">
        <f t="shared" si="12667"/>
        <v>0</v>
      </c>
      <c r="AL4084" s="378">
        <f t="shared" si="12647"/>
        <v>0</v>
      </c>
      <c r="AM4084" s="374">
        <f t="shared" si="12668"/>
        <v>0</v>
      </c>
      <c r="AN4084" s="292">
        <f t="shared" si="12648"/>
        <v>0</v>
      </c>
      <c r="CA4084" s="299" t="s">
        <v>1910</v>
      </c>
      <c r="CB4084" s="421"/>
      <c r="CC4084" s="375"/>
      <c r="CD4084" s="375"/>
      <c r="CE4084" s="375"/>
      <c r="CF4084" s="375"/>
      <c r="CG4084" s="375"/>
      <c r="CH4084" s="375"/>
      <c r="CI4084" s="375"/>
      <c r="CJ4084" s="375"/>
      <c r="CK4084" s="375"/>
      <c r="CL4084" s="375"/>
      <c r="CM4084" s="375"/>
      <c r="CN4084" s="300"/>
      <c r="CO4084" s="300"/>
      <c r="CP4084" s="300"/>
      <c r="CQ4084" s="422">
        <f t="shared" ref="CQ4084" si="12701">IF(CQ4082="NA",COUNTIF(P4083:P4086,"NA"),COUNTIF(P4083:P4086,"NS"))</f>
        <v>0</v>
      </c>
      <c r="CR4084" s="422">
        <f t="shared" ref="CR4084" si="12702">IF(CR4082="NA",COUNTIF(Q4083:Q4086,"NA"),COUNTIF(Q4083:Q4086,"NS"))</f>
        <v>0</v>
      </c>
      <c r="CS4084" s="422">
        <f t="shared" ref="CS4084" si="12703">IF(CS4082="NA",COUNTIF(R4083:R4086,"NA"),COUNTIF(R4083:R4086,"NS"))</f>
        <v>0</v>
      </c>
      <c r="CT4084" s="422">
        <f t="shared" ref="CT4084" si="12704">IF(CT4082="NA",COUNTIF(S4083:S4086,"NA"),COUNTIF(S4083:S4086,"NS"))</f>
        <v>0</v>
      </c>
      <c r="CU4084" s="422">
        <f t="shared" ref="CU4084" si="12705">IF(CU4082="NA",COUNTIF(T4083:T4086,"NA"),COUNTIF(T4083:T4086,"NS"))</f>
        <v>0</v>
      </c>
      <c r="CV4084" s="422">
        <f t="shared" ref="CV4084" si="12706">IF(CV4082="NA",COUNTIF(U4083:U4086,"NA"),COUNTIF(U4083:U4086,"NS"))</f>
        <v>0</v>
      </c>
      <c r="CW4084" s="422">
        <f t="shared" ref="CW4084" si="12707">IF(CW4082="NA",COUNTIF(V4083:V4086,"NA"),COUNTIF(V4083:V4086,"NS"))</f>
        <v>0</v>
      </c>
      <c r="CX4084" s="422">
        <f t="shared" ref="CX4084" si="12708">IF(CX4082="NA",COUNTIF(W4083:W4086,"NA"),COUNTIF(W4083:W4086,"NS"))</f>
        <v>0</v>
      </c>
      <c r="CY4084" s="422">
        <f t="shared" ref="CY4084" si="12709">IF(CY4082="NA",COUNTIF(X4083:X4086,"NA"),COUNTIF(X4083:X4086,"NS"))</f>
        <v>0</v>
      </c>
      <c r="CZ4084" s="422">
        <f t="shared" ref="CZ4084" si="12710">IF(CZ4082="NA",COUNTIF(Y4083:Y4086,"NA"),COUNTIF(Y4083:Y4086,"NS"))</f>
        <v>0</v>
      </c>
      <c r="DA4084" s="422">
        <f t="shared" ref="DA4084" si="12711">IF(DA4082="NA",COUNTIF(Z4083:Z4086,"NA"),COUNTIF(Z4083:Z4086,"NS"))</f>
        <v>0</v>
      </c>
      <c r="DB4084" s="422">
        <f t="shared" ref="DB4084" si="12712">IF(DB4082="NA",COUNTIF(AA4083:AA4086,"NA"),COUNTIF(AA4083:AA4086,"NS"))</f>
        <v>0</v>
      </c>
      <c r="DC4084" s="422">
        <f t="shared" ref="DC4084" si="12713">IF(DC4082="NA",COUNTIF(AB4083:AB4086,"NA"),COUNTIF(AB4083:AB4086,"NS"))</f>
        <v>0</v>
      </c>
      <c r="DD4084" s="422">
        <f t="shared" ref="DD4084" si="12714">IF(DD4082="NA",COUNTIF(AC4083:AC4086,"NA"),COUNTIF(AC4083:AC4086,"NS"))</f>
        <v>0</v>
      </c>
      <c r="DE4084" s="422">
        <f t="shared" ref="DE4084" si="12715">IF(DE4082="NA",COUNTIF(AD4083:AD4086,"NA"),COUNTIF(AD4083:AD4086,"NS"))</f>
        <v>0</v>
      </c>
      <c r="DG4084" s="612"/>
      <c r="DH4084" s="613"/>
      <c r="DI4084" s="415"/>
      <c r="DJ4084" s="416"/>
      <c r="DK4084" s="416"/>
      <c r="DL4084" s="416"/>
      <c r="DM4084" s="416"/>
      <c r="DN4084" s="416"/>
      <c r="DO4084" s="416"/>
      <c r="DP4084" s="416"/>
      <c r="DQ4084" s="416"/>
      <c r="DR4084" s="416"/>
      <c r="DS4084" s="416"/>
      <c r="DT4084" s="416"/>
      <c r="DU4084" s="416"/>
      <c r="DV4084" s="416"/>
      <c r="DW4084" s="416"/>
      <c r="DX4084" s="416"/>
      <c r="DY4084" s="416"/>
      <c r="DZ4084" s="416"/>
      <c r="EA4084" s="416"/>
      <c r="EB4084" s="416"/>
      <c r="EC4084" s="416"/>
      <c r="ED4084" s="416"/>
      <c r="EE4084" s="416"/>
      <c r="EF4084" s="416"/>
      <c r="EG4084" s="416"/>
      <c r="EH4084" s="416"/>
      <c r="EI4084" s="416"/>
      <c r="EJ4084" s="416"/>
      <c r="EK4084" s="416"/>
      <c r="EL4084" s="417"/>
    </row>
    <row r="4085" spans="1:142" ht="24" customHeight="1" x14ac:dyDescent="0.25">
      <c r="A4085" s="60"/>
      <c r="B4085" s="60"/>
      <c r="C4085" s="796"/>
      <c r="D4085" s="789"/>
      <c r="E4085" s="790"/>
      <c r="F4085" s="791"/>
      <c r="G4085" s="714" t="s">
        <v>446</v>
      </c>
      <c r="H4085" s="715"/>
      <c r="I4085" s="177"/>
      <c r="J4085" s="700" t="s">
        <v>442</v>
      </c>
      <c r="K4085" s="700"/>
      <c r="L4085" s="700"/>
      <c r="M4085" s="700"/>
      <c r="N4085" s="700"/>
      <c r="O4085" s="701"/>
      <c r="P4085" s="555"/>
      <c r="Q4085" s="555"/>
      <c r="R4085" s="555"/>
      <c r="S4085" s="555"/>
      <c r="T4085" s="555"/>
      <c r="U4085" s="555"/>
      <c r="V4085" s="555"/>
      <c r="W4085" s="555"/>
      <c r="X4085" s="555"/>
      <c r="Y4085" s="555"/>
      <c r="Z4085" s="555"/>
      <c r="AA4085" s="555"/>
      <c r="AB4085" s="555"/>
      <c r="AC4085" s="555"/>
      <c r="AD4085" s="555"/>
      <c r="AE4085" s="60"/>
      <c r="AF4085" s="259"/>
      <c r="AG4085" s="374">
        <f t="shared" si="12666"/>
        <v>15</v>
      </c>
      <c r="AH4085" s="399"/>
      <c r="AK4085" s="375">
        <f t="shared" si="12667"/>
        <v>0</v>
      </c>
      <c r="AL4085" s="378">
        <f t="shared" si="12647"/>
        <v>0</v>
      </c>
      <c r="AM4085" s="374">
        <f t="shared" si="12668"/>
        <v>0</v>
      </c>
      <c r="AN4085" s="292">
        <f t="shared" si="12648"/>
        <v>0</v>
      </c>
      <c r="CA4085" s="299" t="s">
        <v>1918</v>
      </c>
      <c r="CB4085" s="427"/>
      <c r="CC4085" s="375"/>
      <c r="CD4085" s="375"/>
      <c r="CE4085" s="375"/>
      <c r="CF4085" s="375"/>
      <c r="CG4085" s="375"/>
      <c r="CH4085" s="375"/>
      <c r="CI4085" s="375"/>
      <c r="CJ4085" s="375"/>
      <c r="CK4085" s="375"/>
      <c r="CL4085" s="375"/>
      <c r="CM4085" s="375"/>
      <c r="CN4085" s="302"/>
      <c r="CO4085" s="302"/>
      <c r="CP4085" s="302"/>
      <c r="CQ4085" s="425">
        <f t="shared" ref="CQ4085:DD4085" si="12716">IF(OR(AND(CQ4082=0,CQ4084&gt;0),AND(CQ4082="NS",CQ4083&gt;0),AND(CQ4082="NS",CQ4083=0,CQ4084=0)),1,IF(OR(AND(CQ4084&gt;=2,CQ4083&lt;CQ4082),AND(CQ4082="NS",CQ4083=0,CQ4084&gt;0),OR(CQ4082=CQ4083,AND(CQ4082="",CQ4084=0,CQ4083=0))),0,1))</f>
        <v>0</v>
      </c>
      <c r="CR4085" s="425">
        <f t="shared" si="12716"/>
        <v>0</v>
      </c>
      <c r="CS4085" s="425">
        <f t="shared" si="12716"/>
        <v>0</v>
      </c>
      <c r="CT4085" s="425">
        <f t="shared" si="12716"/>
        <v>0</v>
      </c>
      <c r="CU4085" s="425">
        <f t="shared" si="12716"/>
        <v>0</v>
      </c>
      <c r="CV4085" s="425">
        <f t="shared" si="12716"/>
        <v>0</v>
      </c>
      <c r="CW4085" s="425">
        <f t="shared" si="12716"/>
        <v>0</v>
      </c>
      <c r="CX4085" s="425">
        <f t="shared" si="12716"/>
        <v>0</v>
      </c>
      <c r="CY4085" s="425">
        <f t="shared" si="12716"/>
        <v>0</v>
      </c>
      <c r="CZ4085" s="425">
        <f t="shared" si="12716"/>
        <v>0</v>
      </c>
      <c r="DA4085" s="425">
        <f t="shared" si="12716"/>
        <v>0</v>
      </c>
      <c r="DB4085" s="425">
        <f t="shared" si="12716"/>
        <v>0</v>
      </c>
      <c r="DC4085" s="425">
        <f t="shared" si="12716"/>
        <v>0</v>
      </c>
      <c r="DD4085" s="425">
        <f t="shared" si="12716"/>
        <v>0</v>
      </c>
      <c r="DE4085" s="425">
        <f t="shared" ref="DE4085" si="12717">IF(OR(AND(DE4082=0,DE4084&gt;0),AND(DE4082="NS",DE4083&gt;0),AND(DE4082="NS",DE4083=0,DE4084=0)),1,IF(OR(AND(DE4084&gt;=2,DE4083&lt;DE4082),AND(DE4082="NS",DE4083=0,DE4084&gt;0),OR(DE4082=DE4083,AND(DE4082="",DE4084=0,DE4083=0))),0,1))</f>
        <v>0</v>
      </c>
      <c r="DG4085" s="612"/>
      <c r="DH4085" s="613"/>
      <c r="DI4085" s="415"/>
      <c r="DJ4085" s="416"/>
      <c r="DK4085" s="416"/>
      <c r="DL4085" s="416"/>
      <c r="DM4085" s="416"/>
      <c r="DN4085" s="416"/>
      <c r="DO4085" s="416"/>
      <c r="DP4085" s="416"/>
      <c r="DQ4085" s="416"/>
      <c r="DR4085" s="416"/>
      <c r="DS4085" s="416"/>
      <c r="DT4085" s="416"/>
      <c r="DU4085" s="416"/>
      <c r="DV4085" s="416"/>
      <c r="DW4085" s="416"/>
      <c r="DX4085" s="416"/>
      <c r="DY4085" s="416"/>
      <c r="DZ4085" s="416"/>
      <c r="EA4085" s="416"/>
      <c r="EB4085" s="416"/>
      <c r="EC4085" s="416"/>
      <c r="ED4085" s="416"/>
      <c r="EE4085" s="416"/>
      <c r="EF4085" s="416"/>
      <c r="EG4085" s="416"/>
      <c r="EH4085" s="416"/>
      <c r="EI4085" s="416"/>
      <c r="EJ4085" s="416"/>
      <c r="EK4085" s="416"/>
      <c r="EL4085" s="417"/>
    </row>
    <row r="4086" spans="1:142" ht="24" customHeight="1" x14ac:dyDescent="0.25">
      <c r="A4086" s="60"/>
      <c r="B4086" s="60"/>
      <c r="C4086" s="796"/>
      <c r="D4086" s="789"/>
      <c r="E4086" s="790"/>
      <c r="F4086" s="791"/>
      <c r="G4086" s="714" t="s">
        <v>447</v>
      </c>
      <c r="H4086" s="715"/>
      <c r="I4086" s="177"/>
      <c r="J4086" s="700" t="s">
        <v>443</v>
      </c>
      <c r="K4086" s="700"/>
      <c r="L4086" s="700"/>
      <c r="M4086" s="700"/>
      <c r="N4086" s="700"/>
      <c r="O4086" s="701"/>
      <c r="P4086" s="555"/>
      <c r="Q4086" s="555"/>
      <c r="R4086" s="555"/>
      <c r="S4086" s="555"/>
      <c r="T4086" s="555"/>
      <c r="U4086" s="555"/>
      <c r="V4086" s="555"/>
      <c r="W4086" s="555"/>
      <c r="X4086" s="555"/>
      <c r="Y4086" s="555"/>
      <c r="Z4086" s="555"/>
      <c r="AA4086" s="555"/>
      <c r="AB4086" s="555"/>
      <c r="AC4086" s="555"/>
      <c r="AD4086" s="555"/>
      <c r="AE4086" s="60"/>
      <c r="AF4086" s="259"/>
      <c r="AG4086" s="374">
        <f t="shared" si="12666"/>
        <v>15</v>
      </c>
      <c r="AH4086" s="399"/>
      <c r="AK4086" s="375">
        <f t="shared" si="12667"/>
        <v>0</v>
      </c>
      <c r="AL4086" s="378">
        <f t="shared" si="12647"/>
        <v>0</v>
      </c>
      <c r="AM4086" s="374">
        <f t="shared" si="12668"/>
        <v>0</v>
      </c>
      <c r="AN4086" s="292">
        <f t="shared" si="12648"/>
        <v>0</v>
      </c>
      <c r="CA4086" s="303"/>
      <c r="CB4086" s="427"/>
      <c r="CC4086" s="375"/>
      <c r="CD4086" s="375"/>
      <c r="CE4086" s="375"/>
      <c r="CF4086" s="375"/>
      <c r="CG4086" s="375"/>
      <c r="CH4086" s="375"/>
      <c r="CI4086" s="375"/>
      <c r="CJ4086" s="375"/>
      <c r="CK4086" s="375"/>
      <c r="CL4086" s="375"/>
      <c r="CM4086" s="375"/>
      <c r="CN4086" s="305"/>
      <c r="CO4086" s="305"/>
      <c r="CP4086" s="305"/>
      <c r="CQ4086" s="311"/>
      <c r="CR4086" s="311"/>
      <c r="CS4086" s="311"/>
      <c r="CT4086" s="311"/>
      <c r="CU4086" s="311"/>
      <c r="CV4086" s="311"/>
      <c r="CW4086" s="311"/>
      <c r="CX4086" s="311"/>
      <c r="CY4086" s="311"/>
      <c r="CZ4086" s="311"/>
      <c r="DA4086" s="311"/>
      <c r="DB4086" s="311"/>
      <c r="DC4086" s="311"/>
      <c r="DD4086" s="311"/>
      <c r="DE4086" s="311"/>
      <c r="DG4086" s="612"/>
      <c r="DH4086" s="613"/>
      <c r="DI4086" s="415"/>
      <c r="DJ4086" s="416"/>
      <c r="DK4086" s="416"/>
      <c r="DL4086" s="416"/>
      <c r="DM4086" s="416"/>
      <c r="DN4086" s="416"/>
      <c r="DO4086" s="416"/>
      <c r="DP4086" s="416"/>
      <c r="DQ4086" s="416"/>
      <c r="DR4086" s="416"/>
      <c r="DS4086" s="416"/>
      <c r="DT4086" s="416"/>
      <c r="DU4086" s="416"/>
      <c r="DV4086" s="416"/>
      <c r="DW4086" s="416"/>
      <c r="DX4086" s="416"/>
      <c r="DY4086" s="416"/>
      <c r="DZ4086" s="416"/>
      <c r="EA4086" s="416"/>
      <c r="EB4086" s="416"/>
      <c r="EC4086" s="416"/>
      <c r="ED4086" s="416"/>
      <c r="EE4086" s="416"/>
      <c r="EF4086" s="416"/>
      <c r="EG4086" s="416"/>
      <c r="EH4086" s="416"/>
      <c r="EI4086" s="416"/>
      <c r="EJ4086" s="416"/>
      <c r="EK4086" s="416"/>
      <c r="EL4086" s="417"/>
    </row>
    <row r="4087" spans="1:142" ht="36" customHeight="1" x14ac:dyDescent="0.25">
      <c r="A4087" s="60"/>
      <c r="B4087" s="60"/>
      <c r="C4087" s="796"/>
      <c r="D4087" s="789"/>
      <c r="E4087" s="790"/>
      <c r="F4087" s="791"/>
      <c r="G4087" s="703" t="s">
        <v>448</v>
      </c>
      <c r="H4087" s="703"/>
      <c r="I4087" s="704" t="s">
        <v>449</v>
      </c>
      <c r="J4087" s="705"/>
      <c r="K4087" s="705"/>
      <c r="L4087" s="705"/>
      <c r="M4087" s="705"/>
      <c r="N4087" s="705"/>
      <c r="O4087" s="706"/>
      <c r="P4087" s="555"/>
      <c r="Q4087" s="555"/>
      <c r="R4087" s="555"/>
      <c r="S4087" s="555"/>
      <c r="T4087" s="555"/>
      <c r="U4087" s="555"/>
      <c r="V4087" s="555"/>
      <c r="W4087" s="555"/>
      <c r="X4087" s="555"/>
      <c r="Y4087" s="555"/>
      <c r="Z4087" s="555"/>
      <c r="AA4087" s="555"/>
      <c r="AB4087" s="555"/>
      <c r="AC4087" s="555"/>
      <c r="AD4087" s="555"/>
      <c r="AE4087" s="60"/>
      <c r="AF4087" s="259"/>
      <c r="AG4087" s="374">
        <f t="shared" si="12666"/>
        <v>15</v>
      </c>
      <c r="AH4087" s="399"/>
      <c r="AK4087" s="375">
        <f t="shared" si="12667"/>
        <v>0</v>
      </c>
      <c r="AL4087" s="378">
        <f t="shared" si="12647"/>
        <v>0</v>
      </c>
      <c r="AM4087" s="374">
        <f t="shared" si="12668"/>
        <v>0</v>
      </c>
      <c r="AN4087" s="292">
        <f t="shared" si="12648"/>
        <v>0</v>
      </c>
      <c r="CA4087" s="303"/>
      <c r="CB4087" s="427"/>
      <c r="CC4087" s="375"/>
      <c r="CD4087" s="375"/>
      <c r="CE4087" s="375"/>
      <c r="CF4087" s="375"/>
      <c r="CG4087" s="375"/>
      <c r="CH4087" s="375"/>
      <c r="CI4087" s="375"/>
      <c r="CJ4087" s="375"/>
      <c r="CK4087" s="375"/>
      <c r="CL4087" s="375"/>
      <c r="CM4087" s="375"/>
      <c r="CN4087" s="305"/>
      <c r="CO4087" s="305"/>
      <c r="CP4087" s="305"/>
      <c r="CQ4087" s="311"/>
      <c r="CR4087" s="311"/>
      <c r="CS4087" s="311"/>
      <c r="CT4087" s="311"/>
      <c r="CU4087" s="311"/>
      <c r="CV4087" s="311"/>
      <c r="CW4087" s="311"/>
      <c r="CX4087" s="311"/>
      <c r="CY4087" s="311"/>
      <c r="CZ4087" s="311"/>
      <c r="DA4087" s="311"/>
      <c r="DB4087" s="311"/>
      <c r="DC4087" s="311"/>
      <c r="DD4087" s="311"/>
      <c r="DE4087" s="311"/>
      <c r="DG4087" s="610"/>
      <c r="DH4087" s="611"/>
      <c r="DI4087" s="415"/>
      <c r="DJ4087" s="416"/>
      <c r="DK4087" s="416"/>
      <c r="DL4087" s="416"/>
      <c r="DM4087" s="416"/>
      <c r="DN4087" s="416"/>
      <c r="DO4087" s="416"/>
      <c r="DP4087" s="416"/>
      <c r="DQ4087" s="416"/>
      <c r="DR4087" s="416"/>
      <c r="DS4087" s="416"/>
      <c r="DT4087" s="416"/>
      <c r="DU4087" s="416"/>
      <c r="DV4087" s="416"/>
      <c r="DW4087" s="416"/>
      <c r="DX4087" s="416"/>
      <c r="DY4087" s="416"/>
      <c r="DZ4087" s="416"/>
      <c r="EA4087" s="416"/>
      <c r="EB4087" s="416"/>
      <c r="EC4087" s="416"/>
      <c r="ED4087" s="416"/>
      <c r="EE4087" s="416"/>
      <c r="EF4087" s="416"/>
      <c r="EG4087" s="416"/>
      <c r="EH4087" s="416"/>
      <c r="EI4087" s="416"/>
      <c r="EJ4087" s="416"/>
      <c r="EK4087" s="416"/>
      <c r="EL4087" s="417"/>
    </row>
    <row r="4088" spans="1:142" ht="15" customHeight="1" x14ac:dyDescent="0.25">
      <c r="A4088" s="60"/>
      <c r="B4088" s="60"/>
      <c r="C4088" s="796"/>
      <c r="D4088" s="789"/>
      <c r="E4088" s="790"/>
      <c r="F4088" s="791"/>
      <c r="G4088" s="703" t="s">
        <v>450</v>
      </c>
      <c r="H4088" s="703"/>
      <c r="I4088" s="704" t="s">
        <v>451</v>
      </c>
      <c r="J4088" s="705"/>
      <c r="K4088" s="705"/>
      <c r="L4088" s="705"/>
      <c r="M4088" s="705"/>
      <c r="N4088" s="705"/>
      <c r="O4088" s="706"/>
      <c r="P4088" s="555"/>
      <c r="Q4088" s="555"/>
      <c r="R4088" s="555"/>
      <c r="S4088" s="555"/>
      <c r="T4088" s="555"/>
      <c r="U4088" s="555"/>
      <c r="V4088" s="555"/>
      <c r="W4088" s="555"/>
      <c r="X4088" s="555"/>
      <c r="Y4088" s="555"/>
      <c r="Z4088" s="555"/>
      <c r="AA4088" s="555"/>
      <c r="AB4088" s="555"/>
      <c r="AC4088" s="555"/>
      <c r="AD4088" s="555"/>
      <c r="AE4088" s="60"/>
      <c r="AF4088" s="259"/>
      <c r="AG4088" s="374">
        <f t="shared" si="12666"/>
        <v>15</v>
      </c>
      <c r="AH4088" s="399"/>
      <c r="AK4088" s="375">
        <f t="shared" si="12667"/>
        <v>0</v>
      </c>
      <c r="AL4088" s="378">
        <f t="shared" si="12647"/>
        <v>0</v>
      </c>
      <c r="AM4088" s="374">
        <f t="shared" si="12668"/>
        <v>0</v>
      </c>
      <c r="AN4088" s="292">
        <f t="shared" si="12648"/>
        <v>0</v>
      </c>
      <c r="CA4088" s="303"/>
      <c r="CB4088" s="427"/>
      <c r="CC4088" s="375"/>
      <c r="CD4088" s="375"/>
      <c r="CE4088" s="375"/>
      <c r="CF4088" s="375"/>
      <c r="CG4088" s="375"/>
      <c r="CH4088" s="375"/>
      <c r="CI4088" s="375"/>
      <c r="CJ4088" s="375"/>
      <c r="CK4088" s="375"/>
      <c r="CL4088" s="375"/>
      <c r="CM4088" s="375"/>
      <c r="CN4088" s="307"/>
      <c r="CO4088" s="307"/>
      <c r="CP4088" s="307"/>
      <c r="CQ4088" s="307"/>
      <c r="CR4088" s="307"/>
      <c r="CS4088" s="307"/>
      <c r="CT4088" s="307"/>
      <c r="CU4088" s="307"/>
      <c r="CV4088" s="307"/>
      <c r="CW4088" s="307"/>
      <c r="CX4088" s="307"/>
      <c r="CY4088" s="307"/>
      <c r="CZ4088" s="307"/>
      <c r="DA4088" s="307"/>
      <c r="DB4088" s="307"/>
      <c r="DC4088" s="307"/>
      <c r="DD4088" s="307"/>
      <c r="DE4088" s="307"/>
      <c r="DG4088" s="610"/>
      <c r="DH4088" s="611"/>
      <c r="DI4088" s="415"/>
      <c r="DJ4088" s="416"/>
      <c r="DK4088" s="416"/>
      <c r="DL4088" s="416"/>
      <c r="DM4088" s="416"/>
      <c r="DN4088" s="416"/>
      <c r="DO4088" s="416"/>
      <c r="DP4088" s="416"/>
      <c r="DQ4088" s="416"/>
      <c r="DR4088" s="416"/>
      <c r="DS4088" s="416"/>
      <c r="DT4088" s="416"/>
      <c r="DU4088" s="416"/>
      <c r="DV4088" s="416"/>
      <c r="DW4088" s="416"/>
      <c r="DX4088" s="416"/>
      <c r="DY4088" s="416"/>
      <c r="DZ4088" s="416"/>
      <c r="EA4088" s="416"/>
      <c r="EB4088" s="416"/>
      <c r="EC4088" s="416"/>
      <c r="ED4088" s="416"/>
      <c r="EE4088" s="416"/>
      <c r="EF4088" s="416"/>
      <c r="EG4088" s="416"/>
      <c r="EH4088" s="416"/>
      <c r="EI4088" s="416"/>
      <c r="EJ4088" s="416"/>
      <c r="EK4088" s="416"/>
      <c r="EL4088" s="417"/>
    </row>
    <row r="4089" spans="1:142" ht="15" customHeight="1" x14ac:dyDescent="0.25">
      <c r="A4089" s="60"/>
      <c r="B4089" s="60"/>
      <c r="C4089" s="796"/>
      <c r="D4089" s="789"/>
      <c r="E4089" s="790"/>
      <c r="F4089" s="791"/>
      <c r="G4089" s="703" t="s">
        <v>452</v>
      </c>
      <c r="H4089" s="703"/>
      <c r="I4089" s="704" t="s">
        <v>453</v>
      </c>
      <c r="J4089" s="705"/>
      <c r="K4089" s="705"/>
      <c r="L4089" s="705"/>
      <c r="M4089" s="705"/>
      <c r="N4089" s="705"/>
      <c r="O4089" s="706"/>
      <c r="P4089" s="555"/>
      <c r="Q4089" s="555"/>
      <c r="R4089" s="555"/>
      <c r="S4089" s="555"/>
      <c r="T4089" s="555"/>
      <c r="U4089" s="555"/>
      <c r="V4089" s="555"/>
      <c r="W4089" s="555"/>
      <c r="X4089" s="555"/>
      <c r="Y4089" s="555"/>
      <c r="Z4089" s="555"/>
      <c r="AA4089" s="555"/>
      <c r="AB4089" s="555"/>
      <c r="AC4089" s="555"/>
      <c r="AD4089" s="555"/>
      <c r="AE4089" s="60"/>
      <c r="AF4089" s="259"/>
      <c r="AG4089" s="374">
        <f t="shared" si="12666"/>
        <v>15</v>
      </c>
      <c r="AH4089" s="399"/>
      <c r="AK4089" s="375">
        <f t="shared" si="12667"/>
        <v>0</v>
      </c>
      <c r="AL4089" s="378">
        <f t="shared" si="12647"/>
        <v>0</v>
      </c>
      <c r="AM4089" s="374">
        <f t="shared" si="12668"/>
        <v>0</v>
      </c>
      <c r="AN4089" s="292">
        <f t="shared" si="12648"/>
        <v>0</v>
      </c>
      <c r="CA4089" s="303"/>
      <c r="CB4089" s="427"/>
      <c r="CC4089" s="375"/>
      <c r="CD4089" s="375"/>
      <c r="CE4089" s="375"/>
      <c r="CF4089" s="375"/>
      <c r="CG4089" s="375"/>
      <c r="CH4089" s="375"/>
      <c r="CI4089" s="375"/>
      <c r="CJ4089" s="375"/>
      <c r="CK4089" s="375"/>
      <c r="CL4089" s="375"/>
      <c r="CM4089" s="375"/>
      <c r="CN4089" s="305"/>
      <c r="CO4089" s="305"/>
      <c r="CP4089" s="305"/>
      <c r="CQ4089" s="311"/>
      <c r="CR4089" s="311"/>
      <c r="CS4089" s="311"/>
      <c r="CT4089" s="311"/>
      <c r="CU4089" s="311"/>
      <c r="CV4089" s="311"/>
      <c r="CW4089" s="311"/>
      <c r="CX4089" s="311"/>
      <c r="CY4089" s="311"/>
      <c r="CZ4089" s="311"/>
      <c r="DA4089" s="311"/>
      <c r="DB4089" s="311"/>
      <c r="DC4089" s="311"/>
      <c r="DD4089" s="311"/>
      <c r="DE4089" s="311"/>
      <c r="DG4089" s="610"/>
      <c r="DH4089" s="611"/>
      <c r="DI4089" s="415"/>
      <c r="DJ4089" s="416"/>
      <c r="DK4089" s="416"/>
      <c r="DL4089" s="416"/>
      <c r="DM4089" s="416"/>
      <c r="DN4089" s="416"/>
      <c r="DO4089" s="416"/>
      <c r="DP4089" s="416"/>
      <c r="DQ4089" s="416"/>
      <c r="DR4089" s="416"/>
      <c r="DS4089" s="416"/>
      <c r="DT4089" s="416"/>
      <c r="DU4089" s="416"/>
      <c r="DV4089" s="416"/>
      <c r="DW4089" s="416"/>
      <c r="DX4089" s="416"/>
      <c r="DY4089" s="416"/>
      <c r="DZ4089" s="416"/>
      <c r="EA4089" s="416"/>
      <c r="EB4089" s="416"/>
      <c r="EC4089" s="416"/>
      <c r="ED4089" s="416"/>
      <c r="EE4089" s="416"/>
      <c r="EF4089" s="416"/>
      <c r="EG4089" s="416"/>
      <c r="EH4089" s="416"/>
      <c r="EI4089" s="416"/>
      <c r="EJ4089" s="416"/>
      <c r="EK4089" s="416"/>
      <c r="EL4089" s="417"/>
    </row>
    <row r="4090" spans="1:142" ht="15" customHeight="1" x14ac:dyDescent="0.25">
      <c r="A4090" s="60"/>
      <c r="B4090" s="60"/>
      <c r="C4090" s="797"/>
      <c r="D4090" s="792"/>
      <c r="E4090" s="793"/>
      <c r="F4090" s="794"/>
      <c r="G4090" s="703" t="s">
        <v>454</v>
      </c>
      <c r="H4090" s="703"/>
      <c r="I4090" s="704" t="s">
        <v>455</v>
      </c>
      <c r="J4090" s="705"/>
      <c r="K4090" s="705"/>
      <c r="L4090" s="705"/>
      <c r="M4090" s="705"/>
      <c r="N4090" s="705"/>
      <c r="O4090" s="706"/>
      <c r="P4090" s="555"/>
      <c r="Q4090" s="555"/>
      <c r="R4090" s="555"/>
      <c r="S4090" s="555"/>
      <c r="T4090" s="555"/>
      <c r="U4090" s="555"/>
      <c r="V4090" s="555"/>
      <c r="W4090" s="555"/>
      <c r="X4090" s="555"/>
      <c r="Y4090" s="555"/>
      <c r="Z4090" s="555"/>
      <c r="AA4090" s="555"/>
      <c r="AB4090" s="555"/>
      <c r="AC4090" s="555"/>
      <c r="AD4090" s="555"/>
      <c r="AE4090" s="60"/>
      <c r="AF4090" s="259"/>
      <c r="AG4090" s="374">
        <f t="shared" si="12666"/>
        <v>15</v>
      </c>
      <c r="AH4090" s="399"/>
      <c r="AK4090" s="375">
        <f t="shared" si="12667"/>
        <v>0</v>
      </c>
      <c r="AL4090" s="378">
        <f t="shared" si="12647"/>
        <v>0</v>
      </c>
      <c r="AM4090" s="374">
        <f t="shared" si="12668"/>
        <v>0</v>
      </c>
      <c r="AN4090" s="292">
        <f t="shared" si="12648"/>
        <v>0</v>
      </c>
      <c r="CA4090" s="303"/>
      <c r="CB4090" s="421"/>
      <c r="CC4090" s="375"/>
      <c r="CD4090" s="375"/>
      <c r="CE4090" s="375"/>
      <c r="CF4090" s="375"/>
      <c r="CG4090" s="375"/>
      <c r="CH4090" s="375"/>
      <c r="CI4090" s="375"/>
      <c r="CJ4090" s="375"/>
      <c r="CK4090" s="375"/>
      <c r="CL4090" s="375"/>
      <c r="CM4090" s="375"/>
      <c r="CN4090" s="305"/>
      <c r="CO4090" s="305"/>
      <c r="CP4090" s="305"/>
      <c r="CQ4090" s="311"/>
      <c r="CR4090" s="311"/>
      <c r="CS4090" s="311"/>
      <c r="CT4090" s="311"/>
      <c r="CU4090" s="311"/>
      <c r="CV4090" s="311"/>
      <c r="CW4090" s="311"/>
      <c r="CX4090" s="311"/>
      <c r="CY4090" s="311"/>
      <c r="CZ4090" s="311"/>
      <c r="DA4090" s="311"/>
      <c r="DB4090" s="311"/>
      <c r="DC4090" s="311"/>
      <c r="DD4090" s="311"/>
      <c r="DE4090" s="311"/>
      <c r="DG4090" s="614" t="s">
        <v>454</v>
      </c>
      <c r="DH4090" s="615"/>
      <c r="DI4090" s="418" t="s">
        <v>1909</v>
      </c>
      <c r="DJ4090" s="419"/>
      <c r="DK4090" s="419"/>
      <c r="DL4090" s="419"/>
      <c r="DM4090" s="419"/>
      <c r="DN4090" s="419"/>
      <c r="DO4090" s="419"/>
      <c r="DP4090" s="419"/>
      <c r="DQ4090" s="419"/>
      <c r="DR4090" s="419"/>
      <c r="DS4090" s="419"/>
      <c r="DT4090" s="419"/>
      <c r="DU4090" s="419"/>
      <c r="DV4090" s="419"/>
      <c r="DW4090" s="419"/>
      <c r="DX4090" s="419">
        <f t="shared" ref="DX4090" si="12718">P4090</f>
        <v>0</v>
      </c>
      <c r="DY4090" s="419">
        <f t="shared" ref="DY4090" si="12719">Q4090</f>
        <v>0</v>
      </c>
      <c r="DZ4090" s="419">
        <f t="shared" ref="DZ4090" si="12720">R4090</f>
        <v>0</v>
      </c>
      <c r="EA4090" s="419">
        <f t="shared" ref="EA4090" si="12721">S4090</f>
        <v>0</v>
      </c>
      <c r="EB4090" s="419">
        <f t="shared" ref="EB4090" si="12722">T4090</f>
        <v>0</v>
      </c>
      <c r="EC4090" s="419">
        <f t="shared" ref="EC4090" si="12723">U4090</f>
        <v>0</v>
      </c>
      <c r="ED4090" s="419">
        <f t="shared" ref="ED4090" si="12724">V4090</f>
        <v>0</v>
      </c>
      <c r="EE4090" s="419">
        <f t="shared" ref="EE4090" si="12725">W4090</f>
        <v>0</v>
      </c>
      <c r="EF4090" s="419">
        <f t="shared" ref="EF4090" si="12726">X4090</f>
        <v>0</v>
      </c>
      <c r="EG4090" s="419">
        <f t="shared" ref="EG4090" si="12727">Y4090</f>
        <v>0</v>
      </c>
      <c r="EH4090" s="419">
        <f t="shared" ref="EH4090" si="12728">Z4090</f>
        <v>0</v>
      </c>
      <c r="EI4090" s="419">
        <f t="shared" ref="EI4090" si="12729">AA4090</f>
        <v>0</v>
      </c>
      <c r="EJ4090" s="419">
        <f t="shared" ref="EJ4090" si="12730">AB4090</f>
        <v>0</v>
      </c>
      <c r="EK4090" s="419">
        <f t="shared" ref="EK4090" si="12731">AC4090</f>
        <v>0</v>
      </c>
      <c r="EL4090" s="420">
        <f t="shared" ref="EL4090" si="12732">AD4090</f>
        <v>0</v>
      </c>
    </row>
    <row r="4091" spans="1:142" ht="36" customHeight="1" x14ac:dyDescent="0.25">
      <c r="A4091" s="60"/>
      <c r="B4091" s="60"/>
      <c r="C4091" s="795" t="s">
        <v>509</v>
      </c>
      <c r="D4091" s="786" t="s">
        <v>510</v>
      </c>
      <c r="E4091" s="787"/>
      <c r="F4091" s="788"/>
      <c r="G4091" s="703" t="s">
        <v>456</v>
      </c>
      <c r="H4091" s="703"/>
      <c r="I4091" s="704" t="s">
        <v>457</v>
      </c>
      <c r="J4091" s="705"/>
      <c r="K4091" s="705"/>
      <c r="L4091" s="705"/>
      <c r="M4091" s="705"/>
      <c r="N4091" s="705"/>
      <c r="O4091" s="706"/>
      <c r="P4091" s="555"/>
      <c r="Q4091" s="555"/>
      <c r="R4091" s="555"/>
      <c r="S4091" s="555"/>
      <c r="T4091" s="555"/>
      <c r="U4091" s="555"/>
      <c r="V4091" s="555"/>
      <c r="W4091" s="555"/>
      <c r="X4091" s="555"/>
      <c r="Y4091" s="555"/>
      <c r="Z4091" s="555"/>
      <c r="AA4091" s="555"/>
      <c r="AB4091" s="555"/>
      <c r="AC4091" s="555"/>
      <c r="AD4091" s="555"/>
      <c r="AE4091" s="60"/>
      <c r="AF4091" s="259"/>
      <c r="AG4091" s="374">
        <f t="shared" si="12666"/>
        <v>15</v>
      </c>
      <c r="AH4091" s="399"/>
      <c r="AK4091" s="375">
        <f t="shared" si="12667"/>
        <v>0</v>
      </c>
      <c r="AL4091" s="378">
        <f t="shared" si="12647"/>
        <v>0</v>
      </c>
      <c r="AM4091" s="374">
        <f t="shared" si="12668"/>
        <v>0</v>
      </c>
      <c r="AN4091" s="292">
        <f t="shared" si="12648"/>
        <v>0</v>
      </c>
      <c r="CA4091" s="299" t="s">
        <v>60</v>
      </c>
      <c r="CB4091" s="421"/>
      <c r="CC4091" s="375"/>
      <c r="CD4091" s="375"/>
      <c r="CE4091" s="375"/>
      <c r="CF4091" s="375"/>
      <c r="CG4091" s="375"/>
      <c r="CH4091" s="375"/>
      <c r="CI4091" s="375"/>
      <c r="CJ4091" s="375"/>
      <c r="CK4091" s="375"/>
      <c r="CL4091" s="375"/>
      <c r="CM4091" s="375"/>
      <c r="CN4091" s="300"/>
      <c r="CO4091" s="300"/>
      <c r="CP4091" s="300"/>
      <c r="CQ4091" s="423">
        <f t="shared" ref="CQ4091" si="12733">IF(P4091="",0,P4091)</f>
        <v>0</v>
      </c>
      <c r="CR4091" s="423">
        <f t="shared" ref="CR4091" si="12734">IF(Q4091="",0,Q4091)</f>
        <v>0</v>
      </c>
      <c r="CS4091" s="423">
        <f t="shared" ref="CS4091" si="12735">IF(R4091="",0,R4091)</f>
        <v>0</v>
      </c>
      <c r="CT4091" s="423">
        <f t="shared" ref="CT4091" si="12736">IF(S4091="",0,S4091)</f>
        <v>0</v>
      </c>
      <c r="CU4091" s="423">
        <f t="shared" ref="CU4091" si="12737">IF(T4091="",0,T4091)</f>
        <v>0</v>
      </c>
      <c r="CV4091" s="423">
        <f t="shared" ref="CV4091" si="12738">IF(U4091="",0,U4091)</f>
        <v>0</v>
      </c>
      <c r="CW4091" s="423">
        <f t="shared" ref="CW4091" si="12739">IF(V4091="",0,V4091)</f>
        <v>0</v>
      </c>
      <c r="CX4091" s="423">
        <f t="shared" ref="CX4091" si="12740">IF(W4091="",0,W4091)</f>
        <v>0</v>
      </c>
      <c r="CY4091" s="423">
        <f t="shared" ref="CY4091" si="12741">IF(X4091="",0,X4091)</f>
        <v>0</v>
      </c>
      <c r="CZ4091" s="423">
        <f t="shared" ref="CZ4091" si="12742">IF(Y4091="",0,Y4091)</f>
        <v>0</v>
      </c>
      <c r="DA4091" s="423">
        <f t="shared" ref="DA4091" si="12743">IF(Z4091="",0,Z4091)</f>
        <v>0</v>
      </c>
      <c r="DB4091" s="423">
        <f t="shared" ref="DB4091" si="12744">IF(AA4091="",0,AA4091)</f>
        <v>0</v>
      </c>
      <c r="DC4091" s="423">
        <f t="shared" ref="DC4091" si="12745">IF(AB4091="",0,AB4091)</f>
        <v>0</v>
      </c>
      <c r="DD4091" s="423">
        <f t="shared" ref="DD4091" si="12746">IF(AC4091="",0,AC4091)</f>
        <v>0</v>
      </c>
      <c r="DE4091" s="423">
        <f t="shared" ref="DE4091" si="12747">IF(AD4091="",0,AD4091)</f>
        <v>0</v>
      </c>
      <c r="DG4091" s="610"/>
      <c r="DH4091" s="611"/>
      <c r="DI4091" s="415" t="s">
        <v>1910</v>
      </c>
      <c r="DJ4091" s="416"/>
      <c r="DK4091" s="416"/>
      <c r="DL4091" s="416"/>
      <c r="DM4091" s="416"/>
      <c r="DN4091" s="416"/>
      <c r="DO4091" s="416"/>
      <c r="DP4091" s="416"/>
      <c r="DQ4091" s="416"/>
      <c r="DR4091" s="416"/>
      <c r="DS4091" s="416"/>
      <c r="DT4091" s="416"/>
      <c r="DU4091" s="416"/>
      <c r="DV4091" s="416"/>
      <c r="DW4091" s="416"/>
      <c r="DX4091" s="416">
        <f t="shared" ref="DX4091" si="12748">COUNTIF(P4075,"NS")+COUNTIF(P4082,"NS")+COUNTIF(P4087:P4089,"NS")</f>
        <v>0</v>
      </c>
      <c r="DY4091" s="416">
        <f t="shared" ref="DY4091" si="12749">COUNTIF(Q4075,"NS")+COUNTIF(Q4082,"NS")+COUNTIF(Q4087:Q4089,"NS")</f>
        <v>0</v>
      </c>
      <c r="DZ4091" s="416">
        <f t="shared" ref="DZ4091" si="12750">COUNTIF(R4075,"NS")+COUNTIF(R4082,"NS")+COUNTIF(R4087:R4089,"NS")</f>
        <v>0</v>
      </c>
      <c r="EA4091" s="416">
        <f t="shared" ref="EA4091" si="12751">COUNTIF(S4075,"NS")+COUNTIF(S4082,"NS")+COUNTIF(S4087:S4089,"NS")</f>
        <v>0</v>
      </c>
      <c r="EB4091" s="416">
        <f t="shared" ref="EB4091" si="12752">COUNTIF(T4075,"NS")+COUNTIF(T4082,"NS")+COUNTIF(T4087:T4089,"NS")</f>
        <v>0</v>
      </c>
      <c r="EC4091" s="416">
        <f t="shared" ref="EC4091" si="12753">COUNTIF(U4075,"NS")+COUNTIF(U4082,"NS")+COUNTIF(U4087:U4089,"NS")</f>
        <v>0</v>
      </c>
      <c r="ED4091" s="416">
        <f t="shared" ref="ED4091" si="12754">COUNTIF(V4075,"NS")+COUNTIF(V4082,"NS")+COUNTIF(V4087:V4089,"NS")</f>
        <v>0</v>
      </c>
      <c r="EE4091" s="416">
        <f t="shared" ref="EE4091" si="12755">COUNTIF(W4075,"NS")+COUNTIF(W4082,"NS")+COUNTIF(W4087:W4089,"NS")</f>
        <v>0</v>
      </c>
      <c r="EF4091" s="416">
        <f t="shared" ref="EF4091" si="12756">COUNTIF(X4075,"NS")+COUNTIF(X4082,"NS")+COUNTIF(X4087:X4089,"NS")</f>
        <v>0</v>
      </c>
      <c r="EG4091" s="416">
        <f t="shared" ref="EG4091" si="12757">COUNTIF(Y4075,"NS")+COUNTIF(Y4082,"NS")+COUNTIF(Y4087:Y4089,"NS")</f>
        <v>0</v>
      </c>
      <c r="EH4091" s="416">
        <f t="shared" ref="EH4091" si="12758">COUNTIF(Z4075,"NS")+COUNTIF(Z4082,"NS")+COUNTIF(Z4087:Z4089,"NS")</f>
        <v>0</v>
      </c>
      <c r="EI4091" s="416">
        <f t="shared" ref="EI4091" si="12759">COUNTIF(AA4075,"NS")+COUNTIF(AA4082,"NS")+COUNTIF(AA4087:AA4089,"NS")</f>
        <v>0</v>
      </c>
      <c r="EJ4091" s="416">
        <f t="shared" ref="EJ4091" si="12760">COUNTIF(AB4075,"NS")+COUNTIF(AB4082,"NS")+COUNTIF(AB4087:AB4089,"NS")</f>
        <v>0</v>
      </c>
      <c r="EK4091" s="416">
        <f t="shared" ref="EK4091" si="12761">COUNTIF(AC4075,"NS")+COUNTIF(AC4082,"NS")+COUNTIF(AC4087:AC4089,"NS")</f>
        <v>0</v>
      </c>
      <c r="EL4091" s="417">
        <f t="shared" ref="EL4091" si="12762">COUNTIF(AD4075,"NS")+COUNTIF(AD4082,"NS")+COUNTIF(AD4087:AD4089,"NS")</f>
        <v>0</v>
      </c>
    </row>
    <row r="4092" spans="1:142" ht="15" customHeight="1" x14ac:dyDescent="0.25">
      <c r="A4092" s="60"/>
      <c r="B4092" s="60"/>
      <c r="C4092" s="796"/>
      <c r="D4092" s="789"/>
      <c r="E4092" s="790"/>
      <c r="F4092" s="791"/>
      <c r="G4092" s="702" t="s">
        <v>465</v>
      </c>
      <c r="H4092" s="702"/>
      <c r="I4092" s="177"/>
      <c r="J4092" s="700" t="s">
        <v>460</v>
      </c>
      <c r="K4092" s="700"/>
      <c r="L4092" s="700"/>
      <c r="M4092" s="700"/>
      <c r="N4092" s="700"/>
      <c r="O4092" s="701"/>
      <c r="P4092" s="555"/>
      <c r="Q4092" s="555"/>
      <c r="R4092" s="555"/>
      <c r="S4092" s="555"/>
      <c r="T4092" s="555"/>
      <c r="U4092" s="555"/>
      <c r="V4092" s="555"/>
      <c r="W4092" s="555"/>
      <c r="X4092" s="555"/>
      <c r="Y4092" s="555"/>
      <c r="Z4092" s="555"/>
      <c r="AA4092" s="555"/>
      <c r="AB4092" s="555"/>
      <c r="AC4092" s="555"/>
      <c r="AD4092" s="555"/>
      <c r="AE4092" s="60"/>
      <c r="AF4092" s="259"/>
      <c r="AG4092" s="374">
        <f t="shared" si="12666"/>
        <v>15</v>
      </c>
      <c r="AH4092" s="399"/>
      <c r="AK4092" s="375">
        <f t="shared" si="12667"/>
        <v>0</v>
      </c>
      <c r="AL4092" s="378">
        <f t="shared" si="12647"/>
        <v>0</v>
      </c>
      <c r="AM4092" s="374">
        <f t="shared" si="12668"/>
        <v>0</v>
      </c>
      <c r="AN4092" s="292">
        <f t="shared" si="12648"/>
        <v>0</v>
      </c>
      <c r="CA4092" s="299" t="s">
        <v>1917</v>
      </c>
      <c r="CB4092" s="421"/>
      <c r="CC4092" s="375"/>
      <c r="CD4092" s="375"/>
      <c r="CE4092" s="375"/>
      <c r="CF4092" s="375"/>
      <c r="CG4092" s="375"/>
      <c r="CH4092" s="375"/>
      <c r="CI4092" s="375"/>
      <c r="CJ4092" s="375"/>
      <c r="CK4092" s="375"/>
      <c r="CL4092" s="375"/>
      <c r="CM4092" s="375"/>
      <c r="CN4092" s="301"/>
      <c r="CO4092" s="301"/>
      <c r="CP4092" s="301"/>
      <c r="CQ4092" s="301">
        <f t="shared" ref="CQ4092" si="12763">SUM(P4092:P4096)</f>
        <v>0</v>
      </c>
      <c r="CR4092" s="301">
        <f t="shared" ref="CR4092" si="12764">SUM(Q4092:Q4096)</f>
        <v>0</v>
      </c>
      <c r="CS4092" s="301">
        <f t="shared" ref="CS4092" si="12765">SUM(R4092:R4096)</f>
        <v>0</v>
      </c>
      <c r="CT4092" s="301">
        <f t="shared" ref="CT4092" si="12766">SUM(S4092:S4096)</f>
        <v>0</v>
      </c>
      <c r="CU4092" s="301">
        <f t="shared" ref="CU4092" si="12767">SUM(T4092:T4096)</f>
        <v>0</v>
      </c>
      <c r="CV4092" s="301">
        <f t="shared" ref="CV4092" si="12768">SUM(U4092:U4096)</f>
        <v>0</v>
      </c>
      <c r="CW4092" s="301">
        <f t="shared" ref="CW4092" si="12769">SUM(V4092:V4096)</f>
        <v>0</v>
      </c>
      <c r="CX4092" s="301">
        <f t="shared" ref="CX4092" si="12770">SUM(W4092:W4096)</f>
        <v>0</v>
      </c>
      <c r="CY4092" s="301">
        <f t="shared" ref="CY4092" si="12771">SUM(X4092:X4096)</f>
        <v>0</v>
      </c>
      <c r="CZ4092" s="301">
        <f t="shared" ref="CZ4092" si="12772">SUM(Y4092:Y4096)</f>
        <v>0</v>
      </c>
      <c r="DA4092" s="301">
        <f t="shared" ref="DA4092" si="12773">SUM(Z4092:Z4096)</f>
        <v>0</v>
      </c>
      <c r="DB4092" s="301">
        <f t="shared" ref="DB4092" si="12774">SUM(AA4092:AA4096)</f>
        <v>0</v>
      </c>
      <c r="DC4092" s="301">
        <f t="shared" ref="DC4092" si="12775">SUM(AB4092:AB4096)</f>
        <v>0</v>
      </c>
      <c r="DD4092" s="301">
        <f t="shared" ref="DD4092" si="12776">SUM(AC4092:AC4096)</f>
        <v>0</v>
      </c>
      <c r="DE4092" s="301">
        <f t="shared" ref="DE4092" si="12777">SUM(AD4092:AD4096)</f>
        <v>0</v>
      </c>
      <c r="DG4092" s="612"/>
      <c r="DH4092" s="613"/>
      <c r="DI4092" s="415" t="s">
        <v>1914</v>
      </c>
      <c r="DJ4092" s="416"/>
      <c r="DK4092" s="416"/>
      <c r="DL4092" s="416"/>
      <c r="DM4092" s="416"/>
      <c r="DN4092" s="416"/>
      <c r="DO4092" s="416"/>
      <c r="DP4092" s="416"/>
      <c r="DQ4092" s="416"/>
      <c r="DR4092" s="416"/>
      <c r="DS4092" s="416"/>
      <c r="DT4092" s="416"/>
      <c r="DU4092" s="416"/>
      <c r="DV4092" s="416"/>
      <c r="DW4092" s="416"/>
      <c r="DX4092" s="416">
        <f t="shared" ref="DX4092" si="12778">SUM(P4075,P4082,P4087:P4090)</f>
        <v>0</v>
      </c>
      <c r="DY4092" s="416">
        <f t="shared" ref="DY4092" si="12779">SUM(Q4075,Q4082,Q4087:Q4090)</f>
        <v>0</v>
      </c>
      <c r="DZ4092" s="416">
        <f t="shared" ref="DZ4092" si="12780">SUM(R4075,R4082,R4087:R4090)</f>
        <v>0</v>
      </c>
      <c r="EA4092" s="416">
        <f t="shared" ref="EA4092" si="12781">SUM(S4075,S4082,S4087:S4090)</f>
        <v>0</v>
      </c>
      <c r="EB4092" s="416">
        <f t="shared" ref="EB4092" si="12782">SUM(T4075,T4082,T4087:T4090)</f>
        <v>0</v>
      </c>
      <c r="EC4092" s="416">
        <f t="shared" ref="EC4092" si="12783">SUM(U4075,U4082,U4087:U4090)</f>
        <v>0</v>
      </c>
      <c r="ED4092" s="416">
        <f t="shared" ref="ED4092" si="12784">SUM(V4075,V4082,V4087:V4090)</f>
        <v>0</v>
      </c>
      <c r="EE4092" s="416">
        <f t="shared" ref="EE4092" si="12785">SUM(W4075,W4082,W4087:W4090)</f>
        <v>0</v>
      </c>
      <c r="EF4092" s="416">
        <f t="shared" ref="EF4092" si="12786">SUM(X4075,X4082,X4087:X4090)</f>
        <v>0</v>
      </c>
      <c r="EG4092" s="416">
        <f t="shared" ref="EG4092" si="12787">SUM(Y4075,Y4082,Y4087:Y4090)</f>
        <v>0</v>
      </c>
      <c r="EH4092" s="416">
        <f t="shared" ref="EH4092" si="12788">SUM(Z4075,Z4082,Z4087:Z4090)</f>
        <v>0</v>
      </c>
      <c r="EI4092" s="416">
        <f t="shared" ref="EI4092" si="12789">SUM(AA4075,AA4082,AA4087:AA4090)</f>
        <v>0</v>
      </c>
      <c r="EJ4092" s="416">
        <f t="shared" ref="EJ4092" si="12790">SUM(AB4075,AB4082,AB4087:AB4090)</f>
        <v>0</v>
      </c>
      <c r="EK4092" s="416">
        <f t="shared" ref="EK4092" si="12791">SUM(AC4075,AC4082,AC4087:AC4090)</f>
        <v>0</v>
      </c>
      <c r="EL4092" s="417">
        <f t="shared" ref="EL4092" si="12792">SUM(AD4075,AD4082,AD4087:AD4090)</f>
        <v>0</v>
      </c>
    </row>
    <row r="4093" spans="1:142" ht="36" customHeight="1" x14ac:dyDescent="0.25">
      <c r="A4093" s="60"/>
      <c r="B4093" s="60"/>
      <c r="C4093" s="796"/>
      <c r="D4093" s="789"/>
      <c r="E4093" s="790"/>
      <c r="F4093" s="791"/>
      <c r="G4093" s="702" t="s">
        <v>466</v>
      </c>
      <c r="H4093" s="702"/>
      <c r="I4093" s="177"/>
      <c r="J4093" s="700" t="s">
        <v>461</v>
      </c>
      <c r="K4093" s="700"/>
      <c r="L4093" s="700"/>
      <c r="M4093" s="700"/>
      <c r="N4093" s="700"/>
      <c r="O4093" s="701"/>
      <c r="P4093" s="555"/>
      <c r="Q4093" s="555"/>
      <c r="R4093" s="555"/>
      <c r="S4093" s="555"/>
      <c r="T4093" s="555"/>
      <c r="U4093" s="555"/>
      <c r="V4093" s="555"/>
      <c r="W4093" s="555"/>
      <c r="X4093" s="555"/>
      <c r="Y4093" s="555"/>
      <c r="Z4093" s="555"/>
      <c r="AA4093" s="555"/>
      <c r="AB4093" s="555"/>
      <c r="AC4093" s="555"/>
      <c r="AD4093" s="555"/>
      <c r="AE4093" s="60"/>
      <c r="AF4093" s="259"/>
      <c r="AG4093" s="374">
        <f t="shared" si="12666"/>
        <v>15</v>
      </c>
      <c r="AH4093" s="399"/>
      <c r="AK4093" s="375">
        <f t="shared" si="12667"/>
        <v>0</v>
      </c>
      <c r="AL4093" s="378">
        <f t="shared" si="12647"/>
        <v>0</v>
      </c>
      <c r="AM4093" s="374">
        <f t="shared" si="12668"/>
        <v>0</v>
      </c>
      <c r="AN4093" s="292">
        <f t="shared" si="12648"/>
        <v>0</v>
      </c>
      <c r="CA4093" s="299" t="s">
        <v>1910</v>
      </c>
      <c r="CB4093" s="421"/>
      <c r="CC4093" s="375"/>
      <c r="CD4093" s="375"/>
      <c r="CE4093" s="375"/>
      <c r="CF4093" s="375"/>
      <c r="CG4093" s="375"/>
      <c r="CH4093" s="375"/>
      <c r="CI4093" s="375"/>
      <c r="CJ4093" s="375"/>
      <c r="CK4093" s="375"/>
      <c r="CL4093" s="375"/>
      <c r="CM4093" s="375"/>
      <c r="CN4093" s="300"/>
      <c r="CO4093" s="300"/>
      <c r="CP4093" s="300"/>
      <c r="CQ4093" s="422">
        <f t="shared" ref="CQ4093" si="12793">IF(CQ4091="NA",COUNTIF(P4092:P4096,"NA"),COUNTIF(P4092:P4096,"NS"))</f>
        <v>0</v>
      </c>
      <c r="CR4093" s="422">
        <f t="shared" ref="CR4093" si="12794">IF(CR4091="NA",COUNTIF(Q4092:Q4096,"NA"),COUNTIF(Q4092:Q4096,"NS"))</f>
        <v>0</v>
      </c>
      <c r="CS4093" s="422">
        <f t="shared" ref="CS4093" si="12795">IF(CS4091="NA",COUNTIF(R4092:R4096,"NA"),COUNTIF(R4092:R4096,"NS"))</f>
        <v>0</v>
      </c>
      <c r="CT4093" s="422">
        <f t="shared" ref="CT4093" si="12796">IF(CT4091="NA",COUNTIF(S4092:S4096,"NA"),COUNTIF(S4092:S4096,"NS"))</f>
        <v>0</v>
      </c>
      <c r="CU4093" s="422">
        <f t="shared" ref="CU4093" si="12797">IF(CU4091="NA",COUNTIF(T4092:T4096,"NA"),COUNTIF(T4092:T4096,"NS"))</f>
        <v>0</v>
      </c>
      <c r="CV4093" s="422">
        <f t="shared" ref="CV4093" si="12798">IF(CV4091="NA",COUNTIF(U4092:U4096,"NA"),COUNTIF(U4092:U4096,"NS"))</f>
        <v>0</v>
      </c>
      <c r="CW4093" s="422">
        <f t="shared" ref="CW4093" si="12799">IF(CW4091="NA",COUNTIF(V4092:V4096,"NA"),COUNTIF(V4092:V4096,"NS"))</f>
        <v>0</v>
      </c>
      <c r="CX4093" s="422">
        <f t="shared" ref="CX4093" si="12800">IF(CX4091="NA",COUNTIF(W4092:W4096,"NA"),COUNTIF(W4092:W4096,"NS"))</f>
        <v>0</v>
      </c>
      <c r="CY4093" s="422">
        <f t="shared" ref="CY4093" si="12801">IF(CY4091="NA",COUNTIF(X4092:X4096,"NA"),COUNTIF(X4092:X4096,"NS"))</f>
        <v>0</v>
      </c>
      <c r="CZ4093" s="422">
        <f t="shared" ref="CZ4093" si="12802">IF(CZ4091="NA",COUNTIF(Y4092:Y4096,"NA"),COUNTIF(Y4092:Y4096,"NS"))</f>
        <v>0</v>
      </c>
      <c r="DA4093" s="422">
        <f t="shared" ref="DA4093" si="12803">IF(DA4091="NA",COUNTIF(Z4092:Z4096,"NA"),COUNTIF(Z4092:Z4096,"NS"))</f>
        <v>0</v>
      </c>
      <c r="DB4093" s="422">
        <f t="shared" ref="DB4093" si="12804">IF(DB4091="NA",COUNTIF(AA4092:AA4096,"NA"),COUNTIF(AA4092:AA4096,"NS"))</f>
        <v>0</v>
      </c>
      <c r="DC4093" s="422">
        <f t="shared" ref="DC4093" si="12805">IF(DC4091="NA",COUNTIF(AB4092:AB4096,"NA"),COUNTIF(AB4092:AB4096,"NS"))</f>
        <v>0</v>
      </c>
      <c r="DD4093" s="422">
        <f t="shared" ref="DD4093" si="12806">IF(DD4091="NA",COUNTIF(AC4092:AC4096,"NA"),COUNTIF(AC4092:AC4096,"NS"))</f>
        <v>0</v>
      </c>
      <c r="DE4093" s="422">
        <f t="shared" ref="DE4093" si="12807">IF(DE4091="NA",COUNTIF(AD4092:AD4096,"NA"),COUNTIF(AD4092:AD4096,"NS"))</f>
        <v>0</v>
      </c>
      <c r="DG4093" s="612"/>
      <c r="DH4093" s="613"/>
      <c r="DI4093" s="415" t="s">
        <v>1919</v>
      </c>
      <c r="DJ4093" s="298"/>
      <c r="DK4093" s="298"/>
      <c r="DL4093" s="298"/>
      <c r="DM4093" s="298"/>
      <c r="DN4093" s="298"/>
      <c r="DO4093" s="298"/>
      <c r="DP4093" s="298"/>
      <c r="DQ4093" s="298"/>
      <c r="DR4093" s="298"/>
      <c r="DS4093" s="298"/>
      <c r="DT4093" s="298"/>
      <c r="DU4093" s="298"/>
      <c r="DV4093" s="298"/>
      <c r="DW4093" s="298"/>
      <c r="DX4093" s="298">
        <f t="shared" ref="DX4093:DZ4093" si="12808">IF(OR(AND(DX4090="NS",DX4091=5),AND(DX4090="NA")),0,IF(OR(AND(IF(DX4090="NS",1,DX4090)&gt;DX4092*0.25,DX4091=0),AND(DX4090&gt;0,OR(DX4091=5,DX4092=0)),AND(DX4090&gt;0,DX4091=0,DX4092=0),AND(DX4090="NS",DX4091=0,DX4092=0)),1,0))</f>
        <v>0</v>
      </c>
      <c r="DY4093" s="298">
        <f t="shared" si="12808"/>
        <v>0</v>
      </c>
      <c r="DZ4093" s="298">
        <f t="shared" si="12808"/>
        <v>0</v>
      </c>
      <c r="EA4093" s="298">
        <f>IF(OR(AND(EA4090="NS",EA4091=5),AND(EA4090="NA")),0,IF(OR(AND(IF(EA4090="NS",1,EA4090)&gt;EA4092*0.25,EA4091=0),AND(EA4090&gt;0,OR(EA4091=5,EA4092=0)),AND(EA4090&gt;0,EA4091=0,EA4092=0),AND(EA4090="NS",EA4091=0,EA4092=0)),1,0))</f>
        <v>0</v>
      </c>
      <c r="EB4093" s="298">
        <f t="shared" ref="EB4093:EL4093" si="12809">IF(OR(AND(EB4090="NS",EB4091=5),AND(EB4090="NA")),0,IF(OR(AND(IF(EB4090="NS",1,EB4090)&gt;EB4092*0.25,EB4091=0),AND(EB4090&gt;0,OR(EB4091=5,EB4092=0)),AND(EB4090&gt;0,EB4091=0,EB4092=0),AND(EB4090="NS",EB4091=0,EB4092=0)),1,0))</f>
        <v>0</v>
      </c>
      <c r="EC4093" s="298">
        <f t="shared" si="12809"/>
        <v>0</v>
      </c>
      <c r="ED4093" s="298">
        <f t="shared" si="12809"/>
        <v>0</v>
      </c>
      <c r="EE4093" s="298">
        <f t="shared" si="12809"/>
        <v>0</v>
      </c>
      <c r="EF4093" s="298">
        <f t="shared" si="12809"/>
        <v>0</v>
      </c>
      <c r="EG4093" s="298">
        <f t="shared" si="12809"/>
        <v>0</v>
      </c>
      <c r="EH4093" s="298">
        <f t="shared" si="12809"/>
        <v>0</v>
      </c>
      <c r="EI4093" s="298">
        <f t="shared" si="12809"/>
        <v>0</v>
      </c>
      <c r="EJ4093" s="298">
        <f t="shared" si="12809"/>
        <v>0</v>
      </c>
      <c r="EK4093" s="298">
        <f t="shared" si="12809"/>
        <v>0</v>
      </c>
      <c r="EL4093" s="302">
        <f t="shared" si="12809"/>
        <v>0</v>
      </c>
    </row>
    <row r="4094" spans="1:142" ht="15" customHeight="1" x14ac:dyDescent="0.25">
      <c r="A4094" s="60"/>
      <c r="B4094" s="60"/>
      <c r="C4094" s="796"/>
      <c r="D4094" s="789"/>
      <c r="E4094" s="790"/>
      <c r="F4094" s="791"/>
      <c r="G4094" s="702" t="s">
        <v>467</v>
      </c>
      <c r="H4094" s="702"/>
      <c r="I4094" s="177"/>
      <c r="J4094" s="700" t="s">
        <v>462</v>
      </c>
      <c r="K4094" s="700"/>
      <c r="L4094" s="700"/>
      <c r="M4094" s="700"/>
      <c r="N4094" s="700"/>
      <c r="O4094" s="701"/>
      <c r="P4094" s="555"/>
      <c r="Q4094" s="555"/>
      <c r="R4094" s="555"/>
      <c r="S4094" s="555"/>
      <c r="T4094" s="555"/>
      <c r="U4094" s="555"/>
      <c r="V4094" s="555"/>
      <c r="W4094" s="555"/>
      <c r="X4094" s="555"/>
      <c r="Y4094" s="555"/>
      <c r="Z4094" s="555"/>
      <c r="AA4094" s="555"/>
      <c r="AB4094" s="555"/>
      <c r="AC4094" s="555"/>
      <c r="AD4094" s="555"/>
      <c r="AE4094" s="60"/>
      <c r="AF4094" s="259"/>
      <c r="AG4094" s="374">
        <f t="shared" si="12666"/>
        <v>15</v>
      </c>
      <c r="AH4094" s="399"/>
      <c r="AK4094" s="375">
        <f t="shared" si="12667"/>
        <v>0</v>
      </c>
      <c r="AL4094" s="378">
        <f t="shared" si="12647"/>
        <v>0</v>
      </c>
      <c r="AM4094" s="374">
        <f t="shared" si="12668"/>
        <v>0</v>
      </c>
      <c r="AN4094" s="292">
        <f t="shared" si="12648"/>
        <v>0</v>
      </c>
      <c r="CA4094" s="299" t="s">
        <v>1918</v>
      </c>
      <c r="CB4094" s="427"/>
      <c r="CC4094" s="375"/>
      <c r="CD4094" s="375"/>
      <c r="CE4094" s="375"/>
      <c r="CF4094" s="375"/>
      <c r="CG4094" s="375"/>
      <c r="CH4094" s="375"/>
      <c r="CI4094" s="375"/>
      <c r="CJ4094" s="375"/>
      <c r="CK4094" s="375"/>
      <c r="CL4094" s="375"/>
      <c r="CM4094" s="375"/>
      <c r="CN4094" s="302"/>
      <c r="CO4094" s="302"/>
      <c r="CP4094" s="302"/>
      <c r="CQ4094" s="425">
        <f t="shared" ref="CQ4094:DD4094" si="12810">IF(OR(AND(CQ4091=0,CQ4093&gt;0),AND(CQ4091="NS",CQ4092&gt;0),AND(CQ4091="NS",CQ4092=0,CQ4093=0)),1,IF(OR(AND(CQ4093&gt;=2,CQ4092&lt;CQ4091),AND(CQ4091="NS",CQ4092=0,CQ4093&gt;0),OR(CQ4091=CQ4092,AND(CQ4091="",CQ4093=0,CQ4092=0))),0,1))</f>
        <v>0</v>
      </c>
      <c r="CR4094" s="425">
        <f t="shared" si="12810"/>
        <v>0</v>
      </c>
      <c r="CS4094" s="425">
        <f t="shared" si="12810"/>
        <v>0</v>
      </c>
      <c r="CT4094" s="425">
        <f t="shared" si="12810"/>
        <v>0</v>
      </c>
      <c r="CU4094" s="425">
        <f t="shared" si="12810"/>
        <v>0</v>
      </c>
      <c r="CV4094" s="425">
        <f t="shared" si="12810"/>
        <v>0</v>
      </c>
      <c r="CW4094" s="425">
        <f t="shared" si="12810"/>
        <v>0</v>
      </c>
      <c r="CX4094" s="425">
        <f t="shared" si="12810"/>
        <v>0</v>
      </c>
      <c r="CY4094" s="425">
        <f t="shared" si="12810"/>
        <v>0</v>
      </c>
      <c r="CZ4094" s="425">
        <f t="shared" si="12810"/>
        <v>0</v>
      </c>
      <c r="DA4094" s="425">
        <f t="shared" si="12810"/>
        <v>0</v>
      </c>
      <c r="DB4094" s="425">
        <f t="shared" si="12810"/>
        <v>0</v>
      </c>
      <c r="DC4094" s="425">
        <f t="shared" si="12810"/>
        <v>0</v>
      </c>
      <c r="DD4094" s="425">
        <f t="shared" si="12810"/>
        <v>0</v>
      </c>
      <c r="DE4094" s="425">
        <f t="shared" ref="DE4094" si="12811">IF(OR(AND(DE4091=0,DE4093&gt;0),AND(DE4091="NS",DE4092&gt;0),AND(DE4091="NS",DE4092=0,DE4093=0)),1,IF(OR(AND(DE4093&gt;=2,DE4092&lt;DE4091),AND(DE4091="NS",DE4092=0,DE4093&gt;0),OR(DE4091=DE4092,AND(DE4091="",DE4093=0,DE4092=0))),0,1))</f>
        <v>0</v>
      </c>
      <c r="DG4094" s="612"/>
      <c r="DH4094" s="613"/>
      <c r="DI4094" s="415"/>
      <c r="DJ4094" s="416"/>
      <c r="DK4094" s="416"/>
      <c r="DL4094" s="416"/>
      <c r="DM4094" s="416"/>
      <c r="DN4094" s="416"/>
      <c r="DO4094" s="416"/>
      <c r="DP4094" s="416"/>
      <c r="DQ4094" s="416"/>
      <c r="DR4094" s="416"/>
      <c r="DS4094" s="416"/>
      <c r="DT4094" s="416"/>
      <c r="DU4094" s="416"/>
      <c r="DV4094" s="416"/>
      <c r="DW4094" s="416"/>
      <c r="DX4094" s="416"/>
      <c r="DY4094" s="416"/>
      <c r="DZ4094" s="416"/>
      <c r="EA4094" s="416"/>
      <c r="EB4094" s="416"/>
      <c r="EC4094" s="416"/>
      <c r="ED4094" s="416"/>
      <c r="EE4094" s="416"/>
      <c r="EF4094" s="416"/>
      <c r="EG4094" s="416"/>
      <c r="EH4094" s="416"/>
      <c r="EI4094" s="416"/>
      <c r="EJ4094" s="416"/>
      <c r="EK4094" s="416"/>
      <c r="EL4094" s="417"/>
    </row>
    <row r="4095" spans="1:142" ht="15" customHeight="1" x14ac:dyDescent="0.25">
      <c r="A4095" s="60"/>
      <c r="B4095" s="60"/>
      <c r="C4095" s="796"/>
      <c r="D4095" s="789"/>
      <c r="E4095" s="790"/>
      <c r="F4095" s="791"/>
      <c r="G4095" s="702" t="s">
        <v>468</v>
      </c>
      <c r="H4095" s="702"/>
      <c r="I4095" s="177"/>
      <c r="J4095" s="700" t="s">
        <v>463</v>
      </c>
      <c r="K4095" s="700"/>
      <c r="L4095" s="700"/>
      <c r="M4095" s="700"/>
      <c r="N4095" s="700"/>
      <c r="O4095" s="701"/>
      <c r="P4095" s="555"/>
      <c r="Q4095" s="555"/>
      <c r="R4095" s="555"/>
      <c r="S4095" s="555"/>
      <c r="T4095" s="555"/>
      <c r="U4095" s="555"/>
      <c r="V4095" s="555"/>
      <c r="W4095" s="555"/>
      <c r="X4095" s="555"/>
      <c r="Y4095" s="555"/>
      <c r="Z4095" s="555"/>
      <c r="AA4095" s="555"/>
      <c r="AB4095" s="555"/>
      <c r="AC4095" s="555"/>
      <c r="AD4095" s="555"/>
      <c r="AE4095" s="60"/>
      <c r="AF4095" s="259"/>
      <c r="AG4095" s="374">
        <f t="shared" si="12666"/>
        <v>15</v>
      </c>
      <c r="AH4095" s="399"/>
      <c r="AK4095" s="375">
        <f t="shared" si="12667"/>
        <v>0</v>
      </c>
      <c r="AL4095" s="378">
        <f t="shared" si="12647"/>
        <v>0</v>
      </c>
      <c r="AM4095" s="374">
        <f t="shared" si="12668"/>
        <v>0</v>
      </c>
      <c r="AN4095" s="292">
        <f t="shared" si="12648"/>
        <v>0</v>
      </c>
      <c r="CA4095" s="303"/>
      <c r="CB4095" s="427"/>
      <c r="CC4095" s="375"/>
      <c r="CD4095" s="375"/>
      <c r="CE4095" s="375"/>
      <c r="CF4095" s="375"/>
      <c r="CG4095" s="375"/>
      <c r="CH4095" s="375"/>
      <c r="CI4095" s="375"/>
      <c r="CJ4095" s="375"/>
      <c r="CK4095" s="375"/>
      <c r="CL4095" s="375"/>
      <c r="CM4095" s="375"/>
      <c r="CN4095" s="305"/>
      <c r="CO4095" s="305"/>
      <c r="CP4095" s="305"/>
      <c r="CQ4095" s="311"/>
      <c r="CR4095" s="311"/>
      <c r="CS4095" s="311"/>
      <c r="CT4095" s="311"/>
      <c r="CU4095" s="311"/>
      <c r="CV4095" s="311"/>
      <c r="CW4095" s="311"/>
      <c r="CX4095" s="311"/>
      <c r="CY4095" s="311"/>
      <c r="CZ4095" s="311"/>
      <c r="DA4095" s="311"/>
      <c r="DB4095" s="311"/>
      <c r="DC4095" s="311"/>
      <c r="DD4095" s="311"/>
      <c r="DE4095" s="311"/>
      <c r="DG4095" s="612"/>
      <c r="DH4095" s="613"/>
      <c r="DI4095" s="415"/>
      <c r="DJ4095" s="416"/>
      <c r="DK4095" s="416"/>
      <c r="DL4095" s="416"/>
      <c r="DM4095" s="416"/>
      <c r="DN4095" s="416"/>
      <c r="DO4095" s="416"/>
      <c r="DP4095" s="416"/>
      <c r="DQ4095" s="416"/>
      <c r="DR4095" s="416"/>
      <c r="DS4095" s="416"/>
      <c r="DT4095" s="416"/>
      <c r="DU4095" s="416"/>
      <c r="DV4095" s="416"/>
      <c r="DW4095" s="416"/>
      <c r="DX4095" s="416"/>
      <c r="DY4095" s="416"/>
      <c r="DZ4095" s="416"/>
      <c r="EA4095" s="416"/>
      <c r="EB4095" s="416"/>
      <c r="EC4095" s="416"/>
      <c r="ED4095" s="416"/>
      <c r="EE4095" s="416"/>
      <c r="EF4095" s="416"/>
      <c r="EG4095" s="416"/>
      <c r="EH4095" s="416"/>
      <c r="EI4095" s="416"/>
      <c r="EJ4095" s="416"/>
      <c r="EK4095" s="416"/>
      <c r="EL4095" s="417"/>
    </row>
    <row r="4096" spans="1:142" ht="48" customHeight="1" x14ac:dyDescent="0.25">
      <c r="A4096" s="60"/>
      <c r="B4096" s="60"/>
      <c r="C4096" s="796"/>
      <c r="D4096" s="789"/>
      <c r="E4096" s="790"/>
      <c r="F4096" s="791"/>
      <c r="G4096" s="702" t="s">
        <v>469</v>
      </c>
      <c r="H4096" s="702"/>
      <c r="I4096" s="177"/>
      <c r="J4096" s="700" t="s">
        <v>464</v>
      </c>
      <c r="K4096" s="700"/>
      <c r="L4096" s="700"/>
      <c r="M4096" s="700"/>
      <c r="N4096" s="700"/>
      <c r="O4096" s="701"/>
      <c r="P4096" s="555"/>
      <c r="Q4096" s="555"/>
      <c r="R4096" s="555"/>
      <c r="S4096" s="555"/>
      <c r="T4096" s="555"/>
      <c r="U4096" s="555"/>
      <c r="V4096" s="555"/>
      <c r="W4096" s="555"/>
      <c r="X4096" s="555"/>
      <c r="Y4096" s="555"/>
      <c r="Z4096" s="555"/>
      <c r="AA4096" s="555"/>
      <c r="AB4096" s="555"/>
      <c r="AC4096" s="555"/>
      <c r="AD4096" s="555"/>
      <c r="AE4096" s="60"/>
      <c r="AF4096" s="259"/>
      <c r="AG4096" s="374">
        <f t="shared" si="12666"/>
        <v>15</v>
      </c>
      <c r="AH4096" s="399"/>
      <c r="AK4096" s="375">
        <f t="shared" si="12667"/>
        <v>0</v>
      </c>
      <c r="AL4096" s="378">
        <f t="shared" si="12647"/>
        <v>0</v>
      </c>
      <c r="AM4096" s="374">
        <f t="shared" si="12668"/>
        <v>0</v>
      </c>
      <c r="AN4096" s="292">
        <f t="shared" si="12648"/>
        <v>0</v>
      </c>
      <c r="CA4096" s="303"/>
      <c r="CB4096" s="421"/>
      <c r="CC4096" s="375"/>
      <c r="CD4096" s="375"/>
      <c r="CE4096" s="375"/>
      <c r="CF4096" s="375"/>
      <c r="CG4096" s="375"/>
      <c r="CH4096" s="375"/>
      <c r="CI4096" s="375"/>
      <c r="CJ4096" s="375"/>
      <c r="CK4096" s="375"/>
      <c r="CL4096" s="375"/>
      <c r="CM4096" s="375"/>
      <c r="CN4096" s="305"/>
      <c r="CO4096" s="305"/>
      <c r="CP4096" s="305"/>
      <c r="CQ4096" s="311"/>
      <c r="CR4096" s="311"/>
      <c r="CS4096" s="311"/>
      <c r="CT4096" s="311"/>
      <c r="CU4096" s="311"/>
      <c r="CV4096" s="311"/>
      <c r="CW4096" s="311"/>
      <c r="CX4096" s="311"/>
      <c r="CY4096" s="311"/>
      <c r="CZ4096" s="311"/>
      <c r="DA4096" s="311"/>
      <c r="DB4096" s="311"/>
      <c r="DC4096" s="311"/>
      <c r="DD4096" s="311"/>
      <c r="DE4096" s="311"/>
      <c r="DG4096" s="612"/>
      <c r="DH4096" s="613"/>
      <c r="DI4096" s="415"/>
      <c r="DJ4096" s="416"/>
      <c r="DK4096" s="416"/>
      <c r="DL4096" s="416"/>
      <c r="DM4096" s="416"/>
      <c r="DN4096" s="416"/>
      <c r="DO4096" s="416"/>
      <c r="DP4096" s="416"/>
      <c r="DQ4096" s="416"/>
      <c r="DR4096" s="416"/>
      <c r="DS4096" s="416"/>
      <c r="DT4096" s="416"/>
      <c r="DU4096" s="416"/>
      <c r="DV4096" s="416"/>
      <c r="DW4096" s="416"/>
      <c r="DX4096" s="416"/>
      <c r="DY4096" s="416"/>
      <c r="DZ4096" s="416"/>
      <c r="EA4096" s="416"/>
      <c r="EB4096" s="416"/>
      <c r="EC4096" s="416"/>
      <c r="ED4096" s="416"/>
      <c r="EE4096" s="416"/>
      <c r="EF4096" s="416"/>
      <c r="EG4096" s="416"/>
      <c r="EH4096" s="416"/>
      <c r="EI4096" s="416"/>
      <c r="EJ4096" s="416"/>
      <c r="EK4096" s="416"/>
      <c r="EL4096" s="417"/>
    </row>
    <row r="4097" spans="1:142" ht="24" customHeight="1" x14ac:dyDescent="0.25">
      <c r="A4097" s="60"/>
      <c r="B4097" s="60"/>
      <c r="C4097" s="796"/>
      <c r="D4097" s="789"/>
      <c r="E4097" s="790"/>
      <c r="F4097" s="791"/>
      <c r="G4097" s="703" t="s">
        <v>470</v>
      </c>
      <c r="H4097" s="703"/>
      <c r="I4097" s="704" t="s">
        <v>471</v>
      </c>
      <c r="J4097" s="705"/>
      <c r="K4097" s="705"/>
      <c r="L4097" s="705"/>
      <c r="M4097" s="705"/>
      <c r="N4097" s="705"/>
      <c r="O4097" s="706"/>
      <c r="P4097" s="555"/>
      <c r="Q4097" s="555"/>
      <c r="R4097" s="555"/>
      <c r="S4097" s="555"/>
      <c r="T4097" s="555"/>
      <c r="U4097" s="555"/>
      <c r="V4097" s="555"/>
      <c r="W4097" s="555"/>
      <c r="X4097" s="555"/>
      <c r="Y4097" s="555"/>
      <c r="Z4097" s="555"/>
      <c r="AA4097" s="555"/>
      <c r="AB4097" s="555"/>
      <c r="AC4097" s="555"/>
      <c r="AD4097" s="555"/>
      <c r="AE4097" s="60"/>
      <c r="AF4097" s="259"/>
      <c r="AG4097" s="374">
        <f t="shared" si="12666"/>
        <v>15</v>
      </c>
      <c r="AH4097" s="399"/>
      <c r="AK4097" s="375">
        <f t="shared" si="12667"/>
        <v>0</v>
      </c>
      <c r="AL4097" s="378">
        <f t="shared" si="12647"/>
        <v>0</v>
      </c>
      <c r="AM4097" s="374">
        <f t="shared" si="12668"/>
        <v>0</v>
      </c>
      <c r="AN4097" s="292">
        <f t="shared" si="12648"/>
        <v>0</v>
      </c>
      <c r="CA4097" s="299" t="s">
        <v>60</v>
      </c>
      <c r="CB4097" s="421"/>
      <c r="CC4097" s="375"/>
      <c r="CD4097" s="375"/>
      <c r="CE4097" s="375"/>
      <c r="CF4097" s="375"/>
      <c r="CG4097" s="375"/>
      <c r="CH4097" s="375"/>
      <c r="CI4097" s="375"/>
      <c r="CJ4097" s="375"/>
      <c r="CK4097" s="375"/>
      <c r="CL4097" s="375"/>
      <c r="CM4097" s="375"/>
      <c r="CN4097" s="300"/>
      <c r="CO4097" s="300"/>
      <c r="CP4097" s="300"/>
      <c r="CQ4097" s="423">
        <f t="shared" ref="CQ4097" si="12812">IF(P4097="",0,P4097)</f>
        <v>0</v>
      </c>
      <c r="CR4097" s="423">
        <f t="shared" ref="CR4097" si="12813">IF(Q4097="",0,Q4097)</f>
        <v>0</v>
      </c>
      <c r="CS4097" s="423">
        <f t="shared" ref="CS4097" si="12814">IF(R4097="",0,R4097)</f>
        <v>0</v>
      </c>
      <c r="CT4097" s="423">
        <f t="shared" ref="CT4097" si="12815">IF(S4097="",0,S4097)</f>
        <v>0</v>
      </c>
      <c r="CU4097" s="423">
        <f t="shared" ref="CU4097" si="12816">IF(T4097="",0,T4097)</f>
        <v>0</v>
      </c>
      <c r="CV4097" s="423">
        <f t="shared" ref="CV4097" si="12817">IF(U4097="",0,U4097)</f>
        <v>0</v>
      </c>
      <c r="CW4097" s="423">
        <f t="shared" ref="CW4097" si="12818">IF(V4097="",0,V4097)</f>
        <v>0</v>
      </c>
      <c r="CX4097" s="423">
        <f t="shared" ref="CX4097" si="12819">IF(W4097="",0,W4097)</f>
        <v>0</v>
      </c>
      <c r="CY4097" s="423">
        <f t="shared" ref="CY4097" si="12820">IF(X4097="",0,X4097)</f>
        <v>0</v>
      </c>
      <c r="CZ4097" s="423">
        <f t="shared" ref="CZ4097" si="12821">IF(Y4097="",0,Y4097)</f>
        <v>0</v>
      </c>
      <c r="DA4097" s="423">
        <f t="shared" ref="DA4097" si="12822">IF(Z4097="",0,Z4097)</f>
        <v>0</v>
      </c>
      <c r="DB4097" s="423">
        <f t="shared" ref="DB4097" si="12823">IF(AA4097="",0,AA4097)</f>
        <v>0</v>
      </c>
      <c r="DC4097" s="423">
        <f t="shared" ref="DC4097" si="12824">IF(AB4097="",0,AB4097)</f>
        <v>0</v>
      </c>
      <c r="DD4097" s="423">
        <f t="shared" ref="DD4097" si="12825">IF(AC4097="",0,AC4097)</f>
        <v>0</v>
      </c>
      <c r="DE4097" s="423">
        <f t="shared" ref="DE4097" si="12826">IF(AD4097="",0,AD4097)</f>
        <v>0</v>
      </c>
      <c r="DG4097" s="610"/>
      <c r="DH4097" s="611"/>
      <c r="DI4097" s="415"/>
      <c r="DJ4097" s="416"/>
      <c r="DK4097" s="416"/>
      <c r="DL4097" s="416"/>
      <c r="DM4097" s="416"/>
      <c r="DN4097" s="416"/>
      <c r="DO4097" s="416"/>
      <c r="DP4097" s="416"/>
      <c r="DQ4097" s="416"/>
      <c r="DR4097" s="416"/>
      <c r="DS4097" s="416"/>
      <c r="DT4097" s="416"/>
      <c r="DU4097" s="416"/>
      <c r="DV4097" s="416"/>
      <c r="DW4097" s="416"/>
      <c r="DX4097" s="416"/>
      <c r="DY4097" s="416"/>
      <c r="DZ4097" s="416"/>
      <c r="EA4097" s="416"/>
      <c r="EB4097" s="416"/>
      <c r="EC4097" s="416"/>
      <c r="ED4097" s="416"/>
      <c r="EE4097" s="416"/>
      <c r="EF4097" s="416"/>
      <c r="EG4097" s="416"/>
      <c r="EH4097" s="416"/>
      <c r="EI4097" s="416"/>
      <c r="EJ4097" s="416"/>
      <c r="EK4097" s="416"/>
      <c r="EL4097" s="417"/>
    </row>
    <row r="4098" spans="1:142" ht="15" customHeight="1" x14ac:dyDescent="0.25">
      <c r="A4098" s="60"/>
      <c r="B4098" s="60"/>
      <c r="C4098" s="796"/>
      <c r="D4098" s="789"/>
      <c r="E4098" s="790"/>
      <c r="F4098" s="791"/>
      <c r="G4098" s="702" t="s">
        <v>479</v>
      </c>
      <c r="H4098" s="702"/>
      <c r="I4098" s="177"/>
      <c r="J4098" s="700" t="s">
        <v>472</v>
      </c>
      <c r="K4098" s="700"/>
      <c r="L4098" s="700"/>
      <c r="M4098" s="700"/>
      <c r="N4098" s="700"/>
      <c r="O4098" s="701"/>
      <c r="P4098" s="555"/>
      <c r="Q4098" s="555"/>
      <c r="R4098" s="555"/>
      <c r="S4098" s="555"/>
      <c r="T4098" s="555"/>
      <c r="U4098" s="555"/>
      <c r="V4098" s="555"/>
      <c r="W4098" s="555"/>
      <c r="X4098" s="555"/>
      <c r="Y4098" s="555"/>
      <c r="Z4098" s="555"/>
      <c r="AA4098" s="555"/>
      <c r="AB4098" s="555"/>
      <c r="AC4098" s="555"/>
      <c r="AD4098" s="555"/>
      <c r="AE4098" s="60"/>
      <c r="AF4098" s="259"/>
      <c r="AG4098" s="374">
        <f t="shared" si="12666"/>
        <v>15</v>
      </c>
      <c r="AH4098" s="399"/>
      <c r="AK4098" s="375">
        <f t="shared" si="12667"/>
        <v>0</v>
      </c>
      <c r="AL4098" s="378">
        <f t="shared" si="12647"/>
        <v>0</v>
      </c>
      <c r="AM4098" s="374">
        <f t="shared" si="12668"/>
        <v>0</v>
      </c>
      <c r="AN4098" s="292">
        <f t="shared" si="12648"/>
        <v>0</v>
      </c>
      <c r="CA4098" s="299" t="s">
        <v>1917</v>
      </c>
      <c r="CB4098" s="421"/>
      <c r="CC4098" s="375"/>
      <c r="CD4098" s="375"/>
      <c r="CE4098" s="375"/>
      <c r="CF4098" s="375"/>
      <c r="CG4098" s="375"/>
      <c r="CH4098" s="375"/>
      <c r="CI4098" s="375"/>
      <c r="CJ4098" s="375"/>
      <c r="CK4098" s="375"/>
      <c r="CL4098" s="375"/>
      <c r="CM4098" s="375"/>
      <c r="CN4098" s="301"/>
      <c r="CO4098" s="301"/>
      <c r="CP4098" s="301"/>
      <c r="CQ4098" s="301">
        <f t="shared" ref="CQ4098" si="12827">SUM(P4098:P4104)</f>
        <v>0</v>
      </c>
      <c r="CR4098" s="301">
        <f t="shared" ref="CR4098" si="12828">SUM(Q4098:Q4104)</f>
        <v>0</v>
      </c>
      <c r="CS4098" s="301">
        <f t="shared" ref="CS4098" si="12829">SUM(R4098:R4104)</f>
        <v>0</v>
      </c>
      <c r="CT4098" s="301">
        <f t="shared" ref="CT4098" si="12830">SUM(S4098:S4104)</f>
        <v>0</v>
      </c>
      <c r="CU4098" s="301">
        <f t="shared" ref="CU4098" si="12831">SUM(T4098:T4104)</f>
        <v>0</v>
      </c>
      <c r="CV4098" s="301">
        <f t="shared" ref="CV4098" si="12832">SUM(U4098:U4104)</f>
        <v>0</v>
      </c>
      <c r="CW4098" s="301">
        <f t="shared" ref="CW4098" si="12833">SUM(V4098:V4104)</f>
        <v>0</v>
      </c>
      <c r="CX4098" s="301">
        <f t="shared" ref="CX4098" si="12834">SUM(W4098:W4104)</f>
        <v>0</v>
      </c>
      <c r="CY4098" s="301">
        <f t="shared" ref="CY4098" si="12835">SUM(X4098:X4104)</f>
        <v>0</v>
      </c>
      <c r="CZ4098" s="301">
        <f t="shared" ref="CZ4098" si="12836">SUM(Y4098:Y4104)</f>
        <v>0</v>
      </c>
      <c r="DA4098" s="301">
        <f t="shared" ref="DA4098" si="12837">SUM(Z4098:Z4104)</f>
        <v>0</v>
      </c>
      <c r="DB4098" s="301">
        <f t="shared" ref="DB4098" si="12838">SUM(AA4098:AA4104)</f>
        <v>0</v>
      </c>
      <c r="DC4098" s="301">
        <f t="shared" ref="DC4098" si="12839">SUM(AB4098:AB4104)</f>
        <v>0</v>
      </c>
      <c r="DD4098" s="301">
        <f t="shared" ref="DD4098" si="12840">SUM(AC4098:AC4104)</f>
        <v>0</v>
      </c>
      <c r="DE4098" s="301">
        <f t="shared" ref="DE4098" si="12841">SUM(AD4098:AD4104)</f>
        <v>0</v>
      </c>
      <c r="DG4098" s="612"/>
      <c r="DH4098" s="613"/>
      <c r="DI4098" s="415"/>
      <c r="DJ4098" s="416"/>
      <c r="DK4098" s="416"/>
      <c r="DL4098" s="416"/>
      <c r="DM4098" s="416"/>
      <c r="DN4098" s="416"/>
      <c r="DO4098" s="416"/>
      <c r="DP4098" s="416"/>
      <c r="DQ4098" s="416"/>
      <c r="DR4098" s="416"/>
      <c r="DS4098" s="416"/>
      <c r="DT4098" s="416"/>
      <c r="DU4098" s="416"/>
      <c r="DV4098" s="416"/>
      <c r="DW4098" s="416"/>
      <c r="DX4098" s="416"/>
      <c r="DY4098" s="416"/>
      <c r="DZ4098" s="416"/>
      <c r="EA4098" s="416"/>
      <c r="EB4098" s="416"/>
      <c r="EC4098" s="416"/>
      <c r="ED4098" s="416"/>
      <c r="EE4098" s="416"/>
      <c r="EF4098" s="416"/>
      <c r="EG4098" s="416"/>
      <c r="EH4098" s="416"/>
      <c r="EI4098" s="416"/>
      <c r="EJ4098" s="416"/>
      <c r="EK4098" s="416"/>
      <c r="EL4098" s="417"/>
    </row>
    <row r="4099" spans="1:142" ht="15" customHeight="1" x14ac:dyDescent="0.25">
      <c r="A4099" s="60"/>
      <c r="B4099" s="60"/>
      <c r="C4099" s="796"/>
      <c r="D4099" s="789"/>
      <c r="E4099" s="790"/>
      <c r="F4099" s="791"/>
      <c r="G4099" s="702" t="s">
        <v>480</v>
      </c>
      <c r="H4099" s="702"/>
      <c r="I4099" s="177"/>
      <c r="J4099" s="700" t="s">
        <v>473</v>
      </c>
      <c r="K4099" s="700"/>
      <c r="L4099" s="700"/>
      <c r="M4099" s="700"/>
      <c r="N4099" s="700"/>
      <c r="O4099" s="701"/>
      <c r="P4099" s="555"/>
      <c r="Q4099" s="555"/>
      <c r="R4099" s="555"/>
      <c r="S4099" s="555"/>
      <c r="T4099" s="555"/>
      <c r="U4099" s="555"/>
      <c r="V4099" s="555"/>
      <c r="W4099" s="555"/>
      <c r="X4099" s="555"/>
      <c r="Y4099" s="555"/>
      <c r="Z4099" s="555"/>
      <c r="AA4099" s="555"/>
      <c r="AB4099" s="555"/>
      <c r="AC4099" s="555"/>
      <c r="AD4099" s="555"/>
      <c r="AE4099" s="60"/>
      <c r="AF4099" s="259"/>
      <c r="AG4099" s="374">
        <f t="shared" si="12666"/>
        <v>15</v>
      </c>
      <c r="AH4099" s="399"/>
      <c r="AK4099" s="375">
        <f t="shared" si="12667"/>
        <v>0</v>
      </c>
      <c r="AL4099" s="378">
        <f t="shared" si="12647"/>
        <v>0</v>
      </c>
      <c r="AM4099" s="374">
        <f t="shared" si="12668"/>
        <v>0</v>
      </c>
      <c r="AN4099" s="292">
        <f t="shared" si="12648"/>
        <v>0</v>
      </c>
      <c r="CA4099" s="299" t="s">
        <v>1910</v>
      </c>
      <c r="CB4099" s="421"/>
      <c r="CC4099" s="375"/>
      <c r="CD4099" s="375"/>
      <c r="CE4099" s="375"/>
      <c r="CF4099" s="375"/>
      <c r="CG4099" s="375"/>
      <c r="CH4099" s="375"/>
      <c r="CI4099" s="375"/>
      <c r="CJ4099" s="375"/>
      <c r="CK4099" s="375"/>
      <c r="CL4099" s="375"/>
      <c r="CM4099" s="375"/>
      <c r="CN4099" s="300"/>
      <c r="CO4099" s="300"/>
      <c r="CP4099" s="300"/>
      <c r="CQ4099" s="422">
        <f t="shared" ref="CQ4099" si="12842">IF(CQ4097="NA",COUNTIF(P4098:P4104,"NA"),COUNTIF(P4098:P4104,"NS"))</f>
        <v>0</v>
      </c>
      <c r="CR4099" s="422">
        <f t="shared" ref="CR4099" si="12843">IF(CR4097="NA",COUNTIF(Q4098:Q4104,"NA"),COUNTIF(Q4098:Q4104,"NS"))</f>
        <v>0</v>
      </c>
      <c r="CS4099" s="422">
        <f t="shared" ref="CS4099" si="12844">IF(CS4097="NA",COUNTIF(R4098:R4104,"NA"),COUNTIF(R4098:R4104,"NS"))</f>
        <v>0</v>
      </c>
      <c r="CT4099" s="422">
        <f t="shared" ref="CT4099" si="12845">IF(CT4097="NA",COUNTIF(S4098:S4104,"NA"),COUNTIF(S4098:S4104,"NS"))</f>
        <v>0</v>
      </c>
      <c r="CU4099" s="422">
        <f t="shared" ref="CU4099" si="12846">IF(CU4097="NA",COUNTIF(T4098:T4104,"NA"),COUNTIF(T4098:T4104,"NS"))</f>
        <v>0</v>
      </c>
      <c r="CV4099" s="422">
        <f t="shared" ref="CV4099" si="12847">IF(CV4097="NA",COUNTIF(U4098:U4104,"NA"),COUNTIF(U4098:U4104,"NS"))</f>
        <v>0</v>
      </c>
      <c r="CW4099" s="422">
        <f t="shared" ref="CW4099" si="12848">IF(CW4097="NA",COUNTIF(V4098:V4104,"NA"),COUNTIF(V4098:V4104,"NS"))</f>
        <v>0</v>
      </c>
      <c r="CX4099" s="422">
        <f t="shared" ref="CX4099" si="12849">IF(CX4097="NA",COUNTIF(W4098:W4104,"NA"),COUNTIF(W4098:W4104,"NS"))</f>
        <v>0</v>
      </c>
      <c r="CY4099" s="422">
        <f t="shared" ref="CY4099" si="12850">IF(CY4097="NA",COUNTIF(X4098:X4104,"NA"),COUNTIF(X4098:X4104,"NS"))</f>
        <v>0</v>
      </c>
      <c r="CZ4099" s="422">
        <f t="shared" ref="CZ4099" si="12851">IF(CZ4097="NA",COUNTIF(Y4098:Y4104,"NA"),COUNTIF(Y4098:Y4104,"NS"))</f>
        <v>0</v>
      </c>
      <c r="DA4099" s="422">
        <f t="shared" ref="DA4099" si="12852">IF(DA4097="NA",COUNTIF(Z4098:Z4104,"NA"),COUNTIF(Z4098:Z4104,"NS"))</f>
        <v>0</v>
      </c>
      <c r="DB4099" s="422">
        <f t="shared" ref="DB4099" si="12853">IF(DB4097="NA",COUNTIF(AA4098:AA4104,"NA"),COUNTIF(AA4098:AA4104,"NS"))</f>
        <v>0</v>
      </c>
      <c r="DC4099" s="422">
        <f t="shared" ref="DC4099" si="12854">IF(DC4097="NA",COUNTIF(AB4098:AB4104,"NA"),COUNTIF(AB4098:AB4104,"NS"))</f>
        <v>0</v>
      </c>
      <c r="DD4099" s="422">
        <f t="shared" ref="DD4099" si="12855">IF(DD4097="NA",COUNTIF(AC4098:AC4104,"NA"),COUNTIF(AC4098:AC4104,"NS"))</f>
        <v>0</v>
      </c>
      <c r="DE4099" s="422">
        <f t="shared" ref="DE4099" si="12856">IF(DE4097="NA",COUNTIF(AD4098:AD4104,"NA"),COUNTIF(AD4098:AD4104,"NS"))</f>
        <v>0</v>
      </c>
      <c r="DG4099" s="612"/>
      <c r="DH4099" s="613"/>
      <c r="DI4099" s="415"/>
      <c r="DJ4099" s="416"/>
      <c r="DK4099" s="416"/>
      <c r="DL4099" s="416"/>
      <c r="DM4099" s="416"/>
      <c r="DN4099" s="416"/>
      <c r="DO4099" s="416"/>
      <c r="DP4099" s="416"/>
      <c r="DQ4099" s="416"/>
      <c r="DR4099" s="416"/>
      <c r="DS4099" s="416"/>
      <c r="DT4099" s="416"/>
      <c r="DU4099" s="416"/>
      <c r="DV4099" s="416"/>
      <c r="DW4099" s="416"/>
      <c r="DX4099" s="416"/>
      <c r="DY4099" s="416"/>
      <c r="DZ4099" s="416"/>
      <c r="EA4099" s="416"/>
      <c r="EB4099" s="416"/>
      <c r="EC4099" s="416"/>
      <c r="ED4099" s="416"/>
      <c r="EE4099" s="416"/>
      <c r="EF4099" s="416"/>
      <c r="EG4099" s="416"/>
      <c r="EH4099" s="416"/>
      <c r="EI4099" s="416"/>
      <c r="EJ4099" s="416"/>
      <c r="EK4099" s="416"/>
      <c r="EL4099" s="417"/>
    </row>
    <row r="4100" spans="1:142" ht="15" customHeight="1" x14ac:dyDescent="0.25">
      <c r="A4100" s="60"/>
      <c r="B4100" s="60"/>
      <c r="C4100" s="796"/>
      <c r="D4100" s="789"/>
      <c r="E4100" s="790"/>
      <c r="F4100" s="791"/>
      <c r="G4100" s="702" t="s">
        <v>481</v>
      </c>
      <c r="H4100" s="702"/>
      <c r="I4100" s="177"/>
      <c r="J4100" s="700" t="s">
        <v>474</v>
      </c>
      <c r="K4100" s="700"/>
      <c r="L4100" s="700"/>
      <c r="M4100" s="700"/>
      <c r="N4100" s="700"/>
      <c r="O4100" s="701"/>
      <c r="P4100" s="555"/>
      <c r="Q4100" s="555"/>
      <c r="R4100" s="555"/>
      <c r="S4100" s="555"/>
      <c r="T4100" s="555"/>
      <c r="U4100" s="555"/>
      <c r="V4100" s="555"/>
      <c r="W4100" s="555"/>
      <c r="X4100" s="555"/>
      <c r="Y4100" s="555"/>
      <c r="Z4100" s="555"/>
      <c r="AA4100" s="555"/>
      <c r="AB4100" s="555"/>
      <c r="AC4100" s="555"/>
      <c r="AD4100" s="555"/>
      <c r="AE4100" s="60"/>
      <c r="AF4100" s="259"/>
      <c r="AG4100" s="374">
        <f t="shared" si="12666"/>
        <v>15</v>
      </c>
      <c r="AH4100" s="399"/>
      <c r="AK4100" s="375">
        <f t="shared" si="12667"/>
        <v>0</v>
      </c>
      <c r="AL4100" s="378">
        <f t="shared" si="12647"/>
        <v>0</v>
      </c>
      <c r="AM4100" s="374">
        <f t="shared" si="12668"/>
        <v>0</v>
      </c>
      <c r="AN4100" s="292">
        <f t="shared" si="12648"/>
        <v>0</v>
      </c>
      <c r="CA4100" s="299" t="s">
        <v>1918</v>
      </c>
      <c r="CB4100" s="427"/>
      <c r="CC4100" s="375"/>
      <c r="CD4100" s="375"/>
      <c r="CE4100" s="375"/>
      <c r="CF4100" s="375"/>
      <c r="CG4100" s="375"/>
      <c r="CH4100" s="375"/>
      <c r="CI4100" s="375"/>
      <c r="CJ4100" s="375"/>
      <c r="CK4100" s="375"/>
      <c r="CL4100" s="375"/>
      <c r="CM4100" s="375"/>
      <c r="CN4100" s="302"/>
      <c r="CO4100" s="302"/>
      <c r="CP4100" s="302"/>
      <c r="CQ4100" s="425">
        <f t="shared" ref="CQ4100:DD4100" si="12857">IF(OR(AND(CQ4097=0,CQ4099&gt;0),AND(CQ4097="NS",CQ4098&gt;0),AND(CQ4097="NS",CQ4098=0,CQ4099=0)),1,IF(OR(AND(CQ4099&gt;=2,CQ4098&lt;CQ4097),AND(CQ4097="NS",CQ4098=0,CQ4099&gt;0),OR(CQ4097=CQ4098,AND(CQ4097="",CQ4099=0,CQ4098=0))),0,1))</f>
        <v>0</v>
      </c>
      <c r="CR4100" s="425">
        <f t="shared" si="12857"/>
        <v>0</v>
      </c>
      <c r="CS4100" s="425">
        <f t="shared" si="12857"/>
        <v>0</v>
      </c>
      <c r="CT4100" s="425">
        <f t="shared" si="12857"/>
        <v>0</v>
      </c>
      <c r="CU4100" s="425">
        <f t="shared" si="12857"/>
        <v>0</v>
      </c>
      <c r="CV4100" s="425">
        <f t="shared" si="12857"/>
        <v>0</v>
      </c>
      <c r="CW4100" s="425">
        <f t="shared" si="12857"/>
        <v>0</v>
      </c>
      <c r="CX4100" s="425">
        <f t="shared" si="12857"/>
        <v>0</v>
      </c>
      <c r="CY4100" s="425">
        <f t="shared" si="12857"/>
        <v>0</v>
      </c>
      <c r="CZ4100" s="425">
        <f t="shared" si="12857"/>
        <v>0</v>
      </c>
      <c r="DA4100" s="425">
        <f t="shared" si="12857"/>
        <v>0</v>
      </c>
      <c r="DB4100" s="425">
        <f t="shared" si="12857"/>
        <v>0</v>
      </c>
      <c r="DC4100" s="425">
        <f t="shared" si="12857"/>
        <v>0</v>
      </c>
      <c r="DD4100" s="425">
        <f t="shared" si="12857"/>
        <v>0</v>
      </c>
      <c r="DE4100" s="425">
        <f t="shared" ref="DE4100" si="12858">IF(OR(AND(DE4097=0,DE4099&gt;0),AND(DE4097="NS",DE4098&gt;0),AND(DE4097="NS",DE4098=0,DE4099=0)),1,IF(OR(AND(DE4099&gt;=2,DE4098&lt;DE4097),AND(DE4097="NS",DE4098=0,DE4099&gt;0),OR(DE4097=DE4098,AND(DE4097="",DE4099=0,DE4098=0))),0,1))</f>
        <v>0</v>
      </c>
      <c r="DG4100" s="612"/>
      <c r="DH4100" s="613"/>
      <c r="DI4100" s="415"/>
      <c r="DJ4100" s="416"/>
      <c r="DK4100" s="416"/>
      <c r="DL4100" s="416"/>
      <c r="DM4100" s="416"/>
      <c r="DN4100" s="416"/>
      <c r="DO4100" s="416"/>
      <c r="DP4100" s="416"/>
      <c r="DQ4100" s="416"/>
      <c r="DR4100" s="416"/>
      <c r="DS4100" s="416"/>
      <c r="DT4100" s="416"/>
      <c r="DU4100" s="416"/>
      <c r="DV4100" s="416"/>
      <c r="DW4100" s="416"/>
      <c r="DX4100" s="416"/>
      <c r="DY4100" s="416"/>
      <c r="DZ4100" s="416"/>
      <c r="EA4100" s="416"/>
      <c r="EB4100" s="416"/>
      <c r="EC4100" s="416"/>
      <c r="ED4100" s="416"/>
      <c r="EE4100" s="416"/>
      <c r="EF4100" s="416"/>
      <c r="EG4100" s="416"/>
      <c r="EH4100" s="416"/>
      <c r="EI4100" s="416"/>
      <c r="EJ4100" s="416"/>
      <c r="EK4100" s="416"/>
      <c r="EL4100" s="417"/>
    </row>
    <row r="4101" spans="1:142" ht="15" customHeight="1" x14ac:dyDescent="0.25">
      <c r="A4101" s="60"/>
      <c r="B4101" s="60"/>
      <c r="C4101" s="796"/>
      <c r="D4101" s="789"/>
      <c r="E4101" s="790"/>
      <c r="F4101" s="791"/>
      <c r="G4101" s="702" t="s">
        <v>482</v>
      </c>
      <c r="H4101" s="702"/>
      <c r="I4101" s="177"/>
      <c r="J4101" s="700" t="s">
        <v>475</v>
      </c>
      <c r="K4101" s="700"/>
      <c r="L4101" s="700"/>
      <c r="M4101" s="700"/>
      <c r="N4101" s="700"/>
      <c r="O4101" s="701"/>
      <c r="P4101" s="555"/>
      <c r="Q4101" s="555"/>
      <c r="R4101" s="555"/>
      <c r="S4101" s="555"/>
      <c r="T4101" s="555"/>
      <c r="U4101" s="555"/>
      <c r="V4101" s="555"/>
      <c r="W4101" s="555"/>
      <c r="X4101" s="555"/>
      <c r="Y4101" s="555"/>
      <c r="Z4101" s="555"/>
      <c r="AA4101" s="555"/>
      <c r="AB4101" s="555"/>
      <c r="AC4101" s="555"/>
      <c r="AD4101" s="555"/>
      <c r="AE4101" s="60"/>
      <c r="AF4101" s="259"/>
      <c r="AG4101" s="374">
        <f t="shared" si="12666"/>
        <v>15</v>
      </c>
      <c r="AH4101" s="399"/>
      <c r="AK4101" s="375">
        <f t="shared" si="12667"/>
        <v>0</v>
      </c>
      <c r="AL4101" s="378">
        <f t="shared" si="12647"/>
        <v>0</v>
      </c>
      <c r="AM4101" s="374">
        <f t="shared" si="12668"/>
        <v>0</v>
      </c>
      <c r="AN4101" s="292">
        <f t="shared" si="12648"/>
        <v>0</v>
      </c>
      <c r="CA4101" s="303"/>
      <c r="CB4101" s="427"/>
      <c r="CC4101" s="375"/>
      <c r="CD4101" s="375"/>
      <c r="CE4101" s="375"/>
      <c r="CF4101" s="375"/>
      <c r="CG4101" s="375"/>
      <c r="CH4101" s="375"/>
      <c r="CI4101" s="375"/>
      <c r="CJ4101" s="375"/>
      <c r="CK4101" s="375"/>
      <c r="CL4101" s="375"/>
      <c r="CM4101" s="375"/>
      <c r="CN4101" s="305"/>
      <c r="CO4101" s="305"/>
      <c r="CP4101" s="305"/>
      <c r="CQ4101" s="311"/>
      <c r="CR4101" s="311"/>
      <c r="CS4101" s="311"/>
      <c r="CT4101" s="311"/>
      <c r="CU4101" s="311"/>
      <c r="CV4101" s="311"/>
      <c r="CW4101" s="311"/>
      <c r="CX4101" s="311"/>
      <c r="CY4101" s="311"/>
      <c r="CZ4101" s="311"/>
      <c r="DA4101" s="311"/>
      <c r="DB4101" s="311"/>
      <c r="DC4101" s="311"/>
      <c r="DD4101" s="311"/>
      <c r="DE4101" s="311"/>
      <c r="DG4101" s="612"/>
      <c r="DH4101" s="613"/>
      <c r="DI4101" s="415"/>
      <c r="DJ4101" s="416"/>
      <c r="DK4101" s="416"/>
      <c r="DL4101" s="416"/>
      <c r="DM4101" s="416"/>
      <c r="DN4101" s="416"/>
      <c r="DO4101" s="416"/>
      <c r="DP4101" s="416"/>
      <c r="DQ4101" s="416"/>
      <c r="DR4101" s="416"/>
      <c r="DS4101" s="416"/>
      <c r="DT4101" s="416"/>
      <c r="DU4101" s="416"/>
      <c r="DV4101" s="416"/>
      <c r="DW4101" s="416"/>
      <c r="DX4101" s="416"/>
      <c r="DY4101" s="416"/>
      <c r="DZ4101" s="416"/>
      <c r="EA4101" s="416"/>
      <c r="EB4101" s="416"/>
      <c r="EC4101" s="416"/>
      <c r="ED4101" s="416"/>
      <c r="EE4101" s="416"/>
      <c r="EF4101" s="416"/>
      <c r="EG4101" s="416"/>
      <c r="EH4101" s="416"/>
      <c r="EI4101" s="416"/>
      <c r="EJ4101" s="416"/>
      <c r="EK4101" s="416"/>
      <c r="EL4101" s="417"/>
    </row>
    <row r="4102" spans="1:142" ht="15" customHeight="1" x14ac:dyDescent="0.25">
      <c r="A4102" s="60"/>
      <c r="B4102" s="60"/>
      <c r="C4102" s="796"/>
      <c r="D4102" s="789"/>
      <c r="E4102" s="790"/>
      <c r="F4102" s="791"/>
      <c r="G4102" s="702" t="s">
        <v>483</v>
      </c>
      <c r="H4102" s="702"/>
      <c r="I4102" s="177"/>
      <c r="J4102" s="700" t="s">
        <v>476</v>
      </c>
      <c r="K4102" s="700"/>
      <c r="L4102" s="700"/>
      <c r="M4102" s="700"/>
      <c r="N4102" s="700"/>
      <c r="O4102" s="701"/>
      <c r="P4102" s="555"/>
      <c r="Q4102" s="555"/>
      <c r="R4102" s="555"/>
      <c r="S4102" s="555"/>
      <c r="T4102" s="555"/>
      <c r="U4102" s="555"/>
      <c r="V4102" s="555"/>
      <c r="W4102" s="555"/>
      <c r="X4102" s="555"/>
      <c r="Y4102" s="555"/>
      <c r="Z4102" s="555"/>
      <c r="AA4102" s="555"/>
      <c r="AB4102" s="555"/>
      <c r="AC4102" s="555"/>
      <c r="AD4102" s="555"/>
      <c r="AE4102" s="60"/>
      <c r="AF4102" s="259"/>
      <c r="AG4102" s="374">
        <f t="shared" si="12666"/>
        <v>15</v>
      </c>
      <c r="AH4102" s="399"/>
      <c r="AK4102" s="375">
        <f t="shared" si="12667"/>
        <v>0</v>
      </c>
      <c r="AL4102" s="378">
        <f t="shared" si="12647"/>
        <v>0</v>
      </c>
      <c r="AM4102" s="374">
        <f t="shared" si="12668"/>
        <v>0</v>
      </c>
      <c r="AN4102" s="292">
        <f t="shared" si="12648"/>
        <v>0</v>
      </c>
      <c r="CA4102" s="303"/>
      <c r="CB4102" s="427"/>
      <c r="CC4102" s="375"/>
      <c r="CD4102" s="375"/>
      <c r="CE4102" s="375"/>
      <c r="CF4102" s="375"/>
      <c r="CG4102" s="375"/>
      <c r="CH4102" s="375"/>
      <c r="CI4102" s="375"/>
      <c r="CJ4102" s="375"/>
      <c r="CK4102" s="375"/>
      <c r="CL4102" s="375"/>
      <c r="CM4102" s="375"/>
      <c r="CN4102" s="305"/>
      <c r="CO4102" s="305"/>
      <c r="CP4102" s="305"/>
      <c r="CQ4102" s="311"/>
      <c r="CR4102" s="311"/>
      <c r="CS4102" s="311"/>
      <c r="CT4102" s="311"/>
      <c r="CU4102" s="311"/>
      <c r="CV4102" s="311"/>
      <c r="CW4102" s="311"/>
      <c r="CX4102" s="311"/>
      <c r="CY4102" s="311"/>
      <c r="CZ4102" s="311"/>
      <c r="DA4102" s="311"/>
      <c r="DB4102" s="311"/>
      <c r="DC4102" s="311"/>
      <c r="DD4102" s="311"/>
      <c r="DE4102" s="311"/>
      <c r="DG4102" s="612"/>
      <c r="DH4102" s="613"/>
      <c r="DI4102" s="415"/>
      <c r="DJ4102" s="416"/>
      <c r="DK4102" s="416"/>
      <c r="DL4102" s="416"/>
      <c r="DM4102" s="416"/>
      <c r="DN4102" s="416"/>
      <c r="DO4102" s="416"/>
      <c r="DP4102" s="416"/>
      <c r="DQ4102" s="416"/>
      <c r="DR4102" s="416"/>
      <c r="DS4102" s="416"/>
      <c r="DT4102" s="416"/>
      <c r="DU4102" s="416"/>
      <c r="DV4102" s="416"/>
      <c r="DW4102" s="416"/>
      <c r="DX4102" s="416"/>
      <c r="DY4102" s="416"/>
      <c r="DZ4102" s="416"/>
      <c r="EA4102" s="416"/>
      <c r="EB4102" s="416"/>
      <c r="EC4102" s="416"/>
      <c r="ED4102" s="416"/>
      <c r="EE4102" s="416"/>
      <c r="EF4102" s="416"/>
      <c r="EG4102" s="416"/>
      <c r="EH4102" s="416"/>
      <c r="EI4102" s="416"/>
      <c r="EJ4102" s="416"/>
      <c r="EK4102" s="416"/>
      <c r="EL4102" s="417"/>
    </row>
    <row r="4103" spans="1:142" ht="15" customHeight="1" x14ac:dyDescent="0.25">
      <c r="A4103" s="60"/>
      <c r="B4103" s="60"/>
      <c r="C4103" s="796"/>
      <c r="D4103" s="789"/>
      <c r="E4103" s="790"/>
      <c r="F4103" s="791"/>
      <c r="G4103" s="702" t="s">
        <v>484</v>
      </c>
      <c r="H4103" s="702"/>
      <c r="I4103" s="177"/>
      <c r="J4103" s="700" t="s">
        <v>477</v>
      </c>
      <c r="K4103" s="700"/>
      <c r="L4103" s="700"/>
      <c r="M4103" s="700"/>
      <c r="N4103" s="700"/>
      <c r="O4103" s="701"/>
      <c r="P4103" s="555"/>
      <c r="Q4103" s="555"/>
      <c r="R4103" s="555"/>
      <c r="S4103" s="555"/>
      <c r="T4103" s="555"/>
      <c r="U4103" s="555"/>
      <c r="V4103" s="555"/>
      <c r="W4103" s="555"/>
      <c r="X4103" s="555"/>
      <c r="Y4103" s="555"/>
      <c r="Z4103" s="555"/>
      <c r="AA4103" s="555"/>
      <c r="AB4103" s="555"/>
      <c r="AC4103" s="555"/>
      <c r="AD4103" s="555"/>
      <c r="AE4103" s="60"/>
      <c r="AF4103" s="259"/>
      <c r="AG4103" s="374">
        <f t="shared" si="12666"/>
        <v>15</v>
      </c>
      <c r="AH4103" s="399"/>
      <c r="AK4103" s="375">
        <f t="shared" si="12667"/>
        <v>0</v>
      </c>
      <c r="AL4103" s="378">
        <f t="shared" si="12647"/>
        <v>0</v>
      </c>
      <c r="AM4103" s="374">
        <f t="shared" si="12668"/>
        <v>0</v>
      </c>
      <c r="AN4103" s="292">
        <f t="shared" si="12648"/>
        <v>0</v>
      </c>
      <c r="CA4103" s="303"/>
      <c r="CB4103" s="427"/>
      <c r="CC4103" s="375"/>
      <c r="CD4103" s="375"/>
      <c r="CE4103" s="375"/>
      <c r="CF4103" s="375"/>
      <c r="CG4103" s="375"/>
      <c r="CH4103" s="375"/>
      <c r="CI4103" s="375"/>
      <c r="CJ4103" s="375"/>
      <c r="CK4103" s="375"/>
      <c r="CL4103" s="375"/>
      <c r="CM4103" s="375"/>
      <c r="CN4103" s="305"/>
      <c r="CO4103" s="305"/>
      <c r="CP4103" s="305"/>
      <c r="CQ4103" s="311"/>
      <c r="CR4103" s="311"/>
      <c r="CS4103" s="311"/>
      <c r="CT4103" s="311"/>
      <c r="CU4103" s="311"/>
      <c r="CV4103" s="311"/>
      <c r="CW4103" s="311"/>
      <c r="CX4103" s="311"/>
      <c r="CY4103" s="311"/>
      <c r="CZ4103" s="311"/>
      <c r="DA4103" s="311"/>
      <c r="DB4103" s="311"/>
      <c r="DC4103" s="311"/>
      <c r="DD4103" s="311"/>
      <c r="DE4103" s="311"/>
      <c r="DG4103" s="612"/>
      <c r="DH4103" s="613"/>
      <c r="DI4103" s="415"/>
      <c r="DJ4103" s="416"/>
      <c r="DK4103" s="416"/>
      <c r="DL4103" s="416"/>
      <c r="DM4103" s="416"/>
      <c r="DN4103" s="416"/>
      <c r="DO4103" s="416"/>
      <c r="DP4103" s="416"/>
      <c r="DQ4103" s="416"/>
      <c r="DR4103" s="416"/>
      <c r="DS4103" s="416"/>
      <c r="DT4103" s="416"/>
      <c r="DU4103" s="416"/>
      <c r="DV4103" s="416"/>
      <c r="DW4103" s="416"/>
      <c r="DX4103" s="416"/>
      <c r="DY4103" s="416"/>
      <c r="DZ4103" s="416"/>
      <c r="EA4103" s="416"/>
      <c r="EB4103" s="416"/>
      <c r="EC4103" s="416"/>
      <c r="ED4103" s="416"/>
      <c r="EE4103" s="416"/>
      <c r="EF4103" s="416"/>
      <c r="EG4103" s="416"/>
      <c r="EH4103" s="416"/>
      <c r="EI4103" s="416"/>
      <c r="EJ4103" s="416"/>
      <c r="EK4103" s="416"/>
      <c r="EL4103" s="417"/>
    </row>
    <row r="4104" spans="1:142" ht="36" customHeight="1" x14ac:dyDescent="0.25">
      <c r="A4104" s="60"/>
      <c r="B4104" s="60"/>
      <c r="C4104" s="796"/>
      <c r="D4104" s="789"/>
      <c r="E4104" s="790"/>
      <c r="F4104" s="791"/>
      <c r="G4104" s="702" t="s">
        <v>485</v>
      </c>
      <c r="H4104" s="702"/>
      <c r="I4104" s="177"/>
      <c r="J4104" s="700" t="s">
        <v>478</v>
      </c>
      <c r="K4104" s="700"/>
      <c r="L4104" s="700"/>
      <c r="M4104" s="700"/>
      <c r="N4104" s="700"/>
      <c r="O4104" s="701"/>
      <c r="P4104" s="555"/>
      <c r="Q4104" s="555"/>
      <c r="R4104" s="555"/>
      <c r="S4104" s="555"/>
      <c r="T4104" s="555"/>
      <c r="U4104" s="555"/>
      <c r="V4104" s="555"/>
      <c r="W4104" s="555"/>
      <c r="X4104" s="555"/>
      <c r="Y4104" s="555"/>
      <c r="Z4104" s="555"/>
      <c r="AA4104" s="555"/>
      <c r="AB4104" s="555"/>
      <c r="AC4104" s="555"/>
      <c r="AD4104" s="555"/>
      <c r="AE4104" s="60"/>
      <c r="AF4104" s="259"/>
      <c r="AG4104" s="374">
        <f t="shared" si="12666"/>
        <v>15</v>
      </c>
      <c r="AH4104" s="399"/>
      <c r="AK4104" s="375">
        <f t="shared" si="12667"/>
        <v>0</v>
      </c>
      <c r="AL4104" s="378">
        <f t="shared" si="12647"/>
        <v>0</v>
      </c>
      <c r="AM4104" s="374">
        <f t="shared" si="12668"/>
        <v>0</v>
      </c>
      <c r="AN4104" s="292">
        <f t="shared" si="12648"/>
        <v>0</v>
      </c>
      <c r="CA4104" s="303"/>
      <c r="CB4104" s="427"/>
      <c r="CC4104" s="375"/>
      <c r="CD4104" s="375"/>
      <c r="CE4104" s="375"/>
      <c r="CF4104" s="375"/>
      <c r="CG4104" s="375"/>
      <c r="CH4104" s="375"/>
      <c r="CI4104" s="375"/>
      <c r="CJ4104" s="375"/>
      <c r="CK4104" s="375"/>
      <c r="CL4104" s="375"/>
      <c r="CM4104" s="375"/>
      <c r="CN4104" s="307"/>
      <c r="CO4104" s="307"/>
      <c r="CP4104" s="307"/>
      <c r="CQ4104" s="307"/>
      <c r="CR4104" s="307"/>
      <c r="CS4104" s="307"/>
      <c r="CT4104" s="307"/>
      <c r="CU4104" s="307"/>
      <c r="CV4104" s="307"/>
      <c r="CW4104" s="307"/>
      <c r="CX4104" s="307"/>
      <c r="CY4104" s="307"/>
      <c r="CZ4104" s="307"/>
      <c r="DA4104" s="307"/>
      <c r="DB4104" s="307"/>
      <c r="DC4104" s="307"/>
      <c r="DD4104" s="307"/>
      <c r="DE4104" s="307"/>
      <c r="DG4104" s="612"/>
      <c r="DH4104" s="613"/>
      <c r="DI4104" s="415"/>
      <c r="DJ4104" s="416"/>
      <c r="DK4104" s="416"/>
      <c r="DL4104" s="416"/>
      <c r="DM4104" s="416"/>
      <c r="DN4104" s="416"/>
      <c r="DO4104" s="416"/>
      <c r="DP4104" s="416"/>
      <c r="DQ4104" s="416"/>
      <c r="DR4104" s="416"/>
      <c r="DS4104" s="416"/>
      <c r="DT4104" s="416"/>
      <c r="DU4104" s="416"/>
      <c r="DV4104" s="416"/>
      <c r="DW4104" s="416"/>
      <c r="DX4104" s="416"/>
      <c r="DY4104" s="416"/>
      <c r="DZ4104" s="416"/>
      <c r="EA4104" s="416"/>
      <c r="EB4104" s="416"/>
      <c r="EC4104" s="416"/>
      <c r="ED4104" s="416"/>
      <c r="EE4104" s="416"/>
      <c r="EF4104" s="416"/>
      <c r="EG4104" s="416"/>
      <c r="EH4104" s="416"/>
      <c r="EI4104" s="416"/>
      <c r="EJ4104" s="416"/>
      <c r="EK4104" s="416"/>
      <c r="EL4104" s="417"/>
    </row>
    <row r="4105" spans="1:142" ht="15" customHeight="1" x14ac:dyDescent="0.25">
      <c r="A4105" s="60"/>
      <c r="B4105" s="60"/>
      <c r="C4105" s="796"/>
      <c r="D4105" s="789"/>
      <c r="E4105" s="790"/>
      <c r="F4105" s="791"/>
      <c r="G4105" s="703" t="s">
        <v>486</v>
      </c>
      <c r="H4105" s="703"/>
      <c r="I4105" s="704" t="s">
        <v>243</v>
      </c>
      <c r="J4105" s="705"/>
      <c r="K4105" s="705"/>
      <c r="L4105" s="705"/>
      <c r="M4105" s="705"/>
      <c r="N4105" s="705"/>
      <c r="O4105" s="706"/>
      <c r="P4105" s="555"/>
      <c r="Q4105" s="555"/>
      <c r="R4105" s="555"/>
      <c r="S4105" s="555"/>
      <c r="T4105" s="555"/>
      <c r="U4105" s="555"/>
      <c r="V4105" s="555"/>
      <c r="W4105" s="555"/>
      <c r="X4105" s="555"/>
      <c r="Y4105" s="555"/>
      <c r="Z4105" s="555"/>
      <c r="AA4105" s="555"/>
      <c r="AB4105" s="555"/>
      <c r="AC4105" s="555"/>
      <c r="AD4105" s="555"/>
      <c r="AE4105" s="60"/>
      <c r="AF4105" s="259"/>
      <c r="AG4105" s="374">
        <f t="shared" si="12666"/>
        <v>15</v>
      </c>
      <c r="AH4105" s="399"/>
      <c r="AK4105" s="375">
        <f t="shared" si="12667"/>
        <v>0</v>
      </c>
      <c r="AL4105" s="378">
        <f t="shared" si="12647"/>
        <v>0</v>
      </c>
      <c r="AM4105" s="374">
        <f t="shared" si="12668"/>
        <v>0</v>
      </c>
      <c r="AN4105" s="292">
        <f t="shared" si="12648"/>
        <v>0</v>
      </c>
      <c r="CA4105" s="303"/>
      <c r="CB4105" s="427"/>
      <c r="CC4105" s="375"/>
      <c r="CD4105" s="375"/>
      <c r="CE4105" s="375"/>
      <c r="CF4105" s="375"/>
      <c r="CG4105" s="375"/>
      <c r="CH4105" s="375"/>
      <c r="CI4105" s="375"/>
      <c r="CJ4105" s="375"/>
      <c r="CK4105" s="375"/>
      <c r="CL4105" s="375"/>
      <c r="CM4105" s="375"/>
      <c r="CN4105" s="305"/>
      <c r="CO4105" s="305"/>
      <c r="CP4105" s="305"/>
      <c r="CQ4105" s="311"/>
      <c r="CR4105" s="311"/>
      <c r="CS4105" s="311"/>
      <c r="CT4105" s="311"/>
      <c r="CU4105" s="311"/>
      <c r="CV4105" s="311"/>
      <c r="CW4105" s="311"/>
      <c r="CX4105" s="311"/>
      <c r="CY4105" s="311"/>
      <c r="CZ4105" s="311"/>
      <c r="DA4105" s="311"/>
      <c r="DB4105" s="311"/>
      <c r="DC4105" s="311"/>
      <c r="DD4105" s="311"/>
      <c r="DE4105" s="311"/>
      <c r="DG4105" s="610"/>
      <c r="DH4105" s="611"/>
      <c r="DI4105" s="415"/>
      <c r="DJ4105" s="416"/>
      <c r="DK4105" s="416"/>
      <c r="DL4105" s="416"/>
      <c r="DM4105" s="416"/>
      <c r="DN4105" s="416"/>
      <c r="DO4105" s="416"/>
      <c r="DP4105" s="416"/>
      <c r="DQ4105" s="416"/>
      <c r="DR4105" s="416"/>
      <c r="DS4105" s="416"/>
      <c r="DT4105" s="416"/>
      <c r="DU4105" s="416"/>
      <c r="DV4105" s="416"/>
      <c r="DW4105" s="416"/>
      <c r="DX4105" s="416"/>
      <c r="DY4105" s="416"/>
      <c r="DZ4105" s="416"/>
      <c r="EA4105" s="416"/>
      <c r="EB4105" s="416"/>
      <c r="EC4105" s="416"/>
      <c r="ED4105" s="416"/>
      <c r="EE4105" s="416"/>
      <c r="EF4105" s="416"/>
      <c r="EG4105" s="416"/>
      <c r="EH4105" s="416"/>
      <c r="EI4105" s="416"/>
      <c r="EJ4105" s="416"/>
      <c r="EK4105" s="416"/>
      <c r="EL4105" s="417"/>
    </row>
    <row r="4106" spans="1:142" ht="24" customHeight="1" x14ac:dyDescent="0.25">
      <c r="A4106" s="60"/>
      <c r="B4106" s="60"/>
      <c r="C4106" s="796"/>
      <c r="D4106" s="789"/>
      <c r="E4106" s="790"/>
      <c r="F4106" s="791"/>
      <c r="G4106" s="703" t="s">
        <v>487</v>
      </c>
      <c r="H4106" s="703"/>
      <c r="I4106" s="704" t="s">
        <v>488</v>
      </c>
      <c r="J4106" s="705"/>
      <c r="K4106" s="705"/>
      <c r="L4106" s="705"/>
      <c r="M4106" s="705"/>
      <c r="N4106" s="705"/>
      <c r="O4106" s="706"/>
      <c r="P4106" s="555"/>
      <c r="Q4106" s="555"/>
      <c r="R4106" s="555"/>
      <c r="S4106" s="555"/>
      <c r="T4106" s="555"/>
      <c r="U4106" s="555"/>
      <c r="V4106" s="555"/>
      <c r="W4106" s="555"/>
      <c r="X4106" s="555"/>
      <c r="Y4106" s="555"/>
      <c r="Z4106" s="555"/>
      <c r="AA4106" s="555"/>
      <c r="AB4106" s="555"/>
      <c r="AC4106" s="555"/>
      <c r="AD4106" s="555"/>
      <c r="AE4106" s="60"/>
      <c r="AF4106" s="259"/>
      <c r="AG4106" s="374">
        <f t="shared" si="12666"/>
        <v>15</v>
      </c>
      <c r="AH4106" s="399"/>
      <c r="AK4106" s="375">
        <f t="shared" si="12667"/>
        <v>0</v>
      </c>
      <c r="AL4106" s="378">
        <f t="shared" si="12647"/>
        <v>0</v>
      </c>
      <c r="AM4106" s="374">
        <f t="shared" si="12668"/>
        <v>0</v>
      </c>
      <c r="AN4106" s="292">
        <f t="shared" si="12648"/>
        <v>0</v>
      </c>
      <c r="CA4106" s="303"/>
      <c r="CB4106" s="427"/>
      <c r="CC4106" s="375"/>
      <c r="CD4106" s="375"/>
      <c r="CE4106" s="375"/>
      <c r="CF4106" s="375"/>
      <c r="CG4106" s="375"/>
      <c r="CH4106" s="375"/>
      <c r="CI4106" s="375"/>
      <c r="CJ4106" s="375"/>
      <c r="CK4106" s="375"/>
      <c r="CL4106" s="375"/>
      <c r="CM4106" s="375"/>
      <c r="CN4106" s="305"/>
      <c r="CO4106" s="305"/>
      <c r="CP4106" s="305"/>
      <c r="CQ4106" s="311"/>
      <c r="CR4106" s="311"/>
      <c r="CS4106" s="311"/>
      <c r="CT4106" s="311"/>
      <c r="CU4106" s="311"/>
      <c r="CV4106" s="311"/>
      <c r="CW4106" s="311"/>
      <c r="CX4106" s="311"/>
      <c r="CY4106" s="311"/>
      <c r="CZ4106" s="311"/>
      <c r="DA4106" s="311"/>
      <c r="DB4106" s="311"/>
      <c r="DC4106" s="311"/>
      <c r="DD4106" s="311"/>
      <c r="DE4106" s="311"/>
      <c r="DG4106" s="610"/>
      <c r="DH4106" s="611"/>
      <c r="DI4106" s="415"/>
      <c r="DJ4106" s="416"/>
      <c r="DK4106" s="416"/>
      <c r="DL4106" s="416"/>
      <c r="DM4106" s="416"/>
      <c r="DN4106" s="416"/>
      <c r="DO4106" s="416"/>
      <c r="DP4106" s="416"/>
      <c r="DQ4106" s="416"/>
      <c r="DR4106" s="416"/>
      <c r="DS4106" s="416"/>
      <c r="DT4106" s="416"/>
      <c r="DU4106" s="416"/>
      <c r="DV4106" s="416"/>
      <c r="DW4106" s="416"/>
      <c r="DX4106" s="416"/>
      <c r="DY4106" s="416"/>
      <c r="DZ4106" s="416"/>
      <c r="EA4106" s="416"/>
      <c r="EB4106" s="416"/>
      <c r="EC4106" s="416"/>
      <c r="ED4106" s="416"/>
      <c r="EE4106" s="416"/>
      <c r="EF4106" s="416"/>
      <c r="EG4106" s="416"/>
      <c r="EH4106" s="416"/>
      <c r="EI4106" s="416"/>
      <c r="EJ4106" s="416"/>
      <c r="EK4106" s="416"/>
      <c r="EL4106" s="417"/>
    </row>
    <row r="4107" spans="1:142" ht="15" customHeight="1" x14ac:dyDescent="0.25">
      <c r="A4107" s="60"/>
      <c r="B4107" s="60"/>
      <c r="C4107" s="796"/>
      <c r="D4107" s="789"/>
      <c r="E4107" s="790"/>
      <c r="F4107" s="791"/>
      <c r="G4107" s="703" t="s">
        <v>489</v>
      </c>
      <c r="H4107" s="703"/>
      <c r="I4107" s="704" t="s">
        <v>490</v>
      </c>
      <c r="J4107" s="705"/>
      <c r="K4107" s="705"/>
      <c r="L4107" s="705"/>
      <c r="M4107" s="705"/>
      <c r="N4107" s="705"/>
      <c r="O4107" s="706"/>
      <c r="P4107" s="555"/>
      <c r="Q4107" s="555"/>
      <c r="R4107" s="555"/>
      <c r="S4107" s="555"/>
      <c r="T4107" s="555"/>
      <c r="U4107" s="555"/>
      <c r="V4107" s="555"/>
      <c r="W4107" s="555"/>
      <c r="X4107" s="555"/>
      <c r="Y4107" s="555"/>
      <c r="Z4107" s="555"/>
      <c r="AA4107" s="555"/>
      <c r="AB4107" s="555"/>
      <c r="AC4107" s="555"/>
      <c r="AD4107" s="555"/>
      <c r="AE4107" s="60"/>
      <c r="AF4107" s="259"/>
      <c r="AG4107" s="374">
        <f t="shared" si="12666"/>
        <v>15</v>
      </c>
      <c r="AH4107" s="399"/>
      <c r="AK4107" s="375">
        <f t="shared" si="12667"/>
        <v>0</v>
      </c>
      <c r="AL4107" s="378">
        <f t="shared" si="12647"/>
        <v>0</v>
      </c>
      <c r="AM4107" s="374">
        <f t="shared" si="12668"/>
        <v>0</v>
      </c>
      <c r="AN4107" s="292">
        <f t="shared" si="12648"/>
        <v>0</v>
      </c>
      <c r="CA4107" s="303"/>
      <c r="CB4107" s="421"/>
      <c r="CC4107" s="375"/>
      <c r="CD4107" s="375"/>
      <c r="CE4107" s="375"/>
      <c r="CF4107" s="375"/>
      <c r="CG4107" s="375"/>
      <c r="CH4107" s="375"/>
      <c r="CI4107" s="375"/>
      <c r="CJ4107" s="375"/>
      <c r="CK4107" s="375"/>
      <c r="CL4107" s="375"/>
      <c r="CM4107" s="375"/>
      <c r="CN4107" s="305"/>
      <c r="CO4107" s="305"/>
      <c r="CP4107" s="305"/>
      <c r="CQ4107" s="311"/>
      <c r="CR4107" s="311"/>
      <c r="CS4107" s="311"/>
      <c r="CT4107" s="311"/>
      <c r="CU4107" s="311"/>
      <c r="CV4107" s="311"/>
      <c r="CW4107" s="311"/>
      <c r="CX4107" s="311"/>
      <c r="CY4107" s="311"/>
      <c r="CZ4107" s="311"/>
      <c r="DA4107" s="311"/>
      <c r="DB4107" s="311"/>
      <c r="DC4107" s="311"/>
      <c r="DD4107" s="311"/>
      <c r="DE4107" s="311"/>
      <c r="DG4107" s="610"/>
      <c r="DH4107" s="611"/>
      <c r="DI4107" s="415"/>
      <c r="DJ4107" s="416"/>
      <c r="DK4107" s="416"/>
      <c r="DL4107" s="416"/>
      <c r="DM4107" s="416"/>
      <c r="DN4107" s="416"/>
      <c r="DO4107" s="416"/>
      <c r="DP4107" s="416"/>
      <c r="DQ4107" s="416"/>
      <c r="DR4107" s="416"/>
      <c r="DS4107" s="416"/>
      <c r="DT4107" s="416"/>
      <c r="DU4107" s="416"/>
      <c r="DV4107" s="416"/>
      <c r="DW4107" s="416"/>
      <c r="DX4107" s="416"/>
      <c r="DY4107" s="416"/>
      <c r="DZ4107" s="416"/>
      <c r="EA4107" s="416"/>
      <c r="EB4107" s="416"/>
      <c r="EC4107" s="416"/>
      <c r="ED4107" s="416"/>
      <c r="EE4107" s="416"/>
      <c r="EF4107" s="416"/>
      <c r="EG4107" s="416"/>
      <c r="EH4107" s="416"/>
      <c r="EI4107" s="416"/>
      <c r="EJ4107" s="416"/>
      <c r="EK4107" s="416"/>
      <c r="EL4107" s="417"/>
    </row>
    <row r="4108" spans="1:142" ht="36" customHeight="1" x14ac:dyDescent="0.25">
      <c r="A4108" s="60"/>
      <c r="B4108" s="60"/>
      <c r="C4108" s="796"/>
      <c r="D4108" s="789"/>
      <c r="E4108" s="790"/>
      <c r="F4108" s="791"/>
      <c r="G4108" s="703" t="s">
        <v>491</v>
      </c>
      <c r="H4108" s="703"/>
      <c r="I4108" s="704" t="s">
        <v>492</v>
      </c>
      <c r="J4108" s="705"/>
      <c r="K4108" s="705"/>
      <c r="L4108" s="705"/>
      <c r="M4108" s="705"/>
      <c r="N4108" s="705"/>
      <c r="O4108" s="706"/>
      <c r="P4108" s="555"/>
      <c r="Q4108" s="555"/>
      <c r="R4108" s="555"/>
      <c r="S4108" s="555"/>
      <c r="T4108" s="555"/>
      <c r="U4108" s="555"/>
      <c r="V4108" s="555"/>
      <c r="W4108" s="555"/>
      <c r="X4108" s="555"/>
      <c r="Y4108" s="555"/>
      <c r="Z4108" s="555"/>
      <c r="AA4108" s="555"/>
      <c r="AB4108" s="555"/>
      <c r="AC4108" s="555"/>
      <c r="AD4108" s="555"/>
      <c r="AE4108" s="60"/>
      <c r="AF4108" s="259"/>
      <c r="AG4108" s="374">
        <f t="shared" si="12666"/>
        <v>15</v>
      </c>
      <c r="AH4108" s="399"/>
      <c r="AK4108" s="375">
        <f t="shared" si="12667"/>
        <v>0</v>
      </c>
      <c r="AL4108" s="378">
        <f t="shared" si="12647"/>
        <v>0</v>
      </c>
      <c r="AM4108" s="374">
        <f t="shared" si="12668"/>
        <v>0</v>
      </c>
      <c r="AN4108" s="292">
        <f t="shared" si="12648"/>
        <v>0</v>
      </c>
      <c r="CA4108" s="299" t="s">
        <v>60</v>
      </c>
      <c r="CB4108" s="421"/>
      <c r="CC4108" s="375"/>
      <c r="CD4108" s="375"/>
      <c r="CE4108" s="375"/>
      <c r="CF4108" s="375"/>
      <c r="CG4108" s="375"/>
      <c r="CH4108" s="375"/>
      <c r="CI4108" s="375"/>
      <c r="CJ4108" s="375"/>
      <c r="CK4108" s="375"/>
      <c r="CL4108" s="375"/>
      <c r="CM4108" s="375"/>
      <c r="CN4108" s="300"/>
      <c r="CO4108" s="300"/>
      <c r="CP4108" s="300"/>
      <c r="CQ4108" s="423">
        <f t="shared" ref="CQ4108" si="12859">IF(P4108="",0,P4108)</f>
        <v>0</v>
      </c>
      <c r="CR4108" s="423">
        <f t="shared" ref="CR4108" si="12860">IF(Q4108="",0,Q4108)</f>
        <v>0</v>
      </c>
      <c r="CS4108" s="423">
        <f t="shared" ref="CS4108" si="12861">IF(R4108="",0,R4108)</f>
        <v>0</v>
      </c>
      <c r="CT4108" s="423">
        <f t="shared" ref="CT4108" si="12862">IF(S4108="",0,S4108)</f>
        <v>0</v>
      </c>
      <c r="CU4108" s="423">
        <f t="shared" ref="CU4108" si="12863">IF(T4108="",0,T4108)</f>
        <v>0</v>
      </c>
      <c r="CV4108" s="423">
        <f t="shared" ref="CV4108" si="12864">IF(U4108="",0,U4108)</f>
        <v>0</v>
      </c>
      <c r="CW4108" s="423">
        <f t="shared" ref="CW4108" si="12865">IF(V4108="",0,V4108)</f>
        <v>0</v>
      </c>
      <c r="CX4108" s="423">
        <f t="shared" ref="CX4108" si="12866">IF(W4108="",0,W4108)</f>
        <v>0</v>
      </c>
      <c r="CY4108" s="423">
        <f t="shared" ref="CY4108" si="12867">IF(X4108="",0,X4108)</f>
        <v>0</v>
      </c>
      <c r="CZ4108" s="423">
        <f t="shared" ref="CZ4108" si="12868">IF(Y4108="",0,Y4108)</f>
        <v>0</v>
      </c>
      <c r="DA4108" s="423">
        <f t="shared" ref="DA4108" si="12869">IF(Z4108="",0,Z4108)</f>
        <v>0</v>
      </c>
      <c r="DB4108" s="423">
        <f t="shared" ref="DB4108" si="12870">IF(AA4108="",0,AA4108)</f>
        <v>0</v>
      </c>
      <c r="DC4108" s="423">
        <f t="shared" ref="DC4108" si="12871">IF(AB4108="",0,AB4108)</f>
        <v>0</v>
      </c>
      <c r="DD4108" s="423">
        <f t="shared" ref="DD4108" si="12872">IF(AC4108="",0,AC4108)</f>
        <v>0</v>
      </c>
      <c r="DE4108" s="423">
        <f t="shared" ref="DE4108" si="12873">IF(AD4108="",0,AD4108)</f>
        <v>0</v>
      </c>
      <c r="DG4108" s="610"/>
      <c r="DH4108" s="611"/>
      <c r="DI4108" s="415"/>
      <c r="DJ4108" s="416"/>
      <c r="DK4108" s="416"/>
      <c r="DL4108" s="416"/>
      <c r="DM4108" s="416"/>
      <c r="DN4108" s="416"/>
      <c r="DO4108" s="416"/>
      <c r="DP4108" s="416"/>
      <c r="DQ4108" s="416"/>
      <c r="DR4108" s="416"/>
      <c r="DS4108" s="416"/>
      <c r="DT4108" s="416"/>
      <c r="DU4108" s="416"/>
      <c r="DV4108" s="416"/>
      <c r="DW4108" s="416"/>
      <c r="DX4108" s="416"/>
      <c r="DY4108" s="416"/>
      <c r="DZ4108" s="416"/>
      <c r="EA4108" s="416"/>
      <c r="EB4108" s="416"/>
      <c r="EC4108" s="416"/>
      <c r="ED4108" s="416"/>
      <c r="EE4108" s="416"/>
      <c r="EF4108" s="416"/>
      <c r="EG4108" s="416"/>
      <c r="EH4108" s="416"/>
      <c r="EI4108" s="416"/>
      <c r="EJ4108" s="416"/>
      <c r="EK4108" s="416"/>
      <c r="EL4108" s="417"/>
    </row>
    <row r="4109" spans="1:142" ht="15" customHeight="1" x14ac:dyDescent="0.25">
      <c r="A4109" s="60"/>
      <c r="B4109" s="60"/>
      <c r="C4109" s="796"/>
      <c r="D4109" s="789"/>
      <c r="E4109" s="790"/>
      <c r="F4109" s="791"/>
      <c r="G4109" s="716" t="s">
        <v>498</v>
      </c>
      <c r="H4109" s="716"/>
      <c r="I4109" s="177"/>
      <c r="J4109" s="700" t="s">
        <v>493</v>
      </c>
      <c r="K4109" s="700"/>
      <c r="L4109" s="700"/>
      <c r="M4109" s="700"/>
      <c r="N4109" s="700"/>
      <c r="O4109" s="701"/>
      <c r="P4109" s="555"/>
      <c r="Q4109" s="555"/>
      <c r="R4109" s="555"/>
      <c r="S4109" s="555"/>
      <c r="T4109" s="555"/>
      <c r="U4109" s="555"/>
      <c r="V4109" s="555"/>
      <c r="W4109" s="555"/>
      <c r="X4109" s="555"/>
      <c r="Y4109" s="555"/>
      <c r="Z4109" s="555"/>
      <c r="AA4109" s="555"/>
      <c r="AB4109" s="555"/>
      <c r="AC4109" s="555"/>
      <c r="AD4109" s="555"/>
      <c r="AE4109" s="60"/>
      <c r="AF4109" s="259"/>
      <c r="AG4109" s="374">
        <f t="shared" si="12666"/>
        <v>15</v>
      </c>
      <c r="AH4109" s="399"/>
      <c r="AK4109" s="375">
        <f t="shared" si="12667"/>
        <v>0</v>
      </c>
      <c r="AL4109" s="378">
        <f t="shared" ref="AL4109:AL4140" si="12874">COUNTIF(U4109:AD4109,"ns")</f>
        <v>0</v>
      </c>
      <c r="AM4109" s="374">
        <f t="shared" si="12668"/>
        <v>0</v>
      </c>
      <c r="AN4109" s="292">
        <f t="shared" ref="AN4109:AN4140" si="12875">IF($AG$4011=$AH$4011,0,IF(OR(AND(AK4109=0,AL4109&gt;0),AND(AK4109="ns",AM4109&gt;0),AND(AK4109="ns",AL4109=0,AM4109=0)),1,IF(OR(AND(AK4109&gt;0,AL4109=2),AND(AK4109="ns",AL4109=2),AND(AK4109="ns",AM4109=0,AL4109&gt;0),AK4109=AM4109),0,1)))</f>
        <v>0</v>
      </c>
      <c r="CA4109" s="299" t="s">
        <v>1917</v>
      </c>
      <c r="CB4109" s="421"/>
      <c r="CC4109" s="375"/>
      <c r="CD4109" s="375"/>
      <c r="CE4109" s="375"/>
      <c r="CF4109" s="375"/>
      <c r="CG4109" s="375"/>
      <c r="CH4109" s="375"/>
      <c r="CI4109" s="375"/>
      <c r="CJ4109" s="375"/>
      <c r="CK4109" s="375"/>
      <c r="CL4109" s="375"/>
      <c r="CM4109" s="375"/>
      <c r="CN4109" s="301"/>
      <c r="CO4109" s="301"/>
      <c r="CP4109" s="301"/>
      <c r="CQ4109" s="301">
        <f t="shared" ref="CQ4109" si="12876">SUM(P4109:P4113)</f>
        <v>0</v>
      </c>
      <c r="CR4109" s="301">
        <f t="shared" ref="CR4109" si="12877">SUM(Q4109:Q4113)</f>
        <v>0</v>
      </c>
      <c r="CS4109" s="301">
        <f t="shared" ref="CS4109" si="12878">SUM(R4109:R4113)</f>
        <v>0</v>
      </c>
      <c r="CT4109" s="301">
        <f t="shared" ref="CT4109" si="12879">SUM(S4109:S4113)</f>
        <v>0</v>
      </c>
      <c r="CU4109" s="301">
        <f t="shared" ref="CU4109" si="12880">SUM(T4109:T4113)</f>
        <v>0</v>
      </c>
      <c r="CV4109" s="301">
        <f t="shared" ref="CV4109" si="12881">SUM(U4109:U4113)</f>
        <v>0</v>
      </c>
      <c r="CW4109" s="301">
        <f t="shared" ref="CW4109" si="12882">SUM(V4109:V4113)</f>
        <v>0</v>
      </c>
      <c r="CX4109" s="301">
        <f t="shared" ref="CX4109" si="12883">SUM(W4109:W4113)</f>
        <v>0</v>
      </c>
      <c r="CY4109" s="301">
        <f t="shared" ref="CY4109" si="12884">SUM(X4109:X4113)</f>
        <v>0</v>
      </c>
      <c r="CZ4109" s="301">
        <f t="shared" ref="CZ4109" si="12885">SUM(Y4109:Y4113)</f>
        <v>0</v>
      </c>
      <c r="DA4109" s="301">
        <f t="shared" ref="DA4109" si="12886">SUM(Z4109:Z4113)</f>
        <v>0</v>
      </c>
      <c r="DB4109" s="301">
        <f t="shared" ref="DB4109" si="12887">SUM(AA4109:AA4113)</f>
        <v>0</v>
      </c>
      <c r="DC4109" s="301">
        <f t="shared" ref="DC4109" si="12888">SUM(AB4109:AB4113)</f>
        <v>0</v>
      </c>
      <c r="DD4109" s="301">
        <f t="shared" ref="DD4109" si="12889">SUM(AC4109:AC4113)</f>
        <v>0</v>
      </c>
      <c r="DE4109" s="301">
        <f t="shared" ref="DE4109" si="12890">SUM(AD4109:AD4113)</f>
        <v>0</v>
      </c>
      <c r="DG4109" s="616"/>
      <c r="DH4109" s="617"/>
      <c r="DI4109" s="415"/>
      <c r="DJ4109" s="416"/>
      <c r="DK4109" s="416"/>
      <c r="DL4109" s="416"/>
      <c r="DM4109" s="416"/>
      <c r="DN4109" s="416"/>
      <c r="DO4109" s="416"/>
      <c r="DP4109" s="416"/>
      <c r="DQ4109" s="416"/>
      <c r="DR4109" s="416"/>
      <c r="DS4109" s="416"/>
      <c r="DT4109" s="416"/>
      <c r="DU4109" s="416"/>
      <c r="DV4109" s="416"/>
      <c r="DW4109" s="416"/>
      <c r="DX4109" s="416"/>
      <c r="DY4109" s="416"/>
      <c r="DZ4109" s="416"/>
      <c r="EA4109" s="416"/>
      <c r="EB4109" s="416"/>
      <c r="EC4109" s="416"/>
      <c r="ED4109" s="416"/>
      <c r="EE4109" s="416"/>
      <c r="EF4109" s="416"/>
      <c r="EG4109" s="416"/>
      <c r="EH4109" s="416"/>
      <c r="EI4109" s="416"/>
      <c r="EJ4109" s="416"/>
      <c r="EK4109" s="416"/>
      <c r="EL4109" s="417"/>
    </row>
    <row r="4110" spans="1:142" ht="24" customHeight="1" x14ac:dyDescent="0.25">
      <c r="A4110" s="60"/>
      <c r="B4110" s="60"/>
      <c r="C4110" s="796"/>
      <c r="D4110" s="789"/>
      <c r="E4110" s="790"/>
      <c r="F4110" s="791"/>
      <c r="G4110" s="716" t="s">
        <v>499</v>
      </c>
      <c r="H4110" s="716"/>
      <c r="I4110" s="177"/>
      <c r="J4110" s="700" t="s">
        <v>494</v>
      </c>
      <c r="K4110" s="700"/>
      <c r="L4110" s="700"/>
      <c r="M4110" s="700"/>
      <c r="N4110" s="700"/>
      <c r="O4110" s="701"/>
      <c r="P4110" s="555"/>
      <c r="Q4110" s="555"/>
      <c r="R4110" s="555"/>
      <c r="S4110" s="555"/>
      <c r="T4110" s="555"/>
      <c r="U4110" s="555"/>
      <c r="V4110" s="555"/>
      <c r="W4110" s="555"/>
      <c r="X4110" s="555"/>
      <c r="Y4110" s="555"/>
      <c r="Z4110" s="555"/>
      <c r="AA4110" s="555"/>
      <c r="AB4110" s="555"/>
      <c r="AC4110" s="555"/>
      <c r="AD4110" s="555"/>
      <c r="AE4110" s="60"/>
      <c r="AF4110" s="259"/>
      <c r="AG4110" s="374">
        <f t="shared" si="12666"/>
        <v>15</v>
      </c>
      <c r="AH4110" s="399"/>
      <c r="AK4110" s="375">
        <f t="shared" si="12667"/>
        <v>0</v>
      </c>
      <c r="AL4110" s="378">
        <f t="shared" si="12874"/>
        <v>0</v>
      </c>
      <c r="AM4110" s="374">
        <f t="shared" si="12668"/>
        <v>0</v>
      </c>
      <c r="AN4110" s="292">
        <f t="shared" si="12875"/>
        <v>0</v>
      </c>
      <c r="CA4110" s="299" t="s">
        <v>1910</v>
      </c>
      <c r="CB4110" s="421"/>
      <c r="CC4110" s="375"/>
      <c r="CD4110" s="375"/>
      <c r="CE4110" s="375"/>
      <c r="CF4110" s="375"/>
      <c r="CG4110" s="375"/>
      <c r="CH4110" s="375"/>
      <c r="CI4110" s="375"/>
      <c r="CJ4110" s="375"/>
      <c r="CK4110" s="375"/>
      <c r="CL4110" s="375"/>
      <c r="CM4110" s="375"/>
      <c r="CN4110" s="300"/>
      <c r="CO4110" s="300"/>
      <c r="CP4110" s="300"/>
      <c r="CQ4110" s="422">
        <f t="shared" ref="CQ4110" si="12891">IF(CQ4108="NA",COUNTIF(P4109:P4113,"NA"),COUNTIF(P4109:P4113,"NS"))</f>
        <v>0</v>
      </c>
      <c r="CR4110" s="422">
        <f t="shared" ref="CR4110" si="12892">IF(CR4108="NA",COUNTIF(Q4109:Q4113,"NA"),COUNTIF(Q4109:Q4113,"NS"))</f>
        <v>0</v>
      </c>
      <c r="CS4110" s="422">
        <f t="shared" ref="CS4110" si="12893">IF(CS4108="NA",COUNTIF(R4109:R4113,"NA"),COUNTIF(R4109:R4113,"NS"))</f>
        <v>0</v>
      </c>
      <c r="CT4110" s="422">
        <f t="shared" ref="CT4110" si="12894">IF(CT4108="NA",COUNTIF(S4109:S4113,"NA"),COUNTIF(S4109:S4113,"NS"))</f>
        <v>0</v>
      </c>
      <c r="CU4110" s="422">
        <f t="shared" ref="CU4110" si="12895">IF(CU4108="NA",COUNTIF(T4109:T4113,"NA"),COUNTIF(T4109:T4113,"NS"))</f>
        <v>0</v>
      </c>
      <c r="CV4110" s="422">
        <f t="shared" ref="CV4110" si="12896">IF(CV4108="NA",COUNTIF(U4109:U4113,"NA"),COUNTIF(U4109:U4113,"NS"))</f>
        <v>0</v>
      </c>
      <c r="CW4110" s="422">
        <f t="shared" ref="CW4110" si="12897">IF(CW4108="NA",COUNTIF(V4109:V4113,"NA"),COUNTIF(V4109:V4113,"NS"))</f>
        <v>0</v>
      </c>
      <c r="CX4110" s="422">
        <f t="shared" ref="CX4110" si="12898">IF(CX4108="NA",COUNTIF(W4109:W4113,"NA"),COUNTIF(W4109:W4113,"NS"))</f>
        <v>0</v>
      </c>
      <c r="CY4110" s="422">
        <f t="shared" ref="CY4110" si="12899">IF(CY4108="NA",COUNTIF(X4109:X4113,"NA"),COUNTIF(X4109:X4113,"NS"))</f>
        <v>0</v>
      </c>
      <c r="CZ4110" s="422">
        <f t="shared" ref="CZ4110" si="12900">IF(CZ4108="NA",COUNTIF(Y4109:Y4113,"NA"),COUNTIF(Y4109:Y4113,"NS"))</f>
        <v>0</v>
      </c>
      <c r="DA4110" s="422">
        <f t="shared" ref="DA4110" si="12901">IF(DA4108="NA",COUNTIF(Z4109:Z4113,"NA"),COUNTIF(Z4109:Z4113,"NS"))</f>
        <v>0</v>
      </c>
      <c r="DB4110" s="422">
        <f t="shared" ref="DB4110" si="12902">IF(DB4108="NA",COUNTIF(AA4109:AA4113,"NA"),COUNTIF(AA4109:AA4113,"NS"))</f>
        <v>0</v>
      </c>
      <c r="DC4110" s="422">
        <f t="shared" ref="DC4110" si="12903">IF(DC4108="NA",COUNTIF(AB4109:AB4113,"NA"),COUNTIF(AB4109:AB4113,"NS"))</f>
        <v>0</v>
      </c>
      <c r="DD4110" s="422">
        <f t="shared" ref="DD4110" si="12904">IF(DD4108="NA",COUNTIF(AC4109:AC4113,"NA"),COUNTIF(AC4109:AC4113,"NS"))</f>
        <v>0</v>
      </c>
      <c r="DE4110" s="422">
        <f t="shared" ref="DE4110" si="12905">IF(DE4108="NA",COUNTIF(AD4109:AD4113,"NA"),COUNTIF(AD4109:AD4113,"NS"))</f>
        <v>0</v>
      </c>
      <c r="DG4110" s="616"/>
      <c r="DH4110" s="617"/>
      <c r="DI4110" s="415"/>
      <c r="DJ4110" s="416"/>
      <c r="DK4110" s="416"/>
      <c r="DL4110" s="416"/>
      <c r="DM4110" s="416"/>
      <c r="DN4110" s="416"/>
      <c r="DO4110" s="416"/>
      <c r="DP4110" s="416"/>
      <c r="DQ4110" s="416"/>
      <c r="DR4110" s="416"/>
      <c r="DS4110" s="416"/>
      <c r="DT4110" s="416"/>
      <c r="DU4110" s="416"/>
      <c r="DV4110" s="416"/>
      <c r="DW4110" s="416"/>
      <c r="DX4110" s="416"/>
      <c r="DY4110" s="416"/>
      <c r="DZ4110" s="416"/>
      <c r="EA4110" s="416"/>
      <c r="EB4110" s="416"/>
      <c r="EC4110" s="416"/>
      <c r="ED4110" s="416"/>
      <c r="EE4110" s="416"/>
      <c r="EF4110" s="416"/>
      <c r="EG4110" s="416"/>
      <c r="EH4110" s="416"/>
      <c r="EI4110" s="416"/>
      <c r="EJ4110" s="416"/>
      <c r="EK4110" s="416"/>
      <c r="EL4110" s="417"/>
    </row>
    <row r="4111" spans="1:142" ht="15" customHeight="1" x14ac:dyDescent="0.25">
      <c r="A4111" s="60"/>
      <c r="B4111" s="60"/>
      <c r="C4111" s="796"/>
      <c r="D4111" s="789"/>
      <c r="E4111" s="790"/>
      <c r="F4111" s="791"/>
      <c r="G4111" s="716" t="s">
        <v>500</v>
      </c>
      <c r="H4111" s="716"/>
      <c r="I4111" s="177"/>
      <c r="J4111" s="700" t="s">
        <v>495</v>
      </c>
      <c r="K4111" s="700"/>
      <c r="L4111" s="700"/>
      <c r="M4111" s="700"/>
      <c r="N4111" s="700"/>
      <c r="O4111" s="701"/>
      <c r="P4111" s="555"/>
      <c r="Q4111" s="555"/>
      <c r="R4111" s="555"/>
      <c r="S4111" s="555"/>
      <c r="T4111" s="555"/>
      <c r="U4111" s="555"/>
      <c r="V4111" s="555"/>
      <c r="W4111" s="555"/>
      <c r="X4111" s="555"/>
      <c r="Y4111" s="555"/>
      <c r="Z4111" s="555"/>
      <c r="AA4111" s="555"/>
      <c r="AB4111" s="555"/>
      <c r="AC4111" s="555"/>
      <c r="AD4111" s="555"/>
      <c r="AE4111" s="60"/>
      <c r="AF4111" s="259"/>
      <c r="AG4111" s="374">
        <f t="shared" si="12666"/>
        <v>15</v>
      </c>
      <c r="AH4111" s="399"/>
      <c r="AK4111" s="375">
        <f t="shared" si="12667"/>
        <v>0</v>
      </c>
      <c r="AL4111" s="378">
        <f t="shared" si="12874"/>
        <v>0</v>
      </c>
      <c r="AM4111" s="374">
        <f t="shared" si="12668"/>
        <v>0</v>
      </c>
      <c r="AN4111" s="292">
        <f t="shared" si="12875"/>
        <v>0</v>
      </c>
      <c r="CA4111" s="299" t="s">
        <v>1918</v>
      </c>
      <c r="CB4111" s="427"/>
      <c r="CC4111" s="375"/>
      <c r="CD4111" s="375"/>
      <c r="CE4111" s="375"/>
      <c r="CF4111" s="375"/>
      <c r="CG4111" s="375"/>
      <c r="CH4111" s="375"/>
      <c r="CI4111" s="375"/>
      <c r="CJ4111" s="375"/>
      <c r="CK4111" s="375"/>
      <c r="CL4111" s="375"/>
      <c r="CM4111" s="375"/>
      <c r="CN4111" s="302"/>
      <c r="CO4111" s="302"/>
      <c r="CP4111" s="302"/>
      <c r="CQ4111" s="425">
        <f t="shared" ref="CQ4111:DD4111" si="12906">IF(OR(AND(CQ4108=0,CQ4110&gt;0),AND(CQ4108="NS",CQ4109&gt;0),AND(CQ4108="NS",CQ4109=0,CQ4110=0)),1,IF(OR(AND(CQ4110&gt;=2,CQ4109&lt;CQ4108),AND(CQ4108="NS",CQ4109=0,CQ4110&gt;0),OR(CQ4108=CQ4109,AND(CQ4108="",CQ4110=0,CQ4109=0))),0,1))</f>
        <v>0</v>
      </c>
      <c r="CR4111" s="425">
        <f t="shared" si="12906"/>
        <v>0</v>
      </c>
      <c r="CS4111" s="425">
        <f t="shared" si="12906"/>
        <v>0</v>
      </c>
      <c r="CT4111" s="425">
        <f t="shared" si="12906"/>
        <v>0</v>
      </c>
      <c r="CU4111" s="425">
        <f t="shared" si="12906"/>
        <v>0</v>
      </c>
      <c r="CV4111" s="425">
        <f t="shared" si="12906"/>
        <v>0</v>
      </c>
      <c r="CW4111" s="425">
        <f t="shared" si="12906"/>
        <v>0</v>
      </c>
      <c r="CX4111" s="425">
        <f t="shared" si="12906"/>
        <v>0</v>
      </c>
      <c r="CY4111" s="425">
        <f t="shared" si="12906"/>
        <v>0</v>
      </c>
      <c r="CZ4111" s="425">
        <f t="shared" si="12906"/>
        <v>0</v>
      </c>
      <c r="DA4111" s="425">
        <f t="shared" si="12906"/>
        <v>0</v>
      </c>
      <c r="DB4111" s="425">
        <f t="shared" si="12906"/>
        <v>0</v>
      </c>
      <c r="DC4111" s="425">
        <f t="shared" si="12906"/>
        <v>0</v>
      </c>
      <c r="DD4111" s="425">
        <f t="shared" si="12906"/>
        <v>0</v>
      </c>
      <c r="DE4111" s="425">
        <f t="shared" ref="DE4111" si="12907">IF(OR(AND(DE4108=0,DE4110&gt;0),AND(DE4108="NS",DE4109&gt;0),AND(DE4108="NS",DE4109=0,DE4110=0)),1,IF(OR(AND(DE4110&gt;=2,DE4109&lt;DE4108),AND(DE4108="NS",DE4109=0,DE4110&gt;0),OR(DE4108=DE4109,AND(DE4108="",DE4110=0,DE4109=0))),0,1))</f>
        <v>0</v>
      </c>
      <c r="DG4111" s="616"/>
      <c r="DH4111" s="617"/>
      <c r="DI4111" s="415"/>
      <c r="DJ4111" s="416"/>
      <c r="DK4111" s="416"/>
      <c r="DL4111" s="416"/>
      <c r="DM4111" s="416"/>
      <c r="DN4111" s="416"/>
      <c r="DO4111" s="416"/>
      <c r="DP4111" s="416"/>
      <c r="DQ4111" s="416"/>
      <c r="DR4111" s="416"/>
      <c r="DS4111" s="416"/>
      <c r="DT4111" s="416"/>
      <c r="DU4111" s="416"/>
      <c r="DV4111" s="416"/>
      <c r="DW4111" s="416"/>
      <c r="DX4111" s="416"/>
      <c r="DY4111" s="416"/>
      <c r="DZ4111" s="416"/>
      <c r="EA4111" s="416"/>
      <c r="EB4111" s="416"/>
      <c r="EC4111" s="416"/>
      <c r="ED4111" s="416"/>
      <c r="EE4111" s="416"/>
      <c r="EF4111" s="416"/>
      <c r="EG4111" s="416"/>
      <c r="EH4111" s="416"/>
      <c r="EI4111" s="416"/>
      <c r="EJ4111" s="416"/>
      <c r="EK4111" s="416"/>
      <c r="EL4111" s="417"/>
    </row>
    <row r="4112" spans="1:142" ht="36" customHeight="1" x14ac:dyDescent="0.25">
      <c r="A4112" s="60"/>
      <c r="B4112" s="60"/>
      <c r="C4112" s="796"/>
      <c r="D4112" s="789"/>
      <c r="E4112" s="790"/>
      <c r="F4112" s="791"/>
      <c r="G4112" s="716" t="s">
        <v>501</v>
      </c>
      <c r="H4112" s="716"/>
      <c r="I4112" s="177"/>
      <c r="J4112" s="700" t="s">
        <v>496</v>
      </c>
      <c r="K4112" s="700"/>
      <c r="L4112" s="700"/>
      <c r="M4112" s="700"/>
      <c r="N4112" s="700"/>
      <c r="O4112" s="701"/>
      <c r="P4112" s="555"/>
      <c r="Q4112" s="555"/>
      <c r="R4112" s="555"/>
      <c r="S4112" s="555"/>
      <c r="T4112" s="555"/>
      <c r="U4112" s="555"/>
      <c r="V4112" s="555"/>
      <c r="W4112" s="555"/>
      <c r="X4112" s="555"/>
      <c r="Y4112" s="555"/>
      <c r="Z4112" s="555"/>
      <c r="AA4112" s="555"/>
      <c r="AB4112" s="555"/>
      <c r="AC4112" s="555"/>
      <c r="AD4112" s="555"/>
      <c r="AE4112" s="60"/>
      <c r="AF4112" s="259"/>
      <c r="AG4112" s="374">
        <f t="shared" si="12666"/>
        <v>15</v>
      </c>
      <c r="AH4112" s="399"/>
      <c r="AK4112" s="375">
        <f t="shared" si="12667"/>
        <v>0</v>
      </c>
      <c r="AL4112" s="378">
        <f t="shared" si="12874"/>
        <v>0</v>
      </c>
      <c r="AM4112" s="374">
        <f t="shared" si="12668"/>
        <v>0</v>
      </c>
      <c r="AN4112" s="292">
        <f t="shared" si="12875"/>
        <v>0</v>
      </c>
      <c r="CA4112" s="309"/>
      <c r="CB4112" s="427"/>
      <c r="CC4112" s="375"/>
      <c r="CD4112" s="375"/>
      <c r="CE4112" s="375"/>
      <c r="CF4112" s="375"/>
      <c r="CG4112" s="375"/>
      <c r="CH4112" s="375"/>
      <c r="CI4112" s="375"/>
      <c r="CJ4112" s="375"/>
      <c r="CK4112" s="375"/>
      <c r="CL4112" s="375"/>
      <c r="CM4112" s="375"/>
      <c r="CN4112" s="311"/>
      <c r="CO4112" s="311"/>
      <c r="CP4112" s="311"/>
      <c r="CQ4112" s="311"/>
      <c r="CR4112" s="311"/>
      <c r="CS4112" s="311"/>
      <c r="CT4112" s="311"/>
      <c r="CU4112" s="311"/>
      <c r="CV4112" s="311"/>
      <c r="CW4112" s="311"/>
      <c r="CX4112" s="311"/>
      <c r="CY4112" s="311"/>
      <c r="CZ4112" s="311"/>
      <c r="DA4112" s="311"/>
      <c r="DB4112" s="311"/>
      <c r="DC4112" s="311"/>
      <c r="DD4112" s="311"/>
      <c r="DE4112" s="311"/>
      <c r="DG4112" s="616"/>
      <c r="DH4112" s="617"/>
      <c r="DI4112" s="415"/>
      <c r="DJ4112" s="416"/>
      <c r="DK4112" s="416"/>
      <c r="DL4112" s="416"/>
      <c r="DM4112" s="416"/>
      <c r="DN4112" s="416"/>
      <c r="DO4112" s="416"/>
      <c r="DP4112" s="416"/>
      <c r="DQ4112" s="416"/>
      <c r="DR4112" s="416"/>
      <c r="DS4112" s="416"/>
      <c r="DT4112" s="416"/>
      <c r="DU4112" s="416"/>
      <c r="DV4112" s="416"/>
      <c r="DW4112" s="416"/>
      <c r="DX4112" s="416"/>
      <c r="DY4112" s="416"/>
      <c r="DZ4112" s="416"/>
      <c r="EA4112" s="416"/>
      <c r="EB4112" s="416"/>
      <c r="EC4112" s="416"/>
      <c r="ED4112" s="416"/>
      <c r="EE4112" s="416"/>
      <c r="EF4112" s="416"/>
      <c r="EG4112" s="416"/>
      <c r="EH4112" s="416"/>
      <c r="EI4112" s="416"/>
      <c r="EJ4112" s="416"/>
      <c r="EK4112" s="416"/>
      <c r="EL4112" s="417"/>
    </row>
    <row r="4113" spans="1:142" ht="36" customHeight="1" x14ac:dyDescent="0.25">
      <c r="A4113" s="60"/>
      <c r="B4113" s="60"/>
      <c r="C4113" s="796"/>
      <c r="D4113" s="789"/>
      <c r="E4113" s="790"/>
      <c r="F4113" s="791"/>
      <c r="G4113" s="716" t="s">
        <v>502</v>
      </c>
      <c r="H4113" s="716"/>
      <c r="I4113" s="177"/>
      <c r="J4113" s="700" t="s">
        <v>497</v>
      </c>
      <c r="K4113" s="700"/>
      <c r="L4113" s="700"/>
      <c r="M4113" s="700"/>
      <c r="N4113" s="700"/>
      <c r="O4113" s="701"/>
      <c r="P4113" s="555"/>
      <c r="Q4113" s="555"/>
      <c r="R4113" s="555"/>
      <c r="S4113" s="555"/>
      <c r="T4113" s="555"/>
      <c r="U4113" s="555"/>
      <c r="V4113" s="555"/>
      <c r="W4113" s="555"/>
      <c r="X4113" s="555"/>
      <c r="Y4113" s="555"/>
      <c r="Z4113" s="555"/>
      <c r="AA4113" s="555"/>
      <c r="AB4113" s="555"/>
      <c r="AC4113" s="555"/>
      <c r="AD4113" s="555"/>
      <c r="AE4113" s="60"/>
      <c r="AF4113" s="259"/>
      <c r="AG4113" s="374">
        <f t="shared" si="12666"/>
        <v>15</v>
      </c>
      <c r="AH4113" s="399"/>
      <c r="AK4113" s="375">
        <f t="shared" si="12667"/>
        <v>0</v>
      </c>
      <c r="AL4113" s="378">
        <f t="shared" si="12874"/>
        <v>0</v>
      </c>
      <c r="AM4113" s="374">
        <f t="shared" si="12668"/>
        <v>0</v>
      </c>
      <c r="AN4113" s="292">
        <f t="shared" si="12875"/>
        <v>0</v>
      </c>
      <c r="CA4113" s="309"/>
      <c r="CB4113" s="427"/>
      <c r="CC4113" s="375"/>
      <c r="CD4113" s="375"/>
      <c r="CE4113" s="375"/>
      <c r="CF4113" s="375"/>
      <c r="CG4113" s="375"/>
      <c r="CH4113" s="375"/>
      <c r="CI4113" s="375"/>
      <c r="CJ4113" s="375"/>
      <c r="CK4113" s="375"/>
      <c r="CL4113" s="375"/>
      <c r="CM4113" s="375"/>
      <c r="CN4113" s="311"/>
      <c r="CO4113" s="311"/>
      <c r="CP4113" s="311"/>
      <c r="CQ4113" s="311"/>
      <c r="CR4113" s="311"/>
      <c r="CS4113" s="311"/>
      <c r="CT4113" s="311"/>
      <c r="CU4113" s="311"/>
      <c r="CV4113" s="311"/>
      <c r="CW4113" s="311"/>
      <c r="CX4113" s="311"/>
      <c r="CY4113" s="311"/>
      <c r="CZ4113" s="311"/>
      <c r="DA4113" s="311"/>
      <c r="DB4113" s="311"/>
      <c r="DC4113" s="311"/>
      <c r="DD4113" s="311"/>
      <c r="DE4113" s="311"/>
      <c r="DG4113" s="616"/>
      <c r="DH4113" s="617"/>
      <c r="DI4113" s="415"/>
      <c r="DJ4113" s="416"/>
      <c r="DK4113" s="416"/>
      <c r="DL4113" s="416"/>
      <c r="DM4113" s="416"/>
      <c r="DN4113" s="416"/>
      <c r="DO4113" s="416"/>
      <c r="DP4113" s="416"/>
      <c r="DQ4113" s="416"/>
      <c r="DR4113" s="416"/>
      <c r="DS4113" s="416"/>
      <c r="DT4113" s="416"/>
      <c r="DU4113" s="416"/>
      <c r="DV4113" s="416"/>
      <c r="DW4113" s="416"/>
      <c r="DX4113" s="416"/>
      <c r="DY4113" s="416"/>
      <c r="DZ4113" s="416"/>
      <c r="EA4113" s="416"/>
      <c r="EB4113" s="416"/>
      <c r="EC4113" s="416"/>
      <c r="ED4113" s="416"/>
      <c r="EE4113" s="416"/>
      <c r="EF4113" s="416"/>
      <c r="EG4113" s="416"/>
      <c r="EH4113" s="416"/>
      <c r="EI4113" s="416"/>
      <c r="EJ4113" s="416"/>
      <c r="EK4113" s="416"/>
      <c r="EL4113" s="417"/>
    </row>
    <row r="4114" spans="1:142" ht="15" customHeight="1" x14ac:dyDescent="0.25">
      <c r="A4114" s="60"/>
      <c r="B4114" s="60"/>
      <c r="C4114" s="796"/>
      <c r="D4114" s="789"/>
      <c r="E4114" s="790"/>
      <c r="F4114" s="791"/>
      <c r="G4114" s="703" t="s">
        <v>503</v>
      </c>
      <c r="H4114" s="703"/>
      <c r="I4114" s="704" t="s">
        <v>504</v>
      </c>
      <c r="J4114" s="705"/>
      <c r="K4114" s="705"/>
      <c r="L4114" s="705"/>
      <c r="M4114" s="705"/>
      <c r="N4114" s="705"/>
      <c r="O4114" s="706"/>
      <c r="P4114" s="555"/>
      <c r="Q4114" s="555"/>
      <c r="R4114" s="555"/>
      <c r="S4114" s="555"/>
      <c r="T4114" s="555"/>
      <c r="U4114" s="555"/>
      <c r="V4114" s="555"/>
      <c r="W4114" s="555"/>
      <c r="X4114" s="555"/>
      <c r="Y4114" s="555"/>
      <c r="Z4114" s="555"/>
      <c r="AA4114" s="555"/>
      <c r="AB4114" s="555"/>
      <c r="AC4114" s="555"/>
      <c r="AD4114" s="555"/>
      <c r="AE4114" s="60"/>
      <c r="AF4114" s="259"/>
      <c r="AG4114" s="374">
        <f t="shared" si="12666"/>
        <v>15</v>
      </c>
      <c r="AH4114" s="399"/>
      <c r="AK4114" s="375">
        <f t="shared" si="12667"/>
        <v>0</v>
      </c>
      <c r="AL4114" s="378">
        <f t="shared" si="12874"/>
        <v>0</v>
      </c>
      <c r="AM4114" s="374">
        <f t="shared" si="12668"/>
        <v>0</v>
      </c>
      <c r="AN4114" s="292">
        <f t="shared" si="12875"/>
        <v>0</v>
      </c>
      <c r="CA4114" s="309"/>
      <c r="CB4114" s="427"/>
      <c r="CC4114" s="375"/>
      <c r="CD4114" s="375"/>
      <c r="CE4114" s="375"/>
      <c r="CF4114" s="375"/>
      <c r="CG4114" s="375"/>
      <c r="CH4114" s="375"/>
      <c r="CI4114" s="375"/>
      <c r="CJ4114" s="375"/>
      <c r="CK4114" s="375"/>
      <c r="CL4114" s="375"/>
      <c r="CM4114" s="375"/>
      <c r="CN4114" s="311"/>
      <c r="CO4114" s="311"/>
      <c r="CP4114" s="311"/>
      <c r="CQ4114" s="311"/>
      <c r="CR4114" s="311"/>
      <c r="CS4114" s="311"/>
      <c r="CT4114" s="311"/>
      <c r="CU4114" s="311"/>
      <c r="CV4114" s="311"/>
      <c r="CW4114" s="311"/>
      <c r="CX4114" s="311"/>
      <c r="CY4114" s="311"/>
      <c r="CZ4114" s="311"/>
      <c r="DA4114" s="311"/>
      <c r="DB4114" s="311"/>
      <c r="DC4114" s="311"/>
      <c r="DD4114" s="311"/>
      <c r="DE4114" s="311"/>
      <c r="DG4114" s="610"/>
      <c r="DH4114" s="611"/>
      <c r="DI4114" s="415"/>
      <c r="DJ4114" s="416"/>
      <c r="DK4114" s="416"/>
      <c r="DL4114" s="416"/>
      <c r="DM4114" s="416"/>
      <c r="DN4114" s="416"/>
      <c r="DO4114" s="416"/>
      <c r="DP4114" s="416"/>
      <c r="DQ4114" s="416"/>
      <c r="DR4114" s="416"/>
      <c r="DS4114" s="416"/>
      <c r="DT4114" s="416"/>
      <c r="DU4114" s="416"/>
      <c r="DV4114" s="416"/>
      <c r="DW4114" s="416"/>
      <c r="DX4114" s="416"/>
      <c r="DY4114" s="416"/>
      <c r="DZ4114" s="416"/>
      <c r="EA4114" s="416"/>
      <c r="EB4114" s="416"/>
      <c r="EC4114" s="416"/>
      <c r="ED4114" s="416"/>
      <c r="EE4114" s="416"/>
      <c r="EF4114" s="416"/>
      <c r="EG4114" s="416"/>
      <c r="EH4114" s="416"/>
      <c r="EI4114" s="416"/>
      <c r="EJ4114" s="416"/>
      <c r="EK4114" s="416"/>
      <c r="EL4114" s="417"/>
    </row>
    <row r="4115" spans="1:142" ht="15" customHeight="1" x14ac:dyDescent="0.25">
      <c r="A4115" s="60"/>
      <c r="B4115" s="60"/>
      <c r="C4115" s="796"/>
      <c r="D4115" s="789"/>
      <c r="E4115" s="790"/>
      <c r="F4115" s="791"/>
      <c r="G4115" s="703" t="s">
        <v>505</v>
      </c>
      <c r="H4115" s="703"/>
      <c r="I4115" s="704" t="s">
        <v>506</v>
      </c>
      <c r="J4115" s="705"/>
      <c r="K4115" s="705"/>
      <c r="L4115" s="705"/>
      <c r="M4115" s="705"/>
      <c r="N4115" s="705"/>
      <c r="O4115" s="706"/>
      <c r="P4115" s="555"/>
      <c r="Q4115" s="555"/>
      <c r="R4115" s="555"/>
      <c r="S4115" s="555"/>
      <c r="T4115" s="555"/>
      <c r="U4115" s="555"/>
      <c r="V4115" s="555"/>
      <c r="W4115" s="555"/>
      <c r="X4115" s="555"/>
      <c r="Y4115" s="555"/>
      <c r="Z4115" s="555"/>
      <c r="AA4115" s="555"/>
      <c r="AB4115" s="555"/>
      <c r="AC4115" s="555"/>
      <c r="AD4115" s="555"/>
      <c r="AE4115" s="60"/>
      <c r="AF4115" s="259"/>
      <c r="AG4115" s="374">
        <f t="shared" si="12666"/>
        <v>15</v>
      </c>
      <c r="AH4115" s="399"/>
      <c r="AK4115" s="375">
        <f t="shared" si="12667"/>
        <v>0</v>
      </c>
      <c r="AL4115" s="378">
        <f t="shared" si="12874"/>
        <v>0</v>
      </c>
      <c r="AM4115" s="374">
        <f t="shared" si="12668"/>
        <v>0</v>
      </c>
      <c r="AN4115" s="292">
        <f t="shared" si="12875"/>
        <v>0</v>
      </c>
      <c r="CA4115" s="309"/>
      <c r="CB4115" s="427"/>
      <c r="CC4115" s="375"/>
      <c r="CD4115" s="375"/>
      <c r="CE4115" s="375"/>
      <c r="CF4115" s="375"/>
      <c r="CG4115" s="375"/>
      <c r="CH4115" s="375"/>
      <c r="CI4115" s="375"/>
      <c r="CJ4115" s="375"/>
      <c r="CK4115" s="375"/>
      <c r="CL4115" s="375"/>
      <c r="CM4115" s="375"/>
      <c r="CN4115" s="311"/>
      <c r="CO4115" s="311"/>
      <c r="CP4115" s="311"/>
      <c r="CQ4115" s="311"/>
      <c r="CR4115" s="311"/>
      <c r="CS4115" s="311"/>
      <c r="CT4115" s="311"/>
      <c r="CU4115" s="311"/>
      <c r="CV4115" s="311"/>
      <c r="CW4115" s="311"/>
      <c r="CX4115" s="311"/>
      <c r="CY4115" s="311"/>
      <c r="CZ4115" s="311"/>
      <c r="DA4115" s="311"/>
      <c r="DB4115" s="311"/>
      <c r="DC4115" s="311"/>
      <c r="DD4115" s="311"/>
      <c r="DE4115" s="311"/>
      <c r="DG4115" s="610"/>
      <c r="DH4115" s="611"/>
      <c r="DI4115" s="415"/>
      <c r="DJ4115" s="416"/>
      <c r="DK4115" s="416"/>
      <c r="DL4115" s="416"/>
      <c r="DM4115" s="416"/>
      <c r="DN4115" s="416"/>
      <c r="DO4115" s="416"/>
      <c r="DP4115" s="416"/>
      <c r="DQ4115" s="416"/>
      <c r="DR4115" s="416"/>
      <c r="DS4115" s="416"/>
      <c r="DT4115" s="416"/>
      <c r="DU4115" s="416"/>
      <c r="DV4115" s="416"/>
      <c r="DW4115" s="416"/>
      <c r="DX4115" s="416"/>
      <c r="DY4115" s="416"/>
      <c r="DZ4115" s="416"/>
      <c r="EA4115" s="416"/>
      <c r="EB4115" s="416"/>
      <c r="EC4115" s="416"/>
      <c r="ED4115" s="416"/>
      <c r="EE4115" s="416"/>
      <c r="EF4115" s="416"/>
      <c r="EG4115" s="416"/>
      <c r="EH4115" s="416"/>
      <c r="EI4115" s="416"/>
      <c r="EJ4115" s="416"/>
      <c r="EK4115" s="416"/>
      <c r="EL4115" s="417"/>
    </row>
    <row r="4116" spans="1:142" ht="24" customHeight="1" x14ac:dyDescent="0.25">
      <c r="A4116" s="60"/>
      <c r="B4116" s="60"/>
      <c r="C4116" s="797"/>
      <c r="D4116" s="792"/>
      <c r="E4116" s="793"/>
      <c r="F4116" s="794"/>
      <c r="G4116" s="703" t="s">
        <v>507</v>
      </c>
      <c r="H4116" s="703"/>
      <c r="I4116" s="704" t="s">
        <v>508</v>
      </c>
      <c r="J4116" s="705"/>
      <c r="K4116" s="705"/>
      <c r="L4116" s="705"/>
      <c r="M4116" s="705"/>
      <c r="N4116" s="705"/>
      <c r="O4116" s="706"/>
      <c r="P4116" s="555"/>
      <c r="Q4116" s="555"/>
      <c r="R4116" s="555"/>
      <c r="S4116" s="555"/>
      <c r="T4116" s="555"/>
      <c r="U4116" s="555"/>
      <c r="V4116" s="555"/>
      <c r="W4116" s="555"/>
      <c r="X4116" s="555"/>
      <c r="Y4116" s="555"/>
      <c r="Z4116" s="555"/>
      <c r="AA4116" s="555"/>
      <c r="AB4116" s="555"/>
      <c r="AC4116" s="555"/>
      <c r="AD4116" s="555"/>
      <c r="AE4116" s="60"/>
      <c r="AF4116" s="259"/>
      <c r="AG4116" s="374">
        <f t="shared" si="12666"/>
        <v>15</v>
      </c>
      <c r="AH4116" s="399"/>
      <c r="AK4116" s="375">
        <f t="shared" si="12667"/>
        <v>0</v>
      </c>
      <c r="AL4116" s="378">
        <f t="shared" si="12874"/>
        <v>0</v>
      </c>
      <c r="AM4116" s="374">
        <f t="shared" si="12668"/>
        <v>0</v>
      </c>
      <c r="AN4116" s="292">
        <f t="shared" si="12875"/>
        <v>0</v>
      </c>
      <c r="CA4116" s="309"/>
      <c r="CB4116" s="421"/>
      <c r="CC4116" s="375"/>
      <c r="CD4116" s="375"/>
      <c r="CE4116" s="375"/>
      <c r="CF4116" s="375"/>
      <c r="CG4116" s="375"/>
      <c r="CH4116" s="375"/>
      <c r="CI4116" s="375"/>
      <c r="CJ4116" s="375"/>
      <c r="CK4116" s="375"/>
      <c r="CL4116" s="375"/>
      <c r="CM4116" s="375"/>
      <c r="CN4116" s="311"/>
      <c r="CO4116" s="311"/>
      <c r="CP4116" s="311"/>
      <c r="CQ4116" s="311"/>
      <c r="CR4116" s="311"/>
      <c r="CS4116" s="311"/>
      <c r="CT4116" s="311"/>
      <c r="CU4116" s="311"/>
      <c r="CV4116" s="311"/>
      <c r="CW4116" s="311"/>
      <c r="CX4116" s="311"/>
      <c r="CY4116" s="311"/>
      <c r="CZ4116" s="311"/>
      <c r="DA4116" s="311"/>
      <c r="DB4116" s="311"/>
      <c r="DC4116" s="311"/>
      <c r="DD4116" s="311"/>
      <c r="DE4116" s="311"/>
      <c r="DG4116" s="614" t="s">
        <v>507</v>
      </c>
      <c r="DH4116" s="615"/>
      <c r="DI4116" s="418" t="s">
        <v>1909</v>
      </c>
      <c r="DJ4116" s="419"/>
      <c r="DK4116" s="419"/>
      <c r="DL4116" s="419"/>
      <c r="DM4116" s="419"/>
      <c r="DN4116" s="419"/>
      <c r="DO4116" s="419"/>
      <c r="DP4116" s="419"/>
      <c r="DQ4116" s="419"/>
      <c r="DR4116" s="419"/>
      <c r="DS4116" s="419"/>
      <c r="DT4116" s="419"/>
      <c r="DU4116" s="419"/>
      <c r="DV4116" s="419"/>
      <c r="DW4116" s="419"/>
      <c r="DX4116" s="419">
        <f t="shared" ref="DX4116" si="12908">P4116</f>
        <v>0</v>
      </c>
      <c r="DY4116" s="419">
        <f t="shared" ref="DY4116" si="12909">Q4116</f>
        <v>0</v>
      </c>
      <c r="DZ4116" s="419">
        <f t="shared" ref="DZ4116" si="12910">R4116</f>
        <v>0</v>
      </c>
      <c r="EA4116" s="419">
        <f t="shared" ref="EA4116" si="12911">S4116</f>
        <v>0</v>
      </c>
      <c r="EB4116" s="419">
        <f t="shared" ref="EB4116" si="12912">T4116</f>
        <v>0</v>
      </c>
      <c r="EC4116" s="419">
        <f t="shared" ref="EC4116" si="12913">U4116</f>
        <v>0</v>
      </c>
      <c r="ED4116" s="419">
        <f t="shared" ref="ED4116" si="12914">V4116</f>
        <v>0</v>
      </c>
      <c r="EE4116" s="419">
        <f t="shared" ref="EE4116" si="12915">W4116</f>
        <v>0</v>
      </c>
      <c r="EF4116" s="419">
        <f t="shared" ref="EF4116" si="12916">X4116</f>
        <v>0</v>
      </c>
      <c r="EG4116" s="419">
        <f t="shared" ref="EG4116" si="12917">Y4116</f>
        <v>0</v>
      </c>
      <c r="EH4116" s="419">
        <f t="shared" ref="EH4116" si="12918">Z4116</f>
        <v>0</v>
      </c>
      <c r="EI4116" s="419">
        <f t="shared" ref="EI4116" si="12919">AA4116</f>
        <v>0</v>
      </c>
      <c r="EJ4116" s="419">
        <f t="shared" ref="EJ4116" si="12920">AB4116</f>
        <v>0</v>
      </c>
      <c r="EK4116" s="419">
        <f t="shared" ref="EK4116" si="12921">AC4116</f>
        <v>0</v>
      </c>
      <c r="EL4116" s="420">
        <f t="shared" ref="EL4116" si="12922">AD4116</f>
        <v>0</v>
      </c>
    </row>
    <row r="4117" spans="1:142" ht="15" customHeight="1" x14ac:dyDescent="0.25">
      <c r="A4117" s="60"/>
      <c r="B4117" s="60"/>
      <c r="C4117" s="781" t="s">
        <v>534</v>
      </c>
      <c r="D4117" s="786" t="s">
        <v>535</v>
      </c>
      <c r="E4117" s="787"/>
      <c r="F4117" s="788"/>
      <c r="G4117" s="703" t="s">
        <v>511</v>
      </c>
      <c r="H4117" s="703"/>
      <c r="I4117" s="704" t="s">
        <v>512</v>
      </c>
      <c r="J4117" s="705"/>
      <c r="K4117" s="705"/>
      <c r="L4117" s="705"/>
      <c r="M4117" s="705"/>
      <c r="N4117" s="705"/>
      <c r="O4117" s="706"/>
      <c r="P4117" s="555"/>
      <c r="Q4117" s="555"/>
      <c r="R4117" s="555"/>
      <c r="S4117" s="555"/>
      <c r="T4117" s="555"/>
      <c r="U4117" s="555"/>
      <c r="V4117" s="555"/>
      <c r="W4117" s="555"/>
      <c r="X4117" s="555"/>
      <c r="Y4117" s="555"/>
      <c r="Z4117" s="555"/>
      <c r="AA4117" s="555"/>
      <c r="AB4117" s="555"/>
      <c r="AC4117" s="555"/>
      <c r="AD4117" s="555"/>
      <c r="AE4117" s="60"/>
      <c r="AF4117" s="259"/>
      <c r="AG4117" s="374">
        <f t="shared" si="12666"/>
        <v>15</v>
      </c>
      <c r="AH4117" s="399"/>
      <c r="AK4117" s="375">
        <f t="shared" si="12667"/>
        <v>0</v>
      </c>
      <c r="AL4117" s="378">
        <f t="shared" si="12874"/>
        <v>0</v>
      </c>
      <c r="AM4117" s="374">
        <f t="shared" si="12668"/>
        <v>0</v>
      </c>
      <c r="AN4117" s="292">
        <f t="shared" si="12875"/>
        <v>0</v>
      </c>
      <c r="CA4117" s="299" t="s">
        <v>60</v>
      </c>
      <c r="CB4117" s="421"/>
      <c r="CC4117" s="375"/>
      <c r="CD4117" s="375"/>
      <c r="CE4117" s="375"/>
      <c r="CF4117" s="375"/>
      <c r="CG4117" s="375"/>
      <c r="CH4117" s="375"/>
      <c r="CI4117" s="375"/>
      <c r="CJ4117" s="375"/>
      <c r="CK4117" s="375"/>
      <c r="CL4117" s="375"/>
      <c r="CM4117" s="375"/>
      <c r="CN4117" s="300"/>
      <c r="CO4117" s="300"/>
      <c r="CP4117" s="300"/>
      <c r="CQ4117" s="423">
        <f t="shared" ref="CQ4117" si="12923">IF(P4117="",0,P4117)</f>
        <v>0</v>
      </c>
      <c r="CR4117" s="423">
        <f t="shared" ref="CR4117" si="12924">IF(Q4117="",0,Q4117)</f>
        <v>0</v>
      </c>
      <c r="CS4117" s="423">
        <f t="shared" ref="CS4117" si="12925">IF(R4117="",0,R4117)</f>
        <v>0</v>
      </c>
      <c r="CT4117" s="423">
        <f t="shared" ref="CT4117" si="12926">IF(S4117="",0,S4117)</f>
        <v>0</v>
      </c>
      <c r="CU4117" s="423">
        <f t="shared" ref="CU4117" si="12927">IF(T4117="",0,T4117)</f>
        <v>0</v>
      </c>
      <c r="CV4117" s="423">
        <f t="shared" ref="CV4117" si="12928">IF(U4117="",0,U4117)</f>
        <v>0</v>
      </c>
      <c r="CW4117" s="423">
        <f t="shared" ref="CW4117" si="12929">IF(V4117="",0,V4117)</f>
        <v>0</v>
      </c>
      <c r="CX4117" s="423">
        <f t="shared" ref="CX4117" si="12930">IF(W4117="",0,W4117)</f>
        <v>0</v>
      </c>
      <c r="CY4117" s="423">
        <f t="shared" ref="CY4117" si="12931">IF(X4117="",0,X4117)</f>
        <v>0</v>
      </c>
      <c r="CZ4117" s="423">
        <f t="shared" ref="CZ4117" si="12932">IF(Y4117="",0,Y4117)</f>
        <v>0</v>
      </c>
      <c r="DA4117" s="423">
        <f t="shared" ref="DA4117" si="12933">IF(Z4117="",0,Z4117)</f>
        <v>0</v>
      </c>
      <c r="DB4117" s="423">
        <f t="shared" ref="DB4117" si="12934">IF(AA4117="",0,AA4117)</f>
        <v>0</v>
      </c>
      <c r="DC4117" s="423">
        <f t="shared" ref="DC4117" si="12935">IF(AB4117="",0,AB4117)</f>
        <v>0</v>
      </c>
      <c r="DD4117" s="423">
        <f t="shared" ref="DD4117" si="12936">IF(AC4117="",0,AC4117)</f>
        <v>0</v>
      </c>
      <c r="DE4117" s="423">
        <f t="shared" ref="DE4117" si="12937">IF(AD4117="",0,AD4117)</f>
        <v>0</v>
      </c>
      <c r="DG4117" s="610"/>
      <c r="DH4117" s="611"/>
      <c r="DI4117" s="415" t="s">
        <v>1910</v>
      </c>
      <c r="DJ4117" s="416"/>
      <c r="DK4117" s="416"/>
      <c r="DL4117" s="416"/>
      <c r="DM4117" s="416"/>
      <c r="DN4117" s="416"/>
      <c r="DO4117" s="416"/>
      <c r="DP4117" s="416"/>
      <c r="DQ4117" s="416"/>
      <c r="DR4117" s="416"/>
      <c r="DS4117" s="416"/>
      <c r="DT4117" s="416"/>
      <c r="DU4117" s="416"/>
      <c r="DV4117" s="416"/>
      <c r="DW4117" s="416"/>
      <c r="DX4117" s="416">
        <f t="shared" ref="DX4117" si="12938">COUNTIF(P4114:P4115,"NS")+COUNTIF(P4105:P4108,"NS")+COUNTIF(P4097,"NS")+COUNTIF(P4091,"NS")</f>
        <v>0</v>
      </c>
      <c r="DY4117" s="416">
        <f t="shared" ref="DY4117" si="12939">COUNTIF(Q4114:Q4115,"NS")+COUNTIF(Q4105:Q4108,"NS")+COUNTIF(Q4097,"NS")+COUNTIF(Q4091,"NS")</f>
        <v>0</v>
      </c>
      <c r="DZ4117" s="416">
        <f t="shared" ref="DZ4117" si="12940">COUNTIF(R4114:R4115,"NS")+COUNTIF(R4105:R4108,"NS")+COUNTIF(R4097,"NS")+COUNTIF(R4091,"NS")</f>
        <v>0</v>
      </c>
      <c r="EA4117" s="416">
        <f t="shared" ref="EA4117" si="12941">COUNTIF(S4114:S4115,"NS")+COUNTIF(S4105:S4108,"NS")+COUNTIF(S4097,"NS")+COUNTIF(S4091,"NS")</f>
        <v>0</v>
      </c>
      <c r="EB4117" s="416">
        <f t="shared" ref="EB4117" si="12942">COUNTIF(T4114:T4115,"NS")+COUNTIF(T4105:T4108,"NS")+COUNTIF(T4097,"NS")+COUNTIF(T4091,"NS")</f>
        <v>0</v>
      </c>
      <c r="EC4117" s="416">
        <f t="shared" ref="EC4117" si="12943">COUNTIF(U4114:U4115,"NS")+COUNTIF(U4105:U4108,"NS")+COUNTIF(U4097,"NS")+COUNTIF(U4091,"NS")</f>
        <v>0</v>
      </c>
      <c r="ED4117" s="416">
        <f t="shared" ref="ED4117" si="12944">COUNTIF(V4114:V4115,"NS")+COUNTIF(V4105:V4108,"NS")+COUNTIF(V4097,"NS")+COUNTIF(V4091,"NS")</f>
        <v>0</v>
      </c>
      <c r="EE4117" s="416">
        <f t="shared" ref="EE4117" si="12945">COUNTIF(W4114:W4115,"NS")+COUNTIF(W4105:W4108,"NS")+COUNTIF(W4097,"NS")+COUNTIF(W4091,"NS")</f>
        <v>0</v>
      </c>
      <c r="EF4117" s="416">
        <f t="shared" ref="EF4117" si="12946">COUNTIF(X4114:X4115,"NS")+COUNTIF(X4105:X4108,"NS")+COUNTIF(X4097,"NS")+COUNTIF(X4091,"NS")</f>
        <v>0</v>
      </c>
      <c r="EG4117" s="416">
        <f t="shared" ref="EG4117" si="12947">COUNTIF(Y4114:Y4115,"NS")+COUNTIF(Y4105:Y4108,"NS")+COUNTIF(Y4097,"NS")+COUNTIF(Y4091,"NS")</f>
        <v>0</v>
      </c>
      <c r="EH4117" s="416">
        <f t="shared" ref="EH4117" si="12948">COUNTIF(Z4114:Z4115,"NS")+COUNTIF(Z4105:Z4108,"NS")+COUNTIF(Z4097,"NS")+COUNTIF(Z4091,"NS")</f>
        <v>0</v>
      </c>
      <c r="EI4117" s="416">
        <f t="shared" ref="EI4117" si="12949">COUNTIF(AA4114:AA4115,"NS")+COUNTIF(AA4105:AA4108,"NS")+COUNTIF(AA4097,"NS")+COUNTIF(AA4091,"NS")</f>
        <v>0</v>
      </c>
      <c r="EJ4117" s="416">
        <f t="shared" ref="EJ4117" si="12950">COUNTIF(AB4114:AB4115,"NS")+COUNTIF(AB4105:AB4108,"NS")+COUNTIF(AB4097,"NS")+COUNTIF(AB4091,"NS")</f>
        <v>0</v>
      </c>
      <c r="EK4117" s="416">
        <f t="shared" ref="EK4117" si="12951">COUNTIF(AC4114:AC4115,"NS")+COUNTIF(AC4105:AC4108,"NS")+COUNTIF(AC4097,"NS")+COUNTIF(AC4091,"NS")</f>
        <v>0</v>
      </c>
      <c r="EL4117" s="417">
        <f t="shared" ref="EL4117" si="12952">COUNTIF(AD4114:AD4115,"NS")+COUNTIF(AD4105:AD4108,"NS")+COUNTIF(AD4097,"NS")+COUNTIF(AD4091,"NS")</f>
        <v>0</v>
      </c>
    </row>
    <row r="4118" spans="1:142" ht="24" customHeight="1" x14ac:dyDescent="0.25">
      <c r="A4118" s="60"/>
      <c r="B4118" s="60"/>
      <c r="C4118" s="782"/>
      <c r="D4118" s="789"/>
      <c r="E4118" s="790"/>
      <c r="F4118" s="791"/>
      <c r="G4118" s="702" t="s">
        <v>513</v>
      </c>
      <c r="H4118" s="702"/>
      <c r="I4118" s="177"/>
      <c r="J4118" s="700" t="s">
        <v>241</v>
      </c>
      <c r="K4118" s="700"/>
      <c r="L4118" s="700"/>
      <c r="M4118" s="700"/>
      <c r="N4118" s="700"/>
      <c r="O4118" s="701"/>
      <c r="P4118" s="555"/>
      <c r="Q4118" s="555"/>
      <c r="R4118" s="555"/>
      <c r="S4118" s="555"/>
      <c r="T4118" s="555"/>
      <c r="U4118" s="555"/>
      <c r="V4118" s="555"/>
      <c r="W4118" s="555"/>
      <c r="X4118" s="555"/>
      <c r="Y4118" s="555"/>
      <c r="Z4118" s="555"/>
      <c r="AA4118" s="555"/>
      <c r="AB4118" s="555"/>
      <c r="AC4118" s="555"/>
      <c r="AD4118" s="555"/>
      <c r="AE4118" s="60"/>
      <c r="AF4118" s="259"/>
      <c r="AG4118" s="374">
        <f t="shared" si="12666"/>
        <v>15</v>
      </c>
      <c r="AH4118" s="399"/>
      <c r="AK4118" s="375">
        <f t="shared" si="12667"/>
        <v>0</v>
      </c>
      <c r="AL4118" s="378">
        <f t="shared" si="12874"/>
        <v>0</v>
      </c>
      <c r="AM4118" s="374">
        <f t="shared" si="12668"/>
        <v>0</v>
      </c>
      <c r="AN4118" s="292">
        <f t="shared" si="12875"/>
        <v>0</v>
      </c>
      <c r="CA4118" s="299" t="s">
        <v>1917</v>
      </c>
      <c r="CB4118" s="421"/>
      <c r="CC4118" s="375"/>
      <c r="CD4118" s="375"/>
      <c r="CE4118" s="375"/>
      <c r="CF4118" s="375"/>
      <c r="CG4118" s="375"/>
      <c r="CH4118" s="375"/>
      <c r="CI4118" s="375"/>
      <c r="CJ4118" s="375"/>
      <c r="CK4118" s="375"/>
      <c r="CL4118" s="375"/>
      <c r="CM4118" s="375"/>
      <c r="CN4118" s="301"/>
      <c r="CO4118" s="301"/>
      <c r="CP4118" s="301"/>
      <c r="CQ4118" s="301">
        <f t="shared" ref="CQ4118" si="12953">SUM(P4118:P4125)</f>
        <v>0</v>
      </c>
      <c r="CR4118" s="301">
        <f t="shared" ref="CR4118" si="12954">SUM(Q4118:Q4125)</f>
        <v>0</v>
      </c>
      <c r="CS4118" s="301">
        <f t="shared" ref="CS4118" si="12955">SUM(R4118:R4125)</f>
        <v>0</v>
      </c>
      <c r="CT4118" s="301">
        <f t="shared" ref="CT4118" si="12956">SUM(S4118:S4125)</f>
        <v>0</v>
      </c>
      <c r="CU4118" s="301">
        <f t="shared" ref="CU4118" si="12957">SUM(T4118:T4125)</f>
        <v>0</v>
      </c>
      <c r="CV4118" s="301">
        <f t="shared" ref="CV4118" si="12958">SUM(U4118:U4125)</f>
        <v>0</v>
      </c>
      <c r="CW4118" s="301">
        <f t="shared" ref="CW4118" si="12959">SUM(V4118:V4125)</f>
        <v>0</v>
      </c>
      <c r="CX4118" s="301">
        <f t="shared" ref="CX4118" si="12960">SUM(W4118:W4125)</f>
        <v>0</v>
      </c>
      <c r="CY4118" s="301">
        <f t="shared" ref="CY4118" si="12961">SUM(X4118:X4125)</f>
        <v>0</v>
      </c>
      <c r="CZ4118" s="301">
        <f t="shared" ref="CZ4118" si="12962">SUM(Y4118:Y4125)</f>
        <v>0</v>
      </c>
      <c r="DA4118" s="301">
        <f t="shared" ref="DA4118" si="12963">SUM(Z4118:Z4125)</f>
        <v>0</v>
      </c>
      <c r="DB4118" s="301">
        <f t="shared" ref="DB4118" si="12964">SUM(AA4118:AA4125)</f>
        <v>0</v>
      </c>
      <c r="DC4118" s="301">
        <f t="shared" ref="DC4118" si="12965">SUM(AB4118:AB4125)</f>
        <v>0</v>
      </c>
      <c r="DD4118" s="301">
        <f t="shared" ref="DD4118" si="12966">SUM(AC4118:AC4125)</f>
        <v>0</v>
      </c>
      <c r="DE4118" s="301">
        <f t="shared" ref="DE4118" si="12967">SUM(AD4118:AD4125)</f>
        <v>0</v>
      </c>
      <c r="DG4118" s="612"/>
      <c r="DH4118" s="613"/>
      <c r="DI4118" s="415" t="s">
        <v>1914</v>
      </c>
      <c r="DJ4118" s="416"/>
      <c r="DK4118" s="416"/>
      <c r="DL4118" s="416"/>
      <c r="DM4118" s="416"/>
      <c r="DN4118" s="416"/>
      <c r="DO4118" s="416"/>
      <c r="DP4118" s="416"/>
      <c r="DQ4118" s="416"/>
      <c r="DR4118" s="416"/>
      <c r="DS4118" s="416"/>
      <c r="DT4118" s="416"/>
      <c r="DU4118" s="416"/>
      <c r="DV4118" s="416"/>
      <c r="DW4118" s="416"/>
      <c r="DX4118" s="416">
        <f t="shared" ref="DX4118" si="12968">SUM(P4114:P4116,P4105:P4108,P4097,P4091)</f>
        <v>0</v>
      </c>
      <c r="DY4118" s="416">
        <f t="shared" ref="DY4118" si="12969">SUM(Q4114:Q4116,Q4105:Q4108,Q4097,Q4091)</f>
        <v>0</v>
      </c>
      <c r="DZ4118" s="416">
        <f t="shared" ref="DZ4118" si="12970">SUM(R4114:R4116,R4105:R4108,R4097,R4091)</f>
        <v>0</v>
      </c>
      <c r="EA4118" s="416">
        <f t="shared" ref="EA4118" si="12971">SUM(S4114:S4116,S4105:S4108,S4097,S4091)</f>
        <v>0</v>
      </c>
      <c r="EB4118" s="416">
        <f t="shared" ref="EB4118" si="12972">SUM(T4114:T4116,T4105:T4108,T4097,T4091)</f>
        <v>0</v>
      </c>
      <c r="EC4118" s="416">
        <f t="shared" ref="EC4118" si="12973">SUM(U4114:U4116,U4105:U4108,U4097,U4091)</f>
        <v>0</v>
      </c>
      <c r="ED4118" s="416">
        <f t="shared" ref="ED4118" si="12974">SUM(V4114:V4116,V4105:V4108,V4097,V4091)</f>
        <v>0</v>
      </c>
      <c r="EE4118" s="416">
        <f t="shared" ref="EE4118" si="12975">SUM(W4114:W4116,W4105:W4108,W4097,W4091)</f>
        <v>0</v>
      </c>
      <c r="EF4118" s="416">
        <f t="shared" ref="EF4118" si="12976">SUM(X4114:X4116,X4105:X4108,X4097,X4091)</f>
        <v>0</v>
      </c>
      <c r="EG4118" s="416">
        <f t="shared" ref="EG4118" si="12977">SUM(Y4114:Y4116,Y4105:Y4108,Y4097,Y4091)</f>
        <v>0</v>
      </c>
      <c r="EH4118" s="416">
        <f t="shared" ref="EH4118" si="12978">SUM(Z4114:Z4116,Z4105:Z4108,Z4097,Z4091)</f>
        <v>0</v>
      </c>
      <c r="EI4118" s="416">
        <f t="shared" ref="EI4118" si="12979">SUM(AA4114:AA4116,AA4105:AA4108,AA4097,AA4091)</f>
        <v>0</v>
      </c>
      <c r="EJ4118" s="416">
        <f t="shared" ref="EJ4118" si="12980">SUM(AB4114:AB4116,AB4105:AB4108,AB4097,AB4091)</f>
        <v>0</v>
      </c>
      <c r="EK4118" s="416">
        <f t="shared" ref="EK4118" si="12981">SUM(AC4114:AC4116,AC4105:AC4108,AC4097,AC4091)</f>
        <v>0</v>
      </c>
      <c r="EL4118" s="417">
        <f t="shared" ref="EL4118" si="12982">SUM(AD4114:AD4116,AD4105:AD4108,AD4097,AD4091)</f>
        <v>0</v>
      </c>
    </row>
    <row r="4119" spans="1:142" ht="15" customHeight="1" x14ac:dyDescent="0.25">
      <c r="A4119" s="60"/>
      <c r="B4119" s="60"/>
      <c r="C4119" s="782"/>
      <c r="D4119" s="789"/>
      <c r="E4119" s="790"/>
      <c r="F4119" s="791"/>
      <c r="G4119" s="702" t="s">
        <v>514</v>
      </c>
      <c r="H4119" s="702"/>
      <c r="I4119" s="177"/>
      <c r="J4119" s="700" t="s">
        <v>237</v>
      </c>
      <c r="K4119" s="700"/>
      <c r="L4119" s="700"/>
      <c r="M4119" s="700"/>
      <c r="N4119" s="700"/>
      <c r="O4119" s="701"/>
      <c r="P4119" s="555"/>
      <c r="Q4119" s="555"/>
      <c r="R4119" s="555"/>
      <c r="S4119" s="555"/>
      <c r="T4119" s="555"/>
      <c r="U4119" s="555"/>
      <c r="V4119" s="555"/>
      <c r="W4119" s="555"/>
      <c r="X4119" s="555"/>
      <c r="Y4119" s="555"/>
      <c r="Z4119" s="555"/>
      <c r="AA4119" s="555"/>
      <c r="AB4119" s="555"/>
      <c r="AC4119" s="555"/>
      <c r="AD4119" s="555"/>
      <c r="AE4119" s="60"/>
      <c r="AF4119" s="259"/>
      <c r="AG4119" s="374">
        <f t="shared" si="12666"/>
        <v>15</v>
      </c>
      <c r="AH4119" s="399"/>
      <c r="AK4119" s="375">
        <f t="shared" si="12667"/>
        <v>0</v>
      </c>
      <c r="AL4119" s="378">
        <f t="shared" si="12874"/>
        <v>0</v>
      </c>
      <c r="AM4119" s="374">
        <f t="shared" si="12668"/>
        <v>0</v>
      </c>
      <c r="AN4119" s="292">
        <f t="shared" si="12875"/>
        <v>0</v>
      </c>
      <c r="CA4119" s="299" t="s">
        <v>1910</v>
      </c>
      <c r="CB4119" s="421"/>
      <c r="CC4119" s="375"/>
      <c r="CD4119" s="375"/>
      <c r="CE4119" s="375"/>
      <c r="CF4119" s="375"/>
      <c r="CG4119" s="375"/>
      <c r="CH4119" s="375"/>
      <c r="CI4119" s="375"/>
      <c r="CJ4119" s="375"/>
      <c r="CK4119" s="375"/>
      <c r="CL4119" s="375"/>
      <c r="CM4119" s="375"/>
      <c r="CN4119" s="300"/>
      <c r="CO4119" s="300"/>
      <c r="CP4119" s="300"/>
      <c r="CQ4119" s="422">
        <f t="shared" ref="CQ4119" si="12983">IF(CQ4117="NA",COUNTIF(P4118:P4125,"NA"),COUNTIF(P4118:P4125,"NS"))</f>
        <v>0</v>
      </c>
      <c r="CR4119" s="422">
        <f t="shared" ref="CR4119" si="12984">IF(CR4117="NA",COUNTIF(Q4118:Q4125,"NA"),COUNTIF(Q4118:Q4125,"NS"))</f>
        <v>0</v>
      </c>
      <c r="CS4119" s="422">
        <f t="shared" ref="CS4119" si="12985">IF(CS4117="NA",COUNTIF(R4118:R4125,"NA"),COUNTIF(R4118:R4125,"NS"))</f>
        <v>0</v>
      </c>
      <c r="CT4119" s="422">
        <f t="shared" ref="CT4119" si="12986">IF(CT4117="NA",COUNTIF(S4118:S4125,"NA"),COUNTIF(S4118:S4125,"NS"))</f>
        <v>0</v>
      </c>
      <c r="CU4119" s="422">
        <f t="shared" ref="CU4119" si="12987">IF(CU4117="NA",COUNTIF(T4118:T4125,"NA"),COUNTIF(T4118:T4125,"NS"))</f>
        <v>0</v>
      </c>
      <c r="CV4119" s="422">
        <f t="shared" ref="CV4119" si="12988">IF(CV4117="NA",COUNTIF(U4118:U4125,"NA"),COUNTIF(U4118:U4125,"NS"))</f>
        <v>0</v>
      </c>
      <c r="CW4119" s="422">
        <f t="shared" ref="CW4119" si="12989">IF(CW4117="NA",COUNTIF(V4118:V4125,"NA"),COUNTIF(V4118:V4125,"NS"))</f>
        <v>0</v>
      </c>
      <c r="CX4119" s="422">
        <f t="shared" ref="CX4119" si="12990">IF(CX4117="NA",COUNTIF(W4118:W4125,"NA"),COUNTIF(W4118:W4125,"NS"))</f>
        <v>0</v>
      </c>
      <c r="CY4119" s="422">
        <f t="shared" ref="CY4119" si="12991">IF(CY4117="NA",COUNTIF(X4118:X4125,"NA"),COUNTIF(X4118:X4125,"NS"))</f>
        <v>0</v>
      </c>
      <c r="CZ4119" s="422">
        <f t="shared" ref="CZ4119" si="12992">IF(CZ4117="NA",COUNTIF(Y4118:Y4125,"NA"),COUNTIF(Y4118:Y4125,"NS"))</f>
        <v>0</v>
      </c>
      <c r="DA4119" s="422">
        <f t="shared" ref="DA4119" si="12993">IF(DA4117="NA",COUNTIF(Z4118:Z4125,"NA"),COUNTIF(Z4118:Z4125,"NS"))</f>
        <v>0</v>
      </c>
      <c r="DB4119" s="422">
        <f t="shared" ref="DB4119" si="12994">IF(DB4117="NA",COUNTIF(AA4118:AA4125,"NA"),COUNTIF(AA4118:AA4125,"NS"))</f>
        <v>0</v>
      </c>
      <c r="DC4119" s="422">
        <f t="shared" ref="DC4119" si="12995">IF(DC4117="NA",COUNTIF(AB4118:AB4125,"NA"),COUNTIF(AB4118:AB4125,"NS"))</f>
        <v>0</v>
      </c>
      <c r="DD4119" s="422">
        <f t="shared" ref="DD4119" si="12996">IF(DD4117="NA",COUNTIF(AC4118:AC4125,"NA"),COUNTIF(AC4118:AC4125,"NS"))</f>
        <v>0</v>
      </c>
      <c r="DE4119" s="422">
        <f t="shared" ref="DE4119" si="12997">IF(DE4117="NA",COUNTIF(AD4118:AD4125,"NA"),COUNTIF(AD4118:AD4125,"NS"))</f>
        <v>0</v>
      </c>
      <c r="DG4119" s="612"/>
      <c r="DH4119" s="613"/>
      <c r="DI4119" s="415" t="s">
        <v>1919</v>
      </c>
      <c r="DJ4119" s="298"/>
      <c r="DK4119" s="298"/>
      <c r="DL4119" s="298"/>
      <c r="DM4119" s="298"/>
      <c r="DN4119" s="298"/>
      <c r="DO4119" s="298"/>
      <c r="DP4119" s="298"/>
      <c r="DQ4119" s="298"/>
      <c r="DR4119" s="298"/>
      <c r="DS4119" s="298"/>
      <c r="DT4119" s="298"/>
      <c r="DU4119" s="298"/>
      <c r="DV4119" s="298"/>
      <c r="DW4119" s="298"/>
      <c r="DX4119" s="298">
        <f t="shared" ref="DX4119:DZ4119" si="12998">IF(OR(AND(DX4116="NS",DX4117=8),AND(DX4116="NA")),0,IF(OR(AND(IF(DX4116="NS",1,DX4116)&gt;DX4118*0.25,DX4117=0),AND(DX4116&gt;0,OR(DX4117=8,DX4118=0)),AND(DX4116&gt;0,DX4117=0,DX4118=0),AND(DX4116="NS",DX4117=0,DX4118=0)),1,0))</f>
        <v>0</v>
      </c>
      <c r="DY4119" s="298">
        <f t="shared" si="12998"/>
        <v>0</v>
      </c>
      <c r="DZ4119" s="298">
        <f t="shared" si="12998"/>
        <v>0</v>
      </c>
      <c r="EA4119" s="298">
        <f>IF(OR(AND(EA4116="NS",EA4117=8),AND(EA4116="NA")),0,IF(OR(AND(IF(EA4116="NS",1,EA4116)&gt;EA4118*0.25,EA4117=0),AND(EA4116&gt;0,OR(EA4117=8,EA4118=0)),AND(EA4116&gt;0,EA4117=0,EA4118=0),AND(EA4116="NS",EA4117=0,EA4118=0)),1,0))</f>
        <v>0</v>
      </c>
      <c r="EB4119" s="298">
        <f t="shared" ref="EB4119:EL4119" si="12999">IF(OR(AND(EB4116="NS",EB4117=8),AND(EB4116="NA")),0,IF(OR(AND(IF(EB4116="NS",1,EB4116)&gt;EB4118*0.25,EB4117=0),AND(EB4116&gt;0,OR(EB4117=8,EB4118=0)),AND(EB4116&gt;0,EB4117=0,EB4118=0),AND(EB4116="NS",EB4117=0,EB4118=0)),1,0))</f>
        <v>0</v>
      </c>
      <c r="EC4119" s="298">
        <f t="shared" si="12999"/>
        <v>0</v>
      </c>
      <c r="ED4119" s="298">
        <f t="shared" si="12999"/>
        <v>0</v>
      </c>
      <c r="EE4119" s="298">
        <f t="shared" si="12999"/>
        <v>0</v>
      </c>
      <c r="EF4119" s="298">
        <f t="shared" si="12999"/>
        <v>0</v>
      </c>
      <c r="EG4119" s="298">
        <f t="shared" si="12999"/>
        <v>0</v>
      </c>
      <c r="EH4119" s="298">
        <f t="shared" si="12999"/>
        <v>0</v>
      </c>
      <c r="EI4119" s="298">
        <f t="shared" si="12999"/>
        <v>0</v>
      </c>
      <c r="EJ4119" s="298">
        <f t="shared" si="12999"/>
        <v>0</v>
      </c>
      <c r="EK4119" s="298">
        <f t="shared" si="12999"/>
        <v>0</v>
      </c>
      <c r="EL4119" s="302">
        <f t="shared" si="12999"/>
        <v>0</v>
      </c>
    </row>
    <row r="4120" spans="1:142" ht="15" customHeight="1" x14ac:dyDescent="0.25">
      <c r="A4120" s="60"/>
      <c r="B4120" s="60"/>
      <c r="C4120" s="782"/>
      <c r="D4120" s="789"/>
      <c r="E4120" s="790"/>
      <c r="F4120" s="791"/>
      <c r="G4120" s="702" t="s">
        <v>515</v>
      </c>
      <c r="H4120" s="702"/>
      <c r="I4120" s="177"/>
      <c r="J4120" s="700" t="s">
        <v>238</v>
      </c>
      <c r="K4120" s="700"/>
      <c r="L4120" s="700"/>
      <c r="M4120" s="700"/>
      <c r="N4120" s="700"/>
      <c r="O4120" s="701"/>
      <c r="P4120" s="555"/>
      <c r="Q4120" s="555"/>
      <c r="R4120" s="555"/>
      <c r="S4120" s="555"/>
      <c r="T4120" s="555"/>
      <c r="U4120" s="555"/>
      <c r="V4120" s="555"/>
      <c r="W4120" s="555"/>
      <c r="X4120" s="555"/>
      <c r="Y4120" s="555"/>
      <c r="Z4120" s="555"/>
      <c r="AA4120" s="555"/>
      <c r="AB4120" s="555"/>
      <c r="AC4120" s="555"/>
      <c r="AD4120" s="555"/>
      <c r="AE4120" s="60"/>
      <c r="AF4120" s="259"/>
      <c r="AG4120" s="374">
        <f t="shared" si="12666"/>
        <v>15</v>
      </c>
      <c r="AH4120" s="399"/>
      <c r="AK4120" s="375">
        <f t="shared" si="12667"/>
        <v>0</v>
      </c>
      <c r="AL4120" s="378">
        <f t="shared" si="12874"/>
        <v>0</v>
      </c>
      <c r="AM4120" s="374">
        <f t="shared" si="12668"/>
        <v>0</v>
      </c>
      <c r="AN4120" s="292">
        <f t="shared" si="12875"/>
        <v>0</v>
      </c>
      <c r="CA4120" s="299" t="s">
        <v>1918</v>
      </c>
      <c r="CB4120" s="427"/>
      <c r="CC4120" s="375"/>
      <c r="CD4120" s="375"/>
      <c r="CE4120" s="375"/>
      <c r="CF4120" s="375"/>
      <c r="CG4120" s="375"/>
      <c r="CH4120" s="375"/>
      <c r="CI4120" s="375"/>
      <c r="CJ4120" s="375"/>
      <c r="CK4120" s="375"/>
      <c r="CL4120" s="375"/>
      <c r="CM4120" s="375"/>
      <c r="CN4120" s="302"/>
      <c r="CO4120" s="302"/>
      <c r="CP4120" s="302"/>
      <c r="CQ4120" s="425">
        <f t="shared" ref="CQ4120:DD4120" si="13000">IF(OR(AND(CQ4117=0,CQ4119&gt;0),AND(CQ4117="NS",CQ4118&gt;0),AND(CQ4117="NS",CQ4118=0,CQ4119=0)),1,IF(OR(AND(CQ4119&gt;=2,CQ4118&lt;CQ4117),AND(CQ4117="NS",CQ4118=0,CQ4119&gt;0),OR(CQ4117=CQ4118,AND(CQ4117="",CQ4119=0,CQ4118=0))),0,1))</f>
        <v>0</v>
      </c>
      <c r="CR4120" s="425">
        <f t="shared" si="13000"/>
        <v>0</v>
      </c>
      <c r="CS4120" s="425">
        <f t="shared" si="13000"/>
        <v>0</v>
      </c>
      <c r="CT4120" s="425">
        <f t="shared" si="13000"/>
        <v>0</v>
      </c>
      <c r="CU4120" s="425">
        <f t="shared" si="13000"/>
        <v>0</v>
      </c>
      <c r="CV4120" s="425">
        <f t="shared" si="13000"/>
        <v>0</v>
      </c>
      <c r="CW4120" s="425">
        <f t="shared" si="13000"/>
        <v>0</v>
      </c>
      <c r="CX4120" s="425">
        <f t="shared" si="13000"/>
        <v>0</v>
      </c>
      <c r="CY4120" s="425">
        <f t="shared" si="13000"/>
        <v>0</v>
      </c>
      <c r="CZ4120" s="425">
        <f t="shared" si="13000"/>
        <v>0</v>
      </c>
      <c r="DA4120" s="425">
        <f t="shared" si="13000"/>
        <v>0</v>
      </c>
      <c r="DB4120" s="425">
        <f t="shared" si="13000"/>
        <v>0</v>
      </c>
      <c r="DC4120" s="425">
        <f t="shared" si="13000"/>
        <v>0</v>
      </c>
      <c r="DD4120" s="425">
        <f t="shared" si="13000"/>
        <v>0</v>
      </c>
      <c r="DE4120" s="425">
        <f t="shared" ref="DE4120" si="13001">IF(OR(AND(DE4117=0,DE4119&gt;0),AND(DE4117="NS",DE4118&gt;0),AND(DE4117="NS",DE4118=0,DE4119=0)),1,IF(OR(AND(DE4119&gt;=2,DE4118&lt;DE4117),AND(DE4117="NS",DE4118=0,DE4119&gt;0),OR(DE4117=DE4118,AND(DE4117="",DE4119=0,DE4118=0))),0,1))</f>
        <v>0</v>
      </c>
      <c r="DG4120" s="612"/>
      <c r="DH4120" s="613"/>
      <c r="DI4120" s="415"/>
      <c r="DJ4120" s="416"/>
      <c r="DK4120" s="416"/>
      <c r="DL4120" s="416"/>
      <c r="DM4120" s="416"/>
      <c r="DN4120" s="416"/>
      <c r="DO4120" s="416"/>
      <c r="DP4120" s="416"/>
      <c r="DQ4120" s="416"/>
      <c r="DR4120" s="416"/>
      <c r="DS4120" s="416"/>
      <c r="DT4120" s="416"/>
      <c r="DU4120" s="416"/>
      <c r="DV4120" s="416"/>
      <c r="DW4120" s="416"/>
      <c r="DX4120" s="416"/>
      <c r="DY4120" s="416"/>
      <c r="DZ4120" s="416"/>
      <c r="EA4120" s="416"/>
      <c r="EB4120" s="416"/>
      <c r="EC4120" s="416"/>
      <c r="ED4120" s="416"/>
      <c r="EE4120" s="416"/>
      <c r="EF4120" s="416"/>
      <c r="EG4120" s="416"/>
      <c r="EH4120" s="416"/>
      <c r="EI4120" s="416"/>
      <c r="EJ4120" s="416"/>
      <c r="EK4120" s="416"/>
      <c r="EL4120" s="417"/>
    </row>
    <row r="4121" spans="1:142" ht="15" customHeight="1" x14ac:dyDescent="0.25">
      <c r="A4121" s="60"/>
      <c r="B4121" s="60"/>
      <c r="C4121" s="782"/>
      <c r="D4121" s="789"/>
      <c r="E4121" s="790"/>
      <c r="F4121" s="791"/>
      <c r="G4121" s="702" t="s">
        <v>516</v>
      </c>
      <c r="H4121" s="702"/>
      <c r="I4121" s="177"/>
      <c r="J4121" s="700" t="s">
        <v>244</v>
      </c>
      <c r="K4121" s="700"/>
      <c r="L4121" s="700"/>
      <c r="M4121" s="700"/>
      <c r="N4121" s="700"/>
      <c r="O4121" s="701"/>
      <c r="P4121" s="555"/>
      <c r="Q4121" s="555"/>
      <c r="R4121" s="555"/>
      <c r="S4121" s="555"/>
      <c r="T4121" s="555"/>
      <c r="U4121" s="555"/>
      <c r="V4121" s="555"/>
      <c r="W4121" s="555"/>
      <c r="X4121" s="555"/>
      <c r="Y4121" s="555"/>
      <c r="Z4121" s="555"/>
      <c r="AA4121" s="555"/>
      <c r="AB4121" s="555"/>
      <c r="AC4121" s="555"/>
      <c r="AD4121" s="555"/>
      <c r="AE4121" s="60"/>
      <c r="AF4121" s="259"/>
      <c r="AG4121" s="374">
        <f t="shared" si="12666"/>
        <v>15</v>
      </c>
      <c r="AH4121" s="399"/>
      <c r="AK4121" s="375">
        <f t="shared" si="12667"/>
        <v>0</v>
      </c>
      <c r="AL4121" s="378">
        <f t="shared" si="12874"/>
        <v>0</v>
      </c>
      <c r="AM4121" s="374">
        <f t="shared" si="12668"/>
        <v>0</v>
      </c>
      <c r="AN4121" s="292">
        <f t="shared" si="12875"/>
        <v>0</v>
      </c>
      <c r="CA4121" s="303"/>
      <c r="CB4121" s="427"/>
      <c r="CC4121" s="375"/>
      <c r="CD4121" s="375"/>
      <c r="CE4121" s="375"/>
      <c r="CF4121" s="375"/>
      <c r="CG4121" s="375"/>
      <c r="CH4121" s="375"/>
      <c r="CI4121" s="375"/>
      <c r="CJ4121" s="375"/>
      <c r="CK4121" s="375"/>
      <c r="CL4121" s="375"/>
      <c r="CM4121" s="375"/>
      <c r="CN4121" s="305"/>
      <c r="CO4121" s="305"/>
      <c r="CP4121" s="305"/>
      <c r="CQ4121" s="311"/>
      <c r="CR4121" s="311"/>
      <c r="CS4121" s="311"/>
      <c r="CT4121" s="311"/>
      <c r="CU4121" s="311"/>
      <c r="CV4121" s="311"/>
      <c r="CW4121" s="311"/>
      <c r="CX4121" s="311"/>
      <c r="CY4121" s="311"/>
      <c r="CZ4121" s="311"/>
      <c r="DA4121" s="311"/>
      <c r="DB4121" s="311"/>
      <c r="DC4121" s="311"/>
      <c r="DD4121" s="311"/>
      <c r="DE4121" s="311"/>
      <c r="DG4121" s="612"/>
      <c r="DH4121" s="613"/>
      <c r="DI4121" s="415"/>
      <c r="DJ4121" s="416"/>
      <c r="DK4121" s="416"/>
      <c r="DL4121" s="416"/>
      <c r="DM4121" s="416"/>
      <c r="DN4121" s="416"/>
      <c r="DO4121" s="416"/>
      <c r="DP4121" s="416"/>
      <c r="DQ4121" s="416"/>
      <c r="DR4121" s="416"/>
      <c r="DS4121" s="416"/>
      <c r="DT4121" s="416"/>
      <c r="DU4121" s="416"/>
      <c r="DV4121" s="416"/>
      <c r="DW4121" s="416"/>
      <c r="DX4121" s="416"/>
      <c r="DY4121" s="416"/>
      <c r="DZ4121" s="416"/>
      <c r="EA4121" s="416"/>
      <c r="EB4121" s="416"/>
      <c r="EC4121" s="416"/>
      <c r="ED4121" s="416"/>
      <c r="EE4121" s="416"/>
      <c r="EF4121" s="416"/>
      <c r="EG4121" s="416"/>
      <c r="EH4121" s="416"/>
      <c r="EI4121" s="416"/>
      <c r="EJ4121" s="416"/>
      <c r="EK4121" s="416"/>
      <c r="EL4121" s="417"/>
    </row>
    <row r="4122" spans="1:142" ht="15" customHeight="1" x14ac:dyDescent="0.25">
      <c r="A4122" s="60"/>
      <c r="B4122" s="60"/>
      <c r="C4122" s="782"/>
      <c r="D4122" s="789"/>
      <c r="E4122" s="790"/>
      <c r="F4122" s="791"/>
      <c r="G4122" s="702" t="s">
        <v>517</v>
      </c>
      <c r="H4122" s="702"/>
      <c r="I4122" s="177"/>
      <c r="J4122" s="700" t="s">
        <v>242</v>
      </c>
      <c r="K4122" s="700"/>
      <c r="L4122" s="700"/>
      <c r="M4122" s="700"/>
      <c r="N4122" s="700"/>
      <c r="O4122" s="701"/>
      <c r="P4122" s="555"/>
      <c r="Q4122" s="555"/>
      <c r="R4122" s="555"/>
      <c r="S4122" s="555"/>
      <c r="T4122" s="555"/>
      <c r="U4122" s="555"/>
      <c r="V4122" s="555"/>
      <c r="W4122" s="555"/>
      <c r="X4122" s="555"/>
      <c r="Y4122" s="555"/>
      <c r="Z4122" s="555"/>
      <c r="AA4122" s="555"/>
      <c r="AB4122" s="555"/>
      <c r="AC4122" s="555"/>
      <c r="AD4122" s="555"/>
      <c r="AE4122" s="60"/>
      <c r="AF4122" s="259"/>
      <c r="AG4122" s="374">
        <f t="shared" si="12666"/>
        <v>15</v>
      </c>
      <c r="AH4122" s="399"/>
      <c r="AK4122" s="375">
        <f t="shared" si="12667"/>
        <v>0</v>
      </c>
      <c r="AL4122" s="378">
        <f t="shared" si="12874"/>
        <v>0</v>
      </c>
      <c r="AM4122" s="374">
        <f t="shared" si="12668"/>
        <v>0</v>
      </c>
      <c r="AN4122" s="292">
        <f t="shared" si="12875"/>
        <v>0</v>
      </c>
      <c r="CA4122" s="303"/>
      <c r="CB4122" s="427"/>
      <c r="CC4122" s="375"/>
      <c r="CD4122" s="375"/>
      <c r="CE4122" s="375"/>
      <c r="CF4122" s="375"/>
      <c r="CG4122" s="375"/>
      <c r="CH4122" s="375"/>
      <c r="CI4122" s="375"/>
      <c r="CJ4122" s="375"/>
      <c r="CK4122" s="375"/>
      <c r="CL4122" s="375"/>
      <c r="CM4122" s="375"/>
      <c r="CN4122" s="305"/>
      <c r="CO4122" s="305"/>
      <c r="CP4122" s="305"/>
      <c r="CQ4122" s="311"/>
      <c r="CR4122" s="311"/>
      <c r="CS4122" s="311"/>
      <c r="CT4122" s="311"/>
      <c r="CU4122" s="311"/>
      <c r="CV4122" s="311"/>
      <c r="CW4122" s="311"/>
      <c r="CX4122" s="311"/>
      <c r="CY4122" s="311"/>
      <c r="CZ4122" s="311"/>
      <c r="DA4122" s="311"/>
      <c r="DB4122" s="311"/>
      <c r="DC4122" s="311"/>
      <c r="DD4122" s="311"/>
      <c r="DE4122" s="311"/>
      <c r="DG4122" s="612"/>
      <c r="DH4122" s="613"/>
      <c r="DI4122" s="415"/>
      <c r="DJ4122" s="416"/>
      <c r="DK4122" s="416"/>
      <c r="DL4122" s="416"/>
      <c r="DM4122" s="416"/>
      <c r="DN4122" s="416"/>
      <c r="DO4122" s="416"/>
      <c r="DP4122" s="416"/>
      <c r="DQ4122" s="416"/>
      <c r="DR4122" s="416"/>
      <c r="DS4122" s="416"/>
      <c r="DT4122" s="416"/>
      <c r="DU4122" s="416"/>
      <c r="DV4122" s="416"/>
      <c r="DW4122" s="416"/>
      <c r="DX4122" s="416"/>
      <c r="DY4122" s="416"/>
      <c r="DZ4122" s="416"/>
      <c r="EA4122" s="416"/>
      <c r="EB4122" s="416"/>
      <c r="EC4122" s="416"/>
      <c r="ED4122" s="416"/>
      <c r="EE4122" s="416"/>
      <c r="EF4122" s="416"/>
      <c r="EG4122" s="416"/>
      <c r="EH4122" s="416"/>
      <c r="EI4122" s="416"/>
      <c r="EJ4122" s="416"/>
      <c r="EK4122" s="416"/>
      <c r="EL4122" s="417"/>
    </row>
    <row r="4123" spans="1:142" ht="15" customHeight="1" x14ac:dyDescent="0.25">
      <c r="A4123" s="60"/>
      <c r="B4123" s="60"/>
      <c r="C4123" s="782"/>
      <c r="D4123" s="789"/>
      <c r="E4123" s="790"/>
      <c r="F4123" s="791"/>
      <c r="G4123" s="702" t="s">
        <v>518</v>
      </c>
      <c r="H4123" s="702"/>
      <c r="I4123" s="177"/>
      <c r="J4123" s="700" t="s">
        <v>240</v>
      </c>
      <c r="K4123" s="700"/>
      <c r="L4123" s="700"/>
      <c r="M4123" s="700"/>
      <c r="N4123" s="700"/>
      <c r="O4123" s="701"/>
      <c r="P4123" s="555"/>
      <c r="Q4123" s="555"/>
      <c r="R4123" s="555"/>
      <c r="S4123" s="555"/>
      <c r="T4123" s="555"/>
      <c r="U4123" s="555"/>
      <c r="V4123" s="555"/>
      <c r="W4123" s="555"/>
      <c r="X4123" s="555"/>
      <c r="Y4123" s="555"/>
      <c r="Z4123" s="555"/>
      <c r="AA4123" s="555"/>
      <c r="AB4123" s="555"/>
      <c r="AC4123" s="555"/>
      <c r="AD4123" s="555"/>
      <c r="AE4123" s="60"/>
      <c r="AF4123" s="259"/>
      <c r="AG4123" s="374">
        <f t="shared" si="12666"/>
        <v>15</v>
      </c>
      <c r="AH4123" s="399"/>
      <c r="AK4123" s="375">
        <f t="shared" si="12667"/>
        <v>0</v>
      </c>
      <c r="AL4123" s="378">
        <f t="shared" si="12874"/>
        <v>0</v>
      </c>
      <c r="AM4123" s="374">
        <f t="shared" si="12668"/>
        <v>0</v>
      </c>
      <c r="AN4123" s="292">
        <f t="shared" si="12875"/>
        <v>0</v>
      </c>
      <c r="CA4123" s="303"/>
      <c r="CB4123" s="427"/>
      <c r="CC4123" s="375"/>
      <c r="CD4123" s="375"/>
      <c r="CE4123" s="375"/>
      <c r="CF4123" s="375"/>
      <c r="CG4123" s="375"/>
      <c r="CH4123" s="375"/>
      <c r="CI4123" s="375"/>
      <c r="CJ4123" s="375"/>
      <c r="CK4123" s="375"/>
      <c r="CL4123" s="375"/>
      <c r="CM4123" s="375"/>
      <c r="CN4123" s="307"/>
      <c r="CO4123" s="307"/>
      <c r="CP4123" s="307"/>
      <c r="CQ4123" s="307"/>
      <c r="CR4123" s="307"/>
      <c r="CS4123" s="307"/>
      <c r="CT4123" s="307"/>
      <c r="CU4123" s="307"/>
      <c r="CV4123" s="307"/>
      <c r="CW4123" s="307"/>
      <c r="CX4123" s="307"/>
      <c r="CY4123" s="307"/>
      <c r="CZ4123" s="307"/>
      <c r="DA4123" s="307"/>
      <c r="DB4123" s="307"/>
      <c r="DC4123" s="307"/>
      <c r="DD4123" s="307"/>
      <c r="DE4123" s="307"/>
      <c r="DG4123" s="612"/>
      <c r="DH4123" s="613"/>
      <c r="DI4123" s="415"/>
      <c r="DJ4123" s="416"/>
      <c r="DK4123" s="416"/>
      <c r="DL4123" s="416"/>
      <c r="DM4123" s="416"/>
      <c r="DN4123" s="416"/>
      <c r="DO4123" s="416"/>
      <c r="DP4123" s="416"/>
      <c r="DQ4123" s="416"/>
      <c r="DR4123" s="416"/>
      <c r="DS4123" s="416"/>
      <c r="DT4123" s="416"/>
      <c r="DU4123" s="416"/>
      <c r="DV4123" s="416"/>
      <c r="DW4123" s="416"/>
      <c r="DX4123" s="416"/>
      <c r="DY4123" s="416"/>
      <c r="DZ4123" s="416"/>
      <c r="EA4123" s="416"/>
      <c r="EB4123" s="416"/>
      <c r="EC4123" s="416"/>
      <c r="ED4123" s="416"/>
      <c r="EE4123" s="416"/>
      <c r="EF4123" s="416"/>
      <c r="EG4123" s="416"/>
      <c r="EH4123" s="416"/>
      <c r="EI4123" s="416"/>
      <c r="EJ4123" s="416"/>
      <c r="EK4123" s="416"/>
      <c r="EL4123" s="417"/>
    </row>
    <row r="4124" spans="1:142" ht="15" customHeight="1" x14ac:dyDescent="0.25">
      <c r="A4124" s="60"/>
      <c r="B4124" s="60"/>
      <c r="C4124" s="782"/>
      <c r="D4124" s="789"/>
      <c r="E4124" s="790"/>
      <c r="F4124" s="791"/>
      <c r="G4124" s="702" t="s">
        <v>519</v>
      </c>
      <c r="H4124" s="702"/>
      <c r="I4124" s="177"/>
      <c r="J4124" s="700" t="s">
        <v>245</v>
      </c>
      <c r="K4124" s="700"/>
      <c r="L4124" s="700"/>
      <c r="M4124" s="700"/>
      <c r="N4124" s="700"/>
      <c r="O4124" s="701"/>
      <c r="P4124" s="555"/>
      <c r="Q4124" s="555"/>
      <c r="R4124" s="555"/>
      <c r="S4124" s="555"/>
      <c r="T4124" s="555"/>
      <c r="U4124" s="555"/>
      <c r="V4124" s="555"/>
      <c r="W4124" s="555"/>
      <c r="X4124" s="555"/>
      <c r="Y4124" s="555"/>
      <c r="Z4124" s="555"/>
      <c r="AA4124" s="555"/>
      <c r="AB4124" s="555"/>
      <c r="AC4124" s="555"/>
      <c r="AD4124" s="555"/>
      <c r="AE4124" s="60"/>
      <c r="AF4124" s="259"/>
      <c r="AG4124" s="374">
        <f t="shared" si="12666"/>
        <v>15</v>
      </c>
      <c r="AH4124" s="399"/>
      <c r="AK4124" s="375">
        <f t="shared" si="12667"/>
        <v>0</v>
      </c>
      <c r="AL4124" s="378">
        <f t="shared" si="12874"/>
        <v>0</v>
      </c>
      <c r="AM4124" s="374">
        <f t="shared" si="12668"/>
        <v>0</v>
      </c>
      <c r="AN4124" s="292">
        <f t="shared" si="12875"/>
        <v>0</v>
      </c>
      <c r="CA4124" s="303"/>
      <c r="CB4124" s="427"/>
      <c r="CC4124" s="375"/>
      <c r="CD4124" s="375"/>
      <c r="CE4124" s="375"/>
      <c r="CF4124" s="375"/>
      <c r="CG4124" s="375"/>
      <c r="CH4124" s="375"/>
      <c r="CI4124" s="375"/>
      <c r="CJ4124" s="375"/>
      <c r="CK4124" s="375"/>
      <c r="CL4124" s="375"/>
      <c r="CM4124" s="375"/>
      <c r="CN4124" s="305"/>
      <c r="CO4124" s="305"/>
      <c r="CP4124" s="305"/>
      <c r="CQ4124" s="311"/>
      <c r="CR4124" s="311"/>
      <c r="CS4124" s="311"/>
      <c r="CT4124" s="311"/>
      <c r="CU4124" s="311"/>
      <c r="CV4124" s="311"/>
      <c r="CW4124" s="311"/>
      <c r="CX4124" s="311"/>
      <c r="CY4124" s="311"/>
      <c r="CZ4124" s="311"/>
      <c r="DA4124" s="311"/>
      <c r="DB4124" s="311"/>
      <c r="DC4124" s="311"/>
      <c r="DD4124" s="311"/>
      <c r="DE4124" s="311"/>
      <c r="DG4124" s="612"/>
      <c r="DH4124" s="613"/>
      <c r="DI4124" s="415"/>
      <c r="DJ4124" s="416"/>
      <c r="DK4124" s="416"/>
      <c r="DL4124" s="416"/>
      <c r="DM4124" s="416"/>
      <c r="DN4124" s="416"/>
      <c r="DO4124" s="416"/>
      <c r="DP4124" s="416"/>
      <c r="DQ4124" s="416"/>
      <c r="DR4124" s="416"/>
      <c r="DS4124" s="416"/>
      <c r="DT4124" s="416"/>
      <c r="DU4124" s="416"/>
      <c r="DV4124" s="416"/>
      <c r="DW4124" s="416"/>
      <c r="DX4124" s="416"/>
      <c r="DY4124" s="416"/>
      <c r="DZ4124" s="416"/>
      <c r="EA4124" s="416"/>
      <c r="EB4124" s="416"/>
      <c r="EC4124" s="416"/>
      <c r="ED4124" s="416"/>
      <c r="EE4124" s="416"/>
      <c r="EF4124" s="416"/>
      <c r="EG4124" s="416"/>
      <c r="EH4124" s="416"/>
      <c r="EI4124" s="416"/>
      <c r="EJ4124" s="416"/>
      <c r="EK4124" s="416"/>
      <c r="EL4124" s="417"/>
    </row>
    <row r="4125" spans="1:142" ht="24" customHeight="1" x14ac:dyDescent="0.25">
      <c r="A4125" s="60"/>
      <c r="B4125" s="60"/>
      <c r="C4125" s="782"/>
      <c r="D4125" s="789"/>
      <c r="E4125" s="790"/>
      <c r="F4125" s="791"/>
      <c r="G4125" s="702" t="s">
        <v>520</v>
      </c>
      <c r="H4125" s="702"/>
      <c r="I4125" s="177"/>
      <c r="J4125" s="700" t="s">
        <v>521</v>
      </c>
      <c r="K4125" s="700"/>
      <c r="L4125" s="700"/>
      <c r="M4125" s="700"/>
      <c r="N4125" s="700"/>
      <c r="O4125" s="701"/>
      <c r="P4125" s="555"/>
      <c r="Q4125" s="555"/>
      <c r="R4125" s="555"/>
      <c r="S4125" s="555"/>
      <c r="T4125" s="555"/>
      <c r="U4125" s="555"/>
      <c r="V4125" s="555"/>
      <c r="W4125" s="555"/>
      <c r="X4125" s="555"/>
      <c r="Y4125" s="555"/>
      <c r="Z4125" s="555"/>
      <c r="AA4125" s="555"/>
      <c r="AB4125" s="555"/>
      <c r="AC4125" s="555"/>
      <c r="AD4125" s="555"/>
      <c r="AE4125" s="60"/>
      <c r="AF4125" s="259"/>
      <c r="AG4125" s="374">
        <f t="shared" si="12666"/>
        <v>15</v>
      </c>
      <c r="AH4125" s="399"/>
      <c r="AK4125" s="375">
        <f t="shared" si="12667"/>
        <v>0</v>
      </c>
      <c r="AL4125" s="378">
        <f t="shared" si="12874"/>
        <v>0</v>
      </c>
      <c r="AM4125" s="374">
        <f t="shared" si="12668"/>
        <v>0</v>
      </c>
      <c r="AN4125" s="292">
        <f t="shared" si="12875"/>
        <v>0</v>
      </c>
      <c r="CA4125" s="303"/>
      <c r="CB4125" s="421"/>
      <c r="CC4125" s="375"/>
      <c r="CD4125" s="375"/>
      <c r="CE4125" s="375"/>
      <c r="CF4125" s="375"/>
      <c r="CG4125" s="375"/>
      <c r="CH4125" s="375"/>
      <c r="CI4125" s="375"/>
      <c r="CJ4125" s="375"/>
      <c r="CK4125" s="375"/>
      <c r="CL4125" s="375"/>
      <c r="CM4125" s="375"/>
      <c r="CN4125" s="305"/>
      <c r="CO4125" s="305"/>
      <c r="CP4125" s="305"/>
      <c r="CQ4125" s="311"/>
      <c r="CR4125" s="311"/>
      <c r="CS4125" s="311"/>
      <c r="CT4125" s="311"/>
      <c r="CU4125" s="311"/>
      <c r="CV4125" s="311"/>
      <c r="CW4125" s="311"/>
      <c r="CX4125" s="311"/>
      <c r="CY4125" s="311"/>
      <c r="CZ4125" s="311"/>
      <c r="DA4125" s="311"/>
      <c r="DB4125" s="311"/>
      <c r="DC4125" s="311"/>
      <c r="DD4125" s="311"/>
      <c r="DE4125" s="311"/>
      <c r="DG4125" s="612"/>
      <c r="DH4125" s="613"/>
      <c r="DI4125" s="415"/>
      <c r="DJ4125" s="416"/>
      <c r="DK4125" s="416"/>
      <c r="DL4125" s="416"/>
      <c r="DM4125" s="416"/>
      <c r="DN4125" s="416"/>
      <c r="DO4125" s="416"/>
      <c r="DP4125" s="416"/>
      <c r="DQ4125" s="416"/>
      <c r="DR4125" s="416"/>
      <c r="DS4125" s="416"/>
      <c r="DT4125" s="416"/>
      <c r="DU4125" s="416"/>
      <c r="DV4125" s="416"/>
      <c r="DW4125" s="416"/>
      <c r="DX4125" s="416"/>
      <c r="DY4125" s="416"/>
      <c r="DZ4125" s="416"/>
      <c r="EA4125" s="416"/>
      <c r="EB4125" s="416"/>
      <c r="EC4125" s="416"/>
      <c r="ED4125" s="416"/>
      <c r="EE4125" s="416"/>
      <c r="EF4125" s="416"/>
      <c r="EG4125" s="416"/>
      <c r="EH4125" s="416"/>
      <c r="EI4125" s="416"/>
      <c r="EJ4125" s="416"/>
      <c r="EK4125" s="416"/>
      <c r="EL4125" s="417"/>
    </row>
    <row r="4126" spans="1:142" ht="24" customHeight="1" x14ac:dyDescent="0.25">
      <c r="A4126" s="60"/>
      <c r="B4126" s="60"/>
      <c r="C4126" s="782"/>
      <c r="D4126" s="789"/>
      <c r="E4126" s="790"/>
      <c r="F4126" s="791"/>
      <c r="G4126" s="703" t="s">
        <v>522</v>
      </c>
      <c r="H4126" s="703"/>
      <c r="I4126" s="704" t="s">
        <v>523</v>
      </c>
      <c r="J4126" s="705"/>
      <c r="K4126" s="705"/>
      <c r="L4126" s="705"/>
      <c r="M4126" s="705"/>
      <c r="N4126" s="705"/>
      <c r="O4126" s="706"/>
      <c r="P4126" s="555"/>
      <c r="Q4126" s="555"/>
      <c r="R4126" s="555"/>
      <c r="S4126" s="555"/>
      <c r="T4126" s="555"/>
      <c r="U4126" s="555"/>
      <c r="V4126" s="555"/>
      <c r="W4126" s="555"/>
      <c r="X4126" s="555"/>
      <c r="Y4126" s="555"/>
      <c r="Z4126" s="555"/>
      <c r="AA4126" s="555"/>
      <c r="AB4126" s="555"/>
      <c r="AC4126" s="555"/>
      <c r="AD4126" s="555"/>
      <c r="AE4126" s="60"/>
      <c r="AF4126" s="259"/>
      <c r="AG4126" s="374">
        <f t="shared" si="12666"/>
        <v>15</v>
      </c>
      <c r="AH4126" s="399"/>
      <c r="AK4126" s="375">
        <f t="shared" si="12667"/>
        <v>0</v>
      </c>
      <c r="AL4126" s="378">
        <f t="shared" si="12874"/>
        <v>0</v>
      </c>
      <c r="AM4126" s="374">
        <f t="shared" si="12668"/>
        <v>0</v>
      </c>
      <c r="AN4126" s="292">
        <f t="shared" si="12875"/>
        <v>0</v>
      </c>
      <c r="CA4126" s="299" t="s">
        <v>60</v>
      </c>
      <c r="CB4126" s="421"/>
      <c r="CC4126" s="375"/>
      <c r="CD4126" s="375"/>
      <c r="CE4126" s="375"/>
      <c r="CF4126" s="375"/>
      <c r="CG4126" s="375"/>
      <c r="CH4126" s="375"/>
      <c r="CI4126" s="375"/>
      <c r="CJ4126" s="375"/>
      <c r="CK4126" s="375"/>
      <c r="CL4126" s="375"/>
      <c r="CM4126" s="375"/>
      <c r="CN4126" s="300"/>
      <c r="CO4126" s="300"/>
      <c r="CP4126" s="300"/>
      <c r="CQ4126" s="423">
        <f t="shared" ref="CQ4126" si="13002">IF(P4126="",0,P4126)</f>
        <v>0</v>
      </c>
      <c r="CR4126" s="423">
        <f t="shared" ref="CR4126" si="13003">IF(Q4126="",0,Q4126)</f>
        <v>0</v>
      </c>
      <c r="CS4126" s="423">
        <f t="shared" ref="CS4126" si="13004">IF(R4126="",0,R4126)</f>
        <v>0</v>
      </c>
      <c r="CT4126" s="423">
        <f t="shared" ref="CT4126" si="13005">IF(S4126="",0,S4126)</f>
        <v>0</v>
      </c>
      <c r="CU4126" s="423">
        <f t="shared" ref="CU4126" si="13006">IF(T4126="",0,T4126)</f>
        <v>0</v>
      </c>
      <c r="CV4126" s="423">
        <f t="shared" ref="CV4126" si="13007">IF(U4126="",0,U4126)</f>
        <v>0</v>
      </c>
      <c r="CW4126" s="423">
        <f t="shared" ref="CW4126" si="13008">IF(V4126="",0,V4126)</f>
        <v>0</v>
      </c>
      <c r="CX4126" s="423">
        <f t="shared" ref="CX4126" si="13009">IF(W4126="",0,W4126)</f>
        <v>0</v>
      </c>
      <c r="CY4126" s="423">
        <f t="shared" ref="CY4126" si="13010">IF(X4126="",0,X4126)</f>
        <v>0</v>
      </c>
      <c r="CZ4126" s="423">
        <f t="shared" ref="CZ4126" si="13011">IF(Y4126="",0,Y4126)</f>
        <v>0</v>
      </c>
      <c r="DA4126" s="423">
        <f t="shared" ref="DA4126" si="13012">IF(Z4126="",0,Z4126)</f>
        <v>0</v>
      </c>
      <c r="DB4126" s="423">
        <f t="shared" ref="DB4126" si="13013">IF(AA4126="",0,AA4126)</f>
        <v>0</v>
      </c>
      <c r="DC4126" s="423">
        <f t="shared" ref="DC4126" si="13014">IF(AB4126="",0,AB4126)</f>
        <v>0</v>
      </c>
      <c r="DD4126" s="423">
        <f t="shared" ref="DD4126" si="13015">IF(AC4126="",0,AC4126)</f>
        <v>0</v>
      </c>
      <c r="DE4126" s="423">
        <f t="shared" ref="DE4126" si="13016">IF(AD4126="",0,AD4126)</f>
        <v>0</v>
      </c>
      <c r="DG4126" s="610"/>
      <c r="DH4126" s="611"/>
      <c r="DI4126" s="415"/>
      <c r="DJ4126" s="416"/>
      <c r="DK4126" s="416"/>
      <c r="DL4126" s="416"/>
      <c r="DM4126" s="416"/>
      <c r="DN4126" s="416"/>
      <c r="DO4126" s="416"/>
      <c r="DP4126" s="416"/>
      <c r="DQ4126" s="416"/>
      <c r="DR4126" s="416"/>
      <c r="DS4126" s="416"/>
      <c r="DT4126" s="416"/>
      <c r="DU4126" s="416"/>
      <c r="DV4126" s="416"/>
      <c r="DW4126" s="416"/>
      <c r="DX4126" s="416"/>
      <c r="DY4126" s="416"/>
      <c r="DZ4126" s="416"/>
      <c r="EA4126" s="416"/>
      <c r="EB4126" s="416"/>
      <c r="EC4126" s="416"/>
      <c r="ED4126" s="416"/>
      <c r="EE4126" s="416"/>
      <c r="EF4126" s="416"/>
      <c r="EG4126" s="416"/>
      <c r="EH4126" s="416"/>
      <c r="EI4126" s="416"/>
      <c r="EJ4126" s="416"/>
      <c r="EK4126" s="416"/>
      <c r="EL4126" s="417"/>
    </row>
    <row r="4127" spans="1:142" ht="15" customHeight="1" x14ac:dyDescent="0.25">
      <c r="A4127" s="60"/>
      <c r="B4127" s="60"/>
      <c r="C4127" s="782"/>
      <c r="D4127" s="789"/>
      <c r="E4127" s="790"/>
      <c r="F4127" s="791"/>
      <c r="G4127" s="714" t="s">
        <v>526</v>
      </c>
      <c r="H4127" s="715"/>
      <c r="I4127" s="177"/>
      <c r="J4127" s="700" t="s">
        <v>524</v>
      </c>
      <c r="K4127" s="700"/>
      <c r="L4127" s="700"/>
      <c r="M4127" s="700"/>
      <c r="N4127" s="700"/>
      <c r="O4127" s="701"/>
      <c r="P4127" s="555"/>
      <c r="Q4127" s="555"/>
      <c r="R4127" s="555"/>
      <c r="S4127" s="555"/>
      <c r="T4127" s="555"/>
      <c r="U4127" s="555"/>
      <c r="V4127" s="555"/>
      <c r="W4127" s="555"/>
      <c r="X4127" s="555"/>
      <c r="Y4127" s="555"/>
      <c r="Z4127" s="555"/>
      <c r="AA4127" s="555"/>
      <c r="AB4127" s="555"/>
      <c r="AC4127" s="555"/>
      <c r="AD4127" s="555"/>
      <c r="AE4127" s="60"/>
      <c r="AF4127" s="259"/>
      <c r="AG4127" s="374">
        <f t="shared" si="12666"/>
        <v>15</v>
      </c>
      <c r="AH4127" s="399"/>
      <c r="AK4127" s="375">
        <f t="shared" si="12667"/>
        <v>0</v>
      </c>
      <c r="AL4127" s="378">
        <f t="shared" si="12874"/>
        <v>0</v>
      </c>
      <c r="AM4127" s="374">
        <f t="shared" si="12668"/>
        <v>0</v>
      </c>
      <c r="AN4127" s="292">
        <f t="shared" si="12875"/>
        <v>0</v>
      </c>
      <c r="CA4127" s="299" t="s">
        <v>1917</v>
      </c>
      <c r="CB4127" s="421"/>
      <c r="CC4127" s="375"/>
      <c r="CD4127" s="375"/>
      <c r="CE4127" s="375"/>
      <c r="CF4127" s="375"/>
      <c r="CG4127" s="375"/>
      <c r="CH4127" s="375"/>
      <c r="CI4127" s="375"/>
      <c r="CJ4127" s="375"/>
      <c r="CK4127" s="375"/>
      <c r="CL4127" s="375"/>
      <c r="CM4127" s="375"/>
      <c r="CN4127" s="301"/>
      <c r="CO4127" s="301"/>
      <c r="CP4127" s="301"/>
      <c r="CQ4127" s="301">
        <f t="shared" ref="CQ4127" si="13017">SUM(P4127:P4128)</f>
        <v>0</v>
      </c>
      <c r="CR4127" s="301">
        <f t="shared" ref="CR4127" si="13018">SUM(Q4127:Q4128)</f>
        <v>0</v>
      </c>
      <c r="CS4127" s="301">
        <f t="shared" ref="CS4127" si="13019">SUM(R4127:R4128)</f>
        <v>0</v>
      </c>
      <c r="CT4127" s="301">
        <f t="shared" ref="CT4127" si="13020">SUM(S4127:S4128)</f>
        <v>0</v>
      </c>
      <c r="CU4127" s="301">
        <f t="shared" ref="CU4127" si="13021">SUM(T4127:T4128)</f>
        <v>0</v>
      </c>
      <c r="CV4127" s="301">
        <f t="shared" ref="CV4127" si="13022">SUM(U4127:U4128)</f>
        <v>0</v>
      </c>
      <c r="CW4127" s="301">
        <f t="shared" ref="CW4127" si="13023">SUM(V4127:V4128)</f>
        <v>0</v>
      </c>
      <c r="CX4127" s="301">
        <f t="shared" ref="CX4127" si="13024">SUM(W4127:W4128)</f>
        <v>0</v>
      </c>
      <c r="CY4127" s="301">
        <f t="shared" ref="CY4127" si="13025">SUM(X4127:X4128)</f>
        <v>0</v>
      </c>
      <c r="CZ4127" s="301">
        <f t="shared" ref="CZ4127" si="13026">SUM(Y4127:Y4128)</f>
        <v>0</v>
      </c>
      <c r="DA4127" s="301">
        <f t="shared" ref="DA4127" si="13027">SUM(Z4127:Z4128)</f>
        <v>0</v>
      </c>
      <c r="DB4127" s="301">
        <f t="shared" ref="DB4127" si="13028">SUM(AA4127:AA4128)</f>
        <v>0</v>
      </c>
      <c r="DC4127" s="301">
        <f t="shared" ref="DC4127" si="13029">SUM(AB4127:AB4128)</f>
        <v>0</v>
      </c>
      <c r="DD4127" s="301">
        <f t="shared" ref="DD4127" si="13030">SUM(AC4127:AC4128)</f>
        <v>0</v>
      </c>
      <c r="DE4127" s="301">
        <f t="shared" ref="DE4127" si="13031">SUM(AD4127:AD4128)</f>
        <v>0</v>
      </c>
      <c r="DG4127" s="612"/>
      <c r="DH4127" s="613"/>
      <c r="DI4127" s="415"/>
      <c r="DJ4127" s="416"/>
      <c r="DK4127" s="416"/>
      <c r="DL4127" s="416"/>
      <c r="DM4127" s="416"/>
      <c r="DN4127" s="416"/>
      <c r="DO4127" s="416"/>
      <c r="DP4127" s="416"/>
      <c r="DQ4127" s="416"/>
      <c r="DR4127" s="416"/>
      <c r="DS4127" s="416"/>
      <c r="DT4127" s="416"/>
      <c r="DU4127" s="416"/>
      <c r="DV4127" s="416"/>
      <c r="DW4127" s="416"/>
      <c r="DX4127" s="416"/>
      <c r="DY4127" s="416"/>
      <c r="DZ4127" s="416"/>
      <c r="EA4127" s="416"/>
      <c r="EB4127" s="416"/>
      <c r="EC4127" s="416"/>
      <c r="ED4127" s="416"/>
      <c r="EE4127" s="416"/>
      <c r="EF4127" s="416"/>
      <c r="EG4127" s="416"/>
      <c r="EH4127" s="416"/>
      <c r="EI4127" s="416"/>
      <c r="EJ4127" s="416"/>
      <c r="EK4127" s="416"/>
      <c r="EL4127" s="417"/>
    </row>
    <row r="4128" spans="1:142" ht="24" customHeight="1" x14ac:dyDescent="0.25">
      <c r="A4128" s="60"/>
      <c r="B4128" s="60"/>
      <c r="C4128" s="782"/>
      <c r="D4128" s="789"/>
      <c r="E4128" s="790"/>
      <c r="F4128" s="791"/>
      <c r="G4128" s="714" t="s">
        <v>527</v>
      </c>
      <c r="H4128" s="715"/>
      <c r="I4128" s="177"/>
      <c r="J4128" s="700" t="s">
        <v>525</v>
      </c>
      <c r="K4128" s="700"/>
      <c r="L4128" s="700"/>
      <c r="M4128" s="700"/>
      <c r="N4128" s="700"/>
      <c r="O4128" s="701"/>
      <c r="P4128" s="555"/>
      <c r="Q4128" s="555"/>
      <c r="R4128" s="555"/>
      <c r="S4128" s="555"/>
      <c r="T4128" s="555"/>
      <c r="U4128" s="555"/>
      <c r="V4128" s="555"/>
      <c r="W4128" s="555"/>
      <c r="X4128" s="555"/>
      <c r="Y4128" s="555"/>
      <c r="Z4128" s="555"/>
      <c r="AA4128" s="555"/>
      <c r="AB4128" s="555"/>
      <c r="AC4128" s="555"/>
      <c r="AD4128" s="555"/>
      <c r="AE4128" s="60"/>
      <c r="AF4128" s="259"/>
      <c r="AG4128" s="374">
        <f t="shared" si="12666"/>
        <v>15</v>
      </c>
      <c r="AH4128" s="399"/>
      <c r="AK4128" s="375">
        <f t="shared" si="12667"/>
        <v>0</v>
      </c>
      <c r="AL4128" s="378">
        <f t="shared" si="12874"/>
        <v>0</v>
      </c>
      <c r="AM4128" s="374">
        <f t="shared" si="12668"/>
        <v>0</v>
      </c>
      <c r="AN4128" s="292">
        <f t="shared" si="12875"/>
        <v>0</v>
      </c>
      <c r="CA4128" s="299" t="s">
        <v>1910</v>
      </c>
      <c r="CB4128" s="421"/>
      <c r="CC4128" s="375"/>
      <c r="CD4128" s="375"/>
      <c r="CE4128" s="375"/>
      <c r="CF4128" s="375"/>
      <c r="CG4128" s="375"/>
      <c r="CH4128" s="375"/>
      <c r="CI4128" s="375"/>
      <c r="CJ4128" s="375"/>
      <c r="CK4128" s="375"/>
      <c r="CL4128" s="375"/>
      <c r="CM4128" s="375"/>
      <c r="CN4128" s="300"/>
      <c r="CO4128" s="300"/>
      <c r="CP4128" s="300"/>
      <c r="CQ4128" s="422">
        <f t="shared" ref="CQ4128" si="13032">IF(CQ4126="NA",COUNTIF(P4127:P4128,"NA"),COUNTIF(P4127:P4128,"NS"))</f>
        <v>0</v>
      </c>
      <c r="CR4128" s="422">
        <f t="shared" ref="CR4128" si="13033">IF(CR4126="NA",COUNTIF(Q4127:Q4128,"NA"),COUNTIF(Q4127:Q4128,"NS"))</f>
        <v>0</v>
      </c>
      <c r="CS4128" s="422">
        <f t="shared" ref="CS4128" si="13034">IF(CS4126="NA",COUNTIF(R4127:R4128,"NA"),COUNTIF(R4127:R4128,"NS"))</f>
        <v>0</v>
      </c>
      <c r="CT4128" s="422">
        <f t="shared" ref="CT4128" si="13035">IF(CT4126="NA",COUNTIF(S4127:S4128,"NA"),COUNTIF(S4127:S4128,"NS"))</f>
        <v>0</v>
      </c>
      <c r="CU4128" s="422">
        <f t="shared" ref="CU4128" si="13036">IF(CU4126="NA",COUNTIF(T4127:T4128,"NA"),COUNTIF(T4127:T4128,"NS"))</f>
        <v>0</v>
      </c>
      <c r="CV4128" s="422">
        <f t="shared" ref="CV4128" si="13037">IF(CV4126="NA",COUNTIF(U4127:U4128,"NA"),COUNTIF(U4127:U4128,"NS"))</f>
        <v>0</v>
      </c>
      <c r="CW4128" s="422">
        <f t="shared" ref="CW4128" si="13038">IF(CW4126="NA",COUNTIF(V4127:V4128,"NA"),COUNTIF(V4127:V4128,"NS"))</f>
        <v>0</v>
      </c>
      <c r="CX4128" s="422">
        <f t="shared" ref="CX4128" si="13039">IF(CX4126="NA",COUNTIF(W4127:W4128,"NA"),COUNTIF(W4127:W4128,"NS"))</f>
        <v>0</v>
      </c>
      <c r="CY4128" s="422">
        <f t="shared" ref="CY4128" si="13040">IF(CY4126="NA",COUNTIF(X4127:X4128,"NA"),COUNTIF(X4127:X4128,"NS"))</f>
        <v>0</v>
      </c>
      <c r="CZ4128" s="422">
        <f t="shared" ref="CZ4128" si="13041">IF(CZ4126="NA",COUNTIF(Y4127:Y4128,"NA"),COUNTIF(Y4127:Y4128,"NS"))</f>
        <v>0</v>
      </c>
      <c r="DA4128" s="422">
        <f t="shared" ref="DA4128" si="13042">IF(DA4126="NA",COUNTIF(Z4127:Z4128,"NA"),COUNTIF(Z4127:Z4128,"NS"))</f>
        <v>0</v>
      </c>
      <c r="DB4128" s="422">
        <f t="shared" ref="DB4128" si="13043">IF(DB4126="NA",COUNTIF(AA4127:AA4128,"NA"),COUNTIF(AA4127:AA4128,"NS"))</f>
        <v>0</v>
      </c>
      <c r="DC4128" s="422">
        <f t="shared" ref="DC4128" si="13044">IF(DC4126="NA",COUNTIF(AB4127:AB4128,"NA"),COUNTIF(AB4127:AB4128,"NS"))</f>
        <v>0</v>
      </c>
      <c r="DD4128" s="422">
        <f t="shared" ref="DD4128" si="13045">IF(DD4126="NA",COUNTIF(AC4127:AC4128,"NA"),COUNTIF(AC4127:AC4128,"NS"))</f>
        <v>0</v>
      </c>
      <c r="DE4128" s="422">
        <f t="shared" ref="DE4128" si="13046">IF(DE4126="NA",COUNTIF(AD4127:AD4128,"NA"),COUNTIF(AD4127:AD4128,"NS"))</f>
        <v>0</v>
      </c>
      <c r="DG4128" s="612"/>
      <c r="DH4128" s="613"/>
      <c r="DI4128" s="415"/>
      <c r="DJ4128" s="416"/>
      <c r="DK4128" s="416"/>
      <c r="DL4128" s="416"/>
      <c r="DM4128" s="416"/>
      <c r="DN4128" s="416"/>
      <c r="DO4128" s="416"/>
      <c r="DP4128" s="416"/>
      <c r="DQ4128" s="416"/>
      <c r="DR4128" s="416"/>
      <c r="DS4128" s="416"/>
      <c r="DT4128" s="416"/>
      <c r="DU4128" s="416"/>
      <c r="DV4128" s="416"/>
      <c r="DW4128" s="416"/>
      <c r="DX4128" s="416"/>
      <c r="DY4128" s="416"/>
      <c r="DZ4128" s="416"/>
      <c r="EA4128" s="416"/>
      <c r="EB4128" s="416"/>
      <c r="EC4128" s="416"/>
      <c r="ED4128" s="416"/>
      <c r="EE4128" s="416"/>
      <c r="EF4128" s="416"/>
      <c r="EG4128" s="416"/>
      <c r="EH4128" s="416"/>
      <c r="EI4128" s="416"/>
      <c r="EJ4128" s="416"/>
      <c r="EK4128" s="416"/>
      <c r="EL4128" s="417"/>
    </row>
    <row r="4129" spans="1:142" ht="15" customHeight="1" x14ac:dyDescent="0.25">
      <c r="A4129" s="60"/>
      <c r="B4129" s="60"/>
      <c r="C4129" s="782"/>
      <c r="D4129" s="789"/>
      <c r="E4129" s="790"/>
      <c r="F4129" s="791"/>
      <c r="G4129" s="703" t="s">
        <v>528</v>
      </c>
      <c r="H4129" s="703"/>
      <c r="I4129" s="704" t="s">
        <v>529</v>
      </c>
      <c r="J4129" s="705"/>
      <c r="K4129" s="705"/>
      <c r="L4129" s="705"/>
      <c r="M4129" s="705"/>
      <c r="N4129" s="705"/>
      <c r="O4129" s="706"/>
      <c r="P4129" s="555"/>
      <c r="Q4129" s="555"/>
      <c r="R4129" s="555"/>
      <c r="S4129" s="555"/>
      <c r="T4129" s="555"/>
      <c r="U4129" s="555"/>
      <c r="V4129" s="555"/>
      <c r="W4129" s="555"/>
      <c r="X4129" s="555"/>
      <c r="Y4129" s="555"/>
      <c r="Z4129" s="555"/>
      <c r="AA4129" s="555"/>
      <c r="AB4129" s="555"/>
      <c r="AC4129" s="555"/>
      <c r="AD4129" s="555"/>
      <c r="AE4129" s="60"/>
      <c r="AF4129" s="259"/>
      <c r="AG4129" s="374">
        <f t="shared" si="12666"/>
        <v>15</v>
      </c>
      <c r="AH4129" s="399"/>
      <c r="AK4129" s="375">
        <f t="shared" si="12667"/>
        <v>0</v>
      </c>
      <c r="AL4129" s="378">
        <f t="shared" si="12874"/>
        <v>0</v>
      </c>
      <c r="AM4129" s="374">
        <f t="shared" si="12668"/>
        <v>0</v>
      </c>
      <c r="AN4129" s="292">
        <f t="shared" si="12875"/>
        <v>0</v>
      </c>
      <c r="CA4129" s="308" t="s">
        <v>1918</v>
      </c>
      <c r="CB4129" s="427"/>
      <c r="CC4129" s="375"/>
      <c r="CD4129" s="375"/>
      <c r="CE4129" s="375"/>
      <c r="CF4129" s="375"/>
      <c r="CG4129" s="375"/>
      <c r="CH4129" s="375"/>
      <c r="CI4129" s="375"/>
      <c r="CJ4129" s="375"/>
      <c r="CK4129" s="375"/>
      <c r="CL4129" s="375"/>
      <c r="CM4129" s="375"/>
      <c r="CN4129" s="465"/>
      <c r="CO4129" s="465"/>
      <c r="CP4129" s="465"/>
      <c r="CQ4129" s="435">
        <f t="shared" ref="CQ4129:DD4129" si="13047">IF(OR(AND(CQ4126=0,CQ4128&gt;0),AND(CQ4126="NS",CQ4127&gt;0),AND(CQ4126="NS",CQ4128=0,CQ4127=0)),1,IF(OR(AND(CQ4126&gt;0,CQ4128=2),AND(CQ4126="NS",CQ4128=2),AND(CQ4126="NS",CQ4127=0,CQ4128&gt;0),OR(CQ4126=CQ4127,AND(CQ4126="",CQ4128=0,CQ4127=0))),0,1))</f>
        <v>0</v>
      </c>
      <c r="CR4129" s="435">
        <f t="shared" si="13047"/>
        <v>0</v>
      </c>
      <c r="CS4129" s="435">
        <f t="shared" si="13047"/>
        <v>0</v>
      </c>
      <c r="CT4129" s="435">
        <f t="shared" si="13047"/>
        <v>0</v>
      </c>
      <c r="CU4129" s="435">
        <f t="shared" si="13047"/>
        <v>0</v>
      </c>
      <c r="CV4129" s="435">
        <f t="shared" si="13047"/>
        <v>0</v>
      </c>
      <c r="CW4129" s="435">
        <f t="shared" si="13047"/>
        <v>0</v>
      </c>
      <c r="CX4129" s="435">
        <f t="shared" si="13047"/>
        <v>0</v>
      </c>
      <c r="CY4129" s="435">
        <f t="shared" si="13047"/>
        <v>0</v>
      </c>
      <c r="CZ4129" s="435">
        <f t="shared" si="13047"/>
        <v>0</v>
      </c>
      <c r="DA4129" s="435">
        <f t="shared" si="13047"/>
        <v>0</v>
      </c>
      <c r="DB4129" s="435">
        <f t="shared" si="13047"/>
        <v>0</v>
      </c>
      <c r="DC4129" s="435">
        <f t="shared" si="13047"/>
        <v>0</v>
      </c>
      <c r="DD4129" s="435">
        <f t="shared" si="13047"/>
        <v>0</v>
      </c>
      <c r="DE4129" s="435">
        <f t="shared" ref="DE4129" si="13048">IF(OR(AND(DE4126=0,DE4128&gt;0),AND(DE4126="NS",DE4127&gt;0),AND(DE4126="NS",DE4128=0,DE4127=0)),1,IF(OR(AND(DE4126&gt;0,DE4128=2),AND(DE4126="NS",DE4128=2),AND(DE4126="NS",DE4127=0,DE4128&gt;0),OR(DE4126=DE4127,AND(DE4126="",DE4128=0,DE4127=0))),0,1))</f>
        <v>0</v>
      </c>
      <c r="DG4129" s="610"/>
      <c r="DH4129" s="611"/>
      <c r="DI4129" s="415"/>
      <c r="DJ4129" s="416"/>
      <c r="DK4129" s="416"/>
      <c r="DL4129" s="416"/>
      <c r="DM4129" s="416"/>
      <c r="DN4129" s="416"/>
      <c r="DO4129" s="416"/>
      <c r="DP4129" s="416"/>
      <c r="DQ4129" s="416"/>
      <c r="DR4129" s="416"/>
      <c r="DS4129" s="416"/>
      <c r="DT4129" s="416"/>
      <c r="DU4129" s="416"/>
      <c r="DV4129" s="416"/>
      <c r="DW4129" s="416"/>
      <c r="DX4129" s="416"/>
      <c r="DY4129" s="416"/>
      <c r="DZ4129" s="416"/>
      <c r="EA4129" s="416"/>
      <c r="EB4129" s="416"/>
      <c r="EC4129" s="416"/>
      <c r="ED4129" s="416"/>
      <c r="EE4129" s="416"/>
      <c r="EF4129" s="416"/>
      <c r="EG4129" s="416"/>
      <c r="EH4129" s="416"/>
      <c r="EI4129" s="416"/>
      <c r="EJ4129" s="416"/>
      <c r="EK4129" s="416"/>
      <c r="EL4129" s="417"/>
    </row>
    <row r="4130" spans="1:142" ht="15" customHeight="1" x14ac:dyDescent="0.25">
      <c r="A4130" s="60"/>
      <c r="B4130" s="60"/>
      <c r="C4130" s="782"/>
      <c r="D4130" s="789"/>
      <c r="E4130" s="790"/>
      <c r="F4130" s="791"/>
      <c r="G4130" s="703" t="s">
        <v>530</v>
      </c>
      <c r="H4130" s="703"/>
      <c r="I4130" s="704" t="s">
        <v>531</v>
      </c>
      <c r="J4130" s="705"/>
      <c r="K4130" s="705"/>
      <c r="L4130" s="705"/>
      <c r="M4130" s="705"/>
      <c r="N4130" s="705"/>
      <c r="O4130" s="706"/>
      <c r="P4130" s="555"/>
      <c r="Q4130" s="555"/>
      <c r="R4130" s="555"/>
      <c r="S4130" s="555"/>
      <c r="T4130" s="555"/>
      <c r="U4130" s="555"/>
      <c r="V4130" s="555"/>
      <c r="W4130" s="555"/>
      <c r="X4130" s="555"/>
      <c r="Y4130" s="555"/>
      <c r="Z4130" s="555"/>
      <c r="AA4130" s="555"/>
      <c r="AB4130" s="555"/>
      <c r="AC4130" s="555"/>
      <c r="AD4130" s="555"/>
      <c r="AE4130" s="60"/>
      <c r="AF4130" s="259"/>
      <c r="AG4130" s="374">
        <f t="shared" si="12666"/>
        <v>15</v>
      </c>
      <c r="AH4130" s="399"/>
      <c r="AK4130" s="375">
        <f t="shared" si="12667"/>
        <v>0</v>
      </c>
      <c r="AL4130" s="378">
        <f t="shared" si="12874"/>
        <v>0</v>
      </c>
      <c r="AM4130" s="374">
        <f t="shared" si="12668"/>
        <v>0</v>
      </c>
      <c r="AN4130" s="292">
        <f t="shared" si="12875"/>
        <v>0</v>
      </c>
      <c r="CA4130" s="309"/>
      <c r="CB4130" s="427"/>
      <c r="CC4130" s="375"/>
      <c r="CD4130" s="375"/>
      <c r="CE4130" s="375"/>
      <c r="CF4130" s="375"/>
      <c r="CG4130" s="375"/>
      <c r="CH4130" s="375"/>
      <c r="CI4130" s="375"/>
      <c r="CJ4130" s="375"/>
      <c r="CK4130" s="375"/>
      <c r="CL4130" s="375"/>
      <c r="CM4130" s="375"/>
      <c r="CN4130" s="311"/>
      <c r="CO4130" s="311"/>
      <c r="CP4130" s="311"/>
      <c r="CQ4130" s="311"/>
      <c r="CR4130" s="311"/>
      <c r="CS4130" s="311"/>
      <c r="CT4130" s="311"/>
      <c r="CU4130" s="311"/>
      <c r="CV4130" s="311"/>
      <c r="CW4130" s="311"/>
      <c r="CX4130" s="311"/>
      <c r="CY4130" s="311"/>
      <c r="CZ4130" s="311"/>
      <c r="DA4130" s="311"/>
      <c r="DB4130" s="311"/>
      <c r="DC4130" s="311"/>
      <c r="DD4130" s="311"/>
      <c r="DE4130" s="311"/>
      <c r="DG4130" s="610"/>
      <c r="DH4130" s="611"/>
      <c r="DI4130" s="415"/>
      <c r="DJ4130" s="416"/>
      <c r="DK4130" s="416"/>
      <c r="DL4130" s="416"/>
      <c r="DM4130" s="416"/>
      <c r="DN4130" s="416"/>
      <c r="DO4130" s="416"/>
      <c r="DP4130" s="416"/>
      <c r="DQ4130" s="416"/>
      <c r="DR4130" s="416"/>
      <c r="DS4130" s="416"/>
      <c r="DT4130" s="416"/>
      <c r="DU4130" s="416"/>
      <c r="DV4130" s="416"/>
      <c r="DW4130" s="416"/>
      <c r="DX4130" s="416"/>
      <c r="DY4130" s="416"/>
      <c r="DZ4130" s="416"/>
      <c r="EA4130" s="416"/>
      <c r="EB4130" s="416"/>
      <c r="EC4130" s="416"/>
      <c r="ED4130" s="416"/>
      <c r="EE4130" s="416"/>
      <c r="EF4130" s="416"/>
      <c r="EG4130" s="416"/>
      <c r="EH4130" s="416"/>
      <c r="EI4130" s="416"/>
      <c r="EJ4130" s="416"/>
      <c r="EK4130" s="416"/>
      <c r="EL4130" s="417"/>
    </row>
    <row r="4131" spans="1:142" ht="24" customHeight="1" x14ac:dyDescent="0.25">
      <c r="A4131" s="60"/>
      <c r="B4131" s="60"/>
      <c r="C4131" s="783"/>
      <c r="D4131" s="792"/>
      <c r="E4131" s="793"/>
      <c r="F4131" s="794"/>
      <c r="G4131" s="703" t="s">
        <v>532</v>
      </c>
      <c r="H4131" s="703"/>
      <c r="I4131" s="704" t="s">
        <v>533</v>
      </c>
      <c r="J4131" s="705"/>
      <c r="K4131" s="705"/>
      <c r="L4131" s="705"/>
      <c r="M4131" s="705"/>
      <c r="N4131" s="705"/>
      <c r="O4131" s="706"/>
      <c r="P4131" s="555"/>
      <c r="Q4131" s="555"/>
      <c r="R4131" s="555"/>
      <c r="S4131" s="555"/>
      <c r="T4131" s="555"/>
      <c r="U4131" s="555"/>
      <c r="V4131" s="555"/>
      <c r="W4131" s="555"/>
      <c r="X4131" s="555"/>
      <c r="Y4131" s="555"/>
      <c r="Z4131" s="555"/>
      <c r="AA4131" s="555"/>
      <c r="AB4131" s="555"/>
      <c r="AC4131" s="555"/>
      <c r="AD4131" s="555"/>
      <c r="AE4131" s="60"/>
      <c r="AF4131" s="259"/>
      <c r="AG4131" s="374">
        <f t="shared" si="12666"/>
        <v>15</v>
      </c>
      <c r="AH4131" s="399"/>
      <c r="AK4131" s="375">
        <f t="shared" si="12667"/>
        <v>0</v>
      </c>
      <c r="AL4131" s="378">
        <f t="shared" si="12874"/>
        <v>0</v>
      </c>
      <c r="AM4131" s="374">
        <f t="shared" si="12668"/>
        <v>0</v>
      </c>
      <c r="AN4131" s="292">
        <f t="shared" si="12875"/>
        <v>0</v>
      </c>
      <c r="CA4131" s="309"/>
      <c r="CB4131" s="427"/>
      <c r="CC4131" s="375"/>
      <c r="CD4131" s="375"/>
      <c r="CE4131" s="375"/>
      <c r="CF4131" s="375"/>
      <c r="CG4131" s="375"/>
      <c r="CH4131" s="375"/>
      <c r="CI4131" s="375"/>
      <c r="CJ4131" s="375"/>
      <c r="CK4131" s="375"/>
      <c r="CL4131" s="375"/>
      <c r="CM4131" s="375"/>
      <c r="CN4131" s="311"/>
      <c r="CO4131" s="311"/>
      <c r="CP4131" s="311"/>
      <c r="CQ4131" s="311"/>
      <c r="CR4131" s="311"/>
      <c r="CS4131" s="311"/>
      <c r="CT4131" s="311"/>
      <c r="CU4131" s="311"/>
      <c r="CV4131" s="311"/>
      <c r="CW4131" s="311"/>
      <c r="CX4131" s="311"/>
      <c r="CY4131" s="311"/>
      <c r="CZ4131" s="311"/>
      <c r="DA4131" s="311"/>
      <c r="DB4131" s="311"/>
      <c r="DC4131" s="311"/>
      <c r="DD4131" s="311"/>
      <c r="DE4131" s="311"/>
      <c r="DG4131" s="614" t="s">
        <v>532</v>
      </c>
      <c r="DH4131" s="615"/>
      <c r="DI4131" s="418" t="s">
        <v>1909</v>
      </c>
      <c r="DJ4131" s="419"/>
      <c r="DK4131" s="419"/>
      <c r="DL4131" s="419"/>
      <c r="DM4131" s="419"/>
      <c r="DN4131" s="419"/>
      <c r="DO4131" s="419"/>
      <c r="DP4131" s="419"/>
      <c r="DQ4131" s="419"/>
      <c r="DR4131" s="419"/>
      <c r="DS4131" s="419"/>
      <c r="DT4131" s="419"/>
      <c r="DU4131" s="419"/>
      <c r="DV4131" s="419"/>
      <c r="DW4131" s="419"/>
      <c r="DX4131" s="419">
        <f t="shared" ref="DX4131" si="13049">P4131</f>
        <v>0</v>
      </c>
      <c r="DY4131" s="419">
        <f t="shared" ref="DY4131" si="13050">Q4131</f>
        <v>0</v>
      </c>
      <c r="DZ4131" s="419">
        <f t="shared" ref="DZ4131" si="13051">R4131</f>
        <v>0</v>
      </c>
      <c r="EA4131" s="419">
        <f t="shared" ref="EA4131" si="13052">S4131</f>
        <v>0</v>
      </c>
      <c r="EB4131" s="419">
        <f t="shared" ref="EB4131" si="13053">T4131</f>
        <v>0</v>
      </c>
      <c r="EC4131" s="419">
        <f t="shared" ref="EC4131" si="13054">U4131</f>
        <v>0</v>
      </c>
      <c r="ED4131" s="419">
        <f t="shared" ref="ED4131" si="13055">V4131</f>
        <v>0</v>
      </c>
      <c r="EE4131" s="419">
        <f t="shared" ref="EE4131" si="13056">W4131</f>
        <v>0</v>
      </c>
      <c r="EF4131" s="419">
        <f t="shared" ref="EF4131" si="13057">X4131</f>
        <v>0</v>
      </c>
      <c r="EG4131" s="419">
        <f t="shared" ref="EG4131" si="13058">Y4131</f>
        <v>0</v>
      </c>
      <c r="EH4131" s="419">
        <f t="shared" ref="EH4131" si="13059">Z4131</f>
        <v>0</v>
      </c>
      <c r="EI4131" s="419">
        <f t="shared" ref="EI4131" si="13060">AA4131</f>
        <v>0</v>
      </c>
      <c r="EJ4131" s="419">
        <f t="shared" ref="EJ4131" si="13061">AB4131</f>
        <v>0</v>
      </c>
      <c r="EK4131" s="419">
        <f t="shared" ref="EK4131" si="13062">AC4131</f>
        <v>0</v>
      </c>
      <c r="EL4131" s="420">
        <f t="shared" ref="EL4131" si="13063">AD4131</f>
        <v>0</v>
      </c>
    </row>
    <row r="4132" spans="1:142" ht="15" customHeight="1" x14ac:dyDescent="0.25">
      <c r="A4132" s="60"/>
      <c r="B4132" s="60"/>
      <c r="C4132" s="781" t="s">
        <v>596</v>
      </c>
      <c r="D4132" s="786" t="s">
        <v>597</v>
      </c>
      <c r="E4132" s="787"/>
      <c r="F4132" s="788"/>
      <c r="G4132" s="703" t="s">
        <v>536</v>
      </c>
      <c r="H4132" s="703"/>
      <c r="I4132" s="704" t="s">
        <v>537</v>
      </c>
      <c r="J4132" s="705"/>
      <c r="K4132" s="705"/>
      <c r="L4132" s="705"/>
      <c r="M4132" s="705"/>
      <c r="N4132" s="705"/>
      <c r="O4132" s="706"/>
      <c r="P4132" s="555"/>
      <c r="Q4132" s="555"/>
      <c r="R4132" s="555"/>
      <c r="S4132" s="555"/>
      <c r="T4132" s="555"/>
      <c r="U4132" s="555"/>
      <c r="V4132" s="555"/>
      <c r="W4132" s="555"/>
      <c r="X4132" s="555"/>
      <c r="Y4132" s="555"/>
      <c r="Z4132" s="555"/>
      <c r="AA4132" s="555"/>
      <c r="AB4132" s="555"/>
      <c r="AC4132" s="555"/>
      <c r="AD4132" s="555"/>
      <c r="AE4132" s="60"/>
      <c r="AF4132" s="259"/>
      <c r="AG4132" s="374">
        <f t="shared" si="12666"/>
        <v>15</v>
      </c>
      <c r="AH4132" s="399"/>
      <c r="AK4132" s="375">
        <f t="shared" si="12667"/>
        <v>0</v>
      </c>
      <c r="AL4132" s="378">
        <f t="shared" si="12874"/>
        <v>0</v>
      </c>
      <c r="AM4132" s="374">
        <f t="shared" si="12668"/>
        <v>0</v>
      </c>
      <c r="AN4132" s="292">
        <f t="shared" si="12875"/>
        <v>0</v>
      </c>
      <c r="CA4132" s="309"/>
      <c r="CB4132" s="427"/>
      <c r="CC4132" s="375"/>
      <c r="CD4132" s="375"/>
      <c r="CE4132" s="375"/>
      <c r="CF4132" s="375"/>
      <c r="CG4132" s="375"/>
      <c r="CH4132" s="375"/>
      <c r="CI4132" s="375"/>
      <c r="CJ4132" s="375"/>
      <c r="CK4132" s="375"/>
      <c r="CL4132" s="375"/>
      <c r="CM4132" s="375"/>
      <c r="CN4132" s="311"/>
      <c r="CO4132" s="311"/>
      <c r="CP4132" s="311"/>
      <c r="CQ4132" s="311"/>
      <c r="CR4132" s="311"/>
      <c r="CS4132" s="311"/>
      <c r="CT4132" s="311"/>
      <c r="CU4132" s="311"/>
      <c r="CV4132" s="311"/>
      <c r="CW4132" s="311"/>
      <c r="CX4132" s="311"/>
      <c r="CY4132" s="311"/>
      <c r="CZ4132" s="311"/>
      <c r="DA4132" s="311"/>
      <c r="DB4132" s="311"/>
      <c r="DC4132" s="311"/>
      <c r="DD4132" s="311"/>
      <c r="DE4132" s="311"/>
      <c r="DG4132" s="610"/>
      <c r="DH4132" s="611"/>
      <c r="DI4132" s="415" t="s">
        <v>1910</v>
      </c>
      <c r="DJ4132" s="416"/>
      <c r="DK4132" s="416"/>
      <c r="DL4132" s="416"/>
      <c r="DM4132" s="416"/>
      <c r="DN4132" s="416"/>
      <c r="DO4132" s="416"/>
      <c r="DP4132" s="416"/>
      <c r="DQ4132" s="416"/>
      <c r="DR4132" s="416"/>
      <c r="DS4132" s="416"/>
      <c r="DT4132" s="416"/>
      <c r="DU4132" s="416"/>
      <c r="DV4132" s="416"/>
      <c r="DW4132" s="416"/>
      <c r="DX4132" s="416">
        <f t="shared" ref="DX4132" si="13064">COUNTIF(P4129:P4130,"NS")+COUNTIF(P4126,"NS")+COUNTIF(P4117,"NS")</f>
        <v>0</v>
      </c>
      <c r="DY4132" s="416">
        <f t="shared" ref="DY4132" si="13065">COUNTIF(Q4129:Q4130,"NS")+COUNTIF(Q4126,"NS")+COUNTIF(Q4117,"NS")</f>
        <v>0</v>
      </c>
      <c r="DZ4132" s="416">
        <f t="shared" ref="DZ4132" si="13066">COUNTIF(R4129:R4130,"NS")+COUNTIF(R4126,"NS")+COUNTIF(R4117,"NS")</f>
        <v>0</v>
      </c>
      <c r="EA4132" s="416">
        <f t="shared" ref="EA4132" si="13067">COUNTIF(S4129:S4130,"NS")+COUNTIF(S4126,"NS")+COUNTIF(S4117,"NS")</f>
        <v>0</v>
      </c>
      <c r="EB4132" s="416">
        <f t="shared" ref="EB4132" si="13068">COUNTIF(T4129:T4130,"NS")+COUNTIF(T4126,"NS")+COUNTIF(T4117,"NS")</f>
        <v>0</v>
      </c>
      <c r="EC4132" s="416">
        <f t="shared" ref="EC4132" si="13069">COUNTIF(U4129:U4130,"NS")+COUNTIF(U4126,"NS")+COUNTIF(U4117,"NS")</f>
        <v>0</v>
      </c>
      <c r="ED4132" s="416">
        <f t="shared" ref="ED4132" si="13070">COUNTIF(V4129:V4130,"NS")+COUNTIF(V4126,"NS")+COUNTIF(V4117,"NS")</f>
        <v>0</v>
      </c>
      <c r="EE4132" s="416">
        <f t="shared" ref="EE4132" si="13071">COUNTIF(W4129:W4130,"NS")+COUNTIF(W4126,"NS")+COUNTIF(W4117,"NS")</f>
        <v>0</v>
      </c>
      <c r="EF4132" s="416">
        <f t="shared" ref="EF4132" si="13072">COUNTIF(X4129:X4130,"NS")+COUNTIF(X4126,"NS")+COUNTIF(X4117,"NS")</f>
        <v>0</v>
      </c>
      <c r="EG4132" s="416">
        <f t="shared" ref="EG4132" si="13073">COUNTIF(Y4129:Y4130,"NS")+COUNTIF(Y4126,"NS")+COUNTIF(Y4117,"NS")</f>
        <v>0</v>
      </c>
      <c r="EH4132" s="416">
        <f t="shared" ref="EH4132" si="13074">COUNTIF(Z4129:Z4130,"NS")+COUNTIF(Z4126,"NS")+COUNTIF(Z4117,"NS")</f>
        <v>0</v>
      </c>
      <c r="EI4132" s="416">
        <f t="shared" ref="EI4132" si="13075">COUNTIF(AA4129:AA4130,"NS")+COUNTIF(AA4126,"NS")+COUNTIF(AA4117,"NS")</f>
        <v>0</v>
      </c>
      <c r="EJ4132" s="416">
        <f t="shared" ref="EJ4132" si="13076">COUNTIF(AB4129:AB4130,"NS")+COUNTIF(AB4126,"NS")+COUNTIF(AB4117,"NS")</f>
        <v>0</v>
      </c>
      <c r="EK4132" s="416">
        <f t="shared" ref="EK4132" si="13077">COUNTIF(AC4129:AC4130,"NS")+COUNTIF(AC4126,"NS")+COUNTIF(AC4117,"NS")</f>
        <v>0</v>
      </c>
      <c r="EL4132" s="417">
        <f t="shared" ref="EL4132" si="13078">COUNTIF(AD4129:AD4130,"NS")+COUNTIF(AD4126,"NS")+COUNTIF(AD4117,"NS")</f>
        <v>0</v>
      </c>
    </row>
    <row r="4133" spans="1:142" ht="15" customHeight="1" x14ac:dyDescent="0.25">
      <c r="A4133" s="60"/>
      <c r="B4133" s="60"/>
      <c r="C4133" s="782"/>
      <c r="D4133" s="789"/>
      <c r="E4133" s="790"/>
      <c r="F4133" s="791"/>
      <c r="G4133" s="703" t="s">
        <v>538</v>
      </c>
      <c r="H4133" s="703"/>
      <c r="I4133" s="704" t="s">
        <v>539</v>
      </c>
      <c r="J4133" s="705"/>
      <c r="K4133" s="705"/>
      <c r="L4133" s="705"/>
      <c r="M4133" s="705"/>
      <c r="N4133" s="705"/>
      <c r="O4133" s="706"/>
      <c r="P4133" s="555"/>
      <c r="Q4133" s="555"/>
      <c r="R4133" s="555"/>
      <c r="S4133" s="555"/>
      <c r="T4133" s="555"/>
      <c r="U4133" s="555"/>
      <c r="V4133" s="555"/>
      <c r="W4133" s="555"/>
      <c r="X4133" s="555"/>
      <c r="Y4133" s="555"/>
      <c r="Z4133" s="555"/>
      <c r="AA4133" s="555"/>
      <c r="AB4133" s="555"/>
      <c r="AC4133" s="555"/>
      <c r="AD4133" s="555"/>
      <c r="AE4133" s="60"/>
      <c r="AF4133" s="259"/>
      <c r="AG4133" s="374">
        <f t="shared" si="12666"/>
        <v>15</v>
      </c>
      <c r="AH4133" s="399"/>
      <c r="AK4133" s="375">
        <f t="shared" si="12667"/>
        <v>0</v>
      </c>
      <c r="AL4133" s="378">
        <f t="shared" si="12874"/>
        <v>0</v>
      </c>
      <c r="AM4133" s="374">
        <f t="shared" si="12668"/>
        <v>0</v>
      </c>
      <c r="AN4133" s="292">
        <f t="shared" si="12875"/>
        <v>0</v>
      </c>
      <c r="CA4133" s="309"/>
      <c r="CB4133" s="427"/>
      <c r="CC4133" s="375"/>
      <c r="CD4133" s="375"/>
      <c r="CE4133" s="375"/>
      <c r="CF4133" s="375"/>
      <c r="CG4133" s="375"/>
      <c r="CH4133" s="375"/>
      <c r="CI4133" s="375"/>
      <c r="CJ4133" s="375"/>
      <c r="CK4133" s="375"/>
      <c r="CL4133" s="375"/>
      <c r="CM4133" s="375"/>
      <c r="CN4133" s="311"/>
      <c r="CO4133" s="311"/>
      <c r="CP4133" s="311"/>
      <c r="CQ4133" s="311"/>
      <c r="CR4133" s="311"/>
      <c r="CS4133" s="311"/>
      <c r="CT4133" s="311"/>
      <c r="CU4133" s="311"/>
      <c r="CV4133" s="311"/>
      <c r="CW4133" s="311"/>
      <c r="CX4133" s="311"/>
      <c r="CY4133" s="311"/>
      <c r="CZ4133" s="311"/>
      <c r="DA4133" s="311"/>
      <c r="DB4133" s="311"/>
      <c r="DC4133" s="311"/>
      <c r="DD4133" s="311"/>
      <c r="DE4133" s="311"/>
      <c r="DG4133" s="610"/>
      <c r="DH4133" s="611"/>
      <c r="DI4133" s="415" t="s">
        <v>1914</v>
      </c>
      <c r="DJ4133" s="416"/>
      <c r="DK4133" s="416"/>
      <c r="DL4133" s="416"/>
      <c r="DM4133" s="416"/>
      <c r="DN4133" s="416"/>
      <c r="DO4133" s="416"/>
      <c r="DP4133" s="416"/>
      <c r="DQ4133" s="416"/>
      <c r="DR4133" s="416"/>
      <c r="DS4133" s="416"/>
      <c r="DT4133" s="416"/>
      <c r="DU4133" s="416"/>
      <c r="DV4133" s="416"/>
      <c r="DW4133" s="416"/>
      <c r="DX4133" s="416">
        <f t="shared" ref="DX4133" si="13079">SUM(P4117,P4126,P4129:P4131)</f>
        <v>0</v>
      </c>
      <c r="DY4133" s="416">
        <f t="shared" ref="DY4133" si="13080">SUM(Q4117,Q4126,Q4129:Q4131)</f>
        <v>0</v>
      </c>
      <c r="DZ4133" s="416">
        <f t="shared" ref="DZ4133" si="13081">SUM(R4117,R4126,R4129:R4131)</f>
        <v>0</v>
      </c>
      <c r="EA4133" s="416">
        <f t="shared" ref="EA4133" si="13082">SUM(S4117,S4126,S4129:S4131)</f>
        <v>0</v>
      </c>
      <c r="EB4133" s="416">
        <f t="shared" ref="EB4133" si="13083">SUM(T4117,T4126,T4129:T4131)</f>
        <v>0</v>
      </c>
      <c r="EC4133" s="416">
        <f t="shared" ref="EC4133" si="13084">SUM(U4117,U4126,U4129:U4131)</f>
        <v>0</v>
      </c>
      <c r="ED4133" s="416">
        <f t="shared" ref="ED4133" si="13085">SUM(V4117,V4126,V4129:V4131)</f>
        <v>0</v>
      </c>
      <c r="EE4133" s="416">
        <f t="shared" ref="EE4133" si="13086">SUM(W4117,W4126,W4129:W4131)</f>
        <v>0</v>
      </c>
      <c r="EF4133" s="416">
        <f t="shared" ref="EF4133" si="13087">SUM(X4117,X4126,X4129:X4131)</f>
        <v>0</v>
      </c>
      <c r="EG4133" s="416">
        <f t="shared" ref="EG4133" si="13088">SUM(Y4117,Y4126,Y4129:Y4131)</f>
        <v>0</v>
      </c>
      <c r="EH4133" s="416">
        <f t="shared" ref="EH4133" si="13089">SUM(Z4117,Z4126,Z4129:Z4131)</f>
        <v>0</v>
      </c>
      <c r="EI4133" s="416">
        <f t="shared" ref="EI4133" si="13090">SUM(AA4117,AA4126,AA4129:AA4131)</f>
        <v>0</v>
      </c>
      <c r="EJ4133" s="416">
        <f t="shared" ref="EJ4133" si="13091">SUM(AB4117,AB4126,AB4129:AB4131)</f>
        <v>0</v>
      </c>
      <c r="EK4133" s="416">
        <f t="shared" ref="EK4133" si="13092">SUM(AC4117,AC4126,AC4129:AC4131)</f>
        <v>0</v>
      </c>
      <c r="EL4133" s="417">
        <f t="shared" ref="EL4133" si="13093">SUM(AD4117,AD4126,AD4129:AD4131)</f>
        <v>0</v>
      </c>
    </row>
    <row r="4134" spans="1:142" ht="15" customHeight="1" x14ac:dyDescent="0.25">
      <c r="A4134" s="60"/>
      <c r="B4134" s="60"/>
      <c r="C4134" s="782"/>
      <c r="D4134" s="789"/>
      <c r="E4134" s="790"/>
      <c r="F4134" s="791"/>
      <c r="G4134" s="703" t="s">
        <v>540</v>
      </c>
      <c r="H4134" s="703"/>
      <c r="I4134" s="704" t="s">
        <v>541</v>
      </c>
      <c r="J4134" s="705"/>
      <c r="K4134" s="705"/>
      <c r="L4134" s="705"/>
      <c r="M4134" s="705"/>
      <c r="N4134" s="705"/>
      <c r="O4134" s="706"/>
      <c r="P4134" s="555"/>
      <c r="Q4134" s="555"/>
      <c r="R4134" s="555"/>
      <c r="S4134" s="555"/>
      <c r="T4134" s="555"/>
      <c r="U4134" s="555"/>
      <c r="V4134" s="555"/>
      <c r="W4134" s="555"/>
      <c r="X4134" s="555"/>
      <c r="Y4134" s="555"/>
      <c r="Z4134" s="555"/>
      <c r="AA4134" s="555"/>
      <c r="AB4134" s="555"/>
      <c r="AC4134" s="555"/>
      <c r="AD4134" s="555"/>
      <c r="AE4134" s="60"/>
      <c r="AF4134" s="259"/>
      <c r="AG4134" s="374">
        <f t="shared" si="12666"/>
        <v>15</v>
      </c>
      <c r="AH4134" s="399"/>
      <c r="AK4134" s="375">
        <f t="shared" si="12667"/>
        <v>0</v>
      </c>
      <c r="AL4134" s="378">
        <f t="shared" si="12874"/>
        <v>0</v>
      </c>
      <c r="AM4134" s="374">
        <f t="shared" si="12668"/>
        <v>0</v>
      </c>
      <c r="AN4134" s="292">
        <f t="shared" si="12875"/>
        <v>0</v>
      </c>
      <c r="CA4134" s="309"/>
      <c r="CB4134" s="427"/>
      <c r="CC4134" s="375"/>
      <c r="CD4134" s="375"/>
      <c r="CE4134" s="375"/>
      <c r="CF4134" s="375"/>
      <c r="CG4134" s="375"/>
      <c r="CH4134" s="375"/>
      <c r="CI4134" s="375"/>
      <c r="CJ4134" s="375"/>
      <c r="CK4134" s="375"/>
      <c r="CL4134" s="375"/>
      <c r="CM4134" s="375"/>
      <c r="CN4134" s="311"/>
      <c r="CO4134" s="311"/>
      <c r="CP4134" s="311"/>
      <c r="CQ4134" s="311"/>
      <c r="CR4134" s="311"/>
      <c r="CS4134" s="311"/>
      <c r="CT4134" s="311"/>
      <c r="CU4134" s="311"/>
      <c r="CV4134" s="311"/>
      <c r="CW4134" s="311"/>
      <c r="CX4134" s="311"/>
      <c r="CY4134" s="311"/>
      <c r="CZ4134" s="311"/>
      <c r="DA4134" s="311"/>
      <c r="DB4134" s="311"/>
      <c r="DC4134" s="311"/>
      <c r="DD4134" s="311"/>
      <c r="DE4134" s="311"/>
      <c r="DG4134" s="610"/>
      <c r="DH4134" s="611"/>
      <c r="DI4134" s="415" t="s">
        <v>1919</v>
      </c>
      <c r="DJ4134" s="298"/>
      <c r="DK4134" s="298"/>
      <c r="DL4134" s="298"/>
      <c r="DM4134" s="298"/>
      <c r="DN4134" s="298"/>
      <c r="DO4134" s="298"/>
      <c r="DP4134" s="298"/>
      <c r="DQ4134" s="298"/>
      <c r="DR4134" s="298"/>
      <c r="DS4134" s="298"/>
      <c r="DT4134" s="298"/>
      <c r="DU4134" s="298"/>
      <c r="DV4134" s="298"/>
      <c r="DW4134" s="298"/>
      <c r="DX4134" s="298">
        <f t="shared" ref="DX4134:DZ4134" si="13094">IF(OR(AND(DX4131="NS",DX4132=4),AND(DX4131="NA")),0,IF(OR(AND(IF(DX4131="NS",1,DX4131)&gt;DX4133*0.25,DX4132=0),AND(DX4131&gt;0,OR(DX4132=4,DX4133=0)),AND(DX4131&gt;0,DX4132=0,DX4133=0),AND(DX4131="NS",DX4132=0,DX4133=0)),1,0))</f>
        <v>0</v>
      </c>
      <c r="DY4134" s="298">
        <f t="shared" si="13094"/>
        <v>0</v>
      </c>
      <c r="DZ4134" s="298">
        <f t="shared" si="13094"/>
        <v>0</v>
      </c>
      <c r="EA4134" s="298">
        <f>IF(OR(AND(EA4131="NS",EA4132=4),AND(EA4131="NA")),0,IF(OR(AND(IF(EA4131="NS",1,EA4131)&gt;EA4133*0.25,EA4132=0),AND(EA4131&gt;0,OR(EA4132=4,EA4133=0)),AND(EA4131&gt;0,EA4132=0,EA4133=0),AND(EA4131="NS",EA4132=0,EA4133=0)),1,0))</f>
        <v>0</v>
      </c>
      <c r="EB4134" s="298">
        <f t="shared" ref="EB4134:EL4134" si="13095">IF(OR(AND(EB4131="NS",EB4132=4),AND(EB4131="NA")),0,IF(OR(AND(IF(EB4131="NS",1,EB4131)&gt;EB4133*0.25,EB4132=0),AND(EB4131&gt;0,OR(EB4132=4,EB4133=0)),AND(EB4131&gt;0,EB4132=0,EB4133=0),AND(EB4131="NS",EB4132=0,EB4133=0)),1,0))</f>
        <v>0</v>
      </c>
      <c r="EC4134" s="298">
        <f t="shared" si="13095"/>
        <v>0</v>
      </c>
      <c r="ED4134" s="298">
        <f t="shared" si="13095"/>
        <v>0</v>
      </c>
      <c r="EE4134" s="298">
        <f t="shared" si="13095"/>
        <v>0</v>
      </c>
      <c r="EF4134" s="298">
        <f t="shared" si="13095"/>
        <v>0</v>
      </c>
      <c r="EG4134" s="298">
        <f t="shared" si="13095"/>
        <v>0</v>
      </c>
      <c r="EH4134" s="298">
        <f t="shared" si="13095"/>
        <v>0</v>
      </c>
      <c r="EI4134" s="298">
        <f t="shared" si="13095"/>
        <v>0</v>
      </c>
      <c r="EJ4134" s="298">
        <f t="shared" si="13095"/>
        <v>0</v>
      </c>
      <c r="EK4134" s="298">
        <f t="shared" si="13095"/>
        <v>0</v>
      </c>
      <c r="EL4134" s="302">
        <f t="shared" si="13095"/>
        <v>0</v>
      </c>
    </row>
    <row r="4135" spans="1:142" ht="15" customHeight="1" x14ac:dyDescent="0.25">
      <c r="A4135" s="60"/>
      <c r="B4135" s="60"/>
      <c r="C4135" s="782"/>
      <c r="D4135" s="789"/>
      <c r="E4135" s="790"/>
      <c r="F4135" s="791"/>
      <c r="G4135" s="703" t="s">
        <v>542</v>
      </c>
      <c r="H4135" s="703"/>
      <c r="I4135" s="704" t="s">
        <v>543</v>
      </c>
      <c r="J4135" s="705"/>
      <c r="K4135" s="705"/>
      <c r="L4135" s="705"/>
      <c r="M4135" s="705"/>
      <c r="N4135" s="705"/>
      <c r="O4135" s="706"/>
      <c r="P4135" s="555"/>
      <c r="Q4135" s="555"/>
      <c r="R4135" s="555"/>
      <c r="S4135" s="555"/>
      <c r="T4135" s="555"/>
      <c r="U4135" s="555"/>
      <c r="V4135" s="555"/>
      <c r="W4135" s="555"/>
      <c r="X4135" s="555"/>
      <c r="Y4135" s="555"/>
      <c r="Z4135" s="555"/>
      <c r="AA4135" s="555"/>
      <c r="AB4135" s="555"/>
      <c r="AC4135" s="555"/>
      <c r="AD4135" s="555"/>
      <c r="AE4135" s="60"/>
      <c r="AF4135" s="259"/>
      <c r="AG4135" s="374">
        <f t="shared" si="12666"/>
        <v>15</v>
      </c>
      <c r="AH4135" s="399"/>
      <c r="AK4135" s="375">
        <f t="shared" si="12667"/>
        <v>0</v>
      </c>
      <c r="AL4135" s="378">
        <f t="shared" si="12874"/>
        <v>0</v>
      </c>
      <c r="AM4135" s="374">
        <f t="shared" si="12668"/>
        <v>0</v>
      </c>
      <c r="AN4135" s="292">
        <f t="shared" si="12875"/>
        <v>0</v>
      </c>
      <c r="CA4135" s="309"/>
      <c r="CB4135" s="421"/>
      <c r="CC4135" s="375"/>
      <c r="CD4135" s="375"/>
      <c r="CE4135" s="375"/>
      <c r="CF4135" s="375"/>
      <c r="CG4135" s="375"/>
      <c r="CH4135" s="375"/>
      <c r="CI4135" s="375"/>
      <c r="CJ4135" s="375"/>
      <c r="CK4135" s="375"/>
      <c r="CL4135" s="375"/>
      <c r="CM4135" s="375"/>
      <c r="CN4135" s="311"/>
      <c r="CO4135" s="311"/>
      <c r="CP4135" s="311"/>
      <c r="CQ4135" s="311"/>
      <c r="CR4135" s="311"/>
      <c r="CS4135" s="311"/>
      <c r="CT4135" s="311"/>
      <c r="CU4135" s="311"/>
      <c r="CV4135" s="311"/>
      <c r="CW4135" s="311"/>
      <c r="CX4135" s="311"/>
      <c r="CY4135" s="311"/>
      <c r="CZ4135" s="311"/>
      <c r="DA4135" s="311"/>
      <c r="DB4135" s="311"/>
      <c r="DC4135" s="311"/>
      <c r="DD4135" s="311"/>
      <c r="DE4135" s="311"/>
      <c r="DG4135" s="610"/>
      <c r="DH4135" s="611"/>
      <c r="DI4135" s="415"/>
      <c r="DJ4135" s="416"/>
      <c r="DK4135" s="416"/>
      <c r="DL4135" s="416"/>
      <c r="DM4135" s="416"/>
      <c r="DN4135" s="416"/>
      <c r="DO4135" s="416"/>
      <c r="DP4135" s="416"/>
      <c r="DQ4135" s="416"/>
      <c r="DR4135" s="416"/>
      <c r="DS4135" s="416"/>
      <c r="DT4135" s="416"/>
      <c r="DU4135" s="416"/>
      <c r="DV4135" s="416"/>
      <c r="DW4135" s="416"/>
      <c r="DX4135" s="416"/>
      <c r="DY4135" s="416"/>
      <c r="DZ4135" s="416"/>
      <c r="EA4135" s="416"/>
      <c r="EB4135" s="416"/>
      <c r="EC4135" s="416"/>
      <c r="ED4135" s="416"/>
      <c r="EE4135" s="416"/>
      <c r="EF4135" s="416"/>
      <c r="EG4135" s="416"/>
      <c r="EH4135" s="416"/>
      <c r="EI4135" s="416"/>
      <c r="EJ4135" s="416"/>
      <c r="EK4135" s="416"/>
      <c r="EL4135" s="417"/>
    </row>
    <row r="4136" spans="1:142" ht="36" customHeight="1" x14ac:dyDescent="0.25">
      <c r="A4136" s="60"/>
      <c r="B4136" s="60"/>
      <c r="C4136" s="782"/>
      <c r="D4136" s="789"/>
      <c r="E4136" s="790"/>
      <c r="F4136" s="791"/>
      <c r="G4136" s="703" t="s">
        <v>544</v>
      </c>
      <c r="H4136" s="703"/>
      <c r="I4136" s="704" t="s">
        <v>545</v>
      </c>
      <c r="J4136" s="705"/>
      <c r="K4136" s="705"/>
      <c r="L4136" s="705"/>
      <c r="M4136" s="705"/>
      <c r="N4136" s="705"/>
      <c r="O4136" s="706"/>
      <c r="P4136" s="555"/>
      <c r="Q4136" s="555"/>
      <c r="R4136" s="555"/>
      <c r="S4136" s="555"/>
      <c r="T4136" s="555"/>
      <c r="U4136" s="555"/>
      <c r="V4136" s="555"/>
      <c r="W4136" s="555"/>
      <c r="X4136" s="555"/>
      <c r="Y4136" s="555"/>
      <c r="Z4136" s="555"/>
      <c r="AA4136" s="555"/>
      <c r="AB4136" s="555"/>
      <c r="AC4136" s="555"/>
      <c r="AD4136" s="555"/>
      <c r="AE4136" s="60"/>
      <c r="AF4136" s="259"/>
      <c r="AG4136" s="374">
        <f t="shared" si="12666"/>
        <v>15</v>
      </c>
      <c r="AH4136" s="399"/>
      <c r="AK4136" s="375">
        <f t="shared" si="12667"/>
        <v>0</v>
      </c>
      <c r="AL4136" s="378">
        <f t="shared" si="12874"/>
        <v>0</v>
      </c>
      <c r="AM4136" s="374">
        <f t="shared" si="12668"/>
        <v>0</v>
      </c>
      <c r="AN4136" s="292">
        <f t="shared" si="12875"/>
        <v>0</v>
      </c>
      <c r="CA4136" s="299" t="s">
        <v>60</v>
      </c>
      <c r="CB4136" s="421"/>
      <c r="CC4136" s="375"/>
      <c r="CD4136" s="375"/>
      <c r="CE4136" s="375"/>
      <c r="CF4136" s="375"/>
      <c r="CG4136" s="375"/>
      <c r="CH4136" s="375"/>
      <c r="CI4136" s="375"/>
      <c r="CJ4136" s="375"/>
      <c r="CK4136" s="375"/>
      <c r="CL4136" s="375"/>
      <c r="CM4136" s="375"/>
      <c r="CN4136" s="300"/>
      <c r="CO4136" s="300"/>
      <c r="CP4136" s="300"/>
      <c r="CQ4136" s="423">
        <f t="shared" ref="CQ4136" si="13096">IF(P4136="",0,P4136)</f>
        <v>0</v>
      </c>
      <c r="CR4136" s="423">
        <f t="shared" ref="CR4136" si="13097">IF(Q4136="",0,Q4136)</f>
        <v>0</v>
      </c>
      <c r="CS4136" s="423">
        <f t="shared" ref="CS4136" si="13098">IF(R4136="",0,R4136)</f>
        <v>0</v>
      </c>
      <c r="CT4136" s="423">
        <f t="shared" ref="CT4136" si="13099">IF(S4136="",0,S4136)</f>
        <v>0</v>
      </c>
      <c r="CU4136" s="423">
        <f t="shared" ref="CU4136" si="13100">IF(T4136="",0,T4136)</f>
        <v>0</v>
      </c>
      <c r="CV4136" s="423">
        <f t="shared" ref="CV4136" si="13101">IF(U4136="",0,U4136)</f>
        <v>0</v>
      </c>
      <c r="CW4136" s="423">
        <f t="shared" ref="CW4136" si="13102">IF(V4136="",0,V4136)</f>
        <v>0</v>
      </c>
      <c r="CX4136" s="423">
        <f t="shared" ref="CX4136" si="13103">IF(W4136="",0,W4136)</f>
        <v>0</v>
      </c>
      <c r="CY4136" s="423">
        <f t="shared" ref="CY4136" si="13104">IF(X4136="",0,X4136)</f>
        <v>0</v>
      </c>
      <c r="CZ4136" s="423">
        <f t="shared" ref="CZ4136" si="13105">IF(Y4136="",0,Y4136)</f>
        <v>0</v>
      </c>
      <c r="DA4136" s="423">
        <f t="shared" ref="DA4136" si="13106">IF(Z4136="",0,Z4136)</f>
        <v>0</v>
      </c>
      <c r="DB4136" s="423">
        <f t="shared" ref="DB4136" si="13107">IF(AA4136="",0,AA4136)</f>
        <v>0</v>
      </c>
      <c r="DC4136" s="423">
        <f t="shared" ref="DC4136" si="13108">IF(AB4136="",0,AB4136)</f>
        <v>0</v>
      </c>
      <c r="DD4136" s="423">
        <f t="shared" ref="DD4136" si="13109">IF(AC4136="",0,AC4136)</f>
        <v>0</v>
      </c>
      <c r="DE4136" s="423">
        <f t="shared" ref="DE4136" si="13110">IF(AD4136="",0,AD4136)</f>
        <v>0</v>
      </c>
      <c r="DG4136" s="610"/>
      <c r="DH4136" s="611"/>
      <c r="DI4136" s="415"/>
      <c r="DJ4136" s="416"/>
      <c r="DK4136" s="416"/>
      <c r="DL4136" s="416"/>
      <c r="DM4136" s="416"/>
      <c r="DN4136" s="416"/>
      <c r="DO4136" s="416"/>
      <c r="DP4136" s="416"/>
      <c r="DQ4136" s="416"/>
      <c r="DR4136" s="416"/>
      <c r="DS4136" s="416"/>
      <c r="DT4136" s="416"/>
      <c r="DU4136" s="416"/>
      <c r="DV4136" s="416"/>
      <c r="DW4136" s="416"/>
      <c r="DX4136" s="416"/>
      <c r="DY4136" s="416"/>
      <c r="DZ4136" s="416"/>
      <c r="EA4136" s="416"/>
      <c r="EB4136" s="416"/>
      <c r="EC4136" s="416"/>
      <c r="ED4136" s="416"/>
      <c r="EE4136" s="416"/>
      <c r="EF4136" s="416"/>
      <c r="EG4136" s="416"/>
      <c r="EH4136" s="416"/>
      <c r="EI4136" s="416"/>
      <c r="EJ4136" s="416"/>
      <c r="EK4136" s="416"/>
      <c r="EL4136" s="417"/>
    </row>
    <row r="4137" spans="1:142" ht="48" customHeight="1" x14ac:dyDescent="0.25">
      <c r="A4137" s="60"/>
      <c r="B4137" s="60"/>
      <c r="C4137" s="782"/>
      <c r="D4137" s="789"/>
      <c r="E4137" s="790"/>
      <c r="F4137" s="791"/>
      <c r="G4137" s="702" t="s">
        <v>552</v>
      </c>
      <c r="H4137" s="702"/>
      <c r="I4137" s="177"/>
      <c r="J4137" s="700" t="s">
        <v>546</v>
      </c>
      <c r="K4137" s="700"/>
      <c r="L4137" s="700"/>
      <c r="M4137" s="700"/>
      <c r="N4137" s="700"/>
      <c r="O4137" s="701"/>
      <c r="P4137" s="555"/>
      <c r="Q4137" s="555"/>
      <c r="R4137" s="555"/>
      <c r="S4137" s="555"/>
      <c r="T4137" s="555"/>
      <c r="U4137" s="555"/>
      <c r="V4137" s="555"/>
      <c r="W4137" s="555"/>
      <c r="X4137" s="555"/>
      <c r="Y4137" s="555"/>
      <c r="Z4137" s="555"/>
      <c r="AA4137" s="555"/>
      <c r="AB4137" s="555"/>
      <c r="AC4137" s="555"/>
      <c r="AD4137" s="555"/>
      <c r="AE4137" s="60"/>
      <c r="AF4137" s="259"/>
      <c r="AG4137" s="374">
        <f t="shared" si="12666"/>
        <v>15</v>
      </c>
      <c r="AH4137" s="399"/>
      <c r="AK4137" s="375">
        <f t="shared" si="12667"/>
        <v>0</v>
      </c>
      <c r="AL4137" s="378">
        <f t="shared" si="12874"/>
        <v>0</v>
      </c>
      <c r="AM4137" s="374">
        <f t="shared" si="12668"/>
        <v>0</v>
      </c>
      <c r="AN4137" s="292">
        <f t="shared" si="12875"/>
        <v>0</v>
      </c>
      <c r="CA4137" s="299" t="s">
        <v>1917</v>
      </c>
      <c r="CB4137" s="421"/>
      <c r="CC4137" s="375"/>
      <c r="CD4137" s="375"/>
      <c r="CE4137" s="375"/>
      <c r="CF4137" s="375"/>
      <c r="CG4137" s="375"/>
      <c r="CH4137" s="375"/>
      <c r="CI4137" s="375"/>
      <c r="CJ4137" s="375"/>
      <c r="CK4137" s="375"/>
      <c r="CL4137" s="375"/>
      <c r="CM4137" s="375"/>
      <c r="CN4137" s="301"/>
      <c r="CO4137" s="301"/>
      <c r="CP4137" s="301"/>
      <c r="CQ4137" s="301">
        <f t="shared" ref="CQ4137" si="13111">SUM(P4137:P4142)</f>
        <v>0</v>
      </c>
      <c r="CR4137" s="301">
        <f t="shared" ref="CR4137" si="13112">SUM(Q4137:Q4142)</f>
        <v>0</v>
      </c>
      <c r="CS4137" s="301">
        <f t="shared" ref="CS4137" si="13113">SUM(R4137:R4142)</f>
        <v>0</v>
      </c>
      <c r="CT4137" s="301">
        <f t="shared" ref="CT4137" si="13114">SUM(S4137:S4142)</f>
        <v>0</v>
      </c>
      <c r="CU4137" s="301">
        <f t="shared" ref="CU4137" si="13115">SUM(T4137:T4142)</f>
        <v>0</v>
      </c>
      <c r="CV4137" s="301">
        <f t="shared" ref="CV4137" si="13116">SUM(U4137:U4142)</f>
        <v>0</v>
      </c>
      <c r="CW4137" s="301">
        <f t="shared" ref="CW4137" si="13117">SUM(V4137:V4142)</f>
        <v>0</v>
      </c>
      <c r="CX4137" s="301">
        <f t="shared" ref="CX4137" si="13118">SUM(W4137:W4142)</f>
        <v>0</v>
      </c>
      <c r="CY4137" s="301">
        <f t="shared" ref="CY4137" si="13119">SUM(X4137:X4142)</f>
        <v>0</v>
      </c>
      <c r="CZ4137" s="301">
        <f t="shared" ref="CZ4137" si="13120">SUM(Y4137:Y4142)</f>
        <v>0</v>
      </c>
      <c r="DA4137" s="301">
        <f t="shared" ref="DA4137" si="13121">SUM(Z4137:Z4142)</f>
        <v>0</v>
      </c>
      <c r="DB4137" s="301">
        <f t="shared" ref="DB4137" si="13122">SUM(AA4137:AA4142)</f>
        <v>0</v>
      </c>
      <c r="DC4137" s="301">
        <f t="shared" ref="DC4137" si="13123">SUM(AB4137:AB4142)</f>
        <v>0</v>
      </c>
      <c r="DD4137" s="301">
        <f t="shared" ref="DD4137" si="13124">SUM(AC4137:AC4142)</f>
        <v>0</v>
      </c>
      <c r="DE4137" s="301">
        <f t="shared" ref="DE4137" si="13125">SUM(AD4137:AD4142)</f>
        <v>0</v>
      </c>
      <c r="DG4137" s="612"/>
      <c r="DH4137" s="613"/>
      <c r="DI4137" s="415"/>
      <c r="DJ4137" s="416"/>
      <c r="DK4137" s="416"/>
      <c r="DL4137" s="416"/>
      <c r="DM4137" s="416"/>
      <c r="DN4137" s="416"/>
      <c r="DO4137" s="416"/>
      <c r="DP4137" s="416"/>
      <c r="DQ4137" s="416"/>
      <c r="DR4137" s="416"/>
      <c r="DS4137" s="416"/>
      <c r="DT4137" s="416"/>
      <c r="DU4137" s="416"/>
      <c r="DV4137" s="416"/>
      <c r="DW4137" s="416"/>
      <c r="DX4137" s="416"/>
      <c r="DY4137" s="416"/>
      <c r="DZ4137" s="416"/>
      <c r="EA4137" s="416"/>
      <c r="EB4137" s="416"/>
      <c r="EC4137" s="416"/>
      <c r="ED4137" s="416"/>
      <c r="EE4137" s="416"/>
      <c r="EF4137" s="416"/>
      <c r="EG4137" s="416"/>
      <c r="EH4137" s="416"/>
      <c r="EI4137" s="416"/>
      <c r="EJ4137" s="416"/>
      <c r="EK4137" s="416"/>
      <c r="EL4137" s="417"/>
    </row>
    <row r="4138" spans="1:142" ht="47.25" customHeight="1" x14ac:dyDescent="0.25">
      <c r="A4138" s="60"/>
      <c r="B4138" s="60"/>
      <c r="C4138" s="782"/>
      <c r="D4138" s="789"/>
      <c r="E4138" s="790"/>
      <c r="F4138" s="791"/>
      <c r="G4138" s="702" t="s">
        <v>553</v>
      </c>
      <c r="H4138" s="702"/>
      <c r="I4138" s="177"/>
      <c r="J4138" s="700" t="s">
        <v>547</v>
      </c>
      <c r="K4138" s="700"/>
      <c r="L4138" s="700"/>
      <c r="M4138" s="700"/>
      <c r="N4138" s="700"/>
      <c r="O4138" s="701"/>
      <c r="P4138" s="555"/>
      <c r="Q4138" s="555"/>
      <c r="R4138" s="555"/>
      <c r="S4138" s="555"/>
      <c r="T4138" s="555"/>
      <c r="U4138" s="555"/>
      <c r="V4138" s="555"/>
      <c r="W4138" s="555"/>
      <c r="X4138" s="555"/>
      <c r="Y4138" s="555"/>
      <c r="Z4138" s="555"/>
      <c r="AA4138" s="555"/>
      <c r="AB4138" s="555"/>
      <c r="AC4138" s="555"/>
      <c r="AD4138" s="555"/>
      <c r="AE4138" s="60"/>
      <c r="AF4138" s="259"/>
      <c r="AG4138" s="374">
        <f t="shared" si="12666"/>
        <v>15</v>
      </c>
      <c r="AH4138" s="399"/>
      <c r="AK4138" s="375">
        <f t="shared" si="12667"/>
        <v>0</v>
      </c>
      <c r="AL4138" s="378">
        <f t="shared" si="12874"/>
        <v>0</v>
      </c>
      <c r="AM4138" s="374">
        <f t="shared" si="12668"/>
        <v>0</v>
      </c>
      <c r="AN4138" s="292">
        <f t="shared" si="12875"/>
        <v>0</v>
      </c>
      <c r="CA4138" s="299" t="s">
        <v>1910</v>
      </c>
      <c r="CB4138" s="421"/>
      <c r="CC4138" s="375"/>
      <c r="CD4138" s="375"/>
      <c r="CE4138" s="375"/>
      <c r="CF4138" s="375"/>
      <c r="CG4138" s="375"/>
      <c r="CH4138" s="375"/>
      <c r="CI4138" s="375"/>
      <c r="CJ4138" s="375"/>
      <c r="CK4138" s="375"/>
      <c r="CL4138" s="375"/>
      <c r="CM4138" s="375"/>
      <c r="CN4138" s="300"/>
      <c r="CO4138" s="300"/>
      <c r="CP4138" s="300"/>
      <c r="CQ4138" s="422">
        <f t="shared" ref="CQ4138" si="13126">IF(CQ4136="NA",COUNTIF(P4137:P4142,"NA"),COUNTIF(P4137:P4142,"NS"))</f>
        <v>0</v>
      </c>
      <c r="CR4138" s="422">
        <f t="shared" ref="CR4138" si="13127">IF(CR4136="NA",COUNTIF(Q4137:Q4142,"NA"),COUNTIF(Q4137:Q4142,"NS"))</f>
        <v>0</v>
      </c>
      <c r="CS4138" s="422">
        <f t="shared" ref="CS4138" si="13128">IF(CS4136="NA",COUNTIF(R4137:R4142,"NA"),COUNTIF(R4137:R4142,"NS"))</f>
        <v>0</v>
      </c>
      <c r="CT4138" s="422">
        <f t="shared" ref="CT4138" si="13129">IF(CT4136="NA",COUNTIF(S4137:S4142,"NA"),COUNTIF(S4137:S4142,"NS"))</f>
        <v>0</v>
      </c>
      <c r="CU4138" s="422">
        <f t="shared" ref="CU4138" si="13130">IF(CU4136="NA",COUNTIF(T4137:T4142,"NA"),COUNTIF(T4137:T4142,"NS"))</f>
        <v>0</v>
      </c>
      <c r="CV4138" s="422">
        <f t="shared" ref="CV4138" si="13131">IF(CV4136="NA",COUNTIF(U4137:U4142,"NA"),COUNTIF(U4137:U4142,"NS"))</f>
        <v>0</v>
      </c>
      <c r="CW4138" s="422">
        <f t="shared" ref="CW4138" si="13132">IF(CW4136="NA",COUNTIF(V4137:V4142,"NA"),COUNTIF(V4137:V4142,"NS"))</f>
        <v>0</v>
      </c>
      <c r="CX4138" s="422">
        <f t="shared" ref="CX4138" si="13133">IF(CX4136="NA",COUNTIF(W4137:W4142,"NA"),COUNTIF(W4137:W4142,"NS"))</f>
        <v>0</v>
      </c>
      <c r="CY4138" s="422">
        <f t="shared" ref="CY4138" si="13134">IF(CY4136="NA",COUNTIF(X4137:X4142,"NA"),COUNTIF(X4137:X4142,"NS"))</f>
        <v>0</v>
      </c>
      <c r="CZ4138" s="422">
        <f t="shared" ref="CZ4138" si="13135">IF(CZ4136="NA",COUNTIF(Y4137:Y4142,"NA"),COUNTIF(Y4137:Y4142,"NS"))</f>
        <v>0</v>
      </c>
      <c r="DA4138" s="422">
        <f t="shared" ref="DA4138" si="13136">IF(DA4136="NA",COUNTIF(Z4137:Z4142,"NA"),COUNTIF(Z4137:Z4142,"NS"))</f>
        <v>0</v>
      </c>
      <c r="DB4138" s="422">
        <f t="shared" ref="DB4138" si="13137">IF(DB4136="NA",COUNTIF(AA4137:AA4142,"NA"),COUNTIF(AA4137:AA4142,"NS"))</f>
        <v>0</v>
      </c>
      <c r="DC4138" s="422">
        <f t="shared" ref="DC4138" si="13138">IF(DC4136="NA",COUNTIF(AB4137:AB4142,"NA"),COUNTIF(AB4137:AB4142,"NS"))</f>
        <v>0</v>
      </c>
      <c r="DD4138" s="422">
        <f t="shared" ref="DD4138" si="13139">IF(DD4136="NA",COUNTIF(AC4137:AC4142,"NA"),COUNTIF(AC4137:AC4142,"NS"))</f>
        <v>0</v>
      </c>
      <c r="DE4138" s="422">
        <f t="shared" ref="DE4138" si="13140">IF(DE4136="NA",COUNTIF(AD4137:AD4142,"NA"),COUNTIF(AD4137:AD4142,"NS"))</f>
        <v>0</v>
      </c>
      <c r="DG4138" s="612"/>
      <c r="DH4138" s="613"/>
      <c r="DI4138" s="415"/>
      <c r="DJ4138" s="416"/>
      <c r="DK4138" s="416"/>
      <c r="DL4138" s="416"/>
      <c r="DM4138" s="416"/>
      <c r="DN4138" s="416"/>
      <c r="DO4138" s="416"/>
      <c r="DP4138" s="416"/>
      <c r="DQ4138" s="416"/>
      <c r="DR4138" s="416"/>
      <c r="DS4138" s="416"/>
      <c r="DT4138" s="416"/>
      <c r="DU4138" s="416"/>
      <c r="DV4138" s="416"/>
      <c r="DW4138" s="416"/>
      <c r="DX4138" s="416"/>
      <c r="DY4138" s="416"/>
      <c r="DZ4138" s="416"/>
      <c r="EA4138" s="416"/>
      <c r="EB4138" s="416"/>
      <c r="EC4138" s="416"/>
      <c r="ED4138" s="416"/>
      <c r="EE4138" s="416"/>
      <c r="EF4138" s="416"/>
      <c r="EG4138" s="416"/>
      <c r="EH4138" s="416"/>
      <c r="EI4138" s="416"/>
      <c r="EJ4138" s="416"/>
      <c r="EK4138" s="416"/>
      <c r="EL4138" s="417"/>
    </row>
    <row r="4139" spans="1:142" ht="60" customHeight="1" x14ac:dyDescent="0.25">
      <c r="A4139" s="60"/>
      <c r="B4139" s="60"/>
      <c r="C4139" s="782"/>
      <c r="D4139" s="789"/>
      <c r="E4139" s="790"/>
      <c r="F4139" s="791"/>
      <c r="G4139" s="702" t="s">
        <v>554</v>
      </c>
      <c r="H4139" s="702"/>
      <c r="I4139" s="177"/>
      <c r="J4139" s="700" t="s">
        <v>548</v>
      </c>
      <c r="K4139" s="700"/>
      <c r="L4139" s="700"/>
      <c r="M4139" s="700"/>
      <c r="N4139" s="700"/>
      <c r="O4139" s="701"/>
      <c r="P4139" s="555"/>
      <c r="Q4139" s="555"/>
      <c r="R4139" s="555"/>
      <c r="S4139" s="555"/>
      <c r="T4139" s="555"/>
      <c r="U4139" s="555"/>
      <c r="V4139" s="555"/>
      <c r="W4139" s="555"/>
      <c r="X4139" s="555"/>
      <c r="Y4139" s="555"/>
      <c r="Z4139" s="555"/>
      <c r="AA4139" s="555"/>
      <c r="AB4139" s="555"/>
      <c r="AC4139" s="555"/>
      <c r="AD4139" s="555"/>
      <c r="AE4139" s="60"/>
      <c r="AF4139" s="259"/>
      <c r="AG4139" s="374">
        <f t="shared" si="12666"/>
        <v>15</v>
      </c>
      <c r="AH4139" s="399"/>
      <c r="AK4139" s="375">
        <f t="shared" si="12667"/>
        <v>0</v>
      </c>
      <c r="AL4139" s="378">
        <f t="shared" si="12874"/>
        <v>0</v>
      </c>
      <c r="AM4139" s="374">
        <f t="shared" si="12668"/>
        <v>0</v>
      </c>
      <c r="AN4139" s="292">
        <f t="shared" si="12875"/>
        <v>0</v>
      </c>
      <c r="CA4139" s="299" t="s">
        <v>1918</v>
      </c>
      <c r="CB4139" s="427"/>
      <c r="CC4139" s="375"/>
      <c r="CD4139" s="375"/>
      <c r="CE4139" s="375"/>
      <c r="CF4139" s="375"/>
      <c r="CG4139" s="375"/>
      <c r="CH4139" s="375"/>
      <c r="CI4139" s="375"/>
      <c r="CJ4139" s="375"/>
      <c r="CK4139" s="375"/>
      <c r="CL4139" s="375"/>
      <c r="CM4139" s="375"/>
      <c r="CN4139" s="302"/>
      <c r="CO4139" s="302"/>
      <c r="CP4139" s="302"/>
      <c r="CQ4139" s="425">
        <f t="shared" ref="CQ4139:DD4139" si="13141">IF(OR(AND(CQ4136=0,CQ4138&gt;0),AND(CQ4136="NS",CQ4137&gt;0),AND(CQ4136="NS",CQ4137=0,CQ4138=0)),1,IF(OR(AND(CQ4138&gt;=2,CQ4137&lt;CQ4136),AND(CQ4136="NS",CQ4137=0,CQ4138&gt;0),OR(CQ4136=CQ4137,AND(CQ4136="",CQ4138=0,CQ4137=0))),0,1))</f>
        <v>0</v>
      </c>
      <c r="CR4139" s="425">
        <f t="shared" si="13141"/>
        <v>0</v>
      </c>
      <c r="CS4139" s="425">
        <f t="shared" si="13141"/>
        <v>0</v>
      </c>
      <c r="CT4139" s="425">
        <f t="shared" si="13141"/>
        <v>0</v>
      </c>
      <c r="CU4139" s="425">
        <f t="shared" si="13141"/>
        <v>0</v>
      </c>
      <c r="CV4139" s="425">
        <f t="shared" si="13141"/>
        <v>0</v>
      </c>
      <c r="CW4139" s="425">
        <f t="shared" si="13141"/>
        <v>0</v>
      </c>
      <c r="CX4139" s="425">
        <f t="shared" si="13141"/>
        <v>0</v>
      </c>
      <c r="CY4139" s="425">
        <f t="shared" si="13141"/>
        <v>0</v>
      </c>
      <c r="CZ4139" s="425">
        <f t="shared" si="13141"/>
        <v>0</v>
      </c>
      <c r="DA4139" s="425">
        <f t="shared" si="13141"/>
        <v>0</v>
      </c>
      <c r="DB4139" s="425">
        <f t="shared" si="13141"/>
        <v>0</v>
      </c>
      <c r="DC4139" s="425">
        <f t="shared" si="13141"/>
        <v>0</v>
      </c>
      <c r="DD4139" s="425">
        <f t="shared" si="13141"/>
        <v>0</v>
      </c>
      <c r="DE4139" s="425">
        <f t="shared" ref="DE4139" si="13142">IF(OR(AND(DE4136=0,DE4138&gt;0),AND(DE4136="NS",DE4137&gt;0),AND(DE4136="NS",DE4137=0,DE4138=0)),1,IF(OR(AND(DE4138&gt;=2,DE4137&lt;DE4136),AND(DE4136="NS",DE4137=0,DE4138&gt;0),OR(DE4136=DE4137,AND(DE4136="",DE4138=0,DE4137=0))),0,1))</f>
        <v>0</v>
      </c>
      <c r="DG4139" s="612"/>
      <c r="DH4139" s="613"/>
      <c r="DI4139" s="415"/>
      <c r="DJ4139" s="416"/>
      <c r="DK4139" s="416"/>
      <c r="DL4139" s="416"/>
      <c r="DM4139" s="416"/>
      <c r="DN4139" s="416"/>
      <c r="DO4139" s="416"/>
      <c r="DP4139" s="416"/>
      <c r="DQ4139" s="416"/>
      <c r="DR4139" s="416"/>
      <c r="DS4139" s="416"/>
      <c r="DT4139" s="416"/>
      <c r="DU4139" s="416"/>
      <c r="DV4139" s="416"/>
      <c r="DW4139" s="416"/>
      <c r="DX4139" s="416"/>
      <c r="DY4139" s="416"/>
      <c r="DZ4139" s="416"/>
      <c r="EA4139" s="416"/>
      <c r="EB4139" s="416"/>
      <c r="EC4139" s="416"/>
      <c r="ED4139" s="416"/>
      <c r="EE4139" s="416"/>
      <c r="EF4139" s="416"/>
      <c r="EG4139" s="416"/>
      <c r="EH4139" s="416"/>
      <c r="EI4139" s="416"/>
      <c r="EJ4139" s="416"/>
      <c r="EK4139" s="416"/>
      <c r="EL4139" s="417"/>
    </row>
    <row r="4140" spans="1:142" ht="24" customHeight="1" x14ac:dyDescent="0.25">
      <c r="A4140" s="60"/>
      <c r="B4140" s="60"/>
      <c r="C4140" s="782"/>
      <c r="D4140" s="789"/>
      <c r="E4140" s="790"/>
      <c r="F4140" s="791"/>
      <c r="G4140" s="702" t="s">
        <v>555</v>
      </c>
      <c r="H4140" s="702"/>
      <c r="I4140" s="177"/>
      <c r="J4140" s="700" t="s">
        <v>549</v>
      </c>
      <c r="K4140" s="700"/>
      <c r="L4140" s="700"/>
      <c r="M4140" s="700"/>
      <c r="N4140" s="700"/>
      <c r="O4140" s="701"/>
      <c r="P4140" s="555"/>
      <c r="Q4140" s="555"/>
      <c r="R4140" s="555"/>
      <c r="S4140" s="555"/>
      <c r="T4140" s="555"/>
      <c r="U4140" s="555"/>
      <c r="V4140" s="555"/>
      <c r="W4140" s="555"/>
      <c r="X4140" s="555"/>
      <c r="Y4140" s="555"/>
      <c r="Z4140" s="555"/>
      <c r="AA4140" s="555"/>
      <c r="AB4140" s="555"/>
      <c r="AC4140" s="555"/>
      <c r="AD4140" s="555"/>
      <c r="AE4140" s="60"/>
      <c r="AF4140" s="259"/>
      <c r="AG4140" s="374">
        <f t="shared" si="12666"/>
        <v>15</v>
      </c>
      <c r="AH4140" s="399"/>
      <c r="AK4140" s="375">
        <f t="shared" si="12667"/>
        <v>0</v>
      </c>
      <c r="AL4140" s="378">
        <f t="shared" si="12874"/>
        <v>0</v>
      </c>
      <c r="AM4140" s="374">
        <f t="shared" si="12668"/>
        <v>0</v>
      </c>
      <c r="AN4140" s="292">
        <f t="shared" si="12875"/>
        <v>0</v>
      </c>
      <c r="CA4140" s="309"/>
      <c r="CB4140" s="427"/>
      <c r="CC4140" s="375"/>
      <c r="CD4140" s="375"/>
      <c r="CE4140" s="375"/>
      <c r="CF4140" s="375"/>
      <c r="CG4140" s="375"/>
      <c r="CH4140" s="375"/>
      <c r="CI4140" s="375"/>
      <c r="CJ4140" s="375"/>
      <c r="CK4140" s="375"/>
      <c r="CL4140" s="375"/>
      <c r="CM4140" s="375"/>
      <c r="CN4140" s="311"/>
      <c r="CO4140" s="311"/>
      <c r="CP4140" s="311"/>
      <c r="CQ4140" s="311"/>
      <c r="CR4140" s="311"/>
      <c r="CS4140" s="311"/>
      <c r="CT4140" s="311"/>
      <c r="CU4140" s="311"/>
      <c r="CV4140" s="311"/>
      <c r="CW4140" s="311"/>
      <c r="CX4140" s="311"/>
      <c r="CY4140" s="311"/>
      <c r="CZ4140" s="311"/>
      <c r="DA4140" s="311"/>
      <c r="DB4140" s="311"/>
      <c r="DC4140" s="311"/>
      <c r="DD4140" s="311"/>
      <c r="DE4140" s="311"/>
      <c r="DG4140" s="612"/>
      <c r="DH4140" s="613"/>
      <c r="DI4140" s="415"/>
      <c r="DJ4140" s="416"/>
      <c r="DK4140" s="416"/>
      <c r="DL4140" s="416"/>
      <c r="DM4140" s="416"/>
      <c r="DN4140" s="416"/>
      <c r="DO4140" s="416"/>
      <c r="DP4140" s="416"/>
      <c r="DQ4140" s="416"/>
      <c r="DR4140" s="416"/>
      <c r="DS4140" s="416"/>
      <c r="DT4140" s="416"/>
      <c r="DU4140" s="416"/>
      <c r="DV4140" s="416"/>
      <c r="DW4140" s="416"/>
      <c r="DX4140" s="416"/>
      <c r="DY4140" s="416"/>
      <c r="DZ4140" s="416"/>
      <c r="EA4140" s="416"/>
      <c r="EB4140" s="416"/>
      <c r="EC4140" s="416"/>
      <c r="ED4140" s="416"/>
      <c r="EE4140" s="416"/>
      <c r="EF4140" s="416"/>
      <c r="EG4140" s="416"/>
      <c r="EH4140" s="416"/>
      <c r="EI4140" s="416"/>
      <c r="EJ4140" s="416"/>
      <c r="EK4140" s="416"/>
      <c r="EL4140" s="417"/>
    </row>
    <row r="4141" spans="1:142" ht="24" customHeight="1" x14ac:dyDescent="0.25">
      <c r="A4141" s="60"/>
      <c r="B4141" s="60"/>
      <c r="C4141" s="782"/>
      <c r="D4141" s="789"/>
      <c r="E4141" s="790"/>
      <c r="F4141" s="791"/>
      <c r="G4141" s="702" t="s">
        <v>556</v>
      </c>
      <c r="H4141" s="702"/>
      <c r="I4141" s="177"/>
      <c r="J4141" s="700" t="s">
        <v>550</v>
      </c>
      <c r="K4141" s="700"/>
      <c r="L4141" s="700"/>
      <c r="M4141" s="700"/>
      <c r="N4141" s="700"/>
      <c r="O4141" s="701"/>
      <c r="P4141" s="555"/>
      <c r="Q4141" s="555"/>
      <c r="R4141" s="555"/>
      <c r="S4141" s="555"/>
      <c r="T4141" s="555"/>
      <c r="U4141" s="555"/>
      <c r="V4141" s="555"/>
      <c r="W4141" s="555"/>
      <c r="X4141" s="555"/>
      <c r="Y4141" s="555"/>
      <c r="Z4141" s="555"/>
      <c r="AA4141" s="555"/>
      <c r="AB4141" s="555"/>
      <c r="AC4141" s="555"/>
      <c r="AD4141" s="555"/>
      <c r="AE4141" s="60"/>
      <c r="AF4141" s="259"/>
      <c r="AG4141" s="374">
        <f t="shared" si="12666"/>
        <v>15</v>
      </c>
      <c r="AH4141" s="399"/>
      <c r="AK4141" s="375">
        <f t="shared" si="12667"/>
        <v>0</v>
      </c>
      <c r="AL4141" s="378">
        <f t="shared" ref="AL4141:AL4161" si="13143">COUNTIF(U4141:AD4141,"ns")</f>
        <v>0</v>
      </c>
      <c r="AM4141" s="374">
        <f t="shared" si="12668"/>
        <v>0</v>
      </c>
      <c r="AN4141" s="292">
        <f t="shared" ref="AN4141:AN4161" si="13144">IF($AG$4011=$AH$4011,0,IF(OR(AND(AK4141=0,AL4141&gt;0),AND(AK4141="ns",AM4141&gt;0),AND(AK4141="ns",AL4141=0,AM4141=0)),1,IF(OR(AND(AK4141&gt;0,AL4141=2),AND(AK4141="ns",AL4141=2),AND(AK4141="ns",AM4141=0,AL4141&gt;0),AK4141=AM4141),0,1)))</f>
        <v>0</v>
      </c>
      <c r="CA4141" s="436"/>
      <c r="CB4141" s="427"/>
      <c r="CC4141" s="375"/>
      <c r="CD4141" s="375"/>
      <c r="CE4141" s="375"/>
      <c r="CF4141" s="375"/>
      <c r="CG4141" s="375"/>
      <c r="CH4141" s="375"/>
      <c r="CI4141" s="375"/>
      <c r="CJ4141" s="375"/>
      <c r="CK4141" s="375"/>
      <c r="CL4141" s="375"/>
      <c r="CM4141" s="375"/>
      <c r="CN4141" s="439"/>
      <c r="CO4141" s="439"/>
      <c r="CP4141" s="439"/>
      <c r="CQ4141" s="439"/>
      <c r="CR4141" s="439"/>
      <c r="CS4141" s="439"/>
      <c r="CT4141" s="439"/>
      <c r="CU4141" s="439"/>
      <c r="CV4141" s="439"/>
      <c r="CW4141" s="439"/>
      <c r="CX4141" s="439"/>
      <c r="CY4141" s="439"/>
      <c r="CZ4141" s="439"/>
      <c r="DA4141" s="439"/>
      <c r="DB4141" s="439"/>
      <c r="DC4141" s="439"/>
      <c r="DD4141" s="439"/>
      <c r="DE4141" s="439"/>
      <c r="DG4141" s="612"/>
      <c r="DH4141" s="613"/>
      <c r="DI4141" s="415"/>
      <c r="DJ4141" s="416"/>
      <c r="DK4141" s="416"/>
      <c r="DL4141" s="416"/>
      <c r="DM4141" s="416"/>
      <c r="DN4141" s="416"/>
      <c r="DO4141" s="416"/>
      <c r="DP4141" s="416"/>
      <c r="DQ4141" s="416"/>
      <c r="DR4141" s="416"/>
      <c r="DS4141" s="416"/>
      <c r="DT4141" s="416"/>
      <c r="DU4141" s="416"/>
      <c r="DV4141" s="416"/>
      <c r="DW4141" s="416"/>
      <c r="DX4141" s="416"/>
      <c r="DY4141" s="416"/>
      <c r="DZ4141" s="416"/>
      <c r="EA4141" s="416"/>
      <c r="EB4141" s="416"/>
      <c r="EC4141" s="416"/>
      <c r="ED4141" s="416"/>
      <c r="EE4141" s="416"/>
      <c r="EF4141" s="416"/>
      <c r="EG4141" s="416"/>
      <c r="EH4141" s="416"/>
      <c r="EI4141" s="416"/>
      <c r="EJ4141" s="416"/>
      <c r="EK4141" s="416"/>
      <c r="EL4141" s="417"/>
    </row>
    <row r="4142" spans="1:142" ht="36" customHeight="1" x14ac:dyDescent="0.25">
      <c r="A4142" s="60"/>
      <c r="B4142" s="60"/>
      <c r="C4142" s="782"/>
      <c r="D4142" s="789"/>
      <c r="E4142" s="790"/>
      <c r="F4142" s="791"/>
      <c r="G4142" s="702" t="s">
        <v>557</v>
      </c>
      <c r="H4142" s="702"/>
      <c r="I4142" s="177"/>
      <c r="J4142" s="700" t="s">
        <v>551</v>
      </c>
      <c r="K4142" s="700"/>
      <c r="L4142" s="700"/>
      <c r="M4142" s="700"/>
      <c r="N4142" s="700"/>
      <c r="O4142" s="701"/>
      <c r="P4142" s="555"/>
      <c r="Q4142" s="555"/>
      <c r="R4142" s="555"/>
      <c r="S4142" s="555"/>
      <c r="T4142" s="555"/>
      <c r="U4142" s="555"/>
      <c r="V4142" s="555"/>
      <c r="W4142" s="555"/>
      <c r="X4142" s="555"/>
      <c r="Y4142" s="555"/>
      <c r="Z4142" s="555"/>
      <c r="AA4142" s="555"/>
      <c r="AB4142" s="555"/>
      <c r="AC4142" s="555"/>
      <c r="AD4142" s="555"/>
      <c r="AE4142" s="60"/>
      <c r="AF4142" s="259"/>
      <c r="AG4142" s="374">
        <f t="shared" ref="AG4142:AG4161" si="13145">IF(AND(P4142="NA",COUNTBLANK(U4142:AD4142)=10),12,COUNTBLANK(P4142:AD4142))</f>
        <v>15</v>
      </c>
      <c r="AH4142" s="399"/>
      <c r="AK4142" s="375">
        <f t="shared" ref="AK4142:AK4161" si="13146">P4142</f>
        <v>0</v>
      </c>
      <c r="AL4142" s="378">
        <f t="shared" si="13143"/>
        <v>0</v>
      </c>
      <c r="AM4142" s="374">
        <f t="shared" ref="AM4142:AM4161" si="13147">SUM(U4142:AD4142)</f>
        <v>0</v>
      </c>
      <c r="AN4142" s="292">
        <f t="shared" si="13144"/>
        <v>0</v>
      </c>
      <c r="CA4142" s="436"/>
      <c r="CB4142" s="427"/>
      <c r="CC4142" s="375"/>
      <c r="CD4142" s="375"/>
      <c r="CE4142" s="375"/>
      <c r="CF4142" s="375"/>
      <c r="CG4142" s="375"/>
      <c r="CH4142" s="375"/>
      <c r="CI4142" s="375"/>
      <c r="CJ4142" s="375"/>
      <c r="CK4142" s="375"/>
      <c r="CL4142" s="375"/>
      <c r="CM4142" s="375"/>
      <c r="CN4142" s="439"/>
      <c r="CO4142" s="439"/>
      <c r="CP4142" s="439"/>
      <c r="CQ4142" s="439"/>
      <c r="CR4142" s="439"/>
      <c r="CS4142" s="439"/>
      <c r="CT4142" s="439"/>
      <c r="CU4142" s="439"/>
      <c r="CV4142" s="439"/>
      <c r="CW4142" s="439"/>
      <c r="CX4142" s="439"/>
      <c r="CY4142" s="439"/>
      <c r="CZ4142" s="439"/>
      <c r="DA4142" s="439"/>
      <c r="DB4142" s="439"/>
      <c r="DC4142" s="439"/>
      <c r="DD4142" s="439"/>
      <c r="DE4142" s="439"/>
      <c r="DG4142" s="612"/>
      <c r="DH4142" s="613"/>
      <c r="DI4142" s="415"/>
      <c r="DJ4142" s="416"/>
      <c r="DK4142" s="416"/>
      <c r="DL4142" s="416"/>
      <c r="DM4142" s="416"/>
      <c r="DN4142" s="416"/>
      <c r="DO4142" s="416"/>
      <c r="DP4142" s="416"/>
      <c r="DQ4142" s="416"/>
      <c r="DR4142" s="416"/>
      <c r="DS4142" s="416"/>
      <c r="DT4142" s="416"/>
      <c r="DU4142" s="416"/>
      <c r="DV4142" s="416"/>
      <c r="DW4142" s="416"/>
      <c r="DX4142" s="416"/>
      <c r="DY4142" s="416"/>
      <c r="DZ4142" s="416"/>
      <c r="EA4142" s="416"/>
      <c r="EB4142" s="416"/>
      <c r="EC4142" s="416"/>
      <c r="ED4142" s="416"/>
      <c r="EE4142" s="416"/>
      <c r="EF4142" s="416"/>
      <c r="EG4142" s="416"/>
      <c r="EH4142" s="416"/>
      <c r="EI4142" s="416"/>
      <c r="EJ4142" s="416"/>
      <c r="EK4142" s="416"/>
      <c r="EL4142" s="417"/>
    </row>
    <row r="4143" spans="1:142" ht="24" customHeight="1" x14ac:dyDescent="0.25">
      <c r="A4143" s="60"/>
      <c r="B4143" s="60"/>
      <c r="C4143" s="782"/>
      <c r="D4143" s="789"/>
      <c r="E4143" s="790"/>
      <c r="F4143" s="791"/>
      <c r="G4143" s="703" t="s">
        <v>558</v>
      </c>
      <c r="H4143" s="703"/>
      <c r="I4143" s="704" t="s">
        <v>559</v>
      </c>
      <c r="J4143" s="705"/>
      <c r="K4143" s="705"/>
      <c r="L4143" s="705"/>
      <c r="M4143" s="705"/>
      <c r="N4143" s="705"/>
      <c r="O4143" s="706"/>
      <c r="P4143" s="555"/>
      <c r="Q4143" s="555"/>
      <c r="R4143" s="555"/>
      <c r="S4143" s="555"/>
      <c r="T4143" s="555"/>
      <c r="U4143" s="555"/>
      <c r="V4143" s="555"/>
      <c r="W4143" s="555"/>
      <c r="X4143" s="555"/>
      <c r="Y4143" s="555"/>
      <c r="Z4143" s="555"/>
      <c r="AA4143" s="555"/>
      <c r="AB4143" s="555"/>
      <c r="AC4143" s="555"/>
      <c r="AD4143" s="555"/>
      <c r="AE4143" s="60"/>
      <c r="AF4143" s="259"/>
      <c r="AG4143" s="374">
        <f t="shared" si="13145"/>
        <v>15</v>
      </c>
      <c r="AH4143" s="399"/>
      <c r="AK4143" s="375">
        <f t="shared" si="13146"/>
        <v>0</v>
      </c>
      <c r="AL4143" s="378">
        <f t="shared" si="13143"/>
        <v>0</v>
      </c>
      <c r="AM4143" s="374">
        <f t="shared" si="13147"/>
        <v>0</v>
      </c>
      <c r="AN4143" s="292">
        <f t="shared" si="13144"/>
        <v>0</v>
      </c>
      <c r="CA4143" s="436"/>
      <c r="CB4143" s="421"/>
      <c r="CC4143" s="375"/>
      <c r="CD4143" s="375"/>
      <c r="CE4143" s="375"/>
      <c r="CF4143" s="375"/>
      <c r="CG4143" s="375"/>
      <c r="CH4143" s="375"/>
      <c r="CI4143" s="375"/>
      <c r="CJ4143" s="375"/>
      <c r="CK4143" s="375"/>
      <c r="CL4143" s="375"/>
      <c r="CM4143" s="375"/>
      <c r="CN4143" s="439"/>
      <c r="CO4143" s="439"/>
      <c r="CP4143" s="439"/>
      <c r="CQ4143" s="439"/>
      <c r="CR4143" s="439"/>
      <c r="CS4143" s="439"/>
      <c r="CT4143" s="439"/>
      <c r="CU4143" s="439"/>
      <c r="CV4143" s="439"/>
      <c r="CW4143" s="439"/>
      <c r="CX4143" s="439"/>
      <c r="CY4143" s="439"/>
      <c r="CZ4143" s="439"/>
      <c r="DA4143" s="439"/>
      <c r="DB4143" s="439"/>
      <c r="DC4143" s="439"/>
      <c r="DD4143" s="439"/>
      <c r="DE4143" s="439"/>
      <c r="DG4143" s="610"/>
      <c r="DH4143" s="611"/>
      <c r="DI4143" s="415"/>
      <c r="DJ4143" s="416"/>
      <c r="DK4143" s="416"/>
      <c r="DL4143" s="416"/>
      <c r="DM4143" s="416"/>
      <c r="DN4143" s="416"/>
      <c r="DO4143" s="416"/>
      <c r="DP4143" s="416"/>
      <c r="DQ4143" s="416"/>
      <c r="DR4143" s="416"/>
      <c r="DS4143" s="416"/>
      <c r="DT4143" s="416"/>
      <c r="DU4143" s="416"/>
      <c r="DV4143" s="416"/>
      <c r="DW4143" s="416"/>
      <c r="DX4143" s="416"/>
      <c r="DY4143" s="416"/>
      <c r="DZ4143" s="416"/>
      <c r="EA4143" s="416"/>
      <c r="EB4143" s="416"/>
      <c r="EC4143" s="416"/>
      <c r="ED4143" s="416"/>
      <c r="EE4143" s="416"/>
      <c r="EF4143" s="416"/>
      <c r="EG4143" s="416"/>
      <c r="EH4143" s="416"/>
      <c r="EI4143" s="416"/>
      <c r="EJ4143" s="416"/>
      <c r="EK4143" s="416"/>
      <c r="EL4143" s="417"/>
    </row>
    <row r="4144" spans="1:142" ht="15" customHeight="1" x14ac:dyDescent="0.25">
      <c r="A4144" s="60"/>
      <c r="B4144" s="60"/>
      <c r="C4144" s="782"/>
      <c r="D4144" s="789"/>
      <c r="E4144" s="790"/>
      <c r="F4144" s="791"/>
      <c r="G4144" s="703" t="s">
        <v>560</v>
      </c>
      <c r="H4144" s="703"/>
      <c r="I4144" s="704" t="s">
        <v>561</v>
      </c>
      <c r="J4144" s="705"/>
      <c r="K4144" s="705"/>
      <c r="L4144" s="705"/>
      <c r="M4144" s="705"/>
      <c r="N4144" s="705"/>
      <c r="O4144" s="706"/>
      <c r="P4144" s="555"/>
      <c r="Q4144" s="555"/>
      <c r="R4144" s="555"/>
      <c r="S4144" s="555"/>
      <c r="T4144" s="555"/>
      <c r="U4144" s="555"/>
      <c r="V4144" s="555"/>
      <c r="W4144" s="555"/>
      <c r="X4144" s="555"/>
      <c r="Y4144" s="555"/>
      <c r="Z4144" s="555"/>
      <c r="AA4144" s="555"/>
      <c r="AB4144" s="555"/>
      <c r="AC4144" s="555"/>
      <c r="AD4144" s="555"/>
      <c r="AE4144" s="60"/>
      <c r="AF4144" s="259"/>
      <c r="AG4144" s="374">
        <f t="shared" si="13145"/>
        <v>15</v>
      </c>
      <c r="AH4144" s="399"/>
      <c r="AK4144" s="375">
        <f t="shared" si="13146"/>
        <v>0</v>
      </c>
      <c r="AL4144" s="378">
        <f t="shared" si="13143"/>
        <v>0</v>
      </c>
      <c r="AM4144" s="374">
        <f t="shared" si="13147"/>
        <v>0</v>
      </c>
      <c r="AN4144" s="292">
        <f t="shared" si="13144"/>
        <v>0</v>
      </c>
      <c r="CA4144" s="299" t="s">
        <v>60</v>
      </c>
      <c r="CB4144" s="421"/>
      <c r="CC4144" s="375"/>
      <c r="CD4144" s="375"/>
      <c r="CE4144" s="375"/>
      <c r="CF4144" s="375"/>
      <c r="CG4144" s="375"/>
      <c r="CH4144" s="375"/>
      <c r="CI4144" s="375"/>
      <c r="CJ4144" s="375"/>
      <c r="CK4144" s="375"/>
      <c r="CL4144" s="375"/>
      <c r="CM4144" s="375"/>
      <c r="CN4144" s="300"/>
      <c r="CO4144" s="300"/>
      <c r="CP4144" s="300"/>
      <c r="CQ4144" s="423">
        <f t="shared" ref="CQ4144" si="13148">IF(P4144="",0,P4144)</f>
        <v>0</v>
      </c>
      <c r="CR4144" s="423">
        <f t="shared" ref="CR4144" si="13149">IF(Q4144="",0,Q4144)</f>
        <v>0</v>
      </c>
      <c r="CS4144" s="423">
        <f t="shared" ref="CS4144" si="13150">IF(R4144="",0,R4144)</f>
        <v>0</v>
      </c>
      <c r="CT4144" s="423">
        <f t="shared" ref="CT4144" si="13151">IF(S4144="",0,S4144)</f>
        <v>0</v>
      </c>
      <c r="CU4144" s="423">
        <f t="shared" ref="CU4144" si="13152">IF(T4144="",0,T4144)</f>
        <v>0</v>
      </c>
      <c r="CV4144" s="423">
        <f t="shared" ref="CV4144" si="13153">IF(U4144="",0,U4144)</f>
        <v>0</v>
      </c>
      <c r="CW4144" s="423">
        <f t="shared" ref="CW4144" si="13154">IF(V4144="",0,V4144)</f>
        <v>0</v>
      </c>
      <c r="CX4144" s="423">
        <f t="shared" ref="CX4144" si="13155">IF(W4144="",0,W4144)</f>
        <v>0</v>
      </c>
      <c r="CY4144" s="423">
        <f t="shared" ref="CY4144" si="13156">IF(X4144="",0,X4144)</f>
        <v>0</v>
      </c>
      <c r="CZ4144" s="423">
        <f t="shared" ref="CZ4144" si="13157">IF(Y4144="",0,Y4144)</f>
        <v>0</v>
      </c>
      <c r="DA4144" s="423">
        <f t="shared" ref="DA4144" si="13158">IF(Z4144="",0,Z4144)</f>
        <v>0</v>
      </c>
      <c r="DB4144" s="423">
        <f t="shared" ref="DB4144" si="13159">IF(AA4144="",0,AA4144)</f>
        <v>0</v>
      </c>
      <c r="DC4144" s="423">
        <f t="shared" ref="DC4144" si="13160">IF(AB4144="",0,AB4144)</f>
        <v>0</v>
      </c>
      <c r="DD4144" s="423">
        <f t="shared" ref="DD4144" si="13161">IF(AC4144="",0,AC4144)</f>
        <v>0</v>
      </c>
      <c r="DE4144" s="423">
        <f t="shared" ref="DE4144" si="13162">IF(AD4144="",0,AD4144)</f>
        <v>0</v>
      </c>
      <c r="DG4144" s="610"/>
      <c r="DH4144" s="611"/>
      <c r="DI4144" s="415"/>
      <c r="DJ4144" s="416"/>
      <c r="DK4144" s="416"/>
      <c r="DL4144" s="416"/>
      <c r="DM4144" s="416"/>
      <c r="DN4144" s="416"/>
      <c r="DO4144" s="416"/>
      <c r="DP4144" s="416"/>
      <c r="DQ4144" s="416"/>
      <c r="DR4144" s="416"/>
      <c r="DS4144" s="416"/>
      <c r="DT4144" s="416"/>
      <c r="DU4144" s="416"/>
      <c r="DV4144" s="416"/>
      <c r="DW4144" s="416"/>
      <c r="DX4144" s="416"/>
      <c r="DY4144" s="416"/>
      <c r="DZ4144" s="416"/>
      <c r="EA4144" s="416"/>
      <c r="EB4144" s="416"/>
      <c r="EC4144" s="416"/>
      <c r="ED4144" s="416"/>
      <c r="EE4144" s="416"/>
      <c r="EF4144" s="416"/>
      <c r="EG4144" s="416"/>
      <c r="EH4144" s="416"/>
      <c r="EI4144" s="416"/>
      <c r="EJ4144" s="416"/>
      <c r="EK4144" s="416"/>
      <c r="EL4144" s="417"/>
    </row>
    <row r="4145" spans="1:142" ht="15" customHeight="1" x14ac:dyDescent="0.25">
      <c r="A4145" s="60"/>
      <c r="B4145" s="60"/>
      <c r="C4145" s="782"/>
      <c r="D4145" s="789"/>
      <c r="E4145" s="790"/>
      <c r="F4145" s="791"/>
      <c r="G4145" s="702" t="s">
        <v>564</v>
      </c>
      <c r="H4145" s="702"/>
      <c r="I4145" s="177"/>
      <c r="J4145" s="700" t="s">
        <v>562</v>
      </c>
      <c r="K4145" s="700"/>
      <c r="L4145" s="700"/>
      <c r="M4145" s="700"/>
      <c r="N4145" s="700"/>
      <c r="O4145" s="701"/>
      <c r="P4145" s="555"/>
      <c r="Q4145" s="555"/>
      <c r="R4145" s="555"/>
      <c r="S4145" s="555"/>
      <c r="T4145" s="555"/>
      <c r="U4145" s="555"/>
      <c r="V4145" s="555"/>
      <c r="W4145" s="555"/>
      <c r="X4145" s="555"/>
      <c r="Y4145" s="555"/>
      <c r="Z4145" s="555"/>
      <c r="AA4145" s="555"/>
      <c r="AB4145" s="555"/>
      <c r="AC4145" s="555"/>
      <c r="AD4145" s="555"/>
      <c r="AE4145" s="60"/>
      <c r="AF4145" s="259"/>
      <c r="AG4145" s="374">
        <f t="shared" si="13145"/>
        <v>15</v>
      </c>
      <c r="AH4145" s="399"/>
      <c r="AK4145" s="375">
        <f t="shared" si="13146"/>
        <v>0</v>
      </c>
      <c r="AL4145" s="378">
        <f t="shared" si="13143"/>
        <v>0</v>
      </c>
      <c r="AM4145" s="374">
        <f t="shared" si="13147"/>
        <v>0</v>
      </c>
      <c r="AN4145" s="292">
        <f t="shared" si="13144"/>
        <v>0</v>
      </c>
      <c r="CA4145" s="299" t="s">
        <v>1917</v>
      </c>
      <c r="CB4145" s="421"/>
      <c r="CC4145" s="375"/>
      <c r="CD4145" s="375"/>
      <c r="CE4145" s="375"/>
      <c r="CF4145" s="375"/>
      <c r="CG4145" s="375"/>
      <c r="CH4145" s="375"/>
      <c r="CI4145" s="375"/>
      <c r="CJ4145" s="375"/>
      <c r="CK4145" s="375"/>
      <c r="CL4145" s="375"/>
      <c r="CM4145" s="375"/>
      <c r="CN4145" s="301"/>
      <c r="CO4145" s="301"/>
      <c r="CP4145" s="301"/>
      <c r="CQ4145" s="301">
        <f t="shared" ref="CQ4145" si="13163">SUM(P4145:P4146)</f>
        <v>0</v>
      </c>
      <c r="CR4145" s="301">
        <f t="shared" ref="CR4145" si="13164">SUM(Q4145:Q4146)</f>
        <v>0</v>
      </c>
      <c r="CS4145" s="301">
        <f t="shared" ref="CS4145" si="13165">SUM(R4145:R4146)</f>
        <v>0</v>
      </c>
      <c r="CT4145" s="301">
        <f t="shared" ref="CT4145" si="13166">SUM(S4145:S4146)</f>
        <v>0</v>
      </c>
      <c r="CU4145" s="301">
        <f t="shared" ref="CU4145" si="13167">SUM(T4145:T4146)</f>
        <v>0</v>
      </c>
      <c r="CV4145" s="301">
        <f t="shared" ref="CV4145" si="13168">SUM(U4145:U4146)</f>
        <v>0</v>
      </c>
      <c r="CW4145" s="301">
        <f t="shared" ref="CW4145" si="13169">SUM(V4145:V4146)</f>
        <v>0</v>
      </c>
      <c r="CX4145" s="301">
        <f t="shared" ref="CX4145" si="13170">SUM(W4145:W4146)</f>
        <v>0</v>
      </c>
      <c r="CY4145" s="301">
        <f t="shared" ref="CY4145" si="13171">SUM(X4145:X4146)</f>
        <v>0</v>
      </c>
      <c r="CZ4145" s="301">
        <f t="shared" ref="CZ4145" si="13172">SUM(Y4145:Y4146)</f>
        <v>0</v>
      </c>
      <c r="DA4145" s="301">
        <f t="shared" ref="DA4145" si="13173">SUM(Z4145:Z4146)</f>
        <v>0</v>
      </c>
      <c r="DB4145" s="301">
        <f t="shared" ref="DB4145" si="13174">SUM(AA4145:AA4146)</f>
        <v>0</v>
      </c>
      <c r="DC4145" s="301">
        <f t="shared" ref="DC4145" si="13175">SUM(AB4145:AB4146)</f>
        <v>0</v>
      </c>
      <c r="DD4145" s="301">
        <f t="shared" ref="DD4145" si="13176">SUM(AC4145:AC4146)</f>
        <v>0</v>
      </c>
      <c r="DE4145" s="301">
        <f t="shared" ref="DE4145" si="13177">SUM(AD4145:AD4146)</f>
        <v>0</v>
      </c>
      <c r="DG4145" s="612"/>
      <c r="DH4145" s="613"/>
      <c r="DI4145" s="415"/>
      <c r="DJ4145" s="416"/>
      <c r="DK4145" s="416"/>
      <c r="DL4145" s="416"/>
      <c r="DM4145" s="416"/>
      <c r="DN4145" s="416"/>
      <c r="DO4145" s="416"/>
      <c r="DP4145" s="416"/>
      <c r="DQ4145" s="416"/>
      <c r="DR4145" s="416"/>
      <c r="DS4145" s="416"/>
      <c r="DT4145" s="416"/>
      <c r="DU4145" s="416"/>
      <c r="DV4145" s="416"/>
      <c r="DW4145" s="416"/>
      <c r="DX4145" s="416"/>
      <c r="DY4145" s="416"/>
      <c r="DZ4145" s="416"/>
      <c r="EA4145" s="416"/>
      <c r="EB4145" s="416"/>
      <c r="EC4145" s="416"/>
      <c r="ED4145" s="416"/>
      <c r="EE4145" s="416"/>
      <c r="EF4145" s="416"/>
      <c r="EG4145" s="416"/>
      <c r="EH4145" s="416"/>
      <c r="EI4145" s="416"/>
      <c r="EJ4145" s="416"/>
      <c r="EK4145" s="416"/>
      <c r="EL4145" s="417"/>
    </row>
    <row r="4146" spans="1:142" ht="24" customHeight="1" x14ac:dyDescent="0.25">
      <c r="A4146" s="60"/>
      <c r="B4146" s="60"/>
      <c r="C4146" s="782"/>
      <c r="D4146" s="789"/>
      <c r="E4146" s="790"/>
      <c r="F4146" s="791"/>
      <c r="G4146" s="702" t="s">
        <v>565</v>
      </c>
      <c r="H4146" s="702"/>
      <c r="I4146" s="177"/>
      <c r="J4146" s="700" t="s">
        <v>563</v>
      </c>
      <c r="K4146" s="700"/>
      <c r="L4146" s="700"/>
      <c r="M4146" s="700"/>
      <c r="N4146" s="700"/>
      <c r="O4146" s="701"/>
      <c r="P4146" s="555"/>
      <c r="Q4146" s="555"/>
      <c r="R4146" s="555"/>
      <c r="S4146" s="555"/>
      <c r="T4146" s="555"/>
      <c r="U4146" s="555"/>
      <c r="V4146" s="555"/>
      <c r="W4146" s="555"/>
      <c r="X4146" s="555"/>
      <c r="Y4146" s="555"/>
      <c r="Z4146" s="555"/>
      <c r="AA4146" s="555"/>
      <c r="AB4146" s="555"/>
      <c r="AC4146" s="555"/>
      <c r="AD4146" s="555"/>
      <c r="AE4146" s="60"/>
      <c r="AF4146" s="259"/>
      <c r="AG4146" s="374">
        <f t="shared" si="13145"/>
        <v>15</v>
      </c>
      <c r="AH4146" s="399"/>
      <c r="AK4146" s="375">
        <f t="shared" si="13146"/>
        <v>0</v>
      </c>
      <c r="AL4146" s="378">
        <f t="shared" si="13143"/>
        <v>0</v>
      </c>
      <c r="AM4146" s="374">
        <f t="shared" si="13147"/>
        <v>0</v>
      </c>
      <c r="AN4146" s="292">
        <f t="shared" si="13144"/>
        <v>0</v>
      </c>
      <c r="CA4146" s="299" t="s">
        <v>1910</v>
      </c>
      <c r="CB4146" s="421"/>
      <c r="CC4146" s="375"/>
      <c r="CD4146" s="375"/>
      <c r="CE4146" s="375"/>
      <c r="CF4146" s="375"/>
      <c r="CG4146" s="375"/>
      <c r="CH4146" s="375"/>
      <c r="CI4146" s="375"/>
      <c r="CJ4146" s="375"/>
      <c r="CK4146" s="375"/>
      <c r="CL4146" s="375"/>
      <c r="CM4146" s="375"/>
      <c r="CN4146" s="300"/>
      <c r="CO4146" s="300"/>
      <c r="CP4146" s="300"/>
      <c r="CQ4146" s="422">
        <f t="shared" ref="CQ4146" si="13178">IF(CQ4144="NA",COUNTIF(P4145:P4146,"NA"),COUNTIF(P4145:P4146,"NS"))</f>
        <v>0</v>
      </c>
      <c r="CR4146" s="422">
        <f t="shared" ref="CR4146" si="13179">IF(CR4144="NA",COUNTIF(Q4145:Q4146,"NA"),COUNTIF(Q4145:Q4146,"NS"))</f>
        <v>0</v>
      </c>
      <c r="CS4146" s="422">
        <f t="shared" ref="CS4146" si="13180">IF(CS4144="NA",COUNTIF(R4145:R4146,"NA"),COUNTIF(R4145:R4146,"NS"))</f>
        <v>0</v>
      </c>
      <c r="CT4146" s="422">
        <f t="shared" ref="CT4146" si="13181">IF(CT4144="NA",COUNTIF(S4145:S4146,"NA"),COUNTIF(S4145:S4146,"NS"))</f>
        <v>0</v>
      </c>
      <c r="CU4146" s="422">
        <f t="shared" ref="CU4146" si="13182">IF(CU4144="NA",COUNTIF(T4145:T4146,"NA"),COUNTIF(T4145:T4146,"NS"))</f>
        <v>0</v>
      </c>
      <c r="CV4146" s="422">
        <f t="shared" ref="CV4146" si="13183">IF(CV4144="NA",COUNTIF(U4145:U4146,"NA"),COUNTIF(U4145:U4146,"NS"))</f>
        <v>0</v>
      </c>
      <c r="CW4146" s="422">
        <f t="shared" ref="CW4146" si="13184">IF(CW4144="NA",COUNTIF(V4145:V4146,"NA"),COUNTIF(V4145:V4146,"NS"))</f>
        <v>0</v>
      </c>
      <c r="CX4146" s="422">
        <f t="shared" ref="CX4146" si="13185">IF(CX4144="NA",COUNTIF(W4145:W4146,"NA"),COUNTIF(W4145:W4146,"NS"))</f>
        <v>0</v>
      </c>
      <c r="CY4146" s="422">
        <f t="shared" ref="CY4146" si="13186">IF(CY4144="NA",COUNTIF(X4145:X4146,"NA"),COUNTIF(X4145:X4146,"NS"))</f>
        <v>0</v>
      </c>
      <c r="CZ4146" s="422">
        <f t="shared" ref="CZ4146" si="13187">IF(CZ4144="NA",COUNTIF(Y4145:Y4146,"NA"),COUNTIF(Y4145:Y4146,"NS"))</f>
        <v>0</v>
      </c>
      <c r="DA4146" s="422">
        <f t="shared" ref="DA4146" si="13188">IF(DA4144="NA",COUNTIF(Z4145:Z4146,"NA"),COUNTIF(Z4145:Z4146,"NS"))</f>
        <v>0</v>
      </c>
      <c r="DB4146" s="422">
        <f t="shared" ref="DB4146" si="13189">IF(DB4144="NA",COUNTIF(AA4145:AA4146,"NA"),COUNTIF(AA4145:AA4146,"NS"))</f>
        <v>0</v>
      </c>
      <c r="DC4146" s="422">
        <f t="shared" ref="DC4146" si="13190">IF(DC4144="NA",COUNTIF(AB4145:AB4146,"NA"),COUNTIF(AB4145:AB4146,"NS"))</f>
        <v>0</v>
      </c>
      <c r="DD4146" s="422">
        <f t="shared" ref="DD4146" si="13191">IF(DD4144="NA",COUNTIF(AC4145:AC4146,"NA"),COUNTIF(AC4145:AC4146,"NS"))</f>
        <v>0</v>
      </c>
      <c r="DE4146" s="422">
        <f t="shared" ref="DE4146" si="13192">IF(DE4144="NA",COUNTIF(AD4145:AD4146,"NA"),COUNTIF(AD4145:AD4146,"NS"))</f>
        <v>0</v>
      </c>
      <c r="DG4146" s="612"/>
      <c r="DH4146" s="613"/>
      <c r="DI4146" s="415"/>
      <c r="DJ4146" s="416"/>
      <c r="DK4146" s="416"/>
      <c r="DL4146" s="416"/>
      <c r="DM4146" s="416"/>
      <c r="DN4146" s="416"/>
      <c r="DO4146" s="416"/>
      <c r="DP4146" s="416"/>
      <c r="DQ4146" s="416"/>
      <c r="DR4146" s="416"/>
      <c r="DS4146" s="416"/>
      <c r="DT4146" s="416"/>
      <c r="DU4146" s="416"/>
      <c r="DV4146" s="416"/>
      <c r="DW4146" s="416"/>
      <c r="DX4146" s="416"/>
      <c r="DY4146" s="416"/>
      <c r="DZ4146" s="416"/>
      <c r="EA4146" s="416"/>
      <c r="EB4146" s="416"/>
      <c r="EC4146" s="416"/>
      <c r="ED4146" s="416"/>
      <c r="EE4146" s="416"/>
      <c r="EF4146" s="416"/>
      <c r="EG4146" s="416"/>
      <c r="EH4146" s="416"/>
      <c r="EI4146" s="416"/>
      <c r="EJ4146" s="416"/>
      <c r="EK4146" s="416"/>
      <c r="EL4146" s="417"/>
    </row>
    <row r="4147" spans="1:142" ht="24" customHeight="1" x14ac:dyDescent="0.25">
      <c r="A4147" s="60"/>
      <c r="B4147" s="60"/>
      <c r="C4147" s="782"/>
      <c r="D4147" s="789"/>
      <c r="E4147" s="790"/>
      <c r="F4147" s="791"/>
      <c r="G4147" s="703" t="s">
        <v>566</v>
      </c>
      <c r="H4147" s="703"/>
      <c r="I4147" s="704" t="s">
        <v>567</v>
      </c>
      <c r="J4147" s="705"/>
      <c r="K4147" s="705"/>
      <c r="L4147" s="705"/>
      <c r="M4147" s="705"/>
      <c r="N4147" s="705"/>
      <c r="O4147" s="706"/>
      <c r="P4147" s="555"/>
      <c r="Q4147" s="555"/>
      <c r="R4147" s="555"/>
      <c r="S4147" s="555"/>
      <c r="T4147" s="555"/>
      <c r="U4147" s="555"/>
      <c r="V4147" s="555"/>
      <c r="W4147" s="555"/>
      <c r="X4147" s="555"/>
      <c r="Y4147" s="555"/>
      <c r="Z4147" s="555"/>
      <c r="AA4147" s="555"/>
      <c r="AB4147" s="555"/>
      <c r="AC4147" s="555"/>
      <c r="AD4147" s="555"/>
      <c r="AE4147" s="60"/>
      <c r="AF4147" s="259"/>
      <c r="AG4147" s="374">
        <f t="shared" si="13145"/>
        <v>15</v>
      </c>
      <c r="AH4147" s="399"/>
      <c r="AK4147" s="375">
        <f t="shared" si="13146"/>
        <v>0</v>
      </c>
      <c r="AL4147" s="378">
        <f t="shared" si="13143"/>
        <v>0</v>
      </c>
      <c r="AM4147" s="374">
        <f t="shared" si="13147"/>
        <v>0</v>
      </c>
      <c r="AN4147" s="292">
        <f t="shared" si="13144"/>
        <v>0</v>
      </c>
      <c r="CA4147" s="308" t="s">
        <v>1918</v>
      </c>
      <c r="CB4147" s="427"/>
      <c r="CC4147" s="375"/>
      <c r="CD4147" s="375"/>
      <c r="CE4147" s="375"/>
      <c r="CF4147" s="375"/>
      <c r="CG4147" s="375"/>
      <c r="CH4147" s="375"/>
      <c r="CI4147" s="375"/>
      <c r="CJ4147" s="375"/>
      <c r="CK4147" s="375"/>
      <c r="CL4147" s="375"/>
      <c r="CM4147" s="375"/>
      <c r="CN4147" s="465"/>
      <c r="CO4147" s="465"/>
      <c r="CP4147" s="465"/>
      <c r="CQ4147" s="435">
        <f t="shared" ref="CQ4147:DD4147" si="13193">IF(OR(AND(CQ4144=0,CQ4146&gt;0),AND(CQ4144="NS",CQ4145&gt;0),AND(CQ4144="NS",CQ4146=0,CQ4145=0)),1,IF(OR(AND(CQ4144&gt;0,CQ4146=2),AND(CQ4144="NS",CQ4146=2),AND(CQ4144="NS",CQ4145=0,CQ4146&gt;0),OR(CQ4144=CQ4145,AND(CQ4144="",CQ4146=0,CQ4145=0))),0,1))</f>
        <v>0</v>
      </c>
      <c r="CR4147" s="435">
        <f t="shared" si="13193"/>
        <v>0</v>
      </c>
      <c r="CS4147" s="435">
        <f t="shared" si="13193"/>
        <v>0</v>
      </c>
      <c r="CT4147" s="435">
        <f t="shared" si="13193"/>
        <v>0</v>
      </c>
      <c r="CU4147" s="435">
        <f t="shared" si="13193"/>
        <v>0</v>
      </c>
      <c r="CV4147" s="435">
        <f t="shared" si="13193"/>
        <v>0</v>
      </c>
      <c r="CW4147" s="435">
        <f t="shared" si="13193"/>
        <v>0</v>
      </c>
      <c r="CX4147" s="435">
        <f t="shared" si="13193"/>
        <v>0</v>
      </c>
      <c r="CY4147" s="435">
        <f t="shared" si="13193"/>
        <v>0</v>
      </c>
      <c r="CZ4147" s="435">
        <f t="shared" si="13193"/>
        <v>0</v>
      </c>
      <c r="DA4147" s="435">
        <f t="shared" si="13193"/>
        <v>0</v>
      </c>
      <c r="DB4147" s="435">
        <f t="shared" si="13193"/>
        <v>0</v>
      </c>
      <c r="DC4147" s="435">
        <f t="shared" si="13193"/>
        <v>0</v>
      </c>
      <c r="DD4147" s="435">
        <f t="shared" si="13193"/>
        <v>0</v>
      </c>
      <c r="DE4147" s="435">
        <f t="shared" ref="DE4147" si="13194">IF(OR(AND(DE4144=0,DE4146&gt;0),AND(DE4144="NS",DE4145&gt;0),AND(DE4144="NS",DE4146=0,DE4145=0)),1,IF(OR(AND(DE4144&gt;0,DE4146=2),AND(DE4144="NS",DE4146=2),AND(DE4144="NS",DE4145=0,DE4146&gt;0),OR(DE4144=DE4145,AND(DE4144="",DE4146=0,DE4145=0))),0,1))</f>
        <v>0</v>
      </c>
      <c r="DG4147" s="610"/>
      <c r="DH4147" s="611"/>
      <c r="DI4147" s="415"/>
      <c r="DJ4147" s="416"/>
      <c r="DK4147" s="416"/>
      <c r="DL4147" s="416"/>
      <c r="DM4147" s="416"/>
      <c r="DN4147" s="416"/>
      <c r="DO4147" s="416"/>
      <c r="DP4147" s="416"/>
      <c r="DQ4147" s="416"/>
      <c r="DR4147" s="416"/>
      <c r="DS4147" s="416"/>
      <c r="DT4147" s="416"/>
      <c r="DU4147" s="416"/>
      <c r="DV4147" s="416"/>
      <c r="DW4147" s="416"/>
      <c r="DX4147" s="416"/>
      <c r="DY4147" s="416"/>
      <c r="DZ4147" s="416"/>
      <c r="EA4147" s="416"/>
      <c r="EB4147" s="416"/>
      <c r="EC4147" s="416"/>
      <c r="ED4147" s="416"/>
      <c r="EE4147" s="416"/>
      <c r="EF4147" s="416"/>
      <c r="EG4147" s="416"/>
      <c r="EH4147" s="416"/>
      <c r="EI4147" s="416"/>
      <c r="EJ4147" s="416"/>
      <c r="EK4147" s="416"/>
      <c r="EL4147" s="417"/>
    </row>
    <row r="4148" spans="1:142" ht="36" customHeight="1" x14ac:dyDescent="0.25">
      <c r="A4148" s="60"/>
      <c r="B4148" s="60"/>
      <c r="C4148" s="782"/>
      <c r="D4148" s="789"/>
      <c r="E4148" s="790"/>
      <c r="F4148" s="791"/>
      <c r="G4148" s="703" t="s">
        <v>568</v>
      </c>
      <c r="H4148" s="703"/>
      <c r="I4148" s="704" t="s">
        <v>569</v>
      </c>
      <c r="J4148" s="705"/>
      <c r="K4148" s="705"/>
      <c r="L4148" s="705"/>
      <c r="M4148" s="705"/>
      <c r="N4148" s="705"/>
      <c r="O4148" s="706"/>
      <c r="P4148" s="555"/>
      <c r="Q4148" s="555"/>
      <c r="R4148" s="555"/>
      <c r="S4148" s="555"/>
      <c r="T4148" s="555"/>
      <c r="U4148" s="555"/>
      <c r="V4148" s="555"/>
      <c r="W4148" s="555"/>
      <c r="X4148" s="555"/>
      <c r="Y4148" s="555"/>
      <c r="Z4148" s="555"/>
      <c r="AA4148" s="555"/>
      <c r="AB4148" s="555"/>
      <c r="AC4148" s="555"/>
      <c r="AD4148" s="555"/>
      <c r="AE4148" s="60"/>
      <c r="AF4148" s="259"/>
      <c r="AG4148" s="374">
        <f t="shared" si="13145"/>
        <v>15</v>
      </c>
      <c r="AH4148" s="399"/>
      <c r="AK4148" s="375">
        <f t="shared" si="13146"/>
        <v>0</v>
      </c>
      <c r="AL4148" s="378">
        <f t="shared" si="13143"/>
        <v>0</v>
      </c>
      <c r="AM4148" s="374">
        <f t="shared" si="13147"/>
        <v>0</v>
      </c>
      <c r="AN4148" s="292">
        <f t="shared" si="13144"/>
        <v>0</v>
      </c>
      <c r="CA4148" s="436"/>
      <c r="CB4148" s="427"/>
      <c r="CC4148" s="375"/>
      <c r="CD4148" s="375"/>
      <c r="CE4148" s="375"/>
      <c r="CF4148" s="375"/>
      <c r="CG4148" s="375"/>
      <c r="CH4148" s="375"/>
      <c r="CI4148" s="375"/>
      <c r="CJ4148" s="375"/>
      <c r="CK4148" s="375"/>
      <c r="CL4148" s="375"/>
      <c r="CM4148" s="375"/>
      <c r="CN4148" s="439"/>
      <c r="CO4148" s="439"/>
      <c r="CP4148" s="439"/>
      <c r="CQ4148" s="439"/>
      <c r="CR4148" s="439"/>
      <c r="CS4148" s="439"/>
      <c r="CT4148" s="439"/>
      <c r="CU4148" s="439"/>
      <c r="CV4148" s="439"/>
      <c r="CW4148" s="439"/>
      <c r="CX4148" s="439"/>
      <c r="CY4148" s="439"/>
      <c r="CZ4148" s="439"/>
      <c r="DA4148" s="439"/>
      <c r="DB4148" s="439"/>
      <c r="DC4148" s="439"/>
      <c r="DD4148" s="439"/>
      <c r="DE4148" s="439"/>
      <c r="DG4148" s="610"/>
      <c r="DH4148" s="611"/>
      <c r="DI4148" s="415"/>
      <c r="DJ4148" s="416"/>
      <c r="DK4148" s="416"/>
      <c r="DL4148" s="416"/>
      <c r="DM4148" s="416"/>
      <c r="DN4148" s="416"/>
      <c r="DO4148" s="416"/>
      <c r="DP4148" s="416"/>
      <c r="DQ4148" s="416"/>
      <c r="DR4148" s="416"/>
      <c r="DS4148" s="416"/>
      <c r="DT4148" s="416"/>
      <c r="DU4148" s="416"/>
      <c r="DV4148" s="416"/>
      <c r="DW4148" s="416"/>
      <c r="DX4148" s="416"/>
      <c r="DY4148" s="416"/>
      <c r="DZ4148" s="416"/>
      <c r="EA4148" s="416"/>
      <c r="EB4148" s="416"/>
      <c r="EC4148" s="416"/>
      <c r="ED4148" s="416"/>
      <c r="EE4148" s="416"/>
      <c r="EF4148" s="416"/>
      <c r="EG4148" s="416"/>
      <c r="EH4148" s="416"/>
      <c r="EI4148" s="416"/>
      <c r="EJ4148" s="416"/>
      <c r="EK4148" s="416"/>
      <c r="EL4148" s="417"/>
    </row>
    <row r="4149" spans="1:142" ht="24" customHeight="1" x14ac:dyDescent="0.25">
      <c r="A4149" s="60"/>
      <c r="B4149" s="60"/>
      <c r="C4149" s="782"/>
      <c r="D4149" s="789"/>
      <c r="E4149" s="790"/>
      <c r="F4149" s="791"/>
      <c r="G4149" s="703" t="s">
        <v>570</v>
      </c>
      <c r="H4149" s="703"/>
      <c r="I4149" s="704" t="s">
        <v>571</v>
      </c>
      <c r="J4149" s="705"/>
      <c r="K4149" s="705"/>
      <c r="L4149" s="705"/>
      <c r="M4149" s="705"/>
      <c r="N4149" s="705"/>
      <c r="O4149" s="706"/>
      <c r="P4149" s="555"/>
      <c r="Q4149" s="555"/>
      <c r="R4149" s="555"/>
      <c r="S4149" s="555"/>
      <c r="T4149" s="555"/>
      <c r="U4149" s="555"/>
      <c r="V4149" s="555"/>
      <c r="W4149" s="555"/>
      <c r="X4149" s="555"/>
      <c r="Y4149" s="555"/>
      <c r="Z4149" s="555"/>
      <c r="AA4149" s="555"/>
      <c r="AB4149" s="555"/>
      <c r="AC4149" s="555"/>
      <c r="AD4149" s="555"/>
      <c r="AE4149" s="60"/>
      <c r="AF4149" s="259"/>
      <c r="AG4149" s="374">
        <f t="shared" si="13145"/>
        <v>15</v>
      </c>
      <c r="AH4149" s="399"/>
      <c r="AK4149" s="375">
        <f t="shared" si="13146"/>
        <v>0</v>
      </c>
      <c r="AL4149" s="378">
        <f t="shared" si="13143"/>
        <v>0</v>
      </c>
      <c r="AM4149" s="374">
        <f t="shared" si="13147"/>
        <v>0</v>
      </c>
      <c r="AN4149" s="292">
        <f t="shared" si="13144"/>
        <v>0</v>
      </c>
      <c r="CA4149" s="436"/>
      <c r="CB4149" s="427"/>
      <c r="CC4149" s="375"/>
      <c r="CD4149" s="375"/>
      <c r="CE4149" s="375"/>
      <c r="CF4149" s="375"/>
      <c r="CG4149" s="375"/>
      <c r="CH4149" s="375"/>
      <c r="CI4149" s="375"/>
      <c r="CJ4149" s="375"/>
      <c r="CK4149" s="375"/>
      <c r="CL4149" s="375"/>
      <c r="CM4149" s="375"/>
      <c r="CN4149" s="439"/>
      <c r="CO4149" s="439"/>
      <c r="CP4149" s="439"/>
      <c r="CQ4149" s="439"/>
      <c r="CR4149" s="439"/>
      <c r="CS4149" s="439"/>
      <c r="CT4149" s="439"/>
      <c r="CU4149" s="439"/>
      <c r="CV4149" s="439"/>
      <c r="CW4149" s="439"/>
      <c r="CX4149" s="439"/>
      <c r="CY4149" s="439"/>
      <c r="CZ4149" s="439"/>
      <c r="DA4149" s="439"/>
      <c r="DB4149" s="439"/>
      <c r="DC4149" s="439"/>
      <c r="DD4149" s="439"/>
      <c r="DE4149" s="439"/>
      <c r="DG4149" s="610"/>
      <c r="DH4149" s="611"/>
      <c r="DI4149" s="415"/>
      <c r="DJ4149" s="416"/>
      <c r="DK4149" s="416"/>
      <c r="DL4149" s="416"/>
      <c r="DM4149" s="416"/>
      <c r="DN4149" s="416"/>
      <c r="DO4149" s="416"/>
      <c r="DP4149" s="416"/>
      <c r="DQ4149" s="416"/>
      <c r="DR4149" s="416"/>
      <c r="DS4149" s="416"/>
      <c r="DT4149" s="416"/>
      <c r="DU4149" s="416"/>
      <c r="DV4149" s="416"/>
      <c r="DW4149" s="416"/>
      <c r="DX4149" s="416"/>
      <c r="DY4149" s="416"/>
      <c r="DZ4149" s="416"/>
      <c r="EA4149" s="416"/>
      <c r="EB4149" s="416"/>
      <c r="EC4149" s="416"/>
      <c r="ED4149" s="416"/>
      <c r="EE4149" s="416"/>
      <c r="EF4149" s="416"/>
      <c r="EG4149" s="416"/>
      <c r="EH4149" s="416"/>
      <c r="EI4149" s="416"/>
      <c r="EJ4149" s="416"/>
      <c r="EK4149" s="416"/>
      <c r="EL4149" s="417"/>
    </row>
    <row r="4150" spans="1:142" ht="24" customHeight="1" x14ac:dyDescent="0.25">
      <c r="A4150" s="60"/>
      <c r="B4150" s="60"/>
      <c r="C4150" s="782"/>
      <c r="D4150" s="789"/>
      <c r="E4150" s="790"/>
      <c r="F4150" s="791"/>
      <c r="G4150" s="703" t="s">
        <v>572</v>
      </c>
      <c r="H4150" s="703"/>
      <c r="I4150" s="704" t="s">
        <v>573</v>
      </c>
      <c r="J4150" s="705"/>
      <c r="K4150" s="705"/>
      <c r="L4150" s="705"/>
      <c r="M4150" s="705"/>
      <c r="N4150" s="705"/>
      <c r="O4150" s="706"/>
      <c r="P4150" s="555"/>
      <c r="Q4150" s="555"/>
      <c r="R4150" s="555"/>
      <c r="S4150" s="555"/>
      <c r="T4150" s="555"/>
      <c r="U4150" s="555"/>
      <c r="V4150" s="555"/>
      <c r="W4150" s="555"/>
      <c r="X4150" s="555"/>
      <c r="Y4150" s="555"/>
      <c r="Z4150" s="555"/>
      <c r="AA4150" s="555"/>
      <c r="AB4150" s="555"/>
      <c r="AC4150" s="555"/>
      <c r="AD4150" s="555"/>
      <c r="AE4150" s="60"/>
      <c r="AF4150" s="259"/>
      <c r="AG4150" s="374">
        <f t="shared" si="13145"/>
        <v>15</v>
      </c>
      <c r="AH4150" s="399"/>
      <c r="AK4150" s="375">
        <f t="shared" si="13146"/>
        <v>0</v>
      </c>
      <c r="AL4150" s="378">
        <f t="shared" si="13143"/>
        <v>0</v>
      </c>
      <c r="AM4150" s="374">
        <f t="shared" si="13147"/>
        <v>0</v>
      </c>
      <c r="AN4150" s="292">
        <f t="shared" si="13144"/>
        <v>0</v>
      </c>
      <c r="CA4150" s="436"/>
      <c r="CB4150" s="427"/>
      <c r="CC4150" s="375"/>
      <c r="CD4150" s="375"/>
      <c r="CE4150" s="375"/>
      <c r="CF4150" s="375"/>
      <c r="CG4150" s="375"/>
      <c r="CH4150" s="375"/>
      <c r="CI4150" s="375"/>
      <c r="CJ4150" s="375"/>
      <c r="CK4150" s="375"/>
      <c r="CL4150" s="375"/>
      <c r="CM4150" s="375"/>
      <c r="CN4150" s="439"/>
      <c r="CO4150" s="439"/>
      <c r="CP4150" s="439"/>
      <c r="CQ4150" s="439"/>
      <c r="CR4150" s="439"/>
      <c r="CS4150" s="439"/>
      <c r="CT4150" s="439"/>
      <c r="CU4150" s="439"/>
      <c r="CV4150" s="439"/>
      <c r="CW4150" s="439"/>
      <c r="CX4150" s="439"/>
      <c r="CY4150" s="439"/>
      <c r="CZ4150" s="439"/>
      <c r="DA4150" s="439"/>
      <c r="DB4150" s="439"/>
      <c r="DC4150" s="439"/>
      <c r="DD4150" s="439"/>
      <c r="DE4150" s="439"/>
      <c r="DG4150" s="610"/>
      <c r="DH4150" s="611"/>
      <c r="DI4150" s="415"/>
      <c r="DJ4150" s="416"/>
      <c r="DK4150" s="416"/>
      <c r="DL4150" s="416"/>
      <c r="DM4150" s="416"/>
      <c r="DN4150" s="416"/>
      <c r="DO4150" s="416"/>
      <c r="DP4150" s="416"/>
      <c r="DQ4150" s="416"/>
      <c r="DR4150" s="416"/>
      <c r="DS4150" s="416"/>
      <c r="DT4150" s="416"/>
      <c r="DU4150" s="416"/>
      <c r="DV4150" s="416"/>
      <c r="DW4150" s="416"/>
      <c r="DX4150" s="416"/>
      <c r="DY4150" s="416"/>
      <c r="DZ4150" s="416"/>
      <c r="EA4150" s="416"/>
      <c r="EB4150" s="416"/>
      <c r="EC4150" s="416"/>
      <c r="ED4150" s="416"/>
      <c r="EE4150" s="416"/>
      <c r="EF4150" s="416"/>
      <c r="EG4150" s="416"/>
      <c r="EH4150" s="416"/>
      <c r="EI4150" s="416"/>
      <c r="EJ4150" s="416"/>
      <c r="EK4150" s="416"/>
      <c r="EL4150" s="417"/>
    </row>
    <row r="4151" spans="1:142" ht="15" customHeight="1" x14ac:dyDescent="0.25">
      <c r="A4151" s="60"/>
      <c r="B4151" s="60"/>
      <c r="C4151" s="782"/>
      <c r="D4151" s="789"/>
      <c r="E4151" s="790"/>
      <c r="F4151" s="791"/>
      <c r="G4151" s="703" t="s">
        <v>574</v>
      </c>
      <c r="H4151" s="703"/>
      <c r="I4151" s="704" t="s">
        <v>575</v>
      </c>
      <c r="J4151" s="705"/>
      <c r="K4151" s="705"/>
      <c r="L4151" s="705"/>
      <c r="M4151" s="705"/>
      <c r="N4151" s="705"/>
      <c r="O4151" s="706"/>
      <c r="P4151" s="555"/>
      <c r="Q4151" s="555"/>
      <c r="R4151" s="555"/>
      <c r="S4151" s="555"/>
      <c r="T4151" s="555"/>
      <c r="U4151" s="555"/>
      <c r="V4151" s="555"/>
      <c r="W4151" s="555"/>
      <c r="X4151" s="555"/>
      <c r="Y4151" s="555"/>
      <c r="Z4151" s="555"/>
      <c r="AA4151" s="555"/>
      <c r="AB4151" s="555"/>
      <c r="AC4151" s="555"/>
      <c r="AD4151" s="555"/>
      <c r="AE4151" s="60"/>
      <c r="AF4151" s="259"/>
      <c r="AG4151" s="374">
        <f t="shared" si="13145"/>
        <v>15</v>
      </c>
      <c r="AH4151" s="399"/>
      <c r="AK4151" s="375">
        <f t="shared" si="13146"/>
        <v>0</v>
      </c>
      <c r="AL4151" s="378">
        <f t="shared" si="13143"/>
        <v>0</v>
      </c>
      <c r="AM4151" s="374">
        <f t="shared" si="13147"/>
        <v>0</v>
      </c>
      <c r="AN4151" s="292">
        <f t="shared" si="13144"/>
        <v>0</v>
      </c>
      <c r="CA4151" s="436"/>
      <c r="CB4151" s="427"/>
      <c r="CC4151" s="375"/>
      <c r="CD4151" s="375"/>
      <c r="CE4151" s="375"/>
      <c r="CF4151" s="375"/>
      <c r="CG4151" s="375"/>
      <c r="CH4151" s="375"/>
      <c r="CI4151" s="375"/>
      <c r="CJ4151" s="375"/>
      <c r="CK4151" s="375"/>
      <c r="CL4151" s="375"/>
      <c r="CM4151" s="375"/>
      <c r="CN4151" s="439"/>
      <c r="CO4151" s="439"/>
      <c r="CP4151" s="439"/>
      <c r="CQ4151" s="439"/>
      <c r="CR4151" s="439"/>
      <c r="CS4151" s="439"/>
      <c r="CT4151" s="439"/>
      <c r="CU4151" s="439"/>
      <c r="CV4151" s="439"/>
      <c r="CW4151" s="439"/>
      <c r="CX4151" s="439"/>
      <c r="CY4151" s="439"/>
      <c r="CZ4151" s="439"/>
      <c r="DA4151" s="439"/>
      <c r="DB4151" s="439"/>
      <c r="DC4151" s="439"/>
      <c r="DD4151" s="439"/>
      <c r="DE4151" s="439"/>
      <c r="DG4151" s="610"/>
      <c r="DH4151" s="611"/>
      <c r="DI4151" s="415"/>
      <c r="DJ4151" s="416"/>
      <c r="DK4151" s="416"/>
      <c r="DL4151" s="416"/>
      <c r="DM4151" s="416"/>
      <c r="DN4151" s="416"/>
      <c r="DO4151" s="416"/>
      <c r="DP4151" s="416"/>
      <c r="DQ4151" s="416"/>
      <c r="DR4151" s="416"/>
      <c r="DS4151" s="416"/>
      <c r="DT4151" s="416"/>
      <c r="DU4151" s="416"/>
      <c r="DV4151" s="416"/>
      <c r="DW4151" s="416"/>
      <c r="DX4151" s="416"/>
      <c r="DY4151" s="416"/>
      <c r="DZ4151" s="416"/>
      <c r="EA4151" s="416"/>
      <c r="EB4151" s="416"/>
      <c r="EC4151" s="416"/>
      <c r="ED4151" s="416"/>
      <c r="EE4151" s="416"/>
      <c r="EF4151" s="416"/>
      <c r="EG4151" s="416"/>
      <c r="EH4151" s="416"/>
      <c r="EI4151" s="416"/>
      <c r="EJ4151" s="416"/>
      <c r="EK4151" s="416"/>
      <c r="EL4151" s="417"/>
    </row>
    <row r="4152" spans="1:142" ht="24" customHeight="1" x14ac:dyDescent="0.25">
      <c r="A4152" s="60"/>
      <c r="B4152" s="60"/>
      <c r="C4152" s="782"/>
      <c r="D4152" s="789"/>
      <c r="E4152" s="790"/>
      <c r="F4152" s="791"/>
      <c r="G4152" s="703" t="s">
        <v>576</v>
      </c>
      <c r="H4152" s="703"/>
      <c r="I4152" s="704" t="s">
        <v>577</v>
      </c>
      <c r="J4152" s="705"/>
      <c r="K4152" s="705"/>
      <c r="L4152" s="705"/>
      <c r="M4152" s="705"/>
      <c r="N4152" s="705"/>
      <c r="O4152" s="706"/>
      <c r="P4152" s="555"/>
      <c r="Q4152" s="555"/>
      <c r="R4152" s="555"/>
      <c r="S4152" s="555"/>
      <c r="T4152" s="555"/>
      <c r="U4152" s="555"/>
      <c r="V4152" s="555"/>
      <c r="W4152" s="555"/>
      <c r="X4152" s="555"/>
      <c r="Y4152" s="555"/>
      <c r="Z4152" s="555"/>
      <c r="AA4152" s="555"/>
      <c r="AB4152" s="555"/>
      <c r="AC4152" s="555"/>
      <c r="AD4152" s="555"/>
      <c r="AE4152" s="60"/>
      <c r="AF4152" s="259"/>
      <c r="AG4152" s="374">
        <f t="shared" si="13145"/>
        <v>15</v>
      </c>
      <c r="AH4152" s="399"/>
      <c r="AK4152" s="375">
        <f t="shared" si="13146"/>
        <v>0</v>
      </c>
      <c r="AL4152" s="378">
        <f t="shared" si="13143"/>
        <v>0</v>
      </c>
      <c r="AM4152" s="374">
        <f t="shared" si="13147"/>
        <v>0</v>
      </c>
      <c r="AN4152" s="292">
        <f t="shared" si="13144"/>
        <v>0</v>
      </c>
      <c r="CA4152" s="436"/>
      <c r="CB4152" s="427"/>
      <c r="CC4152" s="375"/>
      <c r="CD4152" s="375"/>
      <c r="CE4152" s="375"/>
      <c r="CF4152" s="375"/>
      <c r="CG4152" s="375"/>
      <c r="CH4152" s="375"/>
      <c r="CI4152" s="375"/>
      <c r="CJ4152" s="375"/>
      <c r="CK4152" s="375"/>
      <c r="CL4152" s="375"/>
      <c r="CM4152" s="375"/>
      <c r="CN4152" s="439"/>
      <c r="CO4152" s="439"/>
      <c r="CP4152" s="439"/>
      <c r="CQ4152" s="439"/>
      <c r="CR4152" s="439"/>
      <c r="CS4152" s="439"/>
      <c r="CT4152" s="439"/>
      <c r="CU4152" s="439"/>
      <c r="CV4152" s="439"/>
      <c r="CW4152" s="439"/>
      <c r="CX4152" s="439"/>
      <c r="CY4152" s="439"/>
      <c r="CZ4152" s="439"/>
      <c r="DA4152" s="439"/>
      <c r="DB4152" s="439"/>
      <c r="DC4152" s="439"/>
      <c r="DD4152" s="439"/>
      <c r="DE4152" s="439"/>
      <c r="DG4152" s="610"/>
      <c r="DH4152" s="611"/>
      <c r="DI4152" s="415"/>
      <c r="DJ4152" s="416"/>
      <c r="DK4152" s="416"/>
      <c r="DL4152" s="416"/>
      <c r="DM4152" s="416"/>
      <c r="DN4152" s="416"/>
      <c r="DO4152" s="416"/>
      <c r="DP4152" s="416"/>
      <c r="DQ4152" s="416"/>
      <c r="DR4152" s="416"/>
      <c r="DS4152" s="416"/>
      <c r="DT4152" s="416"/>
      <c r="DU4152" s="416"/>
      <c r="DV4152" s="416"/>
      <c r="DW4152" s="416"/>
      <c r="DX4152" s="416"/>
      <c r="DY4152" s="416"/>
      <c r="DZ4152" s="416"/>
      <c r="EA4152" s="416"/>
      <c r="EB4152" s="416"/>
      <c r="EC4152" s="416"/>
      <c r="ED4152" s="416"/>
      <c r="EE4152" s="416"/>
      <c r="EF4152" s="416"/>
      <c r="EG4152" s="416"/>
      <c r="EH4152" s="416"/>
      <c r="EI4152" s="416"/>
      <c r="EJ4152" s="416"/>
      <c r="EK4152" s="416"/>
      <c r="EL4152" s="417"/>
    </row>
    <row r="4153" spans="1:142" ht="15" customHeight="1" x14ac:dyDescent="0.25">
      <c r="A4153" s="60"/>
      <c r="B4153" s="60"/>
      <c r="C4153" s="782"/>
      <c r="D4153" s="789"/>
      <c r="E4153" s="790"/>
      <c r="F4153" s="791"/>
      <c r="G4153" s="703" t="s">
        <v>578</v>
      </c>
      <c r="H4153" s="703"/>
      <c r="I4153" s="704" t="s">
        <v>579</v>
      </c>
      <c r="J4153" s="705"/>
      <c r="K4153" s="705"/>
      <c r="L4153" s="705"/>
      <c r="M4153" s="705"/>
      <c r="N4153" s="705"/>
      <c r="O4153" s="706"/>
      <c r="P4153" s="555"/>
      <c r="Q4153" s="555"/>
      <c r="R4153" s="555"/>
      <c r="S4153" s="555"/>
      <c r="T4153" s="555"/>
      <c r="U4153" s="555"/>
      <c r="V4153" s="555"/>
      <c r="W4153" s="555"/>
      <c r="X4153" s="555"/>
      <c r="Y4153" s="555"/>
      <c r="Z4153" s="555"/>
      <c r="AA4153" s="555"/>
      <c r="AB4153" s="555"/>
      <c r="AC4153" s="555"/>
      <c r="AD4153" s="555"/>
      <c r="AE4153" s="60"/>
      <c r="AF4153" s="259"/>
      <c r="AG4153" s="374">
        <f t="shared" si="13145"/>
        <v>15</v>
      </c>
      <c r="AH4153" s="399"/>
      <c r="AK4153" s="375">
        <f t="shared" si="13146"/>
        <v>0</v>
      </c>
      <c r="AL4153" s="378">
        <f t="shared" si="13143"/>
        <v>0</v>
      </c>
      <c r="AM4153" s="374">
        <f t="shared" si="13147"/>
        <v>0</v>
      </c>
      <c r="AN4153" s="292">
        <f t="shared" si="13144"/>
        <v>0</v>
      </c>
      <c r="CA4153" s="436"/>
      <c r="CB4153" s="427"/>
      <c r="CC4153" s="375"/>
      <c r="CD4153" s="375"/>
      <c r="CE4153" s="375"/>
      <c r="CF4153" s="375"/>
      <c r="CG4153" s="375"/>
      <c r="CH4153" s="375"/>
      <c r="CI4153" s="375"/>
      <c r="CJ4153" s="375"/>
      <c r="CK4153" s="375"/>
      <c r="CL4153" s="375"/>
      <c r="CM4153" s="375"/>
      <c r="CN4153" s="439"/>
      <c r="CO4153" s="439"/>
      <c r="CP4153" s="439"/>
      <c r="CQ4153" s="439"/>
      <c r="CR4153" s="439"/>
      <c r="CS4153" s="439"/>
      <c r="CT4153" s="439"/>
      <c r="CU4153" s="439"/>
      <c r="CV4153" s="439"/>
      <c r="CW4153" s="439"/>
      <c r="CX4153" s="439"/>
      <c r="CY4153" s="439"/>
      <c r="CZ4153" s="439"/>
      <c r="DA4153" s="439"/>
      <c r="DB4153" s="439"/>
      <c r="DC4153" s="439"/>
      <c r="DD4153" s="439"/>
      <c r="DE4153" s="439"/>
      <c r="DG4153" s="610"/>
      <c r="DH4153" s="611"/>
      <c r="DI4153" s="415"/>
      <c r="DJ4153" s="416"/>
      <c r="DK4153" s="416"/>
      <c r="DL4153" s="416"/>
      <c r="DM4153" s="416"/>
      <c r="DN4153" s="416"/>
      <c r="DO4153" s="416"/>
      <c r="DP4153" s="416"/>
      <c r="DQ4153" s="416"/>
      <c r="DR4153" s="416"/>
      <c r="DS4153" s="416"/>
      <c r="DT4153" s="416"/>
      <c r="DU4153" s="416"/>
      <c r="DV4153" s="416"/>
      <c r="DW4153" s="416"/>
      <c r="DX4153" s="416"/>
      <c r="DY4153" s="416"/>
      <c r="DZ4153" s="416"/>
      <c r="EA4153" s="416"/>
      <c r="EB4153" s="416"/>
      <c r="EC4153" s="416"/>
      <c r="ED4153" s="416"/>
      <c r="EE4153" s="416"/>
      <c r="EF4153" s="416"/>
      <c r="EG4153" s="416"/>
      <c r="EH4153" s="416"/>
      <c r="EI4153" s="416"/>
      <c r="EJ4153" s="416"/>
      <c r="EK4153" s="416"/>
      <c r="EL4153" s="417"/>
    </row>
    <row r="4154" spans="1:142" ht="24" customHeight="1" x14ac:dyDescent="0.25">
      <c r="A4154" s="60"/>
      <c r="B4154" s="60"/>
      <c r="C4154" s="782"/>
      <c r="D4154" s="789"/>
      <c r="E4154" s="790"/>
      <c r="F4154" s="791"/>
      <c r="G4154" s="703" t="s">
        <v>580</v>
      </c>
      <c r="H4154" s="703"/>
      <c r="I4154" s="704" t="s">
        <v>581</v>
      </c>
      <c r="J4154" s="705"/>
      <c r="K4154" s="705"/>
      <c r="L4154" s="705"/>
      <c r="M4154" s="705"/>
      <c r="N4154" s="705"/>
      <c r="O4154" s="706"/>
      <c r="P4154" s="555"/>
      <c r="Q4154" s="555"/>
      <c r="R4154" s="555"/>
      <c r="S4154" s="555"/>
      <c r="T4154" s="555"/>
      <c r="U4154" s="555"/>
      <c r="V4154" s="555"/>
      <c r="W4154" s="555"/>
      <c r="X4154" s="555"/>
      <c r="Y4154" s="555"/>
      <c r="Z4154" s="555"/>
      <c r="AA4154" s="555"/>
      <c r="AB4154" s="555"/>
      <c r="AC4154" s="555"/>
      <c r="AD4154" s="555"/>
      <c r="AE4154" s="60"/>
      <c r="AF4154" s="259"/>
      <c r="AG4154" s="374">
        <f t="shared" si="13145"/>
        <v>15</v>
      </c>
      <c r="AH4154" s="399"/>
      <c r="AK4154" s="375">
        <f t="shared" si="13146"/>
        <v>0</v>
      </c>
      <c r="AL4154" s="378">
        <f t="shared" si="13143"/>
        <v>0</v>
      </c>
      <c r="AM4154" s="374">
        <f t="shared" si="13147"/>
        <v>0</v>
      </c>
      <c r="AN4154" s="292">
        <f t="shared" si="13144"/>
        <v>0</v>
      </c>
      <c r="CA4154" s="436"/>
      <c r="CB4154" s="421"/>
      <c r="CC4154" s="375"/>
      <c r="CD4154" s="375"/>
      <c r="CE4154" s="375"/>
      <c r="CF4154" s="375"/>
      <c r="CG4154" s="375"/>
      <c r="CH4154" s="375"/>
      <c r="CI4154" s="375"/>
      <c r="CJ4154" s="375"/>
      <c r="CK4154" s="375"/>
      <c r="CL4154" s="375"/>
      <c r="CM4154" s="375"/>
      <c r="CN4154" s="439"/>
      <c r="CO4154" s="439"/>
      <c r="CP4154" s="439"/>
      <c r="CQ4154" s="439"/>
      <c r="CR4154" s="439"/>
      <c r="CS4154" s="439"/>
      <c r="CT4154" s="439"/>
      <c r="CU4154" s="439"/>
      <c r="CV4154" s="439"/>
      <c r="CW4154" s="439"/>
      <c r="CX4154" s="439"/>
      <c r="CY4154" s="439"/>
      <c r="CZ4154" s="439"/>
      <c r="DA4154" s="439"/>
      <c r="DB4154" s="439"/>
      <c r="DC4154" s="439"/>
      <c r="DD4154" s="439"/>
      <c r="DE4154" s="439"/>
      <c r="DG4154" s="610"/>
      <c r="DH4154" s="611"/>
      <c r="DI4154" s="415"/>
      <c r="DJ4154" s="416"/>
      <c r="DK4154" s="416"/>
      <c r="DL4154" s="416"/>
      <c r="DM4154" s="416"/>
      <c r="DN4154" s="416"/>
      <c r="DO4154" s="416"/>
      <c r="DP4154" s="416"/>
      <c r="DQ4154" s="416"/>
      <c r="DR4154" s="416"/>
      <c r="DS4154" s="416"/>
      <c r="DT4154" s="416"/>
      <c r="DU4154" s="416"/>
      <c r="DV4154" s="416"/>
      <c r="DW4154" s="416"/>
      <c r="DX4154" s="416"/>
      <c r="DY4154" s="416"/>
      <c r="DZ4154" s="416"/>
      <c r="EA4154" s="416"/>
      <c r="EB4154" s="416"/>
      <c r="EC4154" s="416"/>
      <c r="ED4154" s="416"/>
      <c r="EE4154" s="416"/>
      <c r="EF4154" s="416"/>
      <c r="EG4154" s="416"/>
      <c r="EH4154" s="416"/>
      <c r="EI4154" s="416"/>
      <c r="EJ4154" s="416"/>
      <c r="EK4154" s="416"/>
      <c r="EL4154" s="417"/>
    </row>
    <row r="4155" spans="1:142" ht="36" customHeight="1" x14ac:dyDescent="0.25">
      <c r="C4155" s="782"/>
      <c r="D4155" s="789"/>
      <c r="E4155" s="790"/>
      <c r="F4155" s="791"/>
      <c r="G4155" s="703" t="s">
        <v>582</v>
      </c>
      <c r="H4155" s="703"/>
      <c r="I4155" s="704" t="s">
        <v>583</v>
      </c>
      <c r="J4155" s="705"/>
      <c r="K4155" s="705"/>
      <c r="L4155" s="705"/>
      <c r="M4155" s="705"/>
      <c r="N4155" s="705"/>
      <c r="O4155" s="706"/>
      <c r="P4155" s="555"/>
      <c r="Q4155" s="555"/>
      <c r="R4155" s="555"/>
      <c r="S4155" s="555"/>
      <c r="T4155" s="555"/>
      <c r="U4155" s="555"/>
      <c r="V4155" s="555"/>
      <c r="W4155" s="555"/>
      <c r="X4155" s="555"/>
      <c r="Y4155" s="555"/>
      <c r="Z4155" s="555"/>
      <c r="AA4155" s="555"/>
      <c r="AB4155" s="555"/>
      <c r="AC4155" s="555"/>
      <c r="AD4155" s="555"/>
      <c r="AG4155" s="374">
        <f t="shared" si="13145"/>
        <v>15</v>
      </c>
      <c r="AH4155" s="399"/>
      <c r="AK4155" s="375">
        <f t="shared" si="13146"/>
        <v>0</v>
      </c>
      <c r="AL4155" s="378">
        <f t="shared" si="13143"/>
        <v>0</v>
      </c>
      <c r="AM4155" s="374">
        <f t="shared" si="13147"/>
        <v>0</v>
      </c>
      <c r="AN4155" s="292">
        <f t="shared" si="13144"/>
        <v>0</v>
      </c>
      <c r="CA4155" s="299" t="s">
        <v>60</v>
      </c>
      <c r="CB4155" s="421"/>
      <c r="CC4155" s="375"/>
      <c r="CD4155" s="375"/>
      <c r="CE4155" s="375"/>
      <c r="CF4155" s="375"/>
      <c r="CG4155" s="375"/>
      <c r="CH4155" s="375"/>
      <c r="CI4155" s="375"/>
      <c r="CJ4155" s="375"/>
      <c r="CK4155" s="375"/>
      <c r="CL4155" s="375"/>
      <c r="CM4155" s="375"/>
      <c r="CN4155" s="300"/>
      <c r="CO4155" s="300"/>
      <c r="CP4155" s="300"/>
      <c r="CQ4155" s="423">
        <f t="shared" ref="CQ4155" si="13195">IF(P4155="",0,P4155)</f>
        <v>0</v>
      </c>
      <c r="CR4155" s="423">
        <f t="shared" ref="CR4155" si="13196">IF(Q4155="",0,Q4155)</f>
        <v>0</v>
      </c>
      <c r="CS4155" s="423">
        <f t="shared" ref="CS4155" si="13197">IF(R4155="",0,R4155)</f>
        <v>0</v>
      </c>
      <c r="CT4155" s="423">
        <f t="shared" ref="CT4155" si="13198">IF(S4155="",0,S4155)</f>
        <v>0</v>
      </c>
      <c r="CU4155" s="423">
        <f t="shared" ref="CU4155" si="13199">IF(T4155="",0,T4155)</f>
        <v>0</v>
      </c>
      <c r="CV4155" s="423">
        <f t="shared" ref="CV4155" si="13200">IF(U4155="",0,U4155)</f>
        <v>0</v>
      </c>
      <c r="CW4155" s="423">
        <f t="shared" ref="CW4155" si="13201">IF(V4155="",0,V4155)</f>
        <v>0</v>
      </c>
      <c r="CX4155" s="423">
        <f t="shared" ref="CX4155" si="13202">IF(W4155="",0,W4155)</f>
        <v>0</v>
      </c>
      <c r="CY4155" s="423">
        <f t="shared" ref="CY4155" si="13203">IF(X4155="",0,X4155)</f>
        <v>0</v>
      </c>
      <c r="CZ4155" s="423">
        <f t="shared" ref="CZ4155" si="13204">IF(Y4155="",0,Y4155)</f>
        <v>0</v>
      </c>
      <c r="DA4155" s="423">
        <f t="shared" ref="DA4155" si="13205">IF(Z4155="",0,Z4155)</f>
        <v>0</v>
      </c>
      <c r="DB4155" s="423">
        <f t="shared" ref="DB4155" si="13206">IF(AA4155="",0,AA4155)</f>
        <v>0</v>
      </c>
      <c r="DC4155" s="423">
        <f t="shared" ref="DC4155" si="13207">IF(AB4155="",0,AB4155)</f>
        <v>0</v>
      </c>
      <c r="DD4155" s="423">
        <f t="shared" ref="DD4155" si="13208">IF(AC4155="",0,AC4155)</f>
        <v>0</v>
      </c>
      <c r="DE4155" s="423">
        <f t="shared" ref="DE4155" si="13209">IF(AD4155="",0,AD4155)</f>
        <v>0</v>
      </c>
      <c r="DG4155" s="610"/>
      <c r="DH4155" s="611"/>
      <c r="DI4155" s="415"/>
      <c r="DJ4155" s="416"/>
      <c r="DK4155" s="416"/>
      <c r="DL4155" s="416"/>
      <c r="DM4155" s="416"/>
      <c r="DN4155" s="416"/>
      <c r="DO4155" s="416"/>
      <c r="DP4155" s="416"/>
      <c r="DQ4155" s="416"/>
      <c r="DR4155" s="416"/>
      <c r="DS4155" s="416"/>
      <c r="DT4155" s="416"/>
      <c r="DU4155" s="416"/>
      <c r="DV4155" s="416"/>
      <c r="DW4155" s="416"/>
      <c r="DX4155" s="416"/>
      <c r="DY4155" s="416"/>
      <c r="DZ4155" s="416"/>
      <c r="EA4155" s="416"/>
      <c r="EB4155" s="416"/>
      <c r="EC4155" s="416"/>
      <c r="ED4155" s="416"/>
      <c r="EE4155" s="416"/>
      <c r="EF4155" s="416"/>
      <c r="EG4155" s="416"/>
      <c r="EH4155" s="416"/>
      <c r="EI4155" s="416"/>
      <c r="EJ4155" s="416"/>
      <c r="EK4155" s="416"/>
      <c r="EL4155" s="417"/>
    </row>
    <row r="4156" spans="1:142" ht="24" customHeight="1" x14ac:dyDescent="0.25">
      <c r="C4156" s="782"/>
      <c r="D4156" s="789"/>
      <c r="E4156" s="790"/>
      <c r="F4156" s="791"/>
      <c r="G4156" s="714" t="s">
        <v>588</v>
      </c>
      <c r="H4156" s="715"/>
      <c r="I4156" s="177"/>
      <c r="J4156" s="700" t="s">
        <v>584</v>
      </c>
      <c r="K4156" s="700"/>
      <c r="L4156" s="700"/>
      <c r="M4156" s="700"/>
      <c r="N4156" s="700"/>
      <c r="O4156" s="701"/>
      <c r="P4156" s="555"/>
      <c r="Q4156" s="555"/>
      <c r="R4156" s="555"/>
      <c r="S4156" s="555"/>
      <c r="T4156" s="555"/>
      <c r="U4156" s="555"/>
      <c r="V4156" s="555"/>
      <c r="W4156" s="555"/>
      <c r="X4156" s="555"/>
      <c r="Y4156" s="555"/>
      <c r="Z4156" s="555"/>
      <c r="AA4156" s="555"/>
      <c r="AB4156" s="555"/>
      <c r="AC4156" s="555"/>
      <c r="AD4156" s="555"/>
      <c r="AG4156" s="374">
        <f t="shared" si="13145"/>
        <v>15</v>
      </c>
      <c r="AH4156" s="399"/>
      <c r="AK4156" s="375">
        <f t="shared" si="13146"/>
        <v>0</v>
      </c>
      <c r="AL4156" s="378">
        <f t="shared" si="13143"/>
        <v>0</v>
      </c>
      <c r="AM4156" s="374">
        <f t="shared" si="13147"/>
        <v>0</v>
      </c>
      <c r="AN4156" s="292">
        <f t="shared" si="13144"/>
        <v>0</v>
      </c>
      <c r="CA4156" s="299" t="s">
        <v>1917</v>
      </c>
      <c r="CB4156" s="421"/>
      <c r="CC4156" s="375"/>
      <c r="CD4156" s="375"/>
      <c r="CE4156" s="375"/>
      <c r="CF4156" s="375"/>
      <c r="CG4156" s="375"/>
      <c r="CH4156" s="375"/>
      <c r="CI4156" s="375"/>
      <c r="CJ4156" s="375"/>
      <c r="CK4156" s="375"/>
      <c r="CL4156" s="375"/>
      <c r="CM4156" s="375"/>
      <c r="CN4156" s="301"/>
      <c r="CO4156" s="301"/>
      <c r="CP4156" s="301"/>
      <c r="CQ4156" s="301">
        <f t="shared" ref="CQ4156" si="13210">SUM(P4156:P4159)</f>
        <v>0</v>
      </c>
      <c r="CR4156" s="301">
        <f t="shared" ref="CR4156" si="13211">SUM(Q4156:Q4159)</f>
        <v>0</v>
      </c>
      <c r="CS4156" s="301">
        <f t="shared" ref="CS4156" si="13212">SUM(R4156:R4159)</f>
        <v>0</v>
      </c>
      <c r="CT4156" s="301">
        <f t="shared" ref="CT4156" si="13213">SUM(S4156:S4159)</f>
        <v>0</v>
      </c>
      <c r="CU4156" s="301">
        <f t="shared" ref="CU4156" si="13214">SUM(T4156:T4159)</f>
        <v>0</v>
      </c>
      <c r="CV4156" s="301">
        <f t="shared" ref="CV4156" si="13215">SUM(U4156:U4159)</f>
        <v>0</v>
      </c>
      <c r="CW4156" s="301">
        <f t="shared" ref="CW4156" si="13216">SUM(V4156:V4159)</f>
        <v>0</v>
      </c>
      <c r="CX4156" s="301">
        <f t="shared" ref="CX4156" si="13217">SUM(W4156:W4159)</f>
        <v>0</v>
      </c>
      <c r="CY4156" s="301">
        <f t="shared" ref="CY4156" si="13218">SUM(X4156:X4159)</f>
        <v>0</v>
      </c>
      <c r="CZ4156" s="301">
        <f t="shared" ref="CZ4156" si="13219">SUM(Y4156:Y4159)</f>
        <v>0</v>
      </c>
      <c r="DA4156" s="301">
        <f t="shared" ref="DA4156" si="13220">SUM(Z4156:Z4159)</f>
        <v>0</v>
      </c>
      <c r="DB4156" s="301">
        <f t="shared" ref="DB4156" si="13221">SUM(AA4156:AA4159)</f>
        <v>0</v>
      </c>
      <c r="DC4156" s="301">
        <f t="shared" ref="DC4156" si="13222">SUM(AB4156:AB4159)</f>
        <v>0</v>
      </c>
      <c r="DD4156" s="301">
        <f t="shared" ref="DD4156" si="13223">SUM(AC4156:AC4159)</f>
        <v>0</v>
      </c>
      <c r="DE4156" s="301">
        <f t="shared" ref="DE4156" si="13224">SUM(AD4156:AD4159)</f>
        <v>0</v>
      </c>
      <c r="DG4156" s="612"/>
      <c r="DH4156" s="613"/>
      <c r="DI4156" s="415"/>
      <c r="DJ4156" s="416"/>
      <c r="DK4156" s="416"/>
      <c r="DL4156" s="416"/>
      <c r="DM4156" s="416"/>
      <c r="DN4156" s="416"/>
      <c r="DO4156" s="416"/>
      <c r="DP4156" s="416"/>
      <c r="DQ4156" s="416"/>
      <c r="DR4156" s="416"/>
      <c r="DS4156" s="416"/>
      <c r="DT4156" s="416"/>
      <c r="DU4156" s="416"/>
      <c r="DV4156" s="416"/>
      <c r="DW4156" s="416"/>
      <c r="DX4156" s="416"/>
      <c r="DY4156" s="416"/>
      <c r="DZ4156" s="416"/>
      <c r="EA4156" s="416"/>
      <c r="EB4156" s="416"/>
      <c r="EC4156" s="416"/>
      <c r="ED4156" s="416"/>
      <c r="EE4156" s="416"/>
      <c r="EF4156" s="416"/>
      <c r="EG4156" s="416"/>
      <c r="EH4156" s="416"/>
      <c r="EI4156" s="416"/>
      <c r="EJ4156" s="416"/>
      <c r="EK4156" s="416"/>
      <c r="EL4156" s="417"/>
    </row>
    <row r="4157" spans="1:142" ht="15" customHeight="1" x14ac:dyDescent="0.25">
      <c r="C4157" s="782"/>
      <c r="D4157" s="789"/>
      <c r="E4157" s="790"/>
      <c r="F4157" s="791"/>
      <c r="G4157" s="714" t="s">
        <v>589</v>
      </c>
      <c r="H4157" s="715"/>
      <c r="I4157" s="177"/>
      <c r="J4157" s="700" t="s">
        <v>585</v>
      </c>
      <c r="K4157" s="700"/>
      <c r="L4157" s="700"/>
      <c r="M4157" s="700"/>
      <c r="N4157" s="700"/>
      <c r="O4157" s="701"/>
      <c r="P4157" s="555"/>
      <c r="Q4157" s="555"/>
      <c r="R4157" s="555"/>
      <c r="S4157" s="555"/>
      <c r="T4157" s="555"/>
      <c r="U4157" s="555"/>
      <c r="V4157" s="555"/>
      <c r="W4157" s="555"/>
      <c r="X4157" s="555"/>
      <c r="Y4157" s="555"/>
      <c r="Z4157" s="555"/>
      <c r="AA4157" s="555"/>
      <c r="AB4157" s="555"/>
      <c r="AC4157" s="555"/>
      <c r="AD4157" s="555"/>
      <c r="AG4157" s="374">
        <f t="shared" si="13145"/>
        <v>15</v>
      </c>
      <c r="AH4157" s="399"/>
      <c r="AK4157" s="375">
        <f t="shared" si="13146"/>
        <v>0</v>
      </c>
      <c r="AL4157" s="378">
        <f t="shared" si="13143"/>
        <v>0</v>
      </c>
      <c r="AM4157" s="374">
        <f t="shared" si="13147"/>
        <v>0</v>
      </c>
      <c r="AN4157" s="292">
        <f t="shared" si="13144"/>
        <v>0</v>
      </c>
      <c r="CA4157" s="299" t="s">
        <v>1910</v>
      </c>
      <c r="CB4157" s="421"/>
      <c r="CC4157" s="375"/>
      <c r="CD4157" s="375"/>
      <c r="CE4157" s="375"/>
      <c r="CF4157" s="375"/>
      <c r="CG4157" s="375"/>
      <c r="CH4157" s="375"/>
      <c r="CI4157" s="375"/>
      <c r="CJ4157" s="375"/>
      <c r="CK4157" s="375"/>
      <c r="CL4157" s="375"/>
      <c r="CM4157" s="375"/>
      <c r="CN4157" s="300"/>
      <c r="CO4157" s="300"/>
      <c r="CP4157" s="300"/>
      <c r="CQ4157" s="422">
        <f t="shared" ref="CQ4157" si="13225">IF(CQ4155="NA",COUNTIF(P4156:P4159,"NA"),COUNTIF(P4156:P4159,"NS"))</f>
        <v>0</v>
      </c>
      <c r="CR4157" s="422">
        <f t="shared" ref="CR4157" si="13226">IF(CR4155="NA",COUNTIF(Q4156:Q4159,"NA"),COUNTIF(Q4156:Q4159,"NS"))</f>
        <v>0</v>
      </c>
      <c r="CS4157" s="422">
        <f t="shared" ref="CS4157" si="13227">IF(CS4155="NA",COUNTIF(R4156:R4159,"NA"),COUNTIF(R4156:R4159,"NS"))</f>
        <v>0</v>
      </c>
      <c r="CT4157" s="422">
        <f t="shared" ref="CT4157" si="13228">IF(CT4155="NA",COUNTIF(S4156:S4159,"NA"),COUNTIF(S4156:S4159,"NS"))</f>
        <v>0</v>
      </c>
      <c r="CU4157" s="422">
        <f t="shared" ref="CU4157" si="13229">IF(CU4155="NA",COUNTIF(T4156:T4159,"NA"),COUNTIF(T4156:T4159,"NS"))</f>
        <v>0</v>
      </c>
      <c r="CV4157" s="422">
        <f t="shared" ref="CV4157" si="13230">IF(CV4155="NA",COUNTIF(U4156:U4159,"NA"),COUNTIF(U4156:U4159,"NS"))</f>
        <v>0</v>
      </c>
      <c r="CW4157" s="422">
        <f t="shared" ref="CW4157" si="13231">IF(CW4155="NA",COUNTIF(V4156:V4159,"NA"),COUNTIF(V4156:V4159,"NS"))</f>
        <v>0</v>
      </c>
      <c r="CX4157" s="422">
        <f t="shared" ref="CX4157" si="13232">IF(CX4155="NA",COUNTIF(W4156:W4159,"NA"),COUNTIF(W4156:W4159,"NS"))</f>
        <v>0</v>
      </c>
      <c r="CY4157" s="422">
        <f t="shared" ref="CY4157" si="13233">IF(CY4155="NA",COUNTIF(X4156:X4159,"NA"),COUNTIF(X4156:X4159,"NS"))</f>
        <v>0</v>
      </c>
      <c r="CZ4157" s="422">
        <f t="shared" ref="CZ4157" si="13234">IF(CZ4155="NA",COUNTIF(Y4156:Y4159,"NA"),COUNTIF(Y4156:Y4159,"NS"))</f>
        <v>0</v>
      </c>
      <c r="DA4157" s="422">
        <f t="shared" ref="DA4157" si="13235">IF(DA4155="NA",COUNTIF(Z4156:Z4159,"NA"),COUNTIF(Z4156:Z4159,"NS"))</f>
        <v>0</v>
      </c>
      <c r="DB4157" s="422">
        <f t="shared" ref="DB4157" si="13236">IF(DB4155="NA",COUNTIF(AA4156:AA4159,"NA"),COUNTIF(AA4156:AA4159,"NS"))</f>
        <v>0</v>
      </c>
      <c r="DC4157" s="422">
        <f t="shared" ref="DC4157" si="13237">IF(DC4155="NA",COUNTIF(AB4156:AB4159,"NA"),COUNTIF(AB4156:AB4159,"NS"))</f>
        <v>0</v>
      </c>
      <c r="DD4157" s="422">
        <f t="shared" ref="DD4157" si="13238">IF(DD4155="NA",COUNTIF(AC4156:AC4159,"NA"),COUNTIF(AC4156:AC4159,"NS"))</f>
        <v>0</v>
      </c>
      <c r="DE4157" s="422">
        <f t="shared" ref="DE4157" si="13239">IF(DE4155="NA",COUNTIF(AD4156:AD4159,"NA"),COUNTIF(AD4156:AD4159,"NS"))</f>
        <v>0</v>
      </c>
      <c r="DG4157" s="612"/>
      <c r="DH4157" s="613"/>
      <c r="DI4157" s="415"/>
      <c r="DJ4157" s="416"/>
      <c r="DK4157" s="416"/>
      <c r="DL4157" s="416"/>
      <c r="DM4157" s="416"/>
      <c r="DN4157" s="416"/>
      <c r="DO4157" s="416"/>
      <c r="DP4157" s="416"/>
      <c r="DQ4157" s="416"/>
      <c r="DR4157" s="416"/>
      <c r="DS4157" s="416"/>
      <c r="DT4157" s="416"/>
      <c r="DU4157" s="416"/>
      <c r="DV4157" s="416"/>
      <c r="DW4157" s="416"/>
      <c r="DX4157" s="416"/>
      <c r="DY4157" s="416"/>
      <c r="DZ4157" s="416"/>
      <c r="EA4157" s="416"/>
      <c r="EB4157" s="416"/>
      <c r="EC4157" s="416"/>
      <c r="ED4157" s="416"/>
      <c r="EE4157" s="416"/>
      <c r="EF4157" s="416"/>
      <c r="EG4157" s="416"/>
      <c r="EH4157" s="416"/>
      <c r="EI4157" s="416"/>
      <c r="EJ4157" s="416"/>
      <c r="EK4157" s="416"/>
      <c r="EL4157" s="417"/>
    </row>
    <row r="4158" spans="1:142" ht="36" customHeight="1" x14ac:dyDescent="0.25">
      <c r="C4158" s="782"/>
      <c r="D4158" s="789"/>
      <c r="E4158" s="790"/>
      <c r="F4158" s="791"/>
      <c r="G4158" s="714" t="s">
        <v>590</v>
      </c>
      <c r="H4158" s="715"/>
      <c r="I4158" s="177"/>
      <c r="J4158" s="700" t="s">
        <v>586</v>
      </c>
      <c r="K4158" s="700"/>
      <c r="L4158" s="700"/>
      <c r="M4158" s="700"/>
      <c r="N4158" s="700"/>
      <c r="O4158" s="701"/>
      <c r="P4158" s="555"/>
      <c r="Q4158" s="555"/>
      <c r="R4158" s="555"/>
      <c r="S4158" s="555"/>
      <c r="T4158" s="555"/>
      <c r="U4158" s="555"/>
      <c r="V4158" s="555"/>
      <c r="W4158" s="555"/>
      <c r="X4158" s="555"/>
      <c r="Y4158" s="555"/>
      <c r="Z4158" s="555"/>
      <c r="AA4158" s="555"/>
      <c r="AB4158" s="555"/>
      <c r="AC4158" s="555"/>
      <c r="AD4158" s="555"/>
      <c r="AG4158" s="374">
        <f t="shared" si="13145"/>
        <v>15</v>
      </c>
      <c r="AH4158" s="399"/>
      <c r="AK4158" s="375">
        <f t="shared" si="13146"/>
        <v>0</v>
      </c>
      <c r="AL4158" s="378">
        <f t="shared" si="13143"/>
        <v>0</v>
      </c>
      <c r="AM4158" s="374">
        <f t="shared" si="13147"/>
        <v>0</v>
      </c>
      <c r="AN4158" s="292">
        <f t="shared" si="13144"/>
        <v>0</v>
      </c>
      <c r="CA4158" s="299" t="s">
        <v>1918</v>
      </c>
      <c r="CB4158" s="398"/>
      <c r="CC4158" s="375"/>
      <c r="CD4158" s="375"/>
      <c r="CE4158" s="375"/>
      <c r="CF4158" s="375"/>
      <c r="CG4158" s="375"/>
      <c r="CH4158" s="375"/>
      <c r="CI4158" s="375"/>
      <c r="CJ4158" s="375"/>
      <c r="CK4158" s="375"/>
      <c r="CL4158" s="375"/>
      <c r="CM4158" s="375"/>
      <c r="CN4158" s="302"/>
      <c r="CO4158" s="302"/>
      <c r="CP4158" s="302"/>
      <c r="CQ4158" s="425">
        <f t="shared" ref="CQ4158:DD4158" si="13240">IF(OR(AND(CQ4155=0,CQ4157&gt;0),AND(CQ4155="NS",CQ4156&gt;0),AND(CQ4155="NS",CQ4156=0,CQ4157=0)),1,IF(OR(AND(CQ4157&gt;=2,CQ4156&lt;CQ4155),AND(CQ4155="NS",CQ4156=0,CQ4157&gt;0),OR(CQ4155=CQ4156,AND(CQ4155="",CQ4157=0,CQ4156=0))),0,1))</f>
        <v>0</v>
      </c>
      <c r="CR4158" s="425">
        <f t="shared" si="13240"/>
        <v>0</v>
      </c>
      <c r="CS4158" s="425">
        <f t="shared" si="13240"/>
        <v>0</v>
      </c>
      <c r="CT4158" s="425">
        <f t="shared" si="13240"/>
        <v>0</v>
      </c>
      <c r="CU4158" s="425">
        <f t="shared" si="13240"/>
        <v>0</v>
      </c>
      <c r="CV4158" s="425">
        <f t="shared" si="13240"/>
        <v>0</v>
      </c>
      <c r="CW4158" s="425">
        <f t="shared" si="13240"/>
        <v>0</v>
      </c>
      <c r="CX4158" s="425">
        <f t="shared" si="13240"/>
        <v>0</v>
      </c>
      <c r="CY4158" s="425">
        <f t="shared" si="13240"/>
        <v>0</v>
      </c>
      <c r="CZ4158" s="425">
        <f t="shared" si="13240"/>
        <v>0</v>
      </c>
      <c r="DA4158" s="425">
        <f t="shared" si="13240"/>
        <v>0</v>
      </c>
      <c r="DB4158" s="425">
        <f t="shared" si="13240"/>
        <v>0</v>
      </c>
      <c r="DC4158" s="425">
        <f t="shared" si="13240"/>
        <v>0</v>
      </c>
      <c r="DD4158" s="425">
        <f t="shared" si="13240"/>
        <v>0</v>
      </c>
      <c r="DE4158" s="425">
        <f t="shared" ref="DE4158" si="13241">IF(OR(AND(DE4155=0,DE4157&gt;0),AND(DE4155="NS",DE4156&gt;0),AND(DE4155="NS",DE4156=0,DE4157=0)),1,IF(OR(AND(DE4157&gt;=2,DE4156&lt;DE4155),AND(DE4155="NS",DE4156=0,DE4157&gt;0),OR(DE4155=DE4156,AND(DE4155="",DE4157=0,DE4156=0))),0,1))</f>
        <v>0</v>
      </c>
      <c r="DG4158" s="651" t="s">
        <v>594</v>
      </c>
      <c r="DH4158" s="652"/>
      <c r="DI4158" s="418" t="s">
        <v>1909</v>
      </c>
      <c r="DJ4158" s="419"/>
      <c r="DK4158" s="419"/>
      <c r="DL4158" s="419"/>
      <c r="DM4158" s="419"/>
      <c r="DN4158" s="419"/>
      <c r="DO4158" s="419"/>
      <c r="DP4158" s="419"/>
      <c r="DQ4158" s="419"/>
      <c r="DR4158" s="419"/>
      <c r="DS4158" s="419"/>
      <c r="DT4158" s="419"/>
      <c r="DU4158" s="419"/>
      <c r="DV4158" s="419"/>
      <c r="DW4158" s="419"/>
      <c r="DX4158" s="419">
        <f t="shared" ref="DX4158" si="13242">P4161</f>
        <v>0</v>
      </c>
      <c r="DY4158" s="419">
        <f t="shared" ref="DY4158" si="13243">Q4161</f>
        <v>0</v>
      </c>
      <c r="DZ4158" s="419">
        <f t="shared" ref="DZ4158" si="13244">R4161</f>
        <v>0</v>
      </c>
      <c r="EA4158" s="419">
        <f t="shared" ref="EA4158" si="13245">S4161</f>
        <v>0</v>
      </c>
      <c r="EB4158" s="419">
        <f t="shared" ref="EB4158" si="13246">T4161</f>
        <v>0</v>
      </c>
      <c r="EC4158" s="419">
        <f t="shared" ref="EC4158" si="13247">U4161</f>
        <v>0</v>
      </c>
      <c r="ED4158" s="419">
        <f t="shared" ref="ED4158" si="13248">V4161</f>
        <v>0</v>
      </c>
      <c r="EE4158" s="419">
        <f t="shared" ref="EE4158" si="13249">W4161</f>
        <v>0</v>
      </c>
      <c r="EF4158" s="419">
        <f t="shared" ref="EF4158" si="13250">X4161</f>
        <v>0</v>
      </c>
      <c r="EG4158" s="419">
        <f t="shared" ref="EG4158" si="13251">Y4161</f>
        <v>0</v>
      </c>
      <c r="EH4158" s="419">
        <f t="shared" ref="EH4158" si="13252">Z4161</f>
        <v>0</v>
      </c>
      <c r="EI4158" s="419">
        <f t="shared" ref="EI4158" si="13253">AA4161</f>
        <v>0</v>
      </c>
      <c r="EJ4158" s="419">
        <f t="shared" ref="EJ4158" si="13254">AB4161</f>
        <v>0</v>
      </c>
      <c r="EK4158" s="419">
        <f t="shared" ref="EK4158" si="13255">AC4161</f>
        <v>0</v>
      </c>
      <c r="EL4158" s="420">
        <f t="shared" ref="EL4158" si="13256">AD4161</f>
        <v>0</v>
      </c>
    </row>
    <row r="4159" spans="1:142" ht="48" customHeight="1" x14ac:dyDescent="0.25">
      <c r="C4159" s="782"/>
      <c r="D4159" s="789"/>
      <c r="E4159" s="790"/>
      <c r="F4159" s="791"/>
      <c r="G4159" s="714" t="s">
        <v>591</v>
      </c>
      <c r="H4159" s="715"/>
      <c r="I4159" s="177"/>
      <c r="J4159" s="700" t="s">
        <v>587</v>
      </c>
      <c r="K4159" s="700"/>
      <c r="L4159" s="700"/>
      <c r="M4159" s="700"/>
      <c r="N4159" s="700"/>
      <c r="O4159" s="701"/>
      <c r="P4159" s="555"/>
      <c r="Q4159" s="555"/>
      <c r="R4159" s="555"/>
      <c r="S4159" s="555"/>
      <c r="T4159" s="555"/>
      <c r="U4159" s="555"/>
      <c r="V4159" s="555"/>
      <c r="W4159" s="555"/>
      <c r="X4159" s="555"/>
      <c r="Y4159" s="555"/>
      <c r="Z4159" s="555"/>
      <c r="AA4159" s="555"/>
      <c r="AB4159" s="555"/>
      <c r="AC4159" s="555"/>
      <c r="AD4159" s="555"/>
      <c r="AG4159" s="374">
        <f t="shared" si="13145"/>
        <v>15</v>
      </c>
      <c r="AH4159" s="399"/>
      <c r="AK4159" s="375">
        <f t="shared" si="13146"/>
        <v>0</v>
      </c>
      <c r="AL4159" s="378">
        <f t="shared" si="13143"/>
        <v>0</v>
      </c>
      <c r="AM4159" s="374">
        <f t="shared" si="13147"/>
        <v>0</v>
      </c>
      <c r="AN4159" s="292">
        <f t="shared" si="13144"/>
        <v>0</v>
      </c>
      <c r="CA4159" s="413"/>
      <c r="CB4159" s="398"/>
      <c r="CC4159" s="398"/>
      <c r="CD4159" s="398"/>
      <c r="CE4159" s="398"/>
      <c r="CF4159" s="398"/>
      <c r="CG4159" s="398"/>
      <c r="CH4159" s="398"/>
      <c r="CI4159" s="398"/>
      <c r="CJ4159" s="398"/>
      <c r="CK4159" s="398"/>
      <c r="CL4159" s="398"/>
      <c r="CM4159" s="398"/>
      <c r="CN4159" s="398"/>
      <c r="CO4159" s="398"/>
      <c r="CP4159" s="398"/>
      <c r="CQ4159" s="398"/>
      <c r="CR4159" s="398"/>
      <c r="CS4159" s="398"/>
      <c r="CT4159" s="398"/>
      <c r="CU4159" s="398"/>
      <c r="CV4159" s="398"/>
      <c r="CW4159" s="398"/>
      <c r="CX4159" s="398"/>
      <c r="CY4159" s="398"/>
      <c r="CZ4159" s="398"/>
      <c r="DA4159" s="398"/>
      <c r="DB4159" s="398"/>
      <c r="DC4159" s="398"/>
      <c r="DD4159" s="398"/>
      <c r="DE4159" s="414"/>
      <c r="DG4159" s="440"/>
      <c r="DH4159" s="441"/>
      <c r="DI4159" s="415" t="s">
        <v>1910</v>
      </c>
      <c r="DJ4159" s="416"/>
      <c r="DK4159" s="416"/>
      <c r="DL4159" s="416"/>
      <c r="DM4159" s="416"/>
      <c r="DN4159" s="416"/>
      <c r="DO4159" s="416"/>
      <c r="DP4159" s="416"/>
      <c r="DQ4159" s="416"/>
      <c r="DR4159" s="416"/>
      <c r="DS4159" s="416"/>
      <c r="DT4159" s="416"/>
      <c r="DU4159" s="416"/>
      <c r="DV4159" s="416"/>
      <c r="DW4159" s="416"/>
      <c r="DX4159" s="416">
        <f t="shared" ref="DX4159" si="13257">COUNTIF(P4160,"NS")+COUNTIF(P4147:P4155,"NS")+COUNTIF(P4143:P4144,"NS")+COUNTIF(P4132:P4136,"NS")</f>
        <v>0</v>
      </c>
      <c r="DY4159" s="416">
        <f t="shared" ref="DY4159" si="13258">COUNTIF(Q4160,"NS")+COUNTIF(Q4147:Q4155,"NS")+COUNTIF(Q4143:Q4144,"NS")+COUNTIF(Q4132:Q4136,"NS")</f>
        <v>0</v>
      </c>
      <c r="DZ4159" s="416">
        <f t="shared" ref="DZ4159" si="13259">COUNTIF(R4160,"NS")+COUNTIF(R4147:R4155,"NS")+COUNTIF(R4143:R4144,"NS")+COUNTIF(R4132:R4136,"NS")</f>
        <v>0</v>
      </c>
      <c r="EA4159" s="416">
        <f t="shared" ref="EA4159" si="13260">COUNTIF(S4160,"NS")+COUNTIF(S4147:S4155,"NS")+COUNTIF(S4143:S4144,"NS")+COUNTIF(S4132:S4136,"NS")</f>
        <v>0</v>
      </c>
      <c r="EB4159" s="416">
        <f t="shared" ref="EB4159" si="13261">COUNTIF(T4160,"NS")+COUNTIF(T4147:T4155,"NS")+COUNTIF(T4143:T4144,"NS")+COUNTIF(T4132:T4136,"NS")</f>
        <v>0</v>
      </c>
      <c r="EC4159" s="416">
        <f t="shared" ref="EC4159" si="13262">COUNTIF(U4160,"NS")+COUNTIF(U4147:U4155,"NS")+COUNTIF(U4143:U4144,"NS")+COUNTIF(U4132:U4136,"NS")</f>
        <v>0</v>
      </c>
      <c r="ED4159" s="416">
        <f t="shared" ref="ED4159" si="13263">COUNTIF(V4160,"NS")+COUNTIF(V4147:V4155,"NS")+COUNTIF(V4143:V4144,"NS")+COUNTIF(V4132:V4136,"NS")</f>
        <v>0</v>
      </c>
      <c r="EE4159" s="416">
        <f t="shared" ref="EE4159" si="13264">COUNTIF(W4160,"NS")+COUNTIF(W4147:W4155,"NS")+COUNTIF(W4143:W4144,"NS")+COUNTIF(W4132:W4136,"NS")</f>
        <v>0</v>
      </c>
      <c r="EF4159" s="416">
        <f t="shared" ref="EF4159" si="13265">COUNTIF(X4160,"NS")+COUNTIF(X4147:X4155,"NS")+COUNTIF(X4143:X4144,"NS")+COUNTIF(X4132:X4136,"NS")</f>
        <v>0</v>
      </c>
      <c r="EG4159" s="416">
        <f t="shared" ref="EG4159" si="13266">COUNTIF(Y4160,"NS")+COUNTIF(Y4147:Y4155,"NS")+COUNTIF(Y4143:Y4144,"NS")+COUNTIF(Y4132:Y4136,"NS")</f>
        <v>0</v>
      </c>
      <c r="EH4159" s="416">
        <f t="shared" ref="EH4159" si="13267">COUNTIF(Z4160,"NS")+COUNTIF(Z4147:Z4155,"NS")+COUNTIF(Z4143:Z4144,"NS")+COUNTIF(Z4132:Z4136,"NS")</f>
        <v>0</v>
      </c>
      <c r="EI4159" s="416">
        <f t="shared" ref="EI4159" si="13268">COUNTIF(AA4160,"NS")+COUNTIF(AA4147:AA4155,"NS")+COUNTIF(AA4143:AA4144,"NS")+COUNTIF(AA4132:AA4136,"NS")</f>
        <v>0</v>
      </c>
      <c r="EJ4159" s="416">
        <f t="shared" ref="EJ4159" si="13269">COUNTIF(AB4160,"NS")+COUNTIF(AB4147:AB4155,"NS")+COUNTIF(AB4143:AB4144,"NS")+COUNTIF(AB4132:AB4136,"NS")</f>
        <v>0</v>
      </c>
      <c r="EK4159" s="416">
        <f t="shared" ref="EK4159" si="13270">COUNTIF(AC4160,"NS")+COUNTIF(AC4147:AC4155,"NS")+COUNTIF(AC4143:AC4144,"NS")+COUNTIF(AC4132:AC4136,"NS")</f>
        <v>0</v>
      </c>
      <c r="EL4159" s="417">
        <f t="shared" ref="EL4159" si="13271">COUNTIF(AD4160,"NS")+COUNTIF(AD4147:AD4155,"NS")+COUNTIF(AD4143:AD4144,"NS")+COUNTIF(AD4132:AD4136,"NS")</f>
        <v>0</v>
      </c>
    </row>
    <row r="4160" spans="1:142" ht="24" customHeight="1" thickBot="1" x14ac:dyDescent="0.3">
      <c r="C4160" s="782"/>
      <c r="D4160" s="789"/>
      <c r="E4160" s="790"/>
      <c r="F4160" s="791"/>
      <c r="G4160" s="703" t="s">
        <v>592</v>
      </c>
      <c r="H4160" s="703"/>
      <c r="I4160" s="707" t="s">
        <v>593</v>
      </c>
      <c r="J4160" s="708"/>
      <c r="K4160" s="708"/>
      <c r="L4160" s="708"/>
      <c r="M4160" s="708"/>
      <c r="N4160" s="708"/>
      <c r="O4160" s="709"/>
      <c r="P4160" s="555"/>
      <c r="Q4160" s="555"/>
      <c r="R4160" s="555"/>
      <c r="S4160" s="555"/>
      <c r="T4160" s="555"/>
      <c r="U4160" s="555"/>
      <c r="V4160" s="555"/>
      <c r="W4160" s="555"/>
      <c r="X4160" s="555"/>
      <c r="Y4160" s="555"/>
      <c r="Z4160" s="555"/>
      <c r="AA4160" s="555"/>
      <c r="AB4160" s="555"/>
      <c r="AC4160" s="555"/>
      <c r="AD4160" s="555"/>
      <c r="AG4160" s="374">
        <f t="shared" si="13145"/>
        <v>15</v>
      </c>
      <c r="AH4160" s="399"/>
      <c r="AK4160" s="375">
        <f t="shared" si="13146"/>
        <v>0</v>
      </c>
      <c r="AL4160" s="378">
        <f t="shared" si="13143"/>
        <v>0</v>
      </c>
      <c r="AM4160" s="374">
        <f t="shared" si="13147"/>
        <v>0</v>
      </c>
      <c r="AN4160" s="292">
        <f t="shared" si="13144"/>
        <v>0</v>
      </c>
      <c r="CA4160" s="413"/>
      <c r="CB4160" s="443"/>
      <c r="CC4160" s="398"/>
      <c r="CD4160" s="398"/>
      <c r="CE4160" s="398"/>
      <c r="CF4160" s="398"/>
      <c r="CG4160" s="398"/>
      <c r="CH4160" s="398"/>
      <c r="CI4160" s="398"/>
      <c r="CJ4160" s="398"/>
      <c r="CK4160" s="398"/>
      <c r="CL4160" s="398"/>
      <c r="CM4160" s="398"/>
      <c r="CN4160" s="398"/>
      <c r="CO4160" s="398"/>
      <c r="CP4160" s="398"/>
      <c r="CQ4160" s="398"/>
      <c r="CR4160" s="398"/>
      <c r="CS4160" s="398"/>
      <c r="CT4160" s="398"/>
      <c r="CU4160" s="398"/>
      <c r="CV4160" s="398"/>
      <c r="CW4160" s="398"/>
      <c r="CX4160" s="398"/>
      <c r="CY4160" s="398"/>
      <c r="CZ4160" s="398"/>
      <c r="DA4160" s="398"/>
      <c r="DB4160" s="398"/>
      <c r="DC4160" s="398"/>
      <c r="DD4160" s="398"/>
      <c r="DE4160" s="414"/>
      <c r="DG4160" s="440"/>
      <c r="DH4160" s="441"/>
      <c r="DI4160" s="415" t="s">
        <v>1914</v>
      </c>
      <c r="DJ4160" s="416"/>
      <c r="DK4160" s="416"/>
      <c r="DL4160" s="416"/>
      <c r="DM4160" s="416"/>
      <c r="DN4160" s="416"/>
      <c r="DO4160" s="416"/>
      <c r="DP4160" s="416"/>
      <c r="DQ4160" s="416"/>
      <c r="DR4160" s="416"/>
      <c r="DS4160" s="416"/>
      <c r="DT4160" s="416"/>
      <c r="DU4160" s="416"/>
      <c r="DV4160" s="416"/>
      <c r="DW4160" s="416"/>
      <c r="DX4160" s="416">
        <f t="shared" ref="DX4160" si="13272">SUM(P4160:P4161,P4147:P4155,P4143:P4144,P4132:P4136)</f>
        <v>0</v>
      </c>
      <c r="DY4160" s="416">
        <f t="shared" ref="DY4160" si="13273">SUM(Q4160:Q4161,Q4147:Q4155,Q4143:Q4144,Q4132:Q4136)</f>
        <v>0</v>
      </c>
      <c r="DZ4160" s="416">
        <f t="shared" ref="DZ4160" si="13274">SUM(R4160:R4161,R4147:R4155,R4143:R4144,R4132:R4136)</f>
        <v>0</v>
      </c>
      <c r="EA4160" s="416">
        <f>SUM(S4160:S4161,S4147:S4155,S4143:S4144,S4132:S4136)</f>
        <v>0</v>
      </c>
      <c r="EB4160" s="416">
        <f t="shared" ref="EB4160" si="13275">SUM(T4160,T4147:T4155,T4143:T4144,T4132:T4136)</f>
        <v>0</v>
      </c>
      <c r="EC4160" s="416">
        <f t="shared" ref="EC4160" si="13276">SUM(U4160,U4147:U4155,U4143:U4144,U4132:U4136)</f>
        <v>0</v>
      </c>
      <c r="ED4160" s="416">
        <f t="shared" ref="ED4160" si="13277">SUM(V4160,V4147:V4155,V4143:V4144,V4132:V4136)</f>
        <v>0</v>
      </c>
      <c r="EE4160" s="416">
        <f t="shared" ref="EE4160" si="13278">SUM(W4160,W4147:W4155,W4143:W4144,W4132:W4136)</f>
        <v>0</v>
      </c>
      <c r="EF4160" s="416">
        <f t="shared" ref="EF4160" si="13279">SUM(X4160,X4147:X4155,X4143:X4144,X4132:X4136)</f>
        <v>0</v>
      </c>
      <c r="EG4160" s="416">
        <f t="shared" ref="EG4160" si="13280">SUM(Y4160,Y4147:Y4155,Y4143:Y4144,Y4132:Y4136)</f>
        <v>0</v>
      </c>
      <c r="EH4160" s="416">
        <f t="shared" ref="EH4160" si="13281">SUM(Z4160,Z4147:Z4155,Z4143:Z4144,Z4132:Z4136)</f>
        <v>0</v>
      </c>
      <c r="EI4160" s="416">
        <f t="shared" ref="EI4160" si="13282">SUM(AA4160,AA4147:AA4155,AA4143:AA4144,AA4132:AA4136)</f>
        <v>0</v>
      </c>
      <c r="EJ4160" s="416">
        <f t="shared" ref="EJ4160" si="13283">SUM(AB4160,AB4147:AB4155,AB4143:AB4144,AB4132:AB4136)</f>
        <v>0</v>
      </c>
      <c r="EK4160" s="416">
        <f t="shared" ref="EK4160" si="13284">SUM(AC4160,AC4147:AC4155,AC4143:AC4144,AC4132:AC4136)</f>
        <v>0</v>
      </c>
      <c r="EL4160" s="417">
        <f t="shared" ref="EL4160" si="13285">SUM(AD4160,AD4147:AD4155,AD4143:AD4144,AD4132:AD4136)</f>
        <v>0</v>
      </c>
    </row>
    <row r="4161" spans="2:143" ht="15" customHeight="1" thickBot="1" x14ac:dyDescent="0.3">
      <c r="C4161" s="783"/>
      <c r="D4161" s="792"/>
      <c r="E4161" s="793"/>
      <c r="F4161" s="794"/>
      <c r="G4161" s="703" t="s">
        <v>594</v>
      </c>
      <c r="H4161" s="703"/>
      <c r="I4161" s="704" t="s">
        <v>595</v>
      </c>
      <c r="J4161" s="705"/>
      <c r="K4161" s="705"/>
      <c r="L4161" s="705"/>
      <c r="M4161" s="705"/>
      <c r="N4161" s="705"/>
      <c r="O4161" s="706"/>
      <c r="P4161" s="555"/>
      <c r="Q4161" s="555"/>
      <c r="R4161" s="555"/>
      <c r="S4161" s="555"/>
      <c r="T4161" s="555"/>
      <c r="U4161" s="555"/>
      <c r="V4161" s="555"/>
      <c r="W4161" s="555"/>
      <c r="X4161" s="555"/>
      <c r="Y4161" s="555"/>
      <c r="Z4161" s="555"/>
      <c r="AA4161" s="555"/>
      <c r="AB4161" s="555"/>
      <c r="AC4161" s="555"/>
      <c r="AD4161" s="555"/>
      <c r="AG4161" s="374">
        <f t="shared" si="13145"/>
        <v>15</v>
      </c>
      <c r="AH4161" s="399"/>
      <c r="AK4161" s="375">
        <f t="shared" si="13146"/>
        <v>0</v>
      </c>
      <c r="AL4161" s="378">
        <f t="shared" si="13143"/>
        <v>0</v>
      </c>
      <c r="AM4161" s="374">
        <f t="shared" si="13147"/>
        <v>0</v>
      </c>
      <c r="AN4161" s="292">
        <f t="shared" si="13144"/>
        <v>0</v>
      </c>
      <c r="CA4161" s="442"/>
      <c r="CC4161" s="443"/>
      <c r="CD4161" s="443"/>
      <c r="CE4161" s="443"/>
      <c r="CF4161" s="443"/>
      <c r="CG4161" s="443"/>
      <c r="CH4161" s="443"/>
      <c r="CI4161" s="443"/>
      <c r="CJ4161" s="443"/>
      <c r="CK4161" s="443"/>
      <c r="CL4161" s="443"/>
      <c r="CM4161" s="443"/>
      <c r="CN4161" s="443"/>
      <c r="CO4161" s="443"/>
      <c r="CP4161" s="443"/>
      <c r="CQ4161" s="443"/>
      <c r="CR4161" s="443"/>
      <c r="CS4161" s="443"/>
      <c r="CT4161" s="443"/>
      <c r="CU4161" s="443"/>
      <c r="CV4161" s="443"/>
      <c r="CW4161" s="443"/>
      <c r="CX4161" s="443"/>
      <c r="CY4161" s="443"/>
      <c r="CZ4161" s="443"/>
      <c r="DA4161" s="443"/>
      <c r="DB4161" s="443"/>
      <c r="DC4161" s="443"/>
      <c r="DD4161" s="443"/>
      <c r="DE4161" s="444"/>
      <c r="DG4161" s="445"/>
      <c r="DH4161" s="446"/>
      <c r="DI4161" s="447" t="s">
        <v>1919</v>
      </c>
      <c r="DJ4161" s="313"/>
      <c r="DK4161" s="313"/>
      <c r="DL4161" s="313"/>
      <c r="DM4161" s="313"/>
      <c r="DN4161" s="313"/>
      <c r="DO4161" s="313"/>
      <c r="DP4161" s="313"/>
      <c r="DQ4161" s="313"/>
      <c r="DR4161" s="313"/>
      <c r="DS4161" s="313"/>
      <c r="DT4161" s="313"/>
      <c r="DU4161" s="313"/>
      <c r="DV4161" s="313"/>
      <c r="DW4161" s="313"/>
      <c r="DX4161" s="313">
        <f t="shared" ref="DX4161:DZ4161" si="13286">IF(OR(AND(DX4158="NS",DX4159=17),AND(DX4158="NA")),0,IF(OR(AND(IF(DX4158="NS",1,DX4158)&gt;DX4160*0.25,DX4159=0),AND(DX4158&gt;0,OR(DX4159=17,DX4160=0)),AND(DX4158&gt;0,DX4159=0,DX4160=0),AND(DX4158="NS",DX4159=0,DX4160=0)),1,0))</f>
        <v>0</v>
      </c>
      <c r="DY4161" s="313">
        <f t="shared" si="13286"/>
        <v>0</v>
      </c>
      <c r="DZ4161" s="313">
        <f t="shared" si="13286"/>
        <v>0</v>
      </c>
      <c r="EA4161" s="313">
        <f>IF(OR(AND(EA4158="NS",EA4159=17),AND(EA4158="NA")),0,IF(OR(AND(IF(EA4158="NS",1,EA4158)&gt;EA4160*0.25,EA4159=0),AND(EA4158&gt;0,OR(EA4159=17,EA4160=0)),AND(EA4158&gt;0,EA4159=0,EA4160=0),AND(EA4158="NS",EA4159=0,EA4160=0)),1,0))</f>
        <v>0</v>
      </c>
      <c r="EB4161" s="313">
        <f t="shared" ref="EB4161:EL4161" si="13287">IF(OR(AND(EB4158="NS",EB4159=4),AND(EB4158="NA")),0,IF(OR(AND(IF(EB4158="NS",1,EB4158)&gt;EB4160*0.25,EB4159=0),AND(EB4158&gt;0,OR(EB4159=4,EB4160=0)),AND(EB4158&gt;0,EB4159=0,EB4160=0),AND(EB4158="NS",EB4159=0,EB4160=0)),1,0))</f>
        <v>0</v>
      </c>
      <c r="EC4161" s="313">
        <f t="shared" si="13287"/>
        <v>0</v>
      </c>
      <c r="ED4161" s="313">
        <f t="shared" si="13287"/>
        <v>0</v>
      </c>
      <c r="EE4161" s="313">
        <f t="shared" si="13287"/>
        <v>0</v>
      </c>
      <c r="EF4161" s="313">
        <f t="shared" si="13287"/>
        <v>0</v>
      </c>
      <c r="EG4161" s="313">
        <f t="shared" si="13287"/>
        <v>0</v>
      </c>
      <c r="EH4161" s="313">
        <f t="shared" si="13287"/>
        <v>0</v>
      </c>
      <c r="EI4161" s="313">
        <f t="shared" si="13287"/>
        <v>0</v>
      </c>
      <c r="EJ4161" s="313">
        <f t="shared" si="13287"/>
        <v>0</v>
      </c>
      <c r="EK4161" s="313">
        <f t="shared" si="13287"/>
        <v>0</v>
      </c>
      <c r="EL4161" s="312">
        <f t="shared" si="13287"/>
        <v>0</v>
      </c>
    </row>
    <row r="4162" spans="2:143" ht="15" customHeight="1" x14ac:dyDescent="0.25">
      <c r="O4162" s="82" t="s">
        <v>64</v>
      </c>
      <c r="P4162" s="784">
        <f t="shared" ref="P4162" si="13288">IF(AND(SUM(COUNTIF(P4013:P4023,"NS"),COUNTIF(P4029:P4033,"NS"),COUNTIF(P4038:P4041,"NS"),COUNTIF(P4059,"NS"),COUNTIF(P4064:P4066,"NS"),COUNTIF(P4069:P4075,"NS"),COUNTIF(P4082,"NS"),COUNTIF(P4087:P4091,"NS"),COUNTIF(P4097,"NS"),COUNTIF(P4105:P4108,"NS"),COUNTIF(P4114:P4117,"NS"),COUNTIF(P4126,"NS"),COUNTIF(P4129:P4136,"NS"),COUNTIF(P4143:P4144,"NS"),COUNTIF(P4147:P4155,"NS"),COUNTIF(P4160:P4161,"NS"))&gt;0,SUM(P4013:P4023,P4029:P4033,P4038:P4041,P4059,P4064:P4066,P4069:P4075,P4082,P4087:P4091,P4097,P4105:P4108,P4114:P4117,P4126,P4129:P4136,P4143:P4144,P4147:P4155,P4160:P4161)=0),"NS",SUM(P4013:P4023,P4029:P4033,P4038:P4041,P4059,P4064:P4066,P4069:P4075,P4082,P4087:P4091,P4097,P4105:P4108,P4114:P4117,P4126,P4129:P4136,P4143:P4144,P4147:P4155,P4160:P4161))</f>
        <v>0</v>
      </c>
      <c r="Q4162" s="784"/>
      <c r="R4162" s="784"/>
      <c r="S4162" s="784"/>
      <c r="T4162" s="784"/>
      <c r="U4162" s="784">
        <f t="shared" ref="U4162" si="13289">IF(AND(SUM(COUNTIF(U4013:U4023,"NS"),COUNTIF(U4029:U4033,"NS"),COUNTIF(U4038:U4041,"NS"),COUNTIF(U4059,"NS"),COUNTIF(U4064:U4066,"NS"),COUNTIF(U4069:U4075,"NS"),COUNTIF(U4082,"NS"),COUNTIF(U4087:U4091,"NS"),COUNTIF(U4097,"NS"),COUNTIF(U4105:U4108,"NS"),COUNTIF(U4114:U4117,"NS"),COUNTIF(U4126,"NS"),COUNTIF(U4129:U4136,"NS"),COUNTIF(U4143:U4144,"NS"),COUNTIF(U4147:U4155,"NS"),COUNTIF(U4160:U4161,"NS"))&gt;0,SUM(U4013:U4023,U4029:U4033,U4038:U4041,U4059,U4064:U4066,U4069:U4075,U4082,U4087:U4091,U4097,U4105:U4108,U4114:U4117,U4126,U4129:U4136,U4143:U4144,U4147:U4155,U4160:U4161)=0),"NS",SUM(U4013:U4023,U4029:U4033,U4038:U4041,U4059,U4064:U4066,U4069:U4075,U4082,U4087:U4091,U4097,U4105:U4108,U4114:U4117,U4126,U4129:U4136,U4143:U4144,U4147:U4155,U4160:U4161))</f>
        <v>0</v>
      </c>
      <c r="V4162" s="784"/>
      <c r="W4162" s="784"/>
      <c r="X4162" s="784"/>
      <c r="Y4162" s="784"/>
      <c r="Z4162" s="784">
        <f>IF(AND(SUM(COUNTIF(Z4013:Z4023,"NS"),COUNTIF(Z4029:Z4033,"NS"),COUNTIF(Z4038:Z4041,"NS"),COUNTIF(Z4059,"NS"),COUNTIF(Z4064:Z4066,"NS"),COUNTIF(Z4069:Z4075,"NS"),COUNTIF(Z4082,"NS"),COUNTIF(Z4087:Z4091,"NS"),COUNTIF(Z4097,"NS"),COUNTIF(Z4105:Z4108,"NS"),COUNTIF(Z4114:Z4117,"NS"),COUNTIF(Z4126,"NS"),COUNTIF(Z4129:Z4136,"NS"),COUNTIF(Z4143:Z4144,"NS"),COUNTIF(Z4147:Z4155,"NS"),COUNTIF(Z4160:Z4161,"NS"))&gt;0,SUM(Z4013:Z4023,Z4029:Z4033,Z4038:Z4041,Z4059,Z4064:Z4066,Z4069:Z4075,Z4082,Z4087:Z4091,Z4097,Z4105:Z4108,Z4114:Z4117,Z4126,Z4129:Z4136,Z4143:Z4144,Z4147:Z4155,Z4160:Z4161)=0),"NS",SUM(Z4013:Z4023,Z4029:Z4033,Z4038:Z4041,Z4059,Z4064:Z4066,Z4069:Z4075,Z4082,Z4087:Z4091,Z4097,Z4105:Z4108,Z4114:Z4117,Z4126,Z4129:Z4136,Z4143:Z4144,Z4147:Z4155,Z4160:Z4161))</f>
        <v>0</v>
      </c>
      <c r="AA4162" s="784"/>
      <c r="AB4162" s="784"/>
      <c r="AC4162" s="784"/>
      <c r="AD4162" s="784"/>
      <c r="AG4162" s="387">
        <f>SUM(AG4013:AG4161)</f>
        <v>2235</v>
      </c>
      <c r="AH4162" s="399"/>
      <c r="AK4162" s="375"/>
      <c r="AL4162" s="378"/>
      <c r="AM4162" s="374"/>
      <c r="AN4162" s="318">
        <f>SUM(AN4013:AN4161)</f>
        <v>0</v>
      </c>
      <c r="DF4162" s="377">
        <f>SUM(DF4026:DF4161)</f>
        <v>0</v>
      </c>
      <c r="EM4162" s="377">
        <f>SUM(EM4020:EM4161)</f>
        <v>0</v>
      </c>
    </row>
    <row r="4163" spans="2:143" ht="15" customHeight="1" x14ac:dyDescent="0.25">
      <c r="AG4163" s="375"/>
      <c r="AH4163" s="399"/>
    </row>
    <row r="4164" spans="2:143" ht="24" customHeight="1" x14ac:dyDescent="0.25">
      <c r="C4164" s="676" t="s">
        <v>870</v>
      </c>
      <c r="D4164" s="676"/>
      <c r="E4164" s="676"/>
      <c r="F4164" s="676"/>
      <c r="G4164" s="676"/>
      <c r="H4164" s="676"/>
      <c r="I4164" s="676"/>
      <c r="J4164" s="676"/>
      <c r="K4164" s="676"/>
      <c r="L4164" s="676"/>
      <c r="M4164" s="676"/>
      <c r="N4164" s="676"/>
      <c r="O4164" s="676"/>
      <c r="P4164" s="676"/>
      <c r="Q4164" s="676"/>
      <c r="R4164" s="676"/>
      <c r="S4164" s="676"/>
      <c r="T4164" s="676"/>
      <c r="U4164" s="676"/>
      <c r="V4164" s="676"/>
      <c r="W4164" s="676"/>
      <c r="X4164" s="676"/>
      <c r="Y4164" s="676"/>
      <c r="Z4164" s="676"/>
      <c r="AA4164" s="676"/>
      <c r="AB4164" s="676"/>
      <c r="AC4164" s="676"/>
      <c r="AD4164" s="676"/>
      <c r="AG4164" s="375"/>
      <c r="AH4164" s="399"/>
      <c r="BM4164" s="449" t="s">
        <v>60</v>
      </c>
      <c r="BN4164" s="450" t="s">
        <v>61</v>
      </c>
      <c r="BO4164" s="450" t="s">
        <v>62</v>
      </c>
    </row>
    <row r="4165" spans="2:143" ht="60" customHeight="1" x14ac:dyDescent="0.25">
      <c r="C4165" s="663"/>
      <c r="D4165" s="663"/>
      <c r="E4165" s="663"/>
      <c r="F4165" s="663"/>
      <c r="G4165" s="663"/>
      <c r="H4165" s="663"/>
      <c r="I4165" s="663"/>
      <c r="J4165" s="663"/>
      <c r="K4165" s="663"/>
      <c r="L4165" s="663"/>
      <c r="M4165" s="663"/>
      <c r="N4165" s="663"/>
      <c r="O4165" s="663"/>
      <c r="P4165" s="663"/>
      <c r="Q4165" s="663"/>
      <c r="R4165" s="663"/>
      <c r="S4165" s="663"/>
      <c r="T4165" s="663"/>
      <c r="U4165" s="663"/>
      <c r="V4165" s="663"/>
      <c r="W4165" s="663"/>
      <c r="X4165" s="663"/>
      <c r="Y4165" s="663"/>
      <c r="Z4165" s="663"/>
      <c r="AA4165" s="663"/>
      <c r="AB4165" s="663"/>
      <c r="AC4165" s="663"/>
      <c r="AD4165" s="663"/>
      <c r="AG4165" s="375"/>
      <c r="AH4165" s="399"/>
      <c r="BL4165" s="509" t="s">
        <v>1927</v>
      </c>
      <c r="BM4165" s="400">
        <f>$M$3829</f>
        <v>0</v>
      </c>
      <c r="BN4165" s="400">
        <f>$S$3829</f>
        <v>0</v>
      </c>
      <c r="BO4165" s="400">
        <f>$Y$3829</f>
        <v>0</v>
      </c>
      <c r="BP4165" s="375"/>
      <c r="BS4165" s="375"/>
      <c r="BT4165" s="375"/>
      <c r="BU4165" s="375"/>
      <c r="BV4165" s="375"/>
      <c r="BW4165" s="375"/>
    </row>
    <row r="4166" spans="2:143" ht="15" customHeight="1" x14ac:dyDescent="0.25">
      <c r="B4166" s="543" t="str">
        <f>IF(SUM(BM4168:BO4168)&gt;=1,"Error: Verificar la consistencia con la pregunta anterior","")</f>
        <v/>
      </c>
      <c r="C4166" s="543"/>
      <c r="D4166" s="543"/>
      <c r="E4166" s="543"/>
      <c r="F4166" s="543"/>
      <c r="G4166" s="543"/>
      <c r="H4166" s="543"/>
      <c r="I4166" s="543"/>
      <c r="J4166" s="543"/>
      <c r="K4166" s="543"/>
      <c r="L4166" s="543"/>
      <c r="M4166" s="543"/>
      <c r="N4166" s="543"/>
      <c r="O4166" s="543"/>
      <c r="P4166" s="543"/>
      <c r="Q4166" s="543" t="str">
        <f>IF(SUM(DF4162)&gt;=1,"Error: Verificar la suma por desagregados ","")</f>
        <v/>
      </c>
      <c r="R4166" s="543"/>
      <c r="S4166" s="543"/>
      <c r="T4166" s="543"/>
      <c r="U4166" s="543"/>
      <c r="V4166" s="543"/>
      <c r="W4166" s="543"/>
      <c r="X4166" s="543"/>
      <c r="Y4166" s="543"/>
      <c r="Z4166" s="543"/>
      <c r="AA4166" s="543"/>
      <c r="AB4166" s="543"/>
      <c r="AC4166" s="543"/>
      <c r="AD4166" s="543"/>
      <c r="AG4166" s="375"/>
      <c r="AH4166" s="399"/>
      <c r="BL4166" s="509" t="s">
        <v>1926</v>
      </c>
      <c r="BM4166" s="400">
        <f>SUM(COUNTIF(P4013:P4023,"NS"),COUNTIF(P4029:P4033,"NS"),COUNTIF(P4038:P4041,"NS"),COUNTIF(P4059,"NS"),COUNTIF(P4064:P4066,"NS"),COUNTIF(P4069:P4075,"NS"),COUNTIF(P4082,"NS"),COUNTIF(P4087:P4091,"NS"),COUNTIF(P4097,"NS"),COUNTIF(P4105:P4108,"NS"),COUNTIF(P4114:P4117,"NS"),COUNTIF(P4126,"NS"),COUNTIF(P4129:P4136,"NS"),COUNTIF(P4143:P4144,"NS"),COUNTIF(P4147:P4155,"NS"),COUNTIF(P4160:P4161,"NS"))</f>
        <v>0</v>
      </c>
      <c r="BN4166" s="400">
        <f>SUM(COUNTIF(U4013:U4023,"NS"),COUNTIF(U4029:U4033,"NS"),COUNTIF(U4038:U4041,"NS"),COUNTIF(U4059,"NS"),COUNTIF(U4064:U4066,"NS"),COUNTIF(U4069:U4075,"NS"),COUNTIF(U4082,"NS"),COUNTIF(U4087:U4091,"NS"),COUNTIF(U4097,"NS"),COUNTIF(U4105:U4108,"NS"),COUNTIF(U4114:U4117,"NS"),COUNTIF(U4126,"NS"),COUNTIF(U4129:U4136,"NS"),COUNTIF(U4143:U4144,"NS"),COUNTIF(U4147:U4155,"NS"),COUNTIF(U4160:U4161,"NS"))</f>
        <v>0</v>
      </c>
      <c r="BO4166" s="400">
        <f>SUM(COUNTIF(Z4013:Z4023,"NS"),COUNTIF(Z4029:Z4033,"NS"),COUNTIF(Z4038:Z4041,"NS"),COUNTIF(Z4059,"NS"),COUNTIF(Z4064:Z4066,"NS"),COUNTIF(Z4069:Z4075,"NS"),COUNTIF(Z4082,"NS"),COUNTIF(Z4087:Z4091,"NS"),COUNTIF(Z4097,"NS"),COUNTIF(Z4105:Z4108,"NS"),COUNTIF(Z4114:Z4117,"NS"),COUNTIF(Z4126,"NS"),COUNTIF(Z4129:Z4136,"NS"),COUNTIF(Z4143:Z4144,"NS"),COUNTIF(Z4147:Z4155,"NS"),COUNTIF(Z4160:Z4161,"NS"))</f>
        <v>0</v>
      </c>
      <c r="BP4166" s="375"/>
      <c r="BQ4166" s="375"/>
      <c r="BS4166" s="375"/>
      <c r="BT4166" s="375"/>
      <c r="BU4166" s="375"/>
      <c r="BV4166" s="375"/>
      <c r="BW4166" s="375"/>
    </row>
    <row r="4167" spans="2:143" ht="15" customHeight="1" x14ac:dyDescent="0.25">
      <c r="B4167" s="543" t="str">
        <f>IF(SUM(AN4162)&gt;=1,"Error: Verificar la suma de totales por fila ","")</f>
        <v/>
      </c>
      <c r="C4167" s="543"/>
      <c r="D4167" s="543"/>
      <c r="E4167" s="543"/>
      <c r="F4167" s="543"/>
      <c r="G4167" s="543"/>
      <c r="H4167" s="543"/>
      <c r="I4167" s="543"/>
      <c r="J4167" s="543"/>
      <c r="K4167" s="543"/>
      <c r="L4167" s="543"/>
      <c r="M4167" s="543"/>
      <c r="N4167" s="543"/>
      <c r="O4167" s="543"/>
      <c r="P4167" s="543"/>
      <c r="Q4167" s="543"/>
      <c r="R4167" s="543"/>
      <c r="S4167" s="543"/>
      <c r="T4167" s="543"/>
      <c r="U4167" s="543"/>
      <c r="V4167" s="543"/>
      <c r="W4167" s="543"/>
      <c r="X4167" s="543"/>
      <c r="Y4167" s="543"/>
      <c r="Z4167" s="543"/>
      <c r="AA4167" s="543"/>
      <c r="AB4167" s="543"/>
      <c r="AC4167" s="543"/>
      <c r="AD4167" s="543"/>
      <c r="AG4167" s="375"/>
      <c r="AH4167" s="399"/>
      <c r="BL4167" s="509" t="s">
        <v>1911</v>
      </c>
      <c r="BM4167" s="400">
        <f>SUM(P4013:P4023,P4029:P4033,P4038:P4041,P4059,P4064:P4066,P4069:P4075,P4082,P4087:P4091,P4097,P4105:P4108,P4114:P4117,P4126,P4129:P4136,P4143:P4144,P4147:P4155,P4160:P4161)</f>
        <v>0</v>
      </c>
      <c r="BN4167" s="400">
        <f>SUM(U4013:U4023,U4029:U4033,U4038:U4041,U4059,U4064:U4066,U4069:U4075,U4082,U4087:U4091,U4097,U4105:U4108,U4114:U4117,U4126,U4129:U4136,U4143:U4144,U4147:U4155,U4160:U4161)</f>
        <v>0</v>
      </c>
      <c r="BO4167" s="400">
        <f>SUM(Z4013:Z4023,Z4029:Z4033,Z4038:Z4041,Z4059,Z4064:Z4066,Z4069:Z4075,Z4082,Z4087:Z4091,Z4097,Z4105:Z4108,Z4114:Z4117,Z4126,Z4129:Z4136,Z4143:Z4144,Z4147:Z4155,Z4160:Z4161)</f>
        <v>0</v>
      </c>
      <c r="BP4167" s="375"/>
      <c r="BQ4167" s="375"/>
      <c r="BS4167" s="375"/>
      <c r="BT4167" s="375"/>
      <c r="BU4167" s="375"/>
      <c r="BV4167" s="375"/>
      <c r="BW4167" s="375"/>
    </row>
    <row r="4168" spans="2:143" ht="15" customHeight="1" x14ac:dyDescent="0.25">
      <c r="B4168" s="544" t="str">
        <f>IF(AND(SUM(EM4162)&gt;=1,C4165=""),"si la opción Otro es mayor al 25% del total, justifíque en el recuadro","")</f>
        <v/>
      </c>
      <c r="C4168" s="544"/>
      <c r="D4168" s="544"/>
      <c r="E4168" s="544"/>
      <c r="F4168" s="544"/>
      <c r="G4168" s="544"/>
      <c r="H4168" s="544"/>
      <c r="I4168" s="544"/>
      <c r="J4168" s="544"/>
      <c r="K4168" s="544"/>
      <c r="L4168" s="544"/>
      <c r="M4168" s="544"/>
      <c r="N4168" s="544"/>
      <c r="O4168" s="544"/>
      <c r="P4168" s="544"/>
      <c r="Q4168" s="545" t="str">
        <f>IF(OR(AG4011=AH4011,AG4011=AI4011),"","Error: Debe completar toda la información requerida.")</f>
        <v/>
      </c>
      <c r="R4168" s="545"/>
      <c r="S4168" s="545"/>
      <c r="T4168" s="545"/>
      <c r="U4168" s="545"/>
      <c r="V4168" s="545"/>
      <c r="W4168" s="545"/>
      <c r="X4168" s="545"/>
      <c r="Y4168" s="545"/>
      <c r="Z4168" s="545"/>
      <c r="AA4168" s="545"/>
      <c r="AB4168" s="545"/>
      <c r="AC4168" s="545"/>
      <c r="AD4168" s="545"/>
      <c r="AG4168" s="375"/>
      <c r="AH4168" s="399"/>
      <c r="BL4168" s="509" t="s">
        <v>1940</v>
      </c>
      <c r="BM4168" s="317">
        <f>IF($AG$4011=$AH$4011,0,IF(OR(AND(BM4165=0,BM4166&gt;0),AND(BM4165="NS",BM4167&gt;0),AND(BM4165="NS",BM4167=0,BM4166=0)),1,IF(OR(AND(BM4166&gt;=2,BM4167&lt;BM4165),AND(BM4165="NS",BM4167=0,BM4166&gt;0),BM4165=BM4167),0,1)))</f>
        <v>0</v>
      </c>
      <c r="BN4168" s="317">
        <f t="shared" ref="BN4168:BO4168" si="13290">IF($AG$4011=$AH$4011,0,IF(OR(AND(BN4165=0,BN4166&gt;0),AND(BN4165="NS",BN4167&gt;0),AND(BN4165="NS",BN4167=0,BN4166=0)),1,IF(OR(AND(BN4166&gt;=2,BN4167&lt;BN4165),AND(BN4165="NS",BN4167=0,BN4166&gt;0),BN4165=BN4167),0,1)))</f>
        <v>0</v>
      </c>
      <c r="BO4168" s="317">
        <f t="shared" si="13290"/>
        <v>0</v>
      </c>
      <c r="BP4168" s="375"/>
      <c r="BQ4168" s="375"/>
      <c r="BS4168" s="375"/>
      <c r="BT4168" s="375"/>
      <c r="BU4168" s="375"/>
      <c r="BV4168" s="375"/>
      <c r="BW4168" s="375"/>
    </row>
    <row r="4169" spans="2:143" ht="15" customHeight="1" x14ac:dyDescent="0.25"/>
    <row r="4170" spans="2:143" ht="15" customHeight="1" x14ac:dyDescent="0.25"/>
    <row r="4171" spans="2:143" ht="15" customHeight="1" x14ac:dyDescent="0.25"/>
    <row r="4172" spans="2:143" ht="15" hidden="1" customHeight="1" x14ac:dyDescent="0.25"/>
    <row r="4173" spans="2:143" ht="15" hidden="1" customHeight="1" x14ac:dyDescent="0.25"/>
    <row r="4174" spans="2:143" ht="15" hidden="1" customHeight="1" x14ac:dyDescent="0.25"/>
    <row r="4175" spans="2:143" ht="15" hidden="1" customHeight="1" x14ac:dyDescent="0.25"/>
    <row r="4176" spans="2:143" ht="15" hidden="1" customHeight="1" x14ac:dyDescent="0.25"/>
    <row r="4177" ht="15" hidden="1" customHeight="1" x14ac:dyDescent="0.25"/>
    <row r="4178" ht="15" hidden="1" customHeight="1" x14ac:dyDescent="0.25"/>
    <row r="4179" ht="15" hidden="1" customHeight="1" x14ac:dyDescent="0.25"/>
    <row r="4180" ht="15" hidden="1" customHeight="1" x14ac:dyDescent="0.25"/>
    <row r="4181" ht="15" hidden="1" customHeight="1" x14ac:dyDescent="0.25"/>
    <row r="4182" ht="15" hidden="1" customHeight="1" x14ac:dyDescent="0.25"/>
    <row r="4183" ht="15" hidden="1" customHeight="1" x14ac:dyDescent="0.25"/>
    <row r="4184" ht="15" hidden="1" customHeight="1" x14ac:dyDescent="0.25"/>
    <row r="4185" ht="15" hidden="1" customHeight="1" x14ac:dyDescent="0.25"/>
    <row r="4186" ht="15" hidden="1" customHeight="1" x14ac:dyDescent="0.25"/>
    <row r="4187" ht="15" hidden="1" customHeight="1" x14ac:dyDescent="0.25"/>
    <row r="4188" ht="15" hidden="1" customHeight="1" x14ac:dyDescent="0.25"/>
    <row r="4189" ht="15" hidden="1" customHeight="1" x14ac:dyDescent="0.25"/>
    <row r="4190" ht="15" hidden="1" customHeight="1" x14ac:dyDescent="0.25"/>
    <row r="4191" ht="15" hidden="1" customHeight="1" x14ac:dyDescent="0.25"/>
    <row r="4192" ht="15" hidden="1" customHeight="1" x14ac:dyDescent="0.25"/>
    <row r="4193" ht="15" hidden="1" customHeight="1" x14ac:dyDescent="0.25"/>
    <row r="4194" ht="15" hidden="1" customHeight="1" x14ac:dyDescent="0.25"/>
    <row r="4195" ht="15" hidden="1" customHeight="1" x14ac:dyDescent="0.25"/>
    <row r="4196" ht="15" hidden="1" customHeight="1" x14ac:dyDescent="0.25"/>
    <row r="4197" ht="15" hidden="1" customHeight="1" x14ac:dyDescent="0.25"/>
    <row r="4198" ht="15" hidden="1" customHeight="1" x14ac:dyDescent="0.25"/>
    <row r="4199" ht="15" hidden="1" customHeight="1" x14ac:dyDescent="0.25"/>
    <row r="4200" ht="15" hidden="1" customHeight="1" x14ac:dyDescent="0.25"/>
    <row r="4201" ht="15" hidden="1" customHeight="1" x14ac:dyDescent="0.25"/>
    <row r="4202" ht="15" hidden="1" customHeight="1" x14ac:dyDescent="0.25"/>
    <row r="4203" ht="15" hidden="1" customHeight="1" x14ac:dyDescent="0.25"/>
    <row r="4204" ht="15" hidden="1" customHeight="1" x14ac:dyDescent="0.25"/>
    <row r="4205" ht="15" hidden="1" customHeight="1" x14ac:dyDescent="0.25"/>
    <row r="4206" ht="15" hidden="1" customHeight="1" x14ac:dyDescent="0.25"/>
    <row r="4207" ht="15" hidden="1" customHeight="1" x14ac:dyDescent="0.25"/>
    <row r="4208" ht="15" hidden="1" customHeight="1" x14ac:dyDescent="0.25"/>
    <row r="4209" ht="15" hidden="1" customHeight="1" x14ac:dyDescent="0.25"/>
    <row r="4210" ht="15" hidden="1" customHeight="1" x14ac:dyDescent="0.25"/>
    <row r="4211" ht="15" hidden="1" customHeight="1" x14ac:dyDescent="0.25"/>
    <row r="4212" ht="15" hidden="1" customHeight="1" x14ac:dyDescent="0.25"/>
    <row r="4213" ht="15" hidden="1" customHeight="1" x14ac:dyDescent="0.25"/>
    <row r="4214" ht="15" hidden="1" customHeight="1" x14ac:dyDescent="0.25"/>
    <row r="4215" ht="15" hidden="1" customHeight="1" x14ac:dyDescent="0.25"/>
    <row r="4216" ht="15" hidden="1" customHeight="1" x14ac:dyDescent="0.25"/>
    <row r="4217" ht="15" hidden="1" customHeight="1" x14ac:dyDescent="0.25"/>
    <row r="4218" ht="15" hidden="1" customHeight="1" x14ac:dyDescent="0.25"/>
    <row r="4219" ht="15" hidden="1" customHeight="1" x14ac:dyDescent="0.25"/>
    <row r="4220" ht="15" hidden="1" customHeight="1" x14ac:dyDescent="0.25"/>
    <row r="4221" ht="15" hidden="1" customHeight="1" x14ac:dyDescent="0.25"/>
    <row r="4222" ht="15" hidden="1" customHeight="1" x14ac:dyDescent="0.25"/>
    <row r="4223" ht="15" hidden="1" customHeight="1" x14ac:dyDescent="0.25"/>
    <row r="4224" ht="15" hidden="1" customHeight="1" x14ac:dyDescent="0.25"/>
    <row r="4225" ht="15" hidden="1" customHeight="1" x14ac:dyDescent="0.25"/>
    <row r="4226" ht="15" hidden="1" customHeight="1" x14ac:dyDescent="0.25"/>
    <row r="4227" ht="15" hidden="1" customHeight="1" x14ac:dyDescent="0.25"/>
    <row r="4228" ht="15" hidden="1" customHeight="1" x14ac:dyDescent="0.25"/>
    <row r="4229" ht="15" hidden="1" customHeight="1" x14ac:dyDescent="0.25"/>
    <row r="4230" ht="15" hidden="1" customHeight="1" x14ac:dyDescent="0.25"/>
    <row r="4231" ht="15" hidden="1" customHeight="1" x14ac:dyDescent="0.25"/>
    <row r="4232" ht="15" hidden="1" customHeight="1" x14ac:dyDescent="0.25"/>
    <row r="4233" ht="15" hidden="1" customHeight="1" x14ac:dyDescent="0.25"/>
    <row r="4234" ht="15" hidden="1" customHeight="1" x14ac:dyDescent="0.25"/>
    <row r="4235" ht="15" hidden="1" customHeight="1" x14ac:dyDescent="0.25"/>
    <row r="4236" ht="15" hidden="1" customHeight="1" x14ac:dyDescent="0.25"/>
    <row r="4237" ht="15" hidden="1" customHeight="1" x14ac:dyDescent="0.25"/>
    <row r="4238" ht="15" hidden="1" customHeight="1" x14ac:dyDescent="0.25"/>
    <row r="4239" ht="15" hidden="1" customHeight="1" x14ac:dyDescent="0.25"/>
    <row r="4240" ht="15" hidden="1" customHeight="1" x14ac:dyDescent="0.25"/>
    <row r="4241" ht="15" hidden="1" customHeight="1" x14ac:dyDescent="0.25"/>
    <row r="4242" ht="15" hidden="1" customHeight="1" x14ac:dyDescent="0.25"/>
    <row r="4243" ht="15" hidden="1" customHeight="1" x14ac:dyDescent="0.25"/>
    <row r="4244" ht="15" hidden="1" customHeight="1" x14ac:dyDescent="0.25"/>
    <row r="4245" ht="15" hidden="1" customHeight="1" x14ac:dyDescent="0.25"/>
    <row r="4246" ht="15" hidden="1" customHeight="1" x14ac:dyDescent="0.25"/>
    <row r="4247" ht="15" hidden="1" customHeight="1" x14ac:dyDescent="0.25"/>
    <row r="4248" ht="15" hidden="1" customHeight="1" x14ac:dyDescent="0.25"/>
    <row r="4249" ht="15" hidden="1" customHeight="1" x14ac:dyDescent="0.25"/>
    <row r="4250" ht="15" hidden="1" customHeight="1" x14ac:dyDescent="0.25"/>
    <row r="4251" ht="15" hidden="1" customHeight="1" x14ac:dyDescent="0.25"/>
    <row r="4252" ht="15" hidden="1" customHeight="1" x14ac:dyDescent="0.25"/>
    <row r="4253" ht="15" hidden="1" customHeight="1" x14ac:dyDescent="0.25"/>
    <row r="4254" ht="15" hidden="1" customHeight="1" x14ac:dyDescent="0.25"/>
    <row r="4255" ht="15" hidden="1" customHeight="1" x14ac:dyDescent="0.25"/>
    <row r="4256" ht="15" hidden="1" customHeight="1" x14ac:dyDescent="0.25"/>
    <row r="4257" ht="15" hidden="1" customHeight="1" x14ac:dyDescent="0.25"/>
    <row r="4258" ht="15" hidden="1" customHeight="1" x14ac:dyDescent="0.25"/>
    <row r="4259" ht="15" hidden="1" customHeight="1" x14ac:dyDescent="0.25"/>
    <row r="4260" ht="15" hidden="1" customHeight="1" x14ac:dyDescent="0.25"/>
    <row r="4261" ht="15" hidden="1" customHeight="1" x14ac:dyDescent="0.25"/>
    <row r="4262" ht="15" hidden="1" customHeight="1" x14ac:dyDescent="0.25"/>
    <row r="4263" ht="15" hidden="1" customHeight="1" x14ac:dyDescent="0.25"/>
    <row r="4264" ht="15" hidden="1" customHeight="1" x14ac:dyDescent="0.25"/>
    <row r="4265" ht="15" hidden="1" customHeight="1" x14ac:dyDescent="0.25"/>
    <row r="4266" ht="15" hidden="1" customHeight="1" x14ac:dyDescent="0.25"/>
    <row r="4267" ht="15" hidden="1" customHeight="1" x14ac:dyDescent="0.25"/>
    <row r="4268" ht="15" hidden="1" customHeight="1" x14ac:dyDescent="0.25"/>
    <row r="4269" ht="15" hidden="1" customHeight="1" x14ac:dyDescent="0.25"/>
    <row r="4270" ht="15" hidden="1" customHeight="1" x14ac:dyDescent="0.25"/>
    <row r="4271" ht="15" hidden="1" customHeight="1" x14ac:dyDescent="0.25"/>
    <row r="4272" ht="15" hidden="1" customHeight="1" x14ac:dyDescent="0.25"/>
    <row r="4273" ht="15" hidden="1" customHeight="1" x14ac:dyDescent="0.25"/>
    <row r="4274" ht="15" hidden="1" customHeight="1" x14ac:dyDescent="0.25"/>
    <row r="4275" ht="15" hidden="1" customHeight="1" x14ac:dyDescent="0.25"/>
    <row r="4276" ht="15" hidden="1" customHeight="1" x14ac:dyDescent="0.25"/>
    <row r="4277" ht="15" hidden="1" customHeight="1" x14ac:dyDescent="0.25"/>
    <row r="4278" ht="15" hidden="1" customHeight="1" x14ac:dyDescent="0.25"/>
    <row r="4279" ht="15" hidden="1" customHeight="1" x14ac:dyDescent="0.25"/>
    <row r="4280" ht="15" hidden="1" customHeight="1" x14ac:dyDescent="0.25"/>
    <row r="4281" ht="15" hidden="1" customHeight="1" x14ac:dyDescent="0.25"/>
    <row r="4282" ht="15" hidden="1" customHeight="1" x14ac:dyDescent="0.25"/>
    <row r="4283" ht="15" hidden="1" customHeight="1" x14ac:dyDescent="0.25"/>
    <row r="4284" ht="15" hidden="1" customHeight="1" x14ac:dyDescent="0.25"/>
    <row r="4285" ht="15" hidden="1" customHeight="1" x14ac:dyDescent="0.25"/>
    <row r="4286" ht="15" hidden="1" customHeight="1" x14ac:dyDescent="0.25"/>
    <row r="4287" ht="15" hidden="1" customHeight="1" x14ac:dyDescent="0.25"/>
    <row r="4288" ht="15" hidden="1" customHeight="1" x14ac:dyDescent="0.25"/>
    <row r="4289" ht="15" hidden="1" customHeight="1" x14ac:dyDescent="0.25"/>
    <row r="4290" ht="15" hidden="1" customHeight="1" x14ac:dyDescent="0.25"/>
    <row r="4291" ht="15" hidden="1" customHeight="1" x14ac:dyDescent="0.25"/>
    <row r="4292" ht="15" hidden="1" customHeight="1" x14ac:dyDescent="0.25"/>
    <row r="4293" ht="15" hidden="1" customHeight="1" x14ac:dyDescent="0.25"/>
    <row r="4294" ht="15" hidden="1" customHeight="1" x14ac:dyDescent="0.25"/>
    <row r="4295" ht="15" hidden="1" customHeight="1" x14ac:dyDescent="0.25"/>
    <row r="4296" ht="15" hidden="1" customHeight="1" x14ac:dyDescent="0.25"/>
    <row r="4297" ht="15" hidden="1" customHeight="1" x14ac:dyDescent="0.25"/>
    <row r="4298" ht="15" hidden="1" customHeight="1" x14ac:dyDescent="0.25"/>
    <row r="4299" ht="15" hidden="1" customHeight="1" x14ac:dyDescent="0.25"/>
    <row r="4300" ht="15" hidden="1" customHeight="1" x14ac:dyDescent="0.25"/>
    <row r="4301" ht="15" hidden="1" customHeight="1" x14ac:dyDescent="0.25"/>
    <row r="4302" ht="15" hidden="1" customHeight="1" x14ac:dyDescent="0.25"/>
    <row r="4303" ht="15" hidden="1" customHeight="1" x14ac:dyDescent="0.25"/>
    <row r="4304" ht="15" hidden="1" customHeight="1" x14ac:dyDescent="0.25"/>
    <row r="4305" ht="15" hidden="1" customHeight="1" x14ac:dyDescent="0.25"/>
    <row r="4306" ht="15" hidden="1" customHeight="1" x14ac:dyDescent="0.25"/>
    <row r="4307" ht="15" hidden="1" customHeight="1" x14ac:dyDescent="0.25"/>
    <row r="4308" ht="15" hidden="1" customHeight="1" x14ac:dyDescent="0.25"/>
    <row r="4309" ht="15" hidden="1" customHeight="1" x14ac:dyDescent="0.25"/>
    <row r="4310" ht="15" hidden="1" customHeight="1" x14ac:dyDescent="0.25"/>
    <row r="4311" ht="15" hidden="1" customHeight="1" x14ac:dyDescent="0.25"/>
    <row r="4312" ht="15" hidden="1" customHeight="1" x14ac:dyDescent="0.25"/>
    <row r="4313" ht="15" hidden="1" customHeight="1" x14ac:dyDescent="0.25"/>
    <row r="4314" ht="15" hidden="1" customHeight="1" x14ac:dyDescent="0.25"/>
    <row r="4315" ht="15" hidden="1" customHeight="1" x14ac:dyDescent="0.25"/>
    <row r="4316" ht="15" hidden="1" customHeight="1" x14ac:dyDescent="0.25"/>
    <row r="4317" ht="15" hidden="1" customHeight="1" x14ac:dyDescent="0.25"/>
    <row r="4318" ht="15" hidden="1" customHeight="1" x14ac:dyDescent="0.25"/>
    <row r="4319" ht="15" hidden="1" customHeight="1" x14ac:dyDescent="0.25"/>
    <row r="4320" ht="15" hidden="1" customHeight="1" x14ac:dyDescent="0.25"/>
    <row r="4321" ht="15" hidden="1" customHeight="1" x14ac:dyDescent="0.25"/>
    <row r="4322" ht="15" hidden="1" customHeight="1" x14ac:dyDescent="0.25"/>
    <row r="4323" ht="15" hidden="1" customHeight="1" x14ac:dyDescent="0.25"/>
    <row r="4324" ht="15" hidden="1" customHeight="1" x14ac:dyDescent="0.25"/>
    <row r="4325" ht="15" hidden="1" customHeight="1" x14ac:dyDescent="0.25"/>
    <row r="4326" ht="15" hidden="1" customHeight="1" x14ac:dyDescent="0.25"/>
    <row r="4327" ht="15" hidden="1" customHeight="1" x14ac:dyDescent="0.25"/>
    <row r="4328" ht="15" hidden="1" customHeight="1" x14ac:dyDescent="0.25"/>
    <row r="4329" ht="15" hidden="1" customHeight="1" x14ac:dyDescent="0.25"/>
    <row r="4330" ht="15" hidden="1" customHeight="1" x14ac:dyDescent="0.25"/>
    <row r="4331" ht="15" hidden="1" customHeight="1" x14ac:dyDescent="0.25"/>
    <row r="4332" ht="15" hidden="1" customHeight="1" x14ac:dyDescent="0.25"/>
    <row r="4333" ht="15" hidden="1" customHeight="1" x14ac:dyDescent="0.25"/>
    <row r="4334" ht="15" hidden="1" customHeight="1" x14ac:dyDescent="0.25"/>
    <row r="4335" ht="15" hidden="1" customHeight="1" x14ac:dyDescent="0.25"/>
    <row r="4336" ht="15" hidden="1" customHeight="1" x14ac:dyDescent="0.25"/>
    <row r="4337" ht="15" hidden="1" customHeight="1" x14ac:dyDescent="0.25"/>
    <row r="4338" ht="15" hidden="1" customHeight="1" x14ac:dyDescent="0.25"/>
    <row r="4339" ht="15" hidden="1" customHeight="1" x14ac:dyDescent="0.25"/>
    <row r="4340" ht="15" hidden="1" customHeight="1" x14ac:dyDescent="0.25"/>
    <row r="4341" ht="15" hidden="1" customHeight="1" x14ac:dyDescent="0.25"/>
    <row r="4342" ht="15" hidden="1" customHeight="1" x14ac:dyDescent="0.25"/>
    <row r="4343" ht="15" hidden="1" customHeight="1" x14ac:dyDescent="0.25"/>
    <row r="4344" ht="15" hidden="1" customHeight="1" x14ac:dyDescent="0.25"/>
    <row r="4345" ht="15" hidden="1" customHeight="1" x14ac:dyDescent="0.25"/>
    <row r="4346" ht="15" hidden="1" customHeight="1" x14ac:dyDescent="0.25"/>
    <row r="4347" ht="15" hidden="1" customHeight="1" x14ac:dyDescent="0.25"/>
    <row r="4348" ht="15" hidden="1" customHeight="1" x14ac:dyDescent="0.25"/>
    <row r="4349" ht="15" hidden="1" customHeight="1" x14ac:dyDescent="0.25"/>
    <row r="4350" ht="15" hidden="1" customHeight="1" x14ac:dyDescent="0.25"/>
    <row r="4351" ht="15" hidden="1" customHeight="1" x14ac:dyDescent="0.25"/>
    <row r="4352" ht="15" hidden="1" customHeight="1" x14ac:dyDescent="0.25"/>
    <row r="4353" ht="15" hidden="1" customHeight="1" x14ac:dyDescent="0.25"/>
    <row r="4354" ht="15" hidden="1" customHeight="1" x14ac:dyDescent="0.25"/>
    <row r="4355" ht="15" hidden="1" customHeight="1" x14ac:dyDescent="0.25"/>
    <row r="4356" ht="15" hidden="1" customHeight="1" x14ac:dyDescent="0.25"/>
    <row r="4357" ht="15" hidden="1" customHeight="1" x14ac:dyDescent="0.25"/>
    <row r="4358" ht="15" hidden="1" customHeight="1" x14ac:dyDescent="0.25"/>
    <row r="4359" ht="15" hidden="1" customHeight="1" x14ac:dyDescent="0.25"/>
    <row r="4360" ht="15" hidden="1" customHeight="1" x14ac:dyDescent="0.25"/>
    <row r="4361" ht="15" hidden="1" customHeight="1" x14ac:dyDescent="0.25"/>
    <row r="4362" ht="15" hidden="1" customHeight="1" x14ac:dyDescent="0.25"/>
    <row r="4363" ht="15" hidden="1" customHeight="1" x14ac:dyDescent="0.25"/>
    <row r="4364" ht="15" hidden="1" customHeight="1" x14ac:dyDescent="0.25"/>
    <row r="4365" ht="15" hidden="1" customHeight="1" x14ac:dyDescent="0.25"/>
    <row r="4366" ht="15" hidden="1" customHeight="1" x14ac:dyDescent="0.25"/>
    <row r="4367" ht="15" hidden="1" customHeight="1" x14ac:dyDescent="0.25"/>
    <row r="4368" ht="15" hidden="1" customHeight="1" x14ac:dyDescent="0.25"/>
    <row r="4369" ht="15" hidden="1" customHeight="1" x14ac:dyDescent="0.25"/>
    <row r="4370" ht="15" hidden="1" customHeight="1" x14ac:dyDescent="0.25"/>
    <row r="4371" ht="15" hidden="1" customHeight="1" x14ac:dyDescent="0.25"/>
    <row r="4372" ht="15" hidden="1" customHeight="1" x14ac:dyDescent="0.25"/>
    <row r="4373" ht="15" hidden="1" customHeight="1" x14ac:dyDescent="0.25"/>
    <row r="4374" ht="15" hidden="1" customHeight="1" x14ac:dyDescent="0.25"/>
    <row r="4375" ht="15" hidden="1" customHeight="1" x14ac:dyDescent="0.25"/>
    <row r="4376" ht="15" hidden="1" customHeight="1" x14ac:dyDescent="0.25"/>
    <row r="4377" ht="15" hidden="1" customHeight="1" x14ac:dyDescent="0.25"/>
    <row r="4378" ht="15" hidden="1" customHeight="1" x14ac:dyDescent="0.25"/>
    <row r="4379" ht="15" hidden="1" customHeight="1" x14ac:dyDescent="0.25"/>
    <row r="4380" ht="15" hidden="1" customHeight="1" x14ac:dyDescent="0.25"/>
    <row r="4381" ht="15" hidden="1" customHeight="1" x14ac:dyDescent="0.25"/>
    <row r="4382" ht="15" hidden="1" customHeight="1" x14ac:dyDescent="0.25"/>
    <row r="4383" ht="15" hidden="1" customHeight="1" x14ac:dyDescent="0.25"/>
    <row r="4384" ht="15" hidden="1" customHeight="1" x14ac:dyDescent="0.25"/>
    <row r="4385" ht="15" hidden="1" customHeight="1" x14ac:dyDescent="0.25"/>
    <row r="4386" ht="15" hidden="1" customHeight="1" x14ac:dyDescent="0.25"/>
    <row r="4387" ht="15" hidden="1" customHeight="1" x14ac:dyDescent="0.25"/>
    <row r="4388" ht="15" hidden="1" customHeight="1" x14ac:dyDescent="0.25"/>
    <row r="4389" ht="15" hidden="1" customHeight="1" x14ac:dyDescent="0.25"/>
    <row r="4390" ht="15" hidden="1" customHeight="1" x14ac:dyDescent="0.25"/>
    <row r="4391" ht="15" hidden="1" customHeight="1" x14ac:dyDescent="0.25"/>
    <row r="4392" ht="15" hidden="1" customHeight="1" x14ac:dyDescent="0.25"/>
    <row r="4393" ht="15" hidden="1" customHeight="1" x14ac:dyDescent="0.25"/>
    <row r="4394" ht="15" hidden="1" customHeight="1" x14ac:dyDescent="0.25"/>
    <row r="4395" ht="15" hidden="1" customHeight="1" x14ac:dyDescent="0.25"/>
    <row r="4396" ht="15" hidden="1" customHeight="1" x14ac:dyDescent="0.25"/>
    <row r="4397" ht="15" hidden="1" customHeight="1" x14ac:dyDescent="0.25"/>
    <row r="4398" ht="15" hidden="1" customHeight="1" x14ac:dyDescent="0.25"/>
    <row r="4399" ht="15" hidden="1" customHeight="1" x14ac:dyDescent="0.25"/>
    <row r="4400" ht="15" hidden="1" customHeight="1" x14ac:dyDescent="0.25"/>
    <row r="4401" ht="15" hidden="1" customHeight="1" x14ac:dyDescent="0.25"/>
    <row r="4402" ht="15" hidden="1" customHeight="1" x14ac:dyDescent="0.25"/>
    <row r="4403" ht="15" hidden="1" customHeight="1" x14ac:dyDescent="0.25"/>
    <row r="4404" ht="15" hidden="1" customHeight="1" x14ac:dyDescent="0.25"/>
    <row r="4405" ht="15" hidden="1" customHeight="1" x14ac:dyDescent="0.25"/>
    <row r="4406" ht="15" hidden="1" customHeight="1" x14ac:dyDescent="0.25"/>
    <row r="4407" ht="15" hidden="1" customHeight="1" x14ac:dyDescent="0.25"/>
    <row r="4408" ht="15" hidden="1" customHeight="1" x14ac:dyDescent="0.25"/>
    <row r="4409" ht="15" hidden="1" customHeight="1" x14ac:dyDescent="0.25"/>
    <row r="4410" ht="15" hidden="1" customHeight="1" x14ac:dyDescent="0.25"/>
    <row r="4411" ht="15" hidden="1" customHeight="1" x14ac:dyDescent="0.25"/>
    <row r="4412" ht="15" hidden="1" customHeight="1" x14ac:dyDescent="0.25"/>
    <row r="4413" ht="15" hidden="1" customHeight="1" x14ac:dyDescent="0.25"/>
    <row r="4414" ht="15" hidden="1" customHeight="1" x14ac:dyDescent="0.25"/>
    <row r="4415" ht="15" hidden="1" customHeight="1" x14ac:dyDescent="0.25"/>
    <row r="4416" ht="15" hidden="1" customHeight="1" x14ac:dyDescent="0.25"/>
    <row r="4417" ht="15" hidden="1" customHeight="1" x14ac:dyDescent="0.25"/>
    <row r="4418" ht="15" hidden="1" customHeight="1" x14ac:dyDescent="0.25"/>
    <row r="4419" ht="15" hidden="1" customHeight="1" x14ac:dyDescent="0.25"/>
    <row r="4420" ht="15" hidden="1" customHeight="1" x14ac:dyDescent="0.25"/>
    <row r="4421" ht="15" hidden="1" customHeight="1" x14ac:dyDescent="0.25"/>
    <row r="4422" ht="15" hidden="1" customHeight="1" x14ac:dyDescent="0.25"/>
    <row r="4423" ht="15" hidden="1" customHeight="1" x14ac:dyDescent="0.25"/>
    <row r="4424" ht="15" hidden="1" customHeight="1" x14ac:dyDescent="0.25"/>
    <row r="4425" ht="15" hidden="1" customHeight="1" x14ac:dyDescent="0.25"/>
    <row r="4426" ht="15" hidden="1" customHeight="1" x14ac:dyDescent="0.25"/>
    <row r="4427" ht="15" hidden="1" customHeight="1" x14ac:dyDescent="0.25"/>
    <row r="4428" ht="15" hidden="1" customHeight="1" x14ac:dyDescent="0.25"/>
    <row r="4429" ht="15" hidden="1" customHeight="1" x14ac:dyDescent="0.25"/>
    <row r="4430" ht="15" hidden="1" customHeight="1" x14ac:dyDescent="0.25"/>
    <row r="4431" ht="15" hidden="1" customHeight="1" x14ac:dyDescent="0.25"/>
    <row r="4432" ht="15" hidden="1" customHeight="1" x14ac:dyDescent="0.25"/>
    <row r="4433" ht="15" hidden="1" customHeight="1" x14ac:dyDescent="0.25"/>
    <row r="4434" ht="15" hidden="1" customHeight="1" x14ac:dyDescent="0.25"/>
    <row r="4435" ht="15" hidden="1" customHeight="1" x14ac:dyDescent="0.25"/>
    <row r="4436" ht="15" hidden="1" customHeight="1" x14ac:dyDescent="0.25"/>
    <row r="4437" ht="15" hidden="1" customHeight="1" x14ac:dyDescent="0.25"/>
    <row r="4438" ht="15" hidden="1" customHeight="1" x14ac:dyDescent="0.25"/>
    <row r="4439" ht="15" hidden="1" customHeight="1" x14ac:dyDescent="0.25"/>
    <row r="4440" ht="15" hidden="1" customHeight="1" x14ac:dyDescent="0.25"/>
    <row r="4441" ht="15" hidden="1" customHeight="1" x14ac:dyDescent="0.25"/>
    <row r="4442" ht="15" hidden="1" customHeight="1" x14ac:dyDescent="0.25"/>
    <row r="4443" ht="15" hidden="1" customHeight="1" x14ac:dyDescent="0.25"/>
    <row r="4444" ht="15" hidden="1" customHeight="1" x14ac:dyDescent="0.25"/>
    <row r="4445" ht="15" hidden="1" customHeight="1" x14ac:dyDescent="0.25"/>
    <row r="4446" ht="15" hidden="1" customHeight="1" x14ac:dyDescent="0.25"/>
    <row r="4447" ht="15" hidden="1" customHeight="1" x14ac:dyDescent="0.25"/>
    <row r="4448" ht="15" hidden="1" customHeight="1" x14ac:dyDescent="0.25"/>
    <row r="4449" ht="15" hidden="1" customHeight="1" x14ac:dyDescent="0.25"/>
    <row r="4450" ht="15" hidden="1" customHeight="1" x14ac:dyDescent="0.25"/>
    <row r="4451" ht="15" hidden="1" customHeight="1" x14ac:dyDescent="0.25"/>
    <row r="4452" ht="15" hidden="1" customHeight="1" x14ac:dyDescent="0.25"/>
    <row r="4453" ht="15" hidden="1" customHeight="1" x14ac:dyDescent="0.25"/>
    <row r="4454" ht="15" hidden="1" customHeight="1" x14ac:dyDescent="0.25"/>
    <row r="4455" ht="15" hidden="1" customHeight="1" x14ac:dyDescent="0.25"/>
    <row r="4456" ht="15" hidden="1" customHeight="1" x14ac:dyDescent="0.25"/>
    <row r="4457" ht="15" hidden="1" customHeight="1" x14ac:dyDescent="0.25"/>
    <row r="4458" ht="15" hidden="1" customHeight="1" x14ac:dyDescent="0.25"/>
    <row r="4459" ht="15" hidden="1" customHeight="1" x14ac:dyDescent="0.25"/>
    <row r="4460" ht="15" hidden="1" customHeight="1" x14ac:dyDescent="0.25"/>
    <row r="4461" ht="15" hidden="1" customHeight="1" x14ac:dyDescent="0.25"/>
    <row r="4462" ht="15" hidden="1" customHeight="1" x14ac:dyDescent="0.25"/>
    <row r="4463" ht="15" hidden="1" customHeight="1" x14ac:dyDescent="0.25"/>
    <row r="4464" ht="15" hidden="1" customHeight="1" x14ac:dyDescent="0.25"/>
    <row r="4465" ht="15" hidden="1" customHeight="1" x14ac:dyDescent="0.25"/>
    <row r="4466" ht="15" hidden="1" customHeight="1" x14ac:dyDescent="0.25"/>
    <row r="4467" ht="15" hidden="1" customHeight="1" x14ac:dyDescent="0.25"/>
    <row r="4468" ht="15" hidden="1" customHeight="1" x14ac:dyDescent="0.25"/>
    <row r="4469" ht="15" hidden="1" customHeight="1" x14ac:dyDescent="0.25"/>
    <row r="4470" ht="15" hidden="1" customHeight="1" x14ac:dyDescent="0.25"/>
    <row r="4471" ht="15" hidden="1" customHeight="1" x14ac:dyDescent="0.25"/>
    <row r="4472" ht="15" hidden="1" customHeight="1" x14ac:dyDescent="0.25"/>
    <row r="4473" ht="15" hidden="1" customHeight="1" x14ac:dyDescent="0.25"/>
    <row r="4474" ht="15" hidden="1" customHeight="1" x14ac:dyDescent="0.25"/>
    <row r="4475" ht="15" hidden="1" customHeight="1" x14ac:dyDescent="0.25"/>
    <row r="4476" ht="15" hidden="1" customHeight="1" x14ac:dyDescent="0.25"/>
    <row r="4477" ht="15" hidden="1" customHeight="1" x14ac:dyDescent="0.25"/>
    <row r="4478" ht="15" hidden="1" customHeight="1" x14ac:dyDescent="0.25"/>
    <row r="4479" ht="15" hidden="1" customHeight="1" x14ac:dyDescent="0.25"/>
    <row r="4480" ht="15" hidden="1" customHeight="1" x14ac:dyDescent="0.25"/>
    <row r="4481" ht="15" hidden="1" customHeight="1" x14ac:dyDescent="0.25"/>
    <row r="4482" ht="15" hidden="1" customHeight="1" x14ac:dyDescent="0.25"/>
    <row r="4483" ht="15" hidden="1" customHeight="1" x14ac:dyDescent="0.25"/>
    <row r="4484" ht="15" hidden="1" customHeight="1" x14ac:dyDescent="0.25"/>
    <row r="4485" ht="15" hidden="1" customHeight="1" x14ac:dyDescent="0.25"/>
    <row r="4486" ht="15" hidden="1" customHeight="1" x14ac:dyDescent="0.25"/>
    <row r="4487" ht="15" hidden="1" customHeight="1" x14ac:dyDescent="0.25"/>
    <row r="4488" ht="15" hidden="1" customHeight="1" x14ac:dyDescent="0.25"/>
    <row r="4489" ht="15" hidden="1" customHeight="1" x14ac:dyDescent="0.25"/>
    <row r="4490" ht="15" hidden="1" customHeight="1" x14ac:dyDescent="0.25"/>
    <row r="4491" ht="15" hidden="1" customHeight="1" x14ac:dyDescent="0.25"/>
    <row r="4492" ht="15" hidden="1" customHeight="1" x14ac:dyDescent="0.25"/>
    <row r="4493" ht="15" hidden="1" customHeight="1" x14ac:dyDescent="0.25"/>
    <row r="4494" ht="15" hidden="1" customHeight="1" x14ac:dyDescent="0.25"/>
    <row r="4495" ht="15" hidden="1" customHeight="1" x14ac:dyDescent="0.25"/>
    <row r="4496" ht="15" hidden="1" customHeight="1" x14ac:dyDescent="0.25"/>
    <row r="4497" ht="15" hidden="1" customHeight="1" x14ac:dyDescent="0.25"/>
    <row r="4498" ht="15" hidden="1" customHeight="1" x14ac:dyDescent="0.25"/>
    <row r="4499" ht="15" hidden="1" customHeight="1" x14ac:dyDescent="0.25"/>
    <row r="4500" ht="15" hidden="1" customHeight="1" x14ac:dyDescent="0.25"/>
    <row r="4501" ht="15" hidden="1" customHeight="1" x14ac:dyDescent="0.25"/>
    <row r="4502" ht="15" hidden="1" customHeight="1" x14ac:dyDescent="0.25"/>
    <row r="4503" ht="15" hidden="1" customHeight="1" x14ac:dyDescent="0.25"/>
    <row r="4504" ht="15" hidden="1" customHeight="1" x14ac:dyDescent="0.25"/>
    <row r="4505" ht="15" hidden="1" customHeight="1" x14ac:dyDescent="0.25"/>
    <row r="4506" ht="15" hidden="1" customHeight="1" x14ac:dyDescent="0.25"/>
    <row r="4507" ht="15" hidden="1" customHeight="1" x14ac:dyDescent="0.25"/>
    <row r="4508" ht="15" hidden="1" customHeight="1" x14ac:dyDescent="0.25"/>
    <row r="4509" ht="15" hidden="1" customHeight="1" x14ac:dyDescent="0.25"/>
    <row r="4510" ht="15" hidden="1" customHeight="1" x14ac:dyDescent="0.25"/>
    <row r="4511" ht="15" hidden="1" customHeight="1" x14ac:dyDescent="0.25"/>
    <row r="4512" ht="15" hidden="1" customHeight="1" x14ac:dyDescent="0.25"/>
    <row r="4513" ht="15" hidden="1" customHeight="1" x14ac:dyDescent="0.25"/>
    <row r="4514" ht="15" hidden="1" customHeight="1" x14ac:dyDescent="0.25"/>
    <row r="4515" ht="15" hidden="1" customHeight="1" x14ac:dyDescent="0.25"/>
    <row r="4516" ht="15" hidden="1" customHeight="1" x14ac:dyDescent="0.25"/>
    <row r="4517" ht="15" hidden="1" customHeight="1" x14ac:dyDescent="0.25"/>
    <row r="4518" ht="15" hidden="1" customHeight="1" x14ac:dyDescent="0.25"/>
    <row r="4519" ht="15" hidden="1" customHeight="1" x14ac:dyDescent="0.25"/>
    <row r="4520" ht="15" hidden="1" customHeight="1" x14ac:dyDescent="0.25"/>
    <row r="4521" ht="15" hidden="1" customHeight="1" x14ac:dyDescent="0.25"/>
    <row r="4522" ht="15" hidden="1" customHeight="1" x14ac:dyDescent="0.25"/>
    <row r="4523" ht="15" hidden="1" customHeight="1" x14ac:dyDescent="0.25"/>
    <row r="4524" ht="15" hidden="1" customHeight="1" x14ac:dyDescent="0.25"/>
    <row r="4525" ht="15" hidden="1" customHeight="1" x14ac:dyDescent="0.25"/>
    <row r="4526" ht="15" hidden="1" customHeight="1" x14ac:dyDescent="0.25"/>
    <row r="4527" ht="15" hidden="1" customHeight="1" x14ac:dyDescent="0.25"/>
    <row r="4528" ht="15" hidden="1" customHeight="1" x14ac:dyDescent="0.25"/>
    <row r="4529" ht="15" hidden="1" customHeight="1" x14ac:dyDescent="0.25"/>
    <row r="4530" ht="15" hidden="1" customHeight="1" x14ac:dyDescent="0.25"/>
    <row r="4531" ht="15" hidden="1" customHeight="1" x14ac:dyDescent="0.25"/>
    <row r="4532" ht="15" hidden="1" customHeight="1" x14ac:dyDescent="0.25"/>
    <row r="4533" ht="15" hidden="1" customHeight="1" x14ac:dyDescent="0.25"/>
    <row r="4534" ht="15" hidden="1" customHeight="1" x14ac:dyDescent="0.25"/>
    <row r="4535" ht="15" hidden="1" customHeight="1" x14ac:dyDescent="0.25"/>
    <row r="4536" ht="15" hidden="1" customHeight="1" x14ac:dyDescent="0.25"/>
    <row r="4537" ht="15" hidden="1" customHeight="1" x14ac:dyDescent="0.25"/>
    <row r="4538" ht="15" hidden="1" customHeight="1" x14ac:dyDescent="0.25"/>
    <row r="4539" ht="15" hidden="1" customHeight="1" x14ac:dyDescent="0.25"/>
    <row r="4540" ht="15" hidden="1" customHeight="1" x14ac:dyDescent="0.25"/>
    <row r="4541" ht="15" hidden="1" customHeight="1" x14ac:dyDescent="0.25"/>
    <row r="4542" ht="15" hidden="1" customHeight="1" x14ac:dyDescent="0.25"/>
    <row r="4543" ht="15" hidden="1" customHeight="1" x14ac:dyDescent="0.25"/>
    <row r="4544" ht="15" hidden="1" customHeight="1" x14ac:dyDescent="0.25"/>
    <row r="4545" ht="15" hidden="1" customHeight="1" x14ac:dyDescent="0.25"/>
    <row r="4546" ht="15" hidden="1" customHeight="1" x14ac:dyDescent="0.25"/>
    <row r="4547" ht="15" hidden="1" customHeight="1" x14ac:dyDescent="0.25"/>
    <row r="4548" ht="15" hidden="1" customHeight="1" x14ac:dyDescent="0.25"/>
    <row r="4549" ht="15" hidden="1" customHeight="1" x14ac:dyDescent="0.25"/>
    <row r="4550" ht="15" hidden="1" customHeight="1" x14ac:dyDescent="0.25"/>
    <row r="4551" ht="15" hidden="1" customHeight="1" x14ac:dyDescent="0.25"/>
    <row r="4552" ht="15" hidden="1" customHeight="1" x14ac:dyDescent="0.25"/>
    <row r="4553" ht="15" hidden="1" customHeight="1" x14ac:dyDescent="0.25"/>
    <row r="4554" ht="15" hidden="1" customHeight="1" x14ac:dyDescent="0.25"/>
    <row r="4555" ht="15" hidden="1" customHeight="1" x14ac:dyDescent="0.25"/>
    <row r="4556" ht="15" hidden="1" customHeight="1" x14ac:dyDescent="0.25"/>
    <row r="4557" ht="15" hidden="1" customHeight="1" x14ac:dyDescent="0.25"/>
    <row r="4558" ht="15" hidden="1" customHeight="1" x14ac:dyDescent="0.25"/>
    <row r="4559" ht="15" hidden="1" customHeight="1" x14ac:dyDescent="0.25"/>
    <row r="4560" ht="15" hidden="1" customHeight="1" x14ac:dyDescent="0.25"/>
    <row r="4561" ht="15" hidden="1" customHeight="1" x14ac:dyDescent="0.25"/>
    <row r="4562" ht="15" hidden="1" customHeight="1" x14ac:dyDescent="0.25"/>
    <row r="4563" ht="15" hidden="1" customHeight="1" x14ac:dyDescent="0.25"/>
    <row r="4564" ht="15" hidden="1" customHeight="1" x14ac:dyDescent="0.25"/>
    <row r="4565" ht="15" hidden="1" customHeight="1" x14ac:dyDescent="0.25"/>
    <row r="4566" ht="15" hidden="1" customHeight="1" x14ac:dyDescent="0.25"/>
    <row r="4567" ht="15" hidden="1" customHeight="1" x14ac:dyDescent="0.25"/>
    <row r="4568" ht="15" hidden="1" customHeight="1" x14ac:dyDescent="0.25"/>
    <row r="4569" ht="15" hidden="1" customHeight="1" x14ac:dyDescent="0.25"/>
    <row r="4570" ht="15" hidden="1" customHeight="1" x14ac:dyDescent="0.25"/>
    <row r="4571" ht="15" hidden="1" customHeight="1" x14ac:dyDescent="0.25"/>
    <row r="4572" ht="15" hidden="1" customHeight="1" x14ac:dyDescent="0.25"/>
    <row r="4573" ht="15" hidden="1" customHeight="1" x14ac:dyDescent="0.25"/>
    <row r="4574" ht="15" hidden="1" customHeight="1" x14ac:dyDescent="0.25"/>
    <row r="4575" ht="15" hidden="1" customHeight="1" x14ac:dyDescent="0.25"/>
    <row r="4576" ht="15" hidden="1" customHeight="1" x14ac:dyDescent="0.25"/>
    <row r="4577" ht="15" hidden="1" customHeight="1" x14ac:dyDescent="0.25"/>
    <row r="4578" ht="15" hidden="1" customHeight="1" x14ac:dyDescent="0.25"/>
    <row r="4579" ht="15" hidden="1" customHeight="1" x14ac:dyDescent="0.25"/>
    <row r="4580" ht="15" hidden="1" customHeight="1" x14ac:dyDescent="0.25"/>
    <row r="4581" ht="15" hidden="1" customHeight="1" x14ac:dyDescent="0.25"/>
    <row r="4582" ht="15" hidden="1" customHeight="1" x14ac:dyDescent="0.25"/>
    <row r="4583" ht="15" hidden="1" customHeight="1" x14ac:dyDescent="0.25"/>
    <row r="4584" ht="15" hidden="1" customHeight="1" x14ac:dyDescent="0.25"/>
    <row r="4585" ht="15" hidden="1" customHeight="1" x14ac:dyDescent="0.25"/>
    <row r="4586" ht="15" hidden="1" customHeight="1" x14ac:dyDescent="0.25"/>
    <row r="4587" ht="15" hidden="1" customHeight="1" x14ac:dyDescent="0.25"/>
    <row r="4588" ht="15" hidden="1" customHeight="1" x14ac:dyDescent="0.25"/>
    <row r="4589" ht="15" hidden="1" customHeight="1" x14ac:dyDescent="0.25"/>
    <row r="4590" ht="15" hidden="1" customHeight="1" x14ac:dyDescent="0.25"/>
    <row r="4591" ht="15" hidden="1" customHeight="1" x14ac:dyDescent="0.25"/>
    <row r="4592" ht="15" hidden="1" customHeight="1" x14ac:dyDescent="0.25"/>
    <row r="4593" ht="15" hidden="1" customHeight="1" x14ac:dyDescent="0.25"/>
    <row r="4594" ht="15" hidden="1" customHeight="1" x14ac:dyDescent="0.25"/>
    <row r="4595" ht="15" hidden="1" customHeight="1" x14ac:dyDescent="0.25"/>
    <row r="4596" ht="15" hidden="1" customHeight="1" x14ac:dyDescent="0.25"/>
    <row r="4597" ht="15" hidden="1" customHeight="1" x14ac:dyDescent="0.25"/>
    <row r="4598" ht="15" hidden="1" customHeight="1" x14ac:dyDescent="0.25"/>
    <row r="4599" ht="15" hidden="1" customHeight="1" x14ac:dyDescent="0.25"/>
    <row r="4600" ht="15" hidden="1" customHeight="1" x14ac:dyDescent="0.25"/>
  </sheetData>
  <sheetProtection algorithmName="SHA-512" hashValue="iqDHB00GeJJSBjQlFDeRFV8OZ1/nRAYFCI7/+ywScfn5a5Qgu0cSkOa9jPsbgnT29E7W4M86ZXVg2Gyb8JaCHQ==" saltValue="+Tw9xg8u6x5CaZPsOIkWQg==" spinCount="100000" sheet="1"/>
  <mergeCells count="16077">
    <mergeCell ref="B3807:P3807"/>
    <mergeCell ref="Q3807:AD3807"/>
    <mergeCell ref="B80:AD80"/>
    <mergeCell ref="B314:AD314"/>
    <mergeCell ref="B571:AD571"/>
    <mergeCell ref="B618:AD618"/>
    <mergeCell ref="B871:AD871"/>
    <mergeCell ref="B873:AD873"/>
    <mergeCell ref="B875:AD875"/>
    <mergeCell ref="B1106:AD1106"/>
    <mergeCell ref="B1640:AD1640"/>
    <mergeCell ref="B2553:AD2553"/>
    <mergeCell ref="B3273:AD3273"/>
    <mergeCell ref="B3539:AD3539"/>
    <mergeCell ref="B3747:AD3747"/>
    <mergeCell ref="C2982:AD2982"/>
    <mergeCell ref="C3015:AD3015"/>
    <mergeCell ref="Q1030:AD1030"/>
    <mergeCell ref="B1030:P1030"/>
    <mergeCell ref="Q1060:AD1060"/>
    <mergeCell ref="B1060:P1060"/>
    <mergeCell ref="B1071:P1071"/>
    <mergeCell ref="Q1071:AD1071"/>
    <mergeCell ref="B1082:P1082"/>
    <mergeCell ref="Q1082:AD1082"/>
    <mergeCell ref="B1110:P1110"/>
    <mergeCell ref="Q1110:AD1110"/>
    <mergeCell ref="B1132:P1132"/>
    <mergeCell ref="Q1132:AD1132"/>
    <mergeCell ref="B1166:P1166"/>
    <mergeCell ref="Q1166:AD1166"/>
    <mergeCell ref="B2419:P2419"/>
    <mergeCell ref="Q2419:AD2419"/>
    <mergeCell ref="B2445:P2445"/>
    <mergeCell ref="Q2445:AD2445"/>
    <mergeCell ref="B2477:P2477"/>
    <mergeCell ref="Q2477:AD2477"/>
    <mergeCell ref="B2507:P2507"/>
    <mergeCell ref="Q2507:AD2507"/>
    <mergeCell ref="B2518:P2518"/>
    <mergeCell ref="Q2518:AD2518"/>
    <mergeCell ref="B2529:P2529"/>
    <mergeCell ref="Q2529:AD2529"/>
    <mergeCell ref="B2557:P2557"/>
    <mergeCell ref="Q2557:AD2557"/>
    <mergeCell ref="B2591:P2591"/>
    <mergeCell ref="Q2591:AD2591"/>
    <mergeCell ref="B3671:P3671"/>
    <mergeCell ref="Q3671:AD3671"/>
    <mergeCell ref="B3561:AD3561"/>
    <mergeCell ref="B3562:AA3562"/>
    <mergeCell ref="B3575:AD3575"/>
    <mergeCell ref="AB3460:AD3460"/>
    <mergeCell ref="Q3538:R3538"/>
    <mergeCell ref="S3538:T3538"/>
    <mergeCell ref="U3538:V3538"/>
    <mergeCell ref="W3538:X3538"/>
    <mergeCell ref="Y3538:Z3538"/>
    <mergeCell ref="AA3538:AB3538"/>
    <mergeCell ref="AC3538:AD3538"/>
    <mergeCell ref="C3540:E3540"/>
    <mergeCell ref="F3540:AD3540"/>
    <mergeCell ref="C3549:O3551"/>
    <mergeCell ref="D3552:O3552"/>
    <mergeCell ref="BA3017:BB3017"/>
    <mergeCell ref="BC3017:BD3017"/>
    <mergeCell ref="BE3017:BF3017"/>
    <mergeCell ref="BG3017:BH3017"/>
    <mergeCell ref="BI3017:BJ3017"/>
    <mergeCell ref="BK3017:BL3017"/>
    <mergeCell ref="BM3017:BN3017"/>
    <mergeCell ref="BO3017:BP3017"/>
    <mergeCell ref="B3025:P3025"/>
    <mergeCell ref="Q3025:AD3025"/>
    <mergeCell ref="B3027:AD3027"/>
    <mergeCell ref="B3026:P3026"/>
    <mergeCell ref="Q3026:AD3026"/>
    <mergeCell ref="B3045:AD3045"/>
    <mergeCell ref="B3044:AD3044"/>
    <mergeCell ref="B3061:AD3061"/>
    <mergeCell ref="B3059:AD3059"/>
    <mergeCell ref="B3060:AD3060"/>
    <mergeCell ref="B3070:AD3070"/>
    <mergeCell ref="B3071:AD3071"/>
    <mergeCell ref="B3072:AD3072"/>
    <mergeCell ref="B3096:AD3096"/>
    <mergeCell ref="B3097:AD3097"/>
    <mergeCell ref="B3098:AD3098"/>
    <mergeCell ref="B3114:AD3114"/>
    <mergeCell ref="B3115:AD3115"/>
    <mergeCell ref="B3116:AD3116"/>
    <mergeCell ref="B3130:AD3130"/>
    <mergeCell ref="B3131:AD3131"/>
    <mergeCell ref="B3132:AD3132"/>
    <mergeCell ref="AB3457:AD3457"/>
    <mergeCell ref="AB3458:AD3458"/>
    <mergeCell ref="AB3459:AD3459"/>
    <mergeCell ref="D3438:X3438"/>
    <mergeCell ref="X3455:AA3455"/>
    <mergeCell ref="P3456:S3456"/>
    <mergeCell ref="W3107:Y3107"/>
    <mergeCell ref="Z3107:AB3107"/>
    <mergeCell ref="AC3107:AD3107"/>
    <mergeCell ref="N3108:O3108"/>
    <mergeCell ref="T3108:V3108"/>
    <mergeCell ref="W3108:Y3108"/>
    <mergeCell ref="Z3108:AB3108"/>
    <mergeCell ref="AC3108:AD3108"/>
    <mergeCell ref="N3104:AD3104"/>
    <mergeCell ref="P3105:AD3105"/>
    <mergeCell ref="N3105:O3106"/>
    <mergeCell ref="C3100:AD3100"/>
    <mergeCell ref="C3101:AD3101"/>
    <mergeCell ref="D3440:X3440"/>
    <mergeCell ref="Y3440:AD3440"/>
    <mergeCell ref="D3441:X3441"/>
    <mergeCell ref="Y3441:AD3441"/>
    <mergeCell ref="D3442:X3442"/>
    <mergeCell ref="Y3442:AD3442"/>
    <mergeCell ref="Y3434:AD3434"/>
    <mergeCell ref="C3434:X3434"/>
    <mergeCell ref="D3435:X3435"/>
    <mergeCell ref="Y3435:AD3435"/>
    <mergeCell ref="D3436:X3436"/>
    <mergeCell ref="Y3436:AD3436"/>
    <mergeCell ref="D3453:K3453"/>
    <mergeCell ref="L3453:O3453"/>
    <mergeCell ref="D3454:K3454"/>
    <mergeCell ref="B3544:AD3544"/>
    <mergeCell ref="C3546:AD3546"/>
    <mergeCell ref="P3549:AD3549"/>
    <mergeCell ref="P3550:R3551"/>
    <mergeCell ref="S3550:AD3550"/>
    <mergeCell ref="AB3558:AD3558"/>
    <mergeCell ref="S3554:U3554"/>
    <mergeCell ref="V3554:X3554"/>
    <mergeCell ref="Y3554:AA3554"/>
    <mergeCell ref="AB3554:AD3554"/>
    <mergeCell ref="B2603:AD2603"/>
    <mergeCell ref="B2604:AD2604"/>
    <mergeCell ref="B2605:AD2605"/>
    <mergeCell ref="B2622:P2622"/>
    <mergeCell ref="Q2622:AD2622"/>
    <mergeCell ref="B2623:P2623"/>
    <mergeCell ref="Q2623:AD2623"/>
    <mergeCell ref="B2624:AD2624"/>
    <mergeCell ref="U3127:V3127"/>
    <mergeCell ref="AC3127:AD3127"/>
    <mergeCell ref="C3077:AD3077"/>
    <mergeCell ref="D3128:M3128"/>
    <mergeCell ref="N3128:R3128"/>
    <mergeCell ref="S3128:T3128"/>
    <mergeCell ref="U3128:V3128"/>
    <mergeCell ref="W3128:X3128"/>
    <mergeCell ref="Y3128:Z3128"/>
    <mergeCell ref="AA3128:AB3128"/>
    <mergeCell ref="AC3128:AD3128"/>
    <mergeCell ref="S3129:T3129"/>
    <mergeCell ref="U3129:V3129"/>
    <mergeCell ref="W3129:X3129"/>
    <mergeCell ref="Y3129:Z3129"/>
    <mergeCell ref="AA3129:AB3129"/>
    <mergeCell ref="AC3129:AD3129"/>
    <mergeCell ref="N3095:O3095"/>
    <mergeCell ref="P3095:Q3095"/>
    <mergeCell ref="R3095:S3095"/>
    <mergeCell ref="T3095:U3095"/>
    <mergeCell ref="V3095:W3095"/>
    <mergeCell ref="X3095:Y3095"/>
    <mergeCell ref="Z3095:AA3095"/>
    <mergeCell ref="AB3095:AD3095"/>
    <mergeCell ref="W3110:Y3110"/>
    <mergeCell ref="C2797:AD2797"/>
    <mergeCell ref="Z3110:AB3110"/>
    <mergeCell ref="AC3110:AD3110"/>
    <mergeCell ref="N3112:O3112"/>
    <mergeCell ref="T3112:V3112"/>
    <mergeCell ref="W3112:Y3112"/>
    <mergeCell ref="Z3112:AB3112"/>
    <mergeCell ref="P3106:Q3106"/>
    <mergeCell ref="R3106:S3106"/>
    <mergeCell ref="C3104:M3106"/>
    <mergeCell ref="AC3106:AD3106"/>
    <mergeCell ref="B3099:AD3099"/>
    <mergeCell ref="T3106:V3106"/>
    <mergeCell ref="W3106:Y3106"/>
    <mergeCell ref="Z3106:AB3106"/>
    <mergeCell ref="N3107:O3107"/>
    <mergeCell ref="T3107:V3107"/>
    <mergeCell ref="S3555:U3555"/>
    <mergeCell ref="V3555:X3555"/>
    <mergeCell ref="Y3555:AA3555"/>
    <mergeCell ref="BW2613:BX2615"/>
    <mergeCell ref="BY2613:BZ2615"/>
    <mergeCell ref="CA2613:CB2615"/>
    <mergeCell ref="CC2613:CE2614"/>
    <mergeCell ref="CF2613:CK2613"/>
    <mergeCell ref="CL2613:CQ2613"/>
    <mergeCell ref="CF2614:CH2614"/>
    <mergeCell ref="CI2614:CK2614"/>
    <mergeCell ref="CL2614:CN2614"/>
    <mergeCell ref="CO2614:CQ2614"/>
    <mergeCell ref="BW2787:BX2789"/>
    <mergeCell ref="BY2787:BZ2789"/>
    <mergeCell ref="CA2787:CB2789"/>
    <mergeCell ref="CC2787:CE2788"/>
    <mergeCell ref="CF2787:CK2787"/>
    <mergeCell ref="CL2787:CQ2787"/>
    <mergeCell ref="CF2788:CH2788"/>
    <mergeCell ref="CI2788:CK2788"/>
    <mergeCell ref="CL2788:CN2788"/>
    <mergeCell ref="CO2788:CQ2788"/>
    <mergeCell ref="B2790:P2790"/>
    <mergeCell ref="Q2790:AD2790"/>
    <mergeCell ref="Q2791:AD2791"/>
    <mergeCell ref="B2792:P2792"/>
    <mergeCell ref="Q2792:AD2792"/>
    <mergeCell ref="B2791:P2791"/>
    <mergeCell ref="J2613:K2615"/>
    <mergeCell ref="L2613:M2615"/>
    <mergeCell ref="N2613:O2615"/>
    <mergeCell ref="J2612:AD2612"/>
    <mergeCell ref="F2637:G2637"/>
    <mergeCell ref="H2637:L2637"/>
    <mergeCell ref="F2638:G2638"/>
    <mergeCell ref="H2638:L2638"/>
    <mergeCell ref="F2639:G2639"/>
    <mergeCell ref="H2639:L2639"/>
    <mergeCell ref="F2640:G2640"/>
    <mergeCell ref="H2640:L2640"/>
    <mergeCell ref="F2641:G2641"/>
    <mergeCell ref="H2641:L2641"/>
    <mergeCell ref="F2736:G2736"/>
    <mergeCell ref="I2736:L2736"/>
    <mergeCell ref="F2737:G2737"/>
    <mergeCell ref="I2737:L2737"/>
    <mergeCell ref="F2738:G2738"/>
    <mergeCell ref="H2738:L2738"/>
    <mergeCell ref="F2739:G2739"/>
    <mergeCell ref="H2739:L2739"/>
    <mergeCell ref="F2740:G2740"/>
    <mergeCell ref="H2740:L2740"/>
    <mergeCell ref="H2768:L2768"/>
    <mergeCell ref="F2769:G2769"/>
    <mergeCell ref="I2769:L2769"/>
    <mergeCell ref="F2770:G2770"/>
    <mergeCell ref="I2770:L2770"/>
    <mergeCell ref="F2771:G2771"/>
    <mergeCell ref="F2718:G2718"/>
    <mergeCell ref="I2718:L2718"/>
    <mergeCell ref="F2719:G2719"/>
    <mergeCell ref="I2719:L2719"/>
    <mergeCell ref="F2703:G2703"/>
    <mergeCell ref="I2703:L2703"/>
    <mergeCell ref="F2704:G2704"/>
    <mergeCell ref="I2704:L2704"/>
    <mergeCell ref="B2418:AD2418"/>
    <mergeCell ref="B2444:AD2444"/>
    <mergeCell ref="B2443:P2443"/>
    <mergeCell ref="Q2443:AD2443"/>
    <mergeCell ref="B2460:AD2460"/>
    <mergeCell ref="B2461:AD2461"/>
    <mergeCell ref="B2462:AD2462"/>
    <mergeCell ref="B2475:AD2475"/>
    <mergeCell ref="B2476:AD2476"/>
    <mergeCell ref="B2505:AD2505"/>
    <mergeCell ref="B2506:AD2506"/>
    <mergeCell ref="B2516:AD2516"/>
    <mergeCell ref="B2517:AD2517"/>
    <mergeCell ref="B2527:AD2527"/>
    <mergeCell ref="B2528:AD2528"/>
    <mergeCell ref="B2555:AD2555"/>
    <mergeCell ref="B2556:AD2556"/>
    <mergeCell ref="BQ2327:CH2327"/>
    <mergeCell ref="BQ2328:BR2329"/>
    <mergeCell ref="BS2328:BT2329"/>
    <mergeCell ref="BU2328:BV2329"/>
    <mergeCell ref="BW2328:BZ2328"/>
    <mergeCell ref="CA2328:CD2328"/>
    <mergeCell ref="CE2328:CH2328"/>
    <mergeCell ref="P2431:R2431"/>
    <mergeCell ref="V2433:X2433"/>
    <mergeCell ref="Y2433:AA2433"/>
    <mergeCell ref="AB2433:AD2433"/>
    <mergeCell ref="P2434:R2434"/>
    <mergeCell ref="S2434:U2434"/>
    <mergeCell ref="V2434:X2434"/>
    <mergeCell ref="S2413:X2413"/>
    <mergeCell ref="Y2413:AD2413"/>
    <mergeCell ref="B2364:AD2364"/>
    <mergeCell ref="C2369:L2371"/>
    <mergeCell ref="C2336:AD2336"/>
    <mergeCell ref="C2337:AD2337"/>
    <mergeCell ref="C2338:AD2338"/>
    <mergeCell ref="B2343:AD2343"/>
    <mergeCell ref="D2372:L2372"/>
    <mergeCell ref="M2372:N2372"/>
    <mergeCell ref="O2372:P2372"/>
    <mergeCell ref="Q2372:R2372"/>
    <mergeCell ref="S2372:T2372"/>
    <mergeCell ref="W2372:X2372"/>
    <mergeCell ref="AA2370:AD2370"/>
    <mergeCell ref="D2542:L2542"/>
    <mergeCell ref="M2542:R2542"/>
    <mergeCell ref="S2542:X2542"/>
    <mergeCell ref="Y2351:AD2351"/>
    <mergeCell ref="B2330:AD2330"/>
    <mergeCell ref="J2400:K2400"/>
    <mergeCell ref="Y2542:AD2542"/>
    <mergeCell ref="C2532:AD2532"/>
    <mergeCell ref="D2543:L2543"/>
    <mergeCell ref="B2342:AD2342"/>
    <mergeCell ref="D2353:L2353"/>
    <mergeCell ref="M2353:R2353"/>
    <mergeCell ref="S2353:X2353"/>
    <mergeCell ref="Y2353:AD2353"/>
    <mergeCell ref="D2354:L2354"/>
    <mergeCell ref="M2354:R2354"/>
    <mergeCell ref="S2354:X2354"/>
    <mergeCell ref="C2332:AD2332"/>
    <mergeCell ref="CI2328:CK2328"/>
    <mergeCell ref="CL2328:CO2328"/>
    <mergeCell ref="CP2328:CS2328"/>
    <mergeCell ref="CT2328:CW2328"/>
    <mergeCell ref="CX2328:DA2328"/>
    <mergeCell ref="DB2328:DE2328"/>
    <mergeCell ref="DF2328:DI2328"/>
    <mergeCell ref="BW2329:BX2329"/>
    <mergeCell ref="CA2329:CB2329"/>
    <mergeCell ref="CE2329:CF2329"/>
    <mergeCell ref="CL2329:CM2329"/>
    <mergeCell ref="CP2329:CQ2329"/>
    <mergeCell ref="CT2329:CU2329"/>
    <mergeCell ref="CX2329:CY2329"/>
    <mergeCell ref="DB2329:DC2329"/>
    <mergeCell ref="DF2329:DG2329"/>
    <mergeCell ref="B2327:P2327"/>
    <mergeCell ref="Q2327:AD2327"/>
    <mergeCell ref="B2328:P2328"/>
    <mergeCell ref="Q2328:AD2328"/>
    <mergeCell ref="B2329:P2329"/>
    <mergeCell ref="Q2329:AD2329"/>
    <mergeCell ref="B2172:P2172"/>
    <mergeCell ref="Q2172:AD2172"/>
    <mergeCell ref="B2173:P2173"/>
    <mergeCell ref="Q2173:AA2173"/>
    <mergeCell ref="B283:AD283"/>
    <mergeCell ref="B284:AD284"/>
    <mergeCell ref="B285:AD285"/>
    <mergeCell ref="B294:AD294"/>
    <mergeCell ref="B319:AD319"/>
    <mergeCell ref="B320:AD320"/>
    <mergeCell ref="B321:AD321"/>
    <mergeCell ref="B351:AD351"/>
    <mergeCell ref="B352:AD352"/>
    <mergeCell ref="B353:AD353"/>
    <mergeCell ref="B375:AD375"/>
    <mergeCell ref="B376:AD376"/>
    <mergeCell ref="B377:AD377"/>
    <mergeCell ref="B393:AD393"/>
    <mergeCell ref="B394:AD394"/>
    <mergeCell ref="B395:AD395"/>
    <mergeCell ref="B404:AD404"/>
    <mergeCell ref="B720:AD720"/>
    <mergeCell ref="B721:AD721"/>
    <mergeCell ref="B734:AD734"/>
    <mergeCell ref="J859:L860"/>
    <mergeCell ref="M859:X859"/>
    <mergeCell ref="D865:F865"/>
    <mergeCell ref="G865:I865"/>
    <mergeCell ref="J865:L865"/>
    <mergeCell ref="D866:F866"/>
    <mergeCell ref="G866:I866"/>
    <mergeCell ref="J866:L866"/>
    <mergeCell ref="T811:AD811"/>
    <mergeCell ref="D812:S812"/>
    <mergeCell ref="T812:AD812"/>
    <mergeCell ref="D813:S813"/>
    <mergeCell ref="R823:AD823"/>
    <mergeCell ref="R824:AD824"/>
    <mergeCell ref="R825:AD825"/>
    <mergeCell ref="R826:AD826"/>
    <mergeCell ref="R827:AD827"/>
    <mergeCell ref="R828:AD828"/>
    <mergeCell ref="C4164:AD4164"/>
    <mergeCell ref="C4165:AD4165"/>
    <mergeCell ref="C876:E876"/>
    <mergeCell ref="F876:AD876"/>
    <mergeCell ref="Q878:AD878"/>
    <mergeCell ref="R879:AD879"/>
    <mergeCell ref="R880:AD880"/>
    <mergeCell ref="R881:AD881"/>
    <mergeCell ref="R882:AD882"/>
    <mergeCell ref="R883:AD883"/>
    <mergeCell ref="R884:AD884"/>
    <mergeCell ref="R885:AD885"/>
    <mergeCell ref="R886:AD886"/>
    <mergeCell ref="R887:AD887"/>
    <mergeCell ref="R888:AD888"/>
    <mergeCell ref="R889:AD889"/>
    <mergeCell ref="R890:AD890"/>
    <mergeCell ref="C886:O886"/>
    <mergeCell ref="D887:O887"/>
    <mergeCell ref="D888:O888"/>
    <mergeCell ref="D889:O889"/>
    <mergeCell ref="D890:O890"/>
    <mergeCell ref="D883:O883"/>
    <mergeCell ref="D884:O884"/>
    <mergeCell ref="D885:O885"/>
    <mergeCell ref="C878:O878"/>
    <mergeCell ref="D879:O879"/>
    <mergeCell ref="D880:O880"/>
    <mergeCell ref="D881:O881"/>
    <mergeCell ref="D882:O882"/>
    <mergeCell ref="G867:I867"/>
    <mergeCell ref="J867:L867"/>
    <mergeCell ref="D868:F868"/>
    <mergeCell ref="C872:E872"/>
    <mergeCell ref="F872:AD872"/>
    <mergeCell ref="C874:E874"/>
    <mergeCell ref="F874:AD874"/>
    <mergeCell ref="C3118:AD3118"/>
    <mergeCell ref="AB3453:AD3453"/>
    <mergeCell ref="AB3454:AD3454"/>
    <mergeCell ref="AB3455:AD3455"/>
    <mergeCell ref="AB3456:AD3456"/>
    <mergeCell ref="AC1580:AD1580"/>
    <mergeCell ref="M1581:N1581"/>
    <mergeCell ref="Q1581:R1581"/>
    <mergeCell ref="U1581:V1581"/>
    <mergeCell ref="K2324:L2324"/>
    <mergeCell ref="O2324:P2324"/>
    <mergeCell ref="S2324:T2324"/>
    <mergeCell ref="W2324:X2324"/>
    <mergeCell ref="O2311:P2311"/>
    <mergeCell ref="S2311:T2311"/>
    <mergeCell ref="W2311:X2311"/>
    <mergeCell ref="AA2311:AB2311"/>
    <mergeCell ref="K2312:L2312"/>
    <mergeCell ref="D1579:L1579"/>
    <mergeCell ref="D1580:L1580"/>
    <mergeCell ref="D1581:L1581"/>
    <mergeCell ref="B2362:AD2362"/>
    <mergeCell ref="B2363:AD2363"/>
    <mergeCell ref="B2382:AD2382"/>
    <mergeCell ref="B2383:AD2383"/>
    <mergeCell ref="B2381:AD2381"/>
    <mergeCell ref="B2401:AD2401"/>
    <mergeCell ref="K2314:L2314"/>
    <mergeCell ref="O2314:P2314"/>
    <mergeCell ref="S2314:T2314"/>
    <mergeCell ref="W2314:X2314"/>
    <mergeCell ref="AA2314:AB2314"/>
    <mergeCell ref="K2315:L2315"/>
    <mergeCell ref="O2315:P2315"/>
    <mergeCell ref="S2315:T2315"/>
    <mergeCell ref="S2370:V2370"/>
    <mergeCell ref="W2370:Z2370"/>
    <mergeCell ref="D2352:L2352"/>
    <mergeCell ref="M2352:R2352"/>
    <mergeCell ref="P2389:R2390"/>
    <mergeCell ref="S2389:X2389"/>
    <mergeCell ref="Y2389:AD2389"/>
    <mergeCell ref="S2351:X2351"/>
    <mergeCell ref="G2318:H2318"/>
    <mergeCell ref="G2319:H2319"/>
    <mergeCell ref="C2344:AD2344"/>
    <mergeCell ref="C2388:I2391"/>
    <mergeCell ref="J2389:K2391"/>
    <mergeCell ref="C2422:AD2422"/>
    <mergeCell ref="D2395:I2395"/>
    <mergeCell ref="D2396:I2396"/>
    <mergeCell ref="D2397:I2397"/>
    <mergeCell ref="D2398:I2398"/>
    <mergeCell ref="G2322:H2322"/>
    <mergeCell ref="M2356:R2356"/>
    <mergeCell ref="S2356:X2356"/>
    <mergeCell ref="D793:S793"/>
    <mergeCell ref="T793:AD793"/>
    <mergeCell ref="D804:S804"/>
    <mergeCell ref="T804:AD804"/>
    <mergeCell ref="D805:S805"/>
    <mergeCell ref="T805:AD805"/>
    <mergeCell ref="D806:S806"/>
    <mergeCell ref="T806:AD806"/>
    <mergeCell ref="D807:S807"/>
    <mergeCell ref="T807:AD807"/>
    <mergeCell ref="D808:S808"/>
    <mergeCell ref="T808:AD808"/>
    <mergeCell ref="D809:S809"/>
    <mergeCell ref="T809:AD809"/>
    <mergeCell ref="D810:S810"/>
    <mergeCell ref="T810:AD810"/>
    <mergeCell ref="D811:S811"/>
    <mergeCell ref="D795:S795"/>
    <mergeCell ref="T795:AD795"/>
    <mergeCell ref="D796:S796"/>
    <mergeCell ref="T796:AD796"/>
    <mergeCell ref="D797:S797"/>
    <mergeCell ref="T797:AD797"/>
    <mergeCell ref="D798:S798"/>
    <mergeCell ref="T798:AD798"/>
    <mergeCell ref="G868:I868"/>
    <mergeCell ref="J868:L868"/>
    <mergeCell ref="D869:F869"/>
    <mergeCell ref="G869:I869"/>
    <mergeCell ref="J869:L869"/>
    <mergeCell ref="D870:F870"/>
    <mergeCell ref="G870:I870"/>
    <mergeCell ref="J870:L870"/>
    <mergeCell ref="D799:S799"/>
    <mergeCell ref="S1562:X1562"/>
    <mergeCell ref="Y701:AA701"/>
    <mergeCell ref="D701:K701"/>
    <mergeCell ref="L701:O701"/>
    <mergeCell ref="Y1557:AD1557"/>
    <mergeCell ref="D1558:L1558"/>
    <mergeCell ref="M1558:R1558"/>
    <mergeCell ref="Q746:W746"/>
    <mergeCell ref="X739:AD739"/>
    <mergeCell ref="X740:AD740"/>
    <mergeCell ref="X741:AD741"/>
    <mergeCell ref="X742:AD742"/>
    <mergeCell ref="X743:AD743"/>
    <mergeCell ref="X744:AD744"/>
    <mergeCell ref="B641:AD641"/>
    <mergeCell ref="N652:O652"/>
    <mergeCell ref="P652:Q652"/>
    <mergeCell ref="R652:S652"/>
    <mergeCell ref="T652:U652"/>
    <mergeCell ref="V652:W652"/>
    <mergeCell ref="X652:Y652"/>
    <mergeCell ref="Z652:AA652"/>
    <mergeCell ref="AB652:AD652"/>
    <mergeCell ref="P678:Q678"/>
    <mergeCell ref="T678:U678"/>
    <mergeCell ref="T653:U653"/>
    <mergeCell ref="D744:P744"/>
    <mergeCell ref="D745:P745"/>
    <mergeCell ref="D746:P746"/>
    <mergeCell ref="Q739:W739"/>
    <mergeCell ref="Q740:W740"/>
    <mergeCell ref="Q741:W741"/>
    <mergeCell ref="Q747:W747"/>
    <mergeCell ref="X747:AD747"/>
    <mergeCell ref="D763:S763"/>
    <mergeCell ref="T763:AD763"/>
    <mergeCell ref="Y859:AD859"/>
    <mergeCell ref="B836:AD836"/>
    <mergeCell ref="C840:AD840"/>
    <mergeCell ref="B842:AD842"/>
    <mergeCell ref="C843:AD843"/>
    <mergeCell ref="B849:AD849"/>
    <mergeCell ref="C859:C860"/>
    <mergeCell ref="C850:AD850"/>
    <mergeCell ref="D826:P826"/>
    <mergeCell ref="D827:P827"/>
    <mergeCell ref="D828:P828"/>
    <mergeCell ref="R821:AD821"/>
    <mergeCell ref="R822:AD822"/>
    <mergeCell ref="B752:AD752"/>
    <mergeCell ref="B833:AD833"/>
    <mergeCell ref="B834:AD834"/>
    <mergeCell ref="B847:AD847"/>
    <mergeCell ref="B900:AD900"/>
    <mergeCell ref="B901:AD901"/>
    <mergeCell ref="B902:AD902"/>
    <mergeCell ref="D1557:L1557"/>
    <mergeCell ref="M1557:R1557"/>
    <mergeCell ref="S1557:X1557"/>
    <mergeCell ref="D765:S765"/>
    <mergeCell ref="D759:S759"/>
    <mergeCell ref="D760:S760"/>
    <mergeCell ref="T762:AD762"/>
    <mergeCell ref="S1558:X1558"/>
    <mergeCell ref="Y1558:AD1558"/>
    <mergeCell ref="S628:T628"/>
    <mergeCell ref="Q742:W742"/>
    <mergeCell ref="B722:AD722"/>
    <mergeCell ref="B723:AD723"/>
    <mergeCell ref="C758:S758"/>
    <mergeCell ref="T758:AD758"/>
    <mergeCell ref="B754:AD754"/>
    <mergeCell ref="C755:AD755"/>
    <mergeCell ref="C756:AD756"/>
    <mergeCell ref="D761:S761"/>
    <mergeCell ref="Q743:W743"/>
    <mergeCell ref="G713:J713"/>
    <mergeCell ref="K713:N713"/>
    <mergeCell ref="O713:R713"/>
    <mergeCell ref="S713:V713"/>
    <mergeCell ref="W713:Z713"/>
    <mergeCell ref="AA713:AD713"/>
    <mergeCell ref="G714:J714"/>
    <mergeCell ref="K714:N714"/>
    <mergeCell ref="O714:R714"/>
    <mergeCell ref="S714:V714"/>
    <mergeCell ref="W714:Z714"/>
    <mergeCell ref="AA714:AD714"/>
    <mergeCell ref="L702:O702"/>
    <mergeCell ref="P702:R702"/>
    <mergeCell ref="S702:U702"/>
    <mergeCell ref="AB702:AD702"/>
    <mergeCell ref="AB705:AD705"/>
    <mergeCell ref="V654:W654"/>
    <mergeCell ref="X654:Y654"/>
    <mergeCell ref="Z654:AA654"/>
    <mergeCell ref="AB654:AD654"/>
    <mergeCell ref="R657:S657"/>
    <mergeCell ref="T657:U657"/>
    <mergeCell ref="V657:W657"/>
    <mergeCell ref="X657:Y657"/>
    <mergeCell ref="Z657:AA657"/>
    <mergeCell ref="AB657:AD657"/>
    <mergeCell ref="P674:Q674"/>
    <mergeCell ref="T674:U674"/>
    <mergeCell ref="V674:W674"/>
    <mergeCell ref="X674:Y674"/>
    <mergeCell ref="C667:AD667"/>
    <mergeCell ref="T673:U673"/>
    <mergeCell ref="V673:W673"/>
    <mergeCell ref="X673:Y673"/>
    <mergeCell ref="P671:AD671"/>
    <mergeCell ref="P675:Q675"/>
    <mergeCell ref="T675:U675"/>
    <mergeCell ref="V675:W675"/>
    <mergeCell ref="X675:Y675"/>
    <mergeCell ref="AB655:AD655"/>
    <mergeCell ref="X676:Y676"/>
    <mergeCell ref="V678:W678"/>
    <mergeCell ref="P701:R701"/>
    <mergeCell ref="S701:U701"/>
    <mergeCell ref="V701:X701"/>
    <mergeCell ref="AA718:AD718"/>
    <mergeCell ref="X745:AD745"/>
    <mergeCell ref="X746:AD746"/>
    <mergeCell ref="C738:P738"/>
    <mergeCell ref="Q738:W738"/>
    <mergeCell ref="X738:AD738"/>
    <mergeCell ref="D739:P739"/>
    <mergeCell ref="K2321:L2321"/>
    <mergeCell ref="O2321:P2321"/>
    <mergeCell ref="S2321:T2321"/>
    <mergeCell ref="M1580:N1580"/>
    <mergeCell ref="M2357:R2357"/>
    <mergeCell ref="O2318:P2318"/>
    <mergeCell ref="W2321:X2321"/>
    <mergeCell ref="AA2321:AB2321"/>
    <mergeCell ref="K2322:L2322"/>
    <mergeCell ref="O2322:P2322"/>
    <mergeCell ref="S2322:T2322"/>
    <mergeCell ref="V2390:X2390"/>
    <mergeCell ref="C2334:AD2334"/>
    <mergeCell ref="C2335:AD2335"/>
    <mergeCell ref="D1575:L1575"/>
    <mergeCell ref="D1576:L1576"/>
    <mergeCell ref="D1577:L1577"/>
    <mergeCell ref="D1578:L1578"/>
    <mergeCell ref="W1574:X1574"/>
    <mergeCell ref="AA1574:AB1574"/>
    <mergeCell ref="Q1580:R1580"/>
    <mergeCell ref="U1580:V1580"/>
    <mergeCell ref="Y1580:Z1580"/>
    <mergeCell ref="C1541:AD1541"/>
    <mergeCell ref="Q744:W744"/>
    <mergeCell ref="Q745:W745"/>
    <mergeCell ref="M1572:R1572"/>
    <mergeCell ref="S1572:X1572"/>
    <mergeCell ref="Y1572:AD1572"/>
    <mergeCell ref="D1574:L1574"/>
    <mergeCell ref="R3111:S3111"/>
    <mergeCell ref="T3111:V3111"/>
    <mergeCell ref="W3111:Y3111"/>
    <mergeCell ref="Z3111:AB3111"/>
    <mergeCell ref="AC3111:AD3111"/>
    <mergeCell ref="W2377:X2377"/>
    <mergeCell ref="AA2377:AB2377"/>
    <mergeCell ref="D2378:L2378"/>
    <mergeCell ref="M2378:N2378"/>
    <mergeCell ref="M2369:AD2369"/>
    <mergeCell ref="S2371:T2371"/>
    <mergeCell ref="W2371:X2371"/>
    <mergeCell ref="D2355:L2355"/>
    <mergeCell ref="M2355:R2355"/>
    <mergeCell ref="S2355:X2355"/>
    <mergeCell ref="Y2355:AD2355"/>
    <mergeCell ref="C2340:AD2340"/>
    <mergeCell ref="C2348:AD2348"/>
    <mergeCell ref="C2365:AD2365"/>
    <mergeCell ref="C2366:AD2366"/>
    <mergeCell ref="C2367:AD2367"/>
    <mergeCell ref="K2306:L2306"/>
    <mergeCell ref="O2306:P2306"/>
    <mergeCell ref="S2306:T2306"/>
    <mergeCell ref="W2306:X2306"/>
    <mergeCell ref="AA2306:AB2306"/>
    <mergeCell ref="K2307:L2307"/>
    <mergeCell ref="O2307:P2307"/>
    <mergeCell ref="S2307:T2307"/>
    <mergeCell ref="W2307:X2307"/>
    <mergeCell ref="AA2307:AB2307"/>
    <mergeCell ref="K2308:L2308"/>
    <mergeCell ref="O2308:P2308"/>
    <mergeCell ref="S2308:T2308"/>
    <mergeCell ref="D1559:L1559"/>
    <mergeCell ref="M1559:R1559"/>
    <mergeCell ref="S1559:X1559"/>
    <mergeCell ref="Y1559:AD1559"/>
    <mergeCell ref="D1560:L1560"/>
    <mergeCell ref="M1560:R1560"/>
    <mergeCell ref="S1560:X1560"/>
    <mergeCell ref="Y1560:AD1560"/>
    <mergeCell ref="D1561:L1561"/>
    <mergeCell ref="M1561:R1561"/>
    <mergeCell ref="S1561:X1561"/>
    <mergeCell ref="Y1561:AD1561"/>
    <mergeCell ref="M1564:R1564"/>
    <mergeCell ref="S1564:X1564"/>
    <mergeCell ref="S1576:T1576"/>
    <mergeCell ref="W1576:X1576"/>
    <mergeCell ref="AA1576:AB1576"/>
    <mergeCell ref="O1577:P1577"/>
    <mergeCell ref="S1577:T1577"/>
    <mergeCell ref="W1577:X1577"/>
    <mergeCell ref="AA1577:AB1577"/>
    <mergeCell ref="O1578:P1578"/>
    <mergeCell ref="S1578:T1578"/>
    <mergeCell ref="W1578:X1578"/>
    <mergeCell ref="AA1578:AB1578"/>
    <mergeCell ref="B1568:AD1568"/>
    <mergeCell ref="Y1564:AD1564"/>
    <mergeCell ref="M1573:N1573"/>
    <mergeCell ref="Y1573:Z1573"/>
    <mergeCell ref="Q1573:R1573"/>
    <mergeCell ref="U1573:V1573"/>
    <mergeCell ref="AC1573:AD1573"/>
    <mergeCell ref="Q1574:R1574"/>
    <mergeCell ref="M1574:N1574"/>
    <mergeCell ref="U1574:V1574"/>
    <mergeCell ref="Y1574:Z1574"/>
    <mergeCell ref="M1578:N1578"/>
    <mergeCell ref="Q1578:R1578"/>
    <mergeCell ref="U1578:V1578"/>
    <mergeCell ref="Y1578:Z1578"/>
    <mergeCell ref="AC1578:AD1578"/>
    <mergeCell ref="Y1562:AD1562"/>
    <mergeCell ref="D1563:L1563"/>
    <mergeCell ref="M1563:R1563"/>
    <mergeCell ref="S1563:X1563"/>
    <mergeCell ref="Y1563:AD1563"/>
    <mergeCell ref="G2323:H2323"/>
    <mergeCell ref="G2324:H2324"/>
    <mergeCell ref="M3647:R3647"/>
    <mergeCell ref="M3644:AD3644"/>
    <mergeCell ref="M3645:R3645"/>
    <mergeCell ref="S3645:X3645"/>
    <mergeCell ref="Y3645:AD3645"/>
    <mergeCell ref="M3650:R3650"/>
    <mergeCell ref="Y3766:AD3766"/>
    <mergeCell ref="W3127:X3127"/>
    <mergeCell ref="Y3127:Z3127"/>
    <mergeCell ref="AA3127:AB3127"/>
    <mergeCell ref="V3560:X3560"/>
    <mergeCell ref="Y3560:AA3560"/>
    <mergeCell ref="AB3560:AD3560"/>
    <mergeCell ref="D3594:M3594"/>
    <mergeCell ref="Y2356:AD2356"/>
    <mergeCell ref="D2357:L2357"/>
    <mergeCell ref="D3634:L3634"/>
    <mergeCell ref="D3635:L3635"/>
    <mergeCell ref="D3756:L3756"/>
    <mergeCell ref="D3757:L3757"/>
    <mergeCell ref="D3758:L3758"/>
    <mergeCell ref="N3587:O3587"/>
    <mergeCell ref="P3587:Q3587"/>
    <mergeCell ref="R3587:S3587"/>
    <mergeCell ref="T3587:U3587"/>
    <mergeCell ref="V3587:W3587"/>
    <mergeCell ref="X3587:Y3587"/>
    <mergeCell ref="Z3587:AA3587"/>
    <mergeCell ref="AB3587:AD3587"/>
    <mergeCell ref="N3588:O3588"/>
    <mergeCell ref="P3588:Q3588"/>
    <mergeCell ref="R3588:S3588"/>
    <mergeCell ref="T3588:U3588"/>
    <mergeCell ref="V3588:W3588"/>
    <mergeCell ref="B3482:AD3482"/>
    <mergeCell ref="C3483:AD3483"/>
    <mergeCell ref="P3594:Q3594"/>
    <mergeCell ref="C3583:M3585"/>
    <mergeCell ref="AB3583:AD3585"/>
    <mergeCell ref="D3127:M3127"/>
    <mergeCell ref="N3127:R3127"/>
    <mergeCell ref="S3127:T3127"/>
    <mergeCell ref="Z3589:AA3589"/>
    <mergeCell ref="X3588:Y3588"/>
    <mergeCell ref="Z3588:AA3588"/>
    <mergeCell ref="AB3588:AD3588"/>
    <mergeCell ref="N3589:O3589"/>
    <mergeCell ref="D3633:L3633"/>
    <mergeCell ref="C3648:F3649"/>
    <mergeCell ref="H3648:L3648"/>
    <mergeCell ref="M3648:R3648"/>
    <mergeCell ref="B3601:AD3601"/>
    <mergeCell ref="E3622:H3622"/>
    <mergeCell ref="E3624:H3624"/>
    <mergeCell ref="Y3648:AD3648"/>
    <mergeCell ref="H3649:L3649"/>
    <mergeCell ref="M3649:R3649"/>
    <mergeCell ref="S3649:X3649"/>
    <mergeCell ref="Y3649:AD3649"/>
    <mergeCell ref="B3640:AD3640"/>
    <mergeCell ref="S3686:X3686"/>
    <mergeCell ref="Y3686:AD3686"/>
    <mergeCell ref="Z3943:AD3943"/>
    <mergeCell ref="U3972:Y3972"/>
    <mergeCell ref="Z3972:AD3972"/>
    <mergeCell ref="Z3892:AD3892"/>
    <mergeCell ref="P3893:T3893"/>
    <mergeCell ref="U3897:Y3897"/>
    <mergeCell ref="Z3897:AD3897"/>
    <mergeCell ref="P3898:T3898"/>
    <mergeCell ref="U3898:Y3898"/>
    <mergeCell ref="Z3898:AD3898"/>
    <mergeCell ref="S3777:X3777"/>
    <mergeCell ref="Y3777:AD3777"/>
    <mergeCell ref="D3778:L3778"/>
    <mergeCell ref="M3778:R3778"/>
    <mergeCell ref="S3778:X3778"/>
    <mergeCell ref="Y3778:AD3778"/>
    <mergeCell ref="U3873:Y3873"/>
    <mergeCell ref="Z3873:AD3873"/>
    <mergeCell ref="P3874:T3874"/>
    <mergeCell ref="U3874:Y3874"/>
    <mergeCell ref="M3674:AD3674"/>
    <mergeCell ref="M3675:R3675"/>
    <mergeCell ref="S3675:X3675"/>
    <mergeCell ref="Y3675:AD3675"/>
    <mergeCell ref="D3676:L3676"/>
    <mergeCell ref="M3676:R3676"/>
    <mergeCell ref="S3676:X3676"/>
    <mergeCell ref="Y3676:AD3676"/>
    <mergeCell ref="D3677:L3677"/>
    <mergeCell ref="M3677:R3677"/>
    <mergeCell ref="S3677:X3677"/>
    <mergeCell ref="Y3677:AD3677"/>
    <mergeCell ref="D3678:L3678"/>
    <mergeCell ref="M3678:R3678"/>
    <mergeCell ref="S3678:X3678"/>
    <mergeCell ref="U3893:Y3893"/>
    <mergeCell ref="Z3893:AD3893"/>
    <mergeCell ref="P3894:T3894"/>
    <mergeCell ref="U3894:Y3894"/>
    <mergeCell ref="P3887:T3887"/>
    <mergeCell ref="P3888:T3888"/>
    <mergeCell ref="P3889:T3889"/>
    <mergeCell ref="P3940:T3940"/>
    <mergeCell ref="P3941:T3941"/>
    <mergeCell ref="P3942:T3942"/>
    <mergeCell ref="P3943:T3943"/>
    <mergeCell ref="P3944:T3944"/>
    <mergeCell ref="P3945:T3945"/>
    <mergeCell ref="D3779:L3779"/>
    <mergeCell ref="M3779:R3779"/>
    <mergeCell ref="S3779:X3779"/>
    <mergeCell ref="Y3779:AD3779"/>
    <mergeCell ref="D3780:L3780"/>
    <mergeCell ref="M3780:R3780"/>
    <mergeCell ref="S3780:X3780"/>
    <mergeCell ref="Y3780:AD3780"/>
    <mergeCell ref="U3931:Y3931"/>
    <mergeCell ref="Z3931:AD3931"/>
    <mergeCell ref="P3915:T3915"/>
    <mergeCell ref="Z3858:AD3858"/>
    <mergeCell ref="P3859:T3859"/>
    <mergeCell ref="Z3926:AD3926"/>
    <mergeCell ref="P3927:T3927"/>
    <mergeCell ref="U3927:Y3927"/>
    <mergeCell ref="U3924:Y3924"/>
    <mergeCell ref="Z3924:AD3924"/>
    <mergeCell ref="G3644:L3645"/>
    <mergeCell ref="L2400:M2400"/>
    <mergeCell ref="N2400:O2400"/>
    <mergeCell ref="C2448:AD2448"/>
    <mergeCell ref="D3475:L3475"/>
    <mergeCell ref="P3452:S3452"/>
    <mergeCell ref="T3452:W3452"/>
    <mergeCell ref="X3452:AA3452"/>
    <mergeCell ref="P3453:S3453"/>
    <mergeCell ref="V2431:X2431"/>
    <mergeCell ref="Y2431:AA2431"/>
    <mergeCell ref="AB2431:AD2431"/>
    <mergeCell ref="M2432:O2432"/>
    <mergeCell ref="P2432:R2432"/>
    <mergeCell ref="M2430:O2430"/>
    <mergeCell ref="P2430:R2430"/>
    <mergeCell ref="S2430:U2430"/>
    <mergeCell ref="V2430:X2430"/>
    <mergeCell ref="Y2430:AA2430"/>
    <mergeCell ref="AB2430:AD2430"/>
    <mergeCell ref="M2431:O2431"/>
    <mergeCell ref="S2431:U2431"/>
    <mergeCell ref="L2984:L2985"/>
    <mergeCell ref="S3646:X3646"/>
    <mergeCell ref="D3471:L3471"/>
    <mergeCell ref="D3472:L3472"/>
    <mergeCell ref="D3473:L3473"/>
    <mergeCell ref="D3474:L3474"/>
    <mergeCell ref="D3459:K3459"/>
    <mergeCell ref="T3453:W3453"/>
    <mergeCell ref="X3453:AA3453"/>
    <mergeCell ref="P3454:S3454"/>
    <mergeCell ref="T3454:W3454"/>
    <mergeCell ref="X3454:AA3454"/>
    <mergeCell ref="P3455:S3455"/>
    <mergeCell ref="T3455:W3455"/>
    <mergeCell ref="P3897:T3897"/>
    <mergeCell ref="M3667:R3667"/>
    <mergeCell ref="S3667:X3667"/>
    <mergeCell ref="Y3667:AD3667"/>
    <mergeCell ref="M3668:R3668"/>
    <mergeCell ref="S3668:X3668"/>
    <mergeCell ref="Y3668:AD3668"/>
    <mergeCell ref="C3642:AD3642"/>
    <mergeCell ref="C3644:F3645"/>
    <mergeCell ref="L3567:P3567"/>
    <mergeCell ref="Q3567:T3567"/>
    <mergeCell ref="N2984:N2985"/>
    <mergeCell ref="M3017:M3018"/>
    <mergeCell ref="N3017:N3018"/>
    <mergeCell ref="D3111:M3111"/>
    <mergeCell ref="N3111:O3111"/>
    <mergeCell ref="M2984:M2985"/>
    <mergeCell ref="P3111:Q3111"/>
    <mergeCell ref="V2437:X2437"/>
    <mergeCell ref="Y2437:AA2437"/>
    <mergeCell ref="AB2437:AD2437"/>
    <mergeCell ref="M2438:O2438"/>
    <mergeCell ref="P2438:R2438"/>
    <mergeCell ref="B2402:AD2402"/>
    <mergeCell ref="B2403:AD2403"/>
    <mergeCell ref="B2417:AD2417"/>
    <mergeCell ref="C15:AD15"/>
    <mergeCell ref="B904:AD904"/>
    <mergeCell ref="C905:AD905"/>
    <mergeCell ref="B1534:AD1534"/>
    <mergeCell ref="C1535:AD1535"/>
    <mergeCell ref="M2426:O2426"/>
    <mergeCell ref="P2426:R2426"/>
    <mergeCell ref="S2426:U2426"/>
    <mergeCell ref="M2425:U2425"/>
    <mergeCell ref="V2425:AD2425"/>
    <mergeCell ref="V2426:X2426"/>
    <mergeCell ref="Y2426:AA2426"/>
    <mergeCell ref="AB2426:AD2426"/>
    <mergeCell ref="M2427:O2427"/>
    <mergeCell ref="P2427:R2427"/>
    <mergeCell ref="S2427:U2427"/>
    <mergeCell ref="V2427:X2427"/>
    <mergeCell ref="Y2427:AA2427"/>
    <mergeCell ref="AB2427:AD2427"/>
    <mergeCell ref="M2428:O2428"/>
    <mergeCell ref="P2428:R2428"/>
    <mergeCell ref="S2428:U2428"/>
    <mergeCell ref="V2428:X2428"/>
    <mergeCell ref="Y2428:AA2428"/>
    <mergeCell ref="AB2428:AD2428"/>
    <mergeCell ref="M2429:O2429"/>
    <mergeCell ref="P2429:R2429"/>
    <mergeCell ref="S2429:U2429"/>
    <mergeCell ref="V2429:X2429"/>
    <mergeCell ref="Y2429:AA2429"/>
    <mergeCell ref="AB2429:AD2429"/>
    <mergeCell ref="Q1576:R1576"/>
    <mergeCell ref="D2399:I2399"/>
    <mergeCell ref="O2312:P2312"/>
    <mergeCell ref="S2312:T2312"/>
    <mergeCell ref="W2312:X2312"/>
    <mergeCell ref="AA2312:AB2312"/>
    <mergeCell ref="K2313:L2313"/>
    <mergeCell ref="O2313:P2313"/>
    <mergeCell ref="S2313:T2313"/>
    <mergeCell ref="W2313:X2313"/>
    <mergeCell ref="AA2313:AB2313"/>
    <mergeCell ref="U1576:V1576"/>
    <mergeCell ref="Y1576:Z1576"/>
    <mergeCell ref="AC1576:AD1576"/>
    <mergeCell ref="M1577:N1577"/>
    <mergeCell ref="Q1577:R1577"/>
    <mergeCell ref="U1577:V1577"/>
    <mergeCell ref="Y1577:Z1577"/>
    <mergeCell ref="AC1577:AD1577"/>
    <mergeCell ref="AA2317:AB2317"/>
    <mergeCell ref="S2390:U2390"/>
    <mergeCell ref="AC1574:AD1574"/>
    <mergeCell ref="M1575:N1575"/>
    <mergeCell ref="Q1575:R1575"/>
    <mergeCell ref="U1575:V1575"/>
    <mergeCell ref="Y1575:Z1575"/>
    <mergeCell ref="AC1575:AD1575"/>
    <mergeCell ref="M1576:N1576"/>
    <mergeCell ref="C1551:AD1551"/>
    <mergeCell ref="C1569:AD1569"/>
    <mergeCell ref="D1562:L1562"/>
    <mergeCell ref="M1562:R1562"/>
    <mergeCell ref="O1576:P1576"/>
    <mergeCell ref="P4118:T4118"/>
    <mergeCell ref="U4118:Y4118"/>
    <mergeCell ref="M3468:R3468"/>
    <mergeCell ref="S3468:X3468"/>
    <mergeCell ref="Y3437:AD3437"/>
    <mergeCell ref="P3916:T3916"/>
    <mergeCell ref="P3917:T3917"/>
    <mergeCell ref="P3918:T3918"/>
    <mergeCell ref="P3919:T3919"/>
    <mergeCell ref="P3920:T3920"/>
    <mergeCell ref="P3921:T3921"/>
    <mergeCell ref="P3922:T3922"/>
    <mergeCell ref="U3855:Y3855"/>
    <mergeCell ref="Z3855:AD3855"/>
    <mergeCell ref="Y3438:AD3438"/>
    <mergeCell ref="D3439:X3439"/>
    <mergeCell ref="Y3439:AD3439"/>
    <mergeCell ref="D3421:K3421"/>
    <mergeCell ref="L3421:O3421"/>
    <mergeCell ref="P3421:R3421"/>
    <mergeCell ref="S3421:U3421"/>
    <mergeCell ref="D3422:K3422"/>
    <mergeCell ref="L3422:O3422"/>
    <mergeCell ref="P3422:R3422"/>
    <mergeCell ref="S3422:U3422"/>
    <mergeCell ref="D3423:K3423"/>
    <mergeCell ref="U3941:Y3941"/>
    <mergeCell ref="Z3941:AD3941"/>
    <mergeCell ref="U3942:Y3942"/>
    <mergeCell ref="Z3942:AD3942"/>
    <mergeCell ref="U3943:Y3943"/>
    <mergeCell ref="U3887:Y3887"/>
    <mergeCell ref="Z3887:AD3887"/>
    <mergeCell ref="U3888:Y3888"/>
    <mergeCell ref="C3842:AD3842"/>
    <mergeCell ref="C3843:AD3843"/>
    <mergeCell ref="C3998:AD3998"/>
    <mergeCell ref="C3999:AD3999"/>
    <mergeCell ref="C4008:AD4008"/>
    <mergeCell ref="C4009:AD4009"/>
    <mergeCell ref="C3646:F3647"/>
    <mergeCell ref="H3646:L3646"/>
    <mergeCell ref="M3646:R3646"/>
    <mergeCell ref="Z4112:AD4112"/>
    <mergeCell ref="B3672:AD3672"/>
    <mergeCell ref="C3674:L3675"/>
    <mergeCell ref="P3974:T3974"/>
    <mergeCell ref="U3974:Y3974"/>
    <mergeCell ref="Z3974:AD3974"/>
    <mergeCell ref="P3975:T3975"/>
    <mergeCell ref="U3975:Y3975"/>
    <mergeCell ref="Z3975:AD3975"/>
    <mergeCell ref="Z4019:AD4019"/>
    <mergeCell ref="P4020:T4020"/>
    <mergeCell ref="U4020:Y4020"/>
    <mergeCell ref="Z4020:AD4020"/>
    <mergeCell ref="P3993:T3993"/>
    <mergeCell ref="U3928:Y3928"/>
    <mergeCell ref="Z3928:AD3928"/>
    <mergeCell ref="P3929:T3929"/>
    <mergeCell ref="U3929:Y3929"/>
    <mergeCell ref="Z3929:AD3929"/>
    <mergeCell ref="P3930:T3930"/>
    <mergeCell ref="Z3923:AD3923"/>
    <mergeCell ref="Z4158:AD4158"/>
    <mergeCell ref="P4159:T4159"/>
    <mergeCell ref="U4159:Y4159"/>
    <mergeCell ref="Z4159:AD4159"/>
    <mergeCell ref="P4138:T4138"/>
    <mergeCell ref="U4138:Y4138"/>
    <mergeCell ref="Z4138:AD4138"/>
    <mergeCell ref="P4139:T4139"/>
    <mergeCell ref="U4139:Y4139"/>
    <mergeCell ref="Z4139:AD4139"/>
    <mergeCell ref="P4140:T4140"/>
    <mergeCell ref="U4140:Y4140"/>
    <mergeCell ref="Z4140:AD4140"/>
    <mergeCell ref="P4141:T4141"/>
    <mergeCell ref="U4141:Y4141"/>
    <mergeCell ref="Z4141:AD4141"/>
    <mergeCell ref="P4142:T4142"/>
    <mergeCell ref="U4142:Y4142"/>
    <mergeCell ref="Z4142:AD4142"/>
    <mergeCell ref="P4143:T4143"/>
    <mergeCell ref="U4143:Y4143"/>
    <mergeCell ref="Z4143:AD4143"/>
    <mergeCell ref="P4144:T4144"/>
    <mergeCell ref="U4144:Y4144"/>
    <mergeCell ref="Z4144:AD4144"/>
    <mergeCell ref="P4145:T4145"/>
    <mergeCell ref="U4145:Y4145"/>
    <mergeCell ref="Z4145:AD4145"/>
    <mergeCell ref="P4155:T4155"/>
    <mergeCell ref="U4155:Y4155"/>
    <mergeCell ref="Z4155:AD4155"/>
    <mergeCell ref="P4156:T4156"/>
    <mergeCell ref="U4156:Y4156"/>
    <mergeCell ref="Z4156:AD4156"/>
    <mergeCell ref="P4157:T4157"/>
    <mergeCell ref="U4157:Y4157"/>
    <mergeCell ref="P4146:T4146"/>
    <mergeCell ref="U4146:Y4146"/>
    <mergeCell ref="Z4146:AD4146"/>
    <mergeCell ref="P4147:T4147"/>
    <mergeCell ref="U4147:Y4147"/>
    <mergeCell ref="Z4147:AD4147"/>
    <mergeCell ref="P4162:T4162"/>
    <mergeCell ref="U4162:Y4162"/>
    <mergeCell ref="Z4162:AD4162"/>
    <mergeCell ref="Z4149:AD4149"/>
    <mergeCell ref="P4150:T4150"/>
    <mergeCell ref="U4150:Y4150"/>
    <mergeCell ref="Z4150:AD4150"/>
    <mergeCell ref="P4151:T4151"/>
    <mergeCell ref="U4151:Y4151"/>
    <mergeCell ref="Z4151:AD4151"/>
    <mergeCell ref="P4152:T4152"/>
    <mergeCell ref="U4152:Y4152"/>
    <mergeCell ref="Z4152:AD4152"/>
    <mergeCell ref="P4153:T4153"/>
    <mergeCell ref="U4153:Y4153"/>
    <mergeCell ref="Z4153:AD4153"/>
    <mergeCell ref="P4154:T4154"/>
    <mergeCell ref="U4154:Y4154"/>
    <mergeCell ref="Z4154:AD4154"/>
    <mergeCell ref="P4148:T4148"/>
    <mergeCell ref="U4148:Y4148"/>
    <mergeCell ref="Z4148:AD4148"/>
    <mergeCell ref="P4149:T4149"/>
    <mergeCell ref="U4149:Y4149"/>
    <mergeCell ref="P4018:T4018"/>
    <mergeCell ref="U4018:Y4018"/>
    <mergeCell ref="Z4018:AD4018"/>
    <mergeCell ref="C4030:C4040"/>
    <mergeCell ref="D4030:F4040"/>
    <mergeCell ref="G4030:H4030"/>
    <mergeCell ref="I4030:O4030"/>
    <mergeCell ref="G4031:H4031"/>
    <mergeCell ref="I4031:O4031"/>
    <mergeCell ref="P4160:T4160"/>
    <mergeCell ref="U4160:Y4160"/>
    <mergeCell ref="Z4160:AD4160"/>
    <mergeCell ref="P4161:T4161"/>
    <mergeCell ref="U4161:Y4161"/>
    <mergeCell ref="Z4161:AD4161"/>
    <mergeCell ref="Z4157:AD4157"/>
    <mergeCell ref="P4158:T4158"/>
    <mergeCell ref="U4158:Y4158"/>
    <mergeCell ref="P4019:T4019"/>
    <mergeCell ref="U4019:Y4019"/>
    <mergeCell ref="P4135:T4135"/>
    <mergeCell ref="U4135:Y4135"/>
    <mergeCell ref="Z4135:AD4135"/>
    <mergeCell ref="P4136:T4136"/>
    <mergeCell ref="U4136:Y4136"/>
    <mergeCell ref="Z4136:AD4136"/>
    <mergeCell ref="P4137:T4137"/>
    <mergeCell ref="U4137:Y4137"/>
    <mergeCell ref="Z4137:AD4137"/>
    <mergeCell ref="U4107:Y4107"/>
    <mergeCell ref="U4123:Y4123"/>
    <mergeCell ref="Z4123:AD4123"/>
    <mergeCell ref="P4130:T4130"/>
    <mergeCell ref="U4130:Y4130"/>
    <mergeCell ref="Z4130:AD4130"/>
    <mergeCell ref="P4131:T4131"/>
    <mergeCell ref="U4131:Y4131"/>
    <mergeCell ref="Z4131:AD4131"/>
    <mergeCell ref="P4112:T4112"/>
    <mergeCell ref="U4112:Y4112"/>
    <mergeCell ref="G3993:H3993"/>
    <mergeCell ref="J3993:O3993"/>
    <mergeCell ref="G3994:H3994"/>
    <mergeCell ref="I3994:O3994"/>
    <mergeCell ref="G3995:H3995"/>
    <mergeCell ref="I3995:O3995"/>
    <mergeCell ref="B4003:AD4003"/>
    <mergeCell ref="W2315:X2315"/>
    <mergeCell ref="AA2315:AB2315"/>
    <mergeCell ref="K2316:L2316"/>
    <mergeCell ref="O2316:P2316"/>
    <mergeCell ref="S2316:T2316"/>
    <mergeCell ref="W2316:X2316"/>
    <mergeCell ref="AA2316:AB2316"/>
    <mergeCell ref="K2317:L2317"/>
    <mergeCell ref="O2317:P2317"/>
    <mergeCell ref="S2317:T2317"/>
    <mergeCell ref="W2317:X2317"/>
    <mergeCell ref="P4123:T4123"/>
    <mergeCell ref="C3832:AD3832"/>
    <mergeCell ref="C3833:AD3833"/>
    <mergeCell ref="U3922:Y3922"/>
    <mergeCell ref="C3770:AD3770"/>
    <mergeCell ref="B3774:AD3774"/>
    <mergeCell ref="C3776:L3777"/>
    <mergeCell ref="M3776:AD3776"/>
    <mergeCell ref="U3896:Y3896"/>
    <mergeCell ref="Z3896:AD3896"/>
    <mergeCell ref="C1542:AD1542"/>
    <mergeCell ref="C1546:AD1546"/>
    <mergeCell ref="P3925:T3925"/>
    <mergeCell ref="U3925:Y3925"/>
    <mergeCell ref="Z3925:AD3925"/>
    <mergeCell ref="P3926:T3926"/>
    <mergeCell ref="AB3562:AD3562"/>
    <mergeCell ref="Z3590:AA3590"/>
    <mergeCell ref="AB3590:AD3590"/>
    <mergeCell ref="N3591:O3591"/>
    <mergeCell ref="P3591:Q3591"/>
    <mergeCell ref="R3591:S3591"/>
    <mergeCell ref="V3589:W3589"/>
    <mergeCell ref="X3589:Y3589"/>
    <mergeCell ref="B3577:AD3577"/>
    <mergeCell ref="N3583:AA3583"/>
    <mergeCell ref="X3592:Y3592"/>
    <mergeCell ref="Z3592:AA3592"/>
    <mergeCell ref="AB3592:AD3592"/>
    <mergeCell ref="N3590:O3590"/>
    <mergeCell ref="Z3593:AA3593"/>
    <mergeCell ref="U3926:Y3926"/>
    <mergeCell ref="Z3869:AD3869"/>
    <mergeCell ref="P3870:T3870"/>
    <mergeCell ref="U3870:Y3870"/>
    <mergeCell ref="Z3870:AD3870"/>
    <mergeCell ref="P3871:T3871"/>
    <mergeCell ref="U3871:Y3871"/>
    <mergeCell ref="Z3891:AD3891"/>
    <mergeCell ref="P3892:T3892"/>
    <mergeCell ref="U3892:Y3892"/>
    <mergeCell ref="P3873:T3873"/>
    <mergeCell ref="C1572:L1573"/>
    <mergeCell ref="Z4115:AD4115"/>
    <mergeCell ref="P4116:T4116"/>
    <mergeCell ref="U4116:Y4116"/>
    <mergeCell ref="I4011:O4012"/>
    <mergeCell ref="P4011:AD4011"/>
    <mergeCell ref="G3987:H3987"/>
    <mergeCell ref="I3987:O3987"/>
    <mergeCell ref="G3988:H3988"/>
    <mergeCell ref="I3988:O3988"/>
    <mergeCell ref="G3989:H3989"/>
    <mergeCell ref="I3989:O3989"/>
    <mergeCell ref="G3990:H3990"/>
    <mergeCell ref="J3990:O3990"/>
    <mergeCell ref="G3991:H3991"/>
    <mergeCell ref="J3991:O3991"/>
    <mergeCell ref="G3992:H3992"/>
    <mergeCell ref="P4045:T4045"/>
    <mergeCell ref="U4045:Y4045"/>
    <mergeCell ref="Z4045:AD4045"/>
    <mergeCell ref="P4046:T4046"/>
    <mergeCell ref="U4046:Y4046"/>
    <mergeCell ref="Z4046:AD4046"/>
    <mergeCell ref="C4018:C4029"/>
    <mergeCell ref="D4018:F4029"/>
    <mergeCell ref="G4018:H4018"/>
    <mergeCell ref="I4018:O4018"/>
    <mergeCell ref="G4019:H4019"/>
    <mergeCell ref="I4019:O4019"/>
    <mergeCell ref="G4020:H4020"/>
    <mergeCell ref="G3986:H3986"/>
    <mergeCell ref="I3986:O3986"/>
    <mergeCell ref="U3989:Y3989"/>
    <mergeCell ref="Z3989:AD3989"/>
    <mergeCell ref="P3990:T3990"/>
    <mergeCell ref="U3990:Y3990"/>
    <mergeCell ref="Z3990:AD3990"/>
    <mergeCell ref="P3991:T3991"/>
    <mergeCell ref="U3991:Y3991"/>
    <mergeCell ref="P4021:T4021"/>
    <mergeCell ref="U4021:Y4021"/>
    <mergeCell ref="Z4021:AD4021"/>
    <mergeCell ref="P4022:T4022"/>
    <mergeCell ref="U4022:Y4022"/>
    <mergeCell ref="Z4022:AD4022"/>
    <mergeCell ref="P4023:T4023"/>
    <mergeCell ref="U4023:Y4023"/>
    <mergeCell ref="Z4023:AD4023"/>
    <mergeCell ref="P4024:T4024"/>
    <mergeCell ref="U4024:Y4024"/>
    <mergeCell ref="Z4024:AD4024"/>
    <mergeCell ref="P4025:T4025"/>
    <mergeCell ref="U4025:Y4025"/>
    <mergeCell ref="Z4025:AD4025"/>
    <mergeCell ref="P4026:T4026"/>
    <mergeCell ref="U4026:Y4026"/>
    <mergeCell ref="Z4026:AD4026"/>
    <mergeCell ref="P4027:T4027"/>
    <mergeCell ref="U4027:Y4027"/>
    <mergeCell ref="Z4027:AD4027"/>
    <mergeCell ref="P4028:T4028"/>
    <mergeCell ref="U4028:Y4028"/>
    <mergeCell ref="Z4028:AD4028"/>
    <mergeCell ref="C4013:C4017"/>
    <mergeCell ref="D4013:F4017"/>
    <mergeCell ref="G4013:H4013"/>
    <mergeCell ref="I4013:O4013"/>
    <mergeCell ref="J3992:O3992"/>
    <mergeCell ref="P4134:T4134"/>
    <mergeCell ref="U4134:Y4134"/>
    <mergeCell ref="Z4134:AD4134"/>
    <mergeCell ref="U4088:Y4088"/>
    <mergeCell ref="Z4088:AD4088"/>
    <mergeCell ref="P4089:T4089"/>
    <mergeCell ref="Z4089:AD4089"/>
    <mergeCell ref="P4113:T4113"/>
    <mergeCell ref="U4113:Y4113"/>
    <mergeCell ref="Z4113:AD4113"/>
    <mergeCell ref="P4114:T4114"/>
    <mergeCell ref="U4114:Y4114"/>
    <mergeCell ref="Z4114:AD4114"/>
    <mergeCell ref="P4115:T4115"/>
    <mergeCell ref="U4115:Y4115"/>
    <mergeCell ref="G4032:H4032"/>
    <mergeCell ref="I4032:O4032"/>
    <mergeCell ref="G4033:H4033"/>
    <mergeCell ref="I4033:O4033"/>
    <mergeCell ref="G4034:H4034"/>
    <mergeCell ref="J4034:O4034"/>
    <mergeCell ref="G4035:H4035"/>
    <mergeCell ref="J4035:O4035"/>
    <mergeCell ref="G4036:H4036"/>
    <mergeCell ref="J4036:O4036"/>
    <mergeCell ref="G4037:H4037"/>
    <mergeCell ref="J4037:O4037"/>
    <mergeCell ref="G4038:H4038"/>
    <mergeCell ref="I4038:O4038"/>
    <mergeCell ref="G4039:H4039"/>
    <mergeCell ref="I4039:O4039"/>
    <mergeCell ref="G4040:H4040"/>
    <mergeCell ref="I4040:O4040"/>
    <mergeCell ref="J4058:O4058"/>
    <mergeCell ref="G4059:H4059"/>
    <mergeCell ref="I4059:O4059"/>
    <mergeCell ref="G4060:H4060"/>
    <mergeCell ref="J4060:O4060"/>
    <mergeCell ref="G4061:H4061"/>
    <mergeCell ref="J4061:O4061"/>
    <mergeCell ref="I4089:O4089"/>
    <mergeCell ref="G4090:H4090"/>
    <mergeCell ref="I4090:O4090"/>
    <mergeCell ref="G4062:H4062"/>
    <mergeCell ref="P4070:T4070"/>
    <mergeCell ref="P4088:T4088"/>
    <mergeCell ref="P4074:T4074"/>
    <mergeCell ref="G4105:H4105"/>
    <mergeCell ref="G4108:H4108"/>
    <mergeCell ref="I4108:O4108"/>
    <mergeCell ref="G4109:H4109"/>
    <mergeCell ref="P4075:T4075"/>
    <mergeCell ref="P4076:T4076"/>
    <mergeCell ref="P4077:T4077"/>
    <mergeCell ref="P4078:T4078"/>
    <mergeCell ref="P4090:T4090"/>
    <mergeCell ref="P4079:T4079"/>
    <mergeCell ref="P4080:T4080"/>
    <mergeCell ref="P4081:T4081"/>
    <mergeCell ref="P4082:T4082"/>
    <mergeCell ref="P4083:T4083"/>
    <mergeCell ref="P4084:T4084"/>
    <mergeCell ref="P4085:T4085"/>
    <mergeCell ref="P4086:T4086"/>
    <mergeCell ref="U3993:Y3993"/>
    <mergeCell ref="Z3993:AD3993"/>
    <mergeCell ref="C4007:AD4007"/>
    <mergeCell ref="C4011:F4012"/>
    <mergeCell ref="Z3888:AD3888"/>
    <mergeCell ref="U3889:Y3889"/>
    <mergeCell ref="Z3889:AD3889"/>
    <mergeCell ref="Z3901:AD3901"/>
    <mergeCell ref="P3890:T3890"/>
    <mergeCell ref="U3890:Y3890"/>
    <mergeCell ref="Z3890:AD3890"/>
    <mergeCell ref="P3891:T3891"/>
    <mergeCell ref="U3891:Y3891"/>
    <mergeCell ref="G4011:H4012"/>
    <mergeCell ref="B3602:AD3602"/>
    <mergeCell ref="B3618:AD3618"/>
    <mergeCell ref="D3663:L3663"/>
    <mergeCell ref="M3663:R3663"/>
    <mergeCell ref="S3663:X3663"/>
    <mergeCell ref="Y3663:AD3663"/>
    <mergeCell ref="D3664:L3664"/>
    <mergeCell ref="M3664:R3664"/>
    <mergeCell ref="S3664:X3664"/>
    <mergeCell ref="Y3664:AD3664"/>
    <mergeCell ref="D3665:L3665"/>
    <mergeCell ref="M3665:R3665"/>
    <mergeCell ref="S3665:X3665"/>
    <mergeCell ref="Y3665:AD3665"/>
    <mergeCell ref="D3666:L3666"/>
    <mergeCell ref="M3666:R3666"/>
    <mergeCell ref="S3666:X3666"/>
    <mergeCell ref="Y3666:AD3666"/>
    <mergeCell ref="D3667:L3667"/>
    <mergeCell ref="C3650:F3651"/>
    <mergeCell ref="H3650:L3650"/>
    <mergeCell ref="B3611:AD3611"/>
    <mergeCell ref="C3604:AD3604"/>
    <mergeCell ref="C3607:AD3607"/>
    <mergeCell ref="C3608:AD3608"/>
    <mergeCell ref="C3609:AD3609"/>
    <mergeCell ref="C3612:AD3612"/>
    <mergeCell ref="C3631:L3632"/>
    <mergeCell ref="M3631:AD3631"/>
    <mergeCell ref="S3648:X3648"/>
    <mergeCell ref="S3662:X3662"/>
    <mergeCell ref="Y3662:AD3662"/>
    <mergeCell ref="Z3871:AD3871"/>
    <mergeCell ref="Z3859:AD3859"/>
    <mergeCell ref="P3860:T3860"/>
    <mergeCell ref="C3620:F3620"/>
    <mergeCell ref="D3683:L3683"/>
    <mergeCell ref="M3683:R3683"/>
    <mergeCell ref="S3683:X3683"/>
    <mergeCell ref="Y3683:AD3683"/>
    <mergeCell ref="D3684:L3684"/>
    <mergeCell ref="M3684:R3684"/>
    <mergeCell ref="S3684:X3684"/>
    <mergeCell ref="Y3684:AD3684"/>
    <mergeCell ref="D3685:L3685"/>
    <mergeCell ref="M3685:R3685"/>
    <mergeCell ref="S3685:X3685"/>
    <mergeCell ref="Y3685:AD3685"/>
    <mergeCell ref="D3686:L3686"/>
    <mergeCell ref="M3686:R3686"/>
    <mergeCell ref="D3662:L3662"/>
    <mergeCell ref="M3662:R3662"/>
    <mergeCell ref="D3691:L3691"/>
    <mergeCell ref="M3691:R3691"/>
    <mergeCell ref="S3691:X3691"/>
    <mergeCell ref="Y3646:AD3646"/>
    <mergeCell ref="C3641:AD3641"/>
    <mergeCell ref="Y3691:AD3691"/>
    <mergeCell ref="D3692:L3692"/>
    <mergeCell ref="M3692:R3692"/>
    <mergeCell ref="S3692:X3692"/>
    <mergeCell ref="Z3927:AD3927"/>
    <mergeCell ref="P3928:T3928"/>
    <mergeCell ref="P3986:T3986"/>
    <mergeCell ref="S3647:X3647"/>
    <mergeCell ref="Y3647:AD3647"/>
    <mergeCell ref="Z3920:AD3920"/>
    <mergeCell ref="U3921:Y3921"/>
    <mergeCell ref="Z3921:AD3921"/>
    <mergeCell ref="P3968:T3968"/>
    <mergeCell ref="U3968:Y3968"/>
    <mergeCell ref="Z3968:AD3968"/>
    <mergeCell ref="P3969:T3969"/>
    <mergeCell ref="U3969:Y3969"/>
    <mergeCell ref="Z3969:AD3969"/>
    <mergeCell ref="P3970:T3970"/>
    <mergeCell ref="Z3894:AD3894"/>
    <mergeCell ref="D3759:L3759"/>
    <mergeCell ref="D3760:L3760"/>
    <mergeCell ref="D3761:L3761"/>
    <mergeCell ref="D3762:L3762"/>
    <mergeCell ref="Z3922:AD3922"/>
    <mergeCell ref="P3923:T3923"/>
    <mergeCell ref="U3923:Y3923"/>
    <mergeCell ref="P3856:T3856"/>
    <mergeCell ref="U3856:Y3856"/>
    <mergeCell ref="Z3856:AD3856"/>
    <mergeCell ref="P3857:T3857"/>
    <mergeCell ref="U3857:Y3857"/>
    <mergeCell ref="Z3857:AD3857"/>
    <mergeCell ref="P3858:T3858"/>
    <mergeCell ref="U3858:Y3858"/>
    <mergeCell ref="Z3944:AD3944"/>
    <mergeCell ref="U3945:Y3945"/>
    <mergeCell ref="Z3945:AD3945"/>
    <mergeCell ref="P3946:T3946"/>
    <mergeCell ref="U3946:Y3946"/>
    <mergeCell ref="Z3946:AD3946"/>
    <mergeCell ref="P3895:T3895"/>
    <mergeCell ref="U3895:Y3895"/>
    <mergeCell ref="Z3895:AD3895"/>
    <mergeCell ref="P3896:T3896"/>
    <mergeCell ref="H3647:L3647"/>
    <mergeCell ref="S3650:X3650"/>
    <mergeCell ref="Y3650:AD3650"/>
    <mergeCell ref="H3651:L3651"/>
    <mergeCell ref="M3651:R3651"/>
    <mergeCell ref="S3651:X3651"/>
    <mergeCell ref="Y3651:AD3651"/>
    <mergeCell ref="H3652:L3652"/>
    <mergeCell ref="M3652:R3652"/>
    <mergeCell ref="S3652:X3652"/>
    <mergeCell ref="Y3652:AD3652"/>
    <mergeCell ref="P3924:T3924"/>
    <mergeCell ref="M3653:R3653"/>
    <mergeCell ref="S3653:X3653"/>
    <mergeCell ref="Y3653:AD3653"/>
    <mergeCell ref="B3657:AD3657"/>
    <mergeCell ref="C3658:AD3658"/>
    <mergeCell ref="C3660:L3661"/>
    <mergeCell ref="M3660:AD3660"/>
    <mergeCell ref="M3661:R3661"/>
    <mergeCell ref="S3661:X3661"/>
    <mergeCell ref="Y3661:AD3661"/>
    <mergeCell ref="P3901:T3901"/>
    <mergeCell ref="U3901:Y3901"/>
    <mergeCell ref="R3594:S3594"/>
    <mergeCell ref="T3594:U3594"/>
    <mergeCell ref="V3594:W3594"/>
    <mergeCell ref="X3594:Y3594"/>
    <mergeCell ref="Z3594:AA3594"/>
    <mergeCell ref="AB3594:AD3594"/>
    <mergeCell ref="D3595:M3595"/>
    <mergeCell ref="D3596:M3596"/>
    <mergeCell ref="D3554:O3554"/>
    <mergeCell ref="P3554:R3554"/>
    <mergeCell ref="D3555:O3555"/>
    <mergeCell ref="D3591:M3591"/>
    <mergeCell ref="D3592:M3592"/>
    <mergeCell ref="D3564:AD3564"/>
    <mergeCell ref="C3563:C3565"/>
    <mergeCell ref="C3579:AD3579"/>
    <mergeCell ref="D3567:G3567"/>
    <mergeCell ref="H3567:K3567"/>
    <mergeCell ref="D3586:M3586"/>
    <mergeCell ref="N3586:O3586"/>
    <mergeCell ref="P3586:Q3586"/>
    <mergeCell ref="R3586:S3586"/>
    <mergeCell ref="T3586:U3586"/>
    <mergeCell ref="V3586:W3586"/>
    <mergeCell ref="X3586:Y3586"/>
    <mergeCell ref="Z3586:AA3586"/>
    <mergeCell ref="AB3586:AD3586"/>
    <mergeCell ref="D3587:M3587"/>
    <mergeCell ref="D3588:M3588"/>
    <mergeCell ref="D3589:M3589"/>
    <mergeCell ref="D3590:M3590"/>
    <mergeCell ref="P3584:AA3584"/>
    <mergeCell ref="N3584:O3585"/>
    <mergeCell ref="C3578:AD3578"/>
    <mergeCell ref="C3580:AD3580"/>
    <mergeCell ref="Z3585:AA3585"/>
    <mergeCell ref="P3585:Q3585"/>
    <mergeCell ref="R3585:S3585"/>
    <mergeCell ref="T3585:U3585"/>
    <mergeCell ref="V3585:W3585"/>
    <mergeCell ref="AB3572:AD3572"/>
    <mergeCell ref="D3573:G3573"/>
    <mergeCell ref="H3573:K3573"/>
    <mergeCell ref="L3573:P3573"/>
    <mergeCell ref="Q3573:T3573"/>
    <mergeCell ref="U3573:X3573"/>
    <mergeCell ref="Y3573:AA3573"/>
    <mergeCell ref="AB3573:AD3573"/>
    <mergeCell ref="AB3565:AD3565"/>
    <mergeCell ref="Y3565:AA3565"/>
    <mergeCell ref="U3565:X3565"/>
    <mergeCell ref="Q3565:T3565"/>
    <mergeCell ref="Q3568:T3568"/>
    <mergeCell ref="U3568:X3568"/>
    <mergeCell ref="Y3568:AA3568"/>
    <mergeCell ref="AB3568:AD3568"/>
    <mergeCell ref="D3569:G3569"/>
    <mergeCell ref="H3569:K3569"/>
    <mergeCell ref="L3569:P3569"/>
    <mergeCell ref="Q3569:T3569"/>
    <mergeCell ref="U3569:X3569"/>
    <mergeCell ref="Y3569:AA3569"/>
    <mergeCell ref="AB3569:AD3569"/>
    <mergeCell ref="D3570:G3570"/>
    <mergeCell ref="N3592:O3592"/>
    <mergeCell ref="P3592:Q3592"/>
    <mergeCell ref="D3559:O3559"/>
    <mergeCell ref="P3559:R3559"/>
    <mergeCell ref="P3932:T3932"/>
    <mergeCell ref="U3932:Y3932"/>
    <mergeCell ref="Z3932:AD3932"/>
    <mergeCell ref="P3933:T3933"/>
    <mergeCell ref="U3933:Y3933"/>
    <mergeCell ref="Z3933:AD3933"/>
    <mergeCell ref="V3597:W3597"/>
    <mergeCell ref="X3597:Y3597"/>
    <mergeCell ref="Z3597:AA3597"/>
    <mergeCell ref="AB3597:AD3597"/>
    <mergeCell ref="N3596:O3596"/>
    <mergeCell ref="P3596:Q3596"/>
    <mergeCell ref="R3596:S3596"/>
    <mergeCell ref="T3596:U3596"/>
    <mergeCell ref="V3596:W3596"/>
    <mergeCell ref="N3595:O3595"/>
    <mergeCell ref="P3595:Q3595"/>
    <mergeCell ref="R3595:S3595"/>
    <mergeCell ref="T3595:U3595"/>
    <mergeCell ref="V3595:W3595"/>
    <mergeCell ref="X3595:Y3595"/>
    <mergeCell ref="AB3593:AD3593"/>
    <mergeCell ref="N3594:O3594"/>
    <mergeCell ref="D3593:M3593"/>
    <mergeCell ref="T3591:U3591"/>
    <mergeCell ref="V3591:W3591"/>
    <mergeCell ref="X3591:Y3591"/>
    <mergeCell ref="Z3591:AA3591"/>
    <mergeCell ref="AB3591:AD3591"/>
    <mergeCell ref="L3565:P3565"/>
    <mergeCell ref="H3565:K3565"/>
    <mergeCell ref="D3565:G3565"/>
    <mergeCell ref="D3574:G3574"/>
    <mergeCell ref="H3574:K3574"/>
    <mergeCell ref="L3574:P3574"/>
    <mergeCell ref="Q3574:T3574"/>
    <mergeCell ref="U3574:X3574"/>
    <mergeCell ref="Y3574:AA3574"/>
    <mergeCell ref="AB3574:AD3574"/>
    <mergeCell ref="L3572:P3572"/>
    <mergeCell ref="D3571:G3571"/>
    <mergeCell ref="P3589:Q3589"/>
    <mergeCell ref="R3589:S3589"/>
    <mergeCell ref="T3589:U3589"/>
    <mergeCell ref="D3563:AD3563"/>
    <mergeCell ref="U3567:X3567"/>
    <mergeCell ref="Y3567:AA3567"/>
    <mergeCell ref="AB3567:AD3567"/>
    <mergeCell ref="D3568:G3568"/>
    <mergeCell ref="H3568:K3568"/>
    <mergeCell ref="L3568:P3568"/>
    <mergeCell ref="Q3570:T3570"/>
    <mergeCell ref="U3570:X3570"/>
    <mergeCell ref="Q3572:T3572"/>
    <mergeCell ref="U3572:X3572"/>
    <mergeCell ref="Y3572:AA3572"/>
    <mergeCell ref="S3559:U3559"/>
    <mergeCell ref="V3559:X3559"/>
    <mergeCell ref="Y3559:AA3559"/>
    <mergeCell ref="AB3559:AD3559"/>
    <mergeCell ref="P3934:T3934"/>
    <mergeCell ref="U3930:Y3930"/>
    <mergeCell ref="Z3930:AD3930"/>
    <mergeCell ref="P3931:T3931"/>
    <mergeCell ref="U3915:Y3915"/>
    <mergeCell ref="Z3915:AD3915"/>
    <mergeCell ref="U3916:Y3916"/>
    <mergeCell ref="Z3916:AD3916"/>
    <mergeCell ref="U3917:Y3917"/>
    <mergeCell ref="Z3917:AD3917"/>
    <mergeCell ref="U3918:Y3918"/>
    <mergeCell ref="Z3918:AD3918"/>
    <mergeCell ref="U3919:Y3919"/>
    <mergeCell ref="Z3919:AD3919"/>
    <mergeCell ref="U3920:Y3920"/>
    <mergeCell ref="B3628:AD3628"/>
    <mergeCell ref="B3603:AD3603"/>
    <mergeCell ref="C3605:AD3605"/>
    <mergeCell ref="B3606:AD3606"/>
    <mergeCell ref="U3861:Y3861"/>
    <mergeCell ref="Z3861:AD3861"/>
    <mergeCell ref="P3862:T3862"/>
    <mergeCell ref="U3862:Y3862"/>
    <mergeCell ref="Z3862:AD3862"/>
    <mergeCell ref="U3863:Y3863"/>
    <mergeCell ref="Z3863:AD3863"/>
    <mergeCell ref="P3864:T3864"/>
    <mergeCell ref="U3869:Y3869"/>
    <mergeCell ref="P3560:R3560"/>
    <mergeCell ref="D3572:G3572"/>
    <mergeCell ref="H3572:K3572"/>
    <mergeCell ref="AB3589:AD3589"/>
    <mergeCell ref="R3592:S3592"/>
    <mergeCell ref="T3592:U3592"/>
    <mergeCell ref="V3592:W3592"/>
    <mergeCell ref="N3593:O3593"/>
    <mergeCell ref="P3593:Q3593"/>
    <mergeCell ref="V3593:W3593"/>
    <mergeCell ref="X3593:Y3593"/>
    <mergeCell ref="X3596:Y3596"/>
    <mergeCell ref="Z3596:AA3596"/>
    <mergeCell ref="AB3596:AD3596"/>
    <mergeCell ref="P3590:Q3590"/>
    <mergeCell ref="R3590:S3590"/>
    <mergeCell ref="T3590:U3590"/>
    <mergeCell ref="V3590:W3590"/>
    <mergeCell ref="X3590:Y3590"/>
    <mergeCell ref="X3585:Y3585"/>
    <mergeCell ref="C3581:AD3581"/>
    <mergeCell ref="N3597:O3597"/>
    <mergeCell ref="P3597:Q3597"/>
    <mergeCell ref="Z3595:AA3595"/>
    <mergeCell ref="AB3595:AD3595"/>
    <mergeCell ref="S3560:U3560"/>
    <mergeCell ref="H3571:K3571"/>
    <mergeCell ref="L3571:P3571"/>
    <mergeCell ref="Q3571:T3571"/>
    <mergeCell ref="U3571:X3571"/>
    <mergeCell ref="Y3571:AA3571"/>
    <mergeCell ref="AB3571:AD3571"/>
    <mergeCell ref="R3593:S3593"/>
    <mergeCell ref="T3593:U3593"/>
    <mergeCell ref="R3597:S3597"/>
    <mergeCell ref="T3597:U3597"/>
    <mergeCell ref="G2296:H2296"/>
    <mergeCell ref="G2297:H2297"/>
    <mergeCell ref="S2318:T2318"/>
    <mergeCell ref="W2318:X2318"/>
    <mergeCell ref="AA2318:AB2318"/>
    <mergeCell ref="K2319:L2319"/>
    <mergeCell ref="O2319:P2319"/>
    <mergeCell ref="S2319:T2319"/>
    <mergeCell ref="S2357:X2357"/>
    <mergeCell ref="Y2357:AD2357"/>
    <mergeCell ref="W2319:X2319"/>
    <mergeCell ref="AA2319:AB2319"/>
    <mergeCell ref="K2320:L2320"/>
    <mergeCell ref="O2320:P2320"/>
    <mergeCell ref="S2320:T2320"/>
    <mergeCell ref="W2320:X2320"/>
    <mergeCell ref="G2320:H2320"/>
    <mergeCell ref="G2321:H2321"/>
    <mergeCell ref="AA2371:AB2371"/>
    <mergeCell ref="AA2324:AB2324"/>
    <mergeCell ref="L2395:M2395"/>
    <mergeCell ref="N2395:O2395"/>
    <mergeCell ref="J2396:K2396"/>
    <mergeCell ref="L2396:M2396"/>
    <mergeCell ref="N2396:O2396"/>
    <mergeCell ref="J2399:K2399"/>
    <mergeCell ref="L2399:M2399"/>
    <mergeCell ref="N2399:O2399"/>
    <mergeCell ref="AA2320:AB2320"/>
    <mergeCell ref="W2322:X2322"/>
    <mergeCell ref="AA2322:AB2322"/>
    <mergeCell ref="K2323:L2323"/>
    <mergeCell ref="O2323:P2323"/>
    <mergeCell ref="S2323:T2323"/>
    <mergeCell ref="W2323:X2323"/>
    <mergeCell ref="AA2323:AB2323"/>
    <mergeCell ref="AA2372:AB2372"/>
    <mergeCell ref="D2379:L2379"/>
    <mergeCell ref="M2379:N2379"/>
    <mergeCell ref="O2379:P2379"/>
    <mergeCell ref="Q2379:R2379"/>
    <mergeCell ref="S2379:T2379"/>
    <mergeCell ref="W2379:X2379"/>
    <mergeCell ref="D2377:L2377"/>
    <mergeCell ref="AA2308:AB2308"/>
    <mergeCell ref="K2309:L2309"/>
    <mergeCell ref="O2309:P2309"/>
    <mergeCell ref="S2309:T2309"/>
    <mergeCell ref="W2309:X2309"/>
    <mergeCell ref="AA2309:AB2309"/>
    <mergeCell ref="K2310:L2310"/>
    <mergeCell ref="O2310:P2310"/>
    <mergeCell ref="S2310:T2310"/>
    <mergeCell ref="W2310:X2310"/>
    <mergeCell ref="AA2310:AB2310"/>
    <mergeCell ref="K2302:L2302"/>
    <mergeCell ref="O2302:P2302"/>
    <mergeCell ref="S2302:T2302"/>
    <mergeCell ref="W2302:X2302"/>
    <mergeCell ref="AA2302:AB2302"/>
    <mergeCell ref="K2303:L2303"/>
    <mergeCell ref="O2303:P2303"/>
    <mergeCell ref="S2303:T2303"/>
    <mergeCell ref="W2303:X2303"/>
    <mergeCell ref="AA2303:AB2303"/>
    <mergeCell ref="K2304:L2304"/>
    <mergeCell ref="O2304:P2304"/>
    <mergeCell ref="S2304:T2304"/>
    <mergeCell ref="W2304:X2304"/>
    <mergeCell ref="AA2304:AB2304"/>
    <mergeCell ref="K2305:L2305"/>
    <mergeCell ref="O2305:P2305"/>
    <mergeCell ref="S2305:T2305"/>
    <mergeCell ref="W2305:X2305"/>
    <mergeCell ref="AA2305:AB2305"/>
    <mergeCell ref="K2286:L2286"/>
    <mergeCell ref="O2286:P2286"/>
    <mergeCell ref="S2286:T2286"/>
    <mergeCell ref="W2286:X2286"/>
    <mergeCell ref="AA2286:AB2286"/>
    <mergeCell ref="K2287:L2287"/>
    <mergeCell ref="O2287:P2287"/>
    <mergeCell ref="S2287:T2287"/>
    <mergeCell ref="W2287:X2287"/>
    <mergeCell ref="AA2287:AB2287"/>
    <mergeCell ref="K2288:L2288"/>
    <mergeCell ref="O2288:P2288"/>
    <mergeCell ref="S2288:T2288"/>
    <mergeCell ref="W2288:X2288"/>
    <mergeCell ref="AA2288:AB2288"/>
    <mergeCell ref="S2301:T2301"/>
    <mergeCell ref="W2301:X2301"/>
    <mergeCell ref="AA2301:AB2301"/>
    <mergeCell ref="W2308:X2308"/>
    <mergeCell ref="S2285:T2285"/>
    <mergeCell ref="W2285:X2285"/>
    <mergeCell ref="AA2285:AB2285"/>
    <mergeCell ref="W2282:X2282"/>
    <mergeCell ref="AA2282:AB2282"/>
    <mergeCell ref="S2299:T2299"/>
    <mergeCell ref="W2299:X2299"/>
    <mergeCell ref="AA2299:AB2299"/>
    <mergeCell ref="K2300:L2300"/>
    <mergeCell ref="O2300:P2300"/>
    <mergeCell ref="S2300:T2300"/>
    <mergeCell ref="W2300:X2300"/>
    <mergeCell ref="AA2300:AB2300"/>
    <mergeCell ref="K2293:L2293"/>
    <mergeCell ref="O2293:P2293"/>
    <mergeCell ref="S2293:T2293"/>
    <mergeCell ref="S2290:T2290"/>
    <mergeCell ref="W2290:X2290"/>
    <mergeCell ref="AA2290:AB2290"/>
    <mergeCell ref="K2291:L2291"/>
    <mergeCell ref="O2291:P2291"/>
    <mergeCell ref="S2291:T2291"/>
    <mergeCell ref="W2291:X2291"/>
    <mergeCell ref="AA2291:AB2291"/>
    <mergeCell ref="K2292:L2292"/>
    <mergeCell ref="O2292:P2292"/>
    <mergeCell ref="S2292:T2292"/>
    <mergeCell ref="W2292:X2292"/>
    <mergeCell ref="AA2292:AB2292"/>
    <mergeCell ref="W2293:X2293"/>
    <mergeCell ref="AA2293:AB2293"/>
    <mergeCell ref="S2294:T2294"/>
    <mergeCell ref="W2294:X2294"/>
    <mergeCell ref="AA2294:AB2294"/>
    <mergeCell ref="K2295:L2295"/>
    <mergeCell ref="K2298:L2298"/>
    <mergeCell ref="O2298:P2298"/>
    <mergeCell ref="S2298:T2298"/>
    <mergeCell ref="W2298:X2298"/>
    <mergeCell ref="AA2298:AB2298"/>
    <mergeCell ref="K2299:L2299"/>
    <mergeCell ref="S2262:T2262"/>
    <mergeCell ref="W2262:X2262"/>
    <mergeCell ref="AA2262:AB2262"/>
    <mergeCell ref="S2263:T2263"/>
    <mergeCell ref="W2263:X2263"/>
    <mergeCell ref="AA2263:AB2263"/>
    <mergeCell ref="S2264:T2264"/>
    <mergeCell ref="W2264:X2264"/>
    <mergeCell ref="AA2264:AB2264"/>
    <mergeCell ref="S2283:T2283"/>
    <mergeCell ref="W2283:X2283"/>
    <mergeCell ref="AA2283:AB2283"/>
    <mergeCell ref="S2284:T2284"/>
    <mergeCell ref="W2275:X2275"/>
    <mergeCell ref="AA2275:AB2275"/>
    <mergeCell ref="K2276:L2276"/>
    <mergeCell ref="O2276:P2276"/>
    <mergeCell ref="S2276:T2276"/>
    <mergeCell ref="W2276:X2276"/>
    <mergeCell ref="AA2276:AB2276"/>
    <mergeCell ref="K2277:L2277"/>
    <mergeCell ref="O2277:P2277"/>
    <mergeCell ref="S2277:T2277"/>
    <mergeCell ref="W2277:X2277"/>
    <mergeCell ref="AA2277:AB2277"/>
    <mergeCell ref="K2278:L2278"/>
    <mergeCell ref="O2278:P2278"/>
    <mergeCell ref="S2278:T2278"/>
    <mergeCell ref="W2278:X2278"/>
    <mergeCell ref="AA2278:AB2278"/>
    <mergeCell ref="K2279:L2279"/>
    <mergeCell ref="O2279:P2279"/>
    <mergeCell ref="S2279:T2279"/>
    <mergeCell ref="W2279:X2279"/>
    <mergeCell ref="AA2279:AB2279"/>
    <mergeCell ref="S2271:T2271"/>
    <mergeCell ref="W2271:X2271"/>
    <mergeCell ref="AA2271:AB2271"/>
    <mergeCell ref="K2272:L2272"/>
    <mergeCell ref="O2272:P2272"/>
    <mergeCell ref="S2272:T2272"/>
    <mergeCell ref="W2272:X2272"/>
    <mergeCell ref="AA2280:AB2280"/>
    <mergeCell ref="S2281:T2281"/>
    <mergeCell ref="W2281:X2281"/>
    <mergeCell ref="AA2281:AB2281"/>
    <mergeCell ref="S2282:T2282"/>
    <mergeCell ref="AA2267:AB2267"/>
    <mergeCell ref="K2268:L2268"/>
    <mergeCell ref="O2268:P2268"/>
    <mergeCell ref="S2268:T2268"/>
    <mergeCell ref="W2268:X2268"/>
    <mergeCell ref="AA2268:AB2268"/>
    <mergeCell ref="K2269:L2269"/>
    <mergeCell ref="O2269:P2269"/>
    <mergeCell ref="S2269:T2269"/>
    <mergeCell ref="W2269:X2269"/>
    <mergeCell ref="AA2269:AB2269"/>
    <mergeCell ref="K2270:L2270"/>
    <mergeCell ref="O2270:P2270"/>
    <mergeCell ref="S2270:T2270"/>
    <mergeCell ref="AA2272:AB2272"/>
    <mergeCell ref="S2273:T2273"/>
    <mergeCell ref="W2273:X2273"/>
    <mergeCell ref="S2254:T2254"/>
    <mergeCell ref="W2254:X2254"/>
    <mergeCell ref="AA2254:AB2254"/>
    <mergeCell ref="K2255:L2255"/>
    <mergeCell ref="O2255:P2255"/>
    <mergeCell ref="S2255:T2255"/>
    <mergeCell ref="W2255:X2255"/>
    <mergeCell ref="AA2255:AB2255"/>
    <mergeCell ref="O2256:P2256"/>
    <mergeCell ref="S2256:T2256"/>
    <mergeCell ref="W2256:X2256"/>
    <mergeCell ref="AA2256:AB2256"/>
    <mergeCell ref="K2256:L2256"/>
    <mergeCell ref="O2295:P2295"/>
    <mergeCell ref="S2295:T2295"/>
    <mergeCell ref="W2295:X2295"/>
    <mergeCell ref="AA2295:AB2295"/>
    <mergeCell ref="K2296:L2296"/>
    <mergeCell ref="O2296:P2296"/>
    <mergeCell ref="S2296:T2296"/>
    <mergeCell ref="W2296:X2296"/>
    <mergeCell ref="AA2296:AB2296"/>
    <mergeCell ref="K2297:L2297"/>
    <mergeCell ref="O2297:P2297"/>
    <mergeCell ref="S2297:T2297"/>
    <mergeCell ref="W2297:X2297"/>
    <mergeCell ref="AA2297:AB2297"/>
    <mergeCell ref="K2289:L2289"/>
    <mergeCell ref="O2289:P2289"/>
    <mergeCell ref="S2289:T2289"/>
    <mergeCell ref="W2289:X2289"/>
    <mergeCell ref="AA2289:AB2289"/>
    <mergeCell ref="K2290:L2290"/>
    <mergeCell ref="O2290:P2290"/>
    <mergeCell ref="K2275:L2275"/>
    <mergeCell ref="O2275:P2275"/>
    <mergeCell ref="S2275:T2275"/>
    <mergeCell ref="AA2259:AB2259"/>
    <mergeCell ref="K2260:L2260"/>
    <mergeCell ref="O2260:P2260"/>
    <mergeCell ref="S2260:T2260"/>
    <mergeCell ref="W2260:X2260"/>
    <mergeCell ref="AA2260:AB2260"/>
    <mergeCell ref="K2261:L2261"/>
    <mergeCell ref="O2261:P2261"/>
    <mergeCell ref="S2261:T2261"/>
    <mergeCell ref="W2261:X2261"/>
    <mergeCell ref="AA2261:AB2261"/>
    <mergeCell ref="K2265:L2265"/>
    <mergeCell ref="O2265:P2265"/>
    <mergeCell ref="S2265:T2265"/>
    <mergeCell ref="W2265:X2265"/>
    <mergeCell ref="AA2265:AB2265"/>
    <mergeCell ref="K2266:L2266"/>
    <mergeCell ref="O2266:P2266"/>
    <mergeCell ref="S2266:T2266"/>
    <mergeCell ref="W2266:X2266"/>
    <mergeCell ref="AA2266:AB2266"/>
    <mergeCell ref="K2267:L2267"/>
    <mergeCell ref="O2267:P2267"/>
    <mergeCell ref="S2267:T2267"/>
    <mergeCell ref="W2267:X2267"/>
    <mergeCell ref="W2270:X2270"/>
    <mergeCell ref="AA2270:AB2270"/>
    <mergeCell ref="AA2273:AB2273"/>
    <mergeCell ref="K2274:L2274"/>
    <mergeCell ref="O2274:P2274"/>
    <mergeCell ref="S2274:T2274"/>
    <mergeCell ref="W2274:X2274"/>
    <mergeCell ref="AA2274:AB2274"/>
    <mergeCell ref="W2284:X2284"/>
    <mergeCell ref="AA2284:AB2284"/>
    <mergeCell ref="S2280:T2280"/>
    <mergeCell ref="W2280:X2280"/>
    <mergeCell ref="S2252:T2252"/>
    <mergeCell ref="W2252:X2252"/>
    <mergeCell ref="AA2252:AB2252"/>
    <mergeCell ref="K2217:L2217"/>
    <mergeCell ref="O2217:P2217"/>
    <mergeCell ref="S2217:T2217"/>
    <mergeCell ref="W2217:X2217"/>
    <mergeCell ref="AA2217:AB2217"/>
    <mergeCell ref="K2218:L2218"/>
    <mergeCell ref="O2218:P2218"/>
    <mergeCell ref="S2218:T2218"/>
    <mergeCell ref="W2218:X2218"/>
    <mergeCell ref="AA2218:AB2218"/>
    <mergeCell ref="O2236:P2236"/>
    <mergeCell ref="S2236:T2236"/>
    <mergeCell ref="W2236:X2236"/>
    <mergeCell ref="AA2236:AB2236"/>
    <mergeCell ref="K2237:L2237"/>
    <mergeCell ref="O2237:P2237"/>
    <mergeCell ref="S2237:T2237"/>
    <mergeCell ref="W2237:X2237"/>
    <mergeCell ref="AA2237:AB2237"/>
    <mergeCell ref="K2238:L2238"/>
    <mergeCell ref="O2238:P2238"/>
    <mergeCell ref="S2238:T2238"/>
    <mergeCell ref="W2238:X2238"/>
    <mergeCell ref="AA2238:AB2238"/>
    <mergeCell ref="S2239:T2239"/>
    <mergeCell ref="K2247:L2247"/>
    <mergeCell ref="O2247:P2247"/>
    <mergeCell ref="S2247:T2247"/>
    <mergeCell ref="W2247:X2247"/>
    <mergeCell ref="AA2247:AB2247"/>
    <mergeCell ref="K2248:L2248"/>
    <mergeCell ref="O2248:P2248"/>
    <mergeCell ref="S2248:T2248"/>
    <mergeCell ref="W2248:X2248"/>
    <mergeCell ref="AA2248:AB2248"/>
    <mergeCell ref="K2249:L2249"/>
    <mergeCell ref="O2249:P2249"/>
    <mergeCell ref="S2249:T2249"/>
    <mergeCell ref="W2249:X2249"/>
    <mergeCell ref="AA2249:AB2249"/>
    <mergeCell ref="W2239:X2239"/>
    <mergeCell ref="AA2239:AB2239"/>
    <mergeCell ref="K2240:L2240"/>
    <mergeCell ref="O2240:P2240"/>
    <mergeCell ref="S2240:T2240"/>
    <mergeCell ref="W2240:X2240"/>
    <mergeCell ref="AA2240:AB2240"/>
    <mergeCell ref="K2254:L2254"/>
    <mergeCell ref="O2254:P2254"/>
    <mergeCell ref="S2241:T2241"/>
    <mergeCell ref="W2241:X2241"/>
    <mergeCell ref="S2211:T2211"/>
    <mergeCell ref="W2211:X2211"/>
    <mergeCell ref="AA2211:AB2211"/>
    <mergeCell ref="K2212:L2212"/>
    <mergeCell ref="O2212:P2212"/>
    <mergeCell ref="S2212:T2212"/>
    <mergeCell ref="W2212:X2212"/>
    <mergeCell ref="AA2212:AB2212"/>
    <mergeCell ref="K2213:L2213"/>
    <mergeCell ref="O2213:P2213"/>
    <mergeCell ref="S2213:T2213"/>
    <mergeCell ref="W2213:X2213"/>
    <mergeCell ref="AA2213:AB2213"/>
    <mergeCell ref="K2214:L2214"/>
    <mergeCell ref="O2214:P2214"/>
    <mergeCell ref="S2214:T2214"/>
    <mergeCell ref="W2214:X2214"/>
    <mergeCell ref="AA2214:AB2214"/>
    <mergeCell ref="K2208:L2208"/>
    <mergeCell ref="K2253:L2253"/>
    <mergeCell ref="O2253:P2253"/>
    <mergeCell ref="S2253:T2253"/>
    <mergeCell ref="W2253:X2253"/>
    <mergeCell ref="AA2253:AB2253"/>
    <mergeCell ref="S2215:T2215"/>
    <mergeCell ref="W2215:X2215"/>
    <mergeCell ref="AA2215:AB2215"/>
    <mergeCell ref="K2216:L2216"/>
    <mergeCell ref="O2216:P2216"/>
    <mergeCell ref="S2216:T2216"/>
    <mergeCell ref="W2216:X2216"/>
    <mergeCell ref="AA2216:AB2216"/>
    <mergeCell ref="S2219:T2219"/>
    <mergeCell ref="W2219:X2219"/>
    <mergeCell ref="AA2219:AB2219"/>
    <mergeCell ref="K2220:L2220"/>
    <mergeCell ref="O2220:P2220"/>
    <mergeCell ref="S2220:T2220"/>
    <mergeCell ref="W2220:X2220"/>
    <mergeCell ref="AA2220:AB2220"/>
    <mergeCell ref="K2228:L2228"/>
    <mergeCell ref="O2228:P2228"/>
    <mergeCell ref="S2228:T2228"/>
    <mergeCell ref="W2228:X2228"/>
    <mergeCell ref="AA2228:AB2228"/>
    <mergeCell ref="S2232:T2232"/>
    <mergeCell ref="W2232:X2232"/>
    <mergeCell ref="AA2232:AB2232"/>
    <mergeCell ref="K2233:L2233"/>
    <mergeCell ref="O2233:P2233"/>
    <mergeCell ref="S2233:T2233"/>
    <mergeCell ref="W2233:X2233"/>
    <mergeCell ref="AA2233:AB2233"/>
    <mergeCell ref="K2234:L2234"/>
    <mergeCell ref="O2234:P2234"/>
    <mergeCell ref="S2234:T2234"/>
    <mergeCell ref="W2234:X2234"/>
    <mergeCell ref="AA2234:AB2234"/>
    <mergeCell ref="K2235:L2235"/>
    <mergeCell ref="O2235:P2235"/>
    <mergeCell ref="S2235:T2235"/>
    <mergeCell ref="W2235:X2235"/>
    <mergeCell ref="AA2235:AB2235"/>
    <mergeCell ref="K2236:L2236"/>
    <mergeCell ref="O2206:P2206"/>
    <mergeCell ref="S2206:T2206"/>
    <mergeCell ref="W2206:X2206"/>
    <mergeCell ref="AA2206:AB2206"/>
    <mergeCell ref="K2191:L2191"/>
    <mergeCell ref="O2191:P2191"/>
    <mergeCell ref="S2191:T2191"/>
    <mergeCell ref="W2191:X2191"/>
    <mergeCell ref="AA2191:AB2191"/>
    <mergeCell ref="K2192:L2192"/>
    <mergeCell ref="O2192:P2192"/>
    <mergeCell ref="S2192:T2192"/>
    <mergeCell ref="W2192:X2192"/>
    <mergeCell ref="AA2192:AB2192"/>
    <mergeCell ref="K2193:L2193"/>
    <mergeCell ref="O2193:P2193"/>
    <mergeCell ref="S2193:T2193"/>
    <mergeCell ref="W2193:X2193"/>
    <mergeCell ref="AA2193:AB2193"/>
    <mergeCell ref="K2207:L2207"/>
    <mergeCell ref="O2207:P2207"/>
    <mergeCell ref="S2207:T2207"/>
    <mergeCell ref="W2207:X2207"/>
    <mergeCell ref="AA2207:AB2207"/>
    <mergeCell ref="K2194:L2194"/>
    <mergeCell ref="O2194:P2194"/>
    <mergeCell ref="S2194:T2194"/>
    <mergeCell ref="W2194:X2194"/>
    <mergeCell ref="AA2194:AB2194"/>
    <mergeCell ref="K2195:L2195"/>
    <mergeCell ref="O2195:P2195"/>
    <mergeCell ref="S2195:T2195"/>
    <mergeCell ref="W2195:X2195"/>
    <mergeCell ref="AA2195:AB2195"/>
    <mergeCell ref="K2196:L2196"/>
    <mergeCell ref="O2196:P2196"/>
    <mergeCell ref="S2196:T2196"/>
    <mergeCell ref="W2196:X2196"/>
    <mergeCell ref="AA2196:AB2196"/>
    <mergeCell ref="K2197:L2197"/>
    <mergeCell ref="O2197:P2197"/>
    <mergeCell ref="S2197:T2197"/>
    <mergeCell ref="W2197:X2197"/>
    <mergeCell ref="AA2197:AB2197"/>
    <mergeCell ref="K2198:L2198"/>
    <mergeCell ref="O2198:P2198"/>
    <mergeCell ref="S2198:T2198"/>
    <mergeCell ref="W2198:X2198"/>
    <mergeCell ref="AA2198:AB2198"/>
    <mergeCell ref="K2199:L2199"/>
    <mergeCell ref="O2199:P2199"/>
    <mergeCell ref="K2202:L2202"/>
    <mergeCell ref="O2202:P2202"/>
    <mergeCell ref="S2202:T2202"/>
    <mergeCell ref="W2202:X2202"/>
    <mergeCell ref="AA2202:AB2202"/>
    <mergeCell ref="AA2171:AB2171"/>
    <mergeCell ref="G2175:J2175"/>
    <mergeCell ref="G2176:H2176"/>
    <mergeCell ref="G2177:H2177"/>
    <mergeCell ref="G2178:H2178"/>
    <mergeCell ref="G2179:H2179"/>
    <mergeCell ref="M2171:N2171"/>
    <mergeCell ref="O2171:P2171"/>
    <mergeCell ref="Q2171:R2171"/>
    <mergeCell ref="K2175:N2175"/>
    <mergeCell ref="O2175:R2175"/>
    <mergeCell ref="S2175:V2175"/>
    <mergeCell ref="W2175:Z2175"/>
    <mergeCell ref="AA2175:AD2175"/>
    <mergeCell ref="K2176:L2176"/>
    <mergeCell ref="O2176:P2176"/>
    <mergeCell ref="S2176:T2176"/>
    <mergeCell ref="W2176:X2176"/>
    <mergeCell ref="AA2176:AB2176"/>
    <mergeCell ref="K2177:L2177"/>
    <mergeCell ref="O2177:P2177"/>
    <mergeCell ref="S2177:T2177"/>
    <mergeCell ref="W2177:X2177"/>
    <mergeCell ref="AA2177:AB2177"/>
    <mergeCell ref="K2178:L2178"/>
    <mergeCell ref="K2187:L2187"/>
    <mergeCell ref="O2187:P2187"/>
    <mergeCell ref="S2187:T2187"/>
    <mergeCell ref="W2187:X2187"/>
    <mergeCell ref="AA2187:AB2187"/>
    <mergeCell ref="K2188:L2188"/>
    <mergeCell ref="O2188:P2188"/>
    <mergeCell ref="S2188:T2188"/>
    <mergeCell ref="W2188:X2188"/>
    <mergeCell ref="AA2188:AB2188"/>
    <mergeCell ref="O2186:P2186"/>
    <mergeCell ref="S2186:T2186"/>
    <mergeCell ref="W2186:X2186"/>
    <mergeCell ref="AA2186:AB2186"/>
    <mergeCell ref="K2182:L2182"/>
    <mergeCell ref="O2182:P2182"/>
    <mergeCell ref="S2182:T2182"/>
    <mergeCell ref="W2182:X2182"/>
    <mergeCell ref="AA2182:AB2182"/>
    <mergeCell ref="K2183:L2183"/>
    <mergeCell ref="O2183:P2183"/>
    <mergeCell ref="S2183:T2183"/>
    <mergeCell ref="W2183:X2183"/>
    <mergeCell ref="AA2183:AB2183"/>
    <mergeCell ref="F2153:G2153"/>
    <mergeCell ref="H2153:L2153"/>
    <mergeCell ref="M2153:N2153"/>
    <mergeCell ref="O2153:P2153"/>
    <mergeCell ref="Q2153:R2153"/>
    <mergeCell ref="F2154:G2154"/>
    <mergeCell ref="I2154:L2154"/>
    <mergeCell ref="M2154:N2154"/>
    <mergeCell ref="O2154:P2154"/>
    <mergeCell ref="Q2154:R2154"/>
    <mergeCell ref="F2155:G2155"/>
    <mergeCell ref="I2155:L2155"/>
    <mergeCell ref="M2155:N2155"/>
    <mergeCell ref="O2155:P2155"/>
    <mergeCell ref="Q2155:R2155"/>
    <mergeCell ref="F2156:G2156"/>
    <mergeCell ref="H2156:L2156"/>
    <mergeCell ref="M2156:N2156"/>
    <mergeCell ref="O2156:P2156"/>
    <mergeCell ref="Q2156:R2156"/>
    <mergeCell ref="F2157:G2157"/>
    <mergeCell ref="H2157:L2157"/>
    <mergeCell ref="M2157:N2157"/>
    <mergeCell ref="O2157:P2157"/>
    <mergeCell ref="Q2157:R2157"/>
    <mergeCell ref="H2164:L2164"/>
    <mergeCell ref="M2164:N2164"/>
    <mergeCell ref="O2164:P2164"/>
    <mergeCell ref="Q2164:R2164"/>
    <mergeCell ref="Q2159:R2159"/>
    <mergeCell ref="F2160:G2160"/>
    <mergeCell ref="H2160:L2160"/>
    <mergeCell ref="M2160:N2160"/>
    <mergeCell ref="O2160:P2160"/>
    <mergeCell ref="Q2160:R2160"/>
    <mergeCell ref="F2161:G2161"/>
    <mergeCell ref="H2161:L2161"/>
    <mergeCell ref="M2161:N2161"/>
    <mergeCell ref="O2161:P2161"/>
    <mergeCell ref="Q2161:R2161"/>
    <mergeCell ref="F2162:G2162"/>
    <mergeCell ref="H2162:L2162"/>
    <mergeCell ref="M2162:N2162"/>
    <mergeCell ref="O2162:P2162"/>
    <mergeCell ref="Q2162:R2162"/>
    <mergeCell ref="F2163:G2163"/>
    <mergeCell ref="H2163:L2163"/>
    <mergeCell ref="M2163:N2163"/>
    <mergeCell ref="O2163:P2163"/>
    <mergeCell ref="Q2163:R2163"/>
    <mergeCell ref="F2164:G2164"/>
    <mergeCell ref="M2159:N2159"/>
    <mergeCell ref="O2159:P2159"/>
    <mergeCell ref="O2158:P2158"/>
    <mergeCell ref="Q2158:R2158"/>
    <mergeCell ref="F2159:G2159"/>
    <mergeCell ref="H2159:L2159"/>
    <mergeCell ref="Q2145:R2145"/>
    <mergeCell ref="F2146:G2146"/>
    <mergeCell ref="I2146:L2146"/>
    <mergeCell ref="M2146:N2146"/>
    <mergeCell ref="O2146:P2146"/>
    <mergeCell ref="Q2146:R2146"/>
    <mergeCell ref="F2147:G2147"/>
    <mergeCell ref="I2147:L2147"/>
    <mergeCell ref="M2147:N2147"/>
    <mergeCell ref="O2147:P2147"/>
    <mergeCell ref="Q2147:R2147"/>
    <mergeCell ref="F2148:G2148"/>
    <mergeCell ref="I2148:L2148"/>
    <mergeCell ref="M2148:N2148"/>
    <mergeCell ref="O2148:P2148"/>
    <mergeCell ref="Q2148:R2148"/>
    <mergeCell ref="F2149:G2149"/>
    <mergeCell ref="I2149:L2149"/>
    <mergeCell ref="M2149:N2149"/>
    <mergeCell ref="O2149:P2149"/>
    <mergeCell ref="Q2149:R2149"/>
    <mergeCell ref="F2150:G2150"/>
    <mergeCell ref="I2150:L2150"/>
    <mergeCell ref="M2150:N2150"/>
    <mergeCell ref="O2150:P2150"/>
    <mergeCell ref="Q2150:R2150"/>
    <mergeCell ref="F2151:G2151"/>
    <mergeCell ref="I2151:L2151"/>
    <mergeCell ref="M2151:N2151"/>
    <mergeCell ref="O2151:P2151"/>
    <mergeCell ref="Q2151:R2151"/>
    <mergeCell ref="F2152:G2152"/>
    <mergeCell ref="H2152:L2152"/>
    <mergeCell ref="M2152:N2152"/>
    <mergeCell ref="O2152:P2152"/>
    <mergeCell ref="Q2152:R2152"/>
    <mergeCell ref="F2117:G2117"/>
    <mergeCell ref="H2117:L2117"/>
    <mergeCell ref="M2117:N2117"/>
    <mergeCell ref="O2117:P2117"/>
    <mergeCell ref="Q2117:R2117"/>
    <mergeCell ref="F2118:G2118"/>
    <mergeCell ref="I2118:L2118"/>
    <mergeCell ref="M2118:N2118"/>
    <mergeCell ref="O2118:P2118"/>
    <mergeCell ref="Q2118:R2118"/>
    <mergeCell ref="F2119:G2119"/>
    <mergeCell ref="I2119:L2119"/>
    <mergeCell ref="M2119:N2119"/>
    <mergeCell ref="O2119:P2119"/>
    <mergeCell ref="Q2119:R2119"/>
    <mergeCell ref="O2125:P2125"/>
    <mergeCell ref="Q2125:R2125"/>
    <mergeCell ref="D2126:E2140"/>
    <mergeCell ref="F2126:G2126"/>
    <mergeCell ref="H2126:L2126"/>
    <mergeCell ref="M2126:N2126"/>
    <mergeCell ref="O2126:P2126"/>
    <mergeCell ref="Q2126:R2126"/>
    <mergeCell ref="F2127:G2127"/>
    <mergeCell ref="I2127:L2127"/>
    <mergeCell ref="M2127:N2127"/>
    <mergeCell ref="O2127:P2127"/>
    <mergeCell ref="Q2127:R2127"/>
    <mergeCell ref="F2128:G2128"/>
    <mergeCell ref="I2128:L2128"/>
    <mergeCell ref="M2128:N2128"/>
    <mergeCell ref="O2128:P2128"/>
    <mergeCell ref="Q2128:R2128"/>
    <mergeCell ref="F2129:G2129"/>
    <mergeCell ref="I2129:L2129"/>
    <mergeCell ref="M2129:N2129"/>
    <mergeCell ref="O2129:P2129"/>
    <mergeCell ref="Q2129:R2129"/>
    <mergeCell ref="F2130:G2130"/>
    <mergeCell ref="I2130:L2130"/>
    <mergeCell ref="M2130:N2130"/>
    <mergeCell ref="O2130:P2130"/>
    <mergeCell ref="Q2130:R2130"/>
    <mergeCell ref="F2131:G2131"/>
    <mergeCell ref="I2131:L2131"/>
    <mergeCell ref="M2131:N2131"/>
    <mergeCell ref="O2131:P2131"/>
    <mergeCell ref="Q2131:R2131"/>
    <mergeCell ref="F2132:G2132"/>
    <mergeCell ref="I2132:L2132"/>
    <mergeCell ref="M2132:N2132"/>
    <mergeCell ref="O2132:P2132"/>
    <mergeCell ref="Q2132:R2132"/>
    <mergeCell ref="F2133:G2133"/>
    <mergeCell ref="I2133:L2133"/>
    <mergeCell ref="M2133:N2133"/>
    <mergeCell ref="O2133:P2133"/>
    <mergeCell ref="Q2133:R2133"/>
    <mergeCell ref="F2134:G2134"/>
    <mergeCell ref="F2139:G2139"/>
    <mergeCell ref="H2139:L2139"/>
    <mergeCell ref="M2139:N2139"/>
    <mergeCell ref="O2139:P2139"/>
    <mergeCell ref="Q2139:R2139"/>
    <mergeCell ref="F2110:G2110"/>
    <mergeCell ref="I2110:L2110"/>
    <mergeCell ref="M2110:N2110"/>
    <mergeCell ref="O2110:P2110"/>
    <mergeCell ref="Q2110:R2110"/>
    <mergeCell ref="F2111:G2111"/>
    <mergeCell ref="I2111:L2111"/>
    <mergeCell ref="M2111:N2111"/>
    <mergeCell ref="O2111:P2111"/>
    <mergeCell ref="Q2111:R2111"/>
    <mergeCell ref="F2112:G2112"/>
    <mergeCell ref="I2112:L2112"/>
    <mergeCell ref="M2112:N2112"/>
    <mergeCell ref="O2112:P2112"/>
    <mergeCell ref="Q2112:R2112"/>
    <mergeCell ref="F2113:G2113"/>
    <mergeCell ref="I2113:L2113"/>
    <mergeCell ref="M2113:N2113"/>
    <mergeCell ref="O2113:P2113"/>
    <mergeCell ref="Q2113:R2113"/>
    <mergeCell ref="F2114:G2114"/>
    <mergeCell ref="H2114:L2114"/>
    <mergeCell ref="M2114:N2114"/>
    <mergeCell ref="O2114:P2114"/>
    <mergeCell ref="Q2114:R2114"/>
    <mergeCell ref="F2115:G2115"/>
    <mergeCell ref="H2115:L2115"/>
    <mergeCell ref="M2115:N2115"/>
    <mergeCell ref="O2115:P2115"/>
    <mergeCell ref="Q2115:R2115"/>
    <mergeCell ref="F2116:G2116"/>
    <mergeCell ref="H2116:L2116"/>
    <mergeCell ref="M2116:N2116"/>
    <mergeCell ref="O2116:P2116"/>
    <mergeCell ref="Q2116:R2116"/>
    <mergeCell ref="F2097:G2097"/>
    <mergeCell ref="H2097:L2097"/>
    <mergeCell ref="M2097:N2097"/>
    <mergeCell ref="O2097:P2097"/>
    <mergeCell ref="Q2097:R2097"/>
    <mergeCell ref="F2098:G2098"/>
    <mergeCell ref="H2098:L2098"/>
    <mergeCell ref="M2098:N2098"/>
    <mergeCell ref="O2098:P2098"/>
    <mergeCell ref="Q2098:R2098"/>
    <mergeCell ref="F2099:G2099"/>
    <mergeCell ref="H2099:L2099"/>
    <mergeCell ref="M2099:N2099"/>
    <mergeCell ref="O2099:P2099"/>
    <mergeCell ref="Q2099:R2099"/>
    <mergeCell ref="D2100:E2125"/>
    <mergeCell ref="F2100:G2100"/>
    <mergeCell ref="H2100:L2100"/>
    <mergeCell ref="M2100:N2100"/>
    <mergeCell ref="O2100:P2100"/>
    <mergeCell ref="Q2100:R2100"/>
    <mergeCell ref="F2101:G2101"/>
    <mergeCell ref="I2101:L2101"/>
    <mergeCell ref="M2101:N2101"/>
    <mergeCell ref="O2101:P2101"/>
    <mergeCell ref="Q2101:R2101"/>
    <mergeCell ref="F2102:G2102"/>
    <mergeCell ref="I2102:L2102"/>
    <mergeCell ref="M2102:N2102"/>
    <mergeCell ref="O2102:P2102"/>
    <mergeCell ref="Q2102:R2102"/>
    <mergeCell ref="F2103:G2103"/>
    <mergeCell ref="I2103:L2103"/>
    <mergeCell ref="M2103:N2103"/>
    <mergeCell ref="O2103:P2103"/>
    <mergeCell ref="Q2103:R2103"/>
    <mergeCell ref="F2104:G2104"/>
    <mergeCell ref="I2104:L2104"/>
    <mergeCell ref="M2104:N2104"/>
    <mergeCell ref="O2104:P2104"/>
    <mergeCell ref="Q2104:R2104"/>
    <mergeCell ref="F2105:G2105"/>
    <mergeCell ref="I2105:L2105"/>
    <mergeCell ref="M2105:N2105"/>
    <mergeCell ref="O2105:P2105"/>
    <mergeCell ref="Q2105:R2105"/>
    <mergeCell ref="F2106:G2106"/>
    <mergeCell ref="H2106:L2106"/>
    <mergeCell ref="M2106:N2106"/>
    <mergeCell ref="O2106:P2106"/>
    <mergeCell ref="Q2106:R2106"/>
    <mergeCell ref="F2107:G2107"/>
    <mergeCell ref="I2107:L2107"/>
    <mergeCell ref="M2107:N2107"/>
    <mergeCell ref="O2107:P2107"/>
    <mergeCell ref="Q2107:R2107"/>
    <mergeCell ref="F2108:G2108"/>
    <mergeCell ref="I2108:L2108"/>
    <mergeCell ref="M2108:N2108"/>
    <mergeCell ref="O2108:P2108"/>
    <mergeCell ref="Q2108:R2108"/>
    <mergeCell ref="F2109:G2109"/>
    <mergeCell ref="I2109:L2109"/>
    <mergeCell ref="M2109:N2109"/>
    <mergeCell ref="F2078:G2078"/>
    <mergeCell ref="H2078:L2078"/>
    <mergeCell ref="M2078:N2078"/>
    <mergeCell ref="O2078:P2078"/>
    <mergeCell ref="Q2078:R2078"/>
    <mergeCell ref="F2079:G2079"/>
    <mergeCell ref="H2079:L2079"/>
    <mergeCell ref="M2079:N2079"/>
    <mergeCell ref="O2079:P2079"/>
    <mergeCell ref="Q2079:R2079"/>
    <mergeCell ref="F2080:G2080"/>
    <mergeCell ref="H2080:L2080"/>
    <mergeCell ref="M2080:N2080"/>
    <mergeCell ref="O2080:P2080"/>
    <mergeCell ref="Q2080:R2080"/>
    <mergeCell ref="D2081:E2083"/>
    <mergeCell ref="F2081:G2081"/>
    <mergeCell ref="H2081:L2081"/>
    <mergeCell ref="M2081:N2081"/>
    <mergeCell ref="O2081:P2081"/>
    <mergeCell ref="Q2081:R2081"/>
    <mergeCell ref="F2082:G2082"/>
    <mergeCell ref="H2082:L2082"/>
    <mergeCell ref="M2082:N2082"/>
    <mergeCell ref="O2082:P2082"/>
    <mergeCell ref="Q2082:R2082"/>
    <mergeCell ref="F2083:G2083"/>
    <mergeCell ref="H2083:L2083"/>
    <mergeCell ref="M2083:N2083"/>
    <mergeCell ref="O2083:P2083"/>
    <mergeCell ref="Q2083:R2083"/>
    <mergeCell ref="D2084:E2099"/>
    <mergeCell ref="F2084:G2084"/>
    <mergeCell ref="H2084:L2084"/>
    <mergeCell ref="M2084:N2084"/>
    <mergeCell ref="O2084:P2084"/>
    <mergeCell ref="Q2084:R2084"/>
    <mergeCell ref="F2085:G2085"/>
    <mergeCell ref="I2085:L2085"/>
    <mergeCell ref="M2085:N2085"/>
    <mergeCell ref="O2085:P2085"/>
    <mergeCell ref="Q2085:R2085"/>
    <mergeCell ref="F2086:G2086"/>
    <mergeCell ref="I2086:L2086"/>
    <mergeCell ref="M2086:N2086"/>
    <mergeCell ref="O2086:P2086"/>
    <mergeCell ref="Q2086:R2086"/>
    <mergeCell ref="F2087:G2087"/>
    <mergeCell ref="I2087:L2087"/>
    <mergeCell ref="M2087:N2087"/>
    <mergeCell ref="O2087:P2087"/>
    <mergeCell ref="Q2087:R2087"/>
    <mergeCell ref="F2088:G2088"/>
    <mergeCell ref="I2088:L2088"/>
    <mergeCell ref="M2088:N2088"/>
    <mergeCell ref="O2088:P2088"/>
    <mergeCell ref="Q2088:R2088"/>
    <mergeCell ref="F2089:G2089"/>
    <mergeCell ref="I2089:L2089"/>
    <mergeCell ref="M2089:N2089"/>
    <mergeCell ref="O2089:P2089"/>
    <mergeCell ref="Q2089:R2089"/>
    <mergeCell ref="F2090:G2090"/>
    <mergeCell ref="I2090:L2090"/>
    <mergeCell ref="I2071:L2071"/>
    <mergeCell ref="M2071:N2071"/>
    <mergeCell ref="O2071:P2071"/>
    <mergeCell ref="Q2071:R2071"/>
    <mergeCell ref="F2072:G2072"/>
    <mergeCell ref="I2072:L2072"/>
    <mergeCell ref="M2072:N2072"/>
    <mergeCell ref="O2072:P2072"/>
    <mergeCell ref="Q2072:R2072"/>
    <mergeCell ref="F2073:G2073"/>
    <mergeCell ref="H2073:L2073"/>
    <mergeCell ref="M2073:N2073"/>
    <mergeCell ref="O2073:P2073"/>
    <mergeCell ref="Q2073:R2073"/>
    <mergeCell ref="F2074:G2074"/>
    <mergeCell ref="H2074:L2074"/>
    <mergeCell ref="M2074:N2074"/>
    <mergeCell ref="O2074:P2074"/>
    <mergeCell ref="Q2074:R2074"/>
    <mergeCell ref="F2075:G2075"/>
    <mergeCell ref="H2075:L2075"/>
    <mergeCell ref="M2075:N2075"/>
    <mergeCell ref="O2075:P2075"/>
    <mergeCell ref="Q2075:R2075"/>
    <mergeCell ref="F2076:G2076"/>
    <mergeCell ref="I2076:L2076"/>
    <mergeCell ref="M2076:N2076"/>
    <mergeCell ref="O2076:P2076"/>
    <mergeCell ref="Q2076:R2076"/>
    <mergeCell ref="F2077:G2077"/>
    <mergeCell ref="I2077:L2077"/>
    <mergeCell ref="M2077:N2077"/>
    <mergeCell ref="O2077:P2077"/>
    <mergeCell ref="Q2077:R2077"/>
    <mergeCell ref="F2048:G2048"/>
    <mergeCell ref="H2048:L2048"/>
    <mergeCell ref="M2048:N2048"/>
    <mergeCell ref="O2048:P2048"/>
    <mergeCell ref="Q2048:R2048"/>
    <mergeCell ref="F2049:G2049"/>
    <mergeCell ref="H2049:L2049"/>
    <mergeCell ref="M2049:N2049"/>
    <mergeCell ref="O2049:P2049"/>
    <mergeCell ref="Q2049:R2049"/>
    <mergeCell ref="D2050:E2080"/>
    <mergeCell ref="F2050:G2050"/>
    <mergeCell ref="H2050:L2050"/>
    <mergeCell ref="M2050:N2050"/>
    <mergeCell ref="O2050:P2050"/>
    <mergeCell ref="Q2050:R2050"/>
    <mergeCell ref="F2051:G2051"/>
    <mergeCell ref="I2051:L2051"/>
    <mergeCell ref="M2051:N2051"/>
    <mergeCell ref="O2051:P2051"/>
    <mergeCell ref="Q2051:R2051"/>
    <mergeCell ref="F2052:G2052"/>
    <mergeCell ref="I2052:L2052"/>
    <mergeCell ref="M2052:N2052"/>
    <mergeCell ref="O2052:P2052"/>
    <mergeCell ref="Q2052:R2052"/>
    <mergeCell ref="F2053:G2053"/>
    <mergeCell ref="I2053:L2053"/>
    <mergeCell ref="M2053:N2053"/>
    <mergeCell ref="O2053:P2053"/>
    <mergeCell ref="Q2053:R2053"/>
    <mergeCell ref="F2054:G2054"/>
    <mergeCell ref="I2054:L2054"/>
    <mergeCell ref="M2054:N2054"/>
    <mergeCell ref="O2054:P2054"/>
    <mergeCell ref="Q2054:R2054"/>
    <mergeCell ref="F2055:G2055"/>
    <mergeCell ref="I2055:L2055"/>
    <mergeCell ref="M2055:N2055"/>
    <mergeCell ref="O2055:P2055"/>
    <mergeCell ref="Q2055:R2055"/>
    <mergeCell ref="F2056:G2056"/>
    <mergeCell ref="I2056:L2056"/>
    <mergeCell ref="M2056:N2056"/>
    <mergeCell ref="O2056:P2056"/>
    <mergeCell ref="Q2056:R2056"/>
    <mergeCell ref="F2057:G2057"/>
    <mergeCell ref="I2057:L2057"/>
    <mergeCell ref="M2057:N2057"/>
    <mergeCell ref="H2068:L2068"/>
    <mergeCell ref="M2068:N2068"/>
    <mergeCell ref="O2068:P2068"/>
    <mergeCell ref="Q2068:R2068"/>
    <mergeCell ref="F2069:G2069"/>
    <mergeCell ref="I2069:L2069"/>
    <mergeCell ref="M2069:N2069"/>
    <mergeCell ref="O2069:P2069"/>
    <mergeCell ref="Q2069:R2069"/>
    <mergeCell ref="F2070:G2070"/>
    <mergeCell ref="I2070:L2070"/>
    <mergeCell ref="M2070:N2070"/>
    <mergeCell ref="O2070:P2070"/>
    <mergeCell ref="Q2070:R2070"/>
    <mergeCell ref="F2071:G2071"/>
    <mergeCell ref="O2020:P2021"/>
    <mergeCell ref="Q2020:R2021"/>
    <mergeCell ref="S2020:V2020"/>
    <mergeCell ref="S2021:T2021"/>
    <mergeCell ref="G2000:H2000"/>
    <mergeCell ref="G2001:H2001"/>
    <mergeCell ref="G2002:H2002"/>
    <mergeCell ref="G2003:H2003"/>
    <mergeCell ref="W2020:Z2020"/>
    <mergeCell ref="AA2020:AD2020"/>
    <mergeCell ref="W2021:X2021"/>
    <mergeCell ref="AA2021:AB2021"/>
    <mergeCell ref="AA2032:AB2032"/>
    <mergeCell ref="F2045:G2045"/>
    <mergeCell ref="I2045:L2045"/>
    <mergeCell ref="M2045:N2045"/>
    <mergeCell ref="O2045:P2045"/>
    <mergeCell ref="Q2045:R2045"/>
    <mergeCell ref="F2046:G2046"/>
    <mergeCell ref="I2046:L2046"/>
    <mergeCell ref="M2046:N2046"/>
    <mergeCell ref="O2046:P2046"/>
    <mergeCell ref="Q2046:R2046"/>
    <mergeCell ref="F2047:G2047"/>
    <mergeCell ref="H2047:L2047"/>
    <mergeCell ref="M2047:N2047"/>
    <mergeCell ref="O2047:P2047"/>
    <mergeCell ref="Q2047:R2047"/>
    <mergeCell ref="C2027:C2038"/>
    <mergeCell ref="W2028:X2028"/>
    <mergeCell ref="AA2028:AB2028"/>
    <mergeCell ref="W2029:X2029"/>
    <mergeCell ref="AA2029:AB2029"/>
    <mergeCell ref="W2030:X2030"/>
    <mergeCell ref="AA2030:AB2030"/>
    <mergeCell ref="W2031:X2031"/>
    <mergeCell ref="AA2031:AB2031"/>
    <mergeCell ref="W2032:X2032"/>
    <mergeCell ref="M2033:N2033"/>
    <mergeCell ref="O2033:P2033"/>
    <mergeCell ref="Q2033:R2033"/>
    <mergeCell ref="F2034:G2034"/>
    <mergeCell ref="I2034:L2034"/>
    <mergeCell ref="M2034:N2034"/>
    <mergeCell ref="O2034:P2034"/>
    <mergeCell ref="Q2034:R2034"/>
    <mergeCell ref="F2035:G2035"/>
    <mergeCell ref="I2035:L2035"/>
    <mergeCell ref="M2035:N2035"/>
    <mergeCell ref="O2035:P2035"/>
    <mergeCell ref="Q2035:R2035"/>
    <mergeCell ref="F2036:G2036"/>
    <mergeCell ref="I2036:L2036"/>
    <mergeCell ref="M2036:N2036"/>
    <mergeCell ref="O2036:P2036"/>
    <mergeCell ref="Q2036:R2036"/>
    <mergeCell ref="F2037:G2037"/>
    <mergeCell ref="I2037:L2037"/>
    <mergeCell ref="M2037:N2037"/>
    <mergeCell ref="O2038:P2038"/>
    <mergeCell ref="Q2038:R2038"/>
    <mergeCell ref="C2019:E2021"/>
    <mergeCell ref="F2019:G2021"/>
    <mergeCell ref="H2019:L2021"/>
    <mergeCell ref="O1998:P1998"/>
    <mergeCell ref="S1998:T1998"/>
    <mergeCell ref="W1998:X1998"/>
    <mergeCell ref="AA1998:AB1998"/>
    <mergeCell ref="O1999:P1999"/>
    <mergeCell ref="S1999:T1999"/>
    <mergeCell ref="W1999:X1999"/>
    <mergeCell ref="AA1999:AB1999"/>
    <mergeCell ref="K2000:L2000"/>
    <mergeCell ref="O2000:P2000"/>
    <mergeCell ref="S2000:T2000"/>
    <mergeCell ref="W2000:X2000"/>
    <mergeCell ref="AA2000:AB2000"/>
    <mergeCell ref="K2001:L2001"/>
    <mergeCell ref="O2001:P2001"/>
    <mergeCell ref="S2001:T2001"/>
    <mergeCell ref="W2001:X2001"/>
    <mergeCell ref="AA2001:AB2001"/>
    <mergeCell ref="K2002:L2002"/>
    <mergeCell ref="O2002:P2002"/>
    <mergeCell ref="S2002:T2002"/>
    <mergeCell ref="W2002:X2002"/>
    <mergeCell ref="AA2002:AB2002"/>
    <mergeCell ref="K2003:L2003"/>
    <mergeCell ref="AA1989:AB1989"/>
    <mergeCell ref="G1983:H1983"/>
    <mergeCell ref="K1983:L1983"/>
    <mergeCell ref="S1986:T1986"/>
    <mergeCell ref="W1986:X1986"/>
    <mergeCell ref="AA1986:AB1986"/>
    <mergeCell ref="O1987:P1987"/>
    <mergeCell ref="S1987:T1987"/>
    <mergeCell ref="W1987:X1987"/>
    <mergeCell ref="AA1987:AB1987"/>
    <mergeCell ref="G1986:H1986"/>
    <mergeCell ref="G1987:H1987"/>
    <mergeCell ref="G1988:H1988"/>
    <mergeCell ref="G1989:H1989"/>
    <mergeCell ref="G1990:H1990"/>
    <mergeCell ref="G1991:H1991"/>
    <mergeCell ref="G1992:H1992"/>
    <mergeCell ref="G1993:H1993"/>
    <mergeCell ref="G1994:H1994"/>
    <mergeCell ref="G1995:H1995"/>
    <mergeCell ref="G1996:H1996"/>
    <mergeCell ref="K1989:L1989"/>
    <mergeCell ref="K1991:L1991"/>
    <mergeCell ref="K1992:L1992"/>
    <mergeCell ref="K1984:L1984"/>
    <mergeCell ref="AA1988:AB1988"/>
    <mergeCell ref="O1989:P1989"/>
    <mergeCell ref="S1989:T1989"/>
    <mergeCell ref="W1989:X1989"/>
    <mergeCell ref="O1990:P1990"/>
    <mergeCell ref="S1990:T1990"/>
    <mergeCell ref="W1990:X1990"/>
    <mergeCell ref="AA1990:AB1990"/>
    <mergeCell ref="O1991:P1991"/>
    <mergeCell ref="S1991:T1991"/>
    <mergeCell ref="W1991:X1991"/>
    <mergeCell ref="AA1991:AB1991"/>
    <mergeCell ref="O1992:P1992"/>
    <mergeCell ref="S1992:T1992"/>
    <mergeCell ref="W1992:X1992"/>
    <mergeCell ref="AA1992:AB1992"/>
    <mergeCell ref="O1984:P1984"/>
    <mergeCell ref="S1984:T1984"/>
    <mergeCell ref="W1984:X1984"/>
    <mergeCell ref="AA1984:AB1984"/>
    <mergeCell ref="O1985:P1985"/>
    <mergeCell ref="S1985:T1985"/>
    <mergeCell ref="W1985:X1985"/>
    <mergeCell ref="AA1985:AB1985"/>
    <mergeCell ref="O1986:P1986"/>
    <mergeCell ref="O1988:P1988"/>
    <mergeCell ref="S1988:T1988"/>
    <mergeCell ref="W1988:X1988"/>
    <mergeCell ref="O1981:P1981"/>
    <mergeCell ref="S1981:T1981"/>
    <mergeCell ref="W1978:X1978"/>
    <mergeCell ref="AA1978:AB1978"/>
    <mergeCell ref="O1979:P1979"/>
    <mergeCell ref="S1979:T1979"/>
    <mergeCell ref="W1979:X1979"/>
    <mergeCell ref="AA1979:AB1979"/>
    <mergeCell ref="O1980:P1980"/>
    <mergeCell ref="S1980:T1980"/>
    <mergeCell ref="W1981:X1981"/>
    <mergeCell ref="AA1981:AB1981"/>
    <mergeCell ref="O1982:P1982"/>
    <mergeCell ref="S1982:T1982"/>
    <mergeCell ref="W1982:X1982"/>
    <mergeCell ref="AA1982:AB1982"/>
    <mergeCell ref="O1983:P1983"/>
    <mergeCell ref="S1983:T1983"/>
    <mergeCell ref="W1983:X1983"/>
    <mergeCell ref="AA1983:AB1983"/>
    <mergeCell ref="O1956:P1956"/>
    <mergeCell ref="S1956:T1956"/>
    <mergeCell ref="W1956:X1956"/>
    <mergeCell ref="AA1956:AB1956"/>
    <mergeCell ref="O1969:P1969"/>
    <mergeCell ref="S1969:T1969"/>
    <mergeCell ref="O1957:P1957"/>
    <mergeCell ref="S1957:T1957"/>
    <mergeCell ref="W1957:X1957"/>
    <mergeCell ref="AA1957:AB1957"/>
    <mergeCell ref="O1958:P1958"/>
    <mergeCell ref="S1958:T1958"/>
    <mergeCell ref="W1958:X1958"/>
    <mergeCell ref="AA1958:AB1958"/>
    <mergeCell ref="O1968:P1968"/>
    <mergeCell ref="S1968:T1968"/>
    <mergeCell ref="W1968:X1968"/>
    <mergeCell ref="AA1968:AB1968"/>
    <mergeCell ref="W1980:X1980"/>
    <mergeCell ref="AA1980:AB1980"/>
    <mergeCell ref="W1969:X1969"/>
    <mergeCell ref="O1971:P1971"/>
    <mergeCell ref="S1971:T1971"/>
    <mergeCell ref="W1971:X1971"/>
    <mergeCell ref="AA1971:AB1971"/>
    <mergeCell ref="O1972:P1972"/>
    <mergeCell ref="S1972:T1972"/>
    <mergeCell ref="W1972:X1972"/>
    <mergeCell ref="AA1972:AB1972"/>
    <mergeCell ref="O1973:P1973"/>
    <mergeCell ref="S1973:T1973"/>
    <mergeCell ref="W1973:X1973"/>
    <mergeCell ref="AA1973:AB1973"/>
    <mergeCell ref="O1974:P1974"/>
    <mergeCell ref="S1974:T1974"/>
    <mergeCell ref="O1970:P1970"/>
    <mergeCell ref="S1970:T1970"/>
    <mergeCell ref="W1970:X1970"/>
    <mergeCell ref="W1974:X1974"/>
    <mergeCell ref="AA1974:AB1974"/>
    <mergeCell ref="AA1970:AB1970"/>
    <mergeCell ref="O1975:P1975"/>
    <mergeCell ref="W1976:X1976"/>
    <mergeCell ref="AA1976:AB1976"/>
    <mergeCell ref="O1977:P1977"/>
    <mergeCell ref="S1977:T1977"/>
    <mergeCell ref="W1977:X1977"/>
    <mergeCell ref="AA1977:AB1977"/>
    <mergeCell ref="S1975:T1975"/>
    <mergeCell ref="W1975:X1975"/>
    <mergeCell ref="AA1975:AB1975"/>
    <mergeCell ref="O1976:P1976"/>
    <mergeCell ref="S1976:T1976"/>
    <mergeCell ref="O1935:P1935"/>
    <mergeCell ref="S1935:T1935"/>
    <mergeCell ref="W1935:X1935"/>
    <mergeCell ref="AA1935:AB1935"/>
    <mergeCell ref="K1936:L1936"/>
    <mergeCell ref="O1936:P1936"/>
    <mergeCell ref="S1936:T1936"/>
    <mergeCell ref="W1936:X1936"/>
    <mergeCell ref="AA1936:AB1936"/>
    <mergeCell ref="K1937:L1937"/>
    <mergeCell ref="O1937:P1937"/>
    <mergeCell ref="S1937:T1937"/>
    <mergeCell ref="W1937:X1937"/>
    <mergeCell ref="AA1937:AB1937"/>
    <mergeCell ref="K1938:L1938"/>
    <mergeCell ref="O1938:P1938"/>
    <mergeCell ref="S1938:T1938"/>
    <mergeCell ref="W1938:X1938"/>
    <mergeCell ref="AA1938:AB1938"/>
    <mergeCell ref="K1939:L1939"/>
    <mergeCell ref="O1939:P1939"/>
    <mergeCell ref="S1939:T1939"/>
    <mergeCell ref="W1939:X1939"/>
    <mergeCell ref="AA1939:AB1939"/>
    <mergeCell ref="AA1945:AB1945"/>
    <mergeCell ref="O1946:P1946"/>
    <mergeCell ref="S1946:T1946"/>
    <mergeCell ref="W1946:X1946"/>
    <mergeCell ref="AA1946:AB1946"/>
    <mergeCell ref="O1947:P1947"/>
    <mergeCell ref="AA1950:AB1950"/>
    <mergeCell ref="O1955:P1955"/>
    <mergeCell ref="S1955:T1955"/>
    <mergeCell ref="W1955:X1955"/>
    <mergeCell ref="AA1955:AB1955"/>
    <mergeCell ref="S1915:T1915"/>
    <mergeCell ref="AA1969:AB1969"/>
    <mergeCell ref="AA1948:AB1948"/>
    <mergeCell ref="O1949:P1949"/>
    <mergeCell ref="S1949:T1949"/>
    <mergeCell ref="W1949:X1949"/>
    <mergeCell ref="AA1949:AB1949"/>
    <mergeCell ref="O1950:P1950"/>
    <mergeCell ref="W1944:X1944"/>
    <mergeCell ref="AA1933:AB1933"/>
    <mergeCell ref="O1934:P1934"/>
    <mergeCell ref="S1934:T1934"/>
    <mergeCell ref="W1934:X1934"/>
    <mergeCell ref="O1933:P1933"/>
    <mergeCell ref="S1933:T1933"/>
    <mergeCell ref="W1933:X1933"/>
    <mergeCell ref="O1929:P1929"/>
    <mergeCell ref="S1929:T1929"/>
    <mergeCell ref="W1929:X1929"/>
    <mergeCell ref="AA1929:AB1929"/>
    <mergeCell ref="O1930:P1930"/>
    <mergeCell ref="S1930:T1930"/>
    <mergeCell ref="W1930:X1930"/>
    <mergeCell ref="AA1930:AB1930"/>
    <mergeCell ref="O1962:P1962"/>
    <mergeCell ref="S1962:T1962"/>
    <mergeCell ref="W1962:X1962"/>
    <mergeCell ref="AA1962:AB1962"/>
    <mergeCell ref="O1944:P1944"/>
    <mergeCell ref="S1944:T1944"/>
    <mergeCell ref="K1963:L1963"/>
    <mergeCell ref="K1964:L1964"/>
    <mergeCell ref="AA1952:AB1952"/>
    <mergeCell ref="K1953:L1953"/>
    <mergeCell ref="O1953:P1953"/>
    <mergeCell ref="S1953:T1953"/>
    <mergeCell ref="W1953:X1953"/>
    <mergeCell ref="AA1953:AB1953"/>
    <mergeCell ref="K1954:L1954"/>
    <mergeCell ref="O1954:P1954"/>
    <mergeCell ref="S1954:T1954"/>
    <mergeCell ref="W1954:X1954"/>
    <mergeCell ref="AA1954:AB1954"/>
    <mergeCell ref="K1940:L1940"/>
    <mergeCell ref="O1940:P1940"/>
    <mergeCell ref="S1947:T1947"/>
    <mergeCell ref="W1947:X1947"/>
    <mergeCell ref="AA1947:AB1947"/>
    <mergeCell ref="O1948:P1948"/>
    <mergeCell ref="S1948:T1948"/>
    <mergeCell ref="W1948:X1948"/>
    <mergeCell ref="K1944:L1944"/>
    <mergeCell ref="K1945:L1945"/>
    <mergeCell ref="S1950:T1950"/>
    <mergeCell ref="W1950:X1950"/>
    <mergeCell ref="O1931:P1931"/>
    <mergeCell ref="S1931:T1931"/>
    <mergeCell ref="W1931:X1931"/>
    <mergeCell ref="AA1931:AB1931"/>
    <mergeCell ref="O1932:P1932"/>
    <mergeCell ref="S1932:T1932"/>
    <mergeCell ref="W1932:X1932"/>
    <mergeCell ref="AA1932:AB1932"/>
    <mergeCell ref="AA1934:AB1934"/>
    <mergeCell ref="G1904:H1904"/>
    <mergeCell ref="G1905:H1905"/>
    <mergeCell ref="G1906:H1906"/>
    <mergeCell ref="G1907:H1907"/>
    <mergeCell ref="G1908:H1908"/>
    <mergeCell ref="G1909:H1909"/>
    <mergeCell ref="G1910:H1910"/>
    <mergeCell ref="S1869:T1869"/>
    <mergeCell ref="M1846:N1846"/>
    <mergeCell ref="O1846:P1846"/>
    <mergeCell ref="Q1846:R1846"/>
    <mergeCell ref="AA1862:AB1862"/>
    <mergeCell ref="W1863:X1863"/>
    <mergeCell ref="AA1863:AB1863"/>
    <mergeCell ref="W1866:X1866"/>
    <mergeCell ref="AA1866:AB1866"/>
    <mergeCell ref="K1867:L1867"/>
    <mergeCell ref="O1867:P1867"/>
    <mergeCell ref="S1867:T1867"/>
    <mergeCell ref="W1867:X1867"/>
    <mergeCell ref="AA1867:AB1867"/>
    <mergeCell ref="K1868:L1868"/>
    <mergeCell ref="O1868:P1868"/>
    <mergeCell ref="S1868:T1868"/>
    <mergeCell ref="W1868:X1868"/>
    <mergeCell ref="AA1868:AB1868"/>
    <mergeCell ref="K1864:L1864"/>
    <mergeCell ref="O1864:P1864"/>
    <mergeCell ref="S1864:T1864"/>
    <mergeCell ref="W1864:X1864"/>
    <mergeCell ref="AA1864:AB1864"/>
    <mergeCell ref="S1866:T1866"/>
    <mergeCell ref="S1863:T1863"/>
    <mergeCell ref="S1859:T1859"/>
    <mergeCell ref="S1862:T1862"/>
    <mergeCell ref="W1869:X1869"/>
    <mergeCell ref="AA1869:AB1869"/>
    <mergeCell ref="K1870:L1870"/>
    <mergeCell ref="O1870:P1870"/>
    <mergeCell ref="S1870:T1870"/>
    <mergeCell ref="W1870:X1870"/>
    <mergeCell ref="AA1870:AB1870"/>
    <mergeCell ref="W1855:X1855"/>
    <mergeCell ref="AA1855:AB1855"/>
    <mergeCell ref="K1856:L1856"/>
    <mergeCell ref="O1856:P1856"/>
    <mergeCell ref="S1856:T1856"/>
    <mergeCell ref="W1856:X1856"/>
    <mergeCell ref="AA1856:AB1856"/>
    <mergeCell ref="K1857:L1857"/>
    <mergeCell ref="O1857:P1857"/>
    <mergeCell ref="S1857:T1857"/>
    <mergeCell ref="W1857:X1857"/>
    <mergeCell ref="AA1857:AB1857"/>
    <mergeCell ref="K1858:L1858"/>
    <mergeCell ref="O1858:P1858"/>
    <mergeCell ref="S1858:T1858"/>
    <mergeCell ref="W1858:X1858"/>
    <mergeCell ref="AA1858:AB1858"/>
    <mergeCell ref="W1852:Z1852"/>
    <mergeCell ref="AA1852:AD1852"/>
    <mergeCell ref="K1853:L1853"/>
    <mergeCell ref="O1853:P1853"/>
    <mergeCell ref="S1853:T1853"/>
    <mergeCell ref="S1871:T1871"/>
    <mergeCell ref="W1871:X1871"/>
    <mergeCell ref="AA1871:AB1871"/>
    <mergeCell ref="AA1889:AB1889"/>
    <mergeCell ref="W1897:X1897"/>
    <mergeCell ref="AA1897:AB1897"/>
    <mergeCell ref="S1899:T1899"/>
    <mergeCell ref="W1899:X1899"/>
    <mergeCell ref="AA1898:AB1898"/>
    <mergeCell ref="AA1883:AB1883"/>
    <mergeCell ref="AA1880:AB1880"/>
    <mergeCell ref="W1903:X1903"/>
    <mergeCell ref="AA1903:AB1903"/>
    <mergeCell ref="O1904:P1904"/>
    <mergeCell ref="S1904:T1904"/>
    <mergeCell ref="W1904:X1904"/>
    <mergeCell ref="AA1904:AB1904"/>
    <mergeCell ref="O1890:P1890"/>
    <mergeCell ref="S1890:T1890"/>
    <mergeCell ref="W1890:X1890"/>
    <mergeCell ref="K1894:L1894"/>
    <mergeCell ref="K1895:L1895"/>
    <mergeCell ref="S1909:T1909"/>
    <mergeCell ref="W1909:X1909"/>
    <mergeCell ref="AA1910:AB1910"/>
    <mergeCell ref="O1911:P1911"/>
    <mergeCell ref="S1911:T1911"/>
    <mergeCell ref="AA1909:AB1909"/>
    <mergeCell ref="O1910:P1910"/>
    <mergeCell ref="S1910:T1910"/>
    <mergeCell ref="W1910:X1910"/>
    <mergeCell ref="K1899:L1899"/>
    <mergeCell ref="K1900:L1900"/>
    <mergeCell ref="K1901:L1901"/>
    <mergeCell ref="K1902:L1902"/>
    <mergeCell ref="K1903:L1903"/>
    <mergeCell ref="AA1888:AB1888"/>
    <mergeCell ref="O1889:P1889"/>
    <mergeCell ref="K1887:L1887"/>
    <mergeCell ref="K1888:L1888"/>
    <mergeCell ref="AA1886:AB1886"/>
    <mergeCell ref="W1877:X1877"/>
    <mergeCell ref="AA1877:AB1877"/>
    <mergeCell ref="S1878:T1878"/>
    <mergeCell ref="W1878:X1878"/>
    <mergeCell ref="AA1878:AB1878"/>
    <mergeCell ref="S1901:T1901"/>
    <mergeCell ref="W1901:X1901"/>
    <mergeCell ref="AA1901:AB1901"/>
    <mergeCell ref="O1902:P1902"/>
    <mergeCell ref="AA1884:AB1884"/>
    <mergeCell ref="AA1892:AB1892"/>
    <mergeCell ref="AA1896:AB1896"/>
    <mergeCell ref="AA1899:AB1899"/>
    <mergeCell ref="W1895:X1895"/>
    <mergeCell ref="AA1895:AB1895"/>
    <mergeCell ref="S1896:T1896"/>
    <mergeCell ref="W1896:X1896"/>
    <mergeCell ref="AA1902:AB1902"/>
    <mergeCell ref="S1897:T1897"/>
    <mergeCell ref="S1898:T1898"/>
    <mergeCell ref="W1898:X1898"/>
    <mergeCell ref="O1906:P1906"/>
    <mergeCell ref="W1885:X1885"/>
    <mergeCell ref="M1825:N1825"/>
    <mergeCell ref="G1873:H1873"/>
    <mergeCell ref="G1874:H1874"/>
    <mergeCell ref="G1875:H1875"/>
    <mergeCell ref="G1876:H1876"/>
    <mergeCell ref="G1877:H1877"/>
    <mergeCell ref="G1878:H1878"/>
    <mergeCell ref="G1879:H1879"/>
    <mergeCell ref="G1880:H1880"/>
    <mergeCell ref="G1881:H1881"/>
    <mergeCell ref="G1882:H1882"/>
    <mergeCell ref="S1886:T1886"/>
    <mergeCell ref="W1886:X1886"/>
    <mergeCell ref="S1887:T1887"/>
    <mergeCell ref="W1887:X1887"/>
    <mergeCell ref="O1827:P1827"/>
    <mergeCell ref="Q1827:R1827"/>
    <mergeCell ref="F1828:G1828"/>
    <mergeCell ref="I1828:L1828"/>
    <mergeCell ref="M1828:N1828"/>
    <mergeCell ref="O1828:P1828"/>
    <mergeCell ref="Q1828:R1828"/>
    <mergeCell ref="F1829:G1829"/>
    <mergeCell ref="H1829:L1829"/>
    <mergeCell ref="M1829:N1829"/>
    <mergeCell ref="O1829:P1829"/>
    <mergeCell ref="Q1829:R1829"/>
    <mergeCell ref="O1825:P1825"/>
    <mergeCell ref="AA1860:AB1860"/>
    <mergeCell ref="S1861:T1861"/>
    <mergeCell ref="AA1859:AB1859"/>
    <mergeCell ref="S1860:T1860"/>
    <mergeCell ref="G1883:H1883"/>
    <mergeCell ref="G1884:H1884"/>
    <mergeCell ref="G1885:H1885"/>
    <mergeCell ref="S1847:T1847"/>
    <mergeCell ref="Q1843:R1843"/>
    <mergeCell ref="S1844:T1844"/>
    <mergeCell ref="W1845:X1845"/>
    <mergeCell ref="W1836:X1836"/>
    <mergeCell ref="M1848:N1848"/>
    <mergeCell ref="O1848:P1848"/>
    <mergeCell ref="Q1848:R1848"/>
    <mergeCell ref="W1861:X1861"/>
    <mergeCell ref="AA1861:AB1861"/>
    <mergeCell ref="S1865:T1865"/>
    <mergeCell ref="W1865:X1865"/>
    <mergeCell ref="AA1865:AB1865"/>
    <mergeCell ref="W1862:X1862"/>
    <mergeCell ref="W1859:X1859"/>
    <mergeCell ref="K1862:L1862"/>
    <mergeCell ref="O1862:P1862"/>
    <mergeCell ref="K1855:L1855"/>
    <mergeCell ref="O1855:P1855"/>
    <mergeCell ref="W1854:X1854"/>
    <mergeCell ref="AA1854:AB1854"/>
    <mergeCell ref="M1845:N1845"/>
    <mergeCell ref="O1845:P1845"/>
    <mergeCell ref="Q1845:R1845"/>
    <mergeCell ref="F1846:G1846"/>
    <mergeCell ref="S1874:T1874"/>
    <mergeCell ref="W1874:X1874"/>
    <mergeCell ref="AA1874:AB1874"/>
    <mergeCell ref="K1875:L1875"/>
    <mergeCell ref="G1901:H1901"/>
    <mergeCell ref="G1902:H1902"/>
    <mergeCell ref="G1903:H1903"/>
    <mergeCell ref="K1884:L1884"/>
    <mergeCell ref="O1884:P1884"/>
    <mergeCell ref="S1884:T1884"/>
    <mergeCell ref="W1884:X1884"/>
    <mergeCell ref="F1812:G1812"/>
    <mergeCell ref="H1812:L1812"/>
    <mergeCell ref="M1812:N1812"/>
    <mergeCell ref="O1812:P1812"/>
    <mergeCell ref="Q1812:R1812"/>
    <mergeCell ref="F1813:G1813"/>
    <mergeCell ref="I1813:L1813"/>
    <mergeCell ref="M1813:N1813"/>
    <mergeCell ref="O1813:P1813"/>
    <mergeCell ref="Q1813:R1813"/>
    <mergeCell ref="F1814:G1814"/>
    <mergeCell ref="I1814:L1814"/>
    <mergeCell ref="M1814:N1814"/>
    <mergeCell ref="O1814:P1814"/>
    <mergeCell ref="Q1814:R1814"/>
    <mergeCell ref="S1889:T1889"/>
    <mergeCell ref="W1889:X1889"/>
    <mergeCell ref="F1815:G1815"/>
    <mergeCell ref="H1815:L1815"/>
    <mergeCell ref="M1815:N1815"/>
    <mergeCell ref="O1815:P1815"/>
    <mergeCell ref="Q1815:R1815"/>
    <mergeCell ref="F1816:G1816"/>
    <mergeCell ref="H1816:L1816"/>
    <mergeCell ref="M1816:N1816"/>
    <mergeCell ref="O1816:P1816"/>
    <mergeCell ref="Q1816:R1816"/>
    <mergeCell ref="F1817:G1817"/>
    <mergeCell ref="H1817:L1817"/>
    <mergeCell ref="M1817:N1817"/>
    <mergeCell ref="O1817:P1817"/>
    <mergeCell ref="Q1817:R1817"/>
    <mergeCell ref="Q1825:R1825"/>
    <mergeCell ref="F1826:G1826"/>
    <mergeCell ref="I1826:L1826"/>
    <mergeCell ref="M1826:N1826"/>
    <mergeCell ref="O1826:P1826"/>
    <mergeCell ref="F1827:G1827"/>
    <mergeCell ref="I1827:L1827"/>
    <mergeCell ref="M1827:N1827"/>
    <mergeCell ref="O1888:P1888"/>
    <mergeCell ref="S1888:T1888"/>
    <mergeCell ref="W1888:X1888"/>
    <mergeCell ref="G1899:H1899"/>
    <mergeCell ref="G1900:H1900"/>
    <mergeCell ref="K1869:L1869"/>
    <mergeCell ref="O1869:P1869"/>
    <mergeCell ref="G1863:H1863"/>
    <mergeCell ref="O1899:P1899"/>
    <mergeCell ref="G1886:H1886"/>
    <mergeCell ref="G1887:H1887"/>
    <mergeCell ref="G1888:H1888"/>
    <mergeCell ref="G1889:H1889"/>
    <mergeCell ref="K1861:L1861"/>
    <mergeCell ref="O1861:P1861"/>
    <mergeCell ref="K1865:L1865"/>
    <mergeCell ref="O1865:P1865"/>
    <mergeCell ref="Q1805:R1805"/>
    <mergeCell ref="S1892:T1892"/>
    <mergeCell ref="S1893:T1893"/>
    <mergeCell ref="W1893:X1893"/>
    <mergeCell ref="AA1893:AB1893"/>
    <mergeCell ref="S1894:T1894"/>
    <mergeCell ref="O1822:P1822"/>
    <mergeCell ref="Q1822:R1822"/>
    <mergeCell ref="F1823:G1823"/>
    <mergeCell ref="I1823:L1823"/>
    <mergeCell ref="M1823:N1823"/>
    <mergeCell ref="O1823:P1823"/>
    <mergeCell ref="Q1823:R1823"/>
    <mergeCell ref="F1806:G1806"/>
    <mergeCell ref="I1806:L1806"/>
    <mergeCell ref="M1806:N1806"/>
    <mergeCell ref="O1806:P1806"/>
    <mergeCell ref="Q1806:R1806"/>
    <mergeCell ref="F1807:G1807"/>
    <mergeCell ref="I1807:L1807"/>
    <mergeCell ref="M1807:N1807"/>
    <mergeCell ref="O1807:P1807"/>
    <mergeCell ref="Q1807:R1807"/>
    <mergeCell ref="F1802:G1802"/>
    <mergeCell ref="H1802:L1802"/>
    <mergeCell ref="M1802:N1802"/>
    <mergeCell ref="O1802:P1802"/>
    <mergeCell ref="Q1802:R1802"/>
    <mergeCell ref="F1804:G1804"/>
    <mergeCell ref="F1808:G1808"/>
    <mergeCell ref="I1808:L1808"/>
    <mergeCell ref="M1808:N1808"/>
    <mergeCell ref="O1808:P1808"/>
    <mergeCell ref="Q1808:R1808"/>
    <mergeCell ref="F1809:G1809"/>
    <mergeCell ref="I1809:L1809"/>
    <mergeCell ref="M1809:N1809"/>
    <mergeCell ref="O1809:P1809"/>
    <mergeCell ref="Q1809:R1809"/>
    <mergeCell ref="F1810:G1810"/>
    <mergeCell ref="I1810:L1810"/>
    <mergeCell ref="F1811:G1811"/>
    <mergeCell ref="I1811:L1811"/>
    <mergeCell ref="M1811:N1811"/>
    <mergeCell ref="O1811:P1811"/>
    <mergeCell ref="Q1811:R1811"/>
    <mergeCell ref="G1869:H1869"/>
    <mergeCell ref="G1870:H1870"/>
    <mergeCell ref="O1852:R1852"/>
    <mergeCell ref="K1863:L1863"/>
    <mergeCell ref="O1863:P1863"/>
    <mergeCell ref="K1859:L1859"/>
    <mergeCell ref="O1859:P1859"/>
    <mergeCell ref="G1855:H1855"/>
    <mergeCell ref="G1856:H1856"/>
    <mergeCell ref="G1857:H1857"/>
    <mergeCell ref="G1858:H1858"/>
    <mergeCell ref="S1855:T1855"/>
    <mergeCell ref="S1852:V1852"/>
    <mergeCell ref="W1860:X1860"/>
    <mergeCell ref="O1824:P1824"/>
    <mergeCell ref="Q1824:R1824"/>
    <mergeCell ref="F1825:G1825"/>
    <mergeCell ref="I1825:L1825"/>
    <mergeCell ref="D1777:E1802"/>
    <mergeCell ref="F1777:G1777"/>
    <mergeCell ref="H1777:L1777"/>
    <mergeCell ref="M1777:N1777"/>
    <mergeCell ref="O1777:P1777"/>
    <mergeCell ref="Q1777:R1777"/>
    <mergeCell ref="F1778:G1778"/>
    <mergeCell ref="I1778:L1778"/>
    <mergeCell ref="M1778:N1778"/>
    <mergeCell ref="O1778:P1778"/>
    <mergeCell ref="Q1778:R1778"/>
    <mergeCell ref="F1779:G1779"/>
    <mergeCell ref="I1779:L1779"/>
    <mergeCell ref="M1779:N1779"/>
    <mergeCell ref="O1779:P1779"/>
    <mergeCell ref="Q1779:R1779"/>
    <mergeCell ref="F1780:G1780"/>
    <mergeCell ref="I1780:L1780"/>
    <mergeCell ref="M1780:N1780"/>
    <mergeCell ref="O1780:P1780"/>
    <mergeCell ref="Q1780:R1780"/>
    <mergeCell ref="F1781:G1781"/>
    <mergeCell ref="I1781:L1781"/>
    <mergeCell ref="M1781:N1781"/>
    <mergeCell ref="O1781:P1781"/>
    <mergeCell ref="Q1781:R1781"/>
    <mergeCell ref="F1782:G1782"/>
    <mergeCell ref="I1782:L1782"/>
    <mergeCell ref="M1782:N1782"/>
    <mergeCell ref="O1782:P1782"/>
    <mergeCell ref="Q1782:R1782"/>
    <mergeCell ref="F1783:G1783"/>
    <mergeCell ref="H1783:L1783"/>
    <mergeCell ref="M1783:N1783"/>
    <mergeCell ref="O1783:P1783"/>
    <mergeCell ref="Q1783:R1783"/>
    <mergeCell ref="F1784:G1784"/>
    <mergeCell ref="I1784:L1784"/>
    <mergeCell ref="M1784:N1784"/>
    <mergeCell ref="O1784:P1784"/>
    <mergeCell ref="Q1784:R1784"/>
    <mergeCell ref="F1785:G1785"/>
    <mergeCell ref="I1785:L1785"/>
    <mergeCell ref="M1785:N1785"/>
    <mergeCell ref="O1785:P1785"/>
    <mergeCell ref="Q1785:R1785"/>
    <mergeCell ref="F1786:G1786"/>
    <mergeCell ref="I1786:L1786"/>
    <mergeCell ref="M1786:N1786"/>
    <mergeCell ref="O1786:P1786"/>
    <mergeCell ref="Q1786:R1786"/>
    <mergeCell ref="F1787:G1787"/>
    <mergeCell ref="I1787:L1787"/>
    <mergeCell ref="M1787:N1787"/>
    <mergeCell ref="O1787:P1787"/>
    <mergeCell ref="Q1787:R1787"/>
    <mergeCell ref="F1788:G1788"/>
    <mergeCell ref="I1788:L1788"/>
    <mergeCell ref="M1788:N1788"/>
    <mergeCell ref="F1789:G1789"/>
    <mergeCell ref="I1789:L1789"/>
    <mergeCell ref="M1789:N1789"/>
    <mergeCell ref="O1789:P1789"/>
    <mergeCell ref="Q1789:R1789"/>
    <mergeCell ref="D1758:E1760"/>
    <mergeCell ref="F1758:G1758"/>
    <mergeCell ref="H1758:L1758"/>
    <mergeCell ref="M1758:N1758"/>
    <mergeCell ref="O1758:P1758"/>
    <mergeCell ref="Q1758:R1758"/>
    <mergeCell ref="F1759:G1759"/>
    <mergeCell ref="H1759:L1759"/>
    <mergeCell ref="M1759:N1759"/>
    <mergeCell ref="O1759:P1759"/>
    <mergeCell ref="Q1759:R1759"/>
    <mergeCell ref="F1760:G1760"/>
    <mergeCell ref="H1760:L1760"/>
    <mergeCell ref="M1760:N1760"/>
    <mergeCell ref="O1760:P1760"/>
    <mergeCell ref="Q1760:R1760"/>
    <mergeCell ref="D1761:E1776"/>
    <mergeCell ref="F1761:G1761"/>
    <mergeCell ref="H1761:L1761"/>
    <mergeCell ref="M1761:N1761"/>
    <mergeCell ref="O1761:P1761"/>
    <mergeCell ref="Q1761:R1761"/>
    <mergeCell ref="F1762:G1762"/>
    <mergeCell ref="I1762:L1762"/>
    <mergeCell ref="M1762:N1762"/>
    <mergeCell ref="O1762:P1762"/>
    <mergeCell ref="Q1762:R1762"/>
    <mergeCell ref="F1763:G1763"/>
    <mergeCell ref="I1763:L1763"/>
    <mergeCell ref="M1763:N1763"/>
    <mergeCell ref="O1763:P1763"/>
    <mergeCell ref="Q1763:R1763"/>
    <mergeCell ref="F1764:G1764"/>
    <mergeCell ref="I1764:L1764"/>
    <mergeCell ref="M1764:N1764"/>
    <mergeCell ref="O1764:P1764"/>
    <mergeCell ref="Q1764:R1764"/>
    <mergeCell ref="F1765:G1765"/>
    <mergeCell ref="I1765:L1765"/>
    <mergeCell ref="M1765:N1765"/>
    <mergeCell ref="O1765:P1765"/>
    <mergeCell ref="Q1765:R1765"/>
    <mergeCell ref="F1766:G1766"/>
    <mergeCell ref="I1766:L1766"/>
    <mergeCell ref="M1766:N1766"/>
    <mergeCell ref="O1766:P1766"/>
    <mergeCell ref="Q1766:R1766"/>
    <mergeCell ref="F1767:G1767"/>
    <mergeCell ref="I1767:L1767"/>
    <mergeCell ref="M1767:N1767"/>
    <mergeCell ref="O1767:P1767"/>
    <mergeCell ref="Q1767:R1767"/>
    <mergeCell ref="F1768:G1768"/>
    <mergeCell ref="H1768:L1768"/>
    <mergeCell ref="M1768:N1768"/>
    <mergeCell ref="O1768:P1768"/>
    <mergeCell ref="Q1768:R1768"/>
    <mergeCell ref="F1769:G1769"/>
    <mergeCell ref="I1769:L1769"/>
    <mergeCell ref="M1769:N1769"/>
    <mergeCell ref="O1769:P1769"/>
    <mergeCell ref="Q1769:R1769"/>
    <mergeCell ref="F1770:G1770"/>
    <mergeCell ref="I1770:L1770"/>
    <mergeCell ref="F1751:G1751"/>
    <mergeCell ref="H1751:L1751"/>
    <mergeCell ref="M1751:N1751"/>
    <mergeCell ref="O1751:P1751"/>
    <mergeCell ref="Q1751:R1751"/>
    <mergeCell ref="F1752:G1752"/>
    <mergeCell ref="H1752:L1752"/>
    <mergeCell ref="M1752:N1752"/>
    <mergeCell ref="O1752:P1752"/>
    <mergeCell ref="Q1752:R1752"/>
    <mergeCell ref="F1753:G1753"/>
    <mergeCell ref="I1753:L1753"/>
    <mergeCell ref="M1753:N1753"/>
    <mergeCell ref="O1753:P1753"/>
    <mergeCell ref="Q1753:R1753"/>
    <mergeCell ref="F1754:G1754"/>
    <mergeCell ref="I1754:L1754"/>
    <mergeCell ref="M1754:N1754"/>
    <mergeCell ref="O1754:P1754"/>
    <mergeCell ref="Q1754:R1754"/>
    <mergeCell ref="F1755:G1755"/>
    <mergeCell ref="H1755:L1755"/>
    <mergeCell ref="M1755:N1755"/>
    <mergeCell ref="O1755:P1755"/>
    <mergeCell ref="Q1755:R1755"/>
    <mergeCell ref="F1756:G1756"/>
    <mergeCell ref="H1756:L1756"/>
    <mergeCell ref="M1756:N1756"/>
    <mergeCell ref="O1756:P1756"/>
    <mergeCell ref="Q1756:R1756"/>
    <mergeCell ref="F1757:G1757"/>
    <mergeCell ref="H1757:L1757"/>
    <mergeCell ref="M1757:N1757"/>
    <mergeCell ref="O1757:P1757"/>
    <mergeCell ref="Q1757:R1757"/>
    <mergeCell ref="F1747:G1747"/>
    <mergeCell ref="I1747:L1747"/>
    <mergeCell ref="M1747:N1747"/>
    <mergeCell ref="O1747:P1747"/>
    <mergeCell ref="Q1747:R1747"/>
    <mergeCell ref="F1748:G1748"/>
    <mergeCell ref="I1748:L1748"/>
    <mergeCell ref="M1748:N1748"/>
    <mergeCell ref="O1748:P1748"/>
    <mergeCell ref="Q1748:R1748"/>
    <mergeCell ref="F1749:G1749"/>
    <mergeCell ref="I1749:L1749"/>
    <mergeCell ref="M1749:N1749"/>
    <mergeCell ref="O1749:P1749"/>
    <mergeCell ref="Q1749:R1749"/>
    <mergeCell ref="F1750:G1750"/>
    <mergeCell ref="H1750:L1750"/>
    <mergeCell ref="M1750:N1750"/>
    <mergeCell ref="O1750:P1750"/>
    <mergeCell ref="Q1750:R1750"/>
    <mergeCell ref="I1741:L1741"/>
    <mergeCell ref="M1741:N1741"/>
    <mergeCell ref="O1741:P1741"/>
    <mergeCell ref="M1745:N1745"/>
    <mergeCell ref="O1745:P1745"/>
    <mergeCell ref="Q1745:R1745"/>
    <mergeCell ref="I1744:L1744"/>
    <mergeCell ref="M1744:N1744"/>
    <mergeCell ref="O1744:P1744"/>
    <mergeCell ref="Q1744:R1744"/>
    <mergeCell ref="F1745:G1745"/>
    <mergeCell ref="H1745:L1745"/>
    <mergeCell ref="F1742:G1742"/>
    <mergeCell ref="I1742:L1742"/>
    <mergeCell ref="M1742:N1742"/>
    <mergeCell ref="O1742:P1742"/>
    <mergeCell ref="Q1742:R1742"/>
    <mergeCell ref="F1743:G1743"/>
    <mergeCell ref="I1743:L1743"/>
    <mergeCell ref="M1743:N1743"/>
    <mergeCell ref="O1743:P1743"/>
    <mergeCell ref="Q1743:R1743"/>
    <mergeCell ref="F1744:G1744"/>
    <mergeCell ref="F1737:G1737"/>
    <mergeCell ref="I1737:L1737"/>
    <mergeCell ref="M1737:N1737"/>
    <mergeCell ref="O1737:P1737"/>
    <mergeCell ref="Q1737:R1737"/>
    <mergeCell ref="F1738:G1738"/>
    <mergeCell ref="I1738:L1738"/>
    <mergeCell ref="M1738:N1738"/>
    <mergeCell ref="O1738:P1738"/>
    <mergeCell ref="Q1738:R1738"/>
    <mergeCell ref="Q1732:R1732"/>
    <mergeCell ref="F1733:G1733"/>
    <mergeCell ref="I1733:L1733"/>
    <mergeCell ref="M1733:N1733"/>
    <mergeCell ref="O1733:P1733"/>
    <mergeCell ref="Q1733:R1733"/>
    <mergeCell ref="M1729:N1729"/>
    <mergeCell ref="O1729:P1729"/>
    <mergeCell ref="Q1729:R1729"/>
    <mergeCell ref="F1730:G1730"/>
    <mergeCell ref="I1730:L1730"/>
    <mergeCell ref="Q1731:R1731"/>
    <mergeCell ref="F1732:G1732"/>
    <mergeCell ref="I1732:L1732"/>
    <mergeCell ref="M1732:N1732"/>
    <mergeCell ref="O1732:P1732"/>
    <mergeCell ref="I1746:L1746"/>
    <mergeCell ref="M1746:N1746"/>
    <mergeCell ref="O1746:P1746"/>
    <mergeCell ref="Q1746:R1746"/>
    <mergeCell ref="F1740:G1740"/>
    <mergeCell ref="I1740:L1740"/>
    <mergeCell ref="M1740:N1740"/>
    <mergeCell ref="O1740:P1740"/>
    <mergeCell ref="Q1740:R1740"/>
    <mergeCell ref="F1741:G1741"/>
    <mergeCell ref="F1723:G1723"/>
    <mergeCell ref="I1723:L1723"/>
    <mergeCell ref="M1723:N1723"/>
    <mergeCell ref="O1723:P1723"/>
    <mergeCell ref="Q1723:R1723"/>
    <mergeCell ref="S1721:T1721"/>
    <mergeCell ref="S1722:T1722"/>
    <mergeCell ref="F1724:G1724"/>
    <mergeCell ref="H1724:L1724"/>
    <mergeCell ref="M1724:N1724"/>
    <mergeCell ref="O1724:P1724"/>
    <mergeCell ref="Q1724:R1724"/>
    <mergeCell ref="F1725:G1725"/>
    <mergeCell ref="H1725:L1725"/>
    <mergeCell ref="M1725:N1725"/>
    <mergeCell ref="O1725:P1725"/>
    <mergeCell ref="Q1725:R1725"/>
    <mergeCell ref="F1726:G1726"/>
    <mergeCell ref="H1726:L1726"/>
    <mergeCell ref="M1726:N1726"/>
    <mergeCell ref="O1726:P1726"/>
    <mergeCell ref="Q1726:R1726"/>
    <mergeCell ref="F1734:G1734"/>
    <mergeCell ref="I1734:L1734"/>
    <mergeCell ref="M1734:N1734"/>
    <mergeCell ref="O1734:P1734"/>
    <mergeCell ref="Q1734:R1734"/>
    <mergeCell ref="F1735:G1735"/>
    <mergeCell ref="I1735:L1735"/>
    <mergeCell ref="M1735:N1735"/>
    <mergeCell ref="O1735:P1735"/>
    <mergeCell ref="Q1735:R1735"/>
    <mergeCell ref="F1736:G1736"/>
    <mergeCell ref="I1736:L1736"/>
    <mergeCell ref="M1736:N1736"/>
    <mergeCell ref="O1736:P1736"/>
    <mergeCell ref="Q1736:R1736"/>
    <mergeCell ref="Q1722:R1722"/>
    <mergeCell ref="O1721:P1721"/>
    <mergeCell ref="F1722:G1722"/>
    <mergeCell ref="I1722:L1722"/>
    <mergeCell ref="M1722:N1722"/>
    <mergeCell ref="O1722:P1722"/>
    <mergeCell ref="C1699:C1703"/>
    <mergeCell ref="C1704:C1715"/>
    <mergeCell ref="C1688:AD1688"/>
    <mergeCell ref="C1689:AD1689"/>
    <mergeCell ref="C1690:AD1690"/>
    <mergeCell ref="AA1714:AB1714"/>
    <mergeCell ref="W1715:X1715"/>
    <mergeCell ref="G1680:H1680"/>
    <mergeCell ref="S1708:T1708"/>
    <mergeCell ref="S1709:T1709"/>
    <mergeCell ref="S1710:T1710"/>
    <mergeCell ref="S1711:T1711"/>
    <mergeCell ref="S1712:T1712"/>
    <mergeCell ref="S1713:T1713"/>
    <mergeCell ref="S1714:T1714"/>
    <mergeCell ref="S1715:T1715"/>
    <mergeCell ref="AA1711:AB1711"/>
    <mergeCell ref="W1712:X1712"/>
    <mergeCell ref="AA1712:AB1712"/>
    <mergeCell ref="W1713:X1713"/>
    <mergeCell ref="AA1713:AB1713"/>
    <mergeCell ref="W1714:X1714"/>
    <mergeCell ref="C1691:AD1691"/>
    <mergeCell ref="C1680:D1680"/>
    <mergeCell ref="C1693:AD1693"/>
    <mergeCell ref="F1712:G1712"/>
    <mergeCell ref="I1712:L1712"/>
    <mergeCell ref="M1712:N1712"/>
    <mergeCell ref="O1712:P1712"/>
    <mergeCell ref="Q1712:R1712"/>
    <mergeCell ref="AA1706:AB1706"/>
    <mergeCell ref="W1707:X1707"/>
    <mergeCell ref="AA1707:AB1707"/>
    <mergeCell ref="W1708:X1708"/>
    <mergeCell ref="AA1708:AB1708"/>
    <mergeCell ref="W1709:X1709"/>
    <mergeCell ref="AA1709:AB1709"/>
    <mergeCell ref="W1710:X1710"/>
    <mergeCell ref="AA1710:AB1710"/>
    <mergeCell ref="H1707:L1707"/>
    <mergeCell ref="M1707:N1707"/>
    <mergeCell ref="O1707:P1707"/>
    <mergeCell ref="Q1707:R1707"/>
    <mergeCell ref="H1706:L1706"/>
    <mergeCell ref="M1706:N1706"/>
    <mergeCell ref="O1706:P1706"/>
    <mergeCell ref="Q1706:R1706"/>
    <mergeCell ref="F1707:G1707"/>
    <mergeCell ref="AA1703:AB1703"/>
    <mergeCell ref="C1682:AD1682"/>
    <mergeCell ref="C1683:AD1683"/>
    <mergeCell ref="O1680:P1680"/>
    <mergeCell ref="AA1680:AB1680"/>
    <mergeCell ref="C1696:E1698"/>
    <mergeCell ref="F1696:G1698"/>
    <mergeCell ref="O1703:P1703"/>
    <mergeCell ref="Q1703:R1703"/>
    <mergeCell ref="W1698:X1698"/>
    <mergeCell ref="AA1698:AB1698"/>
    <mergeCell ref="AA1702:AB1702"/>
    <mergeCell ref="W1703:X1703"/>
    <mergeCell ref="S2352:X2352"/>
    <mergeCell ref="Y2352:AD2352"/>
    <mergeCell ref="C2345:AD2345"/>
    <mergeCell ref="C2339:AD2339"/>
    <mergeCell ref="O2326:P2326"/>
    <mergeCell ref="S2326:T2326"/>
    <mergeCell ref="W2326:X2326"/>
    <mergeCell ref="AA2326:AB2326"/>
    <mergeCell ref="C2350:L2351"/>
    <mergeCell ref="M2350:AD2350"/>
    <mergeCell ref="M2351:R2351"/>
    <mergeCell ref="M1668:N1669"/>
    <mergeCell ref="O1668:P1669"/>
    <mergeCell ref="S1668:V1668"/>
    <mergeCell ref="S1669:T1669"/>
    <mergeCell ref="D1670:L1670"/>
    <mergeCell ref="D1671:L1671"/>
    <mergeCell ref="M1670:N1670"/>
    <mergeCell ref="O1670:P1670"/>
    <mergeCell ref="M1671:N1671"/>
    <mergeCell ref="O1671:P1671"/>
    <mergeCell ref="M1672:N1672"/>
    <mergeCell ref="O1672:P1672"/>
    <mergeCell ref="S1676:V1676"/>
    <mergeCell ref="M1696:AD1696"/>
    <mergeCell ref="M1697:N1698"/>
    <mergeCell ref="O1697:P1698"/>
    <mergeCell ref="Q1697:R1698"/>
    <mergeCell ref="S1697:V1697"/>
    <mergeCell ref="W1697:Z1697"/>
    <mergeCell ref="AA1697:AD1697"/>
    <mergeCell ref="S1698:T1698"/>
    <mergeCell ref="D1699:E1703"/>
    <mergeCell ref="F1699:G1699"/>
    <mergeCell ref="H1699:L1699"/>
    <mergeCell ref="M1699:N1699"/>
    <mergeCell ref="O1699:P1699"/>
    <mergeCell ref="Q1699:R1699"/>
    <mergeCell ref="F1700:G1700"/>
    <mergeCell ref="H1700:L1700"/>
    <mergeCell ref="M1700:N1700"/>
    <mergeCell ref="O1700:P1700"/>
    <mergeCell ref="Q1700:R1700"/>
    <mergeCell ref="F1701:G1701"/>
    <mergeCell ref="H1701:L1701"/>
    <mergeCell ref="M1701:N1701"/>
    <mergeCell ref="O1701:P1701"/>
    <mergeCell ref="C1675:AD1675"/>
    <mergeCell ref="W1711:X1711"/>
    <mergeCell ref="W1705:X1705"/>
    <mergeCell ref="AA1705:AB1705"/>
    <mergeCell ref="W1706:X1706"/>
    <mergeCell ref="Q1717:R1717"/>
    <mergeCell ref="F1718:G1718"/>
    <mergeCell ref="H1718:L1718"/>
    <mergeCell ref="M1718:N1718"/>
    <mergeCell ref="O1718:P1718"/>
    <mergeCell ref="Q1718:R1718"/>
    <mergeCell ref="F1719:G1719"/>
    <mergeCell ref="H1719:L1719"/>
    <mergeCell ref="F1708:G1708"/>
    <mergeCell ref="H1708:L1708"/>
    <mergeCell ref="M1708:N1708"/>
    <mergeCell ref="K2311:L2311"/>
    <mergeCell ref="W1677:X1677"/>
    <mergeCell ref="AA1677:AB1677"/>
    <mergeCell ref="AA1672:AB1672"/>
    <mergeCell ref="W1670:X1670"/>
    <mergeCell ref="AA1670:AB1670"/>
    <mergeCell ref="W1671:X1671"/>
    <mergeCell ref="AA1671:AB1671"/>
    <mergeCell ref="B1662:AD1662"/>
    <mergeCell ref="D1629:F1629"/>
    <mergeCell ref="C1628:C1630"/>
    <mergeCell ref="S1634:T1634"/>
    <mergeCell ref="AA1618:AB1618"/>
    <mergeCell ref="AA1619:AB1619"/>
    <mergeCell ref="AA1620:AB1620"/>
    <mergeCell ref="AA1621:AB1621"/>
    <mergeCell ref="AA1622:AB1622"/>
    <mergeCell ref="D1651:L1651"/>
    <mergeCell ref="M1651:R1651"/>
    <mergeCell ref="D1620:L1620"/>
    <mergeCell ref="D1621:L1621"/>
    <mergeCell ref="D1653:L1653"/>
    <mergeCell ref="M1653:R1653"/>
    <mergeCell ref="S1653:X1653"/>
    <mergeCell ref="Y1653:AD1653"/>
    <mergeCell ref="M1654:R1654"/>
    <mergeCell ref="S1654:X1654"/>
    <mergeCell ref="Y1654:AD1654"/>
    <mergeCell ref="M1655:R1655"/>
    <mergeCell ref="S1655:X1655"/>
    <mergeCell ref="Y1655:AD1655"/>
    <mergeCell ref="M1656:R1656"/>
    <mergeCell ref="S1656:X1656"/>
    <mergeCell ref="Y1656:AD1656"/>
    <mergeCell ref="C1663:AD1663"/>
    <mergeCell ref="S1635:T1635"/>
    <mergeCell ref="S1636:T1636"/>
    <mergeCell ref="S1637:T1637"/>
    <mergeCell ref="S1638:T1638"/>
    <mergeCell ref="S1639:T1639"/>
    <mergeCell ref="W1631:X1631"/>
    <mergeCell ref="W1632:X1632"/>
    <mergeCell ref="W1633:X1633"/>
    <mergeCell ref="W1634:X1634"/>
    <mergeCell ref="W1635:X1635"/>
    <mergeCell ref="D1655:L1655"/>
    <mergeCell ref="M1652:R1652"/>
    <mergeCell ref="S1652:X1652"/>
    <mergeCell ref="Y1652:AD1652"/>
    <mergeCell ref="O1638:P1638"/>
    <mergeCell ref="O1639:P1639"/>
    <mergeCell ref="D1650:L1650"/>
    <mergeCell ref="M1650:R1650"/>
    <mergeCell ref="D1652:L1652"/>
    <mergeCell ref="AB1666:AD1666"/>
    <mergeCell ref="G1634:H1634"/>
    <mergeCell ref="G1635:H1635"/>
    <mergeCell ref="G1636:H1636"/>
    <mergeCell ref="K1631:L1631"/>
    <mergeCell ref="K1632:L1632"/>
    <mergeCell ref="K1633:L1633"/>
    <mergeCell ref="D1654:L1654"/>
    <mergeCell ref="O1634:P1634"/>
    <mergeCell ref="AA1631:AB1631"/>
    <mergeCell ref="M1667:AD1667"/>
    <mergeCell ref="M2370:N2371"/>
    <mergeCell ref="O2370:P2371"/>
    <mergeCell ref="Q2370:R2371"/>
    <mergeCell ref="G2326:H2326"/>
    <mergeCell ref="G2314:H2314"/>
    <mergeCell ref="G2315:H2315"/>
    <mergeCell ref="G2316:H2316"/>
    <mergeCell ref="G2317:H2317"/>
    <mergeCell ref="G2213:H2213"/>
    <mergeCell ref="G2214:H2214"/>
    <mergeCell ref="G2215:H2215"/>
    <mergeCell ref="G2216:H2216"/>
    <mergeCell ref="G2217:H2217"/>
    <mergeCell ref="G2218:H2218"/>
    <mergeCell ref="G2219:H2219"/>
    <mergeCell ref="G2220:H2220"/>
    <mergeCell ref="G2221:H2221"/>
    <mergeCell ref="G2222:H2222"/>
    <mergeCell ref="G2223:H2223"/>
    <mergeCell ref="G2224:H2224"/>
    <mergeCell ref="G2225:H2225"/>
    <mergeCell ref="G2226:H2226"/>
    <mergeCell ref="G2227:H2227"/>
    <mergeCell ref="S2257:T2257"/>
    <mergeCell ref="W2257:X2257"/>
    <mergeCell ref="AA2257:AB2257"/>
    <mergeCell ref="K2258:L2258"/>
    <mergeCell ref="O2258:P2258"/>
    <mergeCell ref="S2258:T2258"/>
    <mergeCell ref="W2258:X2258"/>
    <mergeCell ref="AA2258:AB2258"/>
    <mergeCell ref="K2259:L2259"/>
    <mergeCell ref="O2259:P2259"/>
    <mergeCell ref="S2259:T2259"/>
    <mergeCell ref="W2259:X2259"/>
    <mergeCell ref="K2250:L2250"/>
    <mergeCell ref="O2250:P2250"/>
    <mergeCell ref="S2250:T2250"/>
    <mergeCell ref="W2250:X2250"/>
    <mergeCell ref="AA2250:AB2250"/>
    <mergeCell ref="K2251:L2251"/>
    <mergeCell ref="O2251:P2251"/>
    <mergeCell ref="S2251:T2251"/>
    <mergeCell ref="W2251:X2251"/>
    <mergeCell ref="AA2251:AB2251"/>
    <mergeCell ref="K2252:L2252"/>
    <mergeCell ref="O2252:P2252"/>
    <mergeCell ref="G2325:H2325"/>
    <mergeCell ref="G2265:H2265"/>
    <mergeCell ref="G2266:H2266"/>
    <mergeCell ref="G2267:H2267"/>
    <mergeCell ref="G2292:H2292"/>
    <mergeCell ref="G2293:H2293"/>
    <mergeCell ref="G2294:H2294"/>
    <mergeCell ref="G2295:H2295"/>
    <mergeCell ref="G2298:H2298"/>
    <mergeCell ref="G2311:H2311"/>
    <mergeCell ref="G2312:H2312"/>
    <mergeCell ref="G2308:H2308"/>
    <mergeCell ref="G2309:H2309"/>
    <mergeCell ref="G2310:H2310"/>
    <mergeCell ref="O2299:P2299"/>
    <mergeCell ref="G2231:H2231"/>
    <mergeCell ref="G2232:H2232"/>
    <mergeCell ref="O1717:P1717"/>
    <mergeCell ref="D2358:L2358"/>
    <mergeCell ref="M2358:R2358"/>
    <mergeCell ref="S2358:X2358"/>
    <mergeCell ref="Y2358:AD2358"/>
    <mergeCell ref="D2359:L2359"/>
    <mergeCell ref="M2359:R2359"/>
    <mergeCell ref="S2359:X2359"/>
    <mergeCell ref="Y2359:AD2359"/>
    <mergeCell ref="M2360:R2360"/>
    <mergeCell ref="S2360:X2360"/>
    <mergeCell ref="Y2360:AD2360"/>
    <mergeCell ref="D1622:L1622"/>
    <mergeCell ref="D1623:L1623"/>
    <mergeCell ref="D1624:L1624"/>
    <mergeCell ref="G1630:H1630"/>
    <mergeCell ref="K1676:N1676"/>
    <mergeCell ref="O1676:R1676"/>
    <mergeCell ref="F1711:G1711"/>
    <mergeCell ref="I1711:L1711"/>
    <mergeCell ref="M1711:N1711"/>
    <mergeCell ref="O1711:P1711"/>
    <mergeCell ref="Q1711:R1711"/>
    <mergeCell ref="F1713:G1713"/>
    <mergeCell ref="I1713:L1713"/>
    <mergeCell ref="M1713:N1713"/>
    <mergeCell ref="H1715:L1715"/>
    <mergeCell ref="M1715:N1715"/>
    <mergeCell ref="O1715:P1715"/>
    <mergeCell ref="Q1715:R1715"/>
    <mergeCell ref="H1696:L1698"/>
    <mergeCell ref="D1704:E1715"/>
    <mergeCell ref="F1704:G1704"/>
    <mergeCell ref="H1704:L1704"/>
    <mergeCell ref="M1704:N1704"/>
    <mergeCell ref="O1704:P1704"/>
    <mergeCell ref="Q1704:R1704"/>
    <mergeCell ref="F1705:G1705"/>
    <mergeCell ref="H1705:L1705"/>
    <mergeCell ref="M1705:N1705"/>
    <mergeCell ref="O1705:P1705"/>
    <mergeCell ref="Q1705:R1705"/>
    <mergeCell ref="K2325:L2325"/>
    <mergeCell ref="O2325:P2325"/>
    <mergeCell ref="S2325:T2325"/>
    <mergeCell ref="W2325:X2325"/>
    <mergeCell ref="AA2325:AB2325"/>
    <mergeCell ref="K2326:L2326"/>
    <mergeCell ref="W1625:X1625"/>
    <mergeCell ref="W1676:Z1676"/>
    <mergeCell ref="AA1676:AD1676"/>
    <mergeCell ref="K1677:L1677"/>
    <mergeCell ref="O1677:P1677"/>
    <mergeCell ref="G1678:H1678"/>
    <mergeCell ref="C1679:D1679"/>
    <mergeCell ref="G1679:H1679"/>
    <mergeCell ref="C1667:L1669"/>
    <mergeCell ref="W1679:X1679"/>
    <mergeCell ref="AA1679:AB1679"/>
    <mergeCell ref="K1680:L1680"/>
    <mergeCell ref="K2318:L2318"/>
    <mergeCell ref="B2331:AD2331"/>
    <mergeCell ref="W1680:X1680"/>
    <mergeCell ref="S1677:T1677"/>
    <mergeCell ref="V112:X112"/>
    <mergeCell ref="Y112:AA112"/>
    <mergeCell ref="AB112:AD112"/>
    <mergeCell ref="M113:O113"/>
    <mergeCell ref="P113:R113"/>
    <mergeCell ref="S113:U113"/>
    <mergeCell ref="V113:X113"/>
    <mergeCell ref="Y113:AA113"/>
    <mergeCell ref="AB113:AD113"/>
    <mergeCell ref="M114:O114"/>
    <mergeCell ref="P114:R114"/>
    <mergeCell ref="O1635:P1635"/>
    <mergeCell ref="G2201:H2201"/>
    <mergeCell ref="G2202:H2202"/>
    <mergeCell ref="O2178:P2178"/>
    <mergeCell ref="S2178:T2178"/>
    <mergeCell ref="W2178:X2178"/>
    <mergeCell ref="AA2178:AB2178"/>
    <mergeCell ref="K2179:L2179"/>
    <mergeCell ref="O2179:P2179"/>
    <mergeCell ref="K1678:L1678"/>
    <mergeCell ref="O1678:P1678"/>
    <mergeCell ref="S1678:T1678"/>
    <mergeCell ref="W1678:X1678"/>
    <mergeCell ref="AA1678:AB1678"/>
    <mergeCell ref="K1679:L1679"/>
    <mergeCell ref="O1679:P1679"/>
    <mergeCell ref="S1679:T1679"/>
    <mergeCell ref="S1632:T1632"/>
    <mergeCell ref="S1633:T1633"/>
    <mergeCell ref="S1631:T1631"/>
    <mergeCell ref="S1650:X1650"/>
    <mergeCell ref="Y1650:AD1650"/>
    <mergeCell ref="S1651:X1651"/>
    <mergeCell ref="Y1651:AD1651"/>
    <mergeCell ref="W1636:X1636"/>
    <mergeCell ref="W1637:X1637"/>
    <mergeCell ref="W1638:X1638"/>
    <mergeCell ref="W1639:X1639"/>
    <mergeCell ref="AA1634:AB1634"/>
    <mergeCell ref="AA1635:AB1635"/>
    <mergeCell ref="AA1636:AB1636"/>
    <mergeCell ref="AA1637:AB1637"/>
    <mergeCell ref="AA1638:AB1638"/>
    <mergeCell ref="AA1639:AB1639"/>
    <mergeCell ref="O1713:P1713"/>
    <mergeCell ref="Q1713:R1713"/>
    <mergeCell ref="F1714:G1714"/>
    <mergeCell ref="I1714:L1714"/>
    <mergeCell ref="M1714:N1714"/>
    <mergeCell ref="O1714:P1714"/>
    <mergeCell ref="Q1714:R1714"/>
    <mergeCell ref="F1715:G1715"/>
    <mergeCell ref="M1649:R1649"/>
    <mergeCell ref="B1687:AD1687"/>
    <mergeCell ref="Q1701:R1701"/>
    <mergeCell ref="F1702:G1702"/>
    <mergeCell ref="H1702:L1702"/>
    <mergeCell ref="M1702:N1702"/>
    <mergeCell ref="O1702:P1702"/>
    <mergeCell ref="Q1702:R1702"/>
    <mergeCell ref="F1703:G1703"/>
    <mergeCell ref="H1703:L1703"/>
    <mergeCell ref="M1703:N1703"/>
    <mergeCell ref="C36:L36"/>
    <mergeCell ref="M36:U36"/>
    <mergeCell ref="V36:AD36"/>
    <mergeCell ref="M38:U38"/>
    <mergeCell ref="V38:AD38"/>
    <mergeCell ref="M39:U39"/>
    <mergeCell ref="V39:AD39"/>
    <mergeCell ref="M40:U40"/>
    <mergeCell ref="V40:AD40"/>
    <mergeCell ref="M41:U41"/>
    <mergeCell ref="V41:AD41"/>
    <mergeCell ref="M42:U42"/>
    <mergeCell ref="V42:AD42"/>
    <mergeCell ref="M43:U43"/>
    <mergeCell ref="V43:AD43"/>
    <mergeCell ref="M44:U44"/>
    <mergeCell ref="V44:AD44"/>
    <mergeCell ref="C46:P46"/>
    <mergeCell ref="R46:AD46"/>
    <mergeCell ref="D47:P47"/>
    <mergeCell ref="D48:P48"/>
    <mergeCell ref="D49:P49"/>
    <mergeCell ref="D50:P50"/>
    <mergeCell ref="D51:P51"/>
    <mergeCell ref="S47:AD47"/>
    <mergeCell ref="S48:AD48"/>
    <mergeCell ref="S49:AD49"/>
    <mergeCell ref="S50:AD50"/>
    <mergeCell ref="S51:AD51"/>
    <mergeCell ref="D37:L37"/>
    <mergeCell ref="M37:U37"/>
    <mergeCell ref="V37:AD37"/>
    <mergeCell ref="D38:L38"/>
    <mergeCell ref="D39:L39"/>
    <mergeCell ref="D40:L40"/>
    <mergeCell ref="G2281:H2281"/>
    <mergeCell ref="G2248:H2248"/>
    <mergeCell ref="G2249:H2249"/>
    <mergeCell ref="G2250:H2250"/>
    <mergeCell ref="G2251:H2251"/>
    <mergeCell ref="G2252:H2252"/>
    <mergeCell ref="G2253:H2253"/>
    <mergeCell ref="G2254:H2254"/>
    <mergeCell ref="G2255:H2255"/>
    <mergeCell ref="G2256:H2256"/>
    <mergeCell ref="G2257:H2257"/>
    <mergeCell ref="G2258:H2258"/>
    <mergeCell ref="G2259:H2259"/>
    <mergeCell ref="G2260:H2260"/>
    <mergeCell ref="G2261:H2261"/>
    <mergeCell ref="G2262:H2262"/>
    <mergeCell ref="G2263:H2263"/>
    <mergeCell ref="G2264:H2264"/>
    <mergeCell ref="G2271:H2271"/>
    <mergeCell ref="G2272:H2272"/>
    <mergeCell ref="G2180:H2180"/>
    <mergeCell ref="G2181:H2181"/>
    <mergeCell ref="G2182:H2182"/>
    <mergeCell ref="G2183:H2183"/>
    <mergeCell ref="G2184:H2184"/>
    <mergeCell ref="G2185:H2185"/>
    <mergeCell ref="G2186:H2186"/>
    <mergeCell ref="G2187:H2187"/>
    <mergeCell ref="G2188:H2188"/>
    <mergeCell ref="G2189:H2189"/>
    <mergeCell ref="G2190:H2190"/>
    <mergeCell ref="G2191:H2191"/>
    <mergeCell ref="G2192:H2192"/>
    <mergeCell ref="G2193:H2193"/>
    <mergeCell ref="G2194:H2194"/>
    <mergeCell ref="G2195:H2195"/>
    <mergeCell ref="G2196:H2196"/>
    <mergeCell ref="G2197:H2197"/>
    <mergeCell ref="G2198:H2198"/>
    <mergeCell ref="G2199:H2199"/>
    <mergeCell ref="G2200:H2200"/>
    <mergeCell ref="G2246:H2246"/>
    <mergeCell ref="G2247:H2247"/>
    <mergeCell ref="G2273:H2273"/>
    <mergeCell ref="G2274:H2274"/>
    <mergeCell ref="G2275:H2275"/>
    <mergeCell ref="G2276:H2276"/>
    <mergeCell ref="G2277:H2277"/>
    <mergeCell ref="O2271:P2271"/>
    <mergeCell ref="G2228:H2228"/>
    <mergeCell ref="G2229:H2229"/>
    <mergeCell ref="G2230:H2230"/>
    <mergeCell ref="S1680:T1680"/>
    <mergeCell ref="Q1708:R1708"/>
    <mergeCell ref="Q1709:R1709"/>
    <mergeCell ref="Q1710:R1710"/>
    <mergeCell ref="Q1719:R1719"/>
    <mergeCell ref="Q1720:R1720"/>
    <mergeCell ref="Q1721:R1721"/>
    <mergeCell ref="M1717:N1717"/>
    <mergeCell ref="C1678:D1678"/>
    <mergeCell ref="G2278:H2278"/>
    <mergeCell ref="G2279:H2279"/>
    <mergeCell ref="G2280:H2280"/>
    <mergeCell ref="G2291:H2291"/>
    <mergeCell ref="K2301:L2301"/>
    <mergeCell ref="O2301:P2301"/>
    <mergeCell ref="K2294:L2294"/>
    <mergeCell ref="O2294:P2294"/>
    <mergeCell ref="G2282:H2282"/>
    <mergeCell ref="G2283:H2283"/>
    <mergeCell ref="G2284:H2284"/>
    <mergeCell ref="G2285:H2285"/>
    <mergeCell ref="G2286:H2286"/>
    <mergeCell ref="G2287:H2287"/>
    <mergeCell ref="G2288:H2288"/>
    <mergeCell ref="G2289:H2289"/>
    <mergeCell ref="G2290:H2290"/>
    <mergeCell ref="G2268:H2268"/>
    <mergeCell ref="G2269:H2269"/>
    <mergeCell ref="G2270:H2270"/>
    <mergeCell ref="K2273:L2273"/>
    <mergeCell ref="O2273:P2273"/>
    <mergeCell ref="K2285:L2285"/>
    <mergeCell ref="O2285:P2285"/>
    <mergeCell ref="K2280:L2280"/>
    <mergeCell ref="O2280:P2280"/>
    <mergeCell ref="K2281:L2281"/>
    <mergeCell ref="O2281:P2281"/>
    <mergeCell ref="K2282:L2282"/>
    <mergeCell ref="O2282:P2282"/>
    <mergeCell ref="K2241:L2241"/>
    <mergeCell ref="O2241:P2241"/>
    <mergeCell ref="F1706:G1706"/>
    <mergeCell ref="O1708:P1708"/>
    <mergeCell ref="F1709:G1709"/>
    <mergeCell ref="H1709:L1709"/>
    <mergeCell ref="M1709:N1709"/>
    <mergeCell ref="O1709:P1709"/>
    <mergeCell ref="F1710:G1710"/>
    <mergeCell ref="I1710:L1710"/>
    <mergeCell ref="M1710:N1710"/>
    <mergeCell ref="O1710:P1710"/>
    <mergeCell ref="M1719:N1719"/>
    <mergeCell ref="O1719:P1719"/>
    <mergeCell ref="F1720:G1720"/>
    <mergeCell ref="I1720:L1720"/>
    <mergeCell ref="M1720:N1720"/>
    <mergeCell ref="O1720:P1720"/>
    <mergeCell ref="F1721:G1721"/>
    <mergeCell ref="I1721:L1721"/>
    <mergeCell ref="M1721:N1721"/>
    <mergeCell ref="K2232:L2232"/>
    <mergeCell ref="O2232:P2232"/>
    <mergeCell ref="K2239:L2239"/>
    <mergeCell ref="O2239:P2239"/>
    <mergeCell ref="K2262:L2262"/>
    <mergeCell ref="O2262:P2262"/>
    <mergeCell ref="K2263:L2263"/>
    <mergeCell ref="G2303:H2303"/>
    <mergeCell ref="G2304:H2304"/>
    <mergeCell ref="G2305:H2305"/>
    <mergeCell ref="G2306:H2306"/>
    <mergeCell ref="G2307:H2307"/>
    <mergeCell ref="K2219:L2219"/>
    <mergeCell ref="O2219:P2219"/>
    <mergeCell ref="O2221:P2221"/>
    <mergeCell ref="G2203:H2203"/>
    <mergeCell ref="G2204:H2204"/>
    <mergeCell ref="G2205:H2205"/>
    <mergeCell ref="G2206:H2206"/>
    <mergeCell ref="G2207:H2207"/>
    <mergeCell ref="G2208:H2208"/>
    <mergeCell ref="G2209:H2209"/>
    <mergeCell ref="G2210:H2210"/>
    <mergeCell ref="G2211:H2211"/>
    <mergeCell ref="G2212:H2212"/>
    <mergeCell ref="Q2167:R2167"/>
    <mergeCell ref="F2168:G2168"/>
    <mergeCell ref="I2168:L2168"/>
    <mergeCell ref="M2168:N2168"/>
    <mergeCell ref="O2168:P2168"/>
    <mergeCell ref="Q2168:R2168"/>
    <mergeCell ref="F2169:G2169"/>
    <mergeCell ref="H2169:L2169"/>
    <mergeCell ref="M2169:N2169"/>
    <mergeCell ref="O2169:P2169"/>
    <mergeCell ref="Q2169:R2169"/>
    <mergeCell ref="F2170:G2170"/>
    <mergeCell ref="H2170:L2170"/>
    <mergeCell ref="M2170:N2170"/>
    <mergeCell ref="O2170:P2170"/>
    <mergeCell ref="Q2170:R2170"/>
    <mergeCell ref="K2180:L2180"/>
    <mergeCell ref="O2180:P2180"/>
    <mergeCell ref="K2257:L2257"/>
    <mergeCell ref="O2257:P2257"/>
    <mergeCell ref="K2271:L2271"/>
    <mergeCell ref="K2200:L2200"/>
    <mergeCell ref="O2200:P2200"/>
    <mergeCell ref="K2211:L2211"/>
    <mergeCell ref="O2211:P2211"/>
    <mergeCell ref="K2215:L2215"/>
    <mergeCell ref="G2233:H2233"/>
    <mergeCell ref="G2234:H2234"/>
    <mergeCell ref="G2235:H2235"/>
    <mergeCell ref="G2236:H2236"/>
    <mergeCell ref="G2237:H2237"/>
    <mergeCell ref="G2238:H2238"/>
    <mergeCell ref="G2239:H2239"/>
    <mergeCell ref="G2240:H2240"/>
    <mergeCell ref="G2241:H2241"/>
    <mergeCell ref="G2242:H2242"/>
    <mergeCell ref="G2243:H2243"/>
    <mergeCell ref="G2244:H2244"/>
    <mergeCell ref="G2245:H2245"/>
    <mergeCell ref="O2263:P2263"/>
    <mergeCell ref="K2264:L2264"/>
    <mergeCell ref="O2264:P2264"/>
    <mergeCell ref="F2136:G2136"/>
    <mergeCell ref="I2136:L2136"/>
    <mergeCell ref="M2136:N2136"/>
    <mergeCell ref="O2136:P2136"/>
    <mergeCell ref="Q2136:R2136"/>
    <mergeCell ref="F2137:G2137"/>
    <mergeCell ref="I2137:L2137"/>
    <mergeCell ref="M2137:N2137"/>
    <mergeCell ref="O2137:P2137"/>
    <mergeCell ref="Q2137:R2137"/>
    <mergeCell ref="F2138:G2138"/>
    <mergeCell ref="Q2138:R2138"/>
    <mergeCell ref="S2179:T2179"/>
    <mergeCell ref="W2179:X2179"/>
    <mergeCell ref="AA2179:AB2179"/>
    <mergeCell ref="C2141:C2170"/>
    <mergeCell ref="W2141:X2141"/>
    <mergeCell ref="AA2141:AB2141"/>
    <mergeCell ref="W2142:X2142"/>
    <mergeCell ref="AA2142:AB2142"/>
    <mergeCell ref="W2143:X2143"/>
    <mergeCell ref="AA2143:AB2143"/>
    <mergeCell ref="W2144:X2144"/>
    <mergeCell ref="AA2144:AB2144"/>
    <mergeCell ref="W2145:X2145"/>
    <mergeCell ref="AA2145:AB2145"/>
    <mergeCell ref="W2146:X2146"/>
    <mergeCell ref="AA2146:AB2146"/>
    <mergeCell ref="W2147:X2147"/>
    <mergeCell ref="AA2147:AB2147"/>
    <mergeCell ref="W2148:X2148"/>
    <mergeCell ref="AA2148:AB2148"/>
    <mergeCell ref="W2149:X2149"/>
    <mergeCell ref="AA2149:AB2149"/>
    <mergeCell ref="W2150:X2150"/>
    <mergeCell ref="AA2150:AB2150"/>
    <mergeCell ref="W2162:X2162"/>
    <mergeCell ref="AA2162:AB2162"/>
    <mergeCell ref="W2163:X2163"/>
    <mergeCell ref="AA2163:AB2163"/>
    <mergeCell ref="W2164:X2164"/>
    <mergeCell ref="AA2164:AB2164"/>
    <mergeCell ref="S2155:T2155"/>
    <mergeCell ref="S2156:T2156"/>
    <mergeCell ref="S2157:T2157"/>
    <mergeCell ref="W2167:X2167"/>
    <mergeCell ref="AA2167:AB2167"/>
    <mergeCell ref="W2168:X2168"/>
    <mergeCell ref="AA2168:AB2168"/>
    <mergeCell ref="W2165:X2165"/>
    <mergeCell ref="AA2165:AB2165"/>
    <mergeCell ref="O2208:P2208"/>
    <mergeCell ref="K2221:L2221"/>
    <mergeCell ref="F2165:G2165"/>
    <mergeCell ref="W2166:X2166"/>
    <mergeCell ref="AA2166:AB2166"/>
    <mergeCell ref="W2169:X2169"/>
    <mergeCell ref="AA2169:AB2169"/>
    <mergeCell ref="F2158:G2158"/>
    <mergeCell ref="H2158:L2158"/>
    <mergeCell ref="M2158:N2158"/>
    <mergeCell ref="D2141:E2170"/>
    <mergeCell ref="F2123:G2123"/>
    <mergeCell ref="H2123:L2123"/>
    <mergeCell ref="M2123:N2123"/>
    <mergeCell ref="O2123:P2123"/>
    <mergeCell ref="Q2123:R2123"/>
    <mergeCell ref="F2124:G2124"/>
    <mergeCell ref="H2124:L2124"/>
    <mergeCell ref="M2124:N2124"/>
    <mergeCell ref="O2124:P2124"/>
    <mergeCell ref="Q2124:R2124"/>
    <mergeCell ref="F2125:G2125"/>
    <mergeCell ref="H2125:L2125"/>
    <mergeCell ref="M2125:N2125"/>
    <mergeCell ref="W2151:X2151"/>
    <mergeCell ref="AA2151:AB2151"/>
    <mergeCell ref="W2153:X2153"/>
    <mergeCell ref="AA2153:AB2153"/>
    <mergeCell ref="W2154:X2154"/>
    <mergeCell ref="AA2154:AB2154"/>
    <mergeCell ref="W2155:X2155"/>
    <mergeCell ref="AA2155:AB2155"/>
    <mergeCell ref="W2156:X2156"/>
    <mergeCell ref="AA2156:AB2156"/>
    <mergeCell ref="S2146:T2146"/>
    <mergeCell ref="S2147:T2147"/>
    <mergeCell ref="S2150:T2150"/>
    <mergeCell ref="I2165:L2165"/>
    <mergeCell ref="M2165:N2165"/>
    <mergeCell ref="O2165:P2165"/>
    <mergeCell ref="Q2165:R2165"/>
    <mergeCell ref="F2166:G2166"/>
    <mergeCell ref="I2166:L2166"/>
    <mergeCell ref="M2166:N2166"/>
    <mergeCell ref="O2166:P2166"/>
    <mergeCell ref="Q2166:R2166"/>
    <mergeCell ref="F2167:G2167"/>
    <mergeCell ref="I2167:L2167"/>
    <mergeCell ref="M2167:N2167"/>
    <mergeCell ref="O2167:P2167"/>
    <mergeCell ref="F2141:G2141"/>
    <mergeCell ref="H2141:L2141"/>
    <mergeCell ref="M2141:N2141"/>
    <mergeCell ref="O2141:P2141"/>
    <mergeCell ref="Q2141:R2141"/>
    <mergeCell ref="F2142:G2142"/>
    <mergeCell ref="H2142:L2142"/>
    <mergeCell ref="M2142:N2142"/>
    <mergeCell ref="O2142:P2142"/>
    <mergeCell ref="Q2142:R2142"/>
    <mergeCell ref="F2143:G2143"/>
    <mergeCell ref="H2143:L2143"/>
    <mergeCell ref="M2143:N2143"/>
    <mergeCell ref="O2143:P2143"/>
    <mergeCell ref="Q2143:R2143"/>
    <mergeCell ref="F2144:G2144"/>
    <mergeCell ref="H2144:L2144"/>
    <mergeCell ref="M2144:N2144"/>
    <mergeCell ref="O2144:P2144"/>
    <mergeCell ref="Q2144:R2144"/>
    <mergeCell ref="F2145:G2145"/>
    <mergeCell ref="H2145:L2145"/>
    <mergeCell ref="M2145:N2145"/>
    <mergeCell ref="O2145:P2145"/>
    <mergeCell ref="C2126:C2140"/>
    <mergeCell ref="W2126:X2126"/>
    <mergeCell ref="AA2126:AB2126"/>
    <mergeCell ref="W2127:X2127"/>
    <mergeCell ref="AA2127:AB2127"/>
    <mergeCell ref="W2128:X2128"/>
    <mergeCell ref="AA2128:AB2128"/>
    <mergeCell ref="W2129:X2129"/>
    <mergeCell ref="AA2129:AB2129"/>
    <mergeCell ref="W2130:X2130"/>
    <mergeCell ref="AA2130:AB2130"/>
    <mergeCell ref="W2131:X2131"/>
    <mergeCell ref="AA2131:AB2131"/>
    <mergeCell ref="W2132:X2132"/>
    <mergeCell ref="AA2132:AB2132"/>
    <mergeCell ref="W2133:X2133"/>
    <mergeCell ref="AA2133:AB2133"/>
    <mergeCell ref="W2134:X2134"/>
    <mergeCell ref="AA2134:AB2134"/>
    <mergeCell ref="W2135:X2135"/>
    <mergeCell ref="AA2135:AB2135"/>
    <mergeCell ref="W2136:X2136"/>
    <mergeCell ref="W2137:X2137"/>
    <mergeCell ref="AA2137:AB2137"/>
    <mergeCell ref="W2138:X2138"/>
    <mergeCell ref="AA2138:AB2138"/>
    <mergeCell ref="W2139:X2139"/>
    <mergeCell ref="AA2139:AB2139"/>
    <mergeCell ref="W2140:X2140"/>
    <mergeCell ref="AA2140:AB2140"/>
    <mergeCell ref="H2138:L2138"/>
    <mergeCell ref="M2138:N2138"/>
    <mergeCell ref="O2138:P2138"/>
    <mergeCell ref="I2134:L2134"/>
    <mergeCell ref="M2134:N2134"/>
    <mergeCell ref="O2134:P2134"/>
    <mergeCell ref="Q2134:R2134"/>
    <mergeCell ref="F2135:G2135"/>
    <mergeCell ref="H2135:L2135"/>
    <mergeCell ref="M2135:N2135"/>
    <mergeCell ref="O2135:P2135"/>
    <mergeCell ref="S2126:T2126"/>
    <mergeCell ref="S2127:T2127"/>
    <mergeCell ref="S2128:T2128"/>
    <mergeCell ref="Q2135:R2135"/>
    <mergeCell ref="F2140:G2140"/>
    <mergeCell ref="H2140:L2140"/>
    <mergeCell ref="M2140:N2140"/>
    <mergeCell ref="O2140:P2140"/>
    <mergeCell ref="Q2140:R2140"/>
    <mergeCell ref="C2100:C2125"/>
    <mergeCell ref="W2100:X2100"/>
    <mergeCell ref="AA2100:AB2100"/>
    <mergeCell ref="W2101:X2101"/>
    <mergeCell ref="AA2101:AB2101"/>
    <mergeCell ref="W2102:X2102"/>
    <mergeCell ref="AA2102:AB2102"/>
    <mergeCell ref="W2103:X2103"/>
    <mergeCell ref="AA2103:AB2103"/>
    <mergeCell ref="W2104:X2104"/>
    <mergeCell ref="AA2104:AB2104"/>
    <mergeCell ref="W2105:X2105"/>
    <mergeCell ref="AA2105:AB2105"/>
    <mergeCell ref="W2106:X2106"/>
    <mergeCell ref="AA2106:AB2106"/>
    <mergeCell ref="W2107:X2107"/>
    <mergeCell ref="AA2107:AB2107"/>
    <mergeCell ref="W2108:X2108"/>
    <mergeCell ref="AA2108:AB2108"/>
    <mergeCell ref="W2109:X2109"/>
    <mergeCell ref="AA2109:AB2109"/>
    <mergeCell ref="W2110:X2110"/>
    <mergeCell ref="AA2110:AB2110"/>
    <mergeCell ref="W2111:X2111"/>
    <mergeCell ref="AA2111:AB2111"/>
    <mergeCell ref="W2112:X2112"/>
    <mergeCell ref="AA2112:AB2112"/>
    <mergeCell ref="W2113:X2113"/>
    <mergeCell ref="AA2113:AB2113"/>
    <mergeCell ref="W2114:X2114"/>
    <mergeCell ref="AA2114:AB2114"/>
    <mergeCell ref="W2120:X2120"/>
    <mergeCell ref="AA2120:AB2120"/>
    <mergeCell ref="W2121:X2121"/>
    <mergeCell ref="AA2121:AB2121"/>
    <mergeCell ref="W2122:X2122"/>
    <mergeCell ref="AA2122:AB2122"/>
    <mergeCell ref="W2123:X2123"/>
    <mergeCell ref="AA2123:AB2123"/>
    <mergeCell ref="W2124:X2124"/>
    <mergeCell ref="AA2124:AB2124"/>
    <mergeCell ref="S2118:T2118"/>
    <mergeCell ref="S2119:T2119"/>
    <mergeCell ref="S2120:T2120"/>
    <mergeCell ref="S2121:T2121"/>
    <mergeCell ref="S2122:T2122"/>
    <mergeCell ref="S2123:T2123"/>
    <mergeCell ref="S2124:T2124"/>
    <mergeCell ref="W2125:X2125"/>
    <mergeCell ref="AA2125:AB2125"/>
    <mergeCell ref="F2120:G2120"/>
    <mergeCell ref="I2120:L2120"/>
    <mergeCell ref="M2120:N2120"/>
    <mergeCell ref="O2120:P2120"/>
    <mergeCell ref="Q2120:R2120"/>
    <mergeCell ref="F2121:G2121"/>
    <mergeCell ref="I2121:L2121"/>
    <mergeCell ref="M2121:N2121"/>
    <mergeCell ref="O2121:P2121"/>
    <mergeCell ref="Q2121:R2121"/>
    <mergeCell ref="F2122:G2122"/>
    <mergeCell ref="I2122:L2122"/>
    <mergeCell ref="M2122:N2122"/>
    <mergeCell ref="O2122:P2122"/>
    <mergeCell ref="C2084:C2099"/>
    <mergeCell ref="W2084:X2084"/>
    <mergeCell ref="AA2084:AB2084"/>
    <mergeCell ref="W2085:X2085"/>
    <mergeCell ref="AA2085:AB2085"/>
    <mergeCell ref="W2086:X2086"/>
    <mergeCell ref="AA2086:AB2086"/>
    <mergeCell ref="W2087:X2087"/>
    <mergeCell ref="AA2087:AB2087"/>
    <mergeCell ref="W2088:X2088"/>
    <mergeCell ref="AA2088:AB2088"/>
    <mergeCell ref="W2089:X2089"/>
    <mergeCell ref="AA2089:AB2089"/>
    <mergeCell ref="W2090:X2090"/>
    <mergeCell ref="AA2090:AB2090"/>
    <mergeCell ref="W2091:X2091"/>
    <mergeCell ref="AA2091:AB2091"/>
    <mergeCell ref="W2092:X2092"/>
    <mergeCell ref="AA2092:AB2092"/>
    <mergeCell ref="W2093:X2093"/>
    <mergeCell ref="AA2093:AB2093"/>
    <mergeCell ref="W2094:X2094"/>
    <mergeCell ref="AA2094:AB2094"/>
    <mergeCell ref="W2095:X2095"/>
    <mergeCell ref="AA2095:AB2095"/>
    <mergeCell ref="W2096:X2096"/>
    <mergeCell ref="AA2096:AB2096"/>
    <mergeCell ref="W2097:X2097"/>
    <mergeCell ref="AA2097:AB2097"/>
    <mergeCell ref="W2098:X2098"/>
    <mergeCell ref="AA2098:AB2098"/>
    <mergeCell ref="AA2118:AB2118"/>
    <mergeCell ref="W2119:X2119"/>
    <mergeCell ref="W2118:X2118"/>
    <mergeCell ref="M2090:N2090"/>
    <mergeCell ref="O2090:P2090"/>
    <mergeCell ref="Q2090:R2090"/>
    <mergeCell ref="F2091:G2091"/>
    <mergeCell ref="H2091:L2091"/>
    <mergeCell ref="M2091:N2091"/>
    <mergeCell ref="O2091:P2091"/>
    <mergeCell ref="Q2091:R2091"/>
    <mergeCell ref="F2092:G2092"/>
    <mergeCell ref="I2092:L2092"/>
    <mergeCell ref="M2092:N2092"/>
    <mergeCell ref="O2092:P2092"/>
    <mergeCell ref="Q2092:R2092"/>
    <mergeCell ref="F2093:G2093"/>
    <mergeCell ref="I2093:L2093"/>
    <mergeCell ref="M2093:N2093"/>
    <mergeCell ref="O2093:P2093"/>
    <mergeCell ref="Q2093:R2093"/>
    <mergeCell ref="F2094:G2094"/>
    <mergeCell ref="I2094:L2094"/>
    <mergeCell ref="M2094:N2094"/>
    <mergeCell ref="O2094:P2094"/>
    <mergeCell ref="Q2094:R2094"/>
    <mergeCell ref="F2095:G2095"/>
    <mergeCell ref="I2095:L2095"/>
    <mergeCell ref="M2095:N2095"/>
    <mergeCell ref="O2095:P2095"/>
    <mergeCell ref="Q2095:R2095"/>
    <mergeCell ref="F2096:G2096"/>
    <mergeCell ref="H2096:L2096"/>
    <mergeCell ref="C2081:C2083"/>
    <mergeCell ref="W2081:X2081"/>
    <mergeCell ref="AA2081:AB2081"/>
    <mergeCell ref="W2082:X2082"/>
    <mergeCell ref="AA2082:AB2082"/>
    <mergeCell ref="W2083:X2083"/>
    <mergeCell ref="AA2083:AB2083"/>
    <mergeCell ref="C2050:C2080"/>
    <mergeCell ref="W2050:X2050"/>
    <mergeCell ref="AA2050:AB2050"/>
    <mergeCell ref="W2051:X2051"/>
    <mergeCell ref="AA2051:AB2051"/>
    <mergeCell ref="W2052:X2052"/>
    <mergeCell ref="AA2052:AB2052"/>
    <mergeCell ref="W2053:X2053"/>
    <mergeCell ref="AA2053:AB2053"/>
    <mergeCell ref="W2066:X2066"/>
    <mergeCell ref="AA2066:AB2066"/>
    <mergeCell ref="W2067:X2067"/>
    <mergeCell ref="AA2067:AB2067"/>
    <mergeCell ref="W2068:X2068"/>
    <mergeCell ref="AA2068:AB2068"/>
    <mergeCell ref="W2069:X2069"/>
    <mergeCell ref="AA2069:AB2069"/>
    <mergeCell ref="W2070:X2070"/>
    <mergeCell ref="AA2070:AB2070"/>
    <mergeCell ref="W2071:X2071"/>
    <mergeCell ref="AA2071:AB2071"/>
    <mergeCell ref="W2072:X2072"/>
    <mergeCell ref="AA2072:AB2072"/>
    <mergeCell ref="S2063:T2063"/>
    <mergeCell ref="S2064:T2064"/>
    <mergeCell ref="S2065:T2065"/>
    <mergeCell ref="S2066:T2066"/>
    <mergeCell ref="S2067:T2067"/>
    <mergeCell ref="S2068:T2068"/>
    <mergeCell ref="S2069:T2069"/>
    <mergeCell ref="S2070:T2070"/>
    <mergeCell ref="S2071:T2071"/>
    <mergeCell ref="S2072:T2072"/>
    <mergeCell ref="W2064:X2064"/>
    <mergeCell ref="AA2064:AB2064"/>
    <mergeCell ref="F2063:G2063"/>
    <mergeCell ref="I2063:L2063"/>
    <mergeCell ref="M2063:N2063"/>
    <mergeCell ref="O2063:P2063"/>
    <mergeCell ref="Q2063:R2063"/>
    <mergeCell ref="F2064:G2064"/>
    <mergeCell ref="O2057:P2057"/>
    <mergeCell ref="Q2057:R2057"/>
    <mergeCell ref="F2058:G2058"/>
    <mergeCell ref="I2058:L2058"/>
    <mergeCell ref="M2058:N2058"/>
    <mergeCell ref="O2058:P2058"/>
    <mergeCell ref="Q2058:R2058"/>
    <mergeCell ref="F2059:G2059"/>
    <mergeCell ref="I2059:L2059"/>
    <mergeCell ref="M2059:N2059"/>
    <mergeCell ref="F2067:G2067"/>
    <mergeCell ref="I2067:L2067"/>
    <mergeCell ref="M2067:N2067"/>
    <mergeCell ref="O2067:P2067"/>
    <mergeCell ref="Q2067:R2067"/>
    <mergeCell ref="F2068:G2068"/>
    <mergeCell ref="I2064:L2064"/>
    <mergeCell ref="M2064:N2064"/>
    <mergeCell ref="O2064:P2064"/>
    <mergeCell ref="Q2064:R2064"/>
    <mergeCell ref="F2065:G2065"/>
    <mergeCell ref="I2065:L2065"/>
    <mergeCell ref="M2065:N2065"/>
    <mergeCell ref="O2065:P2065"/>
    <mergeCell ref="Q2065:R2065"/>
    <mergeCell ref="F2066:G2066"/>
    <mergeCell ref="I2066:L2066"/>
    <mergeCell ref="M2066:N2066"/>
    <mergeCell ref="O2066:P2066"/>
    <mergeCell ref="Q2066:R2066"/>
    <mergeCell ref="W2056:X2056"/>
    <mergeCell ref="AA2056:AB2056"/>
    <mergeCell ref="W2057:X2057"/>
    <mergeCell ref="AA2057:AB2057"/>
    <mergeCell ref="W2058:X2058"/>
    <mergeCell ref="AA2058:AB2058"/>
    <mergeCell ref="W2059:X2059"/>
    <mergeCell ref="AA2059:AB2059"/>
    <mergeCell ref="W2060:X2060"/>
    <mergeCell ref="AA2060:AB2060"/>
    <mergeCell ref="W2061:X2061"/>
    <mergeCell ref="AA2061:AB2061"/>
    <mergeCell ref="W2062:X2062"/>
    <mergeCell ref="AA2062:AB2062"/>
    <mergeCell ref="W2054:X2054"/>
    <mergeCell ref="AA2054:AB2054"/>
    <mergeCell ref="W2063:X2063"/>
    <mergeCell ref="AA2063:AB2063"/>
    <mergeCell ref="W2055:X2055"/>
    <mergeCell ref="AA2055:AB2055"/>
    <mergeCell ref="O2059:P2059"/>
    <mergeCell ref="Q2059:R2059"/>
    <mergeCell ref="F2060:G2060"/>
    <mergeCell ref="I2060:L2060"/>
    <mergeCell ref="M2060:N2060"/>
    <mergeCell ref="O2060:P2060"/>
    <mergeCell ref="Q2060:R2060"/>
    <mergeCell ref="F2061:G2061"/>
    <mergeCell ref="I2061:L2061"/>
    <mergeCell ref="M2061:N2061"/>
    <mergeCell ref="O2061:P2061"/>
    <mergeCell ref="Q2061:R2061"/>
    <mergeCell ref="F2062:G2062"/>
    <mergeCell ref="I2062:L2062"/>
    <mergeCell ref="M2062:N2062"/>
    <mergeCell ref="O2062:P2062"/>
    <mergeCell ref="Q2062:R2062"/>
    <mergeCell ref="C2039:C2049"/>
    <mergeCell ref="W2039:X2039"/>
    <mergeCell ref="AA2039:AB2039"/>
    <mergeCell ref="W2040:X2040"/>
    <mergeCell ref="AA2040:AB2040"/>
    <mergeCell ref="W2041:X2041"/>
    <mergeCell ref="AA2041:AB2041"/>
    <mergeCell ref="W2042:X2042"/>
    <mergeCell ref="AA2042:AB2042"/>
    <mergeCell ref="W2043:X2043"/>
    <mergeCell ref="AA2043:AB2043"/>
    <mergeCell ref="W2044:X2044"/>
    <mergeCell ref="AA2044:AB2044"/>
    <mergeCell ref="W2045:X2045"/>
    <mergeCell ref="AA2045:AB2045"/>
    <mergeCell ref="W2046:X2046"/>
    <mergeCell ref="AA2046:AB2046"/>
    <mergeCell ref="W2047:X2047"/>
    <mergeCell ref="AA2047:AB2047"/>
    <mergeCell ref="W2048:X2048"/>
    <mergeCell ref="AA2048:AB2048"/>
    <mergeCell ref="W2049:X2049"/>
    <mergeCell ref="AA2049:AB2049"/>
    <mergeCell ref="S2039:T2039"/>
    <mergeCell ref="S2040:T2040"/>
    <mergeCell ref="S2041:T2041"/>
    <mergeCell ref="S2042:T2042"/>
    <mergeCell ref="S2043:T2043"/>
    <mergeCell ref="S2044:T2044"/>
    <mergeCell ref="S2045:T2045"/>
    <mergeCell ref="S2046:T2046"/>
    <mergeCell ref="S2047:T2047"/>
    <mergeCell ref="S2048:T2048"/>
    <mergeCell ref="D2039:E2049"/>
    <mergeCell ref="F2039:G2039"/>
    <mergeCell ref="H2039:L2039"/>
    <mergeCell ref="M2039:N2039"/>
    <mergeCell ref="O2039:P2039"/>
    <mergeCell ref="Q2039:R2039"/>
    <mergeCell ref="F2040:G2040"/>
    <mergeCell ref="H2040:L2040"/>
    <mergeCell ref="M2040:N2040"/>
    <mergeCell ref="O2040:P2040"/>
    <mergeCell ref="Q2040:R2040"/>
    <mergeCell ref="F2041:G2041"/>
    <mergeCell ref="H2041:L2041"/>
    <mergeCell ref="M2041:N2041"/>
    <mergeCell ref="O2041:P2041"/>
    <mergeCell ref="Q2041:R2041"/>
    <mergeCell ref="F2042:G2042"/>
    <mergeCell ref="H2042:L2042"/>
    <mergeCell ref="M2042:N2042"/>
    <mergeCell ref="O2042:P2042"/>
    <mergeCell ref="Q2042:R2042"/>
    <mergeCell ref="F2043:G2043"/>
    <mergeCell ref="I2043:L2043"/>
    <mergeCell ref="M2043:N2043"/>
    <mergeCell ref="O2043:P2043"/>
    <mergeCell ref="Q2043:R2043"/>
    <mergeCell ref="F2044:G2044"/>
    <mergeCell ref="I2044:L2044"/>
    <mergeCell ref="M2044:N2044"/>
    <mergeCell ref="O2044:P2044"/>
    <mergeCell ref="Q2044:R2044"/>
    <mergeCell ref="W2037:X2037"/>
    <mergeCell ref="AA2037:AB2037"/>
    <mergeCell ref="W2038:X2038"/>
    <mergeCell ref="AA2038:AB2038"/>
    <mergeCell ref="D2027:E2038"/>
    <mergeCell ref="F2027:G2027"/>
    <mergeCell ref="H2027:L2027"/>
    <mergeCell ref="M2027:N2027"/>
    <mergeCell ref="O2027:P2027"/>
    <mergeCell ref="Q2027:R2027"/>
    <mergeCell ref="F2028:G2028"/>
    <mergeCell ref="H2028:L2028"/>
    <mergeCell ref="M2028:N2028"/>
    <mergeCell ref="O2028:P2028"/>
    <mergeCell ref="Q2028:R2028"/>
    <mergeCell ref="F2029:G2029"/>
    <mergeCell ref="H2029:L2029"/>
    <mergeCell ref="M2029:N2029"/>
    <mergeCell ref="O2029:P2029"/>
    <mergeCell ref="Q2029:R2029"/>
    <mergeCell ref="F2030:G2030"/>
    <mergeCell ref="H2030:L2030"/>
    <mergeCell ref="M2030:N2030"/>
    <mergeCell ref="O2030:P2030"/>
    <mergeCell ref="Q2030:R2030"/>
    <mergeCell ref="F2031:G2031"/>
    <mergeCell ref="H2031:L2031"/>
    <mergeCell ref="M2031:N2031"/>
    <mergeCell ref="O2031:P2031"/>
    <mergeCell ref="Q2031:R2031"/>
    <mergeCell ref="F2032:G2032"/>
    <mergeCell ref="F2033:G2033"/>
    <mergeCell ref="I2033:L2033"/>
    <mergeCell ref="H2032:L2032"/>
    <mergeCell ref="M2032:N2032"/>
    <mergeCell ref="O2032:P2032"/>
    <mergeCell ref="Q2032:R2032"/>
    <mergeCell ref="W2027:X2027"/>
    <mergeCell ref="AA2027:AB2027"/>
    <mergeCell ref="O2037:P2037"/>
    <mergeCell ref="Q2037:R2037"/>
    <mergeCell ref="F2038:G2038"/>
    <mergeCell ref="H2038:L2038"/>
    <mergeCell ref="M2038:N2038"/>
    <mergeCell ref="W2034:X2034"/>
    <mergeCell ref="AA2034:AB2034"/>
    <mergeCell ref="W2035:X2035"/>
    <mergeCell ref="AA2035:AB2035"/>
    <mergeCell ref="W2036:X2036"/>
    <mergeCell ref="AA2036:AB2036"/>
    <mergeCell ref="S2027:T2027"/>
    <mergeCell ref="S2028:T2028"/>
    <mergeCell ref="S2029:T2029"/>
    <mergeCell ref="S2030:T2030"/>
    <mergeCell ref="S2031:T2031"/>
    <mergeCell ref="S2032:T2032"/>
    <mergeCell ref="S2033:T2033"/>
    <mergeCell ref="S2034:T2034"/>
    <mergeCell ref="S2035:T2035"/>
    <mergeCell ref="S2036:T2036"/>
    <mergeCell ref="S2037:T2037"/>
    <mergeCell ref="S2038:T2038"/>
    <mergeCell ref="W2033:X2033"/>
    <mergeCell ref="AA2033:AB2033"/>
    <mergeCell ref="AA2026:AB2026"/>
    <mergeCell ref="S2026:T2026"/>
    <mergeCell ref="D2022:E2026"/>
    <mergeCell ref="F2022:G2022"/>
    <mergeCell ref="H2022:L2022"/>
    <mergeCell ref="M2022:N2022"/>
    <mergeCell ref="O2022:P2022"/>
    <mergeCell ref="Q2022:R2022"/>
    <mergeCell ref="F2023:G2023"/>
    <mergeCell ref="H2023:L2023"/>
    <mergeCell ref="M2023:N2023"/>
    <mergeCell ref="O2023:P2023"/>
    <mergeCell ref="Q2023:R2023"/>
    <mergeCell ref="F2024:G2024"/>
    <mergeCell ref="H2024:L2024"/>
    <mergeCell ref="M2024:N2024"/>
    <mergeCell ref="O2024:P2024"/>
    <mergeCell ref="Q2024:R2024"/>
    <mergeCell ref="F2025:G2025"/>
    <mergeCell ref="H2025:L2025"/>
    <mergeCell ref="M2025:N2025"/>
    <mergeCell ref="O2025:P2025"/>
    <mergeCell ref="Q2025:R2025"/>
    <mergeCell ref="F2026:G2026"/>
    <mergeCell ref="H2026:L2026"/>
    <mergeCell ref="M2026:N2026"/>
    <mergeCell ref="O2026:P2026"/>
    <mergeCell ref="Q2026:R2026"/>
    <mergeCell ref="S2022:T2022"/>
    <mergeCell ref="S2023:T2023"/>
    <mergeCell ref="S2024:T2024"/>
    <mergeCell ref="S2025:T2025"/>
    <mergeCell ref="S1978:T1978"/>
    <mergeCell ref="O1978:P1978"/>
    <mergeCell ref="M2019:AD2019"/>
    <mergeCell ref="M2020:N2021"/>
    <mergeCell ref="O2003:P2003"/>
    <mergeCell ref="S2003:T2003"/>
    <mergeCell ref="W2003:X2003"/>
    <mergeCell ref="AA2003:AB2003"/>
    <mergeCell ref="O1995:P1995"/>
    <mergeCell ref="S1995:T1995"/>
    <mergeCell ref="W1995:X1995"/>
    <mergeCell ref="AA1995:AB1995"/>
    <mergeCell ref="O1993:P1993"/>
    <mergeCell ref="S1993:T1993"/>
    <mergeCell ref="W1993:X1993"/>
    <mergeCell ref="AA1993:AB1993"/>
    <mergeCell ref="O1994:P1994"/>
    <mergeCell ref="S1994:T1994"/>
    <mergeCell ref="W1994:X1994"/>
    <mergeCell ref="AA1994:AB1994"/>
    <mergeCell ref="O1996:P1996"/>
    <mergeCell ref="S1996:T1996"/>
    <mergeCell ref="W1996:X1996"/>
    <mergeCell ref="AA1996:AB1996"/>
    <mergeCell ref="O1997:P1997"/>
    <mergeCell ref="S1997:T1997"/>
    <mergeCell ref="W1997:X1997"/>
    <mergeCell ref="AA1997:AB1997"/>
    <mergeCell ref="AB2018:AD2018"/>
    <mergeCell ref="C2011:AD2011"/>
    <mergeCell ref="C2012:AD2012"/>
    <mergeCell ref="C2013:AD2013"/>
    <mergeCell ref="G1952:H1952"/>
    <mergeCell ref="G1953:H1953"/>
    <mergeCell ref="G1954:H1954"/>
    <mergeCell ref="G1955:H1955"/>
    <mergeCell ref="G1956:H1956"/>
    <mergeCell ref="G1957:H1957"/>
    <mergeCell ref="K1952:L1952"/>
    <mergeCell ref="K1955:L1955"/>
    <mergeCell ref="K1956:L1956"/>
    <mergeCell ref="G1979:H1979"/>
    <mergeCell ref="G1980:H1980"/>
    <mergeCell ref="G1981:H1981"/>
    <mergeCell ref="G1982:H1982"/>
    <mergeCell ref="K1957:L1957"/>
    <mergeCell ref="K1969:L1969"/>
    <mergeCell ref="K1970:L1970"/>
    <mergeCell ref="K1978:L1978"/>
    <mergeCell ref="K1979:L1979"/>
    <mergeCell ref="K1980:L1980"/>
    <mergeCell ref="K1981:L1981"/>
    <mergeCell ref="K1982:L1982"/>
    <mergeCell ref="K1958:L1958"/>
    <mergeCell ref="K1968:L1968"/>
    <mergeCell ref="G1958:H1958"/>
    <mergeCell ref="G1959:H1959"/>
    <mergeCell ref="G1960:H1960"/>
    <mergeCell ref="G1961:H1961"/>
    <mergeCell ref="G1962:H1962"/>
    <mergeCell ref="K1962:L1962"/>
    <mergeCell ref="K1959:L1959"/>
    <mergeCell ref="K1965:L1965"/>
    <mergeCell ref="K1966:L1966"/>
    <mergeCell ref="K1967:L1967"/>
    <mergeCell ref="G1966:H1966"/>
    <mergeCell ref="G1967:H1967"/>
    <mergeCell ref="K1960:L1960"/>
    <mergeCell ref="K1961:L1961"/>
    <mergeCell ref="K1971:L1971"/>
    <mergeCell ref="G1968:H1968"/>
    <mergeCell ref="G1969:H1969"/>
    <mergeCell ref="G1970:H1970"/>
    <mergeCell ref="G1971:H1971"/>
    <mergeCell ref="G1972:H1972"/>
    <mergeCell ref="G1973:H1973"/>
    <mergeCell ref="G1974:H1974"/>
    <mergeCell ref="G1975:H1975"/>
    <mergeCell ref="G1976:H1976"/>
    <mergeCell ref="G1977:H1977"/>
    <mergeCell ref="G1978:H1978"/>
    <mergeCell ref="K1972:L1972"/>
    <mergeCell ref="K1973:L1973"/>
    <mergeCell ref="K1974:L1974"/>
    <mergeCell ref="K1975:L1975"/>
    <mergeCell ref="G1936:H1936"/>
    <mergeCell ref="G1937:H1937"/>
    <mergeCell ref="G1938:H1938"/>
    <mergeCell ref="G1939:H1939"/>
    <mergeCell ref="G1940:H1940"/>
    <mergeCell ref="G1941:H1941"/>
    <mergeCell ref="G1942:H1942"/>
    <mergeCell ref="G1918:H1918"/>
    <mergeCell ref="G1919:H1919"/>
    <mergeCell ref="K1906:L1906"/>
    <mergeCell ref="K1907:L1907"/>
    <mergeCell ref="K1908:L1908"/>
    <mergeCell ref="K1909:L1909"/>
    <mergeCell ref="K1910:L1910"/>
    <mergeCell ref="K1911:L1911"/>
    <mergeCell ref="K1912:L1912"/>
    <mergeCell ref="K1913:L1913"/>
    <mergeCell ref="K1914:L1914"/>
    <mergeCell ref="K1915:L1915"/>
    <mergeCell ref="K1916:L1916"/>
    <mergeCell ref="G1923:H1923"/>
    <mergeCell ref="G1924:H1924"/>
    <mergeCell ref="G1925:H1925"/>
    <mergeCell ref="G1926:H1926"/>
    <mergeCell ref="G1927:H1927"/>
    <mergeCell ref="G1928:H1928"/>
    <mergeCell ref="G1929:H1929"/>
    <mergeCell ref="G1930:H1930"/>
    <mergeCell ref="G1931:H1931"/>
    <mergeCell ref="G1932:H1932"/>
    <mergeCell ref="G1933:H1933"/>
    <mergeCell ref="G1921:H1921"/>
    <mergeCell ref="K1917:L1917"/>
    <mergeCell ref="K1918:L1918"/>
    <mergeCell ref="K1919:L1919"/>
    <mergeCell ref="K1920:L1920"/>
    <mergeCell ref="K1921:L1921"/>
    <mergeCell ref="G1922:H1922"/>
    <mergeCell ref="G1915:H1915"/>
    <mergeCell ref="G1916:H1916"/>
    <mergeCell ref="G1917:H1917"/>
    <mergeCell ref="K1941:L1941"/>
    <mergeCell ref="K1930:L1930"/>
    <mergeCell ref="K1931:L1931"/>
    <mergeCell ref="K1932:L1932"/>
    <mergeCell ref="K1933:L1933"/>
    <mergeCell ref="K1934:L1934"/>
    <mergeCell ref="K1922:L1922"/>
    <mergeCell ref="K1923:L1923"/>
    <mergeCell ref="K1942:L1942"/>
    <mergeCell ref="K1925:L1925"/>
    <mergeCell ref="K1926:L1926"/>
    <mergeCell ref="K1927:L1927"/>
    <mergeCell ref="K1928:L1928"/>
    <mergeCell ref="K1929:L1929"/>
    <mergeCell ref="K1935:L1935"/>
    <mergeCell ref="G1890:H1890"/>
    <mergeCell ref="G1891:H1891"/>
    <mergeCell ref="G1892:H1892"/>
    <mergeCell ref="G1859:H1859"/>
    <mergeCell ref="G1860:H1860"/>
    <mergeCell ref="G1861:H1861"/>
    <mergeCell ref="G1862:H1862"/>
    <mergeCell ref="G1864:H1864"/>
    <mergeCell ref="G1865:H1865"/>
    <mergeCell ref="G1894:H1894"/>
    <mergeCell ref="G1895:H1895"/>
    <mergeCell ref="G1896:H1896"/>
    <mergeCell ref="G1897:H1897"/>
    <mergeCell ref="G1866:H1866"/>
    <mergeCell ref="G1867:H1867"/>
    <mergeCell ref="K1886:L1886"/>
    <mergeCell ref="K1889:L1889"/>
    <mergeCell ref="K1890:L1890"/>
    <mergeCell ref="K1891:L1891"/>
    <mergeCell ref="K1892:L1892"/>
    <mergeCell ref="K1893:L1893"/>
    <mergeCell ref="G1868:H1868"/>
    <mergeCell ref="O1900:P1900"/>
    <mergeCell ref="K1881:L1881"/>
    <mergeCell ref="O1881:P1881"/>
    <mergeCell ref="O1893:P1893"/>
    <mergeCell ref="O1894:P1894"/>
    <mergeCell ref="O1896:P1896"/>
    <mergeCell ref="O1897:P1897"/>
    <mergeCell ref="O1898:P1898"/>
    <mergeCell ref="K1896:L1896"/>
    <mergeCell ref="K1897:L1897"/>
    <mergeCell ref="K1898:L1898"/>
    <mergeCell ref="O1860:P1860"/>
    <mergeCell ref="O1892:P1892"/>
    <mergeCell ref="K1885:L1885"/>
    <mergeCell ref="O1886:P1886"/>
    <mergeCell ref="O1887:P1887"/>
    <mergeCell ref="G1871:H1871"/>
    <mergeCell ref="G1872:H1872"/>
    <mergeCell ref="G1893:H1893"/>
    <mergeCell ref="G1898:H1898"/>
    <mergeCell ref="K1878:L1878"/>
    <mergeCell ref="O1878:P1878"/>
    <mergeCell ref="O1875:P1875"/>
    <mergeCell ref="K1871:L1871"/>
    <mergeCell ref="O1871:P1871"/>
    <mergeCell ref="H1846:L1846"/>
    <mergeCell ref="AA1845:AB1845"/>
    <mergeCell ref="W1846:X1846"/>
    <mergeCell ref="AA1846:AB1846"/>
    <mergeCell ref="W1847:X1847"/>
    <mergeCell ref="AA1847:AB1847"/>
    <mergeCell ref="W1848:X1848"/>
    <mergeCell ref="AA1848:AB1848"/>
    <mergeCell ref="S1848:T1848"/>
    <mergeCell ref="F1837:G1837"/>
    <mergeCell ref="H1837:L1837"/>
    <mergeCell ref="M1837:N1837"/>
    <mergeCell ref="O1837:P1837"/>
    <mergeCell ref="Q1837:R1837"/>
    <mergeCell ref="F1838:G1838"/>
    <mergeCell ref="H1838:L1838"/>
    <mergeCell ref="M1838:N1838"/>
    <mergeCell ref="O1838:P1838"/>
    <mergeCell ref="Q1838:R1838"/>
    <mergeCell ref="F1839:G1839"/>
    <mergeCell ref="H1839:L1839"/>
    <mergeCell ref="M1839:N1839"/>
    <mergeCell ref="O1839:P1839"/>
    <mergeCell ref="Q1839:R1839"/>
    <mergeCell ref="F1840:G1840"/>
    <mergeCell ref="G1854:H1854"/>
    <mergeCell ref="D1852:F1852"/>
    <mergeCell ref="G1852:J1852"/>
    <mergeCell ref="G1853:H1853"/>
    <mergeCell ref="D1851:AD1851"/>
    <mergeCell ref="S1843:T1843"/>
    <mergeCell ref="W1844:X1844"/>
    <mergeCell ref="AA1844:AB1844"/>
    <mergeCell ref="F1844:G1844"/>
    <mergeCell ref="I1844:L1844"/>
    <mergeCell ref="M1844:N1844"/>
    <mergeCell ref="O1844:P1844"/>
    <mergeCell ref="Q1844:R1844"/>
    <mergeCell ref="F1845:G1845"/>
    <mergeCell ref="I1845:L1845"/>
    <mergeCell ref="F1843:G1843"/>
    <mergeCell ref="I1843:L1843"/>
    <mergeCell ref="M1843:N1843"/>
    <mergeCell ref="O1843:P1843"/>
    <mergeCell ref="F1847:G1847"/>
    <mergeCell ref="H1847:L1847"/>
    <mergeCell ref="M1847:N1847"/>
    <mergeCell ref="Q1847:R1847"/>
    <mergeCell ref="O1847:P1847"/>
    <mergeCell ref="M1841:N1841"/>
    <mergeCell ref="W1853:X1853"/>
    <mergeCell ref="AA1853:AB1853"/>
    <mergeCell ref="K1854:L1854"/>
    <mergeCell ref="O1854:P1854"/>
    <mergeCell ref="S1854:T1854"/>
    <mergeCell ref="AA1841:AB1841"/>
    <mergeCell ref="W1842:X1842"/>
    <mergeCell ref="W1829:X1829"/>
    <mergeCell ref="AA1829:AB1829"/>
    <mergeCell ref="W1830:X1830"/>
    <mergeCell ref="AA1830:AB1830"/>
    <mergeCell ref="W1831:X1831"/>
    <mergeCell ref="AA1831:AB1831"/>
    <mergeCell ref="W1832:X1832"/>
    <mergeCell ref="AA1832:AB1832"/>
    <mergeCell ref="H1836:L1836"/>
    <mergeCell ref="M1836:N1836"/>
    <mergeCell ref="O1836:P1836"/>
    <mergeCell ref="Q1836:R1836"/>
    <mergeCell ref="S1840:T1840"/>
    <mergeCell ref="S1841:T1841"/>
    <mergeCell ref="S1842:T1842"/>
    <mergeCell ref="S1827:T1827"/>
    <mergeCell ref="S1828:T1828"/>
    <mergeCell ref="S1829:T1829"/>
    <mergeCell ref="S1830:T1830"/>
    <mergeCell ref="S1831:T1831"/>
    <mergeCell ref="S1832:T1832"/>
    <mergeCell ref="W1833:X1833"/>
    <mergeCell ref="AA1833:AB1833"/>
    <mergeCell ref="D1818:E1847"/>
    <mergeCell ref="F1818:G1818"/>
    <mergeCell ref="H1818:L1818"/>
    <mergeCell ref="M1818:N1818"/>
    <mergeCell ref="O1818:P1818"/>
    <mergeCell ref="Q1818:R1818"/>
    <mergeCell ref="F1819:G1819"/>
    <mergeCell ref="H1819:L1819"/>
    <mergeCell ref="M1819:N1819"/>
    <mergeCell ref="O1819:P1819"/>
    <mergeCell ref="Q1819:R1819"/>
    <mergeCell ref="F1820:G1820"/>
    <mergeCell ref="H1820:L1820"/>
    <mergeCell ref="M1820:N1820"/>
    <mergeCell ref="O1820:P1820"/>
    <mergeCell ref="Q1820:R1820"/>
    <mergeCell ref="F1821:G1821"/>
    <mergeCell ref="H1821:L1821"/>
    <mergeCell ref="M1821:N1821"/>
    <mergeCell ref="O1821:P1821"/>
    <mergeCell ref="Q1821:R1821"/>
    <mergeCell ref="F1822:G1822"/>
    <mergeCell ref="H1822:L1822"/>
    <mergeCell ref="M1822:N1822"/>
    <mergeCell ref="W1834:X1834"/>
    <mergeCell ref="AA1834:AB1834"/>
    <mergeCell ref="W1835:X1835"/>
    <mergeCell ref="AA1835:AB1835"/>
    <mergeCell ref="F1830:G1830"/>
    <mergeCell ref="H1830:L1830"/>
    <mergeCell ref="AA1842:AB1842"/>
    <mergeCell ref="W1843:X1843"/>
    <mergeCell ref="AA1843:AB1843"/>
    <mergeCell ref="S1833:T1833"/>
    <mergeCell ref="I1832:L1832"/>
    <mergeCell ref="M1832:N1832"/>
    <mergeCell ref="O1832:P1832"/>
    <mergeCell ref="F1835:G1835"/>
    <mergeCell ref="H1835:L1835"/>
    <mergeCell ref="Q1835:R1835"/>
    <mergeCell ref="F1836:G1836"/>
    <mergeCell ref="F1831:G1831"/>
    <mergeCell ref="I1831:L1831"/>
    <mergeCell ref="M1831:N1831"/>
    <mergeCell ref="O1831:P1831"/>
    <mergeCell ref="Q1831:R1831"/>
    <mergeCell ref="F1832:G1832"/>
    <mergeCell ref="S1834:T1834"/>
    <mergeCell ref="S1845:T1845"/>
    <mergeCell ref="S1846:T1846"/>
    <mergeCell ref="W1805:X1805"/>
    <mergeCell ref="AA1805:AB1805"/>
    <mergeCell ref="W1806:X1806"/>
    <mergeCell ref="AA1806:AB1806"/>
    <mergeCell ref="W1807:X1807"/>
    <mergeCell ref="AA1807:AB1807"/>
    <mergeCell ref="W1808:X1808"/>
    <mergeCell ref="AA1808:AB1808"/>
    <mergeCell ref="W1809:X1809"/>
    <mergeCell ref="AA1809:AB1809"/>
    <mergeCell ref="W1810:X1810"/>
    <mergeCell ref="AA1810:AB1810"/>
    <mergeCell ref="AA1836:AB1836"/>
    <mergeCell ref="W1837:X1837"/>
    <mergeCell ref="AA1837:AB1837"/>
    <mergeCell ref="W1838:X1838"/>
    <mergeCell ref="AA1838:AB1838"/>
    <mergeCell ref="W1839:X1839"/>
    <mergeCell ref="AA1839:AB1839"/>
    <mergeCell ref="W1840:X1840"/>
    <mergeCell ref="AA1840:AB1840"/>
    <mergeCell ref="W1841:X1841"/>
    <mergeCell ref="O1841:P1841"/>
    <mergeCell ref="Q1841:R1841"/>
    <mergeCell ref="F1842:G1842"/>
    <mergeCell ref="I1842:L1842"/>
    <mergeCell ref="M1842:N1842"/>
    <mergeCell ref="O1842:P1842"/>
    <mergeCell ref="Q1842:R1842"/>
    <mergeCell ref="W1822:X1822"/>
    <mergeCell ref="AA1822:AB1822"/>
    <mergeCell ref="S1835:T1835"/>
    <mergeCell ref="S1836:T1836"/>
    <mergeCell ref="S1837:T1837"/>
    <mergeCell ref="S1838:T1838"/>
    <mergeCell ref="S1839:T1839"/>
    <mergeCell ref="M1830:N1830"/>
    <mergeCell ref="O1830:P1830"/>
    <mergeCell ref="Q1830:R1830"/>
    <mergeCell ref="W1827:X1827"/>
    <mergeCell ref="AA1827:AB1827"/>
    <mergeCell ref="H1840:L1840"/>
    <mergeCell ref="M1840:N1840"/>
    <mergeCell ref="O1840:P1840"/>
    <mergeCell ref="Q1840:R1840"/>
    <mergeCell ref="F1841:G1841"/>
    <mergeCell ref="F1824:G1824"/>
    <mergeCell ref="H1841:L1841"/>
    <mergeCell ref="S1807:T1807"/>
    <mergeCell ref="O1833:P1833"/>
    <mergeCell ref="Q1833:R1833"/>
    <mergeCell ref="F1834:G1834"/>
    <mergeCell ref="H1834:L1834"/>
    <mergeCell ref="M1834:N1834"/>
    <mergeCell ref="O1834:P1834"/>
    <mergeCell ref="W1757:X1757"/>
    <mergeCell ref="AA1757:AB1757"/>
    <mergeCell ref="W1758:X1758"/>
    <mergeCell ref="AA1758:AB1758"/>
    <mergeCell ref="W1759:X1759"/>
    <mergeCell ref="AA1759:AB1759"/>
    <mergeCell ref="W1760:X1760"/>
    <mergeCell ref="AA1760:AB1760"/>
    <mergeCell ref="W1761:X1761"/>
    <mergeCell ref="W1764:X1764"/>
    <mergeCell ref="AA1764:AB1764"/>
    <mergeCell ref="W1812:X1812"/>
    <mergeCell ref="AA1812:AB1812"/>
    <mergeCell ref="W1813:X1813"/>
    <mergeCell ref="AA1813:AB1813"/>
    <mergeCell ref="W1814:X1814"/>
    <mergeCell ref="AA1814:AB1814"/>
    <mergeCell ref="S1769:T1769"/>
    <mergeCell ref="AA1782:AB1782"/>
    <mergeCell ref="W1783:X1783"/>
    <mergeCell ref="AA1789:AB1789"/>
    <mergeCell ref="W1790:X1790"/>
    <mergeCell ref="AA1790:AB1790"/>
    <mergeCell ref="W1791:X1791"/>
    <mergeCell ref="AA1791:AB1791"/>
    <mergeCell ref="S1822:T1822"/>
    <mergeCell ref="S1823:T1823"/>
    <mergeCell ref="W1823:X1823"/>
    <mergeCell ref="AA1823:AB1823"/>
    <mergeCell ref="S1824:T1824"/>
    <mergeCell ref="S1825:T1825"/>
    <mergeCell ref="S1826:T1826"/>
    <mergeCell ref="S1764:T1764"/>
    <mergeCell ref="W1775:X1775"/>
    <mergeCell ref="S1767:T1767"/>
    <mergeCell ref="S1768:T1768"/>
    <mergeCell ref="S1787:T1787"/>
    <mergeCell ref="S1788:T1788"/>
    <mergeCell ref="AA1775:AB1775"/>
    <mergeCell ref="W1776:X1776"/>
    <mergeCell ref="AA1776:AB1776"/>
    <mergeCell ref="W1777:X1777"/>
    <mergeCell ref="AA1777:AB1777"/>
    <mergeCell ref="S1781:T1781"/>
    <mergeCell ref="Q1834:R1834"/>
    <mergeCell ref="F1833:G1833"/>
    <mergeCell ref="H1833:L1833"/>
    <mergeCell ref="M1833:N1833"/>
    <mergeCell ref="M1770:N1770"/>
    <mergeCell ref="O1770:P1770"/>
    <mergeCell ref="Q1770:R1770"/>
    <mergeCell ref="F1771:G1771"/>
    <mergeCell ref="I1771:L1771"/>
    <mergeCell ref="M1771:N1771"/>
    <mergeCell ref="O1771:P1771"/>
    <mergeCell ref="Q1771:R1771"/>
    <mergeCell ref="F1772:G1772"/>
    <mergeCell ref="I1772:L1772"/>
    <mergeCell ref="M1772:N1772"/>
    <mergeCell ref="O1772:P1772"/>
    <mergeCell ref="Q1772:R1772"/>
    <mergeCell ref="F1773:G1773"/>
    <mergeCell ref="H1773:L1773"/>
    <mergeCell ref="M1773:N1773"/>
    <mergeCell ref="O1773:P1773"/>
    <mergeCell ref="Q1773:R1773"/>
    <mergeCell ref="F1774:G1774"/>
    <mergeCell ref="H1774:L1774"/>
    <mergeCell ref="M1774:N1774"/>
    <mergeCell ref="O1774:P1774"/>
    <mergeCell ref="Q1774:R1774"/>
    <mergeCell ref="F1775:G1775"/>
    <mergeCell ref="S1785:T1785"/>
    <mergeCell ref="S1786:T1786"/>
    <mergeCell ref="S1770:T1770"/>
    <mergeCell ref="S1779:T1779"/>
    <mergeCell ref="F1776:G1776"/>
    <mergeCell ref="H1776:L1776"/>
    <mergeCell ref="M1776:N1776"/>
    <mergeCell ref="O1776:P1776"/>
    <mergeCell ref="Q1776:R1776"/>
    <mergeCell ref="I1796:L1796"/>
    <mergeCell ref="M1796:N1796"/>
    <mergeCell ref="O1796:P1796"/>
    <mergeCell ref="Q1796:R1796"/>
    <mergeCell ref="F1797:G1797"/>
    <mergeCell ref="I1797:L1797"/>
    <mergeCell ref="M1797:N1797"/>
    <mergeCell ref="O1797:P1797"/>
    <mergeCell ref="Q1797:R1797"/>
    <mergeCell ref="F1798:G1798"/>
    <mergeCell ref="I1798:L1798"/>
    <mergeCell ref="M1798:N1798"/>
    <mergeCell ref="O1798:P1798"/>
    <mergeCell ref="Q1798:R1798"/>
    <mergeCell ref="F1799:G1799"/>
    <mergeCell ref="I1799:L1799"/>
    <mergeCell ref="M1799:N1799"/>
    <mergeCell ref="O1799:P1799"/>
    <mergeCell ref="Q1799:R1799"/>
    <mergeCell ref="I1804:L1804"/>
    <mergeCell ref="M1804:N1804"/>
    <mergeCell ref="O1804:P1804"/>
    <mergeCell ref="Q1804:R1804"/>
    <mergeCell ref="F1790:G1790"/>
    <mergeCell ref="I1790:L1790"/>
    <mergeCell ref="M1790:N1790"/>
    <mergeCell ref="O1790:P1790"/>
    <mergeCell ref="Q1790:R1790"/>
    <mergeCell ref="F1791:G1791"/>
    <mergeCell ref="H1791:L1791"/>
    <mergeCell ref="M1791:N1791"/>
    <mergeCell ref="O1791:P1791"/>
    <mergeCell ref="Q1791:R1791"/>
    <mergeCell ref="F1792:G1792"/>
    <mergeCell ref="H1792:L1792"/>
    <mergeCell ref="M1792:N1792"/>
    <mergeCell ref="O1792:P1792"/>
    <mergeCell ref="Q1792:R1792"/>
    <mergeCell ref="F1793:G1793"/>
    <mergeCell ref="H1793:L1793"/>
    <mergeCell ref="M1793:N1793"/>
    <mergeCell ref="O1793:P1793"/>
    <mergeCell ref="Q1793:R1793"/>
    <mergeCell ref="F1794:G1794"/>
    <mergeCell ref="H1794:L1794"/>
    <mergeCell ref="M1794:N1794"/>
    <mergeCell ref="W1817:X1817"/>
    <mergeCell ref="AA1817:AB1817"/>
    <mergeCell ref="W1818:X1818"/>
    <mergeCell ref="AA1818:AB1818"/>
    <mergeCell ref="W1819:X1819"/>
    <mergeCell ref="AA1819:AB1819"/>
    <mergeCell ref="W1820:X1820"/>
    <mergeCell ref="AA1820:AB1820"/>
    <mergeCell ref="W1821:X1821"/>
    <mergeCell ref="AA1821:AB1821"/>
    <mergeCell ref="S1811:T1811"/>
    <mergeCell ref="S1812:T1812"/>
    <mergeCell ref="S1813:T1813"/>
    <mergeCell ref="S1814:T1814"/>
    <mergeCell ref="S1815:T1815"/>
    <mergeCell ref="S1816:T1816"/>
    <mergeCell ref="S1817:T1817"/>
    <mergeCell ref="S1818:T1818"/>
    <mergeCell ref="S1819:T1819"/>
    <mergeCell ref="S1820:T1820"/>
    <mergeCell ref="S1821:T1821"/>
    <mergeCell ref="S1808:T1808"/>
    <mergeCell ref="S1809:T1809"/>
    <mergeCell ref="S1810:T1810"/>
    <mergeCell ref="AA1795:AB1795"/>
    <mergeCell ref="W1796:X1796"/>
    <mergeCell ref="AA1796:AB1796"/>
    <mergeCell ref="W1797:X1797"/>
    <mergeCell ref="AA1797:AB1797"/>
    <mergeCell ref="W1798:X1798"/>
    <mergeCell ref="AA1798:AB1798"/>
    <mergeCell ref="W1811:X1811"/>
    <mergeCell ref="AA1811:AB1811"/>
    <mergeCell ref="O1794:P1794"/>
    <mergeCell ref="Q1794:R1794"/>
    <mergeCell ref="F1795:G1795"/>
    <mergeCell ref="I1795:L1795"/>
    <mergeCell ref="M1795:N1795"/>
    <mergeCell ref="O1795:P1795"/>
    <mergeCell ref="Q1795:R1795"/>
    <mergeCell ref="F1796:G1796"/>
    <mergeCell ref="F1805:G1805"/>
    <mergeCell ref="I1805:L1805"/>
    <mergeCell ref="M1805:N1805"/>
    <mergeCell ref="O1805:P1805"/>
    <mergeCell ref="W1734:X1734"/>
    <mergeCell ref="AA1734:AB1734"/>
    <mergeCell ref="W1735:X1735"/>
    <mergeCell ref="AA1735:AB1735"/>
    <mergeCell ref="S1739:T1739"/>
    <mergeCell ref="S1740:T1740"/>
    <mergeCell ref="AA1801:AB1801"/>
    <mergeCell ref="W1802:X1802"/>
    <mergeCell ref="AA1802:AB1802"/>
    <mergeCell ref="S1800:T1800"/>
    <mergeCell ref="S1801:T1801"/>
    <mergeCell ref="S1802:T1802"/>
    <mergeCell ref="S1803:T1803"/>
    <mergeCell ref="S1804:T1804"/>
    <mergeCell ref="S1805:T1805"/>
    <mergeCell ref="S1806:T1806"/>
    <mergeCell ref="S1735:T1735"/>
    <mergeCell ref="S1736:T1736"/>
    <mergeCell ref="W1824:X1824"/>
    <mergeCell ref="AA1824:AB1824"/>
    <mergeCell ref="W1825:X1825"/>
    <mergeCell ref="AA1825:AB1825"/>
    <mergeCell ref="W1826:X1826"/>
    <mergeCell ref="AA1826:AB1826"/>
    <mergeCell ref="W1815:X1815"/>
    <mergeCell ref="AA1815:AB1815"/>
    <mergeCell ref="W1816:X1816"/>
    <mergeCell ref="AA1816:AB1816"/>
    <mergeCell ref="W1795:X1795"/>
    <mergeCell ref="W1786:X1786"/>
    <mergeCell ref="AA1786:AB1786"/>
    <mergeCell ref="W1787:X1787"/>
    <mergeCell ref="AA1787:AB1787"/>
    <mergeCell ref="W1788:X1788"/>
    <mergeCell ref="AA1788:AB1788"/>
    <mergeCell ref="S1778:T1778"/>
    <mergeCell ref="S1748:T1748"/>
    <mergeCell ref="S1749:T1749"/>
    <mergeCell ref="W1755:X1755"/>
    <mergeCell ref="AA1755:AB1755"/>
    <mergeCell ref="S1742:T1742"/>
    <mergeCell ref="S1750:T1750"/>
    <mergeCell ref="S1751:T1751"/>
    <mergeCell ref="S1752:T1752"/>
    <mergeCell ref="S1753:T1753"/>
    <mergeCell ref="S1754:T1754"/>
    <mergeCell ref="S1755:T1755"/>
    <mergeCell ref="W1741:X1741"/>
    <mergeCell ref="AA1741:AB1741"/>
    <mergeCell ref="W1742:X1742"/>
    <mergeCell ref="AA1742:AB1742"/>
    <mergeCell ref="W1743:X1743"/>
    <mergeCell ref="AA1743:AB1743"/>
    <mergeCell ref="W1744:X1744"/>
    <mergeCell ref="AA1744:AB1744"/>
    <mergeCell ref="AA1747:AB1747"/>
    <mergeCell ref="W1748:X1748"/>
    <mergeCell ref="AA1748:AB1748"/>
    <mergeCell ref="W1749:X1749"/>
    <mergeCell ref="W1752:X1752"/>
    <mergeCell ref="AA1752:AB1752"/>
    <mergeCell ref="W1753:X1753"/>
    <mergeCell ref="AA1753:AB1753"/>
    <mergeCell ref="W1754:X1754"/>
    <mergeCell ref="AA1754:AB1754"/>
    <mergeCell ref="S1782:T1782"/>
    <mergeCell ref="S1783:T1783"/>
    <mergeCell ref="S1784:T1784"/>
    <mergeCell ref="W1774:X1774"/>
    <mergeCell ref="AA1774:AB1774"/>
    <mergeCell ref="S1756:T1756"/>
    <mergeCell ref="S1757:T1757"/>
    <mergeCell ref="AB1695:AD1695"/>
    <mergeCell ref="S1624:T1624"/>
    <mergeCell ref="Q1625:R1625"/>
    <mergeCell ref="S1625:T1625"/>
    <mergeCell ref="C1664:AD1664"/>
    <mergeCell ref="Q1668:R1669"/>
    <mergeCell ref="G1638:H1638"/>
    <mergeCell ref="G1639:H1639"/>
    <mergeCell ref="AA1772:AB1772"/>
    <mergeCell ref="W1773:X1773"/>
    <mergeCell ref="AA1773:AB1773"/>
    <mergeCell ref="G1632:H1632"/>
    <mergeCell ref="G1633:H1633"/>
    <mergeCell ref="S1723:T1723"/>
    <mergeCell ref="S1724:T1724"/>
    <mergeCell ref="AA1761:AB1761"/>
    <mergeCell ref="W1762:X1762"/>
    <mergeCell ref="AA1762:AB1762"/>
    <mergeCell ref="W1763:X1763"/>
    <mergeCell ref="AA1763:AB1763"/>
    <mergeCell ref="AA1701:AB1701"/>
    <mergeCell ref="W1702:X1702"/>
    <mergeCell ref="AA1715:AB1715"/>
    <mergeCell ref="W1733:X1733"/>
    <mergeCell ref="W1722:X1722"/>
    <mergeCell ref="AA1722:AB1722"/>
    <mergeCell ref="W1723:X1723"/>
    <mergeCell ref="AA1723:AB1723"/>
    <mergeCell ref="W1724:X1724"/>
    <mergeCell ref="AA1724:AB1724"/>
    <mergeCell ref="W1725:X1725"/>
    <mergeCell ref="AA1725:AB1725"/>
    <mergeCell ref="W1726:X1726"/>
    <mergeCell ref="AA1726:AB1726"/>
    <mergeCell ref="W1727:X1727"/>
    <mergeCell ref="AA1727:AB1727"/>
    <mergeCell ref="W1728:X1728"/>
    <mergeCell ref="AA1728:AB1728"/>
    <mergeCell ref="W1729:X1729"/>
    <mergeCell ref="AA1729:AB1729"/>
    <mergeCell ref="W1730:X1730"/>
    <mergeCell ref="AA1730:AB1730"/>
    <mergeCell ref="S1734:T1734"/>
    <mergeCell ref="W1756:X1756"/>
    <mergeCell ref="AA1756:AB1756"/>
    <mergeCell ref="W1721:X1721"/>
    <mergeCell ref="S1747:T1747"/>
    <mergeCell ref="S1725:T1725"/>
    <mergeCell ref="S1726:T1726"/>
    <mergeCell ref="S1727:T1727"/>
    <mergeCell ref="S1728:T1728"/>
    <mergeCell ref="M1739:N1739"/>
    <mergeCell ref="O1739:P1739"/>
    <mergeCell ref="Q1739:R1739"/>
    <mergeCell ref="F1746:G1746"/>
    <mergeCell ref="M1624:N1624"/>
    <mergeCell ref="D1716:E1726"/>
    <mergeCell ref="F1716:G1716"/>
    <mergeCell ref="H1716:L1716"/>
    <mergeCell ref="M1716:N1716"/>
    <mergeCell ref="O1716:P1716"/>
    <mergeCell ref="Q1716:R1716"/>
    <mergeCell ref="F1717:G1717"/>
    <mergeCell ref="H1717:L1717"/>
    <mergeCell ref="C1716:C1726"/>
    <mergeCell ref="S1789:T1789"/>
    <mergeCell ref="S1790:T1790"/>
    <mergeCell ref="S1791:T1791"/>
    <mergeCell ref="S1792:T1792"/>
    <mergeCell ref="S1716:T1716"/>
    <mergeCell ref="S1743:T1743"/>
    <mergeCell ref="S1744:T1744"/>
    <mergeCell ref="W1745:X1745"/>
    <mergeCell ref="AA1745:AB1745"/>
    <mergeCell ref="W1746:X1746"/>
    <mergeCell ref="AA1746:AB1746"/>
    <mergeCell ref="W1747:X1747"/>
    <mergeCell ref="AA1767:AB1767"/>
    <mergeCell ref="W1768:X1768"/>
    <mergeCell ref="AA1768:AB1768"/>
    <mergeCell ref="W1769:X1769"/>
    <mergeCell ref="AA1769:AB1769"/>
    <mergeCell ref="W1770:X1770"/>
    <mergeCell ref="AA1770:AB1770"/>
    <mergeCell ref="W1771:X1771"/>
    <mergeCell ref="AA1771:AB1771"/>
    <mergeCell ref="W1772:X1772"/>
    <mergeCell ref="W1716:X1716"/>
    <mergeCell ref="AA1716:AB1716"/>
    <mergeCell ref="W1717:X1717"/>
    <mergeCell ref="S1741:T1741"/>
    <mergeCell ref="W1718:X1718"/>
    <mergeCell ref="AA1718:AB1718"/>
    <mergeCell ref="W1719:X1719"/>
    <mergeCell ref="AA1719:AB1719"/>
    <mergeCell ref="W1720:X1720"/>
    <mergeCell ref="AA1720:AB1720"/>
    <mergeCell ref="W1736:X1736"/>
    <mergeCell ref="AA1736:AB1736"/>
    <mergeCell ref="W1737:X1737"/>
    <mergeCell ref="AA1737:AB1737"/>
    <mergeCell ref="W1738:X1738"/>
    <mergeCell ref="AA1738:AB1738"/>
    <mergeCell ref="W1739:X1739"/>
    <mergeCell ref="AA1739:AB1739"/>
    <mergeCell ref="W1740:X1740"/>
    <mergeCell ref="AA1740:AB1740"/>
    <mergeCell ref="S1737:T1737"/>
    <mergeCell ref="S1738:T1738"/>
    <mergeCell ref="Q1741:R1741"/>
    <mergeCell ref="AA1749:AB1749"/>
    <mergeCell ref="W1750:X1750"/>
    <mergeCell ref="AA1750:AB1750"/>
    <mergeCell ref="W1751:X1751"/>
    <mergeCell ref="AA1751:AB1751"/>
    <mergeCell ref="S1759:T1759"/>
    <mergeCell ref="S1760:T1760"/>
    <mergeCell ref="S1761:T1761"/>
    <mergeCell ref="S1762:T1762"/>
    <mergeCell ref="S1763:T1763"/>
    <mergeCell ref="W1731:X1731"/>
    <mergeCell ref="AA1731:AB1731"/>
    <mergeCell ref="S1745:T1745"/>
    <mergeCell ref="S1746:T1746"/>
    <mergeCell ref="G1517:H1517"/>
    <mergeCell ref="I1517:R1517"/>
    <mergeCell ref="S1731:T1731"/>
    <mergeCell ref="S1732:T1732"/>
    <mergeCell ref="S1733:T1733"/>
    <mergeCell ref="S1729:T1729"/>
    <mergeCell ref="AA3393:AB3393"/>
    <mergeCell ref="AC3393:AD3393"/>
    <mergeCell ref="C1777:C1802"/>
    <mergeCell ref="C1758:C1760"/>
    <mergeCell ref="D1727:E1757"/>
    <mergeCell ref="F1727:G1727"/>
    <mergeCell ref="H1727:L1727"/>
    <mergeCell ref="M1727:N1727"/>
    <mergeCell ref="O1727:P1727"/>
    <mergeCell ref="Q1727:R1727"/>
    <mergeCell ref="F1728:G1728"/>
    <mergeCell ref="I1728:L1728"/>
    <mergeCell ref="M1728:N1728"/>
    <mergeCell ref="O1728:P1728"/>
    <mergeCell ref="Q1728:R1728"/>
    <mergeCell ref="F1729:G1729"/>
    <mergeCell ref="I1729:L1729"/>
    <mergeCell ref="M1730:N1730"/>
    <mergeCell ref="O1730:P1730"/>
    <mergeCell ref="Q1730:R1730"/>
    <mergeCell ref="F1731:G1731"/>
    <mergeCell ref="I1731:L1731"/>
    <mergeCell ref="M1731:N1731"/>
    <mergeCell ref="O1731:P1731"/>
    <mergeCell ref="D3390:O3390"/>
    <mergeCell ref="P3390:R3390"/>
    <mergeCell ref="S3390:T3390"/>
    <mergeCell ref="U3390:V3390"/>
    <mergeCell ref="W3390:X3390"/>
    <mergeCell ref="Y3390:Z3390"/>
    <mergeCell ref="AA3390:AB3390"/>
    <mergeCell ref="AC3390:AD3390"/>
    <mergeCell ref="D3391:O3391"/>
    <mergeCell ref="P3391:R3391"/>
    <mergeCell ref="S3391:T3391"/>
    <mergeCell ref="U3391:V3391"/>
    <mergeCell ref="W3391:X3391"/>
    <mergeCell ref="Y3391:Z3391"/>
    <mergeCell ref="AA3391:AB3391"/>
    <mergeCell ref="AC3391:AD3391"/>
    <mergeCell ref="AA1721:AB1721"/>
    <mergeCell ref="AA1733:AB1733"/>
    <mergeCell ref="S1730:T1730"/>
    <mergeCell ref="F1739:G1739"/>
    <mergeCell ref="I1739:L1739"/>
    <mergeCell ref="S1758:T1758"/>
    <mergeCell ref="S1771:T1771"/>
    <mergeCell ref="F1801:G1801"/>
    <mergeCell ref="H1801:L1801"/>
    <mergeCell ref="M1801:N1801"/>
    <mergeCell ref="O1801:P1801"/>
    <mergeCell ref="Q1801:R1801"/>
    <mergeCell ref="Y3392:Z3392"/>
    <mergeCell ref="W1732:X1732"/>
    <mergeCell ref="M1605:N1605"/>
    <mergeCell ref="O1605:P1605"/>
    <mergeCell ref="F315:AD315"/>
    <mergeCell ref="C317:AD317"/>
    <mergeCell ref="C328:AD328"/>
    <mergeCell ref="C329:AD329"/>
    <mergeCell ref="C330:AD330"/>
    <mergeCell ref="C331:AD331"/>
    <mergeCell ref="C332:AD332"/>
    <mergeCell ref="C334:I335"/>
    <mergeCell ref="J334:M335"/>
    <mergeCell ref="N334:Q335"/>
    <mergeCell ref="R334:U335"/>
    <mergeCell ref="D336:I336"/>
    <mergeCell ref="D337:I337"/>
    <mergeCell ref="D338:I338"/>
    <mergeCell ref="L585:AD585"/>
    <mergeCell ref="L586:N587"/>
    <mergeCell ref="O586:V586"/>
    <mergeCell ref="C585:K587"/>
    <mergeCell ref="D588:K588"/>
    <mergeCell ref="L588:N588"/>
    <mergeCell ref="B542:AD542"/>
    <mergeCell ref="B575:AD575"/>
    <mergeCell ref="B574:AD574"/>
    <mergeCell ref="AB424:AD424"/>
    <mergeCell ref="D349:I349"/>
    <mergeCell ref="D385:X385"/>
    <mergeCell ref="D386:X386"/>
    <mergeCell ref="B415:AD415"/>
    <mergeCell ref="Y392:AD392"/>
    <mergeCell ref="C379:AD379"/>
    <mergeCell ref="C380:AD380"/>
    <mergeCell ref="C381:AD381"/>
    <mergeCell ref="C400:AD400"/>
    <mergeCell ref="AB401:AD401"/>
    <mergeCell ref="Y401:AA401"/>
    <mergeCell ref="V401:X401"/>
    <mergeCell ref="Y389:AD389"/>
    <mergeCell ref="Y390:AD390"/>
    <mergeCell ref="Y391:AD391"/>
    <mergeCell ref="R349:U349"/>
    <mergeCell ref="N350:Q350"/>
    <mergeCell ref="R350:U350"/>
    <mergeCell ref="S401:U401"/>
    <mergeCell ref="P401:R401"/>
    <mergeCell ref="L401:O401"/>
    <mergeCell ref="B378:AD378"/>
    <mergeCell ref="M1579:N1579"/>
    <mergeCell ref="Q1579:R1579"/>
    <mergeCell ref="U1579:V1579"/>
    <mergeCell ref="Y1579:Z1579"/>
    <mergeCell ref="AC1579:AD1579"/>
    <mergeCell ref="D1556:L1556"/>
    <mergeCell ref="M1556:R1556"/>
    <mergeCell ref="S1556:X1556"/>
    <mergeCell ref="Y1556:AD1556"/>
    <mergeCell ref="G1522:H1522"/>
    <mergeCell ref="J1522:R1522"/>
    <mergeCell ref="G1523:H1523"/>
    <mergeCell ref="G1524:H1524"/>
    <mergeCell ref="I1524:R1524"/>
    <mergeCell ref="G1520:H1520"/>
    <mergeCell ref="J1520:R1520"/>
    <mergeCell ref="C1727:C1757"/>
    <mergeCell ref="C1761:C1776"/>
    <mergeCell ref="AA1717:AB1717"/>
    <mergeCell ref="AA1732:AB1732"/>
    <mergeCell ref="S1780:T1780"/>
    <mergeCell ref="B286:AD286"/>
    <mergeCell ref="C281:AD281"/>
    <mergeCell ref="C282:AD282"/>
    <mergeCell ref="C289:AD289"/>
    <mergeCell ref="C383:X383"/>
    <mergeCell ref="P423:R424"/>
    <mergeCell ref="S423:AD423"/>
    <mergeCell ref="C422:O424"/>
    <mergeCell ref="C420:AD420"/>
    <mergeCell ref="C444:P446"/>
    <mergeCell ref="M468:N469"/>
    <mergeCell ref="S468:T469"/>
    <mergeCell ref="O468:R468"/>
    <mergeCell ref="U468:X468"/>
    <mergeCell ref="C467:L469"/>
    <mergeCell ref="S1573:T1573"/>
    <mergeCell ref="W1573:X1573"/>
    <mergeCell ref="AA1573:AB1573"/>
    <mergeCell ref="O1574:P1574"/>
    <mergeCell ref="S1574:T1574"/>
    <mergeCell ref="W1575:X1575"/>
    <mergeCell ref="AA1575:AB1575"/>
    <mergeCell ref="C1570:AD1570"/>
    <mergeCell ref="C1584:AD1584"/>
    <mergeCell ref="C1585:AD1585"/>
    <mergeCell ref="C1610:AD1610"/>
    <mergeCell ref="C1611:AD1611"/>
    <mergeCell ref="D1601:L1601"/>
    <mergeCell ref="AA1596:AB1596"/>
    <mergeCell ref="D1597:L1597"/>
    <mergeCell ref="M1597:N1597"/>
    <mergeCell ref="O1597:P1597"/>
    <mergeCell ref="AA1595:AD1595"/>
    <mergeCell ref="Q1597:R1597"/>
    <mergeCell ref="S1597:T1597"/>
    <mergeCell ref="W1597:X1597"/>
    <mergeCell ref="U1582:V1582"/>
    <mergeCell ref="Y1582:Z1582"/>
    <mergeCell ref="AC1582:AD1582"/>
    <mergeCell ref="AA1597:AB1597"/>
    <mergeCell ref="D1598:L1598"/>
    <mergeCell ref="M1598:N1598"/>
    <mergeCell ref="O1598:P1598"/>
    <mergeCell ref="Q1582:R1582"/>
    <mergeCell ref="C1496:C1525"/>
    <mergeCell ref="D1496:F1525"/>
    <mergeCell ref="I1500:R1500"/>
    <mergeCell ref="J1506:R1506"/>
    <mergeCell ref="I1508:R1508"/>
    <mergeCell ref="J1510:R1510"/>
    <mergeCell ref="I1519:R1519"/>
    <mergeCell ref="J1523:R1523"/>
    <mergeCell ref="G1525:H1525"/>
    <mergeCell ref="I1525:R1525"/>
    <mergeCell ref="C1554:L1555"/>
    <mergeCell ref="M1554:AD1554"/>
    <mergeCell ref="M1555:R1555"/>
    <mergeCell ref="S1555:X1555"/>
    <mergeCell ref="Y1555:AD1555"/>
    <mergeCell ref="C1612:AD1612"/>
    <mergeCell ref="B1536:AD1536"/>
    <mergeCell ref="C1203:AD1203"/>
    <mergeCell ref="C1370:AD1370"/>
    <mergeCell ref="C1001:AD1001"/>
    <mergeCell ref="C299:AD299"/>
    <mergeCell ref="C300:AD300"/>
    <mergeCell ref="C301:AD301"/>
    <mergeCell ref="C302:AD302"/>
    <mergeCell ref="C305:I306"/>
    <mergeCell ref="J305:M306"/>
    <mergeCell ref="N305:Q306"/>
    <mergeCell ref="R305:U306"/>
    <mergeCell ref="D307:I307"/>
    <mergeCell ref="J307:M307"/>
    <mergeCell ref="N307:Q307"/>
    <mergeCell ref="AB1613:AD1613"/>
    <mergeCell ref="AB1627:AD1627"/>
    <mergeCell ref="G1629:J1629"/>
    <mergeCell ref="O1580:P1580"/>
    <mergeCell ref="N310:Q310"/>
    <mergeCell ref="R310:U310"/>
    <mergeCell ref="D311:I311"/>
    <mergeCell ref="J311:M311"/>
    <mergeCell ref="N311:Q311"/>
    <mergeCell ref="R311:U311"/>
    <mergeCell ref="D312:I312"/>
    <mergeCell ref="J312:M312"/>
    <mergeCell ref="N312:Q312"/>
    <mergeCell ref="R312:U312"/>
    <mergeCell ref="N313:Q313"/>
    <mergeCell ref="R313:U313"/>
    <mergeCell ref="C315:E315"/>
    <mergeCell ref="O1581:P1581"/>
    <mergeCell ref="S1581:T1581"/>
    <mergeCell ref="W1581:X1581"/>
    <mergeCell ref="AA1581:AB1581"/>
    <mergeCell ref="Q1598:R1598"/>
    <mergeCell ref="S1598:T1598"/>
    <mergeCell ref="W1598:X1598"/>
    <mergeCell ref="AA1598:AB1598"/>
    <mergeCell ref="O1599:P1599"/>
    <mergeCell ref="Q1599:R1599"/>
    <mergeCell ref="S1599:T1599"/>
    <mergeCell ref="W1599:X1599"/>
    <mergeCell ref="M1595:N1596"/>
    <mergeCell ref="O1595:P1596"/>
    <mergeCell ref="Q1595:R1596"/>
    <mergeCell ref="S1595:V1595"/>
    <mergeCell ref="W1595:Z1595"/>
    <mergeCell ref="O1601:P1601"/>
    <mergeCell ref="Q1601:R1601"/>
    <mergeCell ref="S1601:T1601"/>
    <mergeCell ref="W1601:X1601"/>
    <mergeCell ref="AA1601:AB1601"/>
    <mergeCell ref="AA1582:AB1582"/>
    <mergeCell ref="O1582:P1582"/>
    <mergeCell ref="S1582:T1582"/>
    <mergeCell ref="W1582:X1582"/>
    <mergeCell ref="B1589:AD1589"/>
    <mergeCell ref="C1594:L1596"/>
    <mergeCell ref="M1594:AD1594"/>
    <mergeCell ref="S1596:T1596"/>
    <mergeCell ref="W1596:X1596"/>
    <mergeCell ref="AB3555:AD3555"/>
    <mergeCell ref="S3556:U3556"/>
    <mergeCell ref="V3556:X3556"/>
    <mergeCell ref="Y3556:AA3556"/>
    <mergeCell ref="AB3556:AD3556"/>
    <mergeCell ref="S3557:U3557"/>
    <mergeCell ref="V3557:X3557"/>
    <mergeCell ref="Y3557:AA3557"/>
    <mergeCell ref="AB3557:AD3557"/>
    <mergeCell ref="S3558:U3558"/>
    <mergeCell ref="V3558:X3558"/>
    <mergeCell ref="AB3553:AD3553"/>
    <mergeCell ref="Y3558:AA3558"/>
    <mergeCell ref="P3555:R3555"/>
    <mergeCell ref="D3556:O3556"/>
    <mergeCell ref="P3556:R3556"/>
    <mergeCell ref="D3557:O3557"/>
    <mergeCell ref="P3557:R3557"/>
    <mergeCell ref="D3558:O3558"/>
    <mergeCell ref="P3558:R3558"/>
    <mergeCell ref="C3545:AD3545"/>
    <mergeCell ref="AB3548:AD3548"/>
    <mergeCell ref="S3552:U3552"/>
    <mergeCell ref="V3552:X3552"/>
    <mergeCell ref="Y3552:AA3552"/>
    <mergeCell ref="AB3552:AD3552"/>
    <mergeCell ref="S3553:U3553"/>
    <mergeCell ref="V3553:X3553"/>
    <mergeCell ref="Y3553:AA3553"/>
    <mergeCell ref="AB3551:AD3551"/>
    <mergeCell ref="Y3551:AA3551"/>
    <mergeCell ref="V3551:X3551"/>
    <mergeCell ref="S3551:U3551"/>
    <mergeCell ref="P3552:R3552"/>
    <mergeCell ref="D3553:O3553"/>
    <mergeCell ref="P3553:R3553"/>
    <mergeCell ref="D3533:P3533"/>
    <mergeCell ref="Q3533:R3533"/>
    <mergeCell ref="S3533:T3533"/>
    <mergeCell ref="U3533:V3533"/>
    <mergeCell ref="W3533:X3533"/>
    <mergeCell ref="Y3533:Z3533"/>
    <mergeCell ref="AA3533:AB3533"/>
    <mergeCell ref="AC3533:AD3533"/>
    <mergeCell ref="D3534:P3534"/>
    <mergeCell ref="Q3534:R3534"/>
    <mergeCell ref="S3534:T3534"/>
    <mergeCell ref="U3534:V3534"/>
    <mergeCell ref="W3534:X3534"/>
    <mergeCell ref="Y3534:Z3534"/>
    <mergeCell ref="AA3534:AB3534"/>
    <mergeCell ref="AC3534:AD3534"/>
    <mergeCell ref="D3535:P3535"/>
    <mergeCell ref="Q3535:R3535"/>
    <mergeCell ref="S3535:T3535"/>
    <mergeCell ref="U3535:V3535"/>
    <mergeCell ref="W3535:X3535"/>
    <mergeCell ref="Y3535:Z3535"/>
    <mergeCell ref="AA3535:AB3535"/>
    <mergeCell ref="AC3535:AD3535"/>
    <mergeCell ref="S3536:T3536"/>
    <mergeCell ref="U3536:V3536"/>
    <mergeCell ref="W3536:X3536"/>
    <mergeCell ref="Y3536:Z3536"/>
    <mergeCell ref="AA3536:AB3536"/>
    <mergeCell ref="AC3536:AD3536"/>
    <mergeCell ref="D3537:P3537"/>
    <mergeCell ref="Q3537:R3537"/>
    <mergeCell ref="S3537:T3537"/>
    <mergeCell ref="U3537:V3537"/>
    <mergeCell ref="W3537:X3537"/>
    <mergeCell ref="Y3537:Z3537"/>
    <mergeCell ref="AA3537:AB3537"/>
    <mergeCell ref="AC3537:AD3537"/>
    <mergeCell ref="D3536:P3536"/>
    <mergeCell ref="Q3536:R3536"/>
    <mergeCell ref="D3530:P3530"/>
    <mergeCell ref="Q3530:R3530"/>
    <mergeCell ref="S3530:T3530"/>
    <mergeCell ref="U3530:V3530"/>
    <mergeCell ref="W3530:X3530"/>
    <mergeCell ref="Y3530:Z3530"/>
    <mergeCell ref="AA3530:AB3530"/>
    <mergeCell ref="AC3530:AD3530"/>
    <mergeCell ref="D3531:P3531"/>
    <mergeCell ref="Q3531:R3531"/>
    <mergeCell ref="S3531:T3531"/>
    <mergeCell ref="U3531:V3531"/>
    <mergeCell ref="W3531:X3531"/>
    <mergeCell ref="Y3531:Z3531"/>
    <mergeCell ref="AA3531:AB3531"/>
    <mergeCell ref="AC3531:AD3531"/>
    <mergeCell ref="D3532:P3532"/>
    <mergeCell ref="Q3532:R3532"/>
    <mergeCell ref="S3532:T3532"/>
    <mergeCell ref="U3532:V3532"/>
    <mergeCell ref="W3532:X3532"/>
    <mergeCell ref="Y3532:Z3532"/>
    <mergeCell ref="AA3532:AB3532"/>
    <mergeCell ref="AC3532:AD3532"/>
    <mergeCell ref="D3513:L3513"/>
    <mergeCell ref="M3513:R3513"/>
    <mergeCell ref="S3513:X3513"/>
    <mergeCell ref="Y3513:AD3513"/>
    <mergeCell ref="D3514:L3514"/>
    <mergeCell ref="M3514:R3514"/>
    <mergeCell ref="S3514:X3514"/>
    <mergeCell ref="Y3514:AD3514"/>
    <mergeCell ref="D3515:L3515"/>
    <mergeCell ref="M3515:R3515"/>
    <mergeCell ref="S3515:X3515"/>
    <mergeCell ref="Y3515:AD3515"/>
    <mergeCell ref="D3516:L3516"/>
    <mergeCell ref="M3516:R3516"/>
    <mergeCell ref="S3516:X3516"/>
    <mergeCell ref="Y3516:AD3516"/>
    <mergeCell ref="D3517:L3517"/>
    <mergeCell ref="M3517:R3517"/>
    <mergeCell ref="S3517:X3517"/>
    <mergeCell ref="Y3517:AD3517"/>
    <mergeCell ref="D3511:L3511"/>
    <mergeCell ref="M3511:R3511"/>
    <mergeCell ref="S3511:X3511"/>
    <mergeCell ref="Y3511:AD3511"/>
    <mergeCell ref="D3512:L3512"/>
    <mergeCell ref="M3512:R3512"/>
    <mergeCell ref="S3512:X3512"/>
    <mergeCell ref="Y3512:AD3512"/>
    <mergeCell ref="M3518:R3518"/>
    <mergeCell ref="S3518:X3518"/>
    <mergeCell ref="Y3518:AD3518"/>
    <mergeCell ref="C3527:P3529"/>
    <mergeCell ref="AC3529:AD3529"/>
    <mergeCell ref="S3529:T3529"/>
    <mergeCell ref="U3529:V3529"/>
    <mergeCell ref="W3529:X3529"/>
    <mergeCell ref="Y3529:Z3529"/>
    <mergeCell ref="AA3529:AB3529"/>
    <mergeCell ref="S3528:AD3528"/>
    <mergeCell ref="Q3528:R3529"/>
    <mergeCell ref="Q3527:AD3527"/>
    <mergeCell ref="C3523:AD3523"/>
    <mergeCell ref="C3524:AD3524"/>
    <mergeCell ref="B3522:AD3522"/>
    <mergeCell ref="C3525:AD3525"/>
    <mergeCell ref="S3509:X3509"/>
    <mergeCell ref="Y3509:AD3509"/>
    <mergeCell ref="D3510:L3510"/>
    <mergeCell ref="M3510:R3510"/>
    <mergeCell ref="S3510:X3510"/>
    <mergeCell ref="Y3510:AD3510"/>
    <mergeCell ref="C3486:AD3486"/>
    <mergeCell ref="Y3497:AD3497"/>
    <mergeCell ref="B3502:AD3502"/>
    <mergeCell ref="C3503:AD3503"/>
    <mergeCell ref="C3506:AD3506"/>
    <mergeCell ref="C3488:X3488"/>
    <mergeCell ref="Y3488:AD3488"/>
    <mergeCell ref="D3489:X3489"/>
    <mergeCell ref="Y3489:AD3489"/>
    <mergeCell ref="D3490:X3490"/>
    <mergeCell ref="Y3490:AD3490"/>
    <mergeCell ref="D3491:X3491"/>
    <mergeCell ref="Y3491:AD3491"/>
    <mergeCell ref="D3492:X3492"/>
    <mergeCell ref="Y3492:AD3492"/>
    <mergeCell ref="D3493:X3493"/>
    <mergeCell ref="Y3493:AD3493"/>
    <mergeCell ref="D3494:X3494"/>
    <mergeCell ref="Y3494:AD3494"/>
    <mergeCell ref="D3495:X3495"/>
    <mergeCell ref="Y3495:AD3495"/>
    <mergeCell ref="D3496:X3496"/>
    <mergeCell ref="Y3496:AD3496"/>
    <mergeCell ref="C3508:L3509"/>
    <mergeCell ref="M3508:AD3508"/>
    <mergeCell ref="M3509:R3509"/>
    <mergeCell ref="L3454:O3454"/>
    <mergeCell ref="D3455:K3455"/>
    <mergeCell ref="L3455:O3455"/>
    <mergeCell ref="C3451:K3452"/>
    <mergeCell ref="L3451:O3452"/>
    <mergeCell ref="P3451:AD3451"/>
    <mergeCell ref="AB3452:AD3452"/>
    <mergeCell ref="B3402:AD3402"/>
    <mergeCell ref="C3403:AD3403"/>
    <mergeCell ref="B3406:AD3406"/>
    <mergeCell ref="S1717:T1717"/>
    <mergeCell ref="S1718:T1718"/>
    <mergeCell ref="S1719:T1719"/>
    <mergeCell ref="S1720:T1720"/>
    <mergeCell ref="W1699:X1699"/>
    <mergeCell ref="AA1699:AB1699"/>
    <mergeCell ref="W1700:X1700"/>
    <mergeCell ref="AA1700:AB1700"/>
    <mergeCell ref="W1701:X1701"/>
    <mergeCell ref="W1704:X1704"/>
    <mergeCell ref="AA1704:AB1704"/>
    <mergeCell ref="P3425:R3425"/>
    <mergeCell ref="S3425:U3425"/>
    <mergeCell ref="D3426:K3426"/>
    <mergeCell ref="L3426:O3426"/>
    <mergeCell ref="P3426:R3426"/>
    <mergeCell ref="S3426:U3426"/>
    <mergeCell ref="V3424:X3424"/>
    <mergeCell ref="Y3424:AA3424"/>
    <mergeCell ref="AB3424:AD3424"/>
    <mergeCell ref="V3425:X3425"/>
    <mergeCell ref="Y3425:AA3425"/>
    <mergeCell ref="AB3425:AD3425"/>
    <mergeCell ref="V3426:X3426"/>
    <mergeCell ref="Y3426:AA3426"/>
    <mergeCell ref="AB3426:AD3426"/>
    <mergeCell ref="V3427:X3427"/>
    <mergeCell ref="Y3427:AA3427"/>
    <mergeCell ref="AB3427:AD3427"/>
    <mergeCell ref="D3437:X3437"/>
    <mergeCell ref="C1803:C1817"/>
    <mergeCell ref="F1800:G1800"/>
    <mergeCell ref="D3396:O3396"/>
    <mergeCell ref="P3396:R3396"/>
    <mergeCell ref="S3396:T3396"/>
    <mergeCell ref="V3422:X3422"/>
    <mergeCell ref="C1818:C1847"/>
    <mergeCell ref="Y3422:AA3422"/>
    <mergeCell ref="AB3422:AD3422"/>
    <mergeCell ref="V3423:X3423"/>
    <mergeCell ref="Y3423:AA3423"/>
    <mergeCell ref="C3418:K3419"/>
    <mergeCell ref="L3418:O3419"/>
    <mergeCell ref="P3418:AD3418"/>
    <mergeCell ref="P3419:R3419"/>
    <mergeCell ref="S3419:U3419"/>
    <mergeCell ref="D3420:K3420"/>
    <mergeCell ref="L3420:O3420"/>
    <mergeCell ref="P3420:R3420"/>
    <mergeCell ref="S3420:U3420"/>
    <mergeCell ref="V3419:X3419"/>
    <mergeCell ref="Y3419:AA3419"/>
    <mergeCell ref="AB3419:AD3419"/>
    <mergeCell ref="V3420:X3420"/>
    <mergeCell ref="L3459:O3459"/>
    <mergeCell ref="D3460:K3460"/>
    <mergeCell ref="L3460:O3460"/>
    <mergeCell ref="X3459:AA3459"/>
    <mergeCell ref="P3460:S3460"/>
    <mergeCell ref="T3460:W3460"/>
    <mergeCell ref="X3460:AA3460"/>
    <mergeCell ref="D3456:K3456"/>
    <mergeCell ref="Y3475:AD3475"/>
    <mergeCell ref="M3476:R3476"/>
    <mergeCell ref="S3476:X3476"/>
    <mergeCell ref="Y3476:AD3476"/>
    <mergeCell ref="M3469:R3469"/>
    <mergeCell ref="S3469:X3469"/>
    <mergeCell ref="Y3469:AD3469"/>
    <mergeCell ref="M3470:R3470"/>
    <mergeCell ref="S3470:X3470"/>
    <mergeCell ref="Y3470:AD3470"/>
    <mergeCell ref="M3471:R3471"/>
    <mergeCell ref="S3471:X3471"/>
    <mergeCell ref="Y3471:AD3471"/>
    <mergeCell ref="M3472:R3472"/>
    <mergeCell ref="S3472:X3472"/>
    <mergeCell ref="Y3472:AD3472"/>
    <mergeCell ref="M3473:R3473"/>
    <mergeCell ref="S3473:X3473"/>
    <mergeCell ref="Y3473:AD3473"/>
    <mergeCell ref="M3474:R3474"/>
    <mergeCell ref="S3474:X3474"/>
    <mergeCell ref="Y3474:AD3474"/>
    <mergeCell ref="M3475:R3475"/>
    <mergeCell ref="S3475:X3475"/>
    <mergeCell ref="C3465:AD3465"/>
    <mergeCell ref="C3466:AD3466"/>
    <mergeCell ref="T3456:W3456"/>
    <mergeCell ref="D3476:L3476"/>
    <mergeCell ref="Y3468:AD3468"/>
    <mergeCell ref="C3468:L3468"/>
    <mergeCell ref="D3469:L3469"/>
    <mergeCell ref="D3470:L3470"/>
    <mergeCell ref="B3485:AD3485"/>
    <mergeCell ref="B3505:AD3505"/>
    <mergeCell ref="B3481:AD3481"/>
    <mergeCell ref="B3501:AD3501"/>
    <mergeCell ref="C1184:AD1184"/>
    <mergeCell ref="C1200:AD1200"/>
    <mergeCell ref="C1201:AD1201"/>
    <mergeCell ref="C1202:AD1202"/>
    <mergeCell ref="O1573:P1573"/>
    <mergeCell ref="O1579:P1579"/>
    <mergeCell ref="S1579:T1579"/>
    <mergeCell ref="W1579:X1579"/>
    <mergeCell ref="AA1579:AB1579"/>
    <mergeCell ref="C1676:F1676"/>
    <mergeCell ref="G1676:J1676"/>
    <mergeCell ref="C1677:D1677"/>
    <mergeCell ref="G1677:H1677"/>
    <mergeCell ref="AA1668:AD1668"/>
    <mergeCell ref="AA1669:AB1669"/>
    <mergeCell ref="W1668:Z1668"/>
    <mergeCell ref="W1669:X1669"/>
    <mergeCell ref="C1590:AD1590"/>
    <mergeCell ref="C1591:AD1591"/>
    <mergeCell ref="C1592:AD1592"/>
    <mergeCell ref="O1575:P1575"/>
    <mergeCell ref="S1575:T1575"/>
    <mergeCell ref="M1601:N1601"/>
    <mergeCell ref="AA1616:AB1616"/>
    <mergeCell ref="W1617:X1617"/>
    <mergeCell ref="W1618:X1618"/>
    <mergeCell ref="AA1623:AB1623"/>
    <mergeCell ref="AA1624:AB1624"/>
    <mergeCell ref="AA1625:AB1625"/>
    <mergeCell ref="C1641:E1641"/>
    <mergeCell ref="F1641:AD1641"/>
    <mergeCell ref="G1631:H1631"/>
    <mergeCell ref="O1603:P1603"/>
    <mergeCell ref="Q1603:R1603"/>
    <mergeCell ref="L3456:O3456"/>
    <mergeCell ref="D3457:K3457"/>
    <mergeCell ref="L3457:O3457"/>
    <mergeCell ref="D3458:K3458"/>
    <mergeCell ref="L3458:O3458"/>
    <mergeCell ref="C3448:AD3448"/>
    <mergeCell ref="C3449:AD3449"/>
    <mergeCell ref="X3456:AA3456"/>
    <mergeCell ref="P3457:S3457"/>
    <mergeCell ref="T3457:W3457"/>
    <mergeCell ref="X3457:AA3457"/>
    <mergeCell ref="P3458:S3458"/>
    <mergeCell ref="T3458:W3458"/>
    <mergeCell ref="X3458:AA3458"/>
    <mergeCell ref="P3459:S3459"/>
    <mergeCell ref="T3459:W3459"/>
    <mergeCell ref="D3427:K3427"/>
    <mergeCell ref="L3427:O3427"/>
    <mergeCell ref="P3427:R3427"/>
    <mergeCell ref="S3427:U3427"/>
    <mergeCell ref="D3424:K3424"/>
    <mergeCell ref="L3424:O3424"/>
    <mergeCell ref="P3424:R3424"/>
    <mergeCell ref="S3424:U3424"/>
    <mergeCell ref="D3425:K3425"/>
    <mergeCell ref="L3425:O3425"/>
    <mergeCell ref="Y3420:AA3420"/>
    <mergeCell ref="AB3420:AD3420"/>
    <mergeCell ref="AB3423:AD3423"/>
    <mergeCell ref="P3395:R3395"/>
    <mergeCell ref="S3395:T3395"/>
    <mergeCell ref="U3395:V3395"/>
    <mergeCell ref="W3395:X3395"/>
    <mergeCell ref="Y3395:Z3395"/>
    <mergeCell ref="AA3395:AB3395"/>
    <mergeCell ref="AC3395:AD3395"/>
    <mergeCell ref="P3397:R3397"/>
    <mergeCell ref="S3397:T3397"/>
    <mergeCell ref="U3397:V3397"/>
    <mergeCell ref="W3397:X3397"/>
    <mergeCell ref="Y3397:Z3397"/>
    <mergeCell ref="AA3397:AB3397"/>
    <mergeCell ref="AC3397:AD3397"/>
    <mergeCell ref="L3423:O3423"/>
    <mergeCell ref="P3423:R3423"/>
    <mergeCell ref="S3423:U3423"/>
    <mergeCell ref="V3421:X3421"/>
    <mergeCell ref="Y3421:AA3421"/>
    <mergeCell ref="AB3421:AD3421"/>
    <mergeCell ref="C3411:AD3411"/>
    <mergeCell ref="C3408:AD3408"/>
    <mergeCell ref="B3401:AD3401"/>
    <mergeCell ref="B3405:AD3405"/>
    <mergeCell ref="U3396:V3396"/>
    <mergeCell ref="W3396:X3396"/>
    <mergeCell ref="Y3396:Z3396"/>
    <mergeCell ref="AA3396:AB3396"/>
    <mergeCell ref="AC3396:AD3396"/>
    <mergeCell ref="B3398:AD3398"/>
    <mergeCell ref="B3400:AD3400"/>
    <mergeCell ref="B3399:Q3399"/>
    <mergeCell ref="R3399:AD3399"/>
    <mergeCell ref="C3407:AD3407"/>
    <mergeCell ref="C3409:AD3409"/>
    <mergeCell ref="C3410:AD3410"/>
    <mergeCell ref="D3393:O3393"/>
    <mergeCell ref="D3394:O3394"/>
    <mergeCell ref="P3394:R3394"/>
    <mergeCell ref="S3394:T3394"/>
    <mergeCell ref="U3394:V3394"/>
    <mergeCell ref="W3394:X3394"/>
    <mergeCell ref="Y3394:Z3394"/>
    <mergeCell ref="AA3394:AB3394"/>
    <mergeCell ref="AC3394:AD3394"/>
    <mergeCell ref="D3395:O3395"/>
    <mergeCell ref="C3386:O3388"/>
    <mergeCell ref="P3387:R3388"/>
    <mergeCell ref="S3388:T3388"/>
    <mergeCell ref="U3388:V3388"/>
    <mergeCell ref="W3388:X3388"/>
    <mergeCell ref="Y3388:Z3388"/>
    <mergeCell ref="AA3388:AB3388"/>
    <mergeCell ref="AC3388:AD3388"/>
    <mergeCell ref="D3389:O3389"/>
    <mergeCell ref="P3389:R3389"/>
    <mergeCell ref="S3389:T3389"/>
    <mergeCell ref="U3389:V3389"/>
    <mergeCell ref="W3389:X3389"/>
    <mergeCell ref="Y3389:Z3389"/>
    <mergeCell ref="AA3389:AB3389"/>
    <mergeCell ref="AC3389:AD3389"/>
    <mergeCell ref="S3387:AD3387"/>
    <mergeCell ref="P3393:R3393"/>
    <mergeCell ref="S3393:T3393"/>
    <mergeCell ref="U3393:V3393"/>
    <mergeCell ref="W3393:X3393"/>
    <mergeCell ref="Y3393:Z3393"/>
    <mergeCell ref="S3374:T3374"/>
    <mergeCell ref="U3374:V3374"/>
    <mergeCell ref="W3374:X3374"/>
    <mergeCell ref="Y3374:Z3374"/>
    <mergeCell ref="AA3374:AB3374"/>
    <mergeCell ref="AC3374:AD3374"/>
    <mergeCell ref="P3374:R3374"/>
    <mergeCell ref="AA3392:AB3392"/>
    <mergeCell ref="AC3392:AD3392"/>
    <mergeCell ref="D3392:O3392"/>
    <mergeCell ref="P3392:R3392"/>
    <mergeCell ref="S3392:T3392"/>
    <mergeCell ref="U3392:V3392"/>
    <mergeCell ref="W3392:X3392"/>
    <mergeCell ref="W3372:X3372"/>
    <mergeCell ref="Y3372:Z3372"/>
    <mergeCell ref="AA3372:AB3372"/>
    <mergeCell ref="AC3372:AD3372"/>
    <mergeCell ref="S3373:T3373"/>
    <mergeCell ref="U3373:V3373"/>
    <mergeCell ref="W3373:X3373"/>
    <mergeCell ref="Y3373:Z3373"/>
    <mergeCell ref="AA3373:AB3373"/>
    <mergeCell ref="AC3373:AD3373"/>
    <mergeCell ref="D3372:O3372"/>
    <mergeCell ref="D3373:O3373"/>
    <mergeCell ref="P3372:R3372"/>
    <mergeCell ref="P3373:R3373"/>
    <mergeCell ref="B3378:AD3378"/>
    <mergeCell ref="B3380:AD3380"/>
    <mergeCell ref="C3382:AD3382"/>
    <mergeCell ref="C3384:AD3384"/>
    <mergeCell ref="P3386:AD3386"/>
    <mergeCell ref="S3370:T3370"/>
    <mergeCell ref="U3370:V3370"/>
    <mergeCell ref="W3370:X3370"/>
    <mergeCell ref="Y3370:Z3370"/>
    <mergeCell ref="AA3370:AB3370"/>
    <mergeCell ref="AC3370:AD3370"/>
    <mergeCell ref="S3371:T3371"/>
    <mergeCell ref="U3371:V3371"/>
    <mergeCell ref="W3371:X3371"/>
    <mergeCell ref="Y3371:Z3371"/>
    <mergeCell ref="AA3371:AB3371"/>
    <mergeCell ref="AC3371:AD3371"/>
    <mergeCell ref="D3370:O3370"/>
    <mergeCell ref="D3371:O3371"/>
    <mergeCell ref="P3370:R3370"/>
    <mergeCell ref="P3371:R3371"/>
    <mergeCell ref="C3383:AD3383"/>
    <mergeCell ref="S3372:T3372"/>
    <mergeCell ref="U3372:V3372"/>
    <mergeCell ref="C3381:AD3381"/>
    <mergeCell ref="S3368:T3368"/>
    <mergeCell ref="U3368:V3368"/>
    <mergeCell ref="W3368:X3368"/>
    <mergeCell ref="Y3368:Z3368"/>
    <mergeCell ref="AA3368:AB3368"/>
    <mergeCell ref="AC3368:AD3368"/>
    <mergeCell ref="S3369:T3369"/>
    <mergeCell ref="U3369:V3369"/>
    <mergeCell ref="W3369:X3369"/>
    <mergeCell ref="Y3369:Z3369"/>
    <mergeCell ref="AA3369:AB3369"/>
    <mergeCell ref="AC3369:AD3369"/>
    <mergeCell ref="D3368:O3368"/>
    <mergeCell ref="D3369:O3369"/>
    <mergeCell ref="P3368:R3368"/>
    <mergeCell ref="P3369:R3369"/>
    <mergeCell ref="S3366:T3366"/>
    <mergeCell ref="U3366:V3366"/>
    <mergeCell ref="W3366:X3366"/>
    <mergeCell ref="Y3366:Z3366"/>
    <mergeCell ref="AA3366:AB3366"/>
    <mergeCell ref="AC3366:AD3366"/>
    <mergeCell ref="S3367:T3367"/>
    <mergeCell ref="U3367:V3367"/>
    <mergeCell ref="W3367:X3367"/>
    <mergeCell ref="Y3367:Z3367"/>
    <mergeCell ref="AA3367:AB3367"/>
    <mergeCell ref="AC3367:AD3367"/>
    <mergeCell ref="D3366:O3366"/>
    <mergeCell ref="P3366:R3366"/>
    <mergeCell ref="D3367:O3367"/>
    <mergeCell ref="P3367:R3367"/>
    <mergeCell ref="Q3351:W3351"/>
    <mergeCell ref="X3351:AD3351"/>
    <mergeCell ref="S3365:T3365"/>
    <mergeCell ref="U3365:V3365"/>
    <mergeCell ref="W3365:X3365"/>
    <mergeCell ref="Y3365:Z3365"/>
    <mergeCell ref="AA3365:AB3365"/>
    <mergeCell ref="AC3365:AD3365"/>
    <mergeCell ref="C3363:O3365"/>
    <mergeCell ref="B3358:AD3358"/>
    <mergeCell ref="C3353:AD3353"/>
    <mergeCell ref="C3354:AD3354"/>
    <mergeCell ref="P3363:AD3363"/>
    <mergeCell ref="P3364:R3365"/>
    <mergeCell ref="S3364:AD3364"/>
    <mergeCell ref="C3359:AD3359"/>
    <mergeCell ref="C3360:AD3360"/>
    <mergeCell ref="C3361:AD3361"/>
    <mergeCell ref="Q3342:W3342"/>
    <mergeCell ref="X3342:AD3342"/>
    <mergeCell ref="Q3343:W3343"/>
    <mergeCell ref="X3343:AD3343"/>
    <mergeCell ref="Q3344:W3344"/>
    <mergeCell ref="X3344:AD3344"/>
    <mergeCell ref="Q3345:W3345"/>
    <mergeCell ref="X3345:AD3345"/>
    <mergeCell ref="Q3346:W3346"/>
    <mergeCell ref="X3346:AD3346"/>
    <mergeCell ref="Q3347:W3347"/>
    <mergeCell ref="X3347:AD3347"/>
    <mergeCell ref="Q3348:W3348"/>
    <mergeCell ref="X3348:AD3348"/>
    <mergeCell ref="Q3349:W3349"/>
    <mergeCell ref="X3349:AD3349"/>
    <mergeCell ref="Q3350:W3350"/>
    <mergeCell ref="X3350:AD3350"/>
    <mergeCell ref="D3350:K3350"/>
    <mergeCell ref="L3350:P3350"/>
    <mergeCell ref="D3347:K3347"/>
    <mergeCell ref="D3348:K3348"/>
    <mergeCell ref="D3349:K3349"/>
    <mergeCell ref="L3347:P3347"/>
    <mergeCell ref="L3348:P3348"/>
    <mergeCell ref="L3349:P3349"/>
    <mergeCell ref="D3344:K3344"/>
    <mergeCell ref="D3345:K3345"/>
    <mergeCell ref="D3346:K3346"/>
    <mergeCell ref="L3344:P3344"/>
    <mergeCell ref="L3345:P3345"/>
    <mergeCell ref="L3346:P3346"/>
    <mergeCell ref="C3342:K3342"/>
    <mergeCell ref="D3343:K3343"/>
    <mergeCell ref="L3342:P3342"/>
    <mergeCell ref="L3343:P3343"/>
    <mergeCell ref="D3333:K3333"/>
    <mergeCell ref="L3333:O3333"/>
    <mergeCell ref="AC3333:AD3333"/>
    <mergeCell ref="P3332:R3332"/>
    <mergeCell ref="S3332:U3332"/>
    <mergeCell ref="V3332:W3332"/>
    <mergeCell ref="X3332:Y3332"/>
    <mergeCell ref="Z3332:AB3332"/>
    <mergeCell ref="P3333:R3333"/>
    <mergeCell ref="S3333:U3333"/>
    <mergeCell ref="V3333:W3333"/>
    <mergeCell ref="X3333:Y3333"/>
    <mergeCell ref="Z3333:AB3333"/>
    <mergeCell ref="D3330:K3330"/>
    <mergeCell ref="L3330:O3330"/>
    <mergeCell ref="AC3330:AD3330"/>
    <mergeCell ref="D3331:K3331"/>
    <mergeCell ref="L3331:O3331"/>
    <mergeCell ref="AC3331:AD3331"/>
    <mergeCell ref="P3330:R3330"/>
    <mergeCell ref="S3330:U3330"/>
    <mergeCell ref="V3330:W3330"/>
    <mergeCell ref="X3330:Y3330"/>
    <mergeCell ref="Z3330:AB3330"/>
    <mergeCell ref="P3331:R3331"/>
    <mergeCell ref="S3331:U3331"/>
    <mergeCell ref="V3331:W3331"/>
    <mergeCell ref="X3331:Y3331"/>
    <mergeCell ref="Z3331:AB3331"/>
    <mergeCell ref="D3328:K3328"/>
    <mergeCell ref="L3328:O3328"/>
    <mergeCell ref="AC3328:AD3328"/>
    <mergeCell ref="D3329:K3329"/>
    <mergeCell ref="L3329:O3329"/>
    <mergeCell ref="AC3329:AD3329"/>
    <mergeCell ref="Z3328:AB3328"/>
    <mergeCell ref="P3329:R3329"/>
    <mergeCell ref="S3329:U3329"/>
    <mergeCell ref="V3329:W3329"/>
    <mergeCell ref="X3329:Y3329"/>
    <mergeCell ref="Z3329:AB3329"/>
    <mergeCell ref="V3325:W3325"/>
    <mergeCell ref="S3325:U3325"/>
    <mergeCell ref="P3325:R3325"/>
    <mergeCell ref="L3310:O3310"/>
    <mergeCell ref="P3310:Q3310"/>
    <mergeCell ref="R3310:S3310"/>
    <mergeCell ref="T3310:V3310"/>
    <mergeCell ref="P3326:R3326"/>
    <mergeCell ref="S3326:U3326"/>
    <mergeCell ref="V3326:W3326"/>
    <mergeCell ref="X3326:Y3326"/>
    <mergeCell ref="Z3326:AB3326"/>
    <mergeCell ref="P3327:R3327"/>
    <mergeCell ref="S3327:U3327"/>
    <mergeCell ref="V3327:W3327"/>
    <mergeCell ref="X3327:Y3327"/>
    <mergeCell ref="Z3327:AB3327"/>
    <mergeCell ref="L3326:O3326"/>
    <mergeCell ref="B3317:AD3317"/>
    <mergeCell ref="D3326:K3326"/>
    <mergeCell ref="P3328:R3328"/>
    <mergeCell ref="S3328:U3328"/>
    <mergeCell ref="V3328:W3328"/>
    <mergeCell ref="X3328:Y3328"/>
    <mergeCell ref="R3312:S3312"/>
    <mergeCell ref="T3312:V3312"/>
    <mergeCell ref="AC3312:AD3312"/>
    <mergeCell ref="W3310:X3310"/>
    <mergeCell ref="Y3310:Z3310"/>
    <mergeCell ref="AA3310:AB3310"/>
    <mergeCell ref="W3311:X3311"/>
    <mergeCell ref="Y3311:Z3311"/>
    <mergeCell ref="D3332:K3332"/>
    <mergeCell ref="L3332:O3332"/>
    <mergeCell ref="AC3332:AD3332"/>
    <mergeCell ref="AA3312:AB3312"/>
    <mergeCell ref="W3313:X3313"/>
    <mergeCell ref="Y3313:Z3313"/>
    <mergeCell ref="AA3313:AB3313"/>
    <mergeCell ref="C3320:AD3320"/>
    <mergeCell ref="C3321:AD3321"/>
    <mergeCell ref="C3322:AD3322"/>
    <mergeCell ref="Z3325:AB3325"/>
    <mergeCell ref="P3219:Q3219"/>
    <mergeCell ref="R3219:S3219"/>
    <mergeCell ref="T3219:V3219"/>
    <mergeCell ref="W3219:Y3219"/>
    <mergeCell ref="C3279:AD3279"/>
    <mergeCell ref="C3280:AD3280"/>
    <mergeCell ref="C3282:AD3282"/>
    <mergeCell ref="M3264:N3264"/>
    <mergeCell ref="O3264:P3264"/>
    <mergeCell ref="M3268:N3268"/>
    <mergeCell ref="O3268:P3268"/>
    <mergeCell ref="K3269:L3269"/>
    <mergeCell ref="D3270:J3270"/>
    <mergeCell ref="K3270:L3270"/>
    <mergeCell ref="D3271:J3271"/>
    <mergeCell ref="K3271:L3271"/>
    <mergeCell ref="M3269:N3269"/>
    <mergeCell ref="O3269:P3269"/>
    <mergeCell ref="Q3269:R3269"/>
    <mergeCell ref="S3269:T3269"/>
    <mergeCell ref="U3269:V3269"/>
    <mergeCell ref="W3269:X3269"/>
    <mergeCell ref="Y3269:Z3269"/>
    <mergeCell ref="AA3269:AB3269"/>
    <mergeCell ref="AC3269:AD3269"/>
    <mergeCell ref="M3270:N3270"/>
    <mergeCell ref="O3270:P3270"/>
    <mergeCell ref="Q3270:R3270"/>
    <mergeCell ref="S3270:T3270"/>
    <mergeCell ref="U3270:V3270"/>
    <mergeCell ref="W3270:X3270"/>
    <mergeCell ref="Q3268:R3268"/>
    <mergeCell ref="S3268:T3268"/>
    <mergeCell ref="U3268:V3268"/>
    <mergeCell ref="W3268:X3268"/>
    <mergeCell ref="C3281:AD3281"/>
    <mergeCell ref="C3274:E3274"/>
    <mergeCell ref="F3274:AD3274"/>
    <mergeCell ref="B3278:AD3278"/>
    <mergeCell ref="K3264:L3264"/>
    <mergeCell ref="D3265:J3265"/>
    <mergeCell ref="K3265:L3265"/>
    <mergeCell ref="D3266:J3266"/>
    <mergeCell ref="K3266:L3266"/>
    <mergeCell ref="Z3219:AB3219"/>
    <mergeCell ref="AC3219:AD3219"/>
    <mergeCell ref="P3220:Q3220"/>
    <mergeCell ref="R3220:S3220"/>
    <mergeCell ref="T3220:V3220"/>
    <mergeCell ref="W3220:Y3220"/>
    <mergeCell ref="Z3220:AB3220"/>
    <mergeCell ref="M3272:N3272"/>
    <mergeCell ref="O3272:P3272"/>
    <mergeCell ref="Q3272:R3272"/>
    <mergeCell ref="C3234:AD3234"/>
    <mergeCell ref="C3236:AD3236"/>
    <mergeCell ref="C3254:AD3254"/>
    <mergeCell ref="C3255:AD3255"/>
    <mergeCell ref="C3257:AD3257"/>
    <mergeCell ref="AC3263:AD3263"/>
    <mergeCell ref="AA3263:AB3263"/>
    <mergeCell ref="Y3263:Z3263"/>
    <mergeCell ref="W3263:X3263"/>
    <mergeCell ref="U3263:V3263"/>
    <mergeCell ref="AC3201:AD3201"/>
    <mergeCell ref="V3202:W3202"/>
    <mergeCell ref="X3202:Y3202"/>
    <mergeCell ref="Z3202:AB3202"/>
    <mergeCell ref="Z3217:AB3217"/>
    <mergeCell ref="AC3217:AD3217"/>
    <mergeCell ref="AC3268:AD3268"/>
    <mergeCell ref="M3271:N3271"/>
    <mergeCell ref="O3271:P3271"/>
    <mergeCell ref="Q3271:R3271"/>
    <mergeCell ref="S3271:T3271"/>
    <mergeCell ref="U3271:V3271"/>
    <mergeCell ref="W3271:X3271"/>
    <mergeCell ref="Y3271:Z3271"/>
    <mergeCell ref="AA3271:AB3271"/>
    <mergeCell ref="AC3271:AD3271"/>
    <mergeCell ref="P3249:R3249"/>
    <mergeCell ref="S3249:U3249"/>
    <mergeCell ref="V3249:X3249"/>
    <mergeCell ref="Y3249:AA3249"/>
    <mergeCell ref="AB3249:AD3249"/>
    <mergeCell ref="AC3264:AD3264"/>
    <mergeCell ref="B3253:AD3253"/>
    <mergeCell ref="M3267:N3267"/>
    <mergeCell ref="O3267:P3267"/>
    <mergeCell ref="Q3267:R3267"/>
    <mergeCell ref="S3267:T3267"/>
    <mergeCell ref="U3267:V3267"/>
    <mergeCell ref="W3267:X3267"/>
    <mergeCell ref="Y3267:Z3267"/>
    <mergeCell ref="AA3267:AB3267"/>
    <mergeCell ref="AC3267:AD3267"/>
    <mergeCell ref="S3240:U3240"/>
    <mergeCell ref="V3240:X3240"/>
    <mergeCell ref="Y3240:AA3240"/>
    <mergeCell ref="AB3240:AD3240"/>
    <mergeCell ref="P3241:R3241"/>
    <mergeCell ref="S3241:U3241"/>
    <mergeCell ref="V3241:X3241"/>
    <mergeCell ref="Y3241:AA3241"/>
    <mergeCell ref="AB3241:AD3241"/>
    <mergeCell ref="P3242:R3242"/>
    <mergeCell ref="D3264:J3264"/>
    <mergeCell ref="AC3220:AD3220"/>
    <mergeCell ref="P3221:Q3221"/>
    <mergeCell ref="R3221:S3221"/>
    <mergeCell ref="T3221:V3221"/>
    <mergeCell ref="W3221:Y3221"/>
    <mergeCell ref="Z3221:AB3221"/>
    <mergeCell ref="AC3221:AD3221"/>
    <mergeCell ref="P3222:Q3222"/>
    <mergeCell ref="R3222:S3222"/>
    <mergeCell ref="T3222:V3222"/>
    <mergeCell ref="W3222:Y3222"/>
    <mergeCell ref="Z3222:AB3222"/>
    <mergeCell ref="AC3222:AD3222"/>
    <mergeCell ref="D3222:K3222"/>
    <mergeCell ref="L3222:O3222"/>
    <mergeCell ref="D3219:K3219"/>
    <mergeCell ref="L3219:O3219"/>
    <mergeCell ref="D3220:K3220"/>
    <mergeCell ref="L3220:O3220"/>
    <mergeCell ref="D3221:K3221"/>
    <mergeCell ref="L3221:O3221"/>
    <mergeCell ref="R3218:S3218"/>
    <mergeCell ref="B3208:AD3208"/>
    <mergeCell ref="W3215:Y3215"/>
    <mergeCell ref="Z3215:AB3215"/>
    <mergeCell ref="AC3215:AD3215"/>
    <mergeCell ref="L3213:O3214"/>
    <mergeCell ref="P3213:AD3213"/>
    <mergeCell ref="D3215:K3215"/>
    <mergeCell ref="D3216:K3216"/>
    <mergeCell ref="L3216:O3216"/>
    <mergeCell ref="D3217:K3217"/>
    <mergeCell ref="L3217:O3217"/>
    <mergeCell ref="D3218:K3218"/>
    <mergeCell ref="L3218:O3218"/>
    <mergeCell ref="P3216:Q3216"/>
    <mergeCell ref="R3216:S3216"/>
    <mergeCell ref="T3216:V3216"/>
    <mergeCell ref="W3216:Y3216"/>
    <mergeCell ref="Z3216:AB3216"/>
    <mergeCell ref="AC3216:AD3216"/>
    <mergeCell ref="P3217:Q3217"/>
    <mergeCell ref="R3217:S3217"/>
    <mergeCell ref="T3217:V3217"/>
    <mergeCell ref="W3217:Y3217"/>
    <mergeCell ref="D3180:K3180"/>
    <mergeCell ref="L3180:O3180"/>
    <mergeCell ref="P3180:R3180"/>
    <mergeCell ref="D3181:K3181"/>
    <mergeCell ref="L3181:O3181"/>
    <mergeCell ref="P3181:R3181"/>
    <mergeCell ref="B3190:AD3190"/>
    <mergeCell ref="D3203:K3203"/>
    <mergeCell ref="L3203:O3203"/>
    <mergeCell ref="P3203:R3203"/>
    <mergeCell ref="D3204:K3204"/>
    <mergeCell ref="L3204:O3204"/>
    <mergeCell ref="P3204:R3204"/>
    <mergeCell ref="S3203:U3203"/>
    <mergeCell ref="S3204:U3204"/>
    <mergeCell ref="D3200:K3200"/>
    <mergeCell ref="L3200:O3200"/>
    <mergeCell ref="P3200:R3200"/>
    <mergeCell ref="D3201:K3201"/>
    <mergeCell ref="L3201:O3201"/>
    <mergeCell ref="P3201:R3201"/>
    <mergeCell ref="D3202:K3202"/>
    <mergeCell ref="L3202:O3202"/>
    <mergeCell ref="P3202:R3202"/>
    <mergeCell ref="S3201:U3201"/>
    <mergeCell ref="S3202:U3202"/>
    <mergeCell ref="S3198:U3198"/>
    <mergeCell ref="S3199:U3199"/>
    <mergeCell ref="S3196:U3196"/>
    <mergeCell ref="S3197:U3197"/>
    <mergeCell ref="S3200:U3200"/>
    <mergeCell ref="D3197:K3197"/>
    <mergeCell ref="L3197:O3197"/>
    <mergeCell ref="X3199:Y3199"/>
    <mergeCell ref="Z3199:AB3199"/>
    <mergeCell ref="AC3199:AD3199"/>
    <mergeCell ref="V3200:W3200"/>
    <mergeCell ref="X3200:Y3200"/>
    <mergeCell ref="Z3200:AB3200"/>
    <mergeCell ref="AC3200:AD3200"/>
    <mergeCell ref="L3215:O3215"/>
    <mergeCell ref="P3214:Q3214"/>
    <mergeCell ref="R3214:S3214"/>
    <mergeCell ref="T3214:V3214"/>
    <mergeCell ref="W3214:Y3214"/>
    <mergeCell ref="Z3214:AB3214"/>
    <mergeCell ref="AC3214:AD3214"/>
    <mergeCell ref="P3215:Q3215"/>
    <mergeCell ref="R3215:S3215"/>
    <mergeCell ref="T3215:V3215"/>
    <mergeCell ref="P3199:R3199"/>
    <mergeCell ref="C3195:K3196"/>
    <mergeCell ref="L3195:O3196"/>
    <mergeCell ref="P3195:AD3195"/>
    <mergeCell ref="P3196:R3196"/>
    <mergeCell ref="S3184:T3184"/>
    <mergeCell ref="U3184:W3184"/>
    <mergeCell ref="X3184:Y3184"/>
    <mergeCell ref="D3185:K3185"/>
    <mergeCell ref="L3185:O3185"/>
    <mergeCell ref="P3185:R3185"/>
    <mergeCell ref="D3186:K3186"/>
    <mergeCell ref="L3186:O3186"/>
    <mergeCell ref="P3186:R3186"/>
    <mergeCell ref="S3186:T3186"/>
    <mergeCell ref="U3186:W3186"/>
    <mergeCell ref="X3186:Y3186"/>
    <mergeCell ref="Z3186:AB3186"/>
    <mergeCell ref="AC3186:AD3186"/>
    <mergeCell ref="Z3184:AB3184"/>
    <mergeCell ref="AC3184:AD3184"/>
    <mergeCell ref="S3185:T3185"/>
    <mergeCell ref="U3185:W3185"/>
    <mergeCell ref="X3185:Y3185"/>
    <mergeCell ref="Z3185:AB3185"/>
    <mergeCell ref="AC3185:AD3185"/>
    <mergeCell ref="D3184:K3184"/>
    <mergeCell ref="L3184:O3184"/>
    <mergeCell ref="P3184:R3184"/>
    <mergeCell ref="C3209:AD3209"/>
    <mergeCell ref="C3210:AD3210"/>
    <mergeCell ref="C3211:AD3211"/>
    <mergeCell ref="V3204:W3204"/>
    <mergeCell ref="X3204:Y3204"/>
    <mergeCell ref="Z3204:AB3204"/>
    <mergeCell ref="AC3204:AD3204"/>
    <mergeCell ref="X3198:Y3198"/>
    <mergeCell ref="AC3202:AD3202"/>
    <mergeCell ref="V3203:W3203"/>
    <mergeCell ref="X3203:Y3203"/>
    <mergeCell ref="Z3203:AB3203"/>
    <mergeCell ref="AC3203:AD3203"/>
    <mergeCell ref="P3197:R3197"/>
    <mergeCell ref="D3198:K3198"/>
    <mergeCell ref="L3198:O3198"/>
    <mergeCell ref="P3198:R3198"/>
    <mergeCell ref="D3199:K3199"/>
    <mergeCell ref="L3199:O3199"/>
    <mergeCell ref="Z3198:AB3198"/>
    <mergeCell ref="AC3198:AD3198"/>
    <mergeCell ref="V3199:W3199"/>
    <mergeCell ref="V3201:W3201"/>
    <mergeCell ref="X3201:Y3201"/>
    <mergeCell ref="Z3201:AB3201"/>
    <mergeCell ref="S3181:T3181"/>
    <mergeCell ref="U3181:W3181"/>
    <mergeCell ref="X3181:Y3181"/>
    <mergeCell ref="Z3181:AB3181"/>
    <mergeCell ref="C3191:AD3191"/>
    <mergeCell ref="C3192:AD3192"/>
    <mergeCell ref="C3193:AD3193"/>
    <mergeCell ref="D3165:L3165"/>
    <mergeCell ref="M3165:R3165"/>
    <mergeCell ref="S3165:X3165"/>
    <mergeCell ref="Y3165:AD3165"/>
    <mergeCell ref="M3166:R3166"/>
    <mergeCell ref="S3166:X3166"/>
    <mergeCell ref="Y3166:AD3166"/>
    <mergeCell ref="B3170:AD3170"/>
    <mergeCell ref="B3172:AD3172"/>
    <mergeCell ref="AC3178:AD3178"/>
    <mergeCell ref="S3178:T3178"/>
    <mergeCell ref="Z3178:AB3178"/>
    <mergeCell ref="C3177:K3178"/>
    <mergeCell ref="L3177:O3178"/>
    <mergeCell ref="P3177:AD3177"/>
    <mergeCell ref="P3178:R3178"/>
    <mergeCell ref="U3178:W3178"/>
    <mergeCell ref="S3179:T3179"/>
    <mergeCell ref="U3179:W3179"/>
    <mergeCell ref="X3179:Y3179"/>
    <mergeCell ref="AC3181:AD3181"/>
    <mergeCell ref="S3182:T3182"/>
    <mergeCell ref="U3182:W3182"/>
    <mergeCell ref="X3182:Y3182"/>
    <mergeCell ref="Z3182:AB3182"/>
    <mergeCell ref="AC3182:AD3182"/>
    <mergeCell ref="S3183:T3183"/>
    <mergeCell ref="U3183:W3183"/>
    <mergeCell ref="X3183:Y3183"/>
    <mergeCell ref="Z3183:AB3183"/>
    <mergeCell ref="AC3183:AD3183"/>
    <mergeCell ref="D3182:K3182"/>
    <mergeCell ref="L3182:O3182"/>
    <mergeCell ref="P3182:R3182"/>
    <mergeCell ref="D3183:K3183"/>
    <mergeCell ref="L3183:O3183"/>
    <mergeCell ref="P3183:R3183"/>
    <mergeCell ref="D3179:K3179"/>
    <mergeCell ref="L3179:O3179"/>
    <mergeCell ref="P3179:R3179"/>
    <mergeCell ref="Z3179:AB3179"/>
    <mergeCell ref="AC3179:AD3179"/>
    <mergeCell ref="S3180:T3180"/>
    <mergeCell ref="U3180:W3180"/>
    <mergeCell ref="X3180:Y3180"/>
    <mergeCell ref="Z3180:AB3180"/>
    <mergeCell ref="AC3180:AD3180"/>
    <mergeCell ref="C3174:AD3174"/>
    <mergeCell ref="C3175:AD3175"/>
    <mergeCell ref="X3178:Y3178"/>
    <mergeCell ref="C3173:AD3173"/>
    <mergeCell ref="C3134:AD3134"/>
    <mergeCell ref="C3135:AD3135"/>
    <mergeCell ref="D3164:L3164"/>
    <mergeCell ref="M3164:R3164"/>
    <mergeCell ref="S3164:X3164"/>
    <mergeCell ref="Y3164:AD3164"/>
    <mergeCell ref="C3160:C3161"/>
    <mergeCell ref="E3160:L3160"/>
    <mergeCell ref="M3160:R3160"/>
    <mergeCell ref="S3160:X3160"/>
    <mergeCell ref="Y3160:AD3160"/>
    <mergeCell ref="E3161:L3161"/>
    <mergeCell ref="M3161:R3161"/>
    <mergeCell ref="S3161:X3161"/>
    <mergeCell ref="Y3161:AD3161"/>
    <mergeCell ref="D3162:L3162"/>
    <mergeCell ref="M3162:R3162"/>
    <mergeCell ref="S3162:X3162"/>
    <mergeCell ref="Y3162:AD3162"/>
    <mergeCell ref="D3163:L3163"/>
    <mergeCell ref="M3163:R3163"/>
    <mergeCell ref="S3163:X3163"/>
    <mergeCell ref="Y3163:AD3163"/>
    <mergeCell ref="D3143:L3143"/>
    <mergeCell ref="M3143:R3143"/>
    <mergeCell ref="S3143:X3143"/>
    <mergeCell ref="Y3143:AD3143"/>
    <mergeCell ref="D3144:L3144"/>
    <mergeCell ref="M3144:R3144"/>
    <mergeCell ref="S3144:X3144"/>
    <mergeCell ref="Y3144:AD3144"/>
    <mergeCell ref="M3145:R3145"/>
    <mergeCell ref="S3145:X3145"/>
    <mergeCell ref="Y3145:AD3145"/>
    <mergeCell ref="C3157:L3158"/>
    <mergeCell ref="M3157:AD3157"/>
    <mergeCell ref="M3158:R3158"/>
    <mergeCell ref="S3158:X3158"/>
    <mergeCell ref="Y3158:AD3158"/>
    <mergeCell ref="D3159:L3159"/>
    <mergeCell ref="M3159:R3159"/>
    <mergeCell ref="S3159:X3159"/>
    <mergeCell ref="Y3159:AD3159"/>
    <mergeCell ref="B3149:AD3149"/>
    <mergeCell ref="B3154:AD3154"/>
    <mergeCell ref="C3155:AD3155"/>
    <mergeCell ref="D3139:L3139"/>
    <mergeCell ref="M3139:R3139"/>
    <mergeCell ref="S3139:X3139"/>
    <mergeCell ref="Y3139:AD3139"/>
    <mergeCell ref="C3140:C3141"/>
    <mergeCell ref="E3140:L3140"/>
    <mergeCell ref="M3140:R3140"/>
    <mergeCell ref="S3140:X3140"/>
    <mergeCell ref="Y3140:AD3140"/>
    <mergeCell ref="E3141:L3141"/>
    <mergeCell ref="M3141:R3141"/>
    <mergeCell ref="S3141:X3141"/>
    <mergeCell ref="Y3141:AD3141"/>
    <mergeCell ref="D3142:L3142"/>
    <mergeCell ref="M3142:R3142"/>
    <mergeCell ref="S3142:X3142"/>
    <mergeCell ref="Y3142:AD3142"/>
    <mergeCell ref="C3137:L3138"/>
    <mergeCell ref="B3133:AD3133"/>
    <mergeCell ref="P3110:Q3110"/>
    <mergeCell ref="R3110:S3110"/>
    <mergeCell ref="P3112:Q3112"/>
    <mergeCell ref="R3112:S3112"/>
    <mergeCell ref="P3113:Q3113"/>
    <mergeCell ref="R3113:S3113"/>
    <mergeCell ref="D3124:M3124"/>
    <mergeCell ref="N3124:R3124"/>
    <mergeCell ref="S3124:T3124"/>
    <mergeCell ref="U3124:V3124"/>
    <mergeCell ref="W3124:X3124"/>
    <mergeCell ref="Y3124:Z3124"/>
    <mergeCell ref="AA3124:AB3124"/>
    <mergeCell ref="AC3124:AD3124"/>
    <mergeCell ref="D3125:M3125"/>
    <mergeCell ref="N3125:R3125"/>
    <mergeCell ref="S3125:T3125"/>
    <mergeCell ref="U3125:V3125"/>
    <mergeCell ref="W3125:X3125"/>
    <mergeCell ref="Y3125:Z3125"/>
    <mergeCell ref="AA3125:AB3125"/>
    <mergeCell ref="AC3125:AD3125"/>
    <mergeCell ref="D3126:M3126"/>
    <mergeCell ref="N3126:R3126"/>
    <mergeCell ref="S3126:T3126"/>
    <mergeCell ref="U3126:V3126"/>
    <mergeCell ref="W3126:X3126"/>
    <mergeCell ref="Y3126:Z3126"/>
    <mergeCell ref="AA3126:AB3126"/>
    <mergeCell ref="AC3126:AD3126"/>
    <mergeCell ref="AC3113:AD3113"/>
    <mergeCell ref="C3121:M3122"/>
    <mergeCell ref="N3121:R3122"/>
    <mergeCell ref="S3121:X3121"/>
    <mergeCell ref="Y3121:AD3121"/>
    <mergeCell ref="S3122:T3122"/>
    <mergeCell ref="U3122:V3122"/>
    <mergeCell ref="W3122:X3122"/>
    <mergeCell ref="Y3122:Z3122"/>
    <mergeCell ref="AA3122:AB3122"/>
    <mergeCell ref="AC3122:AD3122"/>
    <mergeCell ref="D3123:M3123"/>
    <mergeCell ref="N3113:O3113"/>
    <mergeCell ref="C3119:AD3119"/>
    <mergeCell ref="N3123:R3123"/>
    <mergeCell ref="S3123:T3123"/>
    <mergeCell ref="U3123:V3123"/>
    <mergeCell ref="W3123:X3123"/>
    <mergeCell ref="Y3123:Z3123"/>
    <mergeCell ref="AA3123:AB3123"/>
    <mergeCell ref="AC3123:AD3123"/>
    <mergeCell ref="B3117:AD3117"/>
    <mergeCell ref="D3110:M3110"/>
    <mergeCell ref="D3112:M3112"/>
    <mergeCell ref="T3113:V3113"/>
    <mergeCell ref="W3113:Y3113"/>
    <mergeCell ref="Z3113:AB3113"/>
    <mergeCell ref="N3110:O3110"/>
    <mergeCell ref="T3110:V3110"/>
    <mergeCell ref="D2596:L2596"/>
    <mergeCell ref="M2596:R2596"/>
    <mergeCell ref="S2596:X2596"/>
    <mergeCell ref="Y2596:AD2596"/>
    <mergeCell ref="D2597:L2597"/>
    <mergeCell ref="M2597:R2597"/>
    <mergeCell ref="S2597:X2597"/>
    <mergeCell ref="Y2597:AD2597"/>
    <mergeCell ref="C2637:C2641"/>
    <mergeCell ref="C2620:AD2620"/>
    <mergeCell ref="C2621:AD2621"/>
    <mergeCell ref="P2634:R2635"/>
    <mergeCell ref="D2598:L2598"/>
    <mergeCell ref="M2598:R2598"/>
    <mergeCell ref="S2598:X2598"/>
    <mergeCell ref="Y2598:AD2598"/>
    <mergeCell ref="D2599:L2599"/>
    <mergeCell ref="M2599:R2599"/>
    <mergeCell ref="S2599:X2599"/>
    <mergeCell ref="Y2599:AD2599"/>
    <mergeCell ref="D2600:L2600"/>
    <mergeCell ref="M2600:R2600"/>
    <mergeCell ref="S2600:X2600"/>
    <mergeCell ref="Y2600:AD2600"/>
    <mergeCell ref="D2601:L2601"/>
    <mergeCell ref="M2601:R2601"/>
    <mergeCell ref="S2601:X2601"/>
    <mergeCell ref="Y2601:AD2601"/>
    <mergeCell ref="M2602:R2602"/>
    <mergeCell ref="S2602:X2602"/>
    <mergeCell ref="Y2602:AD2602"/>
    <mergeCell ref="C2626:AD2626"/>
    <mergeCell ref="C2627:AD2627"/>
    <mergeCell ref="C2628:AD2628"/>
    <mergeCell ref="C2610:AD2610"/>
    <mergeCell ref="B2625:AD2625"/>
    <mergeCell ref="B2608:AD2608"/>
    <mergeCell ref="D2616:I2616"/>
    <mergeCell ref="D2617:I2617"/>
    <mergeCell ref="J2616:K2616"/>
    <mergeCell ref="L2616:M2616"/>
    <mergeCell ref="N2616:O2616"/>
    <mergeCell ref="J2617:K2617"/>
    <mergeCell ref="L2617:M2617"/>
    <mergeCell ref="N2617:O2617"/>
    <mergeCell ref="J2618:K2618"/>
    <mergeCell ref="L2618:M2618"/>
    <mergeCell ref="N2618:O2618"/>
    <mergeCell ref="C2633:E2636"/>
    <mergeCell ref="F2633:G2636"/>
    <mergeCell ref="H2633:L2636"/>
    <mergeCell ref="M2633:AD2633"/>
    <mergeCell ref="S2634:X2634"/>
    <mergeCell ref="Y2634:AD2634"/>
    <mergeCell ref="S2635:U2635"/>
    <mergeCell ref="M2634:M2636"/>
    <mergeCell ref="N2634:N2636"/>
    <mergeCell ref="O2634:O2636"/>
    <mergeCell ref="C2609:AD2609"/>
    <mergeCell ref="C2630:AD2630"/>
    <mergeCell ref="C2631:AD2631"/>
    <mergeCell ref="C2629:AD2629"/>
    <mergeCell ref="B2606:AD2606"/>
    <mergeCell ref="C2612:I2615"/>
    <mergeCell ref="D2575:L2575"/>
    <mergeCell ref="M2575:R2575"/>
    <mergeCell ref="S2575:X2575"/>
    <mergeCell ref="Y2575:AD2575"/>
    <mergeCell ref="D2576:L2576"/>
    <mergeCell ref="M2576:R2576"/>
    <mergeCell ref="S2576:X2576"/>
    <mergeCell ref="Y2576:AD2576"/>
    <mergeCell ref="D2577:L2577"/>
    <mergeCell ref="M2577:R2577"/>
    <mergeCell ref="S2577:X2577"/>
    <mergeCell ref="Y2577:AD2577"/>
    <mergeCell ref="D2578:L2578"/>
    <mergeCell ref="M2578:R2578"/>
    <mergeCell ref="S2578:X2578"/>
    <mergeCell ref="Y2578:AD2578"/>
    <mergeCell ref="D2579:L2579"/>
    <mergeCell ref="M2579:R2579"/>
    <mergeCell ref="S2579:X2579"/>
    <mergeCell ref="Y2579:AD2579"/>
    <mergeCell ref="D2586:L2586"/>
    <mergeCell ref="M2586:R2586"/>
    <mergeCell ref="S2586:X2586"/>
    <mergeCell ref="Y2586:AD2586"/>
    <mergeCell ref="D2587:L2587"/>
    <mergeCell ref="M2587:R2587"/>
    <mergeCell ref="S2587:X2587"/>
    <mergeCell ref="Y2587:AD2587"/>
    <mergeCell ref="M2588:R2588"/>
    <mergeCell ref="S2588:X2588"/>
    <mergeCell ref="Y2588:AD2588"/>
    <mergeCell ref="C2594:L2595"/>
    <mergeCell ref="M2594:AD2594"/>
    <mergeCell ref="M2595:R2595"/>
    <mergeCell ref="S2595:X2595"/>
    <mergeCell ref="Y2595:AD2595"/>
    <mergeCell ref="D2585:L2585"/>
    <mergeCell ref="M2585:R2585"/>
    <mergeCell ref="S2585:X2585"/>
    <mergeCell ref="Y2585:AD2585"/>
    <mergeCell ref="D2580:L2580"/>
    <mergeCell ref="M2580:R2580"/>
    <mergeCell ref="S2580:X2580"/>
    <mergeCell ref="Y2580:AD2580"/>
    <mergeCell ref="D2581:L2581"/>
    <mergeCell ref="M2581:R2581"/>
    <mergeCell ref="S2581:X2581"/>
    <mergeCell ref="Y2581:AD2581"/>
    <mergeCell ref="D2582:L2582"/>
    <mergeCell ref="M2582:R2582"/>
    <mergeCell ref="S2582:X2582"/>
    <mergeCell ref="Y2582:AD2582"/>
    <mergeCell ref="D2583:L2583"/>
    <mergeCell ref="M2583:R2583"/>
    <mergeCell ref="S2583:X2583"/>
    <mergeCell ref="Y2583:AD2583"/>
    <mergeCell ref="D2584:L2584"/>
    <mergeCell ref="M2584:R2584"/>
    <mergeCell ref="S2584:X2584"/>
    <mergeCell ref="Y2584:AD2584"/>
    <mergeCell ref="B2592:AD2592"/>
    <mergeCell ref="B2589:AD2589"/>
    <mergeCell ref="B2590:AD2590"/>
    <mergeCell ref="D2570:L2570"/>
    <mergeCell ref="M2570:R2570"/>
    <mergeCell ref="S2570:X2570"/>
    <mergeCell ref="Y2570:AD2570"/>
    <mergeCell ref="D2571:L2571"/>
    <mergeCell ref="M2571:R2571"/>
    <mergeCell ref="S2571:X2571"/>
    <mergeCell ref="Y2571:AD2571"/>
    <mergeCell ref="D2572:L2572"/>
    <mergeCell ref="M2572:R2572"/>
    <mergeCell ref="S2572:X2572"/>
    <mergeCell ref="Y2572:AD2572"/>
    <mergeCell ref="D2573:L2573"/>
    <mergeCell ref="M2573:R2573"/>
    <mergeCell ref="S2573:X2573"/>
    <mergeCell ref="Y2573:AD2573"/>
    <mergeCell ref="D2574:L2574"/>
    <mergeCell ref="M2574:R2574"/>
    <mergeCell ref="S2574:X2574"/>
    <mergeCell ref="Y2574:AD2574"/>
    <mergeCell ref="D2565:L2565"/>
    <mergeCell ref="M2565:R2565"/>
    <mergeCell ref="S2565:X2565"/>
    <mergeCell ref="Y2565:AD2565"/>
    <mergeCell ref="D2566:L2566"/>
    <mergeCell ref="M2566:R2566"/>
    <mergeCell ref="S2566:X2566"/>
    <mergeCell ref="Y2566:AD2566"/>
    <mergeCell ref="D2567:L2567"/>
    <mergeCell ref="M2567:R2567"/>
    <mergeCell ref="S2567:X2567"/>
    <mergeCell ref="Y2567:AD2567"/>
    <mergeCell ref="D2568:L2568"/>
    <mergeCell ref="M2568:R2568"/>
    <mergeCell ref="S2568:X2568"/>
    <mergeCell ref="Y2568:AD2568"/>
    <mergeCell ref="D2569:L2569"/>
    <mergeCell ref="M2569:R2569"/>
    <mergeCell ref="S2569:X2569"/>
    <mergeCell ref="Y2569:AD2569"/>
    <mergeCell ref="C2560:L2561"/>
    <mergeCell ref="M2560:AD2560"/>
    <mergeCell ref="M2561:R2561"/>
    <mergeCell ref="S2561:X2561"/>
    <mergeCell ref="Y2561:AD2561"/>
    <mergeCell ref="D2562:L2562"/>
    <mergeCell ref="M2562:R2562"/>
    <mergeCell ref="S2562:X2562"/>
    <mergeCell ref="Y2562:AD2562"/>
    <mergeCell ref="D2563:L2563"/>
    <mergeCell ref="M2563:R2563"/>
    <mergeCell ref="S2563:X2563"/>
    <mergeCell ref="Y2563:AD2563"/>
    <mergeCell ref="D2564:L2564"/>
    <mergeCell ref="M2564:R2564"/>
    <mergeCell ref="S2564:X2564"/>
    <mergeCell ref="Y2564:AD2564"/>
    <mergeCell ref="M2552:R2552"/>
    <mergeCell ref="S2552:X2552"/>
    <mergeCell ref="Y2552:AD2552"/>
    <mergeCell ref="D2547:L2547"/>
    <mergeCell ref="M2547:R2547"/>
    <mergeCell ref="S2547:X2547"/>
    <mergeCell ref="Y2547:AD2547"/>
    <mergeCell ref="D2548:L2548"/>
    <mergeCell ref="M2548:R2548"/>
    <mergeCell ref="S2548:X2548"/>
    <mergeCell ref="Y2548:AD2548"/>
    <mergeCell ref="D2549:L2549"/>
    <mergeCell ref="M2549:R2549"/>
    <mergeCell ref="S2549:X2549"/>
    <mergeCell ref="Y2549:AD2549"/>
    <mergeCell ref="D2550:L2550"/>
    <mergeCell ref="M2550:R2550"/>
    <mergeCell ref="S2550:X2550"/>
    <mergeCell ref="Y2550:AD2550"/>
    <mergeCell ref="D2551:L2551"/>
    <mergeCell ref="M2551:R2551"/>
    <mergeCell ref="S2551:X2551"/>
    <mergeCell ref="Y2551:AD2551"/>
    <mergeCell ref="B2558:AD2558"/>
    <mergeCell ref="C2554:E2554"/>
    <mergeCell ref="F2554:AD2554"/>
    <mergeCell ref="M2543:R2543"/>
    <mergeCell ref="S2543:X2543"/>
    <mergeCell ref="Y2543:AD2543"/>
    <mergeCell ref="D2544:L2544"/>
    <mergeCell ref="M2544:R2544"/>
    <mergeCell ref="S2544:X2544"/>
    <mergeCell ref="Y2544:AD2544"/>
    <mergeCell ref="D2545:L2545"/>
    <mergeCell ref="M2545:R2545"/>
    <mergeCell ref="S2545:X2545"/>
    <mergeCell ref="Y2545:AD2545"/>
    <mergeCell ref="D2546:L2546"/>
    <mergeCell ref="M2546:R2546"/>
    <mergeCell ref="S2546:X2546"/>
    <mergeCell ref="Y2546:AD2546"/>
    <mergeCell ref="D2537:L2537"/>
    <mergeCell ref="M2537:R2537"/>
    <mergeCell ref="S2537:X2537"/>
    <mergeCell ref="Y2537:AD2537"/>
    <mergeCell ref="D2538:L2538"/>
    <mergeCell ref="M2538:R2538"/>
    <mergeCell ref="S2538:X2538"/>
    <mergeCell ref="Y2538:AD2538"/>
    <mergeCell ref="D2539:L2539"/>
    <mergeCell ref="M2539:R2539"/>
    <mergeCell ref="S2539:X2539"/>
    <mergeCell ref="Y2539:AD2539"/>
    <mergeCell ref="D2540:L2540"/>
    <mergeCell ref="M2540:R2540"/>
    <mergeCell ref="S2540:X2540"/>
    <mergeCell ref="Y2540:AD2540"/>
    <mergeCell ref="D2541:L2541"/>
    <mergeCell ref="M2541:R2541"/>
    <mergeCell ref="S2541:X2541"/>
    <mergeCell ref="Y2541:AD2541"/>
    <mergeCell ref="D2525:L2525"/>
    <mergeCell ref="M2525:R2525"/>
    <mergeCell ref="S2525:X2525"/>
    <mergeCell ref="Y2525:AD2525"/>
    <mergeCell ref="D2499:L2499"/>
    <mergeCell ref="M2499:R2499"/>
    <mergeCell ref="S2499:X2499"/>
    <mergeCell ref="Y2499:AD2499"/>
    <mergeCell ref="D2500:L2500"/>
    <mergeCell ref="M2500:R2500"/>
    <mergeCell ref="S2500:X2500"/>
    <mergeCell ref="Y2500:AD2500"/>
    <mergeCell ref="D2501:L2501"/>
    <mergeCell ref="M2501:R2501"/>
    <mergeCell ref="S2501:X2501"/>
    <mergeCell ref="Y2501:AD2501"/>
    <mergeCell ref="M2502:R2502"/>
    <mergeCell ref="S2502:X2502"/>
    <mergeCell ref="Y2502:AD2502"/>
    <mergeCell ref="M2526:R2526"/>
    <mergeCell ref="S2526:X2526"/>
    <mergeCell ref="Y2526:AD2526"/>
    <mergeCell ref="C2535:L2536"/>
    <mergeCell ref="M2535:AD2535"/>
    <mergeCell ref="M2536:R2536"/>
    <mergeCell ref="S2536:X2536"/>
    <mergeCell ref="Y2536:AD2536"/>
    <mergeCell ref="D2512:L2512"/>
    <mergeCell ref="M2512:R2512"/>
    <mergeCell ref="S2512:X2512"/>
    <mergeCell ref="Y2512:AD2512"/>
    <mergeCell ref="D2513:L2513"/>
    <mergeCell ref="M2513:R2513"/>
    <mergeCell ref="S2513:X2513"/>
    <mergeCell ref="Y2513:AD2513"/>
    <mergeCell ref="D2514:L2514"/>
    <mergeCell ref="M2514:R2514"/>
    <mergeCell ref="S2514:X2514"/>
    <mergeCell ref="Y2514:AD2514"/>
    <mergeCell ref="M2515:R2515"/>
    <mergeCell ref="S2515:X2515"/>
    <mergeCell ref="Y2515:AD2515"/>
    <mergeCell ref="C2521:L2522"/>
    <mergeCell ref="M2521:AD2521"/>
    <mergeCell ref="M2522:R2522"/>
    <mergeCell ref="S2522:X2522"/>
    <mergeCell ref="Y2522:AD2522"/>
    <mergeCell ref="B2519:AD2519"/>
    <mergeCell ref="B2530:AD2530"/>
    <mergeCell ref="C2533:AD2533"/>
    <mergeCell ref="C2504:AD2504"/>
    <mergeCell ref="C2531:AD2531"/>
    <mergeCell ref="D2494:L2494"/>
    <mergeCell ref="M2494:R2494"/>
    <mergeCell ref="S2494:X2494"/>
    <mergeCell ref="Y2494:AD2494"/>
    <mergeCell ref="C2510:L2511"/>
    <mergeCell ref="M2510:AD2510"/>
    <mergeCell ref="M2511:R2511"/>
    <mergeCell ref="S2511:X2511"/>
    <mergeCell ref="Y2511:AD2511"/>
    <mergeCell ref="D2495:L2495"/>
    <mergeCell ref="M2495:R2495"/>
    <mergeCell ref="S2495:X2495"/>
    <mergeCell ref="Y2495:AD2495"/>
    <mergeCell ref="D2496:L2496"/>
    <mergeCell ref="M2496:R2496"/>
    <mergeCell ref="S2496:X2496"/>
    <mergeCell ref="Y2496:AD2496"/>
    <mergeCell ref="D2497:L2497"/>
    <mergeCell ref="M2497:R2497"/>
    <mergeCell ref="S2497:X2497"/>
    <mergeCell ref="Y2497:AD2497"/>
    <mergeCell ref="D2498:L2498"/>
    <mergeCell ref="M2498:R2498"/>
    <mergeCell ref="S2498:X2498"/>
    <mergeCell ref="Y2498:AD2498"/>
    <mergeCell ref="B2508:AD2508"/>
    <mergeCell ref="D2523:L2523"/>
    <mergeCell ref="M2523:R2523"/>
    <mergeCell ref="S2523:X2523"/>
    <mergeCell ref="Y2523:AD2523"/>
    <mergeCell ref="D2524:L2524"/>
    <mergeCell ref="M2524:R2524"/>
    <mergeCell ref="S2524:X2524"/>
    <mergeCell ref="Y2524:AD2524"/>
    <mergeCell ref="D2489:L2489"/>
    <mergeCell ref="M2489:R2489"/>
    <mergeCell ref="S2489:X2489"/>
    <mergeCell ref="Y2489:AD2489"/>
    <mergeCell ref="D2490:L2490"/>
    <mergeCell ref="M2490:R2490"/>
    <mergeCell ref="S2490:X2490"/>
    <mergeCell ref="Y2490:AD2490"/>
    <mergeCell ref="D2491:L2491"/>
    <mergeCell ref="M2491:R2491"/>
    <mergeCell ref="S2491:X2491"/>
    <mergeCell ref="Y2491:AD2491"/>
    <mergeCell ref="D2492:L2492"/>
    <mergeCell ref="M2492:R2492"/>
    <mergeCell ref="S2492:X2492"/>
    <mergeCell ref="Y2492:AD2492"/>
    <mergeCell ref="D2493:L2493"/>
    <mergeCell ref="M2493:R2493"/>
    <mergeCell ref="S2493:X2493"/>
    <mergeCell ref="Y2493:AD2493"/>
    <mergeCell ref="D2486:L2486"/>
    <mergeCell ref="M2486:R2486"/>
    <mergeCell ref="S2486:X2486"/>
    <mergeCell ref="Y2486:AD2486"/>
    <mergeCell ref="D2487:L2487"/>
    <mergeCell ref="M2487:R2487"/>
    <mergeCell ref="S2487:X2487"/>
    <mergeCell ref="Y2487:AD2487"/>
    <mergeCell ref="D2488:L2488"/>
    <mergeCell ref="M2488:R2488"/>
    <mergeCell ref="S2488:X2488"/>
    <mergeCell ref="Y2488:AD2488"/>
    <mergeCell ref="D2473:L2473"/>
    <mergeCell ref="M2473:R2473"/>
    <mergeCell ref="S2473:X2473"/>
    <mergeCell ref="Y2473:AD2473"/>
    <mergeCell ref="M2474:R2474"/>
    <mergeCell ref="S2474:X2474"/>
    <mergeCell ref="Y2474:AD2474"/>
    <mergeCell ref="C2480:L2481"/>
    <mergeCell ref="M2480:AD2480"/>
    <mergeCell ref="M2481:R2481"/>
    <mergeCell ref="S2481:X2481"/>
    <mergeCell ref="Y2481:AD2481"/>
    <mergeCell ref="D2482:L2482"/>
    <mergeCell ref="M2482:R2482"/>
    <mergeCell ref="S2482:X2482"/>
    <mergeCell ref="Y2482:AD2482"/>
    <mergeCell ref="D2483:L2483"/>
    <mergeCell ref="M2483:R2483"/>
    <mergeCell ref="S2483:X2483"/>
    <mergeCell ref="Y2483:AD2483"/>
    <mergeCell ref="S2484:X2484"/>
    <mergeCell ref="Y2484:AD2484"/>
    <mergeCell ref="D2485:L2485"/>
    <mergeCell ref="M2485:R2485"/>
    <mergeCell ref="S2485:X2485"/>
    <mergeCell ref="B2478:AD2478"/>
    <mergeCell ref="Y2485:AD2485"/>
    <mergeCell ref="D2484:L2484"/>
    <mergeCell ref="S2458:X2458"/>
    <mergeCell ref="Y2458:AD2458"/>
    <mergeCell ref="B2446:AD2446"/>
    <mergeCell ref="C2447:AD2447"/>
    <mergeCell ref="S2457:X2457"/>
    <mergeCell ref="Y2457:AD2457"/>
    <mergeCell ref="C2450:F2451"/>
    <mergeCell ref="G2450:L2451"/>
    <mergeCell ref="C2452:F2453"/>
    <mergeCell ref="H2452:L2452"/>
    <mergeCell ref="C2441:AD2441"/>
    <mergeCell ref="C2442:AD2442"/>
    <mergeCell ref="M2450:AD2450"/>
    <mergeCell ref="M2451:R2451"/>
    <mergeCell ref="S2451:X2451"/>
    <mergeCell ref="Y2451:AD2451"/>
    <mergeCell ref="M2452:R2452"/>
    <mergeCell ref="S2452:X2452"/>
    <mergeCell ref="Y2452:AD2452"/>
    <mergeCell ref="S2468:X2468"/>
    <mergeCell ref="Y2468:AD2468"/>
    <mergeCell ref="D2469:L2469"/>
    <mergeCell ref="M2469:R2469"/>
    <mergeCell ref="S2469:X2469"/>
    <mergeCell ref="Y2469:AD2469"/>
    <mergeCell ref="D2470:L2470"/>
    <mergeCell ref="M2470:R2470"/>
    <mergeCell ref="S2470:X2470"/>
    <mergeCell ref="Y2470:AD2470"/>
    <mergeCell ref="B2463:AD2463"/>
    <mergeCell ref="C2464:AD2464"/>
    <mergeCell ref="M2459:R2459"/>
    <mergeCell ref="S2459:X2459"/>
    <mergeCell ref="Y2459:AD2459"/>
    <mergeCell ref="M2453:R2453"/>
    <mergeCell ref="S2453:X2453"/>
    <mergeCell ref="Y2453:AD2453"/>
    <mergeCell ref="M2454:R2454"/>
    <mergeCell ref="S2454:X2454"/>
    <mergeCell ref="Y2454:AD2454"/>
    <mergeCell ref="M2455:R2455"/>
    <mergeCell ref="S2455:X2455"/>
    <mergeCell ref="Y2455:AD2455"/>
    <mergeCell ref="M2456:R2456"/>
    <mergeCell ref="S2456:X2456"/>
    <mergeCell ref="Y2456:AD2456"/>
    <mergeCell ref="M2457:R2457"/>
    <mergeCell ref="H2453:L2453"/>
    <mergeCell ref="C2454:F2455"/>
    <mergeCell ref="H2454:L2454"/>
    <mergeCell ref="H2455:L2455"/>
    <mergeCell ref="C2456:F2457"/>
    <mergeCell ref="H2456:L2456"/>
    <mergeCell ref="H2457:L2457"/>
    <mergeCell ref="M2413:R2413"/>
    <mergeCell ref="D2376:L2376"/>
    <mergeCell ref="M2376:N2376"/>
    <mergeCell ref="O2376:P2376"/>
    <mergeCell ref="S2432:U2432"/>
    <mergeCell ref="V2432:X2432"/>
    <mergeCell ref="Y2432:AA2432"/>
    <mergeCell ref="AB2432:AD2432"/>
    <mergeCell ref="P2433:R2433"/>
    <mergeCell ref="S2433:U2433"/>
    <mergeCell ref="D2471:L2471"/>
    <mergeCell ref="M2471:R2471"/>
    <mergeCell ref="S2471:X2471"/>
    <mergeCell ref="Y2471:AD2471"/>
    <mergeCell ref="D2472:L2472"/>
    <mergeCell ref="M2472:R2472"/>
    <mergeCell ref="S2472:X2472"/>
    <mergeCell ref="Y2472:AD2472"/>
    <mergeCell ref="C2466:L2467"/>
    <mergeCell ref="M2466:AD2466"/>
    <mergeCell ref="M2467:R2467"/>
    <mergeCell ref="S2467:X2467"/>
    <mergeCell ref="Y2467:AD2467"/>
    <mergeCell ref="D2468:L2468"/>
    <mergeCell ref="M2468:R2468"/>
    <mergeCell ref="D2430:L2430"/>
    <mergeCell ref="D2431:L2431"/>
    <mergeCell ref="D2432:L2432"/>
    <mergeCell ref="D2433:L2433"/>
    <mergeCell ref="D2434:L2434"/>
    <mergeCell ref="D2435:L2435"/>
    <mergeCell ref="D2436:L2436"/>
    <mergeCell ref="D2437:L2437"/>
    <mergeCell ref="D2429:L2429"/>
    <mergeCell ref="D2438:L2438"/>
    <mergeCell ref="H2458:L2458"/>
    <mergeCell ref="Y2434:AA2434"/>
    <mergeCell ref="AB2434:AD2434"/>
    <mergeCell ref="M2435:O2435"/>
    <mergeCell ref="P2435:R2435"/>
    <mergeCell ref="S2435:U2435"/>
    <mergeCell ref="V2435:X2435"/>
    <mergeCell ref="Y2435:AA2435"/>
    <mergeCell ref="AB2435:AD2435"/>
    <mergeCell ref="M2436:O2436"/>
    <mergeCell ref="P2436:R2436"/>
    <mergeCell ref="S2436:U2436"/>
    <mergeCell ref="V2436:X2436"/>
    <mergeCell ref="Y2436:AA2436"/>
    <mergeCell ref="AB2436:AD2436"/>
    <mergeCell ref="M2437:O2437"/>
    <mergeCell ref="P2437:R2437"/>
    <mergeCell ref="S2437:U2437"/>
    <mergeCell ref="S2438:U2438"/>
    <mergeCell ref="V2438:X2438"/>
    <mergeCell ref="Y2438:AA2438"/>
    <mergeCell ref="AB2438:AD2438"/>
    <mergeCell ref="M2439:O2439"/>
    <mergeCell ref="P2439:R2439"/>
    <mergeCell ref="S2439:U2439"/>
    <mergeCell ref="V2439:X2439"/>
    <mergeCell ref="Y2439:AA2439"/>
    <mergeCell ref="AB2439:AD2439"/>
    <mergeCell ref="M2458:R2458"/>
    <mergeCell ref="S2093:T2093"/>
    <mergeCell ref="AA1783:AB1783"/>
    <mergeCell ref="W1784:X1784"/>
    <mergeCell ref="AA1784:AB1784"/>
    <mergeCell ref="W1785:X1785"/>
    <mergeCell ref="AA1785:AB1785"/>
    <mergeCell ref="W1799:X1799"/>
    <mergeCell ref="AA1799:AB1799"/>
    <mergeCell ref="W1794:X1794"/>
    <mergeCell ref="AA1794:AB1794"/>
    <mergeCell ref="D1803:E1817"/>
    <mergeCell ref="F1803:G1803"/>
    <mergeCell ref="H1803:L1803"/>
    <mergeCell ref="M1803:N1803"/>
    <mergeCell ref="O1803:P1803"/>
    <mergeCell ref="Q1803:R1803"/>
    <mergeCell ref="S2100:T2100"/>
    <mergeCell ref="S2101:T2101"/>
    <mergeCell ref="AA2117:AB2117"/>
    <mergeCell ref="S2113:T2113"/>
    <mergeCell ref="W1803:X1803"/>
    <mergeCell ref="AA1803:AB1803"/>
    <mergeCell ref="W1804:X1804"/>
    <mergeCell ref="AA1804:AB1804"/>
    <mergeCell ref="J2388:AD2388"/>
    <mergeCell ref="W2378:X2378"/>
    <mergeCell ref="AA2378:AB2378"/>
    <mergeCell ref="J2392:K2392"/>
    <mergeCell ref="L2392:M2392"/>
    <mergeCell ref="N2392:O2392"/>
    <mergeCell ref="J2397:K2397"/>
    <mergeCell ref="L2397:M2397"/>
    <mergeCell ref="N2397:O2397"/>
    <mergeCell ref="J2395:K2395"/>
    <mergeCell ref="Y2390:AA2390"/>
    <mergeCell ref="AB2390:AD2390"/>
    <mergeCell ref="D2373:L2373"/>
    <mergeCell ref="M2373:N2373"/>
    <mergeCell ref="O2373:P2373"/>
    <mergeCell ref="Q2373:R2373"/>
    <mergeCell ref="S2373:T2373"/>
    <mergeCell ref="W2373:X2373"/>
    <mergeCell ref="AA2373:AB2373"/>
    <mergeCell ref="D2374:L2374"/>
    <mergeCell ref="M2374:N2374"/>
    <mergeCell ref="O2374:P2374"/>
    <mergeCell ref="Q2374:R2374"/>
    <mergeCell ref="S2374:T2374"/>
    <mergeCell ref="W2374:X2374"/>
    <mergeCell ref="AA2374:AB2374"/>
    <mergeCell ref="D2375:L2375"/>
    <mergeCell ref="M2375:N2375"/>
    <mergeCell ref="O2375:P2375"/>
    <mergeCell ref="Q2375:R2375"/>
    <mergeCell ref="S2375:T2375"/>
    <mergeCell ref="W2375:X2375"/>
    <mergeCell ref="AA2375:AB2375"/>
    <mergeCell ref="O2378:P2378"/>
    <mergeCell ref="AA2379:AB2379"/>
    <mergeCell ref="W2380:X2380"/>
    <mergeCell ref="Q2376:R2376"/>
    <mergeCell ref="S2376:T2376"/>
    <mergeCell ref="AA2119:AB2119"/>
    <mergeCell ref="AB1850:AD1850"/>
    <mergeCell ref="S2110:T2110"/>
    <mergeCell ref="S2111:T2111"/>
    <mergeCell ref="S2112:T2112"/>
    <mergeCell ref="S2059:T2059"/>
    <mergeCell ref="S2060:T2060"/>
    <mergeCell ref="S2061:T2061"/>
    <mergeCell ref="S2062:T2062"/>
    <mergeCell ref="AA2080:AB2080"/>
    <mergeCell ref="AA1875:AB1875"/>
    <mergeCell ref="K1876:L1876"/>
    <mergeCell ref="O1876:P1876"/>
    <mergeCell ref="S1876:T1876"/>
    <mergeCell ref="W1876:X1876"/>
    <mergeCell ref="AA1876:AB1876"/>
    <mergeCell ref="K1877:L1877"/>
    <mergeCell ref="O1877:P1877"/>
    <mergeCell ref="S1877:T1877"/>
    <mergeCell ref="H1800:L1800"/>
    <mergeCell ref="M1800:N1800"/>
    <mergeCell ref="O1800:P1800"/>
    <mergeCell ref="Q1800:R1800"/>
    <mergeCell ref="S2138:T2138"/>
    <mergeCell ref="S2139:T2139"/>
    <mergeCell ref="S2140:T2140"/>
    <mergeCell ref="S2141:T2141"/>
    <mergeCell ref="S2142:T2142"/>
    <mergeCell ref="W1792:X1792"/>
    <mergeCell ref="AA1792:AB1792"/>
    <mergeCell ref="W1793:X1793"/>
    <mergeCell ref="AA1793:AB1793"/>
    <mergeCell ref="Q1832:R1832"/>
    <mergeCell ref="H1775:L1775"/>
    <mergeCell ref="M1775:N1775"/>
    <mergeCell ref="O1775:P1775"/>
    <mergeCell ref="Q1775:R1775"/>
    <mergeCell ref="O1788:P1788"/>
    <mergeCell ref="Q1788:R1788"/>
    <mergeCell ref="I1824:L1824"/>
    <mergeCell ref="M1824:N1824"/>
    <mergeCell ref="M1810:N1810"/>
    <mergeCell ref="O1810:P1810"/>
    <mergeCell ref="Q1810:R1810"/>
    <mergeCell ref="Q1826:R1826"/>
    <mergeCell ref="S1793:T1793"/>
    <mergeCell ref="S1794:T1794"/>
    <mergeCell ref="S1795:T1795"/>
    <mergeCell ref="S1796:T1796"/>
    <mergeCell ref="S1797:T1797"/>
    <mergeCell ref="S1798:T1798"/>
    <mergeCell ref="S1799:T1799"/>
    <mergeCell ref="W1800:X1800"/>
    <mergeCell ref="AA1800:AB1800"/>
    <mergeCell ref="W1801:X1801"/>
    <mergeCell ref="W1828:X1828"/>
    <mergeCell ref="AA1828:AB1828"/>
    <mergeCell ref="M1835:N1835"/>
    <mergeCell ref="O1835:P1835"/>
    <mergeCell ref="S2075:T2075"/>
    <mergeCell ref="O2096:P2096"/>
    <mergeCell ref="Q2096:R2096"/>
    <mergeCell ref="O2109:P2109"/>
    <mergeCell ref="W1915:X1915"/>
    <mergeCell ref="AA1915:AB1915"/>
    <mergeCell ref="AA1887:AB1887"/>
    <mergeCell ref="C1614:L1616"/>
    <mergeCell ref="M1614:AD1614"/>
    <mergeCell ref="O1615:P1616"/>
    <mergeCell ref="M1615:N1616"/>
    <mergeCell ref="S1615:V1615"/>
    <mergeCell ref="S1616:T1616"/>
    <mergeCell ref="D1617:L1617"/>
    <mergeCell ref="D1618:L1618"/>
    <mergeCell ref="D1619:L1619"/>
    <mergeCell ref="M1617:N1617"/>
    <mergeCell ref="O1617:P1617"/>
    <mergeCell ref="AA1617:AB1617"/>
    <mergeCell ref="S1649:X1649"/>
    <mergeCell ref="O1624:P1624"/>
    <mergeCell ref="M1625:N1625"/>
    <mergeCell ref="O1625:P1625"/>
    <mergeCell ref="K1629:N1629"/>
    <mergeCell ref="K1630:L1630"/>
    <mergeCell ref="O1630:P1630"/>
    <mergeCell ref="O1636:P1636"/>
    <mergeCell ref="O1637:P1637"/>
    <mergeCell ref="W1615:Z1615"/>
    <mergeCell ref="AA1615:AD1615"/>
    <mergeCell ref="W1616:X1616"/>
    <mergeCell ref="M1618:N1618"/>
    <mergeCell ref="O1618:P1618"/>
    <mergeCell ref="M1619:N1619"/>
    <mergeCell ref="B1645:AD1645"/>
    <mergeCell ref="C1646:AD1646"/>
    <mergeCell ref="C1648:L1649"/>
    <mergeCell ref="M1648:AD1648"/>
    <mergeCell ref="S1619:T1619"/>
    <mergeCell ref="Q1620:R1620"/>
    <mergeCell ref="S1620:T1620"/>
    <mergeCell ref="Q1621:R1621"/>
    <mergeCell ref="S1621:T1621"/>
    <mergeCell ref="Q1622:R1622"/>
    <mergeCell ref="S1622:T1622"/>
    <mergeCell ref="Q1623:R1623"/>
    <mergeCell ref="S1623:T1623"/>
    <mergeCell ref="O1619:P1619"/>
    <mergeCell ref="M1620:N1620"/>
    <mergeCell ref="O1620:P1620"/>
    <mergeCell ref="M1621:N1621"/>
    <mergeCell ref="O1621:P1621"/>
    <mergeCell ref="M1622:N1622"/>
    <mergeCell ref="O1622:P1622"/>
    <mergeCell ref="M1623:N1623"/>
    <mergeCell ref="O1623:P1623"/>
    <mergeCell ref="K1634:L1634"/>
    <mergeCell ref="K1635:L1635"/>
    <mergeCell ref="K1636:L1636"/>
    <mergeCell ref="Y1649:AD1649"/>
    <mergeCell ref="AA1632:AB1632"/>
    <mergeCell ref="G1637:H1637"/>
    <mergeCell ref="AB1674:AD1674"/>
    <mergeCell ref="W1619:X1619"/>
    <mergeCell ref="W1620:X1620"/>
    <mergeCell ref="W1621:X1621"/>
    <mergeCell ref="W1622:X1622"/>
    <mergeCell ref="W1623:X1623"/>
    <mergeCell ref="W1624:X1624"/>
    <mergeCell ref="Q1615:R1616"/>
    <mergeCell ref="W1672:X1672"/>
    <mergeCell ref="Q1617:R1617"/>
    <mergeCell ref="S1617:T1617"/>
    <mergeCell ref="Q1618:R1618"/>
    <mergeCell ref="S1618:T1618"/>
    <mergeCell ref="Q1619:R1619"/>
    <mergeCell ref="Q1624:R1624"/>
    <mergeCell ref="S1630:T1630"/>
    <mergeCell ref="W1630:X1630"/>
    <mergeCell ref="AA1630:AB1630"/>
    <mergeCell ref="AA1629:AD1629"/>
    <mergeCell ref="O1629:R1629"/>
    <mergeCell ref="S1629:V1629"/>
    <mergeCell ref="W1629:Z1629"/>
    <mergeCell ref="W1605:X1605"/>
    <mergeCell ref="AA1599:AB1599"/>
    <mergeCell ref="M1600:N1600"/>
    <mergeCell ref="O1600:P1600"/>
    <mergeCell ref="Q1600:R1600"/>
    <mergeCell ref="S1600:T1600"/>
    <mergeCell ref="W1600:X1600"/>
    <mergeCell ref="AA1600:AB1600"/>
    <mergeCell ref="S1603:T1603"/>
    <mergeCell ref="W1603:X1603"/>
    <mergeCell ref="AA1603:AB1603"/>
    <mergeCell ref="O1604:P1604"/>
    <mergeCell ref="Q1604:R1604"/>
    <mergeCell ref="B1609:AD1609"/>
    <mergeCell ref="D1604:L1604"/>
    <mergeCell ref="M1604:N1604"/>
    <mergeCell ref="D1599:L1599"/>
    <mergeCell ref="M1599:N1599"/>
    <mergeCell ref="AA1605:AB1605"/>
    <mergeCell ref="S1604:T1604"/>
    <mergeCell ref="W1604:X1604"/>
    <mergeCell ref="AA1604:AB1604"/>
    <mergeCell ref="D1602:L1602"/>
    <mergeCell ref="M1602:N1602"/>
    <mergeCell ref="O1602:P1602"/>
    <mergeCell ref="Q1602:R1602"/>
    <mergeCell ref="S1602:T1602"/>
    <mergeCell ref="W1602:X1602"/>
    <mergeCell ref="AA1602:AB1602"/>
    <mergeCell ref="D1603:L1603"/>
    <mergeCell ref="M1603:N1603"/>
    <mergeCell ref="D1600:L1600"/>
    <mergeCell ref="Q1605:R1605"/>
    <mergeCell ref="S1605:T1605"/>
    <mergeCell ref="K1637:L1637"/>
    <mergeCell ref="K1638:L1638"/>
    <mergeCell ref="K1639:L1639"/>
    <mergeCell ref="O1631:P1631"/>
    <mergeCell ref="O1632:P1632"/>
    <mergeCell ref="O1633:P1633"/>
    <mergeCell ref="AA1633:AB1633"/>
    <mergeCell ref="D1628:AD1628"/>
    <mergeCell ref="G1521:H1521"/>
    <mergeCell ref="J1521:R1521"/>
    <mergeCell ref="J1509:R1509"/>
    <mergeCell ref="G1496:H1496"/>
    <mergeCell ref="I1496:R1496"/>
    <mergeCell ref="G1497:H1497"/>
    <mergeCell ref="I1497:R1497"/>
    <mergeCell ref="G1498:H1498"/>
    <mergeCell ref="G1499:H1499"/>
    <mergeCell ref="I1499:R1499"/>
    <mergeCell ref="G1500:H1500"/>
    <mergeCell ref="G1501:H1501"/>
    <mergeCell ref="J1501:R1501"/>
    <mergeCell ref="G1502:H1502"/>
    <mergeCell ref="J1502:R1502"/>
    <mergeCell ref="G1503:H1503"/>
    <mergeCell ref="J1503:R1503"/>
    <mergeCell ref="C1552:AD1552"/>
    <mergeCell ref="C1539:AD1539"/>
    <mergeCell ref="C1540:AD1540"/>
    <mergeCell ref="C1543:AD1543"/>
    <mergeCell ref="G1518:H1518"/>
    <mergeCell ref="I1518:R1518"/>
    <mergeCell ref="G1519:H1519"/>
    <mergeCell ref="G1510:H1510"/>
    <mergeCell ref="G1511:H1511"/>
    <mergeCell ref="I1511:R1511"/>
    <mergeCell ref="G1512:H1512"/>
    <mergeCell ref="I1512:R1512"/>
    <mergeCell ref="G1513:H1513"/>
    <mergeCell ref="I1513:R1513"/>
    <mergeCell ref="G1514:H1514"/>
    <mergeCell ref="I1514:R1514"/>
    <mergeCell ref="G1515:H1515"/>
    <mergeCell ref="G1516:H1516"/>
    <mergeCell ref="I1516:R1516"/>
    <mergeCell ref="S1580:T1580"/>
    <mergeCell ref="W1580:X1580"/>
    <mergeCell ref="AA1580:AB1580"/>
    <mergeCell ref="I1515:R1515"/>
    <mergeCell ref="G1504:H1504"/>
    <mergeCell ref="J1504:R1504"/>
    <mergeCell ref="G1505:H1505"/>
    <mergeCell ref="J1505:R1505"/>
    <mergeCell ref="G1506:H1506"/>
    <mergeCell ref="G1507:H1507"/>
    <mergeCell ref="I1507:R1507"/>
    <mergeCell ref="G1508:H1508"/>
    <mergeCell ref="G1509:H1509"/>
    <mergeCell ref="I1498:R1498"/>
    <mergeCell ref="C1436:C1438"/>
    <mergeCell ref="D1436:F1438"/>
    <mergeCell ref="C1439:C1454"/>
    <mergeCell ref="D1439:F1454"/>
    <mergeCell ref="I1439:R1439"/>
    <mergeCell ref="J1445:R1445"/>
    <mergeCell ref="I1446:R1446"/>
    <mergeCell ref="J1450:R1450"/>
    <mergeCell ref="C1455:C1480"/>
    <mergeCell ref="D1455:F1480"/>
    <mergeCell ref="I1455:R1455"/>
    <mergeCell ref="J1460:R1460"/>
    <mergeCell ref="I1461:R1461"/>
    <mergeCell ref="J1468:R1468"/>
    <mergeCell ref="I1472:R1472"/>
    <mergeCell ref="J1477:R1477"/>
    <mergeCell ref="C1481:C1495"/>
    <mergeCell ref="D1481:F1495"/>
    <mergeCell ref="I1481:R1481"/>
    <mergeCell ref="J1489:R1489"/>
    <mergeCell ref="I1490:R1490"/>
    <mergeCell ref="J1492:R1492"/>
    <mergeCell ref="G1494:H1494"/>
    <mergeCell ref="I1494:R1494"/>
    <mergeCell ref="G1495:H1495"/>
    <mergeCell ref="I1495:R1495"/>
    <mergeCell ref="G1472:H1472"/>
    <mergeCell ref="G1473:H1473"/>
    <mergeCell ref="J1473:R1473"/>
    <mergeCell ref="G1474:H1474"/>
    <mergeCell ref="J1474:R1474"/>
    <mergeCell ref="G1475:H1475"/>
    <mergeCell ref="J1475:R1475"/>
    <mergeCell ref="G1476:H1476"/>
    <mergeCell ref="J1476:R1476"/>
    <mergeCell ref="G1477:H1477"/>
    <mergeCell ref="G1488:H1488"/>
    <mergeCell ref="J1488:R1488"/>
    <mergeCell ref="G1489:H1489"/>
    <mergeCell ref="G1490:H1490"/>
    <mergeCell ref="G1491:H1491"/>
    <mergeCell ref="J1491:R1491"/>
    <mergeCell ref="G1492:H1492"/>
    <mergeCell ref="G1493:H1493"/>
    <mergeCell ref="I1493:R1493"/>
    <mergeCell ref="G1478:H1478"/>
    <mergeCell ref="I1478:R1478"/>
    <mergeCell ref="G1479:H1479"/>
    <mergeCell ref="I1479:R1479"/>
    <mergeCell ref="G1480:H1480"/>
    <mergeCell ref="I1480:R1480"/>
    <mergeCell ref="G1481:H1481"/>
    <mergeCell ref="G1482:H1482"/>
    <mergeCell ref="J1482:R1482"/>
    <mergeCell ref="G1483:H1483"/>
    <mergeCell ref="J1483:R1483"/>
    <mergeCell ref="G1484:H1484"/>
    <mergeCell ref="J1484:R1484"/>
    <mergeCell ref="G1485:H1485"/>
    <mergeCell ref="J1485:R1485"/>
    <mergeCell ref="G1486:H1486"/>
    <mergeCell ref="J1486:R1486"/>
    <mergeCell ref="G1487:H1487"/>
    <mergeCell ref="J1487:R1487"/>
    <mergeCell ref="C1374:F1376"/>
    <mergeCell ref="G1374:H1376"/>
    <mergeCell ref="I1374:R1376"/>
    <mergeCell ref="G1467:H1467"/>
    <mergeCell ref="J1467:R1467"/>
    <mergeCell ref="G1468:H1468"/>
    <mergeCell ref="G1469:H1469"/>
    <mergeCell ref="I1469:R1469"/>
    <mergeCell ref="G1470:H1470"/>
    <mergeCell ref="I1470:R1470"/>
    <mergeCell ref="G1471:H1471"/>
    <mergeCell ref="I1471:R1471"/>
    <mergeCell ref="G1453:H1453"/>
    <mergeCell ref="I1453:R1453"/>
    <mergeCell ref="G1454:H1454"/>
    <mergeCell ref="I1454:R1454"/>
    <mergeCell ref="G1455:H1455"/>
    <mergeCell ref="G1456:H1456"/>
    <mergeCell ref="J1456:R1456"/>
    <mergeCell ref="G1457:H1457"/>
    <mergeCell ref="J1457:R1457"/>
    <mergeCell ref="G1458:H1458"/>
    <mergeCell ref="J1458:R1458"/>
    <mergeCell ref="G1459:H1459"/>
    <mergeCell ref="J1459:R1459"/>
    <mergeCell ref="G1431:H1431"/>
    <mergeCell ref="J1431:R1431"/>
    <mergeCell ref="G1432:H1432"/>
    <mergeCell ref="G1433:H1433"/>
    <mergeCell ref="I1433:R1433"/>
    <mergeCell ref="G1434:H1434"/>
    <mergeCell ref="I1434:R1434"/>
    <mergeCell ref="G1423:H1423"/>
    <mergeCell ref="G1424:H1424"/>
    <mergeCell ref="G1466:H1466"/>
    <mergeCell ref="J1466:R1466"/>
    <mergeCell ref="G1448:H1448"/>
    <mergeCell ref="J1448:R1448"/>
    <mergeCell ref="G1449:H1449"/>
    <mergeCell ref="J1449:R1449"/>
    <mergeCell ref="G1417:H1417"/>
    <mergeCell ref="J1417:R1417"/>
    <mergeCell ref="G1435:H1435"/>
    <mergeCell ref="I1435:R1435"/>
    <mergeCell ref="G1436:H1436"/>
    <mergeCell ref="I1436:R1436"/>
    <mergeCell ref="G1437:H1437"/>
    <mergeCell ref="I1437:R1437"/>
    <mergeCell ref="G1438:H1438"/>
    <mergeCell ref="I1438:R1438"/>
    <mergeCell ref="G1439:H1439"/>
    <mergeCell ref="G1440:H1440"/>
    <mergeCell ref="J1440:R1440"/>
    <mergeCell ref="G1441:H1441"/>
    <mergeCell ref="J1441:R1441"/>
    <mergeCell ref="G1460:H1460"/>
    <mergeCell ref="G1461:H1461"/>
    <mergeCell ref="G1462:H1462"/>
    <mergeCell ref="J1462:R1462"/>
    <mergeCell ref="G1463:H1463"/>
    <mergeCell ref="J1463:R1463"/>
    <mergeCell ref="G1464:H1464"/>
    <mergeCell ref="J1464:R1464"/>
    <mergeCell ref="G1465:H1465"/>
    <mergeCell ref="J1465:R1465"/>
    <mergeCell ref="G1450:H1450"/>
    <mergeCell ref="G1451:H1451"/>
    <mergeCell ref="I1451:R1451"/>
    <mergeCell ref="G1452:H1452"/>
    <mergeCell ref="I1452:R1452"/>
    <mergeCell ref="J1444:R1444"/>
    <mergeCell ref="G1445:H1445"/>
    <mergeCell ref="G1446:H1446"/>
    <mergeCell ref="G1447:H1447"/>
    <mergeCell ref="J1447:R1447"/>
    <mergeCell ref="G1442:H1442"/>
    <mergeCell ref="J1442:R1442"/>
    <mergeCell ref="G1443:H1443"/>
    <mergeCell ref="J1443:R1443"/>
    <mergeCell ref="G1444:H1444"/>
    <mergeCell ref="G1422:H1422"/>
    <mergeCell ref="G1411:H1411"/>
    <mergeCell ref="J1411:R1411"/>
    <mergeCell ref="G1412:H1412"/>
    <mergeCell ref="J1412:R1412"/>
    <mergeCell ref="G1413:H1413"/>
    <mergeCell ref="J1413:R1413"/>
    <mergeCell ref="G1414:H1414"/>
    <mergeCell ref="J1414:R1414"/>
    <mergeCell ref="G1415:H1415"/>
    <mergeCell ref="J1415:R1415"/>
    <mergeCell ref="G1416:H1416"/>
    <mergeCell ref="J1416:R1416"/>
    <mergeCell ref="I1384:R1384"/>
    <mergeCell ref="G1385:H1385"/>
    <mergeCell ref="I1385:R1385"/>
    <mergeCell ref="G1386:H1386"/>
    <mergeCell ref="I1386:R1386"/>
    <mergeCell ref="G1387:H1387"/>
    <mergeCell ref="G1388:H1388"/>
    <mergeCell ref="J1388:R1388"/>
    <mergeCell ref="G1389:H1389"/>
    <mergeCell ref="J1389:R1389"/>
    <mergeCell ref="G1390:H1390"/>
    <mergeCell ref="J1390:R1390"/>
    <mergeCell ref="D1382:F1393"/>
    <mergeCell ref="I1387:R1387"/>
    <mergeCell ref="J1392:R1392"/>
    <mergeCell ref="D1394:F1404"/>
    <mergeCell ref="I1397:R1397"/>
    <mergeCell ref="J1401:R1401"/>
    <mergeCell ref="D1405:F1435"/>
    <mergeCell ref="I1405:R1405"/>
    <mergeCell ref="J1422:R1422"/>
    <mergeCell ref="I1423:R1423"/>
    <mergeCell ref="J1427:R1427"/>
    <mergeCell ref="I1430:R1430"/>
    <mergeCell ref="J1432:R1432"/>
    <mergeCell ref="G1401:H1401"/>
    <mergeCell ref="G1402:H1402"/>
    <mergeCell ref="I1402:R1402"/>
    <mergeCell ref="G1403:H1403"/>
    <mergeCell ref="I1403:R1403"/>
    <mergeCell ref="G1404:H1404"/>
    <mergeCell ref="I1404:R1404"/>
    <mergeCell ref="G1405:H1405"/>
    <mergeCell ref="G1406:H1406"/>
    <mergeCell ref="J1406:R1406"/>
    <mergeCell ref="G1407:H1407"/>
    <mergeCell ref="J1407:R1407"/>
    <mergeCell ref="G1408:H1408"/>
    <mergeCell ref="J1408:R1408"/>
    <mergeCell ref="G1409:H1409"/>
    <mergeCell ref="J1409:R1409"/>
    <mergeCell ref="G1410:H1410"/>
    <mergeCell ref="J1410:R1410"/>
    <mergeCell ref="G1429:H1429"/>
    <mergeCell ref="G1339:H1339"/>
    <mergeCell ref="J1339:R1339"/>
    <mergeCell ref="G1340:H1340"/>
    <mergeCell ref="I1340:R1340"/>
    <mergeCell ref="G1329:H1329"/>
    <mergeCell ref="I1329:R1329"/>
    <mergeCell ref="G1330:H1330"/>
    <mergeCell ref="I1330:R1330"/>
    <mergeCell ref="G1331:H1331"/>
    <mergeCell ref="I1331:R1331"/>
    <mergeCell ref="G1332:H1332"/>
    <mergeCell ref="I1332:R1332"/>
    <mergeCell ref="C1367:AD1367"/>
    <mergeCell ref="C1368:AD1368"/>
    <mergeCell ref="C1369:AD1369"/>
    <mergeCell ref="S1374:AD1374"/>
    <mergeCell ref="V1375:X1375"/>
    <mergeCell ref="Y1375:AA1375"/>
    <mergeCell ref="AB1375:AD1375"/>
    <mergeCell ref="G1418:H1418"/>
    <mergeCell ref="J1418:R1418"/>
    <mergeCell ref="G1419:H1419"/>
    <mergeCell ref="J1419:R1419"/>
    <mergeCell ref="G1420:H1420"/>
    <mergeCell ref="J1420:R1420"/>
    <mergeCell ref="G1421:H1421"/>
    <mergeCell ref="J1421:R1421"/>
    <mergeCell ref="C1394:C1404"/>
    <mergeCell ref="C1405:C1435"/>
    <mergeCell ref="I1429:R1429"/>
    <mergeCell ref="G1430:H1430"/>
    <mergeCell ref="G1391:H1391"/>
    <mergeCell ref="J1391:R1391"/>
    <mergeCell ref="G1392:H1392"/>
    <mergeCell ref="G1393:H1393"/>
    <mergeCell ref="I1393:R1393"/>
    <mergeCell ref="G1394:H1394"/>
    <mergeCell ref="I1394:R1394"/>
    <mergeCell ref="G1395:H1395"/>
    <mergeCell ref="I1395:R1395"/>
    <mergeCell ref="G1396:H1396"/>
    <mergeCell ref="I1396:R1396"/>
    <mergeCell ref="G1397:H1397"/>
    <mergeCell ref="G1398:H1398"/>
    <mergeCell ref="J1398:R1398"/>
    <mergeCell ref="G1399:H1399"/>
    <mergeCell ref="J1399:R1399"/>
    <mergeCell ref="G1400:H1400"/>
    <mergeCell ref="J1400:R1400"/>
    <mergeCell ref="J1424:R1424"/>
    <mergeCell ref="G1425:H1425"/>
    <mergeCell ref="J1425:R1425"/>
    <mergeCell ref="G1426:H1426"/>
    <mergeCell ref="J1426:R1426"/>
    <mergeCell ref="G1427:H1427"/>
    <mergeCell ref="G1428:H1428"/>
    <mergeCell ref="I1428:R1428"/>
    <mergeCell ref="G1381:H1381"/>
    <mergeCell ref="I1381:R1381"/>
    <mergeCell ref="G1382:H1382"/>
    <mergeCell ref="I1382:R1382"/>
    <mergeCell ref="G1383:H1383"/>
    <mergeCell ref="I1383:R1383"/>
    <mergeCell ref="G1384:H1384"/>
    <mergeCell ref="I1379:R1379"/>
    <mergeCell ref="G1380:H1380"/>
    <mergeCell ref="I1380:R1380"/>
    <mergeCell ref="C1382:C1393"/>
    <mergeCell ref="C1314:C1328"/>
    <mergeCell ref="D1314:F1328"/>
    <mergeCell ref="J1322:R1322"/>
    <mergeCell ref="G1350:H1350"/>
    <mergeCell ref="I1350:R1350"/>
    <mergeCell ref="G1351:H1351"/>
    <mergeCell ref="I1351:R1351"/>
    <mergeCell ref="G1352:H1352"/>
    <mergeCell ref="I1352:R1352"/>
    <mergeCell ref="G1353:H1353"/>
    <mergeCell ref="J1353:R1353"/>
    <mergeCell ref="G1354:H1354"/>
    <mergeCell ref="J1354:R1354"/>
    <mergeCell ref="G1355:H1355"/>
    <mergeCell ref="J1355:R1355"/>
    <mergeCell ref="G1356:H1356"/>
    <mergeCell ref="J1356:R1356"/>
    <mergeCell ref="G1357:H1357"/>
    <mergeCell ref="I1357:R1357"/>
    <mergeCell ref="G1358:H1358"/>
    <mergeCell ref="I1358:R1358"/>
    <mergeCell ref="G1341:H1341"/>
    <mergeCell ref="I1341:R1341"/>
    <mergeCell ref="G1342:H1342"/>
    <mergeCell ref="J1342:R1342"/>
    <mergeCell ref="G1343:H1343"/>
    <mergeCell ref="J1343:R1343"/>
    <mergeCell ref="G1344:H1344"/>
    <mergeCell ref="I1344:R1344"/>
    <mergeCell ref="G1345:H1345"/>
    <mergeCell ref="I1345:R1345"/>
    <mergeCell ref="G1346:H1346"/>
    <mergeCell ref="I1346:R1346"/>
    <mergeCell ref="G1347:H1347"/>
    <mergeCell ref="I1347:R1347"/>
    <mergeCell ref="G1348:H1348"/>
    <mergeCell ref="I1348:R1348"/>
    <mergeCell ref="G1349:H1349"/>
    <mergeCell ref="I1349:R1349"/>
    <mergeCell ref="G1323:H1323"/>
    <mergeCell ref="I1323:R1323"/>
    <mergeCell ref="G1324:H1324"/>
    <mergeCell ref="J1324:R1324"/>
    <mergeCell ref="G1325:H1325"/>
    <mergeCell ref="J1325:R1325"/>
    <mergeCell ref="B1366:AD1366"/>
    <mergeCell ref="C1329:C1358"/>
    <mergeCell ref="D1329:F1358"/>
    <mergeCell ref="G1333:H1333"/>
    <mergeCell ref="I1333:R1333"/>
    <mergeCell ref="G1334:H1334"/>
    <mergeCell ref="J1334:R1334"/>
    <mergeCell ref="G1335:H1335"/>
    <mergeCell ref="J1335:R1335"/>
    <mergeCell ref="G1336:H1336"/>
    <mergeCell ref="J1336:R1336"/>
    <mergeCell ref="G1337:H1337"/>
    <mergeCell ref="J1337:R1337"/>
    <mergeCell ref="G1338:H1338"/>
    <mergeCell ref="J1338:R1338"/>
    <mergeCell ref="G1302:H1302"/>
    <mergeCell ref="I1302:R1302"/>
    <mergeCell ref="G1303:H1303"/>
    <mergeCell ref="I1303:R1303"/>
    <mergeCell ref="G1304:H1304"/>
    <mergeCell ref="I1304:R1304"/>
    <mergeCell ref="G1305:H1305"/>
    <mergeCell ref="I1305:R1305"/>
    <mergeCell ref="G1306:H1306"/>
    <mergeCell ref="J1306:R1306"/>
    <mergeCell ref="G1307:H1307"/>
    <mergeCell ref="J1307:R1307"/>
    <mergeCell ref="G1308:H1308"/>
    <mergeCell ref="J1308:R1308"/>
    <mergeCell ref="G1309:H1309"/>
    <mergeCell ref="J1309:R1309"/>
    <mergeCell ref="G1310:H1310"/>
    <mergeCell ref="J1310:R1310"/>
    <mergeCell ref="G1326:H1326"/>
    <mergeCell ref="I1326:R1326"/>
    <mergeCell ref="G1327:H1327"/>
    <mergeCell ref="I1327:R1327"/>
    <mergeCell ref="G1328:H1328"/>
    <mergeCell ref="I1328:R1328"/>
    <mergeCell ref="G1311:H1311"/>
    <mergeCell ref="I1311:R1311"/>
    <mergeCell ref="G1312:H1312"/>
    <mergeCell ref="I1312:R1312"/>
    <mergeCell ref="G1313:H1313"/>
    <mergeCell ref="I1313:R1313"/>
    <mergeCell ref="G1314:H1314"/>
    <mergeCell ref="I1314:R1314"/>
    <mergeCell ref="G1315:H1315"/>
    <mergeCell ref="J1315:R1315"/>
    <mergeCell ref="G1316:H1316"/>
    <mergeCell ref="J1316:R1316"/>
    <mergeCell ref="G1317:H1317"/>
    <mergeCell ref="J1317:R1317"/>
    <mergeCell ref="G1318:H1318"/>
    <mergeCell ref="J1318:R1318"/>
    <mergeCell ref="G1319:H1319"/>
    <mergeCell ref="J1319:R1319"/>
    <mergeCell ref="G1320:H1320"/>
    <mergeCell ref="J1320:R1320"/>
    <mergeCell ref="G1321:H1321"/>
    <mergeCell ref="J1321:R1321"/>
    <mergeCell ref="G1322:H1322"/>
    <mergeCell ref="G1287:H1287"/>
    <mergeCell ref="I1287:R1287"/>
    <mergeCell ref="C1288:C1313"/>
    <mergeCell ref="D1288:F1313"/>
    <mergeCell ref="G1288:H1288"/>
    <mergeCell ref="I1288:R1288"/>
    <mergeCell ref="G1289:H1289"/>
    <mergeCell ref="J1289:R1289"/>
    <mergeCell ref="G1290:H1290"/>
    <mergeCell ref="J1290:R1290"/>
    <mergeCell ref="G1291:H1291"/>
    <mergeCell ref="J1291:R1291"/>
    <mergeCell ref="G1292:H1292"/>
    <mergeCell ref="J1292:R1292"/>
    <mergeCell ref="G1293:H1293"/>
    <mergeCell ref="J1293:R1293"/>
    <mergeCell ref="G1294:H1294"/>
    <mergeCell ref="I1294:R1294"/>
    <mergeCell ref="G1295:H1295"/>
    <mergeCell ref="J1295:R1295"/>
    <mergeCell ref="G1296:H1296"/>
    <mergeCell ref="J1296:R1296"/>
    <mergeCell ref="G1297:H1297"/>
    <mergeCell ref="J1297:R1297"/>
    <mergeCell ref="G1298:H1298"/>
    <mergeCell ref="J1298:R1298"/>
    <mergeCell ref="G1299:H1299"/>
    <mergeCell ref="J1299:R1299"/>
    <mergeCell ref="G1300:H1300"/>
    <mergeCell ref="J1300:R1300"/>
    <mergeCell ref="G1301:H1301"/>
    <mergeCell ref="J1301:R1301"/>
    <mergeCell ref="C1272:C1287"/>
    <mergeCell ref="D1272:F1287"/>
    <mergeCell ref="G1272:H1272"/>
    <mergeCell ref="I1272:R1272"/>
    <mergeCell ref="G1273:H1273"/>
    <mergeCell ref="J1273:R1273"/>
    <mergeCell ref="G1274:H1274"/>
    <mergeCell ref="J1274:R1274"/>
    <mergeCell ref="G1275:H1275"/>
    <mergeCell ref="J1275:R1275"/>
    <mergeCell ref="G1276:H1276"/>
    <mergeCell ref="J1276:R1276"/>
    <mergeCell ref="G1277:H1277"/>
    <mergeCell ref="J1277:R1277"/>
    <mergeCell ref="G1278:H1278"/>
    <mergeCell ref="J1278:R1278"/>
    <mergeCell ref="G1279:H1279"/>
    <mergeCell ref="I1279:R1279"/>
    <mergeCell ref="G1280:H1280"/>
    <mergeCell ref="J1280:R1280"/>
    <mergeCell ref="G1281:H1281"/>
    <mergeCell ref="J1281:R1281"/>
    <mergeCell ref="G1282:H1282"/>
    <mergeCell ref="J1282:R1282"/>
    <mergeCell ref="G1283:H1283"/>
    <mergeCell ref="J1283:R1283"/>
    <mergeCell ref="G1284:H1284"/>
    <mergeCell ref="I1284:R1284"/>
    <mergeCell ref="G1285:H1285"/>
    <mergeCell ref="I1285:R1285"/>
    <mergeCell ref="G1286:H1286"/>
    <mergeCell ref="I1286:R1286"/>
    <mergeCell ref="G1262:H1262"/>
    <mergeCell ref="I1262:R1262"/>
    <mergeCell ref="G1263:H1263"/>
    <mergeCell ref="I1263:R1263"/>
    <mergeCell ref="G1264:H1264"/>
    <mergeCell ref="J1264:R1264"/>
    <mergeCell ref="G1265:H1265"/>
    <mergeCell ref="J1265:R1265"/>
    <mergeCell ref="G1266:H1266"/>
    <mergeCell ref="I1266:R1266"/>
    <mergeCell ref="G1267:H1267"/>
    <mergeCell ref="I1267:R1267"/>
    <mergeCell ref="G1268:H1268"/>
    <mergeCell ref="I1268:R1268"/>
    <mergeCell ref="C1269:C1271"/>
    <mergeCell ref="D1269:F1271"/>
    <mergeCell ref="G1269:H1269"/>
    <mergeCell ref="I1269:R1269"/>
    <mergeCell ref="G1270:H1270"/>
    <mergeCell ref="I1270:R1270"/>
    <mergeCell ref="G1271:H1271"/>
    <mergeCell ref="I1271:R1271"/>
    <mergeCell ref="G1253:H1253"/>
    <mergeCell ref="J1253:R1253"/>
    <mergeCell ref="G1254:H1254"/>
    <mergeCell ref="J1254:R1254"/>
    <mergeCell ref="G1255:H1255"/>
    <mergeCell ref="J1255:R1255"/>
    <mergeCell ref="G1256:H1256"/>
    <mergeCell ref="I1256:R1256"/>
    <mergeCell ref="G1257:H1257"/>
    <mergeCell ref="J1257:R1257"/>
    <mergeCell ref="G1258:H1258"/>
    <mergeCell ref="J1258:R1258"/>
    <mergeCell ref="G1259:H1259"/>
    <mergeCell ref="J1259:R1259"/>
    <mergeCell ref="G1260:H1260"/>
    <mergeCell ref="J1260:R1260"/>
    <mergeCell ref="G1261:H1261"/>
    <mergeCell ref="I1261:R1261"/>
    <mergeCell ref="C1238:C1268"/>
    <mergeCell ref="D1238:F1268"/>
    <mergeCell ref="G1238:H1238"/>
    <mergeCell ref="I1238:R1238"/>
    <mergeCell ref="G1239:H1239"/>
    <mergeCell ref="J1239:R1239"/>
    <mergeCell ref="G1240:H1240"/>
    <mergeCell ref="J1240:R1240"/>
    <mergeCell ref="G1241:H1241"/>
    <mergeCell ref="J1241:R1241"/>
    <mergeCell ref="G1242:H1242"/>
    <mergeCell ref="J1242:R1242"/>
    <mergeCell ref="G1243:H1243"/>
    <mergeCell ref="J1243:R1243"/>
    <mergeCell ref="G1244:H1244"/>
    <mergeCell ref="J1244:R1244"/>
    <mergeCell ref="G1245:H1245"/>
    <mergeCell ref="J1245:R1245"/>
    <mergeCell ref="G1246:H1246"/>
    <mergeCell ref="J1246:R1246"/>
    <mergeCell ref="G1247:H1247"/>
    <mergeCell ref="J1247:R1247"/>
    <mergeCell ref="G1248:H1248"/>
    <mergeCell ref="J1248:R1248"/>
    <mergeCell ref="G1249:H1249"/>
    <mergeCell ref="J1249:R1249"/>
    <mergeCell ref="G1250:H1250"/>
    <mergeCell ref="J1250:R1250"/>
    <mergeCell ref="G1251:H1251"/>
    <mergeCell ref="J1251:R1251"/>
    <mergeCell ref="G1252:H1252"/>
    <mergeCell ref="J1252:R1252"/>
    <mergeCell ref="C1227:C1237"/>
    <mergeCell ref="D1227:F1237"/>
    <mergeCell ref="G1227:H1227"/>
    <mergeCell ref="I1227:R1227"/>
    <mergeCell ref="G1228:H1228"/>
    <mergeCell ref="I1228:R1228"/>
    <mergeCell ref="G1229:H1229"/>
    <mergeCell ref="I1229:R1229"/>
    <mergeCell ref="G1230:H1230"/>
    <mergeCell ref="I1230:R1230"/>
    <mergeCell ref="G1231:H1231"/>
    <mergeCell ref="J1231:R1231"/>
    <mergeCell ref="G1232:H1232"/>
    <mergeCell ref="J1232:R1232"/>
    <mergeCell ref="G1233:H1233"/>
    <mergeCell ref="J1233:R1233"/>
    <mergeCell ref="G1234:H1234"/>
    <mergeCell ref="J1234:R1234"/>
    <mergeCell ref="G1235:H1235"/>
    <mergeCell ref="I1235:R1235"/>
    <mergeCell ref="G1236:H1236"/>
    <mergeCell ref="I1236:R1236"/>
    <mergeCell ref="G1237:H1237"/>
    <mergeCell ref="I1237:R1237"/>
    <mergeCell ref="C1215:C1226"/>
    <mergeCell ref="D1215:F1226"/>
    <mergeCell ref="G1215:H1215"/>
    <mergeCell ref="I1215:R1215"/>
    <mergeCell ref="G1216:H1216"/>
    <mergeCell ref="I1216:R1216"/>
    <mergeCell ref="G1217:H1217"/>
    <mergeCell ref="I1217:R1217"/>
    <mergeCell ref="G1218:H1218"/>
    <mergeCell ref="I1218:R1218"/>
    <mergeCell ref="G1219:H1219"/>
    <mergeCell ref="I1219:R1219"/>
    <mergeCell ref="G1220:H1220"/>
    <mergeCell ref="I1220:R1220"/>
    <mergeCell ref="G1221:H1221"/>
    <mergeCell ref="J1221:R1221"/>
    <mergeCell ref="G1222:H1222"/>
    <mergeCell ref="J1222:R1222"/>
    <mergeCell ref="G1223:H1223"/>
    <mergeCell ref="J1223:R1223"/>
    <mergeCell ref="G1210:H1210"/>
    <mergeCell ref="I1210:R1210"/>
    <mergeCell ref="C1210:C1214"/>
    <mergeCell ref="D1210:F1214"/>
    <mergeCell ref="G1211:H1211"/>
    <mergeCell ref="I1211:R1211"/>
    <mergeCell ref="G1212:H1212"/>
    <mergeCell ref="I1212:R1212"/>
    <mergeCell ref="G1213:H1213"/>
    <mergeCell ref="I1213:R1213"/>
    <mergeCell ref="G1214:H1214"/>
    <mergeCell ref="I1214:R1214"/>
    <mergeCell ref="M1192:N1192"/>
    <mergeCell ref="O1192:P1192"/>
    <mergeCell ref="Q1192:R1192"/>
    <mergeCell ref="C1194:AD1194"/>
    <mergeCell ref="C1195:AD1195"/>
    <mergeCell ref="C1207:F1209"/>
    <mergeCell ref="G1207:H1209"/>
    <mergeCell ref="I1207:R1209"/>
    <mergeCell ref="S1207:AD1207"/>
    <mergeCell ref="V1208:X1208"/>
    <mergeCell ref="Y1208:AA1208"/>
    <mergeCell ref="AB1208:AD1208"/>
    <mergeCell ref="S1192:T1192"/>
    <mergeCell ref="W1192:X1192"/>
    <mergeCell ref="AA1192:AB1192"/>
    <mergeCell ref="G1224:H1224"/>
    <mergeCell ref="J1224:R1224"/>
    <mergeCell ref="G1225:H1225"/>
    <mergeCell ref="J1225:R1225"/>
    <mergeCell ref="G1226:H1226"/>
    <mergeCell ref="I1226:R1226"/>
    <mergeCell ref="S1208:S1209"/>
    <mergeCell ref="T1208:T1209"/>
    <mergeCell ref="U1208:U1209"/>
    <mergeCell ref="B1199:AD1199"/>
    <mergeCell ref="D1171:L1171"/>
    <mergeCell ref="D1172:L1172"/>
    <mergeCell ref="D1173:L1173"/>
    <mergeCell ref="D1174:L1174"/>
    <mergeCell ref="D1175:L1175"/>
    <mergeCell ref="D1176:L1176"/>
    <mergeCell ref="M1171:R1171"/>
    <mergeCell ref="S1171:X1171"/>
    <mergeCell ref="Y1171:AD1171"/>
    <mergeCell ref="M1172:R1172"/>
    <mergeCell ref="S1172:X1172"/>
    <mergeCell ref="Y1172:AD1172"/>
    <mergeCell ref="M1173:R1173"/>
    <mergeCell ref="S1173:X1173"/>
    <mergeCell ref="Y1173:AD1173"/>
    <mergeCell ref="M1174:R1174"/>
    <mergeCell ref="S1174:X1174"/>
    <mergeCell ref="Y1174:AD1174"/>
    <mergeCell ref="M1175:R1175"/>
    <mergeCell ref="S1175:X1175"/>
    <mergeCell ref="Y1175:AD1175"/>
    <mergeCell ref="M1176:R1176"/>
    <mergeCell ref="S1176:X1176"/>
    <mergeCell ref="Y1176:AD1176"/>
    <mergeCell ref="S1190:T1190"/>
    <mergeCell ref="W1190:X1190"/>
    <mergeCell ref="AA1190:AB1190"/>
    <mergeCell ref="M1169:AD1169"/>
    <mergeCell ref="S1191:T1191"/>
    <mergeCell ref="W1191:X1191"/>
    <mergeCell ref="AA1191:AB1191"/>
    <mergeCell ref="M1190:N1190"/>
    <mergeCell ref="O1190:P1190"/>
    <mergeCell ref="Q1190:R1190"/>
    <mergeCell ref="M1191:N1191"/>
    <mergeCell ref="O1191:P1191"/>
    <mergeCell ref="Q1191:R1191"/>
    <mergeCell ref="M1177:R1177"/>
    <mergeCell ref="S1177:X1177"/>
    <mergeCell ref="Y1177:AD1177"/>
    <mergeCell ref="S1189:T1189"/>
    <mergeCell ref="W1189:X1189"/>
    <mergeCell ref="AA1189:AB1189"/>
    <mergeCell ref="B1181:AD1181"/>
    <mergeCell ref="C1185:AD1185"/>
    <mergeCell ref="M1187:AD1187"/>
    <mergeCell ref="M1188:N1189"/>
    <mergeCell ref="O1188:P1189"/>
    <mergeCell ref="Q1188:R1189"/>
    <mergeCell ref="S1188:V1188"/>
    <mergeCell ref="W1188:Z1188"/>
    <mergeCell ref="AA1188:AD1188"/>
    <mergeCell ref="C1187:L1189"/>
    <mergeCell ref="D1190:L1190"/>
    <mergeCell ref="D1191:L1191"/>
    <mergeCell ref="B1183:AD1183"/>
    <mergeCell ref="B1180:AD1180"/>
    <mergeCell ref="M1170:R1170"/>
    <mergeCell ref="S1170:X1170"/>
    <mergeCell ref="Y1170:AD1170"/>
    <mergeCell ref="B1167:AD1167"/>
    <mergeCell ref="C1169:L1170"/>
    <mergeCell ref="D1156:L1156"/>
    <mergeCell ref="D1157:L1157"/>
    <mergeCell ref="D1158:L1158"/>
    <mergeCell ref="D1159:L1159"/>
    <mergeCell ref="D1160:L1160"/>
    <mergeCell ref="D1161:L1161"/>
    <mergeCell ref="D1162:L1162"/>
    <mergeCell ref="M1144:R1144"/>
    <mergeCell ref="M1145:R1145"/>
    <mergeCell ref="M1146:R1146"/>
    <mergeCell ref="M1147:R1147"/>
    <mergeCell ref="M1148:R1148"/>
    <mergeCell ref="M1149:R1149"/>
    <mergeCell ref="M1150:R1150"/>
    <mergeCell ref="M1151:R1151"/>
    <mergeCell ref="M1152:R1152"/>
    <mergeCell ref="M1153:R1153"/>
    <mergeCell ref="M1154:R1154"/>
    <mergeCell ref="M1155:R1155"/>
    <mergeCell ref="M1156:R1156"/>
    <mergeCell ref="M1157:R1157"/>
    <mergeCell ref="M1158:R1158"/>
    <mergeCell ref="M1159:R1159"/>
    <mergeCell ref="M1160:R1160"/>
    <mergeCell ref="M1161:R1161"/>
    <mergeCell ref="M1162:R1162"/>
    <mergeCell ref="M1163:R1163"/>
    <mergeCell ref="S1163:X1163"/>
    <mergeCell ref="Y1163:AD1163"/>
    <mergeCell ref="D1142:L1142"/>
    <mergeCell ref="M1142:R1142"/>
    <mergeCell ref="S1142:X1142"/>
    <mergeCell ref="Y1142:AD1142"/>
    <mergeCell ref="D1143:L1143"/>
    <mergeCell ref="M1143:R1143"/>
    <mergeCell ref="S1143:X1143"/>
    <mergeCell ref="Y1143:AD1143"/>
    <mergeCell ref="D1144:L1144"/>
    <mergeCell ref="D1145:L1145"/>
    <mergeCell ref="D1146:L1146"/>
    <mergeCell ref="D1147:L1147"/>
    <mergeCell ref="D1148:L1148"/>
    <mergeCell ref="D1149:L1149"/>
    <mergeCell ref="D1150:L1150"/>
    <mergeCell ref="D1151:L1151"/>
    <mergeCell ref="D1152:L1152"/>
    <mergeCell ref="D1153:L1153"/>
    <mergeCell ref="D1154:L1154"/>
    <mergeCell ref="D1155:L1155"/>
    <mergeCell ref="S1161:X1161"/>
    <mergeCell ref="S1162:X1162"/>
    <mergeCell ref="Y1144:AD1144"/>
    <mergeCell ref="Y1145:AD1145"/>
    <mergeCell ref="Y1146:AD1146"/>
    <mergeCell ref="Y1147:AD1147"/>
    <mergeCell ref="Y1148:AD1148"/>
    <mergeCell ref="Y1149:AD1149"/>
    <mergeCell ref="Y1150:AD1150"/>
    <mergeCell ref="Y1151:AD1151"/>
    <mergeCell ref="Y1152:AD1152"/>
    <mergeCell ref="Y1153:AD1153"/>
    <mergeCell ref="Y1154:AD1154"/>
    <mergeCell ref="D1140:L1140"/>
    <mergeCell ref="M1140:R1140"/>
    <mergeCell ref="S1140:X1140"/>
    <mergeCell ref="Y1140:AD1140"/>
    <mergeCell ref="D1141:L1141"/>
    <mergeCell ref="M1141:R1141"/>
    <mergeCell ref="S1141:X1141"/>
    <mergeCell ref="Y1141:AD1141"/>
    <mergeCell ref="D1120:L1120"/>
    <mergeCell ref="M1120:R1120"/>
    <mergeCell ref="S1120:X1120"/>
    <mergeCell ref="Y1120:AD1120"/>
    <mergeCell ref="D1121:L1121"/>
    <mergeCell ref="M1121:R1121"/>
    <mergeCell ref="S1121:X1121"/>
    <mergeCell ref="Y1121:AD1121"/>
    <mergeCell ref="D1122:L1122"/>
    <mergeCell ref="M1122:R1122"/>
    <mergeCell ref="S1122:X1122"/>
    <mergeCell ref="Y1122:AD1122"/>
    <mergeCell ref="Y1155:AD1155"/>
    <mergeCell ref="Y1156:AD1156"/>
    <mergeCell ref="Y1157:AD1157"/>
    <mergeCell ref="Y1158:AD1158"/>
    <mergeCell ref="Y1159:AD1159"/>
    <mergeCell ref="Y1160:AD1160"/>
    <mergeCell ref="Y1161:AD1161"/>
    <mergeCell ref="Y1162:AD1162"/>
    <mergeCell ref="S1144:X1144"/>
    <mergeCell ref="S1145:X1145"/>
    <mergeCell ref="S1146:X1146"/>
    <mergeCell ref="S1147:X1147"/>
    <mergeCell ref="S1148:X1148"/>
    <mergeCell ref="S1149:X1149"/>
    <mergeCell ref="S1150:X1150"/>
    <mergeCell ref="S1151:X1151"/>
    <mergeCell ref="S1152:X1152"/>
    <mergeCell ref="S1153:X1153"/>
    <mergeCell ref="S1154:X1154"/>
    <mergeCell ref="S1155:X1155"/>
    <mergeCell ref="S1156:X1156"/>
    <mergeCell ref="S1157:X1157"/>
    <mergeCell ref="S1158:X1158"/>
    <mergeCell ref="S1159:X1159"/>
    <mergeCell ref="S1160:X1160"/>
    <mergeCell ref="D1138:L1138"/>
    <mergeCell ref="M1138:R1138"/>
    <mergeCell ref="S1138:X1138"/>
    <mergeCell ref="Y1138:AD1138"/>
    <mergeCell ref="D1139:L1139"/>
    <mergeCell ref="M1139:R1139"/>
    <mergeCell ref="S1139:X1139"/>
    <mergeCell ref="Y1139:AD1139"/>
    <mergeCell ref="M1136:R1136"/>
    <mergeCell ref="S1136:X1136"/>
    <mergeCell ref="Y1136:AD1136"/>
    <mergeCell ref="D1137:L1137"/>
    <mergeCell ref="M1137:R1137"/>
    <mergeCell ref="S1137:X1137"/>
    <mergeCell ref="Y1137:AD1137"/>
    <mergeCell ref="D1126:L1126"/>
    <mergeCell ref="M1126:R1126"/>
    <mergeCell ref="S1126:X1126"/>
    <mergeCell ref="Y1126:AD1126"/>
    <mergeCell ref="M1101:R1101"/>
    <mergeCell ref="S1101:X1101"/>
    <mergeCell ref="Y1101:AD1101"/>
    <mergeCell ref="D1118:L1118"/>
    <mergeCell ref="M1118:R1118"/>
    <mergeCell ref="S1118:X1118"/>
    <mergeCell ref="Y1118:AD1118"/>
    <mergeCell ref="D1119:L1119"/>
    <mergeCell ref="M1119:R1119"/>
    <mergeCell ref="S1119:X1119"/>
    <mergeCell ref="Y1119:AD1119"/>
    <mergeCell ref="D1123:L1123"/>
    <mergeCell ref="M1123:R1123"/>
    <mergeCell ref="S1123:X1123"/>
    <mergeCell ref="Y1123:AD1123"/>
    <mergeCell ref="D1124:L1124"/>
    <mergeCell ref="M1124:R1124"/>
    <mergeCell ref="S1124:X1124"/>
    <mergeCell ref="Y1124:AD1124"/>
    <mergeCell ref="D1102:L1102"/>
    <mergeCell ref="M1102:R1102"/>
    <mergeCell ref="S1102:X1102"/>
    <mergeCell ref="Y1102:AD1102"/>
    <mergeCell ref="C1113:L1114"/>
    <mergeCell ref="M1113:AD1113"/>
    <mergeCell ref="M1114:R1114"/>
    <mergeCell ref="S1114:X1114"/>
    <mergeCell ref="Y1114:AD1114"/>
    <mergeCell ref="D1115:L1115"/>
    <mergeCell ref="M1115:R1115"/>
    <mergeCell ref="S1115:X1115"/>
    <mergeCell ref="Y1115:AD1115"/>
    <mergeCell ref="D1116:L1116"/>
    <mergeCell ref="M1116:R1116"/>
    <mergeCell ref="S1116:X1116"/>
    <mergeCell ref="Y1116:AD1116"/>
    <mergeCell ref="D1117:L1117"/>
    <mergeCell ref="M1117:R1117"/>
    <mergeCell ref="S1117:X1117"/>
    <mergeCell ref="Y1117:AD1117"/>
    <mergeCell ref="D1104:L1104"/>
    <mergeCell ref="M1104:R1104"/>
    <mergeCell ref="S1104:X1104"/>
    <mergeCell ref="Y1104:AD1104"/>
    <mergeCell ref="D1103:L1103"/>
    <mergeCell ref="M1103:R1103"/>
    <mergeCell ref="S1103:X1103"/>
    <mergeCell ref="Y1103:AD1103"/>
    <mergeCell ref="M1127:R1127"/>
    <mergeCell ref="S1127:X1127"/>
    <mergeCell ref="Y1127:AD1127"/>
    <mergeCell ref="D1125:L1125"/>
    <mergeCell ref="M1125:R1125"/>
    <mergeCell ref="S1125:X1125"/>
    <mergeCell ref="Y1125:AD1125"/>
    <mergeCell ref="D1092:L1092"/>
    <mergeCell ref="M1092:R1092"/>
    <mergeCell ref="S1092:X1092"/>
    <mergeCell ref="Y1092:AD1092"/>
    <mergeCell ref="D1093:L1093"/>
    <mergeCell ref="M1093:R1093"/>
    <mergeCell ref="S1093:X1093"/>
    <mergeCell ref="Y1093:AD1093"/>
    <mergeCell ref="D1094:L1094"/>
    <mergeCell ref="M1094:R1094"/>
    <mergeCell ref="S1094:X1094"/>
    <mergeCell ref="Y1094:AD1094"/>
    <mergeCell ref="D1095:L1095"/>
    <mergeCell ref="M1095:R1095"/>
    <mergeCell ref="S1095:X1095"/>
    <mergeCell ref="Y1095:AD1095"/>
    <mergeCell ref="D1096:L1096"/>
    <mergeCell ref="M1096:R1096"/>
    <mergeCell ref="S1096:X1096"/>
    <mergeCell ref="Y1096:AD1096"/>
    <mergeCell ref="M1079:R1079"/>
    <mergeCell ref="S1079:X1079"/>
    <mergeCell ref="Y1079:AD1079"/>
    <mergeCell ref="C1088:L1089"/>
    <mergeCell ref="M1088:AD1088"/>
    <mergeCell ref="M1089:R1089"/>
    <mergeCell ref="S1089:X1089"/>
    <mergeCell ref="Y1089:AD1089"/>
    <mergeCell ref="D1090:L1090"/>
    <mergeCell ref="M1090:R1090"/>
    <mergeCell ref="S1090:X1090"/>
    <mergeCell ref="Y1090:AD1090"/>
    <mergeCell ref="D1091:L1091"/>
    <mergeCell ref="M1091:R1091"/>
    <mergeCell ref="S1091:X1091"/>
    <mergeCell ref="Y1091:AD1091"/>
    <mergeCell ref="C1084:AD1084"/>
    <mergeCell ref="C1086:AD1086"/>
    <mergeCell ref="B1083:AD1083"/>
    <mergeCell ref="C1085:AD1085"/>
    <mergeCell ref="D1097:L1097"/>
    <mergeCell ref="M1097:R1097"/>
    <mergeCell ref="S1097:X1097"/>
    <mergeCell ref="Y1097:AD1097"/>
    <mergeCell ref="D1098:L1098"/>
    <mergeCell ref="M1098:R1098"/>
    <mergeCell ref="S1098:X1098"/>
    <mergeCell ref="Y1098:AD1098"/>
    <mergeCell ref="D1099:L1099"/>
    <mergeCell ref="M1099:R1099"/>
    <mergeCell ref="S1099:X1099"/>
    <mergeCell ref="Y1099:AD1099"/>
    <mergeCell ref="D1100:L1100"/>
    <mergeCell ref="M1100:R1100"/>
    <mergeCell ref="S1100:X1100"/>
    <mergeCell ref="Y1100:AD1100"/>
    <mergeCell ref="D1101:L1101"/>
    <mergeCell ref="M1038:R1038"/>
    <mergeCell ref="S1038:X1038"/>
    <mergeCell ref="Y1054:AD1054"/>
    <mergeCell ref="C1074:L1075"/>
    <mergeCell ref="M1074:AD1074"/>
    <mergeCell ref="M1075:R1075"/>
    <mergeCell ref="S1075:X1075"/>
    <mergeCell ref="Y1075:AD1075"/>
    <mergeCell ref="M1068:R1068"/>
    <mergeCell ref="S1068:X1068"/>
    <mergeCell ref="Y1068:AD1068"/>
    <mergeCell ref="Y1048:AD1048"/>
    <mergeCell ref="Y1049:AD1049"/>
    <mergeCell ref="Y1050:AD1050"/>
    <mergeCell ref="Y1051:AD1051"/>
    <mergeCell ref="Y1052:AD1052"/>
    <mergeCell ref="Y1053:AD1053"/>
    <mergeCell ref="D1076:L1076"/>
    <mergeCell ref="M1076:R1076"/>
    <mergeCell ref="S1076:X1076"/>
    <mergeCell ref="Y1076:AD1076"/>
    <mergeCell ref="D1077:L1077"/>
    <mergeCell ref="M1077:R1077"/>
    <mergeCell ref="S1077:X1077"/>
    <mergeCell ref="Y1077:AD1077"/>
    <mergeCell ref="D1078:L1078"/>
    <mergeCell ref="M1078:R1078"/>
    <mergeCell ref="S1078:X1078"/>
    <mergeCell ref="Y1078:AD1078"/>
    <mergeCell ref="C1057:AD1057"/>
    <mergeCell ref="C1063:L1064"/>
    <mergeCell ref="M1063:AD1063"/>
    <mergeCell ref="M1064:R1064"/>
    <mergeCell ref="S1064:X1064"/>
    <mergeCell ref="Y1064:AD1064"/>
    <mergeCell ref="D1065:L1065"/>
    <mergeCell ref="M1065:R1065"/>
    <mergeCell ref="S1065:X1065"/>
    <mergeCell ref="Y1065:AD1065"/>
    <mergeCell ref="D1066:L1066"/>
    <mergeCell ref="M1066:R1066"/>
    <mergeCell ref="S1066:X1066"/>
    <mergeCell ref="Y1066:AD1066"/>
    <mergeCell ref="D1067:L1067"/>
    <mergeCell ref="M1067:R1067"/>
    <mergeCell ref="S1067:X1067"/>
    <mergeCell ref="Y1067:AD1067"/>
    <mergeCell ref="B1061:AD1061"/>
    <mergeCell ref="B1072:AD1072"/>
    <mergeCell ref="Y1039:AD1039"/>
    <mergeCell ref="D1040:L1040"/>
    <mergeCell ref="M1040:R1040"/>
    <mergeCell ref="S1040:X1040"/>
    <mergeCell ref="Y1040:AD1040"/>
    <mergeCell ref="D1041:L1041"/>
    <mergeCell ref="M1041:R1041"/>
    <mergeCell ref="S1041:X1041"/>
    <mergeCell ref="M953:N953"/>
    <mergeCell ref="O953:P953"/>
    <mergeCell ref="M950:N950"/>
    <mergeCell ref="O950:P950"/>
    <mergeCell ref="Q950:R950"/>
    <mergeCell ref="S950:T950"/>
    <mergeCell ref="W950:X950"/>
    <mergeCell ref="AA950:AB950"/>
    <mergeCell ref="M951:N951"/>
    <mergeCell ref="O951:P951"/>
    <mergeCell ref="Q951:R951"/>
    <mergeCell ref="S951:T951"/>
    <mergeCell ref="W946:X946"/>
    <mergeCell ref="AA946:AB946"/>
    <mergeCell ref="M947:N947"/>
    <mergeCell ref="O947:P947"/>
    <mergeCell ref="Q947:R947"/>
    <mergeCell ref="W989:X989"/>
    <mergeCell ref="AA989:AB989"/>
    <mergeCell ref="C978:AD978"/>
    <mergeCell ref="C981:L983"/>
    <mergeCell ref="M981:AD981"/>
    <mergeCell ref="S983:T983"/>
    <mergeCell ref="W983:X983"/>
    <mergeCell ref="AA983:AB983"/>
    <mergeCell ref="D985:L985"/>
    <mergeCell ref="B999:AD999"/>
    <mergeCell ref="H1011:L1011"/>
    <mergeCell ref="M990:N990"/>
    <mergeCell ref="O990:P990"/>
    <mergeCell ref="Q990:R990"/>
    <mergeCell ref="S990:T990"/>
    <mergeCell ref="W990:X990"/>
    <mergeCell ref="AA990:AB990"/>
    <mergeCell ref="Q988:R988"/>
    <mergeCell ref="S988:T988"/>
    <mergeCell ref="W988:X988"/>
    <mergeCell ref="AA988:AB988"/>
    <mergeCell ref="D989:L989"/>
    <mergeCell ref="D987:L987"/>
    <mergeCell ref="M987:N987"/>
    <mergeCell ref="O987:P987"/>
    <mergeCell ref="Q987:R987"/>
    <mergeCell ref="S987:T987"/>
    <mergeCell ref="W985:X985"/>
    <mergeCell ref="AA985:AB985"/>
    <mergeCell ref="D990:L990"/>
    <mergeCell ref="H1008:L1008"/>
    <mergeCell ref="H1009:L1009"/>
    <mergeCell ref="H1010:L1010"/>
    <mergeCell ref="C994:AD994"/>
    <mergeCell ref="C995:AD995"/>
    <mergeCell ref="S992:T992"/>
    <mergeCell ref="W992:X992"/>
    <mergeCell ref="AA992:AB992"/>
    <mergeCell ref="S991:T991"/>
    <mergeCell ref="W982:Z982"/>
    <mergeCell ref="D988:L988"/>
    <mergeCell ref="M988:N988"/>
    <mergeCell ref="O988:P988"/>
    <mergeCell ref="G1003:L1004"/>
    <mergeCell ref="S1008:X1008"/>
    <mergeCell ref="Y1008:AD1008"/>
    <mergeCell ref="M1009:R1009"/>
    <mergeCell ref="S944:T944"/>
    <mergeCell ref="C942:L944"/>
    <mergeCell ref="M942:AD942"/>
    <mergeCell ref="Y933:AD933"/>
    <mergeCell ref="D945:L945"/>
    <mergeCell ref="AA943:AD943"/>
    <mergeCell ref="W943:Z943"/>
    <mergeCell ref="S943:V943"/>
    <mergeCell ref="Q945:R945"/>
    <mergeCell ref="S945:T945"/>
    <mergeCell ref="W945:X945"/>
    <mergeCell ref="AA945:AB945"/>
    <mergeCell ref="C938:AD938"/>
    <mergeCell ref="C939:AD939"/>
    <mergeCell ref="C940:AD940"/>
    <mergeCell ref="M945:N945"/>
    <mergeCell ref="O945:P945"/>
    <mergeCell ref="D946:L946"/>
    <mergeCell ref="D947:L947"/>
    <mergeCell ref="D948:L948"/>
    <mergeCell ref="D949:L949"/>
    <mergeCell ref="D950:L950"/>
    <mergeCell ref="D951:L951"/>
    <mergeCell ref="D952:L952"/>
    <mergeCell ref="W944:X944"/>
    <mergeCell ref="AA944:AB944"/>
    <mergeCell ref="AA948:AB948"/>
    <mergeCell ref="M949:N949"/>
    <mergeCell ref="O949:P949"/>
    <mergeCell ref="Q949:R949"/>
    <mergeCell ref="S949:T949"/>
    <mergeCell ref="W949:X949"/>
    <mergeCell ref="AA949:AB949"/>
    <mergeCell ref="M952:N952"/>
    <mergeCell ref="O952:P952"/>
    <mergeCell ref="Q952:R952"/>
    <mergeCell ref="S952:T952"/>
    <mergeCell ref="W952:X952"/>
    <mergeCell ref="AA952:AB952"/>
    <mergeCell ref="M948:N948"/>
    <mergeCell ref="O948:P948"/>
    <mergeCell ref="Q948:R948"/>
    <mergeCell ref="S948:T948"/>
    <mergeCell ref="W948:X948"/>
    <mergeCell ref="W951:X951"/>
    <mergeCell ref="AA951:AB951"/>
    <mergeCell ref="M933:R933"/>
    <mergeCell ref="S933:X933"/>
    <mergeCell ref="M946:N946"/>
    <mergeCell ref="O946:P946"/>
    <mergeCell ref="Q946:R946"/>
    <mergeCell ref="S946:T946"/>
    <mergeCell ref="AA947:AB947"/>
    <mergeCell ref="B935:AD935"/>
    <mergeCell ref="B936:AD936"/>
    <mergeCell ref="D929:L929"/>
    <mergeCell ref="M929:R929"/>
    <mergeCell ref="S929:X929"/>
    <mergeCell ref="Y929:AD929"/>
    <mergeCell ref="D930:L930"/>
    <mergeCell ref="M930:R930"/>
    <mergeCell ref="S930:X930"/>
    <mergeCell ref="Y930:AD930"/>
    <mergeCell ref="D931:L931"/>
    <mergeCell ref="M931:R931"/>
    <mergeCell ref="S931:X931"/>
    <mergeCell ref="Y931:AD931"/>
    <mergeCell ref="C907:AD907"/>
    <mergeCell ref="C912:AD912"/>
    <mergeCell ref="D825:P825"/>
    <mergeCell ref="C749:AD749"/>
    <mergeCell ref="C750:AD750"/>
    <mergeCell ref="D762:S762"/>
    <mergeCell ref="T759:AD759"/>
    <mergeCell ref="T760:AD760"/>
    <mergeCell ref="T761:AD761"/>
    <mergeCell ref="C837:AD837"/>
    <mergeCell ref="D792:S792"/>
    <mergeCell ref="T792:AD792"/>
    <mergeCell ref="B911:AD911"/>
    <mergeCell ref="B910:AD910"/>
    <mergeCell ref="C908:AD908"/>
    <mergeCell ref="D861:F861"/>
    <mergeCell ref="G861:I861"/>
    <mergeCell ref="J861:L861"/>
    <mergeCell ref="D862:F862"/>
    <mergeCell ref="G862:I862"/>
    <mergeCell ref="J862:L862"/>
    <mergeCell ref="D863:F863"/>
    <mergeCell ref="G863:I863"/>
    <mergeCell ref="J863:L863"/>
    <mergeCell ref="D864:F864"/>
    <mergeCell ref="G864:I864"/>
    <mergeCell ref="J864:L864"/>
    <mergeCell ref="B919:AD919"/>
    <mergeCell ref="C920:AD920"/>
    <mergeCell ref="C923:L924"/>
    <mergeCell ref="M923:AD923"/>
    <mergeCell ref="C913:AD913"/>
    <mergeCell ref="C854:AD854"/>
    <mergeCell ref="C855:AD855"/>
    <mergeCell ref="C856:AD856"/>
    <mergeCell ref="C857:AD857"/>
    <mergeCell ref="C838:AD838"/>
    <mergeCell ref="C839:AD839"/>
    <mergeCell ref="C820:AD820"/>
    <mergeCell ref="D821:P821"/>
    <mergeCell ref="D822:P822"/>
    <mergeCell ref="D823:P823"/>
    <mergeCell ref="D824:P824"/>
    <mergeCell ref="D803:S803"/>
    <mergeCell ref="T803:AD803"/>
    <mergeCell ref="D790:S790"/>
    <mergeCell ref="T790:AD790"/>
    <mergeCell ref="D791:S791"/>
    <mergeCell ref="D764:S764"/>
    <mergeCell ref="C851:AD851"/>
    <mergeCell ref="C852:AD852"/>
    <mergeCell ref="C853:AD853"/>
    <mergeCell ref="D767:S767"/>
    <mergeCell ref="T764:AD764"/>
    <mergeCell ref="T765:AD765"/>
    <mergeCell ref="T766:AD766"/>
    <mergeCell ref="T767:AD767"/>
    <mergeCell ref="T791:AD791"/>
    <mergeCell ref="D794:S794"/>
    <mergeCell ref="T794:AD794"/>
    <mergeCell ref="D859:F860"/>
    <mergeCell ref="G859:I860"/>
    <mergeCell ref="D740:P740"/>
    <mergeCell ref="D741:P741"/>
    <mergeCell ref="D742:P742"/>
    <mergeCell ref="D743:P743"/>
    <mergeCell ref="Y926:AD926"/>
    <mergeCell ref="D927:L927"/>
    <mergeCell ref="M927:R927"/>
    <mergeCell ref="S927:X927"/>
    <mergeCell ref="C921:AD921"/>
    <mergeCell ref="B914:AD914"/>
    <mergeCell ref="C915:AD915"/>
    <mergeCell ref="C916:AD916"/>
    <mergeCell ref="C917:AD917"/>
    <mergeCell ref="Y927:AD927"/>
    <mergeCell ref="D928:L928"/>
    <mergeCell ref="M928:R928"/>
    <mergeCell ref="S928:X928"/>
    <mergeCell ref="Y928:AD928"/>
    <mergeCell ref="C724:AD724"/>
    <mergeCell ref="C725:AD725"/>
    <mergeCell ref="B727:AD727"/>
    <mergeCell ref="C728:AD728"/>
    <mergeCell ref="C730:F730"/>
    <mergeCell ref="C732:F732"/>
    <mergeCell ref="B736:AD736"/>
    <mergeCell ref="B735:AD735"/>
    <mergeCell ref="D681:L681"/>
    <mergeCell ref="C693:AD693"/>
    <mergeCell ref="C694:AD694"/>
    <mergeCell ref="C684:AD684"/>
    <mergeCell ref="C685:AD685"/>
    <mergeCell ref="P682:Q682"/>
    <mergeCell ref="T682:U682"/>
    <mergeCell ref="V682:W682"/>
    <mergeCell ref="X682:Y682"/>
    <mergeCell ref="C692:AD692"/>
    <mergeCell ref="D699:K699"/>
    <mergeCell ref="Y698:AA698"/>
    <mergeCell ref="V698:X698"/>
    <mergeCell ref="S698:U698"/>
    <mergeCell ref="P698:R698"/>
    <mergeCell ref="L697:O698"/>
    <mergeCell ref="C697:K698"/>
    <mergeCell ref="M681:O681"/>
    <mergeCell ref="P679:Q679"/>
    <mergeCell ref="T679:U679"/>
    <mergeCell ref="D677:L677"/>
    <mergeCell ref="D678:L678"/>
    <mergeCell ref="P677:Q677"/>
    <mergeCell ref="T677:U677"/>
    <mergeCell ref="V656:W656"/>
    <mergeCell ref="D660:K660"/>
    <mergeCell ref="V660:W660"/>
    <mergeCell ref="X660:Y660"/>
    <mergeCell ref="Z660:AA660"/>
    <mergeCell ref="AB660:AD660"/>
    <mergeCell ref="Z659:AA659"/>
    <mergeCell ref="D932:L932"/>
    <mergeCell ref="M932:R932"/>
    <mergeCell ref="S932:X932"/>
    <mergeCell ref="Y932:AD932"/>
    <mergeCell ref="M924:R924"/>
    <mergeCell ref="S924:X924"/>
    <mergeCell ref="Y924:AD924"/>
    <mergeCell ref="D925:L925"/>
    <mergeCell ref="M925:R925"/>
    <mergeCell ref="S925:X925"/>
    <mergeCell ref="Y925:AD925"/>
    <mergeCell ref="D926:L926"/>
    <mergeCell ref="M926:R926"/>
    <mergeCell ref="S926:X926"/>
    <mergeCell ref="C893:AD893"/>
    <mergeCell ref="D894:AD894"/>
    <mergeCell ref="D895:AD895"/>
    <mergeCell ref="D896:AD896"/>
    <mergeCell ref="D897:AD897"/>
    <mergeCell ref="D898:AD898"/>
    <mergeCell ref="D899:AD899"/>
    <mergeCell ref="B903:AD903"/>
    <mergeCell ref="B906:AD906"/>
    <mergeCell ref="D891:O891"/>
    <mergeCell ref="D867:F867"/>
    <mergeCell ref="S717:V717"/>
    <mergeCell ref="W717:Z717"/>
    <mergeCell ref="AA717:AD717"/>
    <mergeCell ref="G718:J718"/>
    <mergeCell ref="K718:N718"/>
    <mergeCell ref="O718:R718"/>
    <mergeCell ref="S718:V718"/>
    <mergeCell ref="W718:Z718"/>
    <mergeCell ref="B665:AD665"/>
    <mergeCell ref="S633:T633"/>
    <mergeCell ref="U633:V633"/>
    <mergeCell ref="V677:W677"/>
    <mergeCell ref="X677:Y677"/>
    <mergeCell ref="U631:V631"/>
    <mergeCell ref="M679:O679"/>
    <mergeCell ref="M680:O680"/>
    <mergeCell ref="Y632:Z632"/>
    <mergeCell ref="AA632:AB632"/>
    <mergeCell ref="AC632:AD632"/>
    <mergeCell ref="C666:AD666"/>
    <mergeCell ref="AB659:AD659"/>
    <mergeCell ref="N656:O656"/>
    <mergeCell ref="P656:Q656"/>
    <mergeCell ref="R656:S656"/>
    <mergeCell ref="T656:U656"/>
    <mergeCell ref="L699:O699"/>
    <mergeCell ref="P699:R699"/>
    <mergeCell ref="S699:U699"/>
    <mergeCell ref="V699:X699"/>
    <mergeCell ref="Y699:AA699"/>
    <mergeCell ref="AB699:AD699"/>
    <mergeCell ref="P697:AD697"/>
    <mergeCell ref="AB698:AD698"/>
    <mergeCell ref="D703:K703"/>
    <mergeCell ref="AB708:AD708"/>
    <mergeCell ref="G710:J710"/>
    <mergeCell ref="K710:N710"/>
    <mergeCell ref="O710:R710"/>
    <mergeCell ref="S710:V710"/>
    <mergeCell ref="W710:Z710"/>
    <mergeCell ref="AA710:AD710"/>
    <mergeCell ref="L703:O703"/>
    <mergeCell ref="AB701:AD701"/>
    <mergeCell ref="S635:T635"/>
    <mergeCell ref="C669:AD669"/>
    <mergeCell ref="N660:O660"/>
    <mergeCell ref="P660:Q660"/>
    <mergeCell ref="R660:S660"/>
    <mergeCell ref="T660:U660"/>
    <mergeCell ref="M674:O674"/>
    <mergeCell ref="M677:O677"/>
    <mergeCell ref="M678:O678"/>
    <mergeCell ref="C668:AD668"/>
    <mergeCell ref="C671:L673"/>
    <mergeCell ref="M671:O673"/>
    <mergeCell ref="D674:L674"/>
    <mergeCell ref="D675:L675"/>
    <mergeCell ref="D676:L676"/>
    <mergeCell ref="M675:O675"/>
    <mergeCell ref="M676:O676"/>
    <mergeCell ref="N653:O653"/>
    <mergeCell ref="P653:Q653"/>
    <mergeCell ref="Y702:AA702"/>
    <mergeCell ref="U632:V632"/>
    <mergeCell ref="W632:X632"/>
    <mergeCell ref="B640:AD640"/>
    <mergeCell ref="X678:Y678"/>
    <mergeCell ref="V700:X700"/>
    <mergeCell ref="Y700:AA700"/>
    <mergeCell ref="AB700:AD700"/>
    <mergeCell ref="B689:AD689"/>
    <mergeCell ref="D679:L679"/>
    <mergeCell ref="U609:V609"/>
    <mergeCell ref="W609:X609"/>
    <mergeCell ref="Y609:Z609"/>
    <mergeCell ref="AA609:AB609"/>
    <mergeCell ref="B407:AD407"/>
    <mergeCell ref="C408:AD408"/>
    <mergeCell ref="F402:H402"/>
    <mergeCell ref="F403:H403"/>
    <mergeCell ref="C402:E402"/>
    <mergeCell ref="C403:E403"/>
    <mergeCell ref="L403:O403"/>
    <mergeCell ref="P403:R403"/>
    <mergeCell ref="AB403:AD403"/>
    <mergeCell ref="S402:U402"/>
    <mergeCell ref="P402:R402"/>
    <mergeCell ref="L402:O402"/>
    <mergeCell ref="Y384:AD384"/>
    <mergeCell ref="Y385:AD385"/>
    <mergeCell ref="Y386:AD386"/>
    <mergeCell ref="Y387:AD387"/>
    <mergeCell ref="Y388:AD388"/>
    <mergeCell ref="C356:AD356"/>
    <mergeCell ref="AB402:AD402"/>
    <mergeCell ref="Y402:AA402"/>
    <mergeCell ref="V402:X402"/>
    <mergeCell ref="B416:AD416"/>
    <mergeCell ref="B418:AD418"/>
    <mergeCell ref="B405:AD405"/>
    <mergeCell ref="B406:AD406"/>
    <mergeCell ref="B412:AD412"/>
    <mergeCell ref="B413:AD413"/>
    <mergeCell ref="B414:AD414"/>
    <mergeCell ref="C419:AD419"/>
    <mergeCell ref="P422:AD422"/>
    <mergeCell ref="V403:X403"/>
    <mergeCell ref="Y403:AA403"/>
    <mergeCell ref="S403:U403"/>
    <mergeCell ref="B599:AD599"/>
    <mergeCell ref="B434:AD434"/>
    <mergeCell ref="B435:AD435"/>
    <mergeCell ref="B456:AD456"/>
    <mergeCell ref="B457:AD457"/>
    <mergeCell ref="B479:AD479"/>
    <mergeCell ref="B480:AD480"/>
    <mergeCell ref="B493:AD493"/>
    <mergeCell ref="B501:AD501"/>
    <mergeCell ref="B507:AD507"/>
    <mergeCell ref="C360:AD360"/>
    <mergeCell ref="C361:AD361"/>
    <mergeCell ref="B363:AD363"/>
    <mergeCell ref="C364:AD364"/>
    <mergeCell ref="C367:F367"/>
    <mergeCell ref="C369:F369"/>
    <mergeCell ref="C371:F371"/>
    <mergeCell ref="C373:AD373"/>
    <mergeCell ref="AC609:AD609"/>
    <mergeCell ref="D430:O430"/>
    <mergeCell ref="D431:O431"/>
    <mergeCell ref="D432:O432"/>
    <mergeCell ref="P425:R425"/>
    <mergeCell ref="S425:U425"/>
    <mergeCell ref="V425:X425"/>
    <mergeCell ref="Y425:AA425"/>
    <mergeCell ref="AB425:AD425"/>
    <mergeCell ref="R307:U307"/>
    <mergeCell ref="D308:I308"/>
    <mergeCell ref="J308:M308"/>
    <mergeCell ref="N308:Q308"/>
    <mergeCell ref="R308:U308"/>
    <mergeCell ref="D309:I309"/>
    <mergeCell ref="J309:M309"/>
    <mergeCell ref="N309:Q309"/>
    <mergeCell ref="R309:U309"/>
    <mergeCell ref="D310:I310"/>
    <mergeCell ref="V342:X342"/>
    <mergeCell ref="V348:X348"/>
    <mergeCell ref="S424:U424"/>
    <mergeCell ref="V424:X424"/>
    <mergeCell ref="Y424:AA424"/>
    <mergeCell ref="W633:X633"/>
    <mergeCell ref="Y633:Z633"/>
    <mergeCell ref="AC633:AD633"/>
    <mergeCell ref="S634:T634"/>
    <mergeCell ref="U634:V634"/>
    <mergeCell ref="W634:X634"/>
    <mergeCell ref="Y634:Z634"/>
    <mergeCell ref="AC634:AD634"/>
    <mergeCell ref="P658:Q658"/>
    <mergeCell ref="R658:S658"/>
    <mergeCell ref="T658:U658"/>
    <mergeCell ref="V658:W658"/>
    <mergeCell ref="X658:Y658"/>
    <mergeCell ref="Z658:AA658"/>
    <mergeCell ref="AB658:AD658"/>
    <mergeCell ref="N659:O659"/>
    <mergeCell ref="P659:Q659"/>
    <mergeCell ref="R659:S659"/>
    <mergeCell ref="T659:U659"/>
    <mergeCell ref="V659:W659"/>
    <mergeCell ref="D654:K654"/>
    <mergeCell ref="D655:K655"/>
    <mergeCell ref="D656:K656"/>
    <mergeCell ref="D657:K657"/>
    <mergeCell ref="D658:K658"/>
    <mergeCell ref="D659:K659"/>
    <mergeCell ref="V649:W650"/>
    <mergeCell ref="N655:O655"/>
    <mergeCell ref="P655:Q655"/>
    <mergeCell ref="R655:S655"/>
    <mergeCell ref="T655:U655"/>
    <mergeCell ref="V655:W655"/>
    <mergeCell ref="X655:Y655"/>
    <mergeCell ref="Z655:AA655"/>
    <mergeCell ref="X656:Y656"/>
    <mergeCell ref="Z656:AA656"/>
    <mergeCell ref="AB656:AD656"/>
    <mergeCell ref="N654:O654"/>
    <mergeCell ref="P654:Q654"/>
    <mergeCell ref="R654:S654"/>
    <mergeCell ref="T654:U654"/>
    <mergeCell ref="V653:W653"/>
    <mergeCell ref="X653:Y653"/>
    <mergeCell ref="AA636:AB636"/>
    <mergeCell ref="Z653:AA653"/>
    <mergeCell ref="AB653:AD653"/>
    <mergeCell ref="AC635:AD635"/>
    <mergeCell ref="N658:O658"/>
    <mergeCell ref="B639:AD639"/>
    <mergeCell ref="Y348:AA348"/>
    <mergeCell ref="AB348:AD348"/>
    <mergeCell ref="V349:X349"/>
    <mergeCell ref="Y349:AA349"/>
    <mergeCell ref="Y342:AA342"/>
    <mergeCell ref="AB342:AD342"/>
    <mergeCell ref="V347:X347"/>
    <mergeCell ref="Y347:AA347"/>
    <mergeCell ref="C409:AD409"/>
    <mergeCell ref="C411:F411"/>
    <mergeCell ref="I402:K402"/>
    <mergeCell ref="I403:K403"/>
    <mergeCell ref="J342:M342"/>
    <mergeCell ref="N342:Q342"/>
    <mergeCell ref="R342:U342"/>
    <mergeCell ref="J343:M343"/>
    <mergeCell ref="N343:Q343"/>
    <mergeCell ref="V336:X336"/>
    <mergeCell ref="V337:X337"/>
    <mergeCell ref="V338:X338"/>
    <mergeCell ref="D339:I339"/>
    <mergeCell ref="D340:I340"/>
    <mergeCell ref="D341:I341"/>
    <mergeCell ref="J336:M336"/>
    <mergeCell ref="N336:Q336"/>
    <mergeCell ref="R336:U336"/>
    <mergeCell ref="J337:M337"/>
    <mergeCell ref="N337:Q337"/>
    <mergeCell ref="R337:U337"/>
    <mergeCell ref="J338:M338"/>
    <mergeCell ref="N338:Q338"/>
    <mergeCell ref="J346:M346"/>
    <mergeCell ref="N346:Q346"/>
    <mergeCell ref="R346:U346"/>
    <mergeCell ref="J347:M347"/>
    <mergeCell ref="N347:Q347"/>
    <mergeCell ref="R347:U347"/>
    <mergeCell ref="J348:M348"/>
    <mergeCell ref="N348:Q348"/>
    <mergeCell ref="R348:U348"/>
    <mergeCell ref="J349:M349"/>
    <mergeCell ref="N349:Q349"/>
    <mergeCell ref="AB349:AD349"/>
    <mergeCell ref="V350:X350"/>
    <mergeCell ref="C365:AD365"/>
    <mergeCell ref="J340:M340"/>
    <mergeCell ref="N340:Q340"/>
    <mergeCell ref="R340:U340"/>
    <mergeCell ref="J341:M341"/>
    <mergeCell ref="N341:Q341"/>
    <mergeCell ref="R341:U341"/>
    <mergeCell ref="D387:X387"/>
    <mergeCell ref="D388:X388"/>
    <mergeCell ref="D389:X389"/>
    <mergeCell ref="D390:X390"/>
    <mergeCell ref="D391:X391"/>
    <mergeCell ref="D277:F277"/>
    <mergeCell ref="C290:AD290"/>
    <mergeCell ref="C297:AD297"/>
    <mergeCell ref="V334:AD334"/>
    <mergeCell ref="AB335:AD335"/>
    <mergeCell ref="V307:X307"/>
    <mergeCell ref="V308:X308"/>
    <mergeCell ref="V309:X309"/>
    <mergeCell ref="V310:X310"/>
    <mergeCell ref="V311:X311"/>
    <mergeCell ref="V312:X312"/>
    <mergeCell ref="Y307:AA307"/>
    <mergeCell ref="Y308:AA308"/>
    <mergeCell ref="V306:X306"/>
    <mergeCell ref="Y306:AA306"/>
    <mergeCell ref="AB306:AD306"/>
    <mergeCell ref="B296:AD296"/>
    <mergeCell ref="C298:AD298"/>
    <mergeCell ref="C303:AD303"/>
    <mergeCell ref="C326:AD326"/>
    <mergeCell ref="V335:X335"/>
    <mergeCell ref="Y335:AA335"/>
    <mergeCell ref="Y336:AA336"/>
    <mergeCell ref="AB336:AD336"/>
    <mergeCell ref="Y337:AA337"/>
    <mergeCell ref="W629:X629"/>
    <mergeCell ref="Y629:Z629"/>
    <mergeCell ref="AC629:AD629"/>
    <mergeCell ref="J310:M310"/>
    <mergeCell ref="AB338:AD338"/>
    <mergeCell ref="Y339:AA339"/>
    <mergeCell ref="AB339:AD339"/>
    <mergeCell ref="Y340:AA340"/>
    <mergeCell ref="AB340:AD340"/>
    <mergeCell ref="Y341:AA341"/>
    <mergeCell ref="AB341:AD341"/>
    <mergeCell ref="Y313:AA313"/>
    <mergeCell ref="AB313:AD313"/>
    <mergeCell ref="V339:X339"/>
    <mergeCell ref="V340:X340"/>
    <mergeCell ref="V341:X341"/>
    <mergeCell ref="D342:I342"/>
    <mergeCell ref="D343:I343"/>
    <mergeCell ref="D344:I344"/>
    <mergeCell ref="D345:I345"/>
    <mergeCell ref="D346:I346"/>
    <mergeCell ref="D347:I347"/>
    <mergeCell ref="D348:I348"/>
    <mergeCell ref="AB337:AD337"/>
    <mergeCell ref="Y338:AA338"/>
    <mergeCell ref="B322:AD322"/>
    <mergeCell ref="C323:AD323"/>
    <mergeCell ref="C324:AD324"/>
    <mergeCell ref="C325:AD325"/>
    <mergeCell ref="R343:U343"/>
    <mergeCell ref="J344:M344"/>
    <mergeCell ref="N344:Q344"/>
    <mergeCell ref="R344:U344"/>
    <mergeCell ref="J345:M345"/>
    <mergeCell ref="N345:Q345"/>
    <mergeCell ref="R345:U345"/>
    <mergeCell ref="Y350:AA350"/>
    <mergeCell ref="AB350:AD350"/>
    <mergeCell ref="D429:O429"/>
    <mergeCell ref="D211:F211"/>
    <mergeCell ref="D212:F212"/>
    <mergeCell ref="D213:F213"/>
    <mergeCell ref="D214:F214"/>
    <mergeCell ref="D215:F215"/>
    <mergeCell ref="D203:F203"/>
    <mergeCell ref="B193:AD193"/>
    <mergeCell ref="C194:AD194"/>
    <mergeCell ref="C196:F199"/>
    <mergeCell ref="G196:AD196"/>
    <mergeCell ref="G197:H198"/>
    <mergeCell ref="I197:V197"/>
    <mergeCell ref="W197:AB197"/>
    <mergeCell ref="AC197:AD198"/>
    <mergeCell ref="I198:J198"/>
    <mergeCell ref="K198:L198"/>
    <mergeCell ref="M198:N198"/>
    <mergeCell ref="O198:P198"/>
    <mergeCell ref="Q198:R198"/>
    <mergeCell ref="S198:T198"/>
    <mergeCell ref="U198:V198"/>
    <mergeCell ref="D207:F207"/>
    <mergeCell ref="D208:F208"/>
    <mergeCell ref="D209:F209"/>
    <mergeCell ref="D210:F210"/>
    <mergeCell ref="D202:F202"/>
    <mergeCell ref="D181:F181"/>
    <mergeCell ref="D182:F182"/>
    <mergeCell ref="D183:F183"/>
    <mergeCell ref="D184:F184"/>
    <mergeCell ref="D185:F185"/>
    <mergeCell ref="D205:F205"/>
    <mergeCell ref="D206:F206"/>
    <mergeCell ref="D204:F204"/>
    <mergeCell ref="B190:AD190"/>
    <mergeCell ref="B191:AD191"/>
    <mergeCell ref="B192:AD192"/>
    <mergeCell ref="C149:AD149"/>
    <mergeCell ref="M136:AD136"/>
    <mergeCell ref="M137:R137"/>
    <mergeCell ref="D200:F200"/>
    <mergeCell ref="D201:F201"/>
    <mergeCell ref="AB116:AD116"/>
    <mergeCell ref="B153:AD153"/>
    <mergeCell ref="C154:AD154"/>
    <mergeCell ref="C155:AD155"/>
    <mergeCell ref="C157:F160"/>
    <mergeCell ref="G157:AD157"/>
    <mergeCell ref="G158:H159"/>
    <mergeCell ref="I158:V158"/>
    <mergeCell ref="I159:J159"/>
    <mergeCell ref="K159:L159"/>
    <mergeCell ref="M159:N159"/>
    <mergeCell ref="O159:P159"/>
    <mergeCell ref="Q159:R159"/>
    <mergeCell ref="S159:T159"/>
    <mergeCell ref="U159:V159"/>
    <mergeCell ref="W159:X159"/>
    <mergeCell ref="Y159:Z159"/>
    <mergeCell ref="AA159:AB159"/>
    <mergeCell ref="AC158:AD159"/>
    <mergeCell ref="W158:AB158"/>
    <mergeCell ref="Q178:R178"/>
    <mergeCell ref="S178:T178"/>
    <mergeCell ref="U178:V178"/>
    <mergeCell ref="W178:X178"/>
    <mergeCell ref="Y178:Z178"/>
    <mergeCell ref="AA178:AB178"/>
    <mergeCell ref="D161:F161"/>
    <mergeCell ref="D162:F162"/>
    <mergeCell ref="W198:X198"/>
    <mergeCell ref="Y198:Z198"/>
    <mergeCell ref="AA198:AB198"/>
    <mergeCell ref="D180:F180"/>
    <mergeCell ref="D186:F186"/>
    <mergeCell ref="D187:F187"/>
    <mergeCell ref="D188:F188"/>
    <mergeCell ref="C174:AD174"/>
    <mergeCell ref="C176:F179"/>
    <mergeCell ref="G176:AD176"/>
    <mergeCell ref="G177:H178"/>
    <mergeCell ref="I177:V177"/>
    <mergeCell ref="W177:AB177"/>
    <mergeCell ref="AC177:AD178"/>
    <mergeCell ref="I178:J178"/>
    <mergeCell ref="K178:L178"/>
    <mergeCell ref="M178:N178"/>
    <mergeCell ref="O178:P178"/>
    <mergeCell ref="B173:AD173"/>
    <mergeCell ref="D163:F163"/>
    <mergeCell ref="D164:F164"/>
    <mergeCell ref="D165:F165"/>
    <mergeCell ref="D166:F166"/>
    <mergeCell ref="D167:F167"/>
    <mergeCell ref="D168:F168"/>
    <mergeCell ref="B150:AD150"/>
    <mergeCell ref="B151:AD151"/>
    <mergeCell ref="B170:AD170"/>
    <mergeCell ref="B171:AD171"/>
    <mergeCell ref="B172:O172"/>
    <mergeCell ref="P172:AD172"/>
    <mergeCell ref="V110:X110"/>
    <mergeCell ref="Y110:AA110"/>
    <mergeCell ref="S116:U116"/>
    <mergeCell ref="V116:X116"/>
    <mergeCell ref="B123:AD123"/>
    <mergeCell ref="C125:AD125"/>
    <mergeCell ref="C126:AD126"/>
    <mergeCell ref="Y116:AA116"/>
    <mergeCell ref="Y138:AD138"/>
    <mergeCell ref="M139:R139"/>
    <mergeCell ref="S142:X142"/>
    <mergeCell ref="Y142:AD142"/>
    <mergeCell ref="M143:R143"/>
    <mergeCell ref="S143:X143"/>
    <mergeCell ref="Y143:AD143"/>
    <mergeCell ref="M144:R144"/>
    <mergeCell ref="S144:X144"/>
    <mergeCell ref="Y144:AD144"/>
    <mergeCell ref="M145:R145"/>
    <mergeCell ref="S145:X145"/>
    <mergeCell ref="Y145:AD145"/>
    <mergeCell ref="C136:L137"/>
    <mergeCell ref="D138:L138"/>
    <mergeCell ref="D139:L139"/>
    <mergeCell ref="D140:L140"/>
    <mergeCell ref="D141:L141"/>
    <mergeCell ref="D142:L142"/>
    <mergeCell ref="D143:L143"/>
    <mergeCell ref="D144:L144"/>
    <mergeCell ref="C148:AD148"/>
    <mergeCell ref="S114:U114"/>
    <mergeCell ref="V114:X114"/>
    <mergeCell ref="Y114:AA114"/>
    <mergeCell ref="AB114:AD114"/>
    <mergeCell ref="M115:O115"/>
    <mergeCell ref="P115:R115"/>
    <mergeCell ref="S115:U115"/>
    <mergeCell ref="V115:X115"/>
    <mergeCell ref="Y115:AA115"/>
    <mergeCell ref="B129:AD129"/>
    <mergeCell ref="B118:AD118"/>
    <mergeCell ref="S137:X137"/>
    <mergeCell ref="Y137:AD137"/>
    <mergeCell ref="M138:R138"/>
    <mergeCell ref="S138:X138"/>
    <mergeCell ref="S139:X139"/>
    <mergeCell ref="Y139:AD139"/>
    <mergeCell ref="M140:R140"/>
    <mergeCell ref="S140:X140"/>
    <mergeCell ref="Y140:AD140"/>
    <mergeCell ref="M141:R141"/>
    <mergeCell ref="S141:X141"/>
    <mergeCell ref="Y141:AD141"/>
    <mergeCell ref="M142:R142"/>
    <mergeCell ref="AB110:AD110"/>
    <mergeCell ref="M111:O111"/>
    <mergeCell ref="P111:R111"/>
    <mergeCell ref="S111:U111"/>
    <mergeCell ref="V111:X111"/>
    <mergeCell ref="Y111:AA111"/>
    <mergeCell ref="AB111:AD111"/>
    <mergeCell ref="M112:O112"/>
    <mergeCell ref="P112:R112"/>
    <mergeCell ref="S112:U112"/>
    <mergeCell ref="K74:L74"/>
    <mergeCell ref="M74:N74"/>
    <mergeCell ref="O74:P74"/>
    <mergeCell ref="Q74:R74"/>
    <mergeCell ref="S74:T74"/>
    <mergeCell ref="U74:V74"/>
    <mergeCell ref="W74:X74"/>
    <mergeCell ref="Y74:Z74"/>
    <mergeCell ref="AA74:AB74"/>
    <mergeCell ref="AC70:AD70"/>
    <mergeCell ref="K71:L71"/>
    <mergeCell ref="D109:I109"/>
    <mergeCell ref="D110:I110"/>
    <mergeCell ref="B103:AD103"/>
    <mergeCell ref="C104:AD104"/>
    <mergeCell ref="C105:AD105"/>
    <mergeCell ref="C107:I108"/>
    <mergeCell ref="J107:AD107"/>
    <mergeCell ref="M146:R146"/>
    <mergeCell ref="S146:X146"/>
    <mergeCell ref="Y146:AD146"/>
    <mergeCell ref="B130:AD130"/>
    <mergeCell ref="C131:AD131"/>
    <mergeCell ref="J108:L108"/>
    <mergeCell ref="M108:O108"/>
    <mergeCell ref="P108:R108"/>
    <mergeCell ref="S108:U108"/>
    <mergeCell ref="V108:X108"/>
    <mergeCell ref="Y108:AA108"/>
    <mergeCell ref="AB108:AD108"/>
    <mergeCell ref="J109:L109"/>
    <mergeCell ref="J110:L110"/>
    <mergeCell ref="J111:L111"/>
    <mergeCell ref="J112:L112"/>
    <mergeCell ref="J113:L113"/>
    <mergeCell ref="AB115:AD115"/>
    <mergeCell ref="M116:O116"/>
    <mergeCell ref="P116:R116"/>
    <mergeCell ref="D145:L145"/>
    <mergeCell ref="C122:AD122"/>
    <mergeCell ref="C124:AD124"/>
    <mergeCell ref="C127:AD127"/>
    <mergeCell ref="B133:AD133"/>
    <mergeCell ref="C134:AD134"/>
    <mergeCell ref="B120:AD120"/>
    <mergeCell ref="B121:AD121"/>
    <mergeCell ref="D116:I116"/>
    <mergeCell ref="D115:I115"/>
    <mergeCell ref="D114:I114"/>
    <mergeCell ref="D113:I113"/>
    <mergeCell ref="D112:I112"/>
    <mergeCell ref="D111:I111"/>
    <mergeCell ref="J114:L114"/>
    <mergeCell ref="J115:L115"/>
    <mergeCell ref="J116:L116"/>
    <mergeCell ref="M109:O109"/>
    <mergeCell ref="P109:R109"/>
    <mergeCell ref="S109:U109"/>
    <mergeCell ref="V109:X109"/>
    <mergeCell ref="Y109:AA109"/>
    <mergeCell ref="AB109:AD109"/>
    <mergeCell ref="M110:O110"/>
    <mergeCell ref="P110:R110"/>
    <mergeCell ref="S110:U110"/>
    <mergeCell ref="B23:AD23"/>
    <mergeCell ref="C24:AD24"/>
    <mergeCell ref="C25:AD25"/>
    <mergeCell ref="B59:AD59"/>
    <mergeCell ref="C60:AD60"/>
    <mergeCell ref="C61:AD61"/>
    <mergeCell ref="D67:J67"/>
    <mergeCell ref="Q67:R67"/>
    <mergeCell ref="S67:T67"/>
    <mergeCell ref="U67:V67"/>
    <mergeCell ref="W67:X67"/>
    <mergeCell ref="Y67:Z67"/>
    <mergeCell ref="AA67:AB67"/>
    <mergeCell ref="AC67:AD67"/>
    <mergeCell ref="AC68:AD68"/>
    <mergeCell ref="K69:L69"/>
    <mergeCell ref="M69:N69"/>
    <mergeCell ref="O69:P69"/>
    <mergeCell ref="Q69:R69"/>
    <mergeCell ref="S69:T69"/>
    <mergeCell ref="U69:V69"/>
    <mergeCell ref="AA69:AB69"/>
    <mergeCell ref="AC69:AD69"/>
    <mergeCell ref="U68:V68"/>
    <mergeCell ref="W68:X68"/>
    <mergeCell ref="Y68:Z68"/>
    <mergeCell ref="AA68:AB68"/>
    <mergeCell ref="AC72:AD72"/>
    <mergeCell ref="K73:L73"/>
    <mergeCell ref="M73:N73"/>
    <mergeCell ref="O73:P73"/>
    <mergeCell ref="K67:L67"/>
    <mergeCell ref="M67:N67"/>
    <mergeCell ref="O67:P67"/>
    <mergeCell ref="W69:X69"/>
    <mergeCell ref="Y69:Z69"/>
    <mergeCell ref="K68:L68"/>
    <mergeCell ref="M68:N68"/>
    <mergeCell ref="O68:P68"/>
    <mergeCell ref="Q68:R68"/>
    <mergeCell ref="S68:T68"/>
    <mergeCell ref="K70:L70"/>
    <mergeCell ref="M70:N70"/>
    <mergeCell ref="O70:P70"/>
    <mergeCell ref="Q70:R70"/>
    <mergeCell ref="B57:AD57"/>
    <mergeCell ref="K64:L66"/>
    <mergeCell ref="M64:AD64"/>
    <mergeCell ref="M71:N71"/>
    <mergeCell ref="O71:P71"/>
    <mergeCell ref="Q71:R71"/>
    <mergeCell ref="S71:T71"/>
    <mergeCell ref="U71:V71"/>
    <mergeCell ref="W71:X71"/>
    <mergeCell ref="Y71:Z71"/>
    <mergeCell ref="AA71:AB71"/>
    <mergeCell ref="AC71:AD71"/>
    <mergeCell ref="S52:AD52"/>
    <mergeCell ref="U70:V70"/>
    <mergeCell ref="S70:T70"/>
    <mergeCell ref="D41:L41"/>
    <mergeCell ref="D42:L42"/>
    <mergeCell ref="D43:L43"/>
    <mergeCell ref="D44:L44"/>
    <mergeCell ref="X94:Y94"/>
    <mergeCell ref="Z94:AA94"/>
    <mergeCell ref="AB94:AC94"/>
    <mergeCell ref="J95:K95"/>
    <mergeCell ref="L95:M95"/>
    <mergeCell ref="N95:O95"/>
    <mergeCell ref="R95:S95"/>
    <mergeCell ref="T95:U95"/>
    <mergeCell ref="V95:W95"/>
    <mergeCell ref="X95:Y95"/>
    <mergeCell ref="Z95:AA95"/>
    <mergeCell ref="AB95:AC95"/>
    <mergeCell ref="J94:K94"/>
    <mergeCell ref="L97:M97"/>
    <mergeCell ref="N97:O97"/>
    <mergeCell ref="R97:S97"/>
    <mergeCell ref="T97:U97"/>
    <mergeCell ref="V97:W97"/>
    <mergeCell ref="X97:Y97"/>
    <mergeCell ref="Z97:AA97"/>
    <mergeCell ref="U72:V72"/>
    <mergeCell ref="W72:X72"/>
    <mergeCell ref="N96:O96"/>
    <mergeCell ref="R96:S96"/>
    <mergeCell ref="T96:U96"/>
    <mergeCell ref="V96:W96"/>
    <mergeCell ref="AC65:AD65"/>
    <mergeCell ref="AC66:AD66"/>
    <mergeCell ref="B1:AD1"/>
    <mergeCell ref="B3:AD3"/>
    <mergeCell ref="B5:AD5"/>
    <mergeCell ref="AA7:AD7"/>
    <mergeCell ref="B8:L8"/>
    <mergeCell ref="C16:AD16"/>
    <mergeCell ref="B18:AD18"/>
    <mergeCell ref="B19:AD19"/>
    <mergeCell ref="B10:AD10"/>
    <mergeCell ref="C11:AD11"/>
    <mergeCell ref="C12:AD12"/>
    <mergeCell ref="C13:AD13"/>
    <mergeCell ref="C14:AD14"/>
    <mergeCell ref="B33:AD33"/>
    <mergeCell ref="C34:AD34"/>
    <mergeCell ref="B27:AD27"/>
    <mergeCell ref="C29:F29"/>
    <mergeCell ref="B22:AD22"/>
    <mergeCell ref="C20:AD20"/>
    <mergeCell ref="C54:AD54"/>
    <mergeCell ref="C55:AD55"/>
    <mergeCell ref="L94:M94"/>
    <mergeCell ref="N94:O94"/>
    <mergeCell ref="R94:S94"/>
    <mergeCell ref="T94:U94"/>
    <mergeCell ref="V94:W94"/>
    <mergeCell ref="Z92:AA92"/>
    <mergeCell ref="AB92:AC92"/>
    <mergeCell ref="J93:K93"/>
    <mergeCell ref="L93:M93"/>
    <mergeCell ref="N93:O93"/>
    <mergeCell ref="R93:S93"/>
    <mergeCell ref="T93:U93"/>
    <mergeCell ref="V93:W93"/>
    <mergeCell ref="X93:Y93"/>
    <mergeCell ref="Z93:AA93"/>
    <mergeCell ref="AB93:AC93"/>
    <mergeCell ref="J92:K92"/>
    <mergeCell ref="L92:M92"/>
    <mergeCell ref="N92:O92"/>
    <mergeCell ref="R92:S92"/>
    <mergeCell ref="T92:U92"/>
    <mergeCell ref="V92:W92"/>
    <mergeCell ref="X92:Y92"/>
    <mergeCell ref="AB91:AC91"/>
    <mergeCell ref="O72:P72"/>
    <mergeCell ref="Q72:R72"/>
    <mergeCell ref="S72:T72"/>
    <mergeCell ref="W70:X70"/>
    <mergeCell ref="Y70:Z70"/>
    <mergeCell ref="Y72:Z72"/>
    <mergeCell ref="AA72:AB72"/>
    <mergeCell ref="AA70:AB70"/>
    <mergeCell ref="U75:V75"/>
    <mergeCell ref="W75:X75"/>
    <mergeCell ref="K63:AD63"/>
    <mergeCell ref="C63:J66"/>
    <mergeCell ref="AC74:AD74"/>
    <mergeCell ref="B261:AD261"/>
    <mergeCell ref="C262:AD262"/>
    <mergeCell ref="D227:F227"/>
    <mergeCell ref="D276:F276"/>
    <mergeCell ref="C269:AD269"/>
    <mergeCell ref="W272:AB272"/>
    <mergeCell ref="AC272:AD273"/>
    <mergeCell ref="I273:J273"/>
    <mergeCell ref="K273:L273"/>
    <mergeCell ref="M273:N273"/>
    <mergeCell ref="O273:P273"/>
    <mergeCell ref="Q273:R273"/>
    <mergeCell ref="D97:I97"/>
    <mergeCell ref="D98:I98"/>
    <mergeCell ref="D99:I99"/>
    <mergeCell ref="C88:AD88"/>
    <mergeCell ref="J91:K91"/>
    <mergeCell ref="L91:M91"/>
    <mergeCell ref="N91:O91"/>
    <mergeCell ref="R91:S91"/>
    <mergeCell ref="T91:U91"/>
    <mergeCell ref="V91:W91"/>
    <mergeCell ref="X91:Y91"/>
    <mergeCell ref="Z91:AA91"/>
    <mergeCell ref="AC75:AD75"/>
    <mergeCell ref="C77:AD77"/>
    <mergeCell ref="C78:AD78"/>
    <mergeCell ref="B82:AD82"/>
    <mergeCell ref="B83:AD83"/>
    <mergeCell ref="C84:AD84"/>
    <mergeCell ref="B86:AD86"/>
    <mergeCell ref="C87:AD87"/>
    <mergeCell ref="K75:L75"/>
    <mergeCell ref="M75:N75"/>
    <mergeCell ref="O75:P75"/>
    <mergeCell ref="Q75:R75"/>
    <mergeCell ref="S75:T75"/>
    <mergeCell ref="Y75:Z75"/>
    <mergeCell ref="AA75:AB75"/>
    <mergeCell ref="X98:Y98"/>
    <mergeCell ref="Z98:AA98"/>
    <mergeCell ref="AB98:AC98"/>
    <mergeCell ref="J99:K99"/>
    <mergeCell ref="L99:M99"/>
    <mergeCell ref="N99:O99"/>
    <mergeCell ref="R99:S99"/>
    <mergeCell ref="T99:U99"/>
    <mergeCell ref="V99:W99"/>
    <mergeCell ref="X99:Y99"/>
    <mergeCell ref="Z99:AA99"/>
    <mergeCell ref="AB99:AC99"/>
    <mergeCell ref="J98:K98"/>
    <mergeCell ref="L98:M98"/>
    <mergeCell ref="N98:O98"/>
    <mergeCell ref="R98:S98"/>
    <mergeCell ref="T98:U98"/>
    <mergeCell ref="V98:W98"/>
    <mergeCell ref="X96:Y96"/>
    <mergeCell ref="Z96:AA96"/>
    <mergeCell ref="AB96:AC96"/>
    <mergeCell ref="J97:K97"/>
    <mergeCell ref="AB97:AC97"/>
    <mergeCell ref="J96:K96"/>
    <mergeCell ref="L96:M96"/>
    <mergeCell ref="R338:U338"/>
    <mergeCell ref="J339:M339"/>
    <mergeCell ref="N339:Q339"/>
    <mergeCell ref="R339:U339"/>
    <mergeCell ref="D278:F278"/>
    <mergeCell ref="D228:F228"/>
    <mergeCell ref="D229:F229"/>
    <mergeCell ref="D230:F230"/>
    <mergeCell ref="D231:F231"/>
    <mergeCell ref="D232:F232"/>
    <mergeCell ref="D233:F233"/>
    <mergeCell ref="D234:F234"/>
    <mergeCell ref="B239:AD239"/>
    <mergeCell ref="B220:AD220"/>
    <mergeCell ref="C221:AD221"/>
    <mergeCell ref="C223:F226"/>
    <mergeCell ref="G223:AD223"/>
    <mergeCell ref="G224:H225"/>
    <mergeCell ref="I224:V224"/>
    <mergeCell ref="W224:AB224"/>
    <mergeCell ref="AC224:AD225"/>
    <mergeCell ref="I225:J225"/>
    <mergeCell ref="K225:L225"/>
    <mergeCell ref="M225:N225"/>
    <mergeCell ref="O225:P225"/>
    <mergeCell ref="Q225:R225"/>
    <mergeCell ref="S225:T225"/>
    <mergeCell ref="U225:V225"/>
    <mergeCell ref="W225:X225"/>
    <mergeCell ref="Y225:Z225"/>
    <mergeCell ref="AA225:AB225"/>
    <mergeCell ref="B243:AD243"/>
    <mergeCell ref="C244:AD244"/>
    <mergeCell ref="C245:AD245"/>
    <mergeCell ref="P248:S249"/>
    <mergeCell ref="T248:AD248"/>
    <mergeCell ref="D250:O250"/>
    <mergeCell ref="P250:S250"/>
    <mergeCell ref="C248:O249"/>
    <mergeCell ref="B240:AD240"/>
    <mergeCell ref="C241:AD241"/>
    <mergeCell ref="C246:AD246"/>
    <mergeCell ref="P252:S252"/>
    <mergeCell ref="D253:O253"/>
    <mergeCell ref="P253:S253"/>
    <mergeCell ref="D254:O254"/>
    <mergeCell ref="P254:S254"/>
    <mergeCell ref="D255:O255"/>
    <mergeCell ref="P255:S255"/>
    <mergeCell ref="D256:O256"/>
    <mergeCell ref="AB312:AD312"/>
    <mergeCell ref="V313:X313"/>
    <mergeCell ref="B288:AD288"/>
    <mergeCell ref="B268:AD268"/>
    <mergeCell ref="C271:F274"/>
    <mergeCell ref="G271:AD271"/>
    <mergeCell ref="G272:H273"/>
    <mergeCell ref="I272:V272"/>
    <mergeCell ref="P256:S256"/>
    <mergeCell ref="D257:O257"/>
    <mergeCell ref="P257:S257"/>
    <mergeCell ref="P433:R433"/>
    <mergeCell ref="S433:U433"/>
    <mergeCell ref="V433:X433"/>
    <mergeCell ref="AA445:AD445"/>
    <mergeCell ref="AA446:AB446"/>
    <mergeCell ref="AC446:AD446"/>
    <mergeCell ref="Y430:AA430"/>
    <mergeCell ref="AB430:AD430"/>
    <mergeCell ref="P431:R431"/>
    <mergeCell ref="S431:U431"/>
    <mergeCell ref="V431:X431"/>
    <mergeCell ref="Y431:AA431"/>
    <mergeCell ref="AB431:AD431"/>
    <mergeCell ref="P432:R432"/>
    <mergeCell ref="S432:U432"/>
    <mergeCell ref="Y309:AA309"/>
    <mergeCell ref="Y310:AA310"/>
    <mergeCell ref="Y311:AA311"/>
    <mergeCell ref="AB347:AD347"/>
    <mergeCell ref="B354:AD354"/>
    <mergeCell ref="B355:AD355"/>
    <mergeCell ref="V343:X343"/>
    <mergeCell ref="Y343:AA343"/>
    <mergeCell ref="AB343:AD343"/>
    <mergeCell ref="V344:X344"/>
    <mergeCell ref="Y344:AA344"/>
    <mergeCell ref="AB344:AD344"/>
    <mergeCell ref="V345:X345"/>
    <mergeCell ref="Y345:AA345"/>
    <mergeCell ref="AB345:AD345"/>
    <mergeCell ref="V346:X346"/>
    <mergeCell ref="Y346:AA346"/>
    <mergeCell ref="AB346:AD346"/>
    <mergeCell ref="C374:AD374"/>
    <mergeCell ref="B396:AD396"/>
    <mergeCell ref="C397:AD397"/>
    <mergeCell ref="C398:AD398"/>
    <mergeCell ref="I401:K401"/>
    <mergeCell ref="F401:H401"/>
    <mergeCell ref="C401:E401"/>
    <mergeCell ref="Y383:AD383"/>
    <mergeCell ref="D384:X384"/>
    <mergeCell ref="V305:AD305"/>
    <mergeCell ref="B358:AD358"/>
    <mergeCell ref="C359:AD359"/>
    <mergeCell ref="P426:R426"/>
    <mergeCell ref="S426:U426"/>
    <mergeCell ref="V426:X426"/>
    <mergeCell ref="Y426:AA426"/>
    <mergeCell ref="AB426:AD426"/>
    <mergeCell ref="P427:R427"/>
    <mergeCell ref="S427:U427"/>
    <mergeCell ref="V427:X427"/>
    <mergeCell ref="Y427:AA427"/>
    <mergeCell ref="AB427:AD427"/>
    <mergeCell ref="P428:R428"/>
    <mergeCell ref="S428:U428"/>
    <mergeCell ref="V428:X428"/>
    <mergeCell ref="Y428:AA428"/>
    <mergeCell ref="AB428:AD428"/>
    <mergeCell ref="P429:R429"/>
    <mergeCell ref="S429:U429"/>
    <mergeCell ref="V429:X429"/>
    <mergeCell ref="Y429:AA429"/>
    <mergeCell ref="AB429:AD429"/>
    <mergeCell ref="P430:R430"/>
    <mergeCell ref="S430:U430"/>
    <mergeCell ref="V430:X430"/>
    <mergeCell ref="D425:O425"/>
    <mergeCell ref="D426:O426"/>
    <mergeCell ref="D427:O427"/>
    <mergeCell ref="D428:O428"/>
    <mergeCell ref="V432:X432"/>
    <mergeCell ref="Y432:AA432"/>
    <mergeCell ref="AB432:AD432"/>
    <mergeCell ref="Q449:S449"/>
    <mergeCell ref="T449:U449"/>
    <mergeCell ref="V449:W449"/>
    <mergeCell ref="X449:Z449"/>
    <mergeCell ref="Y433:AA433"/>
    <mergeCell ref="AB433:AD433"/>
    <mergeCell ref="D452:P452"/>
    <mergeCell ref="Q452:S452"/>
    <mergeCell ref="T452:U452"/>
    <mergeCell ref="V452:W452"/>
    <mergeCell ref="D454:P454"/>
    <mergeCell ref="Q454:S454"/>
    <mergeCell ref="T454:U454"/>
    <mergeCell ref="AC454:AD454"/>
    <mergeCell ref="M470:N470"/>
    <mergeCell ref="O470:P470"/>
    <mergeCell ref="V454:W454"/>
    <mergeCell ref="X454:Z454"/>
    <mergeCell ref="AA454:AB454"/>
    <mergeCell ref="Q470:R470"/>
    <mergeCell ref="Y467:Z469"/>
    <mergeCell ref="AA467:AB469"/>
    <mergeCell ref="AC467:AD469"/>
    <mergeCell ref="S470:T470"/>
    <mergeCell ref="U470:V470"/>
    <mergeCell ref="Q455:S455"/>
    <mergeCell ref="U476:V476"/>
    <mergeCell ref="B509:AD509"/>
    <mergeCell ref="C440:AD440"/>
    <mergeCell ref="B437:AD437"/>
    <mergeCell ref="B439:AD439"/>
    <mergeCell ref="C441:AD441"/>
    <mergeCell ref="C442:AD442"/>
    <mergeCell ref="C443:AD443"/>
    <mergeCell ref="Q444:W444"/>
    <mergeCell ref="X444:AD444"/>
    <mergeCell ref="Q445:S446"/>
    <mergeCell ref="T445:W445"/>
    <mergeCell ref="T446:U446"/>
    <mergeCell ref="V446:W446"/>
    <mergeCell ref="X445:Z446"/>
    <mergeCell ref="Q475:R475"/>
    <mergeCell ref="S475:T475"/>
    <mergeCell ref="U475:V475"/>
    <mergeCell ref="O476:P476"/>
    <mergeCell ref="Q476:R476"/>
    <mergeCell ref="S476:T476"/>
    <mergeCell ref="D447:P447"/>
    <mergeCell ref="Q447:S447"/>
    <mergeCell ref="T447:U447"/>
    <mergeCell ref="V447:W447"/>
    <mergeCell ref="X447:Z447"/>
    <mergeCell ref="AA447:AB447"/>
    <mergeCell ref="AC447:AD447"/>
    <mergeCell ref="D448:P448"/>
    <mergeCell ref="Q448:S448"/>
    <mergeCell ref="T448:U448"/>
    <mergeCell ref="V448:W448"/>
    <mergeCell ref="X448:Z448"/>
    <mergeCell ref="AA448:AB448"/>
    <mergeCell ref="AC448:AD448"/>
    <mergeCell ref="D449:P449"/>
    <mergeCell ref="AC449:AD449"/>
    <mergeCell ref="D450:P450"/>
    <mergeCell ref="Q450:S450"/>
    <mergeCell ref="T450:U450"/>
    <mergeCell ref="V450:W450"/>
    <mergeCell ref="X450:Z450"/>
    <mergeCell ref="AA450:AB450"/>
    <mergeCell ref="AC450:AD450"/>
    <mergeCell ref="D592:K592"/>
    <mergeCell ref="L592:N592"/>
    <mergeCell ref="D593:K593"/>
    <mergeCell ref="L593:N593"/>
    <mergeCell ref="D594:K594"/>
    <mergeCell ref="N552:P552"/>
    <mergeCell ref="Q552:S552"/>
    <mergeCell ref="T552:W552"/>
    <mergeCell ref="D552:M552"/>
    <mergeCell ref="AA455:AB455"/>
    <mergeCell ref="AC455:AD455"/>
    <mergeCell ref="B459:AD459"/>
    <mergeCell ref="B537:AD537"/>
    <mergeCell ref="W478:X478"/>
    <mergeCell ref="Y478:Z478"/>
    <mergeCell ref="B463:AD463"/>
    <mergeCell ref="C464:AD464"/>
    <mergeCell ref="C465:AD465"/>
    <mergeCell ref="Y475:Z475"/>
    <mergeCell ref="AA475:AB475"/>
    <mergeCell ref="U588:V588"/>
    <mergeCell ref="W588:X588"/>
    <mergeCell ref="AA589:AB589"/>
    <mergeCell ref="AC589:AD589"/>
    <mergeCell ref="K567:O567"/>
    <mergeCell ref="K568:O568"/>
    <mergeCell ref="K569:O569"/>
    <mergeCell ref="K570:O570"/>
    <mergeCell ref="D556:M556"/>
    <mergeCell ref="K564:O564"/>
    <mergeCell ref="Y472:Z472"/>
    <mergeCell ref="AA472:AB472"/>
    <mergeCell ref="D553:M553"/>
    <mergeCell ref="N553:P553"/>
    <mergeCell ref="Q553:S553"/>
    <mergeCell ref="T553:W553"/>
    <mergeCell ref="B577:AD577"/>
    <mergeCell ref="C578:AD578"/>
    <mergeCell ref="Q469:R469"/>
    <mergeCell ref="W469:X469"/>
    <mergeCell ref="W470:X470"/>
    <mergeCell ref="Y470:Z470"/>
    <mergeCell ref="AA470:AB470"/>
    <mergeCell ref="D555:M555"/>
    <mergeCell ref="N555:P555"/>
    <mergeCell ref="Q555:S555"/>
    <mergeCell ref="N556:P556"/>
    <mergeCell ref="Q556:S556"/>
    <mergeCell ref="R561:AD561"/>
    <mergeCell ref="R562:AD562"/>
    <mergeCell ref="R563:AD563"/>
    <mergeCell ref="R564:AD564"/>
    <mergeCell ref="R565:AD565"/>
    <mergeCell ref="R566:AD566"/>
    <mergeCell ref="C572:F572"/>
    <mergeCell ref="S473:T473"/>
    <mergeCell ref="U473:V473"/>
    <mergeCell ref="W474:X474"/>
    <mergeCell ref="Y474:Z474"/>
    <mergeCell ref="AA474:AB474"/>
    <mergeCell ref="AC474:AD474"/>
    <mergeCell ref="W475:X475"/>
    <mergeCell ref="C550:M551"/>
    <mergeCell ref="N550:P551"/>
    <mergeCell ref="D451:P451"/>
    <mergeCell ref="Q451:S451"/>
    <mergeCell ref="T451:U451"/>
    <mergeCell ref="V451:W451"/>
    <mergeCell ref="X451:Z451"/>
    <mergeCell ref="AA451:AB451"/>
    <mergeCell ref="AC451:AD451"/>
    <mergeCell ref="Q557:S557"/>
    <mergeCell ref="T557:W557"/>
    <mergeCell ref="B488:AD488"/>
    <mergeCell ref="C489:AD489"/>
    <mergeCell ref="B503:AD503"/>
    <mergeCell ref="C505:AD505"/>
    <mergeCell ref="D590:K590"/>
    <mergeCell ref="L590:N590"/>
    <mergeCell ref="D591:K591"/>
    <mergeCell ref="L591:N591"/>
    <mergeCell ref="AA594:AB594"/>
    <mergeCell ref="U591:V591"/>
    <mergeCell ref="W591:X591"/>
    <mergeCell ref="Y593:Z593"/>
    <mergeCell ref="AA593:AB593"/>
    <mergeCell ref="AC593:AD593"/>
    <mergeCell ref="U607:V608"/>
    <mergeCell ref="W607:X608"/>
    <mergeCell ref="Y607:Z608"/>
    <mergeCell ref="AA607:AB608"/>
    <mergeCell ref="Q608:R608"/>
    <mergeCell ref="C601:AD601"/>
    <mergeCell ref="C602:AD602"/>
    <mergeCell ref="C605:N608"/>
    <mergeCell ref="O605:AD605"/>
    <mergeCell ref="O606:P608"/>
    <mergeCell ref="D470:L470"/>
    <mergeCell ref="AC590:AD590"/>
    <mergeCell ref="U595:V595"/>
    <mergeCell ref="W595:X595"/>
    <mergeCell ref="Y595:Z595"/>
    <mergeCell ref="C510:AD510"/>
    <mergeCell ref="C512:F512"/>
    <mergeCell ref="D477:L477"/>
    <mergeCell ref="M477:N477"/>
    <mergeCell ref="U474:V474"/>
    <mergeCell ref="D475:L475"/>
    <mergeCell ref="M475:N475"/>
    <mergeCell ref="O475:P475"/>
    <mergeCell ref="D554:M554"/>
    <mergeCell ref="T555:W555"/>
    <mergeCell ref="AC475:AD475"/>
    <mergeCell ref="D474:L474"/>
    <mergeCell ref="M474:N474"/>
    <mergeCell ref="O474:P474"/>
    <mergeCell ref="Q474:R474"/>
    <mergeCell ref="S474:T474"/>
    <mergeCell ref="B482:AD482"/>
    <mergeCell ref="B486:AD486"/>
    <mergeCell ref="C484:AD484"/>
    <mergeCell ref="B576:AD576"/>
    <mergeCell ref="Y591:Z591"/>
    <mergeCell ref="AA591:AB591"/>
    <mergeCell ref="AC591:AD591"/>
    <mergeCell ref="M473:N473"/>
    <mergeCell ref="O473:P473"/>
    <mergeCell ref="Q473:R473"/>
    <mergeCell ref="Q550:S551"/>
    <mergeCell ref="G572:AD572"/>
    <mergeCell ref="U477:V477"/>
    <mergeCell ref="E514:H514"/>
    <mergeCell ref="E516:H516"/>
    <mergeCell ref="B520:AD520"/>
    <mergeCell ref="D589:K589"/>
    <mergeCell ref="L589:N589"/>
    <mergeCell ref="AC612:AD612"/>
    <mergeCell ref="Q613:R613"/>
    <mergeCell ref="S613:T613"/>
    <mergeCell ref="W613:X613"/>
    <mergeCell ref="Y613:Z613"/>
    <mergeCell ref="L594:N594"/>
    <mergeCell ref="D595:K595"/>
    <mergeCell ref="L595:N595"/>
    <mergeCell ref="L596:N596"/>
    <mergeCell ref="AA595:AB595"/>
    <mergeCell ref="AC595:AD595"/>
    <mergeCell ref="AC472:AD472"/>
    <mergeCell ref="W473:X473"/>
    <mergeCell ref="Y473:Z473"/>
    <mergeCell ref="AA473:AB473"/>
    <mergeCell ref="AC473:AD473"/>
    <mergeCell ref="B495:AD495"/>
    <mergeCell ref="C496:AD496"/>
    <mergeCell ref="C497:AD497"/>
    <mergeCell ref="D525:AD525"/>
    <mergeCell ref="W476:X476"/>
    <mergeCell ref="Y476:Z476"/>
    <mergeCell ref="AA587:AB587"/>
    <mergeCell ref="AC478:AD478"/>
    <mergeCell ref="M478:N478"/>
    <mergeCell ref="O478:P478"/>
    <mergeCell ref="Q478:R478"/>
    <mergeCell ref="S478:T478"/>
    <mergeCell ref="U478:V478"/>
    <mergeCell ref="C538:AD538"/>
    <mergeCell ref="B544:AD544"/>
    <mergeCell ref="C545:AD545"/>
    <mergeCell ref="C546:AD546"/>
    <mergeCell ref="C547:AD547"/>
    <mergeCell ref="C521:AD521"/>
    <mergeCell ref="C522:AD522"/>
    <mergeCell ref="I530:AD530"/>
    <mergeCell ref="AA478:AB478"/>
    <mergeCell ref="U587:V587"/>
    <mergeCell ref="W587:X587"/>
    <mergeCell ref="Y587:Z587"/>
    <mergeCell ref="AA476:AB476"/>
    <mergeCell ref="AC476:AD476"/>
    <mergeCell ref="W477:X477"/>
    <mergeCell ref="Y477:Z477"/>
    <mergeCell ref="AA477:AB477"/>
    <mergeCell ref="AC477:AD477"/>
    <mergeCell ref="U590:V590"/>
    <mergeCell ref="W590:X590"/>
    <mergeCell ref="Y590:Z590"/>
    <mergeCell ref="AA590:AB590"/>
    <mergeCell ref="AC594:AD594"/>
    <mergeCell ref="U592:V592"/>
    <mergeCell ref="W592:X592"/>
    <mergeCell ref="Y588:Z588"/>
    <mergeCell ref="AA588:AB588"/>
    <mergeCell ref="AC588:AD588"/>
    <mergeCell ref="U589:V589"/>
    <mergeCell ref="Y592:Z592"/>
    <mergeCell ref="AA592:AB592"/>
    <mergeCell ref="AC592:AD592"/>
    <mergeCell ref="U593:V593"/>
    <mergeCell ref="W593:X593"/>
    <mergeCell ref="T556:W556"/>
    <mergeCell ref="W615:X615"/>
    <mergeCell ref="Y615:Z615"/>
    <mergeCell ref="AA615:AB615"/>
    <mergeCell ref="AC615:AD615"/>
    <mergeCell ref="Y614:Z614"/>
    <mergeCell ref="AA614:AB614"/>
    <mergeCell ref="S617:T617"/>
    <mergeCell ref="U617:V617"/>
    <mergeCell ref="Y616:Z616"/>
    <mergeCell ref="K629:L629"/>
    <mergeCell ref="K630:L630"/>
    <mergeCell ref="Q606:AB606"/>
    <mergeCell ref="Q607:T607"/>
    <mergeCell ref="AC614:AD614"/>
    <mergeCell ref="D609:N609"/>
    <mergeCell ref="O609:P609"/>
    <mergeCell ref="D610:N610"/>
    <mergeCell ref="O610:P610"/>
    <mergeCell ref="D611:N611"/>
    <mergeCell ref="O611:P611"/>
    <mergeCell ref="D612:N612"/>
    <mergeCell ref="O612:P612"/>
    <mergeCell ref="W589:X589"/>
    <mergeCell ref="Y589:Z589"/>
    <mergeCell ref="K560:O560"/>
    <mergeCell ref="K561:O561"/>
    <mergeCell ref="K562:O562"/>
    <mergeCell ref="K563:O563"/>
    <mergeCell ref="B600:AD600"/>
    <mergeCell ref="Q610:R610"/>
    <mergeCell ref="S610:T610"/>
    <mergeCell ref="U610:V610"/>
    <mergeCell ref="W610:X610"/>
    <mergeCell ref="Y610:Z610"/>
    <mergeCell ref="AA610:AB610"/>
    <mergeCell ref="AC610:AD610"/>
    <mergeCell ref="Q611:R611"/>
    <mergeCell ref="S611:T611"/>
    <mergeCell ref="U611:V611"/>
    <mergeCell ref="W611:X611"/>
    <mergeCell ref="Y611:Z611"/>
    <mergeCell ref="D613:N613"/>
    <mergeCell ref="O613:P613"/>
    <mergeCell ref="D614:N614"/>
    <mergeCell ref="U613:V613"/>
    <mergeCell ref="B598:AD598"/>
    <mergeCell ref="U596:V596"/>
    <mergeCell ref="W596:X596"/>
    <mergeCell ref="Y596:Z596"/>
    <mergeCell ref="AA596:AB596"/>
    <mergeCell ref="AC596:AD596"/>
    <mergeCell ref="U612:V612"/>
    <mergeCell ref="W612:X612"/>
    <mergeCell ref="Y612:Z612"/>
    <mergeCell ref="U594:V594"/>
    <mergeCell ref="W594:X594"/>
    <mergeCell ref="Y594:Z594"/>
    <mergeCell ref="U614:V614"/>
    <mergeCell ref="W614:X614"/>
    <mergeCell ref="AA449:AB449"/>
    <mergeCell ref="AA613:AB613"/>
    <mergeCell ref="AA612:AB612"/>
    <mergeCell ref="C357:AD357"/>
    <mergeCell ref="D560:H560"/>
    <mergeCell ref="D561:H561"/>
    <mergeCell ref="D562:H562"/>
    <mergeCell ref="D563:H563"/>
    <mergeCell ref="B79:AD79"/>
    <mergeCell ref="B81:AD81"/>
    <mergeCell ref="B100:AD100"/>
    <mergeCell ref="B101:AD101"/>
    <mergeCell ref="D476:L476"/>
    <mergeCell ref="M476:N476"/>
    <mergeCell ref="O477:P477"/>
    <mergeCell ref="Q628:R628"/>
    <mergeCell ref="AA628:AB628"/>
    <mergeCell ref="Q609:R609"/>
    <mergeCell ref="S609:T609"/>
    <mergeCell ref="AC606:AD608"/>
    <mergeCell ref="S630:T630"/>
    <mergeCell ref="U630:V630"/>
    <mergeCell ref="Y617:Z617"/>
    <mergeCell ref="AA617:AB617"/>
    <mergeCell ref="AC617:AD617"/>
    <mergeCell ref="S608:T608"/>
    <mergeCell ref="AC616:AD616"/>
    <mergeCell ref="AC628:AD628"/>
    <mergeCell ref="S629:T629"/>
    <mergeCell ref="U629:V629"/>
    <mergeCell ref="Q617:R617"/>
    <mergeCell ref="W617:X617"/>
    <mergeCell ref="O628:P628"/>
    <mergeCell ref="K627:AD627"/>
    <mergeCell ref="C627:J628"/>
    <mergeCell ref="D629:J629"/>
    <mergeCell ref="D630:J630"/>
    <mergeCell ref="O629:P629"/>
    <mergeCell ref="Q629:R629"/>
    <mergeCell ref="AA611:AB611"/>
    <mergeCell ref="AC611:AD611"/>
    <mergeCell ref="Q612:R612"/>
    <mergeCell ref="S612:T612"/>
    <mergeCell ref="Q616:R616"/>
    <mergeCell ref="S616:T616"/>
    <mergeCell ref="U616:V616"/>
    <mergeCell ref="W616:X616"/>
    <mergeCell ref="U628:V628"/>
    <mergeCell ref="W628:X628"/>
    <mergeCell ref="Y628:Z628"/>
    <mergeCell ref="B623:AD623"/>
    <mergeCell ref="C624:AD624"/>
    <mergeCell ref="C625:AD625"/>
    <mergeCell ref="W630:X630"/>
    <mergeCell ref="Y630:Z630"/>
    <mergeCell ref="AC630:AD630"/>
    <mergeCell ref="AC613:AD613"/>
    <mergeCell ref="Q614:R614"/>
    <mergeCell ref="S614:T614"/>
    <mergeCell ref="AA616:AB616"/>
    <mergeCell ref="B620:AD620"/>
    <mergeCell ref="B622:AD622"/>
    <mergeCell ref="B621:AD621"/>
    <mergeCell ref="Q615:R615"/>
    <mergeCell ref="R560:AD560"/>
    <mergeCell ref="S615:T615"/>
    <mergeCell ref="U615:V615"/>
    <mergeCell ref="X452:Z452"/>
    <mergeCell ref="AA452:AB452"/>
    <mergeCell ref="AC452:AD452"/>
    <mergeCell ref="B535:AD535"/>
    <mergeCell ref="B582:AD582"/>
    <mergeCell ref="C583:AD583"/>
    <mergeCell ref="W586:AB586"/>
    <mergeCell ref="B483:AD483"/>
    <mergeCell ref="AC586:AD587"/>
    <mergeCell ref="D453:P453"/>
    <mergeCell ref="Q453:S453"/>
    <mergeCell ref="T453:U453"/>
    <mergeCell ref="V453:W453"/>
    <mergeCell ref="X453:Z453"/>
    <mergeCell ref="AA453:AB453"/>
    <mergeCell ref="AC453:AD453"/>
    <mergeCell ref="T455:U455"/>
    <mergeCell ref="V455:W455"/>
    <mergeCell ref="X455:Z455"/>
    <mergeCell ref="D472:L472"/>
    <mergeCell ref="M472:N472"/>
    <mergeCell ref="O472:P472"/>
    <mergeCell ref="Q472:R472"/>
    <mergeCell ref="S472:T472"/>
    <mergeCell ref="U472:V472"/>
    <mergeCell ref="D473:L473"/>
    <mergeCell ref="C548:AD548"/>
    <mergeCell ref="K565:O565"/>
    <mergeCell ref="K566:O566"/>
    <mergeCell ref="W472:X472"/>
    <mergeCell ref="S467:X467"/>
    <mergeCell ref="M467:R467"/>
    <mergeCell ref="B580:AD580"/>
    <mergeCell ref="C559:H559"/>
    <mergeCell ref="J559:O559"/>
    <mergeCell ref="B460:AD460"/>
    <mergeCell ref="C461:AD461"/>
    <mergeCell ref="D557:M557"/>
    <mergeCell ref="N557:P557"/>
    <mergeCell ref="T550:W551"/>
    <mergeCell ref="X550:AD550"/>
    <mergeCell ref="B517:AD517"/>
    <mergeCell ref="B518:AD518"/>
    <mergeCell ref="B533:AD533"/>
    <mergeCell ref="B534:AD534"/>
    <mergeCell ref="AC470:AD470"/>
    <mergeCell ref="W471:X471"/>
    <mergeCell ref="Y471:Z471"/>
    <mergeCell ref="AA471:AB471"/>
    <mergeCell ref="AC471:AD471"/>
    <mergeCell ref="D471:L471"/>
    <mergeCell ref="M471:N471"/>
    <mergeCell ref="O471:P471"/>
    <mergeCell ref="Q471:R471"/>
    <mergeCell ref="S471:T471"/>
    <mergeCell ref="U471:V471"/>
    <mergeCell ref="U469:V469"/>
    <mergeCell ref="C603:AD603"/>
    <mergeCell ref="Q477:R477"/>
    <mergeCell ref="S477:T477"/>
    <mergeCell ref="Q559:AD559"/>
    <mergeCell ref="N554:P554"/>
    <mergeCell ref="Q554:S554"/>
    <mergeCell ref="T554:W554"/>
    <mergeCell ref="AW65:AX66"/>
    <mergeCell ref="M65:T65"/>
    <mergeCell ref="U65:AB65"/>
    <mergeCell ref="M66:N66"/>
    <mergeCell ref="O66:P66"/>
    <mergeCell ref="Q66:R66"/>
    <mergeCell ref="S66:T66"/>
    <mergeCell ref="U66:V66"/>
    <mergeCell ref="W66:X66"/>
    <mergeCell ref="Y66:Z66"/>
    <mergeCell ref="AA66:AB66"/>
    <mergeCell ref="D92:I92"/>
    <mergeCell ref="D93:I93"/>
    <mergeCell ref="D94:I94"/>
    <mergeCell ref="D95:I95"/>
    <mergeCell ref="D68:J68"/>
    <mergeCell ref="D69:J69"/>
    <mergeCell ref="D70:J70"/>
    <mergeCell ref="D71:J71"/>
    <mergeCell ref="D72:J72"/>
    <mergeCell ref="D73:J73"/>
    <mergeCell ref="D74:J74"/>
    <mergeCell ref="D96:I96"/>
    <mergeCell ref="J90:AD90"/>
    <mergeCell ref="C90:I91"/>
    <mergeCell ref="U73:V73"/>
    <mergeCell ref="W73:X73"/>
    <mergeCell ref="Y73:Z73"/>
    <mergeCell ref="AA73:AB73"/>
    <mergeCell ref="AC73:AD73"/>
    <mergeCell ref="K72:L72"/>
    <mergeCell ref="M72:N72"/>
    <mergeCell ref="C327:AD327"/>
    <mergeCell ref="Y312:AA312"/>
    <mergeCell ref="AB308:AD308"/>
    <mergeCell ref="AB309:AD309"/>
    <mergeCell ref="AB310:AD310"/>
    <mergeCell ref="AB311:AD311"/>
    <mergeCell ref="AN272:AO273"/>
    <mergeCell ref="AP272:BC272"/>
    <mergeCell ref="S273:T273"/>
    <mergeCell ref="B217:AD217"/>
    <mergeCell ref="B218:AD218"/>
    <mergeCell ref="B219:AD219"/>
    <mergeCell ref="B236:AD236"/>
    <mergeCell ref="B237:AD237"/>
    <mergeCell ref="B238:AD238"/>
    <mergeCell ref="B259:AD259"/>
    <mergeCell ref="B266:AD266"/>
    <mergeCell ref="U273:V273"/>
    <mergeCell ref="W273:X273"/>
    <mergeCell ref="Y273:Z273"/>
    <mergeCell ref="AA273:AB273"/>
    <mergeCell ref="AB307:AD307"/>
    <mergeCell ref="AF65:AF66"/>
    <mergeCell ref="Q73:R73"/>
    <mergeCell ref="S73:T73"/>
    <mergeCell ref="O469:P469"/>
    <mergeCell ref="D275:F275"/>
    <mergeCell ref="C318:AD318"/>
    <mergeCell ref="D251:O251"/>
    <mergeCell ref="P251:S251"/>
    <mergeCell ref="D252:O252"/>
    <mergeCell ref="B937:AD937"/>
    <mergeCell ref="AA629:AB629"/>
    <mergeCell ref="M943:N944"/>
    <mergeCell ref="O943:P944"/>
    <mergeCell ref="Q943:R944"/>
    <mergeCell ref="K635:L635"/>
    <mergeCell ref="K636:L636"/>
    <mergeCell ref="K637:L637"/>
    <mergeCell ref="AC636:AD636"/>
    <mergeCell ref="B957:AD957"/>
    <mergeCell ref="C958:AD958"/>
    <mergeCell ref="L651:M651"/>
    <mergeCell ref="L652:M652"/>
    <mergeCell ref="L653:M653"/>
    <mergeCell ref="L654:M654"/>
    <mergeCell ref="L655:M655"/>
    <mergeCell ref="L656:M656"/>
    <mergeCell ref="L657:M657"/>
    <mergeCell ref="L658:M658"/>
    <mergeCell ref="P703:R703"/>
    <mergeCell ref="S703:U703"/>
    <mergeCell ref="V703:X703"/>
    <mergeCell ref="Y703:AA703"/>
    <mergeCell ref="AB703:AD703"/>
    <mergeCell ref="D704:K704"/>
    <mergeCell ref="L704:O704"/>
    <mergeCell ref="P704:R704"/>
    <mergeCell ref="S704:U704"/>
    <mergeCell ref="V704:X704"/>
    <mergeCell ref="Y704:AA704"/>
    <mergeCell ref="AB704:AD704"/>
    <mergeCell ref="L706:O706"/>
    <mergeCell ref="P706:R706"/>
    <mergeCell ref="S706:U706"/>
    <mergeCell ref="V706:X706"/>
    <mergeCell ref="Y706:AA706"/>
    <mergeCell ref="AB706:AD706"/>
    <mergeCell ref="D705:K705"/>
    <mergeCell ref="L705:O705"/>
    <mergeCell ref="P705:R705"/>
    <mergeCell ref="S705:U705"/>
    <mergeCell ref="V705:X705"/>
    <mergeCell ref="Y705:AA705"/>
    <mergeCell ref="C830:AD830"/>
    <mergeCell ref="C831:AD831"/>
    <mergeCell ref="B835:AD835"/>
    <mergeCell ref="D766:S766"/>
    <mergeCell ref="X679:Y679"/>
    <mergeCell ref="P680:Q680"/>
    <mergeCell ref="T680:U680"/>
    <mergeCell ref="V680:W680"/>
    <mergeCell ref="X680:Y680"/>
    <mergeCell ref="P681:Q681"/>
    <mergeCell ref="T681:U681"/>
    <mergeCell ref="V681:W681"/>
    <mergeCell ref="L659:M659"/>
    <mergeCell ref="L660:M660"/>
    <mergeCell ref="D636:J636"/>
    <mergeCell ref="R653:S653"/>
    <mergeCell ref="D713:F713"/>
    <mergeCell ref="D714:F714"/>
    <mergeCell ref="D715:F715"/>
    <mergeCell ref="D716:F716"/>
    <mergeCell ref="D717:F717"/>
    <mergeCell ref="D718:F718"/>
    <mergeCell ref="P672:Q673"/>
    <mergeCell ref="R672:AD672"/>
    <mergeCell ref="G711:J711"/>
    <mergeCell ref="K711:N711"/>
    <mergeCell ref="O711:R711"/>
    <mergeCell ref="S711:V711"/>
    <mergeCell ref="W711:Z711"/>
    <mergeCell ref="AA711:AD711"/>
    <mergeCell ref="G712:J712"/>
    <mergeCell ref="K712:N712"/>
    <mergeCell ref="AB696:AD696"/>
    <mergeCell ref="D702:K702"/>
    <mergeCell ref="D709:AD709"/>
    <mergeCell ref="T799:AD799"/>
    <mergeCell ref="D800:S800"/>
    <mergeCell ref="T800:AD800"/>
    <mergeCell ref="D801:S801"/>
    <mergeCell ref="T801:AD801"/>
    <mergeCell ref="D802:S802"/>
    <mergeCell ref="T802:AD802"/>
    <mergeCell ref="V679:W679"/>
    <mergeCell ref="P676:Q676"/>
    <mergeCell ref="T676:U676"/>
    <mergeCell ref="V676:W676"/>
    <mergeCell ref="B691:AD691"/>
    <mergeCell ref="G715:J715"/>
    <mergeCell ref="K715:N715"/>
    <mergeCell ref="O715:R715"/>
    <mergeCell ref="S715:V715"/>
    <mergeCell ref="W715:Z715"/>
    <mergeCell ref="AA715:AD715"/>
    <mergeCell ref="D700:K700"/>
    <mergeCell ref="L700:O700"/>
    <mergeCell ref="P700:R700"/>
    <mergeCell ref="S700:U700"/>
    <mergeCell ref="D706:K706"/>
    <mergeCell ref="X681:Y681"/>
    <mergeCell ref="V702:X702"/>
    <mergeCell ref="G716:J716"/>
    <mergeCell ref="K716:N716"/>
    <mergeCell ref="O716:R716"/>
    <mergeCell ref="S716:V716"/>
    <mergeCell ref="W716:Z716"/>
    <mergeCell ref="AA716:AD716"/>
    <mergeCell ref="G717:J717"/>
    <mergeCell ref="K717:N717"/>
    <mergeCell ref="O717:R717"/>
    <mergeCell ref="D788:S788"/>
    <mergeCell ref="T788:AD788"/>
    <mergeCell ref="D789:S789"/>
    <mergeCell ref="T789:AD789"/>
    <mergeCell ref="S712:V712"/>
    <mergeCell ref="W712:Z712"/>
    <mergeCell ref="AA712:AD712"/>
    <mergeCell ref="O712:R712"/>
    <mergeCell ref="D711:F711"/>
    <mergeCell ref="D712:F712"/>
    <mergeCell ref="D680:L680"/>
    <mergeCell ref="C2421:AD2421"/>
    <mergeCell ref="D2409:L2409"/>
    <mergeCell ref="D2410:L2410"/>
    <mergeCell ref="D2411:L2411"/>
    <mergeCell ref="C2665:C2695"/>
    <mergeCell ref="C2654:C2664"/>
    <mergeCell ref="C2699:C2714"/>
    <mergeCell ref="Q2378:R2378"/>
    <mergeCell ref="S2378:T2378"/>
    <mergeCell ref="B2384:AD2384"/>
    <mergeCell ref="B2404:AD2404"/>
    <mergeCell ref="C2696:C2698"/>
    <mergeCell ref="M2408:R2408"/>
    <mergeCell ref="D2642:E2653"/>
    <mergeCell ref="M2433:O2433"/>
    <mergeCell ref="M2434:O2434"/>
    <mergeCell ref="D2427:L2427"/>
    <mergeCell ref="D2428:L2428"/>
    <mergeCell ref="B2420:AD2420"/>
    <mergeCell ref="M2410:R2410"/>
    <mergeCell ref="S2410:X2410"/>
    <mergeCell ref="Y2410:AD2410"/>
    <mergeCell ref="M2411:R2411"/>
    <mergeCell ref="F2642:G2642"/>
    <mergeCell ref="H2642:L2642"/>
    <mergeCell ref="F2643:G2643"/>
    <mergeCell ref="H2643:L2643"/>
    <mergeCell ref="F2644:G2644"/>
    <mergeCell ref="H2644:L2644"/>
    <mergeCell ref="F2645:G2645"/>
    <mergeCell ref="H2645:L2645"/>
    <mergeCell ref="F2646:G2646"/>
    <mergeCell ref="H2646:L2646"/>
    <mergeCell ref="M2484:R2484"/>
    <mergeCell ref="I2660:L2660"/>
    <mergeCell ref="F2661:G2661"/>
    <mergeCell ref="I2661:L2661"/>
    <mergeCell ref="F2662:G2662"/>
    <mergeCell ref="H2662:L2662"/>
    <mergeCell ref="F2663:G2663"/>
    <mergeCell ref="H2663:L2663"/>
    <mergeCell ref="S2613:X2613"/>
    <mergeCell ref="Y2613:AD2613"/>
    <mergeCell ref="S2614:U2614"/>
    <mergeCell ref="V2614:X2614"/>
    <mergeCell ref="Y2614:AA2614"/>
    <mergeCell ref="AB2614:AD2614"/>
    <mergeCell ref="C2424:L2426"/>
    <mergeCell ref="M2424:AD2424"/>
    <mergeCell ref="C2407:L2408"/>
    <mergeCell ref="M2407:AD2407"/>
    <mergeCell ref="M2380:N2380"/>
    <mergeCell ref="O2380:P2380"/>
    <mergeCell ref="C2415:AD2415"/>
    <mergeCell ref="C2416:AD2416"/>
    <mergeCell ref="AA2380:AB2380"/>
    <mergeCell ref="Q2380:R2380"/>
    <mergeCell ref="S2380:T2380"/>
    <mergeCell ref="N2389:O2391"/>
    <mergeCell ref="J2398:K2398"/>
    <mergeCell ref="L2398:M2398"/>
    <mergeCell ref="N2398:O2398"/>
    <mergeCell ref="J2393:K2393"/>
    <mergeCell ref="L2393:M2393"/>
    <mergeCell ref="B2975:P2975"/>
    <mergeCell ref="Q2975:AD2975"/>
    <mergeCell ref="P3088:Q3088"/>
    <mergeCell ref="R3088:S3088"/>
    <mergeCell ref="T3088:U3088"/>
    <mergeCell ref="V3088:W3088"/>
    <mergeCell ref="P3243:R3243"/>
    <mergeCell ref="U3002:Y3002"/>
    <mergeCell ref="P3003:T3003"/>
    <mergeCell ref="U3003:Y3003"/>
    <mergeCell ref="Z3003:AD3003"/>
    <mergeCell ref="P3004:T3004"/>
    <mergeCell ref="E3067:H3067"/>
    <mergeCell ref="E3069:H3069"/>
    <mergeCell ref="C3084:M3086"/>
    <mergeCell ref="C2642:C2653"/>
    <mergeCell ref="C2794:AD2794"/>
    <mergeCell ref="C2795:AD2795"/>
    <mergeCell ref="F2647:G2647"/>
    <mergeCell ref="H2647:L2647"/>
    <mergeCell ref="F2648:G2648"/>
    <mergeCell ref="I2648:L2648"/>
    <mergeCell ref="F2649:G2649"/>
    <mergeCell ref="I2649:L2649"/>
    <mergeCell ref="F2650:G2650"/>
    <mergeCell ref="I2650:L2650"/>
    <mergeCell ref="F2651:G2651"/>
    <mergeCell ref="M3054:R3054"/>
    <mergeCell ref="S3054:X3054"/>
    <mergeCell ref="Y3054:AD3054"/>
    <mergeCell ref="D3055:L3055"/>
    <mergeCell ref="M3055:R3055"/>
    <mergeCell ref="S3055:X3055"/>
    <mergeCell ref="Y3055:AD3055"/>
    <mergeCell ref="D3056:L3056"/>
    <mergeCell ref="M3056:R3056"/>
    <mergeCell ref="S3056:X3056"/>
    <mergeCell ref="V3041:AD3041"/>
    <mergeCell ref="D3042:U3042"/>
    <mergeCell ref="V3042:AD3042"/>
    <mergeCell ref="C3022:D3022"/>
    <mergeCell ref="E3022:K3022"/>
    <mergeCell ref="C3023:D3023"/>
    <mergeCell ref="E3023:K3023"/>
    <mergeCell ref="C3024:D3024"/>
    <mergeCell ref="E3024:K3024"/>
    <mergeCell ref="C3034:U3034"/>
    <mergeCell ref="V3034:AD3034"/>
    <mergeCell ref="D3035:U3035"/>
    <mergeCell ref="V3035:AD3035"/>
    <mergeCell ref="P3108:Q3108"/>
    <mergeCell ref="R3108:S3108"/>
    <mergeCell ref="C3102:AD3102"/>
    <mergeCell ref="N3109:O3109"/>
    <mergeCell ref="T3109:V3109"/>
    <mergeCell ref="W3109:Y3109"/>
    <mergeCell ref="Z3109:AB3109"/>
    <mergeCell ref="AC3109:AD3109"/>
    <mergeCell ref="AC3112:AD3112"/>
    <mergeCell ref="X3088:Y3088"/>
    <mergeCell ref="Z3088:AA3088"/>
    <mergeCell ref="AB3088:AD3088"/>
    <mergeCell ref="N3089:O3089"/>
    <mergeCell ref="P3089:Q3089"/>
    <mergeCell ref="L3016:AD3016"/>
    <mergeCell ref="O3017:P3017"/>
    <mergeCell ref="Q3017:R3017"/>
    <mergeCell ref="S3017:T3017"/>
    <mergeCell ref="U3017:V3017"/>
    <mergeCell ref="W3017:X3017"/>
    <mergeCell ref="Y3017:Z3017"/>
    <mergeCell ref="AA3017:AB3017"/>
    <mergeCell ref="AC3017:AD3017"/>
    <mergeCell ref="D3019:K3019"/>
    <mergeCell ref="V3043:AD3043"/>
    <mergeCell ref="C3050:L3051"/>
    <mergeCell ref="M3050:AD3050"/>
    <mergeCell ref="M3051:R3051"/>
    <mergeCell ref="S3051:X3051"/>
    <mergeCell ref="P3107:Q3107"/>
    <mergeCell ref="R3107:S3107"/>
    <mergeCell ref="Y3242:AA3242"/>
    <mergeCell ref="T3087:U3087"/>
    <mergeCell ref="V3087:W3087"/>
    <mergeCell ref="X3087:Y3087"/>
    <mergeCell ref="Z3087:AA3087"/>
    <mergeCell ref="AB3087:AD3087"/>
    <mergeCell ref="N3088:O3088"/>
    <mergeCell ref="AB3242:AD3242"/>
    <mergeCell ref="Y3051:AD3051"/>
    <mergeCell ref="D3052:L3052"/>
    <mergeCell ref="M3052:R3052"/>
    <mergeCell ref="S3052:X3052"/>
    <mergeCell ref="Y3052:AD3052"/>
    <mergeCell ref="Y3056:AD3056"/>
    <mergeCell ref="R3089:S3089"/>
    <mergeCell ref="T3089:U3089"/>
    <mergeCell ref="V3089:W3089"/>
    <mergeCell ref="X3089:Y3089"/>
    <mergeCell ref="Z3089:AA3089"/>
    <mergeCell ref="AB3089:AD3089"/>
    <mergeCell ref="N3090:O3090"/>
    <mergeCell ref="P3090:Q3090"/>
    <mergeCell ref="R3090:S3090"/>
    <mergeCell ref="T3090:U3090"/>
    <mergeCell ref="V3090:W3090"/>
    <mergeCell ref="X3090:Y3090"/>
    <mergeCell ref="D3087:M3087"/>
    <mergeCell ref="D3088:M3088"/>
    <mergeCell ref="D3089:M3089"/>
    <mergeCell ref="D3091:M3091"/>
    <mergeCell ref="D3092:M3092"/>
    <mergeCell ref="D3093:M3093"/>
    <mergeCell ref="D3090:M3090"/>
    <mergeCell ref="D3094:M3094"/>
    <mergeCell ref="Z3090:AA3090"/>
    <mergeCell ref="AB3090:AD3090"/>
    <mergeCell ref="N3091:O3091"/>
    <mergeCell ref="P3091:Q3091"/>
    <mergeCell ref="R3091:S3091"/>
    <mergeCell ref="T3091:U3091"/>
    <mergeCell ref="V3091:W3091"/>
    <mergeCell ref="X3091:Y3091"/>
    <mergeCell ref="Z3091:AA3091"/>
    <mergeCell ref="M3137:AD3137"/>
    <mergeCell ref="M3138:R3138"/>
    <mergeCell ref="S3138:X3138"/>
    <mergeCell ref="Y3138:AD3138"/>
    <mergeCell ref="S3247:U3247"/>
    <mergeCell ref="V3247:X3247"/>
    <mergeCell ref="Y3247:AA3247"/>
    <mergeCell ref="AB3247:AD3247"/>
    <mergeCell ref="B3075:AD3075"/>
    <mergeCell ref="C3078:AD3078"/>
    <mergeCell ref="B3150:AD3150"/>
    <mergeCell ref="C3151:AD3151"/>
    <mergeCell ref="C3258:AD3258"/>
    <mergeCell ref="C3152:AD3152"/>
    <mergeCell ref="B3227:AD3227"/>
    <mergeCell ref="C3228:AD3228"/>
    <mergeCell ref="R3093:S3093"/>
    <mergeCell ref="T3093:U3093"/>
    <mergeCell ref="V3093:W3093"/>
    <mergeCell ref="X3093:Y3093"/>
    <mergeCell ref="S3242:U3242"/>
    <mergeCell ref="O2984:P2984"/>
    <mergeCell ref="Q2984:R2984"/>
    <mergeCell ref="S2984:T2984"/>
    <mergeCell ref="U2984:V2984"/>
    <mergeCell ref="W2984:X2984"/>
    <mergeCell ref="Y2984:Z2984"/>
    <mergeCell ref="AA2984:AB2984"/>
    <mergeCell ref="AC2984:AD2984"/>
    <mergeCell ref="C2983:K2985"/>
    <mergeCell ref="E2973:L2973"/>
    <mergeCell ref="E2974:L2974"/>
    <mergeCell ref="E3003:O3003"/>
    <mergeCell ref="C3004:D3004"/>
    <mergeCell ref="E3004:O3004"/>
    <mergeCell ref="C3005:D3005"/>
    <mergeCell ref="E3005:O3005"/>
    <mergeCell ref="C3006:D3006"/>
    <mergeCell ref="Z3093:AA3093"/>
    <mergeCell ref="AB3093:AD3093"/>
    <mergeCell ref="AB3091:AD3091"/>
    <mergeCell ref="V3196:W3196"/>
    <mergeCell ref="X3196:Y3196"/>
    <mergeCell ref="Z3196:AB3196"/>
    <mergeCell ref="AC3196:AD3196"/>
    <mergeCell ref="V3197:W3197"/>
    <mergeCell ref="X3197:Y3197"/>
    <mergeCell ref="Z3197:AB3197"/>
    <mergeCell ref="AC3197:AD3197"/>
    <mergeCell ref="V3198:W3198"/>
    <mergeCell ref="N3094:O3094"/>
    <mergeCell ref="P3094:Q3094"/>
    <mergeCell ref="R3094:S3094"/>
    <mergeCell ref="T3094:U3094"/>
    <mergeCell ref="V3094:W3094"/>
    <mergeCell ref="X3094:Y3094"/>
    <mergeCell ref="Z3094:AA3094"/>
    <mergeCell ref="AB3094:AD3094"/>
    <mergeCell ref="B3080:AD3080"/>
    <mergeCell ref="AB3092:AD3092"/>
    <mergeCell ref="N3087:O3087"/>
    <mergeCell ref="P3087:Q3087"/>
    <mergeCell ref="R3087:S3087"/>
    <mergeCell ref="D3036:U3036"/>
    <mergeCell ref="V3036:AD3036"/>
    <mergeCell ref="D3037:U3037"/>
    <mergeCell ref="V3037:AD3037"/>
    <mergeCell ref="C3016:K3018"/>
    <mergeCell ref="AA3286:AB3286"/>
    <mergeCell ref="AC3288:AD3288"/>
    <mergeCell ref="M3289:N3289"/>
    <mergeCell ref="O3289:P3289"/>
    <mergeCell ref="Q3289:R3289"/>
    <mergeCell ref="S3289:T3289"/>
    <mergeCell ref="Q3264:R3264"/>
    <mergeCell ref="S3264:T3264"/>
    <mergeCell ref="U3264:V3264"/>
    <mergeCell ref="W3264:X3264"/>
    <mergeCell ref="Y3264:Z3264"/>
    <mergeCell ref="S3263:T3263"/>
    <mergeCell ref="Q3263:R3263"/>
    <mergeCell ref="O3263:P3263"/>
    <mergeCell ref="U3288:V3288"/>
    <mergeCell ref="W3288:X3288"/>
    <mergeCell ref="Y3288:Z3288"/>
    <mergeCell ref="P3238:AD3238"/>
    <mergeCell ref="P3239:R3240"/>
    <mergeCell ref="S3239:AD3239"/>
    <mergeCell ref="C3233:AD3233"/>
    <mergeCell ref="B3226:AD3226"/>
    <mergeCell ref="B3230:AD3230"/>
    <mergeCell ref="B3232:AD3232"/>
    <mergeCell ref="C3238:O3240"/>
    <mergeCell ref="D3241:O3241"/>
    <mergeCell ref="B2963:AD2963"/>
    <mergeCell ref="B2978:AD2978"/>
    <mergeCell ref="B2995:AD2995"/>
    <mergeCell ref="B3011:AD3011"/>
    <mergeCell ref="B3030:AD3030"/>
    <mergeCell ref="B3047:AD3047"/>
    <mergeCell ref="B3028:AD3028"/>
    <mergeCell ref="C2981:AD2981"/>
    <mergeCell ref="C2996:AD2996"/>
    <mergeCell ref="P3109:Q3109"/>
    <mergeCell ref="R3109:S3109"/>
    <mergeCell ref="D3107:M3107"/>
    <mergeCell ref="D3108:M3108"/>
    <mergeCell ref="D3109:M3109"/>
    <mergeCell ref="N3093:O3093"/>
    <mergeCell ref="S3243:U3243"/>
    <mergeCell ref="V3243:X3243"/>
    <mergeCell ref="Y3243:AA3243"/>
    <mergeCell ref="AB3243:AD3243"/>
    <mergeCell ref="P3244:R3244"/>
    <mergeCell ref="S3244:U3244"/>
    <mergeCell ref="V3244:X3244"/>
    <mergeCell ref="C3261:J3263"/>
    <mergeCell ref="K3261:AD3261"/>
    <mergeCell ref="K3262:L3263"/>
    <mergeCell ref="M3262:AD3262"/>
    <mergeCell ref="M3263:N3263"/>
    <mergeCell ref="P3245:R3245"/>
    <mergeCell ref="S3245:U3245"/>
    <mergeCell ref="V3245:X3245"/>
    <mergeCell ref="Y3245:AA3245"/>
    <mergeCell ref="AB3245:AD3245"/>
    <mergeCell ref="P3246:R3246"/>
    <mergeCell ref="S3246:U3246"/>
    <mergeCell ref="V3246:X3246"/>
    <mergeCell ref="Y3246:AA3246"/>
    <mergeCell ref="AB3246:AD3246"/>
    <mergeCell ref="P3247:R3247"/>
    <mergeCell ref="Y3308:Z3308"/>
    <mergeCell ref="AA3308:AB3308"/>
    <mergeCell ref="W3309:X3309"/>
    <mergeCell ref="T3307:V3307"/>
    <mergeCell ref="AC3307:AD3307"/>
    <mergeCell ref="S3291:T3291"/>
    <mergeCell ref="L3304:O3305"/>
    <mergeCell ref="P3304:AD3304"/>
    <mergeCell ref="P3305:Q3305"/>
    <mergeCell ref="S3272:T3272"/>
    <mergeCell ref="U3272:V3272"/>
    <mergeCell ref="W3272:X3272"/>
    <mergeCell ref="Y3272:Z3272"/>
    <mergeCell ref="AA3272:AB3272"/>
    <mergeCell ref="AC3272:AD3272"/>
    <mergeCell ref="C3259:AD3259"/>
    <mergeCell ref="AA3264:AB3264"/>
    <mergeCell ref="AB3248:AD3248"/>
    <mergeCell ref="Y3244:AA3244"/>
    <mergeCell ref="AB3244:AD3244"/>
    <mergeCell ref="D3267:J3267"/>
    <mergeCell ref="K3267:L3267"/>
    <mergeCell ref="D3268:J3268"/>
    <mergeCell ref="K3268:L3268"/>
    <mergeCell ref="D3269:J3269"/>
    <mergeCell ref="K3272:L3272"/>
    <mergeCell ref="AC3265:AD3265"/>
    <mergeCell ref="M3266:N3266"/>
    <mergeCell ref="O3266:P3266"/>
    <mergeCell ref="Q3266:R3266"/>
    <mergeCell ref="S3266:T3266"/>
    <mergeCell ref="U3266:V3266"/>
    <mergeCell ref="W3266:X3266"/>
    <mergeCell ref="Y3266:Z3266"/>
    <mergeCell ref="AA3266:AB3266"/>
    <mergeCell ref="AC3266:AD3266"/>
    <mergeCell ref="AB3260:AD3260"/>
    <mergeCell ref="O3265:P3265"/>
    <mergeCell ref="U3289:V3289"/>
    <mergeCell ref="W3289:X3289"/>
    <mergeCell ref="Y3289:Z3289"/>
    <mergeCell ref="AA3289:AB3289"/>
    <mergeCell ref="AC3289:AD3289"/>
    <mergeCell ref="M3284:AD3284"/>
    <mergeCell ref="O3287:P3287"/>
    <mergeCell ref="Q3287:R3287"/>
    <mergeCell ref="S3287:T3287"/>
    <mergeCell ref="U3287:V3287"/>
    <mergeCell ref="W3287:X3287"/>
    <mergeCell ref="Y3287:Z3287"/>
    <mergeCell ref="AA3287:AB3287"/>
    <mergeCell ref="AC3287:AD3287"/>
    <mergeCell ref="U3265:V3265"/>
    <mergeCell ref="W3265:X3265"/>
    <mergeCell ref="Y3265:Z3265"/>
    <mergeCell ref="AA3265:AB3265"/>
    <mergeCell ref="R3305:S3305"/>
    <mergeCell ref="M3291:N3291"/>
    <mergeCell ref="O3291:P3291"/>
    <mergeCell ref="Q3291:R3291"/>
    <mergeCell ref="M3288:N3288"/>
    <mergeCell ref="O3288:P3288"/>
    <mergeCell ref="Q3288:R3288"/>
    <mergeCell ref="S3288:T3288"/>
    <mergeCell ref="D3244:O3244"/>
    <mergeCell ref="D3245:O3245"/>
    <mergeCell ref="D3246:O3246"/>
    <mergeCell ref="D3247:O3247"/>
    <mergeCell ref="D3248:O3248"/>
    <mergeCell ref="P3248:R3248"/>
    <mergeCell ref="S3248:U3248"/>
    <mergeCell ref="V3248:X3248"/>
    <mergeCell ref="D3290:L3290"/>
    <mergeCell ref="D3291:L3291"/>
    <mergeCell ref="D3292:L3292"/>
    <mergeCell ref="D3293:L3293"/>
    <mergeCell ref="D3294:L3294"/>
    <mergeCell ref="C2833:C2863"/>
    <mergeCell ref="H3570:K3570"/>
    <mergeCell ref="L3570:P3570"/>
    <mergeCell ref="D3566:G3566"/>
    <mergeCell ref="M3287:N3287"/>
    <mergeCell ref="Y3294:Z3294"/>
    <mergeCell ref="AA3294:AB3294"/>
    <mergeCell ref="S3294:T3294"/>
    <mergeCell ref="U3294:V3294"/>
    <mergeCell ref="D3308:K3308"/>
    <mergeCell ref="L3308:O3308"/>
    <mergeCell ref="P3308:Q3308"/>
    <mergeCell ref="R3308:S3308"/>
    <mergeCell ref="T3308:V3308"/>
    <mergeCell ref="AA3309:AB3309"/>
    <mergeCell ref="AC3326:AD3326"/>
    <mergeCell ref="D3327:K3327"/>
    <mergeCell ref="L3327:O3327"/>
    <mergeCell ref="AC3327:AD3327"/>
    <mergeCell ref="C3324:K3325"/>
    <mergeCell ref="L3324:O3325"/>
    <mergeCell ref="P3324:AD3324"/>
    <mergeCell ref="AC3325:AD3325"/>
    <mergeCell ref="D3313:K3313"/>
    <mergeCell ref="L3313:O3313"/>
    <mergeCell ref="P3313:Q3313"/>
    <mergeCell ref="R3313:S3313"/>
    <mergeCell ref="T3313:V3313"/>
    <mergeCell ref="AC3313:AD3313"/>
    <mergeCell ref="D3310:K3310"/>
    <mergeCell ref="D3306:K3306"/>
    <mergeCell ref="L3306:O3306"/>
    <mergeCell ref="P3306:Q3306"/>
    <mergeCell ref="R3306:S3306"/>
    <mergeCell ref="AC3310:AD3310"/>
    <mergeCell ref="D3311:K3311"/>
    <mergeCell ref="L3311:O3311"/>
    <mergeCell ref="P3311:Q3311"/>
    <mergeCell ref="R3311:S3311"/>
    <mergeCell ref="T3311:V3311"/>
    <mergeCell ref="AC3311:AD3311"/>
    <mergeCell ref="D3312:K3312"/>
    <mergeCell ref="L3312:O3312"/>
    <mergeCell ref="P3312:Q3312"/>
    <mergeCell ref="AA3311:AB3311"/>
    <mergeCell ref="W3312:X3312"/>
    <mergeCell ref="Y3312:Z3312"/>
    <mergeCell ref="Y3290:Z3290"/>
    <mergeCell ref="AA3290:AB3290"/>
    <mergeCell ref="AC3290:AD3290"/>
    <mergeCell ref="X3325:Y3325"/>
    <mergeCell ref="D3289:L3289"/>
    <mergeCell ref="O3286:P3286"/>
    <mergeCell ref="Q3286:R3286"/>
    <mergeCell ref="S3286:T3286"/>
    <mergeCell ref="U3286:V3286"/>
    <mergeCell ref="W3286:X3286"/>
    <mergeCell ref="Y3286:Z3286"/>
    <mergeCell ref="E2971:L2971"/>
    <mergeCell ref="M2966:M2968"/>
    <mergeCell ref="AB3084:AD3086"/>
    <mergeCell ref="P3086:Q3086"/>
    <mergeCell ref="R3086:S3086"/>
    <mergeCell ref="T3086:U3086"/>
    <mergeCell ref="C2796:AD2796"/>
    <mergeCell ref="Y3570:AA3570"/>
    <mergeCell ref="AB3570:AD3570"/>
    <mergeCell ref="M3265:N3265"/>
    <mergeCell ref="C3235:AD3235"/>
    <mergeCell ref="C3256:AD3256"/>
    <mergeCell ref="Y3291:Z3291"/>
    <mergeCell ref="AA3291:AB3291"/>
    <mergeCell ref="AC3291:AD3291"/>
    <mergeCell ref="M3292:N3292"/>
    <mergeCell ref="O3292:P3292"/>
    <mergeCell ref="Q3292:R3292"/>
    <mergeCell ref="S3292:T3292"/>
    <mergeCell ref="U3292:V3292"/>
    <mergeCell ref="W3292:X3292"/>
    <mergeCell ref="Y3292:Z3292"/>
    <mergeCell ref="AA3292:AB3292"/>
    <mergeCell ref="AC3292:AD3292"/>
    <mergeCell ref="M3293:N3293"/>
    <mergeCell ref="O3293:P3293"/>
    <mergeCell ref="Q3293:R3293"/>
    <mergeCell ref="T3305:V3305"/>
    <mergeCell ref="AC3305:AD3305"/>
    <mergeCell ref="Y3309:Z3309"/>
    <mergeCell ref="C3304:K3305"/>
    <mergeCell ref="U3293:V3293"/>
    <mergeCell ref="W3293:X3293"/>
    <mergeCell ref="Y3293:Z3293"/>
    <mergeCell ref="AA3293:AB3293"/>
    <mergeCell ref="AC3293:AD3293"/>
    <mergeCell ref="C3300:AD3300"/>
    <mergeCell ref="C3301:AD3301"/>
    <mergeCell ref="C3302:AD3302"/>
    <mergeCell ref="W3294:X3294"/>
    <mergeCell ref="U3291:V3291"/>
    <mergeCell ref="W3291:X3291"/>
    <mergeCell ref="S3058:X3058"/>
    <mergeCell ref="Y3058:AD3058"/>
    <mergeCell ref="C3065:F3065"/>
    <mergeCell ref="C3076:AD3076"/>
    <mergeCell ref="C3048:AD3048"/>
    <mergeCell ref="C3063:AD3063"/>
    <mergeCell ref="N3084:AA3084"/>
    <mergeCell ref="D2822:E2832"/>
    <mergeCell ref="C2801:E2804"/>
    <mergeCell ref="H2899:L2899"/>
    <mergeCell ref="F2900:G2900"/>
    <mergeCell ref="N3085:O3086"/>
    <mergeCell ref="P3085:AA3085"/>
    <mergeCell ref="D3242:O3242"/>
    <mergeCell ref="D3243:O3243"/>
    <mergeCell ref="Q1671:R1671"/>
    <mergeCell ref="T3306:V3306"/>
    <mergeCell ref="AC3306:AD3306"/>
    <mergeCell ref="W3305:X3305"/>
    <mergeCell ref="Y3305:Z3305"/>
    <mergeCell ref="AA3305:AB3305"/>
    <mergeCell ref="W3306:X3306"/>
    <mergeCell ref="Y3306:Z3306"/>
    <mergeCell ref="AA3306:AB3306"/>
    <mergeCell ref="S3293:T3293"/>
    <mergeCell ref="D968:L968"/>
    <mergeCell ref="M968:N968"/>
    <mergeCell ref="S970:T970"/>
    <mergeCell ref="W970:X970"/>
    <mergeCell ref="AA970:AB970"/>
    <mergeCell ref="D1021:L1021"/>
    <mergeCell ref="Y1026:AD1026"/>
    <mergeCell ref="M1052:R1052"/>
    <mergeCell ref="M1053:R1053"/>
    <mergeCell ref="C1529:AD1529"/>
    <mergeCell ref="M992:N992"/>
    <mergeCell ref="Q992:R992"/>
    <mergeCell ref="D1025:L1025"/>
    <mergeCell ref="M1025:R1025"/>
    <mergeCell ref="S1025:X1025"/>
    <mergeCell ref="Y1025:AD1025"/>
    <mergeCell ref="W964:X964"/>
    <mergeCell ref="AA964:AB964"/>
    <mergeCell ref="M1054:R1054"/>
    <mergeCell ref="S1043:X1043"/>
    <mergeCell ref="S1044:X1044"/>
    <mergeCell ref="S1045:X1045"/>
    <mergeCell ref="S1046:X1046"/>
    <mergeCell ref="AA1944:AB1944"/>
    <mergeCell ref="D1022:L1022"/>
    <mergeCell ref="M1022:R1022"/>
    <mergeCell ref="S1022:X1022"/>
    <mergeCell ref="W991:X991"/>
    <mergeCell ref="AA991:AB991"/>
    <mergeCell ref="N3092:O3092"/>
    <mergeCell ref="P3092:Q3092"/>
    <mergeCell ref="R3092:S3092"/>
    <mergeCell ref="T3092:U3092"/>
    <mergeCell ref="V3092:W3092"/>
    <mergeCell ref="X3092:Y3092"/>
    <mergeCell ref="Z3092:AA3092"/>
    <mergeCell ref="D2715:E2740"/>
    <mergeCell ref="F2715:G2715"/>
    <mergeCell ref="H2715:L2715"/>
    <mergeCell ref="F2716:G2716"/>
    <mergeCell ref="I2716:L2716"/>
    <mergeCell ref="F2717:G2717"/>
    <mergeCell ref="I2717:L2717"/>
    <mergeCell ref="C2998:AD2998"/>
    <mergeCell ref="E3020:K3020"/>
    <mergeCell ref="C3021:D3021"/>
    <mergeCell ref="E3021:K3021"/>
    <mergeCell ref="C3032:AD3032"/>
    <mergeCell ref="C2715:C2740"/>
    <mergeCell ref="C2756:C2785"/>
    <mergeCell ref="C2741:C2755"/>
    <mergeCell ref="C2805:C2809"/>
    <mergeCell ref="Q963:R964"/>
    <mergeCell ref="S963:V963"/>
    <mergeCell ref="W963:Z963"/>
    <mergeCell ref="AA963:AD963"/>
    <mergeCell ref="W947:X947"/>
    <mergeCell ref="W953:X953"/>
    <mergeCell ref="AA953:AB953"/>
    <mergeCell ref="C959:AD959"/>
    <mergeCell ref="C960:AD960"/>
    <mergeCell ref="M962:AD962"/>
    <mergeCell ref="C2864:C2866"/>
    <mergeCell ref="C2883:C2908"/>
    <mergeCell ref="C2867:C2882"/>
    <mergeCell ref="C2909:C2923"/>
    <mergeCell ref="L2983:AD2983"/>
    <mergeCell ref="C2973:D2973"/>
    <mergeCell ref="C2974:D2974"/>
    <mergeCell ref="C2971:D2971"/>
    <mergeCell ref="C2972:D2972"/>
    <mergeCell ref="S2053:T2053"/>
    <mergeCell ref="S2054:T2054"/>
    <mergeCell ref="S2055:T2055"/>
    <mergeCell ref="S2056:T2056"/>
    <mergeCell ref="W1766:X1766"/>
    <mergeCell ref="AA1766:AB1766"/>
    <mergeCell ref="B2347:AD2347"/>
    <mergeCell ref="S973:T973"/>
    <mergeCell ref="W973:X973"/>
    <mergeCell ref="AA973:AB973"/>
    <mergeCell ref="D986:L986"/>
    <mergeCell ref="M986:N986"/>
    <mergeCell ref="O986:P986"/>
    <mergeCell ref="Q986:R986"/>
    <mergeCell ref="S986:T986"/>
    <mergeCell ref="W986:X986"/>
    <mergeCell ref="B1016:AD1016"/>
    <mergeCell ref="D1037:L1037"/>
    <mergeCell ref="M1037:R1037"/>
    <mergeCell ref="S1037:X1037"/>
    <mergeCell ref="Y1037:AD1037"/>
    <mergeCell ref="S966:T966"/>
    <mergeCell ref="M966:N966"/>
    <mergeCell ref="O966:P966"/>
    <mergeCell ref="Q966:R966"/>
    <mergeCell ref="AA971:AB971"/>
    <mergeCell ref="D972:L972"/>
    <mergeCell ref="S1881:T1881"/>
    <mergeCell ref="W1881:X1881"/>
    <mergeCell ref="AA1881:AB1881"/>
    <mergeCell ref="K1882:L1882"/>
    <mergeCell ref="O1882:P1882"/>
    <mergeCell ref="S1882:T1882"/>
    <mergeCell ref="W1882:X1882"/>
    <mergeCell ref="AA1882:AB1882"/>
    <mergeCell ref="K1883:L1883"/>
    <mergeCell ref="O1883:P1883"/>
    <mergeCell ref="S1883:T1883"/>
    <mergeCell ref="M1105:R1105"/>
    <mergeCell ref="S1105:X1105"/>
    <mergeCell ref="Y1105:AD1105"/>
    <mergeCell ref="C1129:AD1129"/>
    <mergeCell ref="C1135:L1136"/>
    <mergeCell ref="M1135:AD1135"/>
    <mergeCell ref="W1781:X1781"/>
    <mergeCell ref="AA967:AB967"/>
    <mergeCell ref="O968:P968"/>
    <mergeCell ref="Q968:R968"/>
    <mergeCell ref="C1000:AD1000"/>
    <mergeCell ref="C1017:AD1017"/>
    <mergeCell ref="M1019:AD1019"/>
    <mergeCell ref="M1020:R1020"/>
    <mergeCell ref="S1020:X1020"/>
    <mergeCell ref="S968:T968"/>
    <mergeCell ref="W968:X968"/>
    <mergeCell ref="AA968:AB968"/>
    <mergeCell ref="M969:N969"/>
    <mergeCell ref="S1671:T1671"/>
    <mergeCell ref="K1872:L1872"/>
    <mergeCell ref="O1872:P1872"/>
    <mergeCell ref="S1872:T1872"/>
    <mergeCell ref="W1872:X1872"/>
    <mergeCell ref="AA1872:AB1872"/>
    <mergeCell ref="K1873:L1873"/>
    <mergeCell ref="B977:AD977"/>
    <mergeCell ref="W966:X966"/>
    <mergeCell ref="M973:N973"/>
    <mergeCell ref="W1883:X1883"/>
    <mergeCell ref="B1111:AD1111"/>
    <mergeCell ref="Q982:R983"/>
    <mergeCell ref="S982:V982"/>
    <mergeCell ref="C1107:E1107"/>
    <mergeCell ref="F1107:AD1107"/>
    <mergeCell ref="O970:P970"/>
    <mergeCell ref="Q970:R970"/>
    <mergeCell ref="Y1005:AD1005"/>
    <mergeCell ref="C1544:AD1544"/>
    <mergeCell ref="C1545:AD1545"/>
    <mergeCell ref="C1537:AD1537"/>
    <mergeCell ref="C1538:AD1538"/>
    <mergeCell ref="Q1672:R1672"/>
    <mergeCell ref="AA972:AB972"/>
    <mergeCell ref="AA986:AB986"/>
    <mergeCell ref="K1879:L1879"/>
    <mergeCell ref="S1879:T1879"/>
    <mergeCell ref="W1879:X1879"/>
    <mergeCell ref="AA1879:AB1879"/>
    <mergeCell ref="K1880:L1880"/>
    <mergeCell ref="O1880:P1880"/>
    <mergeCell ref="S1880:T1880"/>
    <mergeCell ref="W1880:X1880"/>
    <mergeCell ref="O1879:P1879"/>
    <mergeCell ref="M972:N972"/>
    <mergeCell ref="O972:P972"/>
    <mergeCell ref="Q972:R972"/>
    <mergeCell ref="S972:T972"/>
    <mergeCell ref="W972:X972"/>
    <mergeCell ref="AA1781:AB1781"/>
    <mergeCell ref="W1782:X1782"/>
    <mergeCell ref="Q1670:R1670"/>
    <mergeCell ref="S1670:T1670"/>
    <mergeCell ref="D969:L969"/>
    <mergeCell ref="D970:L970"/>
    <mergeCell ref="M989:N989"/>
    <mergeCell ref="M1055:R1055"/>
    <mergeCell ref="S1055:X1055"/>
    <mergeCell ref="Y1055:AD1055"/>
    <mergeCell ref="D1043:L1043"/>
    <mergeCell ref="D1044:L1044"/>
    <mergeCell ref="M1021:R1021"/>
    <mergeCell ref="S1021:X1021"/>
    <mergeCell ref="Y1021:AD1021"/>
    <mergeCell ref="W2073:X2073"/>
    <mergeCell ref="AA2073:AB2073"/>
    <mergeCell ref="W2074:X2074"/>
    <mergeCell ref="K1976:L1976"/>
    <mergeCell ref="K1977:L1977"/>
    <mergeCell ref="M1046:R1046"/>
    <mergeCell ref="S1007:X1007"/>
    <mergeCell ref="Y1007:AD1007"/>
    <mergeCell ref="C1003:F1004"/>
    <mergeCell ref="D991:L991"/>
    <mergeCell ref="M991:N991"/>
    <mergeCell ref="O991:P991"/>
    <mergeCell ref="Q991:R991"/>
    <mergeCell ref="AA966:AB966"/>
    <mergeCell ref="D967:L967"/>
    <mergeCell ref="M967:N967"/>
    <mergeCell ref="O967:P967"/>
    <mergeCell ref="Q953:R953"/>
    <mergeCell ref="S953:T953"/>
    <mergeCell ref="B1550:AD1550"/>
    <mergeCell ref="M1006:R1006"/>
    <mergeCell ref="S1006:X1006"/>
    <mergeCell ref="Y1006:AD1006"/>
    <mergeCell ref="M1007:R1007"/>
    <mergeCell ref="AA982:AD982"/>
    <mergeCell ref="D984:L984"/>
    <mergeCell ref="M984:N984"/>
    <mergeCell ref="O984:P984"/>
    <mergeCell ref="Q984:R984"/>
    <mergeCell ref="S984:T984"/>
    <mergeCell ref="W984:X984"/>
    <mergeCell ref="AA984:AB984"/>
    <mergeCell ref="B1533:AD1533"/>
    <mergeCell ref="C1204:AD1204"/>
    <mergeCell ref="O992:P992"/>
    <mergeCell ref="Y1011:AD1011"/>
    <mergeCell ref="C1205:AD1205"/>
    <mergeCell ref="C1361:AD1361"/>
    <mergeCell ref="C1362:AD1362"/>
    <mergeCell ref="S964:T964"/>
    <mergeCell ref="M963:N964"/>
    <mergeCell ref="O963:P964"/>
    <mergeCell ref="D971:L971"/>
    <mergeCell ref="M971:N971"/>
    <mergeCell ref="O971:P971"/>
    <mergeCell ref="Q971:R971"/>
    <mergeCell ref="S971:T971"/>
    <mergeCell ref="W971:X971"/>
    <mergeCell ref="W967:X967"/>
    <mergeCell ref="C962:L964"/>
    <mergeCell ref="D965:L965"/>
    <mergeCell ref="M965:N965"/>
    <mergeCell ref="O965:P965"/>
    <mergeCell ref="Q965:R965"/>
    <mergeCell ref="S965:T965"/>
    <mergeCell ref="W965:X965"/>
    <mergeCell ref="AA965:AB965"/>
    <mergeCell ref="D966:L966"/>
    <mergeCell ref="Y1044:AD1044"/>
    <mergeCell ref="Y1045:AD1045"/>
    <mergeCell ref="Y1046:AD1046"/>
    <mergeCell ref="Y1027:AD1027"/>
    <mergeCell ref="C1033:L1034"/>
    <mergeCell ref="M1033:AD1033"/>
    <mergeCell ref="M1034:R1034"/>
    <mergeCell ref="S1034:X1034"/>
    <mergeCell ref="Y1034:AD1034"/>
    <mergeCell ref="D1035:L1035"/>
    <mergeCell ref="D1026:L1026"/>
    <mergeCell ref="M1026:R1026"/>
    <mergeCell ref="W2078:X2078"/>
    <mergeCell ref="S2049:T2049"/>
    <mergeCell ref="M1023:R1023"/>
    <mergeCell ref="S1023:X1023"/>
    <mergeCell ref="Y1023:AD1023"/>
    <mergeCell ref="D1024:L1024"/>
    <mergeCell ref="M1024:R1024"/>
    <mergeCell ref="S1024:X1024"/>
    <mergeCell ref="Y1024:AD1024"/>
    <mergeCell ref="W1789:X1789"/>
    <mergeCell ref="O1920:P1920"/>
    <mergeCell ref="S1920:T1920"/>
    <mergeCell ref="W1920:X1920"/>
    <mergeCell ref="AA1920:AB1920"/>
    <mergeCell ref="O1921:P1921"/>
    <mergeCell ref="S1921:T1921"/>
    <mergeCell ref="W1921:X1921"/>
    <mergeCell ref="S1906:T1906"/>
    <mergeCell ref="W1906:X1906"/>
    <mergeCell ref="AA1906:AB1906"/>
    <mergeCell ref="O1907:P1907"/>
    <mergeCell ref="S1907:T1907"/>
    <mergeCell ref="W1907:X1907"/>
    <mergeCell ref="AA1907:AB1907"/>
    <mergeCell ref="W1894:X1894"/>
    <mergeCell ref="AA1894:AB1894"/>
    <mergeCell ref="B1684:P1684"/>
    <mergeCell ref="Q1684:AD1684"/>
    <mergeCell ref="W1918:X1918"/>
    <mergeCell ref="AA1918:AB1918"/>
    <mergeCell ref="O1919:P1919"/>
    <mergeCell ref="S1919:T1919"/>
    <mergeCell ref="W1919:X1919"/>
    <mergeCell ref="S2073:T2073"/>
    <mergeCell ref="S2074:T2074"/>
    <mergeCell ref="D1053:L1053"/>
    <mergeCell ref="D1054:L1054"/>
    <mergeCell ref="M1043:R1043"/>
    <mergeCell ref="M1044:R1044"/>
    <mergeCell ref="M1045:R1045"/>
    <mergeCell ref="Y1047:AD1047"/>
    <mergeCell ref="D1045:L1045"/>
    <mergeCell ref="D1046:L1046"/>
    <mergeCell ref="D1047:L1047"/>
    <mergeCell ref="D1048:L1048"/>
    <mergeCell ref="D1049:L1049"/>
    <mergeCell ref="D1050:L1050"/>
    <mergeCell ref="D1051:L1051"/>
    <mergeCell ref="D1052:L1052"/>
    <mergeCell ref="M1047:R1047"/>
    <mergeCell ref="M1048:R1048"/>
    <mergeCell ref="M1049:R1049"/>
    <mergeCell ref="M1050:R1050"/>
    <mergeCell ref="M1051:R1051"/>
    <mergeCell ref="D1038:L1038"/>
    <mergeCell ref="AA1919:AB1919"/>
    <mergeCell ref="C1528:AD1528"/>
    <mergeCell ref="M982:N983"/>
    <mergeCell ref="O982:P983"/>
    <mergeCell ref="M985:N985"/>
    <mergeCell ref="O985:P985"/>
    <mergeCell ref="Q985:R985"/>
    <mergeCell ref="S985:T985"/>
    <mergeCell ref="O1891:P1891"/>
    <mergeCell ref="S1891:T1891"/>
    <mergeCell ref="W1891:X1891"/>
    <mergeCell ref="B2010:AD2010"/>
    <mergeCell ref="S1011:X1011"/>
    <mergeCell ref="M1035:R1035"/>
    <mergeCell ref="S1035:X1035"/>
    <mergeCell ref="Y1035:AD1035"/>
    <mergeCell ref="D1036:L1036"/>
    <mergeCell ref="M1036:R1036"/>
    <mergeCell ref="S1036:X1036"/>
    <mergeCell ref="Y1036:AD1036"/>
    <mergeCell ref="B1031:AD1031"/>
    <mergeCell ref="C1009:F1010"/>
    <mergeCell ref="C1007:F1008"/>
    <mergeCell ref="C1005:F1006"/>
    <mergeCell ref="H1005:L1005"/>
    <mergeCell ref="H1006:L1006"/>
    <mergeCell ref="H1007:L1007"/>
    <mergeCell ref="O1895:P1895"/>
    <mergeCell ref="S1895:T1895"/>
    <mergeCell ref="M1003:AD1003"/>
    <mergeCell ref="M1004:R1004"/>
    <mergeCell ref="S1004:X1004"/>
    <mergeCell ref="Y1004:AD1004"/>
    <mergeCell ref="M1005:R1005"/>
    <mergeCell ref="S1005:X1005"/>
    <mergeCell ref="O1924:P1924"/>
    <mergeCell ref="S1924:T1924"/>
    <mergeCell ref="W1924:X1924"/>
    <mergeCell ref="AA1924:AB1924"/>
    <mergeCell ref="W1780:X1780"/>
    <mergeCell ref="AA1780:AB1780"/>
    <mergeCell ref="O1873:P1873"/>
    <mergeCell ref="S1873:T1873"/>
    <mergeCell ref="W1873:X1873"/>
    <mergeCell ref="AA1873:AB1873"/>
    <mergeCell ref="K1874:L1874"/>
    <mergeCell ref="O1874:P1874"/>
    <mergeCell ref="Y1022:AD1022"/>
    <mergeCell ref="D1023:L1023"/>
    <mergeCell ref="Y1020:AD1020"/>
    <mergeCell ref="D1042:L1042"/>
    <mergeCell ref="M1042:R1042"/>
    <mergeCell ref="S1042:X1042"/>
    <mergeCell ref="Y1042:AD1042"/>
    <mergeCell ref="M1039:R1039"/>
    <mergeCell ref="S1039:X1039"/>
    <mergeCell ref="M1008:R1008"/>
    <mergeCell ref="G1935:H1935"/>
    <mergeCell ref="K1924:L1924"/>
    <mergeCell ref="Y1041:AD1041"/>
    <mergeCell ref="M1027:R1027"/>
    <mergeCell ref="M1012:R1012"/>
    <mergeCell ref="S1012:X1012"/>
    <mergeCell ref="Y1012:AD1012"/>
    <mergeCell ref="S1009:X1009"/>
    <mergeCell ref="S1027:X1027"/>
    <mergeCell ref="Q973:R973"/>
    <mergeCell ref="S1026:X1026"/>
    <mergeCell ref="O969:P969"/>
    <mergeCell ref="Q969:R969"/>
    <mergeCell ref="S969:T969"/>
    <mergeCell ref="O989:P989"/>
    <mergeCell ref="C979:AD979"/>
    <mergeCell ref="O973:P973"/>
    <mergeCell ref="W969:X969"/>
    <mergeCell ref="AA969:AB969"/>
    <mergeCell ref="M970:N970"/>
    <mergeCell ref="Q967:R967"/>
    <mergeCell ref="S967:T967"/>
    <mergeCell ref="W987:X987"/>
    <mergeCell ref="AA987:AB987"/>
    <mergeCell ref="C1019:L1020"/>
    <mergeCell ref="S1765:T1765"/>
    <mergeCell ref="S1766:T1766"/>
    <mergeCell ref="W1767:X1767"/>
    <mergeCell ref="B1133:AD1133"/>
    <mergeCell ref="S1010:X1010"/>
    <mergeCell ref="Y1010:AD1010"/>
    <mergeCell ref="M1011:R1011"/>
    <mergeCell ref="B1069:AD1069"/>
    <mergeCell ref="B1070:AD1070"/>
    <mergeCell ref="B1080:AD1080"/>
    <mergeCell ref="B1081:AD1081"/>
    <mergeCell ref="B1108:AD1108"/>
    <mergeCell ref="B1109:AD1109"/>
    <mergeCell ref="B1130:AD1130"/>
    <mergeCell ref="B1131:AD1131"/>
    <mergeCell ref="B1164:AD1164"/>
    <mergeCell ref="B1165:AD1165"/>
    <mergeCell ref="B1178:AD1178"/>
    <mergeCell ref="B1179:AD1179"/>
    <mergeCell ref="S1047:X1047"/>
    <mergeCell ref="S1048:X1048"/>
    <mergeCell ref="S1049:X1049"/>
    <mergeCell ref="S1050:X1050"/>
    <mergeCell ref="S1051:X1051"/>
    <mergeCell ref="S1052:X1052"/>
    <mergeCell ref="S1053:X1053"/>
    <mergeCell ref="S1054:X1054"/>
    <mergeCell ref="Y1043:AD1043"/>
    <mergeCell ref="C1371:AD1371"/>
    <mergeCell ref="C1372:AD1372"/>
    <mergeCell ref="Y1009:AD1009"/>
    <mergeCell ref="M1010:R1010"/>
    <mergeCell ref="W1765:X1765"/>
    <mergeCell ref="AA1765:AB1765"/>
    <mergeCell ref="C1377:C1381"/>
    <mergeCell ref="D1377:F1381"/>
    <mergeCell ref="G1377:H1377"/>
    <mergeCell ref="I1377:R1377"/>
    <mergeCell ref="G1378:H1378"/>
    <mergeCell ref="I1378:R1378"/>
    <mergeCell ref="G1379:H1379"/>
    <mergeCell ref="Q989:R989"/>
    <mergeCell ref="S989:T989"/>
    <mergeCell ref="Y1038:AD1038"/>
    <mergeCell ref="D1039:L1039"/>
    <mergeCell ref="S1375:S1376"/>
    <mergeCell ref="T1375:T1376"/>
    <mergeCell ref="U1375:U1376"/>
    <mergeCell ref="C1851:C1853"/>
    <mergeCell ref="C1692:AD1692"/>
    <mergeCell ref="S1699:T1699"/>
    <mergeCell ref="S1700:T1700"/>
    <mergeCell ref="S1701:T1701"/>
    <mergeCell ref="B1659:AD1659"/>
    <mergeCell ref="B1548:AD1548"/>
    <mergeCell ref="B1660:AD1660"/>
    <mergeCell ref="B1685:P1685"/>
    <mergeCell ref="Q1685:AD1685"/>
    <mergeCell ref="B1686:AD1686"/>
    <mergeCell ref="S1672:T1672"/>
    <mergeCell ref="S1702:T1702"/>
    <mergeCell ref="S1703:T1703"/>
    <mergeCell ref="S1704:T1704"/>
    <mergeCell ref="S1705:T1705"/>
    <mergeCell ref="S1706:T1706"/>
    <mergeCell ref="S1707:T1707"/>
    <mergeCell ref="AA2074:AB2074"/>
    <mergeCell ref="W2075:X2075"/>
    <mergeCell ref="AA2075:AB2075"/>
    <mergeCell ref="G1963:H1963"/>
    <mergeCell ref="G1964:H1964"/>
    <mergeCell ref="G1965:H1965"/>
    <mergeCell ref="B1849:P1849"/>
    <mergeCell ref="Q1849:AD1849"/>
    <mergeCell ref="B1850:P1850"/>
    <mergeCell ref="Q1850:AA1850"/>
    <mergeCell ref="K1860:L1860"/>
    <mergeCell ref="G1911:H1911"/>
    <mergeCell ref="G1912:H1912"/>
    <mergeCell ref="G1913:H1913"/>
    <mergeCell ref="G1914:H1914"/>
    <mergeCell ref="K1866:L1866"/>
    <mergeCell ref="O1866:P1866"/>
    <mergeCell ref="K1852:N1852"/>
    <mergeCell ref="G1947:H1947"/>
    <mergeCell ref="G1948:H1948"/>
    <mergeCell ref="G1949:H1949"/>
    <mergeCell ref="G1950:H1950"/>
    <mergeCell ref="G1951:H1951"/>
    <mergeCell ref="K1943:L1943"/>
    <mergeCell ref="G1934:H1934"/>
    <mergeCell ref="G1984:H1984"/>
    <mergeCell ref="G1985:H1985"/>
    <mergeCell ref="K1990:L1990"/>
    <mergeCell ref="K1995:L1995"/>
    <mergeCell ref="K1994:L1994"/>
    <mergeCell ref="W2023:X2023"/>
    <mergeCell ref="AA2023:AB2023"/>
    <mergeCell ref="W2024:X2024"/>
    <mergeCell ref="AA2024:AB2024"/>
    <mergeCell ref="W2025:X2025"/>
    <mergeCell ref="AA2025:AB2025"/>
    <mergeCell ref="W2026:X2026"/>
    <mergeCell ref="O1908:P1908"/>
    <mergeCell ref="K1998:L1998"/>
    <mergeCell ref="K1999:L1999"/>
    <mergeCell ref="K1993:L1993"/>
    <mergeCell ref="S1966:T1966"/>
    <mergeCell ref="S1908:T1908"/>
    <mergeCell ref="W1908:X1908"/>
    <mergeCell ref="AA1908:AB1908"/>
    <mergeCell ref="O1885:P1885"/>
    <mergeCell ref="W2080:X2080"/>
    <mergeCell ref="S2076:T2076"/>
    <mergeCell ref="S2050:T2050"/>
    <mergeCell ref="S2051:T2051"/>
    <mergeCell ref="S2052:T2052"/>
    <mergeCell ref="S2057:T2057"/>
    <mergeCell ref="S2058:T2058"/>
    <mergeCell ref="Y1581:Z1581"/>
    <mergeCell ref="AC1581:AD1581"/>
    <mergeCell ref="M1582:N1582"/>
    <mergeCell ref="S2104:T2104"/>
    <mergeCell ref="AA2078:AB2078"/>
    <mergeCell ref="S2114:T2114"/>
    <mergeCell ref="S2115:T2115"/>
    <mergeCell ref="S2116:T2116"/>
    <mergeCell ref="S2117:T2117"/>
    <mergeCell ref="W2076:X2076"/>
    <mergeCell ref="AA2076:AB2076"/>
    <mergeCell ref="W2077:X2077"/>
    <mergeCell ref="AA2077:AB2077"/>
    <mergeCell ref="S2094:T2094"/>
    <mergeCell ref="S947:T947"/>
    <mergeCell ref="S1875:T1875"/>
    <mergeCell ref="W1875:X1875"/>
    <mergeCell ref="S1772:T1772"/>
    <mergeCell ref="S1773:T1773"/>
    <mergeCell ref="S1774:T1774"/>
    <mergeCell ref="S1775:T1775"/>
    <mergeCell ref="S1776:T1776"/>
    <mergeCell ref="S1777:T1777"/>
    <mergeCell ref="W1778:X1778"/>
    <mergeCell ref="AA1778:AB1778"/>
    <mergeCell ref="W1779:X1779"/>
    <mergeCell ref="AA1779:AB1779"/>
    <mergeCell ref="O1942:P1942"/>
    <mergeCell ref="S1942:T1942"/>
    <mergeCell ref="W1942:X1942"/>
    <mergeCell ref="AA1942:AB1942"/>
    <mergeCell ref="O1943:P1943"/>
    <mergeCell ref="S1943:T1943"/>
    <mergeCell ref="W1943:X1943"/>
    <mergeCell ref="AA1943:AB1943"/>
    <mergeCell ref="O1945:P1945"/>
    <mergeCell ref="S1945:T1945"/>
    <mergeCell ref="C2014:AD2014"/>
    <mergeCell ref="G1920:H1920"/>
    <mergeCell ref="S1940:T1940"/>
    <mergeCell ref="W1940:X1940"/>
    <mergeCell ref="W1966:X1966"/>
    <mergeCell ref="AA1966:AB1966"/>
    <mergeCell ref="O1967:P1967"/>
    <mergeCell ref="S1967:T1967"/>
    <mergeCell ref="W1967:X1967"/>
    <mergeCell ref="AA1967:AB1967"/>
    <mergeCell ref="O1959:P1959"/>
    <mergeCell ref="S1959:T1959"/>
    <mergeCell ref="W1959:X1959"/>
    <mergeCell ref="AA1959:AB1959"/>
    <mergeCell ref="C2005:AD2005"/>
    <mergeCell ref="C2006:AD2006"/>
    <mergeCell ref="G1943:H1943"/>
    <mergeCell ref="G1944:H1944"/>
    <mergeCell ref="G1945:H1945"/>
    <mergeCell ref="G1946:H1946"/>
    <mergeCell ref="C2174:C2176"/>
    <mergeCell ref="W2117:X2117"/>
    <mergeCell ref="S2151:T2151"/>
    <mergeCell ref="S2129:T2129"/>
    <mergeCell ref="S2130:T2130"/>
    <mergeCell ref="S2131:T2131"/>
    <mergeCell ref="S2132:T2132"/>
    <mergeCell ref="S2133:T2133"/>
    <mergeCell ref="D2174:AD2174"/>
    <mergeCell ref="D2175:F2175"/>
    <mergeCell ref="S2105:T2105"/>
    <mergeCell ref="S2106:T2106"/>
    <mergeCell ref="S2107:T2107"/>
    <mergeCell ref="S2108:T2108"/>
    <mergeCell ref="S2109:T2109"/>
    <mergeCell ref="W1945:X1945"/>
    <mergeCell ref="G1997:H1997"/>
    <mergeCell ref="G1998:H1998"/>
    <mergeCell ref="G1999:H1999"/>
    <mergeCell ref="K1985:L1985"/>
    <mergeCell ref="K1986:L1986"/>
    <mergeCell ref="K1987:L1987"/>
    <mergeCell ref="K1988:L1988"/>
    <mergeCell ref="K1996:L1996"/>
    <mergeCell ref="K1997:L1997"/>
    <mergeCell ref="S2199:T2199"/>
    <mergeCell ref="W2199:X2199"/>
    <mergeCell ref="AA2199:AB2199"/>
    <mergeCell ref="S2083:T2083"/>
    <mergeCell ref="S2084:T2084"/>
    <mergeCell ref="S2085:T2085"/>
    <mergeCell ref="S2086:T2086"/>
    <mergeCell ref="S2087:T2087"/>
    <mergeCell ref="O1951:P1951"/>
    <mergeCell ref="S1951:T1951"/>
    <mergeCell ref="W1951:X1951"/>
    <mergeCell ref="AA1951:AB1951"/>
    <mergeCell ref="O1952:P1952"/>
    <mergeCell ref="S1952:T1952"/>
    <mergeCell ref="W1952:X1952"/>
    <mergeCell ref="O1960:P1960"/>
    <mergeCell ref="S1960:T1960"/>
    <mergeCell ref="W1960:X1960"/>
    <mergeCell ref="AA1960:AB1960"/>
    <mergeCell ref="O1961:P1961"/>
    <mergeCell ref="S1961:T1961"/>
    <mergeCell ref="W1961:X1961"/>
    <mergeCell ref="AA1961:AB1961"/>
    <mergeCell ref="O1963:P1963"/>
    <mergeCell ref="S1963:T1963"/>
    <mergeCell ref="W1963:X1963"/>
    <mergeCell ref="AA1963:AB1963"/>
    <mergeCell ref="O1964:P1964"/>
    <mergeCell ref="S1964:T1964"/>
    <mergeCell ref="W1964:X1964"/>
    <mergeCell ref="AA1964:AB1964"/>
    <mergeCell ref="O1965:P1965"/>
    <mergeCell ref="S1965:T1965"/>
    <mergeCell ref="W1965:X1965"/>
    <mergeCell ref="AA1965:AB1965"/>
    <mergeCell ref="O1966:P1966"/>
    <mergeCell ref="C2022:C2026"/>
    <mergeCell ref="W2022:X2022"/>
    <mergeCell ref="AA2022:AB2022"/>
    <mergeCell ref="S2077:T2077"/>
    <mergeCell ref="S2078:T2078"/>
    <mergeCell ref="S2079:T2079"/>
    <mergeCell ref="S2080:T2080"/>
    <mergeCell ref="W2079:X2079"/>
    <mergeCell ref="AA2079:AB2079"/>
    <mergeCell ref="S2089:T2089"/>
    <mergeCell ref="S2090:T2090"/>
    <mergeCell ref="Q2109:R2109"/>
    <mergeCell ref="S2180:T2180"/>
    <mergeCell ref="W2180:X2180"/>
    <mergeCell ref="AA2180:AB2180"/>
    <mergeCell ref="S2095:T2095"/>
    <mergeCell ref="S2096:T2096"/>
    <mergeCell ref="S2097:T2097"/>
    <mergeCell ref="S2098:T2098"/>
    <mergeCell ref="S2099:T2099"/>
    <mergeCell ref="C2015:AD2015"/>
    <mergeCell ref="C2016:AD2016"/>
    <mergeCell ref="S2102:T2102"/>
    <mergeCell ref="S2103:T2103"/>
    <mergeCell ref="S2091:T2091"/>
    <mergeCell ref="AB2173:AD2173"/>
    <mergeCell ref="S2148:T2148"/>
    <mergeCell ref="S2149:T2149"/>
    <mergeCell ref="S2164:T2164"/>
    <mergeCell ref="S2165:T2165"/>
    <mergeCell ref="S2166:T2166"/>
    <mergeCell ref="S2167:T2167"/>
    <mergeCell ref="S2168:T2168"/>
    <mergeCell ref="S2169:T2169"/>
    <mergeCell ref="S2170:T2170"/>
    <mergeCell ref="S2171:T2171"/>
    <mergeCell ref="W2065:X2065"/>
    <mergeCell ref="AA2065:AB2065"/>
    <mergeCell ref="W2099:X2099"/>
    <mergeCell ref="AA2099:AB2099"/>
    <mergeCell ref="W2115:X2115"/>
    <mergeCell ref="AA2115:AB2115"/>
    <mergeCell ref="AA2136:AB2136"/>
    <mergeCell ref="W2152:X2152"/>
    <mergeCell ref="AA2152:AB2152"/>
    <mergeCell ref="S2125:T2125"/>
    <mergeCell ref="AA2161:AB2161"/>
    <mergeCell ref="S2158:T2158"/>
    <mergeCell ref="S2159:T2159"/>
    <mergeCell ref="S2160:T2160"/>
    <mergeCell ref="S2163:T2163"/>
    <mergeCell ref="S2088:T2088"/>
    <mergeCell ref="W2116:X2116"/>
    <mergeCell ref="AA2116:AB2116"/>
    <mergeCell ref="S2081:T2081"/>
    <mergeCell ref="S2082:T2082"/>
    <mergeCell ref="S2092:T2092"/>
    <mergeCell ref="S2143:T2143"/>
    <mergeCell ref="S2144:T2144"/>
    <mergeCell ref="S2145:T2145"/>
    <mergeCell ref="S2161:T2161"/>
    <mergeCell ref="S2162:T2162"/>
    <mergeCell ref="S2134:T2134"/>
    <mergeCell ref="S2135:T2135"/>
    <mergeCell ref="S2136:T2136"/>
    <mergeCell ref="S2137:T2137"/>
    <mergeCell ref="Q2122:R2122"/>
    <mergeCell ref="M2096:N2096"/>
    <mergeCell ref="S2208:T2208"/>
    <mergeCell ref="W2208:X2208"/>
    <mergeCell ref="AA2208:AB2208"/>
    <mergeCell ref="K2209:L2209"/>
    <mergeCell ref="O2209:P2209"/>
    <mergeCell ref="S2209:T2209"/>
    <mergeCell ref="W2209:X2209"/>
    <mergeCell ref="AA2209:AB2209"/>
    <mergeCell ref="K2210:L2210"/>
    <mergeCell ref="O2210:P2210"/>
    <mergeCell ref="S2210:T2210"/>
    <mergeCell ref="W2157:X2157"/>
    <mergeCell ref="AA2157:AB2157"/>
    <mergeCell ref="W2158:X2158"/>
    <mergeCell ref="AA2158:AB2158"/>
    <mergeCell ref="W2159:X2159"/>
    <mergeCell ref="AA2159:AB2159"/>
    <mergeCell ref="W2160:X2160"/>
    <mergeCell ref="AA2160:AB2160"/>
    <mergeCell ref="W2161:X2161"/>
    <mergeCell ref="W2170:X2170"/>
    <mergeCell ref="AA2170:AB2170"/>
    <mergeCell ref="W2171:X2171"/>
    <mergeCell ref="S2152:T2152"/>
    <mergeCell ref="S2153:T2153"/>
    <mergeCell ref="S2154:T2154"/>
    <mergeCell ref="K2181:L2181"/>
    <mergeCell ref="O2181:P2181"/>
    <mergeCell ref="S2181:T2181"/>
    <mergeCell ref="W2181:X2181"/>
    <mergeCell ref="AA2181:AB2181"/>
    <mergeCell ref="W2210:X2210"/>
    <mergeCell ref="AA2210:AB2210"/>
    <mergeCell ref="S2200:T2200"/>
    <mergeCell ref="W2200:X2200"/>
    <mergeCell ref="AA2200:AB2200"/>
    <mergeCell ref="K2201:L2201"/>
    <mergeCell ref="O2201:P2201"/>
    <mergeCell ref="S2201:T2201"/>
    <mergeCell ref="W2201:X2201"/>
    <mergeCell ref="AA2201:AB2201"/>
    <mergeCell ref="K2184:L2184"/>
    <mergeCell ref="O2184:P2184"/>
    <mergeCell ref="S2184:T2184"/>
    <mergeCell ref="W2184:X2184"/>
    <mergeCell ref="AA2184:AB2184"/>
    <mergeCell ref="K2185:L2185"/>
    <mergeCell ref="O2185:P2185"/>
    <mergeCell ref="S2185:T2185"/>
    <mergeCell ref="W2185:X2185"/>
    <mergeCell ref="AA2185:AB2185"/>
    <mergeCell ref="K2186:L2186"/>
    <mergeCell ref="K2203:L2203"/>
    <mergeCell ref="O2203:P2203"/>
    <mergeCell ref="S2203:T2203"/>
    <mergeCell ref="K2189:L2189"/>
    <mergeCell ref="O2189:P2189"/>
    <mergeCell ref="S2189:T2189"/>
    <mergeCell ref="W2189:X2189"/>
    <mergeCell ref="AA2189:AB2189"/>
    <mergeCell ref="K2190:L2190"/>
    <mergeCell ref="O2190:P2190"/>
    <mergeCell ref="S2190:T2190"/>
    <mergeCell ref="W2190:X2190"/>
    <mergeCell ref="AA2190:AB2190"/>
    <mergeCell ref="W2203:X2203"/>
    <mergeCell ref="AA2203:AB2203"/>
    <mergeCell ref="K2204:L2204"/>
    <mergeCell ref="O2204:P2204"/>
    <mergeCell ref="S2204:T2204"/>
    <mergeCell ref="S2221:T2221"/>
    <mergeCell ref="W2221:X2221"/>
    <mergeCell ref="AA2221:AB2221"/>
    <mergeCell ref="S2229:T2229"/>
    <mergeCell ref="W2229:X2229"/>
    <mergeCell ref="AA2229:AB2229"/>
    <mergeCell ref="K2230:L2230"/>
    <mergeCell ref="O2230:P2230"/>
    <mergeCell ref="S2230:T2230"/>
    <mergeCell ref="W2230:X2230"/>
    <mergeCell ref="AA2230:AB2230"/>
    <mergeCell ref="K2231:L2231"/>
    <mergeCell ref="O2231:P2231"/>
    <mergeCell ref="S2231:T2231"/>
    <mergeCell ref="W2231:X2231"/>
    <mergeCell ref="AA2231:AB2231"/>
    <mergeCell ref="K2222:L2222"/>
    <mergeCell ref="O2222:P2222"/>
    <mergeCell ref="S2222:T2222"/>
    <mergeCell ref="W2222:X2222"/>
    <mergeCell ref="AA2222:AB2222"/>
    <mergeCell ref="K2223:L2223"/>
    <mergeCell ref="O2223:P2223"/>
    <mergeCell ref="S2223:T2223"/>
    <mergeCell ref="W2223:X2223"/>
    <mergeCell ref="AA2223:AB2223"/>
    <mergeCell ref="K2224:L2224"/>
    <mergeCell ref="O2224:P2224"/>
    <mergeCell ref="S2224:T2224"/>
    <mergeCell ref="W2224:X2224"/>
    <mergeCell ref="AA2224:AB2224"/>
    <mergeCell ref="K2225:L2225"/>
    <mergeCell ref="O2225:P2225"/>
    <mergeCell ref="S2225:T2225"/>
    <mergeCell ref="W2225:X2225"/>
    <mergeCell ref="AA2225:AB2225"/>
    <mergeCell ref="K2226:L2226"/>
    <mergeCell ref="O2226:P2226"/>
    <mergeCell ref="S2226:T2226"/>
    <mergeCell ref="W2226:X2226"/>
    <mergeCell ref="AA2226:AB2226"/>
    <mergeCell ref="K2227:L2227"/>
    <mergeCell ref="O2227:P2227"/>
    <mergeCell ref="S2227:T2227"/>
    <mergeCell ref="W2227:X2227"/>
    <mergeCell ref="AA2227:AB2227"/>
    <mergeCell ref="O2215:P2215"/>
    <mergeCell ref="K2229:L2229"/>
    <mergeCell ref="O2229:P2229"/>
    <mergeCell ref="W2204:X2204"/>
    <mergeCell ref="AA2204:AB2204"/>
    <mergeCell ref="K2205:L2205"/>
    <mergeCell ref="O2205:P2205"/>
    <mergeCell ref="S2205:T2205"/>
    <mergeCell ref="W2205:X2205"/>
    <mergeCell ref="AA2205:AB2205"/>
    <mergeCell ref="K2206:L2206"/>
    <mergeCell ref="AA2241:AB2241"/>
    <mergeCell ref="K2242:L2242"/>
    <mergeCell ref="O2242:P2242"/>
    <mergeCell ref="S2242:T2242"/>
    <mergeCell ref="W2242:X2242"/>
    <mergeCell ref="AA2242:AB2242"/>
    <mergeCell ref="K2243:L2243"/>
    <mergeCell ref="O2243:P2243"/>
    <mergeCell ref="S2243:T2243"/>
    <mergeCell ref="W2243:X2243"/>
    <mergeCell ref="AA2243:AB2243"/>
    <mergeCell ref="K2244:L2244"/>
    <mergeCell ref="O2244:P2244"/>
    <mergeCell ref="S2244:T2244"/>
    <mergeCell ref="W2244:X2244"/>
    <mergeCell ref="AA2244:AB2244"/>
    <mergeCell ref="K2245:L2245"/>
    <mergeCell ref="O2245:P2245"/>
    <mergeCell ref="S2245:T2245"/>
    <mergeCell ref="W2245:X2245"/>
    <mergeCell ref="AA2245:AB2245"/>
    <mergeCell ref="K2246:L2246"/>
    <mergeCell ref="O2246:P2246"/>
    <mergeCell ref="S2246:T2246"/>
    <mergeCell ref="W2246:X2246"/>
    <mergeCell ref="AA2246:AB2246"/>
    <mergeCell ref="D2412:L2412"/>
    <mergeCell ref="M2412:R2412"/>
    <mergeCell ref="S2412:X2412"/>
    <mergeCell ref="Y2412:AD2412"/>
    <mergeCell ref="S2408:X2408"/>
    <mergeCell ref="Y2408:AD2408"/>
    <mergeCell ref="M2409:R2409"/>
    <mergeCell ref="S2409:X2409"/>
    <mergeCell ref="Y2409:AD2409"/>
    <mergeCell ref="B2333:AD2333"/>
    <mergeCell ref="W2376:X2376"/>
    <mergeCell ref="AA2376:AB2376"/>
    <mergeCell ref="N2393:O2393"/>
    <mergeCell ref="J2394:K2394"/>
    <mergeCell ref="L2394:M2394"/>
    <mergeCell ref="N2394:O2394"/>
    <mergeCell ref="L2389:M2391"/>
    <mergeCell ref="M2377:N2377"/>
    <mergeCell ref="O2377:P2377"/>
    <mergeCell ref="Q2377:R2377"/>
    <mergeCell ref="S2377:T2377"/>
    <mergeCell ref="S2411:X2411"/>
    <mergeCell ref="Y2411:AD2411"/>
    <mergeCell ref="C2405:AD2405"/>
    <mergeCell ref="D2392:I2392"/>
    <mergeCell ref="D2393:I2393"/>
    <mergeCell ref="D2394:I2394"/>
    <mergeCell ref="C2385:AD2385"/>
    <mergeCell ref="C2386:AD2386"/>
    <mergeCell ref="G2313:H2313"/>
    <mergeCell ref="K2283:L2283"/>
    <mergeCell ref="O2283:P2283"/>
    <mergeCell ref="K2284:L2284"/>
    <mergeCell ref="O2284:P2284"/>
    <mergeCell ref="G2299:H2299"/>
    <mergeCell ref="G2300:H2300"/>
    <mergeCell ref="G2301:H2301"/>
    <mergeCell ref="G2302:H2302"/>
    <mergeCell ref="I2651:L2651"/>
    <mergeCell ref="F2652:G2652"/>
    <mergeCell ref="I2652:L2652"/>
    <mergeCell ref="F2653:G2653"/>
    <mergeCell ref="H2653:L2653"/>
    <mergeCell ref="D2654:E2664"/>
    <mergeCell ref="F2654:G2654"/>
    <mergeCell ref="H2654:L2654"/>
    <mergeCell ref="F2655:G2655"/>
    <mergeCell ref="H2655:L2655"/>
    <mergeCell ref="F2656:G2656"/>
    <mergeCell ref="H2656:L2656"/>
    <mergeCell ref="F2657:G2657"/>
    <mergeCell ref="H2657:L2657"/>
    <mergeCell ref="F2658:G2658"/>
    <mergeCell ref="I2658:L2658"/>
    <mergeCell ref="F2659:G2659"/>
    <mergeCell ref="I2686:L2686"/>
    <mergeCell ref="F2687:G2687"/>
    <mergeCell ref="I2687:L2687"/>
    <mergeCell ref="F2688:G2688"/>
    <mergeCell ref="H2688:L2688"/>
    <mergeCell ref="F2689:G2689"/>
    <mergeCell ref="H2689:L2689"/>
    <mergeCell ref="F2690:G2690"/>
    <mergeCell ref="I2659:L2659"/>
    <mergeCell ref="F2660:G2660"/>
    <mergeCell ref="I2669:L2669"/>
    <mergeCell ref="F2670:G2670"/>
    <mergeCell ref="I2670:L2670"/>
    <mergeCell ref="F2671:G2671"/>
    <mergeCell ref="I2671:L2671"/>
    <mergeCell ref="F2672:G2672"/>
    <mergeCell ref="I2672:L2672"/>
    <mergeCell ref="F2673:G2673"/>
    <mergeCell ref="I2673:L2673"/>
    <mergeCell ref="F2674:G2674"/>
    <mergeCell ref="I2674:L2674"/>
    <mergeCell ref="F2675:G2675"/>
    <mergeCell ref="I2675:L2675"/>
    <mergeCell ref="F2676:G2676"/>
    <mergeCell ref="I2676:L2676"/>
    <mergeCell ref="F2677:G2677"/>
    <mergeCell ref="I2677:L2677"/>
    <mergeCell ref="F2678:G2678"/>
    <mergeCell ref="I2678:L2678"/>
    <mergeCell ref="F2679:G2679"/>
    <mergeCell ref="I2679:L2679"/>
    <mergeCell ref="F2680:G2680"/>
    <mergeCell ref="I2680:L2680"/>
    <mergeCell ref="F2681:G2681"/>
    <mergeCell ref="I2681:L2681"/>
    <mergeCell ref="F2682:G2682"/>
    <mergeCell ref="I2682:L2682"/>
    <mergeCell ref="F2683:G2683"/>
    <mergeCell ref="H2683:L2683"/>
    <mergeCell ref="V2635:X2635"/>
    <mergeCell ref="Y2635:AA2635"/>
    <mergeCell ref="AB2635:AD2635"/>
    <mergeCell ref="D2637:E2641"/>
    <mergeCell ref="F2705:G2705"/>
    <mergeCell ref="I2705:L2705"/>
    <mergeCell ref="F2706:G2706"/>
    <mergeCell ref="H2706:L2706"/>
    <mergeCell ref="F2707:G2707"/>
    <mergeCell ref="I2707:L2707"/>
    <mergeCell ref="F2708:G2708"/>
    <mergeCell ref="I2708:L2708"/>
    <mergeCell ref="F2709:G2709"/>
    <mergeCell ref="I2709:L2709"/>
    <mergeCell ref="F2710:G2710"/>
    <mergeCell ref="I2710:L2710"/>
    <mergeCell ref="F2711:G2711"/>
    <mergeCell ref="H2711:L2711"/>
    <mergeCell ref="F2712:G2712"/>
    <mergeCell ref="H2712:L2712"/>
    <mergeCell ref="F2713:G2713"/>
    <mergeCell ref="H2713:L2713"/>
    <mergeCell ref="P2613:R2614"/>
    <mergeCell ref="Y2354:AD2354"/>
    <mergeCell ref="D2356:L2356"/>
    <mergeCell ref="H2690:L2690"/>
    <mergeCell ref="F2664:G2664"/>
    <mergeCell ref="H2664:L2664"/>
    <mergeCell ref="D2665:E2695"/>
    <mergeCell ref="F2665:G2665"/>
    <mergeCell ref="H2665:L2665"/>
    <mergeCell ref="F2666:G2666"/>
    <mergeCell ref="I2666:L2666"/>
    <mergeCell ref="F2667:G2667"/>
    <mergeCell ref="I2667:L2667"/>
    <mergeCell ref="F2668:G2668"/>
    <mergeCell ref="I2668:L2668"/>
    <mergeCell ref="F2669:G2669"/>
    <mergeCell ref="F2684:G2684"/>
    <mergeCell ref="I2684:L2684"/>
    <mergeCell ref="F2685:G2685"/>
    <mergeCell ref="I2685:L2685"/>
    <mergeCell ref="F2686:G2686"/>
    <mergeCell ref="F2691:G2691"/>
    <mergeCell ref="I2691:L2691"/>
    <mergeCell ref="F2692:G2692"/>
    <mergeCell ref="I2692:L2692"/>
    <mergeCell ref="F2693:G2693"/>
    <mergeCell ref="H2693:L2693"/>
    <mergeCell ref="F2694:G2694"/>
    <mergeCell ref="H2694:L2694"/>
    <mergeCell ref="F2695:G2695"/>
    <mergeCell ref="H2695:L2695"/>
    <mergeCell ref="D2696:E2698"/>
    <mergeCell ref="F2696:G2696"/>
    <mergeCell ref="H2696:L2696"/>
    <mergeCell ref="F2697:G2697"/>
    <mergeCell ref="H2697:L2697"/>
    <mergeCell ref="F2698:G2698"/>
    <mergeCell ref="H2698:L2698"/>
    <mergeCell ref="D2699:E2714"/>
    <mergeCell ref="F2699:G2699"/>
    <mergeCell ref="H2699:L2699"/>
    <mergeCell ref="F2700:G2700"/>
    <mergeCell ref="Y3680:AD3680"/>
    <mergeCell ref="D3681:L3681"/>
    <mergeCell ref="M3681:R3681"/>
    <mergeCell ref="S3681:X3681"/>
    <mergeCell ref="Y3681:AD3681"/>
    <mergeCell ref="F2819:G2819"/>
    <mergeCell ref="I2819:L2819"/>
    <mergeCell ref="F2820:G2820"/>
    <mergeCell ref="I2820:L2820"/>
    <mergeCell ref="F2821:G2821"/>
    <mergeCell ref="H2821:L2821"/>
    <mergeCell ref="C2798:AD2798"/>
    <mergeCell ref="C2799:AD2799"/>
    <mergeCell ref="C2788:AD2788"/>
    <mergeCell ref="C2789:AD2789"/>
    <mergeCell ref="H2771:L2771"/>
    <mergeCell ref="F2772:G2772"/>
    <mergeCell ref="H2772:L2772"/>
    <mergeCell ref="F2773:G2773"/>
    <mergeCell ref="H2773:L2773"/>
    <mergeCell ref="F2774:G2774"/>
    <mergeCell ref="H2774:L2774"/>
    <mergeCell ref="F2775:G2775"/>
    <mergeCell ref="H2775:L2775"/>
    <mergeCell ref="F2832:G2832"/>
    <mergeCell ref="H2832:L2832"/>
    <mergeCell ref="H2776:L2776"/>
    <mergeCell ref="F2777:G2777"/>
    <mergeCell ref="H2777:L2777"/>
    <mergeCell ref="F2778:G2778"/>
    <mergeCell ref="H2778:L2778"/>
    <mergeCell ref="C2822:C2832"/>
    <mergeCell ref="C2810:C2821"/>
    <mergeCell ref="H3566:K3566"/>
    <mergeCell ref="L3566:P3566"/>
    <mergeCell ref="Q3566:T3566"/>
    <mergeCell ref="U3566:X3566"/>
    <mergeCell ref="Y3566:AA3566"/>
    <mergeCell ref="AB3566:AD3566"/>
    <mergeCell ref="C2970:D2970"/>
    <mergeCell ref="E2972:L2972"/>
    <mergeCell ref="U3004:Y3004"/>
    <mergeCell ref="D3039:U3039"/>
    <mergeCell ref="V3039:AD3039"/>
    <mergeCell ref="D3040:U3040"/>
    <mergeCell ref="V3040:AD3040"/>
    <mergeCell ref="D3041:U3041"/>
    <mergeCell ref="E2988:K2988"/>
    <mergeCell ref="E2989:K2989"/>
    <mergeCell ref="E2990:K2990"/>
    <mergeCell ref="E2991:K2991"/>
    <mergeCell ref="Z3002:AD3002"/>
    <mergeCell ref="P3002:T3002"/>
    <mergeCell ref="C2987:D2987"/>
    <mergeCell ref="C2988:D2988"/>
    <mergeCell ref="H2907:L2907"/>
    <mergeCell ref="C2965:L2968"/>
    <mergeCell ref="M2965:AD2965"/>
    <mergeCell ref="D2969:L2969"/>
    <mergeCell ref="E2970:L2970"/>
    <mergeCell ref="Y3248:AA3248"/>
    <mergeCell ref="V3242:X3242"/>
    <mergeCell ref="Y3270:Z3270"/>
    <mergeCell ref="AA3270:AB3270"/>
    <mergeCell ref="I2702:L2702"/>
    <mergeCell ref="F2714:G2714"/>
    <mergeCell ref="H2714:L2714"/>
    <mergeCell ref="F2720:G2720"/>
    <mergeCell ref="I2720:L2720"/>
    <mergeCell ref="F2721:G2721"/>
    <mergeCell ref="H2721:L2721"/>
    <mergeCell ref="F2722:G2722"/>
    <mergeCell ref="I2722:L2722"/>
    <mergeCell ref="F2723:G2723"/>
    <mergeCell ref="I2723:L2723"/>
    <mergeCell ref="F2724:G2724"/>
    <mergeCell ref="I2724:L2724"/>
    <mergeCell ref="F2725:G2725"/>
    <mergeCell ref="I2725:L2725"/>
    <mergeCell ref="F2726:G2726"/>
    <mergeCell ref="I2726:L2726"/>
    <mergeCell ref="Y2802:AD2802"/>
    <mergeCell ref="S2803:U2803"/>
    <mergeCell ref="V2803:X2803"/>
    <mergeCell ref="Y2803:AA2803"/>
    <mergeCell ref="AB2803:AD2803"/>
    <mergeCell ref="M2801:AD2801"/>
    <mergeCell ref="F2801:G2804"/>
    <mergeCell ref="F2815:G2815"/>
    <mergeCell ref="H2815:L2815"/>
    <mergeCell ref="F2816:G2816"/>
    <mergeCell ref="I2816:L2816"/>
    <mergeCell ref="F2817:G2817"/>
    <mergeCell ref="I2817:L2817"/>
    <mergeCell ref="F2818:G2818"/>
    <mergeCell ref="I2818:L2818"/>
    <mergeCell ref="I2700:L2700"/>
    <mergeCell ref="F2701:G2701"/>
    <mergeCell ref="I2701:L2701"/>
    <mergeCell ref="F2702:G2702"/>
    <mergeCell ref="F2727:G2727"/>
    <mergeCell ref="I2727:L2727"/>
    <mergeCell ref="F2728:G2728"/>
    <mergeCell ref="I2728:L2728"/>
    <mergeCell ref="F2729:G2729"/>
    <mergeCell ref="H2729:L2729"/>
    <mergeCell ref="F2730:G2730"/>
    <mergeCell ref="H2730:L2730"/>
    <mergeCell ref="F2731:G2731"/>
    <mergeCell ref="H2731:L2731"/>
    <mergeCell ref="F2732:G2732"/>
    <mergeCell ref="H2732:L2732"/>
    <mergeCell ref="F2733:G2733"/>
    <mergeCell ref="I2733:L2733"/>
    <mergeCell ref="F2734:G2734"/>
    <mergeCell ref="I2734:L2734"/>
    <mergeCell ref="F2735:G2735"/>
    <mergeCell ref="I2735:L2735"/>
    <mergeCell ref="F2776:G2776"/>
    <mergeCell ref="F2754:G2754"/>
    <mergeCell ref="H2754:L2754"/>
    <mergeCell ref="F2755:G2755"/>
    <mergeCell ref="F2765:G2765"/>
    <mergeCell ref="I2765:L2765"/>
    <mergeCell ref="F2766:G2766"/>
    <mergeCell ref="I2766:L2766"/>
    <mergeCell ref="F2767:G2767"/>
    <mergeCell ref="M2802:M2804"/>
    <mergeCell ref="F2785:G2785"/>
    <mergeCell ref="H2785:L2785"/>
    <mergeCell ref="F2782:G2782"/>
    <mergeCell ref="I2782:L2782"/>
    <mergeCell ref="F2783:G2783"/>
    <mergeCell ref="I2783:L2783"/>
    <mergeCell ref="F2784:G2784"/>
    <mergeCell ref="H2784:L2784"/>
    <mergeCell ref="B2793:AD2793"/>
    <mergeCell ref="N2802:N2804"/>
    <mergeCell ref="O2802:O2804"/>
    <mergeCell ref="P2802:R2803"/>
    <mergeCell ref="S2802:X2802"/>
    <mergeCell ref="D3682:L3682"/>
    <mergeCell ref="M3682:R3682"/>
    <mergeCell ref="S3682:X3682"/>
    <mergeCell ref="Y3682:AD3682"/>
    <mergeCell ref="H2755:L2755"/>
    <mergeCell ref="D2756:E2785"/>
    <mergeCell ref="F2756:G2756"/>
    <mergeCell ref="H2756:L2756"/>
    <mergeCell ref="F2757:G2757"/>
    <mergeCell ref="H2757:L2757"/>
    <mergeCell ref="F2758:G2758"/>
    <mergeCell ref="H2758:L2758"/>
    <mergeCell ref="F2780:G2780"/>
    <mergeCell ref="I2780:L2780"/>
    <mergeCell ref="F2781:G2781"/>
    <mergeCell ref="I2781:L2781"/>
    <mergeCell ref="F2779:G2779"/>
    <mergeCell ref="H2779:L2779"/>
    <mergeCell ref="F2759:G2759"/>
    <mergeCell ref="H2759:L2759"/>
    <mergeCell ref="F2760:G2760"/>
    <mergeCell ref="H2760:L2760"/>
    <mergeCell ref="F2761:G2761"/>
    <mergeCell ref="I2761:L2761"/>
    <mergeCell ref="F2762:G2762"/>
    <mergeCell ref="I2762:L2762"/>
    <mergeCell ref="F2763:G2763"/>
    <mergeCell ref="I2763:L2763"/>
    <mergeCell ref="F2764:G2764"/>
    <mergeCell ref="I2764:L2764"/>
    <mergeCell ref="H2767:L2767"/>
    <mergeCell ref="F2768:G2768"/>
    <mergeCell ref="Y3678:AD3678"/>
    <mergeCell ref="D3679:L3679"/>
    <mergeCell ref="M3679:R3679"/>
    <mergeCell ref="S3679:X3679"/>
    <mergeCell ref="Y3679:AD3679"/>
    <mergeCell ref="D3680:L3680"/>
    <mergeCell ref="M3680:R3680"/>
    <mergeCell ref="S3680:X3680"/>
    <mergeCell ref="O2966:O2968"/>
    <mergeCell ref="S2966:X2966"/>
    <mergeCell ref="Y2966:AD2966"/>
    <mergeCell ref="S2967:U2967"/>
    <mergeCell ref="V2967:X2967"/>
    <mergeCell ref="I2896:L2896"/>
    <mergeCell ref="F2897:G2897"/>
    <mergeCell ref="H2897:L2897"/>
    <mergeCell ref="F2898:G2898"/>
    <mergeCell ref="H2898:L2898"/>
    <mergeCell ref="F2899:G2899"/>
    <mergeCell ref="Y3692:AD3692"/>
    <mergeCell ref="D3693:L3693"/>
    <mergeCell ref="M3693:R3693"/>
    <mergeCell ref="S3693:X3693"/>
    <mergeCell ref="Y3693:AD3693"/>
    <mergeCell ref="D3694:L3694"/>
    <mergeCell ref="M3694:R3694"/>
    <mergeCell ref="S3694:X3694"/>
    <mergeCell ref="Y3694:AD3694"/>
    <mergeCell ref="D3695:L3695"/>
    <mergeCell ref="M3695:R3695"/>
    <mergeCell ref="S3695:X3695"/>
    <mergeCell ref="Y3695:AD3695"/>
    <mergeCell ref="M3687:R3687"/>
    <mergeCell ref="S3687:X3687"/>
    <mergeCell ref="M3696:R3696"/>
    <mergeCell ref="S3696:X3696"/>
    <mergeCell ref="Y3696:AD3696"/>
    <mergeCell ref="C3698:AD3698"/>
    <mergeCell ref="B3702:AD3702"/>
    <mergeCell ref="C3704:L3705"/>
    <mergeCell ref="M3704:AD3704"/>
    <mergeCell ref="M3705:R3705"/>
    <mergeCell ref="S3705:X3705"/>
    <mergeCell ref="Y3705:AD3705"/>
    <mergeCell ref="D3706:L3706"/>
    <mergeCell ref="M3706:R3706"/>
    <mergeCell ref="S3706:X3706"/>
    <mergeCell ref="Y3706:AD3706"/>
    <mergeCell ref="D3707:L3707"/>
    <mergeCell ref="M3707:R3707"/>
    <mergeCell ref="S3707:X3707"/>
    <mergeCell ref="Y3707:AD3707"/>
    <mergeCell ref="B3701:P3701"/>
    <mergeCell ref="Q3701:AD3701"/>
    <mergeCell ref="Y3687:AD3687"/>
    <mergeCell ref="D3688:L3688"/>
    <mergeCell ref="M3688:R3688"/>
    <mergeCell ref="S3688:X3688"/>
    <mergeCell ref="Y3688:AD3688"/>
    <mergeCell ref="D3689:L3689"/>
    <mergeCell ref="M3689:R3689"/>
    <mergeCell ref="S3689:X3689"/>
    <mergeCell ref="Y3689:AD3689"/>
    <mergeCell ref="D3690:L3690"/>
    <mergeCell ref="M3690:R3690"/>
    <mergeCell ref="S3690:X3690"/>
    <mergeCell ref="Y3690:AD3690"/>
    <mergeCell ref="D3687:L3687"/>
    <mergeCell ref="D3708:L3708"/>
    <mergeCell ref="M3708:R3708"/>
    <mergeCell ref="S3708:X3708"/>
    <mergeCell ref="Y3708:AD3708"/>
    <mergeCell ref="M3709:R3709"/>
    <mergeCell ref="S3709:X3709"/>
    <mergeCell ref="Y3709:AD3709"/>
    <mergeCell ref="B3713:AD3713"/>
    <mergeCell ref="C3715:L3716"/>
    <mergeCell ref="M3715:AD3715"/>
    <mergeCell ref="M3716:R3716"/>
    <mergeCell ref="S3716:X3716"/>
    <mergeCell ref="Y3716:AD3716"/>
    <mergeCell ref="D3717:L3717"/>
    <mergeCell ref="M3717:R3717"/>
    <mergeCell ref="S3717:X3717"/>
    <mergeCell ref="Y3717:AD3717"/>
    <mergeCell ref="D3718:L3718"/>
    <mergeCell ref="M3718:R3718"/>
    <mergeCell ref="S3718:X3718"/>
    <mergeCell ref="Y3718:AD3718"/>
    <mergeCell ref="D3719:L3719"/>
    <mergeCell ref="M3719:R3719"/>
    <mergeCell ref="S3719:X3719"/>
    <mergeCell ref="Y3719:AD3719"/>
    <mergeCell ref="M3720:R3720"/>
    <mergeCell ref="S3720:X3720"/>
    <mergeCell ref="Y3720:AD3720"/>
    <mergeCell ref="B3724:AD3724"/>
    <mergeCell ref="C3725:AD3725"/>
    <mergeCell ref="C3726:AD3726"/>
    <mergeCell ref="C3727:AD3727"/>
    <mergeCell ref="C3729:L3730"/>
    <mergeCell ref="M3729:AD3729"/>
    <mergeCell ref="M3730:R3730"/>
    <mergeCell ref="S3730:X3730"/>
    <mergeCell ref="Y3730:AD3730"/>
    <mergeCell ref="B3712:P3712"/>
    <mergeCell ref="Q3712:AD3712"/>
    <mergeCell ref="B3723:P3723"/>
    <mergeCell ref="Q3723:AD3723"/>
    <mergeCell ref="D3731:L3731"/>
    <mergeCell ref="M3731:R3731"/>
    <mergeCell ref="S3731:X3731"/>
    <mergeCell ref="Y3731:AD3731"/>
    <mergeCell ref="D3732:L3732"/>
    <mergeCell ref="M3732:R3732"/>
    <mergeCell ref="S3732:X3732"/>
    <mergeCell ref="Y3732:AD3732"/>
    <mergeCell ref="D3733:L3733"/>
    <mergeCell ref="M3733:R3733"/>
    <mergeCell ref="S3733:X3733"/>
    <mergeCell ref="Y3733:AD3733"/>
    <mergeCell ref="D3734:L3734"/>
    <mergeCell ref="M3734:R3734"/>
    <mergeCell ref="S3734:X3734"/>
    <mergeCell ref="Y3734:AD3734"/>
    <mergeCell ref="D3735:L3735"/>
    <mergeCell ref="M3735:R3735"/>
    <mergeCell ref="S3735:X3735"/>
    <mergeCell ref="Y3735:AD3735"/>
    <mergeCell ref="D3736:L3736"/>
    <mergeCell ref="M3736:R3736"/>
    <mergeCell ref="S3736:X3736"/>
    <mergeCell ref="Y3736:AD3736"/>
    <mergeCell ref="D3737:L3737"/>
    <mergeCell ref="M3737:R3737"/>
    <mergeCell ref="S3737:X3737"/>
    <mergeCell ref="Y3737:AD3737"/>
    <mergeCell ref="D3738:L3738"/>
    <mergeCell ref="M3738:R3738"/>
    <mergeCell ref="S3738:X3738"/>
    <mergeCell ref="Y3738:AD3738"/>
    <mergeCell ref="D3739:L3739"/>
    <mergeCell ref="M3739:R3739"/>
    <mergeCell ref="S3739:X3739"/>
    <mergeCell ref="Y3739:AD3739"/>
    <mergeCell ref="D3740:L3740"/>
    <mergeCell ref="M3740:R3740"/>
    <mergeCell ref="S3740:X3740"/>
    <mergeCell ref="Y3740:AD3740"/>
    <mergeCell ref="D3741:L3741"/>
    <mergeCell ref="M3741:R3741"/>
    <mergeCell ref="S3741:X3741"/>
    <mergeCell ref="Y3741:AD3741"/>
    <mergeCell ref="D3742:L3742"/>
    <mergeCell ref="M3742:R3742"/>
    <mergeCell ref="S3742:X3742"/>
    <mergeCell ref="Y3742:AD3742"/>
    <mergeCell ref="D3743:L3743"/>
    <mergeCell ref="M3743:R3743"/>
    <mergeCell ref="S3743:X3743"/>
    <mergeCell ref="Y3743:AD3743"/>
    <mergeCell ref="D3744:L3744"/>
    <mergeCell ref="M3744:R3744"/>
    <mergeCell ref="S3744:X3744"/>
    <mergeCell ref="Y3744:AD3744"/>
    <mergeCell ref="D3745:L3745"/>
    <mergeCell ref="M3745:R3745"/>
    <mergeCell ref="S3745:X3745"/>
    <mergeCell ref="Y3745:AD3745"/>
    <mergeCell ref="M3746:R3746"/>
    <mergeCell ref="S3746:X3746"/>
    <mergeCell ref="Y3746:AD3746"/>
    <mergeCell ref="C3748:E3748"/>
    <mergeCell ref="F3748:AD3748"/>
    <mergeCell ref="B3752:AD3752"/>
    <mergeCell ref="C3754:L3755"/>
    <mergeCell ref="M3754:AD3754"/>
    <mergeCell ref="M3755:R3755"/>
    <mergeCell ref="S3755:X3755"/>
    <mergeCell ref="Y3755:AD3755"/>
    <mergeCell ref="B3751:P3751"/>
    <mergeCell ref="Q3751:AD3751"/>
    <mergeCell ref="M3756:R3756"/>
    <mergeCell ref="S3756:X3756"/>
    <mergeCell ref="Y3756:AD3756"/>
    <mergeCell ref="M3757:R3757"/>
    <mergeCell ref="S3757:X3757"/>
    <mergeCell ref="Y3757:AD3757"/>
    <mergeCell ref="D3765:L3765"/>
    <mergeCell ref="D3766:L3766"/>
    <mergeCell ref="M3758:R3758"/>
    <mergeCell ref="S3758:X3758"/>
    <mergeCell ref="Y3758:AD3758"/>
    <mergeCell ref="M3759:R3759"/>
    <mergeCell ref="S3759:X3759"/>
    <mergeCell ref="Y3759:AD3759"/>
    <mergeCell ref="M3760:R3760"/>
    <mergeCell ref="S3760:X3760"/>
    <mergeCell ref="Y3760:AD3760"/>
    <mergeCell ref="M3761:R3761"/>
    <mergeCell ref="S3761:X3761"/>
    <mergeCell ref="Y3761:AD3761"/>
    <mergeCell ref="M3762:R3762"/>
    <mergeCell ref="S3762:X3762"/>
    <mergeCell ref="Y3762:AD3762"/>
    <mergeCell ref="M3763:R3763"/>
    <mergeCell ref="S3763:X3763"/>
    <mergeCell ref="Y3763:AD3763"/>
    <mergeCell ref="M3764:R3764"/>
    <mergeCell ref="S3764:X3764"/>
    <mergeCell ref="Y3764:AD3764"/>
    <mergeCell ref="M3765:R3765"/>
    <mergeCell ref="S3765:X3765"/>
    <mergeCell ref="Y3765:AD3765"/>
    <mergeCell ref="M3766:R3766"/>
    <mergeCell ref="S3766:X3766"/>
    <mergeCell ref="D3763:L3763"/>
    <mergeCell ref="D3764:L3764"/>
    <mergeCell ref="D3781:L3781"/>
    <mergeCell ref="M3781:R3781"/>
    <mergeCell ref="S3781:X3781"/>
    <mergeCell ref="Y3781:AD3781"/>
    <mergeCell ref="D3782:L3782"/>
    <mergeCell ref="M3782:R3782"/>
    <mergeCell ref="S3782:X3782"/>
    <mergeCell ref="Y3782:AD3782"/>
    <mergeCell ref="D3767:L3767"/>
    <mergeCell ref="D3783:L3783"/>
    <mergeCell ref="M3783:R3783"/>
    <mergeCell ref="S3783:X3783"/>
    <mergeCell ref="Y3783:AD3783"/>
    <mergeCell ref="D3784:L3784"/>
    <mergeCell ref="M3784:R3784"/>
    <mergeCell ref="S3784:X3784"/>
    <mergeCell ref="Y3784:AD3784"/>
    <mergeCell ref="M3767:R3767"/>
    <mergeCell ref="S3767:X3767"/>
    <mergeCell ref="Y3767:AD3767"/>
    <mergeCell ref="M3768:R3768"/>
    <mergeCell ref="S3768:X3768"/>
    <mergeCell ref="Y3768:AD3768"/>
    <mergeCell ref="D3802:L3802"/>
    <mergeCell ref="M3802:R3802"/>
    <mergeCell ref="S3802:X3802"/>
    <mergeCell ref="Y3802:AD3802"/>
    <mergeCell ref="D3803:L3803"/>
    <mergeCell ref="M3803:R3803"/>
    <mergeCell ref="S3803:X3803"/>
    <mergeCell ref="Y3803:AD3803"/>
    <mergeCell ref="M3804:R3804"/>
    <mergeCell ref="S3804:X3804"/>
    <mergeCell ref="Y3804:AD3804"/>
    <mergeCell ref="S3796:X3796"/>
    <mergeCell ref="Y3796:AD3796"/>
    <mergeCell ref="D3797:L3797"/>
    <mergeCell ref="M3797:R3797"/>
    <mergeCell ref="S3797:X3797"/>
    <mergeCell ref="Y3797:AD3797"/>
    <mergeCell ref="D3798:L3798"/>
    <mergeCell ref="M3798:R3798"/>
    <mergeCell ref="S3798:X3798"/>
    <mergeCell ref="Y3798:AD3798"/>
    <mergeCell ref="D3799:L3799"/>
    <mergeCell ref="M3799:R3799"/>
    <mergeCell ref="S3799:X3799"/>
    <mergeCell ref="Y3799:AD3799"/>
    <mergeCell ref="D3800:L3800"/>
    <mergeCell ref="M3800:R3800"/>
    <mergeCell ref="S3800:X3800"/>
    <mergeCell ref="Y3800:AD3800"/>
    <mergeCell ref="D3801:L3801"/>
    <mergeCell ref="M3801:R3801"/>
    <mergeCell ref="S3801:X3801"/>
    <mergeCell ref="Y3801:AD3801"/>
    <mergeCell ref="M3777:R3777"/>
    <mergeCell ref="B3773:P3773"/>
    <mergeCell ref="Q3773:AD3773"/>
    <mergeCell ref="B3808:AD3808"/>
    <mergeCell ref="C3810:L3811"/>
    <mergeCell ref="M3810:AD3810"/>
    <mergeCell ref="M3811:R3811"/>
    <mergeCell ref="S3811:X3811"/>
    <mergeCell ref="Y3811:AD3811"/>
    <mergeCell ref="D3812:L3812"/>
    <mergeCell ref="M3812:R3812"/>
    <mergeCell ref="S3812:X3812"/>
    <mergeCell ref="Y3812:AD3812"/>
    <mergeCell ref="D3813:L3813"/>
    <mergeCell ref="M3813:R3813"/>
    <mergeCell ref="S3813:X3813"/>
    <mergeCell ref="Y3813:AD3813"/>
    <mergeCell ref="D3814:L3814"/>
    <mergeCell ref="M3814:R3814"/>
    <mergeCell ref="D3785:L3785"/>
    <mergeCell ref="M3785:R3785"/>
    <mergeCell ref="S3785:X3785"/>
    <mergeCell ref="Y3785:AD3785"/>
    <mergeCell ref="D3786:L3786"/>
    <mergeCell ref="M3786:R3786"/>
    <mergeCell ref="S3786:X3786"/>
    <mergeCell ref="Y3786:AD3786"/>
    <mergeCell ref="D3787:L3787"/>
    <mergeCell ref="M3787:R3787"/>
    <mergeCell ref="S3787:X3787"/>
    <mergeCell ref="Y3787:AD3787"/>
    <mergeCell ref="D3788:L3788"/>
    <mergeCell ref="M3788:R3788"/>
    <mergeCell ref="S3788:X3788"/>
    <mergeCell ref="Y3788:AD3788"/>
    <mergeCell ref="D3789:L3789"/>
    <mergeCell ref="M3789:R3789"/>
    <mergeCell ref="S3789:X3789"/>
    <mergeCell ref="Y3789:AD3789"/>
    <mergeCell ref="D3790:L3790"/>
    <mergeCell ref="M3790:R3790"/>
    <mergeCell ref="S3790:X3790"/>
    <mergeCell ref="Y3790:AD3790"/>
    <mergeCell ref="D3791:L3791"/>
    <mergeCell ref="M3791:R3791"/>
    <mergeCell ref="S3791:X3791"/>
    <mergeCell ref="Y3791:AD3791"/>
    <mergeCell ref="D3792:L3792"/>
    <mergeCell ref="M3792:R3792"/>
    <mergeCell ref="S3792:X3792"/>
    <mergeCell ref="Y3792:AD3792"/>
    <mergeCell ref="S3814:X3814"/>
    <mergeCell ref="Y3814:AD3814"/>
    <mergeCell ref="D3793:L3793"/>
    <mergeCell ref="M3793:R3793"/>
    <mergeCell ref="S3793:X3793"/>
    <mergeCell ref="Y3793:AD3793"/>
    <mergeCell ref="D3794:L3794"/>
    <mergeCell ref="M3794:R3794"/>
    <mergeCell ref="S3794:X3794"/>
    <mergeCell ref="Y3794:AD3794"/>
    <mergeCell ref="D3795:L3795"/>
    <mergeCell ref="M3795:R3795"/>
    <mergeCell ref="S3795:X3795"/>
    <mergeCell ref="Y3795:AD3795"/>
    <mergeCell ref="D3796:L3796"/>
    <mergeCell ref="M3796:R3796"/>
    <mergeCell ref="D3815:L3815"/>
    <mergeCell ref="M3815:R3815"/>
    <mergeCell ref="S3815:X3815"/>
    <mergeCell ref="Y3815:AD3815"/>
    <mergeCell ref="D3816:L3816"/>
    <mergeCell ref="M3816:R3816"/>
    <mergeCell ref="S3816:X3816"/>
    <mergeCell ref="Y3816:AD3816"/>
    <mergeCell ref="D3817:L3817"/>
    <mergeCell ref="M3817:R3817"/>
    <mergeCell ref="S3817:X3817"/>
    <mergeCell ref="Y3817:AD3817"/>
    <mergeCell ref="M3818:R3818"/>
    <mergeCell ref="S3818:X3818"/>
    <mergeCell ref="Y3818:AD3818"/>
    <mergeCell ref="B3821:AD3821"/>
    <mergeCell ref="B3837:AD3837"/>
    <mergeCell ref="C3838:AD3838"/>
    <mergeCell ref="C3839:AD3839"/>
    <mergeCell ref="C3840:AD3840"/>
    <mergeCell ref="C3841:AD3841"/>
    <mergeCell ref="C3845:F3846"/>
    <mergeCell ref="G3845:H3846"/>
    <mergeCell ref="I3845:O3846"/>
    <mergeCell ref="P3845:AD3845"/>
    <mergeCell ref="C3847:C3851"/>
    <mergeCell ref="D3847:F3851"/>
    <mergeCell ref="G3847:H3847"/>
    <mergeCell ref="I3847:O3847"/>
    <mergeCell ref="G3848:H3848"/>
    <mergeCell ref="I3848:O3848"/>
    <mergeCell ref="G3849:H3849"/>
    <mergeCell ref="I3849:O3849"/>
    <mergeCell ref="G3851:H3851"/>
    <mergeCell ref="I3851:O3851"/>
    <mergeCell ref="Z3846:AD3846"/>
    <mergeCell ref="U3846:Y3846"/>
    <mergeCell ref="P3846:T3846"/>
    <mergeCell ref="P3847:T3847"/>
    <mergeCell ref="U3847:Y3847"/>
    <mergeCell ref="Z3847:AD3847"/>
    <mergeCell ref="P3848:T3848"/>
    <mergeCell ref="U3848:Y3848"/>
    <mergeCell ref="Z3848:AD3848"/>
    <mergeCell ref="P3849:T3849"/>
    <mergeCell ref="U3849:Y3849"/>
    <mergeCell ref="Z3849:AD3849"/>
    <mergeCell ref="P3850:T3850"/>
    <mergeCell ref="U3850:Y3850"/>
    <mergeCell ref="Z3850:AD3850"/>
    <mergeCell ref="P3851:T3851"/>
    <mergeCell ref="U3851:Y3851"/>
    <mergeCell ref="C3824:AD3824"/>
    <mergeCell ref="B3823:AD3823"/>
    <mergeCell ref="Z3851:AD3851"/>
    <mergeCell ref="G3850:H3850"/>
    <mergeCell ref="I3850:O3850"/>
    <mergeCell ref="C3826:L3827"/>
    <mergeCell ref="M3826:AD3826"/>
    <mergeCell ref="D3828:L3828"/>
    <mergeCell ref="D3829:L3829"/>
    <mergeCell ref="M3827:R3827"/>
    <mergeCell ref="S3827:X3827"/>
    <mergeCell ref="Y3827:AD3827"/>
    <mergeCell ref="G3883:H3883"/>
    <mergeCell ref="J3883:O3883"/>
    <mergeCell ref="G3884:H3884"/>
    <mergeCell ref="J3884:O3884"/>
    <mergeCell ref="G3885:H3885"/>
    <mergeCell ref="J3885:O3885"/>
    <mergeCell ref="G3886:H3886"/>
    <mergeCell ref="J3886:O3886"/>
    <mergeCell ref="P3863:T3863"/>
    <mergeCell ref="P3875:T3875"/>
    <mergeCell ref="P3876:T3876"/>
    <mergeCell ref="P3877:T3877"/>
    <mergeCell ref="P3878:T3878"/>
    <mergeCell ref="P3879:T3879"/>
    <mergeCell ref="P3880:T3880"/>
    <mergeCell ref="P3881:T3881"/>
    <mergeCell ref="P3882:T3882"/>
    <mergeCell ref="P3883:T3883"/>
    <mergeCell ref="P3884:T3884"/>
    <mergeCell ref="P3885:T3885"/>
    <mergeCell ref="P3886:T3886"/>
    <mergeCell ref="U3875:Y3875"/>
    <mergeCell ref="Z3875:AD3875"/>
    <mergeCell ref="U3876:Y3876"/>
    <mergeCell ref="Z3876:AD3876"/>
    <mergeCell ref="U3877:Y3877"/>
    <mergeCell ref="Z3877:AD3877"/>
    <mergeCell ref="U3878:Y3878"/>
    <mergeCell ref="Z3878:AD3878"/>
    <mergeCell ref="U3879:Y3879"/>
    <mergeCell ref="Z3879:AD3879"/>
    <mergeCell ref="U3880:Y3880"/>
    <mergeCell ref="Z3880:AD3880"/>
    <mergeCell ref="U3881:Y3881"/>
    <mergeCell ref="Z3881:AD3881"/>
    <mergeCell ref="U3882:Y3882"/>
    <mergeCell ref="Z3882:AD3882"/>
    <mergeCell ref="U3883:Y3883"/>
    <mergeCell ref="Z3883:AD3883"/>
    <mergeCell ref="U3884:Y3884"/>
    <mergeCell ref="Z3884:AD3884"/>
    <mergeCell ref="U3885:Y3885"/>
    <mergeCell ref="Z3885:AD3885"/>
    <mergeCell ref="U3886:Y3886"/>
    <mergeCell ref="Z3886:AD3886"/>
    <mergeCell ref="P3872:T3872"/>
    <mergeCell ref="U3872:Y3872"/>
    <mergeCell ref="Z3872:AD3872"/>
    <mergeCell ref="Z3874:AD3874"/>
    <mergeCell ref="U3864:Y3864"/>
    <mergeCell ref="Z3864:AD3864"/>
    <mergeCell ref="P3865:T3865"/>
    <mergeCell ref="U3865:Y3865"/>
    <mergeCell ref="Z3865:AD3865"/>
    <mergeCell ref="P3866:T3866"/>
    <mergeCell ref="U3866:Y3866"/>
    <mergeCell ref="Z3866:AD3866"/>
    <mergeCell ref="P3867:T3867"/>
    <mergeCell ref="U3867:Y3867"/>
    <mergeCell ref="Z3867:AD3867"/>
    <mergeCell ref="P3868:T3868"/>
    <mergeCell ref="U3868:Y3868"/>
    <mergeCell ref="Z3868:AD3868"/>
    <mergeCell ref="P3869:T3869"/>
    <mergeCell ref="U3860:Y3860"/>
    <mergeCell ref="Z3860:AD3860"/>
    <mergeCell ref="P3861:T3861"/>
    <mergeCell ref="C3864:C3874"/>
    <mergeCell ref="D3864:F3874"/>
    <mergeCell ref="G3864:H3864"/>
    <mergeCell ref="I3864:O3864"/>
    <mergeCell ref="G3865:H3865"/>
    <mergeCell ref="I3865:O3865"/>
    <mergeCell ref="G3866:H3866"/>
    <mergeCell ref="I3866:O3866"/>
    <mergeCell ref="G3867:H3867"/>
    <mergeCell ref="I3867:O3867"/>
    <mergeCell ref="G3868:H3868"/>
    <mergeCell ref="J3868:O3868"/>
    <mergeCell ref="G3869:H3869"/>
    <mergeCell ref="J3869:O3869"/>
    <mergeCell ref="G3870:H3870"/>
    <mergeCell ref="J3870:O3870"/>
    <mergeCell ref="G3871:H3871"/>
    <mergeCell ref="J3871:O3871"/>
    <mergeCell ref="G3872:H3872"/>
    <mergeCell ref="I3872:O3872"/>
    <mergeCell ref="G3873:H3873"/>
    <mergeCell ref="I3873:O3873"/>
    <mergeCell ref="G3874:H3874"/>
    <mergeCell ref="I3874:O3874"/>
    <mergeCell ref="C3852:C3863"/>
    <mergeCell ref="D3852:F3863"/>
    <mergeCell ref="G3852:H3852"/>
    <mergeCell ref="I3852:O3852"/>
    <mergeCell ref="G3853:H3853"/>
    <mergeCell ref="I3853:O3853"/>
    <mergeCell ref="G3854:H3854"/>
    <mergeCell ref="I3854:O3854"/>
    <mergeCell ref="G3855:H3855"/>
    <mergeCell ref="I3855:O3855"/>
    <mergeCell ref="G3862:H3862"/>
    <mergeCell ref="J3862:O3862"/>
    <mergeCell ref="G3863:H3863"/>
    <mergeCell ref="I3863:O3863"/>
    <mergeCell ref="G3856:H3856"/>
    <mergeCell ref="I3856:O3856"/>
    <mergeCell ref="G3857:H3857"/>
    <mergeCell ref="I3857:O3857"/>
    <mergeCell ref="G3858:H3858"/>
    <mergeCell ref="J3858:O3858"/>
    <mergeCell ref="G3859:H3859"/>
    <mergeCell ref="J3859:O3859"/>
    <mergeCell ref="G3860:H3860"/>
    <mergeCell ref="J3860:O3860"/>
    <mergeCell ref="G3861:H3861"/>
    <mergeCell ref="J3861:O3861"/>
    <mergeCell ref="U3859:Y3859"/>
    <mergeCell ref="P3852:T3852"/>
    <mergeCell ref="U3852:Y3852"/>
    <mergeCell ref="Z3852:AD3852"/>
    <mergeCell ref="P3853:T3853"/>
    <mergeCell ref="U3853:Y3853"/>
    <mergeCell ref="Z3853:AD3853"/>
    <mergeCell ref="P3854:T3854"/>
    <mergeCell ref="U3854:Y3854"/>
    <mergeCell ref="Z3854:AD3854"/>
    <mergeCell ref="P3855:T3855"/>
    <mergeCell ref="G3901:H3901"/>
    <mergeCell ref="J3901:O3901"/>
    <mergeCell ref="G3902:H3902"/>
    <mergeCell ref="J3902:O3902"/>
    <mergeCell ref="G3903:H3903"/>
    <mergeCell ref="I3903:O3903"/>
    <mergeCell ref="G3904:H3904"/>
    <mergeCell ref="I3904:O3904"/>
    <mergeCell ref="G3905:H3905"/>
    <mergeCell ref="I3905:O3905"/>
    <mergeCell ref="C3906:C3908"/>
    <mergeCell ref="D3906:F3908"/>
    <mergeCell ref="G3906:H3906"/>
    <mergeCell ref="I3906:O3906"/>
    <mergeCell ref="G3907:H3907"/>
    <mergeCell ref="I3907:O3907"/>
    <mergeCell ref="G3908:H3908"/>
    <mergeCell ref="I3908:O3908"/>
    <mergeCell ref="C3875:C3905"/>
    <mergeCell ref="D3875:F3905"/>
    <mergeCell ref="G3875:H3875"/>
    <mergeCell ref="I3875:O3875"/>
    <mergeCell ref="G3876:H3876"/>
    <mergeCell ref="J3876:O3876"/>
    <mergeCell ref="G3877:H3877"/>
    <mergeCell ref="J3877:O3877"/>
    <mergeCell ref="G3878:H3878"/>
    <mergeCell ref="J3878:O3878"/>
    <mergeCell ref="G3879:H3879"/>
    <mergeCell ref="J3879:O3879"/>
    <mergeCell ref="G3880:H3880"/>
    <mergeCell ref="J3880:O3880"/>
    <mergeCell ref="G3881:H3881"/>
    <mergeCell ref="J3881:O3881"/>
    <mergeCell ref="G3887:H3887"/>
    <mergeCell ref="J3887:O3887"/>
    <mergeCell ref="G3888:H3888"/>
    <mergeCell ref="J3888:O3888"/>
    <mergeCell ref="G3889:H3889"/>
    <mergeCell ref="J3889:O3889"/>
    <mergeCell ref="G3890:H3890"/>
    <mergeCell ref="J3890:O3890"/>
    <mergeCell ref="G3891:H3891"/>
    <mergeCell ref="J3891:O3891"/>
    <mergeCell ref="G3897:H3897"/>
    <mergeCell ref="J3897:O3897"/>
    <mergeCell ref="G3898:H3898"/>
    <mergeCell ref="I3898:O3898"/>
    <mergeCell ref="G3899:H3899"/>
    <mergeCell ref="I3899:O3899"/>
    <mergeCell ref="G3900:H3900"/>
    <mergeCell ref="I3900:O3900"/>
    <mergeCell ref="G3893:H3893"/>
    <mergeCell ref="I3893:O3893"/>
    <mergeCell ref="G3894:H3894"/>
    <mergeCell ref="J3894:O3894"/>
    <mergeCell ref="G3895:H3895"/>
    <mergeCell ref="J3895:O3895"/>
    <mergeCell ref="G3892:H3892"/>
    <mergeCell ref="J3892:O3892"/>
    <mergeCell ref="G3896:H3896"/>
    <mergeCell ref="J3896:O3896"/>
    <mergeCell ref="G3882:H3882"/>
    <mergeCell ref="J3882:O3882"/>
    <mergeCell ref="C3909:C3924"/>
    <mergeCell ref="D3909:F3924"/>
    <mergeCell ref="G3909:H3909"/>
    <mergeCell ref="I3909:O3909"/>
    <mergeCell ref="G3910:H3910"/>
    <mergeCell ref="J3910:O3910"/>
    <mergeCell ref="G3911:H3911"/>
    <mergeCell ref="J3911:O3911"/>
    <mergeCell ref="G3912:H3912"/>
    <mergeCell ref="J3912:O3912"/>
    <mergeCell ref="G3913:H3913"/>
    <mergeCell ref="J3913:O3913"/>
    <mergeCell ref="G3914:H3914"/>
    <mergeCell ref="J3914:O3914"/>
    <mergeCell ref="G3915:H3915"/>
    <mergeCell ref="J3915:O3915"/>
    <mergeCell ref="G3916:H3916"/>
    <mergeCell ref="I3916:O3916"/>
    <mergeCell ref="G3917:H3917"/>
    <mergeCell ref="J3917:O3917"/>
    <mergeCell ref="G3918:H3918"/>
    <mergeCell ref="J3918:O3918"/>
    <mergeCell ref="G3919:H3919"/>
    <mergeCell ref="J3919:O3919"/>
    <mergeCell ref="G3920:H3920"/>
    <mergeCell ref="J3920:O3920"/>
    <mergeCell ref="G3921:H3921"/>
    <mergeCell ref="I3921:O3921"/>
    <mergeCell ref="G3922:H3922"/>
    <mergeCell ref="I3922:O3922"/>
    <mergeCell ref="G3923:H3923"/>
    <mergeCell ref="I3923:O3923"/>
    <mergeCell ref="G3924:H3924"/>
    <mergeCell ref="I3924:O3924"/>
    <mergeCell ref="C3925:C3950"/>
    <mergeCell ref="D3925:F3950"/>
    <mergeCell ref="G3925:H3925"/>
    <mergeCell ref="I3925:O3925"/>
    <mergeCell ref="G3926:H3926"/>
    <mergeCell ref="J3926:O3926"/>
    <mergeCell ref="G3927:H3927"/>
    <mergeCell ref="J3927:O3927"/>
    <mergeCell ref="G3928:H3928"/>
    <mergeCell ref="J3928:O3928"/>
    <mergeCell ref="G3929:H3929"/>
    <mergeCell ref="J3929:O3929"/>
    <mergeCell ref="G3930:H3930"/>
    <mergeCell ref="J3930:O3930"/>
    <mergeCell ref="G3931:H3931"/>
    <mergeCell ref="I3931:O3931"/>
    <mergeCell ref="G3932:H3932"/>
    <mergeCell ref="J3932:O3932"/>
    <mergeCell ref="G3933:H3933"/>
    <mergeCell ref="J3933:O3933"/>
    <mergeCell ref="G3934:H3934"/>
    <mergeCell ref="J3934:O3934"/>
    <mergeCell ref="G3935:H3935"/>
    <mergeCell ref="J3935:O3935"/>
    <mergeCell ref="G3936:H3936"/>
    <mergeCell ref="J3936:O3936"/>
    <mergeCell ref="G3937:H3937"/>
    <mergeCell ref="J3937:O3937"/>
    <mergeCell ref="G3938:H3938"/>
    <mergeCell ref="J3938:O3938"/>
    <mergeCell ref="G3939:H3939"/>
    <mergeCell ref="I3939:O3939"/>
    <mergeCell ref="G3940:H3940"/>
    <mergeCell ref="I3940:O3940"/>
    <mergeCell ref="G3941:H3941"/>
    <mergeCell ref="I3941:O3941"/>
    <mergeCell ref="G3942:H3942"/>
    <mergeCell ref="I3942:O3942"/>
    <mergeCell ref="G3943:H3943"/>
    <mergeCell ref="J3943:O3943"/>
    <mergeCell ref="G3944:H3944"/>
    <mergeCell ref="J3944:O3944"/>
    <mergeCell ref="G3945:H3945"/>
    <mergeCell ref="J3945:O3945"/>
    <mergeCell ref="G3946:H3946"/>
    <mergeCell ref="J3946:O3946"/>
    <mergeCell ref="G3947:H3947"/>
    <mergeCell ref="J3947:O3947"/>
    <mergeCell ref="G3948:H3948"/>
    <mergeCell ref="I3948:O3948"/>
    <mergeCell ref="G3949:H3949"/>
    <mergeCell ref="I3949:O3949"/>
    <mergeCell ref="G3950:H3950"/>
    <mergeCell ref="I3950:O3950"/>
    <mergeCell ref="J3980:O3980"/>
    <mergeCell ref="G3981:H3981"/>
    <mergeCell ref="I3981:O3981"/>
    <mergeCell ref="G3982:H3982"/>
    <mergeCell ref="I3982:O3982"/>
    <mergeCell ref="G3983:H3983"/>
    <mergeCell ref="I3983:O3983"/>
    <mergeCell ref="P3973:T3973"/>
    <mergeCell ref="U3973:Y3973"/>
    <mergeCell ref="Z3976:AD3976"/>
    <mergeCell ref="P3977:T3977"/>
    <mergeCell ref="G3985:H3985"/>
    <mergeCell ref="I3985:O3985"/>
    <mergeCell ref="G3984:H3984"/>
    <mergeCell ref="C3951:C3965"/>
    <mergeCell ref="D3951:F3965"/>
    <mergeCell ref="G3951:H3951"/>
    <mergeCell ref="I3951:O3951"/>
    <mergeCell ref="G3952:H3952"/>
    <mergeCell ref="J3952:O3952"/>
    <mergeCell ref="G3953:H3953"/>
    <mergeCell ref="J3953:O3953"/>
    <mergeCell ref="G3954:H3954"/>
    <mergeCell ref="J3954:O3954"/>
    <mergeCell ref="G3955:H3955"/>
    <mergeCell ref="J3955:O3955"/>
    <mergeCell ref="G3956:H3956"/>
    <mergeCell ref="J3956:O3956"/>
    <mergeCell ref="G3957:H3957"/>
    <mergeCell ref="J3957:O3957"/>
    <mergeCell ref="G3958:H3958"/>
    <mergeCell ref="J3958:O3958"/>
    <mergeCell ref="G3959:H3959"/>
    <mergeCell ref="J3959:O3959"/>
    <mergeCell ref="G3960:H3960"/>
    <mergeCell ref="I3960:O3960"/>
    <mergeCell ref="G3961:H3961"/>
    <mergeCell ref="J3961:O3961"/>
    <mergeCell ref="G3962:H3962"/>
    <mergeCell ref="J3962:O3962"/>
    <mergeCell ref="G3963:H3963"/>
    <mergeCell ref="I3963:O3963"/>
    <mergeCell ref="G3964:H3964"/>
    <mergeCell ref="I3964:O3964"/>
    <mergeCell ref="G3965:H3965"/>
    <mergeCell ref="I3965:O3965"/>
    <mergeCell ref="P3976:T3976"/>
    <mergeCell ref="U3976:Y3976"/>
    <mergeCell ref="P3958:T3958"/>
    <mergeCell ref="U3958:Y3958"/>
    <mergeCell ref="I3984:O3984"/>
    <mergeCell ref="Z3984:AD3984"/>
    <mergeCell ref="P3985:T3985"/>
    <mergeCell ref="U3985:Y3985"/>
    <mergeCell ref="Z3985:AD3985"/>
    <mergeCell ref="P3981:T3981"/>
    <mergeCell ref="U3981:Y3981"/>
    <mergeCell ref="Z3981:AD3981"/>
    <mergeCell ref="P3982:T3982"/>
    <mergeCell ref="U3982:Y3982"/>
    <mergeCell ref="Z3982:AD3982"/>
    <mergeCell ref="P3983:T3983"/>
    <mergeCell ref="U3983:Y3983"/>
    <mergeCell ref="Z3983:AD3983"/>
    <mergeCell ref="C4072:C4074"/>
    <mergeCell ref="D4072:F4074"/>
    <mergeCell ref="G4072:H4072"/>
    <mergeCell ref="I4072:O4072"/>
    <mergeCell ref="G4073:H4073"/>
    <mergeCell ref="I4073:O4073"/>
    <mergeCell ref="G4074:H4074"/>
    <mergeCell ref="I4074:O4074"/>
    <mergeCell ref="C4041:C4071"/>
    <mergeCell ref="D4041:F4071"/>
    <mergeCell ref="G4041:H4041"/>
    <mergeCell ref="I4041:O4041"/>
    <mergeCell ref="G4042:H4042"/>
    <mergeCell ref="J4042:O4042"/>
    <mergeCell ref="G4043:H4043"/>
    <mergeCell ref="J4043:O4043"/>
    <mergeCell ref="G4044:H4044"/>
    <mergeCell ref="J4044:O4044"/>
    <mergeCell ref="G4045:H4045"/>
    <mergeCell ref="J4045:O4045"/>
    <mergeCell ref="G4046:H4046"/>
    <mergeCell ref="J4046:O4046"/>
    <mergeCell ref="G4047:H4047"/>
    <mergeCell ref="J4047:O4047"/>
    <mergeCell ref="G4048:H4048"/>
    <mergeCell ref="J4048:O4048"/>
    <mergeCell ref="G4049:H4049"/>
    <mergeCell ref="J4049:O4049"/>
    <mergeCell ref="G4050:H4050"/>
    <mergeCell ref="J4050:O4050"/>
    <mergeCell ref="G4051:H4051"/>
    <mergeCell ref="J4051:O4051"/>
    <mergeCell ref="G4052:H4052"/>
    <mergeCell ref="J4052:O4052"/>
    <mergeCell ref="G4053:H4053"/>
    <mergeCell ref="J4053:O4053"/>
    <mergeCell ref="G4054:H4054"/>
    <mergeCell ref="J4054:O4054"/>
    <mergeCell ref="G4055:H4055"/>
    <mergeCell ref="J4055:O4055"/>
    <mergeCell ref="G4056:H4056"/>
    <mergeCell ref="J4056:O4056"/>
    <mergeCell ref="G4057:H4057"/>
    <mergeCell ref="J4057:O4057"/>
    <mergeCell ref="G4058:H4058"/>
    <mergeCell ref="J4062:O4062"/>
    <mergeCell ref="G4063:H4063"/>
    <mergeCell ref="J4063:O4063"/>
    <mergeCell ref="G4064:H4064"/>
    <mergeCell ref="I4064:O4064"/>
    <mergeCell ref="G4065:H4065"/>
    <mergeCell ref="I4065:O4065"/>
    <mergeCell ref="G4066:H4066"/>
    <mergeCell ref="I4066:O4066"/>
    <mergeCell ref="G4067:H4067"/>
    <mergeCell ref="J4067:O4067"/>
    <mergeCell ref="G4068:H4068"/>
    <mergeCell ref="J4068:O4068"/>
    <mergeCell ref="G4069:H4069"/>
    <mergeCell ref="I4069:O4069"/>
    <mergeCell ref="G4070:H4070"/>
    <mergeCell ref="I4020:O4020"/>
    <mergeCell ref="G4021:H4021"/>
    <mergeCell ref="I4021:O4021"/>
    <mergeCell ref="G4022:H4022"/>
    <mergeCell ref="I4022:O4022"/>
    <mergeCell ref="G4023:H4023"/>
    <mergeCell ref="I4023:O4023"/>
    <mergeCell ref="G4024:H4024"/>
    <mergeCell ref="J4024:O4024"/>
    <mergeCell ref="G4025:H4025"/>
    <mergeCell ref="J4025:O4025"/>
    <mergeCell ref="G4026:H4026"/>
    <mergeCell ref="J4026:O4026"/>
    <mergeCell ref="G4027:H4027"/>
    <mergeCell ref="J4027:O4027"/>
    <mergeCell ref="G4028:H4028"/>
    <mergeCell ref="J4028:O4028"/>
    <mergeCell ref="G4029:H4029"/>
    <mergeCell ref="I4029:O4029"/>
    <mergeCell ref="J4098:O4098"/>
    <mergeCell ref="G4099:H4099"/>
    <mergeCell ref="J4099:O4099"/>
    <mergeCell ref="G4100:H4100"/>
    <mergeCell ref="J4100:O4100"/>
    <mergeCell ref="G4086:H4086"/>
    <mergeCell ref="J4086:O4086"/>
    <mergeCell ref="G4087:H4087"/>
    <mergeCell ref="I4087:O4087"/>
    <mergeCell ref="G4088:H4088"/>
    <mergeCell ref="I4088:O4088"/>
    <mergeCell ref="G4089:H4089"/>
    <mergeCell ref="G4101:H4101"/>
    <mergeCell ref="J4101:O4101"/>
    <mergeCell ref="I4070:O4070"/>
    <mergeCell ref="G4071:H4071"/>
    <mergeCell ref="I4071:O4071"/>
    <mergeCell ref="P4087:T4087"/>
    <mergeCell ref="C4075:C4090"/>
    <mergeCell ref="D4075:F4090"/>
    <mergeCell ref="G4075:H4075"/>
    <mergeCell ref="I4075:O4075"/>
    <mergeCell ref="G4076:H4076"/>
    <mergeCell ref="J4076:O4076"/>
    <mergeCell ref="G4077:H4077"/>
    <mergeCell ref="J4077:O4077"/>
    <mergeCell ref="G4078:H4078"/>
    <mergeCell ref="J4078:O4078"/>
    <mergeCell ref="G4079:H4079"/>
    <mergeCell ref="J4079:O4079"/>
    <mergeCell ref="G4080:H4080"/>
    <mergeCell ref="J4080:O4080"/>
    <mergeCell ref="G4081:H4081"/>
    <mergeCell ref="J4081:O4081"/>
    <mergeCell ref="G4082:H4082"/>
    <mergeCell ref="I4082:O4082"/>
    <mergeCell ref="G4083:H4083"/>
    <mergeCell ref="J4083:O4083"/>
    <mergeCell ref="G4084:H4084"/>
    <mergeCell ref="J4084:O4084"/>
    <mergeCell ref="G4085:H4085"/>
    <mergeCell ref="J4085:O4085"/>
    <mergeCell ref="I4105:O4105"/>
    <mergeCell ref="G4106:H4106"/>
    <mergeCell ref="I4106:O4106"/>
    <mergeCell ref="G4107:H4107"/>
    <mergeCell ref="I4107:O4107"/>
    <mergeCell ref="P4091:T4091"/>
    <mergeCell ref="P4092:T4092"/>
    <mergeCell ref="P4093:T4093"/>
    <mergeCell ref="P4094:T4094"/>
    <mergeCell ref="P4095:T4095"/>
    <mergeCell ref="P4096:T4096"/>
    <mergeCell ref="P4097:T4097"/>
    <mergeCell ref="P4098:T4098"/>
    <mergeCell ref="P4099:T4099"/>
    <mergeCell ref="P4100:T4100"/>
    <mergeCell ref="P4101:T4101"/>
    <mergeCell ref="G4156:H4156"/>
    <mergeCell ref="J4156:O4156"/>
    <mergeCell ref="G4157:H4157"/>
    <mergeCell ref="J4157:O4157"/>
    <mergeCell ref="G4091:H4091"/>
    <mergeCell ref="I4091:O4091"/>
    <mergeCell ref="G4092:H4092"/>
    <mergeCell ref="J4092:O4092"/>
    <mergeCell ref="G4093:H4093"/>
    <mergeCell ref="J4093:O4093"/>
    <mergeCell ref="G4094:H4094"/>
    <mergeCell ref="J4094:O4094"/>
    <mergeCell ref="G4095:H4095"/>
    <mergeCell ref="J4095:O4095"/>
    <mergeCell ref="G4112:H4112"/>
    <mergeCell ref="J4112:O4112"/>
    <mergeCell ref="G4113:H4113"/>
    <mergeCell ref="J4113:O4113"/>
    <mergeCell ref="G4114:H4114"/>
    <mergeCell ref="I4114:O4114"/>
    <mergeCell ref="G4115:H4115"/>
    <mergeCell ref="I4115:O4115"/>
    <mergeCell ref="G4116:H4116"/>
    <mergeCell ref="I4116:O4116"/>
    <mergeCell ref="C4117:C4131"/>
    <mergeCell ref="D4117:F4131"/>
    <mergeCell ref="G4117:H4117"/>
    <mergeCell ref="I4117:O4117"/>
    <mergeCell ref="G4118:H4118"/>
    <mergeCell ref="J4118:O4118"/>
    <mergeCell ref="G4119:H4119"/>
    <mergeCell ref="J4119:O4119"/>
    <mergeCell ref="G4120:H4120"/>
    <mergeCell ref="J4120:O4120"/>
    <mergeCell ref="G4121:H4121"/>
    <mergeCell ref="J4121:O4121"/>
    <mergeCell ref="G4122:H4122"/>
    <mergeCell ref="J4122:O4122"/>
    <mergeCell ref="G4123:H4123"/>
    <mergeCell ref="J4123:O4123"/>
    <mergeCell ref="G4124:H4124"/>
    <mergeCell ref="J4124:O4124"/>
    <mergeCell ref="G4125:H4125"/>
    <mergeCell ref="J4125:O4125"/>
    <mergeCell ref="G4126:H4126"/>
    <mergeCell ref="I4126:O4126"/>
    <mergeCell ref="G4127:H4127"/>
    <mergeCell ref="J4127:O4127"/>
    <mergeCell ref="G4128:H4128"/>
    <mergeCell ref="J4128:O4128"/>
    <mergeCell ref="G4129:H4129"/>
    <mergeCell ref="I4129:O4129"/>
    <mergeCell ref="G4130:H4130"/>
    <mergeCell ref="I4130:O4130"/>
    <mergeCell ref="G4131:H4131"/>
    <mergeCell ref="I4131:O4131"/>
    <mergeCell ref="C4091:C4116"/>
    <mergeCell ref="D4091:F4116"/>
    <mergeCell ref="G4102:H4102"/>
    <mergeCell ref="J4102:O4102"/>
    <mergeCell ref="G4103:H4103"/>
    <mergeCell ref="J4103:O4103"/>
    <mergeCell ref="G4104:H4104"/>
    <mergeCell ref="J4104:O4104"/>
    <mergeCell ref="Z3937:AD3937"/>
    <mergeCell ref="P3938:T3938"/>
    <mergeCell ref="U3938:Y3938"/>
    <mergeCell ref="Z3938:AD3938"/>
    <mergeCell ref="J4109:O4109"/>
    <mergeCell ref="G4110:H4110"/>
    <mergeCell ref="J4110:O4110"/>
    <mergeCell ref="G4111:H4111"/>
    <mergeCell ref="J4111:O4111"/>
    <mergeCell ref="G4096:H4096"/>
    <mergeCell ref="J4096:O4096"/>
    <mergeCell ref="G4097:H4097"/>
    <mergeCell ref="I4097:O4097"/>
    <mergeCell ref="G4098:H4098"/>
    <mergeCell ref="C4132:C4161"/>
    <mergeCell ref="D4132:F4161"/>
    <mergeCell ref="G4132:H4132"/>
    <mergeCell ref="I4132:O4132"/>
    <mergeCell ref="G4133:H4133"/>
    <mergeCell ref="I4133:O4133"/>
    <mergeCell ref="G4134:H4134"/>
    <mergeCell ref="I4134:O4134"/>
    <mergeCell ref="G4135:H4135"/>
    <mergeCell ref="I4135:O4135"/>
    <mergeCell ref="G4136:H4136"/>
    <mergeCell ref="I4136:O4136"/>
    <mergeCell ref="G4137:H4137"/>
    <mergeCell ref="J4137:O4137"/>
    <mergeCell ref="G4138:H4138"/>
    <mergeCell ref="J4138:O4138"/>
    <mergeCell ref="G4139:H4139"/>
    <mergeCell ref="J4139:O4139"/>
    <mergeCell ref="G4140:H4140"/>
    <mergeCell ref="J4140:O4140"/>
    <mergeCell ref="G4141:H4141"/>
    <mergeCell ref="J4141:O4141"/>
    <mergeCell ref="G4142:H4142"/>
    <mergeCell ref="J4142:O4142"/>
    <mergeCell ref="G4143:H4143"/>
    <mergeCell ref="I4143:O4143"/>
    <mergeCell ref="G4144:H4144"/>
    <mergeCell ref="I4144:O4144"/>
    <mergeCell ref="G4145:H4145"/>
    <mergeCell ref="J4145:O4145"/>
    <mergeCell ref="G4146:H4146"/>
    <mergeCell ref="J4146:O4146"/>
    <mergeCell ref="G4147:H4147"/>
    <mergeCell ref="I4147:O4147"/>
    <mergeCell ref="G4148:H4148"/>
    <mergeCell ref="I4148:O4148"/>
    <mergeCell ref="G4149:H4149"/>
    <mergeCell ref="I4149:O4149"/>
    <mergeCell ref="G4150:H4150"/>
    <mergeCell ref="I4150:O4150"/>
    <mergeCell ref="G4151:H4151"/>
    <mergeCell ref="I4151:O4151"/>
    <mergeCell ref="G4152:H4152"/>
    <mergeCell ref="I4152:O4152"/>
    <mergeCell ref="G4153:H4153"/>
    <mergeCell ref="I4153:O4153"/>
    <mergeCell ref="G4154:H4154"/>
    <mergeCell ref="I4154:O4154"/>
    <mergeCell ref="G4155:H4155"/>
    <mergeCell ref="I4155:O4155"/>
    <mergeCell ref="Z3956:AD3956"/>
    <mergeCell ref="P3957:T3957"/>
    <mergeCell ref="U3957:Y3957"/>
    <mergeCell ref="Z3957:AD3957"/>
    <mergeCell ref="G4158:H4158"/>
    <mergeCell ref="J4158:O4158"/>
    <mergeCell ref="G4159:H4159"/>
    <mergeCell ref="J4159:O4159"/>
    <mergeCell ref="G4160:H4160"/>
    <mergeCell ref="I4160:O4160"/>
    <mergeCell ref="G4161:H4161"/>
    <mergeCell ref="I4161:O4161"/>
    <mergeCell ref="P3899:T3899"/>
    <mergeCell ref="U3899:Y3899"/>
    <mergeCell ref="Z3899:AD3899"/>
    <mergeCell ref="P3900:T3900"/>
    <mergeCell ref="P3902:T3902"/>
    <mergeCell ref="U3902:Y3902"/>
    <mergeCell ref="Z3902:AD3902"/>
    <mergeCell ref="P3903:T3903"/>
    <mergeCell ref="U3903:Y3903"/>
    <mergeCell ref="Z3903:AD3903"/>
    <mergeCell ref="P3904:T3904"/>
    <mergeCell ref="U3904:Y3904"/>
    <mergeCell ref="Z3904:AD3904"/>
    <mergeCell ref="U3912:Y3912"/>
    <mergeCell ref="Z3912:AD3912"/>
    <mergeCell ref="U3913:Y3913"/>
    <mergeCell ref="Z3913:AD3913"/>
    <mergeCell ref="U3914:Y3914"/>
    <mergeCell ref="Z3914:AD3914"/>
    <mergeCell ref="P3909:T3909"/>
    <mergeCell ref="P3910:T3910"/>
    <mergeCell ref="P3911:T3911"/>
    <mergeCell ref="P3912:T3912"/>
    <mergeCell ref="P3913:T3913"/>
    <mergeCell ref="P3914:T3914"/>
    <mergeCell ref="U3900:Y3900"/>
    <mergeCell ref="Z3900:AD3900"/>
    <mergeCell ref="U3909:Y3909"/>
    <mergeCell ref="Z3909:AD3909"/>
    <mergeCell ref="U3910:Y3910"/>
    <mergeCell ref="Z3910:AD3910"/>
    <mergeCell ref="U3911:Y3911"/>
    <mergeCell ref="Z3911:AD3911"/>
    <mergeCell ref="P3906:T3906"/>
    <mergeCell ref="U3906:Y3906"/>
    <mergeCell ref="Z3906:AD3906"/>
    <mergeCell ref="P3907:T3907"/>
    <mergeCell ref="U3907:Y3907"/>
    <mergeCell ref="Z3907:AD3907"/>
    <mergeCell ref="P3908:T3908"/>
    <mergeCell ref="U3908:Y3908"/>
    <mergeCell ref="U3905:Y3905"/>
    <mergeCell ref="Z3905:AD3905"/>
    <mergeCell ref="P3905:T3905"/>
    <mergeCell ref="Z3908:AD3908"/>
    <mergeCell ref="U3934:Y3934"/>
    <mergeCell ref="Z3934:AD3934"/>
    <mergeCell ref="P3936:T3936"/>
    <mergeCell ref="U3936:Y3936"/>
    <mergeCell ref="Z3936:AD3936"/>
    <mergeCell ref="P3937:T3937"/>
    <mergeCell ref="U3937:Y3937"/>
    <mergeCell ref="U4016:Y4016"/>
    <mergeCell ref="Z4016:AD4016"/>
    <mergeCell ref="P4017:T4017"/>
    <mergeCell ref="U4017:Y4017"/>
    <mergeCell ref="P3939:T3939"/>
    <mergeCell ref="U3939:Y3939"/>
    <mergeCell ref="Z3939:AD3939"/>
    <mergeCell ref="Z3965:AD3965"/>
    <mergeCell ref="P3935:T3935"/>
    <mergeCell ref="U3935:Y3935"/>
    <mergeCell ref="Z3935:AD3935"/>
    <mergeCell ref="P3962:T3962"/>
    <mergeCell ref="U3962:Y3962"/>
    <mergeCell ref="Z3962:AD3962"/>
    <mergeCell ref="P3963:T3963"/>
    <mergeCell ref="U3963:Y3963"/>
    <mergeCell ref="Z3963:AD3963"/>
    <mergeCell ref="P3950:T3950"/>
    <mergeCell ref="U3950:Y3950"/>
    <mergeCell ref="Z3950:AD3950"/>
    <mergeCell ref="U3951:Y3951"/>
    <mergeCell ref="Z3951:AD3951"/>
    <mergeCell ref="U3952:Y3952"/>
    <mergeCell ref="Z3952:AD3952"/>
    <mergeCell ref="U3953:Y3953"/>
    <mergeCell ref="Z3953:AD3953"/>
    <mergeCell ref="P3964:T3964"/>
    <mergeCell ref="U3964:Y3964"/>
    <mergeCell ref="Z3964:AD3964"/>
    <mergeCell ref="P3965:T3965"/>
    <mergeCell ref="U3954:Y3954"/>
    <mergeCell ref="Z3954:AD3954"/>
    <mergeCell ref="P3955:T3955"/>
    <mergeCell ref="U3955:Y3955"/>
    <mergeCell ref="Z3955:AD3955"/>
    <mergeCell ref="P3959:T3959"/>
    <mergeCell ref="U3959:Y3959"/>
    <mergeCell ref="Z3959:AD3959"/>
    <mergeCell ref="P3960:T3960"/>
    <mergeCell ref="U3960:Y3960"/>
    <mergeCell ref="Z3960:AD3960"/>
    <mergeCell ref="P3961:T3961"/>
    <mergeCell ref="U3961:Y3961"/>
    <mergeCell ref="Z3961:AD3961"/>
    <mergeCell ref="Z3940:AD3940"/>
    <mergeCell ref="Z3958:AD3958"/>
    <mergeCell ref="U3965:Y3965"/>
    <mergeCell ref="U3940:Y3940"/>
    <mergeCell ref="U3944:Y3944"/>
    <mergeCell ref="P3947:T3947"/>
    <mergeCell ref="U3947:Y3947"/>
    <mergeCell ref="Z3947:AD3947"/>
    <mergeCell ref="P3948:T3948"/>
    <mergeCell ref="U3949:Y3949"/>
    <mergeCell ref="Z3949:AD3949"/>
    <mergeCell ref="P3951:T3951"/>
    <mergeCell ref="P3952:T3952"/>
    <mergeCell ref="P3953:T3953"/>
    <mergeCell ref="P3954:T3954"/>
    <mergeCell ref="U3948:Y3948"/>
    <mergeCell ref="Z3948:AD3948"/>
    <mergeCell ref="P3949:T3949"/>
    <mergeCell ref="P3956:T3956"/>
    <mergeCell ref="U3956:Y3956"/>
    <mergeCell ref="P3966:T3966"/>
    <mergeCell ref="Z4017:AD4017"/>
    <mergeCell ref="C4004:AD4004"/>
    <mergeCell ref="C4005:AD4005"/>
    <mergeCell ref="C4006:AD4006"/>
    <mergeCell ref="C3966:C3995"/>
    <mergeCell ref="D3966:F3995"/>
    <mergeCell ref="G3966:H3966"/>
    <mergeCell ref="I3966:O3966"/>
    <mergeCell ref="G3967:H3967"/>
    <mergeCell ref="I3967:O3967"/>
    <mergeCell ref="G3968:H3968"/>
    <mergeCell ref="I3968:O3968"/>
    <mergeCell ref="P3987:T3987"/>
    <mergeCell ref="U3987:Y3987"/>
    <mergeCell ref="Z3987:AD3987"/>
    <mergeCell ref="P3988:T3988"/>
    <mergeCell ref="U3988:Y3988"/>
    <mergeCell ref="Z3988:AD3988"/>
    <mergeCell ref="P3989:T3989"/>
    <mergeCell ref="P3967:T3967"/>
    <mergeCell ref="U3967:Y3967"/>
    <mergeCell ref="Z3967:AD3967"/>
    <mergeCell ref="U3966:Y3966"/>
    <mergeCell ref="Z3966:AD3966"/>
    <mergeCell ref="U3986:Y3986"/>
    <mergeCell ref="Z3986:AD3986"/>
    <mergeCell ref="U3977:Y3977"/>
    <mergeCell ref="Z3977:AD3977"/>
    <mergeCell ref="P3978:T3978"/>
    <mergeCell ref="U3978:Y3978"/>
    <mergeCell ref="Z3978:AD3978"/>
    <mergeCell ref="P3979:T3979"/>
    <mergeCell ref="U3979:Y3979"/>
    <mergeCell ref="Z3979:AD3979"/>
    <mergeCell ref="P3980:T3980"/>
    <mergeCell ref="U3980:Y3980"/>
    <mergeCell ref="Z3980:AD3980"/>
    <mergeCell ref="Z3991:AD3991"/>
    <mergeCell ref="G3969:H3969"/>
    <mergeCell ref="I3969:O3969"/>
    <mergeCell ref="G3970:H3970"/>
    <mergeCell ref="I3970:O3970"/>
    <mergeCell ref="G3971:H3971"/>
    <mergeCell ref="J3971:O3971"/>
    <mergeCell ref="G3972:H3972"/>
    <mergeCell ref="J3972:O3972"/>
    <mergeCell ref="G3973:H3973"/>
    <mergeCell ref="J3973:O3973"/>
    <mergeCell ref="G3974:H3974"/>
    <mergeCell ref="J3974:O3974"/>
    <mergeCell ref="G3975:H3975"/>
    <mergeCell ref="J3975:O3975"/>
    <mergeCell ref="G3976:H3976"/>
    <mergeCell ref="J3976:O3976"/>
    <mergeCell ref="G3977:H3977"/>
    <mergeCell ref="I3977:O3977"/>
    <mergeCell ref="G3978:H3978"/>
    <mergeCell ref="I3978:O3978"/>
    <mergeCell ref="G3979:H3979"/>
    <mergeCell ref="J3979:O3979"/>
    <mergeCell ref="G4014:H4014"/>
    <mergeCell ref="I4014:O4014"/>
    <mergeCell ref="G4015:H4015"/>
    <mergeCell ref="P3984:T3984"/>
    <mergeCell ref="U3984:Y3984"/>
    <mergeCell ref="U3970:Y3970"/>
    <mergeCell ref="Z3970:AD3970"/>
    <mergeCell ref="P3971:T3971"/>
    <mergeCell ref="U3971:Y3971"/>
    <mergeCell ref="Z3971:AD3971"/>
    <mergeCell ref="P3972:T3972"/>
    <mergeCell ref="Z3973:AD3973"/>
    <mergeCell ref="G3980:H3980"/>
    <mergeCell ref="P4029:T4029"/>
    <mergeCell ref="U4029:Y4029"/>
    <mergeCell ref="Z4029:AD4029"/>
    <mergeCell ref="P4030:T4030"/>
    <mergeCell ref="U4030:Y4030"/>
    <mergeCell ref="Z4030:AD4030"/>
    <mergeCell ref="P4031:T4031"/>
    <mergeCell ref="U4031:Y4031"/>
    <mergeCell ref="Z4031:AD4031"/>
    <mergeCell ref="P4032:T4032"/>
    <mergeCell ref="U4032:Y4032"/>
    <mergeCell ref="Z4032:AD4032"/>
    <mergeCell ref="P4033:T4033"/>
    <mergeCell ref="U4033:Y4033"/>
    <mergeCell ref="Z4033:AD4033"/>
    <mergeCell ref="P4034:T4034"/>
    <mergeCell ref="U4034:Y4034"/>
    <mergeCell ref="Z4034:AD4034"/>
    <mergeCell ref="P4035:T4035"/>
    <mergeCell ref="U4035:Y4035"/>
    <mergeCell ref="Z4035:AD4035"/>
    <mergeCell ref="P4036:T4036"/>
    <mergeCell ref="U4036:Y4036"/>
    <mergeCell ref="Z4036:AD4036"/>
    <mergeCell ref="P3992:T3992"/>
    <mergeCell ref="U3992:Y3992"/>
    <mergeCell ref="Z3992:AD3992"/>
    <mergeCell ref="I4015:O4015"/>
    <mergeCell ref="G4016:H4016"/>
    <mergeCell ref="I4016:O4016"/>
    <mergeCell ref="G4017:H4017"/>
    <mergeCell ref="I4017:O4017"/>
    <mergeCell ref="P3994:T3994"/>
    <mergeCell ref="U3994:Y3994"/>
    <mergeCell ref="Z3994:AD3994"/>
    <mergeCell ref="P3995:T3995"/>
    <mergeCell ref="U3995:Y3995"/>
    <mergeCell ref="Z3995:AD3995"/>
    <mergeCell ref="P3996:T3996"/>
    <mergeCell ref="U3996:Y3996"/>
    <mergeCell ref="Z3996:AD3996"/>
    <mergeCell ref="P4012:T4012"/>
    <mergeCell ref="U4012:Y4012"/>
    <mergeCell ref="Z4012:AD4012"/>
    <mergeCell ref="P4013:T4013"/>
    <mergeCell ref="U4013:Y4013"/>
    <mergeCell ref="Z4013:AD4013"/>
    <mergeCell ref="P4014:T4014"/>
    <mergeCell ref="U4014:Y4014"/>
    <mergeCell ref="Z4014:AD4014"/>
    <mergeCell ref="P4015:T4015"/>
    <mergeCell ref="U4015:Y4015"/>
    <mergeCell ref="Z4015:AD4015"/>
    <mergeCell ref="P4016:T4016"/>
    <mergeCell ref="P4037:T4037"/>
    <mergeCell ref="U4037:Y4037"/>
    <mergeCell ref="Z4037:AD4037"/>
    <mergeCell ref="P4038:T4038"/>
    <mergeCell ref="U4038:Y4038"/>
    <mergeCell ref="Z4038:AD4038"/>
    <mergeCell ref="P4039:T4039"/>
    <mergeCell ref="U4039:Y4039"/>
    <mergeCell ref="Z4039:AD4039"/>
    <mergeCell ref="P4040:T4040"/>
    <mergeCell ref="U4040:Y4040"/>
    <mergeCell ref="Z4040:AD4040"/>
    <mergeCell ref="P4041:T4041"/>
    <mergeCell ref="U4041:Y4041"/>
    <mergeCell ref="Z4041:AD4041"/>
    <mergeCell ref="P4042:T4042"/>
    <mergeCell ref="U4042:Y4042"/>
    <mergeCell ref="Z4042:AD4042"/>
    <mergeCell ref="P4043:T4043"/>
    <mergeCell ref="U4043:Y4043"/>
    <mergeCell ref="Z4043:AD4043"/>
    <mergeCell ref="P4044:T4044"/>
    <mergeCell ref="U4044:Y4044"/>
    <mergeCell ref="Z4044:AD4044"/>
    <mergeCell ref="U4056:Y4056"/>
    <mergeCell ref="Z4056:AD4056"/>
    <mergeCell ref="U4057:Y4057"/>
    <mergeCell ref="Z4057:AD4057"/>
    <mergeCell ref="P4047:T4047"/>
    <mergeCell ref="U4047:Y4047"/>
    <mergeCell ref="Z4047:AD4047"/>
    <mergeCell ref="P4048:T4048"/>
    <mergeCell ref="U4048:Y4048"/>
    <mergeCell ref="Z4048:AD4048"/>
    <mergeCell ref="P4049:T4049"/>
    <mergeCell ref="U4049:Y4049"/>
    <mergeCell ref="Z4049:AD4049"/>
    <mergeCell ref="P4050:T4050"/>
    <mergeCell ref="U4050:Y4050"/>
    <mergeCell ref="Z4050:AD4050"/>
    <mergeCell ref="P4051:T4051"/>
    <mergeCell ref="U4051:Y4051"/>
    <mergeCell ref="Z4051:AD4051"/>
    <mergeCell ref="P4056:T4056"/>
    <mergeCell ref="P4057:T4057"/>
    <mergeCell ref="U4058:Y4058"/>
    <mergeCell ref="Z4058:AD4058"/>
    <mergeCell ref="U4059:Y4059"/>
    <mergeCell ref="Z4059:AD4059"/>
    <mergeCell ref="U4060:Y4060"/>
    <mergeCell ref="Z4060:AD4060"/>
    <mergeCell ref="U4061:Y4061"/>
    <mergeCell ref="Z4061:AD4061"/>
    <mergeCell ref="U4062:Y4062"/>
    <mergeCell ref="Z4062:AD4062"/>
    <mergeCell ref="U4063:Y4063"/>
    <mergeCell ref="Z4063:AD4063"/>
    <mergeCell ref="U4064:Y4064"/>
    <mergeCell ref="Z4064:AD4064"/>
    <mergeCell ref="U4065:Y4065"/>
    <mergeCell ref="Z4065:AD4065"/>
    <mergeCell ref="U4066:Y4066"/>
    <mergeCell ref="Z4066:AD4066"/>
    <mergeCell ref="U4067:Y4067"/>
    <mergeCell ref="Z4067:AD4067"/>
    <mergeCell ref="U4068:Y4068"/>
    <mergeCell ref="Z4068:AD4068"/>
    <mergeCell ref="P4069:T4069"/>
    <mergeCell ref="U4069:Y4069"/>
    <mergeCell ref="Z4069:AD4069"/>
    <mergeCell ref="P4052:T4052"/>
    <mergeCell ref="U4052:Y4052"/>
    <mergeCell ref="Z4052:AD4052"/>
    <mergeCell ref="P4053:T4053"/>
    <mergeCell ref="U4053:Y4053"/>
    <mergeCell ref="Z4053:AD4053"/>
    <mergeCell ref="P4054:T4054"/>
    <mergeCell ref="U4054:Y4054"/>
    <mergeCell ref="Z4054:AD4054"/>
    <mergeCell ref="P4055:T4055"/>
    <mergeCell ref="U4055:Y4055"/>
    <mergeCell ref="Z4055:AD4055"/>
    <mergeCell ref="P4058:T4058"/>
    <mergeCell ref="P4059:T4059"/>
    <mergeCell ref="P4060:T4060"/>
    <mergeCell ref="P4061:T4061"/>
    <mergeCell ref="P4062:T4062"/>
    <mergeCell ref="P4063:T4063"/>
    <mergeCell ref="P4064:T4064"/>
    <mergeCell ref="P4065:T4065"/>
    <mergeCell ref="P4066:T4066"/>
    <mergeCell ref="P4067:T4067"/>
    <mergeCell ref="P4068:T4068"/>
    <mergeCell ref="Z4087:AD4087"/>
    <mergeCell ref="U4124:Y4124"/>
    <mergeCell ref="Z4124:AD4124"/>
    <mergeCell ref="P4125:T4125"/>
    <mergeCell ref="U4125:Y4125"/>
    <mergeCell ref="Z4125:AD4125"/>
    <mergeCell ref="P4126:T4126"/>
    <mergeCell ref="U4126:Y4126"/>
    <mergeCell ref="Z4126:AD4126"/>
    <mergeCell ref="P4127:T4127"/>
    <mergeCell ref="U4127:Y4127"/>
    <mergeCell ref="Z4127:AD4127"/>
    <mergeCell ref="P4128:T4128"/>
    <mergeCell ref="U4128:Y4128"/>
    <mergeCell ref="Z4128:AD4128"/>
    <mergeCell ref="P4129:T4129"/>
    <mergeCell ref="U4129:Y4129"/>
    <mergeCell ref="Z4129:AD4129"/>
    <mergeCell ref="U4093:Y4093"/>
    <mergeCell ref="Z4093:AD4093"/>
    <mergeCell ref="U4094:Y4094"/>
    <mergeCell ref="Z4094:AD4094"/>
    <mergeCell ref="U4095:Y4095"/>
    <mergeCell ref="Z4095:AD4095"/>
    <mergeCell ref="U4096:Y4096"/>
    <mergeCell ref="Z4096:AD4096"/>
    <mergeCell ref="U4097:Y4097"/>
    <mergeCell ref="Z4097:AD4097"/>
    <mergeCell ref="U4098:Y4098"/>
    <mergeCell ref="Z4098:AD4098"/>
    <mergeCell ref="U4090:Y4090"/>
    <mergeCell ref="Z4090:AD4090"/>
    <mergeCell ref="U4091:Y4091"/>
    <mergeCell ref="Z4091:AD4091"/>
    <mergeCell ref="U4092:Y4092"/>
    <mergeCell ref="Z4092:AD4092"/>
    <mergeCell ref="P4107:T4107"/>
    <mergeCell ref="P4108:T4108"/>
    <mergeCell ref="U4108:Y4108"/>
    <mergeCell ref="Z4108:AD4108"/>
    <mergeCell ref="P4109:T4109"/>
    <mergeCell ref="U4109:Y4109"/>
    <mergeCell ref="Z4109:AD4109"/>
    <mergeCell ref="P4110:T4110"/>
    <mergeCell ref="U4110:Y4110"/>
    <mergeCell ref="Z4110:AD4110"/>
    <mergeCell ref="P4111:T4111"/>
    <mergeCell ref="U4111:Y4111"/>
    <mergeCell ref="Z4111:AD4111"/>
    <mergeCell ref="Z4118:AD4118"/>
    <mergeCell ref="P4119:T4119"/>
    <mergeCell ref="U4119:Y4119"/>
    <mergeCell ref="Z4119:AD4119"/>
    <mergeCell ref="P4120:T4120"/>
    <mergeCell ref="U4120:Y4120"/>
    <mergeCell ref="Z4120:AD4120"/>
    <mergeCell ref="P4121:T4121"/>
    <mergeCell ref="U4089:Y4089"/>
    <mergeCell ref="P4124:T4124"/>
    <mergeCell ref="Z4107:AD4107"/>
    <mergeCell ref="Z4116:AD4116"/>
    <mergeCell ref="P4117:T4117"/>
    <mergeCell ref="U4117:Y4117"/>
    <mergeCell ref="Z4117:AD4117"/>
    <mergeCell ref="U4099:Y4099"/>
    <mergeCell ref="Z4099:AD4099"/>
    <mergeCell ref="U4100:Y4100"/>
    <mergeCell ref="Z4100:AD4100"/>
    <mergeCell ref="U4101:Y4101"/>
    <mergeCell ref="Z4101:AD4101"/>
    <mergeCell ref="P4102:T4102"/>
    <mergeCell ref="U4102:Y4102"/>
    <mergeCell ref="Z4102:AD4102"/>
    <mergeCell ref="P4103:T4103"/>
    <mergeCell ref="U4103:Y4103"/>
    <mergeCell ref="Z4103:AD4103"/>
    <mergeCell ref="P4104:T4104"/>
    <mergeCell ref="U4104:Y4104"/>
    <mergeCell ref="Z4104:AD4104"/>
    <mergeCell ref="P4105:T4105"/>
    <mergeCell ref="U4105:Y4105"/>
    <mergeCell ref="Z4105:AD4105"/>
    <mergeCell ref="P4106:T4106"/>
    <mergeCell ref="U4106:Y4106"/>
    <mergeCell ref="Z4106:AD4106"/>
    <mergeCell ref="U4070:Y4070"/>
    <mergeCell ref="Z4070:AD4070"/>
    <mergeCell ref="P4071:T4071"/>
    <mergeCell ref="U4071:Y4071"/>
    <mergeCell ref="Z4071:AD4071"/>
    <mergeCell ref="P4072:T4072"/>
    <mergeCell ref="U4072:Y4072"/>
    <mergeCell ref="Z4072:AD4072"/>
    <mergeCell ref="P4073:T4073"/>
    <mergeCell ref="U4121:Y4121"/>
    <mergeCell ref="Z4121:AD4121"/>
    <mergeCell ref="P4122:T4122"/>
    <mergeCell ref="U4122:Y4122"/>
    <mergeCell ref="Z4122:AD4122"/>
    <mergeCell ref="U4079:Y4079"/>
    <mergeCell ref="Z4079:AD4079"/>
    <mergeCell ref="U4080:Y4080"/>
    <mergeCell ref="Z4080:AD4080"/>
    <mergeCell ref="U4081:Y4081"/>
    <mergeCell ref="Z4081:AD4081"/>
    <mergeCell ref="U4082:Y4082"/>
    <mergeCell ref="Z4082:AD4082"/>
    <mergeCell ref="U4083:Y4083"/>
    <mergeCell ref="Z4083:AD4083"/>
    <mergeCell ref="U4084:Y4084"/>
    <mergeCell ref="Z4084:AD4084"/>
    <mergeCell ref="U4085:Y4085"/>
    <mergeCell ref="Z4085:AD4085"/>
    <mergeCell ref="U4073:Y4073"/>
    <mergeCell ref="Z4073:AD4073"/>
    <mergeCell ref="U4074:Y4074"/>
    <mergeCell ref="Z4074:AD4074"/>
    <mergeCell ref="U4075:Y4075"/>
    <mergeCell ref="Z4075:AD4075"/>
    <mergeCell ref="U4076:Y4076"/>
    <mergeCell ref="Z4076:AD4076"/>
    <mergeCell ref="U4077:Y4077"/>
    <mergeCell ref="Z4077:AD4077"/>
    <mergeCell ref="U4078:Y4078"/>
    <mergeCell ref="Z4078:AD4078"/>
    <mergeCell ref="U4086:Y4086"/>
    <mergeCell ref="Z4086:AD4086"/>
    <mergeCell ref="U4087:Y4087"/>
    <mergeCell ref="I2903:L2903"/>
    <mergeCell ref="F2904:G2904"/>
    <mergeCell ref="I2904:L2904"/>
    <mergeCell ref="F2905:G2905"/>
    <mergeCell ref="I2905:L2905"/>
    <mergeCell ref="F2906:G2906"/>
    <mergeCell ref="H2906:L2906"/>
    <mergeCell ref="F2907:G2907"/>
    <mergeCell ref="D2909:E2923"/>
    <mergeCell ref="F2909:G2909"/>
    <mergeCell ref="H2909:L2909"/>
    <mergeCell ref="F2910:G2910"/>
    <mergeCell ref="I2910:L2910"/>
    <mergeCell ref="F2911:G2911"/>
    <mergeCell ref="I2911:L2911"/>
    <mergeCell ref="F2912:G2912"/>
    <mergeCell ref="I2912:L2912"/>
    <mergeCell ref="F2913:G2913"/>
    <mergeCell ref="I2913:L2913"/>
    <mergeCell ref="B2961:AD2961"/>
    <mergeCell ref="P2966:R2967"/>
    <mergeCell ref="C2924:C2953"/>
    <mergeCell ref="F2914:G2914"/>
    <mergeCell ref="I2914:L2914"/>
    <mergeCell ref="F2915:G2915"/>
    <mergeCell ref="I2915:L2915"/>
    <mergeCell ref="F2916:G2916"/>
    <mergeCell ref="I2916:L2916"/>
    <mergeCell ref="F2917:G2917"/>
    <mergeCell ref="I2917:L2917"/>
    <mergeCell ref="F2918:G2918"/>
    <mergeCell ref="H2918:L2918"/>
    <mergeCell ref="F2919:G2919"/>
    <mergeCell ref="I2919:L2919"/>
    <mergeCell ref="F2920:G2920"/>
    <mergeCell ref="I2920:L2920"/>
    <mergeCell ref="F2921:G2921"/>
    <mergeCell ref="H2921:L2921"/>
    <mergeCell ref="F2922:G2922"/>
    <mergeCell ref="H2922:L2922"/>
    <mergeCell ref="F2923:G2923"/>
    <mergeCell ref="C619:F619"/>
    <mergeCell ref="G619:AD619"/>
    <mergeCell ref="L647:AA647"/>
    <mergeCell ref="AB647:AD650"/>
    <mergeCell ref="L648:M650"/>
    <mergeCell ref="N648:Y648"/>
    <mergeCell ref="Z648:AA650"/>
    <mergeCell ref="N649:Q649"/>
    <mergeCell ref="R649:S650"/>
    <mergeCell ref="T649:U650"/>
    <mergeCell ref="C709:C710"/>
    <mergeCell ref="AA635:AB635"/>
    <mergeCell ref="O636:P636"/>
    <mergeCell ref="Q636:R636"/>
    <mergeCell ref="P650:Q650"/>
    <mergeCell ref="N651:O651"/>
    <mergeCell ref="P651:Q651"/>
    <mergeCell ref="S631:T631"/>
    <mergeCell ref="S632:T632"/>
    <mergeCell ref="H2801:L2804"/>
    <mergeCell ref="H2806:L2806"/>
    <mergeCell ref="F2807:G2807"/>
    <mergeCell ref="H2807:L2807"/>
    <mergeCell ref="F2808:G2808"/>
    <mergeCell ref="H2808:L2808"/>
    <mergeCell ref="F2809:G2809"/>
    <mergeCell ref="H2809:L2809"/>
    <mergeCell ref="D2810:E2821"/>
    <mergeCell ref="F2810:G2810"/>
    <mergeCell ref="H2810:L2810"/>
    <mergeCell ref="F2811:G2811"/>
    <mergeCell ref="H2811:L2811"/>
    <mergeCell ref="F2812:G2812"/>
    <mergeCell ref="D2805:E2809"/>
    <mergeCell ref="F2805:G2805"/>
    <mergeCell ref="H2805:L2805"/>
    <mergeCell ref="F2806:G2806"/>
    <mergeCell ref="D2741:E2755"/>
    <mergeCell ref="F2741:G2741"/>
    <mergeCell ref="H2741:L2741"/>
    <mergeCell ref="F2742:G2742"/>
    <mergeCell ref="I2742:L2742"/>
    <mergeCell ref="F2743:G2743"/>
    <mergeCell ref="I2743:L2743"/>
    <mergeCell ref="F2744:G2744"/>
    <mergeCell ref="I2744:L2744"/>
    <mergeCell ref="F2745:G2745"/>
    <mergeCell ref="I2745:L2745"/>
    <mergeCell ref="F2746:G2746"/>
    <mergeCell ref="I2746:L2746"/>
    <mergeCell ref="F2747:G2747"/>
    <mergeCell ref="I2747:L2747"/>
    <mergeCell ref="F2748:G2748"/>
    <mergeCell ref="I2748:L2748"/>
    <mergeCell ref="F2749:G2749"/>
    <mergeCell ref="I2749:L2749"/>
    <mergeCell ref="F2750:G2750"/>
    <mergeCell ref="H2750:L2750"/>
    <mergeCell ref="F2751:G2751"/>
    <mergeCell ref="I2751:L2751"/>
    <mergeCell ref="F2752:G2752"/>
    <mergeCell ref="I2752:L2752"/>
    <mergeCell ref="F2753:G2753"/>
    <mergeCell ref="H2753:L2753"/>
    <mergeCell ref="S3634:X3634"/>
    <mergeCell ref="Y3634:AD3634"/>
    <mergeCell ref="M3635:R3635"/>
    <mergeCell ref="S3635:X3635"/>
    <mergeCell ref="Y3635:AD3635"/>
    <mergeCell ref="M3636:R3636"/>
    <mergeCell ref="S3636:X3636"/>
    <mergeCell ref="Y3636:AD3636"/>
    <mergeCell ref="C3629:AD3629"/>
    <mergeCell ref="F2940:G2940"/>
    <mergeCell ref="H2940:L2940"/>
    <mergeCell ref="F2941:G2941"/>
    <mergeCell ref="H2941:L2941"/>
    <mergeCell ref="F2942:G2942"/>
    <mergeCell ref="H2942:L2942"/>
    <mergeCell ref="F2943:G2943"/>
    <mergeCell ref="H2943:L2943"/>
    <mergeCell ref="F2944:G2944"/>
    <mergeCell ref="H2944:L2944"/>
    <mergeCell ref="F2945:G2945"/>
    <mergeCell ref="H2945:L2945"/>
    <mergeCell ref="F2946:G2946"/>
    <mergeCell ref="H2946:L2946"/>
    <mergeCell ref="F2947:G2947"/>
    <mergeCell ref="H2947:L2947"/>
    <mergeCell ref="F2948:G2948"/>
    <mergeCell ref="I2948:L2948"/>
    <mergeCell ref="F2949:G2949"/>
    <mergeCell ref="I2949:L2949"/>
    <mergeCell ref="F2950:G2950"/>
    <mergeCell ref="I2950:L2950"/>
    <mergeCell ref="F2951:G2951"/>
    <mergeCell ref="I2951:L2951"/>
    <mergeCell ref="F2952:G2952"/>
    <mergeCell ref="H2952:L2952"/>
    <mergeCell ref="F2953:G2953"/>
    <mergeCell ref="H2953:L2953"/>
    <mergeCell ref="Y2967:AA2967"/>
    <mergeCell ref="AB2967:AD2967"/>
    <mergeCell ref="Z3004:AD3004"/>
    <mergeCell ref="P3005:T3005"/>
    <mergeCell ref="U3005:Y3005"/>
    <mergeCell ref="Z3005:AD3005"/>
    <mergeCell ref="P3006:T3006"/>
    <mergeCell ref="U3006:Y3006"/>
    <mergeCell ref="Z3006:AD3006"/>
    <mergeCell ref="C3012:AD3012"/>
    <mergeCell ref="C3014:AD3014"/>
    <mergeCell ref="C3031:AD3031"/>
    <mergeCell ref="B2977:AD2977"/>
    <mergeCell ref="B2976:AD2976"/>
    <mergeCell ref="C2980:AD2980"/>
    <mergeCell ref="N2966:N2968"/>
    <mergeCell ref="C2979:AD2979"/>
    <mergeCell ref="Y3307:Z3307"/>
    <mergeCell ref="AA3307:AB3307"/>
    <mergeCell ref="W3308:X3308"/>
    <mergeCell ref="C2956:AD2956"/>
    <mergeCell ref="D2924:E2953"/>
    <mergeCell ref="F2924:G2924"/>
    <mergeCell ref="H2924:L2924"/>
    <mergeCell ref="F2925:G2925"/>
    <mergeCell ref="H2925:L2925"/>
    <mergeCell ref="F2926:G2926"/>
    <mergeCell ref="O614:P614"/>
    <mergeCell ref="D615:N615"/>
    <mergeCell ref="O615:P615"/>
    <mergeCell ref="D616:N616"/>
    <mergeCell ref="O616:P616"/>
    <mergeCell ref="O617:P617"/>
    <mergeCell ref="C643:AD643"/>
    <mergeCell ref="C647:K650"/>
    <mergeCell ref="X649:Y650"/>
    <mergeCell ref="N650:O650"/>
    <mergeCell ref="C645:AD645"/>
    <mergeCell ref="M628:N628"/>
    <mergeCell ref="K631:L631"/>
    <mergeCell ref="K632:L632"/>
    <mergeCell ref="R651:S651"/>
    <mergeCell ref="T651:U651"/>
    <mergeCell ref="V651:W651"/>
    <mergeCell ref="X651:Y651"/>
    <mergeCell ref="Z651:AA651"/>
    <mergeCell ref="AB651:AD651"/>
    <mergeCell ref="N657:O657"/>
    <mergeCell ref="P657:Q657"/>
    <mergeCell ref="C642:AD642"/>
    <mergeCell ref="C644:AD644"/>
    <mergeCell ref="N661:O661"/>
    <mergeCell ref="P661:Q661"/>
    <mergeCell ref="R661:S661"/>
    <mergeCell ref="T661:U661"/>
    <mergeCell ref="V661:W661"/>
    <mergeCell ref="X661:Y661"/>
    <mergeCell ref="Z661:AA661"/>
    <mergeCell ref="AB661:AD661"/>
    <mergeCell ref="X659:Y659"/>
    <mergeCell ref="U637:V637"/>
    <mergeCell ref="W637:X637"/>
    <mergeCell ref="Y637:Z637"/>
    <mergeCell ref="M637:N637"/>
    <mergeCell ref="S637:T637"/>
    <mergeCell ref="Q630:R630"/>
    <mergeCell ref="AA630:AB630"/>
    <mergeCell ref="O631:P631"/>
    <mergeCell ref="Q631:R631"/>
    <mergeCell ref="AA631:AB631"/>
    <mergeCell ref="D632:J632"/>
    <mergeCell ref="D631:J631"/>
    <mergeCell ref="M629:N629"/>
    <mergeCell ref="M630:N630"/>
    <mergeCell ref="M634:N634"/>
    <mergeCell ref="M635:N635"/>
    <mergeCell ref="M636:N636"/>
    <mergeCell ref="S636:T636"/>
    <mergeCell ref="U636:V636"/>
    <mergeCell ref="W636:X636"/>
    <mergeCell ref="Y636:Z636"/>
    <mergeCell ref="D651:K651"/>
    <mergeCell ref="D652:K652"/>
    <mergeCell ref="D653:K653"/>
    <mergeCell ref="AC637:AD637"/>
    <mergeCell ref="O630:P630"/>
    <mergeCell ref="K628:L628"/>
    <mergeCell ref="O632:P632"/>
    <mergeCell ref="Q632:R632"/>
    <mergeCell ref="O635:P635"/>
    <mergeCell ref="Q635:R635"/>
    <mergeCell ref="H2812:L2812"/>
    <mergeCell ref="F2813:G2813"/>
    <mergeCell ref="H2813:L2813"/>
    <mergeCell ref="F2814:G2814"/>
    <mergeCell ref="H2814:L2814"/>
    <mergeCell ref="F2859:G2859"/>
    <mergeCell ref="I2859:L2859"/>
    <mergeCell ref="I2850:L2850"/>
    <mergeCell ref="F2834:G2834"/>
    <mergeCell ref="I2834:L2834"/>
    <mergeCell ref="F2835:G2835"/>
    <mergeCell ref="I2835:L2835"/>
    <mergeCell ref="F2836:G2836"/>
    <mergeCell ref="I2836:L2836"/>
    <mergeCell ref="F2827:G2827"/>
    <mergeCell ref="I2827:L2827"/>
    <mergeCell ref="F2822:G2822"/>
    <mergeCell ref="H2822:L2822"/>
    <mergeCell ref="F2823:G2823"/>
    <mergeCell ref="H2823:L2823"/>
    <mergeCell ref="F2824:G2824"/>
    <mergeCell ref="H2824:L2824"/>
    <mergeCell ref="F2825:G2825"/>
    <mergeCell ref="H2825:L2825"/>
    <mergeCell ref="F2826:G2826"/>
    <mergeCell ref="I2826:L2826"/>
    <mergeCell ref="F2828:G2828"/>
    <mergeCell ref="I2828:L2828"/>
    <mergeCell ref="H2830:L2830"/>
    <mergeCell ref="F2831:G2831"/>
    <mergeCell ref="H2831:L2831"/>
    <mergeCell ref="F2848:G2848"/>
    <mergeCell ref="I2848:L2848"/>
    <mergeCell ref="F2849:G2849"/>
    <mergeCell ref="I2849:L2849"/>
    <mergeCell ref="F2850:G2850"/>
    <mergeCell ref="F2851:G2851"/>
    <mergeCell ref="H2851:L2851"/>
    <mergeCell ref="F2852:G2852"/>
    <mergeCell ref="I2852:L2852"/>
    <mergeCell ref="F2853:G2853"/>
    <mergeCell ref="I2853:L2853"/>
    <mergeCell ref="F2854:G2854"/>
    <mergeCell ref="F2837:G2837"/>
    <mergeCell ref="I2837:L2837"/>
    <mergeCell ref="F2838:G2838"/>
    <mergeCell ref="I2838:L2838"/>
    <mergeCell ref="F2839:G2839"/>
    <mergeCell ref="I2839:L2839"/>
    <mergeCell ref="F2840:G2840"/>
    <mergeCell ref="F2829:G2829"/>
    <mergeCell ref="I2829:L2829"/>
    <mergeCell ref="F2830:G2830"/>
    <mergeCell ref="I2842:L2842"/>
    <mergeCell ref="F2843:G2843"/>
    <mergeCell ref="I2843:L2843"/>
    <mergeCell ref="F2844:G2844"/>
    <mergeCell ref="I2844:L2844"/>
    <mergeCell ref="F2845:G2845"/>
    <mergeCell ref="I2845:L2845"/>
    <mergeCell ref="F2846:G2846"/>
    <mergeCell ref="I2846:L2846"/>
    <mergeCell ref="F2847:G2847"/>
    <mergeCell ref="I2847:L2847"/>
    <mergeCell ref="D2833:E2863"/>
    <mergeCell ref="F2833:G2833"/>
    <mergeCell ref="H2833:L2833"/>
    <mergeCell ref="I2932:L2932"/>
    <mergeCell ref="F2908:G2908"/>
    <mergeCell ref="H2908:L2908"/>
    <mergeCell ref="F2860:G2860"/>
    <mergeCell ref="I2860:L2860"/>
    <mergeCell ref="H2863:L2863"/>
    <mergeCell ref="D2864:E2866"/>
    <mergeCell ref="F2864:G2864"/>
    <mergeCell ref="H2864:L2864"/>
    <mergeCell ref="F2865:G2865"/>
    <mergeCell ref="H2865:L2865"/>
    <mergeCell ref="F2866:G2866"/>
    <mergeCell ref="H2866:L2866"/>
    <mergeCell ref="D2867:E2882"/>
    <mergeCell ref="F2867:G2867"/>
    <mergeCell ref="H2867:L2867"/>
    <mergeCell ref="F2868:G2868"/>
    <mergeCell ref="I2868:L2868"/>
    <mergeCell ref="F2869:G2869"/>
    <mergeCell ref="I2869:L2869"/>
    <mergeCell ref="I2840:L2840"/>
    <mergeCell ref="F2841:G2841"/>
    <mergeCell ref="I2841:L2841"/>
    <mergeCell ref="H2881:L2881"/>
    <mergeCell ref="F2882:G2882"/>
    <mergeCell ref="H2882:L2882"/>
    <mergeCell ref="F2876:G2876"/>
    <mergeCell ref="I2876:L2876"/>
    <mergeCell ref="F2877:G2877"/>
    <mergeCell ref="I2877:L2877"/>
    <mergeCell ref="F2878:G2878"/>
    <mergeCell ref="I2878:L2878"/>
    <mergeCell ref="F2879:G2879"/>
    <mergeCell ref="H2879:L2879"/>
    <mergeCell ref="F2880:G2880"/>
    <mergeCell ref="H2880:L2880"/>
    <mergeCell ref="F2862:G2862"/>
    <mergeCell ref="H2862:L2862"/>
    <mergeCell ref="F2863:G2863"/>
    <mergeCell ref="D2883:E2908"/>
    <mergeCell ref="F2883:G2883"/>
    <mergeCell ref="H2883:L2883"/>
    <mergeCell ref="F2884:G2884"/>
    <mergeCell ref="I2884:L2884"/>
    <mergeCell ref="F2885:G2885"/>
    <mergeCell ref="F2881:G2881"/>
    <mergeCell ref="F2870:G2870"/>
    <mergeCell ref="I2870:L2870"/>
    <mergeCell ref="F2871:G2871"/>
    <mergeCell ref="I2871:L2871"/>
    <mergeCell ref="F2872:G2872"/>
    <mergeCell ref="I2872:L2872"/>
    <mergeCell ref="F2873:G2873"/>
    <mergeCell ref="I2873:L2873"/>
    <mergeCell ref="F2842:G2842"/>
    <mergeCell ref="H2923:L2923"/>
    <mergeCell ref="H2926:L2926"/>
    <mergeCell ref="F2927:G2927"/>
    <mergeCell ref="H2927:L2927"/>
    <mergeCell ref="F2928:G2928"/>
    <mergeCell ref="H2928:L2928"/>
    <mergeCell ref="I2854:L2854"/>
    <mergeCell ref="F2855:G2855"/>
    <mergeCell ref="I2855:L2855"/>
    <mergeCell ref="F2856:G2856"/>
    <mergeCell ref="H2856:L2856"/>
    <mergeCell ref="F2857:G2857"/>
    <mergeCell ref="H2857:L2857"/>
    <mergeCell ref="F2858:G2858"/>
    <mergeCell ref="H2858:L2858"/>
    <mergeCell ref="I2938:L2938"/>
    <mergeCell ref="F2939:G2939"/>
    <mergeCell ref="H2939:L2939"/>
    <mergeCell ref="I2885:L2885"/>
    <mergeCell ref="F2886:G2886"/>
    <mergeCell ref="I2886:L2886"/>
    <mergeCell ref="F2887:G2887"/>
    <mergeCell ref="I2887:L2887"/>
    <mergeCell ref="F2888:G2888"/>
    <mergeCell ref="I2888:L2888"/>
    <mergeCell ref="F2889:G2889"/>
    <mergeCell ref="H2889:L2889"/>
    <mergeCell ref="F2890:G2890"/>
    <mergeCell ref="I2890:L2890"/>
    <mergeCell ref="F2891:G2891"/>
    <mergeCell ref="I2891:L2891"/>
    <mergeCell ref="F2892:G2892"/>
    <mergeCell ref="I2892:L2892"/>
    <mergeCell ref="F2893:G2893"/>
    <mergeCell ref="I2893:L2893"/>
    <mergeCell ref="F2894:G2894"/>
    <mergeCell ref="I2894:L2894"/>
    <mergeCell ref="F2895:G2895"/>
    <mergeCell ref="I2895:L2895"/>
    <mergeCell ref="F2896:G2896"/>
    <mergeCell ref="F2861:G2861"/>
    <mergeCell ref="H2861:L2861"/>
    <mergeCell ref="F2874:G2874"/>
    <mergeCell ref="H2874:L2874"/>
    <mergeCell ref="F2875:G2875"/>
    <mergeCell ref="I2875:L2875"/>
    <mergeCell ref="F2929:G2929"/>
    <mergeCell ref="I2929:L2929"/>
    <mergeCell ref="F2930:G2930"/>
    <mergeCell ref="I2930:L2930"/>
    <mergeCell ref="F2931:G2931"/>
    <mergeCell ref="I2931:L2931"/>
    <mergeCell ref="F2932:G2932"/>
    <mergeCell ref="F2933:G2933"/>
    <mergeCell ref="I2933:L2933"/>
    <mergeCell ref="F2934:G2934"/>
    <mergeCell ref="I2934:L2934"/>
    <mergeCell ref="F2935:G2935"/>
    <mergeCell ref="H2935:L2935"/>
    <mergeCell ref="F2936:G2936"/>
    <mergeCell ref="H2936:L2936"/>
    <mergeCell ref="F2937:G2937"/>
    <mergeCell ref="I2937:L2937"/>
    <mergeCell ref="F2938:G2938"/>
    <mergeCell ref="H2900:L2900"/>
    <mergeCell ref="F2901:G2901"/>
    <mergeCell ref="I2901:L2901"/>
    <mergeCell ref="F2902:G2902"/>
    <mergeCell ref="I2902:L2902"/>
    <mergeCell ref="F2903:G2903"/>
    <mergeCell ref="M3294:N3294"/>
    <mergeCell ref="O3294:P3294"/>
    <mergeCell ref="Q3294:R3294"/>
    <mergeCell ref="V3086:W3086"/>
    <mergeCell ref="X3086:Y3086"/>
    <mergeCell ref="Z3086:AA3086"/>
    <mergeCell ref="D3053:L3053"/>
    <mergeCell ref="M3053:R3053"/>
    <mergeCell ref="S3053:X3053"/>
    <mergeCell ref="Y3053:AD3053"/>
    <mergeCell ref="D3054:L3054"/>
    <mergeCell ref="C2989:D2989"/>
    <mergeCell ref="C2990:D2990"/>
    <mergeCell ref="C2991:D2991"/>
    <mergeCell ref="D2986:K2986"/>
    <mergeCell ref="E2987:K2987"/>
    <mergeCell ref="C3082:AD3082"/>
    <mergeCell ref="P3007:T3007"/>
    <mergeCell ref="U3007:Y3007"/>
    <mergeCell ref="Z3007:AD3007"/>
    <mergeCell ref="P3001:T3001"/>
    <mergeCell ref="U3001:Y3001"/>
    <mergeCell ref="Z3001:AD3001"/>
    <mergeCell ref="C3000:O3001"/>
    <mergeCell ref="P3000:AD3000"/>
    <mergeCell ref="D3002:O3002"/>
    <mergeCell ref="C3003:D3003"/>
    <mergeCell ref="D3057:L3057"/>
    <mergeCell ref="M3057:R3057"/>
    <mergeCell ref="S3057:X3057"/>
    <mergeCell ref="Y3057:AD3057"/>
    <mergeCell ref="B3062:AD3062"/>
    <mergeCell ref="B3073:AD3073"/>
    <mergeCell ref="B3074:AD3074"/>
    <mergeCell ref="E3006:O3006"/>
    <mergeCell ref="C3007:D3007"/>
    <mergeCell ref="E3007:O3007"/>
    <mergeCell ref="D3038:U3038"/>
    <mergeCell ref="V3038:AD3038"/>
    <mergeCell ref="C2997:AD2997"/>
    <mergeCell ref="C3020:D3020"/>
    <mergeCell ref="L3017:L3018"/>
    <mergeCell ref="M3058:R3058"/>
    <mergeCell ref="B2992:P2992"/>
    <mergeCell ref="Q2992:AD2992"/>
    <mergeCell ref="B2993:AD2993"/>
    <mergeCell ref="B2994:AD2994"/>
    <mergeCell ref="AA3288:AB3288"/>
    <mergeCell ref="AC3270:AD3270"/>
    <mergeCell ref="Y3268:Z3268"/>
    <mergeCell ref="AA3268:AB3268"/>
    <mergeCell ref="P3218:Q3218"/>
    <mergeCell ref="T3218:V3218"/>
    <mergeCell ref="W3218:Y3218"/>
    <mergeCell ref="Z3218:AB3218"/>
    <mergeCell ref="AC3218:AD3218"/>
    <mergeCell ref="C3213:K3214"/>
    <mergeCell ref="C3081:AD3081"/>
    <mergeCell ref="Q3265:R3265"/>
    <mergeCell ref="S3265:T3265"/>
    <mergeCell ref="P3093:Q3093"/>
    <mergeCell ref="C3284:L3286"/>
    <mergeCell ref="D3287:L3287"/>
    <mergeCell ref="D3288:L3288"/>
    <mergeCell ref="BH225:BI225"/>
    <mergeCell ref="T813:AD813"/>
    <mergeCell ref="D814:S814"/>
    <mergeCell ref="T814:AD814"/>
    <mergeCell ref="D815:S815"/>
    <mergeCell ref="T815:AD815"/>
    <mergeCell ref="D816:S816"/>
    <mergeCell ref="T816:AD816"/>
    <mergeCell ref="D817:S817"/>
    <mergeCell ref="T817:AD817"/>
    <mergeCell ref="D818:S818"/>
    <mergeCell ref="T818:AD818"/>
    <mergeCell ref="C3013:AD3013"/>
    <mergeCell ref="D768:S768"/>
    <mergeCell ref="T768:AD768"/>
    <mergeCell ref="D769:S769"/>
    <mergeCell ref="T769:AD769"/>
    <mergeCell ref="D770:S770"/>
    <mergeCell ref="T770:AD770"/>
    <mergeCell ref="D771:S771"/>
    <mergeCell ref="T771:AD771"/>
    <mergeCell ref="D772:S772"/>
    <mergeCell ref="T772:AD772"/>
    <mergeCell ref="D773:S773"/>
    <mergeCell ref="T773:AD773"/>
    <mergeCell ref="D774:S774"/>
    <mergeCell ref="T774:AD774"/>
    <mergeCell ref="D775:S775"/>
    <mergeCell ref="T775:AD775"/>
    <mergeCell ref="D776:S776"/>
    <mergeCell ref="T776:AD776"/>
    <mergeCell ref="D777:S777"/>
    <mergeCell ref="T777:AD777"/>
    <mergeCell ref="D778:S778"/>
    <mergeCell ref="T778:AD778"/>
    <mergeCell ref="D779:S779"/>
    <mergeCell ref="T779:AD779"/>
    <mergeCell ref="D780:S780"/>
    <mergeCell ref="T780:AD780"/>
    <mergeCell ref="D781:S781"/>
    <mergeCell ref="T781:AD781"/>
    <mergeCell ref="D782:S782"/>
    <mergeCell ref="T782:AD782"/>
    <mergeCell ref="D783:S783"/>
    <mergeCell ref="T783:AD783"/>
    <mergeCell ref="D784:S784"/>
    <mergeCell ref="T784:AD784"/>
    <mergeCell ref="D785:S785"/>
    <mergeCell ref="T785:AD785"/>
    <mergeCell ref="D786:S786"/>
    <mergeCell ref="T786:AD786"/>
    <mergeCell ref="D787:S787"/>
    <mergeCell ref="T787:AD787"/>
    <mergeCell ref="C2957:AD2957"/>
    <mergeCell ref="BD272:BI272"/>
    <mergeCell ref="BG649:BJ649"/>
    <mergeCell ref="B662:AD662"/>
    <mergeCell ref="B664:O664"/>
    <mergeCell ref="P664:AD664"/>
    <mergeCell ref="B663:O663"/>
    <mergeCell ref="P663:AD663"/>
    <mergeCell ref="B687:AD687"/>
    <mergeCell ref="B688:AD688"/>
    <mergeCell ref="B686:AD686"/>
    <mergeCell ref="BJ272:BK273"/>
    <mergeCell ref="BL272:BM273"/>
    <mergeCell ref="AP273:AQ273"/>
    <mergeCell ref="AR273:AS273"/>
    <mergeCell ref="AT273:AU273"/>
    <mergeCell ref="AV273:AW273"/>
    <mergeCell ref="AX273:AY273"/>
    <mergeCell ref="AZ273:BA273"/>
    <mergeCell ref="BB273:BC273"/>
    <mergeCell ref="BD273:BE273"/>
    <mergeCell ref="BF273:BG273"/>
    <mergeCell ref="BH273:BI273"/>
    <mergeCell ref="DG1238:DH1238"/>
    <mergeCell ref="DG1239:DH1239"/>
    <mergeCell ref="DG1240:DH1240"/>
    <mergeCell ref="DG1241:DH1241"/>
    <mergeCell ref="DG1242:DH1242"/>
    <mergeCell ref="DG1243:DH1243"/>
    <mergeCell ref="AN177:AO178"/>
    <mergeCell ref="AP177:BC177"/>
    <mergeCell ref="BD177:BI177"/>
    <mergeCell ref="BJ177:BK178"/>
    <mergeCell ref="BN177:BO178"/>
    <mergeCell ref="AP178:AQ178"/>
    <mergeCell ref="AR178:AS178"/>
    <mergeCell ref="AT178:AU178"/>
    <mergeCell ref="AV178:AW178"/>
    <mergeCell ref="AX178:AY178"/>
    <mergeCell ref="AZ178:BA178"/>
    <mergeCell ref="BB178:BC178"/>
    <mergeCell ref="BD178:BE178"/>
    <mergeCell ref="BF178:BG178"/>
    <mergeCell ref="BH178:BI178"/>
    <mergeCell ref="AN197:AO198"/>
    <mergeCell ref="AP197:BC197"/>
    <mergeCell ref="BD197:BI197"/>
    <mergeCell ref="BJ197:BK198"/>
    <mergeCell ref="BN197:BO198"/>
    <mergeCell ref="AP198:AQ198"/>
    <mergeCell ref="AR198:AS198"/>
    <mergeCell ref="AT198:AU198"/>
    <mergeCell ref="AV198:AW198"/>
    <mergeCell ref="AX198:AY198"/>
    <mergeCell ref="AZ198:BA198"/>
    <mergeCell ref="BB198:BC198"/>
    <mergeCell ref="BD198:BE198"/>
    <mergeCell ref="BF198:BG198"/>
    <mergeCell ref="BH198:BI198"/>
    <mergeCell ref="AN224:AO225"/>
    <mergeCell ref="AP224:BC224"/>
    <mergeCell ref="BD224:BI224"/>
    <mergeCell ref="BJ224:BK225"/>
    <mergeCell ref="BN224:BO225"/>
    <mergeCell ref="AP225:AQ225"/>
    <mergeCell ref="AR225:AS225"/>
    <mergeCell ref="AT225:AU225"/>
    <mergeCell ref="AV225:AW225"/>
    <mergeCell ref="AX225:AY225"/>
    <mergeCell ref="AZ225:BA225"/>
    <mergeCell ref="BB225:BC225"/>
    <mergeCell ref="AV647:CB647"/>
    <mergeCell ref="BD225:BE225"/>
    <mergeCell ref="BF225:BG225"/>
    <mergeCell ref="AV657:AY657"/>
    <mergeCell ref="DG1244:DH1244"/>
    <mergeCell ref="DG1245:DH1245"/>
    <mergeCell ref="DG1246:DH1246"/>
    <mergeCell ref="DG1247:DH1247"/>
    <mergeCell ref="DG1248:DH1248"/>
    <mergeCell ref="DG1249:DH1249"/>
    <mergeCell ref="DG1250:DH1250"/>
    <mergeCell ref="DG1251:DH1251"/>
    <mergeCell ref="DG1252:DH1252"/>
    <mergeCell ref="DG1253:DH1253"/>
    <mergeCell ref="DG1254:DH1254"/>
    <mergeCell ref="DG1210:DH1210"/>
    <mergeCell ref="DG1211:DH1211"/>
    <mergeCell ref="DG1212:DH1212"/>
    <mergeCell ref="DG1213:DH1213"/>
    <mergeCell ref="DG1214:DH1214"/>
    <mergeCell ref="DG1215:DH1215"/>
    <mergeCell ref="DG1216:DH1216"/>
    <mergeCell ref="DG1217:DH1217"/>
    <mergeCell ref="DG1218:DH1218"/>
    <mergeCell ref="DG1219:DH1219"/>
    <mergeCell ref="DG1220:DH1220"/>
    <mergeCell ref="DG1221:DH1221"/>
    <mergeCell ref="DG1222:DH1222"/>
    <mergeCell ref="DG1223:DH1223"/>
    <mergeCell ref="DG1224:DH1224"/>
    <mergeCell ref="DG1225:DH1225"/>
    <mergeCell ref="DG1255:DH1255"/>
    <mergeCell ref="DG1256:DH1256"/>
    <mergeCell ref="DG1257:DH1257"/>
    <mergeCell ref="DG1258:DH1258"/>
    <mergeCell ref="DG1259:DH1259"/>
    <mergeCell ref="DG1260:DH1260"/>
    <mergeCell ref="DG1226:DH1226"/>
    <mergeCell ref="DG1227:DH1227"/>
    <mergeCell ref="DG1228:DH1228"/>
    <mergeCell ref="DG1229:DH1229"/>
    <mergeCell ref="DG1230:DH1230"/>
    <mergeCell ref="DG1231:DH1231"/>
    <mergeCell ref="DG1232:DH1232"/>
    <mergeCell ref="DG1233:DH1233"/>
    <mergeCell ref="DG1234:DH1234"/>
    <mergeCell ref="DG1235:DH1235"/>
    <mergeCell ref="DG1236:DH1236"/>
    <mergeCell ref="DG1237:DH1237"/>
    <mergeCell ref="DG1261:DH1261"/>
    <mergeCell ref="DG1262:DH1262"/>
    <mergeCell ref="DG1263:DH1263"/>
    <mergeCell ref="DG1264:DH1264"/>
    <mergeCell ref="DG1265:DH1265"/>
    <mergeCell ref="DG1266:DH1266"/>
    <mergeCell ref="DG1267:DH1267"/>
    <mergeCell ref="DG1269:DH1269"/>
    <mergeCell ref="DG1270:DH1270"/>
    <mergeCell ref="DG1271:DH1271"/>
    <mergeCell ref="DG1289:DH1289"/>
    <mergeCell ref="DG1290:DH1290"/>
    <mergeCell ref="DG1291:DH1291"/>
    <mergeCell ref="DG1292:DH1292"/>
    <mergeCell ref="DG1293:DH1293"/>
    <mergeCell ref="DG1294:DH1294"/>
    <mergeCell ref="DG1295:DH1295"/>
    <mergeCell ref="DG1296:DH1296"/>
    <mergeCell ref="DG1297:DH1297"/>
    <mergeCell ref="DG1298:DH1298"/>
    <mergeCell ref="DG1299:DH1299"/>
    <mergeCell ref="DG1300:DH1300"/>
    <mergeCell ref="DG1301:DH1301"/>
    <mergeCell ref="DG1302:DH1302"/>
    <mergeCell ref="DG1303:DH1303"/>
    <mergeCell ref="DG1304:DH1304"/>
    <mergeCell ref="DG1305:DH1305"/>
    <mergeCell ref="DG1272:DH1272"/>
    <mergeCell ref="DG1273:DH1273"/>
    <mergeCell ref="DG1274:DH1274"/>
    <mergeCell ref="DG1275:DH1275"/>
    <mergeCell ref="DG1276:DH1276"/>
    <mergeCell ref="DG1277:DH1277"/>
    <mergeCell ref="DG1278:DH1278"/>
    <mergeCell ref="DG1279:DH1279"/>
    <mergeCell ref="DG1280:DH1280"/>
    <mergeCell ref="DG1281:DH1281"/>
    <mergeCell ref="DG1282:DH1282"/>
    <mergeCell ref="DG1283:DH1283"/>
    <mergeCell ref="DG1284:DH1284"/>
    <mergeCell ref="DG1285:DH1285"/>
    <mergeCell ref="DG1286:DH1286"/>
    <mergeCell ref="DG1287:DH1287"/>
    <mergeCell ref="DG1288:DH1288"/>
    <mergeCell ref="DG1323:DH1323"/>
    <mergeCell ref="DG1324:DH1324"/>
    <mergeCell ref="DG1325:DH1325"/>
    <mergeCell ref="DG1326:DH1326"/>
    <mergeCell ref="DG1327:DH1327"/>
    <mergeCell ref="DG1328:DH1328"/>
    <mergeCell ref="DG1329:DH1329"/>
    <mergeCell ref="DG1330:DH1330"/>
    <mergeCell ref="DG1331:DH1331"/>
    <mergeCell ref="DG1332:DH1332"/>
    <mergeCell ref="DG1333:DH1333"/>
    <mergeCell ref="DG1334:DH1334"/>
    <mergeCell ref="DG1335:DH1335"/>
    <mergeCell ref="DG1336:DH1336"/>
    <mergeCell ref="DG1337:DH1337"/>
    <mergeCell ref="DG1338:DH1338"/>
    <mergeCell ref="DG1339:DH1339"/>
    <mergeCell ref="DG1306:DH1306"/>
    <mergeCell ref="DG1307:DH1307"/>
    <mergeCell ref="DG1308:DH1308"/>
    <mergeCell ref="DG1309:DH1309"/>
    <mergeCell ref="DG1310:DH1310"/>
    <mergeCell ref="DG1311:DH1311"/>
    <mergeCell ref="DG1312:DH1312"/>
    <mergeCell ref="DG1313:DH1313"/>
    <mergeCell ref="DG1314:DH1314"/>
    <mergeCell ref="DG1315:DH1315"/>
    <mergeCell ref="DG1316:DH1316"/>
    <mergeCell ref="DG1317:DH1317"/>
    <mergeCell ref="DG1318:DH1318"/>
    <mergeCell ref="DG1319:DH1319"/>
    <mergeCell ref="DG1320:DH1320"/>
    <mergeCell ref="DG1321:DH1321"/>
    <mergeCell ref="DG1322:DH1322"/>
    <mergeCell ref="DG1385:DH1385"/>
    <mergeCell ref="DG1386:DH1386"/>
    <mergeCell ref="DG1387:DH1387"/>
    <mergeCell ref="DG1388:DH1388"/>
    <mergeCell ref="DG1389:DH1389"/>
    <mergeCell ref="DG1390:DH1390"/>
    <mergeCell ref="DG1391:DH1391"/>
    <mergeCell ref="DG1392:DH1392"/>
    <mergeCell ref="DG1393:DH1393"/>
    <mergeCell ref="DG1394:DH1394"/>
    <mergeCell ref="DG1395:DH1395"/>
    <mergeCell ref="DG1396:DH1396"/>
    <mergeCell ref="DG1397:DH1397"/>
    <mergeCell ref="DG1398:DH1398"/>
    <mergeCell ref="DG1399:DH1399"/>
    <mergeCell ref="DG1400:DH1400"/>
    <mergeCell ref="DG1401:DH1401"/>
    <mergeCell ref="DG1402:DH1402"/>
    <mergeCell ref="DG1403:DH1403"/>
    <mergeCell ref="DG1378:DH1378"/>
    <mergeCell ref="DG1379:DH1379"/>
    <mergeCell ref="DG1380:DH1380"/>
    <mergeCell ref="DG1381:DH1381"/>
    <mergeCell ref="DG1382:DH1382"/>
    <mergeCell ref="DG1383:DH1383"/>
    <mergeCell ref="DG1384:DH1384"/>
    <mergeCell ref="DG1340:DH1340"/>
    <mergeCell ref="DG1341:DH1341"/>
    <mergeCell ref="DG1342:DH1342"/>
    <mergeCell ref="DG1343:DH1343"/>
    <mergeCell ref="DG1344:DH1344"/>
    <mergeCell ref="DG1345:DH1345"/>
    <mergeCell ref="DG1346:DH1346"/>
    <mergeCell ref="DG1347:DH1347"/>
    <mergeCell ref="DG1348:DH1348"/>
    <mergeCell ref="DG1349:DH1349"/>
    <mergeCell ref="DG1350:DH1350"/>
    <mergeCell ref="DG1351:DH1351"/>
    <mergeCell ref="DG1352:DH1352"/>
    <mergeCell ref="DG1353:DH1353"/>
    <mergeCell ref="DG1354:DH1354"/>
    <mergeCell ref="DG1355:DH1355"/>
    <mergeCell ref="DG1377:DH1377"/>
    <mergeCell ref="DG1438:DH1438"/>
    <mergeCell ref="DG1439:DH1439"/>
    <mergeCell ref="DG1440:DH1440"/>
    <mergeCell ref="DG1441:DH1441"/>
    <mergeCell ref="DG1442:DH1442"/>
    <mergeCell ref="DG1443:DH1443"/>
    <mergeCell ref="DG1444:DH1444"/>
    <mergeCell ref="DG1445:DH1445"/>
    <mergeCell ref="DG1446:DH1446"/>
    <mergeCell ref="DG1447:DH1447"/>
    <mergeCell ref="DG1448:DH1448"/>
    <mergeCell ref="DG1449:DH1449"/>
    <mergeCell ref="DG1450:DH1450"/>
    <mergeCell ref="DG1451:DH1451"/>
    <mergeCell ref="DG1452:DH1452"/>
    <mergeCell ref="DG1419:DH1419"/>
    <mergeCell ref="DG1420:DH1420"/>
    <mergeCell ref="DG1421:DH1421"/>
    <mergeCell ref="DG1422:DH1422"/>
    <mergeCell ref="DG1423:DH1423"/>
    <mergeCell ref="DG1424:DH1424"/>
    <mergeCell ref="DG1425:DH1425"/>
    <mergeCell ref="DG1426:DH1426"/>
    <mergeCell ref="DG1427:DH1427"/>
    <mergeCell ref="DG1428:DH1428"/>
    <mergeCell ref="DG1429:DH1429"/>
    <mergeCell ref="DG1430:DH1430"/>
    <mergeCell ref="DG1431:DH1431"/>
    <mergeCell ref="DG1432:DH1432"/>
    <mergeCell ref="DG1433:DH1433"/>
    <mergeCell ref="DG1434:DH1434"/>
    <mergeCell ref="DG1404:DH1404"/>
    <mergeCell ref="DG1405:DH1405"/>
    <mergeCell ref="DG1406:DH1406"/>
    <mergeCell ref="DG1407:DH1407"/>
    <mergeCell ref="DG1408:DH1408"/>
    <mergeCell ref="DG1409:DH1409"/>
    <mergeCell ref="DG1410:DH1410"/>
    <mergeCell ref="DG1411:DH1411"/>
    <mergeCell ref="DG1412:DH1412"/>
    <mergeCell ref="DG1413:DH1413"/>
    <mergeCell ref="DG1414:DH1414"/>
    <mergeCell ref="DG1415:DH1415"/>
    <mergeCell ref="DG1416:DH1416"/>
    <mergeCell ref="DG1417:DH1417"/>
    <mergeCell ref="DG1418:DH1418"/>
    <mergeCell ref="DG1436:DH1436"/>
    <mergeCell ref="DG1437:DH1437"/>
    <mergeCell ref="DG1470:DH1470"/>
    <mergeCell ref="DG1471:DH1471"/>
    <mergeCell ref="DG1472:DH1472"/>
    <mergeCell ref="DG1473:DH1473"/>
    <mergeCell ref="DG1474:DH1474"/>
    <mergeCell ref="DG1475:DH1475"/>
    <mergeCell ref="DG1476:DH1476"/>
    <mergeCell ref="DG1477:DH1477"/>
    <mergeCell ref="DG1478:DH1478"/>
    <mergeCell ref="DG1479:DH1479"/>
    <mergeCell ref="DG1480:DH1480"/>
    <mergeCell ref="DG1481:DH1481"/>
    <mergeCell ref="DG1482:DH1482"/>
    <mergeCell ref="DG1483:DH1483"/>
    <mergeCell ref="DG1484:DH1484"/>
    <mergeCell ref="DG1485:DH1485"/>
    <mergeCell ref="DG1486:DH1486"/>
    <mergeCell ref="DG1453:DH1453"/>
    <mergeCell ref="DG1454:DH1454"/>
    <mergeCell ref="DG1455:DH1455"/>
    <mergeCell ref="DG1456:DH1456"/>
    <mergeCell ref="DG1457:DH1457"/>
    <mergeCell ref="DG1458:DH1458"/>
    <mergeCell ref="DG1459:DH1459"/>
    <mergeCell ref="DG1460:DH1460"/>
    <mergeCell ref="DG1461:DH1461"/>
    <mergeCell ref="DG1462:DH1462"/>
    <mergeCell ref="DG1463:DH1463"/>
    <mergeCell ref="DG1464:DH1464"/>
    <mergeCell ref="DG1465:DH1465"/>
    <mergeCell ref="DG1466:DH1466"/>
    <mergeCell ref="DG1467:DH1467"/>
    <mergeCell ref="DG1468:DH1468"/>
    <mergeCell ref="DG1469:DH1469"/>
    <mergeCell ref="DG1522:DH1522"/>
    <mergeCell ref="DG1504:DH1504"/>
    <mergeCell ref="DG1505:DH1505"/>
    <mergeCell ref="DG1506:DH1506"/>
    <mergeCell ref="DG1507:DH1507"/>
    <mergeCell ref="DG1508:DH1508"/>
    <mergeCell ref="DG1509:DH1509"/>
    <mergeCell ref="DG1510:DH1510"/>
    <mergeCell ref="DG1511:DH1511"/>
    <mergeCell ref="DG1512:DH1512"/>
    <mergeCell ref="DG1513:DH1513"/>
    <mergeCell ref="DG1514:DH1514"/>
    <mergeCell ref="DG1515:DH1515"/>
    <mergeCell ref="DG1516:DH1516"/>
    <mergeCell ref="DG1517:DH1517"/>
    <mergeCell ref="DG1518:DH1518"/>
    <mergeCell ref="DG1519:DH1519"/>
    <mergeCell ref="DG1520:DH1520"/>
    <mergeCell ref="DG1487:DH1487"/>
    <mergeCell ref="DG1488:DH1488"/>
    <mergeCell ref="DG1489:DH1489"/>
    <mergeCell ref="DG1490:DH1490"/>
    <mergeCell ref="DG1491:DH1491"/>
    <mergeCell ref="DG1492:DH1492"/>
    <mergeCell ref="DG1493:DH1493"/>
    <mergeCell ref="DG1494:DH1494"/>
    <mergeCell ref="DG1495:DH1495"/>
    <mergeCell ref="DG1496:DH1496"/>
    <mergeCell ref="DG1497:DH1497"/>
    <mergeCell ref="DG1498:DH1498"/>
    <mergeCell ref="DG1499:DH1499"/>
    <mergeCell ref="DG1500:DH1500"/>
    <mergeCell ref="DG1501:DH1501"/>
    <mergeCell ref="DG1502:DH1502"/>
    <mergeCell ref="DG1503:DH1503"/>
    <mergeCell ref="DG1521:DH1521"/>
    <mergeCell ref="DG1715:DH1715"/>
    <mergeCell ref="DG1716:DH1716"/>
    <mergeCell ref="DG1717:DH1717"/>
    <mergeCell ref="DG1718:DH1718"/>
    <mergeCell ref="DG1719:DH1719"/>
    <mergeCell ref="DG1720:DH1720"/>
    <mergeCell ref="DG1721:DH1721"/>
    <mergeCell ref="DG1722:DH1722"/>
    <mergeCell ref="DG1723:DH1723"/>
    <mergeCell ref="DG1724:DH1724"/>
    <mergeCell ref="DG1725:DH1725"/>
    <mergeCell ref="DG1726:DH1726"/>
    <mergeCell ref="DG1727:DH1727"/>
    <mergeCell ref="DG1728:DH1728"/>
    <mergeCell ref="DG1729:DH1729"/>
    <mergeCell ref="DG1730:DH1730"/>
    <mergeCell ref="DG1731:DH1731"/>
    <mergeCell ref="DG1699:DH1699"/>
    <mergeCell ref="DG1700:DH1700"/>
    <mergeCell ref="DG1701:DH1701"/>
    <mergeCell ref="DG1702:DH1702"/>
    <mergeCell ref="DG1703:DH1703"/>
    <mergeCell ref="DG1704:DH1704"/>
    <mergeCell ref="DG1705:DH1705"/>
    <mergeCell ref="DG1706:DH1706"/>
    <mergeCell ref="DG1707:DH1707"/>
    <mergeCell ref="DG1708:DH1708"/>
    <mergeCell ref="DG1709:DH1709"/>
    <mergeCell ref="DG1710:DH1710"/>
    <mergeCell ref="DG1711:DH1711"/>
    <mergeCell ref="DG1712:DH1712"/>
    <mergeCell ref="DG1713:DH1713"/>
    <mergeCell ref="DG1714:DH1714"/>
    <mergeCell ref="DG1749:DH1749"/>
    <mergeCell ref="DG1750:DH1750"/>
    <mergeCell ref="DG1751:DH1751"/>
    <mergeCell ref="DG1752:DH1752"/>
    <mergeCell ref="DG1753:DH1753"/>
    <mergeCell ref="DG1754:DH1754"/>
    <mergeCell ref="DG1755:DH1755"/>
    <mergeCell ref="DG1756:DH1756"/>
    <mergeCell ref="DG1758:DH1758"/>
    <mergeCell ref="DG1759:DH1759"/>
    <mergeCell ref="DG1760:DH1760"/>
    <mergeCell ref="DG1761:DH1761"/>
    <mergeCell ref="DG1762:DH1762"/>
    <mergeCell ref="DG1763:DH1763"/>
    <mergeCell ref="DG1764:DH1764"/>
    <mergeCell ref="DG1765:DH1765"/>
    <mergeCell ref="DG1732:DH1732"/>
    <mergeCell ref="DG1733:DH1733"/>
    <mergeCell ref="DG1734:DH1734"/>
    <mergeCell ref="DG1735:DH1735"/>
    <mergeCell ref="DG1736:DH1736"/>
    <mergeCell ref="DG1737:DH1737"/>
    <mergeCell ref="DG1738:DH1738"/>
    <mergeCell ref="DG1739:DH1739"/>
    <mergeCell ref="DG1740:DH1740"/>
    <mergeCell ref="DG1741:DH1741"/>
    <mergeCell ref="DG1742:DH1742"/>
    <mergeCell ref="DG1743:DH1743"/>
    <mergeCell ref="DG1744:DH1744"/>
    <mergeCell ref="DG1745:DH1745"/>
    <mergeCell ref="DG1746:DH1746"/>
    <mergeCell ref="DG1747:DH1747"/>
    <mergeCell ref="DG1748:DH1748"/>
    <mergeCell ref="DG1783:DH1783"/>
    <mergeCell ref="DG1784:DH1784"/>
    <mergeCell ref="DG1785:DH1785"/>
    <mergeCell ref="DG1786:DH1786"/>
    <mergeCell ref="DG1787:DH1787"/>
    <mergeCell ref="DG1788:DH1788"/>
    <mergeCell ref="DG1789:DH1789"/>
    <mergeCell ref="DG1790:DH1790"/>
    <mergeCell ref="DG1791:DH1791"/>
    <mergeCell ref="DG1792:DH1792"/>
    <mergeCell ref="DG1793:DH1793"/>
    <mergeCell ref="DG1794:DH1794"/>
    <mergeCell ref="DG1795:DH1795"/>
    <mergeCell ref="DG1796:DH1796"/>
    <mergeCell ref="DG1797:DH1797"/>
    <mergeCell ref="DG1798:DH1798"/>
    <mergeCell ref="DG1799:DH1799"/>
    <mergeCell ref="DG1766:DH1766"/>
    <mergeCell ref="DG1767:DH1767"/>
    <mergeCell ref="DG1768:DH1768"/>
    <mergeCell ref="DG1769:DH1769"/>
    <mergeCell ref="DG1770:DH1770"/>
    <mergeCell ref="DG1771:DH1771"/>
    <mergeCell ref="DG1772:DH1772"/>
    <mergeCell ref="DG1773:DH1773"/>
    <mergeCell ref="DG1774:DH1774"/>
    <mergeCell ref="DG1775:DH1775"/>
    <mergeCell ref="DG1776:DH1776"/>
    <mergeCell ref="DG1777:DH1777"/>
    <mergeCell ref="DG1778:DH1778"/>
    <mergeCell ref="DG1779:DH1779"/>
    <mergeCell ref="DG1780:DH1780"/>
    <mergeCell ref="DG1781:DH1781"/>
    <mergeCell ref="DG1782:DH1782"/>
    <mergeCell ref="DJ1888:DK1888"/>
    <mergeCell ref="DG1834:DH1834"/>
    <mergeCell ref="DG1835:DH1835"/>
    <mergeCell ref="DG1836:DH1836"/>
    <mergeCell ref="DG1837:DH1837"/>
    <mergeCell ref="DG1838:DH1838"/>
    <mergeCell ref="DG1839:DH1839"/>
    <mergeCell ref="DG1840:DH1840"/>
    <mergeCell ref="DG1841:DH1841"/>
    <mergeCell ref="DG1842:DH1842"/>
    <mergeCell ref="DG1843:DH1843"/>
    <mergeCell ref="DG1844:DH1844"/>
    <mergeCell ref="DJ1854:DK1854"/>
    <mergeCell ref="DJ1855:DK1855"/>
    <mergeCell ref="DG1817:DH1817"/>
    <mergeCell ref="DG1818:DH1818"/>
    <mergeCell ref="DG1819:DH1819"/>
    <mergeCell ref="DG1820:DH1820"/>
    <mergeCell ref="DG1821:DH1821"/>
    <mergeCell ref="DG1822:DH1822"/>
    <mergeCell ref="DG1823:DH1823"/>
    <mergeCell ref="DG1824:DH1824"/>
    <mergeCell ref="DG1825:DH1825"/>
    <mergeCell ref="DG1826:DH1826"/>
    <mergeCell ref="DG1827:DH1827"/>
    <mergeCell ref="DG1828:DH1828"/>
    <mergeCell ref="DG1829:DH1829"/>
    <mergeCell ref="DG1830:DH1830"/>
    <mergeCell ref="DG1831:DH1831"/>
    <mergeCell ref="DG1832:DH1832"/>
    <mergeCell ref="DG1833:DH1833"/>
    <mergeCell ref="DG1800:DH1800"/>
    <mergeCell ref="DG1801:DH1801"/>
    <mergeCell ref="DG1802:DH1802"/>
    <mergeCell ref="DG1803:DH1803"/>
    <mergeCell ref="DG1804:DH1804"/>
    <mergeCell ref="DG1805:DH1805"/>
    <mergeCell ref="DG1806:DH1806"/>
    <mergeCell ref="DG1807:DH1807"/>
    <mergeCell ref="DG1808:DH1808"/>
    <mergeCell ref="DG1809:DH1809"/>
    <mergeCell ref="DG1810:DH1810"/>
    <mergeCell ref="DG1811:DH1811"/>
    <mergeCell ref="DG1812:DH1812"/>
    <mergeCell ref="DG1813:DH1813"/>
    <mergeCell ref="DG1814:DH1814"/>
    <mergeCell ref="DG1815:DH1815"/>
    <mergeCell ref="DG1816:DH1816"/>
    <mergeCell ref="DJ1889:DK1889"/>
    <mergeCell ref="DJ1890:DK1890"/>
    <mergeCell ref="DJ1891:DK1891"/>
    <mergeCell ref="DJ1892:DK1892"/>
    <mergeCell ref="DJ1893:DK1893"/>
    <mergeCell ref="DJ1894:DK1894"/>
    <mergeCell ref="DJ1895:DK1895"/>
    <mergeCell ref="DJ1896:DK1896"/>
    <mergeCell ref="DJ1897:DK1897"/>
    <mergeCell ref="DJ1898:DK1898"/>
    <mergeCell ref="DJ1899:DK1899"/>
    <mergeCell ref="DJ1900:DK1900"/>
    <mergeCell ref="DJ1901:DK1901"/>
    <mergeCell ref="DJ1902:DK1902"/>
    <mergeCell ref="DJ1903:DK1903"/>
    <mergeCell ref="DJ1904:DK1904"/>
    <mergeCell ref="DJ1905:DK1905"/>
    <mergeCell ref="DJ1906:DK1906"/>
    <mergeCell ref="DJ1907:DK1907"/>
    <mergeCell ref="DJ1908:DK1908"/>
    <mergeCell ref="DJ1909:DK1909"/>
    <mergeCell ref="DJ1910:DK1910"/>
    <mergeCell ref="DJ1911:DK1911"/>
    <mergeCell ref="DJ1913:DK1913"/>
    <mergeCell ref="DJ1914:DK1914"/>
    <mergeCell ref="DJ1915:DK1915"/>
    <mergeCell ref="DJ1916:DK1916"/>
    <mergeCell ref="DJ1917:DK1917"/>
    <mergeCell ref="DJ1918:DK1918"/>
    <mergeCell ref="DJ1919:DK1919"/>
    <mergeCell ref="DJ1920:DK1920"/>
    <mergeCell ref="DJ1921:DK1921"/>
    <mergeCell ref="DJ1856:DK1856"/>
    <mergeCell ref="DJ1857:DK1857"/>
    <mergeCell ref="DJ1858:DK1858"/>
    <mergeCell ref="DJ1859:DK1859"/>
    <mergeCell ref="DJ1860:DK1860"/>
    <mergeCell ref="DJ1861:DK1861"/>
    <mergeCell ref="DJ1862:DK1862"/>
    <mergeCell ref="DJ1863:DK1863"/>
    <mergeCell ref="DJ1864:DK1864"/>
    <mergeCell ref="DJ1865:DK1865"/>
    <mergeCell ref="DJ1866:DK1866"/>
    <mergeCell ref="DJ1867:DK1867"/>
    <mergeCell ref="DJ1868:DK1868"/>
    <mergeCell ref="DJ1869:DK1869"/>
    <mergeCell ref="DJ1870:DK1870"/>
    <mergeCell ref="DJ1871:DK1871"/>
    <mergeCell ref="DJ1872:DK1872"/>
    <mergeCell ref="DJ1873:DK1873"/>
    <mergeCell ref="DJ1874:DK1874"/>
    <mergeCell ref="DJ1875:DK1875"/>
    <mergeCell ref="DJ1876:DK1876"/>
    <mergeCell ref="DJ1877:DK1877"/>
    <mergeCell ref="DJ1878:DK1878"/>
    <mergeCell ref="DJ1879:DK1879"/>
    <mergeCell ref="DJ1880:DK1880"/>
    <mergeCell ref="DJ1881:DK1881"/>
    <mergeCell ref="DJ1882:DK1882"/>
    <mergeCell ref="DJ1883:DK1883"/>
    <mergeCell ref="DJ1884:DK1884"/>
    <mergeCell ref="DJ1885:DK1885"/>
    <mergeCell ref="DJ1886:DK1886"/>
    <mergeCell ref="DJ1887:DK1887"/>
    <mergeCell ref="DJ1922:DK1922"/>
    <mergeCell ref="DJ1923:DK1923"/>
    <mergeCell ref="DJ1924:DK1924"/>
    <mergeCell ref="DJ1925:DK1925"/>
    <mergeCell ref="DJ1926:DK1926"/>
    <mergeCell ref="DJ1927:DK1927"/>
    <mergeCell ref="DJ1928:DK1928"/>
    <mergeCell ref="DJ1929:DK1929"/>
    <mergeCell ref="DJ1930:DK1930"/>
    <mergeCell ref="DJ1931:DK1931"/>
    <mergeCell ref="DJ1932:DK1932"/>
    <mergeCell ref="DJ1933:DK1933"/>
    <mergeCell ref="DJ1934:DK1934"/>
    <mergeCell ref="DJ1935:DK1935"/>
    <mergeCell ref="DJ1936:DK1936"/>
    <mergeCell ref="DJ1937:DK1937"/>
    <mergeCell ref="DJ1938:DK1938"/>
    <mergeCell ref="DJ1939:DK1939"/>
    <mergeCell ref="DJ1940:DK1940"/>
    <mergeCell ref="DJ1941:DK1941"/>
    <mergeCell ref="DJ1942:DK1942"/>
    <mergeCell ref="DJ1943:DK1943"/>
    <mergeCell ref="DJ1944:DK1944"/>
    <mergeCell ref="DJ1945:DK1945"/>
    <mergeCell ref="DJ1946:DK1946"/>
    <mergeCell ref="DJ1947:DK1947"/>
    <mergeCell ref="DJ1948:DK1948"/>
    <mergeCell ref="DJ1949:DK1949"/>
    <mergeCell ref="DJ1950:DK1950"/>
    <mergeCell ref="DJ1951:DK1951"/>
    <mergeCell ref="DJ1952:DK1952"/>
    <mergeCell ref="DJ1953:DK1953"/>
    <mergeCell ref="DJ1954:DK1954"/>
    <mergeCell ref="DG2072:DH2072"/>
    <mergeCell ref="DJ1988:DK1988"/>
    <mergeCell ref="DJ1989:DK1989"/>
    <mergeCell ref="DJ1990:DK1990"/>
    <mergeCell ref="DJ1991:DK1991"/>
    <mergeCell ref="DJ1992:DK1992"/>
    <mergeCell ref="DJ1993:DK1993"/>
    <mergeCell ref="DJ1994:DK1994"/>
    <mergeCell ref="DJ1995:DK1995"/>
    <mergeCell ref="DJ1996:DK1996"/>
    <mergeCell ref="DJ1997:DK1997"/>
    <mergeCell ref="DJ1998:DK1998"/>
    <mergeCell ref="DJ1999:DK1999"/>
    <mergeCell ref="DG2022:DH2022"/>
    <mergeCell ref="DG2023:DH2023"/>
    <mergeCell ref="DG2024:DH2024"/>
    <mergeCell ref="DG2025:DH2025"/>
    <mergeCell ref="DG2026:DH2026"/>
    <mergeCell ref="DG2027:DH2027"/>
    <mergeCell ref="DG2028:DH2028"/>
    <mergeCell ref="DG2029:DH2029"/>
    <mergeCell ref="DG2030:DH2030"/>
    <mergeCell ref="DG2031:DH2031"/>
    <mergeCell ref="DG2032:DH2032"/>
    <mergeCell ref="DG2033:DH2033"/>
    <mergeCell ref="DG2034:DH2034"/>
    <mergeCell ref="DG2035:DH2035"/>
    <mergeCell ref="DG2036:DH2036"/>
    <mergeCell ref="DG2037:DH2037"/>
    <mergeCell ref="DG2038:DH2038"/>
    <mergeCell ref="DG2039:DH2039"/>
    <mergeCell ref="DJ1955:DK1955"/>
    <mergeCell ref="DJ1956:DK1956"/>
    <mergeCell ref="DJ1957:DK1957"/>
    <mergeCell ref="DJ1958:DK1958"/>
    <mergeCell ref="DJ1959:DK1959"/>
    <mergeCell ref="DJ1960:DK1960"/>
    <mergeCell ref="DJ1961:DK1961"/>
    <mergeCell ref="DJ1962:DK1962"/>
    <mergeCell ref="DJ1963:DK1963"/>
    <mergeCell ref="DJ1964:DK1964"/>
    <mergeCell ref="DJ1965:DK1965"/>
    <mergeCell ref="DJ1966:DK1966"/>
    <mergeCell ref="DJ1967:DK1967"/>
    <mergeCell ref="DJ1968:DK1968"/>
    <mergeCell ref="DJ1969:DK1969"/>
    <mergeCell ref="DJ1970:DK1970"/>
    <mergeCell ref="DJ1971:DK1971"/>
    <mergeCell ref="DJ1972:DK1972"/>
    <mergeCell ref="DJ1973:DK1973"/>
    <mergeCell ref="DJ1974:DK1974"/>
    <mergeCell ref="DJ1975:DK1975"/>
    <mergeCell ref="DJ1976:DK1976"/>
    <mergeCell ref="DJ1977:DK1977"/>
    <mergeCell ref="DJ1978:DK1978"/>
    <mergeCell ref="DJ1979:DK1979"/>
    <mergeCell ref="DJ1980:DK1980"/>
    <mergeCell ref="DJ1981:DK1981"/>
    <mergeCell ref="DJ1982:DK1982"/>
    <mergeCell ref="DJ1983:DK1983"/>
    <mergeCell ref="DJ1984:DK1984"/>
    <mergeCell ref="DJ1985:DK1985"/>
    <mergeCell ref="DJ1986:DK1986"/>
    <mergeCell ref="DJ1987:DK1987"/>
    <mergeCell ref="DG2073:DH2073"/>
    <mergeCell ref="DG2074:DH2074"/>
    <mergeCell ref="DG2075:DH2075"/>
    <mergeCell ref="DG2076:DH2076"/>
    <mergeCell ref="DG2077:DH2077"/>
    <mergeCell ref="DG2078:DH2078"/>
    <mergeCell ref="DG2079:DH2079"/>
    <mergeCell ref="DG2081:DH2081"/>
    <mergeCell ref="DG2082:DH2082"/>
    <mergeCell ref="DG2083:DH2083"/>
    <mergeCell ref="DG2084:DH2084"/>
    <mergeCell ref="DG2085:DH2085"/>
    <mergeCell ref="DG2086:DH2086"/>
    <mergeCell ref="DG2087:DH2087"/>
    <mergeCell ref="DG2088:DH2088"/>
    <mergeCell ref="DG2089:DH2089"/>
    <mergeCell ref="DG2090:DH2090"/>
    <mergeCell ref="DG2091:DH2091"/>
    <mergeCell ref="DG2092:DH2092"/>
    <mergeCell ref="DG2093:DH2093"/>
    <mergeCell ref="DG2094:DH2094"/>
    <mergeCell ref="DG2095:DH2095"/>
    <mergeCell ref="DG2096:DH2096"/>
    <mergeCell ref="DG2097:DH2097"/>
    <mergeCell ref="DG2098:DH2098"/>
    <mergeCell ref="DG2099:DH2099"/>
    <mergeCell ref="DG2100:DH2100"/>
    <mergeCell ref="DG2101:DH2101"/>
    <mergeCell ref="DG2102:DH2102"/>
    <mergeCell ref="DG2103:DH2103"/>
    <mergeCell ref="DG2104:DH2104"/>
    <mergeCell ref="DG2105:DH2105"/>
    <mergeCell ref="DG2040:DH2040"/>
    <mergeCell ref="DG2041:DH2041"/>
    <mergeCell ref="DG2042:DH2042"/>
    <mergeCell ref="DG2043:DH2043"/>
    <mergeCell ref="DG2044:DH2044"/>
    <mergeCell ref="DG2045:DH2045"/>
    <mergeCell ref="DG2046:DH2046"/>
    <mergeCell ref="DG2047:DH2047"/>
    <mergeCell ref="DG2048:DH2048"/>
    <mergeCell ref="DG2049:DH2049"/>
    <mergeCell ref="DG2050:DH2050"/>
    <mergeCell ref="DG2051:DH2051"/>
    <mergeCell ref="DG2052:DH2052"/>
    <mergeCell ref="DG2053:DH2053"/>
    <mergeCell ref="DG2054:DH2054"/>
    <mergeCell ref="DG2055:DH2055"/>
    <mergeCell ref="DG2056:DH2056"/>
    <mergeCell ref="DG2057:DH2057"/>
    <mergeCell ref="DG2058:DH2058"/>
    <mergeCell ref="DG2059:DH2059"/>
    <mergeCell ref="DG2060:DH2060"/>
    <mergeCell ref="DG2061:DH2061"/>
    <mergeCell ref="DG2062:DH2062"/>
    <mergeCell ref="DG2063:DH2063"/>
    <mergeCell ref="DG2064:DH2064"/>
    <mergeCell ref="DG2065:DH2065"/>
    <mergeCell ref="DG2066:DH2066"/>
    <mergeCell ref="DG2067:DH2067"/>
    <mergeCell ref="DG2068:DH2068"/>
    <mergeCell ref="DG2069:DH2069"/>
    <mergeCell ref="DG2070:DH2070"/>
    <mergeCell ref="DG2071:DH2071"/>
    <mergeCell ref="DJ2210:DK2210"/>
    <mergeCell ref="DG2139:DH2139"/>
    <mergeCell ref="DG2140:DH2140"/>
    <mergeCell ref="DG2141:DH2141"/>
    <mergeCell ref="DG2142:DH2142"/>
    <mergeCell ref="DG2143:DH2143"/>
    <mergeCell ref="DG2144:DH2144"/>
    <mergeCell ref="DG2145:DH2145"/>
    <mergeCell ref="DG2146:DH2146"/>
    <mergeCell ref="DG2147:DH2147"/>
    <mergeCell ref="DG2148:DH2148"/>
    <mergeCell ref="DG2149:DH2149"/>
    <mergeCell ref="DG2150:DH2150"/>
    <mergeCell ref="DG2151:DH2151"/>
    <mergeCell ref="DG2152:DH2152"/>
    <mergeCell ref="DG2153:DH2153"/>
    <mergeCell ref="DG2154:DH2154"/>
    <mergeCell ref="DG2155:DH2155"/>
    <mergeCell ref="DG2156:DH2156"/>
    <mergeCell ref="DG2157:DH2157"/>
    <mergeCell ref="DG2158:DH2158"/>
    <mergeCell ref="DG2159:DH2159"/>
    <mergeCell ref="DG2160:DH2160"/>
    <mergeCell ref="DG2161:DH2161"/>
    <mergeCell ref="DG2162:DH2162"/>
    <mergeCell ref="DG2163:DH2163"/>
    <mergeCell ref="DG2164:DH2164"/>
    <mergeCell ref="DG2165:DH2165"/>
    <mergeCell ref="DG2166:DH2166"/>
    <mergeCell ref="DG2167:DH2167"/>
    <mergeCell ref="DJ2177:DK2177"/>
    <mergeCell ref="DG2106:DH2106"/>
    <mergeCell ref="DG2107:DH2107"/>
    <mergeCell ref="DG2108:DH2108"/>
    <mergeCell ref="DG2109:DH2109"/>
    <mergeCell ref="DG2110:DH2110"/>
    <mergeCell ref="DG2111:DH2111"/>
    <mergeCell ref="DG2112:DH2112"/>
    <mergeCell ref="DG2113:DH2113"/>
    <mergeCell ref="DG2114:DH2114"/>
    <mergeCell ref="DG2115:DH2115"/>
    <mergeCell ref="DG2116:DH2116"/>
    <mergeCell ref="DG2117:DH2117"/>
    <mergeCell ref="DG2118:DH2118"/>
    <mergeCell ref="DG2119:DH2119"/>
    <mergeCell ref="DG2120:DH2120"/>
    <mergeCell ref="DG2121:DH2121"/>
    <mergeCell ref="DG2122:DH2122"/>
    <mergeCell ref="DG2123:DH2123"/>
    <mergeCell ref="DG2124:DH2124"/>
    <mergeCell ref="DG2125:DH2125"/>
    <mergeCell ref="DG2126:DH2126"/>
    <mergeCell ref="DG2127:DH2127"/>
    <mergeCell ref="DG2128:DH2128"/>
    <mergeCell ref="DG2129:DH2129"/>
    <mergeCell ref="DG2130:DH2130"/>
    <mergeCell ref="DG2131:DH2131"/>
    <mergeCell ref="DG2132:DH2132"/>
    <mergeCell ref="DG2133:DH2133"/>
    <mergeCell ref="DG2134:DH2134"/>
    <mergeCell ref="DG2135:DH2135"/>
    <mergeCell ref="DG2136:DH2136"/>
    <mergeCell ref="DG2137:DH2137"/>
    <mergeCell ref="DG2138:DH2138"/>
    <mergeCell ref="DJ2211:DK2211"/>
    <mergeCell ref="DJ2212:DK2212"/>
    <mergeCell ref="DJ2213:DK2213"/>
    <mergeCell ref="DJ2214:DK2214"/>
    <mergeCell ref="DJ2215:DK2215"/>
    <mergeCell ref="DJ2216:DK2216"/>
    <mergeCell ref="DJ2217:DK2217"/>
    <mergeCell ref="DJ2218:DK2218"/>
    <mergeCell ref="DJ2219:DK2219"/>
    <mergeCell ref="DJ2220:DK2220"/>
    <mergeCell ref="DJ2221:DK2221"/>
    <mergeCell ref="DJ2222:DK2222"/>
    <mergeCell ref="DJ2223:DK2223"/>
    <mergeCell ref="DJ2224:DK2224"/>
    <mergeCell ref="DJ2225:DK2225"/>
    <mergeCell ref="DJ2226:DK2226"/>
    <mergeCell ref="DJ2227:DK2227"/>
    <mergeCell ref="DJ2228:DK2228"/>
    <mergeCell ref="DJ2229:DK2229"/>
    <mergeCell ref="DJ2230:DK2230"/>
    <mergeCell ref="DJ2231:DK2231"/>
    <mergeCell ref="DJ2232:DK2232"/>
    <mergeCell ref="DJ2233:DK2233"/>
    <mergeCell ref="DJ2234:DK2234"/>
    <mergeCell ref="DJ2236:DK2236"/>
    <mergeCell ref="DJ2237:DK2237"/>
    <mergeCell ref="DJ2238:DK2238"/>
    <mergeCell ref="DJ2239:DK2239"/>
    <mergeCell ref="DJ2240:DK2240"/>
    <mergeCell ref="DJ2241:DK2241"/>
    <mergeCell ref="DJ2242:DK2242"/>
    <mergeCell ref="DJ2243:DK2243"/>
    <mergeCell ref="DJ2178:DK2178"/>
    <mergeCell ref="DJ2179:DK2179"/>
    <mergeCell ref="DJ2180:DK2180"/>
    <mergeCell ref="DJ2181:DK2181"/>
    <mergeCell ref="DJ2182:DK2182"/>
    <mergeCell ref="DJ2183:DK2183"/>
    <mergeCell ref="DJ2184:DK2184"/>
    <mergeCell ref="DJ2185:DK2185"/>
    <mergeCell ref="DJ2186:DK2186"/>
    <mergeCell ref="DJ2187:DK2187"/>
    <mergeCell ref="DJ2188:DK2188"/>
    <mergeCell ref="DJ2189:DK2189"/>
    <mergeCell ref="DJ2190:DK2190"/>
    <mergeCell ref="DJ2191:DK2191"/>
    <mergeCell ref="DJ2192:DK2192"/>
    <mergeCell ref="DJ2193:DK2193"/>
    <mergeCell ref="DJ2194:DK2194"/>
    <mergeCell ref="DJ2195:DK2195"/>
    <mergeCell ref="DJ2196:DK2196"/>
    <mergeCell ref="DJ2197:DK2197"/>
    <mergeCell ref="DJ2198:DK2198"/>
    <mergeCell ref="DJ2199:DK2199"/>
    <mergeCell ref="DJ2200:DK2200"/>
    <mergeCell ref="DJ2201:DK2201"/>
    <mergeCell ref="DJ2202:DK2202"/>
    <mergeCell ref="DJ2203:DK2203"/>
    <mergeCell ref="DJ2204:DK2204"/>
    <mergeCell ref="DJ2205:DK2205"/>
    <mergeCell ref="DJ2206:DK2206"/>
    <mergeCell ref="DJ2207:DK2207"/>
    <mergeCell ref="DJ2208:DK2208"/>
    <mergeCell ref="DJ2209:DK2209"/>
    <mergeCell ref="DJ2244:DK2244"/>
    <mergeCell ref="DJ2245:DK2245"/>
    <mergeCell ref="DJ2246:DK2246"/>
    <mergeCell ref="DJ2247:DK2247"/>
    <mergeCell ref="DJ2248:DK2248"/>
    <mergeCell ref="DJ2249:DK2249"/>
    <mergeCell ref="DJ2250:DK2250"/>
    <mergeCell ref="DJ2251:DK2251"/>
    <mergeCell ref="DJ2252:DK2252"/>
    <mergeCell ref="DJ2253:DK2253"/>
    <mergeCell ref="DJ2254:DK2254"/>
    <mergeCell ref="DJ2255:DK2255"/>
    <mergeCell ref="DJ2256:DK2256"/>
    <mergeCell ref="DJ2257:DK2257"/>
    <mergeCell ref="DJ2258:DK2258"/>
    <mergeCell ref="DJ2259:DK2259"/>
    <mergeCell ref="DJ2260:DK2260"/>
    <mergeCell ref="DJ2261:DK2261"/>
    <mergeCell ref="DJ2262:DK2262"/>
    <mergeCell ref="DJ2263:DK2263"/>
    <mergeCell ref="DJ2264:DK2264"/>
    <mergeCell ref="DJ2265:DK2265"/>
    <mergeCell ref="DJ2266:DK2266"/>
    <mergeCell ref="DJ2267:DK2267"/>
    <mergeCell ref="DJ2268:DK2268"/>
    <mergeCell ref="DJ2269:DK2269"/>
    <mergeCell ref="DJ2270:DK2270"/>
    <mergeCell ref="DJ2271:DK2271"/>
    <mergeCell ref="DJ2272:DK2272"/>
    <mergeCell ref="DJ2273:DK2273"/>
    <mergeCell ref="DJ2274:DK2274"/>
    <mergeCell ref="DJ2275:DK2275"/>
    <mergeCell ref="DJ2276:DK2276"/>
    <mergeCell ref="DJ2310:DK2310"/>
    <mergeCell ref="DJ2311:DK2311"/>
    <mergeCell ref="DJ2312:DK2312"/>
    <mergeCell ref="DJ2313:DK2313"/>
    <mergeCell ref="DJ2314:DK2314"/>
    <mergeCell ref="DJ2315:DK2315"/>
    <mergeCell ref="DJ2316:DK2316"/>
    <mergeCell ref="DJ2317:DK2317"/>
    <mergeCell ref="DJ2318:DK2318"/>
    <mergeCell ref="DJ2319:DK2319"/>
    <mergeCell ref="DJ2320:DK2320"/>
    <mergeCell ref="DJ2321:DK2321"/>
    <mergeCell ref="DJ2322:DK2322"/>
    <mergeCell ref="DJ2277:DK2277"/>
    <mergeCell ref="DJ2278:DK2278"/>
    <mergeCell ref="DJ2279:DK2279"/>
    <mergeCell ref="DJ2280:DK2280"/>
    <mergeCell ref="DJ2281:DK2281"/>
    <mergeCell ref="DJ2282:DK2282"/>
    <mergeCell ref="DJ2283:DK2283"/>
    <mergeCell ref="DJ2284:DK2284"/>
    <mergeCell ref="DJ2285:DK2285"/>
    <mergeCell ref="DJ2286:DK2286"/>
    <mergeCell ref="DJ2287:DK2287"/>
    <mergeCell ref="DJ2288:DK2288"/>
    <mergeCell ref="DJ2289:DK2289"/>
    <mergeCell ref="DJ2290:DK2290"/>
    <mergeCell ref="DJ2291:DK2291"/>
    <mergeCell ref="DJ2292:DK2292"/>
    <mergeCell ref="DJ2293:DK2293"/>
    <mergeCell ref="DJ2294:DK2294"/>
    <mergeCell ref="DJ2295:DK2295"/>
    <mergeCell ref="DJ2296:DK2296"/>
    <mergeCell ref="DJ2297:DK2297"/>
    <mergeCell ref="DJ2298:DK2298"/>
    <mergeCell ref="DJ2299:DK2299"/>
    <mergeCell ref="DJ2300:DK2300"/>
    <mergeCell ref="DJ2301:DK2301"/>
    <mergeCell ref="DJ2302:DK2302"/>
    <mergeCell ref="DJ2303:DK2303"/>
    <mergeCell ref="DJ2304:DK2304"/>
    <mergeCell ref="DJ2305:DK2305"/>
    <mergeCell ref="DJ2306:DK2306"/>
    <mergeCell ref="DJ2307:DK2307"/>
    <mergeCell ref="DJ2308:DK2308"/>
    <mergeCell ref="DJ2309:DK2309"/>
    <mergeCell ref="DG2637:DH2637"/>
    <mergeCell ref="DG2638:DH2638"/>
    <mergeCell ref="DG2639:DH2639"/>
    <mergeCell ref="DG2640:DH2640"/>
    <mergeCell ref="DG2641:DH2641"/>
    <mergeCell ref="DG2642:DH2642"/>
    <mergeCell ref="DG2643:DH2643"/>
    <mergeCell ref="DG2644:DH2644"/>
    <mergeCell ref="DG2645:DH2645"/>
    <mergeCell ref="DG2646:DH2646"/>
    <mergeCell ref="DG2647:DH2647"/>
    <mergeCell ref="DG2648:DH2648"/>
    <mergeCell ref="DG2649:DH2649"/>
    <mergeCell ref="DG2650:DH2650"/>
    <mergeCell ref="DG2651:DH2651"/>
    <mergeCell ref="DG2652:DH2652"/>
    <mergeCell ref="DG2653:DH2653"/>
    <mergeCell ref="DG2654:DH2654"/>
    <mergeCell ref="DG2655:DH2655"/>
    <mergeCell ref="DG2656:DH2656"/>
    <mergeCell ref="DG2657:DH2657"/>
    <mergeCell ref="DG2658:DH2658"/>
    <mergeCell ref="DG2659:DH2659"/>
    <mergeCell ref="DG2660:DH2660"/>
    <mergeCell ref="DG2661:DH2661"/>
    <mergeCell ref="DG2662:DH2662"/>
    <mergeCell ref="DG2663:DH2663"/>
    <mergeCell ref="DG2664:DH2664"/>
    <mergeCell ref="DG2665:DH2665"/>
    <mergeCell ref="DG2666:DH2666"/>
    <mergeCell ref="DG2667:DH2667"/>
    <mergeCell ref="DG2668:DH2668"/>
    <mergeCell ref="DG2669:DH2669"/>
    <mergeCell ref="DG2670:DH2670"/>
    <mergeCell ref="DG2671:DH2671"/>
    <mergeCell ref="DG2672:DH2672"/>
    <mergeCell ref="DG2673:DH2673"/>
    <mergeCell ref="DG2674:DH2674"/>
    <mergeCell ref="DG2675:DH2675"/>
    <mergeCell ref="DG2676:DH2676"/>
    <mergeCell ref="DG2677:DH2677"/>
    <mergeCell ref="DG2678:DH2678"/>
    <mergeCell ref="DG2679:DH2679"/>
    <mergeCell ref="DG2680:DH2680"/>
    <mergeCell ref="DG2681:DH2681"/>
    <mergeCell ref="DG2682:DH2682"/>
    <mergeCell ref="DG2683:DH2683"/>
    <mergeCell ref="DG2684:DH2684"/>
    <mergeCell ref="DG2685:DH2685"/>
    <mergeCell ref="DG2686:DH2686"/>
    <mergeCell ref="DG2687:DH2687"/>
    <mergeCell ref="DG2688:DH2688"/>
    <mergeCell ref="DG2689:DH2689"/>
    <mergeCell ref="DG2690:DH2690"/>
    <mergeCell ref="DG2691:DH2691"/>
    <mergeCell ref="DG2692:DH2692"/>
    <mergeCell ref="DG2693:DH2693"/>
    <mergeCell ref="DG2694:DH2694"/>
    <mergeCell ref="DG2696:DH2696"/>
    <mergeCell ref="DG2697:DH2697"/>
    <mergeCell ref="DG2698:DH2698"/>
    <mergeCell ref="DG2699:DH2699"/>
    <mergeCell ref="DG2700:DH2700"/>
    <mergeCell ref="DG2701:DH2701"/>
    <mergeCell ref="DG2702:DH2702"/>
    <mergeCell ref="DG2703:DH2703"/>
    <mergeCell ref="DG2704:DH2704"/>
    <mergeCell ref="DG2705:DH2705"/>
    <mergeCell ref="DG2706:DH2706"/>
    <mergeCell ref="DG2707:DH2707"/>
    <mergeCell ref="DG2708:DH2708"/>
    <mergeCell ref="DG2709:DH2709"/>
    <mergeCell ref="DG2710:DH2710"/>
    <mergeCell ref="DG2711:DH2711"/>
    <mergeCell ref="DG2712:DH2712"/>
    <mergeCell ref="DG2713:DH2713"/>
    <mergeCell ref="DG2714:DH2714"/>
    <mergeCell ref="DG2715:DH2715"/>
    <mergeCell ref="DG2716:DH2716"/>
    <mergeCell ref="DG2717:DH2717"/>
    <mergeCell ref="DG2718:DH2718"/>
    <mergeCell ref="DG2719:DH2719"/>
    <mergeCell ref="DG2720:DH2720"/>
    <mergeCell ref="DG2721:DH2721"/>
    <mergeCell ref="DG2722:DH2722"/>
    <mergeCell ref="DG2723:DH2723"/>
    <mergeCell ref="DG2724:DH2724"/>
    <mergeCell ref="DG2725:DH2725"/>
    <mergeCell ref="DG2726:DH2726"/>
    <mergeCell ref="DG2727:DH2727"/>
    <mergeCell ref="DG2728:DH2728"/>
    <mergeCell ref="DG2729:DH2729"/>
    <mergeCell ref="DG2730:DH2730"/>
    <mergeCell ref="DG2731:DH2731"/>
    <mergeCell ref="DG2732:DH2732"/>
    <mergeCell ref="DG2733:DH2733"/>
    <mergeCell ref="DG2734:DH2734"/>
    <mergeCell ref="DG2735:DH2735"/>
    <mergeCell ref="DG2736:DH2736"/>
    <mergeCell ref="DG2737:DH2737"/>
    <mergeCell ref="DG2738:DH2738"/>
    <mergeCell ref="DG2739:DH2739"/>
    <mergeCell ref="DG2740:DH2740"/>
    <mergeCell ref="DG2741:DH2741"/>
    <mergeCell ref="DG2742:DH2742"/>
    <mergeCell ref="DG2743:DH2743"/>
    <mergeCell ref="DG2744:DH2744"/>
    <mergeCell ref="DG2745:DH2745"/>
    <mergeCell ref="DG2746:DH2746"/>
    <mergeCell ref="DG2747:DH2747"/>
    <mergeCell ref="DG2748:DH2748"/>
    <mergeCell ref="DG2749:DH2749"/>
    <mergeCell ref="DG2750:DH2750"/>
    <mergeCell ref="DG2751:DH2751"/>
    <mergeCell ref="DG2752:DH2752"/>
    <mergeCell ref="DG2753:DH2753"/>
    <mergeCell ref="DG2754:DH2754"/>
    <mergeCell ref="DG2755:DH2755"/>
    <mergeCell ref="DG2756:DH2756"/>
    <mergeCell ref="DG2757:DH2757"/>
    <mergeCell ref="DG2758:DH2758"/>
    <mergeCell ref="DG2759:DH2759"/>
    <mergeCell ref="DG2760:DH2760"/>
    <mergeCell ref="DG2761:DH2761"/>
    <mergeCell ref="DG2762:DH2762"/>
    <mergeCell ref="DG2763:DH2763"/>
    <mergeCell ref="DG2764:DH2764"/>
    <mergeCell ref="DG2765:DH2765"/>
    <mergeCell ref="DG2766:DH2766"/>
    <mergeCell ref="DG2767:DH2767"/>
    <mergeCell ref="DG2768:DH2768"/>
    <mergeCell ref="DG2769:DH2769"/>
    <mergeCell ref="DG2773:DH2773"/>
    <mergeCell ref="DG2774:DH2774"/>
    <mergeCell ref="DG2775:DH2775"/>
    <mergeCell ref="DG2776:DH2776"/>
    <mergeCell ref="DG2777:DH2777"/>
    <mergeCell ref="DG2778:DH2778"/>
    <mergeCell ref="DG2779:DH2779"/>
    <mergeCell ref="DG2780:DH2780"/>
    <mergeCell ref="DG2781:DH2781"/>
    <mergeCell ref="DG2782:DH2782"/>
    <mergeCell ref="DG2805:DH2805"/>
    <mergeCell ref="DG2806:DH2806"/>
    <mergeCell ref="DG2807:DH2807"/>
    <mergeCell ref="DG2808:DH2808"/>
    <mergeCell ref="DG2809:DH2809"/>
    <mergeCell ref="DG2810:DH2810"/>
    <mergeCell ref="DG2811:DH2811"/>
    <mergeCell ref="DG2812:DH2812"/>
    <mergeCell ref="DG2813:DH2813"/>
    <mergeCell ref="DG2814:DH2814"/>
    <mergeCell ref="DG2815:DH2815"/>
    <mergeCell ref="DG2816:DH2816"/>
    <mergeCell ref="DG2817:DH2817"/>
    <mergeCell ref="DG2818:DH2818"/>
    <mergeCell ref="DG2819:DH2819"/>
    <mergeCell ref="DG2820:DH2820"/>
    <mergeCell ref="DG2821:DH2821"/>
    <mergeCell ref="DG2822:DH2822"/>
    <mergeCell ref="DG2823:DH2823"/>
    <mergeCell ref="DG2824:DH2824"/>
    <mergeCell ref="DG2869:DH2869"/>
    <mergeCell ref="DG2870:DH2870"/>
    <mergeCell ref="DG2871:DH2871"/>
    <mergeCell ref="DG2949:DH2949"/>
    <mergeCell ref="DG2950:DH2950"/>
    <mergeCell ref="DG3847:DH3847"/>
    <mergeCell ref="DG3848:DH3848"/>
    <mergeCell ref="DG3849:DH3849"/>
    <mergeCell ref="DG3850:DH3850"/>
    <mergeCell ref="DG3851:DH3851"/>
    <mergeCell ref="DG3852:DH3852"/>
    <mergeCell ref="DG3853:DH3853"/>
    <mergeCell ref="DG2892:DH2892"/>
    <mergeCell ref="DG2893:DH2893"/>
    <mergeCell ref="DG2894:DH2894"/>
    <mergeCell ref="DG2895:DH2895"/>
    <mergeCell ref="DG2896:DH2896"/>
    <mergeCell ref="DG2897:DH2897"/>
    <mergeCell ref="DG2898:DH2898"/>
    <mergeCell ref="DG2899:DH2899"/>
    <mergeCell ref="DG2900:DH2900"/>
    <mergeCell ref="DG2901:DH2901"/>
    <mergeCell ref="DG2902:DH2902"/>
    <mergeCell ref="DG2903:DH2903"/>
    <mergeCell ref="DG2904:DH2904"/>
    <mergeCell ref="DG2905:DH2905"/>
    <mergeCell ref="DG2906:DH2906"/>
    <mergeCell ref="DG2907:DH2907"/>
    <mergeCell ref="DG2908:DH2908"/>
    <mergeCell ref="DG2909:DH2909"/>
    <mergeCell ref="DG2910:DH2910"/>
    <mergeCell ref="DG2911:DH2911"/>
    <mergeCell ref="DG2912:DH2912"/>
    <mergeCell ref="DG2913:DH2913"/>
    <mergeCell ref="DG2914:DH2914"/>
    <mergeCell ref="DG2915:DH2915"/>
    <mergeCell ref="DG2916:DH2916"/>
    <mergeCell ref="DG2917:DH2917"/>
    <mergeCell ref="DG2918:DH2918"/>
    <mergeCell ref="DG2919:DH2919"/>
    <mergeCell ref="DG2920:DH2920"/>
    <mergeCell ref="DG2921:DH2921"/>
    <mergeCell ref="DG2922:DH2922"/>
    <mergeCell ref="DG2923:DH2923"/>
    <mergeCell ref="DG2924:DH2924"/>
    <mergeCell ref="DG2942:DH2942"/>
    <mergeCell ref="DG2943:DH2943"/>
    <mergeCell ref="DG2944:DH2944"/>
    <mergeCell ref="DG2945:DH2945"/>
    <mergeCell ref="DG2946:DH2946"/>
    <mergeCell ref="DG2947:DH2947"/>
    <mergeCell ref="DG2948:DH2948"/>
    <mergeCell ref="DG2925:DH2925"/>
    <mergeCell ref="DG2926:DH2926"/>
    <mergeCell ref="DG2927:DH2927"/>
    <mergeCell ref="DG2928:DH2928"/>
    <mergeCell ref="DG2929:DH2929"/>
    <mergeCell ref="DG2930:DH2930"/>
    <mergeCell ref="DG2931:DH2931"/>
    <mergeCell ref="DG2932:DH2932"/>
    <mergeCell ref="DG2933:DH2933"/>
    <mergeCell ref="DG2934:DH2934"/>
    <mergeCell ref="DG2935:DH2935"/>
    <mergeCell ref="DG2936:DH2936"/>
    <mergeCell ref="DG2937:DH2937"/>
    <mergeCell ref="DG2938:DH2938"/>
    <mergeCell ref="DG2939:DH2939"/>
    <mergeCell ref="DG3854:DH3854"/>
    <mergeCell ref="DG3855:DH3855"/>
    <mergeCell ref="DG3856:DH3856"/>
    <mergeCell ref="DG3857:DH3857"/>
    <mergeCell ref="DG3858:DH3858"/>
    <mergeCell ref="DG3859:DH3859"/>
    <mergeCell ref="DG3860:DH3860"/>
    <mergeCell ref="DG3861:DH3861"/>
    <mergeCell ref="DG3862:DH3862"/>
    <mergeCell ref="DG3863:DH3863"/>
    <mergeCell ref="DG3864:DH3864"/>
    <mergeCell ref="DG3865:DH3865"/>
    <mergeCell ref="DG3866:DH3866"/>
    <mergeCell ref="DG3867:DH3867"/>
    <mergeCell ref="DG3868:DH3868"/>
    <mergeCell ref="DG3869:DH3869"/>
    <mergeCell ref="DG3870:DH3870"/>
    <mergeCell ref="DG3871:DH3871"/>
    <mergeCell ref="DG3872:DH3872"/>
    <mergeCell ref="DG3873:DH3873"/>
    <mergeCell ref="DG3874:DH3874"/>
    <mergeCell ref="DG3875:DH3875"/>
    <mergeCell ref="DG3876:DH3876"/>
    <mergeCell ref="DG3877:DH3877"/>
    <mergeCell ref="DG3878:DH3878"/>
    <mergeCell ref="DG3879:DH3879"/>
    <mergeCell ref="DG3880:DH3880"/>
    <mergeCell ref="DG3881:DH3881"/>
    <mergeCell ref="DG3882:DH3882"/>
    <mergeCell ref="DG3883:DH3883"/>
    <mergeCell ref="DG3884:DH3884"/>
    <mergeCell ref="DG3885:DH3885"/>
    <mergeCell ref="DG3886:DH3886"/>
    <mergeCell ref="DG3887:DH3887"/>
    <mergeCell ref="DG3888:DH3888"/>
    <mergeCell ref="DG3889:DH3889"/>
    <mergeCell ref="DG3890:DH3890"/>
    <mergeCell ref="DG3891:DH3891"/>
    <mergeCell ref="DG3892:DH3892"/>
    <mergeCell ref="DG3893:DH3893"/>
    <mergeCell ref="DG3894:DH3894"/>
    <mergeCell ref="DG3895:DH3895"/>
    <mergeCell ref="DG3896:DH3896"/>
    <mergeCell ref="DG3897:DH3897"/>
    <mergeCell ref="DG3898:DH3898"/>
    <mergeCell ref="DG3899:DH3899"/>
    <mergeCell ref="DG3900:DH3900"/>
    <mergeCell ref="DG3901:DH3901"/>
    <mergeCell ref="DG3902:DH3902"/>
    <mergeCell ref="DG3903:DH3903"/>
    <mergeCell ref="DG3904:DH3904"/>
    <mergeCell ref="DG3906:DH3906"/>
    <mergeCell ref="DG3907:DH3907"/>
    <mergeCell ref="DG3908:DH3908"/>
    <mergeCell ref="DG3909:DH3909"/>
    <mergeCell ref="DG3910:DH3910"/>
    <mergeCell ref="DG3911:DH3911"/>
    <mergeCell ref="DG3912:DH3912"/>
    <mergeCell ref="DG3913:DH3913"/>
    <mergeCell ref="DG3914:DH3914"/>
    <mergeCell ref="DG3915:DH3915"/>
    <mergeCell ref="DG3916:DH3916"/>
    <mergeCell ref="DG3917:DH3917"/>
    <mergeCell ref="DG3918:DH3918"/>
    <mergeCell ref="DG3919:DH3919"/>
    <mergeCell ref="DG3920:DH3920"/>
    <mergeCell ref="DG3921:DH3921"/>
    <mergeCell ref="DG3922:DH3922"/>
    <mergeCell ref="DG3923:DH3923"/>
    <mergeCell ref="DG3924:DH3924"/>
    <mergeCell ref="DG3925:DH3925"/>
    <mergeCell ref="DG3926:DH3926"/>
    <mergeCell ref="DG3927:DH3927"/>
    <mergeCell ref="DG3928:DH3928"/>
    <mergeCell ref="DG3929:DH3929"/>
    <mergeCell ref="DG3930:DH3930"/>
    <mergeCell ref="DG3931:DH3931"/>
    <mergeCell ref="DG3932:DH3932"/>
    <mergeCell ref="DG3933:DH3933"/>
    <mergeCell ref="DG3934:DH3934"/>
    <mergeCell ref="DG3935:DH3935"/>
    <mergeCell ref="DG3936:DH3936"/>
    <mergeCell ref="DG3937:DH3937"/>
    <mergeCell ref="DG3938:DH3938"/>
    <mergeCell ref="DG3939:DH3939"/>
    <mergeCell ref="DG3940:DH3940"/>
    <mergeCell ref="DG3941:DH3941"/>
    <mergeCell ref="DG3942:DH3942"/>
    <mergeCell ref="DG3943:DH3943"/>
    <mergeCell ref="DG3944:DH3944"/>
    <mergeCell ref="DG3945:DH3945"/>
    <mergeCell ref="DG3946:DH3946"/>
    <mergeCell ref="DG3947:DH3947"/>
    <mergeCell ref="DG3948:DH3948"/>
    <mergeCell ref="DG3949:DH3949"/>
    <mergeCell ref="DG3950:DH3950"/>
    <mergeCell ref="DG3951:DH3951"/>
    <mergeCell ref="DG3952:DH3952"/>
    <mergeCell ref="DG3953:DH3953"/>
    <mergeCell ref="DG4021:DH4021"/>
    <mergeCell ref="DG4022:DH4022"/>
    <mergeCell ref="DG4023:DH4023"/>
    <mergeCell ref="DG4024:DH4024"/>
    <mergeCell ref="DG4025:DH4025"/>
    <mergeCell ref="DG4026:DH4026"/>
    <mergeCell ref="DG4027:DH4027"/>
    <mergeCell ref="DG4028:DH4028"/>
    <mergeCell ref="DG4029:DH4029"/>
    <mergeCell ref="DG4030:DH4030"/>
    <mergeCell ref="DG4031:DH4031"/>
    <mergeCell ref="DG4032:DH4032"/>
    <mergeCell ref="DG4033:DH4033"/>
    <mergeCell ref="DG4034:DH4034"/>
    <mergeCell ref="DG4035:DH4035"/>
    <mergeCell ref="DG4036:DH4036"/>
    <mergeCell ref="DG4037:DH4037"/>
    <mergeCell ref="DG4038:DH4038"/>
    <mergeCell ref="DG4039:DH4039"/>
    <mergeCell ref="DG3954:DH3954"/>
    <mergeCell ref="DG3955:DH3955"/>
    <mergeCell ref="DG3956:DH3956"/>
    <mergeCell ref="DG3957:DH3957"/>
    <mergeCell ref="DG3958:DH3958"/>
    <mergeCell ref="DG3959:DH3959"/>
    <mergeCell ref="DG3960:DH3960"/>
    <mergeCell ref="DG3961:DH3961"/>
    <mergeCell ref="DG3962:DH3962"/>
    <mergeCell ref="DG3963:DH3963"/>
    <mergeCell ref="DG3964:DH3964"/>
    <mergeCell ref="DG3965:DH3965"/>
    <mergeCell ref="DG3966:DH3966"/>
    <mergeCell ref="DG3967:DH3967"/>
    <mergeCell ref="DG3968:DH3968"/>
    <mergeCell ref="DG3969:DH3969"/>
    <mergeCell ref="DG3970:DH3970"/>
    <mergeCell ref="DG3971:DH3971"/>
    <mergeCell ref="DG3972:DH3972"/>
    <mergeCell ref="DG3973:DH3973"/>
    <mergeCell ref="DG3974:DH3974"/>
    <mergeCell ref="DG3975:DH3975"/>
    <mergeCell ref="DG3976:DH3976"/>
    <mergeCell ref="DG3977:DH3977"/>
    <mergeCell ref="DG3978:DH3978"/>
    <mergeCell ref="DG3979:DH3979"/>
    <mergeCell ref="DG3980:DH3980"/>
    <mergeCell ref="DG3981:DH3981"/>
    <mergeCell ref="DG3982:DH3982"/>
    <mergeCell ref="DG3983:DH3983"/>
    <mergeCell ref="DG3984:DH3984"/>
    <mergeCell ref="DG3985:DH3985"/>
    <mergeCell ref="DG3986:DH3986"/>
    <mergeCell ref="DG3987:DH3987"/>
    <mergeCell ref="DG3988:DH3988"/>
    <mergeCell ref="DG3989:DH3989"/>
    <mergeCell ref="DG3990:DH3990"/>
    <mergeCell ref="DG3991:DH3991"/>
    <mergeCell ref="DG3992:DH3992"/>
    <mergeCell ref="DG4013:DH4013"/>
    <mergeCell ref="DG4014:DH4014"/>
    <mergeCell ref="DG4015:DH4015"/>
    <mergeCell ref="DG4016:DH4016"/>
    <mergeCell ref="DG4017:DH4017"/>
    <mergeCell ref="DG4018:DH4018"/>
    <mergeCell ref="DG4149:DH4149"/>
    <mergeCell ref="DG4150:DH4150"/>
    <mergeCell ref="DG4151:DH4151"/>
    <mergeCell ref="DG4152:DH4152"/>
    <mergeCell ref="DG4153:DH4153"/>
    <mergeCell ref="DG4154:DH4154"/>
    <mergeCell ref="DG4155:DH4155"/>
    <mergeCell ref="DG4156:DH4156"/>
    <mergeCell ref="DG4157:DH4157"/>
    <mergeCell ref="DG4158:DH4158"/>
    <mergeCell ref="AV651:AY651"/>
    <mergeCell ref="AZ648:BW648"/>
    <mergeCell ref="AV652:AY652"/>
    <mergeCell ref="AV653:AY653"/>
    <mergeCell ref="AV654:AY654"/>
    <mergeCell ref="AV655:AY655"/>
    <mergeCell ref="AV656:AY656"/>
    <mergeCell ref="DG4107:DH4107"/>
    <mergeCell ref="DG4108:DH4108"/>
    <mergeCell ref="DG4109:DH4109"/>
    <mergeCell ref="DG4110:DH4110"/>
    <mergeCell ref="DG4111:DH4111"/>
    <mergeCell ref="DG4112:DH4112"/>
    <mergeCell ref="DG4113:DH4113"/>
    <mergeCell ref="DG4114:DH4114"/>
    <mergeCell ref="DG4115:DH4115"/>
    <mergeCell ref="DG4116:DH4116"/>
    <mergeCell ref="DG4117:DH4117"/>
    <mergeCell ref="DG4118:DH4118"/>
    <mergeCell ref="DG4119:DH4119"/>
    <mergeCell ref="DG4120:DH4120"/>
    <mergeCell ref="DG4121:DH4121"/>
    <mergeCell ref="DG4122:DH4122"/>
    <mergeCell ref="DG4123:DH4123"/>
    <mergeCell ref="DG4124:DH4124"/>
    <mergeCell ref="DG4125:DH4125"/>
    <mergeCell ref="DG4126:DH4126"/>
    <mergeCell ref="DG4127:DH4127"/>
    <mergeCell ref="DG4128:DH4128"/>
    <mergeCell ref="DG4129:DH4129"/>
    <mergeCell ref="DG4130:DH4130"/>
    <mergeCell ref="DG4131:DH4131"/>
    <mergeCell ref="DG4132:DH4132"/>
    <mergeCell ref="DG4133:DH4133"/>
    <mergeCell ref="DG4134:DH4134"/>
    <mergeCell ref="DG4135:DH4135"/>
    <mergeCell ref="DG4136:DH4136"/>
    <mergeCell ref="DG4137:DH4137"/>
    <mergeCell ref="DG4138:DH4138"/>
    <mergeCell ref="DG4139:DH4139"/>
    <mergeCell ref="DG4074:DH4074"/>
    <mergeCell ref="DG4075:DH4075"/>
    <mergeCell ref="DG4076:DH4076"/>
    <mergeCell ref="DG4077:DH4077"/>
    <mergeCell ref="DG4078:DH4078"/>
    <mergeCell ref="DG4079:DH4079"/>
    <mergeCell ref="DG4080:DH4080"/>
    <mergeCell ref="DG4081:DH4081"/>
    <mergeCell ref="DG4082:DH4082"/>
    <mergeCell ref="DG4083:DH4083"/>
    <mergeCell ref="DG4084:DH4084"/>
    <mergeCell ref="DG4085:DH4085"/>
    <mergeCell ref="DG4086:DH4086"/>
    <mergeCell ref="DG4087:DH4087"/>
    <mergeCell ref="DG4140:DH4140"/>
    <mergeCell ref="DG4141:DH4141"/>
    <mergeCell ref="DG4142:DH4142"/>
    <mergeCell ref="DG4143:DH4143"/>
    <mergeCell ref="DG4144:DH4144"/>
    <mergeCell ref="DG4145:DH4145"/>
    <mergeCell ref="DG4146:DH4146"/>
    <mergeCell ref="DG4147:DH4147"/>
    <mergeCell ref="DG4148:DH4148"/>
    <mergeCell ref="DG4088:DH4088"/>
    <mergeCell ref="DG4089:DH4089"/>
    <mergeCell ref="DG4090:DH4090"/>
    <mergeCell ref="DG4091:DH4091"/>
    <mergeCell ref="DG4092:DH4092"/>
    <mergeCell ref="DG4093:DH4093"/>
    <mergeCell ref="DG4094:DH4094"/>
    <mergeCell ref="DG4095:DH4095"/>
    <mergeCell ref="DG4096:DH4096"/>
    <mergeCell ref="DG4097:DH4097"/>
    <mergeCell ref="DG4098:DH4098"/>
    <mergeCell ref="DG4099:DH4099"/>
    <mergeCell ref="DG4100:DH4100"/>
    <mergeCell ref="DG4101:DH4101"/>
    <mergeCell ref="DG4102:DH4102"/>
    <mergeCell ref="DG4103:DH4103"/>
    <mergeCell ref="DG4104:DH4104"/>
    <mergeCell ref="DG4105:DH4105"/>
    <mergeCell ref="DG4106:DH4106"/>
    <mergeCell ref="DG4040:DH4040"/>
    <mergeCell ref="DG4041:DH4041"/>
    <mergeCell ref="DG4042:DH4042"/>
    <mergeCell ref="DG4043:DH4043"/>
    <mergeCell ref="DG4044:DH4044"/>
    <mergeCell ref="DG4045:DH4045"/>
    <mergeCell ref="DG4046:DH4046"/>
    <mergeCell ref="DG4047:DH4047"/>
    <mergeCell ref="DG4048:DH4048"/>
    <mergeCell ref="DG4049:DH4049"/>
    <mergeCell ref="DG4050:DH4050"/>
    <mergeCell ref="DG4051:DH4051"/>
    <mergeCell ref="DG4054:DH4054"/>
    <mergeCell ref="DG4055:DH4055"/>
    <mergeCell ref="DG4056:DH4056"/>
    <mergeCell ref="DG4057:DH4057"/>
    <mergeCell ref="DG4058:DH4058"/>
    <mergeCell ref="DG4059:DH4059"/>
    <mergeCell ref="DG4060:DH4060"/>
    <mergeCell ref="DG4061:DH4061"/>
    <mergeCell ref="DG4062:DH4062"/>
    <mergeCell ref="DG4063:DH4063"/>
    <mergeCell ref="DG4064:DH4064"/>
    <mergeCell ref="DG4065:DH4065"/>
    <mergeCell ref="DG4066:DH4066"/>
    <mergeCell ref="DG4067:DH4067"/>
    <mergeCell ref="DG4068:DH4068"/>
    <mergeCell ref="DG4069:DH4069"/>
    <mergeCell ref="DG4070:DH4070"/>
    <mergeCell ref="DG4072:DH4072"/>
    <mergeCell ref="DG4073:DH4073"/>
    <mergeCell ref="DG4052:DH4052"/>
    <mergeCell ref="DG4053:DH4053"/>
    <mergeCell ref="AN588:AO588"/>
    <mergeCell ref="AN589:AO589"/>
    <mergeCell ref="AN590:AO590"/>
    <mergeCell ref="AN591:AO591"/>
    <mergeCell ref="AP588:AQ588"/>
    <mergeCell ref="AR588:AS588"/>
    <mergeCell ref="AT588:AU588"/>
    <mergeCell ref="AV588:AW588"/>
    <mergeCell ref="AX588:AY588"/>
    <mergeCell ref="AZ588:BA588"/>
    <mergeCell ref="BB588:BC588"/>
    <mergeCell ref="BD588:BE588"/>
    <mergeCell ref="BF588:BG588"/>
    <mergeCell ref="BH588:BI588"/>
    <mergeCell ref="BJ588:BK588"/>
    <mergeCell ref="AP589:AQ589"/>
    <mergeCell ref="AR589:AS589"/>
    <mergeCell ref="AT589:AU589"/>
    <mergeCell ref="AV589:AW589"/>
    <mergeCell ref="AX589:AY589"/>
    <mergeCell ref="AZ589:BA589"/>
    <mergeCell ref="BB589:BC589"/>
    <mergeCell ref="BD589:BE589"/>
    <mergeCell ref="BF589:BG589"/>
    <mergeCell ref="BH589:BI589"/>
    <mergeCell ref="BJ589:BK589"/>
    <mergeCell ref="AP590:AQ590"/>
    <mergeCell ref="AR590:AS590"/>
    <mergeCell ref="AT590:AU590"/>
    <mergeCell ref="AV590:AW590"/>
    <mergeCell ref="AX590:AY590"/>
    <mergeCell ref="AZ590:BA590"/>
    <mergeCell ref="BB590:BC590"/>
    <mergeCell ref="BD590:BE590"/>
    <mergeCell ref="BF590:BG590"/>
    <mergeCell ref="BH590:BI590"/>
    <mergeCell ref="BJ590:BK590"/>
    <mergeCell ref="AP591:AQ591"/>
    <mergeCell ref="DG4019:DH4019"/>
    <mergeCell ref="DG4020:DH4020"/>
    <mergeCell ref="AR591:AS591"/>
    <mergeCell ref="AT591:AU591"/>
    <mergeCell ref="AV591:AW591"/>
    <mergeCell ref="AX591:AY591"/>
    <mergeCell ref="AZ591:BA591"/>
    <mergeCell ref="BB591:BC591"/>
    <mergeCell ref="BD591:BE591"/>
    <mergeCell ref="BF591:BG591"/>
    <mergeCell ref="BH591:BI591"/>
    <mergeCell ref="BJ591:BK591"/>
    <mergeCell ref="W631:X631"/>
    <mergeCell ref="Y631:Z631"/>
    <mergeCell ref="AC631:AD631"/>
    <mergeCell ref="M631:N631"/>
    <mergeCell ref="M632:N632"/>
    <mergeCell ref="M633:N633"/>
    <mergeCell ref="B955:AD955"/>
    <mergeCell ref="B956:AD956"/>
    <mergeCell ref="B974:AD974"/>
    <mergeCell ref="B975:AD975"/>
    <mergeCell ref="B976:AD976"/>
    <mergeCell ref="B996:AD996"/>
    <mergeCell ref="B997:AD997"/>
    <mergeCell ref="B998:AD998"/>
    <mergeCell ref="B1013:AD1013"/>
    <mergeCell ref="B1014:AD1014"/>
    <mergeCell ref="B1015:AD1015"/>
    <mergeCell ref="B1028:AD1028"/>
    <mergeCell ref="B1029:AD1029"/>
    <mergeCell ref="B1058:AD1058"/>
    <mergeCell ref="B1059:AD1059"/>
    <mergeCell ref="BQ1668:BR1669"/>
    <mergeCell ref="BS1668:BT1669"/>
    <mergeCell ref="BU1668:BV1669"/>
    <mergeCell ref="BW1668:BZ1668"/>
    <mergeCell ref="CA1668:CD1668"/>
    <mergeCell ref="CE1668:CH1668"/>
    <mergeCell ref="BW1669:BX1669"/>
    <mergeCell ref="CA1669:CB1669"/>
    <mergeCell ref="CE1669:CF1669"/>
    <mergeCell ref="CI1668:CK1668"/>
    <mergeCell ref="CL1668:CO1668"/>
    <mergeCell ref="CP1668:CS1668"/>
    <mergeCell ref="CT1668:CW1668"/>
    <mergeCell ref="CX1668:DA1668"/>
    <mergeCell ref="DB1668:DE1668"/>
    <mergeCell ref="DF1668:DI1668"/>
    <mergeCell ref="CL1669:CM1669"/>
    <mergeCell ref="CP1669:CQ1669"/>
    <mergeCell ref="CT1669:CU1669"/>
    <mergeCell ref="CX1669:CY1669"/>
    <mergeCell ref="DB1669:DC1669"/>
    <mergeCell ref="DF1669:DG1669"/>
    <mergeCell ref="B1607:AD1607"/>
    <mergeCell ref="B1608:AD1608"/>
    <mergeCell ref="B1642:AD1642"/>
    <mergeCell ref="B1643:AD1643"/>
    <mergeCell ref="B1644:AD1644"/>
    <mergeCell ref="B1626:AD1626"/>
    <mergeCell ref="B1657:AD1657"/>
    <mergeCell ref="B1658:AD1658"/>
    <mergeCell ref="O1916:P1916"/>
    <mergeCell ref="AN586:AO587"/>
    <mergeCell ref="AP586:BC586"/>
    <mergeCell ref="BD586:BI586"/>
    <mergeCell ref="BJ586:BK587"/>
    <mergeCell ref="AP587:AQ587"/>
    <mergeCell ref="AR587:AS587"/>
    <mergeCell ref="AT587:AU587"/>
    <mergeCell ref="AV587:AW587"/>
    <mergeCell ref="AX587:AY587"/>
    <mergeCell ref="AZ587:BA587"/>
    <mergeCell ref="BB587:BC587"/>
    <mergeCell ref="BD587:BE587"/>
    <mergeCell ref="BF587:BG587"/>
    <mergeCell ref="BH587:BI587"/>
    <mergeCell ref="D710:F710"/>
    <mergeCell ref="O637:P637"/>
    <mergeCell ref="Q637:R637"/>
    <mergeCell ref="AA637:AB637"/>
    <mergeCell ref="O633:P633"/>
    <mergeCell ref="Q633:R633"/>
    <mergeCell ref="AA633:AB633"/>
    <mergeCell ref="O634:P634"/>
    <mergeCell ref="Q634:R634"/>
    <mergeCell ref="AA634:AB634"/>
    <mergeCell ref="D633:J633"/>
    <mergeCell ref="D634:J634"/>
    <mergeCell ref="K633:L633"/>
    <mergeCell ref="K634:L634"/>
    <mergeCell ref="D635:J635"/>
    <mergeCell ref="U635:V635"/>
    <mergeCell ref="W635:X635"/>
    <mergeCell ref="Y635:Z635"/>
    <mergeCell ref="BQ1667:CH1667"/>
    <mergeCell ref="BP1188:BQ1189"/>
    <mergeCell ref="BR1188:BS1189"/>
    <mergeCell ref="BT1188:BU1189"/>
    <mergeCell ref="BV1188:BY1188"/>
    <mergeCell ref="BZ1188:CC1188"/>
    <mergeCell ref="CD1188:CG1188"/>
    <mergeCell ref="BV1189:BW1189"/>
    <mergeCell ref="BZ1189:CA1189"/>
    <mergeCell ref="CD1189:CE1189"/>
    <mergeCell ref="B1198:AD1198"/>
    <mergeCell ref="B1196:P1196"/>
    <mergeCell ref="Q1196:AD1196"/>
    <mergeCell ref="B1197:P1197"/>
    <mergeCell ref="Q1197:AD1197"/>
    <mergeCell ref="B1363:P1363"/>
    <mergeCell ref="B1364:P1364"/>
    <mergeCell ref="Q1364:AD1364"/>
    <mergeCell ref="Q1365:AD1365"/>
    <mergeCell ref="B1365:P1365"/>
    <mergeCell ref="Q1363:AD1363"/>
    <mergeCell ref="B1530:P1530"/>
    <mergeCell ref="Q1530:AD1530"/>
    <mergeCell ref="B1531:P1531"/>
    <mergeCell ref="Q1531:AD1531"/>
    <mergeCell ref="B1532:P1532"/>
    <mergeCell ref="Q1532:AD1532"/>
    <mergeCell ref="B1566:AD1566"/>
    <mergeCell ref="B1567:AD1567"/>
    <mergeCell ref="B1587:AD1587"/>
    <mergeCell ref="B1588:AD1588"/>
    <mergeCell ref="B1606:AD1606"/>
    <mergeCell ref="W1911:X1911"/>
    <mergeCell ref="AA1911:AB1911"/>
    <mergeCell ref="O1914:P1914"/>
    <mergeCell ref="S1914:T1914"/>
    <mergeCell ref="W1914:X1914"/>
    <mergeCell ref="AA1914:AB1914"/>
    <mergeCell ref="O1915:P1915"/>
    <mergeCell ref="O1912:P1912"/>
    <mergeCell ref="S1912:T1912"/>
    <mergeCell ref="W1912:X1912"/>
    <mergeCell ref="AA1912:AB1912"/>
    <mergeCell ref="O1928:P1928"/>
    <mergeCell ref="S1928:T1928"/>
    <mergeCell ref="W1928:X1928"/>
    <mergeCell ref="K1904:L1904"/>
    <mergeCell ref="K1905:L1905"/>
    <mergeCell ref="S1902:T1902"/>
    <mergeCell ref="W1902:X1902"/>
    <mergeCell ref="O1903:P1903"/>
    <mergeCell ref="S1903:T1903"/>
    <mergeCell ref="AA1885:AB1885"/>
    <mergeCell ref="AA1890:AB1890"/>
    <mergeCell ref="O1905:P1905"/>
    <mergeCell ref="S1905:T1905"/>
    <mergeCell ref="W1905:X1905"/>
    <mergeCell ref="AA1905:AB1905"/>
    <mergeCell ref="S1885:T1885"/>
    <mergeCell ref="S1900:T1900"/>
    <mergeCell ref="W1900:X1900"/>
    <mergeCell ref="AA1900:AB1900"/>
    <mergeCell ref="O1901:P1901"/>
    <mergeCell ref="O1909:P1909"/>
    <mergeCell ref="AA1891:AB1891"/>
    <mergeCell ref="W1892:X1892"/>
    <mergeCell ref="AA1928:AB1928"/>
    <mergeCell ref="W1913:X1913"/>
    <mergeCell ref="AA1913:AB1913"/>
    <mergeCell ref="S1926:T1926"/>
    <mergeCell ref="W1926:X1926"/>
    <mergeCell ref="AA1926:AB1926"/>
    <mergeCell ref="AA1921:AB1921"/>
    <mergeCell ref="O1922:P1922"/>
    <mergeCell ref="S1922:T1922"/>
    <mergeCell ref="W1922:X1922"/>
    <mergeCell ref="AA1922:AB1922"/>
    <mergeCell ref="O1923:P1923"/>
    <mergeCell ref="S1923:T1923"/>
    <mergeCell ref="W1923:X1923"/>
    <mergeCell ref="AA1923:AB1923"/>
    <mergeCell ref="AA1916:AB1916"/>
    <mergeCell ref="S1917:T1917"/>
    <mergeCell ref="W1917:X1917"/>
    <mergeCell ref="AA1917:AB1917"/>
    <mergeCell ref="O1918:P1918"/>
    <mergeCell ref="S1918:T1918"/>
    <mergeCell ref="O1913:P1913"/>
    <mergeCell ref="S1913:T1913"/>
    <mergeCell ref="O1925:P1925"/>
    <mergeCell ref="S1925:T1925"/>
    <mergeCell ref="W1925:X1925"/>
    <mergeCell ref="AA1925:AB1925"/>
    <mergeCell ref="S1916:T1916"/>
    <mergeCell ref="W1916:X1916"/>
    <mergeCell ref="O1917:P1917"/>
    <mergeCell ref="BQ2004:CH2004"/>
    <mergeCell ref="BQ2005:BR2006"/>
    <mergeCell ref="BS2005:BT2006"/>
    <mergeCell ref="BU2005:BV2006"/>
    <mergeCell ref="BW2005:BZ2005"/>
    <mergeCell ref="CA2005:CD2005"/>
    <mergeCell ref="CE2005:CH2005"/>
    <mergeCell ref="CI2005:CK2005"/>
    <mergeCell ref="CL2005:CO2005"/>
    <mergeCell ref="CP2005:CS2005"/>
    <mergeCell ref="CT2005:CW2005"/>
    <mergeCell ref="CX2005:DA2005"/>
    <mergeCell ref="DB2005:DE2005"/>
    <mergeCell ref="AA1927:AB1927"/>
    <mergeCell ref="O1927:P1927"/>
    <mergeCell ref="S1927:T1927"/>
    <mergeCell ref="W1927:X1927"/>
    <mergeCell ref="O1926:P1926"/>
    <mergeCell ref="AA1940:AB1940"/>
    <mergeCell ref="O1941:P1941"/>
    <mergeCell ref="S1941:T1941"/>
    <mergeCell ref="W1941:X1941"/>
    <mergeCell ref="AA1941:AB1941"/>
    <mergeCell ref="DG2858:DH2858"/>
    <mergeCell ref="DG2859:DH2859"/>
    <mergeCell ref="DG2860:DH2860"/>
    <mergeCell ref="DG2861:DH2861"/>
    <mergeCell ref="DG2862:DH2862"/>
    <mergeCell ref="DG2864:DH2864"/>
    <mergeCell ref="DG2865:DH2865"/>
    <mergeCell ref="DG2866:DH2866"/>
    <mergeCell ref="DG2867:DH2867"/>
    <mergeCell ref="DG2868:DH2868"/>
    <mergeCell ref="DF2005:DI2005"/>
    <mergeCell ref="BW2006:BX2006"/>
    <mergeCell ref="CA2006:CB2006"/>
    <mergeCell ref="CE2006:CF2006"/>
    <mergeCell ref="CL2006:CM2006"/>
    <mergeCell ref="CP2006:CQ2006"/>
    <mergeCell ref="CT2006:CU2006"/>
    <mergeCell ref="CX2006:CY2006"/>
    <mergeCell ref="DB2006:DC2006"/>
    <mergeCell ref="DF2006:DG2006"/>
    <mergeCell ref="B2007:P2007"/>
    <mergeCell ref="Q2007:AD2007"/>
    <mergeCell ref="B2008:P2008"/>
    <mergeCell ref="Q2008:AD2008"/>
    <mergeCell ref="B2009:P2009"/>
    <mergeCell ref="Q2009:AD2009"/>
    <mergeCell ref="K1950:L1950"/>
    <mergeCell ref="K1951:L1951"/>
    <mergeCell ref="K1946:L1946"/>
    <mergeCell ref="K1947:L1947"/>
    <mergeCell ref="K1948:L1948"/>
    <mergeCell ref="K1949:L1949"/>
    <mergeCell ref="DG2852:DH2852"/>
    <mergeCell ref="DG2853:DH2853"/>
    <mergeCell ref="DG2854:DH2854"/>
    <mergeCell ref="DG2855:DH2855"/>
    <mergeCell ref="DG2856:DH2856"/>
    <mergeCell ref="DG2857:DH2857"/>
    <mergeCell ref="DG2770:DH2770"/>
    <mergeCell ref="DG2771:DH2771"/>
    <mergeCell ref="DG2772:DH2772"/>
    <mergeCell ref="DG2940:DH2940"/>
    <mergeCell ref="DG2941:DH2941"/>
    <mergeCell ref="DG2888:DH2888"/>
    <mergeCell ref="DG2889:DH2889"/>
    <mergeCell ref="DG2890:DH2890"/>
    <mergeCell ref="DG2891:DH2891"/>
    <mergeCell ref="DG2825:DH2825"/>
    <mergeCell ref="DG2826:DH2826"/>
    <mergeCell ref="DG2827:DH2827"/>
    <mergeCell ref="DG2828:DH2828"/>
    <mergeCell ref="DG2829:DH2829"/>
    <mergeCell ref="DG2830:DH2830"/>
    <mergeCell ref="DG2831:DH2831"/>
    <mergeCell ref="DG2832:DH2832"/>
    <mergeCell ref="DG2833:DH2833"/>
    <mergeCell ref="DG2834:DH2834"/>
    <mergeCell ref="DG2835:DH2835"/>
    <mergeCell ref="DG2836:DH2836"/>
    <mergeCell ref="DG2837:DH2837"/>
    <mergeCell ref="DG2838:DH2838"/>
    <mergeCell ref="DG2839:DH2839"/>
    <mergeCell ref="DG2840:DH2840"/>
    <mergeCell ref="DG2841:DH2841"/>
    <mergeCell ref="DG2842:DH2842"/>
    <mergeCell ref="DG2843:DH2843"/>
    <mergeCell ref="DG2844:DH2844"/>
    <mergeCell ref="DG2845:DH2845"/>
    <mergeCell ref="DG2846:DH2846"/>
    <mergeCell ref="DG2847:DH2847"/>
    <mergeCell ref="DG2848:DH2848"/>
    <mergeCell ref="DG2849:DH2849"/>
    <mergeCell ref="DG2850:DH2850"/>
    <mergeCell ref="DG2851:DH2851"/>
    <mergeCell ref="DG2877:DH2877"/>
    <mergeCell ref="DG2878:DH2878"/>
    <mergeCell ref="DG2879:DH2879"/>
    <mergeCell ref="DG2880:DH2880"/>
    <mergeCell ref="DG2881:DH2881"/>
    <mergeCell ref="DG2882:DH2882"/>
    <mergeCell ref="DG2883:DH2883"/>
    <mergeCell ref="DG2884:DH2884"/>
    <mergeCell ref="DG2885:DH2885"/>
    <mergeCell ref="DG2886:DH2886"/>
    <mergeCell ref="DG2887:DH2887"/>
    <mergeCell ref="DG2872:DH2872"/>
    <mergeCell ref="DG2873:DH2873"/>
    <mergeCell ref="DG2874:DH2874"/>
    <mergeCell ref="DG2875:DH2875"/>
    <mergeCell ref="DG2876:DH2876"/>
    <mergeCell ref="C3432:AD3432"/>
    <mergeCell ref="C3447:AD3447"/>
    <mergeCell ref="B3337:AD3337"/>
    <mergeCell ref="AC3294:AD3294"/>
    <mergeCell ref="M3285:N3286"/>
    <mergeCell ref="O3285:AD3285"/>
    <mergeCell ref="M3290:N3290"/>
    <mergeCell ref="O3290:P3290"/>
    <mergeCell ref="Q3290:R3290"/>
    <mergeCell ref="S3290:T3290"/>
    <mergeCell ref="U3290:V3290"/>
    <mergeCell ref="W3290:X3290"/>
    <mergeCell ref="AV3000:AZ3000"/>
    <mergeCell ref="BA3000:BE3000"/>
    <mergeCell ref="BF3000:BJ3000"/>
    <mergeCell ref="B3008:P3008"/>
    <mergeCell ref="Q3008:AD3008"/>
    <mergeCell ref="B3009:AD3009"/>
    <mergeCell ref="B3010:AD3010"/>
    <mergeCell ref="BW2955:BX2957"/>
    <mergeCell ref="BY2955:BZ2957"/>
    <mergeCell ref="CA2955:CB2957"/>
    <mergeCell ref="CC2955:CE2956"/>
    <mergeCell ref="CF2955:CK2955"/>
    <mergeCell ref="CL2955:CQ2955"/>
    <mergeCell ref="CF2956:CH2956"/>
    <mergeCell ref="CI2956:CK2956"/>
    <mergeCell ref="CL2956:CN2956"/>
    <mergeCell ref="CO2956:CQ2956"/>
    <mergeCell ref="B2958:P2958"/>
    <mergeCell ref="Q2958:AD2958"/>
    <mergeCell ref="B2959:P2959"/>
    <mergeCell ref="Q2959:AD2959"/>
    <mergeCell ref="B2960:P2960"/>
    <mergeCell ref="Q2960:AD2960"/>
    <mergeCell ref="BA2984:BB2984"/>
    <mergeCell ref="BC2984:BD2984"/>
    <mergeCell ref="BE2984:BF2984"/>
    <mergeCell ref="BG2984:BH2984"/>
    <mergeCell ref="BI2984:BJ2984"/>
    <mergeCell ref="BK2984:BL2984"/>
    <mergeCell ref="BM2984:BN2984"/>
    <mergeCell ref="BO2984:BP2984"/>
    <mergeCell ref="M3295:N3295"/>
    <mergeCell ref="O3295:P3295"/>
    <mergeCell ref="Q3295:R3295"/>
    <mergeCell ref="S3295:T3295"/>
    <mergeCell ref="U3295:V3295"/>
    <mergeCell ref="W3295:X3295"/>
    <mergeCell ref="Y3295:Z3295"/>
    <mergeCell ref="AA3295:AB3295"/>
    <mergeCell ref="AC3295:AD3295"/>
    <mergeCell ref="D3307:K3307"/>
    <mergeCell ref="L3307:O3307"/>
    <mergeCell ref="P3307:Q3307"/>
    <mergeCell ref="R3307:S3307"/>
    <mergeCell ref="AC3308:AD3308"/>
    <mergeCell ref="D3309:K3309"/>
    <mergeCell ref="L3309:O3309"/>
    <mergeCell ref="P3309:Q3309"/>
    <mergeCell ref="R3309:S3309"/>
    <mergeCell ref="T3309:V3309"/>
    <mergeCell ref="AC3309:AD3309"/>
    <mergeCell ref="W3307:X3307"/>
    <mergeCell ref="BA3585:BB3585"/>
    <mergeCell ref="BC3585:BD3585"/>
    <mergeCell ref="BE3585:BF3585"/>
    <mergeCell ref="BG3585:BH3585"/>
    <mergeCell ref="BI3585:BJ3585"/>
    <mergeCell ref="BK3585:BL3585"/>
    <mergeCell ref="B3600:AD3600"/>
    <mergeCell ref="B3598:Q3598"/>
    <mergeCell ref="R3598:AD3598"/>
    <mergeCell ref="B3599:Q3599"/>
    <mergeCell ref="R3599:AD3599"/>
    <mergeCell ref="B3616:AD3616"/>
    <mergeCell ref="B3429:AD3429"/>
    <mergeCell ref="B3444:AD3444"/>
    <mergeCell ref="B3462:AD3462"/>
    <mergeCell ref="B3479:AD3479"/>
    <mergeCell ref="B3499:AD3499"/>
    <mergeCell ref="B3520:AD3520"/>
    <mergeCell ref="B3521:AD3521"/>
    <mergeCell ref="B3542:AD3542"/>
    <mergeCell ref="B3543:AD3543"/>
    <mergeCell ref="B3541:AD3541"/>
    <mergeCell ref="B3147:AD3147"/>
    <mergeCell ref="B3148:AD3148"/>
    <mergeCell ref="B3146:Q3146"/>
    <mergeCell ref="R3146:AD3146"/>
    <mergeCell ref="B3168:AD3168"/>
    <mergeCell ref="B3169:AD3169"/>
    <mergeCell ref="B3167:AD3167"/>
    <mergeCell ref="B3188:AD3188"/>
    <mergeCell ref="B3206:AD3206"/>
    <mergeCell ref="B3224:AD3224"/>
    <mergeCell ref="B3250:AD3250"/>
    <mergeCell ref="B3251:AD3251"/>
    <mergeCell ref="B3252:AD3252"/>
    <mergeCell ref="B3275:AD3275"/>
    <mergeCell ref="B3276:AD3276"/>
    <mergeCell ref="B3277:AD3277"/>
    <mergeCell ref="B3296:AD3296"/>
    <mergeCell ref="B3297:AD3297"/>
    <mergeCell ref="B3298:AD3298"/>
    <mergeCell ref="B3315:AD3315"/>
    <mergeCell ref="B3335:AD3335"/>
    <mergeCell ref="B3357:AD3357"/>
    <mergeCell ref="B3356:AD3356"/>
    <mergeCell ref="B3377:AD3377"/>
    <mergeCell ref="B3375:AD3375"/>
    <mergeCell ref="B3376:Q3376"/>
    <mergeCell ref="R3376:AD3376"/>
    <mergeCell ref="S3477:X3477"/>
    <mergeCell ref="Y3477:AD3477"/>
    <mergeCell ref="B3299:AD3299"/>
    <mergeCell ref="B3319:AD3319"/>
    <mergeCell ref="B3413:AD3413"/>
    <mergeCell ref="B3431:AD3431"/>
    <mergeCell ref="B3446:AD3446"/>
    <mergeCell ref="B3464:AD3464"/>
    <mergeCell ref="AC3286:AD3286"/>
    <mergeCell ref="C3338:AD3338"/>
    <mergeCell ref="C3339:AD3339"/>
    <mergeCell ref="C3340:AD3340"/>
    <mergeCell ref="C3414:AD3414"/>
    <mergeCell ref="C3415:AD3415"/>
    <mergeCell ref="C3416:AD3416"/>
    <mergeCell ref="B4001:P4001"/>
    <mergeCell ref="Q4001:AD4001"/>
    <mergeCell ref="B4002:P4002"/>
    <mergeCell ref="Q4002:AD4002"/>
    <mergeCell ref="B4166:P4166"/>
    <mergeCell ref="Q4166:AD4166"/>
    <mergeCell ref="B4167:P4167"/>
    <mergeCell ref="Q4167:AD4167"/>
    <mergeCell ref="B4168:P4168"/>
    <mergeCell ref="Q4168:AD4168"/>
    <mergeCell ref="B3835:Q3835"/>
    <mergeCell ref="R3835:AD3835"/>
    <mergeCell ref="B3836:AD3836"/>
    <mergeCell ref="B3834:Q3834"/>
    <mergeCell ref="R3834:AD3834"/>
    <mergeCell ref="B4000:P4000"/>
    <mergeCell ref="Q4000:AD4000"/>
    <mergeCell ref="B3626:AD3626"/>
    <mergeCell ref="B3627:AD3627"/>
    <mergeCell ref="B3638:AD3638"/>
    <mergeCell ref="B3639:AD3639"/>
    <mergeCell ref="B3637:AD3637"/>
    <mergeCell ref="B3654:AD3654"/>
    <mergeCell ref="B3655:AD3655"/>
    <mergeCell ref="B3656:AD3656"/>
    <mergeCell ref="B3669:AD3669"/>
    <mergeCell ref="B3670:AD3670"/>
    <mergeCell ref="B3699:AD3699"/>
    <mergeCell ref="B3700:AD3700"/>
    <mergeCell ref="B3710:AD3710"/>
    <mergeCell ref="B3711:AD3711"/>
    <mergeCell ref="B3721:AD3721"/>
    <mergeCell ref="B3722:AD3722"/>
    <mergeCell ref="B3749:AD3749"/>
    <mergeCell ref="B3750:AD3750"/>
    <mergeCell ref="B3771:AD3771"/>
    <mergeCell ref="B3772:AD3772"/>
    <mergeCell ref="B3805:AD3805"/>
    <mergeCell ref="B3806:AD3806"/>
    <mergeCell ref="B3820:AD3820"/>
    <mergeCell ref="B3819:Q3819"/>
    <mergeCell ref="R3819:AD3819"/>
    <mergeCell ref="M3828:R3828"/>
    <mergeCell ref="S3828:X3828"/>
    <mergeCell ref="Y3828:AD3828"/>
    <mergeCell ref="M3829:R3829"/>
    <mergeCell ref="S3829:X3829"/>
    <mergeCell ref="Y3829:AD3829"/>
    <mergeCell ref="M3830:R3830"/>
    <mergeCell ref="S3830:X3830"/>
    <mergeCell ref="Y3830:AD3830"/>
    <mergeCell ref="P4132:T4132"/>
    <mergeCell ref="U4132:Y4132"/>
    <mergeCell ref="Z4132:AD4132"/>
    <mergeCell ref="P4133:T4133"/>
    <mergeCell ref="U4133:Y4133"/>
    <mergeCell ref="Z4133:AD4133"/>
    <mergeCell ref="M3632:R3632"/>
    <mergeCell ref="S3632:X3632"/>
    <mergeCell ref="Y3632:AD3632"/>
    <mergeCell ref="M3633:R3633"/>
    <mergeCell ref="S3633:X3633"/>
    <mergeCell ref="Y3633:AD3633"/>
    <mergeCell ref="M3634:R3634"/>
  </mergeCells>
  <conditionalFormatting sqref="N3123:AD3126 N3128:AD3128">
    <cfRule type="expression" dxfId="378" priority="497">
      <formula>OR($I$1517="X",$T$1517="X")</formula>
    </cfRule>
  </conditionalFormatting>
  <conditionalFormatting sqref="S3123:AD3126 S3128:AD3128">
    <cfRule type="expression" dxfId="377" priority="498">
      <formula>OR($N3123=2,$N3123=9)</formula>
    </cfRule>
  </conditionalFormatting>
  <conditionalFormatting sqref="N3127:AD3127">
    <cfRule type="expression" dxfId="376" priority="495">
      <formula>OR($I$2083="X",$T$2083="X")</formula>
    </cfRule>
  </conditionalFormatting>
  <conditionalFormatting sqref="S3127:AD3127">
    <cfRule type="expression" dxfId="375" priority="496">
      <formula>OR($N3127=2,$N3127=9)</formula>
    </cfRule>
  </conditionalFormatting>
  <conditionalFormatting sqref="D67:AD74">
    <cfRule type="expression" dxfId="374" priority="492">
      <formula>AND($D67="",$C$29&lt;&gt;"")</formula>
    </cfRule>
  </conditionalFormatting>
  <conditionalFormatting sqref="D3552:AD3559">
    <cfRule type="expression" dxfId="373" priority="491">
      <formula>AND($D37="",$C$29&lt;&gt;"")</formula>
    </cfRule>
  </conditionalFormatting>
  <conditionalFormatting sqref="D92:AD99">
    <cfRule type="expression" dxfId="372" priority="483">
      <formula>AND($D92="",$C$29&lt;&gt;"")</formula>
    </cfRule>
  </conditionalFormatting>
  <conditionalFormatting sqref="D109:AD116">
    <cfRule type="expression" dxfId="371" priority="481">
      <formula>AND($D109="",$C$29&lt;&gt;"")</formula>
    </cfRule>
  </conditionalFormatting>
  <conditionalFormatting sqref="D138:AD145">
    <cfRule type="expression" dxfId="370" priority="480">
      <formula>AND($D138="",$C$29&lt;&gt;"")</formula>
    </cfRule>
  </conditionalFormatting>
  <conditionalFormatting sqref="D161:AD168">
    <cfRule type="expression" dxfId="369" priority="479">
      <formula>AND($D161="",$C$29&lt;&gt;"")</formula>
    </cfRule>
  </conditionalFormatting>
  <conditionalFormatting sqref="D250:AD257">
    <cfRule type="expression" dxfId="368" priority="477">
      <formula>AND($D37="",$C$29&lt;&gt;"")</formula>
    </cfRule>
  </conditionalFormatting>
  <conditionalFormatting sqref="D384:AD391">
    <cfRule type="expression" dxfId="367" priority="476">
      <formula>AND($D37="",$C$29&lt;&gt;"")</formula>
    </cfRule>
  </conditionalFormatting>
  <conditionalFormatting sqref="D425:AD432">
    <cfRule type="expression" dxfId="366" priority="475">
      <formula>AND($D37="",$C$29&lt;&gt;"")</formula>
    </cfRule>
  </conditionalFormatting>
  <conditionalFormatting sqref="D447:AD454">
    <cfRule type="expression" dxfId="365" priority="474">
      <formula>AND($D37="",$C$29&lt;&gt;"")</formula>
    </cfRule>
  </conditionalFormatting>
  <conditionalFormatting sqref="D470:AD477">
    <cfRule type="expression" dxfId="364" priority="473">
      <formula>AND($D37="",$C$29&lt;&gt;"")</formula>
    </cfRule>
  </conditionalFormatting>
  <conditionalFormatting sqref="D588:AD595">
    <cfRule type="expression" dxfId="363" priority="472">
      <formula>AND($D37="",$C$29&lt;&gt;"")</formula>
    </cfRule>
  </conditionalFormatting>
  <conditionalFormatting sqref="D609:AD616">
    <cfRule type="expression" dxfId="362" priority="471">
      <formula>AND($D37="",$C$29&lt;&gt;"")</formula>
    </cfRule>
  </conditionalFormatting>
  <conditionalFormatting sqref="D629:AD636">
    <cfRule type="expression" dxfId="361" priority="470">
      <formula>AND($D37="",$C$29&lt;&gt;"")</formula>
    </cfRule>
  </conditionalFormatting>
  <conditionalFormatting sqref="D674:AD681">
    <cfRule type="expression" dxfId="360" priority="469">
      <formula>AND($D37="",$C$29&lt;&gt;"")</formula>
    </cfRule>
  </conditionalFormatting>
  <conditionalFormatting sqref="D699:AD706">
    <cfRule type="expression" dxfId="359" priority="468">
      <formula>AND($D37="",$C$29&lt;&gt;"")</formula>
    </cfRule>
  </conditionalFormatting>
  <conditionalFormatting sqref="D925:AD932">
    <cfRule type="expression" dxfId="358" priority="467">
      <formula>AND($D37="",$C$29&lt;&gt;"")</formula>
    </cfRule>
  </conditionalFormatting>
  <conditionalFormatting sqref="D945:AD952">
    <cfRule type="expression" dxfId="357" priority="466">
      <formula>AND($D37="",$C$29&lt;&gt;"")</formula>
    </cfRule>
  </conditionalFormatting>
  <conditionalFormatting sqref="D965:AD972">
    <cfRule type="expression" dxfId="356" priority="465">
      <formula>AND($D37="",$C$29&lt;&gt;"")</formula>
    </cfRule>
  </conditionalFormatting>
  <conditionalFormatting sqref="D984:AD991">
    <cfRule type="expression" dxfId="355" priority="464">
      <formula>AND($D37="",$C$29&lt;&gt;"")</formula>
    </cfRule>
  </conditionalFormatting>
  <conditionalFormatting sqref="D1556:AD1563">
    <cfRule type="expression" dxfId="354" priority="463">
      <formula>AND($D37="",$C$29&lt;&gt;"")</formula>
    </cfRule>
  </conditionalFormatting>
  <conditionalFormatting sqref="D1574:AD1581">
    <cfRule type="expression" dxfId="353" priority="462">
      <formula>AND($D37="",$C$29&lt;&gt;"")</formula>
    </cfRule>
  </conditionalFormatting>
  <conditionalFormatting sqref="D1597:AD1604">
    <cfRule type="expression" dxfId="352" priority="461">
      <formula>AND($D37="",$C$29&lt;&gt;"")</formula>
    </cfRule>
  </conditionalFormatting>
  <conditionalFormatting sqref="D1617:AD1624">
    <cfRule type="expression" dxfId="351" priority="460">
      <formula>AND($D37="",$C$29&lt;&gt;"")</formula>
    </cfRule>
  </conditionalFormatting>
  <conditionalFormatting sqref="D2352:AD2359">
    <cfRule type="expression" dxfId="350" priority="459">
      <formula>AND($D37="",$C$29&lt;&gt;"")</formula>
    </cfRule>
  </conditionalFormatting>
  <conditionalFormatting sqref="D2372:AD2379">
    <cfRule type="expression" dxfId="349" priority="458">
      <formula>AND($D37="",$C$29&lt;&gt;"")</formula>
    </cfRule>
  </conditionalFormatting>
  <conditionalFormatting sqref="D2392:AD2399">
    <cfRule type="expression" dxfId="348" priority="457">
      <formula>AND($D37="",$C$29&lt;&gt;"")</formula>
    </cfRule>
  </conditionalFormatting>
  <conditionalFormatting sqref="D3035:AD3042">
    <cfRule type="expression" dxfId="347" priority="456">
      <formula>AND($D37="",$C$29&lt;&gt;"")</formula>
    </cfRule>
  </conditionalFormatting>
  <conditionalFormatting sqref="D3087:AD3094">
    <cfRule type="expression" dxfId="346" priority="455">
      <formula>AND($D37="",$C$29&lt;&gt;"")</formula>
    </cfRule>
  </conditionalFormatting>
  <conditionalFormatting sqref="D3179:AD3186">
    <cfRule type="expression" dxfId="345" priority="454">
      <formula>AND($D37="",$C$29&lt;&gt;"")</formula>
    </cfRule>
  </conditionalFormatting>
  <conditionalFormatting sqref="D3197:AD3204">
    <cfRule type="expression" dxfId="344" priority="453">
      <formula>AND($D37="",$C$29&lt;&gt;"")</formula>
    </cfRule>
  </conditionalFormatting>
  <conditionalFormatting sqref="D3215:AD3222">
    <cfRule type="expression" dxfId="343" priority="452">
      <formula>AND($D37="",$C$29&lt;&gt;"")</formula>
    </cfRule>
  </conditionalFormatting>
  <conditionalFormatting sqref="D3241:AD3248">
    <cfRule type="expression" dxfId="342" priority="451">
      <formula>AND($D37="",$C$29&lt;&gt;"")</formula>
    </cfRule>
  </conditionalFormatting>
  <conditionalFormatting sqref="D3264:AD3271">
    <cfRule type="expression" dxfId="341" priority="450">
      <formula>AND($D37="",$C$29&lt;&gt;"")</formula>
    </cfRule>
  </conditionalFormatting>
  <conditionalFormatting sqref="D3287:AD3294">
    <cfRule type="expression" dxfId="340" priority="449">
      <formula>AND($D37="",$C$29&lt;&gt;"")</formula>
    </cfRule>
  </conditionalFormatting>
  <conditionalFormatting sqref="D3306:AD3313">
    <cfRule type="expression" dxfId="339" priority="448">
      <formula>AND($D37="",$C$29&lt;&gt;"")</formula>
    </cfRule>
  </conditionalFormatting>
  <conditionalFormatting sqref="D3326:AD3333">
    <cfRule type="expression" dxfId="338" priority="447">
      <formula>AND($D37="",$C$29&lt;&gt;"")</formula>
    </cfRule>
  </conditionalFormatting>
  <conditionalFormatting sqref="D3343:AD3350">
    <cfRule type="expression" dxfId="337" priority="446">
      <formula>AND($D37="",$C$29&lt;&gt;"")</formula>
    </cfRule>
  </conditionalFormatting>
  <conditionalFormatting sqref="D3366:AD3373">
    <cfRule type="expression" dxfId="336" priority="445">
      <formula>AND($D37="",$C$29&lt;&gt;"")</formula>
    </cfRule>
  </conditionalFormatting>
  <conditionalFormatting sqref="D3389:AD3396">
    <cfRule type="expression" dxfId="335" priority="444">
      <formula>AND($D37="",$C$29&lt;&gt;"")</formula>
    </cfRule>
  </conditionalFormatting>
  <conditionalFormatting sqref="D3420:AD3427">
    <cfRule type="expression" dxfId="334" priority="443">
      <formula>AND($D37="",$C$29&lt;&gt;"")</formula>
    </cfRule>
  </conditionalFormatting>
  <conditionalFormatting sqref="D3435:AD3442">
    <cfRule type="expression" dxfId="333" priority="442">
      <formula>AND($D37="",$C$29&lt;&gt;"")</formula>
    </cfRule>
  </conditionalFormatting>
  <conditionalFormatting sqref="D3453:AD3460">
    <cfRule type="expression" dxfId="332" priority="441">
      <formula>AND($D37="",$C$29&lt;&gt;"")</formula>
    </cfRule>
  </conditionalFormatting>
  <conditionalFormatting sqref="D3469:AD3476">
    <cfRule type="expression" dxfId="331" priority="440">
      <formula>AND($D37="",$C$29&lt;&gt;"")</formula>
    </cfRule>
  </conditionalFormatting>
  <conditionalFormatting sqref="D3489:AD3496">
    <cfRule type="expression" dxfId="330" priority="439">
      <formula>AND($D37="",$C$29&lt;&gt;"")</formula>
    </cfRule>
  </conditionalFormatting>
  <conditionalFormatting sqref="D3510:AD3517">
    <cfRule type="expression" dxfId="329" priority="438">
      <formula>AND($D37="",$C$29&lt;&gt;"")</formula>
    </cfRule>
  </conditionalFormatting>
  <conditionalFormatting sqref="D3530:AD3537">
    <cfRule type="expression" dxfId="328" priority="437">
      <formula>AND($D37="",$C$29&lt;&gt;"")</formula>
    </cfRule>
  </conditionalFormatting>
  <conditionalFormatting sqref="T250:AD257">
    <cfRule type="expression" dxfId="327" priority="436">
      <formula>OR($P250=2,$P250=9)</formula>
    </cfRule>
  </conditionalFormatting>
  <conditionalFormatting sqref="G275:AD278 C282:AD282">
    <cfRule type="expression" dxfId="326" priority="435">
      <formula>OR($I$264="X",$T$264="X")</formula>
    </cfRule>
  </conditionalFormatting>
  <conditionalFormatting sqref="J307:AD312 F315:AD315 C318:AD318 J336:AD349">
    <cfRule type="expression" dxfId="325" priority="434">
      <formula>OR($I$292="X",$T$292="X")</formula>
    </cfRule>
  </conditionalFormatting>
  <conditionalFormatting sqref="N336:AD349">
    <cfRule type="expression" dxfId="324" priority="433">
      <formula>$J336="X"</formula>
    </cfRule>
  </conditionalFormatting>
  <conditionalFormatting sqref="N307:AD312">
    <cfRule type="expression" dxfId="323" priority="432">
      <formula>$J307="X"</formula>
    </cfRule>
  </conditionalFormatting>
  <conditionalFormatting sqref="C499 L499 T499 C505:AD505 C512:F512 E514:H514 E516:H516 C524:C531 I530:AD530">
    <cfRule type="expression" dxfId="322" priority="431">
      <formula>OR($I$491="X",$T$491="X")</formula>
    </cfRule>
  </conditionalFormatting>
  <conditionalFormatting sqref="C505:AD505 C512:F512 E516:H516 E514:H514">
    <cfRule type="expression" dxfId="321" priority="430">
      <formula>$C$499="X"</formula>
    </cfRule>
  </conditionalFormatting>
  <conditionalFormatting sqref="C524:C530 I530:AD530">
    <cfRule type="expression" dxfId="320" priority="429">
      <formula>$C$531="X"</formula>
    </cfRule>
  </conditionalFormatting>
  <conditionalFormatting sqref="N552:AD557 G572:AD572">
    <cfRule type="expression" dxfId="319" priority="428">
      <formula>OR($I$540="X",$T$540="X")</formula>
    </cfRule>
  </conditionalFormatting>
  <conditionalFormatting sqref="Q552:AD557">
    <cfRule type="expression" dxfId="318" priority="427">
      <formula>OR($N552=2,$N552=9)</formula>
    </cfRule>
  </conditionalFormatting>
  <conditionalFormatting sqref="X552:AC557">
    <cfRule type="expression" dxfId="317" priority="426">
      <formula>$AD552="X"</formula>
    </cfRule>
  </conditionalFormatting>
  <conditionalFormatting sqref="X552:AB557 AD552:AD557">
    <cfRule type="expression" dxfId="316" priority="425">
      <formula>$AC552="X"</formula>
    </cfRule>
  </conditionalFormatting>
  <conditionalFormatting sqref="P674:AD681">
    <cfRule type="expression" dxfId="315" priority="424">
      <formula>OR($M674=2,$M674=9)</formula>
    </cfRule>
  </conditionalFormatting>
  <conditionalFormatting sqref="D711:AD718">
    <cfRule type="expression" dxfId="314" priority="421">
      <formula>OR($L699=2,$L699=9)</formula>
    </cfRule>
    <cfRule type="expression" dxfId="313" priority="423">
      <formula>AND($D37="",$C$29&lt;&gt;"")</formula>
    </cfRule>
  </conditionalFormatting>
  <conditionalFormatting sqref="P699:AD706">
    <cfRule type="expression" dxfId="312" priority="422">
      <formula>OR($L699=2,$L699=9)</formula>
    </cfRule>
  </conditionalFormatting>
  <conditionalFormatting sqref="D861:AD870 F872:AD872 F874:AD874 F876:AD876">
    <cfRule type="expression" dxfId="311" priority="420">
      <formula>OR($I$845="X",$T$845="X")</formula>
    </cfRule>
  </conditionalFormatting>
  <conditionalFormatting sqref="P3179:AD3186">
    <cfRule type="expression" dxfId="310" priority="419">
      <formula>OR($L3179=2,$L3179=9)</formula>
    </cfRule>
  </conditionalFormatting>
  <conditionalFormatting sqref="P3197:AD3204">
    <cfRule type="expression" dxfId="309" priority="418">
      <formula>OR($L3197=2,$L3197=9)</formula>
    </cfRule>
  </conditionalFormatting>
  <conditionalFormatting sqref="P3215:AD3222">
    <cfRule type="expression" dxfId="308" priority="417">
      <formula>OR($L3215=2,$L3215=9)</formula>
    </cfRule>
  </conditionalFormatting>
  <conditionalFormatting sqref="P3306:AD3313">
    <cfRule type="expression" dxfId="307" priority="416">
      <formula>OR($L3306=2,$L3306=9)</formula>
    </cfRule>
  </conditionalFormatting>
  <conditionalFormatting sqref="P3326:AD3333">
    <cfRule type="expression" dxfId="306" priority="415">
      <formula>OR($L3326=2,$L3326=9)</formula>
    </cfRule>
  </conditionalFormatting>
  <conditionalFormatting sqref="Q3343:AD3350">
    <cfRule type="expression" dxfId="305" priority="414">
      <formula>OR($L3343=2,$L3343=9)</formula>
    </cfRule>
  </conditionalFormatting>
  <conditionalFormatting sqref="P3420:AD3427">
    <cfRule type="expression" dxfId="304" priority="413">
      <formula>OR($L3420=2,$L3420=9)</formula>
    </cfRule>
  </conditionalFormatting>
  <conditionalFormatting sqref="P3453:AD3460">
    <cfRule type="expression" dxfId="303" priority="412">
      <formula>OR($L3453=2,$L3453=9)</formula>
    </cfRule>
  </conditionalFormatting>
  <conditionalFormatting sqref="S3469:X3476">
    <cfRule type="expression" dxfId="302" priority="411">
      <formula>OR($M3469=2,$M3469=9)</formula>
    </cfRule>
  </conditionalFormatting>
  <conditionalFormatting sqref="D3566:AD3573">
    <cfRule type="expression" dxfId="301" priority="410">
      <formula>AND($D37="",$C$29&lt;&gt;"")</formula>
    </cfRule>
  </conditionalFormatting>
  <conditionalFormatting sqref="C3620:F3620 E3622:H3622 E3624:H3624 M3633:AD3635 M3646:AD3652 M3662:AD3667 M3676:AD3695 M3706:AD3708 M3717:AD3719 M3731:AD3745 F3748:AD3748 M3756:AD3767 M3778:AD3803 M3812:AD3817 M3828:AD3829 C3833:AD3833 P3847:AD3995 C3999:AD3999 P4013:AD4161 C4165:AD4165 CP3828:CQ3829 AS3828:BD3828 AS3829:AY3829 BA3829:BC3829 AZ3829:AZ3830 BD3829:BD3830">
    <cfRule type="expression" dxfId="300" priority="409">
      <formula>OR($I$3614="X",$T$3614="X")</formula>
    </cfRule>
  </conditionalFormatting>
  <conditionalFormatting sqref="AX161:AY163">
    <cfRule type="expression" dxfId="299" priority="408">
      <formula>$D161=""</formula>
    </cfRule>
  </conditionalFormatting>
  <conditionalFormatting sqref="AN180:BK182 BN181:BO182">
    <cfRule type="expression" dxfId="298" priority="407">
      <formula>$D180=""</formula>
    </cfRule>
  </conditionalFormatting>
  <conditionalFormatting sqref="BN180:BO180">
    <cfRule type="expression" dxfId="297" priority="406">
      <formula>$D180=""</formula>
    </cfRule>
  </conditionalFormatting>
  <conditionalFormatting sqref="AN200:BK202 BN201:BO202">
    <cfRule type="expression" dxfId="296" priority="405">
      <formula>$D200=""</formula>
    </cfRule>
  </conditionalFormatting>
  <conditionalFormatting sqref="BN200:BO200">
    <cfRule type="expression" dxfId="295" priority="404">
      <formula>$D200=""</formula>
    </cfRule>
  </conditionalFormatting>
  <conditionalFormatting sqref="AN227:BK229 BN228:BO229">
    <cfRule type="expression" dxfId="294" priority="403">
      <formula>$D227=""</formula>
    </cfRule>
  </conditionalFormatting>
  <conditionalFormatting sqref="BN227:BO227">
    <cfRule type="expression" dxfId="293" priority="402">
      <formula>$D227=""</formula>
    </cfRule>
  </conditionalFormatting>
  <conditionalFormatting sqref="AN275:BK277 BL276:BM277">
    <cfRule type="expression" dxfId="292" priority="401">
      <formula>$D275=""</formula>
    </cfRule>
  </conditionalFormatting>
  <conditionalFormatting sqref="BL275:BM275">
    <cfRule type="expression" dxfId="291" priority="400">
      <formula>$D275=""</formula>
    </cfRule>
  </conditionalFormatting>
  <conditionalFormatting sqref="CA1220:CL1355 EQ1861:ER1861 EQ1873:ER1873 EQ1884:ER1884 EQ1914:ER1914 EQ1918:ER1918 EQ1934:ER1934 EQ1960:ER1960 EQ1975:ER1975 CA1387:CA1522 CC1387:CL1522 CB1386:CB1521 CA1709:CA1844 CB1708:CB1843 CD1864:CD1999 CE1863 CA2032:CA2167 CB2031:CB2166 CD2187:CD2322 CE2186 CA2647:CA2782 CB2646:CB2781 CA2815:CA2950 CB2814:CB2949 CA2969:CA2972 CB2968:CB2971 CA2986:CA2989 CB2985:CB2988 CA3002:CA3005 CB3001:CB3004 CA3019:CA3022 CB3018:CB3021 CA3857:CA3992 CB3856:CB3991 CA4023:CA4158 CB4022:CB4157">
    <cfRule type="expression" dxfId="290" priority="398">
      <formula>CA1220="NA"</formula>
    </cfRule>
  </conditionalFormatting>
  <conditionalFormatting sqref="DF1864:DH1999">
    <cfRule type="expression" dxfId="289" priority="366">
      <formula>DF1864="NA"</formula>
    </cfRule>
  </conditionalFormatting>
  <conditionalFormatting sqref="DF2187:DH2322">
    <cfRule type="expression" dxfId="288" priority="343">
      <formula>DF2187="NA"</formula>
    </cfRule>
  </conditionalFormatting>
  <conditionalFormatting sqref="DJ1217:EL1217">
    <cfRule type="expression" dxfId="287" priority="341">
      <formula>DJ1217="NA"</formula>
    </cfRule>
  </conditionalFormatting>
  <conditionalFormatting sqref="DJ1229:EL1229">
    <cfRule type="expression" dxfId="286" priority="340">
      <formula>DJ1229="NA"</formula>
    </cfRule>
  </conditionalFormatting>
  <conditionalFormatting sqref="DJ1240:EL1240">
    <cfRule type="expression" dxfId="285" priority="339">
      <formula>DJ1240="NA"</formula>
    </cfRule>
  </conditionalFormatting>
  <conditionalFormatting sqref="DJ1270:EL1270">
    <cfRule type="expression" dxfId="284" priority="338">
      <formula>DJ1270="NA"</formula>
    </cfRule>
  </conditionalFormatting>
  <conditionalFormatting sqref="DJ1274:EL1274">
    <cfRule type="expression" dxfId="283" priority="337">
      <formula>DJ1274="NA"</formula>
    </cfRule>
  </conditionalFormatting>
  <conditionalFormatting sqref="DJ1290:EL1290">
    <cfRule type="expression" dxfId="282" priority="336">
      <formula>DJ1290="NA"</formula>
    </cfRule>
  </conditionalFormatting>
  <conditionalFormatting sqref="DJ1316:EL1316">
    <cfRule type="expression" dxfId="281" priority="335">
      <formula>DJ1316="NA"</formula>
    </cfRule>
  </conditionalFormatting>
  <conditionalFormatting sqref="DJ1331:EL1331">
    <cfRule type="expression" dxfId="280" priority="334">
      <formula>DJ1331="NA"</formula>
    </cfRule>
  </conditionalFormatting>
  <conditionalFormatting sqref="DJ1358:EL1358">
    <cfRule type="expression" dxfId="279" priority="333">
      <formula>DJ1358="NA"</formula>
    </cfRule>
  </conditionalFormatting>
  <conditionalFormatting sqref="DJ1384:EL1384">
    <cfRule type="expression" dxfId="278" priority="332">
      <formula>DJ1384="NA"</formula>
    </cfRule>
  </conditionalFormatting>
  <conditionalFormatting sqref="DJ1396:EL1396">
    <cfRule type="expression" dxfId="277" priority="331">
      <formula>DJ1396="NA"</formula>
    </cfRule>
  </conditionalFormatting>
  <conditionalFormatting sqref="DJ1407:EL1407">
    <cfRule type="expression" dxfId="276" priority="330">
      <formula>DJ1407="NA"</formula>
    </cfRule>
  </conditionalFormatting>
  <conditionalFormatting sqref="DJ1437:EL1437">
    <cfRule type="expression" dxfId="275" priority="329">
      <formula>DJ1437="NA"</formula>
    </cfRule>
  </conditionalFormatting>
  <conditionalFormatting sqref="DJ1441:EL1441">
    <cfRule type="expression" dxfId="274" priority="328">
      <formula>DJ1441="NA"</formula>
    </cfRule>
  </conditionalFormatting>
  <conditionalFormatting sqref="DJ1457:EL1457">
    <cfRule type="expression" dxfId="273" priority="327">
      <formula>DJ1457="NA"</formula>
    </cfRule>
  </conditionalFormatting>
  <conditionalFormatting sqref="DJ1483:EL1483">
    <cfRule type="expression" dxfId="272" priority="326">
      <formula>DJ1483="NA"</formula>
    </cfRule>
  </conditionalFormatting>
  <conditionalFormatting sqref="DJ1498:EL1498">
    <cfRule type="expression" dxfId="271" priority="325">
      <formula>DJ1498="NA"</formula>
    </cfRule>
  </conditionalFormatting>
  <conditionalFormatting sqref="DJ1525:EL1525">
    <cfRule type="expression" dxfId="270" priority="324">
      <formula>DJ1525="NA"</formula>
    </cfRule>
  </conditionalFormatting>
  <conditionalFormatting sqref="DJ1706:EL1706">
    <cfRule type="expression" dxfId="269" priority="323">
      <formula>DJ1706="NA"</formula>
    </cfRule>
  </conditionalFormatting>
  <conditionalFormatting sqref="DJ1718:EL1718">
    <cfRule type="expression" dxfId="268" priority="322">
      <formula>DJ1718="NA"</formula>
    </cfRule>
  </conditionalFormatting>
  <conditionalFormatting sqref="DJ1729:EL1729">
    <cfRule type="expression" dxfId="267" priority="321">
      <formula>DJ1729="NA"</formula>
    </cfRule>
  </conditionalFormatting>
  <conditionalFormatting sqref="DJ1759:EL1759">
    <cfRule type="expression" dxfId="266" priority="320">
      <formula>DJ1759="NA"</formula>
    </cfRule>
  </conditionalFormatting>
  <conditionalFormatting sqref="DJ1763:EL1763">
    <cfRule type="expression" dxfId="265" priority="319">
      <formula>DJ1763="NA"</formula>
    </cfRule>
  </conditionalFormatting>
  <conditionalFormatting sqref="DJ1779:EL1779">
    <cfRule type="expression" dxfId="264" priority="318">
      <formula>DJ1779="NA"</formula>
    </cfRule>
  </conditionalFormatting>
  <conditionalFormatting sqref="DJ1805:EL1805">
    <cfRule type="expression" dxfId="263" priority="317">
      <formula>DJ1805="NA"</formula>
    </cfRule>
  </conditionalFormatting>
  <conditionalFormatting sqref="DJ1820:EL1820">
    <cfRule type="expression" dxfId="262" priority="316">
      <formula>DJ1820="NA"</formula>
    </cfRule>
  </conditionalFormatting>
  <conditionalFormatting sqref="DJ1847:EL1847">
    <cfRule type="expression" dxfId="261" priority="315">
      <formula>DJ1847="NA"</formula>
    </cfRule>
  </conditionalFormatting>
  <conditionalFormatting sqref="DM1861:EO1861">
    <cfRule type="expression" dxfId="260" priority="314">
      <formula>DM1861="NA"</formula>
    </cfRule>
  </conditionalFormatting>
  <conditionalFormatting sqref="DM1873:EO1873">
    <cfRule type="expression" dxfId="259" priority="313">
      <formula>DM1873="NA"</formula>
    </cfRule>
  </conditionalFormatting>
  <conditionalFormatting sqref="DM1884:EO1884">
    <cfRule type="expression" dxfId="258" priority="312">
      <formula>DM1884="NA"</formula>
    </cfRule>
  </conditionalFormatting>
  <conditionalFormatting sqref="DM1914:EO1914">
    <cfRule type="expression" dxfId="257" priority="311">
      <formula>DM1914="NA"</formula>
    </cfRule>
  </conditionalFormatting>
  <conditionalFormatting sqref="DM1918:EO1918">
    <cfRule type="expression" dxfId="256" priority="310">
      <formula>DM1918="NA"</formula>
    </cfRule>
  </conditionalFormatting>
  <conditionalFormatting sqref="DM1934:EO1934">
    <cfRule type="expression" dxfId="255" priority="309">
      <formula>DM1934="NA"</formula>
    </cfRule>
  </conditionalFormatting>
  <conditionalFormatting sqref="DM1960:EO1960">
    <cfRule type="expression" dxfId="254" priority="308">
      <formula>DM1960="NA"</formula>
    </cfRule>
  </conditionalFormatting>
  <conditionalFormatting sqref="DM1975:EO1975">
    <cfRule type="expression" dxfId="253" priority="307">
      <formula>DM1975="NA"</formula>
    </cfRule>
  </conditionalFormatting>
  <conditionalFormatting sqref="DM2002:EO2002">
    <cfRule type="expression" dxfId="252" priority="306">
      <formula>DM2002="NA"</formula>
    </cfRule>
  </conditionalFormatting>
  <conditionalFormatting sqref="DJ2029:EL2029">
    <cfRule type="expression" dxfId="251" priority="305">
      <formula>DJ2029="NA"</formula>
    </cfRule>
  </conditionalFormatting>
  <conditionalFormatting sqref="DJ2041:EL2041">
    <cfRule type="expression" dxfId="250" priority="304">
      <formula>DJ2041="NA"</formula>
    </cfRule>
  </conditionalFormatting>
  <conditionalFormatting sqref="DJ2052:EL2052">
    <cfRule type="expression" dxfId="249" priority="303">
      <formula>DJ2052="NA"</formula>
    </cfRule>
  </conditionalFormatting>
  <conditionalFormatting sqref="DJ2082:EL2082">
    <cfRule type="expression" dxfId="248" priority="302">
      <formula>DJ2082="NA"</formula>
    </cfRule>
  </conditionalFormatting>
  <conditionalFormatting sqref="DJ2086:EL2086">
    <cfRule type="expression" dxfId="247" priority="301">
      <formula>DJ2086="NA"</formula>
    </cfRule>
  </conditionalFormatting>
  <conditionalFormatting sqref="DJ2102:EL2102">
    <cfRule type="expression" dxfId="246" priority="300">
      <formula>DJ2102="NA"</formula>
    </cfRule>
  </conditionalFormatting>
  <conditionalFormatting sqref="DJ2128:EL2128">
    <cfRule type="expression" dxfId="245" priority="299">
      <formula>DJ2128="NA"</formula>
    </cfRule>
  </conditionalFormatting>
  <conditionalFormatting sqref="DJ2143:EL2143">
    <cfRule type="expression" dxfId="244" priority="298">
      <formula>DJ2143="NA"</formula>
    </cfRule>
  </conditionalFormatting>
  <conditionalFormatting sqref="DJ2170:EL2170">
    <cfRule type="expression" dxfId="243" priority="297">
      <formula>DJ2170="NA"</formula>
    </cfRule>
  </conditionalFormatting>
  <conditionalFormatting sqref="DM2184:EO2184">
    <cfRule type="expression" dxfId="242" priority="296">
      <formula>DM2184="NA"</formula>
    </cfRule>
  </conditionalFormatting>
  <conditionalFormatting sqref="DM2196:EO2196">
    <cfRule type="expression" dxfId="241" priority="295">
      <formula>DM2196="NA"</formula>
    </cfRule>
  </conditionalFormatting>
  <conditionalFormatting sqref="DM2207:EO2207">
    <cfRule type="expression" dxfId="240" priority="294">
      <formula>DM2207="NA"</formula>
    </cfRule>
  </conditionalFormatting>
  <conditionalFormatting sqref="DM2237:EO2237">
    <cfRule type="expression" dxfId="239" priority="293">
      <formula>DM2237="NA"</formula>
    </cfRule>
  </conditionalFormatting>
  <conditionalFormatting sqref="DM2241:EO2241">
    <cfRule type="expression" dxfId="238" priority="292">
      <formula>DM2241="NA"</formula>
    </cfRule>
  </conditionalFormatting>
  <conditionalFormatting sqref="DM2257:EO2257">
    <cfRule type="expression" dxfId="237" priority="291">
      <formula>DM2257="NA"</formula>
    </cfRule>
  </conditionalFormatting>
  <conditionalFormatting sqref="DM2283:EO2283">
    <cfRule type="expression" dxfId="236" priority="290">
      <formula>DM2283="NA"</formula>
    </cfRule>
  </conditionalFormatting>
  <conditionalFormatting sqref="DM2298:EO2298">
    <cfRule type="expression" dxfId="235" priority="289">
      <formula>DM2298="NA"</formula>
    </cfRule>
  </conditionalFormatting>
  <conditionalFormatting sqref="DM2325:EO2325">
    <cfRule type="expression" dxfId="234" priority="288">
      <formula>DM2325="NA"</formula>
    </cfRule>
  </conditionalFormatting>
  <conditionalFormatting sqref="DJ2644:EL2644">
    <cfRule type="expression" dxfId="233" priority="285">
      <formula>DJ2644="NA"</formula>
    </cfRule>
  </conditionalFormatting>
  <conditionalFormatting sqref="DJ2656:EL2656">
    <cfRule type="expression" dxfId="232" priority="284">
      <formula>DJ2656="NA"</formula>
    </cfRule>
  </conditionalFormatting>
  <conditionalFormatting sqref="DJ2667:EL2667">
    <cfRule type="expression" dxfId="231" priority="283">
      <formula>DJ2667="NA"</formula>
    </cfRule>
  </conditionalFormatting>
  <conditionalFormatting sqref="DJ2697:EL2697">
    <cfRule type="expression" dxfId="230" priority="282">
      <formula>DJ2697="NA"</formula>
    </cfRule>
  </conditionalFormatting>
  <conditionalFormatting sqref="DJ2701:EL2701">
    <cfRule type="expression" dxfId="229" priority="281">
      <formula>DJ2701="NA"</formula>
    </cfRule>
  </conditionalFormatting>
  <conditionalFormatting sqref="DJ2717:EL2717">
    <cfRule type="expression" dxfId="228" priority="280">
      <formula>DJ2717="NA"</formula>
    </cfRule>
  </conditionalFormatting>
  <conditionalFormatting sqref="DJ2743:EL2743">
    <cfRule type="expression" dxfId="227" priority="279">
      <formula>DJ2743="NA"</formula>
    </cfRule>
  </conditionalFormatting>
  <conditionalFormatting sqref="DJ2758:EL2758">
    <cfRule type="expression" dxfId="226" priority="278">
      <formula>DJ2758="NA"</formula>
    </cfRule>
  </conditionalFormatting>
  <conditionalFormatting sqref="DJ2785:EL2785">
    <cfRule type="expression" dxfId="225" priority="277">
      <formula>DJ2785="NA"</formula>
    </cfRule>
  </conditionalFormatting>
  <conditionalFormatting sqref="DJ2812:EL2812">
    <cfRule type="expression" dxfId="224" priority="274">
      <formula>DJ2812="NA"</formula>
    </cfRule>
  </conditionalFormatting>
  <conditionalFormatting sqref="DJ2824:EL2824">
    <cfRule type="expression" dxfId="223" priority="273">
      <formula>DJ2824="NA"</formula>
    </cfRule>
  </conditionalFormatting>
  <conditionalFormatting sqref="DJ2835:EL2835">
    <cfRule type="expression" dxfId="222" priority="272">
      <formula>DJ2835="NA"</formula>
    </cfRule>
  </conditionalFormatting>
  <conditionalFormatting sqref="DJ2865:EL2865">
    <cfRule type="expression" dxfId="221" priority="271">
      <formula>DJ2865="NA"</formula>
    </cfRule>
  </conditionalFormatting>
  <conditionalFormatting sqref="DJ2869:EL2869">
    <cfRule type="expression" dxfId="220" priority="270">
      <formula>DJ2869="NA"</formula>
    </cfRule>
  </conditionalFormatting>
  <conditionalFormatting sqref="DJ2885:EL2885">
    <cfRule type="expression" dxfId="219" priority="269">
      <formula>DJ2885="NA"</formula>
    </cfRule>
  </conditionalFormatting>
  <conditionalFormatting sqref="DJ2911:EL2911">
    <cfRule type="expression" dxfId="218" priority="268">
      <formula>DJ2911="NA"</formula>
    </cfRule>
  </conditionalFormatting>
  <conditionalFormatting sqref="DJ2926:EL2926">
    <cfRule type="expression" dxfId="217" priority="267">
      <formula>DJ2926="NA"</formula>
    </cfRule>
  </conditionalFormatting>
  <conditionalFormatting sqref="DJ2953:EL2953">
    <cfRule type="expression" dxfId="216" priority="266">
      <formula>DJ2953="NA"</formula>
    </cfRule>
  </conditionalFormatting>
  <conditionalFormatting sqref="DJ4161:EL4161">
    <cfRule type="expression" dxfId="215" priority="236">
      <formula>DJ4161="NA"</formula>
    </cfRule>
  </conditionalFormatting>
  <conditionalFormatting sqref="CN2969:DE2972">
    <cfRule type="expression" dxfId="214" priority="265">
      <formula>CN2969="NA"</formula>
    </cfRule>
  </conditionalFormatting>
  <conditionalFormatting sqref="CN2986:DE2989">
    <cfRule type="expression" dxfId="213" priority="263">
      <formula>CN2986="NA"</formula>
    </cfRule>
  </conditionalFormatting>
  <conditionalFormatting sqref="CN3002:DE3005">
    <cfRule type="expression" dxfId="212" priority="261">
      <formula>CN3002="NA"</formula>
    </cfRule>
  </conditionalFormatting>
  <conditionalFormatting sqref="CM3019:DE3022">
    <cfRule type="expression" dxfId="211" priority="259">
      <formula>CM3019="NA"</formula>
    </cfRule>
  </conditionalFormatting>
  <conditionalFormatting sqref="CN3857:CP3992">
    <cfRule type="expression" dxfId="210" priority="257">
      <formula>CN3857="NA"</formula>
    </cfRule>
  </conditionalFormatting>
  <conditionalFormatting sqref="DJ3854:EL3854">
    <cfRule type="expression" dxfId="209" priority="255">
      <formula>DJ3854="NA"</formula>
    </cfRule>
  </conditionalFormatting>
  <conditionalFormatting sqref="DJ3866:EL3866">
    <cfRule type="expression" dxfId="208" priority="254">
      <formula>DJ3866="NA"</formula>
    </cfRule>
  </conditionalFormatting>
  <conditionalFormatting sqref="DJ3877:EL3877">
    <cfRule type="expression" dxfId="207" priority="253">
      <formula>DJ3877="NA"</formula>
    </cfRule>
  </conditionalFormatting>
  <conditionalFormatting sqref="DJ3907:EL3907">
    <cfRule type="expression" dxfId="206" priority="252">
      <formula>DJ3907="NA"</formula>
    </cfRule>
  </conditionalFormatting>
  <conditionalFormatting sqref="DJ3911:EL3911">
    <cfRule type="expression" dxfId="205" priority="251">
      <formula>DJ3911="NA"</formula>
    </cfRule>
  </conditionalFormatting>
  <conditionalFormatting sqref="DJ3927:EL3927">
    <cfRule type="expression" dxfId="204" priority="250">
      <formula>DJ3927="NA"</formula>
    </cfRule>
  </conditionalFormatting>
  <conditionalFormatting sqref="DJ3953:EL3953">
    <cfRule type="expression" dxfId="203" priority="249">
      <formula>DJ3953="NA"</formula>
    </cfRule>
  </conditionalFormatting>
  <conditionalFormatting sqref="DJ3968:EL3968">
    <cfRule type="expression" dxfId="202" priority="248">
      <formula>DJ3968="NA"</formula>
    </cfRule>
  </conditionalFormatting>
  <conditionalFormatting sqref="DJ3995:EL3995">
    <cfRule type="expression" dxfId="201" priority="247">
      <formula>DJ3995="NA"</formula>
    </cfRule>
  </conditionalFormatting>
  <conditionalFormatting sqref="CN4023:CP4158">
    <cfRule type="expression" dxfId="200" priority="246">
      <formula>CN4023="NA"</formula>
    </cfRule>
  </conditionalFormatting>
  <conditionalFormatting sqref="DJ4020:EL4020">
    <cfRule type="expression" dxfId="199" priority="244">
      <formula>DJ4020="NA"</formula>
    </cfRule>
  </conditionalFormatting>
  <conditionalFormatting sqref="DJ4032:EL4032">
    <cfRule type="expression" dxfId="198" priority="243">
      <formula>DJ4032="NA"</formula>
    </cfRule>
  </conditionalFormatting>
  <conditionalFormatting sqref="DJ4043:EL4043">
    <cfRule type="expression" dxfId="197" priority="242">
      <formula>DJ4043="NA"</formula>
    </cfRule>
  </conditionalFormatting>
  <conditionalFormatting sqref="DJ4073:EL4073">
    <cfRule type="expression" dxfId="196" priority="241">
      <formula>DJ4073="NA"</formula>
    </cfRule>
  </conditionalFormatting>
  <conditionalFormatting sqref="DJ4077:EL4077">
    <cfRule type="expression" dxfId="195" priority="240">
      <formula>DJ4077="NA"</formula>
    </cfRule>
  </conditionalFormatting>
  <conditionalFormatting sqref="DJ4093:EL4093">
    <cfRule type="expression" dxfId="194" priority="239">
      <formula>DJ4093="NA"</formula>
    </cfRule>
  </conditionalFormatting>
  <conditionalFormatting sqref="DJ4119:EL4119">
    <cfRule type="expression" dxfId="193" priority="238">
      <formula>DJ4119="NA"</formula>
    </cfRule>
  </conditionalFormatting>
  <conditionalFormatting sqref="DJ4134:EL4134">
    <cfRule type="expression" dxfId="192" priority="237">
      <formula>DJ4134="NA"</formula>
    </cfRule>
  </conditionalFormatting>
  <conditionalFormatting sqref="D37:AD44">
    <cfRule type="expression" dxfId="191" priority="499">
      <formula>$AH26=1</formula>
    </cfRule>
  </conditionalFormatting>
  <conditionalFormatting sqref="D161:F168">
    <cfRule type="expression" dxfId="190" priority="234">
      <formula>$AU161=1</formula>
    </cfRule>
    <cfRule type="expression" dxfId="189" priority="235">
      <formula>$AQ161=1</formula>
    </cfRule>
  </conditionalFormatting>
  <conditionalFormatting sqref="G180:AD188">
    <cfRule type="expression" dxfId="188" priority="233">
      <formula>AN$183=1</formula>
    </cfRule>
  </conditionalFormatting>
  <conditionalFormatting sqref="G200:AD215">
    <cfRule type="expression" dxfId="187" priority="232">
      <formula>AN$203=1</formula>
    </cfRule>
  </conditionalFormatting>
  <conditionalFormatting sqref="G227:AD234">
    <cfRule type="expression" dxfId="186" priority="231">
      <formula>AN$230=1</formula>
    </cfRule>
  </conditionalFormatting>
  <conditionalFormatting sqref="G275:AD278">
    <cfRule type="expression" dxfId="185" priority="230">
      <formula>AN$278=1</formula>
    </cfRule>
  </conditionalFormatting>
  <conditionalFormatting sqref="AN588:AN589 AP588:AP589 AZ588:AZ589 BB588:BB589 BD588:BD589 BF588:BF589 BH588:BH589 BJ588:BJ589 AR588:AR589 AT588:AT589 AV588:AV589 AX588:AX589">
    <cfRule type="expression" dxfId="184" priority="229">
      <formula>$D588=""</formula>
    </cfRule>
  </conditionalFormatting>
  <conditionalFormatting sqref="AN590 AP590 AZ590 BB590 BD590 BF590 BH590 BJ590 AR590 AT590 AV590 AX590">
    <cfRule type="expression" dxfId="183" priority="226">
      <formula>$D590=""</formula>
    </cfRule>
  </conditionalFormatting>
  <conditionalFormatting sqref="AN590 AP590 AZ590 BB590 BD590 BF590 BH590 BJ590 AR590 AT590 AV590 AX590">
    <cfRule type="expression" dxfId="182" priority="225">
      <formula>$D590=""</formula>
    </cfRule>
  </conditionalFormatting>
  <conditionalFormatting sqref="AN589 AP589 AZ589 BB589 BD589 BF589 BH589 BJ589 AR589 AT589 AV589 AX589 AX591 AV591 AT591 AR591 BJ591 BH591 BF591 BD591 BB591 AZ591 AP591 AN591">
    <cfRule type="expression" dxfId="181" priority="227">
      <formula>$D589=""</formula>
    </cfRule>
  </conditionalFormatting>
  <conditionalFormatting sqref="D759:AD818">
    <cfRule type="expression" dxfId="180" priority="224">
      <formula>AND($Q$739&lt;$AG759,$Q$739&lt;&gt;"")</formula>
    </cfRule>
  </conditionalFormatting>
  <conditionalFormatting sqref="Y861:AC870">
    <cfRule type="expression" dxfId="179" priority="223">
      <formula>$AD861="X"</formula>
    </cfRule>
  </conditionalFormatting>
  <conditionalFormatting sqref="M861:W870">
    <cfRule type="expression" dxfId="178" priority="222">
      <formula>$X861="X"</formula>
    </cfRule>
  </conditionalFormatting>
  <conditionalFormatting sqref="S1210:U1358">
    <cfRule type="expression" dxfId="177" priority="221">
      <formula>$AN1210=1</formula>
    </cfRule>
  </conditionalFormatting>
  <conditionalFormatting sqref="V1210:X1358">
    <cfRule type="expression" dxfId="176" priority="220">
      <formula>$AZ1210=1</formula>
    </cfRule>
  </conditionalFormatting>
  <conditionalFormatting sqref="Y1210:AA1358">
    <cfRule type="expression" dxfId="175" priority="219">
      <formula>$BD1210=1</formula>
    </cfRule>
  </conditionalFormatting>
  <conditionalFormatting sqref="AB1210:AD1358">
    <cfRule type="expression" dxfId="174" priority="218">
      <formula>$BH1210=1</formula>
    </cfRule>
  </conditionalFormatting>
  <conditionalFormatting sqref="AC1210:AC1358 Z1210:Z1358 W1210:W1358 T1210:T1358">
    <cfRule type="expression" dxfId="173" priority="217">
      <formula>$AR1210=1</formula>
    </cfRule>
  </conditionalFormatting>
  <conditionalFormatting sqref="X1210:X1358 AA1210:AA1358 AD1210:AD1358 U1210:U1358">
    <cfRule type="expression" dxfId="172" priority="216">
      <formula>$AV1210=1</formula>
    </cfRule>
  </conditionalFormatting>
  <conditionalFormatting sqref="S1377:U1525">
    <cfRule type="expression" dxfId="171" priority="187">
      <formula>$AN1377=1</formula>
    </cfRule>
  </conditionalFormatting>
  <conditionalFormatting sqref="V1377:X1525">
    <cfRule type="expression" dxfId="170" priority="186">
      <formula>$AZ1377=1</formula>
    </cfRule>
  </conditionalFormatting>
  <conditionalFormatting sqref="Y1377:AA1525">
    <cfRule type="expression" dxfId="169" priority="185">
      <formula>$BD1377=1</formula>
    </cfRule>
  </conditionalFormatting>
  <conditionalFormatting sqref="AB1377:AD1525">
    <cfRule type="expression" dxfId="168" priority="184">
      <formula>$BH1377=1</formula>
    </cfRule>
  </conditionalFormatting>
  <conditionalFormatting sqref="AC1377:AC1525 Z1377:Z1525 W1377:W1525 T1377:T1525">
    <cfRule type="expression" dxfId="167" priority="183">
      <formula>$AR1377=1</formula>
    </cfRule>
  </conditionalFormatting>
  <conditionalFormatting sqref="X1377:X1525 AA1377:AA1525 AD1377:AD1525 U1377:U1525">
    <cfRule type="expression" dxfId="166" priority="182">
      <formula>$AV1377=1</formula>
    </cfRule>
  </conditionalFormatting>
  <conditionalFormatting sqref="D1631:AD1636 D1638:AD1638 D1637:G1637 I1637:AD1637">
    <cfRule type="expression" dxfId="165" priority="181">
      <formula>AND($D37="",$C$29&lt;&gt;"")</formula>
    </cfRule>
  </conditionalFormatting>
  <conditionalFormatting sqref="BQ2010:DJ2010">
    <cfRule type="expression" dxfId="164" priority="180">
      <formula>BQ2010="NA"</formula>
    </cfRule>
  </conditionalFormatting>
  <conditionalFormatting sqref="O1699:AD1847">
    <cfRule type="expression" dxfId="163" priority="179">
      <formula>$M1699="NA"</formula>
    </cfRule>
  </conditionalFormatting>
  <conditionalFormatting sqref="D1854:AD2002">
    <cfRule type="expression" dxfId="162" priority="178">
      <formula>$M1699="NA"</formula>
    </cfRule>
  </conditionalFormatting>
  <conditionalFormatting sqref="M1699:R1847">
    <cfRule type="expression" dxfId="161" priority="177">
      <formula>$AN1699=1</formula>
    </cfRule>
  </conditionalFormatting>
  <conditionalFormatting sqref="U1699:U1847 Y1699:Y1847 AC1699:AC1847 O1699:P1847">
    <cfRule type="expression" dxfId="160" priority="176">
      <formula>$AR1699=1</formula>
    </cfRule>
  </conditionalFormatting>
  <conditionalFormatting sqref="V1699:V1847 Z1699:Z1847 AD1699:AD1847 Q1699:R1847">
    <cfRule type="expression" dxfId="159" priority="175">
      <formula>$AV1699=1</formula>
    </cfRule>
  </conditionalFormatting>
  <conditionalFormatting sqref="S1699:V1847">
    <cfRule type="expression" dxfId="158" priority="174">
      <formula>$AZ1699=1</formula>
    </cfRule>
  </conditionalFormatting>
  <conditionalFormatting sqref="W1699:Z1847">
    <cfRule type="expression" dxfId="157" priority="173">
      <formula>$BD1699=1</formula>
    </cfRule>
  </conditionalFormatting>
  <conditionalFormatting sqref="AA1699:AD1847">
    <cfRule type="expression" dxfId="156" priority="172">
      <formula>$BH1699=1</formula>
    </cfRule>
  </conditionalFormatting>
  <conditionalFormatting sqref="D1854:F2002">
    <cfRule type="expression" dxfId="155" priority="171">
      <formula>$AM1854=1</formula>
    </cfRule>
  </conditionalFormatting>
  <conditionalFormatting sqref="G1854:J2002">
    <cfRule type="expression" dxfId="154" priority="170">
      <formula>$AQ1854=1</formula>
    </cfRule>
  </conditionalFormatting>
  <conditionalFormatting sqref="K1854:N2002">
    <cfRule type="expression" dxfId="153" priority="169">
      <formula>$AU1854=1</formula>
    </cfRule>
  </conditionalFormatting>
  <conditionalFormatting sqref="O1854:R2002">
    <cfRule type="expression" dxfId="152" priority="168">
      <formula>$AY1854=1</formula>
    </cfRule>
  </conditionalFormatting>
  <conditionalFormatting sqref="S1854:V2002">
    <cfRule type="expression" dxfId="151" priority="167">
      <formula>$BC1854=1</formula>
    </cfRule>
  </conditionalFormatting>
  <conditionalFormatting sqref="W1854:Z2002">
    <cfRule type="expression" dxfId="150" priority="166">
      <formula>$BG1854=1</formula>
    </cfRule>
  </conditionalFormatting>
  <conditionalFormatting sqref="AA1854:AD2002">
    <cfRule type="expression" dxfId="149" priority="165">
      <formula>$BK1854=1</formula>
    </cfRule>
  </conditionalFormatting>
  <conditionalFormatting sqref="I1854:I2002 M1854:M2002 Q1854:Q2002 U1854:U2002 Y1854:Y2002 AC1854:AC2002 E1854:E2002">
    <cfRule type="expression" dxfId="148" priority="164">
      <formula>$AR1699=1</formula>
    </cfRule>
  </conditionalFormatting>
  <conditionalFormatting sqref="J1854:J2002 N1854:N2002 R1854:R2002 V1854:V2002 Z1854:Z2002 AD1854:AD2002 F1854:F2002">
    <cfRule type="expression" dxfId="147" priority="163">
      <formula>$AV1699=1</formula>
    </cfRule>
  </conditionalFormatting>
  <conditionalFormatting sqref="M2022:N2022">
    <cfRule type="expression" dxfId="146" priority="162">
      <formula>$AN2022=1</formula>
    </cfRule>
  </conditionalFormatting>
  <conditionalFormatting sqref="D2177:AD2325">
    <cfRule type="expression" dxfId="145" priority="161">
      <formula>$M2022="NA"</formula>
    </cfRule>
  </conditionalFormatting>
  <conditionalFormatting sqref="D2177:F2325">
    <cfRule type="expression" dxfId="144" priority="160">
      <formula>$AP2177=1</formula>
    </cfRule>
  </conditionalFormatting>
  <conditionalFormatting sqref="G2177:J2325">
    <cfRule type="expression" dxfId="143" priority="159">
      <formula>$AT2177=1</formula>
    </cfRule>
  </conditionalFormatting>
  <conditionalFormatting sqref="K2177:N2325">
    <cfRule type="expression" dxfId="142" priority="158">
      <formula>$AX2177=1</formula>
    </cfRule>
  </conditionalFormatting>
  <conditionalFormatting sqref="O2177:R2325">
    <cfRule type="expression" dxfId="141" priority="157">
      <formula>$BB2177=1</formula>
    </cfRule>
  </conditionalFormatting>
  <conditionalFormatting sqref="S2177:V2325">
    <cfRule type="expression" dxfId="140" priority="156">
      <formula>$BF2177=1</formula>
    </cfRule>
  </conditionalFormatting>
  <conditionalFormatting sqref="W2177:Z2325">
    <cfRule type="expression" dxfId="139" priority="155">
      <formula>$BJ2177=1</formula>
    </cfRule>
  </conditionalFormatting>
  <conditionalFormatting sqref="AA2177:AD2325">
    <cfRule type="expression" dxfId="138" priority="154">
      <formula>$BN2177=1</formula>
    </cfRule>
  </conditionalFormatting>
  <conditionalFormatting sqref="I2177:I2325 M2177:M2325 Q2177:Q2325 U2177:U2325 Y2177:Y2325 AC2177:AC2325 E2177:E2325">
    <cfRule type="expression" dxfId="137" priority="153">
      <formula>$AR2022=1</formula>
    </cfRule>
  </conditionalFormatting>
  <conditionalFormatting sqref="J2177:J2325 N2177:N2325 R2177:R2325 V2177:V2325 Z2177:Z2325 AD2177:AD2325 F2177:F2325">
    <cfRule type="expression" dxfId="136" priority="152">
      <formula>$AV2022=1</formula>
    </cfRule>
  </conditionalFormatting>
  <conditionalFormatting sqref="BQ2333:DI2333">
    <cfRule type="expression" dxfId="135" priority="151">
      <formula>BQ2333="NA"</formula>
    </cfRule>
  </conditionalFormatting>
  <conditionalFormatting sqref="M2637:O2785">
    <cfRule type="expression" dxfId="134" priority="150">
      <formula>$AN2637=1</formula>
    </cfRule>
  </conditionalFormatting>
  <conditionalFormatting sqref="Q2637:Q2785 T2637:T2785 W2637:W2785 Z2637:Z2785 AC2637:AC2785 N2637:N2785">
    <cfRule type="expression" dxfId="133" priority="149">
      <formula>$AR2637=1</formula>
    </cfRule>
  </conditionalFormatting>
  <conditionalFormatting sqref="R2637:R2785 U2637:U2785 X2637:X2785 AA2637:AA2785 AD2637:AD2785 O2637:O2785">
    <cfRule type="expression" dxfId="132" priority="148">
      <formula>$AV2637=1</formula>
    </cfRule>
  </conditionalFormatting>
  <conditionalFormatting sqref="P2637:R2785">
    <cfRule type="expression" dxfId="131" priority="147">
      <formula>$AZ2637=1</formula>
    </cfRule>
  </conditionalFormatting>
  <conditionalFormatting sqref="S2637:U2785">
    <cfRule type="expression" dxfId="130" priority="145">
      <formula>$BD2637=1</formula>
    </cfRule>
    <cfRule type="expression" dxfId="129" priority="146">
      <formula>$BD2637=1</formula>
    </cfRule>
  </conditionalFormatting>
  <conditionalFormatting sqref="V2637:X2785">
    <cfRule type="expression" dxfId="128" priority="144">
      <formula>$BH2637=1</formula>
    </cfRule>
  </conditionalFormatting>
  <conditionalFormatting sqref="Y2637:AA2785">
    <cfRule type="expression" dxfId="127" priority="143">
      <formula>$BL2637=1</formula>
    </cfRule>
  </conditionalFormatting>
  <conditionalFormatting sqref="AB2637:AD2785">
    <cfRule type="expression" dxfId="126" priority="142">
      <formula>$BP2637=1</formula>
    </cfRule>
  </conditionalFormatting>
  <conditionalFormatting sqref="N2637:AD2785">
    <cfRule type="expression" dxfId="125" priority="141">
      <formula>$M2637="na"</formula>
    </cfRule>
  </conditionalFormatting>
  <conditionalFormatting sqref="AP3263:AS3272">
    <cfRule type="expression" dxfId="124" priority="138">
      <formula>CELL("proteger",AP3263)=0</formula>
    </cfRule>
  </conditionalFormatting>
  <conditionalFormatting sqref="AU3286:BZ3295">
    <cfRule type="expression" dxfId="123" priority="137">
      <formula>CELL("proteger",AU3286)=0</formula>
    </cfRule>
  </conditionalFormatting>
  <conditionalFormatting sqref="AP3286:AS3295">
    <cfRule type="expression" dxfId="122" priority="136">
      <formula>CELL("proteger",AP3286)=0</formula>
    </cfRule>
  </conditionalFormatting>
  <conditionalFormatting sqref="AU3388:BR3397">
    <cfRule type="expression" dxfId="121" priority="134">
      <formula>CELL("proteger",AU3388)=0</formula>
    </cfRule>
  </conditionalFormatting>
  <conditionalFormatting sqref="AP3586:AS3596">
    <cfRule type="expression" dxfId="120" priority="133">
      <formula>CELL("proteger",AP3586)=0</formula>
    </cfRule>
  </conditionalFormatting>
  <conditionalFormatting sqref="BA3586:BL3586">
    <cfRule type="expression" dxfId="119" priority="132">
      <formula>$D93=""</formula>
    </cfRule>
  </conditionalFormatting>
  <conditionalFormatting sqref="BA3585:BL3586">
    <cfRule type="expression" dxfId="118" priority="131">
      <formula>CELL("proteger",BA3585)=0</formula>
    </cfRule>
  </conditionalFormatting>
  <conditionalFormatting sqref="AU3585:AX3586">
    <cfRule type="expression" dxfId="117" priority="128">
      <formula>CELL("proteger",AU3585)=0</formula>
    </cfRule>
  </conditionalFormatting>
  <conditionalFormatting sqref="AS3633:AS3635">
    <cfRule type="expression" dxfId="116" priority="127">
      <formula>CELL("proteger",AS3633)=0</formula>
    </cfRule>
  </conditionalFormatting>
  <conditionalFormatting sqref="AP3645:AS3645 AP3646:AR3648 AP3649:AS3649">
    <cfRule type="expression" dxfId="115" priority="126">
      <formula>CELL("proteger",AP3645)=0</formula>
    </cfRule>
  </conditionalFormatting>
  <conditionalFormatting sqref="AS3646:AS3648">
    <cfRule type="expression" dxfId="114" priority="125">
      <formula>CELL("proteger",AS3646)=0</formula>
    </cfRule>
  </conditionalFormatting>
  <conditionalFormatting sqref="AP3661:AS3661 AP3662:AR3664 AP3665:AS3665">
    <cfRule type="expression" dxfId="113" priority="124">
      <formula>CELL("proteger",AP3661)=0</formula>
    </cfRule>
  </conditionalFormatting>
  <conditionalFormatting sqref="AS3662:AS3664">
    <cfRule type="expression" dxfId="112" priority="123">
      <formula>CELL("proteger",AS3662)=0</formula>
    </cfRule>
  </conditionalFormatting>
  <conditionalFormatting sqref="AP3675:AS3675 AP3676:AR3678 AP3679:AS3679">
    <cfRule type="expression" dxfId="111" priority="122">
      <formula>CELL("proteger",AP3675)=0</formula>
    </cfRule>
  </conditionalFormatting>
  <conditionalFormatting sqref="AS3676:AS3678">
    <cfRule type="expression" dxfId="110" priority="121">
      <formula>CELL("proteger",AS3676)=0</formula>
    </cfRule>
  </conditionalFormatting>
  <conditionalFormatting sqref="AP3705:AS3705 AP3706:AR3708 AP3709:AS3709">
    <cfRule type="expression" dxfId="109" priority="120">
      <formula>CELL("proteger",AP3705)=0</formula>
    </cfRule>
  </conditionalFormatting>
  <conditionalFormatting sqref="AS3706:AS3708">
    <cfRule type="expression" dxfId="108" priority="119">
      <formula>CELL("proteger",AS3706)=0</formula>
    </cfRule>
  </conditionalFormatting>
  <conditionalFormatting sqref="AP3716:AS3716 AP3717:AR3719 AP3720:AS3720">
    <cfRule type="expression" dxfId="107" priority="118">
      <formula>CELL("proteger",AP3716)=0</formula>
    </cfRule>
  </conditionalFormatting>
  <conditionalFormatting sqref="AS3717:AS3719">
    <cfRule type="expression" dxfId="106" priority="117">
      <formula>CELL("proteger",AS3717)=0</formula>
    </cfRule>
  </conditionalFormatting>
  <conditionalFormatting sqref="AP3730:AS3730 AP3731:AR3733 AP3734:AS3734">
    <cfRule type="expression" dxfId="105" priority="116">
      <formula>CELL("proteger",AP3730)=0</formula>
    </cfRule>
  </conditionalFormatting>
  <conditionalFormatting sqref="AS3731:AS3733">
    <cfRule type="expression" dxfId="104" priority="115">
      <formula>CELL("proteger",AS3731)=0</formula>
    </cfRule>
  </conditionalFormatting>
  <conditionalFormatting sqref="AP3755:AS3755 AP3756:AR3758 AP3759:AS3759">
    <cfRule type="expression" dxfId="103" priority="114">
      <formula>CELL("proteger",AP3755)=0</formula>
    </cfRule>
  </conditionalFormatting>
  <conditionalFormatting sqref="AS3756:AS3758">
    <cfRule type="expression" dxfId="102" priority="113">
      <formula>CELL("proteger",AS3756)=0</formula>
    </cfRule>
  </conditionalFormatting>
  <conditionalFormatting sqref="AP3777:AS3777 AP3778:AR3780 AP3781:AS3781">
    <cfRule type="expression" dxfId="101" priority="112">
      <formula>CELL("proteger",AP3777)=0</formula>
    </cfRule>
  </conditionalFormatting>
  <conditionalFormatting sqref="AS3778:AS3780">
    <cfRule type="expression" dxfId="100" priority="111">
      <formula>CELL("proteger",AS3778)=0</formula>
    </cfRule>
  </conditionalFormatting>
  <conditionalFormatting sqref="AZ3811:BC3811 AZ3812:BB3814 AZ3815:BC3815">
    <cfRule type="expression" dxfId="99" priority="110">
      <formula>CELL("proteger",AZ3811)=0</formula>
    </cfRule>
  </conditionalFormatting>
  <conditionalFormatting sqref="BC3812:BC3814">
    <cfRule type="expression" dxfId="98" priority="109">
      <formula>CELL("proteger",BC3812)=0</formula>
    </cfRule>
  </conditionalFormatting>
  <conditionalFormatting sqref="AR3811:AU3819">
    <cfRule type="expression" dxfId="97" priority="108">
      <formula>CELL("proteger",AR3811)=0</formula>
    </cfRule>
  </conditionalFormatting>
  <conditionalFormatting sqref="B3836:AD3836 B3834:B3835 R3834:R3835">
    <cfRule type="expression" dxfId="96" priority="104">
      <formula>CELL("proteger",B3834)=0</formula>
    </cfRule>
  </conditionalFormatting>
  <conditionalFormatting sqref="AV3830">
    <cfRule type="expression" dxfId="95" priority="105">
      <formula>CELL("proteger",AV3830)=0</formula>
    </cfRule>
  </conditionalFormatting>
  <conditionalFormatting sqref="BY4166:EM4168 BX4165:EM4165 BS4163:EM4164 AG4163:BL4163 AG4164:BO4164 AG4165:BJ4168 AG4162:EM4162 BL4165:BO4168">
    <cfRule type="expression" dxfId="94" priority="103">
      <formula>CELL("proteger",AG4162)=0</formula>
    </cfRule>
  </conditionalFormatting>
  <conditionalFormatting sqref="CL1035:CO1035">
    <cfRule type="expression" dxfId="93" priority="101">
      <formula>CELL("proteger",CL1035)=0</formula>
    </cfRule>
  </conditionalFormatting>
  <conditionalFormatting sqref="CL1065:CN1065">
    <cfRule type="expression" dxfId="92" priority="100">
      <formula>CELL("proteger",CL1065)=0</formula>
    </cfRule>
  </conditionalFormatting>
  <conditionalFormatting sqref="Q1071">
    <cfRule type="expression" dxfId="91" priority="99">
      <formula>CELL("proteger",Q1071)=0</formula>
    </cfRule>
  </conditionalFormatting>
  <conditionalFormatting sqref="Q1071">
    <cfRule type="expression" dxfId="90" priority="98">
      <formula>Q1071="no identificado"</formula>
    </cfRule>
  </conditionalFormatting>
  <conditionalFormatting sqref="CL1076:CN1076">
    <cfRule type="expression" dxfId="89" priority="97">
      <formula>CELL("proteger",CL1076)=0</formula>
    </cfRule>
  </conditionalFormatting>
  <conditionalFormatting sqref="CL1090:CN1090">
    <cfRule type="expression" dxfId="88" priority="96">
      <formula>CELL("proteger",CL1090)=0</formula>
    </cfRule>
  </conditionalFormatting>
  <conditionalFormatting sqref="Q1082">
    <cfRule type="expression" dxfId="87" priority="95">
      <formula>CELL("proteger",Q1082)=0</formula>
    </cfRule>
  </conditionalFormatting>
  <conditionalFormatting sqref="Q1082">
    <cfRule type="expression" dxfId="86" priority="94">
      <formula>Q1082="no identificado"</formula>
    </cfRule>
  </conditionalFormatting>
  <conditionalFormatting sqref="Q1110">
    <cfRule type="expression" dxfId="85" priority="93">
      <formula>CELL("proteger",Q1110)=0</formula>
    </cfRule>
  </conditionalFormatting>
  <conditionalFormatting sqref="Q1110">
    <cfRule type="expression" dxfId="84" priority="92">
      <formula>Q1110="no identificado"</formula>
    </cfRule>
  </conditionalFormatting>
  <conditionalFormatting sqref="CL1115:CN1115">
    <cfRule type="expression" dxfId="83" priority="91">
      <formula>CELL("proteger",CL1115)=0</formula>
    </cfRule>
  </conditionalFormatting>
  <conditionalFormatting sqref="CL1137:CN1137">
    <cfRule type="expression" dxfId="82" priority="90">
      <formula>CELL("proteger",CL1137)=0</formula>
    </cfRule>
  </conditionalFormatting>
  <conditionalFormatting sqref="Q1132">
    <cfRule type="expression" dxfId="81" priority="89">
      <formula>CELL("proteger",Q1132)=0</formula>
    </cfRule>
  </conditionalFormatting>
  <conditionalFormatting sqref="Q1132">
    <cfRule type="expression" dxfId="80" priority="88">
      <formula>Q1132="no identificado"</formula>
    </cfRule>
  </conditionalFormatting>
  <conditionalFormatting sqref="Q1166">
    <cfRule type="expression" dxfId="79" priority="87">
      <formula>CELL("proteger",Q1166)=0</formula>
    </cfRule>
  </conditionalFormatting>
  <conditionalFormatting sqref="Q1166">
    <cfRule type="expression" dxfId="78" priority="86">
      <formula>Q1166="no identificado"</formula>
    </cfRule>
  </conditionalFormatting>
  <conditionalFormatting sqref="Q2419">
    <cfRule type="expression" dxfId="77" priority="85">
      <formula>CELL("proteger",Q2419)=0</formula>
    </cfRule>
  </conditionalFormatting>
  <conditionalFormatting sqref="Q2419">
    <cfRule type="expression" dxfId="76" priority="84">
      <formula>Q2419="no identificado"</formula>
    </cfRule>
  </conditionalFormatting>
  <conditionalFormatting sqref="CL2409:CN2409">
    <cfRule type="expression" dxfId="75" priority="83">
      <formula>CELL("proteger",CL2409)=0</formula>
    </cfRule>
  </conditionalFormatting>
  <conditionalFormatting sqref="CL2427:CN2427">
    <cfRule type="expression" dxfId="74" priority="82">
      <formula>CELL("proteger",CL2427)=0</formula>
    </cfRule>
  </conditionalFormatting>
  <conditionalFormatting sqref="Q2445">
    <cfRule type="expression" dxfId="73" priority="81">
      <formula>CELL("proteger",Q2445)=0</formula>
    </cfRule>
  </conditionalFormatting>
  <conditionalFormatting sqref="Q2445">
    <cfRule type="expression" dxfId="72" priority="80">
      <formula>Q2445="no identificado"</formula>
    </cfRule>
  </conditionalFormatting>
  <conditionalFormatting sqref="CL2468:CN2468">
    <cfRule type="expression" dxfId="71" priority="79">
      <formula>CELL("proteger",CL2468)=0</formula>
    </cfRule>
  </conditionalFormatting>
  <conditionalFormatting sqref="Q2477">
    <cfRule type="expression" dxfId="70" priority="78">
      <formula>CELL("proteger",Q2477)=0</formula>
    </cfRule>
  </conditionalFormatting>
  <conditionalFormatting sqref="Q2477">
    <cfRule type="expression" dxfId="69" priority="77">
      <formula>Q2477="no identificado"</formula>
    </cfRule>
  </conditionalFormatting>
  <conditionalFormatting sqref="CL2482:CN2482">
    <cfRule type="expression" dxfId="68" priority="76">
      <formula>CELL("proteger",CL2482)=0</formula>
    </cfRule>
  </conditionalFormatting>
  <conditionalFormatting sqref="Q2507">
    <cfRule type="expression" dxfId="67" priority="75">
      <formula>CELL("proteger",Q2507)=0</formula>
    </cfRule>
  </conditionalFormatting>
  <conditionalFormatting sqref="Q2507">
    <cfRule type="expression" dxfId="66" priority="74">
      <formula>Q2507="no identificado"</formula>
    </cfRule>
  </conditionalFormatting>
  <conditionalFormatting sqref="CL2512:CN2512">
    <cfRule type="expression" dxfId="65" priority="73">
      <formula>CELL("proteger",CL2512)=0</formula>
    </cfRule>
  </conditionalFormatting>
  <conditionalFormatting sqref="Q2518">
    <cfRule type="expression" dxfId="64" priority="72">
      <formula>CELL("proteger",Q2518)=0</formula>
    </cfRule>
  </conditionalFormatting>
  <conditionalFormatting sqref="Q2518">
    <cfRule type="expression" dxfId="63" priority="71">
      <formula>Q2518="no identificado"</formula>
    </cfRule>
  </conditionalFormatting>
  <conditionalFormatting sqref="CL2523:CN2523">
    <cfRule type="expression" dxfId="62" priority="70">
      <formula>CELL("proteger",CL2523)=0</formula>
    </cfRule>
  </conditionalFormatting>
  <conditionalFormatting sqref="Q2529">
    <cfRule type="expression" dxfId="61" priority="69">
      <formula>CELL("proteger",Q2529)=0</formula>
    </cfRule>
  </conditionalFormatting>
  <conditionalFormatting sqref="Q2529">
    <cfRule type="expression" dxfId="60" priority="68">
      <formula>Q2529="no identificado"</formula>
    </cfRule>
  </conditionalFormatting>
  <conditionalFormatting sqref="CL2537:CN2537">
    <cfRule type="expression" dxfId="59" priority="67">
      <formula>CELL("proteger",CL2537)=0</formula>
    </cfRule>
  </conditionalFormatting>
  <conditionalFormatting sqref="Q2557">
    <cfRule type="expression" dxfId="58" priority="66">
      <formula>CELL("proteger",Q2557)=0</formula>
    </cfRule>
  </conditionalFormatting>
  <conditionalFormatting sqref="Q2557">
    <cfRule type="expression" dxfId="57" priority="65">
      <formula>Q2557="no identificado"</formula>
    </cfRule>
  </conditionalFormatting>
  <conditionalFormatting sqref="CL2562:CN2562">
    <cfRule type="expression" dxfId="56" priority="64">
      <formula>CELL("proteger",CL2562)=0</formula>
    </cfRule>
  </conditionalFormatting>
  <conditionalFormatting sqref="Q2591">
    <cfRule type="expression" dxfId="55" priority="63">
      <formula>CELL("proteger",Q2591)=0</formula>
    </cfRule>
  </conditionalFormatting>
  <conditionalFormatting sqref="Q2591">
    <cfRule type="expression" dxfId="54" priority="62">
      <formula>Q2591="no identificado"</formula>
    </cfRule>
  </conditionalFormatting>
  <conditionalFormatting sqref="CL3662:CN3662">
    <cfRule type="expression" dxfId="53" priority="61">
      <formula>CELL("proteger",CL3662)=0</formula>
    </cfRule>
  </conditionalFormatting>
  <conditionalFormatting sqref="Q3671">
    <cfRule type="expression" dxfId="52" priority="60">
      <formula>CELL("proteger",Q3671)=0</formula>
    </cfRule>
  </conditionalFormatting>
  <conditionalFormatting sqref="Q3671">
    <cfRule type="expression" dxfId="51" priority="59">
      <formula>Q3671="no identificado"</formula>
    </cfRule>
  </conditionalFormatting>
  <conditionalFormatting sqref="CL3676:CN3676">
    <cfRule type="expression" dxfId="50" priority="58">
      <formula>CELL("proteger",CL3676)=0</formula>
    </cfRule>
  </conditionalFormatting>
  <conditionalFormatting sqref="Q3701">
    <cfRule type="expression" dxfId="49" priority="57">
      <formula>CELL("proteger",Q3701)=0</formula>
    </cfRule>
  </conditionalFormatting>
  <conditionalFormatting sqref="Q3701">
    <cfRule type="expression" dxfId="48" priority="56">
      <formula>Q3701="no identificado"</formula>
    </cfRule>
  </conditionalFormatting>
  <conditionalFormatting sqref="CL3706:CN3706">
    <cfRule type="expression" dxfId="47" priority="55">
      <formula>CELL("proteger",CL3706)=0</formula>
    </cfRule>
  </conditionalFormatting>
  <conditionalFormatting sqref="Q3712">
    <cfRule type="expression" dxfId="46" priority="54">
      <formula>CELL("proteger",Q3712)=0</formula>
    </cfRule>
  </conditionalFormatting>
  <conditionalFormatting sqref="Q3712">
    <cfRule type="expression" dxfId="45" priority="53">
      <formula>Q3712="no identificado"</formula>
    </cfRule>
  </conditionalFormatting>
  <conditionalFormatting sqref="CL3717:CN3717">
    <cfRule type="expression" dxfId="44" priority="52">
      <formula>CELL("proteger",CL3717)=0</formula>
    </cfRule>
  </conditionalFormatting>
  <conditionalFormatting sqref="Q3723">
    <cfRule type="expression" dxfId="43" priority="51">
      <formula>CELL("proteger",Q3723)=0</formula>
    </cfRule>
  </conditionalFormatting>
  <conditionalFormatting sqref="Q3723">
    <cfRule type="expression" dxfId="42" priority="50">
      <formula>Q3723="no identificado"</formula>
    </cfRule>
  </conditionalFormatting>
  <conditionalFormatting sqref="CL3731:CN3731">
    <cfRule type="expression" dxfId="41" priority="49">
      <formula>CELL("proteger",CL3731)=0</formula>
    </cfRule>
  </conditionalFormatting>
  <conditionalFormatting sqref="Q3751">
    <cfRule type="expression" dxfId="40" priority="48">
      <formula>CELL("proteger",Q3751)=0</formula>
    </cfRule>
  </conditionalFormatting>
  <conditionalFormatting sqref="Q3751">
    <cfRule type="expression" dxfId="39" priority="47">
      <formula>Q3751="no identificado"</formula>
    </cfRule>
  </conditionalFormatting>
  <conditionalFormatting sqref="CL3756:CN3756">
    <cfRule type="expression" dxfId="38" priority="46">
      <formula>CELL("proteger",CL3756)=0</formula>
    </cfRule>
  </conditionalFormatting>
  <conditionalFormatting sqref="Q3773">
    <cfRule type="expression" dxfId="37" priority="45">
      <formula>CELL("proteger",Q3773)=0</formula>
    </cfRule>
  </conditionalFormatting>
  <conditionalFormatting sqref="Q3773">
    <cfRule type="expression" dxfId="36" priority="44">
      <formula>Q3773="no identificado"</formula>
    </cfRule>
  </conditionalFormatting>
  <conditionalFormatting sqref="CL3778:CN3778">
    <cfRule type="expression" dxfId="35" priority="43">
      <formula>CELL("proteger",CL3778)=0</formula>
    </cfRule>
  </conditionalFormatting>
  <conditionalFormatting sqref="Q3807">
    <cfRule type="expression" dxfId="34" priority="42">
      <formula>CELL("proteger",Q3807)=0</formula>
    </cfRule>
  </conditionalFormatting>
  <conditionalFormatting sqref="Q3807">
    <cfRule type="expression" dxfId="33" priority="41">
      <formula>Q3807="no identificado"</formula>
    </cfRule>
  </conditionalFormatting>
  <conditionalFormatting sqref="CJ66:CP66">
    <cfRule type="expression" dxfId="32" priority="39">
      <formula>CELL("proteger",CJ66)=0</formula>
    </cfRule>
  </conditionalFormatting>
  <conditionalFormatting sqref="G572:AD572">
    <cfRule type="expression" dxfId="31" priority="38">
      <formula>OR(N557=2,N557=9)</formula>
    </cfRule>
  </conditionalFormatting>
  <conditionalFormatting sqref="M2805:O2953">
    <cfRule type="expression" dxfId="30" priority="37">
      <formula>$AN2805=1</formula>
    </cfRule>
  </conditionalFormatting>
  <conditionalFormatting sqref="Q2805:Q2953 T2805:T2953 W2805:W2953 Z2805:Z2953 AC2805:AC2953 N2805:N2953">
    <cfRule type="expression" dxfId="29" priority="36">
      <formula>$AR2805=1</formula>
    </cfRule>
  </conditionalFormatting>
  <conditionalFormatting sqref="R2805:R2953 U2805:U2953 X2805:X2953 AA2805:AA2953 AD2805:AD2953 O2805:O2953">
    <cfRule type="expression" dxfId="28" priority="35">
      <formula>$AV2805=1</formula>
    </cfRule>
  </conditionalFormatting>
  <conditionalFormatting sqref="P2805:R2953">
    <cfRule type="expression" dxfId="27" priority="34">
      <formula>$AZ2805=1</formula>
    </cfRule>
  </conditionalFormatting>
  <conditionalFormatting sqref="S2805:U2953">
    <cfRule type="expression" dxfId="26" priority="32">
      <formula>$BD2805=1</formula>
    </cfRule>
    <cfRule type="expression" dxfId="25" priority="33">
      <formula>$BD2805=1</formula>
    </cfRule>
  </conditionalFormatting>
  <conditionalFormatting sqref="V2805:X2953">
    <cfRule type="expression" dxfId="24" priority="31">
      <formula>$BH2805=1</formula>
    </cfRule>
  </conditionalFormatting>
  <conditionalFormatting sqref="Y2805:AA2953">
    <cfRule type="expression" dxfId="23" priority="30">
      <formula>$BL2805=1</formula>
    </cfRule>
  </conditionalFormatting>
  <conditionalFormatting sqref="AB2805:AD2953">
    <cfRule type="expression" dxfId="22" priority="29">
      <formula>$BP2805=1</formula>
    </cfRule>
  </conditionalFormatting>
  <conditionalFormatting sqref="N2805:AD2953">
    <cfRule type="expression" dxfId="21" priority="28">
      <formula>$M2805="na"</formula>
    </cfRule>
  </conditionalFormatting>
  <conditionalFormatting sqref="P3847:AD3995">
    <cfRule type="expression" dxfId="20" priority="27">
      <formula>$AN3847=1</formula>
    </cfRule>
  </conditionalFormatting>
  <conditionalFormatting sqref="P4013:AD4161">
    <cfRule type="expression" dxfId="19" priority="26">
      <formula>$AN4013=1</formula>
    </cfRule>
  </conditionalFormatting>
  <conditionalFormatting sqref="G619:AD619">
    <cfRule type="expression" dxfId="18" priority="25">
      <formula>COUNTIF($AA$609:$AB$616,"NA")=COUNT($O$609:$P$616)</formula>
    </cfRule>
  </conditionalFormatting>
  <conditionalFormatting sqref="CT1220:DE1355">
    <cfRule type="expression" dxfId="17" priority="24">
      <formula>CT1220="NA"</formula>
    </cfRule>
  </conditionalFormatting>
  <conditionalFormatting sqref="T1377:AD1525">
    <cfRule type="expression" dxfId="16" priority="22">
      <formula>$S1377="NA"</formula>
    </cfRule>
  </conditionalFormatting>
  <conditionalFormatting sqref="CT1387:DE1522">
    <cfRule type="expression" dxfId="15" priority="20">
      <formula>CT1387="NA"</formula>
    </cfRule>
  </conditionalFormatting>
  <conditionalFormatting sqref="CN1709:DE1844">
    <cfRule type="expression" dxfId="14" priority="19">
      <formula>CN1709="NA"</formula>
    </cfRule>
  </conditionalFormatting>
  <conditionalFormatting sqref="CE1864:DE1999">
    <cfRule type="expression" dxfId="13" priority="18">
      <formula>CE1864="NA"</formula>
    </cfRule>
  </conditionalFormatting>
  <conditionalFormatting sqref="CN2032:DE2167">
    <cfRule type="expression" dxfId="12" priority="17">
      <formula>CN2032="NA"</formula>
    </cfRule>
  </conditionalFormatting>
  <conditionalFormatting sqref="CE2187:DE2322">
    <cfRule type="expression" dxfId="11" priority="16">
      <formula>CE2187="NA"</formula>
    </cfRule>
  </conditionalFormatting>
  <conditionalFormatting sqref="CN2647:DE2782">
    <cfRule type="expression" dxfId="10" priority="14">
      <formula>CN2647="NA"</formula>
    </cfRule>
  </conditionalFormatting>
  <conditionalFormatting sqref="CN2815:DE2950">
    <cfRule type="expression" dxfId="9" priority="13">
      <formula>CN2815="NA"</formula>
    </cfRule>
  </conditionalFormatting>
  <conditionalFormatting sqref="CQ3857:DE3992">
    <cfRule type="expression" dxfId="8" priority="12">
      <formula>CQ3857="NA"</formula>
    </cfRule>
  </conditionalFormatting>
  <conditionalFormatting sqref="CQ4023:DE4158">
    <cfRule type="expression" dxfId="7" priority="11">
      <formula>CQ4023="NA"</formula>
    </cfRule>
  </conditionalFormatting>
  <conditionalFormatting sqref="N2969:AD2974">
    <cfRule type="expression" dxfId="6" priority="10">
      <formula>$M2969="NA"</formula>
    </cfRule>
  </conditionalFormatting>
  <conditionalFormatting sqref="M2986:AD2991">
    <cfRule type="expression" dxfId="5" priority="9">
      <formula>$L2986="NA"</formula>
    </cfRule>
  </conditionalFormatting>
  <conditionalFormatting sqref="U3002:AD3007">
    <cfRule type="expression" dxfId="4" priority="8">
      <formula>$P3002="NA"</formula>
    </cfRule>
  </conditionalFormatting>
  <conditionalFormatting sqref="M3019:AD3024">
    <cfRule type="expression" dxfId="3" priority="7">
      <formula>$L3019="NA"</formula>
    </cfRule>
  </conditionalFormatting>
  <conditionalFormatting sqref="N3123:AD3128">
    <cfRule type="expression" dxfId="2" priority="6">
      <formula>AND($N3107=0,$N3107&lt;&gt;"")</formula>
    </cfRule>
  </conditionalFormatting>
  <conditionalFormatting sqref="U3847:AD3995">
    <cfRule type="expression" dxfId="1" priority="4">
      <formula>$P3847="Na"</formula>
    </cfRule>
  </conditionalFormatting>
  <conditionalFormatting sqref="U4013:AD4161">
    <cfRule type="expression" dxfId="0" priority="3">
      <formula>$P4013="na"</formula>
    </cfRule>
  </conditionalFormatting>
  <dataValidations count="9">
    <dataValidation type="list" allowBlank="1" showInputMessage="1" showErrorMessage="1" sqref="M37:U44">
      <formula1>$AM$2:$AM$7</formula1>
    </dataValidation>
    <dataValidation type="list" allowBlank="1" showInputMessage="1" showErrorMessage="1" sqref="V37:AD44">
      <formula1>$AM$2:$AM$8</formula1>
    </dataValidation>
    <dataValidation type="list" allowBlank="1" showInputMessage="1" showErrorMessage="1" sqref="J92:AD99 J109:AD116 I264 T264 C292 I292 T292 J307:M312 J336:M349 C491 I491 T491 C499 L499 T499 C524:C531 C540 I540 T540 X552:AD557 C845 I845 T845 M861:AD870 C3614 I3614 T3614 T250:AD257 C264 P699:AD706 D711:AD718 P3179:AD3186 P3197:AD3204 P3215:AD3222 P3306:AD3313 P3326:AD3333 P3420:AD3427 P3453:AD3460">
      <formula1>$AI$2:$AI$3</formula1>
    </dataValidation>
    <dataValidation type="list" allowBlank="1" showInputMessage="1" showErrorMessage="1" sqref="P250:S257 N552:P557 M674:O681 L699:O706 L3179:O3186 L3215:O3222 L3326:O3333 L3343:P3350 L3420:O3427 Y3435:AD3442 M3469:R3476 L3453:O3460 L3197:O3204 N3123:R3128 L3306:O3313">
      <formula1>$AJ$2:$AJ$5</formula1>
    </dataValidation>
    <dataValidation type="list" allowBlank="1" showInputMessage="1" showErrorMessage="1" sqref="Q552:S557">
      <formula1>$AM$2:$AM$6</formula1>
    </dataValidation>
    <dataValidation type="list" allowBlank="1" showInputMessage="1" showErrorMessage="1" sqref="T552:W557">
      <formula1>$AN$2:$AN$13</formula1>
    </dataValidation>
    <dataValidation type="list" allowBlank="1" showInputMessage="1" showErrorMessage="1" sqref="T759:AD818">
      <formula1>$AO$2:$AO$18</formula1>
    </dataValidation>
    <dataValidation type="list" allowBlank="1" showInputMessage="1" showErrorMessage="1" sqref="D861:F870">
      <formula1>$AN$2:$AN$8</formula1>
    </dataValidation>
    <dataValidation type="list" allowBlank="1" showInputMessage="1" showErrorMessage="1" sqref="J861:L870">
      <formula1>$AL$2:$AL$7</formula1>
    </dataValidation>
  </dataValidations>
  <hyperlinks>
    <hyperlink ref="AA7:AD7" location="Índice!B15" display="Índice"/>
  </hyperlinks>
  <printOptions horizontalCentered="1"/>
  <pageMargins left="0.70866141732283472" right="0.70866141732283472" top="0.74803149606299213" bottom="0.74803149606299213" header="0.31496062992125984" footer="0.31496062992125984"/>
  <pageSetup scale="75" orientation="portrait" r:id="rId1"/>
  <headerFooter>
    <oddHeader>&amp;CMódulo 3 Sección II
Cuestionario</oddHeader>
    <oddFooter>&amp;LCenso Nacional de Gobierno, Seguridad Pública y Sistema Penitenciario Estatales 2020&amp;R&amp;P de &amp;N</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dimension ref="A1:AF126"/>
  <sheetViews>
    <sheetView showGridLines="0" workbookViewId="0"/>
  </sheetViews>
  <sheetFormatPr baseColWidth="10" defaultColWidth="0" defaultRowHeight="14.25" zeroHeight="1" x14ac:dyDescent="0.2"/>
  <cols>
    <col min="1" max="1" width="5.7109375" style="162" customWidth="1"/>
    <col min="2" max="30" width="3.7109375" style="1" customWidth="1"/>
    <col min="31" max="31" width="5.7109375" style="1" customWidth="1"/>
    <col min="32" max="32" width="0" style="60" hidden="1" customWidth="1"/>
    <col min="33" max="16384" width="3.7109375" style="1" hidden="1"/>
  </cols>
  <sheetData>
    <row r="1" spans="1:30" ht="173.25" customHeight="1" x14ac:dyDescent="0.3">
      <c r="B1" s="513" t="s">
        <v>796</v>
      </c>
      <c r="C1" s="518"/>
      <c r="D1" s="518"/>
      <c r="E1" s="518"/>
      <c r="F1" s="518"/>
      <c r="G1" s="518"/>
      <c r="H1" s="518"/>
      <c r="I1" s="518"/>
      <c r="J1" s="518"/>
      <c r="K1" s="518"/>
      <c r="L1" s="518"/>
      <c r="M1" s="518"/>
      <c r="N1" s="518"/>
      <c r="O1" s="518"/>
      <c r="P1" s="518"/>
      <c r="Q1" s="518"/>
      <c r="R1" s="518"/>
      <c r="S1" s="518"/>
      <c r="T1" s="518"/>
      <c r="U1" s="518"/>
      <c r="V1" s="518"/>
      <c r="W1" s="518"/>
      <c r="X1" s="518"/>
      <c r="Y1" s="518"/>
      <c r="Z1" s="518"/>
      <c r="AA1" s="518"/>
      <c r="AB1" s="518"/>
      <c r="AC1" s="518"/>
      <c r="AD1" s="518"/>
    </row>
    <row r="2" spans="1:30" ht="15" customHeight="1" x14ac:dyDescent="0.2"/>
    <row r="3" spans="1:30" s="3" customFormat="1" ht="45" customHeight="1" x14ac:dyDescent="0.2">
      <c r="A3" s="153"/>
      <c r="B3" s="511" t="s">
        <v>865</v>
      </c>
      <c r="C3" s="511"/>
      <c r="D3" s="511"/>
      <c r="E3" s="511"/>
      <c r="F3" s="511"/>
      <c r="G3" s="511"/>
      <c r="H3" s="511"/>
      <c r="I3" s="511"/>
      <c r="J3" s="511"/>
      <c r="K3" s="511"/>
      <c r="L3" s="511"/>
      <c r="M3" s="511"/>
      <c r="N3" s="511"/>
      <c r="O3" s="511"/>
      <c r="P3" s="511"/>
      <c r="Q3" s="511"/>
      <c r="R3" s="511"/>
      <c r="S3" s="511"/>
      <c r="T3" s="511"/>
      <c r="U3" s="511"/>
      <c r="V3" s="511"/>
      <c r="W3" s="511"/>
      <c r="X3" s="511"/>
      <c r="Y3" s="511"/>
      <c r="Z3" s="511"/>
      <c r="AA3" s="511"/>
      <c r="AB3" s="511"/>
      <c r="AC3" s="511"/>
      <c r="AD3" s="511"/>
    </row>
    <row r="4" spans="1:30" ht="15" customHeight="1" x14ac:dyDescent="0.2"/>
    <row r="5" spans="1:30" ht="45" customHeight="1" x14ac:dyDescent="0.2">
      <c r="B5" s="511" t="s">
        <v>1070</v>
      </c>
      <c r="C5" s="512"/>
      <c r="D5" s="512"/>
      <c r="E5" s="512"/>
      <c r="F5" s="512"/>
      <c r="G5" s="512"/>
      <c r="H5" s="512"/>
      <c r="I5" s="512"/>
      <c r="J5" s="512"/>
      <c r="K5" s="512"/>
      <c r="L5" s="512"/>
      <c r="M5" s="512"/>
      <c r="N5" s="512"/>
      <c r="O5" s="512"/>
      <c r="P5" s="512"/>
      <c r="Q5" s="512"/>
      <c r="R5" s="512"/>
      <c r="S5" s="512"/>
      <c r="T5" s="512"/>
      <c r="U5" s="512"/>
      <c r="V5" s="512"/>
      <c r="W5" s="512"/>
      <c r="X5" s="512"/>
      <c r="Y5" s="512"/>
      <c r="Z5" s="512"/>
      <c r="AA5" s="512"/>
      <c r="AB5" s="512"/>
      <c r="AC5" s="512"/>
      <c r="AD5" s="512"/>
    </row>
    <row r="6" spans="1:30" ht="15" customHeight="1" x14ac:dyDescent="0.2"/>
    <row r="7" spans="1:30" ht="45" customHeight="1" x14ac:dyDescent="0.2">
      <c r="B7" s="511" t="s">
        <v>3</v>
      </c>
      <c r="C7" s="511"/>
      <c r="D7" s="511"/>
      <c r="E7" s="511"/>
      <c r="F7" s="511"/>
      <c r="G7" s="511"/>
      <c r="H7" s="511"/>
      <c r="I7" s="511"/>
      <c r="J7" s="511"/>
      <c r="K7" s="511"/>
      <c r="L7" s="511"/>
      <c r="M7" s="511"/>
      <c r="N7" s="511"/>
      <c r="O7" s="511"/>
      <c r="P7" s="511"/>
      <c r="Q7" s="511"/>
      <c r="R7" s="511"/>
      <c r="S7" s="511"/>
      <c r="T7" s="511"/>
      <c r="U7" s="511"/>
      <c r="V7" s="511"/>
      <c r="W7" s="511"/>
      <c r="X7" s="511"/>
      <c r="Y7" s="511"/>
      <c r="Z7" s="511"/>
      <c r="AA7" s="511"/>
      <c r="AB7" s="511"/>
      <c r="AC7" s="511"/>
      <c r="AD7" s="511"/>
    </row>
    <row r="8" spans="1:30" ht="15" customHeight="1" x14ac:dyDescent="0.2">
      <c r="B8" s="61"/>
      <c r="C8" s="61"/>
      <c r="D8" s="61"/>
      <c r="E8" s="61"/>
      <c r="F8" s="61"/>
      <c r="G8" s="61"/>
      <c r="H8" s="61"/>
      <c r="I8" s="61"/>
      <c r="J8" s="61"/>
      <c r="K8" s="61"/>
      <c r="L8" s="61"/>
      <c r="M8" s="61"/>
      <c r="N8" s="61"/>
      <c r="O8" s="61"/>
      <c r="P8" s="61"/>
      <c r="Q8" s="61"/>
      <c r="R8" s="61"/>
      <c r="S8" s="61"/>
      <c r="T8" s="61"/>
      <c r="U8" s="61"/>
      <c r="V8" s="61"/>
      <c r="W8" s="61"/>
      <c r="X8" s="61"/>
      <c r="Y8" s="61"/>
      <c r="Z8" s="61"/>
      <c r="AA8" s="61"/>
      <c r="AB8" s="61"/>
      <c r="AC8" s="61"/>
      <c r="AD8" s="61"/>
    </row>
    <row r="9" spans="1:30" ht="15" customHeight="1" thickBot="1" x14ac:dyDescent="0.25">
      <c r="AA9" s="519" t="s">
        <v>0</v>
      </c>
      <c r="AB9" s="519"/>
      <c r="AC9" s="519"/>
      <c r="AD9" s="519"/>
    </row>
    <row r="10" spans="1:30" ht="15" customHeight="1" thickBot="1" x14ac:dyDescent="0.25">
      <c r="B10" s="514" t="str">
        <f>IF(Presentación!$B$10="","",Presentación!$B$10)</f>
        <v>Tabasco</v>
      </c>
      <c r="C10" s="515"/>
      <c r="D10" s="515"/>
      <c r="E10" s="515"/>
      <c r="F10" s="515"/>
      <c r="G10" s="515"/>
      <c r="H10" s="515"/>
      <c r="I10" s="515"/>
      <c r="J10" s="515"/>
      <c r="K10" s="515"/>
      <c r="L10" s="516"/>
      <c r="M10" s="264"/>
      <c r="N10" s="265" t="str">
        <f>IF(Presentación!$N$10="","",Presentación!$N$10)</f>
        <v>227</v>
      </c>
    </row>
    <row r="11" spans="1:30" ht="15" customHeight="1" thickBot="1" x14ac:dyDescent="0.25"/>
    <row r="12" spans="1:30" ht="15" customHeight="1" thickBot="1" x14ac:dyDescent="0.25">
      <c r="B12" s="684" t="s">
        <v>821</v>
      </c>
      <c r="C12" s="685"/>
      <c r="D12" s="685"/>
      <c r="E12" s="685"/>
      <c r="F12" s="685"/>
      <c r="G12" s="685"/>
      <c r="H12" s="685"/>
      <c r="I12" s="685"/>
      <c r="J12" s="685"/>
      <c r="K12" s="685"/>
      <c r="L12" s="685"/>
      <c r="M12" s="685"/>
      <c r="N12" s="685"/>
      <c r="O12" s="685"/>
      <c r="P12" s="685"/>
      <c r="Q12" s="685"/>
      <c r="R12" s="685"/>
      <c r="S12" s="685"/>
      <c r="T12" s="685"/>
      <c r="U12" s="685"/>
      <c r="V12" s="685"/>
      <c r="W12" s="685"/>
      <c r="X12" s="685"/>
      <c r="Y12" s="685"/>
      <c r="Z12" s="685"/>
      <c r="AA12" s="685"/>
      <c r="AB12" s="685"/>
      <c r="AC12" s="685"/>
      <c r="AD12" s="686"/>
    </row>
    <row r="13" spans="1:30" ht="15" customHeight="1" thickBot="1" x14ac:dyDescent="0.25"/>
    <row r="14" spans="1:30" ht="15" customHeight="1" x14ac:dyDescent="0.2">
      <c r="B14" s="156"/>
      <c r="C14" s="157"/>
      <c r="D14" s="157"/>
      <c r="E14" s="157"/>
      <c r="F14" s="157"/>
      <c r="G14" s="157"/>
      <c r="H14" s="157"/>
      <c r="I14" s="157"/>
      <c r="J14" s="157"/>
      <c r="K14" s="157"/>
      <c r="L14" s="157"/>
      <c r="M14" s="157"/>
      <c r="N14" s="157"/>
      <c r="O14" s="157"/>
      <c r="P14" s="157"/>
      <c r="Q14" s="157"/>
      <c r="R14" s="157"/>
      <c r="S14" s="157"/>
      <c r="T14" s="157"/>
      <c r="U14" s="157"/>
      <c r="V14" s="157"/>
      <c r="W14" s="157"/>
      <c r="X14" s="157"/>
      <c r="Y14" s="157"/>
      <c r="Z14" s="157"/>
      <c r="AA14" s="157"/>
      <c r="AB14" s="157"/>
      <c r="AC14" s="157"/>
      <c r="AD14" s="158"/>
    </row>
    <row r="15" spans="1:30" ht="15" customHeight="1" x14ac:dyDescent="0.2">
      <c r="A15" s="161">
        <v>1</v>
      </c>
      <c r="B15" s="154"/>
      <c r="C15" s="124" t="s">
        <v>16</v>
      </c>
      <c r="D15" s="2"/>
      <c r="E15" s="2"/>
      <c r="F15" s="2"/>
      <c r="G15" s="2"/>
      <c r="H15" s="1039"/>
      <c r="I15" s="1039"/>
      <c r="J15" s="1039"/>
      <c r="K15" s="1039"/>
      <c r="L15" s="1039"/>
      <c r="M15" s="1039"/>
      <c r="N15" s="1039"/>
      <c r="O15" s="1039"/>
      <c r="P15" s="1039"/>
      <c r="Q15" s="1039"/>
      <c r="R15" s="1039"/>
      <c r="S15" s="1039"/>
      <c r="T15" s="1039"/>
      <c r="U15" s="1039"/>
      <c r="V15" s="1039"/>
      <c r="W15" s="1039"/>
      <c r="X15" s="1039"/>
      <c r="Y15" s="1039"/>
      <c r="Z15" s="1039"/>
      <c r="AA15" s="1039"/>
      <c r="AB15" s="1039"/>
      <c r="AC15" s="1039"/>
      <c r="AD15" s="165"/>
    </row>
    <row r="16" spans="1:30" ht="15" customHeight="1" x14ac:dyDescent="0.2">
      <c r="B16" s="154"/>
      <c r="C16" s="124" t="s">
        <v>822</v>
      </c>
      <c r="D16" s="2"/>
      <c r="E16" s="2"/>
      <c r="F16" s="2"/>
      <c r="G16" s="2"/>
      <c r="H16" s="2"/>
      <c r="I16" s="2"/>
      <c r="J16" s="2"/>
      <c r="K16" s="2"/>
      <c r="L16" s="550"/>
      <c r="M16" s="550"/>
      <c r="N16" s="550"/>
      <c r="O16" s="550"/>
      <c r="P16" s="550"/>
      <c r="Q16" s="550"/>
      <c r="R16" s="550"/>
      <c r="S16" s="550"/>
      <c r="T16" s="550"/>
      <c r="U16" s="550"/>
      <c r="V16" s="550"/>
      <c r="W16" s="550"/>
      <c r="X16" s="550"/>
      <c r="Y16" s="550"/>
      <c r="Z16" s="550"/>
      <c r="AA16" s="550"/>
      <c r="AB16" s="550"/>
      <c r="AC16" s="550"/>
      <c r="AD16" s="165"/>
    </row>
    <row r="17" spans="1:30" ht="15" customHeight="1" x14ac:dyDescent="0.2">
      <c r="B17" s="154"/>
      <c r="C17" s="124" t="s">
        <v>17</v>
      </c>
      <c r="D17" s="2"/>
      <c r="E17" s="1039"/>
      <c r="F17" s="1039"/>
      <c r="G17" s="1039"/>
      <c r="H17" s="1039"/>
      <c r="I17" s="1039"/>
      <c r="J17" s="1039"/>
      <c r="K17" s="1039"/>
      <c r="L17" s="1039"/>
      <c r="M17" s="1039"/>
      <c r="N17" s="1039"/>
      <c r="O17" s="1039"/>
      <c r="P17" s="1039"/>
      <c r="Q17" s="1039"/>
      <c r="R17" s="1039"/>
      <c r="S17" s="1039"/>
      <c r="T17" s="1039"/>
      <c r="U17" s="1039"/>
      <c r="V17" s="1039"/>
      <c r="W17" s="1039"/>
      <c r="X17" s="1039"/>
      <c r="Y17" s="1039"/>
      <c r="Z17" s="1039"/>
      <c r="AA17" s="1039"/>
      <c r="AB17" s="1039"/>
      <c r="AC17" s="1039"/>
      <c r="AD17" s="165"/>
    </row>
    <row r="18" spans="1:30" ht="15" customHeight="1" x14ac:dyDescent="0.2">
      <c r="B18" s="154"/>
      <c r="C18" s="124" t="s">
        <v>14</v>
      </c>
      <c r="D18" s="2"/>
      <c r="E18" s="2"/>
      <c r="F18" s="2"/>
      <c r="G18" s="2"/>
      <c r="H18" s="550"/>
      <c r="I18" s="550"/>
      <c r="J18" s="550"/>
      <c r="K18" s="550"/>
      <c r="L18" s="550"/>
      <c r="M18" s="550"/>
      <c r="N18" s="550"/>
      <c r="O18" s="550"/>
      <c r="P18" s="550"/>
      <c r="Q18" s="550"/>
      <c r="R18" s="550"/>
      <c r="S18" s="550"/>
      <c r="T18" s="550"/>
      <c r="U18" s="550"/>
      <c r="V18" s="550"/>
      <c r="W18" s="550"/>
      <c r="X18" s="550"/>
      <c r="Y18" s="550"/>
      <c r="Z18" s="550"/>
      <c r="AA18" s="550"/>
      <c r="AB18" s="550"/>
      <c r="AC18" s="550"/>
      <c r="AD18" s="165"/>
    </row>
    <row r="19" spans="1:30" ht="15" customHeight="1" x14ac:dyDescent="0.2">
      <c r="B19" s="154"/>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155"/>
    </row>
    <row r="20" spans="1:30" ht="15" customHeight="1" x14ac:dyDescent="0.2">
      <c r="B20" s="154"/>
      <c r="C20" s="1188" t="s">
        <v>823</v>
      </c>
      <c r="D20" s="1188"/>
      <c r="E20" s="1188"/>
      <c r="F20" s="1188"/>
      <c r="G20" s="1188"/>
      <c r="H20" s="1188"/>
      <c r="I20" s="1188"/>
      <c r="J20" s="1188"/>
      <c r="K20" s="1188"/>
      <c r="L20" s="1188"/>
      <c r="M20" s="1188"/>
      <c r="N20" s="1188"/>
      <c r="O20" s="1188"/>
      <c r="P20" s="1188"/>
      <c r="Q20" s="1188"/>
      <c r="R20" s="1188"/>
      <c r="S20" s="1188"/>
      <c r="T20" s="1188"/>
      <c r="U20" s="1188"/>
      <c r="V20" s="1188"/>
      <c r="W20" s="1188"/>
      <c r="X20" s="1188"/>
      <c r="Y20" s="1188"/>
      <c r="Z20" s="1188"/>
      <c r="AA20" s="1188"/>
      <c r="AB20" s="1188"/>
      <c r="AC20" s="1188"/>
      <c r="AD20" s="166"/>
    </row>
    <row r="21" spans="1:30" ht="15" customHeight="1" x14ac:dyDescent="0.2">
      <c r="B21" s="154"/>
      <c r="C21" s="2"/>
      <c r="D21" s="2"/>
      <c r="E21" s="2"/>
      <c r="F21" s="2"/>
      <c r="G21" s="2"/>
      <c r="H21" s="2"/>
      <c r="I21" s="2"/>
      <c r="J21" s="2"/>
      <c r="K21" s="2"/>
      <c r="L21" s="2"/>
      <c r="M21" s="2"/>
      <c r="N21" s="2"/>
      <c r="O21" s="2"/>
      <c r="P21" s="2"/>
      <c r="Q21" s="2"/>
      <c r="R21" s="2"/>
      <c r="S21" s="2"/>
      <c r="T21" s="2"/>
      <c r="U21" s="2"/>
      <c r="V21" s="2"/>
      <c r="W21" s="2"/>
      <c r="X21" s="2"/>
      <c r="Y21" s="2"/>
      <c r="Z21" s="2"/>
      <c r="AA21" s="2"/>
      <c r="AB21" s="2"/>
      <c r="AC21" s="2"/>
      <c r="AD21" s="155"/>
    </row>
    <row r="22" spans="1:30" ht="60" customHeight="1" x14ac:dyDescent="0.2">
      <c r="B22" s="154"/>
      <c r="C22" s="577"/>
      <c r="D22" s="577"/>
      <c r="E22" s="577"/>
      <c r="F22" s="577"/>
      <c r="G22" s="577"/>
      <c r="H22" s="577"/>
      <c r="I22" s="577"/>
      <c r="J22" s="577"/>
      <c r="K22" s="577"/>
      <c r="L22" s="577"/>
      <c r="M22" s="577"/>
      <c r="N22" s="577"/>
      <c r="O22" s="577"/>
      <c r="P22" s="577"/>
      <c r="Q22" s="577"/>
      <c r="R22" s="577"/>
      <c r="S22" s="577"/>
      <c r="T22" s="577"/>
      <c r="U22" s="577"/>
      <c r="V22" s="577"/>
      <c r="W22" s="577"/>
      <c r="X22" s="577"/>
      <c r="Y22" s="577"/>
      <c r="Z22" s="577"/>
      <c r="AA22" s="577"/>
      <c r="AB22" s="577"/>
      <c r="AC22" s="577"/>
      <c r="AD22" s="165"/>
    </row>
    <row r="23" spans="1:30" ht="15" customHeight="1" thickBot="1" x14ac:dyDescent="0.25">
      <c r="B23" s="159"/>
      <c r="C23" s="167"/>
      <c r="D23" s="167"/>
      <c r="E23" s="167"/>
      <c r="F23" s="167"/>
      <c r="G23" s="167"/>
      <c r="H23" s="167"/>
      <c r="I23" s="167"/>
      <c r="J23" s="167"/>
      <c r="K23" s="167"/>
      <c r="L23" s="167"/>
      <c r="M23" s="167"/>
      <c r="N23" s="167"/>
      <c r="O23" s="167"/>
      <c r="P23" s="167"/>
      <c r="Q23" s="167"/>
      <c r="R23" s="167"/>
      <c r="S23" s="167"/>
      <c r="T23" s="167"/>
      <c r="U23" s="167"/>
      <c r="V23" s="167"/>
      <c r="W23" s="167"/>
      <c r="X23" s="167"/>
      <c r="Y23" s="167"/>
      <c r="Z23" s="167"/>
      <c r="AA23" s="167"/>
      <c r="AB23" s="167"/>
      <c r="AC23" s="167"/>
      <c r="AD23" s="160"/>
    </row>
    <row r="24" spans="1:30" ht="15" customHeight="1" thickBot="1" x14ac:dyDescent="0.25"/>
    <row r="25" spans="1:30" ht="15" customHeight="1" x14ac:dyDescent="0.2">
      <c r="B25" s="156"/>
      <c r="C25" s="157"/>
      <c r="D25" s="157"/>
      <c r="E25" s="157"/>
      <c r="F25" s="157"/>
      <c r="G25" s="157"/>
      <c r="H25" s="157"/>
      <c r="I25" s="157"/>
      <c r="J25" s="157"/>
      <c r="K25" s="157"/>
      <c r="L25" s="157"/>
      <c r="M25" s="157"/>
      <c r="N25" s="157"/>
      <c r="O25" s="157"/>
      <c r="P25" s="157"/>
      <c r="Q25" s="157"/>
      <c r="R25" s="157"/>
      <c r="S25" s="157"/>
      <c r="T25" s="157"/>
      <c r="U25" s="157"/>
      <c r="V25" s="157"/>
      <c r="W25" s="157"/>
      <c r="X25" s="157"/>
      <c r="Y25" s="157"/>
      <c r="Z25" s="157"/>
      <c r="AA25" s="157"/>
      <c r="AB25" s="157"/>
      <c r="AC25" s="157"/>
      <c r="AD25" s="158"/>
    </row>
    <row r="26" spans="1:30" ht="15" customHeight="1" x14ac:dyDescent="0.2">
      <c r="A26" s="161">
        <v>2</v>
      </c>
      <c r="B26" s="154"/>
      <c r="C26" s="124" t="s">
        <v>16</v>
      </c>
      <c r="D26" s="2"/>
      <c r="E26" s="256"/>
      <c r="F26" s="256"/>
      <c r="G26" s="256"/>
      <c r="H26" s="1039"/>
      <c r="I26" s="1039"/>
      <c r="J26" s="1039"/>
      <c r="K26" s="1039"/>
      <c r="L26" s="1039"/>
      <c r="M26" s="1039"/>
      <c r="N26" s="1039"/>
      <c r="O26" s="1039"/>
      <c r="P26" s="1039"/>
      <c r="Q26" s="1039"/>
      <c r="R26" s="1039"/>
      <c r="S26" s="1039"/>
      <c r="T26" s="1039"/>
      <c r="U26" s="1039"/>
      <c r="V26" s="1039"/>
      <c r="W26" s="1039"/>
      <c r="X26" s="1039"/>
      <c r="Y26" s="1039"/>
      <c r="Z26" s="1039"/>
      <c r="AA26" s="1039"/>
      <c r="AB26" s="1039"/>
      <c r="AC26" s="1039"/>
      <c r="AD26" s="165"/>
    </row>
    <row r="27" spans="1:30" ht="15" customHeight="1" x14ac:dyDescent="0.2">
      <c r="B27" s="154"/>
      <c r="C27" s="124" t="s">
        <v>822</v>
      </c>
      <c r="D27" s="2"/>
      <c r="E27" s="256"/>
      <c r="F27" s="256"/>
      <c r="G27" s="256"/>
      <c r="H27" s="256"/>
      <c r="I27" s="256"/>
      <c r="J27" s="256"/>
      <c r="K27" s="256"/>
      <c r="L27" s="550"/>
      <c r="M27" s="550"/>
      <c r="N27" s="550"/>
      <c r="O27" s="550"/>
      <c r="P27" s="550"/>
      <c r="Q27" s="550"/>
      <c r="R27" s="550"/>
      <c r="S27" s="550"/>
      <c r="T27" s="550"/>
      <c r="U27" s="550"/>
      <c r="V27" s="550"/>
      <c r="W27" s="550"/>
      <c r="X27" s="550"/>
      <c r="Y27" s="550"/>
      <c r="Z27" s="550"/>
      <c r="AA27" s="550"/>
      <c r="AB27" s="550"/>
      <c r="AC27" s="550"/>
      <c r="AD27" s="165"/>
    </row>
    <row r="28" spans="1:30" ht="15" customHeight="1" x14ac:dyDescent="0.2">
      <c r="B28" s="154"/>
      <c r="C28" s="124" t="s">
        <v>17</v>
      </c>
      <c r="D28" s="2"/>
      <c r="E28" s="1039"/>
      <c r="F28" s="1039"/>
      <c r="G28" s="1039"/>
      <c r="H28" s="1039"/>
      <c r="I28" s="1039"/>
      <c r="J28" s="1039"/>
      <c r="K28" s="1039"/>
      <c r="L28" s="1039"/>
      <c r="M28" s="1039"/>
      <c r="N28" s="1039"/>
      <c r="O28" s="1039"/>
      <c r="P28" s="1039"/>
      <c r="Q28" s="1039"/>
      <c r="R28" s="1039"/>
      <c r="S28" s="1039"/>
      <c r="T28" s="1039"/>
      <c r="U28" s="1039"/>
      <c r="V28" s="1039"/>
      <c r="W28" s="1039"/>
      <c r="X28" s="1039"/>
      <c r="Y28" s="1039"/>
      <c r="Z28" s="1039"/>
      <c r="AA28" s="1039"/>
      <c r="AB28" s="1039"/>
      <c r="AC28" s="1039"/>
      <c r="AD28" s="165"/>
    </row>
    <row r="29" spans="1:30" ht="15" customHeight="1" x14ac:dyDescent="0.2">
      <c r="B29" s="154"/>
      <c r="C29" s="124" t="s">
        <v>14</v>
      </c>
      <c r="D29" s="2"/>
      <c r="E29" s="256"/>
      <c r="F29" s="256"/>
      <c r="G29" s="256"/>
      <c r="H29" s="550"/>
      <c r="I29" s="550"/>
      <c r="J29" s="550"/>
      <c r="K29" s="550"/>
      <c r="L29" s="550"/>
      <c r="M29" s="550"/>
      <c r="N29" s="550"/>
      <c r="O29" s="550"/>
      <c r="P29" s="550"/>
      <c r="Q29" s="550"/>
      <c r="R29" s="550"/>
      <c r="S29" s="550"/>
      <c r="T29" s="550"/>
      <c r="U29" s="550"/>
      <c r="V29" s="550"/>
      <c r="W29" s="550"/>
      <c r="X29" s="550"/>
      <c r="Y29" s="550"/>
      <c r="Z29" s="550"/>
      <c r="AA29" s="550"/>
      <c r="AB29" s="550"/>
      <c r="AC29" s="550"/>
      <c r="AD29" s="165"/>
    </row>
    <row r="30" spans="1:30" ht="15" customHeight="1" x14ac:dyDescent="0.2">
      <c r="B30" s="154"/>
      <c r="C30" s="2"/>
      <c r="D30" s="2"/>
      <c r="E30" s="2"/>
      <c r="F30" s="2"/>
      <c r="G30" s="2"/>
      <c r="H30" s="2"/>
      <c r="I30" s="2"/>
      <c r="J30" s="2"/>
      <c r="K30" s="2"/>
      <c r="L30" s="2"/>
      <c r="M30" s="2"/>
      <c r="N30" s="2"/>
      <c r="O30" s="2"/>
      <c r="P30" s="2"/>
      <c r="Q30" s="2"/>
      <c r="R30" s="2"/>
      <c r="S30" s="2"/>
      <c r="T30" s="2"/>
      <c r="U30" s="2"/>
      <c r="V30" s="2"/>
      <c r="W30" s="2"/>
      <c r="X30" s="2"/>
      <c r="Y30" s="2"/>
      <c r="Z30" s="2"/>
      <c r="AA30" s="2"/>
      <c r="AB30" s="2"/>
      <c r="AC30" s="2"/>
      <c r="AD30" s="155"/>
    </row>
    <row r="31" spans="1:30" ht="15" customHeight="1" x14ac:dyDescent="0.2">
      <c r="B31" s="154"/>
      <c r="C31" s="1188" t="s">
        <v>823</v>
      </c>
      <c r="D31" s="1188"/>
      <c r="E31" s="1188"/>
      <c r="F31" s="1188"/>
      <c r="G31" s="1188"/>
      <c r="H31" s="1188"/>
      <c r="I31" s="1188"/>
      <c r="J31" s="1188"/>
      <c r="K31" s="1188"/>
      <c r="L31" s="1188"/>
      <c r="M31" s="1188"/>
      <c r="N31" s="1188"/>
      <c r="O31" s="1188"/>
      <c r="P31" s="1188"/>
      <c r="Q31" s="1188"/>
      <c r="R31" s="1188"/>
      <c r="S31" s="1188"/>
      <c r="T31" s="1188"/>
      <c r="U31" s="1188"/>
      <c r="V31" s="1188"/>
      <c r="W31" s="1188"/>
      <c r="X31" s="1188"/>
      <c r="Y31" s="1188"/>
      <c r="Z31" s="1188"/>
      <c r="AA31" s="1188"/>
      <c r="AB31" s="1188"/>
      <c r="AC31" s="1188"/>
      <c r="AD31" s="166"/>
    </row>
    <row r="32" spans="1:30" ht="15" customHeight="1" x14ac:dyDescent="0.2">
      <c r="B32" s="154"/>
      <c r="C32" s="2"/>
      <c r="D32" s="2"/>
      <c r="E32" s="2"/>
      <c r="F32" s="2"/>
      <c r="G32" s="2"/>
      <c r="H32" s="2"/>
      <c r="I32" s="2"/>
      <c r="J32" s="2"/>
      <c r="K32" s="2"/>
      <c r="L32" s="2"/>
      <c r="M32" s="2"/>
      <c r="N32" s="2"/>
      <c r="O32" s="2"/>
      <c r="P32" s="2"/>
      <c r="Q32" s="2"/>
      <c r="R32" s="2"/>
      <c r="S32" s="2"/>
      <c r="T32" s="2"/>
      <c r="U32" s="2"/>
      <c r="V32" s="2"/>
      <c r="W32" s="2"/>
      <c r="X32" s="2"/>
      <c r="Y32" s="2"/>
      <c r="Z32" s="2"/>
      <c r="AA32" s="2"/>
      <c r="AB32" s="2"/>
      <c r="AC32" s="2"/>
      <c r="AD32" s="155"/>
    </row>
    <row r="33" spans="1:30" ht="60" customHeight="1" x14ac:dyDescent="0.2">
      <c r="B33" s="154"/>
      <c r="C33" s="577"/>
      <c r="D33" s="577"/>
      <c r="E33" s="577"/>
      <c r="F33" s="577"/>
      <c r="G33" s="577"/>
      <c r="H33" s="577"/>
      <c r="I33" s="577"/>
      <c r="J33" s="577"/>
      <c r="K33" s="577"/>
      <c r="L33" s="577"/>
      <c r="M33" s="577"/>
      <c r="N33" s="577"/>
      <c r="O33" s="577"/>
      <c r="P33" s="577"/>
      <c r="Q33" s="577"/>
      <c r="R33" s="577"/>
      <c r="S33" s="577"/>
      <c r="T33" s="577"/>
      <c r="U33" s="577"/>
      <c r="V33" s="577"/>
      <c r="W33" s="577"/>
      <c r="X33" s="577"/>
      <c r="Y33" s="577"/>
      <c r="Z33" s="577"/>
      <c r="AA33" s="577"/>
      <c r="AB33" s="577"/>
      <c r="AC33" s="577"/>
      <c r="AD33" s="165"/>
    </row>
    <row r="34" spans="1:30" ht="15" customHeight="1" thickBot="1" x14ac:dyDescent="0.25">
      <c r="B34" s="159"/>
      <c r="C34" s="167"/>
      <c r="D34" s="167"/>
      <c r="E34" s="167"/>
      <c r="F34" s="167"/>
      <c r="G34" s="167"/>
      <c r="H34" s="167"/>
      <c r="I34" s="167"/>
      <c r="J34" s="167"/>
      <c r="K34" s="167"/>
      <c r="L34" s="167"/>
      <c r="M34" s="167"/>
      <c r="N34" s="167"/>
      <c r="O34" s="167"/>
      <c r="P34" s="167"/>
      <c r="Q34" s="167"/>
      <c r="R34" s="167"/>
      <c r="S34" s="167"/>
      <c r="T34" s="167"/>
      <c r="U34" s="167"/>
      <c r="V34" s="167"/>
      <c r="W34" s="167"/>
      <c r="X34" s="167"/>
      <c r="Y34" s="167"/>
      <c r="Z34" s="167"/>
      <c r="AA34" s="167"/>
      <c r="AB34" s="167"/>
      <c r="AC34" s="167"/>
      <c r="AD34" s="160"/>
    </row>
    <row r="35" spans="1:30" ht="15" customHeight="1" thickBot="1" x14ac:dyDescent="0.25"/>
    <row r="36" spans="1:30" ht="15" customHeight="1" x14ac:dyDescent="0.2">
      <c r="B36" s="156"/>
      <c r="C36" s="157"/>
      <c r="D36" s="157"/>
      <c r="E36" s="157"/>
      <c r="F36" s="157"/>
      <c r="G36" s="157"/>
      <c r="H36" s="157"/>
      <c r="I36" s="157"/>
      <c r="J36" s="157"/>
      <c r="K36" s="157"/>
      <c r="L36" s="157"/>
      <c r="M36" s="157"/>
      <c r="N36" s="157"/>
      <c r="O36" s="157"/>
      <c r="P36" s="157"/>
      <c r="Q36" s="157"/>
      <c r="R36" s="157"/>
      <c r="S36" s="157"/>
      <c r="T36" s="157"/>
      <c r="U36" s="157"/>
      <c r="V36" s="157"/>
      <c r="W36" s="157"/>
      <c r="X36" s="157"/>
      <c r="Y36" s="157"/>
      <c r="Z36" s="157"/>
      <c r="AA36" s="157"/>
      <c r="AB36" s="157"/>
      <c r="AC36" s="157"/>
      <c r="AD36" s="158"/>
    </row>
    <row r="37" spans="1:30" ht="15" customHeight="1" x14ac:dyDescent="0.2">
      <c r="A37" s="161">
        <v>3</v>
      </c>
      <c r="B37" s="154"/>
      <c r="C37" s="124" t="s">
        <v>16</v>
      </c>
      <c r="D37" s="2"/>
      <c r="E37" s="257"/>
      <c r="F37" s="257"/>
      <c r="G37" s="257"/>
      <c r="H37" s="1039"/>
      <c r="I37" s="1039"/>
      <c r="J37" s="1039"/>
      <c r="K37" s="1039"/>
      <c r="L37" s="1039"/>
      <c r="M37" s="1039"/>
      <c r="N37" s="1039"/>
      <c r="O37" s="1039"/>
      <c r="P37" s="1039"/>
      <c r="Q37" s="1039"/>
      <c r="R37" s="1039"/>
      <c r="S37" s="1039"/>
      <c r="T37" s="1039"/>
      <c r="U37" s="1039"/>
      <c r="V37" s="1039"/>
      <c r="W37" s="1039"/>
      <c r="X37" s="1039"/>
      <c r="Y37" s="1039"/>
      <c r="Z37" s="1039"/>
      <c r="AA37" s="1039"/>
      <c r="AB37" s="1039"/>
      <c r="AC37" s="1039"/>
      <c r="AD37" s="165"/>
    </row>
    <row r="38" spans="1:30" ht="15" customHeight="1" x14ac:dyDescent="0.2">
      <c r="B38" s="154"/>
      <c r="C38" s="124" t="s">
        <v>822</v>
      </c>
      <c r="D38" s="2"/>
      <c r="E38" s="257"/>
      <c r="F38" s="257"/>
      <c r="G38" s="257"/>
      <c r="H38" s="257"/>
      <c r="I38" s="257"/>
      <c r="J38" s="257"/>
      <c r="K38" s="257"/>
      <c r="L38" s="550"/>
      <c r="M38" s="550"/>
      <c r="N38" s="550"/>
      <c r="O38" s="550"/>
      <c r="P38" s="550"/>
      <c r="Q38" s="550"/>
      <c r="R38" s="550"/>
      <c r="S38" s="550"/>
      <c r="T38" s="550"/>
      <c r="U38" s="550"/>
      <c r="V38" s="550"/>
      <c r="W38" s="550"/>
      <c r="X38" s="550"/>
      <c r="Y38" s="550"/>
      <c r="Z38" s="550"/>
      <c r="AA38" s="550"/>
      <c r="AB38" s="550"/>
      <c r="AC38" s="550"/>
      <c r="AD38" s="165"/>
    </row>
    <row r="39" spans="1:30" ht="15" customHeight="1" x14ac:dyDescent="0.2">
      <c r="B39" s="154"/>
      <c r="C39" s="124" t="s">
        <v>17</v>
      </c>
      <c r="D39" s="2"/>
      <c r="E39" s="1039"/>
      <c r="F39" s="1039"/>
      <c r="G39" s="1039"/>
      <c r="H39" s="1039"/>
      <c r="I39" s="1039"/>
      <c r="J39" s="1039"/>
      <c r="K39" s="1039"/>
      <c r="L39" s="1039"/>
      <c r="M39" s="1039"/>
      <c r="N39" s="1039"/>
      <c r="O39" s="1039"/>
      <c r="P39" s="1039"/>
      <c r="Q39" s="1039"/>
      <c r="R39" s="1039"/>
      <c r="S39" s="1039"/>
      <c r="T39" s="1039"/>
      <c r="U39" s="1039"/>
      <c r="V39" s="1039"/>
      <c r="W39" s="1039"/>
      <c r="X39" s="1039"/>
      <c r="Y39" s="1039"/>
      <c r="Z39" s="1039"/>
      <c r="AA39" s="1039"/>
      <c r="AB39" s="1039"/>
      <c r="AC39" s="1039"/>
      <c r="AD39" s="165"/>
    </row>
    <row r="40" spans="1:30" ht="15" customHeight="1" x14ac:dyDescent="0.2">
      <c r="B40" s="154"/>
      <c r="C40" s="124" t="s">
        <v>14</v>
      </c>
      <c r="D40" s="2"/>
      <c r="E40" s="257"/>
      <c r="F40" s="257"/>
      <c r="G40" s="257"/>
      <c r="H40" s="550"/>
      <c r="I40" s="550"/>
      <c r="J40" s="550"/>
      <c r="K40" s="550"/>
      <c r="L40" s="550"/>
      <c r="M40" s="550"/>
      <c r="N40" s="550"/>
      <c r="O40" s="550"/>
      <c r="P40" s="550"/>
      <c r="Q40" s="550"/>
      <c r="R40" s="550"/>
      <c r="S40" s="550"/>
      <c r="T40" s="550"/>
      <c r="U40" s="550"/>
      <c r="V40" s="550"/>
      <c r="W40" s="550"/>
      <c r="X40" s="550"/>
      <c r="Y40" s="550"/>
      <c r="Z40" s="550"/>
      <c r="AA40" s="550"/>
      <c r="AB40" s="550"/>
      <c r="AC40" s="550"/>
      <c r="AD40" s="165"/>
    </row>
    <row r="41" spans="1:30" ht="15" customHeight="1" x14ac:dyDescent="0.2">
      <c r="B41" s="154"/>
      <c r="C41" s="2"/>
      <c r="D41" s="2"/>
      <c r="E41" s="2"/>
      <c r="F41" s="2"/>
      <c r="G41" s="2"/>
      <c r="H41" s="2"/>
      <c r="I41" s="2"/>
      <c r="J41" s="2"/>
      <c r="K41" s="2"/>
      <c r="L41" s="2"/>
      <c r="M41" s="2"/>
      <c r="N41" s="2"/>
      <c r="O41" s="2"/>
      <c r="P41" s="2"/>
      <c r="Q41" s="2"/>
      <c r="R41" s="2"/>
      <c r="S41" s="2"/>
      <c r="T41" s="2"/>
      <c r="U41" s="2"/>
      <c r="V41" s="2"/>
      <c r="W41" s="2"/>
      <c r="X41" s="2"/>
      <c r="Y41" s="2"/>
      <c r="Z41" s="2"/>
      <c r="AA41" s="2"/>
      <c r="AB41" s="2"/>
      <c r="AC41" s="2"/>
      <c r="AD41" s="155"/>
    </row>
    <row r="42" spans="1:30" ht="15" customHeight="1" x14ac:dyDescent="0.2">
      <c r="B42" s="154"/>
      <c r="C42" s="1188" t="s">
        <v>823</v>
      </c>
      <c r="D42" s="1188"/>
      <c r="E42" s="1188"/>
      <c r="F42" s="1188"/>
      <c r="G42" s="1188"/>
      <c r="H42" s="1188"/>
      <c r="I42" s="1188"/>
      <c r="J42" s="1188"/>
      <c r="K42" s="1188"/>
      <c r="L42" s="1188"/>
      <c r="M42" s="1188"/>
      <c r="N42" s="1188"/>
      <c r="O42" s="1188"/>
      <c r="P42" s="1188"/>
      <c r="Q42" s="1188"/>
      <c r="R42" s="1188"/>
      <c r="S42" s="1188"/>
      <c r="T42" s="1188"/>
      <c r="U42" s="1188"/>
      <c r="V42" s="1188"/>
      <c r="W42" s="1188"/>
      <c r="X42" s="1188"/>
      <c r="Y42" s="1188"/>
      <c r="Z42" s="1188"/>
      <c r="AA42" s="1188"/>
      <c r="AB42" s="1188"/>
      <c r="AC42" s="1188"/>
      <c r="AD42" s="166"/>
    </row>
    <row r="43" spans="1:30" ht="15" customHeight="1" x14ac:dyDescent="0.2">
      <c r="B43" s="154"/>
      <c r="C43" s="2"/>
      <c r="D43" s="2"/>
      <c r="E43" s="2"/>
      <c r="F43" s="2"/>
      <c r="G43" s="2"/>
      <c r="H43" s="2"/>
      <c r="I43" s="2"/>
      <c r="J43" s="2"/>
      <c r="K43" s="2"/>
      <c r="L43" s="2"/>
      <c r="M43" s="2"/>
      <c r="N43" s="2"/>
      <c r="O43" s="2"/>
      <c r="P43" s="2"/>
      <c r="Q43" s="2"/>
      <c r="R43" s="2"/>
      <c r="S43" s="2"/>
      <c r="T43" s="2"/>
      <c r="U43" s="2"/>
      <c r="V43" s="2"/>
      <c r="W43" s="2"/>
      <c r="X43" s="2"/>
      <c r="Y43" s="2"/>
      <c r="Z43" s="2"/>
      <c r="AA43" s="2"/>
      <c r="AB43" s="2"/>
      <c r="AC43" s="2"/>
      <c r="AD43" s="155"/>
    </row>
    <row r="44" spans="1:30" ht="60" customHeight="1" x14ac:dyDescent="0.2">
      <c r="B44" s="154"/>
      <c r="C44" s="577"/>
      <c r="D44" s="577"/>
      <c r="E44" s="577"/>
      <c r="F44" s="577"/>
      <c r="G44" s="577"/>
      <c r="H44" s="577"/>
      <c r="I44" s="577"/>
      <c r="J44" s="577"/>
      <c r="K44" s="577"/>
      <c r="L44" s="577"/>
      <c r="M44" s="577"/>
      <c r="N44" s="577"/>
      <c r="O44" s="577"/>
      <c r="P44" s="577"/>
      <c r="Q44" s="577"/>
      <c r="R44" s="577"/>
      <c r="S44" s="577"/>
      <c r="T44" s="577"/>
      <c r="U44" s="577"/>
      <c r="V44" s="577"/>
      <c r="W44" s="577"/>
      <c r="X44" s="577"/>
      <c r="Y44" s="577"/>
      <c r="Z44" s="577"/>
      <c r="AA44" s="577"/>
      <c r="AB44" s="577"/>
      <c r="AC44" s="577"/>
      <c r="AD44" s="165"/>
    </row>
    <row r="45" spans="1:30" ht="15" customHeight="1" thickBot="1" x14ac:dyDescent="0.25">
      <c r="B45" s="159"/>
      <c r="C45" s="167"/>
      <c r="D45" s="167"/>
      <c r="E45" s="167"/>
      <c r="F45" s="167"/>
      <c r="G45" s="167"/>
      <c r="H45" s="167"/>
      <c r="I45" s="167"/>
      <c r="J45" s="167"/>
      <c r="K45" s="167"/>
      <c r="L45" s="167"/>
      <c r="M45" s="167"/>
      <c r="N45" s="167"/>
      <c r="O45" s="167"/>
      <c r="P45" s="167"/>
      <c r="Q45" s="167"/>
      <c r="R45" s="167"/>
      <c r="S45" s="167"/>
      <c r="T45" s="167"/>
      <c r="U45" s="167"/>
      <c r="V45" s="167"/>
      <c r="W45" s="167"/>
      <c r="X45" s="167"/>
      <c r="Y45" s="167"/>
      <c r="Z45" s="167"/>
      <c r="AA45" s="167"/>
      <c r="AB45" s="167"/>
      <c r="AC45" s="167"/>
      <c r="AD45" s="160"/>
    </row>
    <row r="46" spans="1:30" ht="15" customHeight="1" thickBot="1" x14ac:dyDescent="0.25"/>
    <row r="47" spans="1:30" ht="15" customHeight="1" x14ac:dyDescent="0.2">
      <c r="B47" s="156"/>
      <c r="C47" s="157"/>
      <c r="D47" s="157"/>
      <c r="E47" s="157"/>
      <c r="F47" s="157"/>
      <c r="G47" s="157"/>
      <c r="H47" s="157"/>
      <c r="I47" s="157"/>
      <c r="J47" s="157"/>
      <c r="K47" s="157"/>
      <c r="L47" s="157"/>
      <c r="M47" s="157"/>
      <c r="N47" s="157"/>
      <c r="O47" s="157"/>
      <c r="P47" s="157"/>
      <c r="Q47" s="157"/>
      <c r="R47" s="157"/>
      <c r="S47" s="157"/>
      <c r="T47" s="157"/>
      <c r="U47" s="157"/>
      <c r="V47" s="157"/>
      <c r="W47" s="157"/>
      <c r="X47" s="157"/>
      <c r="Y47" s="157"/>
      <c r="Z47" s="157"/>
      <c r="AA47" s="157"/>
      <c r="AB47" s="157"/>
      <c r="AC47" s="157"/>
      <c r="AD47" s="158"/>
    </row>
    <row r="48" spans="1:30" ht="15" customHeight="1" x14ac:dyDescent="0.2">
      <c r="A48" s="161">
        <v>4</v>
      </c>
      <c r="B48" s="154"/>
      <c r="C48" s="124" t="s">
        <v>16</v>
      </c>
      <c r="D48" s="257"/>
      <c r="E48" s="257"/>
      <c r="F48" s="257"/>
      <c r="G48" s="257"/>
      <c r="H48" s="1039"/>
      <c r="I48" s="1039"/>
      <c r="J48" s="1039"/>
      <c r="K48" s="1039"/>
      <c r="L48" s="1039"/>
      <c r="M48" s="1039"/>
      <c r="N48" s="1039"/>
      <c r="O48" s="1039"/>
      <c r="P48" s="1039"/>
      <c r="Q48" s="1039"/>
      <c r="R48" s="1039"/>
      <c r="S48" s="1039"/>
      <c r="T48" s="1039"/>
      <c r="U48" s="1039"/>
      <c r="V48" s="1039"/>
      <c r="W48" s="1039"/>
      <c r="X48" s="1039"/>
      <c r="Y48" s="1039"/>
      <c r="Z48" s="1039"/>
      <c r="AA48" s="1039"/>
      <c r="AB48" s="1039"/>
      <c r="AC48" s="1039"/>
      <c r="AD48" s="165"/>
    </row>
    <row r="49" spans="2:30" ht="15" customHeight="1" x14ac:dyDescent="0.2">
      <c r="B49" s="154"/>
      <c r="C49" s="124" t="s">
        <v>822</v>
      </c>
      <c r="D49" s="257"/>
      <c r="E49" s="257"/>
      <c r="F49" s="257"/>
      <c r="G49" s="257"/>
      <c r="H49" s="257"/>
      <c r="I49" s="257"/>
      <c r="J49" s="257"/>
      <c r="K49" s="257"/>
      <c r="L49" s="550"/>
      <c r="M49" s="550"/>
      <c r="N49" s="550"/>
      <c r="O49" s="550"/>
      <c r="P49" s="550"/>
      <c r="Q49" s="550"/>
      <c r="R49" s="550"/>
      <c r="S49" s="550"/>
      <c r="T49" s="550"/>
      <c r="U49" s="550"/>
      <c r="V49" s="550"/>
      <c r="W49" s="550"/>
      <c r="X49" s="550"/>
      <c r="Y49" s="550"/>
      <c r="Z49" s="550"/>
      <c r="AA49" s="550"/>
      <c r="AB49" s="550"/>
      <c r="AC49" s="550"/>
      <c r="AD49" s="165"/>
    </row>
    <row r="50" spans="2:30" ht="15" customHeight="1" x14ac:dyDescent="0.2">
      <c r="B50" s="154"/>
      <c r="C50" s="124" t="s">
        <v>17</v>
      </c>
      <c r="D50" s="257"/>
      <c r="E50" s="1039"/>
      <c r="F50" s="1039"/>
      <c r="G50" s="1039"/>
      <c r="H50" s="1039"/>
      <c r="I50" s="1039"/>
      <c r="J50" s="1039"/>
      <c r="K50" s="1039"/>
      <c r="L50" s="1039"/>
      <c r="M50" s="1039"/>
      <c r="N50" s="1039"/>
      <c r="O50" s="1039"/>
      <c r="P50" s="1039"/>
      <c r="Q50" s="1039"/>
      <c r="R50" s="1039"/>
      <c r="S50" s="1039"/>
      <c r="T50" s="1039"/>
      <c r="U50" s="1039"/>
      <c r="V50" s="1039"/>
      <c r="W50" s="1039"/>
      <c r="X50" s="1039"/>
      <c r="Y50" s="1039"/>
      <c r="Z50" s="1039"/>
      <c r="AA50" s="1039"/>
      <c r="AB50" s="1039"/>
      <c r="AC50" s="1039"/>
      <c r="AD50" s="165"/>
    </row>
    <row r="51" spans="2:30" ht="15" customHeight="1" x14ac:dyDescent="0.2">
      <c r="B51" s="154"/>
      <c r="C51" s="124" t="s">
        <v>14</v>
      </c>
      <c r="D51" s="257"/>
      <c r="E51" s="257"/>
      <c r="F51" s="257"/>
      <c r="G51" s="257"/>
      <c r="H51" s="550"/>
      <c r="I51" s="550"/>
      <c r="J51" s="550"/>
      <c r="K51" s="550"/>
      <c r="L51" s="550"/>
      <c r="M51" s="550"/>
      <c r="N51" s="550"/>
      <c r="O51" s="550"/>
      <c r="P51" s="550"/>
      <c r="Q51" s="550"/>
      <c r="R51" s="550"/>
      <c r="S51" s="550"/>
      <c r="T51" s="550"/>
      <c r="U51" s="550"/>
      <c r="V51" s="550"/>
      <c r="W51" s="550"/>
      <c r="X51" s="550"/>
      <c r="Y51" s="550"/>
      <c r="Z51" s="550"/>
      <c r="AA51" s="550"/>
      <c r="AB51" s="550"/>
      <c r="AC51" s="550"/>
      <c r="AD51" s="165"/>
    </row>
    <row r="52" spans="2:30" ht="15" customHeight="1" x14ac:dyDescent="0.2">
      <c r="B52" s="154"/>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155"/>
    </row>
    <row r="53" spans="2:30" ht="15" customHeight="1" x14ac:dyDescent="0.2">
      <c r="B53" s="154"/>
      <c r="C53" s="1188" t="s">
        <v>823</v>
      </c>
      <c r="D53" s="1188"/>
      <c r="E53" s="1188"/>
      <c r="F53" s="1188"/>
      <c r="G53" s="1188"/>
      <c r="H53" s="1188"/>
      <c r="I53" s="1188"/>
      <c r="J53" s="1188"/>
      <c r="K53" s="1188"/>
      <c r="L53" s="1188"/>
      <c r="M53" s="1188"/>
      <c r="N53" s="1188"/>
      <c r="O53" s="1188"/>
      <c r="P53" s="1188"/>
      <c r="Q53" s="1188"/>
      <c r="R53" s="1188"/>
      <c r="S53" s="1188"/>
      <c r="T53" s="1188"/>
      <c r="U53" s="1188"/>
      <c r="V53" s="1188"/>
      <c r="W53" s="1188"/>
      <c r="X53" s="1188"/>
      <c r="Y53" s="1188"/>
      <c r="Z53" s="1188"/>
      <c r="AA53" s="1188"/>
      <c r="AB53" s="1188"/>
      <c r="AC53" s="1188"/>
      <c r="AD53" s="166"/>
    </row>
    <row r="54" spans="2:30" ht="15" customHeight="1" x14ac:dyDescent="0.2">
      <c r="B54" s="154"/>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155"/>
    </row>
    <row r="55" spans="2:30" ht="60" customHeight="1" x14ac:dyDescent="0.2">
      <c r="B55" s="154"/>
      <c r="C55" s="577"/>
      <c r="D55" s="577"/>
      <c r="E55" s="577"/>
      <c r="F55" s="577"/>
      <c r="G55" s="577"/>
      <c r="H55" s="577"/>
      <c r="I55" s="577"/>
      <c r="J55" s="577"/>
      <c r="K55" s="577"/>
      <c r="L55" s="577"/>
      <c r="M55" s="577"/>
      <c r="N55" s="577"/>
      <c r="O55" s="577"/>
      <c r="P55" s="577"/>
      <c r="Q55" s="577"/>
      <c r="R55" s="577"/>
      <c r="S55" s="577"/>
      <c r="T55" s="577"/>
      <c r="U55" s="577"/>
      <c r="V55" s="577"/>
      <c r="W55" s="577"/>
      <c r="X55" s="577"/>
      <c r="Y55" s="577"/>
      <c r="Z55" s="577"/>
      <c r="AA55" s="577"/>
      <c r="AB55" s="577"/>
      <c r="AC55" s="577"/>
      <c r="AD55" s="165"/>
    </row>
    <row r="56" spans="2:30" ht="15" customHeight="1" thickBot="1" x14ac:dyDescent="0.25">
      <c r="B56" s="159"/>
      <c r="C56" s="167"/>
      <c r="D56" s="167"/>
      <c r="E56" s="167"/>
      <c r="F56" s="167"/>
      <c r="G56" s="167"/>
      <c r="H56" s="167"/>
      <c r="I56" s="167"/>
      <c r="J56" s="167"/>
      <c r="K56" s="167"/>
      <c r="L56" s="167"/>
      <c r="M56" s="167"/>
      <c r="N56" s="167"/>
      <c r="O56" s="167"/>
      <c r="P56" s="167"/>
      <c r="Q56" s="167"/>
      <c r="R56" s="167"/>
      <c r="S56" s="167"/>
      <c r="T56" s="167"/>
      <c r="U56" s="167"/>
      <c r="V56" s="167"/>
      <c r="W56" s="167"/>
      <c r="X56" s="167"/>
      <c r="Y56" s="167"/>
      <c r="Z56" s="167"/>
      <c r="AA56" s="167"/>
      <c r="AB56" s="167"/>
      <c r="AC56" s="167"/>
      <c r="AD56" s="160"/>
    </row>
    <row r="57" spans="2:30" ht="15" thickBot="1" x14ac:dyDescent="0.25"/>
    <row r="58" spans="2:30" ht="15" thickBot="1" x14ac:dyDescent="0.25">
      <c r="B58" s="684" t="s">
        <v>824</v>
      </c>
      <c r="C58" s="685"/>
      <c r="D58" s="685"/>
      <c r="E58" s="685"/>
      <c r="F58" s="685"/>
      <c r="G58" s="685"/>
      <c r="H58" s="685"/>
      <c r="I58" s="685"/>
      <c r="J58" s="685"/>
      <c r="K58" s="685"/>
      <c r="L58" s="685"/>
      <c r="M58" s="685"/>
      <c r="N58" s="685"/>
      <c r="O58" s="685"/>
      <c r="P58" s="685"/>
      <c r="Q58" s="685"/>
      <c r="R58" s="685"/>
      <c r="S58" s="685"/>
      <c r="T58" s="685"/>
      <c r="U58" s="685"/>
      <c r="V58" s="685"/>
      <c r="W58" s="685"/>
      <c r="X58" s="685"/>
      <c r="Y58" s="685"/>
      <c r="Z58" s="685"/>
      <c r="AA58" s="685"/>
      <c r="AB58" s="685"/>
      <c r="AC58" s="685"/>
      <c r="AD58" s="686"/>
    </row>
    <row r="59" spans="2:30" ht="15" thickBot="1" x14ac:dyDescent="0.25"/>
    <row r="60" spans="2:30" ht="15" customHeight="1" x14ac:dyDescent="0.2">
      <c r="B60" s="156"/>
      <c r="C60" s="157"/>
      <c r="D60" s="157"/>
      <c r="E60" s="157"/>
      <c r="F60" s="157"/>
      <c r="G60" s="157"/>
      <c r="H60" s="157"/>
      <c r="I60" s="157"/>
      <c r="J60" s="157"/>
      <c r="K60" s="157"/>
      <c r="L60" s="157"/>
      <c r="M60" s="157"/>
      <c r="N60" s="157"/>
      <c r="O60" s="157"/>
      <c r="P60" s="157"/>
      <c r="Q60" s="157"/>
      <c r="R60" s="157"/>
      <c r="S60" s="157"/>
      <c r="T60" s="157"/>
      <c r="U60" s="157"/>
      <c r="V60" s="157"/>
      <c r="W60" s="157"/>
      <c r="X60" s="157"/>
      <c r="Y60" s="157"/>
      <c r="Z60" s="157"/>
      <c r="AA60" s="157"/>
      <c r="AB60" s="157"/>
      <c r="AC60" s="157"/>
      <c r="AD60" s="158"/>
    </row>
    <row r="61" spans="2:30" ht="15" customHeight="1" x14ac:dyDescent="0.2">
      <c r="B61" s="154"/>
      <c r="C61" s="163" t="s">
        <v>825</v>
      </c>
      <c r="D61" s="2"/>
      <c r="E61" s="2"/>
      <c r="F61" s="2"/>
      <c r="G61" s="2"/>
      <c r="H61" s="2"/>
      <c r="I61" s="2"/>
      <c r="J61" s="2"/>
      <c r="K61" s="2"/>
      <c r="L61" s="2"/>
      <c r="M61" s="2"/>
      <c r="N61" s="2"/>
      <c r="O61" s="2"/>
      <c r="P61" s="2"/>
      <c r="Q61" s="2"/>
      <c r="R61" s="2"/>
      <c r="S61" s="2"/>
      <c r="T61" s="2"/>
      <c r="U61" s="2"/>
      <c r="V61" s="2"/>
      <c r="W61" s="2"/>
      <c r="X61" s="2"/>
      <c r="Y61" s="2"/>
      <c r="Z61" s="2"/>
      <c r="AA61" s="2"/>
      <c r="AB61" s="2"/>
      <c r="AC61" s="2"/>
      <c r="AD61" s="155"/>
    </row>
    <row r="62" spans="2:30" ht="93" customHeight="1" x14ac:dyDescent="0.2">
      <c r="B62" s="154"/>
      <c r="C62" s="951"/>
      <c r="D62" s="535"/>
      <c r="E62" s="535"/>
      <c r="F62" s="535"/>
      <c r="G62" s="535"/>
      <c r="H62" s="535"/>
      <c r="I62" s="535"/>
      <c r="J62" s="535"/>
      <c r="K62" s="535"/>
      <c r="L62" s="535"/>
      <c r="M62" s="535"/>
      <c r="N62" s="535"/>
      <c r="O62" s="535"/>
      <c r="P62" s="535"/>
      <c r="Q62" s="535"/>
      <c r="R62" s="535"/>
      <c r="S62" s="535"/>
      <c r="T62" s="535"/>
      <c r="U62" s="535"/>
      <c r="V62" s="535"/>
      <c r="W62" s="535"/>
      <c r="X62" s="535"/>
      <c r="Y62" s="535"/>
      <c r="Z62" s="535"/>
      <c r="AA62" s="535"/>
      <c r="AB62" s="535"/>
      <c r="AC62" s="952"/>
      <c r="AD62" s="155"/>
    </row>
    <row r="63" spans="2:30" x14ac:dyDescent="0.2">
      <c r="B63" s="154"/>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155"/>
    </row>
    <row r="64" spans="2:30" x14ac:dyDescent="0.2">
      <c r="B64" s="154"/>
      <c r="C64" s="163" t="s">
        <v>826</v>
      </c>
      <c r="D64" s="2"/>
      <c r="E64" s="2"/>
      <c r="F64" s="2"/>
      <c r="G64" s="2"/>
      <c r="H64" s="2"/>
      <c r="I64" s="2"/>
      <c r="J64" s="2"/>
      <c r="K64" s="2"/>
      <c r="L64" s="2"/>
      <c r="M64" s="2"/>
      <c r="N64" s="2"/>
      <c r="O64" s="2"/>
      <c r="P64" s="2"/>
      <c r="Q64" s="2"/>
      <c r="R64" s="2"/>
      <c r="S64" s="2"/>
      <c r="T64" s="2"/>
      <c r="U64" s="2"/>
      <c r="V64" s="2"/>
      <c r="W64" s="2"/>
      <c r="X64" s="2"/>
      <c r="Y64" s="2"/>
      <c r="Z64" s="2"/>
      <c r="AA64" s="2"/>
      <c r="AB64" s="2"/>
      <c r="AC64" s="2"/>
      <c r="AD64" s="155"/>
    </row>
    <row r="65" spans="2:30" ht="93" customHeight="1" x14ac:dyDescent="0.2">
      <c r="B65" s="154"/>
      <c r="C65" s="951"/>
      <c r="D65" s="535"/>
      <c r="E65" s="535"/>
      <c r="F65" s="535"/>
      <c r="G65" s="535"/>
      <c r="H65" s="535"/>
      <c r="I65" s="535"/>
      <c r="J65" s="535"/>
      <c r="K65" s="535"/>
      <c r="L65" s="535"/>
      <c r="M65" s="535"/>
      <c r="N65" s="535"/>
      <c r="O65" s="535"/>
      <c r="P65" s="535"/>
      <c r="Q65" s="535"/>
      <c r="R65" s="535"/>
      <c r="S65" s="535"/>
      <c r="T65" s="535"/>
      <c r="U65" s="535"/>
      <c r="V65" s="535"/>
      <c r="W65" s="535"/>
      <c r="X65" s="535"/>
      <c r="Y65" s="535"/>
      <c r="Z65" s="535"/>
      <c r="AA65" s="535"/>
      <c r="AB65" s="535"/>
      <c r="AC65" s="952"/>
      <c r="AD65" s="155"/>
    </row>
    <row r="66" spans="2:30" ht="14.25" customHeight="1" x14ac:dyDescent="0.2">
      <c r="B66" s="154"/>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155"/>
    </row>
    <row r="67" spans="2:30" x14ac:dyDescent="0.2">
      <c r="B67" s="154"/>
      <c r="C67" s="163" t="s">
        <v>827</v>
      </c>
      <c r="D67" s="2"/>
      <c r="E67" s="2"/>
      <c r="F67" s="2"/>
      <c r="G67" s="2"/>
      <c r="H67" s="2"/>
      <c r="I67" s="2"/>
      <c r="J67" s="2"/>
      <c r="K67" s="2"/>
      <c r="L67" s="2"/>
      <c r="M67" s="2"/>
      <c r="N67" s="2"/>
      <c r="O67" s="2"/>
      <c r="P67" s="2"/>
      <c r="Q67" s="2"/>
      <c r="R67" s="2"/>
      <c r="S67" s="2"/>
      <c r="T67" s="2"/>
      <c r="U67" s="2"/>
      <c r="V67" s="2"/>
      <c r="W67" s="2"/>
      <c r="X67" s="2"/>
      <c r="Y67" s="2"/>
      <c r="Z67" s="2"/>
      <c r="AA67" s="2"/>
      <c r="AB67" s="2"/>
      <c r="AC67" s="2"/>
      <c r="AD67" s="155"/>
    </row>
    <row r="68" spans="2:30" ht="93" customHeight="1" x14ac:dyDescent="0.2">
      <c r="B68" s="154"/>
      <c r="C68" s="951"/>
      <c r="D68" s="535"/>
      <c r="E68" s="535"/>
      <c r="F68" s="535"/>
      <c r="G68" s="535"/>
      <c r="H68" s="535"/>
      <c r="I68" s="535"/>
      <c r="J68" s="535"/>
      <c r="K68" s="535"/>
      <c r="L68" s="535"/>
      <c r="M68" s="535"/>
      <c r="N68" s="535"/>
      <c r="O68" s="535"/>
      <c r="P68" s="535"/>
      <c r="Q68" s="535"/>
      <c r="R68" s="535"/>
      <c r="S68" s="535"/>
      <c r="T68" s="535"/>
      <c r="U68" s="535"/>
      <c r="V68" s="535"/>
      <c r="W68" s="535"/>
      <c r="X68" s="535"/>
      <c r="Y68" s="535"/>
      <c r="Z68" s="535"/>
      <c r="AA68" s="535"/>
      <c r="AB68" s="535"/>
      <c r="AC68" s="952"/>
      <c r="AD68" s="155"/>
    </row>
    <row r="69" spans="2:30" x14ac:dyDescent="0.2">
      <c r="B69" s="154"/>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155"/>
    </row>
    <row r="70" spans="2:30" x14ac:dyDescent="0.2">
      <c r="B70" s="154"/>
      <c r="C70" s="163" t="s">
        <v>828</v>
      </c>
      <c r="D70" s="2"/>
      <c r="E70" s="2"/>
      <c r="F70" s="2"/>
      <c r="G70" s="2"/>
      <c r="H70" s="2"/>
      <c r="I70" s="2"/>
      <c r="J70" s="2"/>
      <c r="K70" s="2"/>
      <c r="L70" s="2"/>
      <c r="M70" s="2"/>
      <c r="N70" s="2"/>
      <c r="O70" s="2"/>
      <c r="P70" s="2"/>
      <c r="Q70" s="2"/>
      <c r="R70" s="2"/>
      <c r="S70" s="2"/>
      <c r="T70" s="2"/>
      <c r="U70" s="2"/>
      <c r="V70" s="2"/>
      <c r="W70" s="2"/>
      <c r="X70" s="2"/>
      <c r="Y70" s="2"/>
      <c r="Z70" s="2"/>
      <c r="AA70" s="2"/>
      <c r="AB70" s="2"/>
      <c r="AC70" s="2"/>
      <c r="AD70" s="155"/>
    </row>
    <row r="71" spans="2:30" ht="93" customHeight="1" x14ac:dyDescent="0.2">
      <c r="B71" s="154"/>
      <c r="C71" s="951"/>
      <c r="D71" s="535"/>
      <c r="E71" s="535"/>
      <c r="F71" s="535"/>
      <c r="G71" s="535"/>
      <c r="H71" s="535"/>
      <c r="I71" s="535"/>
      <c r="J71" s="535"/>
      <c r="K71" s="535"/>
      <c r="L71" s="535"/>
      <c r="M71" s="535"/>
      <c r="N71" s="535"/>
      <c r="O71" s="535"/>
      <c r="P71" s="535"/>
      <c r="Q71" s="535"/>
      <c r="R71" s="535"/>
      <c r="S71" s="535"/>
      <c r="T71" s="535"/>
      <c r="U71" s="535"/>
      <c r="V71" s="535"/>
      <c r="W71" s="535"/>
      <c r="X71" s="535"/>
      <c r="Y71" s="535"/>
      <c r="Z71" s="535"/>
      <c r="AA71" s="535"/>
      <c r="AB71" s="535"/>
      <c r="AC71" s="952"/>
      <c r="AD71" s="155"/>
    </row>
    <row r="72" spans="2:30" x14ac:dyDescent="0.2">
      <c r="B72" s="154"/>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155"/>
    </row>
    <row r="73" spans="2:30" x14ac:dyDescent="0.2">
      <c r="B73" s="154"/>
      <c r="C73" s="163" t="s">
        <v>829</v>
      </c>
      <c r="D73" s="2"/>
      <c r="E73" s="2"/>
      <c r="F73" s="2"/>
      <c r="G73" s="2"/>
      <c r="H73" s="2"/>
      <c r="I73" s="2"/>
      <c r="J73" s="2"/>
      <c r="K73" s="2"/>
      <c r="L73" s="2"/>
      <c r="M73" s="2"/>
      <c r="N73" s="2"/>
      <c r="O73" s="2"/>
      <c r="P73" s="2"/>
      <c r="Q73" s="2"/>
      <c r="R73" s="2"/>
      <c r="S73" s="2"/>
      <c r="T73" s="2"/>
      <c r="U73" s="2"/>
      <c r="V73" s="2"/>
      <c r="W73" s="2"/>
      <c r="X73" s="2"/>
      <c r="Y73" s="2"/>
      <c r="Z73" s="2"/>
      <c r="AA73" s="2"/>
      <c r="AB73" s="2"/>
      <c r="AC73" s="2"/>
      <c r="AD73" s="155"/>
    </row>
    <row r="74" spans="2:30" ht="93" customHeight="1" x14ac:dyDescent="0.2">
      <c r="B74" s="154"/>
      <c r="C74" s="951"/>
      <c r="D74" s="535"/>
      <c r="E74" s="535"/>
      <c r="F74" s="535"/>
      <c r="G74" s="535"/>
      <c r="H74" s="535"/>
      <c r="I74" s="535"/>
      <c r="J74" s="535"/>
      <c r="K74" s="535"/>
      <c r="L74" s="535"/>
      <c r="M74" s="535"/>
      <c r="N74" s="535"/>
      <c r="O74" s="535"/>
      <c r="P74" s="535"/>
      <c r="Q74" s="535"/>
      <c r="R74" s="535"/>
      <c r="S74" s="535"/>
      <c r="T74" s="535"/>
      <c r="U74" s="535"/>
      <c r="V74" s="535"/>
      <c r="W74" s="535"/>
      <c r="X74" s="535"/>
      <c r="Y74" s="535"/>
      <c r="Z74" s="535"/>
      <c r="AA74" s="535"/>
      <c r="AB74" s="535"/>
      <c r="AC74" s="952"/>
      <c r="AD74" s="155"/>
    </row>
    <row r="75" spans="2:30" x14ac:dyDescent="0.2">
      <c r="B75" s="154"/>
      <c r="C75" s="2"/>
      <c r="D75" s="2"/>
      <c r="E75" s="2"/>
      <c r="F75" s="2"/>
      <c r="G75" s="2"/>
      <c r="H75" s="2"/>
      <c r="I75" s="2"/>
      <c r="J75" s="2"/>
      <c r="K75" s="2"/>
      <c r="L75" s="2"/>
      <c r="M75" s="2"/>
      <c r="N75" s="2"/>
      <c r="O75" s="2"/>
      <c r="P75" s="2"/>
      <c r="Q75" s="2"/>
      <c r="R75" s="2"/>
      <c r="S75" s="2"/>
      <c r="T75" s="2"/>
      <c r="U75" s="2"/>
      <c r="V75" s="2"/>
      <c r="W75" s="2"/>
      <c r="X75" s="2"/>
      <c r="Y75" s="2"/>
      <c r="Z75" s="2"/>
      <c r="AA75" s="2"/>
      <c r="AB75" s="2"/>
      <c r="AC75" s="2"/>
      <c r="AD75" s="155"/>
    </row>
    <row r="76" spans="2:30" x14ac:dyDescent="0.2">
      <c r="B76" s="154"/>
      <c r="C76" s="163" t="s">
        <v>830</v>
      </c>
      <c r="D76" s="2"/>
      <c r="E76" s="2"/>
      <c r="F76" s="2"/>
      <c r="G76" s="2"/>
      <c r="H76" s="2"/>
      <c r="I76" s="2"/>
      <c r="J76" s="2"/>
      <c r="K76" s="2"/>
      <c r="L76" s="2"/>
      <c r="M76" s="2"/>
      <c r="N76" s="2"/>
      <c r="O76" s="2"/>
      <c r="P76" s="2"/>
      <c r="Q76" s="2"/>
      <c r="R76" s="2"/>
      <c r="S76" s="2"/>
      <c r="T76" s="2"/>
      <c r="U76" s="2"/>
      <c r="V76" s="2"/>
      <c r="W76" s="2"/>
      <c r="X76" s="2"/>
      <c r="Y76" s="2"/>
      <c r="Z76" s="2"/>
      <c r="AA76" s="2"/>
      <c r="AB76" s="2"/>
      <c r="AC76" s="2"/>
      <c r="AD76" s="155"/>
    </row>
    <row r="77" spans="2:30" ht="93" customHeight="1" x14ac:dyDescent="0.2">
      <c r="B77" s="154"/>
      <c r="C77" s="951"/>
      <c r="D77" s="535"/>
      <c r="E77" s="535"/>
      <c r="F77" s="535"/>
      <c r="G77" s="535"/>
      <c r="H77" s="535"/>
      <c r="I77" s="535"/>
      <c r="J77" s="535"/>
      <c r="K77" s="535"/>
      <c r="L77" s="535"/>
      <c r="M77" s="535"/>
      <c r="N77" s="535"/>
      <c r="O77" s="535"/>
      <c r="P77" s="535"/>
      <c r="Q77" s="535"/>
      <c r="R77" s="535"/>
      <c r="S77" s="535"/>
      <c r="T77" s="535"/>
      <c r="U77" s="535"/>
      <c r="V77" s="535"/>
      <c r="W77" s="535"/>
      <c r="X77" s="535"/>
      <c r="Y77" s="535"/>
      <c r="Z77" s="535"/>
      <c r="AA77" s="535"/>
      <c r="AB77" s="535"/>
      <c r="AC77" s="952"/>
      <c r="AD77" s="155"/>
    </row>
    <row r="78" spans="2:30" ht="15" thickBot="1" x14ac:dyDescent="0.25">
      <c r="B78" s="159"/>
      <c r="C78" s="167"/>
      <c r="D78" s="167"/>
      <c r="E78" s="167"/>
      <c r="F78" s="167"/>
      <c r="G78" s="167"/>
      <c r="H78" s="167"/>
      <c r="I78" s="167"/>
      <c r="J78" s="167"/>
      <c r="K78" s="167"/>
      <c r="L78" s="167"/>
      <c r="M78" s="167"/>
      <c r="N78" s="167"/>
      <c r="O78" s="167"/>
      <c r="P78" s="167"/>
      <c r="Q78" s="167"/>
      <c r="R78" s="167"/>
      <c r="S78" s="167"/>
      <c r="T78" s="167"/>
      <c r="U78" s="167"/>
      <c r="V78" s="167"/>
      <c r="W78" s="167"/>
      <c r="X78" s="167"/>
      <c r="Y78" s="167"/>
      <c r="Z78" s="167"/>
      <c r="AA78" s="167"/>
      <c r="AB78" s="167"/>
      <c r="AC78" s="167"/>
      <c r="AD78" s="160"/>
    </row>
    <row r="79" spans="2:30" x14ac:dyDescent="0.2"/>
    <row r="80" spans="2:30" x14ac:dyDescent="0.2"/>
    <row r="81" x14ac:dyDescent="0.2"/>
    <row r="82" hidden="1" x14ac:dyDescent="0.2"/>
    <row r="83" hidden="1" x14ac:dyDescent="0.2"/>
    <row r="84" hidden="1" x14ac:dyDescent="0.2"/>
    <row r="85" hidden="1" x14ac:dyDescent="0.2"/>
    <row r="86" hidden="1" x14ac:dyDescent="0.2"/>
    <row r="87" hidden="1" x14ac:dyDescent="0.2"/>
    <row r="88" hidden="1" x14ac:dyDescent="0.2"/>
    <row r="89" hidden="1" x14ac:dyDescent="0.2"/>
    <row r="90" hidden="1" x14ac:dyDescent="0.2"/>
    <row r="91" hidden="1" x14ac:dyDescent="0.2"/>
    <row r="92" hidden="1" x14ac:dyDescent="0.2"/>
    <row r="93" hidden="1" x14ac:dyDescent="0.2"/>
    <row r="94" hidden="1" x14ac:dyDescent="0.2"/>
    <row r="95" hidden="1" x14ac:dyDescent="0.2"/>
    <row r="96" hidden="1" x14ac:dyDescent="0.2"/>
    <row r="97" hidden="1" x14ac:dyDescent="0.2"/>
    <row r="98" hidden="1" x14ac:dyDescent="0.2"/>
    <row r="99" hidden="1" x14ac:dyDescent="0.2"/>
    <row r="100" hidden="1" x14ac:dyDescent="0.2"/>
    <row r="101" hidden="1" x14ac:dyDescent="0.2"/>
    <row r="102" hidden="1" x14ac:dyDescent="0.2"/>
    <row r="103" hidden="1" x14ac:dyDescent="0.2"/>
    <row r="104" hidden="1" x14ac:dyDescent="0.2"/>
    <row r="105" hidden="1" x14ac:dyDescent="0.2"/>
    <row r="106" hidden="1" x14ac:dyDescent="0.2"/>
    <row r="107" hidden="1" x14ac:dyDescent="0.2"/>
    <row r="108" hidden="1" x14ac:dyDescent="0.2"/>
    <row r="109" hidden="1" x14ac:dyDescent="0.2"/>
    <row r="110" hidden="1" x14ac:dyDescent="0.2"/>
    <row r="111" hidden="1" x14ac:dyDescent="0.2"/>
    <row r="112" hidden="1" x14ac:dyDescent="0.2"/>
    <row r="113" hidden="1" x14ac:dyDescent="0.2"/>
    <row r="114" hidden="1" x14ac:dyDescent="0.2"/>
    <row r="115" hidden="1" x14ac:dyDescent="0.2"/>
    <row r="116" hidden="1" x14ac:dyDescent="0.2"/>
    <row r="117" hidden="1" x14ac:dyDescent="0.2"/>
    <row r="118" hidden="1" x14ac:dyDescent="0.2"/>
    <row r="119" hidden="1" x14ac:dyDescent="0.2"/>
    <row r="120" hidden="1" x14ac:dyDescent="0.2"/>
    <row r="121" hidden="1" x14ac:dyDescent="0.2"/>
    <row r="122" hidden="1" x14ac:dyDescent="0.2"/>
    <row r="123" hidden="1" x14ac:dyDescent="0.2"/>
    <row r="124" hidden="1" x14ac:dyDescent="0.2"/>
    <row r="125" hidden="1" x14ac:dyDescent="0.2"/>
    <row r="126" hidden="1" x14ac:dyDescent="0.2"/>
  </sheetData>
  <sheetProtection algorithmName="SHA-512" hashValue="PJ7+4v4XK7XNwwZk+TVA1XLEiHltaVdf/PosoNzOK8Srre/UdhR0m0ngK2cSXBSoZ2gtErUANKavIO+pJI52bA==" saltValue="gUBJkFaRHANtN4aKLHjpbA==" spinCount="100000" sheet="1" objects="1" scenarios="1"/>
  <mergeCells count="38">
    <mergeCell ref="C68:AC68"/>
    <mergeCell ref="C71:AC71"/>
    <mergeCell ref="C74:AC74"/>
    <mergeCell ref="C77:AC77"/>
    <mergeCell ref="H51:AC51"/>
    <mergeCell ref="C53:AC53"/>
    <mergeCell ref="C55:AC55"/>
    <mergeCell ref="B58:AD58"/>
    <mergeCell ref="C62:AC62"/>
    <mergeCell ref="C65:AC65"/>
    <mergeCell ref="E50:AC50"/>
    <mergeCell ref="L27:AC27"/>
    <mergeCell ref="E28:AC28"/>
    <mergeCell ref="H29:AC29"/>
    <mergeCell ref="C31:AC31"/>
    <mergeCell ref="C33:AC33"/>
    <mergeCell ref="L38:AC38"/>
    <mergeCell ref="E39:AC39"/>
    <mergeCell ref="H40:AC40"/>
    <mergeCell ref="C42:AC42"/>
    <mergeCell ref="C44:AC44"/>
    <mergeCell ref="L49:AC49"/>
    <mergeCell ref="B1:AD1"/>
    <mergeCell ref="B3:AD3"/>
    <mergeCell ref="B7:AD7"/>
    <mergeCell ref="AA9:AD9"/>
    <mergeCell ref="B10:L10"/>
    <mergeCell ref="H26:AC26"/>
    <mergeCell ref="H37:AC37"/>
    <mergeCell ref="H48:AC48"/>
    <mergeCell ref="B5:AD5"/>
    <mergeCell ref="C22:AC22"/>
    <mergeCell ref="B12:AD12"/>
    <mergeCell ref="L16:AC16"/>
    <mergeCell ref="E17:AC17"/>
    <mergeCell ref="H18:AC18"/>
    <mergeCell ref="C20:AC20"/>
    <mergeCell ref="H15:AC15"/>
  </mergeCells>
  <hyperlinks>
    <hyperlink ref="AA9:AD9" location="Índice!B17" display="Índice"/>
  </hyperlinks>
  <pageMargins left="0.70866141732283472" right="0.70866141732283472" top="0.74803149606299213" bottom="0.74803149606299213" header="0.31496062992125984" footer="0.31496062992125984"/>
  <pageSetup scale="75" orientation="portrait" r:id="rId1"/>
  <headerFooter>
    <oddHeader>&amp;CMódulo 3
Participantes y comentarios</oddHeader>
    <oddFooter>&amp;LCenso Nacional de Gobierno, Seguridad Pública y Sistema Penitenciario Estatales 2020&amp;R&amp;P de &amp;N</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dimension ref="A1:AE603"/>
  <sheetViews>
    <sheetView showGridLines="0" workbookViewId="0"/>
  </sheetViews>
  <sheetFormatPr baseColWidth="10" defaultColWidth="0" defaultRowHeight="15" customHeight="1" zeroHeight="1" x14ac:dyDescent="0.2"/>
  <cols>
    <col min="1" max="1" width="5.7109375" style="3" customWidth="1"/>
    <col min="2" max="30" width="3.7109375" style="3" customWidth="1"/>
    <col min="31" max="31" width="5.7109375" style="3" customWidth="1"/>
    <col min="32" max="16384" width="3.7109375" style="3" hidden="1"/>
  </cols>
  <sheetData>
    <row r="1" spans="2:30" ht="173.25" customHeight="1" x14ac:dyDescent="0.3">
      <c r="B1" s="513" t="s">
        <v>796</v>
      </c>
      <c r="C1" s="513"/>
      <c r="D1" s="513"/>
      <c r="E1" s="513"/>
      <c r="F1" s="513"/>
      <c r="G1" s="513"/>
      <c r="H1" s="513"/>
      <c r="I1" s="513"/>
      <c r="J1" s="513"/>
      <c r="K1" s="513"/>
      <c r="L1" s="513"/>
      <c r="M1" s="513"/>
      <c r="N1" s="513"/>
      <c r="O1" s="513"/>
      <c r="P1" s="513"/>
      <c r="Q1" s="513"/>
      <c r="R1" s="513"/>
      <c r="S1" s="513"/>
      <c r="T1" s="513"/>
      <c r="U1" s="513"/>
      <c r="V1" s="513"/>
      <c r="W1" s="513"/>
      <c r="X1" s="513"/>
      <c r="Y1" s="513"/>
      <c r="Z1" s="513"/>
      <c r="AA1" s="513"/>
      <c r="AB1" s="513"/>
      <c r="AC1" s="513"/>
      <c r="AD1" s="513"/>
    </row>
    <row r="2" spans="2:30" ht="15" customHeight="1" x14ac:dyDescent="0.2"/>
    <row r="3" spans="2:30" ht="45" customHeight="1" x14ac:dyDescent="0.2">
      <c r="B3" s="511" t="s">
        <v>865</v>
      </c>
      <c r="C3" s="511"/>
      <c r="D3" s="511"/>
      <c r="E3" s="511"/>
      <c r="F3" s="511"/>
      <c r="G3" s="511"/>
      <c r="H3" s="511"/>
      <c r="I3" s="511"/>
      <c r="J3" s="511"/>
      <c r="K3" s="511"/>
      <c r="L3" s="511"/>
      <c r="M3" s="511"/>
      <c r="N3" s="511"/>
      <c r="O3" s="511"/>
      <c r="P3" s="511"/>
      <c r="Q3" s="511"/>
      <c r="R3" s="511"/>
      <c r="S3" s="511"/>
      <c r="T3" s="511"/>
      <c r="U3" s="511"/>
      <c r="V3" s="511"/>
      <c r="W3" s="511"/>
      <c r="X3" s="511"/>
      <c r="Y3" s="511"/>
      <c r="Z3" s="511"/>
      <c r="AA3" s="511"/>
      <c r="AB3" s="511"/>
      <c r="AC3" s="511"/>
      <c r="AD3" s="511"/>
    </row>
    <row r="4" spans="2:30" ht="15" customHeight="1" x14ac:dyDescent="0.2"/>
    <row r="5" spans="2:30" ht="45" customHeight="1" x14ac:dyDescent="0.2">
      <c r="B5" s="511" t="s">
        <v>1070</v>
      </c>
      <c r="C5" s="512"/>
      <c r="D5" s="512"/>
      <c r="E5" s="512"/>
      <c r="F5" s="512"/>
      <c r="G5" s="512"/>
      <c r="H5" s="512"/>
      <c r="I5" s="512"/>
      <c r="J5" s="512"/>
      <c r="K5" s="512"/>
      <c r="L5" s="512"/>
      <c r="M5" s="512"/>
      <c r="N5" s="512"/>
      <c r="O5" s="512"/>
      <c r="P5" s="512"/>
      <c r="Q5" s="512"/>
      <c r="R5" s="512"/>
      <c r="S5" s="512"/>
      <c r="T5" s="512"/>
      <c r="U5" s="512"/>
      <c r="V5" s="512"/>
      <c r="W5" s="512"/>
      <c r="X5" s="512"/>
      <c r="Y5" s="512"/>
      <c r="Z5" s="512"/>
      <c r="AA5" s="512"/>
      <c r="AB5" s="512"/>
      <c r="AC5" s="512"/>
      <c r="AD5" s="512"/>
    </row>
    <row r="6" spans="2:30" ht="15" customHeight="1" x14ac:dyDescent="0.2"/>
    <row r="7" spans="2:30" ht="45" customHeight="1" x14ac:dyDescent="0.2">
      <c r="B7" s="511" t="s">
        <v>4</v>
      </c>
      <c r="C7" s="511"/>
      <c r="D7" s="511"/>
      <c r="E7" s="511"/>
      <c r="F7" s="511"/>
      <c r="G7" s="511"/>
      <c r="H7" s="511"/>
      <c r="I7" s="511"/>
      <c r="J7" s="511"/>
      <c r="K7" s="511"/>
      <c r="L7" s="511"/>
      <c r="M7" s="511"/>
      <c r="N7" s="511"/>
      <c r="O7" s="511"/>
      <c r="P7" s="511"/>
      <c r="Q7" s="511"/>
      <c r="R7" s="511"/>
      <c r="S7" s="511"/>
      <c r="T7" s="511"/>
      <c r="U7" s="511"/>
      <c r="V7" s="511"/>
      <c r="W7" s="511"/>
      <c r="X7" s="511"/>
      <c r="Y7" s="511"/>
      <c r="Z7" s="511"/>
      <c r="AA7" s="511"/>
      <c r="AB7" s="511"/>
      <c r="AC7" s="511"/>
      <c r="AD7" s="511"/>
    </row>
    <row r="8" spans="2:30" ht="15" customHeight="1" x14ac:dyDescent="0.2"/>
    <row r="9" spans="2:30" ht="15" customHeight="1" thickBot="1" x14ac:dyDescent="0.25">
      <c r="AA9" s="1190" t="s">
        <v>0</v>
      </c>
      <c r="AB9" s="1190"/>
      <c r="AC9" s="1190"/>
      <c r="AD9" s="1190"/>
    </row>
    <row r="10" spans="2:30" ht="15" customHeight="1" thickBot="1" x14ac:dyDescent="0.25">
      <c r="B10" s="514" t="str">
        <f>IF(Presentación!$B$10="","",Presentación!$B$10)</f>
        <v>Tabasco</v>
      </c>
      <c r="C10" s="515"/>
      <c r="D10" s="515"/>
      <c r="E10" s="515"/>
      <c r="F10" s="515"/>
      <c r="G10" s="515"/>
      <c r="H10" s="515"/>
      <c r="I10" s="515"/>
      <c r="J10" s="515"/>
      <c r="K10" s="515"/>
      <c r="L10" s="516"/>
      <c r="M10" s="264"/>
      <c r="N10" s="265" t="str">
        <f>IF(Presentación!$N$10="","",Presentación!$N$10)</f>
        <v>227</v>
      </c>
    </row>
    <row r="11" spans="2:30" s="57" customFormat="1" ht="15" customHeight="1" x14ac:dyDescent="0.2"/>
    <row r="12" spans="2:30" s="57" customFormat="1" ht="15" customHeight="1" x14ac:dyDescent="0.2">
      <c r="B12" s="97" t="s">
        <v>833</v>
      </c>
    </row>
    <row r="13" spans="2:30" s="57" customFormat="1" ht="36" customHeight="1" x14ac:dyDescent="0.2">
      <c r="C13" s="1189" t="s">
        <v>1676</v>
      </c>
      <c r="D13" s="1189"/>
      <c r="E13" s="1189"/>
      <c r="F13" s="1189"/>
      <c r="G13" s="1189"/>
      <c r="H13" s="1189"/>
      <c r="I13" s="1189"/>
      <c r="J13" s="1189"/>
      <c r="K13" s="1189"/>
      <c r="L13" s="1189"/>
      <c r="M13" s="1189"/>
      <c r="N13" s="1189"/>
      <c r="O13" s="1189"/>
      <c r="P13" s="1189"/>
      <c r="Q13" s="1189"/>
      <c r="R13" s="1189"/>
      <c r="S13" s="1189"/>
      <c r="T13" s="1189"/>
      <c r="U13" s="1189"/>
      <c r="V13" s="1189"/>
      <c r="W13" s="1189"/>
      <c r="X13" s="1189"/>
      <c r="Y13" s="1189"/>
      <c r="Z13" s="1189"/>
      <c r="AA13" s="1189"/>
      <c r="AB13" s="1189"/>
      <c r="AC13" s="1189"/>
      <c r="AD13" s="1189"/>
    </row>
    <row r="14" spans="2:30" s="57" customFormat="1" ht="15" customHeight="1" x14ac:dyDescent="0.2">
      <c r="C14" s="208"/>
      <c r="D14" s="208"/>
      <c r="E14" s="208"/>
      <c r="F14" s="208"/>
      <c r="G14" s="208"/>
      <c r="H14" s="208"/>
      <c r="I14" s="208"/>
      <c r="J14" s="208"/>
      <c r="K14" s="208"/>
      <c r="L14" s="208"/>
      <c r="M14" s="208"/>
      <c r="N14" s="208"/>
      <c r="O14" s="208"/>
      <c r="P14" s="208"/>
      <c r="Q14" s="208"/>
      <c r="R14" s="208"/>
      <c r="S14" s="208"/>
      <c r="T14" s="208"/>
      <c r="U14" s="208"/>
      <c r="V14" s="208"/>
      <c r="W14" s="208"/>
      <c r="X14" s="208"/>
      <c r="Y14" s="208"/>
      <c r="Z14" s="208"/>
      <c r="AA14" s="208"/>
      <c r="AB14" s="208"/>
      <c r="AC14" s="208"/>
      <c r="AD14" s="208"/>
    </row>
    <row r="15" spans="2:30" s="57" customFormat="1" ht="15" customHeight="1" x14ac:dyDescent="0.2">
      <c r="B15" s="97" t="s">
        <v>834</v>
      </c>
    </row>
    <row r="16" spans="2:30" s="57" customFormat="1" ht="24" customHeight="1" x14ac:dyDescent="0.2">
      <c r="C16" s="1189" t="s">
        <v>835</v>
      </c>
      <c r="D16" s="1189"/>
      <c r="E16" s="1189"/>
      <c r="F16" s="1189"/>
      <c r="G16" s="1189"/>
      <c r="H16" s="1189"/>
      <c r="I16" s="1189"/>
      <c r="J16" s="1189"/>
      <c r="K16" s="1189"/>
      <c r="L16" s="1189"/>
      <c r="M16" s="1189"/>
      <c r="N16" s="1189"/>
      <c r="O16" s="1189"/>
      <c r="P16" s="1189"/>
      <c r="Q16" s="1189"/>
      <c r="R16" s="1189"/>
      <c r="S16" s="1189"/>
      <c r="T16" s="1189"/>
      <c r="U16" s="1189"/>
      <c r="V16" s="1189"/>
      <c r="W16" s="1189"/>
      <c r="X16" s="1189"/>
      <c r="Y16" s="1189"/>
      <c r="Z16" s="1189"/>
      <c r="AA16" s="1189"/>
      <c r="AB16" s="1189"/>
      <c r="AC16" s="1189"/>
      <c r="AD16" s="1189"/>
    </row>
    <row r="17" spans="2:30" s="57" customFormat="1" ht="15" customHeight="1" x14ac:dyDescent="0.2">
      <c r="C17" s="208"/>
      <c r="D17" s="208"/>
      <c r="E17" s="208"/>
      <c r="F17" s="208"/>
      <c r="G17" s="208"/>
      <c r="H17" s="208"/>
      <c r="I17" s="208"/>
      <c r="J17" s="208"/>
      <c r="K17" s="208"/>
      <c r="L17" s="208"/>
      <c r="M17" s="208"/>
      <c r="N17" s="208"/>
      <c r="O17" s="208"/>
      <c r="P17" s="208"/>
      <c r="Q17" s="208"/>
      <c r="R17" s="208"/>
      <c r="S17" s="208"/>
      <c r="T17" s="208"/>
      <c r="U17" s="208"/>
      <c r="V17" s="208"/>
      <c r="W17" s="208"/>
      <c r="X17" s="208"/>
      <c r="Y17" s="208"/>
      <c r="Z17" s="208"/>
      <c r="AA17" s="208"/>
      <c r="AB17" s="208"/>
      <c r="AC17" s="208"/>
      <c r="AD17" s="208"/>
    </row>
    <row r="18" spans="2:30" s="57" customFormat="1" ht="15" customHeight="1" x14ac:dyDescent="0.2">
      <c r="B18" s="97" t="s">
        <v>831</v>
      </c>
    </row>
    <row r="19" spans="2:30" s="57" customFormat="1" ht="24" customHeight="1" x14ac:dyDescent="0.2">
      <c r="C19" s="1189" t="s">
        <v>832</v>
      </c>
      <c r="D19" s="1189"/>
      <c r="E19" s="1189"/>
      <c r="F19" s="1189"/>
      <c r="G19" s="1189"/>
      <c r="H19" s="1189"/>
      <c r="I19" s="1189"/>
      <c r="J19" s="1189"/>
      <c r="K19" s="1189"/>
      <c r="L19" s="1189"/>
      <c r="M19" s="1189"/>
      <c r="N19" s="1189"/>
      <c r="O19" s="1189"/>
      <c r="P19" s="1189"/>
      <c r="Q19" s="1189"/>
      <c r="R19" s="1189"/>
      <c r="S19" s="1189"/>
      <c r="T19" s="1189"/>
      <c r="U19" s="1189"/>
      <c r="V19" s="1189"/>
      <c r="W19" s="1189"/>
      <c r="X19" s="1189"/>
      <c r="Y19" s="1189"/>
      <c r="Z19" s="1189"/>
      <c r="AA19" s="1189"/>
      <c r="AB19" s="1189"/>
      <c r="AC19" s="1189"/>
      <c r="AD19" s="1189"/>
    </row>
    <row r="20" spans="2:30" s="57" customFormat="1" ht="15" customHeight="1" x14ac:dyDescent="0.2">
      <c r="C20" s="208"/>
      <c r="D20" s="208"/>
      <c r="E20" s="208"/>
      <c r="F20" s="208"/>
      <c r="G20" s="208"/>
      <c r="H20" s="208"/>
      <c r="I20" s="208"/>
      <c r="J20" s="208"/>
      <c r="K20" s="208"/>
      <c r="L20" s="208"/>
      <c r="M20" s="208"/>
      <c r="N20" s="208"/>
      <c r="O20" s="208"/>
      <c r="P20" s="208"/>
      <c r="Q20" s="208"/>
      <c r="R20" s="208"/>
      <c r="S20" s="208"/>
      <c r="T20" s="208"/>
      <c r="U20" s="208"/>
      <c r="V20" s="208"/>
      <c r="W20" s="208"/>
      <c r="X20" s="208"/>
      <c r="Y20" s="208"/>
      <c r="Z20" s="208"/>
      <c r="AA20" s="208"/>
      <c r="AB20" s="208"/>
      <c r="AC20" s="208"/>
      <c r="AD20" s="208"/>
    </row>
    <row r="21" spans="2:30" s="57" customFormat="1" ht="15" customHeight="1" x14ac:dyDescent="0.2">
      <c r="B21" s="97" t="s">
        <v>1677</v>
      </c>
    </row>
    <row r="22" spans="2:30" s="57" customFormat="1" ht="36" customHeight="1" x14ac:dyDescent="0.2">
      <c r="C22" s="1189" t="s">
        <v>1465</v>
      </c>
      <c r="D22" s="1189"/>
      <c r="E22" s="1189"/>
      <c r="F22" s="1189"/>
      <c r="G22" s="1189"/>
      <c r="H22" s="1189"/>
      <c r="I22" s="1189"/>
      <c r="J22" s="1189"/>
      <c r="K22" s="1189"/>
      <c r="L22" s="1189"/>
      <c r="M22" s="1189"/>
      <c r="N22" s="1189"/>
      <c r="O22" s="1189"/>
      <c r="P22" s="1189"/>
      <c r="Q22" s="1189"/>
      <c r="R22" s="1189"/>
      <c r="S22" s="1189"/>
      <c r="T22" s="1189"/>
      <c r="U22" s="1189"/>
      <c r="V22" s="1189"/>
      <c r="W22" s="1189"/>
      <c r="X22" s="1189"/>
      <c r="Y22" s="1189"/>
      <c r="Z22" s="1189"/>
      <c r="AA22" s="1189"/>
      <c r="AB22" s="1189"/>
      <c r="AC22" s="1189"/>
      <c r="AD22" s="1189"/>
    </row>
    <row r="23" spans="2:30" s="57" customFormat="1" ht="15" customHeight="1" x14ac:dyDescent="0.2"/>
    <row r="24" spans="2:30" s="57" customFormat="1" ht="15" customHeight="1" x14ac:dyDescent="0.2">
      <c r="B24" s="97" t="s">
        <v>1678</v>
      </c>
    </row>
    <row r="25" spans="2:30" s="57" customFormat="1" ht="24" customHeight="1" x14ac:dyDescent="0.2">
      <c r="C25" s="1189" t="s">
        <v>1466</v>
      </c>
      <c r="D25" s="1189"/>
      <c r="E25" s="1189"/>
      <c r="F25" s="1189"/>
      <c r="G25" s="1189"/>
      <c r="H25" s="1189"/>
      <c r="I25" s="1189"/>
      <c r="J25" s="1189"/>
      <c r="K25" s="1189"/>
      <c r="L25" s="1189"/>
      <c r="M25" s="1189"/>
      <c r="N25" s="1189"/>
      <c r="O25" s="1189"/>
      <c r="P25" s="1189"/>
      <c r="Q25" s="1189"/>
      <c r="R25" s="1189"/>
      <c r="S25" s="1189"/>
      <c r="T25" s="1189"/>
      <c r="U25" s="1189"/>
      <c r="V25" s="1189"/>
      <c r="W25" s="1189"/>
      <c r="X25" s="1189"/>
      <c r="Y25" s="1189"/>
      <c r="Z25" s="1189"/>
      <c r="AA25" s="1189"/>
      <c r="AB25" s="1189"/>
      <c r="AC25" s="1189"/>
      <c r="AD25" s="1189"/>
    </row>
    <row r="26" spans="2:30" s="57" customFormat="1" ht="15" customHeight="1" x14ac:dyDescent="0.2"/>
    <row r="27" spans="2:30" s="57" customFormat="1" ht="15" customHeight="1" x14ac:dyDescent="0.2">
      <c r="B27" s="97" t="s">
        <v>1009</v>
      </c>
    </row>
    <row r="28" spans="2:30" s="57" customFormat="1" ht="24" customHeight="1" x14ac:dyDescent="0.2">
      <c r="C28" s="527" t="s">
        <v>1010</v>
      </c>
      <c r="D28" s="527"/>
      <c r="E28" s="527"/>
      <c r="F28" s="527"/>
      <c r="G28" s="527"/>
      <c r="H28" s="527"/>
      <c r="I28" s="527"/>
      <c r="J28" s="527"/>
      <c r="K28" s="527"/>
      <c r="L28" s="527"/>
      <c r="M28" s="527"/>
      <c r="N28" s="527"/>
      <c r="O28" s="527"/>
      <c r="P28" s="527"/>
      <c r="Q28" s="527"/>
      <c r="R28" s="527"/>
      <c r="S28" s="527"/>
      <c r="T28" s="527"/>
      <c r="U28" s="527"/>
      <c r="V28" s="527"/>
      <c r="W28" s="527"/>
      <c r="X28" s="527"/>
      <c r="Y28" s="527"/>
      <c r="Z28" s="527"/>
      <c r="AA28" s="527"/>
      <c r="AB28" s="527"/>
      <c r="AC28" s="527"/>
      <c r="AD28" s="527"/>
    </row>
    <row r="29" spans="2:30" s="57" customFormat="1" ht="15" customHeight="1" x14ac:dyDescent="0.2"/>
    <row r="30" spans="2:30" s="57" customFormat="1" ht="15" customHeight="1" x14ac:dyDescent="0.2">
      <c r="B30" s="97" t="s">
        <v>1652</v>
      </c>
    </row>
    <row r="31" spans="2:30" s="57" customFormat="1" ht="24" customHeight="1" x14ac:dyDescent="0.2">
      <c r="C31" s="527" t="s">
        <v>1653</v>
      </c>
      <c r="D31" s="527"/>
      <c r="E31" s="527"/>
      <c r="F31" s="527"/>
      <c r="G31" s="527"/>
      <c r="H31" s="527"/>
      <c r="I31" s="527"/>
      <c r="J31" s="527"/>
      <c r="K31" s="527"/>
      <c r="L31" s="527"/>
      <c r="M31" s="527"/>
      <c r="N31" s="527"/>
      <c r="O31" s="527"/>
      <c r="P31" s="527"/>
      <c r="Q31" s="527"/>
      <c r="R31" s="527"/>
      <c r="S31" s="527"/>
      <c r="T31" s="527"/>
      <c r="U31" s="527"/>
      <c r="V31" s="527"/>
      <c r="W31" s="527"/>
      <c r="X31" s="527"/>
      <c r="Y31" s="527"/>
      <c r="Z31" s="527"/>
      <c r="AA31" s="527"/>
      <c r="AB31" s="527"/>
      <c r="AC31" s="527"/>
      <c r="AD31" s="527"/>
    </row>
    <row r="32" spans="2:30" s="57" customFormat="1" ht="15" customHeight="1" x14ac:dyDescent="0.2"/>
    <row r="33" spans="2:30" s="57" customFormat="1" ht="15" customHeight="1" x14ac:dyDescent="0.2">
      <c r="B33" s="97" t="s">
        <v>1458</v>
      </c>
    </row>
    <row r="34" spans="2:30" s="57" customFormat="1" ht="48" customHeight="1" x14ac:dyDescent="0.2">
      <c r="C34" s="527" t="s">
        <v>1654</v>
      </c>
      <c r="D34" s="527"/>
      <c r="E34" s="527"/>
      <c r="F34" s="527"/>
      <c r="G34" s="527"/>
      <c r="H34" s="527"/>
      <c r="I34" s="527"/>
      <c r="J34" s="527"/>
      <c r="K34" s="527"/>
      <c r="L34" s="527"/>
      <c r="M34" s="527"/>
      <c r="N34" s="527"/>
      <c r="O34" s="527"/>
      <c r="P34" s="527"/>
      <c r="Q34" s="527"/>
      <c r="R34" s="527"/>
      <c r="S34" s="527"/>
      <c r="T34" s="527"/>
      <c r="U34" s="527"/>
      <c r="V34" s="527"/>
      <c r="W34" s="527"/>
      <c r="X34" s="527"/>
      <c r="Y34" s="527"/>
      <c r="Z34" s="527"/>
      <c r="AA34" s="527"/>
      <c r="AB34" s="527"/>
      <c r="AC34" s="527"/>
      <c r="AD34" s="527"/>
    </row>
    <row r="35" spans="2:30" s="57" customFormat="1" ht="15" customHeight="1" x14ac:dyDescent="0.2"/>
    <row r="36" spans="2:30" s="57" customFormat="1" ht="15" customHeight="1" x14ac:dyDescent="0.2">
      <c r="B36" s="97" t="s">
        <v>1459</v>
      </c>
    </row>
    <row r="37" spans="2:30" s="57" customFormat="1" ht="24" customHeight="1" x14ac:dyDescent="0.2">
      <c r="C37" s="527" t="s">
        <v>1655</v>
      </c>
      <c r="D37" s="527"/>
      <c r="E37" s="527"/>
      <c r="F37" s="527"/>
      <c r="G37" s="527"/>
      <c r="H37" s="527"/>
      <c r="I37" s="527"/>
      <c r="J37" s="527"/>
      <c r="K37" s="527"/>
      <c r="L37" s="527"/>
      <c r="M37" s="527"/>
      <c r="N37" s="527"/>
      <c r="O37" s="527"/>
      <c r="P37" s="527"/>
      <c r="Q37" s="527"/>
      <c r="R37" s="527"/>
      <c r="S37" s="527"/>
      <c r="T37" s="527"/>
      <c r="U37" s="527"/>
      <c r="V37" s="527"/>
      <c r="W37" s="527"/>
      <c r="X37" s="527"/>
      <c r="Y37" s="527"/>
      <c r="Z37" s="527"/>
      <c r="AA37" s="527"/>
      <c r="AB37" s="527"/>
      <c r="AC37" s="527"/>
      <c r="AD37" s="527"/>
    </row>
    <row r="38" spans="2:30" s="57" customFormat="1" ht="15" customHeight="1" x14ac:dyDescent="0.2"/>
    <row r="39" spans="2:30" s="57" customFormat="1" ht="15" customHeight="1" x14ac:dyDescent="0.2">
      <c r="B39" s="97" t="s">
        <v>1460</v>
      </c>
    </row>
    <row r="40" spans="2:30" s="57" customFormat="1" ht="48" customHeight="1" x14ac:dyDescent="0.2">
      <c r="C40" s="527" t="s">
        <v>1656</v>
      </c>
      <c r="D40" s="527"/>
      <c r="E40" s="527"/>
      <c r="F40" s="527"/>
      <c r="G40" s="527"/>
      <c r="H40" s="527"/>
      <c r="I40" s="527"/>
      <c r="J40" s="527"/>
      <c r="K40" s="527"/>
      <c r="L40" s="527"/>
      <c r="M40" s="527"/>
      <c r="N40" s="527"/>
      <c r="O40" s="527"/>
      <c r="P40" s="527"/>
      <c r="Q40" s="527"/>
      <c r="R40" s="527"/>
      <c r="S40" s="527"/>
      <c r="T40" s="527"/>
      <c r="U40" s="527"/>
      <c r="V40" s="527"/>
      <c r="W40" s="527"/>
      <c r="X40" s="527"/>
      <c r="Y40" s="527"/>
      <c r="Z40" s="527"/>
      <c r="AA40" s="527"/>
      <c r="AB40" s="527"/>
      <c r="AC40" s="527"/>
      <c r="AD40" s="527"/>
    </row>
    <row r="41" spans="2:30" s="57" customFormat="1" ht="15" customHeight="1" x14ac:dyDescent="0.2"/>
    <row r="42" spans="2:30" s="57" customFormat="1" ht="15" customHeight="1" x14ac:dyDescent="0.2">
      <c r="B42" s="97" t="s">
        <v>1657</v>
      </c>
    </row>
    <row r="43" spans="2:30" s="57" customFormat="1" ht="72" customHeight="1" x14ac:dyDescent="0.2">
      <c r="C43" s="527" t="s">
        <v>1658</v>
      </c>
      <c r="D43" s="527"/>
      <c r="E43" s="527"/>
      <c r="F43" s="527"/>
      <c r="G43" s="527"/>
      <c r="H43" s="527"/>
      <c r="I43" s="527"/>
      <c r="J43" s="527"/>
      <c r="K43" s="527"/>
      <c r="L43" s="527"/>
      <c r="M43" s="527"/>
      <c r="N43" s="527"/>
      <c r="O43" s="527"/>
      <c r="P43" s="527"/>
      <c r="Q43" s="527"/>
      <c r="R43" s="527"/>
      <c r="S43" s="527"/>
      <c r="T43" s="527"/>
      <c r="U43" s="527"/>
      <c r="V43" s="527"/>
      <c r="W43" s="527"/>
      <c r="X43" s="527"/>
      <c r="Y43" s="527"/>
      <c r="Z43" s="527"/>
      <c r="AA43" s="527"/>
      <c r="AB43" s="527"/>
      <c r="AC43" s="527"/>
      <c r="AD43" s="527"/>
    </row>
    <row r="44" spans="2:30" s="57" customFormat="1" ht="15" customHeight="1" x14ac:dyDescent="0.2"/>
    <row r="45" spans="2:30" s="57" customFormat="1" ht="15" customHeight="1" x14ac:dyDescent="0.2">
      <c r="B45" s="97" t="s">
        <v>1659</v>
      </c>
    </row>
    <row r="46" spans="2:30" s="57" customFormat="1" ht="48" customHeight="1" x14ac:dyDescent="0.2">
      <c r="C46" s="527" t="s">
        <v>1660</v>
      </c>
      <c r="D46" s="527"/>
      <c r="E46" s="527"/>
      <c r="F46" s="527"/>
      <c r="G46" s="527"/>
      <c r="H46" s="527"/>
      <c r="I46" s="527"/>
      <c r="J46" s="527"/>
      <c r="K46" s="527"/>
      <c r="L46" s="527"/>
      <c r="M46" s="527"/>
      <c r="N46" s="527"/>
      <c r="O46" s="527"/>
      <c r="P46" s="527"/>
      <c r="Q46" s="527"/>
      <c r="R46" s="527"/>
      <c r="S46" s="527"/>
      <c r="T46" s="527"/>
      <c r="U46" s="527"/>
      <c r="V46" s="527"/>
      <c r="W46" s="527"/>
      <c r="X46" s="527"/>
      <c r="Y46" s="527"/>
      <c r="Z46" s="527"/>
      <c r="AA46" s="527"/>
      <c r="AB46" s="527"/>
      <c r="AC46" s="527"/>
      <c r="AD46" s="527"/>
    </row>
    <row r="47" spans="2:30" s="57" customFormat="1" ht="15" customHeight="1" x14ac:dyDescent="0.2"/>
    <row r="48" spans="2:30" s="57" customFormat="1" ht="15" customHeight="1" x14ac:dyDescent="0.2">
      <c r="B48" s="97" t="s">
        <v>1461</v>
      </c>
    </row>
    <row r="49" spans="2:30" s="57" customFormat="1" ht="36" customHeight="1" x14ac:dyDescent="0.2">
      <c r="C49" s="527" t="s">
        <v>1661</v>
      </c>
      <c r="D49" s="527"/>
      <c r="E49" s="527"/>
      <c r="F49" s="527"/>
      <c r="G49" s="527"/>
      <c r="H49" s="527"/>
      <c r="I49" s="527"/>
      <c r="J49" s="527"/>
      <c r="K49" s="527"/>
      <c r="L49" s="527"/>
      <c r="M49" s="527"/>
      <c r="N49" s="527"/>
      <c r="O49" s="527"/>
      <c r="P49" s="527"/>
      <c r="Q49" s="527"/>
      <c r="R49" s="527"/>
      <c r="S49" s="527"/>
      <c r="T49" s="527"/>
      <c r="U49" s="527"/>
      <c r="V49" s="527"/>
      <c r="W49" s="527"/>
      <c r="X49" s="527"/>
      <c r="Y49" s="527"/>
      <c r="Z49" s="527"/>
      <c r="AA49" s="527"/>
      <c r="AB49" s="527"/>
      <c r="AC49" s="527"/>
      <c r="AD49" s="527"/>
    </row>
    <row r="50" spans="2:30" s="57" customFormat="1" ht="15" customHeight="1" x14ac:dyDescent="0.2"/>
    <row r="51" spans="2:30" s="57" customFormat="1" ht="15" customHeight="1" x14ac:dyDescent="0.2">
      <c r="B51" s="97" t="s">
        <v>1462</v>
      </c>
    </row>
    <row r="52" spans="2:30" s="57" customFormat="1" ht="48" customHeight="1" x14ac:dyDescent="0.2">
      <c r="C52" s="527" t="s">
        <v>1662</v>
      </c>
      <c r="D52" s="527"/>
      <c r="E52" s="527"/>
      <c r="F52" s="527"/>
      <c r="G52" s="527"/>
      <c r="H52" s="527"/>
      <c r="I52" s="527"/>
      <c r="J52" s="527"/>
      <c r="K52" s="527"/>
      <c r="L52" s="527"/>
      <c r="M52" s="527"/>
      <c r="N52" s="527"/>
      <c r="O52" s="527"/>
      <c r="P52" s="527"/>
      <c r="Q52" s="527"/>
      <c r="R52" s="527"/>
      <c r="S52" s="527"/>
      <c r="T52" s="527"/>
      <c r="U52" s="527"/>
      <c r="V52" s="527"/>
      <c r="W52" s="527"/>
      <c r="X52" s="527"/>
      <c r="Y52" s="527"/>
      <c r="Z52" s="527"/>
      <c r="AA52" s="527"/>
      <c r="AB52" s="527"/>
      <c r="AC52" s="527"/>
      <c r="AD52" s="527"/>
    </row>
    <row r="53" spans="2:30" s="57" customFormat="1" ht="15" customHeight="1" x14ac:dyDescent="0.2"/>
    <row r="54" spans="2:30" s="57" customFormat="1" ht="15" customHeight="1" x14ac:dyDescent="0.2">
      <c r="B54" s="97" t="s">
        <v>1663</v>
      </c>
    </row>
    <row r="55" spans="2:30" s="57" customFormat="1" ht="60" customHeight="1" x14ac:dyDescent="0.2">
      <c r="C55" s="527" t="s">
        <v>1664</v>
      </c>
      <c r="D55" s="527"/>
      <c r="E55" s="527"/>
      <c r="F55" s="527"/>
      <c r="G55" s="527"/>
      <c r="H55" s="527"/>
      <c r="I55" s="527"/>
      <c r="J55" s="527"/>
      <c r="K55" s="527"/>
      <c r="L55" s="527"/>
      <c r="M55" s="527"/>
      <c r="N55" s="527"/>
      <c r="O55" s="527"/>
      <c r="P55" s="527"/>
      <c r="Q55" s="527"/>
      <c r="R55" s="527"/>
      <c r="S55" s="527"/>
      <c r="T55" s="527"/>
      <c r="U55" s="527"/>
      <c r="V55" s="527"/>
      <c r="W55" s="527"/>
      <c r="X55" s="527"/>
      <c r="Y55" s="527"/>
      <c r="Z55" s="527"/>
      <c r="AA55" s="527"/>
      <c r="AB55" s="527"/>
      <c r="AC55" s="527"/>
      <c r="AD55" s="527"/>
    </row>
    <row r="56" spans="2:30" s="57" customFormat="1" ht="15" customHeight="1" x14ac:dyDescent="0.2"/>
    <row r="57" spans="2:30" s="57" customFormat="1" ht="15" customHeight="1" x14ac:dyDescent="0.2">
      <c r="B57" s="97" t="s">
        <v>1665</v>
      </c>
    </row>
    <row r="58" spans="2:30" s="57" customFormat="1" ht="36" customHeight="1" x14ac:dyDescent="0.2">
      <c r="C58" s="527" t="s">
        <v>1666</v>
      </c>
      <c r="D58" s="527"/>
      <c r="E58" s="527"/>
      <c r="F58" s="527"/>
      <c r="G58" s="527"/>
      <c r="H58" s="527"/>
      <c r="I58" s="527"/>
      <c r="J58" s="527"/>
      <c r="K58" s="527"/>
      <c r="L58" s="527"/>
      <c r="M58" s="527"/>
      <c r="N58" s="527"/>
      <c r="O58" s="527"/>
      <c r="P58" s="527"/>
      <c r="Q58" s="527"/>
      <c r="R58" s="527"/>
      <c r="S58" s="527"/>
      <c r="T58" s="527"/>
      <c r="U58" s="527"/>
      <c r="V58" s="527"/>
      <c r="W58" s="527"/>
      <c r="X58" s="527"/>
      <c r="Y58" s="527"/>
      <c r="Z58" s="527"/>
      <c r="AA58" s="527"/>
      <c r="AB58" s="527"/>
      <c r="AC58" s="527"/>
      <c r="AD58" s="527"/>
    </row>
    <row r="59" spans="2:30" s="57" customFormat="1" ht="15" customHeight="1" x14ac:dyDescent="0.2"/>
    <row r="60" spans="2:30" s="57" customFormat="1" ht="15" customHeight="1" x14ac:dyDescent="0.2">
      <c r="B60" s="97" t="s">
        <v>1012</v>
      </c>
    </row>
    <row r="61" spans="2:30" s="57" customFormat="1" ht="60" customHeight="1" x14ac:dyDescent="0.2">
      <c r="C61" s="1189" t="s">
        <v>1757</v>
      </c>
      <c r="D61" s="1189"/>
      <c r="E61" s="1189"/>
      <c r="F61" s="1189"/>
      <c r="G61" s="1189"/>
      <c r="H61" s="1189"/>
      <c r="I61" s="1189"/>
      <c r="J61" s="1189"/>
      <c r="K61" s="1189"/>
      <c r="L61" s="1189"/>
      <c r="M61" s="1189"/>
      <c r="N61" s="1189"/>
      <c r="O61" s="1189"/>
      <c r="P61" s="1189"/>
      <c r="Q61" s="1189"/>
      <c r="R61" s="1189"/>
      <c r="S61" s="1189"/>
      <c r="T61" s="1189"/>
      <c r="U61" s="1189"/>
      <c r="V61" s="1189"/>
      <c r="W61" s="1189"/>
      <c r="X61" s="1189"/>
      <c r="Y61" s="1189"/>
      <c r="Z61" s="1189"/>
      <c r="AA61" s="1189"/>
      <c r="AB61" s="1189"/>
      <c r="AC61" s="1189"/>
      <c r="AD61" s="1189"/>
    </row>
    <row r="62" spans="2:30" s="57" customFormat="1" ht="15" customHeight="1" x14ac:dyDescent="0.2"/>
    <row r="63" spans="2:30" s="57" customFormat="1" ht="15" customHeight="1" x14ac:dyDescent="0.2">
      <c r="B63" s="97" t="s">
        <v>1445</v>
      </c>
    </row>
    <row r="64" spans="2:30" s="57" customFormat="1" ht="48" customHeight="1" x14ac:dyDescent="0.2">
      <c r="C64" s="1189" t="s">
        <v>1649</v>
      </c>
      <c r="D64" s="1189"/>
      <c r="E64" s="1189"/>
      <c r="F64" s="1189"/>
      <c r="G64" s="1189"/>
      <c r="H64" s="1189"/>
      <c r="I64" s="1189"/>
      <c r="J64" s="1189"/>
      <c r="K64" s="1189"/>
      <c r="L64" s="1189"/>
      <c r="M64" s="1189"/>
      <c r="N64" s="1189"/>
      <c r="O64" s="1189"/>
      <c r="P64" s="1189"/>
      <c r="Q64" s="1189"/>
      <c r="R64" s="1189"/>
      <c r="S64" s="1189"/>
      <c r="T64" s="1189"/>
      <c r="U64" s="1189"/>
      <c r="V64" s="1189"/>
      <c r="W64" s="1189"/>
      <c r="X64" s="1189"/>
      <c r="Y64" s="1189"/>
      <c r="Z64" s="1189"/>
      <c r="AA64" s="1189"/>
      <c r="AB64" s="1189"/>
      <c r="AC64" s="1189"/>
      <c r="AD64" s="1189"/>
    </row>
    <row r="65" spans="2:30" s="57" customFormat="1" ht="15" customHeight="1" x14ac:dyDescent="0.2"/>
    <row r="66" spans="2:30" s="57" customFormat="1" ht="15" customHeight="1" x14ac:dyDescent="0.2">
      <c r="B66" s="97" t="s">
        <v>1444</v>
      </c>
    </row>
    <row r="67" spans="2:30" s="57" customFormat="1" ht="23.25" customHeight="1" x14ac:dyDescent="0.2">
      <c r="C67" s="1189" t="s">
        <v>1646</v>
      </c>
      <c r="D67" s="1189"/>
      <c r="E67" s="1189"/>
      <c r="F67" s="1189"/>
      <c r="G67" s="1189"/>
      <c r="H67" s="1189"/>
      <c r="I67" s="1189"/>
      <c r="J67" s="1189"/>
      <c r="K67" s="1189"/>
      <c r="L67" s="1189"/>
      <c r="M67" s="1189"/>
      <c r="N67" s="1189"/>
      <c r="O67" s="1189"/>
      <c r="P67" s="1189"/>
      <c r="Q67" s="1189"/>
      <c r="R67" s="1189"/>
      <c r="S67" s="1189"/>
      <c r="T67" s="1189"/>
      <c r="U67" s="1189"/>
      <c r="V67" s="1189"/>
      <c r="W67" s="1189"/>
      <c r="X67" s="1189"/>
      <c r="Y67" s="1189"/>
      <c r="Z67" s="1189"/>
      <c r="AA67" s="1189"/>
      <c r="AB67" s="1189"/>
      <c r="AC67" s="1189"/>
      <c r="AD67" s="1189"/>
    </row>
    <row r="68" spans="2:30" s="57" customFormat="1" ht="15" customHeight="1" x14ac:dyDescent="0.2"/>
    <row r="69" spans="2:30" s="57" customFormat="1" ht="15" customHeight="1" x14ac:dyDescent="0.2">
      <c r="B69" s="97" t="s">
        <v>1443</v>
      </c>
    </row>
    <row r="70" spans="2:30" s="57" customFormat="1" ht="36" customHeight="1" x14ac:dyDescent="0.2">
      <c r="C70" s="1189" t="s">
        <v>1645</v>
      </c>
      <c r="D70" s="1189"/>
      <c r="E70" s="1189"/>
      <c r="F70" s="1189"/>
      <c r="G70" s="1189"/>
      <c r="H70" s="1189"/>
      <c r="I70" s="1189"/>
      <c r="J70" s="1189"/>
      <c r="K70" s="1189"/>
      <c r="L70" s="1189"/>
      <c r="M70" s="1189"/>
      <c r="N70" s="1189"/>
      <c r="O70" s="1189"/>
      <c r="P70" s="1189"/>
      <c r="Q70" s="1189"/>
      <c r="R70" s="1189"/>
      <c r="S70" s="1189"/>
      <c r="T70" s="1189"/>
      <c r="U70" s="1189"/>
      <c r="V70" s="1189"/>
      <c r="W70" s="1189"/>
      <c r="X70" s="1189"/>
      <c r="Y70" s="1189"/>
      <c r="Z70" s="1189"/>
      <c r="AA70" s="1189"/>
      <c r="AB70" s="1189"/>
      <c r="AC70" s="1189"/>
      <c r="AD70" s="1189"/>
    </row>
    <row r="71" spans="2:30" s="57" customFormat="1" ht="15" customHeight="1" x14ac:dyDescent="0.2"/>
    <row r="72" spans="2:30" s="57" customFormat="1" ht="15" customHeight="1" x14ac:dyDescent="0.2">
      <c r="B72" s="97" t="s">
        <v>836</v>
      </c>
    </row>
    <row r="73" spans="2:30" s="57" customFormat="1" ht="24" customHeight="1" x14ac:dyDescent="0.2">
      <c r="C73" s="1189" t="s">
        <v>837</v>
      </c>
      <c r="D73" s="1189"/>
      <c r="E73" s="1189"/>
      <c r="F73" s="1189"/>
      <c r="G73" s="1189"/>
      <c r="H73" s="1189"/>
      <c r="I73" s="1189"/>
      <c r="J73" s="1189"/>
      <c r="K73" s="1189"/>
      <c r="L73" s="1189"/>
      <c r="M73" s="1189"/>
      <c r="N73" s="1189"/>
      <c r="O73" s="1189"/>
      <c r="P73" s="1189"/>
      <c r="Q73" s="1189"/>
      <c r="R73" s="1189"/>
      <c r="S73" s="1189"/>
      <c r="T73" s="1189"/>
      <c r="U73" s="1189"/>
      <c r="V73" s="1189"/>
      <c r="W73" s="1189"/>
      <c r="X73" s="1189"/>
      <c r="Y73" s="1189"/>
      <c r="Z73" s="1189"/>
      <c r="AA73" s="1189"/>
      <c r="AB73" s="1189"/>
      <c r="AC73" s="1189"/>
      <c r="AD73" s="1189"/>
    </row>
    <row r="74" spans="2:30" s="57" customFormat="1" ht="15" customHeight="1" x14ac:dyDescent="0.2">
      <c r="C74" s="208"/>
      <c r="D74" s="208"/>
      <c r="E74" s="208"/>
      <c r="F74" s="208"/>
      <c r="G74" s="208"/>
      <c r="H74" s="208"/>
      <c r="I74" s="208"/>
      <c r="J74" s="208"/>
      <c r="K74" s="208"/>
      <c r="L74" s="208"/>
      <c r="M74" s="208"/>
      <c r="N74" s="208"/>
      <c r="O74" s="208"/>
      <c r="P74" s="208"/>
      <c r="Q74" s="208"/>
      <c r="R74" s="208"/>
      <c r="S74" s="208"/>
      <c r="T74" s="208"/>
      <c r="U74" s="208"/>
      <c r="V74" s="208"/>
      <c r="W74" s="208"/>
      <c r="X74" s="208"/>
      <c r="Y74" s="208"/>
      <c r="Z74" s="208"/>
      <c r="AA74" s="208"/>
      <c r="AB74" s="208"/>
      <c r="AC74" s="208"/>
      <c r="AD74" s="208"/>
    </row>
    <row r="75" spans="2:30" s="57" customFormat="1" ht="36" customHeight="1" x14ac:dyDescent="0.2">
      <c r="C75" s="209"/>
      <c r="D75" s="1189" t="s">
        <v>1034</v>
      </c>
      <c r="E75" s="1189"/>
      <c r="F75" s="1189"/>
      <c r="G75" s="1189"/>
      <c r="H75" s="1189"/>
      <c r="I75" s="1189"/>
      <c r="J75" s="1189"/>
      <c r="K75" s="1189"/>
      <c r="L75" s="1189"/>
      <c r="M75" s="1189"/>
      <c r="N75" s="1189"/>
      <c r="O75" s="1189"/>
      <c r="P75" s="1189"/>
      <c r="Q75" s="1189"/>
      <c r="R75" s="1189"/>
      <c r="S75" s="1189"/>
      <c r="T75" s="1189"/>
      <c r="U75" s="1189"/>
      <c r="V75" s="1189"/>
      <c r="W75" s="1189"/>
      <c r="X75" s="1189"/>
      <c r="Y75" s="1189"/>
      <c r="Z75" s="1189"/>
      <c r="AA75" s="1189"/>
      <c r="AB75" s="1189"/>
      <c r="AC75" s="1189"/>
      <c r="AD75" s="1189"/>
    </row>
    <row r="76" spans="2:30" s="57" customFormat="1" ht="15" customHeight="1" x14ac:dyDescent="0.2">
      <c r="C76" s="209"/>
      <c r="D76" s="208"/>
      <c r="E76" s="208"/>
      <c r="F76" s="208"/>
      <c r="G76" s="208"/>
      <c r="H76" s="208"/>
      <c r="I76" s="208"/>
      <c r="J76" s="208"/>
      <c r="K76" s="208"/>
      <c r="L76" s="208"/>
      <c r="M76" s="208"/>
      <c r="N76" s="208"/>
      <c r="O76" s="208"/>
      <c r="P76" s="208"/>
      <c r="Q76" s="208"/>
      <c r="R76" s="208"/>
      <c r="S76" s="208"/>
      <c r="T76" s="208"/>
      <c r="U76" s="208"/>
      <c r="V76" s="208"/>
      <c r="W76" s="208"/>
      <c r="X76" s="208"/>
      <c r="Y76" s="208"/>
      <c r="Z76" s="208"/>
      <c r="AA76" s="208"/>
      <c r="AB76" s="208"/>
      <c r="AC76" s="208"/>
      <c r="AD76" s="208"/>
    </row>
    <row r="77" spans="2:30" s="57" customFormat="1" ht="24" customHeight="1" x14ac:dyDescent="0.2">
      <c r="C77" s="209"/>
      <c r="D77" s="1189" t="s">
        <v>1679</v>
      </c>
      <c r="E77" s="1189"/>
      <c r="F77" s="1189"/>
      <c r="G77" s="1189"/>
      <c r="H77" s="1189"/>
      <c r="I77" s="1189"/>
      <c r="J77" s="1189"/>
      <c r="K77" s="1189"/>
      <c r="L77" s="1189"/>
      <c r="M77" s="1189"/>
      <c r="N77" s="1189"/>
      <c r="O77" s="1189"/>
      <c r="P77" s="1189"/>
      <c r="Q77" s="1189"/>
      <c r="R77" s="1189"/>
      <c r="S77" s="1189"/>
      <c r="T77" s="1189"/>
      <c r="U77" s="1189"/>
      <c r="V77" s="1189"/>
      <c r="W77" s="1189"/>
      <c r="X77" s="1189"/>
      <c r="Y77" s="1189"/>
      <c r="Z77" s="1189"/>
      <c r="AA77" s="1189"/>
      <c r="AB77" s="1189"/>
      <c r="AC77" s="1189"/>
      <c r="AD77" s="1189"/>
    </row>
    <row r="78" spans="2:30" s="57" customFormat="1" ht="15" customHeight="1" x14ac:dyDescent="0.2">
      <c r="C78" s="209"/>
      <c r="D78" s="208"/>
      <c r="E78" s="208"/>
      <c r="F78" s="208"/>
      <c r="G78" s="208"/>
      <c r="H78" s="208"/>
      <c r="I78" s="208"/>
      <c r="J78" s="208"/>
      <c r="K78" s="208"/>
      <c r="L78" s="208"/>
      <c r="M78" s="208"/>
      <c r="N78" s="208"/>
      <c r="O78" s="208"/>
      <c r="P78" s="208"/>
      <c r="Q78" s="208"/>
      <c r="R78" s="208"/>
      <c r="S78" s="208"/>
      <c r="T78" s="208"/>
      <c r="U78" s="208"/>
      <c r="V78" s="208"/>
      <c r="W78" s="208"/>
      <c r="X78" s="208"/>
      <c r="Y78" s="208"/>
      <c r="Z78" s="208"/>
      <c r="AA78" s="208"/>
      <c r="AB78" s="208"/>
      <c r="AC78" s="208"/>
      <c r="AD78" s="208"/>
    </row>
    <row r="79" spans="2:30" s="57" customFormat="1" ht="36" customHeight="1" x14ac:dyDescent="0.2">
      <c r="C79" s="209"/>
      <c r="D79" s="1189" t="s">
        <v>1680</v>
      </c>
      <c r="E79" s="1189"/>
      <c r="F79" s="1189"/>
      <c r="G79" s="1189"/>
      <c r="H79" s="1189"/>
      <c r="I79" s="1189"/>
      <c r="J79" s="1189"/>
      <c r="K79" s="1189"/>
      <c r="L79" s="1189"/>
      <c r="M79" s="1189"/>
      <c r="N79" s="1189"/>
      <c r="O79" s="1189"/>
      <c r="P79" s="1189"/>
      <c r="Q79" s="1189"/>
      <c r="R79" s="1189"/>
      <c r="S79" s="1189"/>
      <c r="T79" s="1189"/>
      <c r="U79" s="1189"/>
      <c r="V79" s="1189"/>
      <c r="W79" s="1189"/>
      <c r="X79" s="1189"/>
      <c r="Y79" s="1189"/>
      <c r="Z79" s="1189"/>
      <c r="AA79" s="1189"/>
      <c r="AB79" s="1189"/>
      <c r="AC79" s="1189"/>
      <c r="AD79" s="1189"/>
    </row>
    <row r="80" spans="2:30" s="57" customFormat="1" ht="15" customHeight="1" x14ac:dyDescent="0.2">
      <c r="C80" s="209"/>
      <c r="D80" s="208"/>
      <c r="E80" s="208"/>
      <c r="F80" s="208"/>
      <c r="G80" s="208"/>
      <c r="H80" s="208"/>
      <c r="I80" s="208"/>
      <c r="J80" s="208"/>
      <c r="K80" s="208"/>
      <c r="L80" s="208"/>
      <c r="M80" s="208"/>
      <c r="N80" s="208"/>
      <c r="O80" s="208"/>
      <c r="P80" s="208"/>
      <c r="Q80" s="208"/>
      <c r="R80" s="208"/>
      <c r="S80" s="208"/>
      <c r="T80" s="208"/>
      <c r="U80" s="208"/>
      <c r="V80" s="208"/>
      <c r="W80" s="208"/>
      <c r="X80" s="208"/>
      <c r="Y80" s="208"/>
      <c r="Z80" s="208"/>
      <c r="AA80" s="208"/>
      <c r="AB80" s="208"/>
      <c r="AC80" s="208"/>
      <c r="AD80" s="208"/>
    </row>
    <row r="81" spans="2:30" s="57" customFormat="1" ht="36" customHeight="1" x14ac:dyDescent="0.2">
      <c r="C81" s="209"/>
      <c r="D81" s="1189" t="s">
        <v>1681</v>
      </c>
      <c r="E81" s="1189"/>
      <c r="F81" s="1189"/>
      <c r="G81" s="1189"/>
      <c r="H81" s="1189"/>
      <c r="I81" s="1189"/>
      <c r="J81" s="1189"/>
      <c r="K81" s="1189"/>
      <c r="L81" s="1189"/>
      <c r="M81" s="1189"/>
      <c r="N81" s="1189"/>
      <c r="O81" s="1189"/>
      <c r="P81" s="1189"/>
      <c r="Q81" s="1189"/>
      <c r="R81" s="1189"/>
      <c r="S81" s="1189"/>
      <c r="T81" s="1189"/>
      <c r="U81" s="1189"/>
      <c r="V81" s="1189"/>
      <c r="W81" s="1189"/>
      <c r="X81" s="1189"/>
      <c r="Y81" s="1189"/>
      <c r="Z81" s="1189"/>
      <c r="AA81" s="1189"/>
      <c r="AB81" s="1189"/>
      <c r="AC81" s="1189"/>
      <c r="AD81" s="1189"/>
    </row>
    <row r="82" spans="2:30" s="57" customFormat="1" ht="15" customHeight="1" x14ac:dyDescent="0.2">
      <c r="C82" s="209"/>
      <c r="D82" s="208"/>
      <c r="E82" s="208"/>
      <c r="F82" s="208"/>
      <c r="G82" s="208"/>
      <c r="H82" s="208"/>
      <c r="I82" s="208"/>
      <c r="J82" s="208"/>
      <c r="K82" s="208"/>
      <c r="L82" s="208"/>
      <c r="M82" s="208"/>
      <c r="N82" s="208"/>
      <c r="O82" s="208"/>
      <c r="P82" s="208"/>
      <c r="Q82" s="208"/>
      <c r="R82" s="208"/>
      <c r="S82" s="208"/>
      <c r="T82" s="208"/>
      <c r="U82" s="208"/>
      <c r="V82" s="208"/>
      <c r="W82" s="208"/>
      <c r="X82" s="208"/>
      <c r="Y82" s="208"/>
      <c r="Z82" s="208"/>
      <c r="AA82" s="208"/>
      <c r="AB82" s="208"/>
      <c r="AC82" s="208"/>
      <c r="AD82" s="208"/>
    </row>
    <row r="83" spans="2:30" s="57" customFormat="1" ht="36" customHeight="1" x14ac:dyDescent="0.2">
      <c r="C83" s="209"/>
      <c r="D83" s="1189" t="s">
        <v>1682</v>
      </c>
      <c r="E83" s="1189"/>
      <c r="F83" s="1189"/>
      <c r="G83" s="1189"/>
      <c r="H83" s="1189"/>
      <c r="I83" s="1189"/>
      <c r="J83" s="1189"/>
      <c r="K83" s="1189"/>
      <c r="L83" s="1189"/>
      <c r="M83" s="1189"/>
      <c r="N83" s="1189"/>
      <c r="O83" s="1189"/>
      <c r="P83" s="1189"/>
      <c r="Q83" s="1189"/>
      <c r="R83" s="1189"/>
      <c r="S83" s="1189"/>
      <c r="T83" s="1189"/>
      <c r="U83" s="1189"/>
      <c r="V83" s="1189"/>
      <c r="W83" s="1189"/>
      <c r="X83" s="1189"/>
      <c r="Y83" s="1189"/>
      <c r="Z83" s="1189"/>
      <c r="AA83" s="1189"/>
      <c r="AB83" s="1189"/>
      <c r="AC83" s="1189"/>
      <c r="AD83" s="1189"/>
    </row>
    <row r="84" spans="2:30" s="57" customFormat="1" ht="15" customHeight="1" x14ac:dyDescent="0.2">
      <c r="C84" s="209"/>
      <c r="D84" s="208"/>
      <c r="E84" s="208"/>
      <c r="F84" s="208"/>
      <c r="G84" s="208"/>
      <c r="H84" s="208"/>
      <c r="I84" s="208"/>
      <c r="J84" s="208"/>
      <c r="K84" s="208"/>
      <c r="L84" s="208"/>
      <c r="M84" s="208"/>
      <c r="N84" s="208"/>
      <c r="O84" s="208"/>
      <c r="P84" s="208"/>
      <c r="Q84" s="208"/>
      <c r="R84" s="208"/>
      <c r="S84" s="208"/>
      <c r="T84" s="208"/>
      <c r="U84" s="208"/>
      <c r="V84" s="208"/>
      <c r="W84" s="208"/>
      <c r="X84" s="208"/>
      <c r="Y84" s="208"/>
      <c r="Z84" s="208"/>
      <c r="AA84" s="208"/>
      <c r="AB84" s="208"/>
      <c r="AC84" s="208"/>
      <c r="AD84" s="208"/>
    </row>
    <row r="85" spans="2:30" s="57" customFormat="1" ht="23.25" customHeight="1" x14ac:dyDescent="0.2">
      <c r="C85" s="209"/>
      <c r="D85" s="1189" t="s">
        <v>1683</v>
      </c>
      <c r="E85" s="1189"/>
      <c r="F85" s="1189"/>
      <c r="G85" s="1189"/>
      <c r="H85" s="1189"/>
      <c r="I85" s="1189"/>
      <c r="J85" s="1189"/>
      <c r="K85" s="1189"/>
      <c r="L85" s="1189"/>
      <c r="M85" s="1189"/>
      <c r="N85" s="1189"/>
      <c r="O85" s="1189"/>
      <c r="P85" s="1189"/>
      <c r="Q85" s="1189"/>
      <c r="R85" s="1189"/>
      <c r="S85" s="1189"/>
      <c r="T85" s="1189"/>
      <c r="U85" s="1189"/>
      <c r="V85" s="1189"/>
      <c r="W85" s="1189"/>
      <c r="X85" s="1189"/>
      <c r="Y85" s="1189"/>
      <c r="Z85" s="1189"/>
      <c r="AA85" s="1189"/>
      <c r="AB85" s="1189"/>
      <c r="AC85" s="1189"/>
      <c r="AD85" s="1189"/>
    </row>
    <row r="86" spans="2:30" s="57" customFormat="1" ht="15" customHeight="1" x14ac:dyDescent="0.2">
      <c r="C86" s="209"/>
      <c r="D86" s="208"/>
      <c r="E86" s="208"/>
      <c r="F86" s="208"/>
      <c r="G86" s="208"/>
      <c r="H86" s="208"/>
      <c r="I86" s="208"/>
      <c r="J86" s="208"/>
      <c r="K86" s="208"/>
      <c r="L86" s="208"/>
      <c r="M86" s="208"/>
      <c r="N86" s="208"/>
      <c r="O86" s="208"/>
      <c r="P86" s="208"/>
      <c r="Q86" s="208"/>
      <c r="R86" s="208"/>
      <c r="S86" s="208"/>
      <c r="T86" s="208"/>
      <c r="U86" s="208"/>
      <c r="V86" s="208"/>
      <c r="W86" s="208"/>
      <c r="X86" s="208"/>
      <c r="Y86" s="208"/>
      <c r="Z86" s="208"/>
      <c r="AA86" s="208"/>
      <c r="AB86" s="208"/>
      <c r="AC86" s="208"/>
      <c r="AD86" s="208"/>
    </row>
    <row r="87" spans="2:30" s="57" customFormat="1" ht="48" customHeight="1" x14ac:dyDescent="0.2">
      <c r="C87" s="209"/>
      <c r="D87" s="1189" t="s">
        <v>1684</v>
      </c>
      <c r="E87" s="1189"/>
      <c r="F87" s="1189"/>
      <c r="G87" s="1189"/>
      <c r="H87" s="1189"/>
      <c r="I87" s="1189"/>
      <c r="J87" s="1189"/>
      <c r="K87" s="1189"/>
      <c r="L87" s="1189"/>
      <c r="M87" s="1189"/>
      <c r="N87" s="1189"/>
      <c r="O87" s="1189"/>
      <c r="P87" s="1189"/>
      <c r="Q87" s="1189"/>
      <c r="R87" s="1189"/>
      <c r="S87" s="1189"/>
      <c r="T87" s="1189"/>
      <c r="U87" s="1189"/>
      <c r="V87" s="1189"/>
      <c r="W87" s="1189"/>
      <c r="X87" s="1189"/>
      <c r="Y87" s="1189"/>
      <c r="Z87" s="1189"/>
      <c r="AA87" s="1189"/>
      <c r="AB87" s="1189"/>
      <c r="AC87" s="1189"/>
      <c r="AD87" s="1189"/>
    </row>
    <row r="88" spans="2:30" s="57" customFormat="1" ht="15" customHeight="1" x14ac:dyDescent="0.2">
      <c r="C88" s="209"/>
      <c r="D88" s="208"/>
      <c r="E88" s="208"/>
      <c r="F88" s="208"/>
      <c r="G88" s="208"/>
      <c r="H88" s="208"/>
      <c r="I88" s="208"/>
      <c r="J88" s="208"/>
      <c r="K88" s="208"/>
      <c r="L88" s="208"/>
      <c r="M88" s="208"/>
      <c r="N88" s="208"/>
      <c r="O88" s="208"/>
      <c r="P88" s="208"/>
      <c r="Q88" s="208"/>
      <c r="R88" s="208"/>
      <c r="S88" s="208"/>
      <c r="T88" s="208"/>
      <c r="U88" s="208"/>
      <c r="V88" s="208"/>
      <c r="W88" s="208"/>
      <c r="X88" s="208"/>
      <c r="Y88" s="208"/>
      <c r="Z88" s="208"/>
      <c r="AA88" s="208"/>
      <c r="AB88" s="208"/>
      <c r="AC88" s="208"/>
      <c r="AD88" s="208"/>
    </row>
    <row r="89" spans="2:30" s="57" customFormat="1" ht="48" customHeight="1" x14ac:dyDescent="0.2">
      <c r="C89" s="209"/>
      <c r="D89" s="1189" t="s">
        <v>1685</v>
      </c>
      <c r="E89" s="1189"/>
      <c r="F89" s="1189"/>
      <c r="G89" s="1189"/>
      <c r="H89" s="1189"/>
      <c r="I89" s="1189"/>
      <c r="J89" s="1189"/>
      <c r="K89" s="1189"/>
      <c r="L89" s="1189"/>
      <c r="M89" s="1189"/>
      <c r="N89" s="1189"/>
      <c r="O89" s="1189"/>
      <c r="P89" s="1189"/>
      <c r="Q89" s="1189"/>
      <c r="R89" s="1189"/>
      <c r="S89" s="1189"/>
      <c r="T89" s="1189"/>
      <c r="U89" s="1189"/>
      <c r="V89" s="1189"/>
      <c r="W89" s="1189"/>
      <c r="X89" s="1189"/>
      <c r="Y89" s="1189"/>
      <c r="Z89" s="1189"/>
      <c r="AA89" s="1189"/>
      <c r="AB89" s="1189"/>
      <c r="AC89" s="1189"/>
      <c r="AD89" s="1189"/>
    </row>
    <row r="90" spans="2:30" s="57" customFormat="1" ht="15" customHeight="1" x14ac:dyDescent="0.2">
      <c r="C90" s="209"/>
      <c r="D90" s="208"/>
      <c r="E90" s="208"/>
      <c r="F90" s="208"/>
      <c r="G90" s="208"/>
      <c r="H90" s="208"/>
      <c r="I90" s="208"/>
      <c r="J90" s="208"/>
      <c r="K90" s="208"/>
      <c r="L90" s="208"/>
      <c r="M90" s="208"/>
      <c r="N90" s="208"/>
      <c r="O90" s="208"/>
      <c r="P90" s="208"/>
      <c r="Q90" s="208"/>
      <c r="R90" s="208"/>
      <c r="S90" s="208"/>
      <c r="T90" s="208"/>
      <c r="U90" s="208"/>
      <c r="V90" s="208"/>
      <c r="W90" s="208"/>
      <c r="X90" s="208"/>
      <c r="Y90" s="208"/>
      <c r="Z90" s="208"/>
      <c r="AA90" s="208"/>
      <c r="AB90" s="208"/>
      <c r="AC90" s="208"/>
      <c r="AD90" s="208"/>
    </row>
    <row r="91" spans="2:30" s="57" customFormat="1" ht="48" customHeight="1" x14ac:dyDescent="0.2">
      <c r="C91" s="209"/>
      <c r="D91" s="1189" t="s">
        <v>1686</v>
      </c>
      <c r="E91" s="1189"/>
      <c r="F91" s="1189"/>
      <c r="G91" s="1189"/>
      <c r="H91" s="1189"/>
      <c r="I91" s="1189"/>
      <c r="J91" s="1189"/>
      <c r="K91" s="1189"/>
      <c r="L91" s="1189"/>
      <c r="M91" s="1189"/>
      <c r="N91" s="1189"/>
      <c r="O91" s="1189"/>
      <c r="P91" s="1189"/>
      <c r="Q91" s="1189"/>
      <c r="R91" s="1189"/>
      <c r="S91" s="1189"/>
      <c r="T91" s="1189"/>
      <c r="U91" s="1189"/>
      <c r="V91" s="1189"/>
      <c r="W91" s="1189"/>
      <c r="X91" s="1189"/>
      <c r="Y91" s="1189"/>
      <c r="Z91" s="1189"/>
      <c r="AA91" s="1189"/>
      <c r="AB91" s="1189"/>
      <c r="AC91" s="1189"/>
      <c r="AD91" s="1189"/>
    </row>
    <row r="92" spans="2:30" s="57" customFormat="1" ht="15" customHeight="1" x14ac:dyDescent="0.2">
      <c r="C92" s="208"/>
      <c r="D92" s="208"/>
      <c r="E92" s="208"/>
      <c r="F92" s="208"/>
      <c r="G92" s="208"/>
      <c r="H92" s="208"/>
      <c r="I92" s="208"/>
      <c r="J92" s="208"/>
      <c r="K92" s="208"/>
      <c r="L92" s="208"/>
      <c r="M92" s="208"/>
      <c r="N92" s="208"/>
      <c r="O92" s="208"/>
      <c r="P92" s="208"/>
      <c r="Q92" s="208"/>
      <c r="R92" s="208"/>
      <c r="S92" s="208"/>
      <c r="T92" s="208"/>
      <c r="U92" s="208"/>
      <c r="V92" s="208"/>
      <c r="W92" s="208"/>
      <c r="X92" s="208"/>
      <c r="Y92" s="208"/>
      <c r="Z92" s="208"/>
      <c r="AA92" s="208"/>
      <c r="AB92" s="208"/>
      <c r="AC92" s="208"/>
      <c r="AD92" s="208"/>
    </row>
    <row r="93" spans="2:30" s="57" customFormat="1" ht="15" customHeight="1" x14ac:dyDescent="0.2">
      <c r="B93" s="97" t="s">
        <v>861</v>
      </c>
    </row>
    <row r="94" spans="2:30" s="57" customFormat="1" ht="24" customHeight="1" x14ac:dyDescent="0.2">
      <c r="C94" s="1189" t="s">
        <v>860</v>
      </c>
      <c r="D94" s="1189"/>
      <c r="E94" s="1189"/>
      <c r="F94" s="1189"/>
      <c r="G94" s="1189"/>
      <c r="H94" s="1189"/>
      <c r="I94" s="1189"/>
      <c r="J94" s="1189"/>
      <c r="K94" s="1189"/>
      <c r="L94" s="1189"/>
      <c r="M94" s="1189"/>
      <c r="N94" s="1189"/>
      <c r="O94" s="1189"/>
      <c r="P94" s="1189"/>
      <c r="Q94" s="1189"/>
      <c r="R94" s="1189"/>
      <c r="S94" s="1189"/>
      <c r="T94" s="1189"/>
      <c r="U94" s="1189"/>
      <c r="V94" s="1189"/>
      <c r="W94" s="1189"/>
      <c r="X94" s="1189"/>
      <c r="Y94" s="1189"/>
      <c r="Z94" s="1189"/>
      <c r="AA94" s="1189"/>
      <c r="AB94" s="1189"/>
      <c r="AC94" s="1189"/>
      <c r="AD94" s="1189"/>
    </row>
    <row r="95" spans="2:30" s="57" customFormat="1" ht="15" customHeight="1" x14ac:dyDescent="0.2"/>
    <row r="96" spans="2:30" s="57" customFormat="1" ht="15" customHeight="1" x14ac:dyDescent="0.2">
      <c r="B96" s="97" t="s">
        <v>714</v>
      </c>
    </row>
    <row r="97" spans="2:30" s="57" customFormat="1" ht="15" customHeight="1" x14ac:dyDescent="0.2">
      <c r="C97" s="1189" t="s">
        <v>838</v>
      </c>
      <c r="D97" s="1189"/>
      <c r="E97" s="1189"/>
      <c r="F97" s="1189"/>
      <c r="G97" s="1189"/>
      <c r="H97" s="1189"/>
      <c r="I97" s="1189"/>
      <c r="J97" s="1189"/>
      <c r="K97" s="1189"/>
      <c r="L97" s="1189"/>
      <c r="M97" s="1189"/>
      <c r="N97" s="1189"/>
      <c r="O97" s="1189"/>
      <c r="P97" s="1189"/>
      <c r="Q97" s="1189"/>
      <c r="R97" s="1189"/>
      <c r="S97" s="1189"/>
      <c r="T97" s="1189"/>
      <c r="U97" s="1189"/>
      <c r="V97" s="1189"/>
      <c r="W97" s="1189"/>
      <c r="X97" s="1189"/>
      <c r="Y97" s="1189"/>
      <c r="Z97" s="1189"/>
      <c r="AA97" s="1189"/>
      <c r="AB97" s="1189"/>
      <c r="AC97" s="1189"/>
      <c r="AD97" s="1189"/>
    </row>
    <row r="98" spans="2:30" s="57" customFormat="1" ht="15" customHeight="1" x14ac:dyDescent="0.2"/>
    <row r="99" spans="2:30" s="57" customFormat="1" ht="15" customHeight="1" x14ac:dyDescent="0.2">
      <c r="B99" s="97" t="s">
        <v>818</v>
      </c>
    </row>
    <row r="100" spans="2:30" s="57" customFormat="1" ht="24" customHeight="1" x14ac:dyDescent="0.2">
      <c r="C100" s="1189" t="s">
        <v>1035</v>
      </c>
      <c r="D100" s="1189"/>
      <c r="E100" s="1189"/>
      <c r="F100" s="1189"/>
      <c r="G100" s="1189"/>
      <c r="H100" s="1189"/>
      <c r="I100" s="1189"/>
      <c r="J100" s="1189"/>
      <c r="K100" s="1189"/>
      <c r="L100" s="1189"/>
      <c r="M100" s="1189"/>
      <c r="N100" s="1189"/>
      <c r="O100" s="1189"/>
      <c r="P100" s="1189"/>
      <c r="Q100" s="1189"/>
      <c r="R100" s="1189"/>
      <c r="S100" s="1189"/>
      <c r="T100" s="1189"/>
      <c r="U100" s="1189"/>
      <c r="V100" s="1189"/>
      <c r="W100" s="1189"/>
      <c r="X100" s="1189"/>
      <c r="Y100" s="1189"/>
      <c r="Z100" s="1189"/>
      <c r="AA100" s="1189"/>
      <c r="AB100" s="1189"/>
      <c r="AC100" s="1189"/>
      <c r="AD100" s="1189"/>
    </row>
    <row r="101" spans="2:30" s="57" customFormat="1" ht="15" customHeight="1" x14ac:dyDescent="0.2"/>
    <row r="102" spans="2:30" s="57" customFormat="1" ht="15" customHeight="1" x14ac:dyDescent="0.2">
      <c r="B102" s="97" t="s">
        <v>819</v>
      </c>
    </row>
    <row r="103" spans="2:30" s="57" customFormat="1" ht="24" customHeight="1" x14ac:dyDescent="0.2">
      <c r="C103" s="1189" t="s">
        <v>839</v>
      </c>
      <c r="D103" s="1189"/>
      <c r="E103" s="1189"/>
      <c r="F103" s="1189"/>
      <c r="G103" s="1189"/>
      <c r="H103" s="1189"/>
      <c r="I103" s="1189"/>
      <c r="J103" s="1189"/>
      <c r="K103" s="1189"/>
      <c r="L103" s="1189"/>
      <c r="M103" s="1189"/>
      <c r="N103" s="1189"/>
      <c r="O103" s="1189"/>
      <c r="P103" s="1189"/>
      <c r="Q103" s="1189"/>
      <c r="R103" s="1189"/>
      <c r="S103" s="1189"/>
      <c r="T103" s="1189"/>
      <c r="U103" s="1189"/>
      <c r="V103" s="1189"/>
      <c r="W103" s="1189"/>
      <c r="X103" s="1189"/>
      <c r="Y103" s="1189"/>
      <c r="Z103" s="1189"/>
      <c r="AA103" s="1189"/>
      <c r="AB103" s="1189"/>
      <c r="AC103" s="1189"/>
      <c r="AD103" s="1189"/>
    </row>
    <row r="104" spans="2:30" s="57" customFormat="1" ht="15" customHeight="1" x14ac:dyDescent="0.2"/>
    <row r="105" spans="2:30" s="57" customFormat="1" ht="15" customHeight="1" x14ac:dyDescent="0.2">
      <c r="B105" s="97" t="s">
        <v>841</v>
      </c>
    </row>
    <row r="106" spans="2:30" s="57" customFormat="1" ht="48" customHeight="1" x14ac:dyDescent="0.2">
      <c r="C106" s="1189" t="s">
        <v>1689</v>
      </c>
      <c r="D106" s="1189"/>
      <c r="E106" s="1189"/>
      <c r="F106" s="1189"/>
      <c r="G106" s="1189"/>
      <c r="H106" s="1189"/>
      <c r="I106" s="1189"/>
      <c r="J106" s="1189"/>
      <c r="K106" s="1189"/>
      <c r="L106" s="1189"/>
      <c r="M106" s="1189"/>
      <c r="N106" s="1189"/>
      <c r="O106" s="1189"/>
      <c r="P106" s="1189"/>
      <c r="Q106" s="1189"/>
      <c r="R106" s="1189"/>
      <c r="S106" s="1189"/>
      <c r="T106" s="1189"/>
      <c r="U106" s="1189"/>
      <c r="V106" s="1189"/>
      <c r="W106" s="1189"/>
      <c r="X106" s="1189"/>
      <c r="Y106" s="1189"/>
      <c r="Z106" s="1189"/>
      <c r="AA106" s="1189"/>
      <c r="AB106" s="1189"/>
      <c r="AC106" s="1189"/>
      <c r="AD106" s="1189"/>
    </row>
    <row r="107" spans="2:30" s="57" customFormat="1" ht="15" customHeight="1" x14ac:dyDescent="0.2"/>
    <row r="108" spans="2:30" s="57" customFormat="1" ht="15" customHeight="1" x14ac:dyDescent="0.2">
      <c r="B108" s="97" t="s">
        <v>840</v>
      </c>
    </row>
    <row r="109" spans="2:30" s="57" customFormat="1" ht="36" customHeight="1" x14ac:dyDescent="0.2">
      <c r="C109" s="1189" t="s">
        <v>1450</v>
      </c>
      <c r="D109" s="1189"/>
      <c r="E109" s="1189"/>
      <c r="F109" s="1189"/>
      <c r="G109" s="1189"/>
      <c r="H109" s="1189"/>
      <c r="I109" s="1189"/>
      <c r="J109" s="1189"/>
      <c r="K109" s="1189"/>
      <c r="L109" s="1189"/>
      <c r="M109" s="1189"/>
      <c r="N109" s="1189"/>
      <c r="O109" s="1189"/>
      <c r="P109" s="1189"/>
      <c r="Q109" s="1189"/>
      <c r="R109" s="1189"/>
      <c r="S109" s="1189"/>
      <c r="T109" s="1189"/>
      <c r="U109" s="1189"/>
      <c r="V109" s="1189"/>
      <c r="W109" s="1189"/>
      <c r="X109" s="1189"/>
      <c r="Y109" s="1189"/>
      <c r="Z109" s="1189"/>
      <c r="AA109" s="1189"/>
      <c r="AB109" s="1189"/>
      <c r="AC109" s="1189"/>
      <c r="AD109" s="1189"/>
    </row>
    <row r="110" spans="2:30" s="57" customFormat="1" ht="15" customHeight="1" x14ac:dyDescent="0.2"/>
    <row r="111" spans="2:30" s="57" customFormat="1" ht="15" customHeight="1" x14ac:dyDescent="0.2">
      <c r="B111" s="97" t="s">
        <v>842</v>
      </c>
    </row>
    <row r="112" spans="2:30" s="57" customFormat="1" ht="48" customHeight="1" x14ac:dyDescent="0.2">
      <c r="C112" s="1189" t="s">
        <v>1650</v>
      </c>
      <c r="D112" s="1189"/>
      <c r="E112" s="1189"/>
      <c r="F112" s="1189"/>
      <c r="G112" s="1189"/>
      <c r="H112" s="1189"/>
      <c r="I112" s="1189"/>
      <c r="J112" s="1189"/>
      <c r="K112" s="1189"/>
      <c r="L112" s="1189"/>
      <c r="M112" s="1189"/>
      <c r="N112" s="1189"/>
      <c r="O112" s="1189"/>
      <c r="P112" s="1189"/>
      <c r="Q112" s="1189"/>
      <c r="R112" s="1189"/>
      <c r="S112" s="1189"/>
      <c r="T112" s="1189"/>
      <c r="U112" s="1189"/>
      <c r="V112" s="1189"/>
      <c r="W112" s="1189"/>
      <c r="X112" s="1189"/>
      <c r="Y112" s="1189"/>
      <c r="Z112" s="1189"/>
      <c r="AA112" s="1189"/>
      <c r="AB112" s="1189"/>
      <c r="AC112" s="1189"/>
      <c r="AD112" s="1189"/>
    </row>
    <row r="113" spans="2:30" s="57" customFormat="1" ht="15" customHeight="1" x14ac:dyDescent="0.2"/>
    <row r="114" spans="2:30" s="57" customFormat="1" ht="15" customHeight="1" x14ac:dyDescent="0.2">
      <c r="B114" s="97" t="s">
        <v>243</v>
      </c>
    </row>
    <row r="115" spans="2:30" s="57" customFormat="1" ht="36" customHeight="1" x14ac:dyDescent="0.2">
      <c r="C115" s="1189" t="s">
        <v>1464</v>
      </c>
      <c r="D115" s="1189"/>
      <c r="E115" s="1189"/>
      <c r="F115" s="1189"/>
      <c r="G115" s="1189"/>
      <c r="H115" s="1189"/>
      <c r="I115" s="1189"/>
      <c r="J115" s="1189"/>
      <c r="K115" s="1189"/>
      <c r="L115" s="1189"/>
      <c r="M115" s="1189"/>
      <c r="N115" s="1189"/>
      <c r="O115" s="1189"/>
      <c r="P115" s="1189"/>
      <c r="Q115" s="1189"/>
      <c r="R115" s="1189"/>
      <c r="S115" s="1189"/>
      <c r="T115" s="1189"/>
      <c r="U115" s="1189"/>
      <c r="V115" s="1189"/>
      <c r="W115" s="1189"/>
      <c r="X115" s="1189"/>
      <c r="Y115" s="1189"/>
      <c r="Z115" s="1189"/>
      <c r="AA115" s="1189"/>
      <c r="AB115" s="1189"/>
      <c r="AC115" s="1189"/>
      <c r="AD115" s="1189"/>
    </row>
    <row r="116" spans="2:30" s="57" customFormat="1" ht="15" customHeight="1" x14ac:dyDescent="0.2"/>
    <row r="117" spans="2:30" s="57" customFormat="1" ht="15" customHeight="1" x14ac:dyDescent="0.2">
      <c r="B117" s="97" t="s">
        <v>1454</v>
      </c>
      <c r="C117" s="208"/>
      <c r="D117" s="208"/>
      <c r="E117" s="208"/>
      <c r="F117" s="208"/>
      <c r="G117" s="208"/>
      <c r="H117" s="208"/>
      <c r="I117" s="208"/>
      <c r="J117" s="208"/>
      <c r="K117" s="208"/>
      <c r="L117" s="208"/>
      <c r="M117" s="208"/>
      <c r="N117" s="208"/>
      <c r="O117" s="208"/>
      <c r="P117" s="208"/>
      <c r="Q117" s="208"/>
      <c r="R117" s="208"/>
      <c r="S117" s="208"/>
      <c r="T117" s="208"/>
      <c r="U117" s="208"/>
      <c r="V117" s="208"/>
      <c r="W117" s="208"/>
      <c r="X117" s="208"/>
      <c r="Y117" s="208"/>
      <c r="Z117" s="208"/>
      <c r="AA117" s="208"/>
      <c r="AB117" s="208"/>
      <c r="AC117" s="208"/>
      <c r="AD117" s="208"/>
    </row>
    <row r="118" spans="2:30" s="57" customFormat="1" ht="24" customHeight="1" x14ac:dyDescent="0.2">
      <c r="B118" s="209"/>
      <c r="C118" s="1189" t="s">
        <v>1453</v>
      </c>
      <c r="D118" s="1189"/>
      <c r="E118" s="1189"/>
      <c r="F118" s="1189"/>
      <c r="G118" s="1189"/>
      <c r="H118" s="1189"/>
      <c r="I118" s="1189"/>
      <c r="J118" s="1189"/>
      <c r="K118" s="1189"/>
      <c r="L118" s="1189"/>
      <c r="M118" s="1189"/>
      <c r="N118" s="1189"/>
      <c r="O118" s="1189"/>
      <c r="P118" s="1189"/>
      <c r="Q118" s="1189"/>
      <c r="R118" s="1189"/>
      <c r="S118" s="1189"/>
      <c r="T118" s="1189"/>
      <c r="U118" s="1189"/>
      <c r="V118" s="1189"/>
      <c r="W118" s="1189"/>
      <c r="X118" s="1189"/>
      <c r="Y118" s="1189"/>
      <c r="Z118" s="1189"/>
      <c r="AA118" s="1189"/>
      <c r="AB118" s="1189"/>
      <c r="AC118" s="1189"/>
      <c r="AD118" s="1189"/>
    </row>
    <row r="119" spans="2:30" s="57" customFormat="1" ht="15" customHeight="1" x14ac:dyDescent="0.2">
      <c r="B119" s="208"/>
      <c r="C119" s="208"/>
      <c r="E119" s="208"/>
      <c r="F119" s="208"/>
      <c r="G119" s="208"/>
      <c r="H119" s="208"/>
      <c r="I119" s="208"/>
      <c r="J119" s="208"/>
      <c r="K119" s="208"/>
      <c r="L119" s="208"/>
      <c r="M119" s="208"/>
      <c r="N119" s="208"/>
      <c r="O119" s="208"/>
      <c r="P119" s="208"/>
      <c r="Q119" s="208"/>
      <c r="R119" s="208"/>
      <c r="S119" s="208"/>
      <c r="T119" s="208"/>
      <c r="U119" s="208"/>
      <c r="V119" s="208"/>
      <c r="W119" s="208"/>
      <c r="X119" s="208"/>
      <c r="Y119" s="208"/>
      <c r="Z119" s="208"/>
      <c r="AA119" s="208"/>
      <c r="AB119" s="208"/>
      <c r="AC119" s="208"/>
      <c r="AD119" s="208"/>
    </row>
    <row r="120" spans="2:30" s="57" customFormat="1" ht="15" customHeight="1" x14ac:dyDescent="0.2">
      <c r="B120" s="97" t="s">
        <v>1457</v>
      </c>
      <c r="C120" s="208"/>
      <c r="E120" s="208"/>
      <c r="F120" s="208"/>
      <c r="G120" s="208"/>
      <c r="H120" s="208"/>
      <c r="I120" s="208"/>
      <c r="J120" s="208"/>
      <c r="K120" s="208"/>
      <c r="L120" s="208"/>
      <c r="M120" s="208"/>
      <c r="N120" s="208"/>
      <c r="O120" s="208"/>
      <c r="P120" s="208"/>
      <c r="Q120" s="208"/>
      <c r="R120" s="208"/>
      <c r="S120" s="208"/>
      <c r="T120" s="208"/>
      <c r="U120" s="208"/>
      <c r="V120" s="208"/>
      <c r="W120" s="208"/>
      <c r="X120" s="208"/>
      <c r="Y120" s="208"/>
      <c r="Z120" s="208"/>
      <c r="AA120" s="208"/>
      <c r="AB120" s="208"/>
      <c r="AC120" s="208"/>
      <c r="AD120" s="208"/>
    </row>
    <row r="121" spans="2:30" s="57" customFormat="1" ht="24" customHeight="1" x14ac:dyDescent="0.2">
      <c r="B121" s="209"/>
      <c r="C121" s="1189" t="s">
        <v>1455</v>
      </c>
      <c r="D121" s="1189"/>
      <c r="E121" s="1189"/>
      <c r="F121" s="1189"/>
      <c r="G121" s="1189"/>
      <c r="H121" s="1189"/>
      <c r="I121" s="1189"/>
      <c r="J121" s="1189"/>
      <c r="K121" s="1189"/>
      <c r="L121" s="1189"/>
      <c r="M121" s="1189"/>
      <c r="N121" s="1189"/>
      <c r="O121" s="1189"/>
      <c r="P121" s="1189"/>
      <c r="Q121" s="1189"/>
      <c r="R121" s="1189"/>
      <c r="S121" s="1189"/>
      <c r="T121" s="1189"/>
      <c r="U121" s="1189"/>
      <c r="V121" s="1189"/>
      <c r="W121" s="1189"/>
      <c r="X121" s="1189"/>
      <c r="Y121" s="1189"/>
      <c r="Z121" s="1189"/>
      <c r="AA121" s="1189"/>
      <c r="AB121" s="1189"/>
      <c r="AC121" s="1189"/>
      <c r="AD121" s="1189"/>
    </row>
    <row r="122" spans="2:30" s="57" customFormat="1" ht="15" customHeight="1" x14ac:dyDescent="0.2">
      <c r="B122" s="208"/>
      <c r="C122" s="208"/>
      <c r="E122" s="208"/>
      <c r="F122" s="208"/>
      <c r="G122" s="208"/>
      <c r="H122" s="208"/>
      <c r="I122" s="208"/>
      <c r="J122" s="208"/>
      <c r="K122" s="208"/>
      <c r="L122" s="208"/>
      <c r="M122" s="208"/>
      <c r="N122" s="208"/>
      <c r="O122" s="208"/>
      <c r="P122" s="208"/>
      <c r="Q122" s="208"/>
      <c r="R122" s="208"/>
      <c r="S122" s="208"/>
      <c r="T122" s="208"/>
      <c r="U122" s="208"/>
      <c r="V122" s="208"/>
      <c r="W122" s="208"/>
      <c r="X122" s="208"/>
      <c r="Y122" s="208"/>
      <c r="Z122" s="208"/>
      <c r="AA122" s="208"/>
      <c r="AB122" s="208"/>
      <c r="AC122" s="208"/>
      <c r="AD122" s="208"/>
    </row>
    <row r="123" spans="2:30" s="57" customFormat="1" ht="15" customHeight="1" x14ac:dyDescent="0.2">
      <c r="B123" s="97" t="s">
        <v>1457</v>
      </c>
      <c r="C123" s="208"/>
      <c r="E123" s="208"/>
      <c r="F123" s="208"/>
      <c r="G123" s="208"/>
      <c r="H123" s="208"/>
      <c r="I123" s="208"/>
      <c r="J123" s="208"/>
      <c r="K123" s="208"/>
      <c r="L123" s="208"/>
      <c r="M123" s="208"/>
      <c r="N123" s="208"/>
      <c r="O123" s="208"/>
      <c r="P123" s="208"/>
      <c r="Q123" s="208"/>
      <c r="R123" s="208"/>
      <c r="S123" s="208"/>
      <c r="T123" s="208"/>
      <c r="U123" s="208"/>
      <c r="V123" s="208"/>
      <c r="W123" s="208"/>
      <c r="X123" s="208"/>
      <c r="Y123" s="208"/>
      <c r="Z123" s="208"/>
      <c r="AA123" s="208"/>
      <c r="AB123" s="208"/>
      <c r="AC123" s="208"/>
      <c r="AD123" s="208"/>
    </row>
    <row r="124" spans="2:30" s="57" customFormat="1" ht="24" customHeight="1" x14ac:dyDescent="0.2">
      <c r="B124" s="209"/>
      <c r="C124" s="1189" t="s">
        <v>1456</v>
      </c>
      <c r="D124" s="1189"/>
      <c r="E124" s="1189"/>
      <c r="F124" s="1189"/>
      <c r="G124" s="1189"/>
      <c r="H124" s="1189"/>
      <c r="I124" s="1189"/>
      <c r="J124" s="1189"/>
      <c r="K124" s="1189"/>
      <c r="L124" s="1189"/>
      <c r="M124" s="1189"/>
      <c r="N124" s="1189"/>
      <c r="O124" s="1189"/>
      <c r="P124" s="1189"/>
      <c r="Q124" s="1189"/>
      <c r="R124" s="1189"/>
      <c r="S124" s="1189"/>
      <c r="T124" s="1189"/>
      <c r="U124" s="1189"/>
      <c r="V124" s="1189"/>
      <c r="W124" s="1189"/>
      <c r="X124" s="1189"/>
      <c r="Y124" s="1189"/>
      <c r="Z124" s="1189"/>
      <c r="AA124" s="1189"/>
      <c r="AB124" s="1189"/>
      <c r="AC124" s="1189"/>
      <c r="AD124" s="1189"/>
    </row>
    <row r="125" spans="2:30" s="57" customFormat="1" ht="15" customHeight="1" x14ac:dyDescent="0.2">
      <c r="C125" s="89"/>
      <c r="D125" s="208"/>
      <c r="E125" s="208"/>
      <c r="F125" s="208"/>
      <c r="G125" s="208"/>
      <c r="H125" s="208"/>
      <c r="I125" s="208"/>
      <c r="J125" s="208"/>
      <c r="K125" s="208"/>
      <c r="L125" s="208"/>
      <c r="M125" s="208"/>
      <c r="N125" s="208"/>
      <c r="O125" s="208"/>
      <c r="P125" s="208"/>
      <c r="Q125" s="208"/>
      <c r="R125" s="208"/>
      <c r="S125" s="208"/>
      <c r="T125" s="208"/>
      <c r="U125" s="208"/>
      <c r="V125" s="208"/>
      <c r="W125" s="208"/>
      <c r="X125" s="208"/>
      <c r="Y125" s="208"/>
      <c r="Z125" s="208"/>
      <c r="AA125" s="208"/>
      <c r="AB125" s="208"/>
      <c r="AC125" s="208"/>
      <c r="AD125" s="208"/>
    </row>
    <row r="126" spans="2:30" s="57" customFormat="1" ht="15" customHeight="1" x14ac:dyDescent="0.2">
      <c r="B126" s="97" t="s">
        <v>787</v>
      </c>
    </row>
    <row r="127" spans="2:30" s="57" customFormat="1" ht="36" customHeight="1" x14ac:dyDescent="0.2">
      <c r="C127" s="1189" t="s">
        <v>1463</v>
      </c>
      <c r="D127" s="1189"/>
      <c r="E127" s="1189"/>
      <c r="F127" s="1189"/>
      <c r="G127" s="1189"/>
      <c r="H127" s="1189"/>
      <c r="I127" s="1189"/>
      <c r="J127" s="1189"/>
      <c r="K127" s="1189"/>
      <c r="L127" s="1189"/>
      <c r="M127" s="1189"/>
      <c r="N127" s="1189"/>
      <c r="O127" s="1189"/>
      <c r="P127" s="1189"/>
      <c r="Q127" s="1189"/>
      <c r="R127" s="1189"/>
      <c r="S127" s="1189"/>
      <c r="T127" s="1189"/>
      <c r="U127" s="1189"/>
      <c r="V127" s="1189"/>
      <c r="W127" s="1189"/>
      <c r="X127" s="1189"/>
      <c r="Y127" s="1189"/>
      <c r="Z127" s="1189"/>
      <c r="AA127" s="1189"/>
      <c r="AB127" s="1189"/>
      <c r="AC127" s="1189"/>
      <c r="AD127" s="1189"/>
    </row>
    <row r="128" spans="2:30" s="57" customFormat="1" ht="15" customHeight="1" x14ac:dyDescent="0.2"/>
    <row r="129" spans="2:30" s="57" customFormat="1" ht="15" customHeight="1" x14ac:dyDescent="0.2">
      <c r="B129" s="97" t="s">
        <v>1057</v>
      </c>
    </row>
    <row r="130" spans="2:30" s="57" customFormat="1" ht="36" customHeight="1" x14ac:dyDescent="0.2">
      <c r="C130" s="1189" t="s">
        <v>1058</v>
      </c>
      <c r="D130" s="1189"/>
      <c r="E130" s="1189"/>
      <c r="F130" s="1189"/>
      <c r="G130" s="1189"/>
      <c r="H130" s="1189"/>
      <c r="I130" s="1189"/>
      <c r="J130" s="1189"/>
      <c r="K130" s="1189"/>
      <c r="L130" s="1189"/>
      <c r="M130" s="1189"/>
      <c r="N130" s="1189"/>
      <c r="O130" s="1189"/>
      <c r="P130" s="1189"/>
      <c r="Q130" s="1189"/>
      <c r="R130" s="1189"/>
      <c r="S130" s="1189"/>
      <c r="T130" s="1189"/>
      <c r="U130" s="1189"/>
      <c r="V130" s="1189"/>
      <c r="W130" s="1189"/>
      <c r="X130" s="1189"/>
      <c r="Y130" s="1189"/>
      <c r="Z130" s="1189"/>
      <c r="AA130" s="1189"/>
      <c r="AB130" s="1189"/>
      <c r="AC130" s="1189"/>
      <c r="AD130" s="1189"/>
    </row>
    <row r="131" spans="2:30" s="57" customFormat="1" ht="15" customHeight="1" x14ac:dyDescent="0.2"/>
    <row r="132" spans="2:30" s="57" customFormat="1" ht="15" customHeight="1" x14ac:dyDescent="0.2">
      <c r="B132" s="97" t="s">
        <v>1061</v>
      </c>
      <c r="C132" s="89"/>
      <c r="D132" s="89"/>
      <c r="E132" s="89"/>
      <c r="F132" s="89"/>
      <c r="G132" s="89"/>
      <c r="H132" s="89"/>
      <c r="I132" s="89"/>
      <c r="J132" s="89"/>
      <c r="K132" s="89"/>
      <c r="L132" s="89"/>
      <c r="M132" s="89"/>
      <c r="N132" s="89"/>
      <c r="O132" s="89"/>
      <c r="P132" s="89"/>
      <c r="Q132" s="89"/>
      <c r="R132" s="89"/>
      <c r="S132" s="89"/>
      <c r="T132" s="89"/>
      <c r="U132" s="89"/>
      <c r="V132" s="89"/>
      <c r="W132" s="89"/>
      <c r="X132" s="89"/>
      <c r="Y132" s="89"/>
      <c r="Z132" s="89"/>
      <c r="AA132" s="89"/>
      <c r="AB132" s="89"/>
      <c r="AC132" s="89"/>
      <c r="AD132" s="89"/>
    </row>
    <row r="133" spans="2:30" s="57" customFormat="1" ht="36" customHeight="1" x14ac:dyDescent="0.2">
      <c r="B133" s="89"/>
      <c r="C133" s="1189" t="s">
        <v>1063</v>
      </c>
      <c r="D133" s="1189"/>
      <c r="E133" s="1189"/>
      <c r="F133" s="1189"/>
      <c r="G133" s="1189"/>
      <c r="H133" s="1189"/>
      <c r="I133" s="1189"/>
      <c r="J133" s="1189"/>
      <c r="K133" s="1189"/>
      <c r="L133" s="1189"/>
      <c r="M133" s="1189"/>
      <c r="N133" s="1189"/>
      <c r="O133" s="1189"/>
      <c r="P133" s="1189"/>
      <c r="Q133" s="1189"/>
      <c r="R133" s="1189"/>
      <c r="S133" s="1189"/>
      <c r="T133" s="1189"/>
      <c r="U133" s="1189"/>
      <c r="V133" s="1189"/>
      <c r="W133" s="1189"/>
      <c r="X133" s="1189"/>
      <c r="Y133" s="1189"/>
      <c r="Z133" s="1189"/>
      <c r="AA133" s="1189"/>
      <c r="AB133" s="1189"/>
      <c r="AC133" s="1189"/>
      <c r="AD133" s="1189"/>
    </row>
    <row r="134" spans="2:30" s="57" customFormat="1" ht="15" customHeight="1" x14ac:dyDescent="0.2"/>
    <row r="135" spans="2:30" s="57" customFormat="1" ht="15" customHeight="1" x14ac:dyDescent="0.2">
      <c r="B135" s="97" t="s">
        <v>1062</v>
      </c>
    </row>
    <row r="136" spans="2:30" s="57" customFormat="1" ht="36" customHeight="1" x14ac:dyDescent="0.2">
      <c r="C136" s="1189" t="s">
        <v>1064</v>
      </c>
      <c r="D136" s="1189"/>
      <c r="E136" s="1189"/>
      <c r="F136" s="1189"/>
      <c r="G136" s="1189"/>
      <c r="H136" s="1189"/>
      <c r="I136" s="1189"/>
      <c r="J136" s="1189"/>
      <c r="K136" s="1189"/>
      <c r="L136" s="1189"/>
      <c r="M136" s="1189"/>
      <c r="N136" s="1189"/>
      <c r="O136" s="1189"/>
      <c r="P136" s="1189"/>
      <c r="Q136" s="1189"/>
      <c r="R136" s="1189"/>
      <c r="S136" s="1189"/>
      <c r="T136" s="1189"/>
      <c r="U136" s="1189"/>
      <c r="V136" s="1189"/>
      <c r="W136" s="1189"/>
      <c r="X136" s="1189"/>
      <c r="Y136" s="1189"/>
      <c r="Z136" s="1189"/>
      <c r="AA136" s="1189"/>
      <c r="AB136" s="1189"/>
      <c r="AC136" s="1189"/>
      <c r="AD136" s="1189"/>
    </row>
    <row r="137" spans="2:30" s="57" customFormat="1" ht="15" customHeight="1" x14ac:dyDescent="0.2"/>
    <row r="138" spans="2:30" s="57" customFormat="1" ht="15" customHeight="1" x14ac:dyDescent="0.2">
      <c r="B138" s="97" t="s">
        <v>1667</v>
      </c>
    </row>
    <row r="139" spans="2:30" s="57" customFormat="1" ht="15" customHeight="1" x14ac:dyDescent="0.2">
      <c r="C139" s="1189" t="s">
        <v>1668</v>
      </c>
      <c r="D139" s="1189"/>
      <c r="E139" s="1189"/>
      <c r="F139" s="1189"/>
      <c r="G139" s="1189"/>
      <c r="H139" s="1189"/>
      <c r="I139" s="1189"/>
      <c r="J139" s="1189"/>
      <c r="K139" s="1189"/>
      <c r="L139" s="1189"/>
      <c r="M139" s="1189"/>
      <c r="N139" s="1189"/>
      <c r="O139" s="1189"/>
      <c r="P139" s="1189"/>
      <c r="Q139" s="1189"/>
      <c r="R139" s="1189"/>
      <c r="S139" s="1189"/>
      <c r="T139" s="1189"/>
      <c r="U139" s="1189"/>
      <c r="V139" s="1189"/>
      <c r="W139" s="1189"/>
      <c r="X139" s="1189"/>
      <c r="Y139" s="1189"/>
      <c r="Z139" s="1189"/>
      <c r="AA139" s="1189"/>
      <c r="AB139" s="1189"/>
      <c r="AC139" s="1189"/>
      <c r="AD139" s="1189"/>
    </row>
    <row r="140" spans="2:30" s="57" customFormat="1" ht="15" customHeight="1" x14ac:dyDescent="0.2"/>
    <row r="141" spans="2:30" s="57" customFormat="1" ht="15" customHeight="1" x14ac:dyDescent="0.2">
      <c r="B141" s="97" t="s">
        <v>1670</v>
      </c>
    </row>
    <row r="142" spans="2:30" s="57" customFormat="1" ht="24" customHeight="1" x14ac:dyDescent="0.2">
      <c r="C142" s="1189" t="s">
        <v>1669</v>
      </c>
      <c r="D142" s="1189"/>
      <c r="E142" s="1189"/>
      <c r="F142" s="1189"/>
      <c r="G142" s="1189"/>
      <c r="H142" s="1189"/>
      <c r="I142" s="1189"/>
      <c r="J142" s="1189"/>
      <c r="K142" s="1189"/>
      <c r="L142" s="1189"/>
      <c r="M142" s="1189"/>
      <c r="N142" s="1189"/>
      <c r="O142" s="1189"/>
      <c r="P142" s="1189"/>
      <c r="Q142" s="1189"/>
      <c r="R142" s="1189"/>
      <c r="S142" s="1189"/>
      <c r="T142" s="1189"/>
      <c r="U142" s="1189"/>
      <c r="V142" s="1189"/>
      <c r="W142" s="1189"/>
      <c r="X142" s="1189"/>
      <c r="Y142" s="1189"/>
      <c r="Z142" s="1189"/>
      <c r="AA142" s="1189"/>
      <c r="AB142" s="1189"/>
      <c r="AC142" s="1189"/>
      <c r="AD142" s="1189"/>
    </row>
    <row r="143" spans="2:30" s="57" customFormat="1" ht="15" customHeight="1" x14ac:dyDescent="0.2">
      <c r="C143" s="220"/>
      <c r="D143" s="220"/>
      <c r="E143" s="220"/>
      <c r="F143" s="220"/>
      <c r="G143" s="220"/>
      <c r="H143" s="220"/>
      <c r="I143" s="220"/>
      <c r="J143" s="220"/>
      <c r="K143" s="220"/>
      <c r="L143" s="220"/>
      <c r="M143" s="220"/>
      <c r="N143" s="220"/>
      <c r="O143" s="220"/>
      <c r="P143" s="220"/>
      <c r="Q143" s="220"/>
      <c r="R143" s="220"/>
      <c r="S143" s="220"/>
      <c r="T143" s="220"/>
      <c r="U143" s="220"/>
      <c r="V143" s="220"/>
      <c r="W143" s="220"/>
      <c r="X143" s="220"/>
      <c r="Y143" s="220"/>
      <c r="Z143" s="220"/>
      <c r="AA143" s="220"/>
      <c r="AB143" s="220"/>
      <c r="AC143" s="220"/>
      <c r="AD143" s="220"/>
    </row>
    <row r="144" spans="2:30" s="57" customFormat="1" ht="15.75" customHeight="1" x14ac:dyDescent="0.2">
      <c r="B144" s="97" t="s">
        <v>1722</v>
      </c>
    </row>
    <row r="145" spans="2:30" s="57" customFormat="1" ht="48" customHeight="1" x14ac:dyDescent="0.2">
      <c r="C145" s="1189" t="s">
        <v>1723</v>
      </c>
      <c r="D145" s="1189"/>
      <c r="E145" s="1189"/>
      <c r="F145" s="1189"/>
      <c r="G145" s="1189"/>
      <c r="H145" s="1189"/>
      <c r="I145" s="1189"/>
      <c r="J145" s="1189"/>
      <c r="K145" s="1189"/>
      <c r="L145" s="1189"/>
      <c r="M145" s="1189"/>
      <c r="N145" s="1189"/>
      <c r="O145" s="1189"/>
      <c r="P145" s="1189"/>
      <c r="Q145" s="1189"/>
      <c r="R145" s="1189"/>
      <c r="S145" s="1189"/>
      <c r="T145" s="1189"/>
      <c r="U145" s="1189"/>
      <c r="V145" s="1189"/>
      <c r="W145" s="1189"/>
      <c r="X145" s="1189"/>
      <c r="Y145" s="1189"/>
      <c r="Z145" s="1189"/>
      <c r="AA145" s="1189"/>
      <c r="AB145" s="1189"/>
      <c r="AC145" s="1189"/>
      <c r="AD145" s="1189"/>
    </row>
    <row r="146" spans="2:30" s="57" customFormat="1" ht="15" customHeight="1" x14ac:dyDescent="0.2">
      <c r="C146" s="220"/>
      <c r="D146" s="220"/>
      <c r="E146" s="220"/>
      <c r="F146" s="220"/>
      <c r="G146" s="220"/>
      <c r="H146" s="220"/>
      <c r="I146" s="220"/>
      <c r="J146" s="220"/>
      <c r="K146" s="220"/>
      <c r="L146" s="220"/>
      <c r="M146" s="220"/>
      <c r="N146" s="220"/>
      <c r="O146" s="220"/>
      <c r="P146" s="220"/>
      <c r="Q146" s="220"/>
      <c r="R146" s="220"/>
      <c r="S146" s="220"/>
      <c r="T146" s="220"/>
      <c r="U146" s="220"/>
      <c r="V146" s="220"/>
      <c r="W146" s="220"/>
      <c r="X146" s="220"/>
      <c r="Y146" s="220"/>
      <c r="Z146" s="220"/>
      <c r="AA146" s="220"/>
      <c r="AB146" s="220"/>
      <c r="AC146" s="220"/>
      <c r="AD146" s="220"/>
    </row>
    <row r="147" spans="2:30" s="57" customFormat="1" ht="15" customHeight="1" x14ac:dyDescent="0.2">
      <c r="B147" s="97" t="s">
        <v>795</v>
      </c>
    </row>
    <row r="148" spans="2:30" s="57" customFormat="1" ht="36" customHeight="1" x14ac:dyDescent="0.2">
      <c r="C148" s="1189" t="s">
        <v>1036</v>
      </c>
      <c r="D148" s="1189"/>
      <c r="E148" s="1189"/>
      <c r="F148" s="1189"/>
      <c r="G148" s="1189"/>
      <c r="H148" s="1189"/>
      <c r="I148" s="1189"/>
      <c r="J148" s="1189"/>
      <c r="K148" s="1189"/>
      <c r="L148" s="1189"/>
      <c r="M148" s="1189"/>
      <c r="N148" s="1189"/>
      <c r="O148" s="1189"/>
      <c r="P148" s="1189"/>
      <c r="Q148" s="1189"/>
      <c r="R148" s="1189"/>
      <c r="S148" s="1189"/>
      <c r="T148" s="1189"/>
      <c r="U148" s="1189"/>
      <c r="V148" s="1189"/>
      <c r="W148" s="1189"/>
      <c r="X148" s="1189"/>
      <c r="Y148" s="1189"/>
      <c r="Z148" s="1189"/>
      <c r="AA148" s="1189"/>
      <c r="AB148" s="1189"/>
      <c r="AC148" s="1189"/>
      <c r="AD148" s="1189"/>
    </row>
    <row r="149" spans="2:30" s="57" customFormat="1" ht="15" customHeight="1" x14ac:dyDescent="0.2">
      <c r="C149" s="208"/>
      <c r="D149" s="208"/>
      <c r="E149" s="208"/>
      <c r="F149" s="208"/>
      <c r="G149" s="208"/>
      <c r="H149" s="208"/>
      <c r="I149" s="208"/>
      <c r="J149" s="208"/>
      <c r="K149" s="208"/>
      <c r="L149" s="208"/>
      <c r="M149" s="208"/>
      <c r="N149" s="208"/>
      <c r="O149" s="208"/>
      <c r="P149" s="208"/>
      <c r="Q149" s="208"/>
      <c r="R149" s="208"/>
      <c r="S149" s="208"/>
      <c r="T149" s="208"/>
      <c r="U149" s="208"/>
      <c r="V149" s="208"/>
      <c r="W149" s="208"/>
      <c r="X149" s="208"/>
      <c r="Y149" s="208"/>
      <c r="Z149" s="208"/>
      <c r="AA149" s="208"/>
      <c r="AB149" s="208"/>
      <c r="AC149" s="208"/>
      <c r="AD149" s="208"/>
    </row>
    <row r="150" spans="2:30" s="57" customFormat="1" ht="60" customHeight="1" x14ac:dyDescent="0.2">
      <c r="C150" s="208"/>
      <c r="D150" s="1189" t="s">
        <v>1480</v>
      </c>
      <c r="E150" s="1189"/>
      <c r="F150" s="1189"/>
      <c r="G150" s="1189"/>
      <c r="H150" s="1189"/>
      <c r="I150" s="1189"/>
      <c r="J150" s="1189"/>
      <c r="K150" s="1189"/>
      <c r="L150" s="1189"/>
      <c r="M150" s="1189"/>
      <c r="N150" s="1189"/>
      <c r="O150" s="1189"/>
      <c r="P150" s="1189"/>
      <c r="Q150" s="1189"/>
      <c r="R150" s="1189"/>
      <c r="S150" s="1189"/>
      <c r="T150" s="1189"/>
      <c r="U150" s="1189"/>
      <c r="V150" s="1189"/>
      <c r="W150" s="1189"/>
      <c r="X150" s="1189"/>
      <c r="Y150" s="1189"/>
      <c r="Z150" s="1189"/>
      <c r="AA150" s="1189"/>
      <c r="AB150" s="1189"/>
      <c r="AC150" s="1189"/>
      <c r="AD150" s="1189"/>
    </row>
    <row r="151" spans="2:30" s="57" customFormat="1" ht="15" customHeight="1" x14ac:dyDescent="0.2">
      <c r="C151" s="208"/>
      <c r="D151" s="208"/>
      <c r="E151" s="208"/>
      <c r="F151" s="208"/>
      <c r="G151" s="208"/>
      <c r="H151" s="208"/>
      <c r="I151" s="208"/>
      <c r="J151" s="208"/>
      <c r="K151" s="208"/>
      <c r="L151" s="208"/>
      <c r="M151" s="208"/>
      <c r="N151" s="208"/>
      <c r="O151" s="208"/>
      <c r="P151" s="208"/>
      <c r="Q151" s="208"/>
      <c r="R151" s="208"/>
      <c r="S151" s="208"/>
      <c r="T151" s="208"/>
      <c r="U151" s="208"/>
      <c r="V151" s="208"/>
      <c r="W151" s="208"/>
      <c r="X151" s="208"/>
      <c r="Y151" s="208"/>
      <c r="Z151" s="208"/>
      <c r="AA151" s="208"/>
      <c r="AB151" s="208"/>
      <c r="AC151" s="208"/>
      <c r="AD151" s="208"/>
    </row>
    <row r="152" spans="2:30" s="57" customFormat="1" ht="84" customHeight="1" x14ac:dyDescent="0.2">
      <c r="C152" s="208"/>
      <c r="D152" s="1189" t="s">
        <v>1037</v>
      </c>
      <c r="E152" s="1189"/>
      <c r="F152" s="1189"/>
      <c r="G152" s="1189"/>
      <c r="H152" s="1189"/>
      <c r="I152" s="1189"/>
      <c r="J152" s="1189"/>
      <c r="K152" s="1189"/>
      <c r="L152" s="1189"/>
      <c r="M152" s="1189"/>
      <c r="N152" s="1189"/>
      <c r="O152" s="1189"/>
      <c r="P152" s="1189"/>
      <c r="Q152" s="1189"/>
      <c r="R152" s="1189"/>
      <c r="S152" s="1189"/>
      <c r="T152" s="1189"/>
      <c r="U152" s="1189"/>
      <c r="V152" s="1189"/>
      <c r="W152" s="1189"/>
      <c r="X152" s="1189"/>
      <c r="Y152" s="1189"/>
      <c r="Z152" s="1189"/>
      <c r="AA152" s="1189"/>
      <c r="AB152" s="1189"/>
      <c r="AC152" s="1189"/>
      <c r="AD152" s="1189"/>
    </row>
    <row r="153" spans="2:30" s="57" customFormat="1" ht="15" customHeight="1" x14ac:dyDescent="0.2">
      <c r="C153" s="208"/>
      <c r="D153" s="208"/>
      <c r="E153" s="208"/>
      <c r="F153" s="208"/>
      <c r="G153" s="208"/>
      <c r="H153" s="208"/>
      <c r="I153" s="208"/>
      <c r="J153" s="208"/>
      <c r="K153" s="208"/>
      <c r="L153" s="208"/>
      <c r="M153" s="208"/>
      <c r="N153" s="208"/>
      <c r="O153" s="208"/>
      <c r="P153" s="208"/>
      <c r="Q153" s="208"/>
      <c r="R153" s="208"/>
      <c r="S153" s="208"/>
      <c r="T153" s="208"/>
      <c r="U153" s="208"/>
      <c r="V153" s="208"/>
      <c r="W153" s="208"/>
      <c r="X153" s="208"/>
      <c r="Y153" s="208"/>
      <c r="Z153" s="208"/>
      <c r="AA153" s="208"/>
      <c r="AB153" s="208"/>
      <c r="AC153" s="208"/>
      <c r="AD153" s="208"/>
    </row>
    <row r="154" spans="2:30" s="57" customFormat="1" ht="36" customHeight="1" x14ac:dyDescent="0.2">
      <c r="C154" s="89"/>
      <c r="D154" s="1189" t="s">
        <v>1479</v>
      </c>
      <c r="E154" s="1189"/>
      <c r="F154" s="1189"/>
      <c r="G154" s="1189"/>
      <c r="H154" s="1189"/>
      <c r="I154" s="1189"/>
      <c r="J154" s="1189"/>
      <c r="K154" s="1189"/>
      <c r="L154" s="1189"/>
      <c r="M154" s="1189"/>
      <c r="N154" s="1189"/>
      <c r="O154" s="1189"/>
      <c r="P154" s="1189"/>
      <c r="Q154" s="1189"/>
      <c r="R154" s="1189"/>
      <c r="S154" s="1189"/>
      <c r="T154" s="1189"/>
      <c r="U154" s="1189"/>
      <c r="V154" s="1189"/>
      <c r="W154" s="1189"/>
      <c r="X154" s="1189"/>
      <c r="Y154" s="1189"/>
      <c r="Z154" s="1189"/>
      <c r="AA154" s="1189"/>
      <c r="AB154" s="1189"/>
      <c r="AC154" s="1189"/>
      <c r="AD154" s="1189"/>
    </row>
    <row r="155" spans="2:30" s="57" customFormat="1" ht="15" customHeight="1" x14ac:dyDescent="0.2">
      <c r="C155" s="89"/>
      <c r="D155" s="208"/>
      <c r="E155" s="208"/>
      <c r="F155" s="208"/>
      <c r="G155" s="208"/>
      <c r="H155" s="208"/>
      <c r="I155" s="208"/>
      <c r="J155" s="208"/>
      <c r="K155" s="208"/>
      <c r="L155" s="208"/>
      <c r="M155" s="208"/>
      <c r="N155" s="208"/>
      <c r="O155" s="208"/>
      <c r="P155" s="208"/>
      <c r="Q155" s="208"/>
      <c r="R155" s="208"/>
      <c r="S155" s="208"/>
      <c r="T155" s="208"/>
      <c r="U155" s="208"/>
      <c r="V155" s="208"/>
      <c r="W155" s="208"/>
      <c r="X155" s="208"/>
      <c r="Y155" s="208"/>
      <c r="Z155" s="208"/>
      <c r="AA155" s="208"/>
      <c r="AB155" s="208"/>
      <c r="AC155" s="208"/>
      <c r="AD155" s="208"/>
    </row>
    <row r="156" spans="2:30" s="57" customFormat="1" ht="48" customHeight="1" x14ac:dyDescent="0.2">
      <c r="C156" s="89"/>
      <c r="D156" s="1189" t="s">
        <v>862</v>
      </c>
      <c r="E156" s="1189"/>
      <c r="F156" s="1189"/>
      <c r="G156" s="1189"/>
      <c r="H156" s="1189"/>
      <c r="I156" s="1189"/>
      <c r="J156" s="1189"/>
      <c r="K156" s="1189"/>
      <c r="L156" s="1189"/>
      <c r="M156" s="1189"/>
      <c r="N156" s="1189"/>
      <c r="O156" s="1189"/>
      <c r="P156" s="1189"/>
      <c r="Q156" s="1189"/>
      <c r="R156" s="1189"/>
      <c r="S156" s="1189"/>
      <c r="T156" s="1189"/>
      <c r="U156" s="1189"/>
      <c r="V156" s="1189"/>
      <c r="W156" s="1189"/>
      <c r="X156" s="1189"/>
      <c r="Y156" s="1189"/>
      <c r="Z156" s="1189"/>
      <c r="AA156" s="1189"/>
      <c r="AB156" s="1189"/>
      <c r="AC156" s="1189"/>
      <c r="AD156" s="1189"/>
    </row>
    <row r="157" spans="2:30" s="57" customFormat="1" ht="15" customHeight="1" x14ac:dyDescent="0.2">
      <c r="C157" s="89"/>
      <c r="D157" s="208"/>
      <c r="E157" s="208"/>
      <c r="F157" s="208"/>
      <c r="G157" s="208"/>
      <c r="H157" s="208"/>
      <c r="I157" s="208"/>
      <c r="J157" s="208"/>
      <c r="K157" s="208"/>
      <c r="L157" s="208"/>
      <c r="M157" s="208"/>
      <c r="N157" s="208"/>
      <c r="O157" s="208"/>
      <c r="P157" s="208"/>
      <c r="Q157" s="208"/>
      <c r="R157" s="208"/>
      <c r="S157" s="208"/>
      <c r="T157" s="208"/>
      <c r="U157" s="208"/>
      <c r="V157" s="208"/>
      <c r="W157" s="208"/>
      <c r="X157" s="208"/>
      <c r="Y157" s="208"/>
      <c r="Z157" s="208"/>
      <c r="AA157" s="208"/>
      <c r="AB157" s="208"/>
      <c r="AC157" s="208"/>
      <c r="AD157" s="208"/>
    </row>
    <row r="158" spans="2:30" s="57" customFormat="1" ht="15" customHeight="1" x14ac:dyDescent="0.2">
      <c r="C158" s="89"/>
      <c r="D158" s="832" t="s">
        <v>1038</v>
      </c>
      <c r="E158" s="832"/>
      <c r="F158" s="832"/>
      <c r="G158" s="832"/>
      <c r="H158" s="832"/>
      <c r="I158" s="832"/>
      <c r="J158" s="832"/>
      <c r="K158" s="832"/>
      <c r="L158" s="832"/>
      <c r="M158" s="832"/>
      <c r="N158" s="832"/>
      <c r="O158" s="832"/>
      <c r="P158" s="832"/>
      <c r="Q158" s="832"/>
      <c r="R158" s="832"/>
      <c r="S158" s="832"/>
      <c r="T158" s="832"/>
      <c r="U158" s="832"/>
      <c r="V158" s="832"/>
      <c r="W158" s="832"/>
      <c r="X158" s="832"/>
      <c r="Y158" s="832"/>
      <c r="Z158" s="832"/>
      <c r="AA158" s="832"/>
      <c r="AB158" s="832"/>
      <c r="AC158" s="832"/>
      <c r="AD158" s="832"/>
    </row>
    <row r="159" spans="2:30" s="57" customFormat="1" ht="15" customHeight="1" x14ac:dyDescent="0.2"/>
    <row r="160" spans="2:30" s="57" customFormat="1" ht="15" customHeight="1" x14ac:dyDescent="0.2">
      <c r="B160" s="97" t="s">
        <v>843</v>
      </c>
    </row>
    <row r="161" spans="2:30" s="57" customFormat="1" ht="84" customHeight="1" x14ac:dyDescent="0.2">
      <c r="C161" s="1189" t="s">
        <v>1027</v>
      </c>
      <c r="D161" s="1189"/>
      <c r="E161" s="1189"/>
      <c r="F161" s="1189"/>
      <c r="G161" s="1189"/>
      <c r="H161" s="1189"/>
      <c r="I161" s="1189"/>
      <c r="J161" s="1189"/>
      <c r="K161" s="1189"/>
      <c r="L161" s="1189"/>
      <c r="M161" s="1189"/>
      <c r="N161" s="1189"/>
      <c r="O161" s="1189"/>
      <c r="P161" s="1189"/>
      <c r="Q161" s="1189"/>
      <c r="R161" s="1189"/>
      <c r="S161" s="1189"/>
      <c r="T161" s="1189"/>
      <c r="U161" s="1189"/>
      <c r="V161" s="1189"/>
      <c r="W161" s="1189"/>
      <c r="X161" s="1189"/>
      <c r="Y161" s="1189"/>
      <c r="Z161" s="1189"/>
      <c r="AA161" s="1189"/>
      <c r="AB161" s="1189"/>
      <c r="AC161" s="1189"/>
      <c r="AD161" s="1189"/>
    </row>
    <row r="162" spans="2:30" s="57" customFormat="1" ht="15" customHeight="1" x14ac:dyDescent="0.2"/>
    <row r="163" spans="2:30" s="57" customFormat="1" ht="15" customHeight="1" x14ac:dyDescent="0.2">
      <c r="B163" s="97" t="s">
        <v>844</v>
      </c>
    </row>
    <row r="164" spans="2:30" s="57" customFormat="1" ht="36" customHeight="1" x14ac:dyDescent="0.2">
      <c r="C164" s="1189" t="s">
        <v>1028</v>
      </c>
      <c r="D164" s="1189"/>
      <c r="E164" s="1189"/>
      <c r="F164" s="1189"/>
      <c r="G164" s="1189"/>
      <c r="H164" s="1189"/>
      <c r="I164" s="1189"/>
      <c r="J164" s="1189"/>
      <c r="K164" s="1189"/>
      <c r="L164" s="1189"/>
      <c r="M164" s="1189"/>
      <c r="N164" s="1189"/>
      <c r="O164" s="1189"/>
      <c r="P164" s="1189"/>
      <c r="Q164" s="1189"/>
      <c r="R164" s="1189"/>
      <c r="S164" s="1189"/>
      <c r="T164" s="1189"/>
      <c r="U164" s="1189"/>
      <c r="V164" s="1189"/>
      <c r="W164" s="1189"/>
      <c r="X164" s="1189"/>
      <c r="Y164" s="1189"/>
      <c r="Z164" s="1189"/>
      <c r="AA164" s="1189"/>
      <c r="AB164" s="1189"/>
      <c r="AC164" s="1189"/>
      <c r="AD164" s="1189"/>
    </row>
    <row r="165" spans="2:30" s="57" customFormat="1" ht="15" customHeight="1" x14ac:dyDescent="0.2"/>
    <row r="166" spans="2:30" s="57" customFormat="1" ht="15" customHeight="1" x14ac:dyDescent="0.2">
      <c r="B166" s="97" t="s">
        <v>1024</v>
      </c>
    </row>
    <row r="167" spans="2:30" s="57" customFormat="1" ht="36" customHeight="1" x14ac:dyDescent="0.2">
      <c r="C167" s="1189" t="s">
        <v>1026</v>
      </c>
      <c r="D167" s="1189"/>
      <c r="E167" s="1189"/>
      <c r="F167" s="1189"/>
      <c r="G167" s="1189"/>
      <c r="H167" s="1189"/>
      <c r="I167" s="1189"/>
      <c r="J167" s="1189"/>
      <c r="K167" s="1189"/>
      <c r="L167" s="1189"/>
      <c r="M167" s="1189"/>
      <c r="N167" s="1189"/>
      <c r="O167" s="1189"/>
      <c r="P167" s="1189"/>
      <c r="Q167" s="1189"/>
      <c r="R167" s="1189"/>
      <c r="S167" s="1189"/>
      <c r="T167" s="1189"/>
      <c r="U167" s="1189"/>
      <c r="V167" s="1189"/>
      <c r="W167" s="1189"/>
      <c r="X167" s="1189"/>
      <c r="Y167" s="1189"/>
      <c r="Z167" s="1189"/>
      <c r="AA167" s="1189"/>
      <c r="AB167" s="1189"/>
      <c r="AC167" s="1189"/>
      <c r="AD167" s="1189"/>
    </row>
    <row r="168" spans="2:30" s="57" customFormat="1" ht="15" customHeight="1" x14ac:dyDescent="0.2"/>
    <row r="169" spans="2:30" s="57" customFormat="1" ht="15" customHeight="1" x14ac:dyDescent="0.2">
      <c r="B169" s="97" t="s">
        <v>1724</v>
      </c>
    </row>
    <row r="170" spans="2:30" s="57" customFormat="1" ht="36" customHeight="1" x14ac:dyDescent="0.2">
      <c r="C170" s="1189" t="s">
        <v>1725</v>
      </c>
      <c r="D170" s="1189"/>
      <c r="E170" s="1189"/>
      <c r="F170" s="1189"/>
      <c r="G170" s="1189"/>
      <c r="H170" s="1189"/>
      <c r="I170" s="1189"/>
      <c r="J170" s="1189"/>
      <c r="K170" s="1189"/>
      <c r="L170" s="1189"/>
      <c r="M170" s="1189"/>
      <c r="N170" s="1189"/>
      <c r="O170" s="1189"/>
      <c r="P170" s="1189"/>
      <c r="Q170" s="1189"/>
      <c r="R170" s="1189"/>
      <c r="S170" s="1189"/>
      <c r="T170" s="1189"/>
      <c r="U170" s="1189"/>
      <c r="V170" s="1189"/>
      <c r="W170" s="1189"/>
      <c r="X170" s="1189"/>
      <c r="Y170" s="1189"/>
      <c r="Z170" s="1189"/>
      <c r="AA170" s="1189"/>
      <c r="AB170" s="1189"/>
      <c r="AC170" s="1189"/>
      <c r="AD170" s="1189"/>
    </row>
    <row r="171" spans="2:30" s="57" customFormat="1" ht="15" customHeight="1" x14ac:dyDescent="0.2"/>
    <row r="172" spans="2:30" s="57" customFormat="1" ht="15" customHeight="1" x14ac:dyDescent="0.2">
      <c r="B172" s="97" t="s">
        <v>1726</v>
      </c>
    </row>
    <row r="173" spans="2:30" s="57" customFormat="1" ht="36" customHeight="1" x14ac:dyDescent="0.2">
      <c r="C173" s="1189" t="s">
        <v>1727</v>
      </c>
      <c r="D173" s="1189"/>
      <c r="E173" s="1189"/>
      <c r="F173" s="1189"/>
      <c r="G173" s="1189"/>
      <c r="H173" s="1189"/>
      <c r="I173" s="1189"/>
      <c r="J173" s="1189"/>
      <c r="K173" s="1189"/>
      <c r="L173" s="1189"/>
      <c r="M173" s="1189"/>
      <c r="N173" s="1189"/>
      <c r="O173" s="1189"/>
      <c r="P173" s="1189"/>
      <c r="Q173" s="1189"/>
      <c r="R173" s="1189"/>
      <c r="S173" s="1189"/>
      <c r="T173" s="1189"/>
      <c r="U173" s="1189"/>
      <c r="V173" s="1189"/>
      <c r="W173" s="1189"/>
      <c r="X173" s="1189"/>
      <c r="Y173" s="1189"/>
      <c r="Z173" s="1189"/>
      <c r="AA173" s="1189"/>
      <c r="AB173" s="1189"/>
      <c r="AC173" s="1189"/>
      <c r="AD173" s="1189"/>
    </row>
    <row r="174" spans="2:30" s="57" customFormat="1" ht="15" customHeight="1" x14ac:dyDescent="0.2"/>
    <row r="175" spans="2:30" s="57" customFormat="1" ht="15" customHeight="1" x14ac:dyDescent="0.2">
      <c r="B175" s="97" t="s">
        <v>1030</v>
      </c>
    </row>
    <row r="176" spans="2:30" s="57" customFormat="1" ht="60" customHeight="1" x14ac:dyDescent="0.2">
      <c r="C176" s="1189" t="s">
        <v>1675</v>
      </c>
      <c r="D176" s="1189"/>
      <c r="E176" s="1189"/>
      <c r="F176" s="1189"/>
      <c r="G176" s="1189"/>
      <c r="H176" s="1189"/>
      <c r="I176" s="1189"/>
      <c r="J176" s="1189"/>
      <c r="K176" s="1189"/>
      <c r="L176" s="1189"/>
      <c r="M176" s="1189"/>
      <c r="N176" s="1189"/>
      <c r="O176" s="1189"/>
      <c r="P176" s="1189"/>
      <c r="Q176" s="1189"/>
      <c r="R176" s="1189"/>
      <c r="S176" s="1189"/>
      <c r="T176" s="1189"/>
      <c r="U176" s="1189"/>
      <c r="V176" s="1189"/>
      <c r="W176" s="1189"/>
      <c r="X176" s="1189"/>
      <c r="Y176" s="1189"/>
      <c r="Z176" s="1189"/>
      <c r="AA176" s="1189"/>
      <c r="AB176" s="1189"/>
      <c r="AC176" s="1189"/>
      <c r="AD176" s="1189"/>
    </row>
    <row r="177" spans="2:30" s="57" customFormat="1" ht="15" customHeight="1" x14ac:dyDescent="0.2"/>
    <row r="178" spans="2:30" s="57" customFormat="1" ht="15" customHeight="1" x14ac:dyDescent="0.2">
      <c r="B178" s="97" t="s">
        <v>85</v>
      </c>
    </row>
    <row r="179" spans="2:30" s="57" customFormat="1" ht="24" customHeight="1" x14ac:dyDescent="0.2">
      <c r="C179" s="1189" t="s">
        <v>1023</v>
      </c>
      <c r="D179" s="1189"/>
      <c r="E179" s="1189"/>
      <c r="F179" s="1189"/>
      <c r="G179" s="1189"/>
      <c r="H179" s="1189"/>
      <c r="I179" s="1189"/>
      <c r="J179" s="1189"/>
      <c r="K179" s="1189"/>
      <c r="L179" s="1189"/>
      <c r="M179" s="1189"/>
      <c r="N179" s="1189"/>
      <c r="O179" s="1189"/>
      <c r="P179" s="1189"/>
      <c r="Q179" s="1189"/>
      <c r="R179" s="1189"/>
      <c r="S179" s="1189"/>
      <c r="T179" s="1189"/>
      <c r="U179" s="1189"/>
      <c r="V179" s="1189"/>
      <c r="W179" s="1189"/>
      <c r="X179" s="1189"/>
      <c r="Y179" s="1189"/>
      <c r="Z179" s="1189"/>
      <c r="AA179" s="1189"/>
      <c r="AB179" s="1189"/>
      <c r="AC179" s="1189"/>
      <c r="AD179" s="1189"/>
    </row>
    <row r="180" spans="2:30" s="57" customFormat="1" ht="15" customHeight="1" x14ac:dyDescent="0.2"/>
    <row r="181" spans="2:30" s="57" customFormat="1" ht="15" customHeight="1" x14ac:dyDescent="0.2">
      <c r="B181" s="97" t="s">
        <v>845</v>
      </c>
    </row>
    <row r="182" spans="2:30" s="57" customFormat="1" ht="48" customHeight="1" x14ac:dyDescent="0.2">
      <c r="C182" s="1189" t="s">
        <v>1481</v>
      </c>
      <c r="D182" s="1189"/>
      <c r="E182" s="1189"/>
      <c r="F182" s="1189"/>
      <c r="G182" s="1189"/>
      <c r="H182" s="1189"/>
      <c r="I182" s="1189"/>
      <c r="J182" s="1189"/>
      <c r="K182" s="1189"/>
      <c r="L182" s="1189"/>
      <c r="M182" s="1189"/>
      <c r="N182" s="1189"/>
      <c r="O182" s="1189"/>
      <c r="P182" s="1189"/>
      <c r="Q182" s="1189"/>
      <c r="R182" s="1189"/>
      <c r="S182" s="1189"/>
      <c r="T182" s="1189"/>
      <c r="U182" s="1189"/>
      <c r="V182" s="1189"/>
      <c r="W182" s="1189"/>
      <c r="X182" s="1189"/>
      <c r="Y182" s="1189"/>
      <c r="Z182" s="1189"/>
      <c r="AA182" s="1189"/>
      <c r="AB182" s="1189"/>
      <c r="AC182" s="1189"/>
      <c r="AD182" s="1189"/>
    </row>
    <row r="183" spans="2:30" s="57" customFormat="1" ht="15" customHeight="1" x14ac:dyDescent="0.2"/>
    <row r="184" spans="2:30" s="57" customFormat="1" ht="15" customHeight="1" x14ac:dyDescent="0.2">
      <c r="B184" s="97" t="s">
        <v>846</v>
      </c>
    </row>
    <row r="185" spans="2:30" s="57" customFormat="1" ht="48" customHeight="1" x14ac:dyDescent="0.2">
      <c r="C185" s="1189" t="s">
        <v>1482</v>
      </c>
      <c r="D185" s="1189"/>
      <c r="E185" s="1189"/>
      <c r="F185" s="1189"/>
      <c r="G185" s="1189"/>
      <c r="H185" s="1189"/>
      <c r="I185" s="1189"/>
      <c r="J185" s="1189"/>
      <c r="K185" s="1189"/>
      <c r="L185" s="1189"/>
      <c r="M185" s="1189"/>
      <c r="N185" s="1189"/>
      <c r="O185" s="1189"/>
      <c r="P185" s="1189"/>
      <c r="Q185" s="1189"/>
      <c r="R185" s="1189"/>
      <c r="S185" s="1189"/>
      <c r="T185" s="1189"/>
      <c r="U185" s="1189"/>
      <c r="V185" s="1189"/>
      <c r="W185" s="1189"/>
      <c r="X185" s="1189"/>
      <c r="Y185" s="1189"/>
      <c r="Z185" s="1189"/>
      <c r="AA185" s="1189"/>
      <c r="AB185" s="1189"/>
      <c r="AC185" s="1189"/>
      <c r="AD185" s="1189"/>
    </row>
    <row r="186" spans="2:30" s="57" customFormat="1" ht="15" customHeight="1" x14ac:dyDescent="0.2"/>
    <row r="187" spans="2:30" s="57" customFormat="1" ht="15" customHeight="1" x14ac:dyDescent="0.2">
      <c r="B187" s="97" t="s">
        <v>847</v>
      </c>
    </row>
    <row r="188" spans="2:30" s="57" customFormat="1" ht="48" customHeight="1" x14ac:dyDescent="0.2">
      <c r="C188" s="1189" t="s">
        <v>1446</v>
      </c>
      <c r="D188" s="1189"/>
      <c r="E188" s="1189"/>
      <c r="F188" s="1189"/>
      <c r="G188" s="1189"/>
      <c r="H188" s="1189"/>
      <c r="I188" s="1189"/>
      <c r="J188" s="1189"/>
      <c r="K188" s="1189"/>
      <c r="L188" s="1189"/>
      <c r="M188" s="1189"/>
      <c r="N188" s="1189"/>
      <c r="O188" s="1189"/>
      <c r="P188" s="1189"/>
      <c r="Q188" s="1189"/>
      <c r="R188" s="1189"/>
      <c r="S188" s="1189"/>
      <c r="T188" s="1189"/>
      <c r="U188" s="1189"/>
      <c r="V188" s="1189"/>
      <c r="W188" s="1189"/>
      <c r="X188" s="1189"/>
      <c r="Y188" s="1189"/>
      <c r="Z188" s="1189"/>
      <c r="AA188" s="1189"/>
      <c r="AB188" s="1189"/>
      <c r="AC188" s="1189"/>
      <c r="AD188" s="1189"/>
    </row>
    <row r="189" spans="2:30" s="57" customFormat="1" ht="15" customHeight="1" x14ac:dyDescent="0.2"/>
    <row r="190" spans="2:30" s="57" customFormat="1" ht="15" customHeight="1" x14ac:dyDescent="0.2">
      <c r="B190" s="97" t="s">
        <v>849</v>
      </c>
    </row>
    <row r="191" spans="2:30" s="57" customFormat="1" ht="24" customHeight="1" x14ac:dyDescent="0.2">
      <c r="C191" s="1189" t="s">
        <v>1447</v>
      </c>
      <c r="D191" s="1189"/>
      <c r="E191" s="1189"/>
      <c r="F191" s="1189"/>
      <c r="G191" s="1189"/>
      <c r="H191" s="1189"/>
      <c r="I191" s="1189"/>
      <c r="J191" s="1189"/>
      <c r="K191" s="1189"/>
      <c r="L191" s="1189"/>
      <c r="M191" s="1189"/>
      <c r="N191" s="1189"/>
      <c r="O191" s="1189"/>
      <c r="P191" s="1189"/>
      <c r="Q191" s="1189"/>
      <c r="R191" s="1189"/>
      <c r="S191" s="1189"/>
      <c r="T191" s="1189"/>
      <c r="U191" s="1189"/>
      <c r="V191" s="1189"/>
      <c r="W191" s="1189"/>
      <c r="X191" s="1189"/>
      <c r="Y191" s="1189"/>
      <c r="Z191" s="1189"/>
      <c r="AA191" s="1189"/>
      <c r="AB191" s="1189"/>
      <c r="AC191" s="1189"/>
      <c r="AD191" s="1189"/>
    </row>
    <row r="192" spans="2:30" s="57" customFormat="1" ht="15" customHeight="1" x14ac:dyDescent="0.2"/>
    <row r="193" spans="2:30" s="57" customFormat="1" ht="15" customHeight="1" x14ac:dyDescent="0.2">
      <c r="B193" s="97" t="s">
        <v>850</v>
      </c>
    </row>
    <row r="194" spans="2:30" s="57" customFormat="1" ht="36" customHeight="1" x14ac:dyDescent="0.2">
      <c r="C194" s="1189" t="s">
        <v>1448</v>
      </c>
      <c r="D194" s="1189"/>
      <c r="E194" s="1189"/>
      <c r="F194" s="1189"/>
      <c r="G194" s="1189"/>
      <c r="H194" s="1189"/>
      <c r="I194" s="1189"/>
      <c r="J194" s="1189"/>
      <c r="K194" s="1189"/>
      <c r="L194" s="1189"/>
      <c r="M194" s="1189"/>
      <c r="N194" s="1189"/>
      <c r="O194" s="1189"/>
      <c r="P194" s="1189"/>
      <c r="Q194" s="1189"/>
      <c r="R194" s="1189"/>
      <c r="S194" s="1189"/>
      <c r="T194" s="1189"/>
      <c r="U194" s="1189"/>
      <c r="V194" s="1189"/>
      <c r="W194" s="1189"/>
      <c r="X194" s="1189"/>
      <c r="Y194" s="1189"/>
      <c r="Z194" s="1189"/>
      <c r="AA194" s="1189"/>
      <c r="AB194" s="1189"/>
      <c r="AC194" s="1189"/>
      <c r="AD194" s="1189"/>
    </row>
    <row r="195" spans="2:30" s="57" customFormat="1" ht="15" customHeight="1" x14ac:dyDescent="0.2"/>
    <row r="196" spans="2:30" s="57" customFormat="1" ht="15" customHeight="1" x14ac:dyDescent="0.2">
      <c r="B196" s="97" t="s">
        <v>848</v>
      </c>
    </row>
    <row r="197" spans="2:30" s="57" customFormat="1" ht="48" customHeight="1" x14ac:dyDescent="0.2">
      <c r="C197" s="1189" t="s">
        <v>1449</v>
      </c>
      <c r="D197" s="1189"/>
      <c r="E197" s="1189"/>
      <c r="F197" s="1189"/>
      <c r="G197" s="1189"/>
      <c r="H197" s="1189"/>
      <c r="I197" s="1189"/>
      <c r="J197" s="1189"/>
      <c r="K197" s="1189"/>
      <c r="L197" s="1189"/>
      <c r="M197" s="1189"/>
      <c r="N197" s="1189"/>
      <c r="O197" s="1189"/>
      <c r="P197" s="1189"/>
      <c r="Q197" s="1189"/>
      <c r="R197" s="1189"/>
      <c r="S197" s="1189"/>
      <c r="T197" s="1189"/>
      <c r="U197" s="1189"/>
      <c r="V197" s="1189"/>
      <c r="W197" s="1189"/>
      <c r="X197" s="1189"/>
      <c r="Y197" s="1189"/>
      <c r="Z197" s="1189"/>
      <c r="AA197" s="1189"/>
      <c r="AB197" s="1189"/>
      <c r="AC197" s="1189"/>
      <c r="AD197" s="1189"/>
    </row>
    <row r="198" spans="2:30" s="57" customFormat="1" ht="15" customHeight="1" x14ac:dyDescent="0.2"/>
    <row r="199" spans="2:30" s="57" customFormat="1" ht="15" customHeight="1" x14ac:dyDescent="0.2">
      <c r="B199" s="97" t="s">
        <v>851</v>
      </c>
    </row>
    <row r="200" spans="2:30" s="57" customFormat="1" ht="24" customHeight="1" x14ac:dyDescent="0.2">
      <c r="C200" s="1189" t="s">
        <v>1039</v>
      </c>
      <c r="D200" s="1189"/>
      <c r="E200" s="1189"/>
      <c r="F200" s="1189"/>
      <c r="G200" s="1189"/>
      <c r="H200" s="1189"/>
      <c r="I200" s="1189"/>
      <c r="J200" s="1189"/>
      <c r="K200" s="1189"/>
      <c r="L200" s="1189"/>
      <c r="M200" s="1189"/>
      <c r="N200" s="1189"/>
      <c r="O200" s="1189"/>
      <c r="P200" s="1189"/>
      <c r="Q200" s="1189"/>
      <c r="R200" s="1189"/>
      <c r="S200" s="1189"/>
      <c r="T200" s="1189"/>
      <c r="U200" s="1189"/>
      <c r="V200" s="1189"/>
      <c r="W200" s="1189"/>
      <c r="X200" s="1189"/>
      <c r="Y200" s="1189"/>
      <c r="Z200" s="1189"/>
      <c r="AA200" s="1189"/>
      <c r="AB200" s="1189"/>
      <c r="AC200" s="1189"/>
      <c r="AD200" s="1189"/>
    </row>
    <row r="201" spans="2:30" s="57" customFormat="1" ht="15" customHeight="1" x14ac:dyDescent="0.2"/>
    <row r="202" spans="2:30" s="57" customFormat="1" ht="15" customHeight="1" x14ac:dyDescent="0.2">
      <c r="B202" s="97" t="s">
        <v>852</v>
      </c>
    </row>
    <row r="203" spans="2:30" s="57" customFormat="1" ht="36" customHeight="1" x14ac:dyDescent="0.2">
      <c r="C203" s="1189" t="s">
        <v>1651</v>
      </c>
      <c r="D203" s="1189"/>
      <c r="E203" s="1189"/>
      <c r="F203" s="1189"/>
      <c r="G203" s="1189"/>
      <c r="H203" s="1189"/>
      <c r="I203" s="1189"/>
      <c r="J203" s="1189"/>
      <c r="K203" s="1189"/>
      <c r="L203" s="1189"/>
      <c r="M203" s="1189"/>
      <c r="N203" s="1189"/>
      <c r="O203" s="1189"/>
      <c r="P203" s="1189"/>
      <c r="Q203" s="1189"/>
      <c r="R203" s="1189"/>
      <c r="S203" s="1189"/>
      <c r="T203" s="1189"/>
      <c r="U203" s="1189"/>
      <c r="V203" s="1189"/>
      <c r="W203" s="1189"/>
      <c r="X203" s="1189"/>
      <c r="Y203" s="1189"/>
      <c r="Z203" s="1189"/>
      <c r="AA203" s="1189"/>
      <c r="AB203" s="1189"/>
      <c r="AC203" s="1189"/>
      <c r="AD203" s="1189"/>
    </row>
    <row r="204" spans="2:30" s="57" customFormat="1" ht="15" customHeight="1" x14ac:dyDescent="0.2"/>
    <row r="205" spans="2:30" s="57" customFormat="1" ht="15" customHeight="1" x14ac:dyDescent="0.2">
      <c r="B205" s="97" t="s">
        <v>1032</v>
      </c>
    </row>
    <row r="206" spans="2:30" s="57" customFormat="1" ht="24" customHeight="1" x14ac:dyDescent="0.2">
      <c r="C206" s="1189" t="s">
        <v>1033</v>
      </c>
      <c r="D206" s="1189"/>
      <c r="E206" s="1189"/>
      <c r="F206" s="1189"/>
      <c r="G206" s="1189"/>
      <c r="H206" s="1189"/>
      <c r="I206" s="1189"/>
      <c r="J206" s="1189"/>
      <c r="K206" s="1189"/>
      <c r="L206" s="1189"/>
      <c r="M206" s="1189"/>
      <c r="N206" s="1189"/>
      <c r="O206" s="1189"/>
      <c r="P206" s="1189"/>
      <c r="Q206" s="1189"/>
      <c r="R206" s="1189"/>
      <c r="S206" s="1189"/>
      <c r="T206" s="1189"/>
      <c r="U206" s="1189"/>
      <c r="V206" s="1189"/>
      <c r="W206" s="1189"/>
      <c r="X206" s="1189"/>
      <c r="Y206" s="1189"/>
      <c r="Z206" s="1189"/>
      <c r="AA206" s="1189"/>
      <c r="AB206" s="1189"/>
      <c r="AC206" s="1189"/>
      <c r="AD206" s="1189"/>
    </row>
    <row r="207" spans="2:30" s="57" customFormat="1" ht="15" customHeight="1" x14ac:dyDescent="0.2"/>
    <row r="208" spans="2:30" s="57" customFormat="1" ht="15" customHeight="1" x14ac:dyDescent="0.2">
      <c r="B208" s="97" t="s">
        <v>1864</v>
      </c>
    </row>
    <row r="209" spans="2:30" s="57" customFormat="1" ht="48" customHeight="1" x14ac:dyDescent="0.2">
      <c r="C209" s="1189" t="s">
        <v>1865</v>
      </c>
      <c r="D209" s="1189"/>
      <c r="E209" s="1189"/>
      <c r="F209" s="1189"/>
      <c r="G209" s="1189"/>
      <c r="H209" s="1189"/>
      <c r="I209" s="1189"/>
      <c r="J209" s="1189"/>
      <c r="K209" s="1189"/>
      <c r="L209" s="1189"/>
      <c r="M209" s="1189"/>
      <c r="N209" s="1189"/>
      <c r="O209" s="1189"/>
      <c r="P209" s="1189"/>
      <c r="Q209" s="1189"/>
      <c r="R209" s="1189"/>
      <c r="S209" s="1189"/>
      <c r="T209" s="1189"/>
      <c r="U209" s="1189"/>
      <c r="V209" s="1189"/>
      <c r="W209" s="1189"/>
      <c r="X209" s="1189"/>
      <c r="Y209" s="1189"/>
      <c r="Z209" s="1189"/>
      <c r="AA209" s="1189"/>
      <c r="AB209" s="1189"/>
      <c r="AC209" s="1189"/>
      <c r="AD209" s="1189"/>
    </row>
    <row r="210" spans="2:30" s="57" customFormat="1" ht="15" customHeight="1" x14ac:dyDescent="0.2"/>
    <row r="211" spans="2:30" s="57" customFormat="1" ht="15" customHeight="1" x14ac:dyDescent="0.2">
      <c r="B211" s="97" t="s">
        <v>1468</v>
      </c>
    </row>
    <row r="212" spans="2:30" s="57" customFormat="1" ht="24" customHeight="1" x14ac:dyDescent="0.2">
      <c r="C212" s="1189" t="s">
        <v>1469</v>
      </c>
      <c r="D212" s="1189"/>
      <c r="E212" s="1189"/>
      <c r="F212" s="1189"/>
      <c r="G212" s="1189"/>
      <c r="H212" s="1189"/>
      <c r="I212" s="1189"/>
      <c r="J212" s="1189"/>
      <c r="K212" s="1189"/>
      <c r="L212" s="1189"/>
      <c r="M212" s="1189"/>
      <c r="N212" s="1189"/>
      <c r="O212" s="1189"/>
      <c r="P212" s="1189"/>
      <c r="Q212" s="1189"/>
      <c r="R212" s="1189"/>
      <c r="S212" s="1189"/>
      <c r="T212" s="1189"/>
      <c r="U212" s="1189"/>
      <c r="V212" s="1189"/>
      <c r="W212" s="1189"/>
      <c r="X212" s="1189"/>
      <c r="Y212" s="1189"/>
      <c r="Z212" s="1189"/>
      <c r="AA212" s="1189"/>
      <c r="AB212" s="1189"/>
      <c r="AC212" s="1189"/>
      <c r="AD212" s="1189"/>
    </row>
    <row r="213" spans="2:30" s="57" customFormat="1" ht="15" customHeight="1" x14ac:dyDescent="0.2"/>
    <row r="214" spans="2:30" s="57" customFormat="1" ht="15" customHeight="1" x14ac:dyDescent="0.2">
      <c r="B214" s="97" t="s">
        <v>284</v>
      </c>
    </row>
    <row r="215" spans="2:30" s="57" customFormat="1" ht="36" customHeight="1" x14ac:dyDescent="0.2">
      <c r="C215" s="1189" t="s">
        <v>1451</v>
      </c>
      <c r="D215" s="1189"/>
      <c r="E215" s="1189"/>
      <c r="F215" s="1189"/>
      <c r="G215" s="1189"/>
      <c r="H215" s="1189"/>
      <c r="I215" s="1189"/>
      <c r="J215" s="1189"/>
      <c r="K215" s="1189"/>
      <c r="L215" s="1189"/>
      <c r="M215" s="1189"/>
      <c r="N215" s="1189"/>
      <c r="O215" s="1189"/>
      <c r="P215" s="1189"/>
      <c r="Q215" s="1189"/>
      <c r="R215" s="1189"/>
      <c r="S215" s="1189"/>
      <c r="T215" s="1189"/>
      <c r="U215" s="1189"/>
      <c r="V215" s="1189"/>
      <c r="W215" s="1189"/>
      <c r="X215" s="1189"/>
      <c r="Y215" s="1189"/>
      <c r="Z215" s="1189"/>
      <c r="AA215" s="1189"/>
      <c r="AB215" s="1189"/>
      <c r="AC215" s="1189"/>
      <c r="AD215" s="1189"/>
    </row>
    <row r="216" spans="2:30" s="57" customFormat="1" ht="15" customHeight="1" x14ac:dyDescent="0.2"/>
    <row r="217" spans="2:30" s="57" customFormat="1" ht="15" customHeight="1" x14ac:dyDescent="0.2">
      <c r="B217" s="97" t="s">
        <v>285</v>
      </c>
    </row>
    <row r="218" spans="2:30" s="57" customFormat="1" ht="24" customHeight="1" x14ac:dyDescent="0.2">
      <c r="C218" s="1189" t="s">
        <v>1452</v>
      </c>
      <c r="D218" s="1189"/>
      <c r="E218" s="1189"/>
      <c r="F218" s="1189"/>
      <c r="G218" s="1189"/>
      <c r="H218" s="1189"/>
      <c r="I218" s="1189"/>
      <c r="J218" s="1189"/>
      <c r="K218" s="1189"/>
      <c r="L218" s="1189"/>
      <c r="M218" s="1189"/>
      <c r="N218" s="1189"/>
      <c r="O218" s="1189"/>
      <c r="P218" s="1189"/>
      <c r="Q218" s="1189"/>
      <c r="R218" s="1189"/>
      <c r="S218" s="1189"/>
      <c r="T218" s="1189"/>
      <c r="U218" s="1189"/>
      <c r="V218" s="1189"/>
      <c r="W218" s="1189"/>
      <c r="X218" s="1189"/>
      <c r="Y218" s="1189"/>
      <c r="Z218" s="1189"/>
      <c r="AA218" s="1189"/>
      <c r="AB218" s="1189"/>
      <c r="AC218" s="1189"/>
      <c r="AD218" s="1189"/>
    </row>
    <row r="219" spans="2:30" s="57" customFormat="1" ht="15" customHeight="1" x14ac:dyDescent="0.2"/>
    <row r="220" spans="2:30" s="57" customFormat="1" ht="15" customHeight="1" x14ac:dyDescent="0.2">
      <c r="B220" s="97" t="s">
        <v>853</v>
      </c>
    </row>
    <row r="221" spans="2:30" s="57" customFormat="1" ht="24" customHeight="1" x14ac:dyDescent="0.2">
      <c r="C221" s="1189" t="s">
        <v>854</v>
      </c>
      <c r="D221" s="1189"/>
      <c r="E221" s="1189"/>
      <c r="F221" s="1189"/>
      <c r="G221" s="1189"/>
      <c r="H221" s="1189"/>
      <c r="I221" s="1189"/>
      <c r="J221" s="1189"/>
      <c r="K221" s="1189"/>
      <c r="L221" s="1189"/>
      <c r="M221" s="1189"/>
      <c r="N221" s="1189"/>
      <c r="O221" s="1189"/>
      <c r="P221" s="1189"/>
      <c r="Q221" s="1189"/>
      <c r="R221" s="1189"/>
      <c r="S221" s="1189"/>
      <c r="T221" s="1189"/>
      <c r="U221" s="1189"/>
      <c r="V221" s="1189"/>
      <c r="W221" s="1189"/>
      <c r="X221" s="1189"/>
      <c r="Y221" s="1189"/>
      <c r="Z221" s="1189"/>
      <c r="AA221" s="1189"/>
      <c r="AB221" s="1189"/>
      <c r="AC221" s="1189"/>
      <c r="AD221" s="1189"/>
    </row>
    <row r="222" spans="2:30" s="57" customFormat="1" ht="15" customHeight="1" x14ac:dyDescent="0.2"/>
    <row r="223" spans="2:30" s="57" customFormat="1" ht="15" customHeight="1" x14ac:dyDescent="0.2">
      <c r="B223" s="97" t="s">
        <v>855</v>
      </c>
    </row>
    <row r="224" spans="2:30" s="57" customFormat="1" ht="48" customHeight="1" x14ac:dyDescent="0.2">
      <c r="C224" s="1189" t="s">
        <v>1040</v>
      </c>
      <c r="D224" s="1189"/>
      <c r="E224" s="1189"/>
      <c r="F224" s="1189"/>
      <c r="G224" s="1189"/>
      <c r="H224" s="1189"/>
      <c r="I224" s="1189"/>
      <c r="J224" s="1189"/>
      <c r="K224" s="1189"/>
      <c r="L224" s="1189"/>
      <c r="M224" s="1189"/>
      <c r="N224" s="1189"/>
      <c r="O224" s="1189"/>
      <c r="P224" s="1189"/>
      <c r="Q224" s="1189"/>
      <c r="R224" s="1189"/>
      <c r="S224" s="1189"/>
      <c r="T224" s="1189"/>
      <c r="U224" s="1189"/>
      <c r="V224" s="1189"/>
      <c r="W224" s="1189"/>
      <c r="X224" s="1189"/>
      <c r="Y224" s="1189"/>
      <c r="Z224" s="1189"/>
      <c r="AA224" s="1189"/>
      <c r="AB224" s="1189"/>
      <c r="AC224" s="1189"/>
      <c r="AD224" s="1189"/>
    </row>
    <row r="225" spans="2:30" s="57" customFormat="1" ht="15" customHeight="1" x14ac:dyDescent="0.2"/>
    <row r="226" spans="2:30" s="57" customFormat="1" ht="15" customHeight="1" x14ac:dyDescent="0.2">
      <c r="B226" s="97" t="s">
        <v>1671</v>
      </c>
    </row>
    <row r="227" spans="2:30" s="57" customFormat="1" ht="24" customHeight="1" x14ac:dyDescent="0.2">
      <c r="C227" s="832" t="s">
        <v>1672</v>
      </c>
      <c r="D227" s="832"/>
      <c r="E227" s="832"/>
      <c r="F227" s="832"/>
      <c r="G227" s="832"/>
      <c r="H227" s="832"/>
      <c r="I227" s="832"/>
      <c r="J227" s="832"/>
      <c r="K227" s="832"/>
      <c r="L227" s="832"/>
      <c r="M227" s="832"/>
      <c r="N227" s="832"/>
      <c r="O227" s="832"/>
      <c r="P227" s="832"/>
      <c r="Q227" s="832"/>
      <c r="R227" s="832"/>
      <c r="S227" s="832"/>
      <c r="T227" s="832"/>
      <c r="U227" s="832"/>
      <c r="V227" s="832"/>
      <c r="W227" s="832"/>
      <c r="X227" s="832"/>
      <c r="Y227" s="832"/>
      <c r="Z227" s="832"/>
      <c r="AA227" s="832"/>
      <c r="AB227" s="832"/>
      <c r="AC227" s="832"/>
      <c r="AD227" s="832"/>
    </row>
    <row r="228" spans="2:30" s="57" customFormat="1" ht="15" customHeight="1" x14ac:dyDescent="0.2"/>
    <row r="229" spans="2:30" s="57" customFormat="1" ht="15" customHeight="1" x14ac:dyDescent="0.2">
      <c r="B229" s="97" t="s">
        <v>1673</v>
      </c>
    </row>
    <row r="230" spans="2:30" s="57" customFormat="1" ht="24" customHeight="1" x14ac:dyDescent="0.2">
      <c r="C230" s="832" t="s">
        <v>1674</v>
      </c>
      <c r="D230" s="832"/>
      <c r="E230" s="832"/>
      <c r="F230" s="832"/>
      <c r="G230" s="832"/>
      <c r="H230" s="832"/>
      <c r="I230" s="832"/>
      <c r="J230" s="832"/>
      <c r="K230" s="832"/>
      <c r="L230" s="832"/>
      <c r="M230" s="832"/>
      <c r="N230" s="832"/>
      <c r="O230" s="832"/>
      <c r="P230" s="832"/>
      <c r="Q230" s="832"/>
      <c r="R230" s="832"/>
      <c r="S230" s="832"/>
      <c r="T230" s="832"/>
      <c r="U230" s="832"/>
      <c r="V230" s="832"/>
      <c r="W230" s="832"/>
      <c r="X230" s="832"/>
      <c r="Y230" s="832"/>
      <c r="Z230" s="832"/>
      <c r="AA230" s="832"/>
      <c r="AB230" s="832"/>
      <c r="AC230" s="832"/>
      <c r="AD230" s="832"/>
    </row>
    <row r="231" spans="2:30" s="57" customFormat="1" ht="15" customHeight="1" x14ac:dyDescent="0.2"/>
    <row r="232" spans="2:30" s="57" customFormat="1" ht="15" customHeight="1" x14ac:dyDescent="0.2">
      <c r="B232" s="97" t="s">
        <v>1687</v>
      </c>
    </row>
    <row r="233" spans="2:30" s="57" customFormat="1" ht="14.25" customHeight="1" x14ac:dyDescent="0.2">
      <c r="C233" s="1189" t="s">
        <v>1041</v>
      </c>
      <c r="D233" s="1189"/>
      <c r="E233" s="1189"/>
      <c r="F233" s="1189"/>
      <c r="G233" s="1189"/>
      <c r="H233" s="1189"/>
      <c r="I233" s="1189"/>
      <c r="J233" s="1189"/>
      <c r="K233" s="1189"/>
      <c r="L233" s="1189"/>
      <c r="M233" s="1189"/>
      <c r="N233" s="1189"/>
      <c r="O233" s="1189"/>
      <c r="P233" s="1189"/>
      <c r="Q233" s="1189"/>
      <c r="R233" s="1189"/>
      <c r="S233" s="1189"/>
      <c r="T233" s="1189"/>
      <c r="U233" s="1189"/>
      <c r="V233" s="1189"/>
      <c r="W233" s="1189"/>
      <c r="X233" s="1189"/>
      <c r="Y233" s="1189"/>
      <c r="Z233" s="1189"/>
      <c r="AA233" s="1189"/>
      <c r="AB233" s="1189"/>
      <c r="AC233" s="1189"/>
      <c r="AD233" s="1189"/>
    </row>
    <row r="234" spans="2:30" s="57" customFormat="1" ht="15" customHeight="1" x14ac:dyDescent="0.2"/>
    <row r="235" spans="2:30" s="57" customFormat="1" ht="15" customHeight="1" x14ac:dyDescent="0.2">
      <c r="B235" s="97" t="s">
        <v>856</v>
      </c>
    </row>
    <row r="236" spans="2:30" s="57" customFormat="1" ht="24" customHeight="1" x14ac:dyDescent="0.2">
      <c r="C236" s="1189" t="s">
        <v>1042</v>
      </c>
      <c r="D236" s="1189"/>
      <c r="E236" s="1189"/>
      <c r="F236" s="1189"/>
      <c r="G236" s="1189"/>
      <c r="H236" s="1189"/>
      <c r="I236" s="1189"/>
      <c r="J236" s="1189"/>
      <c r="K236" s="1189"/>
      <c r="L236" s="1189"/>
      <c r="M236" s="1189"/>
      <c r="N236" s="1189"/>
      <c r="O236" s="1189"/>
      <c r="P236" s="1189"/>
      <c r="Q236" s="1189"/>
      <c r="R236" s="1189"/>
      <c r="S236" s="1189"/>
      <c r="T236" s="1189"/>
      <c r="U236" s="1189"/>
      <c r="V236" s="1189"/>
      <c r="W236" s="1189"/>
      <c r="X236" s="1189"/>
      <c r="Y236" s="1189"/>
      <c r="Z236" s="1189"/>
      <c r="AA236" s="1189"/>
      <c r="AB236" s="1189"/>
      <c r="AC236" s="1189"/>
      <c r="AD236" s="1189"/>
    </row>
    <row r="237" spans="2:30" s="57" customFormat="1" ht="15" customHeight="1" x14ac:dyDescent="0.2"/>
    <row r="238" spans="2:30" s="57" customFormat="1" ht="15" customHeight="1" x14ac:dyDescent="0.2">
      <c r="B238" s="97" t="s">
        <v>857</v>
      </c>
    </row>
    <row r="239" spans="2:30" s="57" customFormat="1" ht="24" customHeight="1" x14ac:dyDescent="0.2">
      <c r="C239" s="1189" t="s">
        <v>1043</v>
      </c>
      <c r="D239" s="1189"/>
      <c r="E239" s="1189"/>
      <c r="F239" s="1189"/>
      <c r="G239" s="1189"/>
      <c r="H239" s="1189"/>
      <c r="I239" s="1189"/>
      <c r="J239" s="1189"/>
      <c r="K239" s="1189"/>
      <c r="L239" s="1189"/>
      <c r="M239" s="1189"/>
      <c r="N239" s="1189"/>
      <c r="O239" s="1189"/>
      <c r="P239" s="1189"/>
      <c r="Q239" s="1189"/>
      <c r="R239" s="1189"/>
      <c r="S239" s="1189"/>
      <c r="T239" s="1189"/>
      <c r="U239" s="1189"/>
      <c r="V239" s="1189"/>
      <c r="W239" s="1189"/>
      <c r="X239" s="1189"/>
      <c r="Y239" s="1189"/>
      <c r="Z239" s="1189"/>
      <c r="AA239" s="1189"/>
      <c r="AB239" s="1189"/>
      <c r="AC239" s="1189"/>
      <c r="AD239" s="1189"/>
    </row>
    <row r="240" spans="2:30" s="57" customFormat="1" ht="15" customHeight="1" x14ac:dyDescent="0.2"/>
    <row r="241" spans="2:30" s="57" customFormat="1" ht="15" customHeight="1" x14ac:dyDescent="0.2">
      <c r="B241" s="97" t="s">
        <v>1688</v>
      </c>
    </row>
    <row r="242" spans="2:30" s="57" customFormat="1" ht="24" customHeight="1" x14ac:dyDescent="0.2">
      <c r="C242" s="1189" t="s">
        <v>1483</v>
      </c>
      <c r="D242" s="1189"/>
      <c r="E242" s="1189"/>
      <c r="F242" s="1189"/>
      <c r="G242" s="1189"/>
      <c r="H242" s="1189"/>
      <c r="I242" s="1189"/>
      <c r="J242" s="1189"/>
      <c r="K242" s="1189"/>
      <c r="L242" s="1189"/>
      <c r="M242" s="1189"/>
      <c r="N242" s="1189"/>
      <c r="O242" s="1189"/>
      <c r="P242" s="1189"/>
      <c r="Q242" s="1189"/>
      <c r="R242" s="1189"/>
      <c r="S242" s="1189"/>
      <c r="T242" s="1189"/>
      <c r="U242" s="1189"/>
      <c r="V242" s="1189"/>
      <c r="W242" s="1189"/>
      <c r="X242" s="1189"/>
      <c r="Y242" s="1189"/>
      <c r="Z242" s="1189"/>
      <c r="AA242" s="1189"/>
      <c r="AB242" s="1189"/>
      <c r="AC242" s="1189"/>
      <c r="AD242" s="1189"/>
    </row>
    <row r="243" spans="2:30" s="57" customFormat="1" ht="15" customHeight="1" x14ac:dyDescent="0.2"/>
    <row r="244" spans="2:30" s="57" customFormat="1" ht="15" customHeight="1" x14ac:dyDescent="0.2">
      <c r="B244" s="97" t="s">
        <v>858</v>
      </c>
    </row>
    <row r="245" spans="2:30" s="57" customFormat="1" ht="24" customHeight="1" x14ac:dyDescent="0.2">
      <c r="C245" s="1189" t="s">
        <v>859</v>
      </c>
      <c r="D245" s="1189"/>
      <c r="E245" s="1189"/>
      <c r="F245" s="1189"/>
      <c r="G245" s="1189"/>
      <c r="H245" s="1189"/>
      <c r="I245" s="1189"/>
      <c r="J245" s="1189"/>
      <c r="K245" s="1189"/>
      <c r="L245" s="1189"/>
      <c r="M245" s="1189"/>
      <c r="N245" s="1189"/>
      <c r="O245" s="1189"/>
      <c r="P245" s="1189"/>
      <c r="Q245" s="1189"/>
      <c r="R245" s="1189"/>
      <c r="S245" s="1189"/>
      <c r="T245" s="1189"/>
      <c r="U245" s="1189"/>
      <c r="V245" s="1189"/>
      <c r="W245" s="1189"/>
      <c r="X245" s="1189"/>
      <c r="Y245" s="1189"/>
      <c r="Z245" s="1189"/>
      <c r="AA245" s="1189"/>
      <c r="AB245" s="1189"/>
      <c r="AC245" s="1189"/>
      <c r="AD245" s="1189"/>
    </row>
    <row r="246" spans="2:30" s="57" customFormat="1" ht="15" customHeight="1" x14ac:dyDescent="0.2"/>
    <row r="247" spans="2:30" s="57" customFormat="1" ht="15" customHeight="1" x14ac:dyDescent="0.2">
      <c r="B247" s="97" t="s">
        <v>1044</v>
      </c>
    </row>
    <row r="248" spans="2:30" s="57" customFormat="1" ht="48" customHeight="1" x14ac:dyDescent="0.2">
      <c r="C248" s="1189" t="s">
        <v>1045</v>
      </c>
      <c r="D248" s="1189"/>
      <c r="E248" s="1189"/>
      <c r="F248" s="1189"/>
      <c r="G248" s="1189"/>
      <c r="H248" s="1189"/>
      <c r="I248" s="1189"/>
      <c r="J248" s="1189"/>
      <c r="K248" s="1189"/>
      <c r="L248" s="1189"/>
      <c r="M248" s="1189"/>
      <c r="N248" s="1189"/>
      <c r="O248" s="1189"/>
      <c r="P248" s="1189"/>
      <c r="Q248" s="1189"/>
      <c r="R248" s="1189"/>
      <c r="S248" s="1189"/>
      <c r="T248" s="1189"/>
      <c r="U248" s="1189"/>
      <c r="V248" s="1189"/>
      <c r="W248" s="1189"/>
      <c r="X248" s="1189"/>
      <c r="Y248" s="1189"/>
      <c r="Z248" s="1189"/>
      <c r="AA248" s="1189"/>
      <c r="AB248" s="1189"/>
      <c r="AC248" s="1189"/>
      <c r="AD248" s="1189"/>
    </row>
    <row r="249" spans="2:30" s="57" customFormat="1" ht="15" customHeight="1" x14ac:dyDescent="0.2"/>
    <row r="250" spans="2:30" s="57" customFormat="1" ht="36" customHeight="1" x14ac:dyDescent="0.2">
      <c r="C250" s="209"/>
      <c r="D250" s="1189" t="s">
        <v>863</v>
      </c>
      <c r="E250" s="1189"/>
      <c r="F250" s="1189"/>
      <c r="G250" s="1189"/>
      <c r="H250" s="1189"/>
      <c r="I250" s="1189"/>
      <c r="J250" s="1189"/>
      <c r="K250" s="1189"/>
      <c r="L250" s="1189"/>
      <c r="M250" s="1189"/>
      <c r="N250" s="1189"/>
      <c r="O250" s="1189"/>
      <c r="P250" s="1189"/>
      <c r="Q250" s="1189"/>
      <c r="R250" s="1189"/>
      <c r="S250" s="1189"/>
      <c r="T250" s="1189"/>
      <c r="U250" s="1189"/>
      <c r="V250" s="1189"/>
      <c r="W250" s="1189"/>
      <c r="X250" s="1189"/>
      <c r="Y250" s="1189"/>
      <c r="Z250" s="1189"/>
      <c r="AA250" s="1189"/>
      <c r="AB250" s="1189"/>
      <c r="AC250" s="1189"/>
      <c r="AD250" s="1189"/>
    </row>
    <row r="251" spans="2:30" s="57" customFormat="1" ht="15" customHeight="1" x14ac:dyDescent="0.2">
      <c r="C251" s="209"/>
      <c r="D251" s="208"/>
      <c r="E251" s="208"/>
      <c r="F251" s="208"/>
      <c r="G251" s="208"/>
      <c r="H251" s="208"/>
      <c r="I251" s="208"/>
      <c r="J251" s="208"/>
      <c r="K251" s="208"/>
      <c r="L251" s="208"/>
      <c r="M251" s="208"/>
      <c r="N251" s="208"/>
      <c r="O251" s="208"/>
      <c r="P251" s="208"/>
      <c r="Q251" s="208"/>
      <c r="R251" s="208"/>
      <c r="S251" s="208"/>
      <c r="T251" s="208"/>
      <c r="U251" s="208"/>
      <c r="V251" s="208"/>
      <c r="W251" s="208"/>
      <c r="X251" s="208"/>
      <c r="Y251" s="208"/>
      <c r="Z251" s="208"/>
      <c r="AA251" s="208"/>
      <c r="AB251" s="208"/>
      <c r="AC251" s="208"/>
      <c r="AD251" s="208"/>
    </row>
    <row r="252" spans="2:30" s="57" customFormat="1" ht="36" customHeight="1" x14ac:dyDescent="0.2">
      <c r="C252" s="89"/>
      <c r="D252" s="1189" t="s">
        <v>1046</v>
      </c>
      <c r="E252" s="1189"/>
      <c r="F252" s="1189"/>
      <c r="G252" s="1189"/>
      <c r="H252" s="1189"/>
      <c r="I252" s="1189"/>
      <c r="J252" s="1189"/>
      <c r="K252" s="1189"/>
      <c r="L252" s="1189"/>
      <c r="M252" s="1189"/>
      <c r="N252" s="1189"/>
      <c r="O252" s="1189"/>
      <c r="P252" s="1189"/>
      <c r="Q252" s="1189"/>
      <c r="R252" s="1189"/>
      <c r="S252" s="1189"/>
      <c r="T252" s="1189"/>
      <c r="U252" s="1189"/>
      <c r="V252" s="1189"/>
      <c r="W252" s="1189"/>
      <c r="X252" s="1189"/>
      <c r="Y252" s="1189"/>
      <c r="Z252" s="1189"/>
      <c r="AA252" s="1189"/>
      <c r="AB252" s="1189"/>
      <c r="AC252" s="1189"/>
      <c r="AD252" s="1189"/>
    </row>
    <row r="253" spans="2:30" s="57" customFormat="1" ht="15" customHeight="1" x14ac:dyDescent="0.2">
      <c r="C253" s="89"/>
      <c r="D253" s="207"/>
      <c r="E253" s="207"/>
      <c r="F253" s="207"/>
      <c r="G253" s="207"/>
      <c r="H253" s="207"/>
      <c r="I253" s="207"/>
      <c r="J253" s="207"/>
      <c r="K253" s="207"/>
      <c r="L253" s="207"/>
      <c r="M253" s="207"/>
      <c r="N253" s="207"/>
      <c r="O253" s="207"/>
      <c r="P253" s="207"/>
      <c r="Q253" s="207"/>
      <c r="R253" s="207"/>
      <c r="S253" s="207"/>
      <c r="T253" s="207"/>
      <c r="U253" s="207"/>
      <c r="V253" s="207"/>
      <c r="W253" s="207"/>
      <c r="X253" s="207"/>
      <c r="Y253" s="207"/>
      <c r="Z253" s="207"/>
      <c r="AA253" s="207"/>
      <c r="AB253" s="207"/>
      <c r="AC253" s="207"/>
      <c r="AD253" s="207"/>
    </row>
    <row r="254" spans="2:30" s="57" customFormat="1" ht="36" customHeight="1" x14ac:dyDescent="0.2">
      <c r="C254" s="210"/>
      <c r="D254" s="1189" t="s">
        <v>1047</v>
      </c>
      <c r="E254" s="1189"/>
      <c r="F254" s="1189"/>
      <c r="G254" s="1189"/>
      <c r="H254" s="1189"/>
      <c r="I254" s="1189"/>
      <c r="J254" s="1189"/>
      <c r="K254" s="1189"/>
      <c r="L254" s="1189"/>
      <c r="M254" s="1189"/>
      <c r="N254" s="1189"/>
      <c r="O254" s="1189"/>
      <c r="P254" s="1189"/>
      <c r="Q254" s="1189"/>
      <c r="R254" s="1189"/>
      <c r="S254" s="1189"/>
      <c r="T254" s="1189"/>
      <c r="U254" s="1189"/>
      <c r="V254" s="1189"/>
      <c r="W254" s="1189"/>
      <c r="X254" s="1189"/>
      <c r="Y254" s="1189"/>
      <c r="Z254" s="1189"/>
      <c r="AA254" s="1189"/>
      <c r="AB254" s="1189"/>
      <c r="AC254" s="1189"/>
      <c r="AD254" s="1189"/>
    </row>
    <row r="255" spans="2:30" s="57" customFormat="1" ht="15" customHeight="1" x14ac:dyDescent="0.2">
      <c r="C255" s="210"/>
      <c r="D255" s="211"/>
      <c r="E255" s="211"/>
      <c r="F255" s="211"/>
      <c r="G255" s="211"/>
      <c r="H255" s="211"/>
      <c r="I255" s="211"/>
      <c r="J255" s="211"/>
      <c r="K255" s="211"/>
      <c r="L255" s="211"/>
      <c r="M255" s="211"/>
      <c r="N255" s="211"/>
      <c r="O255" s="211"/>
      <c r="P255" s="211"/>
      <c r="Q255" s="211"/>
      <c r="R255" s="211"/>
      <c r="S255" s="211"/>
      <c r="T255" s="211"/>
      <c r="U255" s="211"/>
      <c r="V255" s="211"/>
      <c r="W255" s="211"/>
      <c r="X255" s="211"/>
      <c r="Y255" s="211"/>
      <c r="Z255" s="211"/>
      <c r="AA255" s="211"/>
      <c r="AB255" s="211"/>
      <c r="AC255" s="211"/>
      <c r="AD255" s="211"/>
    </row>
    <row r="256" spans="2:30" s="57" customFormat="1" ht="48" customHeight="1" x14ac:dyDescent="0.2">
      <c r="C256" s="209"/>
      <c r="D256" s="1189" t="s">
        <v>1048</v>
      </c>
      <c r="E256" s="1189"/>
      <c r="F256" s="1189"/>
      <c r="G256" s="1189"/>
      <c r="H256" s="1189"/>
      <c r="I256" s="1189"/>
      <c r="J256" s="1189"/>
      <c r="K256" s="1189"/>
      <c r="L256" s="1189"/>
      <c r="M256" s="1189"/>
      <c r="N256" s="1189"/>
      <c r="O256" s="1189"/>
      <c r="P256" s="1189"/>
      <c r="Q256" s="1189"/>
      <c r="R256" s="1189"/>
      <c r="S256" s="1189"/>
      <c r="T256" s="1189"/>
      <c r="U256" s="1189"/>
      <c r="V256" s="1189"/>
      <c r="W256" s="1189"/>
      <c r="X256" s="1189"/>
      <c r="Y256" s="1189"/>
      <c r="Z256" s="1189"/>
      <c r="AA256" s="1189"/>
      <c r="AB256" s="1189"/>
      <c r="AC256" s="1189"/>
      <c r="AD256" s="1189"/>
    </row>
    <row r="257" spans="2:30" s="57" customFormat="1" ht="15" customHeight="1" x14ac:dyDescent="0.2">
      <c r="C257" s="209"/>
      <c r="D257" s="208"/>
      <c r="E257" s="208"/>
      <c r="F257" s="208"/>
      <c r="G257" s="208"/>
      <c r="H257" s="208"/>
      <c r="I257" s="208"/>
      <c r="J257" s="208"/>
      <c r="K257" s="208"/>
      <c r="L257" s="208"/>
      <c r="M257" s="208"/>
      <c r="N257" s="208"/>
      <c r="O257" s="208"/>
      <c r="P257" s="208"/>
      <c r="Q257" s="208"/>
      <c r="R257" s="208"/>
      <c r="S257" s="208"/>
      <c r="T257" s="208"/>
      <c r="U257" s="208"/>
      <c r="V257" s="208"/>
      <c r="W257" s="208"/>
      <c r="X257" s="208"/>
      <c r="Y257" s="208"/>
      <c r="Z257" s="208"/>
      <c r="AA257" s="208"/>
      <c r="AB257" s="208"/>
      <c r="AC257" s="208"/>
      <c r="AD257" s="208"/>
    </row>
    <row r="258" spans="2:30" s="57" customFormat="1" ht="48" customHeight="1" x14ac:dyDescent="0.2">
      <c r="C258" s="209"/>
      <c r="D258" s="1189" t="s">
        <v>1049</v>
      </c>
      <c r="E258" s="1189"/>
      <c r="F258" s="1189"/>
      <c r="G258" s="1189"/>
      <c r="H258" s="1189"/>
      <c r="I258" s="1189"/>
      <c r="J258" s="1189"/>
      <c r="K258" s="1189"/>
      <c r="L258" s="1189"/>
      <c r="M258" s="1189"/>
      <c r="N258" s="1189"/>
      <c r="O258" s="1189"/>
      <c r="P258" s="1189"/>
      <c r="Q258" s="1189"/>
      <c r="R258" s="1189"/>
      <c r="S258" s="1189"/>
      <c r="T258" s="1189"/>
      <c r="U258" s="1189"/>
      <c r="V258" s="1189"/>
      <c r="W258" s="1189"/>
      <c r="X258" s="1189"/>
      <c r="Y258" s="1189"/>
      <c r="Z258" s="1189"/>
      <c r="AA258" s="1189"/>
      <c r="AB258" s="1189"/>
      <c r="AC258" s="1189"/>
      <c r="AD258" s="1189"/>
    </row>
    <row r="259" spans="2:30" s="57" customFormat="1" ht="15" customHeight="1" x14ac:dyDescent="0.2">
      <c r="C259" s="209"/>
      <c r="D259" s="209"/>
      <c r="E259" s="209"/>
      <c r="F259" s="209"/>
      <c r="G259" s="209"/>
      <c r="H259" s="209"/>
      <c r="I259" s="209"/>
      <c r="J259" s="209"/>
      <c r="K259" s="209"/>
      <c r="L259" s="209"/>
      <c r="M259" s="209"/>
      <c r="N259" s="209"/>
      <c r="O259" s="209"/>
      <c r="P259" s="209"/>
      <c r="Q259" s="209"/>
      <c r="R259" s="209"/>
      <c r="S259" s="209"/>
      <c r="T259" s="209"/>
      <c r="U259" s="209"/>
      <c r="V259" s="209"/>
      <c r="W259" s="209"/>
      <c r="X259" s="209"/>
      <c r="Y259" s="209"/>
      <c r="Z259" s="209"/>
      <c r="AA259" s="209"/>
      <c r="AB259" s="209"/>
      <c r="AC259" s="209"/>
      <c r="AD259" s="209"/>
    </row>
    <row r="260" spans="2:30" s="57" customFormat="1" ht="15" customHeight="1" x14ac:dyDescent="0.2">
      <c r="C260" s="209"/>
      <c r="D260" s="1189" t="s">
        <v>864</v>
      </c>
      <c r="E260" s="1189"/>
      <c r="F260" s="1189"/>
      <c r="G260" s="1189"/>
      <c r="H260" s="1189"/>
      <c r="I260" s="1189"/>
      <c r="J260" s="1189"/>
      <c r="K260" s="1189"/>
      <c r="L260" s="1189"/>
      <c r="M260" s="1189"/>
      <c r="N260" s="1189"/>
      <c r="O260" s="1189"/>
      <c r="P260" s="1189"/>
      <c r="Q260" s="1189"/>
      <c r="R260" s="1189"/>
      <c r="S260" s="1189"/>
      <c r="T260" s="1189"/>
      <c r="U260" s="1189"/>
      <c r="V260" s="1189"/>
      <c r="W260" s="1189"/>
      <c r="X260" s="1189"/>
      <c r="Y260" s="1189"/>
      <c r="Z260" s="1189"/>
      <c r="AA260" s="1189"/>
      <c r="AB260" s="1189"/>
      <c r="AC260" s="1189"/>
      <c r="AD260" s="1189"/>
    </row>
    <row r="261" spans="2:30" s="57" customFormat="1" ht="15" customHeight="1" x14ac:dyDescent="0.2"/>
    <row r="262" spans="2:30" s="57" customFormat="1" ht="15" customHeight="1" x14ac:dyDescent="0.2">
      <c r="B262" s="97" t="s">
        <v>1029</v>
      </c>
    </row>
    <row r="263" spans="2:30" s="57" customFormat="1" ht="24" customHeight="1" x14ac:dyDescent="0.2">
      <c r="C263" s="1189" t="s">
        <v>1484</v>
      </c>
      <c r="D263" s="1189"/>
      <c r="E263" s="1189"/>
      <c r="F263" s="1189"/>
      <c r="G263" s="1189"/>
      <c r="H263" s="1189"/>
      <c r="I263" s="1189"/>
      <c r="J263" s="1189"/>
      <c r="K263" s="1189"/>
      <c r="L263" s="1189"/>
      <c r="M263" s="1189"/>
      <c r="N263" s="1189"/>
      <c r="O263" s="1189"/>
      <c r="P263" s="1189"/>
      <c r="Q263" s="1189"/>
      <c r="R263" s="1189"/>
      <c r="S263" s="1189"/>
      <c r="T263" s="1189"/>
      <c r="U263" s="1189"/>
      <c r="V263" s="1189"/>
      <c r="W263" s="1189"/>
      <c r="X263" s="1189"/>
      <c r="Y263" s="1189"/>
      <c r="Z263" s="1189"/>
      <c r="AA263" s="1189"/>
      <c r="AB263" s="1189"/>
      <c r="AC263" s="1189"/>
      <c r="AD263" s="1189"/>
    </row>
    <row r="264" spans="2:30" ht="15" customHeight="1" x14ac:dyDescent="0.2"/>
    <row r="265" spans="2:30" ht="15" customHeight="1" x14ac:dyDescent="0.2"/>
    <row r="266" spans="2:30" ht="15" customHeight="1" x14ac:dyDescent="0.2"/>
    <row r="267" spans="2:30" ht="15" hidden="1" customHeight="1" x14ac:dyDescent="0.2"/>
    <row r="268" spans="2:30" ht="15" hidden="1" customHeight="1" x14ac:dyDescent="0.2"/>
    <row r="269" spans="2:30" ht="15" hidden="1" customHeight="1" x14ac:dyDescent="0.2"/>
    <row r="270" spans="2:30" ht="15" hidden="1" customHeight="1" x14ac:dyDescent="0.2"/>
    <row r="271" spans="2:30" ht="15" hidden="1" customHeight="1" x14ac:dyDescent="0.2"/>
    <row r="272" spans="2:30" ht="15" hidden="1" customHeight="1" x14ac:dyDescent="0.2"/>
    <row r="273" ht="15" hidden="1" customHeight="1" x14ac:dyDescent="0.2"/>
    <row r="274" ht="15" hidden="1" customHeight="1" x14ac:dyDescent="0.2"/>
    <row r="275" ht="15" hidden="1" customHeight="1" x14ac:dyDescent="0.2"/>
    <row r="276" ht="15" hidden="1" customHeight="1" x14ac:dyDescent="0.2"/>
    <row r="277" ht="15" hidden="1" customHeight="1" x14ac:dyDescent="0.2"/>
    <row r="278" ht="15" hidden="1" customHeight="1" x14ac:dyDescent="0.2"/>
    <row r="279" ht="15" hidden="1" customHeight="1" x14ac:dyDescent="0.2"/>
    <row r="280" ht="15" hidden="1" customHeight="1" x14ac:dyDescent="0.2"/>
    <row r="281" ht="15" hidden="1" customHeight="1" x14ac:dyDescent="0.2"/>
    <row r="282" ht="15" hidden="1" customHeight="1" x14ac:dyDescent="0.2"/>
    <row r="283" ht="15" hidden="1" customHeight="1" x14ac:dyDescent="0.2"/>
    <row r="284" ht="15" hidden="1" customHeight="1" x14ac:dyDescent="0.2"/>
    <row r="285" ht="15" hidden="1" customHeight="1" x14ac:dyDescent="0.2"/>
    <row r="286" ht="15" hidden="1" customHeight="1" x14ac:dyDescent="0.2"/>
    <row r="287" ht="15" hidden="1" customHeight="1" x14ac:dyDescent="0.2"/>
    <row r="288" ht="15" hidden="1" customHeight="1" x14ac:dyDescent="0.2"/>
    <row r="289" ht="15" hidden="1" customHeight="1" x14ac:dyDescent="0.2"/>
    <row r="290" ht="15" hidden="1" customHeight="1" x14ac:dyDescent="0.2"/>
    <row r="291" ht="15" hidden="1" customHeight="1" x14ac:dyDescent="0.2"/>
    <row r="292" ht="15" hidden="1" customHeight="1" x14ac:dyDescent="0.2"/>
    <row r="293" ht="15" hidden="1" customHeight="1" x14ac:dyDescent="0.2"/>
    <row r="294" ht="15" hidden="1" customHeight="1" x14ac:dyDescent="0.2"/>
    <row r="295" ht="15" hidden="1" customHeight="1" x14ac:dyDescent="0.2"/>
    <row r="296" ht="15" hidden="1" customHeight="1" x14ac:dyDescent="0.2"/>
    <row r="297" ht="15" hidden="1" customHeight="1" x14ac:dyDescent="0.2"/>
    <row r="298" ht="15" hidden="1" customHeight="1" x14ac:dyDescent="0.2"/>
    <row r="299" ht="15" hidden="1" customHeight="1" x14ac:dyDescent="0.2"/>
    <row r="300" ht="15" hidden="1" customHeight="1" x14ac:dyDescent="0.2"/>
    <row r="301" ht="15" hidden="1" customHeight="1" x14ac:dyDescent="0.2"/>
    <row r="302" ht="15" hidden="1" customHeight="1" x14ac:dyDescent="0.2"/>
    <row r="303" ht="15" hidden="1" customHeight="1" x14ac:dyDescent="0.2"/>
    <row r="304" ht="15" hidden="1" customHeight="1" x14ac:dyDescent="0.2"/>
    <row r="305" ht="15" hidden="1" customHeight="1" x14ac:dyDescent="0.2"/>
    <row r="306" ht="15" hidden="1" customHeight="1" x14ac:dyDescent="0.2"/>
    <row r="307" ht="15" hidden="1" customHeight="1" x14ac:dyDescent="0.2"/>
    <row r="308" ht="15" hidden="1" customHeight="1" x14ac:dyDescent="0.2"/>
    <row r="309" ht="15" hidden="1" customHeight="1" x14ac:dyDescent="0.2"/>
    <row r="310" ht="15" hidden="1" customHeight="1" x14ac:dyDescent="0.2"/>
    <row r="311" ht="15" hidden="1" customHeight="1" x14ac:dyDescent="0.2"/>
    <row r="312" ht="15" hidden="1" customHeight="1" x14ac:dyDescent="0.2"/>
    <row r="313" ht="15" hidden="1" customHeight="1" x14ac:dyDescent="0.2"/>
    <row r="314" ht="15" hidden="1" customHeight="1" x14ac:dyDescent="0.2"/>
    <row r="315" ht="15" hidden="1" customHeight="1" x14ac:dyDescent="0.2"/>
    <row r="316" ht="15" hidden="1" customHeight="1" x14ac:dyDescent="0.2"/>
    <row r="317" ht="15" hidden="1" customHeight="1" x14ac:dyDescent="0.2"/>
    <row r="318" ht="15" hidden="1" customHeight="1" x14ac:dyDescent="0.2"/>
    <row r="319" ht="15" hidden="1" customHeight="1" x14ac:dyDescent="0.2"/>
    <row r="320" ht="15" hidden="1" customHeight="1" x14ac:dyDescent="0.2"/>
    <row r="321" ht="15" hidden="1" customHeight="1" x14ac:dyDescent="0.2"/>
    <row r="322" ht="15" hidden="1" customHeight="1" x14ac:dyDescent="0.2"/>
    <row r="323" ht="15" hidden="1" customHeight="1" x14ac:dyDescent="0.2"/>
    <row r="324" ht="15" hidden="1" customHeight="1" x14ac:dyDescent="0.2"/>
    <row r="325" ht="15" hidden="1" customHeight="1" x14ac:dyDescent="0.2"/>
    <row r="326" ht="15" hidden="1" customHeight="1" x14ac:dyDescent="0.2"/>
    <row r="327" ht="15" hidden="1" customHeight="1" x14ac:dyDescent="0.2"/>
    <row r="328" ht="15" hidden="1" customHeight="1" x14ac:dyDescent="0.2"/>
    <row r="329" ht="15" hidden="1" customHeight="1" x14ac:dyDescent="0.2"/>
    <row r="330" ht="15" hidden="1" customHeight="1" x14ac:dyDescent="0.2"/>
    <row r="331" ht="15" hidden="1" customHeight="1" x14ac:dyDescent="0.2"/>
    <row r="332" ht="15" hidden="1" customHeight="1" x14ac:dyDescent="0.2"/>
    <row r="333" ht="15" hidden="1" customHeight="1" x14ac:dyDescent="0.2"/>
    <row r="334" ht="15" hidden="1" customHeight="1" x14ac:dyDescent="0.2"/>
    <row r="335" ht="15" hidden="1" customHeight="1" x14ac:dyDescent="0.2"/>
    <row r="336" ht="15" hidden="1" customHeight="1" x14ac:dyDescent="0.2"/>
    <row r="337" ht="15" hidden="1" customHeight="1" x14ac:dyDescent="0.2"/>
    <row r="338" ht="15" hidden="1" customHeight="1" x14ac:dyDescent="0.2"/>
    <row r="339" ht="15" hidden="1" customHeight="1" x14ac:dyDescent="0.2"/>
    <row r="340" ht="15" hidden="1" customHeight="1" x14ac:dyDescent="0.2"/>
    <row r="341" ht="15" hidden="1" customHeight="1" x14ac:dyDescent="0.2"/>
    <row r="342" ht="15" hidden="1" customHeight="1" x14ac:dyDescent="0.2"/>
    <row r="343" ht="15" hidden="1" customHeight="1" x14ac:dyDescent="0.2"/>
    <row r="344" ht="15" hidden="1" customHeight="1" x14ac:dyDescent="0.2"/>
    <row r="345" ht="15" hidden="1" customHeight="1" x14ac:dyDescent="0.2"/>
    <row r="346" ht="15" hidden="1" customHeight="1" x14ac:dyDescent="0.2"/>
    <row r="347" ht="15" hidden="1" customHeight="1" x14ac:dyDescent="0.2"/>
    <row r="348" ht="15" hidden="1" customHeight="1" x14ac:dyDescent="0.2"/>
    <row r="349" ht="15" hidden="1" customHeight="1" x14ac:dyDescent="0.2"/>
    <row r="350" ht="15" hidden="1" customHeight="1" x14ac:dyDescent="0.2"/>
    <row r="351" ht="15" hidden="1" customHeight="1" x14ac:dyDescent="0.2"/>
    <row r="352" ht="15" hidden="1" customHeight="1" x14ac:dyDescent="0.2"/>
    <row r="353" ht="15" hidden="1" customHeight="1" x14ac:dyDescent="0.2"/>
    <row r="354" ht="15" hidden="1" customHeight="1" x14ac:dyDescent="0.2"/>
    <row r="355" ht="15" hidden="1" customHeight="1" x14ac:dyDescent="0.2"/>
    <row r="356" ht="15" hidden="1" customHeight="1" x14ac:dyDescent="0.2"/>
    <row r="357" ht="15" hidden="1" customHeight="1" x14ac:dyDescent="0.2"/>
    <row r="358" ht="15" hidden="1" customHeight="1" x14ac:dyDescent="0.2"/>
    <row r="359" ht="15" hidden="1" customHeight="1" x14ac:dyDescent="0.2"/>
    <row r="360" ht="15" hidden="1" customHeight="1" x14ac:dyDescent="0.2"/>
    <row r="361" ht="15" hidden="1" customHeight="1" x14ac:dyDescent="0.2"/>
    <row r="362" ht="15" hidden="1" customHeight="1" x14ac:dyDescent="0.2"/>
    <row r="363" ht="15" hidden="1" customHeight="1" x14ac:dyDescent="0.2"/>
    <row r="364" ht="15" hidden="1" customHeight="1" x14ac:dyDescent="0.2"/>
    <row r="365" ht="15" hidden="1" customHeight="1" x14ac:dyDescent="0.2"/>
    <row r="366" ht="15" hidden="1" customHeight="1" x14ac:dyDescent="0.2"/>
    <row r="367" ht="15" hidden="1" customHeight="1" x14ac:dyDescent="0.2"/>
    <row r="368" ht="15" hidden="1" customHeight="1" x14ac:dyDescent="0.2"/>
    <row r="369" ht="15" hidden="1" customHeight="1" x14ac:dyDescent="0.2"/>
    <row r="370" ht="15" hidden="1" customHeight="1" x14ac:dyDescent="0.2"/>
    <row r="371" ht="15" hidden="1" customHeight="1" x14ac:dyDescent="0.2"/>
    <row r="372" ht="15" hidden="1" customHeight="1" x14ac:dyDescent="0.2"/>
    <row r="373" ht="15" hidden="1" customHeight="1" x14ac:dyDescent="0.2"/>
    <row r="374" ht="15" hidden="1" customHeight="1" x14ac:dyDescent="0.2"/>
    <row r="375" ht="15" hidden="1" customHeight="1" x14ac:dyDescent="0.2"/>
    <row r="376" ht="15" hidden="1" customHeight="1" x14ac:dyDescent="0.2"/>
    <row r="377" ht="15" hidden="1" customHeight="1" x14ac:dyDescent="0.2"/>
    <row r="378" ht="15" hidden="1" customHeight="1" x14ac:dyDescent="0.2"/>
    <row r="379" ht="15" hidden="1" customHeight="1" x14ac:dyDescent="0.2"/>
    <row r="380" ht="15" hidden="1" customHeight="1" x14ac:dyDescent="0.2"/>
    <row r="381" ht="15" hidden="1" customHeight="1" x14ac:dyDescent="0.2"/>
    <row r="382" ht="15" hidden="1" customHeight="1" x14ac:dyDescent="0.2"/>
    <row r="383" ht="15" hidden="1" customHeight="1" x14ac:dyDescent="0.2"/>
    <row r="384" ht="15" hidden="1" customHeight="1" x14ac:dyDescent="0.2"/>
    <row r="385" ht="15" hidden="1" customHeight="1" x14ac:dyDescent="0.2"/>
    <row r="386" ht="15" hidden="1" customHeight="1" x14ac:dyDescent="0.2"/>
    <row r="387" ht="15" hidden="1" customHeight="1" x14ac:dyDescent="0.2"/>
    <row r="388" ht="15" hidden="1" customHeight="1" x14ac:dyDescent="0.2"/>
    <row r="389" ht="15" hidden="1" customHeight="1" x14ac:dyDescent="0.2"/>
    <row r="390" ht="15" hidden="1" customHeight="1" x14ac:dyDescent="0.2"/>
    <row r="391" ht="15" hidden="1" customHeight="1" x14ac:dyDescent="0.2"/>
    <row r="392" ht="15" hidden="1" customHeight="1" x14ac:dyDescent="0.2"/>
    <row r="393" ht="15" hidden="1" customHeight="1" x14ac:dyDescent="0.2"/>
    <row r="394" ht="15" hidden="1" customHeight="1" x14ac:dyDescent="0.2"/>
    <row r="395" ht="15" hidden="1" customHeight="1" x14ac:dyDescent="0.2"/>
    <row r="396" ht="15" hidden="1" customHeight="1" x14ac:dyDescent="0.2"/>
    <row r="397" ht="15" hidden="1" customHeight="1" x14ac:dyDescent="0.2"/>
    <row r="398" ht="15" hidden="1" customHeight="1" x14ac:dyDescent="0.2"/>
    <row r="399" ht="15" hidden="1" customHeight="1" x14ac:dyDescent="0.2"/>
    <row r="400" ht="15" hidden="1" customHeight="1" x14ac:dyDescent="0.2"/>
    <row r="401" ht="15" hidden="1" customHeight="1" x14ac:dyDescent="0.2"/>
    <row r="402" ht="15" hidden="1" customHeight="1" x14ac:dyDescent="0.2"/>
    <row r="403" ht="15" hidden="1" customHeight="1" x14ac:dyDescent="0.2"/>
    <row r="404" ht="15" hidden="1" customHeight="1" x14ac:dyDescent="0.2"/>
    <row r="405" ht="15" hidden="1" customHeight="1" x14ac:dyDescent="0.2"/>
    <row r="406" ht="15" hidden="1" customHeight="1" x14ac:dyDescent="0.2"/>
    <row r="407" ht="15" hidden="1" customHeight="1" x14ac:dyDescent="0.2"/>
    <row r="408" ht="15" hidden="1" customHeight="1" x14ac:dyDescent="0.2"/>
    <row r="409" ht="15" hidden="1" customHeight="1" x14ac:dyDescent="0.2"/>
    <row r="410" ht="15" hidden="1" customHeight="1" x14ac:dyDescent="0.2"/>
    <row r="411" ht="15" hidden="1" customHeight="1" x14ac:dyDescent="0.2"/>
    <row r="412" ht="15" hidden="1" customHeight="1" x14ac:dyDescent="0.2"/>
    <row r="413" ht="15" hidden="1" customHeight="1" x14ac:dyDescent="0.2"/>
    <row r="414" ht="15" hidden="1" customHeight="1" x14ac:dyDescent="0.2"/>
    <row r="415" ht="15" hidden="1" customHeight="1" x14ac:dyDescent="0.2"/>
    <row r="416" ht="15" hidden="1" customHeight="1" x14ac:dyDescent="0.2"/>
    <row r="417" ht="15" hidden="1" customHeight="1" x14ac:dyDescent="0.2"/>
    <row r="418" ht="15" hidden="1" customHeight="1" x14ac:dyDescent="0.2"/>
    <row r="419" ht="15" hidden="1" customHeight="1" x14ac:dyDescent="0.2"/>
    <row r="420" ht="15" hidden="1" customHeight="1" x14ac:dyDescent="0.2"/>
    <row r="421" ht="15" hidden="1" customHeight="1" x14ac:dyDescent="0.2"/>
    <row r="422" ht="15" hidden="1" customHeight="1" x14ac:dyDescent="0.2"/>
    <row r="423" ht="15" hidden="1" customHeight="1" x14ac:dyDescent="0.2"/>
    <row r="424" ht="15" hidden="1" customHeight="1" x14ac:dyDescent="0.2"/>
    <row r="425" ht="15" hidden="1" customHeight="1" x14ac:dyDescent="0.2"/>
    <row r="426" ht="15" hidden="1" customHeight="1" x14ac:dyDescent="0.2"/>
    <row r="427" ht="15" hidden="1" customHeight="1" x14ac:dyDescent="0.2"/>
    <row r="428" ht="15" hidden="1" customHeight="1" x14ac:dyDescent="0.2"/>
    <row r="429" ht="15" hidden="1" customHeight="1" x14ac:dyDescent="0.2"/>
    <row r="430" ht="15" hidden="1" customHeight="1" x14ac:dyDescent="0.2"/>
    <row r="431" ht="15" hidden="1" customHeight="1" x14ac:dyDescent="0.2"/>
    <row r="432" ht="15" hidden="1" customHeight="1" x14ac:dyDescent="0.2"/>
    <row r="433" ht="15" hidden="1" customHeight="1" x14ac:dyDescent="0.2"/>
    <row r="434" ht="15" hidden="1" customHeight="1" x14ac:dyDescent="0.2"/>
    <row r="435" ht="15" hidden="1" customHeight="1" x14ac:dyDescent="0.2"/>
    <row r="436" ht="15" hidden="1" customHeight="1" x14ac:dyDescent="0.2"/>
    <row r="437" ht="15" hidden="1" customHeight="1" x14ac:dyDescent="0.2"/>
    <row r="438" ht="15" hidden="1" customHeight="1" x14ac:dyDescent="0.2"/>
    <row r="439" ht="15" hidden="1" customHeight="1" x14ac:dyDescent="0.2"/>
    <row r="440" ht="15" hidden="1" customHeight="1" x14ac:dyDescent="0.2"/>
    <row r="441" ht="15" hidden="1" customHeight="1" x14ac:dyDescent="0.2"/>
    <row r="442" ht="15" hidden="1" customHeight="1" x14ac:dyDescent="0.2"/>
    <row r="443" ht="15" hidden="1" customHeight="1" x14ac:dyDescent="0.2"/>
    <row r="444" ht="15" hidden="1" customHeight="1" x14ac:dyDescent="0.2"/>
    <row r="445" ht="15" hidden="1" customHeight="1" x14ac:dyDescent="0.2"/>
    <row r="446" ht="15" hidden="1" customHeight="1" x14ac:dyDescent="0.2"/>
    <row r="447" ht="15" hidden="1" customHeight="1" x14ac:dyDescent="0.2"/>
    <row r="448" ht="15" hidden="1" customHeight="1" x14ac:dyDescent="0.2"/>
    <row r="449" ht="15" hidden="1" customHeight="1" x14ac:dyDescent="0.2"/>
    <row r="450" ht="15" hidden="1" customHeight="1" x14ac:dyDescent="0.2"/>
    <row r="451" ht="15" hidden="1" customHeight="1" x14ac:dyDescent="0.2"/>
    <row r="452" ht="15" hidden="1" customHeight="1" x14ac:dyDescent="0.2"/>
    <row r="453" ht="15" hidden="1" customHeight="1" x14ac:dyDescent="0.2"/>
    <row r="454" ht="15" hidden="1" customHeight="1" x14ac:dyDescent="0.2"/>
    <row r="455" ht="15" hidden="1" customHeight="1" x14ac:dyDescent="0.2"/>
    <row r="456" ht="15" hidden="1" customHeight="1" x14ac:dyDescent="0.2"/>
    <row r="457" ht="15" hidden="1" customHeight="1" x14ac:dyDescent="0.2"/>
    <row r="458" ht="15" hidden="1" customHeight="1" x14ac:dyDescent="0.2"/>
    <row r="459" ht="15" hidden="1" customHeight="1" x14ac:dyDescent="0.2"/>
    <row r="460" ht="15" hidden="1" customHeight="1" x14ac:dyDescent="0.2"/>
    <row r="461" ht="15" hidden="1" customHeight="1" x14ac:dyDescent="0.2"/>
    <row r="462" ht="15" hidden="1" customHeight="1" x14ac:dyDescent="0.2"/>
    <row r="463" ht="15" hidden="1" customHeight="1" x14ac:dyDescent="0.2"/>
    <row r="464" ht="15" hidden="1" customHeight="1" x14ac:dyDescent="0.2"/>
    <row r="465" ht="15" hidden="1" customHeight="1" x14ac:dyDescent="0.2"/>
    <row r="466" ht="15" hidden="1" customHeight="1" x14ac:dyDescent="0.2"/>
    <row r="467" ht="15" hidden="1" customHeight="1" x14ac:dyDescent="0.2"/>
    <row r="468" ht="15" hidden="1" customHeight="1" x14ac:dyDescent="0.2"/>
    <row r="469" ht="15" hidden="1" customHeight="1" x14ac:dyDescent="0.2"/>
    <row r="470" ht="15" hidden="1" customHeight="1" x14ac:dyDescent="0.2"/>
    <row r="471" ht="15" hidden="1" customHeight="1" x14ac:dyDescent="0.2"/>
    <row r="472" ht="15" hidden="1" customHeight="1" x14ac:dyDescent="0.2"/>
    <row r="473" ht="15" hidden="1" customHeight="1" x14ac:dyDescent="0.2"/>
    <row r="474" ht="15" hidden="1" customHeight="1" x14ac:dyDescent="0.2"/>
    <row r="475" ht="15" hidden="1" customHeight="1" x14ac:dyDescent="0.2"/>
    <row r="476" ht="15" hidden="1" customHeight="1" x14ac:dyDescent="0.2"/>
    <row r="477" ht="15" hidden="1" customHeight="1" x14ac:dyDescent="0.2"/>
    <row r="478" ht="15" hidden="1" customHeight="1" x14ac:dyDescent="0.2"/>
    <row r="479" ht="15" hidden="1" customHeight="1" x14ac:dyDescent="0.2"/>
    <row r="480" ht="15" hidden="1" customHeight="1" x14ac:dyDescent="0.2"/>
    <row r="481" ht="15" hidden="1" customHeight="1" x14ac:dyDescent="0.2"/>
    <row r="482" ht="15" hidden="1" customHeight="1" x14ac:dyDescent="0.2"/>
    <row r="483" ht="15" hidden="1" customHeight="1" x14ac:dyDescent="0.2"/>
    <row r="484" ht="15" hidden="1" customHeight="1" x14ac:dyDescent="0.2"/>
    <row r="485" ht="15" hidden="1" customHeight="1" x14ac:dyDescent="0.2"/>
    <row r="486" ht="15" hidden="1" customHeight="1" x14ac:dyDescent="0.2"/>
    <row r="487" ht="15" hidden="1" customHeight="1" x14ac:dyDescent="0.2"/>
    <row r="488" ht="15" hidden="1" customHeight="1" x14ac:dyDescent="0.2"/>
    <row r="489" ht="15" hidden="1" customHeight="1" x14ac:dyDescent="0.2"/>
    <row r="490" ht="15" hidden="1" customHeight="1" x14ac:dyDescent="0.2"/>
    <row r="491" ht="15" hidden="1" customHeight="1" x14ac:dyDescent="0.2"/>
    <row r="492" ht="15" hidden="1" customHeight="1" x14ac:dyDescent="0.2"/>
    <row r="493" ht="15" hidden="1" customHeight="1" x14ac:dyDescent="0.2"/>
    <row r="494" ht="15" hidden="1" customHeight="1" x14ac:dyDescent="0.2"/>
    <row r="495" ht="15" hidden="1" customHeight="1" x14ac:dyDescent="0.2"/>
    <row r="496" ht="15" hidden="1" customHeight="1" x14ac:dyDescent="0.2"/>
    <row r="497" ht="15" hidden="1" customHeight="1" x14ac:dyDescent="0.2"/>
    <row r="498" ht="15" hidden="1" customHeight="1" x14ac:dyDescent="0.2"/>
    <row r="499" ht="15" hidden="1" customHeight="1" x14ac:dyDescent="0.2"/>
    <row r="500" ht="15" hidden="1" customHeight="1" x14ac:dyDescent="0.2"/>
    <row r="501" ht="15" hidden="1" customHeight="1" x14ac:dyDescent="0.2"/>
    <row r="502" ht="15" hidden="1" customHeight="1" x14ac:dyDescent="0.2"/>
    <row r="503" ht="15" hidden="1" customHeight="1" x14ac:dyDescent="0.2"/>
    <row r="504" ht="15" hidden="1" customHeight="1" x14ac:dyDescent="0.2"/>
    <row r="505" ht="15" hidden="1" customHeight="1" x14ac:dyDescent="0.2"/>
    <row r="506" ht="15" hidden="1" customHeight="1" x14ac:dyDescent="0.2"/>
    <row r="507" ht="15" hidden="1" customHeight="1" x14ac:dyDescent="0.2"/>
    <row r="508" ht="15" hidden="1" customHeight="1" x14ac:dyDescent="0.2"/>
    <row r="509" ht="15" hidden="1" customHeight="1" x14ac:dyDescent="0.2"/>
    <row r="510" ht="15" hidden="1" customHeight="1" x14ac:dyDescent="0.2"/>
    <row r="511" ht="15" hidden="1" customHeight="1" x14ac:dyDescent="0.2"/>
    <row r="512" ht="15" hidden="1" customHeight="1" x14ac:dyDescent="0.2"/>
    <row r="513" ht="15" hidden="1" customHeight="1" x14ac:dyDescent="0.2"/>
    <row r="514" ht="15" hidden="1" customHeight="1" x14ac:dyDescent="0.2"/>
    <row r="515" ht="15" hidden="1" customHeight="1" x14ac:dyDescent="0.2"/>
    <row r="516" ht="15" hidden="1" customHeight="1" x14ac:dyDescent="0.2"/>
    <row r="517" ht="15" hidden="1" customHeight="1" x14ac:dyDescent="0.2"/>
    <row r="518" ht="15" hidden="1" customHeight="1" x14ac:dyDescent="0.2"/>
    <row r="519" ht="15" hidden="1" customHeight="1" x14ac:dyDescent="0.2"/>
    <row r="520" ht="15" hidden="1" customHeight="1" x14ac:dyDescent="0.2"/>
    <row r="521" ht="15" hidden="1" customHeight="1" x14ac:dyDescent="0.2"/>
    <row r="522" ht="15" hidden="1" customHeight="1" x14ac:dyDescent="0.2"/>
    <row r="523" ht="15" hidden="1" customHeight="1" x14ac:dyDescent="0.2"/>
    <row r="524" ht="15" hidden="1" customHeight="1" x14ac:dyDescent="0.2"/>
    <row r="525" ht="15" hidden="1" customHeight="1" x14ac:dyDescent="0.2"/>
    <row r="526" ht="15" hidden="1" customHeight="1" x14ac:dyDescent="0.2"/>
    <row r="527" ht="15" hidden="1" customHeight="1" x14ac:dyDescent="0.2"/>
    <row r="528" ht="15" hidden="1" customHeight="1" x14ac:dyDescent="0.2"/>
    <row r="529" ht="15" hidden="1" customHeight="1" x14ac:dyDescent="0.2"/>
    <row r="530" ht="15" hidden="1" customHeight="1" x14ac:dyDescent="0.2"/>
    <row r="531" ht="15" hidden="1" customHeight="1" x14ac:dyDescent="0.2"/>
    <row r="532" ht="15" hidden="1" customHeight="1" x14ac:dyDescent="0.2"/>
    <row r="533" ht="15" hidden="1" customHeight="1" x14ac:dyDescent="0.2"/>
    <row r="534" ht="15" hidden="1" customHeight="1" x14ac:dyDescent="0.2"/>
    <row r="535" ht="15" hidden="1" customHeight="1" x14ac:dyDescent="0.2"/>
    <row r="536" ht="15" hidden="1" customHeight="1" x14ac:dyDescent="0.2"/>
    <row r="537" ht="15" hidden="1" customHeight="1" x14ac:dyDescent="0.2"/>
    <row r="538" ht="15" hidden="1" customHeight="1" x14ac:dyDescent="0.2"/>
    <row r="539" ht="15" hidden="1" customHeight="1" x14ac:dyDescent="0.2"/>
    <row r="540" ht="15" hidden="1" customHeight="1" x14ac:dyDescent="0.2"/>
    <row r="541" ht="15" hidden="1" customHeight="1" x14ac:dyDescent="0.2"/>
    <row r="542" ht="15" hidden="1" customHeight="1" x14ac:dyDescent="0.2"/>
    <row r="543" ht="15" hidden="1" customHeight="1" x14ac:dyDescent="0.2"/>
    <row r="544" ht="15" hidden="1" customHeight="1" x14ac:dyDescent="0.2"/>
    <row r="545" ht="15" hidden="1" customHeight="1" x14ac:dyDescent="0.2"/>
    <row r="546" ht="15" hidden="1" customHeight="1" x14ac:dyDescent="0.2"/>
    <row r="547" ht="15" hidden="1" customHeight="1" x14ac:dyDescent="0.2"/>
    <row r="548" ht="15" hidden="1" customHeight="1" x14ac:dyDescent="0.2"/>
    <row r="549" ht="15" hidden="1" customHeight="1" x14ac:dyDescent="0.2"/>
    <row r="550" ht="15" hidden="1" customHeight="1" x14ac:dyDescent="0.2"/>
    <row r="551" ht="15" hidden="1" customHeight="1" x14ac:dyDescent="0.2"/>
    <row r="552" ht="15" hidden="1" customHeight="1" x14ac:dyDescent="0.2"/>
    <row r="553" ht="15" hidden="1" customHeight="1" x14ac:dyDescent="0.2"/>
    <row r="554" ht="15" hidden="1" customHeight="1" x14ac:dyDescent="0.2"/>
    <row r="555" ht="15" hidden="1" customHeight="1" x14ac:dyDescent="0.2"/>
    <row r="556" ht="15" hidden="1" customHeight="1" x14ac:dyDescent="0.2"/>
    <row r="557" ht="15" hidden="1" customHeight="1" x14ac:dyDescent="0.2"/>
    <row r="558" ht="15" hidden="1" customHeight="1" x14ac:dyDescent="0.2"/>
    <row r="559" ht="15" hidden="1" customHeight="1" x14ac:dyDescent="0.2"/>
    <row r="560" ht="15" hidden="1" customHeight="1" x14ac:dyDescent="0.2"/>
    <row r="561" ht="15" hidden="1" customHeight="1" x14ac:dyDescent="0.2"/>
    <row r="562" ht="15" hidden="1" customHeight="1" x14ac:dyDescent="0.2"/>
    <row r="563" ht="15" hidden="1" customHeight="1" x14ac:dyDescent="0.2"/>
    <row r="564" ht="15" hidden="1" customHeight="1" x14ac:dyDescent="0.2"/>
    <row r="565" ht="15" hidden="1" customHeight="1" x14ac:dyDescent="0.2"/>
    <row r="566" ht="15" hidden="1" customHeight="1" x14ac:dyDescent="0.2"/>
    <row r="567" ht="15" hidden="1" customHeight="1" x14ac:dyDescent="0.2"/>
    <row r="568" ht="15" hidden="1" customHeight="1" x14ac:dyDescent="0.2"/>
    <row r="569" ht="15" hidden="1" customHeight="1" x14ac:dyDescent="0.2"/>
    <row r="570" ht="15" hidden="1" customHeight="1" x14ac:dyDescent="0.2"/>
    <row r="571" ht="15" hidden="1" customHeight="1" x14ac:dyDescent="0.2"/>
    <row r="572" ht="15" hidden="1" customHeight="1" x14ac:dyDescent="0.2"/>
    <row r="573" ht="15" hidden="1" customHeight="1" x14ac:dyDescent="0.2"/>
    <row r="574" ht="15" hidden="1" customHeight="1" x14ac:dyDescent="0.2"/>
    <row r="575" ht="15" hidden="1" customHeight="1" x14ac:dyDescent="0.2"/>
    <row r="576" ht="15" hidden="1" customHeight="1" x14ac:dyDescent="0.2"/>
    <row r="577" ht="15" hidden="1" customHeight="1" x14ac:dyDescent="0.2"/>
    <row r="578" ht="15" hidden="1" customHeight="1" x14ac:dyDescent="0.2"/>
    <row r="579" ht="15" hidden="1" customHeight="1" x14ac:dyDescent="0.2"/>
    <row r="580" ht="15" hidden="1" customHeight="1" x14ac:dyDescent="0.2"/>
    <row r="581" ht="15" hidden="1" customHeight="1" x14ac:dyDescent="0.2"/>
    <row r="582" ht="15" hidden="1" customHeight="1" x14ac:dyDescent="0.2"/>
    <row r="583" ht="15" hidden="1" customHeight="1" x14ac:dyDescent="0.2"/>
    <row r="584" ht="15" hidden="1" customHeight="1" x14ac:dyDescent="0.2"/>
    <row r="585" ht="15" hidden="1" customHeight="1" x14ac:dyDescent="0.2"/>
    <row r="586" ht="15" hidden="1" customHeight="1" x14ac:dyDescent="0.2"/>
    <row r="587" ht="15" hidden="1" customHeight="1" x14ac:dyDescent="0.2"/>
    <row r="588" ht="15" hidden="1" customHeight="1" x14ac:dyDescent="0.2"/>
    <row r="589" ht="15" hidden="1" customHeight="1" x14ac:dyDescent="0.2"/>
    <row r="590" ht="15" hidden="1" customHeight="1" x14ac:dyDescent="0.2"/>
    <row r="591" ht="15" hidden="1" customHeight="1" x14ac:dyDescent="0.2"/>
    <row r="592" ht="15" hidden="1" customHeight="1" x14ac:dyDescent="0.2"/>
    <row r="593" ht="15" hidden="1" customHeight="1" x14ac:dyDescent="0.2"/>
    <row r="594" ht="15" hidden="1" customHeight="1" x14ac:dyDescent="0.2"/>
    <row r="595" ht="15" hidden="1" customHeight="1" x14ac:dyDescent="0.2"/>
    <row r="596" ht="15" hidden="1" customHeight="1" x14ac:dyDescent="0.2"/>
    <row r="597" ht="15" hidden="1" customHeight="1" x14ac:dyDescent="0.2"/>
    <row r="598" ht="15" hidden="1" customHeight="1" x14ac:dyDescent="0.2"/>
    <row r="599" ht="15" hidden="1" customHeight="1" x14ac:dyDescent="0.2"/>
    <row r="600" ht="15" hidden="1" customHeight="1" x14ac:dyDescent="0.2"/>
    <row r="601" ht="15" hidden="1" customHeight="1" x14ac:dyDescent="0.2"/>
    <row r="602" ht="15" hidden="1" customHeight="1" x14ac:dyDescent="0.2"/>
    <row r="603" ht="15" hidden="1" customHeight="1" x14ac:dyDescent="0.2"/>
  </sheetData>
  <sheetProtection algorithmName="SHA-512" hashValue="F+DXuhtVZuupmqPIZhL1RHz1S5Wd19ITHcCnPuUwIffpghQCcCB0FWhv9hO53+X815GMfAwyKT4l9q1coRIY8Q==" saltValue="8KJdinM6U8OO06FOiH/MSg==" spinCount="100000" sheet="1" objects="1" scenarios="1"/>
  <mergeCells count="97">
    <mergeCell ref="D91:AD91"/>
    <mergeCell ref="C100:AD100"/>
    <mergeCell ref="C145:AD145"/>
    <mergeCell ref="C170:AD170"/>
    <mergeCell ref="C173:AD173"/>
    <mergeCell ref="C46:AD46"/>
    <mergeCell ref="C49:AD49"/>
    <mergeCell ref="C52:AD52"/>
    <mergeCell ref="C55:AD55"/>
    <mergeCell ref="C58:AD58"/>
    <mergeCell ref="C31:AD31"/>
    <mergeCell ref="C34:AD34"/>
    <mergeCell ref="C37:AD37"/>
    <mergeCell ref="C40:AD40"/>
    <mergeCell ref="C43:AD43"/>
    <mergeCell ref="C221:AD221"/>
    <mergeCell ref="C103:AD103"/>
    <mergeCell ref="C118:AD118"/>
    <mergeCell ref="C121:AD121"/>
    <mergeCell ref="C124:AD124"/>
    <mergeCell ref="C127:AD127"/>
    <mergeCell ref="C179:AD179"/>
    <mergeCell ref="C182:AD182"/>
    <mergeCell ref="C139:AD139"/>
    <mergeCell ref="C142:AD142"/>
    <mergeCell ref="C218:AD218"/>
    <mergeCell ref="C197:AD197"/>
    <mergeCell ref="C203:AD203"/>
    <mergeCell ref="C206:AD206"/>
    <mergeCell ref="C194:AD194"/>
    <mergeCell ref="C212:AD212"/>
    <mergeCell ref="C248:AD248"/>
    <mergeCell ref="C245:AD245"/>
    <mergeCell ref="C224:AD224"/>
    <mergeCell ref="C233:AD233"/>
    <mergeCell ref="C236:AD236"/>
    <mergeCell ref="C239:AD239"/>
    <mergeCell ref="C242:AD242"/>
    <mergeCell ref="C227:AD227"/>
    <mergeCell ref="C230:AD230"/>
    <mergeCell ref="D81:AD81"/>
    <mergeCell ref="D83:AD83"/>
    <mergeCell ref="D85:AD85"/>
    <mergeCell ref="D87:AD87"/>
    <mergeCell ref="D89:AD89"/>
    <mergeCell ref="C215:AD215"/>
    <mergeCell ref="C130:AD130"/>
    <mergeCell ref="C133:AD133"/>
    <mergeCell ref="C136:AD136"/>
    <mergeCell ref="C185:AD185"/>
    <mergeCell ref="C188:AD188"/>
    <mergeCell ref="C191:AD191"/>
    <mergeCell ref="C209:AD209"/>
    <mergeCell ref="C13:AD13"/>
    <mergeCell ref="C22:AD22"/>
    <mergeCell ref="C25:AD25"/>
    <mergeCell ref="C28:AD28"/>
    <mergeCell ref="C19:AD19"/>
    <mergeCell ref="C16:AD16"/>
    <mergeCell ref="B1:AD1"/>
    <mergeCell ref="B3:AD3"/>
    <mergeCell ref="B7:AD7"/>
    <mergeCell ref="AA9:AD9"/>
    <mergeCell ref="B10:L10"/>
    <mergeCell ref="B5:AD5"/>
    <mergeCell ref="C263:AD263"/>
    <mergeCell ref="D154:AD154"/>
    <mergeCell ref="D156:AD156"/>
    <mergeCell ref="D158:AD158"/>
    <mergeCell ref="D150:AD150"/>
    <mergeCell ref="D152:AD152"/>
    <mergeCell ref="C200:AD200"/>
    <mergeCell ref="D250:AD250"/>
    <mergeCell ref="D252:AD252"/>
    <mergeCell ref="D254:AD254"/>
    <mergeCell ref="D256:AD256"/>
    <mergeCell ref="D258:AD258"/>
    <mergeCell ref="C167:AD167"/>
    <mergeCell ref="C161:AD161"/>
    <mergeCell ref="C164:AD164"/>
    <mergeCell ref="C176:AD176"/>
    <mergeCell ref="D260:AD260"/>
    <mergeCell ref="C61:AD61"/>
    <mergeCell ref="C97:AD97"/>
    <mergeCell ref="C112:AD112"/>
    <mergeCell ref="C115:AD115"/>
    <mergeCell ref="C106:AD106"/>
    <mergeCell ref="C109:AD109"/>
    <mergeCell ref="C67:AD67"/>
    <mergeCell ref="C94:AD94"/>
    <mergeCell ref="C64:AD64"/>
    <mergeCell ref="C148:AD148"/>
    <mergeCell ref="C73:AD73"/>
    <mergeCell ref="C70:AD70"/>
    <mergeCell ref="D75:AD75"/>
    <mergeCell ref="D77:AD77"/>
    <mergeCell ref="D79:AD79"/>
  </mergeCells>
  <hyperlinks>
    <hyperlink ref="AA9:AD9" location="Índice!B19" display="Índice"/>
  </hyperlinks>
  <printOptions horizontalCentered="1"/>
  <pageMargins left="0.70866141732283472" right="0.70866141732283472" top="0.74803149606299213" bottom="0.74803149606299213" header="0.31496062992125984" footer="0.31496062992125984"/>
  <pageSetup scale="75" orientation="portrait" r:id="rId1"/>
  <headerFooter>
    <oddHeader>&amp;CMódulo 3
Glosario</oddHeader>
    <oddFooter>&amp;LCenso Nacional de Gobierno, Seguridad Pública y Sistema Penitenciario Estatales 2020&amp;R&amp;P de &amp;N</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6</vt:i4>
      </vt:variant>
    </vt:vector>
  </HeadingPairs>
  <TitlesOfParts>
    <vt:vector size="6" baseType="lpstr">
      <vt:lpstr>Índice</vt:lpstr>
      <vt:lpstr>Presentación</vt:lpstr>
      <vt:lpstr>Informantes</vt:lpstr>
      <vt:lpstr>CNGSPSPE_2020_M3_Secc2</vt:lpstr>
      <vt:lpstr>Participantes y comentarios</vt:lpstr>
      <vt:lpstr>Glosario</vt:lpstr>
    </vt:vector>
  </TitlesOfParts>
  <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INEGI</dc:creator>
  <cp:lastModifiedBy>Sarah Anaya Torruco</cp:lastModifiedBy>
  <cp:lastPrinted>2019-10-22T01:23:21Z</cp:lastPrinted>
  <dcterms:created xsi:type="dcterms:W3CDTF">2019-06-19T16:30:56Z</dcterms:created>
  <dcterms:modified xsi:type="dcterms:W3CDTF">2020-02-13T19:44:59Z</dcterms:modified>
</cp:coreProperties>
</file>